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 sheetId="1" r:id="rId4"/>
    <sheet state="visible" name="VN" sheetId="2" r:id="rId5"/>
    <sheet state="visible" name="REQ" sheetId="3" r:id="rId6"/>
    <sheet state="visible" name="FA" sheetId="4" r:id="rId7"/>
    <sheet state="visible" name="PLAN" sheetId="5" r:id="rId8"/>
    <sheet state="visible" name="QPLAN" sheetId="6" r:id="rId9"/>
    <sheet state="visible" name="CONV" sheetId="7" r:id="rId10"/>
    <sheet state="visible" name="Edit" sheetId="8" r:id="rId11"/>
    <sheet state="visible" name="CAL" sheetId="9" r:id="rId12"/>
    <sheet state="hidden" name="no eliminar" sheetId="10" r:id="rId13"/>
    <sheet state="hidden" name="no eliminar2" sheetId="11" r:id="rId14"/>
    <sheet state="visible" name="RES" sheetId="12" r:id="rId15"/>
    <sheet state="visible" name="INTER" sheetId="13" r:id="rId16"/>
    <sheet state="visible" name="BD" sheetId="14" r:id="rId17"/>
    <sheet state="visible" name="+BD" sheetId="15" r:id="rId18"/>
    <sheet state="visible" name="BIBLIO Y CRÉDITOS" sheetId="16" r:id="rId19"/>
  </sheets>
  <definedNames/>
  <calcPr/>
  <extLst>
    <ext uri="GoogleSheetsCustomDataVersion2">
      <go:sheetsCustomData xmlns:go="http://customooxmlschemas.google.com/" r:id="rId20" roundtripDataChecksum="uzm/K2cU9NKcCXKuAaEmh/JM5wxGEZAoAH2CDXyYtfs="/>
    </ext>
  </extLst>
</workbook>
</file>

<file path=xl/comments1.xml><?xml version="1.0" encoding="utf-8"?>
<comments xmlns:r="http://schemas.openxmlformats.org/officeDocument/2006/relationships" xmlns="http://schemas.openxmlformats.org/spreadsheetml/2006/main">
  <authors>
    <author/>
  </authors>
  <commentList>
    <comment authorId="0" ref="D11">
      <text>
        <t xml:space="preserve">======
ID#AAAAYO-JQ10
f3e64    (2022-05-03 00:58:41)
Se realiza en el nivel del punto más estrecho entre el último arco costal (costilla) y la cresta ilíaca.</t>
      </text>
    </comment>
    <comment authorId="0" ref="H4">
      <text>
        <t xml:space="preserve">======
ID#AAAAYO-JQ1w
f3e64    (2022-05-03 00:58:41)
Medición en centímetros de la muñeca de mano derecha sin edemasentre la parte distal de la apófisis estiloides del cubito y el radio.</t>
      </text>
    </comment>
    <comment authorId="0" ref="H31">
      <text>
        <t xml:space="preserve">======
ID#AAAAYO-JQ1g
f3e64    (2022-05-03 00:58:41)
Puede modificarlos según su población o su marco de referencia</t>
      </text>
    </comment>
    <comment authorId="0" ref="D12">
      <text>
        <t xml:space="preserve">======
ID#AAAAYO-JQ1U
f3e64    (2022-05-03 00:58:41)
Es tomado al nivel del máximo relieve de los glúteos, casi siempre coincidente con el nivel de la sínfisis pubiana</t>
      </text>
    </comment>
    <comment authorId="0" ref="D10">
      <text>
        <t xml:space="preserve">======
ID#AAAAYO-JQ1M
f3e64    (2022-05-03 00:58:41)
Circunferencia del brazo en su parte media (mitad de la distancia entre el acromion y el olécranon, con el brazo relajado y extendido a lo largo del cuerpo)</t>
      </text>
    </comment>
    <comment authorId="0" ref="H9">
      <text>
        <t xml:space="preserve">======
ID#AAAAYO-JQ1I
f3e64    (2022-05-03 00:58:41)
Medido en la distancia media entre el borde inferior de la última costilla y el borde superior de la cresta iliaca,  al rededor del abdomen, sin comprimir. Al final de una exhalación normal.</t>
      </text>
    </comment>
  </commentList>
  <extLst>
    <ext uri="GoogleSheetsCustomDataVersion2">
      <go:sheetsCustomData xmlns:go="http://customooxmlschemas.google.com/" r:id="rId1" roundtripDataSignature="AMtx7mjvq9e8MUhvs1tKrJm/oPDxH4yJbA=="/>
    </ext>
  </extLst>
</comments>
</file>

<file path=xl/comments2.xml><?xml version="1.0" encoding="utf-8"?>
<comments xmlns:r="http://schemas.openxmlformats.org/officeDocument/2006/relationships" xmlns="http://schemas.openxmlformats.org/spreadsheetml/2006/main">
  <authors>
    <author/>
  </authors>
  <commentList>
    <comment authorId="0" ref="H63">
      <text>
        <t xml:space="preserve">======
ID#AAAAYO-JQ1k
f3e64    (2022-05-03 00:58:41)
La OMS recomienda rebajar el consumo de sodio a fin de reducir la tensión arterial y el riesgo de enfermedades cardiovasculares, ACV y cardiopatía coronaria. La OMS recomienda reducir la ingesta de sodio por debajo de los 2 g (5 g de sal).</t>
      </text>
    </comment>
    <comment authorId="0" ref="H64">
      <text>
        <t xml:space="preserve">======
ID#AAAAYO-JQ1Y
f3e64    (2022-05-03 00:58:41)
La OMS sugiere que los adultos consuman, como mínimo, 90 mmol/día (3510 mg/día)</t>
      </text>
    </comment>
  </commentList>
  <extLst>
    <ext uri="GoogleSheetsCustomDataVersion2">
      <go:sheetsCustomData xmlns:go="http://customooxmlschemas.google.com/" r:id="rId1" roundtripDataSignature="AMtx7mh0Mm8PTTG40X4nK3DjuJy6L7VytQ=="/>
    </ext>
  </extLst>
</comments>
</file>

<file path=xl/comments3.xml><?xml version="1.0" encoding="utf-8"?>
<comments xmlns:r="http://schemas.openxmlformats.org/officeDocument/2006/relationships" xmlns="http://schemas.openxmlformats.org/spreadsheetml/2006/main">
  <authors>
    <author/>
  </authors>
  <commentList>
    <comment authorId="0" ref="A182">
      <text>
        <t xml:space="preserve">======
ID#AAAAYO-JQ1s
f3e64    (2022-05-03 00:58:41)
La Molina, San Borja, San Isidro, Santiago de Surco</t>
      </text>
    </comment>
    <comment authorId="0" ref="A194">
      <text>
        <t xml:space="preserve">======
ID#AAAAYO-JQ1o
f3e64    (2022-05-03 00:58:41)
Ancón, Carabayllo, Cieneguilla, El Agustino, Independencia, Lurigancho, Lurín, Pucusana, Puente Piedra, Punta Hermosa, San Juan de Lurigancho, Ventanilla, Villa El Salvador, Villa María del Triunfo</t>
      </text>
    </comment>
    <comment authorId="0" ref="A191">
      <text>
        <t xml:space="preserve">======
ID#AAAAYO-JQ1c
f3e64    (2022-05-03 00:58:41)
Callao, Carmen de la Legua Reynoso, Comas, Punta Negra, San Bartolo, San Juan de Miraflores, San Martín de Porres, Santa Anita, Santa Rosa, Surquillo</t>
      </text>
    </comment>
    <comment authorId="0" ref="A185">
      <text>
        <t xml:space="preserve">======
ID#AAAAYO-JQ1Q
f3e64    (2022-05-03 00:58:41)
Jesús María, La Perla, La Punta, Miraflores</t>
      </text>
    </comment>
    <comment authorId="0" ref="A188">
      <text>
        <t xml:space="preserve">======
ID#AAAAYO-JQ1E
f3e64    (2022-05-03 00:58:41)
Ate, Barranco, Bellavista, Breña, Chaclacayo, Chorrillos, La Victoria, Lima, Lince, Los Olivos, Magdalena del Mar, Pachacámac, Pueblo Libre (Magdalena Vieja), Rímac, San Luis, San Miguel</t>
      </text>
    </comment>
  </commentList>
  <extLst>
    <ext uri="GoogleSheetsCustomDataVersion2">
      <go:sheetsCustomData xmlns:go="http://customooxmlschemas.google.com/" r:id="rId1" roundtripDataSignature="AMtx7mjX2fOy//wa2cu91/60cGk2k6469w=="/>
    </ext>
  </extLst>
</comments>
</file>

<file path=xl/sharedStrings.xml><?xml version="1.0" encoding="utf-8"?>
<sst xmlns="http://schemas.openxmlformats.org/spreadsheetml/2006/main" count="16797" uniqueCount="6294">
  <si>
    <t>Planificación Dietética versión 18.0</t>
  </si>
  <si>
    <t>Esta hoja de cálculo de Excel fue diseñada para el profesional nutricionista/nutriólogo para facilitar el diagnóstico nutricional y la elaboración del régimen dietético del cliente.</t>
  </si>
  <si>
    <t>Instrucciones de uso al final</t>
  </si>
  <si>
    <r>
      <rPr>
        <rFont val="Calibri"/>
        <b/>
        <color theme="1"/>
        <sz val="11.0"/>
      </rPr>
      <t xml:space="preserve">Cambios en la nueva versión: </t>
    </r>
    <r>
      <rPr>
        <rFont val="Calibri"/>
        <color theme="1"/>
        <sz val="11.0"/>
      </rPr>
      <t xml:space="preserve">
</t>
    </r>
    <r>
      <rPr>
        <rFont val="Calibri"/>
        <color theme="1"/>
        <sz val="11.0"/>
      </rPr>
      <t>•</t>
    </r>
    <r>
      <rPr>
        <rFont val="Calibri"/>
        <color theme="1"/>
        <sz val="11.0"/>
      </rPr>
      <t>Cambio de la Base de Datos de Alimentos por la publicada por el CENAN en el 2017 
•Integración la hoja de dosificación de alimentos y medidas caceras a la hoja QPLAN,  lo cual facilita el uso para buscar pesos de referencia.
•Nueva hoja para el cálculo de factor de actividad (FA), las referencias bibliográficas de esta hoja son antiguas por lo que no se incluyó en la bibliografía.
•Cambios en la hoja Valoración Nutricional (VN), se ha agregado nuevas funciones.
•La hoja PLAN ahora sale en la hoja RES (resultados). Lo que digite puede salir en el si pone de CÓDIGO en la hoja CAL el nombre del tiempo de comida.
•Se adicionó en el resumen la valoración nutricional.
•Nueva hoja para agregar a la base de datos nuevos alimentos (+BD) que usted considere necesario.</t>
    </r>
  </si>
  <si>
    <t>Este proyecto ha sido creado  con Microsoft Office 2016, la forma de algunas imágenes y el color de celdas puede variar dependiendo de la versión del office.
El contenido de formulas y/o listados del programa puede que no funcionen en aplicaciones para abrir y editar office para Android, iOS, BlackBerry OS, Symbian OS, Windows Phone u Otros sistemas operativos. Se recomienda en Android usar la aplicación OfficeSuite Pro para que funcione en este SO, sin embargo la velocidad dependerá del smartphone o tablet que utilice.</t>
  </si>
  <si>
    <t>Términos de uso</t>
  </si>
  <si>
    <r>
      <rPr>
        <rFont val="Calibri"/>
        <color theme="1"/>
        <sz val="11.0"/>
      </rPr>
      <t xml:space="preserve">La hoja de cálculo de Excel </t>
    </r>
    <r>
      <rPr>
        <rFont val="Calibri"/>
        <i/>
        <color theme="1"/>
        <sz val="11.0"/>
        <u/>
      </rPr>
      <t>Planificación dietética 2018.xlsx</t>
    </r>
    <r>
      <rPr>
        <rFont val="Calibri"/>
        <color theme="1"/>
        <sz val="11.0"/>
      </rPr>
      <t>, en adelante el PROGRAMA es de distribución gratuita. Esto significa que cualquier persona puede usar el PROGRAMA durante un período de uso indefinido. Sin embargo el programa fue diseñado para nutricionistas y estudiantes de nutrición.</t>
    </r>
  </si>
  <si>
    <t>EL PROGRAMA o partes del PROGRAMA no puede distribuirse dentro de ningún paquete de distribución de otro programa sin autorización escrita previa.</t>
  </si>
  <si>
    <t>El PROGRAMA se distribuye "tal como es". No se expresa ni implica ninguna garantía. Lo utiliza bajo su propia responsabilidad. El autor no se hace responsable de perdidas de datos, daños, perdida de beneficios o cualquier otro tipo de pérdida derivada del uso correcto o incorrecto del PROGRAMA.</t>
  </si>
  <si>
    <t>Los resultados del PROGRAMA no significan o dan a entender un diagnóstico nutricional o médico, si usted desea un diagnóstico de salud o diagnóstico nutricional acuda a un especialista.</t>
  </si>
  <si>
    <r>
      <rPr>
        <rFont val="Calibri"/>
        <b/>
        <color theme="1"/>
        <sz val="11.0"/>
      </rPr>
      <t>USAR</t>
    </r>
    <r>
      <rPr>
        <rFont val="Calibri"/>
        <color theme="1"/>
        <sz val="11.0"/>
      </rPr>
      <t xml:space="preserve"> el </t>
    </r>
    <r>
      <rPr>
        <rFont val="Calibri"/>
        <b/>
        <color theme="1"/>
        <sz val="11.0"/>
      </rPr>
      <t>PROGRAMA</t>
    </r>
    <r>
      <rPr>
        <rFont val="Calibri"/>
        <color theme="1"/>
        <sz val="11.0"/>
      </rPr>
      <t xml:space="preserve"> significa </t>
    </r>
    <r>
      <rPr>
        <rFont val="Calibri"/>
        <b/>
        <color theme="1"/>
        <sz val="11.0"/>
      </rPr>
      <t>ACEPTAR</t>
    </r>
    <r>
      <rPr>
        <rFont val="Calibri"/>
        <color theme="1"/>
        <sz val="11.0"/>
      </rPr>
      <t xml:space="preserve"> los términos antes mencionados. Si usted no está de acuerdo con estos términos , está obligado a borrar el programa de todos sus dispositivos de almacenamiento y dejar de usar este producto.</t>
    </r>
  </si>
  <si>
    <t>Instrucciones</t>
  </si>
  <si>
    <t>1.- Rellenar solo dentro de los espacios en blanco</t>
  </si>
  <si>
    <t>2.- En la hoja BD pueda usar el buscador del Excel para encontrar el alimento y su código, también la hoja QPLAN le brindará el código al seleccionar el alimento y el peso de la medida cacera o dosificación. El uso de la hoja QPLAN no afecta la hoja RESULTADO. Puede usar la hoja Edit para copiar y pegar los códigos, se recomienda usar PEGADO ESPECIAL - VALORES.</t>
  </si>
  <si>
    <t>3.- La hoja CONV (Conversión de cocido a crudo) es referencial, su uso no afecta la hoja RESULTADO (RES)</t>
  </si>
  <si>
    <t>4.- La hoja CAL sólo trabajará con las Kcal escritas en la hoja PLAN, donde dice CALORÍAS A PLANIFICAR. De manera que si desea trabajar con las calorías calculadas según requerimiento deberá escribir el número que sale en CALORÍAS REQUERIDAS. Esto permite planificar regímenes de más bajo o alto nivel calórico diferente al requerimiento.</t>
  </si>
  <si>
    <t>5.- La hoja INTER (Intercambio de alimentos) es referencial, su uso no afecta la hoja RESULTADO (RES). Utiliza la tabla de intercambios de alimentos del INS - CENAN (Perú), por el momento solo muestra el número de intercambios a realizar según las calorías que se planificó en la hoja PLAN. En próximas ediciones se ampliará este ítem. Puede descargar la guía desde la página web del INS.</t>
  </si>
  <si>
    <t>6.- Ante cualquier error o sugerencia por favor escribir al e-mail que figura en la  hoja BIBLIOGRAFÍA, NOTAS Y CREDITOS.</t>
  </si>
  <si>
    <t>7.- No elimine la hoja BIBLIO y CRÉDITOS, si ello el programa no podría funcionar.</t>
  </si>
  <si>
    <t>8.- Si desea agregar nuevos alimentos a la base de datos puede adicionarlos en la hoja +BD, sin embargo, si usted tiene una base de datos de otro país (no Perú) comuníquese con migo para poder cambiar la BD y subirla para compartir. La BD debería estar en Excel.</t>
  </si>
  <si>
    <t>VALORACIÓN DEL ESTADO NUTRICIONAL DEL ADULTO Y ADULTO MAYOR</t>
  </si>
  <si>
    <t>DATOS ANTROPOMÉTRICOS</t>
  </si>
  <si>
    <t>Nombre</t>
  </si>
  <si>
    <t>ANGELA</t>
  </si>
  <si>
    <t>Circunferencia del carpo (cm)</t>
  </si>
  <si>
    <t>Edad</t>
  </si>
  <si>
    <t>años</t>
  </si>
  <si>
    <t>Pliegue Tricipital (mm)</t>
  </si>
  <si>
    <t>Sexo</t>
  </si>
  <si>
    <t>FEMENINO</t>
  </si>
  <si>
    <t>Pliegue bicipital (mm)</t>
  </si>
  <si>
    <t>Peso actual</t>
  </si>
  <si>
    <t>Kg</t>
  </si>
  <si>
    <t>Pliegue subescapular (mm)</t>
  </si>
  <si>
    <t>Peso Usual</t>
  </si>
  <si>
    <t>Pliegue suprailíaco (mm)</t>
  </si>
  <si>
    <t>TALLA</t>
  </si>
  <si>
    <t>m</t>
  </si>
  <si>
    <t>Perímetro Abdominal (cm)</t>
  </si>
  <si>
    <t>Circunferencia media del brazo</t>
  </si>
  <si>
    <t>cm</t>
  </si>
  <si>
    <t>Albumina (g/dL)</t>
  </si>
  <si>
    <t>Circunferencia de cintura</t>
  </si>
  <si>
    <t>Recuento total de Linfocitos (RTL)</t>
  </si>
  <si>
    <t>Circunferencia de cadera</t>
  </si>
  <si>
    <t>Triglicéridos</t>
  </si>
  <si>
    <t>%Grasa Corporal (bioimpedancia)</t>
  </si>
  <si>
    <t>c-HDL</t>
  </si>
  <si>
    <t>DIAGNÓSTICO</t>
  </si>
  <si>
    <t>IMC</t>
  </si>
  <si>
    <r>
      <rPr>
        <rFont val="Calibri"/>
        <color theme="1"/>
        <sz val="11.0"/>
      </rPr>
      <t>Kg/m</t>
    </r>
    <r>
      <rPr>
        <rFont val="Calibri"/>
        <color theme="1"/>
        <sz val="11.0"/>
        <vertAlign val="superscript"/>
      </rPr>
      <t>2</t>
    </r>
  </si>
  <si>
    <t>RESULTADOS ANTROPOMETRICOS</t>
  </si>
  <si>
    <t>Sólo con IMC &lt; 18.5</t>
  </si>
  <si>
    <t>DENSIDAD CORPORAL</t>
  </si>
  <si>
    <t>% grasa corporal (Siri)</t>
  </si>
  <si>
    <t>Sólo con IMC &gt; 24.99</t>
  </si>
  <si>
    <t>% grasa corporal (Brozeck)</t>
  </si>
  <si>
    <t>% de grasa corporal (Deurenberg)</t>
  </si>
  <si>
    <t>Índice cintura/cadera</t>
  </si>
  <si>
    <t>volumen de grasa visceral (VGV)</t>
  </si>
  <si>
    <t>Índice cintura/cadera:</t>
  </si>
  <si>
    <t>Índice de Adiposidad Corporal (IAC)</t>
  </si>
  <si>
    <t>Circunferencia Muscular del Brazo(cm)</t>
  </si>
  <si>
    <t>Con Bioimpedanciometría</t>
  </si>
  <si>
    <t>%Grasa Corporal</t>
  </si>
  <si>
    <t>Área del Brazo (mm2)</t>
  </si>
  <si>
    <t>Diagnóstico</t>
  </si>
  <si>
    <t>Área Muscular del Brazo (mm2)</t>
  </si>
  <si>
    <t>Masa grasa</t>
  </si>
  <si>
    <t>Área Grasa del Brazo (mm2)</t>
  </si>
  <si>
    <t>Masa Magra</t>
  </si>
  <si>
    <t>Estructura Ósea</t>
  </si>
  <si>
    <t>Agua Total</t>
  </si>
  <si>
    <t>% Agua</t>
  </si>
  <si>
    <t>%</t>
  </si>
  <si>
    <t>Riesgo de enfermar</t>
  </si>
  <si>
    <t>Perímetro Abdominal</t>
  </si>
  <si>
    <t>Valores estándares de referencia</t>
  </si>
  <si>
    <t>Tejido Muscular</t>
  </si>
  <si>
    <t>Circunferencia Muscular del Brazo (CMB)</t>
  </si>
  <si>
    <t>CMB estándar varón</t>
  </si>
  <si>
    <t>CMB estándar mujer</t>
  </si>
  <si>
    <t>Tejido Adiposo</t>
  </si>
  <si>
    <t>Pliegue cutáneo del Tríceps (PLT)</t>
  </si>
  <si>
    <t>PCT estándar varón</t>
  </si>
  <si>
    <t>PCT estándar mujer</t>
  </si>
  <si>
    <t>Proteínas Viscerales</t>
  </si>
  <si>
    <t>Albúmina</t>
  </si>
  <si>
    <t>Inmunidad Celular</t>
  </si>
  <si>
    <t>Recuento total de Linfocitos</t>
  </si>
  <si>
    <t>Diagnóstico final</t>
  </si>
  <si>
    <t>Sobrepeso con alto riesgo de enfermar</t>
  </si>
  <si>
    <t>PESO IDEAL</t>
  </si>
  <si>
    <t>Por IMC</t>
  </si>
  <si>
    <t>Peso mínimo</t>
  </si>
  <si>
    <t>Peso IMC= 20.9</t>
  </si>
  <si>
    <t>Peso IMC media (21.7)</t>
  </si>
  <si>
    <t>Peso IMC=22.4</t>
  </si>
  <si>
    <t>Peso máximo</t>
  </si>
  <si>
    <t>Por % Grasa</t>
  </si>
  <si>
    <t>% grasa ideal o deseado</t>
  </si>
  <si>
    <t>Peso ideal según % grasa</t>
  </si>
  <si>
    <t>Por Estructura ósea</t>
  </si>
  <si>
    <t>Por Peso Usual</t>
  </si>
  <si>
    <t>Por -10% del Peso Actual</t>
  </si>
  <si>
    <t>pequeña</t>
  </si>
  <si>
    <t>mediana</t>
  </si>
  <si>
    <t>grande</t>
  </si>
  <si>
    <t>v</t>
  </si>
  <si>
    <t>MASCULINO</t>
  </si>
  <si>
    <t>MACULINO</t>
  </si>
  <si>
    <t>C</t>
  </si>
  <si>
    <t>M</t>
  </si>
  <si>
    <t>16 -19</t>
  </si>
  <si>
    <t>20-29</t>
  </si>
  <si>
    <t>Delgadez Severa</t>
  </si>
  <si>
    <t>menos</t>
  </si>
  <si>
    <t>30-39</t>
  </si>
  <si>
    <t>Delgadez Moderada</t>
  </si>
  <si>
    <t>40-49</t>
  </si>
  <si>
    <t>Delgadez Leve</t>
  </si>
  <si>
    <t>Normo peso</t>
  </si>
  <si>
    <t>Pre-obesidad (Sobrepeso)</t>
  </si>
  <si>
    <t>Obesidad clase I</t>
  </si>
  <si>
    <t>C EDAD/SEXO</t>
  </si>
  <si>
    <t>Obesidad clase II</t>
  </si>
  <si>
    <t>M EDAD/SEXO</t>
  </si>
  <si>
    <t>Obesidad clase III</t>
  </si>
  <si>
    <t>más</t>
  </si>
  <si>
    <t>cmbmm</t>
  </si>
  <si>
    <t>CIRCUNFERENCIA CINTURA CADERA</t>
  </si>
  <si>
    <t>DELGADO NO DESNUTRIDO</t>
  </si>
  <si>
    <t>DESNUTRIDO</t>
  </si>
  <si>
    <t>CINTURA</t>
  </si>
  <si>
    <t>SOBREPESO NO EN RIESGO</t>
  </si>
  <si>
    <t>SOBREPESO EN RIESGO</t>
  </si>
  <si>
    <t>Índice cintura-cadera</t>
  </si>
  <si>
    <t>RANGO EDAD</t>
  </si>
  <si>
    <t>MUJER</t>
  </si>
  <si>
    <t>BAJO</t>
  </si>
  <si>
    <t>NORMAL</t>
  </si>
  <si>
    <t>ALTO</t>
  </si>
  <si>
    <t>MUY ALTO</t>
  </si>
  <si>
    <t>20-39</t>
  </si>
  <si>
    <t>40-59</t>
  </si>
  <si>
    <t>60-79</t>
  </si>
  <si>
    <t>HOMBRE</t>
  </si>
  <si>
    <t>Delgadez</t>
  </si>
  <si>
    <t>Normal</t>
  </si>
  <si>
    <t>Sobrepeso</t>
  </si>
  <si>
    <t>Obesidad</t>
  </si>
  <si>
    <t>mas</t>
  </si>
  <si>
    <t>B</t>
  </si>
  <si>
    <t>A</t>
  </si>
  <si>
    <t>MA</t>
  </si>
  <si>
    <t>H</t>
  </si>
  <si>
    <t>REQUERIMIENTO ENERGÉTICO</t>
  </si>
  <si>
    <t>PRESCRIPCIÓN DIETÉTICA</t>
  </si>
  <si>
    <t>VIT A</t>
  </si>
  <si>
    <t>Tiamina B1</t>
  </si>
  <si>
    <t>Riboflavina B2</t>
  </si>
  <si>
    <t>Piridoxina B6</t>
  </si>
  <si>
    <t>Vit B12</t>
  </si>
  <si>
    <t>Vit C</t>
  </si>
  <si>
    <t>Vit D</t>
  </si>
  <si>
    <t>Vit E</t>
  </si>
  <si>
    <t>Vit K</t>
  </si>
  <si>
    <t>Niacina</t>
  </si>
  <si>
    <t>Folato</t>
  </si>
  <si>
    <t>Äcido pantotenico</t>
  </si>
  <si>
    <t>Biotina</t>
  </si>
  <si>
    <t>Colina</t>
  </si>
  <si>
    <t>Calcio</t>
  </si>
  <si>
    <t>Fósforo</t>
  </si>
  <si>
    <t>Magnesio</t>
  </si>
  <si>
    <t>Fluoruro</t>
  </si>
  <si>
    <t>Hierro</t>
  </si>
  <si>
    <t>Manganeso</t>
  </si>
  <si>
    <t>Zinc</t>
  </si>
  <si>
    <t>Cromo</t>
  </si>
  <si>
    <t>Cobre</t>
  </si>
  <si>
    <t>Yodo</t>
  </si>
  <si>
    <t>Selenio</t>
  </si>
  <si>
    <t>Molibdeno</t>
  </si>
  <si>
    <t>0-6 meses</t>
  </si>
  <si>
    <t>7-12 meses</t>
  </si>
  <si>
    <t>M 1-3 años</t>
  </si>
  <si>
    <t>OMS</t>
  </si>
  <si>
    <t>TASA METABÓLICA BASAL</t>
  </si>
  <si>
    <t>M 4 –8 años</t>
  </si>
  <si>
    <t>Harris Benedict</t>
  </si>
  <si>
    <t>OMS (2)</t>
  </si>
  <si>
    <t>+/-</t>
  </si>
  <si>
    <t>Kcal</t>
  </si>
  <si>
    <t>M 9 –13 años</t>
  </si>
  <si>
    <t>Hombres</t>
  </si>
  <si>
    <t>M 14-18 años</t>
  </si>
  <si>
    <t>0 - 3</t>
  </si>
  <si>
    <t>F 1-3 años</t>
  </si>
  <si>
    <t>FACTOR DE ACTIVIDAD FÍSICA</t>
  </si>
  <si>
    <t>3 - 10</t>
  </si>
  <si>
    <t>ESTILO DE VIDA</t>
  </si>
  <si>
    <t>Sedentario o actividad ligera</t>
  </si>
  <si>
    <t>1-3 años</t>
  </si>
  <si>
    <t>F 4 –8 años</t>
  </si>
  <si>
    <t>FACTOR CALCULADO (FA)</t>
  </si>
  <si>
    <t>Por Factor de Actividad vs TMB</t>
  </si>
  <si>
    <t>Por Peso vs Factor de actividad</t>
  </si>
  <si>
    <t>10 -18</t>
  </si>
  <si>
    <t>RANGO DE EDAD</t>
  </si>
  <si>
    <t>4 –8 años</t>
  </si>
  <si>
    <t>18 - 30</t>
  </si>
  <si>
    <t>FACTOR A UTILIZAR</t>
  </si>
  <si>
    <t>9 –13 años</t>
  </si>
  <si>
    <t>30 - 60</t>
  </si>
  <si>
    <t>14-18 años</t>
  </si>
  <si>
    <t>F 9 –13 años</t>
  </si>
  <si>
    <t>60 - +</t>
  </si>
  <si>
    <t>FÓRMULA A UTILIZAR</t>
  </si>
  <si>
    <t>19-30 años</t>
  </si>
  <si>
    <t>M 19-30 años</t>
  </si>
  <si>
    <t>F 14-18 años</t>
  </si>
  <si>
    <t>Mujeres</t>
  </si>
  <si>
    <t>31-50 años</t>
  </si>
  <si>
    <t>M 31-50 años</t>
  </si>
  <si>
    <t>REQUERIMIENTO ENERGÉTICO TOTAL</t>
  </si>
  <si>
    <t>51-70 años</t>
  </si>
  <si>
    <t>M 51-70 años</t>
  </si>
  <si>
    <t>&gt;70 años.</t>
  </si>
  <si>
    <t>M &gt;70 años.</t>
  </si>
  <si>
    <t>REQUERIMIENTOS DE MACRONUTRIENTES</t>
  </si>
  <si>
    <t>F 19-30 años</t>
  </si>
  <si>
    <t>PROTEÍNAS</t>
  </si>
  <si>
    <t>F 31-50 años</t>
  </si>
  <si>
    <t>g/Kg</t>
  </si>
  <si>
    <t>F 51-70 años</t>
  </si>
  <si>
    <t>CANTIDAD</t>
  </si>
  <si>
    <t>g</t>
  </si>
  <si>
    <t>F &gt;70 años.</t>
  </si>
  <si>
    <t>PORCENTAJE DEL REQ. ENERGÉTICO</t>
  </si>
  <si>
    <t>E 14-18 años</t>
  </si>
  <si>
    <t>E 19-30 años</t>
  </si>
  <si>
    <t>GRASAS</t>
  </si>
  <si>
    <t>E 31-50 años</t>
  </si>
  <si>
    <t>L 14-18 años</t>
  </si>
  <si>
    <t>L 19-30 años</t>
  </si>
  <si>
    <t>L 31-50 años</t>
  </si>
  <si>
    <t>CARBOHIDRATOS</t>
  </si>
  <si>
    <t>Estilo de vida</t>
  </si>
  <si>
    <t>Recomendación</t>
  </si>
  <si>
    <t>1.4 a 1.69</t>
  </si>
  <si>
    <t>Activo o actividad moderada</t>
  </si>
  <si>
    <t>1.7 a 1.99</t>
  </si>
  <si>
    <t>MICRONUTRIENTES</t>
  </si>
  <si>
    <t>Vigoroso o activida fuerte</t>
  </si>
  <si>
    <t>2.0 a 2.4</t>
  </si>
  <si>
    <t>Vitaminas</t>
  </si>
  <si>
    <t>Vitamina A</t>
  </si>
  <si>
    <t>ug</t>
  </si>
  <si>
    <t>mg</t>
  </si>
  <si>
    <t>Vitamina B12</t>
  </si>
  <si>
    <t>Vitamina C</t>
  </si>
  <si>
    <t>Vitamina D</t>
  </si>
  <si>
    <t>Vitamina E</t>
  </si>
  <si>
    <t>Vitamina K</t>
  </si>
  <si>
    <t>Ácido pantotenico</t>
  </si>
  <si>
    <t>Minerales</t>
  </si>
  <si>
    <t>Na</t>
  </si>
  <si>
    <t>K</t>
  </si>
  <si>
    <t>OBSERVACIÓN 1: ¿EMBARAZADA?</t>
  </si>
  <si>
    <t>NO</t>
  </si>
  <si>
    <t>SI</t>
  </si>
  <si>
    <t>OBSERVACIÓN 2: ¿LACTACIA?</t>
  </si>
  <si>
    <t>Agua</t>
  </si>
  <si>
    <t>a</t>
  </si>
  <si>
    <t>ml</t>
  </si>
  <si>
    <t>Fibra</t>
  </si>
  <si>
    <t>POR ECUACIÓN HARRIS Y BENEDICT</t>
  </si>
  <si>
    <t>REQUERIMIENTO ENERGÉTICO BASAL A USAR</t>
  </si>
  <si>
    <t>POR OMS</t>
  </si>
  <si>
    <t>Factor por:</t>
  </si>
  <si>
    <t>Día</t>
  </si>
  <si>
    <t>GASTO ENERGÉTICO TOTAL (FACTOR DE ACTIVIDAD VS TMB)</t>
  </si>
  <si>
    <t>HORAS RESTANTES</t>
  </si>
  <si>
    <t>FA</t>
  </si>
  <si>
    <t>LIGERA</t>
  </si>
  <si>
    <t>MOREDARA</t>
  </si>
  <si>
    <t>INTENSA</t>
  </si>
  <si>
    <t>ACTIVIDAD</t>
  </si>
  <si>
    <t>HORAS TOTALES</t>
  </si>
  <si>
    <t xml:space="preserve"> EN HORAS</t>
  </si>
  <si>
    <t>TOTAL HORAS</t>
  </si>
  <si>
    <t>FRACCIÓN DE TIEMPO</t>
  </si>
  <si>
    <t>COEFICIENTE</t>
  </si>
  <si>
    <t>SUBFACTOR</t>
  </si>
  <si>
    <t>REB</t>
  </si>
  <si>
    <t>ENERÍA X ACTIVIDAD</t>
  </si>
  <si>
    <t>VARONES</t>
  </si>
  <si>
    <t>Dormir</t>
  </si>
  <si>
    <t>Total de Kcal Requeridas</t>
  </si>
  <si>
    <t>MUJERES</t>
  </si>
  <si>
    <t>Semana</t>
  </si>
  <si>
    <t>Actividades Personales (Vestirse, lavarse, estar de pie)</t>
  </si>
  <si>
    <t>Comer</t>
  </si>
  <si>
    <t>Sentado en el bus</t>
  </si>
  <si>
    <t>Coeficiente de Actividad Física</t>
  </si>
  <si>
    <t>Trabajo de oficina</t>
  </si>
  <si>
    <t>Ejercicios aeróbicos – baja intencidad</t>
  </si>
  <si>
    <t>Viendo TV</t>
  </si>
  <si>
    <t>Caminar lento</t>
  </si>
  <si>
    <t>Caminar rápido</t>
  </si>
  <si>
    <t>Caminar de subida</t>
  </si>
  <si>
    <t>Caminar de bajada</t>
  </si>
  <si>
    <t>Subir escaleras</t>
  </si>
  <si>
    <t>En bicicleta</t>
  </si>
  <si>
    <t>Manejando motocicleta</t>
  </si>
  <si>
    <t>Manejando carro</t>
  </si>
  <si>
    <t>Cocinando</t>
  </si>
  <si>
    <t>Cuidados del bebe</t>
  </si>
  <si>
    <t>Limpieza de la Casa</t>
  </si>
  <si>
    <t>Lavandería</t>
  </si>
  <si>
    <t>Cuidados del Jardin</t>
  </si>
  <si>
    <t>Panadero</t>
  </si>
  <si>
    <t>Cervezero</t>
  </si>
  <si>
    <t>Albañilería</t>
  </si>
  <si>
    <t>Construcción</t>
  </si>
  <si>
    <t>Bombero</t>
  </si>
  <si>
    <t>Jardinero</t>
  </si>
  <si>
    <t>Entrenamiento militar</t>
  </si>
  <si>
    <t>Minero</t>
  </si>
  <si>
    <t>Ejercicios aeróbicos – Alta intencidad</t>
  </si>
  <si>
    <t xml:space="preserve">Basketball </t>
  </si>
  <si>
    <t>Gasto energético Total. (Peso vs Factor de actividad)</t>
  </si>
  <si>
    <t xml:space="preserve">Batting </t>
  </si>
  <si>
    <t xml:space="preserve">Bowling </t>
  </si>
  <si>
    <t xml:space="preserve">Callisthenics </t>
  </si>
  <si>
    <t xml:space="preserve">Circuit training </t>
  </si>
  <si>
    <t xml:space="preserve">Football </t>
  </si>
  <si>
    <t>Aseo (lavarse, vestirse, ducharse, peinarse, etc.)</t>
  </si>
  <si>
    <t xml:space="preserve">Golf </t>
  </si>
  <si>
    <t xml:space="preserve">Rowing </t>
  </si>
  <si>
    <t>Sentado (leyendo, escribiendo, conversando,
jugando cartas, viendo TV, etc.)</t>
  </si>
  <si>
    <t xml:space="preserve">Running – long distanceb </t>
  </si>
  <si>
    <t>TRABAJO Ligero (Empleados de oficina, profesionales,
comercio, etc.)</t>
  </si>
  <si>
    <t xml:space="preserve">Running – sprinting </t>
  </si>
  <si>
    <t>Caminar a 3,6 km/h</t>
  </si>
  <si>
    <t>Sailing</t>
  </si>
  <si>
    <t xml:space="preserve">Swimming </t>
  </si>
  <si>
    <t xml:space="preserve">Tennis </t>
  </si>
  <si>
    <t xml:space="preserve">Volleyball </t>
  </si>
  <si>
    <t>Bailando</t>
  </si>
  <si>
    <t>Escuchar la radio/musica</t>
  </si>
  <si>
    <t>Pintando</t>
  </si>
  <si>
    <t>Juagando cartas, juegos de mesa</t>
  </si>
  <si>
    <t>Tocando el Tambor</t>
  </si>
  <si>
    <t>Tocando el Piano</t>
  </si>
  <si>
    <t>Tocando el Trumpeta</t>
  </si>
  <si>
    <t>Leyendo</t>
  </si>
  <si>
    <r>
      <rPr>
        <rFont val="Calibri"/>
        <b/>
        <color rgb="FF650065"/>
        <sz val="11.0"/>
      </rPr>
      <t>¿Cómo calcular el gasto energético total conociendo con detalle la actividad física realizada?</t>
    </r>
  </si>
  <si>
    <r>
      <rPr>
        <rFont val="Calibri"/>
        <color theme="1"/>
        <sz val="11.0"/>
      </rPr>
      <t>Para conocer el gasto energético total o las necesidades calóricas diarias, basta multiplicar el peso (en kg)</t>
    </r>
  </si>
  <si>
    <r>
      <rPr>
        <rFont val="Calibri"/>
        <color theme="1"/>
        <sz val="11.0"/>
      </rPr>
      <t>por el factor correspondiente (que aparece en la primera columna) y por el número de minutos empleados en realizar la actividad de que se trate (ver tabla).</t>
    </r>
  </si>
  <si>
    <r>
      <rPr>
        <rFont val="Calibri"/>
        <b/>
        <color rgb="FF650065"/>
        <sz val="11.0"/>
      </rPr>
      <t>Ejemplo:</t>
    </r>
  </si>
  <si>
    <r>
      <rPr>
        <rFont val="Calibri"/>
        <b/>
        <color rgb="FF650065"/>
        <sz val="11.0"/>
      </rPr>
      <t>Hombre de 70 kg de peso realiza las siguientes actividades a lo largo de 1 día</t>
    </r>
  </si>
  <si>
    <r>
      <rPr>
        <rFont val="Calibri"/>
        <color theme="1"/>
        <sz val="11.0"/>
      </rPr>
      <t>8 horas de sueño x 60 minutos x 70 kg x 0.018 = 604.8 kcal</t>
    </r>
  </si>
  <si>
    <r>
      <rPr>
        <rFont val="Calibri"/>
        <color theme="1"/>
        <sz val="11.0"/>
      </rPr>
      <t>2 horas paseando x 60 minutos x 70 kg x 0.038 = 319.2 kcal</t>
    </r>
  </si>
  <si>
    <r>
      <rPr>
        <rFont val="Calibri"/>
        <color theme="1"/>
        <sz val="11.0"/>
      </rPr>
      <t>2 horas comiendo x 60 minutos x 70 kg x 0.030 = 252 kcal</t>
    </r>
  </si>
  <si>
    <r>
      <rPr>
        <rFont val="Calibri"/>
        <color theme="1"/>
        <sz val="11.0"/>
      </rPr>
      <t>8 horas trabajando sentado en la oficina x 60 minutos x 70 kg x 0.028 = 940.8 kcal</t>
    </r>
  </si>
  <si>
    <r>
      <rPr>
        <rFont val="Calibri"/>
        <color theme="1"/>
        <sz val="11.0"/>
      </rPr>
      <t>1 hora destinada al aseo personal x 60 minutos x 70 kg x 0.050 = 210 kcal</t>
    </r>
  </si>
  <si>
    <r>
      <rPr>
        <rFont val="Calibri"/>
        <color theme="1"/>
        <sz val="11.0"/>
      </rPr>
      <t>3 horas sentado leyendo x 60 minutos x 70 kg x 0.028 = 352.8 kcal</t>
    </r>
  </si>
  <si>
    <r>
      <rPr>
        <rFont val="Calibri"/>
        <b/>
        <color theme="1"/>
        <sz val="11.0"/>
      </rPr>
      <t>Total 24 horas Total 2680 kcal/día</t>
    </r>
  </si>
  <si>
    <r>
      <rPr>
        <rFont val="Calibri"/>
        <color theme="1"/>
        <sz val="11.0"/>
      </rPr>
      <t>Si se tratara de una mujer del mismo peso e igual actividad, las necesidades energéticas se verían reducidas</t>
    </r>
  </si>
  <si>
    <r>
      <rPr>
        <rFont val="Calibri"/>
        <color theme="1"/>
        <sz val="11.0"/>
      </rPr>
      <t>en un 10%, es decir, resultarían ser 2412 kcal.</t>
    </r>
  </si>
  <si>
    <t>Tipo de actividad</t>
  </si>
  <si>
    <t>Gasto energético:
kcal/kg de peso y minuto2</t>
  </si>
  <si>
    <t>Tumbado despierto</t>
  </si>
  <si>
    <t>Afeitarse</t>
  </si>
  <si>
    <t>Ducharse</t>
  </si>
  <si>
    <t>Cocinar</t>
  </si>
  <si>
    <t>De pie (esperando, charlando, etc.)</t>
  </si>
  <si>
    <t>Estudiar</t>
  </si>
  <si>
    <t>Escribir</t>
  </si>
  <si>
    <t>Barrer</t>
  </si>
  <si>
    <t>Hacer la cama</t>
  </si>
  <si>
    <t>Pasar el aspirador</t>
  </si>
  <si>
    <t>Fregar el suelo</t>
  </si>
  <si>
    <t>Limpiar cristales</t>
  </si>
  <si>
    <t>Lavar la ropa a mano</t>
  </si>
  <si>
    <t>Lavar los platos</t>
  </si>
  <si>
    <t>Limpiar zapatos</t>
  </si>
  <si>
    <t>Planchar</t>
  </si>
  <si>
    <t>Coser a máquina</t>
  </si>
  <si>
    <t>Bajar escaleras</t>
  </si>
  <si>
    <t>Correr a 8‐10 km/h</t>
  </si>
  <si>
    <t>Andar a 7 km/h</t>
  </si>
  <si>
    <t>Andar a 5 km/h</t>
  </si>
  <si>
    <t>Pasear</t>
  </si>
  <si>
    <t>Conducir un coche</t>
  </si>
  <si>
    <t>Conducir una moto</t>
  </si>
  <si>
    <t>Tocar el piano</t>
  </si>
  <si>
    <t>Montar a caballo</t>
  </si>
  <si>
    <t>Ciclismo (8 km/h)</t>
  </si>
  <si>
    <t>Ciclismo (14 km/h)</t>
  </si>
  <si>
    <t>Ciclismo (20 km/h)</t>
  </si>
  <si>
    <t>Cuidar el jardín</t>
  </si>
  <si>
    <t>Cortar leña</t>
  </si>
  <si>
    <t>Bailar</t>
  </si>
  <si>
    <t>Bailar lentamente</t>
  </si>
  <si>
    <t>Bailar vigorosamente</t>
  </si>
  <si>
    <t>Jugar al baloncesto</t>
  </si>
  <si>
    <t>Jugar al balonvolea</t>
  </si>
  <si>
    <t>Jugar a los bolos</t>
  </si>
  <si>
    <t>Jugar al frontón y squash</t>
  </si>
  <si>
    <t>Jugar al fútbol</t>
  </si>
  <si>
    <t>Jugar al golf</t>
  </si>
  <si>
    <t>Jugar a la petanca</t>
  </si>
  <si>
    <t>Jugar al ping‐pong</t>
  </si>
  <si>
    <t>Jugar al tenis</t>
  </si>
  <si>
    <t>Montañismo</t>
  </si>
  <si>
    <t>Escalar</t>
  </si>
  <si>
    <t>Remar</t>
  </si>
  <si>
    <t>Pescar</t>
  </si>
  <si>
    <t>Nadar de espalda</t>
  </si>
  <si>
    <t>Nadar a braza</t>
  </si>
  <si>
    <t>Nadar a crol</t>
  </si>
  <si>
    <t>Esquiar</t>
  </si>
  <si>
    <t>Trabajo de carpintería</t>
  </si>
  <si>
    <t>Mecánica</t>
  </si>
  <si>
    <t>Minería</t>
  </si>
  <si>
    <t>Sastrería</t>
  </si>
  <si>
    <t>TRABAJO Activo (Industria ligera, construcción [excepto
muy duros], trabajos agrícolas, pescadores, etc.)</t>
  </si>
  <si>
    <t>TRABAJO Muy activo (Segar, cavar, peones, leñadores, soldados en maniobras, mineros, metalúrgicos,
atletas, bailarines, etc.)</t>
  </si>
  <si>
    <t>Distribución Diaria de Alimentos</t>
  </si>
  <si>
    <t>Calorías Requeridas</t>
  </si>
  <si>
    <t xml:space="preserve">  Desayuno</t>
  </si>
  <si>
    <t xml:space="preserve">  Almuerzo</t>
  </si>
  <si>
    <t>Calorías a planificar</t>
  </si>
  <si>
    <t xml:space="preserve">  Cena</t>
  </si>
  <si>
    <t>Media Mañana</t>
  </si>
  <si>
    <t>Media Tarde</t>
  </si>
  <si>
    <t>Adecuación calórica</t>
  </si>
  <si>
    <t>Noche</t>
  </si>
  <si>
    <t>Colación</t>
  </si>
  <si>
    <t>Total</t>
  </si>
  <si>
    <t>Preparaciones :</t>
  </si>
  <si>
    <t>Desayuno</t>
  </si>
  <si>
    <t>1 papaya picada + 1 pan con huevo frito + 1 vaso de leche descremada</t>
  </si>
  <si>
    <r>
      <rPr>
        <rFont val="Calibri"/>
        <b/>
        <color theme="1"/>
        <sz val="12.0"/>
      </rPr>
      <t>1</t>
    </r>
    <r>
      <rPr>
        <rFont val="Calibri"/>
        <b/>
        <color theme="1"/>
        <sz val="12.0"/>
        <vertAlign val="superscript"/>
      </rPr>
      <t>ra</t>
    </r>
    <r>
      <rPr>
        <rFont val="Calibri"/>
        <b/>
        <color theme="1"/>
        <sz val="12.0"/>
      </rPr>
      <t xml:space="preserve"> Colación</t>
    </r>
  </si>
  <si>
    <t>Almuerzo</t>
  </si>
  <si>
    <r>
      <rPr>
        <rFont val="Calibri"/>
        <b/>
        <color theme="1"/>
        <sz val="12.0"/>
      </rPr>
      <t>2</t>
    </r>
    <r>
      <rPr>
        <rFont val="Calibri"/>
        <b/>
        <color theme="1"/>
        <sz val="12.0"/>
        <vertAlign val="superscript"/>
      </rPr>
      <t>da</t>
    </r>
    <r>
      <rPr>
        <rFont val="Calibri"/>
        <b/>
        <color theme="1"/>
        <sz val="12.0"/>
      </rPr>
      <t xml:space="preserve"> Colación</t>
    </r>
  </si>
  <si>
    <t>Cena</t>
  </si>
  <si>
    <r>
      <rPr>
        <rFont val="Calibri"/>
        <b/>
        <color theme="1"/>
        <sz val="12.0"/>
      </rPr>
      <t>3</t>
    </r>
    <r>
      <rPr>
        <rFont val="Calibri"/>
        <b/>
        <color theme="1"/>
        <sz val="12.0"/>
        <vertAlign val="superscript"/>
      </rPr>
      <t>da</t>
    </r>
    <r>
      <rPr>
        <rFont val="Calibri"/>
        <b/>
        <color theme="1"/>
        <sz val="12.0"/>
      </rPr>
      <t xml:space="preserve"> Colación</t>
    </r>
  </si>
  <si>
    <t>Dieta  :</t>
  </si>
  <si>
    <t>RESUMEN</t>
  </si>
  <si>
    <t>PESO</t>
  </si>
  <si>
    <t>KCAL</t>
  </si>
  <si>
    <t>PROTEINA</t>
  </si>
  <si>
    <t>GRASA</t>
  </si>
  <si>
    <t>CARBOHIDR</t>
  </si>
  <si>
    <t>HERRAMIENTA PARA EL CÁLCULO RÁPIDO Y BUSQUEDA DE CÓDIGOS</t>
  </si>
  <si>
    <t>GRUPO</t>
  </si>
  <si>
    <t>ALIMENTOS</t>
  </si>
  <si>
    <t>Codigo</t>
  </si>
  <si>
    <t>CALCULO DE VALORES</t>
  </si>
  <si>
    <t>CÓDIGOS Y PESOS EN BLANCO PARA COPIAR Y EDITAR EN Edit</t>
  </si>
  <si>
    <t>CHO</t>
  </si>
  <si>
    <t>codigo</t>
  </si>
  <si>
    <t>LECHE Y DERIVADOS</t>
  </si>
  <si>
    <t>Alimento</t>
  </si>
  <si>
    <t>Leche evaporada entera</t>
  </si>
  <si>
    <t>Queso parmesano duro</t>
  </si>
  <si>
    <t>G7</t>
  </si>
  <si>
    <t>Medida Cacera</t>
  </si>
  <si>
    <t>Alimento y Medida</t>
  </si>
  <si>
    <t>Peso Bruto</t>
  </si>
  <si>
    <t>Peso Neto</t>
  </si>
  <si>
    <t>% Parte comestible</t>
  </si>
  <si>
    <t>Peso a usar</t>
  </si>
  <si>
    <t>peso calculado</t>
  </si>
  <si>
    <t>Leche evaporada entera de vaca Taza de loza al ras</t>
  </si>
  <si>
    <t>Dosificación de Alimentos</t>
  </si>
  <si>
    <t>Alimento y tipo de preparación</t>
  </si>
  <si>
    <t>Peso bruto g</t>
  </si>
  <si>
    <t>Peso neto g</t>
  </si>
  <si>
    <t># Raciones</t>
  </si>
  <si>
    <t>Peso Neto Real</t>
  </si>
  <si>
    <t>LECHE EVAPORADA en el desayuno (30 latas y 1/2)</t>
  </si>
  <si>
    <t>QUESO FRESCO DE VACA en salsa (al pesto)</t>
  </si>
  <si>
    <t>HUEVOS</t>
  </si>
  <si>
    <t>Huevo de gallina entero, crudo</t>
  </si>
  <si>
    <t>Huevo de gallina entero, sancochado en agua</t>
  </si>
  <si>
    <t>P. bruto a usar</t>
  </si>
  <si>
    <t>HUEVO DE GALLINA frito o sancochado</t>
  </si>
  <si>
    <t>CÁRNICOS</t>
  </si>
  <si>
    <t>Pollo, carne pulpa</t>
  </si>
  <si>
    <t>Jamonada</t>
  </si>
  <si>
    <t>Pescado bonito</t>
  </si>
  <si>
    <t>Jamonada Rebanada</t>
  </si>
  <si>
    <t>Pollo, filete de Unidad mediana</t>
  </si>
  <si>
    <t>BONITO en guisos, tallarín, frito o estofado</t>
  </si>
  <si>
    <t>MENESTRAS</t>
  </si>
  <si>
    <t>CEREALES</t>
  </si>
  <si>
    <t>Avena, hojuela cocida</t>
  </si>
  <si>
    <t>Pan de molde</t>
  </si>
  <si>
    <t>Fideo tallarín crudo fortificado con hierro</t>
  </si>
  <si>
    <t>Pan de cebada (serrano)</t>
  </si>
  <si>
    <t>Avena, hojuela cruda Taza de acero al ras</t>
  </si>
  <si>
    <t>Pan de molde Tajada (9,7 cm de largo; 9 cm de ancho; 1,3 cm de grosor)</t>
  </si>
  <si>
    <t>Fideo, tallarin N.º 40 Porción</t>
  </si>
  <si>
    <t>PAN en desayuno (200 unidades)</t>
  </si>
  <si>
    <t>TUBERCULOS</t>
  </si>
  <si>
    <t>Papa blanca</t>
  </si>
  <si>
    <t>PAPA BLANCA en puré solo o fritura</t>
  </si>
  <si>
    <t xml:space="preserve">VEGETALES </t>
  </si>
  <si>
    <t>Cebolla de cabeza</t>
  </si>
  <si>
    <t>Brocoli</t>
  </si>
  <si>
    <t>Zanahoria</t>
  </si>
  <si>
    <t>BETARRAGA (REMOLACHA) en ensalada mixta</t>
  </si>
  <si>
    <t>FRUTAS</t>
  </si>
  <si>
    <t>Plátano de seda</t>
  </si>
  <si>
    <t>Fresa</t>
  </si>
  <si>
    <t>Papaya</t>
  </si>
  <si>
    <t>Manzana delicia roja con cáscara</t>
  </si>
  <si>
    <t>Plátano de seda Unidad mediana</t>
  </si>
  <si>
    <t xml:space="preserve">FRESA </t>
  </si>
  <si>
    <t>PLÁTANO DE SEDA en postre (100 unidades medianas)</t>
  </si>
  <si>
    <t>MANZANA en postre manzana delicia (160 g 100 unidades medianas)</t>
  </si>
  <si>
    <t>AZUCAR Y DULCES</t>
  </si>
  <si>
    <t>ACEITES, GRASAS Y OLEAGINOSAS</t>
  </si>
  <si>
    <t>Aceite vegetal de girasol</t>
  </si>
  <si>
    <t>ACEITE VEGETAL en frituras</t>
  </si>
  <si>
    <t>AGUA</t>
  </si>
  <si>
    <t>Bebidas</t>
  </si>
  <si>
    <t>Condimentos, Formulas y otros</t>
  </si>
  <si>
    <t>ENTRADAS Y SEGUNDOS ESTRATO A</t>
  </si>
  <si>
    <t>ENTRADAS Y SEGUNDOS ESTRATO B</t>
  </si>
  <si>
    <t>ENTRADAS Y SEGUNDOS ESTRATO C</t>
  </si>
  <si>
    <t>ENTRADAS Y SEGUNDOS ESTRATO D</t>
  </si>
  <si>
    <t>ENTRADAS Y SEGUNDOS ESTRATO E</t>
  </si>
  <si>
    <t>Nombrecompleto</t>
  </si>
  <si>
    <t>Peso Bruto g</t>
  </si>
  <si>
    <t>Peso Neto g</t>
  </si>
  <si>
    <t>DOSIFICACIÓN DE ALIMENTOS</t>
  </si>
  <si>
    <t>Arroz blanco cocido Cucharada llena</t>
  </si>
  <si>
    <t>NOMBRE DEL ALIMENTO</t>
  </si>
  <si>
    <t>Energía
&lt;ENERC&gt;</t>
  </si>
  <si>
    <t xml:space="preserve">Proteínas totales
&lt;PROCNT&gt; </t>
  </si>
  <si>
    <t>Grasa total
&lt;FAT&gt;</t>
  </si>
  <si>
    <t xml:space="preserve">Carbohidratos TOTALES </t>
  </si>
  <si>
    <t>CODIGO</t>
  </si>
  <si>
    <t>Arroz blanco corriente Taza de acero al ras</t>
  </si>
  <si>
    <t>FORMA DE PREPARACIÓN</t>
  </si>
  <si>
    <t xml:space="preserve"> Peso Neto</t>
  </si>
  <si>
    <t>kcal</t>
  </si>
  <si>
    <t>Arroz blanco corriente Taza de acero llena</t>
  </si>
  <si>
    <t>Múltiplo o Factor</t>
  </si>
  <si>
    <t>Achita, kiwicha o achis</t>
  </si>
  <si>
    <t>A1</t>
  </si>
  <si>
    <t>Arroz blanco corriente Taza de acero colmada</t>
  </si>
  <si>
    <t>LECHE FLUIDA DE VACA en sopas o ají de gallina</t>
  </si>
  <si>
    <t>Arroz pilado o pulido cocido</t>
  </si>
  <si>
    <t>A2</t>
  </si>
  <si>
    <t>Arroz blanco corriente Cucharada llena</t>
  </si>
  <si>
    <t>LECHE FLUIDA DE VACA en purés o postres</t>
  </si>
  <si>
    <t>Arroz blanco corriente</t>
  </si>
  <si>
    <t>A3</t>
  </si>
  <si>
    <t>Arroz blanco corriente Cucharada colmada</t>
  </si>
  <si>
    <t>LECHE FLUIDA DE VACA en soufle</t>
  </si>
  <si>
    <t>Arroz con cáscara</t>
  </si>
  <si>
    <t>A4</t>
  </si>
  <si>
    <t>Arroz blanco corriente Porción pequeña*</t>
  </si>
  <si>
    <t>LECHE FLUIDA DE VACA en el desayuno</t>
  </si>
  <si>
    <t>Avena envasada</t>
  </si>
  <si>
    <t>A5</t>
  </si>
  <si>
    <t>Arroz blanco corriente Porción mediana*</t>
  </si>
  <si>
    <t>LECHE EN POLVO ENTERA en purés o postres (10 sobres)</t>
  </si>
  <si>
    <t>A6</t>
  </si>
  <si>
    <t>Arroz blanco corriente Porción grande*</t>
  </si>
  <si>
    <t>LECHE EN POLVO ENTERA en el desayuno (25 sobres)</t>
  </si>
  <si>
    <t>Avena, hojuela cruda</t>
  </si>
  <si>
    <t>A7</t>
  </si>
  <si>
    <t>Arroz blanco corriente Puñado (L:16,7 cm A:7,6 cm D:8,8 cm)</t>
  </si>
  <si>
    <t>Cañihua, variedad amarilla</t>
  </si>
  <si>
    <t>A8</t>
  </si>
  <si>
    <t>LECHE EVAPORADA en sopas o ají de gallina, soufflé (6 latas)</t>
  </si>
  <si>
    <t>Cañihua gris</t>
  </si>
  <si>
    <t>A9</t>
  </si>
  <si>
    <t>Avena, hojuela cruda Taza de acero llena</t>
  </si>
  <si>
    <t>LECHE EVAPORADA en purés o postres (5 latas y 1/4)</t>
  </si>
  <si>
    <t>Cañihua, hojuela de</t>
  </si>
  <si>
    <t>A10</t>
  </si>
  <si>
    <t>Avena, hojuela cruda Taza de acero colmada</t>
  </si>
  <si>
    <t>LECHE EVAPORADA en preparación de papa a la huancaína (4 latas)</t>
  </si>
  <si>
    <t>Cañihua parda</t>
  </si>
  <si>
    <t>A11</t>
  </si>
  <si>
    <t>Avena, hojuela cruda Puñado (L:16,7 cm; A:7,6 cm; D:8,8 cm)</t>
  </si>
  <si>
    <t>Cebada con cáscara</t>
  </si>
  <si>
    <t>A12</t>
  </si>
  <si>
    <t>Avena, hojuela cruda Cucharadita llena</t>
  </si>
  <si>
    <t>QUESO FRESCO DE VACA en sopas</t>
  </si>
  <si>
    <t>Cebada, llunka de (morón americano)</t>
  </si>
  <si>
    <t>A13</t>
  </si>
  <si>
    <t>Avena, hojuela cruda Cucharadita colmada</t>
  </si>
  <si>
    <t>CARNES</t>
  </si>
  <si>
    <t>QUESO FRESCO DE VACA en guisos</t>
  </si>
  <si>
    <t>Cebada, mashka o machica</t>
  </si>
  <si>
    <t>A14</t>
  </si>
  <si>
    <t>Avena, hojuela cruda Cucharada llena</t>
  </si>
  <si>
    <t>QUESO FRESCO DE VACA en sandwichs</t>
  </si>
  <si>
    <t>Cebada para mote, pelada</t>
  </si>
  <si>
    <t>A15</t>
  </si>
  <si>
    <t>Avena, hojuela cruda Cucharada colmada</t>
  </si>
  <si>
    <t>Cebada tostada, harina integral</t>
  </si>
  <si>
    <t>A16</t>
  </si>
  <si>
    <t>Cebada, llunka de (morón americano) Taza de acero colmada</t>
  </si>
  <si>
    <t>QUESO FRESCO DE VACA en salsa para papa huancaina, pasteles, etc.</t>
  </si>
  <si>
    <t>Cebada perlada o resbalada cocida</t>
  </si>
  <si>
    <t>A17</t>
  </si>
  <si>
    <t>Cebada, llunka de (morón americano) Cucharada colmada</t>
  </si>
  <si>
    <t>Cebada perlada o resbalada cruda</t>
  </si>
  <si>
    <t>A18</t>
  </si>
  <si>
    <t>Fideo, canuto pequeño Taza de acero</t>
  </si>
  <si>
    <t>HUEVO DE GALLINA en arroz chaufa</t>
  </si>
  <si>
    <t>Cebada tostada y molida (chaquepa)</t>
  </si>
  <si>
    <t>A19</t>
  </si>
  <si>
    <t>Fideo, corbatita Porción para sopa</t>
  </si>
  <si>
    <t>HUEVO DE GALLINA en pastel, soufflé</t>
  </si>
  <si>
    <t>Chancay (bizcocho)</t>
  </si>
  <si>
    <t>A20</t>
  </si>
  <si>
    <t>Fideo, corbatita Puñado</t>
  </si>
  <si>
    <t>HUEVO DE GALLINA en sopas, tortilla o en adornos</t>
  </si>
  <si>
    <t>Fideo crudo fortificado con hierro</t>
  </si>
  <si>
    <t>A21</t>
  </si>
  <si>
    <t>Fideo, entrefino 5 rollitos</t>
  </si>
  <si>
    <t>A22</t>
  </si>
  <si>
    <t>Fideo, letras Cucharada colmada</t>
  </si>
  <si>
    <t>HUEVO DE GALLINA en mayonesa, relleno, fricas, arrebozado</t>
  </si>
  <si>
    <t>Fideo tallarín sancochado fortiticado con hierro</t>
  </si>
  <si>
    <t>A23</t>
  </si>
  <si>
    <t>Fideo, letritas Taza de acero colmada</t>
  </si>
  <si>
    <t>Galleta de soda (salada)</t>
  </si>
  <si>
    <t>A24</t>
  </si>
  <si>
    <t>Fideo, municiones Cucharada colmada</t>
  </si>
  <si>
    <t>CARNERO PULPA CON HUESO en guisos</t>
  </si>
  <si>
    <t>Galleta de vainilla (dulce)</t>
  </si>
  <si>
    <t>A25</t>
  </si>
  <si>
    <t>POLLO ENTERO en guisos o arroz con pollo, en saltado o chaufa (unidades medianas)</t>
  </si>
  <si>
    <t>Maíz alazán</t>
  </si>
  <si>
    <t>A26</t>
  </si>
  <si>
    <t>Kiwicha cruda Cucharadita llena</t>
  </si>
  <si>
    <t>POLLO ENTERO en ají de gallina (pechuga 115 g. unidad pequeña)</t>
  </si>
  <si>
    <t>Maíz alazán, jora fresca de</t>
  </si>
  <si>
    <t>A27</t>
  </si>
  <si>
    <t>Kiwicha cruda Cucharada llena</t>
  </si>
  <si>
    <t>POLLO HÍGADO en sopa ,aguadito</t>
  </si>
  <si>
    <t>Maíz alazán, jora seca de</t>
  </si>
  <si>
    <t>A28</t>
  </si>
  <si>
    <t>Maíz amarillo, harina de Taza de acero ras</t>
  </si>
  <si>
    <t>POLLO HÍGADO en guisos o en saltado</t>
  </si>
  <si>
    <t>Maíz amarillo</t>
  </si>
  <si>
    <t>A29</t>
  </si>
  <si>
    <t>Maíz amarillo, harina de Taza de acero llena</t>
  </si>
  <si>
    <t>POLLO MOLLEJA sopa, aguadito</t>
  </si>
  <si>
    <t>Maíz blanco crudo</t>
  </si>
  <si>
    <t>A30</t>
  </si>
  <si>
    <t>Maíz amarillo, harina de Cucharadita llena</t>
  </si>
  <si>
    <t>POLLO MOLLEJA saltado, en guisos</t>
  </si>
  <si>
    <t>Maíz blanco tostado</t>
  </si>
  <si>
    <t>A31</t>
  </si>
  <si>
    <t>Maíz amarillo, harina de Cucharadita colmada</t>
  </si>
  <si>
    <t>POLLO, SANGRECITA DE  en saltados o guisos</t>
  </si>
  <si>
    <t>Maíz cancha tostada de</t>
  </si>
  <si>
    <t>A32</t>
  </si>
  <si>
    <t>Maíz amarillo, harina de Cucharada llena</t>
  </si>
  <si>
    <t>CARNE DE RES en sopas (con hueso)</t>
  </si>
  <si>
    <t>Maíz, chochoca de</t>
  </si>
  <si>
    <t>A33</t>
  </si>
  <si>
    <t>Maíz amarillo, harina de Cucharada colmada</t>
  </si>
  <si>
    <t>CARNE DE RES en guisos (con hueso)</t>
  </si>
  <si>
    <t>Maíz, grano fresco (choclo)</t>
  </si>
  <si>
    <t>A34</t>
  </si>
  <si>
    <t>Maíz, cancha tostada s/aceite Cucharada llena</t>
  </si>
  <si>
    <t>CARNE DE RES en bistec, asado o saltado (pulpa)</t>
  </si>
  <si>
    <t>Maíz, germinado seco</t>
  </si>
  <si>
    <t>A35</t>
  </si>
  <si>
    <t>Maíz, chochoca de Cucharadita al ras</t>
  </si>
  <si>
    <t>CARNE MOLIDA en caigua rellena</t>
  </si>
  <si>
    <t>Maíz, harina de</t>
  </si>
  <si>
    <t>A36</t>
  </si>
  <si>
    <t>Maíz, chochoca de Cucharadita colmada</t>
  </si>
  <si>
    <t>CARNE MOLIDA en hamburguesa, albóndigas</t>
  </si>
  <si>
    <t>Maiz, maicena</t>
  </si>
  <si>
    <t>A37</t>
  </si>
  <si>
    <t>Maíz, chochoca de Cucharada al ras</t>
  </si>
  <si>
    <t>CARNE MOLIDA en papa rellena</t>
  </si>
  <si>
    <t>Maíz, morado sin coronta</t>
  </si>
  <si>
    <t>A38</t>
  </si>
  <si>
    <t>Maíz, chochoca de Cucharada colmada</t>
  </si>
  <si>
    <t>CARNE MOLIDA en sopas</t>
  </si>
  <si>
    <t>Maíz, mote de (sancochado)</t>
  </si>
  <si>
    <t>A39</t>
  </si>
  <si>
    <t>Maíz, grano fresco (choclo) Unidad mediana con panca</t>
  </si>
  <si>
    <t>MONDONGO (PICADO) para guiso, cau cau</t>
  </si>
  <si>
    <t>Maíz, pachuco de</t>
  </si>
  <si>
    <t>A40</t>
  </si>
  <si>
    <t>Maíz, grano fresco (choclo) Unidad mediana sin panca</t>
  </si>
  <si>
    <t>PULMÓN, BOFE en guisos</t>
  </si>
  <si>
    <t>Maíz, para mote pelado</t>
  </si>
  <si>
    <t>A41</t>
  </si>
  <si>
    <t>Maíz, maicena Taza de acero</t>
  </si>
  <si>
    <t>HÍGADO VACUNO en saltado o para fritura</t>
  </si>
  <si>
    <t>Maíz, para mote sin pelar</t>
  </si>
  <si>
    <t>A42</t>
  </si>
  <si>
    <t>Maíz, maicena Cucharadita al ras</t>
  </si>
  <si>
    <t>CHARQUI DE CARNE en guisos</t>
  </si>
  <si>
    <t>Maíz, polenta cruda de</t>
  </si>
  <si>
    <t>A43</t>
  </si>
  <si>
    <t>Maíz, maicena Cucharadita colmada</t>
  </si>
  <si>
    <t>CHALONA DE CARNERO en sopas</t>
  </si>
  <si>
    <t>Maíz, tocosh crudo</t>
  </si>
  <si>
    <t>A44</t>
  </si>
  <si>
    <t>Maíz, maicena Cucharada al ras</t>
  </si>
  <si>
    <t>PELLEJO DE CHANCHO en guisos con menestras</t>
  </si>
  <si>
    <t>A45</t>
  </si>
  <si>
    <t>Maíz, maicena Cucharada colmada</t>
  </si>
  <si>
    <t>BONITO en sopa</t>
  </si>
  <si>
    <t>Pan de labranza</t>
  </si>
  <si>
    <t>A46</t>
  </si>
  <si>
    <t>Maíz, para mote pelado Taza de acero al ras</t>
  </si>
  <si>
    <t>A47</t>
  </si>
  <si>
    <t>Maíz, para mote pelado Taza de acero colmada</t>
  </si>
  <si>
    <t>BACALAO SECO en guisos (pulpa)</t>
  </si>
  <si>
    <t>Pan bollo o bollitos de queso de Huancavelica</t>
  </si>
  <si>
    <t>A48</t>
  </si>
  <si>
    <t>Maíz, polenta Cucharada colmada</t>
  </si>
  <si>
    <t>SÓLIDO DE ATÚN Y FILETEen guisos o saltado (25 latas)</t>
  </si>
  <si>
    <t>Pan francés fortificado con hierro</t>
  </si>
  <si>
    <t>A49</t>
  </si>
  <si>
    <t>Pan baguetino Unidad pequeña</t>
  </si>
  <si>
    <t>SÓLIDO DE ATÚN Y FILETEen salpicón o causa (14 latas)</t>
  </si>
  <si>
    <t>Quinua, afrecho de</t>
  </si>
  <si>
    <t>A50</t>
  </si>
  <si>
    <t>SARDINA EN SALSA DE TOMATE en guisos o saltado (14 latas)</t>
  </si>
  <si>
    <t>Quinua blanca, (Junín)</t>
  </si>
  <si>
    <t>A51</t>
  </si>
  <si>
    <t>Pan francés Unidad mediana</t>
  </si>
  <si>
    <t>MACHAS FRESCAS en guisos o con arroz</t>
  </si>
  <si>
    <t>Quinua blanca (Puno)</t>
  </si>
  <si>
    <t>A52</t>
  </si>
  <si>
    <t>Pan serrano (cebada) Unidad mediana</t>
  </si>
  <si>
    <t>MACHAS FRESCAS en ensaladas</t>
  </si>
  <si>
    <t>Quinua cocida</t>
  </si>
  <si>
    <t>A53</t>
  </si>
  <si>
    <t>Pan tolete Unidad mediana</t>
  </si>
  <si>
    <t>CHOROS en sopas (16 docenas + 9 unidades)</t>
  </si>
  <si>
    <t>Quinua</t>
  </si>
  <si>
    <t>A54</t>
  </si>
  <si>
    <t>Quinua blanca cruda Taza de acero al ras</t>
  </si>
  <si>
    <t>CHOROS con arroz (100 docenas)</t>
  </si>
  <si>
    <t>Quinua dulce, blanca (Junín)</t>
  </si>
  <si>
    <t>A55</t>
  </si>
  <si>
    <t>Quinua blanca cruda Taza de acero llena</t>
  </si>
  <si>
    <t>Quinua dulce, blanca (Puno)</t>
  </si>
  <si>
    <t>A56</t>
  </si>
  <si>
    <t>Quinua blanca cruda Taza de acero colmada</t>
  </si>
  <si>
    <t>ARVEJA FRESCA en guisos o en arroz</t>
  </si>
  <si>
    <t>Quinua dulce, rosada (Junín)</t>
  </si>
  <si>
    <t>A57</t>
  </si>
  <si>
    <t>Quinua blanca cruda Taza de loza al ras</t>
  </si>
  <si>
    <t>ARVEJA FRESCA en cau cau o agüadito</t>
  </si>
  <si>
    <t>Quinua, harina de</t>
  </si>
  <si>
    <t>A58</t>
  </si>
  <si>
    <t>Quinua blanca cruda Taza de loza llena</t>
  </si>
  <si>
    <t>ARVEJA FRESCA en ensaladas</t>
  </si>
  <si>
    <t>Quinua, hojuelas de</t>
  </si>
  <si>
    <t>A59</t>
  </si>
  <si>
    <t>Quinua blanca cruda Taza de fierro enlozado al ras</t>
  </si>
  <si>
    <t>ARVEJAS SECAS acompañado de cereal</t>
  </si>
  <si>
    <t>Quinua rosada (Puno)</t>
  </si>
  <si>
    <t>A60</t>
  </si>
  <si>
    <t>Quinua blanca cruda Taza de fierro enlozado llena</t>
  </si>
  <si>
    <t>HARINA DE ARVEJAS en sopas</t>
  </si>
  <si>
    <t>Quinua, sémola de</t>
  </si>
  <si>
    <t>A61</t>
  </si>
  <si>
    <t>Quinua blanca cruda Puño cerrado (L:17,4 cm; A:7,9 cm; D:10,4 cm )</t>
  </si>
  <si>
    <t>FRIJOL CANARIO SECO en guisos</t>
  </si>
  <si>
    <t>Sorgo</t>
  </si>
  <si>
    <t>A62</t>
  </si>
  <si>
    <t>Quinua blanca cruda Cucharadita llena</t>
  </si>
  <si>
    <t>FRIJOL CANARIO SECO en sopas</t>
  </si>
  <si>
    <t>Trigo, harina fortificada con hierro de</t>
  </si>
  <si>
    <t>A63</t>
  </si>
  <si>
    <t>Quinua blanca cruda Cucharadita colmada</t>
  </si>
  <si>
    <t>FRIJOL CANARIO SECO en ensaladas</t>
  </si>
  <si>
    <t>Trigo, llunka de</t>
  </si>
  <si>
    <t>A64</t>
  </si>
  <si>
    <t>Quinua blanca cruda Cucharada llena</t>
  </si>
  <si>
    <t>FRIJOL CANARIO FRESCO en sopas</t>
  </si>
  <si>
    <t>Trigo, harina tostada de (machica)</t>
  </si>
  <si>
    <t>A65</t>
  </si>
  <si>
    <t>Quinua blanca cruda Cucharada colmada</t>
  </si>
  <si>
    <t>FRIJOL CANARIO FRESCO en guisos</t>
  </si>
  <si>
    <t>Trigo, mote de (sancochado)</t>
  </si>
  <si>
    <t>A66</t>
  </si>
  <si>
    <t>Quinua blanca sancochada Taza de fierro enlozado al ras</t>
  </si>
  <si>
    <t>GARBANZOS acompañado con cereal</t>
  </si>
  <si>
    <t>Trigo para mote pelado cocido</t>
  </si>
  <si>
    <t>A67</t>
  </si>
  <si>
    <t>Quinua blanca sancochada Taza de loza al ras</t>
  </si>
  <si>
    <t>GARBANZOS en sopas o ensaladas</t>
  </si>
  <si>
    <t>Trigo para mote pelado crudo</t>
  </si>
  <si>
    <t>A68</t>
  </si>
  <si>
    <t>Quinua blanca sancochada Cucharadita llena</t>
  </si>
  <si>
    <t>HABAS FRESCAS (CON CÁSCARA) en sopas con verduras</t>
  </si>
  <si>
    <t>Trigo, pelado</t>
  </si>
  <si>
    <t>A69</t>
  </si>
  <si>
    <t>Quinua blanca sancochada Cucharada llena</t>
  </si>
  <si>
    <t>HABAS FRESCAS (CON CÁSCARA) ensaladas</t>
  </si>
  <si>
    <t>Trigo resbalado cocido</t>
  </si>
  <si>
    <t>A70</t>
  </si>
  <si>
    <t>Quinua blanca, hojuela de Cucharada colmada</t>
  </si>
  <si>
    <t>HABAS FRESCAS (CON CÁSCARA) acompañado con cereal</t>
  </si>
  <si>
    <t>Trigo resbalado crudo</t>
  </si>
  <si>
    <t>A71</t>
  </si>
  <si>
    <t>Quinua roja cruda Taza de fierro enlozado al ras</t>
  </si>
  <si>
    <t>HABAS SECAS (SIN CÁSCARA) en sopas con verduras, ensaladas</t>
  </si>
  <si>
    <t>Trigo, sémola de</t>
  </si>
  <si>
    <t>A72</t>
  </si>
  <si>
    <t>Quinua roja cruda Taza de fierro enlozado llena</t>
  </si>
  <si>
    <t>HABAS SECAS (SIN CÁSCARA) acompañado con cereal</t>
  </si>
  <si>
    <t>Trigo</t>
  </si>
  <si>
    <t>A73</t>
  </si>
  <si>
    <t>Quinua roja cruda Cucharadita llena</t>
  </si>
  <si>
    <t>HARINA DE HABAS en sopas</t>
  </si>
  <si>
    <t>Barra de cereales (avena y arrocillo) con maní y pasas</t>
  </si>
  <si>
    <t>A74</t>
  </si>
  <si>
    <t>Quinua roja cruda Cucharada llena</t>
  </si>
  <si>
    <t>LENTEJAS en sopas o ensaladas</t>
  </si>
  <si>
    <t>Barra de cereales con sabor a chocolate y chocochips</t>
  </si>
  <si>
    <t>A75</t>
  </si>
  <si>
    <t>Quinua roja sancochada Taza de fierro enlozado al ras</t>
  </si>
  <si>
    <t>LENTEJAS acompañado con cereal</t>
  </si>
  <si>
    <t>Barra de cereales (avena, arroz) con aguaymanto</t>
  </si>
  <si>
    <t>A76</t>
  </si>
  <si>
    <t>Quinua roja sancochada Cucharadita llena</t>
  </si>
  <si>
    <t>PALLARES en sopas</t>
  </si>
  <si>
    <t>Barra de cereales (maíz, trigo, arroz) sabor a miel con leche, vitaminas y minerales</t>
  </si>
  <si>
    <t>A77</t>
  </si>
  <si>
    <t>Quinua roja sancochada Cucharada llena</t>
  </si>
  <si>
    <t>AZUCAR Y ALMIDON</t>
  </si>
  <si>
    <t>PALLARES en ensaladas</t>
  </si>
  <si>
    <t>Bollito de maíz de Huánuco</t>
  </si>
  <si>
    <t>A78</t>
  </si>
  <si>
    <t>Trigo, harina de Taza de acero al ras</t>
  </si>
  <si>
    <t>PALLARES acompañado con cereal</t>
  </si>
  <si>
    <t>Bollito de yema de Huánuco</t>
  </si>
  <si>
    <t>A79</t>
  </si>
  <si>
    <t>Trigo, harina de Taza de acero llena</t>
  </si>
  <si>
    <t>Cañihua, harina de</t>
  </si>
  <si>
    <t>A80</t>
  </si>
  <si>
    <t>Trigo, harina de Cucharadita al ras</t>
  </si>
  <si>
    <t>ARROZ (PILADO) en sopas</t>
  </si>
  <si>
    <t>Cañihua, variedad roja</t>
  </si>
  <si>
    <t>A81</t>
  </si>
  <si>
    <t>Trigo, harina de Cucharadita llena</t>
  </si>
  <si>
    <t>GRASAS Y ACEITES</t>
  </si>
  <si>
    <t>ARROZ (PILADO) en aguadito</t>
  </si>
  <si>
    <t>Cañihua, variedad blanca</t>
  </si>
  <si>
    <t>A82</t>
  </si>
  <si>
    <t>Trigo, harina de Cucharadita colmada</t>
  </si>
  <si>
    <t>ARROZ (PILADO) graneado una porción grande</t>
  </si>
  <si>
    <t>Galleta de soda (San Jorge)</t>
  </si>
  <si>
    <t>A83</t>
  </si>
  <si>
    <t>Trigo, harina de Cucharada al ras</t>
  </si>
  <si>
    <t>ARROZ (PILADO) en postre ( arroz zambito o con leche )</t>
  </si>
  <si>
    <t>Galleta de vainilla (Field)</t>
  </si>
  <si>
    <t>A84</t>
  </si>
  <si>
    <t>Trigo, harina de Cucharada llena</t>
  </si>
  <si>
    <t>ARROZ (PILADO) en arroz con pollo, chancho, pato</t>
  </si>
  <si>
    <t>Galleta dulce con avena y base sabor a chocolate (con fibra)</t>
  </si>
  <si>
    <t>A85</t>
  </si>
  <si>
    <t>Trigo, harina de Cucharada colmada</t>
  </si>
  <si>
    <t>AVENA en el desayuno</t>
  </si>
  <si>
    <t>Galleta dulce con avena y base sabor a frutos rojos</t>
  </si>
  <si>
    <t>A86</t>
  </si>
  <si>
    <t>AVENA en sopas</t>
  </si>
  <si>
    <t>Galleta dulce con avena y granola (con fibra)</t>
  </si>
  <si>
    <t>A87</t>
  </si>
  <si>
    <t>Trigo, pelado Taza de acero al ras</t>
  </si>
  <si>
    <t>AVENA en postres</t>
  </si>
  <si>
    <t>Galleta dulce con avena, manzana y canela (con fibra)</t>
  </si>
  <si>
    <t>A88</t>
  </si>
  <si>
    <t>Trigo, pelado Taza de acero colmada</t>
  </si>
  <si>
    <t>FIDEOS en sopas con verduras - fideos granel</t>
  </si>
  <si>
    <t>Galleta dulce con avena y uvas pasas (con fibra)</t>
  </si>
  <si>
    <t>A89</t>
  </si>
  <si>
    <t>Trigo, pelado Cucharadita llena</t>
  </si>
  <si>
    <t>FIDEOS en sopas de fideo solo</t>
  </si>
  <si>
    <t>Galleta dulce con relleno (Casino)</t>
  </si>
  <si>
    <t>A90</t>
  </si>
  <si>
    <t>Trigo, pelado Cucharadita colmada</t>
  </si>
  <si>
    <t>FIDEOS en fideos tallarín</t>
  </si>
  <si>
    <t>Galleta dulce con relleno “chocolate” (Coronita)</t>
  </si>
  <si>
    <t>A91</t>
  </si>
  <si>
    <t>Trigo, pelado Cucharada llena</t>
  </si>
  <si>
    <t>TRIGO PELADO en sopas o postres</t>
  </si>
  <si>
    <t>Galletas nutritivas  de maca</t>
  </si>
  <si>
    <t>A92</t>
  </si>
  <si>
    <t>Trigo, pelado Cucharada colmada</t>
  </si>
  <si>
    <t>TRIGO PELADO en guisos con arroz</t>
  </si>
  <si>
    <t>Hiwicto marfil oscuro</t>
  </si>
  <si>
    <t>A93</t>
  </si>
  <si>
    <t>Trigo, sémola de Taza de acero colmada</t>
  </si>
  <si>
    <t>TRIGO PELADO en guisos sin arroz</t>
  </si>
  <si>
    <t>Hiwicto negro</t>
  </si>
  <si>
    <t>A94</t>
  </si>
  <si>
    <t>Trigo, sémola de Cucharadita al ras</t>
  </si>
  <si>
    <t>HARINA DE TRIGO para arrebosados</t>
  </si>
  <si>
    <t>Kara ceniza o kala</t>
  </si>
  <si>
    <t>A95</t>
  </si>
  <si>
    <t>Trigo, sémola de Cucharadita llena</t>
  </si>
  <si>
    <t>HARINA DE TRIGO en torreja, soufflé</t>
  </si>
  <si>
    <t>Kara color pajizo</t>
  </si>
  <si>
    <t>A96</t>
  </si>
  <si>
    <t>Trigo, sémola de Cucharadita colmada</t>
  </si>
  <si>
    <t>HARINA DE TRIGO en mazamorra, sopa crema</t>
  </si>
  <si>
    <t>Kiwicha, harina de</t>
  </si>
  <si>
    <t>A97</t>
  </si>
  <si>
    <t>Trigo, sémola de Cucharada al ras</t>
  </si>
  <si>
    <t>HARINA DE TRIGO para apanado</t>
  </si>
  <si>
    <t>Kiwicha pop de Huánuco</t>
  </si>
  <si>
    <t>A98</t>
  </si>
  <si>
    <t>Trigo, sémola de Cucharada llena</t>
  </si>
  <si>
    <t>HARINA DE TRIGO en papa rellena</t>
  </si>
  <si>
    <t>Kiwicha, precocida, hojuela de</t>
  </si>
  <si>
    <t>A99</t>
  </si>
  <si>
    <t>Trigo, sémola de Cucharada colmada</t>
  </si>
  <si>
    <t>HARINA DE TRIGO para espesar, compota, broaster</t>
  </si>
  <si>
    <t>Kiwicha, precocida, hojuela de (orgánica)</t>
  </si>
  <si>
    <t>A100</t>
  </si>
  <si>
    <t>Acelga Atado grande</t>
  </si>
  <si>
    <t>PAN en ají de gallina (100 unidades)</t>
  </si>
  <si>
    <t>Llipta sara, variedad de maíz</t>
  </si>
  <si>
    <t>A101</t>
  </si>
  <si>
    <t>Ají amarillo Unidad pequeña</t>
  </si>
  <si>
    <t>PAN en croquetas, ocopa (pan rallado) (29 unidades)</t>
  </si>
  <si>
    <t>Maíz blanco, harina</t>
  </si>
  <si>
    <t>A102</t>
  </si>
  <si>
    <t>Ají amarillo Unidad mediana</t>
  </si>
  <si>
    <t>PAN en salsa de maní, (pan rallado) (10 unidades)</t>
  </si>
  <si>
    <t>Maíz blanco precocido, harina de (chochoca)</t>
  </si>
  <si>
    <t>A103</t>
  </si>
  <si>
    <t>Ají amarillo Unidad grande</t>
  </si>
  <si>
    <t>Maíz morado, harina de (api)</t>
  </si>
  <si>
    <t>A104</t>
  </si>
  <si>
    <t>Ají amarillo, molido Cucharadita al ras</t>
  </si>
  <si>
    <t>MAÍZ FRESCO Y CHOCLO en ensaladas, en sopa o chupe (25 unidades medianas)</t>
  </si>
  <si>
    <t>Pan árabe</t>
  </si>
  <si>
    <t>A105</t>
  </si>
  <si>
    <t>Ají amarillo, molido Cucharadita llena</t>
  </si>
  <si>
    <t>MAÍZ FRESCO Y CHOCLO en guiso y en pepian (49 unidades medianas)</t>
  </si>
  <si>
    <t>Pan cachanga</t>
  </si>
  <si>
    <t>A106</t>
  </si>
  <si>
    <t>Ají amarillo, molido Cucharadita colmada</t>
  </si>
  <si>
    <t>MOTE PELADO en sopas</t>
  </si>
  <si>
    <t>Pan campesino de Lima</t>
  </si>
  <si>
    <t>A107</t>
  </si>
  <si>
    <t>Ají amarillo, molido Cucharada al ras</t>
  </si>
  <si>
    <t>MOTE PELADO en champús</t>
  </si>
  <si>
    <t>Pan ciabatta</t>
  </si>
  <si>
    <t>A108</t>
  </si>
  <si>
    <t>Ají amarillo, molido Cucharada llena</t>
  </si>
  <si>
    <t>MOTE PELADO en guisos</t>
  </si>
  <si>
    <t>Pan chapla</t>
  </si>
  <si>
    <t>A109</t>
  </si>
  <si>
    <t>Ají amarillo, molido Cucharada colmada</t>
  </si>
  <si>
    <t>HARINA DE MAÍZ en sopas</t>
  </si>
  <si>
    <t>Pan chuta</t>
  </si>
  <si>
    <t>A110</t>
  </si>
  <si>
    <t>Ají colorado, molido Cucharadita al ras</t>
  </si>
  <si>
    <t>HARINA DE MAÍZ en guisos, postres</t>
  </si>
  <si>
    <t>Pan cortadillo de Cajamarca</t>
  </si>
  <si>
    <t>A111</t>
  </si>
  <si>
    <t>Ají colorado, molido Cucharadita llena</t>
  </si>
  <si>
    <t>SÉMOLA DE MAÍZ en sopas</t>
  </si>
  <si>
    <t>Pan cuay de trigo  de Carhuaz</t>
  </si>
  <si>
    <t>A112</t>
  </si>
  <si>
    <t>Ají colorado, molido Cucharadita colmada</t>
  </si>
  <si>
    <t>SÉMOLA DE MAÍZ en guisos</t>
  </si>
  <si>
    <t>Pan cuay de trigo de Huaraz</t>
  </si>
  <si>
    <t>A113</t>
  </si>
  <si>
    <t>Ají colorado, molido Cucharada al ras</t>
  </si>
  <si>
    <t>SÉMOLA DE MAÍZ en postre</t>
  </si>
  <si>
    <t>Pan de calabaza de Huancavelica</t>
  </si>
  <si>
    <t>A114</t>
  </si>
  <si>
    <t>Ají colorado, molido Cucharada llena</t>
  </si>
  <si>
    <t>MAIZENA en sopas</t>
  </si>
  <si>
    <t>Pan de chicharrón de Chiclayo</t>
  </si>
  <si>
    <t>A115</t>
  </si>
  <si>
    <t>Ajo, molido Cucharadita al ras</t>
  </si>
  <si>
    <t>MAIZENA en postre</t>
  </si>
  <si>
    <t>Pan de girasol de Lima</t>
  </si>
  <si>
    <t>A116</t>
  </si>
  <si>
    <t>Ajo, molido Cucharadita llena</t>
  </si>
  <si>
    <t>MAIZENA en compota</t>
  </si>
  <si>
    <t>Pan de hamburguesa de Iquitos</t>
  </si>
  <si>
    <t>A117</t>
  </si>
  <si>
    <t>Ajo, molido Cucharadita colmada</t>
  </si>
  <si>
    <t>POLENTA en sopas</t>
  </si>
  <si>
    <t>Pan de huevo</t>
  </si>
  <si>
    <t>A118</t>
  </si>
  <si>
    <t>Ajo, molido Cucharada al ras</t>
  </si>
  <si>
    <t>POLENTA en guisos</t>
  </si>
  <si>
    <t>Pan de maíz</t>
  </si>
  <si>
    <t>A119</t>
  </si>
  <si>
    <t>Ajo, molido Cucharada llena</t>
  </si>
  <si>
    <t>QUINUA en sopas</t>
  </si>
  <si>
    <t>Pan de maíz de Carhuaz</t>
  </si>
  <si>
    <t>A120</t>
  </si>
  <si>
    <t>Ajo, molido Cucharada colmada</t>
  </si>
  <si>
    <t>QUINUA en chupes y postre</t>
  </si>
  <si>
    <t>Pan de maíz de Huaraz</t>
  </si>
  <si>
    <t>A121</t>
  </si>
  <si>
    <t>Ajos Cabeza pequeña</t>
  </si>
  <si>
    <t>QUINUA en guisos con arroz</t>
  </si>
  <si>
    <t>Pan de quinua de Lima</t>
  </si>
  <si>
    <t>A122</t>
  </si>
  <si>
    <t>Ajos Cabeza mediana</t>
  </si>
  <si>
    <t>QUINUA en guisos sin arroz</t>
  </si>
  <si>
    <t>Pan de trigo artesanal de Carhuaz</t>
  </si>
  <si>
    <t>A123</t>
  </si>
  <si>
    <t>Ajos Diente pequeño</t>
  </si>
  <si>
    <t>Pan de yema</t>
  </si>
  <si>
    <t>A124</t>
  </si>
  <si>
    <t>Ajos Diente mediano</t>
  </si>
  <si>
    <t>PAPA BLANCA en sopa crema, ají de gallina, estofado, acompañamiento</t>
  </si>
  <si>
    <t>Pan de yema de Cajamarca</t>
  </si>
  <si>
    <t>A125</t>
  </si>
  <si>
    <t>Apio Cabeza mediana</t>
  </si>
  <si>
    <t>PAPA BLANCA en ensalada mixta</t>
  </si>
  <si>
    <t>Pan dulce de Lima</t>
  </si>
  <si>
    <t>A126</t>
  </si>
  <si>
    <t>Apio Rama</t>
  </si>
  <si>
    <t>PAPA BLANCA en causa o papa rellena</t>
  </si>
  <si>
    <t>Pan huaro</t>
  </si>
  <si>
    <t>A127</t>
  </si>
  <si>
    <t>Apio picado (tallo-rama) ½ taza de acero</t>
  </si>
  <si>
    <t>PAPA BLANCA en saltado con carne o menudencia, puré de verduras (espinaca o zapallo)</t>
  </si>
  <si>
    <t>Pan Huascarán de Lima</t>
  </si>
  <si>
    <t>A128</t>
  </si>
  <si>
    <t>Apio picado (tallo-rama) Taza de acero colmada</t>
  </si>
  <si>
    <t>PAPA BLANCA en ajiaco, cau-cau o locro</t>
  </si>
  <si>
    <t>Pan integral</t>
  </si>
  <si>
    <t>A129</t>
  </si>
  <si>
    <t>Brócoli Cabeza mediana con hojas</t>
  </si>
  <si>
    <t>PAPA BLANCA en cazuela, aguadito o sancochado</t>
  </si>
  <si>
    <t>Pan marraqueta de Chiclayo</t>
  </si>
  <si>
    <t>A130</t>
  </si>
  <si>
    <t>Brócoli Ramita pequeña</t>
  </si>
  <si>
    <t>Pan mestizo de Huánuco</t>
  </si>
  <si>
    <t>A131</t>
  </si>
  <si>
    <t>Brócoli Ramita mediana</t>
  </si>
  <si>
    <t>PAPA SECA en carapulca (con arroz)</t>
  </si>
  <si>
    <t>Pan mishtishongo de Huánuco</t>
  </si>
  <si>
    <t>A132</t>
  </si>
  <si>
    <t>Brócoli Ramita grande</t>
  </si>
  <si>
    <t>PAPA SECA en carapulca (sin arroz)</t>
  </si>
  <si>
    <t>Pan mollete de Chiclayo</t>
  </si>
  <si>
    <t>A133</t>
  </si>
  <si>
    <t>Caigua Unidad pequeña</t>
  </si>
  <si>
    <t>CAMOTE AMARILLO en guisos con arroz</t>
  </si>
  <si>
    <t>Pan mollete, chico</t>
  </si>
  <si>
    <t>A134</t>
  </si>
  <si>
    <t>Caigua Unidad mediana</t>
  </si>
  <si>
    <t>CAMOTE AMARILLO en guisos sin arroz</t>
  </si>
  <si>
    <t>Pan torta de Cajamarca</t>
  </si>
  <si>
    <t>A135</t>
  </si>
  <si>
    <t>Caigua Unidad grande</t>
  </si>
  <si>
    <t>CAMOTE AMARILLO en dulce de camote</t>
  </si>
  <si>
    <t>Pan 3 granos (quinua, cañihua y kiwicha) de Lima</t>
  </si>
  <si>
    <t>A136</t>
  </si>
  <si>
    <t>Cebolla china Atado mediano</t>
  </si>
  <si>
    <t>HARINA DE CAMOTE en postres</t>
  </si>
  <si>
    <t>Pan vico</t>
  </si>
  <si>
    <t>A137</t>
  </si>
  <si>
    <t>Cebolla china Atado pequeño</t>
  </si>
  <si>
    <t>OLLUCO en chupe</t>
  </si>
  <si>
    <t>Pan vico de Iquitos</t>
  </si>
  <si>
    <t>A138</t>
  </si>
  <si>
    <t>Cebolla de cabeza (Roja) Unidad pequeña</t>
  </si>
  <si>
    <t>OLLUCO en guiso o ajiaco</t>
  </si>
  <si>
    <t>Pasta con huevo sin fortificar, cruda*</t>
  </si>
  <si>
    <t>A139</t>
  </si>
  <si>
    <t>Cebolla de cabeza (Roja) Unidad mediana</t>
  </si>
  <si>
    <t>HARINA DE CHUÑO en compotas o broaster</t>
  </si>
  <si>
    <t>Pasta con huevo fortificada, cruda*</t>
  </si>
  <si>
    <t>A140</t>
  </si>
  <si>
    <t>Cebolla de cabeza (Roja) Unidad grande</t>
  </si>
  <si>
    <t>HARINA DE CHUÑO en mazamorra morada</t>
  </si>
  <si>
    <t>Pasta fortificada, cruda*</t>
  </si>
  <si>
    <t>A141</t>
  </si>
  <si>
    <t>Cebolla de cabeza, (corte brunoise) Taza de fierro enlozado al ras</t>
  </si>
  <si>
    <t>YUCA para acompañar platos</t>
  </si>
  <si>
    <t>Pasta sin fortificar, cruda*</t>
  </si>
  <si>
    <t>A142</t>
  </si>
  <si>
    <t>Cebolla de cabeza, (corte brunoise) Taza de fierro enlozado llena</t>
  </si>
  <si>
    <t>YUCA en sopas de verduras</t>
  </si>
  <si>
    <t>Quinua, variedad real</t>
  </si>
  <si>
    <t>A143</t>
  </si>
  <si>
    <t>Cebolla de cabeza, (corte brunoise) Taza de fierro enlozado colmada</t>
  </si>
  <si>
    <t>YUCA en guarnición de guiso (sin arroz)</t>
  </si>
  <si>
    <t>Quinua, variedad Ayara (Puno)</t>
  </si>
  <si>
    <t>A144</t>
  </si>
  <si>
    <t>Cebolla de cabeza, (corte brunoise) Cucharadita llena</t>
  </si>
  <si>
    <t>HARINA DE YUCA en postres, otros</t>
  </si>
  <si>
    <t>Quinua, variedad blanca de Juli (Puno)</t>
  </si>
  <si>
    <t>A145</t>
  </si>
  <si>
    <t>Cebolla de cabeza, (corte brunoise) Cucharadita colmada</t>
  </si>
  <si>
    <t>Quinua, variedad CICA-18 (Puno)</t>
  </si>
  <si>
    <t>A146</t>
  </si>
  <si>
    <t>Cebolla de cabeza, (corte brunoise) Cucharada llena</t>
  </si>
  <si>
    <t>ALBAHACA en sopa menestrón, en salsa de tallarín</t>
  </si>
  <si>
    <t>Quinua, variedad CICA-127 (Puno)</t>
  </si>
  <si>
    <t>A147</t>
  </si>
  <si>
    <t>Cebolla de cabeza, (corte brunoise) Cucharada colmada</t>
  </si>
  <si>
    <t>ALBAHACA en sopas</t>
  </si>
  <si>
    <t>Quinua, variedad Cuchiwilla (Puno)</t>
  </si>
  <si>
    <t>A148</t>
  </si>
  <si>
    <t>Col 1/4 cabeza pequeña</t>
  </si>
  <si>
    <t>ACELGA en guisos, en purés y pastel de acelga</t>
  </si>
  <si>
    <t>Quinua, variedad Choclito (Puno)</t>
  </si>
  <si>
    <t>A149</t>
  </si>
  <si>
    <t>Col Trozo pequeño</t>
  </si>
  <si>
    <t>APIO en sopa de verduras, picado tallo y hojas</t>
  </si>
  <si>
    <t>Quinua, variedad Chullpi- roja (Puno)</t>
  </si>
  <si>
    <t>A150</t>
  </si>
  <si>
    <t>Col, picada Taza de acero colmada</t>
  </si>
  <si>
    <t>APIO en ensalada mixta, picado con tallo y hojas</t>
  </si>
  <si>
    <t>Quinua, variedad Misa Jiura (Puno)</t>
  </si>
  <si>
    <t>A151</t>
  </si>
  <si>
    <t>Culantro Atado grande</t>
  </si>
  <si>
    <t>APIO en sopa de verduras (hojas)</t>
  </si>
  <si>
    <t>Quinua, variedad Pasankalla-roja (Puno)</t>
  </si>
  <si>
    <t>A152</t>
  </si>
  <si>
    <t>Culantro ¼ atado pequeño</t>
  </si>
  <si>
    <t>AJÍ AMARILLO (ENTERO-FRESCO) en aderezo de escabeche</t>
  </si>
  <si>
    <t>Quinua, variedad  Q’ OITU-negra (Puno)</t>
  </si>
  <si>
    <t>A153</t>
  </si>
  <si>
    <t>Espinaca negra picada Taza de loza llena</t>
  </si>
  <si>
    <t>AJÍ AMARILLO (ENTERO-FRESCO) en papa rellena, seco y en guiso</t>
  </si>
  <si>
    <t>Quinua, variedad Wariponcho (Puno)</t>
  </si>
  <si>
    <t>A154</t>
  </si>
  <si>
    <t>Espinaca, hojas Atado (7 ataditos)</t>
  </si>
  <si>
    <t>AJÍ AMARILLO (ENTERO-FRESCO) en papa a la huancaína</t>
  </si>
  <si>
    <t>Quinua, variedad Witulla (Puno)</t>
  </si>
  <si>
    <t>A155</t>
  </si>
  <si>
    <t>Espinaca, hojas Atadito</t>
  </si>
  <si>
    <t>AJÍ AMARILLO (MOLIDO) en aderezo de cau cau, escabeche, papa huancaína o causa</t>
  </si>
  <si>
    <t>Rosquita de almidón de Iquitos</t>
  </si>
  <si>
    <t>A156</t>
  </si>
  <si>
    <t>Nabo Unidad mediana</t>
  </si>
  <si>
    <t>AJÍ PANCA (SECO MOLIDO) en aderezo de guisos</t>
  </si>
  <si>
    <t>Siete harinas (trigo, habas, arvejas, kiwicha, cañihua, cebada, quinua)</t>
  </si>
  <si>
    <t>A157</t>
  </si>
  <si>
    <t>Nabo Trozo pequeño</t>
  </si>
  <si>
    <t>AJÍ PANCA (SECO ENTERO) en aderezo de guiso</t>
  </si>
  <si>
    <t>Trigo, hojuela de (chaque)</t>
  </si>
  <si>
    <t>A158</t>
  </si>
  <si>
    <t>Perejil picado Cucharadita</t>
  </si>
  <si>
    <t>AJO en aderezo de arroz, guisos, en papa rellena y puré</t>
  </si>
  <si>
    <t>Trigo sin tostar (chaquepa)</t>
  </si>
  <si>
    <t>A159</t>
  </si>
  <si>
    <t>Perejil, entero ¼ atado pequeño</t>
  </si>
  <si>
    <t>AJO en tallarines al pesto y ají de pollo</t>
  </si>
  <si>
    <t>Trigo tostado (chaquepa)</t>
  </si>
  <si>
    <t>A160</t>
  </si>
  <si>
    <t>Perejil, entero Ramita</t>
  </si>
  <si>
    <t>BETARRAGA (REMOLACHA) en ensalada sola</t>
  </si>
  <si>
    <t>Acelga, hojas de (sin tallo)</t>
  </si>
  <si>
    <t>B1</t>
  </si>
  <si>
    <t>Pimiento rojo Unidad mediana</t>
  </si>
  <si>
    <t>Acelga, tallos de</t>
  </si>
  <si>
    <t>B2</t>
  </si>
  <si>
    <t>Poro Trozo pequeño</t>
  </si>
  <si>
    <t>CAIGUA en guisos</t>
  </si>
  <si>
    <t>Ají amarillo fresco</t>
  </si>
  <si>
    <t>B3</t>
  </si>
  <si>
    <t>Poro Cabeza mediana</t>
  </si>
  <si>
    <t>CAIGUA rellena</t>
  </si>
  <si>
    <t>Ají amarillo molido fresco sin sal</t>
  </si>
  <si>
    <t>B4</t>
  </si>
  <si>
    <t>Tomate italiano (Marzano) Unidad pequeña</t>
  </si>
  <si>
    <t>CAIGUA en ensalada</t>
  </si>
  <si>
    <t>Ají amarillo seco</t>
  </si>
  <si>
    <t>B5</t>
  </si>
  <si>
    <t>Tomate italiano (Marzano) Unidad mediana Parte Comestible</t>
  </si>
  <si>
    <t>CEBOLLA CHINA en sopas</t>
  </si>
  <si>
    <t>Ají panca</t>
  </si>
  <si>
    <t>B6</t>
  </si>
  <si>
    <t>Tomate italiano (Marzano) Unidad mediana sin tallo, sin cáscara y sin pedúnculo</t>
  </si>
  <si>
    <t>CEBOLLA CHINA en tallarín saltado, en arroz chaufa</t>
  </si>
  <si>
    <t>Ají colorado no picante (molido con sal)</t>
  </si>
  <si>
    <t>B7</t>
  </si>
  <si>
    <t>Tomate italiano (Marzano) Unidad grande</t>
  </si>
  <si>
    <t>CEBOLLA DE CABEZA en aderezo de sopa</t>
  </si>
  <si>
    <t>Ají colorado molido</t>
  </si>
  <si>
    <t>B8</t>
  </si>
  <si>
    <t>Tomate italiano (Marzano) Rodaja pequeña</t>
  </si>
  <si>
    <t>CEBOLLA DE CABEZA en ensaladas, tallarín y ají de gallina</t>
  </si>
  <si>
    <t>Ají de mesa</t>
  </si>
  <si>
    <t>B9</t>
  </si>
  <si>
    <t>Tomate italiano (Marzano) Rodaja mediana</t>
  </si>
  <si>
    <t>CEBOLLA DE CABEZA en aderezo, guisos, hamburguesas</t>
  </si>
  <si>
    <t>Ají de vaina</t>
  </si>
  <si>
    <t>B10</t>
  </si>
  <si>
    <t>Tomate italiano (Marzano) Rodaja grande</t>
  </si>
  <si>
    <t>CEBOLLA DE CABEZA en sudado o escabeche</t>
  </si>
  <si>
    <t>Ají dulce</t>
  </si>
  <si>
    <t>B11</t>
  </si>
  <si>
    <t>Vainita, picado de Taza de acero</t>
  </si>
  <si>
    <t>CEBOLLA DE CABEZA en saltado</t>
  </si>
  <si>
    <t>Ají verde</t>
  </si>
  <si>
    <t>B12</t>
  </si>
  <si>
    <t>Vainita, picado de Taza de acero colmada</t>
  </si>
  <si>
    <t>CEBOLLA DE CABEZA en papa rellena, arroz con pollo</t>
  </si>
  <si>
    <t>Ajo sin cáscara</t>
  </si>
  <si>
    <t>B13</t>
  </si>
  <si>
    <t>Vainita, picado de Taza de loza llena</t>
  </si>
  <si>
    <t>CEBOLLA DE CABEZA en salsa criolla</t>
  </si>
  <si>
    <t>Albahaca sin tallo</t>
  </si>
  <si>
    <t>B14</t>
  </si>
  <si>
    <t>Vainita, picado de Taza de fierro enlozado llena</t>
  </si>
  <si>
    <t>COL CRESPA en sopas</t>
  </si>
  <si>
    <t>Alcachofa</t>
  </si>
  <si>
    <t>B15</t>
  </si>
  <si>
    <t>Vainita, picado de Taza de fierro enlozado colmada</t>
  </si>
  <si>
    <t>COL CRESPA en ensalada</t>
  </si>
  <si>
    <t>Alfalfa brotes tiernos</t>
  </si>
  <si>
    <t>B16</t>
  </si>
  <si>
    <t>Vainitas, enteras Unidad (14 cm de longitud y 0,8 cm diámetro)</t>
  </si>
  <si>
    <t>COL CRESPA en saltado</t>
  </si>
  <si>
    <t>Apio, tallo sin hojas</t>
  </si>
  <si>
    <t>B17</t>
  </si>
  <si>
    <t>Zanahoria amarilla Unidad pequeña</t>
  </si>
  <si>
    <t>COLIFLOR en saltado o arrebozado</t>
  </si>
  <si>
    <t>Berenjena</t>
  </si>
  <si>
    <t>B18</t>
  </si>
  <si>
    <t>Zanahoria amarilla Unidad mediana</t>
  </si>
  <si>
    <t>COLIFLOR en ensalada</t>
  </si>
  <si>
    <t>Berenjena Costeña o tomate de árbol</t>
  </si>
  <si>
    <t>B19</t>
  </si>
  <si>
    <t>Zanahoria amarilla Unidad grande</t>
  </si>
  <si>
    <t>CULANTRO en arroz con carne o pollo</t>
  </si>
  <si>
    <t>Berro</t>
  </si>
  <si>
    <t>B20</t>
  </si>
  <si>
    <t>Zanahoria amarilla Rodaja pequeña</t>
  </si>
  <si>
    <t>CULANTRO en seco de carne</t>
  </si>
  <si>
    <t>B21</t>
  </si>
  <si>
    <t>Zanahoria amarilla Rodaja mediana</t>
  </si>
  <si>
    <t>CULANTRO en aguadito</t>
  </si>
  <si>
    <t>Caigua</t>
  </si>
  <si>
    <t>B22</t>
  </si>
  <si>
    <t>Zanahoria amarilla Rodaja grande</t>
  </si>
  <si>
    <t>CULANTRO en guisos</t>
  </si>
  <si>
    <t>Caigua serrana</t>
  </si>
  <si>
    <t>B23</t>
  </si>
  <si>
    <t>Zanahoria amarilla, cubos Taza de fierro enlozado al ras</t>
  </si>
  <si>
    <t>ESPINACA en sopa crema</t>
  </si>
  <si>
    <t>Calabaza china</t>
  </si>
  <si>
    <t>B24</t>
  </si>
  <si>
    <t>Zanahoria amarilla, cubos Taza de fierro enlozado llena</t>
  </si>
  <si>
    <t>ESPINACA en guisos o en puré</t>
  </si>
  <si>
    <t>Calabaza italiana</t>
  </si>
  <si>
    <t>B25</t>
  </si>
  <si>
    <t>Zanahoria amarilla, cubos Cucharada llena</t>
  </si>
  <si>
    <t>ESPINACA en salsa para tallarín</t>
  </si>
  <si>
    <t>Cebolla blanca</t>
  </si>
  <si>
    <t>B26</t>
  </si>
  <si>
    <t>Zanahoria amarilla, cubos Cucharada colmada</t>
  </si>
  <si>
    <t>HUACATAY en salsa ocopa</t>
  </si>
  <si>
    <t>Cebolla chilena</t>
  </si>
  <si>
    <t>B27</t>
  </si>
  <si>
    <t>Zapallo italiano Unidad pequeña</t>
  </si>
  <si>
    <t>HUACATAY en guisos o chupe</t>
  </si>
  <si>
    <t>Cebollita china</t>
  </si>
  <si>
    <t>B28</t>
  </si>
  <si>
    <t>Zapallo macre Trozo pequeño</t>
  </si>
  <si>
    <t>LECHUGA para el decorado</t>
  </si>
  <si>
    <t>B29</t>
  </si>
  <si>
    <t>Zapallo macre Trozo mediano</t>
  </si>
  <si>
    <t>LECHUGA en ensalada</t>
  </si>
  <si>
    <t>Cebolla de cola</t>
  </si>
  <si>
    <t>B30</t>
  </si>
  <si>
    <t>Zapallo macre Trozo grande</t>
  </si>
  <si>
    <t>NABO en sopas</t>
  </si>
  <si>
    <t>Col blanca</t>
  </si>
  <si>
    <t>B31</t>
  </si>
  <si>
    <t>Aceituna de botija (negra) Unidad pequeña</t>
  </si>
  <si>
    <t>NABO en guisos o ensaladas</t>
  </si>
  <si>
    <t>Col crespa o repollo, sin cogollo</t>
  </si>
  <si>
    <t>B32</t>
  </si>
  <si>
    <t>Aceituna de botija (negra) Unidad mediana</t>
  </si>
  <si>
    <t>NABO - HOJAS en sopas</t>
  </si>
  <si>
    <t>Col china sin tallo</t>
  </si>
  <si>
    <t>B33</t>
  </si>
  <si>
    <t>Aceituna de botija (negra) Unidad grande</t>
  </si>
  <si>
    <t>PAICO en sopas</t>
  </si>
  <si>
    <t>Col de “Bruselas”</t>
  </si>
  <si>
    <t>B34</t>
  </si>
  <si>
    <t>Aguaymanto Unidad mediana</t>
  </si>
  <si>
    <t>PEPINILLO en ensalada mixta</t>
  </si>
  <si>
    <t>Col, hojas de</t>
  </si>
  <si>
    <t>B35</t>
  </si>
  <si>
    <t>Aguaymanto Puño cerrado</t>
  </si>
  <si>
    <t>PEPINILLO en ensalada sola</t>
  </si>
  <si>
    <t>Col negra</t>
  </si>
  <si>
    <t>B36</t>
  </si>
  <si>
    <t>Ciruela peruana sin pepa Unidad pequeña</t>
  </si>
  <si>
    <t>PEPINILLO como acompañamiento</t>
  </si>
  <si>
    <t>Col silvestre</t>
  </si>
  <si>
    <t>B37</t>
  </si>
  <si>
    <t>Ciruela peruana sin pepa Unidad mediana</t>
  </si>
  <si>
    <t>PEREJIL en sopas o salsa criolla</t>
  </si>
  <si>
    <t>Coliflor sin tallo y sin hojas</t>
  </si>
  <si>
    <t>B38</t>
  </si>
  <si>
    <t>Ciruela peruana sin pepa Unidad grande</t>
  </si>
  <si>
    <t>PEREJIL en guisos o soufflé</t>
  </si>
  <si>
    <t>Culantro sin tallo</t>
  </si>
  <si>
    <t>B39</t>
  </si>
  <si>
    <t>Ciruela peruana sin pepa ni cascara Unidad pequeña</t>
  </si>
  <si>
    <t>PIMIENTO en guisos</t>
  </si>
  <si>
    <t>Chiclayo, calabaza</t>
  </si>
  <si>
    <t>B40</t>
  </si>
  <si>
    <t>Ciruela peruana sin pepa ni cascara Unidad mediana</t>
  </si>
  <si>
    <t>PORO en sopas</t>
  </si>
  <si>
    <t>Chonta</t>
  </si>
  <si>
    <t>B41</t>
  </si>
  <si>
    <t>Ciruela peruana sin pepa ni cascara Unidad grande</t>
  </si>
  <si>
    <t>RABANITO en ensalada mixta</t>
  </si>
  <si>
    <t>Escarola</t>
  </si>
  <si>
    <t>B42</t>
  </si>
  <si>
    <t>Coco Unidad mediana</t>
  </si>
  <si>
    <t>RABANITO en ensalada sola</t>
  </si>
  <si>
    <t>Esparragos</t>
  </si>
  <si>
    <t>B43</t>
  </si>
  <si>
    <t>Coco Agua de coco unidad mediana</t>
  </si>
  <si>
    <t>TOMATE en aderezo de sopa</t>
  </si>
  <si>
    <t>Espinaca blanca</t>
  </si>
  <si>
    <t>B44</t>
  </si>
  <si>
    <t>Coco Tajada de unidad mediana</t>
  </si>
  <si>
    <t>TOMATE en saltado o estofado</t>
  </si>
  <si>
    <t>Espinaca negra sin tronco</t>
  </si>
  <si>
    <t>B45</t>
  </si>
  <si>
    <t>Coco sin cubierta marron Unidad mediana</t>
  </si>
  <si>
    <t>TOMATE en ensalada o tallarín</t>
  </si>
  <si>
    <t>Frejolito chino germinado</t>
  </si>
  <si>
    <t>B46</t>
  </si>
  <si>
    <t>Coco, fresco rallado Cucharadita colmada1</t>
  </si>
  <si>
    <t>TOMATE en guiso, asado o adorno</t>
  </si>
  <si>
    <t>Hierbabuena</t>
  </si>
  <si>
    <t>B47</t>
  </si>
  <si>
    <t>Coco, fresco rallado Cucharadita colmada2</t>
  </si>
  <si>
    <t>TOMATE ensalada mixta</t>
  </si>
  <si>
    <t>Huacatay sin tallo</t>
  </si>
  <si>
    <t>B48</t>
  </si>
  <si>
    <t>Cocona, sin pedúnculo con cáscara y corazón Unidad pequeña</t>
  </si>
  <si>
    <t>VAINITAS en sopas y ensaladas</t>
  </si>
  <si>
    <t>Janchoy, hojas de</t>
  </si>
  <si>
    <t>B49</t>
  </si>
  <si>
    <t>Cocona, sin pedúnculo con cáscara y corazón Unidad mediana</t>
  </si>
  <si>
    <t>VAINITAS en saltados</t>
  </si>
  <si>
    <t>Jetka, hojas de</t>
  </si>
  <si>
    <t>B50</t>
  </si>
  <si>
    <t>Cocona, sin pedúnculo con cáscara y corazón Unidad grande</t>
  </si>
  <si>
    <t>VAINITAS en soufflé y tomate relleno</t>
  </si>
  <si>
    <t>Kailán, hojas de</t>
  </si>
  <si>
    <t>B51</t>
  </si>
  <si>
    <t>Cocona, sin pedúnculo ni cáscara pero con corazón Unidad pequeña</t>
  </si>
  <si>
    <t>ZANAHORIA en sopas o aguaditos</t>
  </si>
  <si>
    <t>Kailán, tallos de</t>
  </si>
  <si>
    <t>B52</t>
  </si>
  <si>
    <t>Cocona, sin pedúnculo ni cáscara pero con corazón Unidad mediana</t>
  </si>
  <si>
    <t>ZANAHORIA en ensalada o saltado</t>
  </si>
  <si>
    <t>Lechuga americana</t>
  </si>
  <si>
    <t>B53</t>
  </si>
  <si>
    <t>Cocona, sin pedúnculo ni cáscara pero con corazón Unidad grande</t>
  </si>
  <si>
    <t>ZANAHORIA en tallarines o arroz con pollo</t>
  </si>
  <si>
    <t>Lechuga larga</t>
  </si>
  <si>
    <t>B54</t>
  </si>
  <si>
    <t>Cocona, sin pedúnculo, cáscara ni corazón Unidad pequeña</t>
  </si>
  <si>
    <t>ZANAHORIA en seco, soufle, estofado</t>
  </si>
  <si>
    <t>Lechuga redonda</t>
  </si>
  <si>
    <t>B55</t>
  </si>
  <si>
    <t>Cocona, sin pedúnculo, cáscara ni corazón Unidad mediana</t>
  </si>
  <si>
    <t>ZAPALLO MACRE en sopas cazuela</t>
  </si>
  <si>
    <t>Manchay</t>
  </si>
  <si>
    <t>B56</t>
  </si>
  <si>
    <t>Cocona, sin pedúnculo, cáscara ni corazón Unidad grande</t>
  </si>
  <si>
    <t>ZAPALLO MACRE en torrejas</t>
  </si>
  <si>
    <t>Mastuerzo, hojas de</t>
  </si>
  <si>
    <t>B57</t>
  </si>
  <si>
    <t>Fresa Unidad pequeña</t>
  </si>
  <si>
    <t>ZAPALLO MACRE en sopas cremas o locro</t>
  </si>
  <si>
    <t>Mostaza, hojas de</t>
  </si>
  <si>
    <t>B58</t>
  </si>
  <si>
    <t>Fresa Unidad mediana</t>
  </si>
  <si>
    <t>Muña, seca</t>
  </si>
  <si>
    <t>B59</t>
  </si>
  <si>
    <t>Fresa Unidad grande</t>
  </si>
  <si>
    <t>ACEITUNA DE BOTIJA en pan</t>
  </si>
  <si>
    <t>Nabo</t>
  </si>
  <si>
    <t>B60</t>
  </si>
  <si>
    <t>Fresa Taza de fierro enlozado llena</t>
  </si>
  <si>
    <t>ACEITUNA DE BOTIJA en escabeche</t>
  </si>
  <si>
    <t>Nabo, hojas de</t>
  </si>
  <si>
    <t>B61</t>
  </si>
  <si>
    <t>Fresa Taza de plástico llena</t>
  </si>
  <si>
    <t>COCO FRESCO SIN CÁSCARA en postre o cocada</t>
  </si>
  <si>
    <t>Orégano fresco</t>
  </si>
  <si>
    <t>B62</t>
  </si>
  <si>
    <t>Fresa Taza de Loza llena</t>
  </si>
  <si>
    <t>COCO RALLADO en arroz con leche</t>
  </si>
  <si>
    <t>Pacchoy, hojas de</t>
  </si>
  <si>
    <t>B63</t>
  </si>
  <si>
    <t>Granadilla, jugo con pepas Unidad pequeña</t>
  </si>
  <si>
    <t>Pacchoy, tallos de</t>
  </si>
  <si>
    <t>B64</t>
  </si>
  <si>
    <t>Granadilla, jugo con pepas Unidad mediana</t>
  </si>
  <si>
    <t>GRANADILLA en postre</t>
  </si>
  <si>
    <t>Paico</t>
  </si>
  <si>
    <t>B65</t>
  </si>
  <si>
    <t>Granadilla, jugo con pepas Unidad grande</t>
  </si>
  <si>
    <t>GUINDONES en mazamorra morada</t>
  </si>
  <si>
    <t>Pajuro</t>
  </si>
  <si>
    <t>B66</t>
  </si>
  <si>
    <t xml:space="preserve">Granadilla, jugo con pepas Cucharadita llena, jugo </t>
  </si>
  <si>
    <t>GUINDONES en compota</t>
  </si>
  <si>
    <t>Pepinillo sin cáscara</t>
  </si>
  <si>
    <t>B67</t>
  </si>
  <si>
    <t>Granadilla, jugo con pepas Cucharadita llena, jugo colado</t>
  </si>
  <si>
    <t>HIGOS SECOS en postre</t>
  </si>
  <si>
    <t>Perejil sin tallo</t>
  </si>
  <si>
    <t>B68</t>
  </si>
  <si>
    <t>Granadilla, jugo con pepas Cucharada llena, jugo</t>
  </si>
  <si>
    <t>MELOCOTÓN SECO - HUESILLO en mazamorra morada</t>
  </si>
  <si>
    <t>Pimiento rojo</t>
  </si>
  <si>
    <t>B69</t>
  </si>
  <si>
    <t>Granadilla, jugo con pepas Cucharada llena, jugo colado</t>
  </si>
  <si>
    <t>LIMÓN DULCE en postre</t>
  </si>
  <si>
    <t>Pirca</t>
  </si>
  <si>
    <t>B70</t>
  </si>
  <si>
    <t>Granadilla, jugo sin pepa (colado) Unidad pequeña</t>
  </si>
  <si>
    <t>LIMÓN (JUGO) en refresco</t>
  </si>
  <si>
    <t>Poro sin hojas</t>
  </si>
  <si>
    <t>B71</t>
  </si>
  <si>
    <t>Granadilla, jugo sin pepa (colado) Unidad mediana</t>
  </si>
  <si>
    <t>LIMÓN (JUGO) en ensalada</t>
  </si>
  <si>
    <t>Quinua, hojas de</t>
  </si>
  <si>
    <t>B72</t>
  </si>
  <si>
    <t>Granadilla, jugo sin pepa (colado) Unidad grande</t>
  </si>
  <si>
    <t>MANDARINA grande en postre (100 unidades grandes)</t>
  </si>
  <si>
    <t>Rabanitos</t>
  </si>
  <si>
    <t>B73</t>
  </si>
  <si>
    <t xml:space="preserve">Granadilla, jugo sin pepa (colado) Cucharadita llena, jugo </t>
  </si>
  <si>
    <t>MANGO mediano en postre (100 unidades medianas)</t>
  </si>
  <si>
    <t>Rabicol</t>
  </si>
  <si>
    <t>B74</t>
  </si>
  <si>
    <t>Granadilla, jugo sin pepa (colado) Cucharadita llena, jugo colado</t>
  </si>
  <si>
    <t>MANZANA manzana verde o de agua en refresco (18 unidades medianas)</t>
  </si>
  <si>
    <t>Radicheta o achicoria</t>
  </si>
  <si>
    <t>B75</t>
  </si>
  <si>
    <t>Granadilla, jugo sin pepa (colado) Cucharada llena, jugo</t>
  </si>
  <si>
    <t>Rocoto fresco</t>
  </si>
  <si>
    <t>B76</t>
  </si>
  <si>
    <t>Granadilla, jugo sin pepa (colado) Cucharada llena, jugo colado</t>
  </si>
  <si>
    <t>MANZANA manzana verde o de agua preparada con avena (25 uni. med.)</t>
  </si>
  <si>
    <t>Ruda</t>
  </si>
  <si>
    <t>B77</t>
  </si>
  <si>
    <t>Higo fresco, considerando la cáscara, excluyéndose solo el pedúnculo Unidad pequeña</t>
  </si>
  <si>
    <t>MARACUYÁ en refresco</t>
  </si>
  <si>
    <t>Siuca culantro</t>
  </si>
  <si>
    <t>B78</t>
  </si>
  <si>
    <t>Higo fresco, considerando la cáscara, excluyéndose solo el pedúnculo Unidad mediana</t>
  </si>
  <si>
    <t>MELOCOTÓN O DURAZNO en postre</t>
  </si>
  <si>
    <t>Tomate</t>
  </si>
  <si>
    <t>B79</t>
  </si>
  <si>
    <t>Higo fresco, considerando la cáscara, excluyéndose solo el pedúnculo Unidad grande</t>
  </si>
  <si>
    <t>MEMBRILLO en avena</t>
  </si>
  <si>
    <t>Tomate italiano</t>
  </si>
  <si>
    <t>B80</t>
  </si>
  <si>
    <t>Higo fresco, sin cáscara ni pedúnculo Unidad pequeña</t>
  </si>
  <si>
    <t>MEMBRILLO en preparación en compota</t>
  </si>
  <si>
    <t>Tomate, con carne salsa de</t>
  </si>
  <si>
    <t>B81</t>
  </si>
  <si>
    <t>Higo fresco, sin cáscara ni pedúnculo Unidad mediana</t>
  </si>
  <si>
    <t>NARANJA en jugo (vaso)</t>
  </si>
  <si>
    <t>Tomate, salsa de</t>
  </si>
  <si>
    <t>B82</t>
  </si>
  <si>
    <t>Higo fresco, sin cáscara ni pedúnculo Unidad grande</t>
  </si>
  <si>
    <t>NARANJA en postre</t>
  </si>
  <si>
    <t>Tomate, salsa concentrada de</t>
  </si>
  <si>
    <t>B83</t>
  </si>
  <si>
    <t>Higo seco 4 unidades medianas</t>
  </si>
  <si>
    <t>NÍSPERO en postre</t>
  </si>
  <si>
    <t>Vainitas</t>
  </si>
  <si>
    <t>B84</t>
  </si>
  <si>
    <t>Limón Unidad pequeña</t>
  </si>
  <si>
    <t>PAPAYA en jugo, en postre (10 unidades y 1/2 unidad grande)</t>
  </si>
  <si>
    <t>B85</t>
  </si>
  <si>
    <t>Limón Unidad mediana</t>
  </si>
  <si>
    <t>PACAE como postre (100 unidades medianas)</t>
  </si>
  <si>
    <t>Zanahoria, harina de</t>
  </si>
  <si>
    <t>B86</t>
  </si>
  <si>
    <t>Limón Unidad grande</t>
  </si>
  <si>
    <t>PALTA en ensalada mixta (50 unidades pequeñas)</t>
  </si>
  <si>
    <t>Zapallo italiano</t>
  </si>
  <si>
    <t>B87</t>
  </si>
  <si>
    <t>Limón, dulce (Lima) Unidad mediana</t>
  </si>
  <si>
    <t>PASA en arroz con leche</t>
  </si>
  <si>
    <t>Zapallo loche</t>
  </si>
  <si>
    <t>B88</t>
  </si>
  <si>
    <t>Limón, jugo de Cucharadita llena</t>
  </si>
  <si>
    <t>PERO en postre</t>
  </si>
  <si>
    <t>Zapallo macre</t>
  </si>
  <si>
    <t>B89</t>
  </si>
  <si>
    <t>Lúcuma seda Unidad pequeña</t>
  </si>
  <si>
    <t>PIÑA en jugo (30 unidades medianas)</t>
  </si>
  <si>
    <t>Ají charapita</t>
  </si>
  <si>
    <t>B90</t>
  </si>
  <si>
    <t>Lúcuma seda Unidad mediana</t>
  </si>
  <si>
    <t>PIÑA en postre (10 unidades grandes)</t>
  </si>
  <si>
    <t>Ají cerezo</t>
  </si>
  <si>
    <t>B91</t>
  </si>
  <si>
    <t>Lúcuma seda Unidad grande</t>
  </si>
  <si>
    <t>PIÑA en preparación con avena (3 unidades grandes)</t>
  </si>
  <si>
    <t>Ají colorado seco**</t>
  </si>
  <si>
    <t>B92</t>
  </si>
  <si>
    <t>Mandarina sin pepa Unidad pequeña</t>
  </si>
  <si>
    <t>PLÁTANO DE LA ISLA mediano en postre</t>
  </si>
  <si>
    <t>Ají uña de pava</t>
  </si>
  <si>
    <t>B93</t>
  </si>
  <si>
    <t>Mandarina sin pepa Unidad mediana</t>
  </si>
  <si>
    <t>Ajos variedad Barranquino</t>
  </si>
  <si>
    <t>B94</t>
  </si>
  <si>
    <t>Mandarina sin pepa Unidad grande</t>
  </si>
  <si>
    <t>PLÁTANO PALILLO en postre (100 unidades grandes)</t>
  </si>
  <si>
    <t>Ajos variedad Napuri</t>
  </si>
  <si>
    <t>B95</t>
  </si>
  <si>
    <t>Mandarina sin pepa Gajo de unidad mediana</t>
  </si>
  <si>
    <t>PLÁTANO VERDE con arroz (50 unidades grandes )</t>
  </si>
  <si>
    <t>Ajos variedad Napuri fresco, molido en aceite sin sal</t>
  </si>
  <si>
    <t>B96</t>
  </si>
  <si>
    <t>Mango "Kenr papaya" Unidad mediana</t>
  </si>
  <si>
    <t>PLÁTANO VERDE sin arroz (100 unidades grandes )</t>
  </si>
  <si>
    <t>Ajos variedad Napuri fresco, molido en aceite con sal</t>
  </si>
  <si>
    <t>B97</t>
  </si>
  <si>
    <t>Mango "Kenr papaya" Tajada "Tapa"</t>
  </si>
  <si>
    <t>PLÁTANO VERDE en mazamorras, en sopas (19 unidades medianas )</t>
  </si>
  <si>
    <t>Ajos variedad Napuri fresco, molido en agua sin sal</t>
  </si>
  <si>
    <t>B98</t>
  </si>
  <si>
    <t>Mango "Kenr papaya" Cubo mediano</t>
  </si>
  <si>
    <t>TORONJA en jugo solo</t>
  </si>
  <si>
    <t>Ajos variedad Napuri fresco, molido en agua con sal</t>
  </si>
  <si>
    <t>B99</t>
  </si>
  <si>
    <t>Mango "planta" Unidad mediana</t>
  </si>
  <si>
    <t>Alcaparras****</t>
  </si>
  <si>
    <t>B100</t>
  </si>
  <si>
    <t>Manzana "Delicia roja" considerando la cáscara, excluyéndose el pedúnculo, tronco ”corazón” y pepitas. Unidad pequeña</t>
  </si>
  <si>
    <t>AZÚCAR en postre como arroz con leche y mazamorra morada</t>
  </si>
  <si>
    <t>Cebolla variedad americana</t>
  </si>
  <si>
    <t>B101</t>
  </si>
  <si>
    <t>Manzana "Delicia roja" considerando la cáscara, excluyéndose el pedúnculo, tronco ”corazón” y pepitas. Unidad mediana</t>
  </si>
  <si>
    <t>AZÚCAR en preparación de avena con manzana</t>
  </si>
  <si>
    <t>Cebolla variedad perilla</t>
  </si>
  <si>
    <t>B102</t>
  </si>
  <si>
    <t>Manzana "Delicia roja" considerando la cáscara, excluyéndose el pedúnculo, tronco ”corazón” y pepitas. Unidad grande</t>
  </si>
  <si>
    <t>AZÚCAR en el café con leche (en refresco)</t>
  </si>
  <si>
    <t>Chijchipa</t>
  </si>
  <si>
    <t>B103</t>
  </si>
  <si>
    <t>Manzana "Delicia roja" considerando la cáscara, excluyéndose el pedúnculo, tronco ”corazón” y pepitas. Unidad extra grande</t>
  </si>
  <si>
    <t>AZÚCAR en dulce de camote, dulce de higos, compota de fruta</t>
  </si>
  <si>
    <t>Chullcos, ajos silvestres</t>
  </si>
  <si>
    <t>B104</t>
  </si>
  <si>
    <t>Manzana "Delicia roja" sin cáscara, pedúnculo, tronco ”corazón” y pepitas. Unidad pequeña</t>
  </si>
  <si>
    <t>CHANCACA en arroz zambito</t>
  </si>
  <si>
    <t>Col china con hoja y tallo</t>
  </si>
  <si>
    <t>B105</t>
  </si>
  <si>
    <t>Manzana "Delicia roja" sin cáscara, pedúnculo, tronco ”corazón” y pepitas. Unidad mediana</t>
  </si>
  <si>
    <t>CHANCACA en mazamorra con harina de trigo</t>
  </si>
  <si>
    <t>Coliflor con tallo y sin hojas</t>
  </si>
  <si>
    <t>B106</t>
  </si>
  <si>
    <t>Manzana "Delicia roja" sin cáscara, pedúnculo, tronco ”corazón” y pepitas. Unidad grande</t>
  </si>
  <si>
    <t>CHANCACA en miel para picarones</t>
  </si>
  <si>
    <t>Culantro, con hojas y tallo</t>
  </si>
  <si>
    <t>B107</t>
  </si>
  <si>
    <t>Manzana "Delicia roja" sin cáscara, pedúnculo, tronco ”corazón” y pepitas. Unidad extra grande</t>
  </si>
  <si>
    <t>COCOA con la leche</t>
  </si>
  <si>
    <t>Espinaca, hojas sin tallo</t>
  </si>
  <si>
    <t>B108</t>
  </si>
  <si>
    <t>Manzana "Israel"  sin cáscara, pedúnculo, tronco ”corazón” y pepitas. Unidad pequeña</t>
  </si>
  <si>
    <t>Estragón, secos</t>
  </si>
  <si>
    <t>B109</t>
  </si>
  <si>
    <t>Manzana "Israel"  sin cáscara, pedúnculo, tronco ”corazón” y pepitas. Unidad mediana</t>
  </si>
  <si>
    <t>ACEITE VEGETAL en aderezo de arroz</t>
  </si>
  <si>
    <t>Hinojo, tallo, fresco, crudo</t>
  </si>
  <si>
    <t>B110</t>
  </si>
  <si>
    <t>Manzana "Israel"  sin cáscara, pedúnculo, tronco ”corazón” y pepitas. Unidad grande</t>
  </si>
  <si>
    <t>ACEITE VEGETAL en ensaladas</t>
  </si>
  <si>
    <t>Kión sin cáscara</t>
  </si>
  <si>
    <t>B111</t>
  </si>
  <si>
    <t>Manzana "Israel" considerando la cáscara, excluyéndose el pedúnculo, tronco ”corazón” y pepitas. Unidad pequeña</t>
  </si>
  <si>
    <t>Lechuga de seda</t>
  </si>
  <si>
    <t>B112</t>
  </si>
  <si>
    <t>Manzana "Israel" considerando la cáscara, excluyéndose el pedúnculo, tronco ”corazón” y pepitas. Unidad mediana</t>
  </si>
  <si>
    <t>ACEITE VEGETAL en aderezo de guisos</t>
  </si>
  <si>
    <t>Llampun Cjana “Cjana-cjana”</t>
  </si>
  <si>
    <t>B113</t>
  </si>
  <si>
    <t>Manzana "Israel" considerando la cáscara, excluyéndose el pedúnculo, tronco ”corazón” y pepitas. Unidad grande</t>
  </si>
  <si>
    <t>ACEITE VEGETAL en mayonesa</t>
  </si>
  <si>
    <t>Pacchoy con hojas y tallo</t>
  </si>
  <si>
    <t>B114</t>
  </si>
  <si>
    <t>Manzana "Israel" considerando la cáscara, excluyéndose el pedúnculo, tronco ”corazón” y pepitas. Cubo mediano</t>
  </si>
  <si>
    <t>ACEITE VEGETAL en papa a la huancaina</t>
  </si>
  <si>
    <t>Paico, Hojas de</t>
  </si>
  <si>
    <t>B115</t>
  </si>
  <si>
    <t>Manzana "Israel" considerando la cáscara, excluyéndose el pedúnculo, tronco ”corazón” y pepitas. Cubo grande</t>
  </si>
  <si>
    <t>ACEITE VEGETAL en sopas</t>
  </si>
  <si>
    <t>Pimiento verde**</t>
  </si>
  <si>
    <t>B116</t>
  </si>
  <si>
    <t>Manzana "Israel" considerando la cáscara, excluyéndose el pedúnculo, tronco ”corazón” y pepitas. Cucharada llena de cubos</t>
  </si>
  <si>
    <t>ACEITE VEGETAL en salsa criolla y vinagreta</t>
  </si>
  <si>
    <t>Rocoto molido con cáscara en agua sin sal</t>
  </si>
  <si>
    <t>B117</t>
  </si>
  <si>
    <t>Maracuyá, jugo con pepas Unidad pequeña</t>
  </si>
  <si>
    <t>ACEITE VEGETAL en encebollado</t>
  </si>
  <si>
    <t>Romero fresco*</t>
  </si>
  <si>
    <t>B118</t>
  </si>
  <si>
    <t>Maracuyá, jugo con pepas Unidad mediana</t>
  </si>
  <si>
    <t>MANÍ TOSTADO en carapulca o en salsa</t>
  </si>
  <si>
    <t>Tomate de palito</t>
  </si>
  <si>
    <t>B119</t>
  </si>
  <si>
    <t>Maracuyá, jugo con pepas Unidad grande</t>
  </si>
  <si>
    <t>MARGARINA VEGETAL en el pan, soufflé</t>
  </si>
  <si>
    <t>Tomate redondo, con cáscara</t>
  </si>
  <si>
    <t>B120</t>
  </si>
  <si>
    <t xml:space="preserve">Maracuyá, jugo con pepas Cucharadita llena, jugo </t>
  </si>
  <si>
    <t>MARGARINA VEGETAL en aderezo de puré</t>
  </si>
  <si>
    <t>Tomillo seco*</t>
  </si>
  <si>
    <t>B121</t>
  </si>
  <si>
    <t>Maracuyá, jugo con pepas Cucharadita llena, jugo colado</t>
  </si>
  <si>
    <t>MARGARINA VEGETAL en sopas</t>
  </si>
  <si>
    <t>Zapallito</t>
  </si>
  <si>
    <t>B122</t>
  </si>
  <si>
    <t>Maracuyá, jugo con pepas Cucharada llena, jugo</t>
  </si>
  <si>
    <t>MARGARINA VEGETAL en salsas o guisos</t>
  </si>
  <si>
    <t>Zapallo avinca</t>
  </si>
  <si>
    <t>B123</t>
  </si>
  <si>
    <t>Maracuyá, jugo con pepas Cucharada llena, jugo colado</t>
  </si>
  <si>
    <t>Zapallo criollo</t>
  </si>
  <si>
    <t>B124</t>
  </si>
  <si>
    <t>Maracuyá, jugo sin pepa (colado). Unidad pequeña</t>
  </si>
  <si>
    <t>Zapallo ombligo</t>
  </si>
  <si>
    <t>B125</t>
  </si>
  <si>
    <t>Maracuyá, jugo sin pepa (colado). Unidad mediana</t>
  </si>
  <si>
    <t>Abridores</t>
  </si>
  <si>
    <t>C1</t>
  </si>
  <si>
    <t>Maracuyá, jugo sin pepa (colado). Unidad grande</t>
  </si>
  <si>
    <t>Aceituna de botija</t>
  </si>
  <si>
    <t>C2</t>
  </si>
  <si>
    <t>Melocotón “Huayco" considerando la cáscara, excluyéndose pepa y pedúnculo Unidad pequeña</t>
  </si>
  <si>
    <t>Aceitunas negras preparadas</t>
  </si>
  <si>
    <t>C3</t>
  </si>
  <si>
    <t>Melocotón “Huayco" considerando la cáscara, excluyéndose pepa y pedúnculo Unidad mediana</t>
  </si>
  <si>
    <t>Airampo</t>
  </si>
  <si>
    <t>C4</t>
  </si>
  <si>
    <t>Melocotón “Huayco" considerando la cáscara, excluyéndose pepa y pedúnculo Unidad grande</t>
  </si>
  <si>
    <t>Aguaje</t>
  </si>
  <si>
    <t>C5</t>
  </si>
  <si>
    <t>Melocotón “Huayco" sin cáscara,  pepa y pedúnculo Unidad pequeña</t>
  </si>
  <si>
    <t>Anona</t>
  </si>
  <si>
    <t>C6</t>
  </si>
  <si>
    <t>Melocotón “Huayco" sin cáscara,  pepa y pedúnculo Unidad mediana</t>
  </si>
  <si>
    <t>Durazno-Melocotón</t>
  </si>
  <si>
    <t>C7</t>
  </si>
  <si>
    <t>Melocotón “Huayco" sin cáscara,  pepa y pedúnculo Unidad grande</t>
  </si>
  <si>
    <t>Caimito</t>
  </si>
  <si>
    <t>C8</t>
  </si>
  <si>
    <t>Melón “Coquito” Unidad mediana</t>
  </si>
  <si>
    <t>Camu-camu</t>
  </si>
  <si>
    <t>C9</t>
  </si>
  <si>
    <t>Melón “Coquito” Tajada mediana</t>
  </si>
  <si>
    <t>Capulí</t>
  </si>
  <si>
    <t>C10</t>
  </si>
  <si>
    <t>Melón “Coquito” Rodaja mediana</t>
  </si>
  <si>
    <t>Chambiro</t>
  </si>
  <si>
    <t>C11</t>
  </si>
  <si>
    <t>Membrillo Unidad mediana</t>
  </si>
  <si>
    <t>Chirimoya</t>
  </si>
  <si>
    <t>C12</t>
  </si>
  <si>
    <t>Naranja de jugo “Tangelo" unidad sin cáscara y pepas Unidad pequeña</t>
  </si>
  <si>
    <t>Ciruela</t>
  </si>
  <si>
    <t>C13</t>
  </si>
  <si>
    <t>Naranja de jugo “Tangelo" unidad sin cáscara y pepas Unidad mediana</t>
  </si>
  <si>
    <t>Coco</t>
  </si>
  <si>
    <t>C14</t>
  </si>
  <si>
    <t>Naranja de jugo “Tangelo" unidad sin cáscara y pepas Unidad grande</t>
  </si>
  <si>
    <t>Coco, agua de</t>
  </si>
  <si>
    <t>C15</t>
  </si>
  <si>
    <t>Naranja de jugo “Tangelo" zumo colado Unidad pequeña</t>
  </si>
  <si>
    <t>Cocona</t>
  </si>
  <si>
    <t>C16</t>
  </si>
  <si>
    <t>Naranja de jugo “Tangelo" zumo colado Unidad mediana</t>
  </si>
  <si>
    <t>Dátiles</t>
  </si>
  <si>
    <t>C17</t>
  </si>
  <si>
    <t>Naranja de jugo “Tangelo" zumo colado Unidad grande</t>
  </si>
  <si>
    <t>C18</t>
  </si>
  <si>
    <t>Naranja de mesa “Huando” unidad sin cáscara y pepas Unidad pequeña</t>
  </si>
  <si>
    <t>Granada</t>
  </si>
  <si>
    <t>C19</t>
  </si>
  <si>
    <t>Naranja de mesa “Huando” unidad sin cáscara y pepas Unidad mediana</t>
  </si>
  <si>
    <t>Granadilla</t>
  </si>
  <si>
    <t>C20</t>
  </si>
  <si>
    <t>Naranja de mesa “Huando” unidad sin cáscara y pepas Unidad grande</t>
  </si>
  <si>
    <t>Granadilla, jugo enlatado de</t>
  </si>
  <si>
    <t>C21</t>
  </si>
  <si>
    <t>Naranja de mesa “Huando” zumo colado Unidad pequeña</t>
  </si>
  <si>
    <t>Guanábana</t>
  </si>
  <si>
    <t>C22</t>
  </si>
  <si>
    <t>Naranja de mesa “Huando” zumo colado Unidad mediana</t>
  </si>
  <si>
    <t>Guayaba</t>
  </si>
  <si>
    <t>C23</t>
  </si>
  <si>
    <t>Naranja de mesa “Huando” zumo colado Unidad grande</t>
  </si>
  <si>
    <t>Guayaba amarilla con cáscara</t>
  </si>
  <si>
    <t>C24</t>
  </si>
  <si>
    <t>Pacae Unidad mediana 30 cm</t>
  </si>
  <si>
    <t>Guayaba rosada</t>
  </si>
  <si>
    <t>C25</t>
  </si>
  <si>
    <t>Palta fuerte Unidad pequeña</t>
  </si>
  <si>
    <t>Guayaba verde</t>
  </si>
  <si>
    <t>C26</t>
  </si>
  <si>
    <t>Palta fuerte Unidad mediana</t>
  </si>
  <si>
    <t>Higo negro</t>
  </si>
  <si>
    <t>C27</t>
  </si>
  <si>
    <t>Palta fuerte Unidad grande</t>
  </si>
  <si>
    <t>Higo seco</t>
  </si>
  <si>
    <t>C28</t>
  </si>
  <si>
    <t>Palta fuerte Tajada de unidad mediana</t>
  </si>
  <si>
    <t>Huito</t>
  </si>
  <si>
    <t>C29</t>
  </si>
  <si>
    <t>Palta fuerte Porción para entrada</t>
  </si>
  <si>
    <t>Humarí  / Umari, sin pepa y sin cáscara</t>
  </si>
  <si>
    <t>C30</t>
  </si>
  <si>
    <t>Palta fuerte, pasta de Cucharadita llena</t>
  </si>
  <si>
    <t>Kaki</t>
  </si>
  <si>
    <t>C31</t>
  </si>
  <si>
    <t>Palta fuerte, pasta de Cucharada llena</t>
  </si>
  <si>
    <t>Kumuvi</t>
  </si>
  <si>
    <t>C32</t>
  </si>
  <si>
    <t>Papaya Unidad pequeña</t>
  </si>
  <si>
    <t>Lima</t>
  </si>
  <si>
    <t>C33</t>
  </si>
  <si>
    <t>Papaya Unidad mediana</t>
  </si>
  <si>
    <t>Limón, jugo de</t>
  </si>
  <si>
    <t>C34</t>
  </si>
  <si>
    <t>Papaya Unidad grande</t>
  </si>
  <si>
    <t>Lúcuma</t>
  </si>
  <si>
    <t>C35</t>
  </si>
  <si>
    <t>Papaya Tajada de unidad pequeña</t>
  </si>
  <si>
    <t>Lúcuma, harina de</t>
  </si>
  <si>
    <t>C36</t>
  </si>
  <si>
    <t>Papaya Tajada de unidad mediana</t>
  </si>
  <si>
    <t>Macambo, pulpa y semilla</t>
  </si>
  <si>
    <t>C37</t>
  </si>
  <si>
    <t>Papaya Tajada de unidad grande</t>
  </si>
  <si>
    <t>Macambo, pulpa de</t>
  </si>
  <si>
    <t>C38</t>
  </si>
  <si>
    <t>Pasas negras Unidad pequeña</t>
  </si>
  <si>
    <t>Mamey maduro</t>
  </si>
  <si>
    <t>C39</t>
  </si>
  <si>
    <t>Pasas negras Unidad mediana</t>
  </si>
  <si>
    <t>Mandarina</t>
  </si>
  <si>
    <t>C40</t>
  </si>
  <si>
    <t>Pasas negras Unidad grande</t>
  </si>
  <si>
    <t>Mango</t>
  </si>
  <si>
    <t>C41</t>
  </si>
  <si>
    <t>Pasas negras Cucharadita llena de unidad mediana</t>
  </si>
  <si>
    <t>Manzana nacional</t>
  </si>
  <si>
    <t>C42</t>
  </si>
  <si>
    <t>Pasas negras Cucharada llena de unidad mediana</t>
  </si>
  <si>
    <t>Maracuyá, jugo puro de</t>
  </si>
  <si>
    <t>C43</t>
  </si>
  <si>
    <t>Pera verde “chilena” considerando la cáscara, excluyéndose el pedúnculo, tronco ”corazón” y pepitas. Unidad pequeña</t>
  </si>
  <si>
    <t>Marañón</t>
  </si>
  <si>
    <t>C44</t>
  </si>
  <si>
    <t>Pera verde “chilena” considerando la cáscara, excluyéndose el pedúnculo, tronco ”corazón” y pepitas. Unidad mediana</t>
  </si>
  <si>
    <t>Melón</t>
  </si>
  <si>
    <t>C45</t>
  </si>
  <si>
    <t>Pera verde “chilena” considerando la cáscara, excluyéndose el pedúnculo, tronco ”corazón” y pepitas. Unidad grande</t>
  </si>
  <si>
    <t>Melón enano</t>
  </si>
  <si>
    <t>C46</t>
  </si>
  <si>
    <t>Pera verde “chilena” sin cáscara, pedúnculo, tronco ”corazón” y pepitas. Unidad pequeña</t>
  </si>
  <si>
    <t>Membrillo</t>
  </si>
  <si>
    <t>C47</t>
  </si>
  <si>
    <t>Pera verde “chilena” sin cáscara, pedúnculo, tronco ”corazón” y pepitas. Unidad mediana</t>
  </si>
  <si>
    <t>Naranja</t>
  </si>
  <si>
    <t>C48</t>
  </si>
  <si>
    <t>Pera verde “chilena” sin cáscara, pedúnculo, tronco ”corazón” y pepitas. Unidad grande</t>
  </si>
  <si>
    <t>Naranja agria, jugo de</t>
  </si>
  <si>
    <t>C49</t>
  </si>
  <si>
    <t>Piña “Hawaiana” Unidad mediana</t>
  </si>
  <si>
    <t>Naranja de Guayaquil</t>
  </si>
  <si>
    <t>C50</t>
  </si>
  <si>
    <t>Piña “Hawaiana” Rodaja mediana</t>
  </si>
  <si>
    <t>Naranja de Huando</t>
  </si>
  <si>
    <t>C51</t>
  </si>
  <si>
    <t>Piña “Hawaiana” Rodaja pequeña</t>
  </si>
  <si>
    <t>Níspero</t>
  </si>
  <si>
    <t>C52</t>
  </si>
  <si>
    <t>Plátano bellaco maduro Rebanada de unidad mediana</t>
  </si>
  <si>
    <t>Nuzive</t>
  </si>
  <si>
    <t>C53</t>
  </si>
  <si>
    <t>Plátano bellaco verde Unidad pequeña</t>
  </si>
  <si>
    <t>Pacae  o Guaba</t>
  </si>
  <si>
    <t>C54</t>
  </si>
  <si>
    <t>Plátano bellaco verde Unidad mediana</t>
  </si>
  <si>
    <t>Palta</t>
  </si>
  <si>
    <t>C55</t>
  </si>
  <si>
    <t>Plátano bellaco verde Unidad grande</t>
  </si>
  <si>
    <t>Pan de árbol con semilla</t>
  </si>
  <si>
    <t>C56</t>
  </si>
  <si>
    <t>Plátano bellaco verde Rodaja fina de unidad mediana (tipo chifle)</t>
  </si>
  <si>
    <t>Pan de árbol sin semilla</t>
  </si>
  <si>
    <t>C57</t>
  </si>
  <si>
    <t>Plátano de la isla Unidad pequeña</t>
  </si>
  <si>
    <t>Pan-Meo</t>
  </si>
  <si>
    <t>C58</t>
  </si>
  <si>
    <t>Plátano de la isla Unidad mediana</t>
  </si>
  <si>
    <t>C59</t>
  </si>
  <si>
    <t>Plátano de la isla Unidad grande</t>
  </si>
  <si>
    <t>Pasa sin pepa</t>
  </si>
  <si>
    <t>C60</t>
  </si>
  <si>
    <t>Plátano de la isla Rodaja de unidad mediana</t>
  </si>
  <si>
    <t>Pepino dulce</t>
  </si>
  <si>
    <t>C61</t>
  </si>
  <si>
    <t>Plátano de seda Unidad pequeña</t>
  </si>
  <si>
    <t>Pera chilena</t>
  </si>
  <si>
    <t>C62</t>
  </si>
  <si>
    <t>Pera de agua</t>
  </si>
  <si>
    <t>C63</t>
  </si>
  <si>
    <t>Plátano de seda Unidad grande</t>
  </si>
  <si>
    <t>Pera nacional</t>
  </si>
  <si>
    <t>C64</t>
  </si>
  <si>
    <t>Plátano de seda Rodaja de unidad mediana</t>
  </si>
  <si>
    <t>Pera perilla</t>
  </si>
  <si>
    <t>C65</t>
  </si>
  <si>
    <t>Plátano manzano Unidad pequeña</t>
  </si>
  <si>
    <t>Pero</t>
  </si>
  <si>
    <t>C66</t>
  </si>
  <si>
    <t>Plátano manzano Unidad mediana</t>
  </si>
  <si>
    <t>Pijuayo</t>
  </si>
  <si>
    <t>C67</t>
  </si>
  <si>
    <t>Plátano manzano Unidad grande</t>
  </si>
  <si>
    <t>Pijuayo sancochado, sin cáscara y sin pepas</t>
  </si>
  <si>
    <t>C68</t>
  </si>
  <si>
    <t>Plátano manzano Rodaja mediana</t>
  </si>
  <si>
    <t>Piña</t>
  </si>
  <si>
    <t>C69</t>
  </si>
  <si>
    <t>Sandia Rodaja mediana</t>
  </si>
  <si>
    <t>Plátano de isla</t>
  </si>
  <si>
    <t>C70</t>
  </si>
  <si>
    <t>Toronja, jugo de ½ Vaso pequeño</t>
  </si>
  <si>
    <t>C71</t>
  </si>
  <si>
    <t>Tuna roja Unidad pequeña</t>
  </si>
  <si>
    <t>Plátano guineo</t>
  </si>
  <si>
    <t>C72</t>
  </si>
  <si>
    <t>Tuna roja Unidad mediana</t>
  </si>
  <si>
    <t>Plátano manzano</t>
  </si>
  <si>
    <t>C73</t>
  </si>
  <si>
    <t>Tuna roja Unidad grande</t>
  </si>
  <si>
    <t>Plátano, harina de</t>
  </si>
  <si>
    <t>C74</t>
  </si>
  <si>
    <t>Tuna roja Rodaja de unidad mediana</t>
  </si>
  <si>
    <t>Plátano maduro</t>
  </si>
  <si>
    <t>C75</t>
  </si>
  <si>
    <t>Uva blanca Unidad pequeña</t>
  </si>
  <si>
    <t>Plátano morado</t>
  </si>
  <si>
    <t>C76</t>
  </si>
  <si>
    <t>Uva blanca Unidad mediana</t>
  </si>
  <si>
    <t>Plátano seco (orejón)</t>
  </si>
  <si>
    <t>C77</t>
  </si>
  <si>
    <t>Uva blanca Unidad grande</t>
  </si>
  <si>
    <t>Plátano verde</t>
  </si>
  <si>
    <t>C78</t>
  </si>
  <si>
    <t>Uva blanca Taza de fierro enlozado llena</t>
  </si>
  <si>
    <t>Plátano verde asado</t>
  </si>
  <si>
    <t>C79</t>
  </si>
  <si>
    <t>Uva blanca Taza de plástico llena</t>
  </si>
  <si>
    <t>Plátano verde sancochado</t>
  </si>
  <si>
    <t>C80</t>
  </si>
  <si>
    <t>Uva blanca Taza de Loza llena</t>
  </si>
  <si>
    <t>Pomarosa</t>
  </si>
  <si>
    <t>C81</t>
  </si>
  <si>
    <t>Aceite vegetal de soya Taza de loza al ras</t>
  </si>
  <si>
    <t>Purunkari</t>
  </si>
  <si>
    <t>C82</t>
  </si>
  <si>
    <t>Aceite vegetal de soya Taza de plástico al ras</t>
  </si>
  <si>
    <t>Sandia</t>
  </si>
  <si>
    <t>C83</t>
  </si>
  <si>
    <t>Aceite vegetal de soya Taza de fierro enlozado al ras</t>
  </si>
  <si>
    <t>Shiwawaco (semilla)</t>
  </si>
  <si>
    <t>C84</t>
  </si>
  <si>
    <t>Aceite vegetal de soya Cucharadita llena</t>
  </si>
  <si>
    <t>Tamarindo</t>
  </si>
  <si>
    <t>C85</t>
  </si>
  <si>
    <t>Aceite vegetal de soya Cucharada llena</t>
  </si>
  <si>
    <t>Mango ciruelo (taperibá)</t>
  </si>
  <si>
    <t>C86</t>
  </si>
  <si>
    <t>Aceite vegetal de soya Porción para fritura</t>
  </si>
  <si>
    <t>Toronja</t>
  </si>
  <si>
    <t>C87</t>
  </si>
  <si>
    <t>Aceite vegetal de soya Porción para aderezos</t>
  </si>
  <si>
    <t>Tumbo costeño</t>
  </si>
  <si>
    <t>C88</t>
  </si>
  <si>
    <t>Aceite vegetal de soya Porción para ensaladas</t>
  </si>
  <si>
    <t>Tumbo serrano sin cáscara</t>
  </si>
  <si>
    <t>C89</t>
  </si>
  <si>
    <t>Castaña peruana 2 Unidades</t>
  </si>
  <si>
    <t>Tuna</t>
  </si>
  <si>
    <t>C90</t>
  </si>
  <si>
    <t>Maní entero crudo 5 Unidades pequeñas</t>
  </si>
  <si>
    <t>Tuna roja</t>
  </si>
  <si>
    <t>C91</t>
  </si>
  <si>
    <t>Maní entero crudo 5 Unidades medianas</t>
  </si>
  <si>
    <t>Ungurauy</t>
  </si>
  <si>
    <t>C92</t>
  </si>
  <si>
    <t>Maní entero crudo 5 Unidades grandes</t>
  </si>
  <si>
    <t>Uva blanca</t>
  </si>
  <si>
    <t>C93</t>
  </si>
  <si>
    <t>Maní entero crudo Cucharada llena</t>
  </si>
  <si>
    <t>Uva borgoña</t>
  </si>
  <si>
    <t>C94</t>
  </si>
  <si>
    <t>Maní entero crudo Porción</t>
  </si>
  <si>
    <t>Uva italia</t>
  </si>
  <si>
    <t>C95</t>
  </si>
  <si>
    <t>Maní entero crudo Puñado</t>
  </si>
  <si>
    <t>Uva negra</t>
  </si>
  <si>
    <t>C96</t>
  </si>
  <si>
    <t>Maní tostado entero Cucharadita llena</t>
  </si>
  <si>
    <t>Uva quebranta</t>
  </si>
  <si>
    <t>C97</t>
  </si>
  <si>
    <t>Maní tostado entero Cucharada llena</t>
  </si>
  <si>
    <t>Uvilla</t>
  </si>
  <si>
    <t>C98</t>
  </si>
  <si>
    <t>Maní tostado molido Cucharada llena</t>
  </si>
  <si>
    <t>Zapote</t>
  </si>
  <si>
    <t>C99</t>
  </si>
  <si>
    <t>Maní tostado molido Cucharada colmada</t>
  </si>
  <si>
    <t>Aguaymanto</t>
  </si>
  <si>
    <t>C100</t>
  </si>
  <si>
    <t>Mantequilla Cucharadita al ras</t>
  </si>
  <si>
    <t>Blanquillo</t>
  </si>
  <si>
    <t>C101</t>
  </si>
  <si>
    <t>Mantequilla Cucharadita llena</t>
  </si>
  <si>
    <t>Carambola</t>
  </si>
  <si>
    <t>C102</t>
  </si>
  <si>
    <t>Mantequilla Cucharada al ras</t>
  </si>
  <si>
    <t>Carambola, refresco cocido de</t>
  </si>
  <si>
    <t>C103</t>
  </si>
  <si>
    <t>Mantequilla Cucharada llena</t>
  </si>
  <si>
    <t>Carambola, refresco natural de</t>
  </si>
  <si>
    <t>C104</t>
  </si>
  <si>
    <t>Mantequilla Porción mediana gruesa para untar</t>
  </si>
  <si>
    <t>Coco rallado</t>
  </si>
  <si>
    <t>C105</t>
  </si>
  <si>
    <t>Mantequilla Porción grande gruesa para untar</t>
  </si>
  <si>
    <t>Cocona, jugo natural de</t>
  </si>
  <si>
    <t>C106</t>
  </si>
  <si>
    <t>Mayonesa Cucharadita</t>
  </si>
  <si>
    <t>Durazno, néctar envasado</t>
  </si>
  <si>
    <t>C107</t>
  </si>
  <si>
    <t>Mayonesa Cucharada al ras</t>
  </si>
  <si>
    <t>Granadilla, jugo natural</t>
  </si>
  <si>
    <t>C108</t>
  </si>
  <si>
    <t>Mayonesa Cucharada colmada</t>
  </si>
  <si>
    <t>Guindón*</t>
  </si>
  <si>
    <t>C109</t>
  </si>
  <si>
    <t>Atún, trozos en conserva Cucharadita llena</t>
  </si>
  <si>
    <t>Kiwi, sin cáscara</t>
  </si>
  <si>
    <t>C110</t>
  </si>
  <si>
    <t>Atún, trozos en conserva Cucharadita colmada</t>
  </si>
  <si>
    <t>Limón dulce, sin cáscara</t>
  </si>
  <si>
    <t>C111</t>
  </si>
  <si>
    <t>Atún, trozos en conserva Cucharada llena</t>
  </si>
  <si>
    <t>Limón, néctar envasado</t>
  </si>
  <si>
    <t>C112</t>
  </si>
  <si>
    <t>Atún, trozos en conserva Cucharada colmada</t>
  </si>
  <si>
    <t>Mango, néctar envasado</t>
  </si>
  <si>
    <t>C113</t>
  </si>
  <si>
    <t>Bacalao, seco salado Porción</t>
  </si>
  <si>
    <t>Manzana chilena verde con cáscara</t>
  </si>
  <si>
    <t>C114</t>
  </si>
  <si>
    <t>Camarones (de rio) 5 unidades pequeñas</t>
  </si>
  <si>
    <t>Manzana delicia “helada” con cáscara</t>
  </si>
  <si>
    <t>C115</t>
  </si>
  <si>
    <t>Cangrejos (frescos) 2 unidades pequeñas</t>
  </si>
  <si>
    <t>C116</t>
  </si>
  <si>
    <t>Carnero, carne seca (chalona) Porción</t>
  </si>
  <si>
    <t>Manzana israel con cáscara</t>
  </si>
  <si>
    <t>C117</t>
  </si>
  <si>
    <t>Carnero, pulpa semigorda de Trozo mediano</t>
  </si>
  <si>
    <t>Manzana, jugo natural, envasado</t>
  </si>
  <si>
    <t>C118</t>
  </si>
  <si>
    <t>Carnero, pulpa semigorda de 1/3 taza de acero picada</t>
  </si>
  <si>
    <t>Manzana, néctar envasado</t>
  </si>
  <si>
    <t>C119</t>
  </si>
  <si>
    <t>Cerdo, carne picada 1/3 taza de acero</t>
  </si>
  <si>
    <t>Manzana pero con cáscara (para agua)</t>
  </si>
  <si>
    <t>C120</t>
  </si>
  <si>
    <t>Cerdo, carne sin hueso Filete mediano</t>
  </si>
  <si>
    <t>Manzana santa rosa (golden) con cáscara</t>
  </si>
  <si>
    <t>C121</t>
  </si>
  <si>
    <t>Cerdo, carne sin hueso 1 trozo mediano</t>
  </si>
  <si>
    <t>Manzana winter con cáscara</t>
  </si>
  <si>
    <t>C122</t>
  </si>
  <si>
    <t>Cerdo, chuleta con hueso de Porción mediana</t>
  </si>
  <si>
    <t>Maracuyá, jugo natural, envasado</t>
  </si>
  <si>
    <t>C123</t>
  </si>
  <si>
    <t>Cerdo, chuleta con hueso de Porción grande</t>
  </si>
  <si>
    <t>Maracuyá, néctar envasado</t>
  </si>
  <si>
    <t>C124</t>
  </si>
  <si>
    <t>Cerdo, chuleta sin hueso de Porción media sin grasa</t>
  </si>
  <si>
    <t>Naranja, bebida envasada</t>
  </si>
  <si>
    <t>C125</t>
  </si>
  <si>
    <t>Cerdo, chuleta sin hueso de Porción grande con grasa</t>
  </si>
  <si>
    <t>Naranja, jugo natural, envasado</t>
  </si>
  <si>
    <t>C126</t>
  </si>
  <si>
    <t>Cerdo, pata semigorda de Unidad</t>
  </si>
  <si>
    <t>Naranja, néctar envasado</t>
  </si>
  <si>
    <t>C127</t>
  </si>
  <si>
    <t>Chicharrón de cerdo (cocido) Trozo pequeño</t>
  </si>
  <si>
    <t>Naranja tangelo</t>
  </si>
  <si>
    <t>C128</t>
  </si>
  <si>
    <t>Choros (en conserva salmuera) 5 unidades medianas</t>
  </si>
  <si>
    <t>Naranja tangelo, jugo natural</t>
  </si>
  <si>
    <t>C129</t>
  </si>
  <si>
    <t>Hot dog Unidad mediana</t>
  </si>
  <si>
    <t>Naranjilla*</t>
  </si>
  <si>
    <t>C130</t>
  </si>
  <si>
    <t>Jamón del país Rebanada</t>
  </si>
  <si>
    <t>Palta “fuerte”</t>
  </si>
  <si>
    <t>C131</t>
  </si>
  <si>
    <t>Papaya arequipeña</t>
  </si>
  <si>
    <t>C132</t>
  </si>
  <si>
    <t>Jurel mediano Unidad</t>
  </si>
  <si>
    <t>Pera, néctar envasado</t>
  </si>
  <si>
    <t>C133</t>
  </si>
  <si>
    <t>Jurel mediano Parte superior de un trozo</t>
  </si>
  <si>
    <t>Piña, bebida envasada</t>
  </si>
  <si>
    <t>C134</t>
  </si>
  <si>
    <t>Jurel mediano Parte inferior de un trozo</t>
  </si>
  <si>
    <t>Plátano “bellaco”</t>
  </si>
  <si>
    <t>C135</t>
  </si>
  <si>
    <t>Jurel mediano Parte superior de un filete</t>
  </si>
  <si>
    <t>Plátano “moquicho”</t>
  </si>
  <si>
    <t>C136</t>
  </si>
  <si>
    <t>Jurel mediano Parte inferior de un filete</t>
  </si>
  <si>
    <t>Plátano palillo</t>
  </si>
  <si>
    <t>C137</t>
  </si>
  <si>
    <t>Jurel pequeño Unidad</t>
  </si>
  <si>
    <t>Plátano palillo maduro, harina de</t>
  </si>
  <si>
    <t>C138</t>
  </si>
  <si>
    <t>Jurel pequeño Parte superior de un trozo</t>
  </si>
  <si>
    <t>Plátano palillo verde, harina de</t>
  </si>
  <si>
    <t>C139</t>
  </si>
  <si>
    <t>Jurel pequeño Parte inferior de un trozo</t>
  </si>
  <si>
    <t>Sancayo</t>
  </si>
  <si>
    <t>C140</t>
  </si>
  <si>
    <t>Jurel pequeño Parte superior de un filete</t>
  </si>
  <si>
    <t>Warr’a</t>
  </si>
  <si>
    <t>C141</t>
  </si>
  <si>
    <t>Jurel pequeño Parte inferior de un filete</t>
  </si>
  <si>
    <t>Yak’u</t>
  </si>
  <si>
    <t>C142</t>
  </si>
  <si>
    <t>Llama, carne seca de (charqui) Porción</t>
  </si>
  <si>
    <t>Aceite compuesto (vegetal 70% pescado 30%)</t>
  </si>
  <si>
    <t>D1</t>
  </si>
  <si>
    <t>Mortadela Rebanada</t>
  </si>
  <si>
    <t>Aceite de pescado, hidrogenado</t>
  </si>
  <si>
    <t>D2</t>
  </si>
  <si>
    <t>Paté 2 cucharaditas</t>
  </si>
  <si>
    <t>Aceite vegetal de algodón</t>
  </si>
  <si>
    <t>D3</t>
  </si>
  <si>
    <t>Pejerrey Unidad pequeña 15 cm</t>
  </si>
  <si>
    <t>D4</t>
  </si>
  <si>
    <t>Pejerrey Unidad mediana 20 cm</t>
  </si>
  <si>
    <t>Aceite vegetal de maíz</t>
  </si>
  <si>
    <t>D5</t>
  </si>
  <si>
    <t>Pejerrey Unidad grande 22 cm</t>
  </si>
  <si>
    <t>Aceite vegetal de maní</t>
  </si>
  <si>
    <t>D6</t>
  </si>
  <si>
    <t>Pollo, ala de Presa mediana</t>
  </si>
  <si>
    <t>Aceite vegetal de olivo</t>
  </si>
  <si>
    <t>D7</t>
  </si>
  <si>
    <t>Pollo, cabeza y pescuezo, de Unidad</t>
  </si>
  <si>
    <t>Aceite vegetal de palma</t>
  </si>
  <si>
    <t>D8</t>
  </si>
  <si>
    <t>Pollo, corazón de Unidad pequeña</t>
  </si>
  <si>
    <t>Aceite vegetal de soya</t>
  </si>
  <si>
    <t>D9</t>
  </si>
  <si>
    <t>Pollo, corazón de Unidad mediana</t>
  </si>
  <si>
    <t>Almendra</t>
  </si>
  <si>
    <t>D10</t>
  </si>
  <si>
    <t>Pollo, corazón de Unidad grande</t>
  </si>
  <si>
    <t>Avellana</t>
  </si>
  <si>
    <t>D11</t>
  </si>
  <si>
    <t>Pollo, entero Unidad mediana con menudencia</t>
  </si>
  <si>
    <t>Cacao, semillas secas</t>
  </si>
  <si>
    <t>D12</t>
  </si>
  <si>
    <t>Pollo, entero Unidad mediana sin menudencia</t>
  </si>
  <si>
    <t>Castaña peruana (nuez de Brasil)</t>
  </si>
  <si>
    <t>D13</t>
  </si>
  <si>
    <t>Pollo, espinazo de Presa mediana</t>
  </si>
  <si>
    <t>Maní crudo, pelado con película</t>
  </si>
  <si>
    <t>D14</t>
  </si>
  <si>
    <t>Pollo, filete de Unidad pequeña</t>
  </si>
  <si>
    <t>Maní sancochado</t>
  </si>
  <si>
    <t>D15</t>
  </si>
  <si>
    <t>Maní tostado, sin película</t>
  </si>
  <si>
    <t>D16</t>
  </si>
  <si>
    <t>Pollo, filete de Unidad grande</t>
  </si>
  <si>
    <t>Manteca de cerdo</t>
  </si>
  <si>
    <t>D17</t>
  </si>
  <si>
    <t>Pollo, hígado de Unidad pequeña</t>
  </si>
  <si>
    <t>Manteca vegetal</t>
  </si>
  <si>
    <t>D18</t>
  </si>
  <si>
    <t>Pollo, hígado de Unidad mediana</t>
  </si>
  <si>
    <t>Mantequilla</t>
  </si>
  <si>
    <t>D19</t>
  </si>
  <si>
    <t>Pollo, hígado de Unidad grande</t>
  </si>
  <si>
    <t>Mantequilla con sal</t>
  </si>
  <si>
    <t>D20</t>
  </si>
  <si>
    <t>Pollo, pechuga corte redondo Unidad pequeña</t>
  </si>
  <si>
    <t>Margarina vegetal con sal</t>
  </si>
  <si>
    <t>D21</t>
  </si>
  <si>
    <t>Pollo, pechuga corte redondo Unidad mediana</t>
  </si>
  <si>
    <t>Nuez</t>
  </si>
  <si>
    <t>D22</t>
  </si>
  <si>
    <t>Pollo, pechuga corte redondo Unidad grande</t>
  </si>
  <si>
    <t>Cashú</t>
  </si>
  <si>
    <t>D23</t>
  </si>
  <si>
    <t>Pollo, pierna de Unidad pequeña</t>
  </si>
  <si>
    <t>Chía, semilla de</t>
  </si>
  <si>
    <t>D24</t>
  </si>
  <si>
    <t>Pollo, pierna de Unidad mediana</t>
  </si>
  <si>
    <t>Linaza</t>
  </si>
  <si>
    <t>D25</t>
  </si>
  <si>
    <t>Pollo, pierna de Unidad grande</t>
  </si>
  <si>
    <t>Margarina, Astra de La Danesa 60% grasa vegetal</t>
  </si>
  <si>
    <t>D26</t>
  </si>
  <si>
    <t>Pollo, rabadilla de Presa mediana</t>
  </si>
  <si>
    <t>Margarina, Dorina Batida al 70% de grasa</t>
  </si>
  <si>
    <t>D27</t>
  </si>
  <si>
    <t>Pollo, rabadilla de Presa grande</t>
  </si>
  <si>
    <t>Margarina, Dorina Clásica al 70% de grasa</t>
  </si>
  <si>
    <t>D28</t>
  </si>
  <si>
    <t>Pollo, trozo inferior de media pechuga de Unidad pequeña</t>
  </si>
  <si>
    <t>Margarina, Dorina Light al 50% de grasa</t>
  </si>
  <si>
    <t>D29</t>
  </si>
  <si>
    <t>Pollo, trozo inferior de media pechuga de Unidad mediana</t>
  </si>
  <si>
    <t>Margarina, La Danesa 70% de grasa vegetal</t>
  </si>
  <si>
    <t>D30</t>
  </si>
  <si>
    <t>Pollo, trozo inferior de media pechuga de Unidad grande</t>
  </si>
  <si>
    <t>Margarina, La Preferida 70% grasa</t>
  </si>
  <si>
    <t>D31</t>
  </si>
  <si>
    <t>Pollo, trozo superior de media pechuga de Unidad pequeña</t>
  </si>
  <si>
    <t>Margarina, Manty 40% de grasa vegetal</t>
  </si>
  <si>
    <t>D32</t>
  </si>
  <si>
    <t>Pollo, trozo superior de media pechuga de Unidad mediana</t>
  </si>
  <si>
    <t>Margarina, Sello de Oro</t>
  </si>
  <si>
    <t>D33</t>
  </si>
  <si>
    <t>Pollo, trozo superior de media pechuga de Unidad grande</t>
  </si>
  <si>
    <t>Margarina, Swis Light</t>
  </si>
  <si>
    <t>D34</t>
  </si>
  <si>
    <t>Pota, cubos de (1,5 cm por lado aprox.) Taza de fierro lleno</t>
  </si>
  <si>
    <t>Margarina, Swis 60% de grasa</t>
  </si>
  <si>
    <t>D35</t>
  </si>
  <si>
    <t>Pota, cubos de (1,5 cm por lado aprox.) Taza plástico lleno</t>
  </si>
  <si>
    <t>Ñuña</t>
  </si>
  <si>
    <t>D36</t>
  </si>
  <si>
    <t>Pota, trozo de Unidad pequeña</t>
  </si>
  <si>
    <t>Pecana</t>
  </si>
  <si>
    <t>D37</t>
  </si>
  <si>
    <t>Pota, trozo de Unidad mediana</t>
  </si>
  <si>
    <t>Sacha Inchi tostado</t>
  </si>
  <si>
    <t>D38</t>
  </si>
  <si>
    <t>Pota, trozo de Unidad grande</t>
  </si>
  <si>
    <t>Semilla de ajonjolí*</t>
  </si>
  <si>
    <t>D39</t>
  </si>
  <si>
    <t>Relleno Tajada delgada</t>
  </si>
  <si>
    <t>Semilla de ajonjoli negro</t>
  </si>
  <si>
    <t>D40</t>
  </si>
  <si>
    <t>Res, bofe de Taza de plástico llena</t>
  </si>
  <si>
    <t>Semilla de girasol</t>
  </si>
  <si>
    <t>D41</t>
  </si>
  <si>
    <t>Res, bofe de Taza de fierro enlozado llena</t>
  </si>
  <si>
    <t>Almeja blanca</t>
  </si>
  <si>
    <t>E1</t>
  </si>
  <si>
    <t>Res, bofe de Cucharada llena</t>
  </si>
  <si>
    <t>Aska (crustáceo), al estado natural</t>
  </si>
  <si>
    <t>E2</t>
  </si>
  <si>
    <t>Res, bofe de Cucharada colmada</t>
  </si>
  <si>
    <t>Aska, sometido a cocción (crustáceo)</t>
  </si>
  <si>
    <t>E3</t>
  </si>
  <si>
    <t>Res, carne pulpa de Filete pequeño</t>
  </si>
  <si>
    <t>Barquillos</t>
  </si>
  <si>
    <t>E4</t>
  </si>
  <si>
    <t>Res, carne pulpa de Filete mediana</t>
  </si>
  <si>
    <t>Camaroncito seco (chino)</t>
  </si>
  <si>
    <t>E5</t>
  </si>
  <si>
    <t>Res, carne pulpa de Filete grande</t>
  </si>
  <si>
    <t>Camarones frescos</t>
  </si>
  <si>
    <t>E6</t>
  </si>
  <si>
    <t>Res, carne pulpa de Trozo pequeño</t>
  </si>
  <si>
    <t>Cangrejo</t>
  </si>
  <si>
    <t>E7</t>
  </si>
  <si>
    <t>Res, carne pulpa de Trozo mediano</t>
  </si>
  <si>
    <t>Cangrejo cocido*</t>
  </si>
  <si>
    <t>E8</t>
  </si>
  <si>
    <t>Res, carne pulpa de Trozo grande</t>
  </si>
  <si>
    <t>Caracol</t>
  </si>
  <si>
    <t>E9</t>
  </si>
  <si>
    <t>Res, carne pulpa molida de Porción para croqueta, hamburguesa o albóndiga</t>
  </si>
  <si>
    <t>Chanque, loco o tolina</t>
  </si>
  <si>
    <t>E10</t>
  </si>
  <si>
    <t>Res, carne pulpa picada de Taza de loza llena</t>
  </si>
  <si>
    <t>Choros</t>
  </si>
  <si>
    <t>E11</t>
  </si>
  <si>
    <t>Res, carne pulpa picada de Taza de plástico llena</t>
  </si>
  <si>
    <t>Concha de abanico</t>
  </si>
  <si>
    <t>E12</t>
  </si>
  <si>
    <t>Res, carne pulpa picada de Taza de fierro enlozado llena</t>
  </si>
  <si>
    <t>Erizo</t>
  </si>
  <si>
    <t>E13</t>
  </si>
  <si>
    <t>Res, hígado de Unidad pequeña</t>
  </si>
  <si>
    <t>Langostino blanco</t>
  </si>
  <si>
    <t>E14</t>
  </si>
  <si>
    <t>Res, hígado de Unidad mediana</t>
  </si>
  <si>
    <t>Lapas</t>
  </si>
  <si>
    <t>E15</t>
  </si>
  <si>
    <t>Res, hígado de Unidad grande</t>
  </si>
  <si>
    <t>Machas</t>
  </si>
  <si>
    <t>E16</t>
  </si>
  <si>
    <t>Res, mondongo picado de 1/3 taza de acero</t>
  </si>
  <si>
    <t>Pescado acarabuazú, salado deshidratado</t>
  </si>
  <si>
    <t>E17</t>
  </si>
  <si>
    <t>Res, riñón picado de 1/3 taza de acero</t>
  </si>
  <si>
    <t>Pescado anchoveta</t>
  </si>
  <si>
    <t>E18</t>
  </si>
  <si>
    <t>Tocino Tajada delgada</t>
  </si>
  <si>
    <t>Pescado atún, en conserva</t>
  </si>
  <si>
    <t>E19</t>
  </si>
  <si>
    <t>Pescado atún, enlatado en agua</t>
  </si>
  <si>
    <t>E20</t>
  </si>
  <si>
    <t>Leche en condensada endulzada Cucharadita llena</t>
  </si>
  <si>
    <t>Pescado atún, enlatado en aceite</t>
  </si>
  <si>
    <t>E21</t>
  </si>
  <si>
    <t>Leche en condensada endulzada Cucharada llena</t>
  </si>
  <si>
    <t>Pescado atún, fresco</t>
  </si>
  <si>
    <t>E22</t>
  </si>
  <si>
    <t>Leche en polvo entera de vaca Cucharadita colmada</t>
  </si>
  <si>
    <t>Pescado ayanque o cachema</t>
  </si>
  <si>
    <t>E23</t>
  </si>
  <si>
    <t>Leche en polvo entera de vaca Cucharada al ras</t>
  </si>
  <si>
    <t>Pescado bacalao fresco</t>
  </si>
  <si>
    <t>E24</t>
  </si>
  <si>
    <t>Leche en polvo entera de vaca Cucharada llena</t>
  </si>
  <si>
    <t>Pescado bacalao seco salado</t>
  </si>
  <si>
    <t>E25</t>
  </si>
  <si>
    <t>Leche en polvo entera de vaca Cucharada colmada</t>
  </si>
  <si>
    <t>Pescado bagre</t>
  </si>
  <si>
    <t>E26</t>
  </si>
  <si>
    <t>Leche evaporada entera de vaca Taza de plástico al ras</t>
  </si>
  <si>
    <t>E27</t>
  </si>
  <si>
    <t>Leche evaporada entera de vaca Taza fierro enlozado al ras</t>
  </si>
  <si>
    <t>Pescado bonito, huevera de</t>
  </si>
  <si>
    <t>E28</t>
  </si>
  <si>
    <t>Leche evaporada entera de vaca Vaso grande de vidrio al ras</t>
  </si>
  <si>
    <t>Pescado bonito, músculo claro</t>
  </si>
  <si>
    <t>E29</t>
  </si>
  <si>
    <t>Leche evaporada entera de vaca Cucharadita llena</t>
  </si>
  <si>
    <t>Pescado bonito, músculo oscuro</t>
  </si>
  <si>
    <t>E30</t>
  </si>
  <si>
    <t>Leche fresca de vaca Cucharada llena</t>
  </si>
  <si>
    <t>Pescado bonito, pulpa asada</t>
  </si>
  <si>
    <t>E31</t>
  </si>
  <si>
    <t>Leche fresca de vaca Taza de loza al ras</t>
  </si>
  <si>
    <t>Pescado bonito, seco salado</t>
  </si>
  <si>
    <t>E32</t>
  </si>
  <si>
    <t>Leche fresca de vaca Taza de plástico al ras</t>
  </si>
  <si>
    <t>Pescado boquichico, salado deshidratado</t>
  </si>
  <si>
    <t>E33</t>
  </si>
  <si>
    <t>Leche fresca de vaca Taza fierro enlozado al ras</t>
  </si>
  <si>
    <t>Pescado caballa, en conserva</t>
  </si>
  <si>
    <t>E34</t>
  </si>
  <si>
    <t>Leche fresca de vaca Vaso grande de vidrio al ras</t>
  </si>
  <si>
    <t>Pescado caballa, fresco</t>
  </si>
  <si>
    <t>E35</t>
  </si>
  <si>
    <t>Leche fresca de vaca Cucharadita llena</t>
  </si>
  <si>
    <t>Pescado caballa, salado</t>
  </si>
  <si>
    <t>E36</t>
  </si>
  <si>
    <t>Pescado cabinza</t>
  </si>
  <si>
    <t>E37</t>
  </si>
  <si>
    <t>Pescado cabrilla</t>
  </si>
  <si>
    <t>E38</t>
  </si>
  <si>
    <t>Queso edam Cubo mediano</t>
  </si>
  <si>
    <t>Pescado carachama</t>
  </si>
  <si>
    <t>E39</t>
  </si>
  <si>
    <t>Queso fresco de cabra Tajada delgada</t>
  </si>
  <si>
    <t>Pescado cazón</t>
  </si>
  <si>
    <t>E40</t>
  </si>
  <si>
    <t>Queso fresco de vaca Tajada pequeña delgada</t>
  </si>
  <si>
    <t>Pescado chita</t>
  </si>
  <si>
    <t>E41</t>
  </si>
  <si>
    <t>Queso fresco de vaca Tajada mediana delgada</t>
  </si>
  <si>
    <t>Pescado chita, huevera de</t>
  </si>
  <si>
    <t>E42</t>
  </si>
  <si>
    <t>Queso fresco de vaca Tajada grande delgada</t>
  </si>
  <si>
    <t>Pescado chita, pulpa asada</t>
  </si>
  <si>
    <t>E43</t>
  </si>
  <si>
    <t>Queso mantecoso Tajada mediana delgada molde</t>
  </si>
  <si>
    <t>Pescado coco</t>
  </si>
  <si>
    <t>E44</t>
  </si>
  <si>
    <t>Queso mantecoso Cucharadita llena</t>
  </si>
  <si>
    <t>Pescado cojinova</t>
  </si>
  <si>
    <t>E45</t>
  </si>
  <si>
    <t>Queso parmesano (rallado) Cucharadita llena</t>
  </si>
  <si>
    <t>Pescado congrio</t>
  </si>
  <si>
    <t>E46</t>
  </si>
  <si>
    <t>Queso parmesano (rallado) Cucharadita colmada</t>
  </si>
  <si>
    <t>Pescado corvina</t>
  </si>
  <si>
    <t>E47</t>
  </si>
  <si>
    <t>Queso parmesano (rallado) Cucharada llena</t>
  </si>
  <si>
    <t>Pescado fuasaco, con espinas</t>
  </si>
  <si>
    <t>E48</t>
  </si>
  <si>
    <t>Queso parmesano (rallado) Cucharada colmada</t>
  </si>
  <si>
    <t>Pescado jurel, en conserva</t>
  </si>
  <si>
    <t>E49</t>
  </si>
  <si>
    <t>Requesón Porción pequeña</t>
  </si>
  <si>
    <t>Pescado jurel, fresco</t>
  </si>
  <si>
    <t>E50</t>
  </si>
  <si>
    <t>Yogur frutado Taza de loza al ras</t>
  </si>
  <si>
    <t>Pescado lenguado</t>
  </si>
  <si>
    <t>E51</t>
  </si>
  <si>
    <t>Yogur frutado Taza de plástico al ras</t>
  </si>
  <si>
    <t>Pescado lisa</t>
  </si>
  <si>
    <t>E52</t>
  </si>
  <si>
    <t>Yogur frutado Taza Fierro enlozado al ras</t>
  </si>
  <si>
    <t>Pescado lorna, fresco</t>
  </si>
  <si>
    <t>E53</t>
  </si>
  <si>
    <t>Yogur frutado Vaso pequeño de vidrio al ras</t>
  </si>
  <si>
    <t>Pescado lorna, pulpa seca salada</t>
  </si>
  <si>
    <t>E54</t>
  </si>
  <si>
    <t>Yogur frutado Vaso grande de vidrio al ras</t>
  </si>
  <si>
    <t>Pescado machete</t>
  </si>
  <si>
    <t>E55</t>
  </si>
  <si>
    <t>Yogur frutado Cucharadita llena</t>
  </si>
  <si>
    <t>Pescado maparate, con espinas</t>
  </si>
  <si>
    <t>E56</t>
  </si>
  <si>
    <t>Yogur frutado Cucharada llena</t>
  </si>
  <si>
    <t>Pescado merluza, fresco</t>
  </si>
  <si>
    <t>E57</t>
  </si>
  <si>
    <t>Huevo de codorniz Unidad mediana</t>
  </si>
  <si>
    <t>Pescado merluza, seco</t>
  </si>
  <si>
    <t>E58</t>
  </si>
  <si>
    <t>Clara de huevo de gallina Unidad mediana</t>
  </si>
  <si>
    <t>Pescado mero, fresco*</t>
  </si>
  <si>
    <t>E59</t>
  </si>
  <si>
    <t>Huevo de gallina Unidad pequeña</t>
  </si>
  <si>
    <t>Pescado paiche, seco</t>
  </si>
  <si>
    <t>E60</t>
  </si>
  <si>
    <t>Huevo de gallina Unidad mediana</t>
  </si>
  <si>
    <t>Pescado pampanito</t>
  </si>
  <si>
    <t>E61</t>
  </si>
  <si>
    <t>Huevo de gallina Unidad grande</t>
  </si>
  <si>
    <t>Pescado paña, salado deshidratado</t>
  </si>
  <si>
    <t>E62</t>
  </si>
  <si>
    <t>Huevo de pata Unidad mediana</t>
  </si>
  <si>
    <t>Pescado pejerrey</t>
  </si>
  <si>
    <t>E63</t>
  </si>
  <si>
    <t>Yema de huevo de gallina Unidad mediana</t>
  </si>
  <si>
    <t>Pescado pejesapo</t>
  </si>
  <si>
    <t>E64</t>
  </si>
  <si>
    <t>Azúcar rubia Taza de loza al ras</t>
  </si>
  <si>
    <t>Pescado pejesapo, pulpa asada</t>
  </si>
  <si>
    <t>E65</t>
  </si>
  <si>
    <t>Azúcar rubia Taza de loza llena</t>
  </si>
  <si>
    <t>Pescado pejesapo, pulpa sancochada</t>
  </si>
  <si>
    <t>E66</t>
  </si>
  <si>
    <t>Azúcar rubia Taza de loza colmada</t>
  </si>
  <si>
    <t>Pescado perico</t>
  </si>
  <si>
    <t>E67</t>
  </si>
  <si>
    <t>Azúcar rubia Taza de plástico al ras</t>
  </si>
  <si>
    <t>Pescado pintadilla</t>
  </si>
  <si>
    <t>E68</t>
  </si>
  <si>
    <t>Azúcar rubia Taza de plástico llena</t>
  </si>
  <si>
    <t>Pescado ractacara, con espinas</t>
  </si>
  <si>
    <t>E69</t>
  </si>
  <si>
    <t>Azúcar rubia Taza de plástico colmada</t>
  </si>
  <si>
    <t>Pescado raya, pulpa asada</t>
  </si>
  <si>
    <t>E70</t>
  </si>
  <si>
    <t>Azúcar rubia Taza de fierro enlozado al ras</t>
  </si>
  <si>
    <t>Pescado róbalo</t>
  </si>
  <si>
    <t>E71</t>
  </si>
  <si>
    <t>Azúcar rubia Taza de fierro enlozado llena</t>
  </si>
  <si>
    <t>Pescado sardina, con aceite</t>
  </si>
  <si>
    <t>E72</t>
  </si>
  <si>
    <t>Azúcar rubia Taza de fierro enlozado colmada</t>
  </si>
  <si>
    <t>Pescado sardina, con tomate</t>
  </si>
  <si>
    <t>E73</t>
  </si>
  <si>
    <t>Azúcar rubia Cucharadita ras</t>
  </si>
  <si>
    <t>Pescado sardina, en grated (en conserva)</t>
  </si>
  <si>
    <t>E74</t>
  </si>
  <si>
    <t>Azúcar rubia Cucharadita llena</t>
  </si>
  <si>
    <t>Pescado sardina, filete (en conserva)</t>
  </si>
  <si>
    <t>E75</t>
  </si>
  <si>
    <t>Azúcar rubia Cucharadita colmada</t>
  </si>
  <si>
    <t>Pescado sardina, fresco</t>
  </si>
  <si>
    <t>E76</t>
  </si>
  <si>
    <t>Azúcar rubia Cucharada al ras</t>
  </si>
  <si>
    <t>Pescado tilapia, cruda*</t>
  </si>
  <si>
    <t>E77</t>
  </si>
  <si>
    <t>Azúcar rubia Cucharada llena</t>
  </si>
  <si>
    <t>Pescado toyo, fresco</t>
  </si>
  <si>
    <t>E78</t>
  </si>
  <si>
    <t>Azúcar rubia Cucharada colmada</t>
  </si>
  <si>
    <t>Pescado toyo, seco salado</t>
  </si>
  <si>
    <t>E79</t>
  </si>
  <si>
    <t>Chancaca Unidad tipo "tapa"</t>
  </si>
  <si>
    <t>Pescado tramboyo</t>
  </si>
  <si>
    <t>E80</t>
  </si>
  <si>
    <t>Chancaca Unidad tipo "bola"</t>
  </si>
  <si>
    <t>Pescado trucha rosada</t>
  </si>
  <si>
    <t>E81</t>
  </si>
  <si>
    <t>Galleta de agua Paquete de 8 unidades</t>
  </si>
  <si>
    <t>Pescado trucha, en conserva</t>
  </si>
  <si>
    <t>E82</t>
  </si>
  <si>
    <t>Galleta de agua Unidad redonda</t>
  </si>
  <si>
    <t>Pescado trucha, fresca</t>
  </si>
  <si>
    <t>E83</t>
  </si>
  <si>
    <t>Galleta de soda Paquete de 12 unidades cuadradas</t>
  </si>
  <si>
    <t>Pescado yahuarachi, con espinas</t>
  </si>
  <si>
    <t>E84</t>
  </si>
  <si>
    <t>Galleta de soda Unidad cuadrada</t>
  </si>
  <si>
    <t>Pescado yuliya, con espinas</t>
  </si>
  <si>
    <t>E85</t>
  </si>
  <si>
    <t>Galleta de vainilla Paquete de 8 unidades cuadradas</t>
  </si>
  <si>
    <t>Pescado zúngaro, salado deshidratado</t>
  </si>
  <si>
    <t>E86</t>
  </si>
  <si>
    <t>Galleta de vainilla Unidad cuadrada</t>
  </si>
  <si>
    <t>Pique</t>
  </si>
  <si>
    <t>E87</t>
  </si>
  <si>
    <t>Galleta dulce con relleno de chocolate Paquete de 4 unidades redondas</t>
  </si>
  <si>
    <t>Pota</t>
  </si>
  <si>
    <t>E88</t>
  </si>
  <si>
    <t>Galleta dulce con relleno de chocolate Unidad redonda</t>
  </si>
  <si>
    <t>Pota, concentrado proteico de</t>
  </si>
  <si>
    <t>E89</t>
  </si>
  <si>
    <t>Galleta dulce con relleno de crema saborizada Paquete de 4 unidades cuadradas</t>
  </si>
  <si>
    <t>Pulpo</t>
  </si>
  <si>
    <t>E90</t>
  </si>
  <si>
    <t>Galleta dulce con relleno de crema saborizada Unidad cuadrada</t>
  </si>
  <si>
    <t>Ballena, carne pulpa de</t>
  </si>
  <si>
    <t>F1</t>
  </si>
  <si>
    <t>Mermelada de fresa Cucharadita llena</t>
  </si>
  <si>
    <t>Carnero, cabeza sancochada de</t>
  </si>
  <si>
    <t>F2</t>
  </si>
  <si>
    <t>Mermelada de fresa Cucharada llena</t>
  </si>
  <si>
    <t>Carnero, corazón de</t>
  </si>
  <si>
    <t>F3</t>
  </si>
  <si>
    <t>Miel de abeja Cucharadita llena</t>
  </si>
  <si>
    <t>Carnero, hígado de</t>
  </si>
  <si>
    <t>F4</t>
  </si>
  <si>
    <t>Miel de abeja Cucharada llena</t>
  </si>
  <si>
    <t>Carnero, panza de (mondongo)</t>
  </si>
  <si>
    <t>F5</t>
  </si>
  <si>
    <t>Arvejas frescas (en vainas) 1/4 kilogramo</t>
  </si>
  <si>
    <t>Carnero, patas sancochadas de</t>
  </si>
  <si>
    <t>F6</t>
  </si>
  <si>
    <t>Arveja fresca (guisantes) Taza de loza al ras</t>
  </si>
  <si>
    <t>Carnero, pulmón de (bofe)</t>
  </si>
  <si>
    <t>F7</t>
  </si>
  <si>
    <t>Arveja fresca (guisantes) Taza de fierro enlozado al ras</t>
  </si>
  <si>
    <t>Carnero, riñón</t>
  </si>
  <si>
    <t>F8</t>
  </si>
  <si>
    <t>Arveja fresca (guisantes) Cucharadita llena</t>
  </si>
  <si>
    <t>Carnero, sesos de</t>
  </si>
  <si>
    <t>F9</t>
  </si>
  <si>
    <t>Arveja fresca (guisantes) Cucharada llena</t>
  </si>
  <si>
    <t>Carnero, pulpa gorda</t>
  </si>
  <si>
    <t>F10</t>
  </si>
  <si>
    <t>Arveja fresca (guisantes) Puñado</t>
  </si>
  <si>
    <t>Carnero, pulpa muy magra</t>
  </si>
  <si>
    <t>F11</t>
  </si>
  <si>
    <t>Arveja fresca (guisantes) Porción para guiso</t>
  </si>
  <si>
    <t>Carnero, pulpa semigorda</t>
  </si>
  <si>
    <t>F12</t>
  </si>
  <si>
    <t>Arveja seca partida Taza de loza al ras</t>
  </si>
  <si>
    <t>Cerdo, carne sin hueso</t>
  </si>
  <si>
    <t>F13</t>
  </si>
  <si>
    <t>Arveja seca partida Taza de loza llena</t>
  </si>
  <si>
    <t>Cerdo, hígado de</t>
  </si>
  <si>
    <t>F14</t>
  </si>
  <si>
    <t>Arveja seca partida Taza de fierro enlozado al ras</t>
  </si>
  <si>
    <t>Cerdo, patas semigordas</t>
  </si>
  <si>
    <t>F15</t>
  </si>
  <si>
    <t>Arveja seca partida Taza de Fierro enlozado llena</t>
  </si>
  <si>
    <t>Cerdo, pulmón de (bofe)</t>
  </si>
  <si>
    <t>F16</t>
  </si>
  <si>
    <t>Arveja seca partida Cucharadita llena</t>
  </si>
  <si>
    <t>Cerdo, riñón de</t>
  </si>
  <si>
    <t>F17</t>
  </si>
  <si>
    <t>Arveja seca partida Cucharada llena</t>
  </si>
  <si>
    <t>Chivo, carne pulpa de</t>
  </si>
  <si>
    <t>F18</t>
  </si>
  <si>
    <t>Arveja seca partida sancochada Taza de loza al ras</t>
  </si>
  <si>
    <t>Conejo, carne pulpa de</t>
  </si>
  <si>
    <t>F19</t>
  </si>
  <si>
    <t>Arveja seca partida sancochada Taza de fierro enlozado al ras</t>
  </si>
  <si>
    <t>Gallina, pechuga de (sin piel)</t>
  </si>
  <si>
    <t>F20</t>
  </si>
  <si>
    <t>Arveja seca partida sancochada Cucharadita llena</t>
  </si>
  <si>
    <t>Gallina, pierna de (sin piel)</t>
  </si>
  <si>
    <t>F21</t>
  </si>
  <si>
    <t>Arveja seca partida sancochada Cucharadita colmada</t>
  </si>
  <si>
    <t>Majaz, carne pulpa de</t>
  </si>
  <si>
    <t>F22</t>
  </si>
  <si>
    <t>Arveja seca partida sancochada Cucharada llena</t>
  </si>
  <si>
    <t>Motelo, carne pulpa de</t>
  </si>
  <si>
    <t>F23</t>
  </si>
  <si>
    <t>Arveja seca partida sancochada Cucharada colmada</t>
  </si>
  <si>
    <t>Pato, carne de</t>
  </si>
  <si>
    <t>F24</t>
  </si>
  <si>
    <t>Frijol canario Taza de loza al ras</t>
  </si>
  <si>
    <t>Pavo, carne de</t>
  </si>
  <si>
    <t>F25</t>
  </si>
  <si>
    <t>Frijol canario Taza de loza llena</t>
  </si>
  <si>
    <t>F26</t>
  </si>
  <si>
    <t>Frijol canario Taza de fierro enlozado al ras</t>
  </si>
  <si>
    <t>Pollo, corazón de</t>
  </si>
  <si>
    <t>F27</t>
  </si>
  <si>
    <t>Frijol canario Taza de Fierro enlozado llena</t>
  </si>
  <si>
    <t>Pollo, hígado de</t>
  </si>
  <si>
    <t>F28</t>
  </si>
  <si>
    <t>Frijol canario Cucharadita llena</t>
  </si>
  <si>
    <t>Pollo, sangre cocida</t>
  </si>
  <si>
    <t>F29</t>
  </si>
  <si>
    <t>Frijol canario Cucharada llena</t>
  </si>
  <si>
    <t>Pollo, sangre cruda de</t>
  </si>
  <si>
    <t>F30</t>
  </si>
  <si>
    <t>Frijol canario sancochado Taza de loza al ras</t>
  </si>
  <si>
    <t>Rana, carne de</t>
  </si>
  <si>
    <t>F31</t>
  </si>
  <si>
    <t>Frijol canario sancochado Taza de fierro enlozado al ras</t>
  </si>
  <si>
    <t>Tortuga charapa, carne de</t>
  </si>
  <si>
    <t>F32</t>
  </si>
  <si>
    <t>Frijol canario sancochado Cucharadita llena</t>
  </si>
  <si>
    <t>Res, bazo de</t>
  </si>
  <si>
    <t>F33</t>
  </si>
  <si>
    <t>Frijol canario sancochado Cucharada llena</t>
  </si>
  <si>
    <t>Res, cabeza sancochada de</t>
  </si>
  <si>
    <t>F34</t>
  </si>
  <si>
    <t>Frijol castilla Taza de loza al ras</t>
  </si>
  <si>
    <t>Res, carne pulpa de</t>
  </si>
  <si>
    <t>F35</t>
  </si>
  <si>
    <t>Frijol castilla Taza de loza llena</t>
  </si>
  <si>
    <t>Res, corazón de</t>
  </si>
  <si>
    <t>F36</t>
  </si>
  <si>
    <t>Frijol castilla Taza de fierro enlozado al ras</t>
  </si>
  <si>
    <t>Res, criadillas de</t>
  </si>
  <si>
    <t>F37</t>
  </si>
  <si>
    <t>Frijol castilla Taza de fierro enlozado llena</t>
  </si>
  <si>
    <t>Res, hígado de</t>
  </si>
  <si>
    <t>F38</t>
  </si>
  <si>
    <t>Frijol castilla Cucharadita llena</t>
  </si>
  <si>
    <t>Res, lengua de</t>
  </si>
  <si>
    <t>F39</t>
  </si>
  <si>
    <t>Frijol castilla Cucharada llena</t>
  </si>
  <si>
    <t>Res, panza de (mondongo)</t>
  </si>
  <si>
    <t>F40</t>
  </si>
  <si>
    <t>Frijol castilla sancochado Taza de loza al ras</t>
  </si>
  <si>
    <t>Res, pata sancochada de</t>
  </si>
  <si>
    <t>F41</t>
  </si>
  <si>
    <t>Frijol castilla sancochado Taza de fierro enlozado al ras</t>
  </si>
  <si>
    <t>Res, pulmón de (bofe)</t>
  </si>
  <si>
    <t>F42</t>
  </si>
  <si>
    <t>Frijol castilla sancochado Cucharadita llena</t>
  </si>
  <si>
    <t>Res, riñón de</t>
  </si>
  <si>
    <t>F43</t>
  </si>
  <si>
    <t>Frijol castilla sancochado Cucharada llena</t>
  </si>
  <si>
    <t>Res, sesos de</t>
  </si>
  <si>
    <t>F44</t>
  </si>
  <si>
    <t>Frijol castilla sancochado Cucharada colmada</t>
  </si>
  <si>
    <t>Res, ubre de</t>
  </si>
  <si>
    <t>F45</t>
  </si>
  <si>
    <t>Frijol panamito Taza de loza al ras</t>
  </si>
  <si>
    <t>Carnero, carne seca sin hueso (chalona)</t>
  </si>
  <si>
    <t>F46</t>
  </si>
  <si>
    <t>Frijol panamito Taza de loza llena</t>
  </si>
  <si>
    <t>Chicharrón de cerdo (cocido)</t>
  </si>
  <si>
    <t>F47</t>
  </si>
  <si>
    <t>Frijol panamito Taza de plástico al ras</t>
  </si>
  <si>
    <t>Chicharrón de prensa</t>
  </si>
  <si>
    <t>F48</t>
  </si>
  <si>
    <t>Frijol panamito Taza de plástico llena</t>
  </si>
  <si>
    <t>Chorizo</t>
  </si>
  <si>
    <t>F49</t>
  </si>
  <si>
    <t>Frijol panamito Taza de fierro enlozado al ras</t>
  </si>
  <si>
    <t>Jamón del país</t>
  </si>
  <si>
    <t>F50</t>
  </si>
  <si>
    <t>Frijol panamito Taza de fierro enlozado llena</t>
  </si>
  <si>
    <t>F51</t>
  </si>
  <si>
    <t>Frijol panamito Cucharadita llena</t>
  </si>
  <si>
    <t>Mortadela</t>
  </si>
  <si>
    <t>F52</t>
  </si>
  <si>
    <t>Frijol panamito Cucharada llena</t>
  </si>
  <si>
    <t>Paté</t>
  </si>
  <si>
    <t>F53</t>
  </si>
  <si>
    <t>Frijol panamito sancochado Taza de loza al ras</t>
  </si>
  <si>
    <t>Queso de chancho</t>
  </si>
  <si>
    <t>F54</t>
  </si>
  <si>
    <t>Frijol panamito sancochado Taza de plástico al ras</t>
  </si>
  <si>
    <t>Relleno</t>
  </si>
  <si>
    <t>F55</t>
  </si>
  <si>
    <t>Frijol panamito sancochado Taza de fierro enlozado al ras</t>
  </si>
  <si>
    <t>Salchicha blanca chica</t>
  </si>
  <si>
    <t>F56</t>
  </si>
  <si>
    <t>Frijol panamito sancochado Cucharadita llena</t>
  </si>
  <si>
    <t>Salchicha blanca grande</t>
  </si>
  <si>
    <t>F57</t>
  </si>
  <si>
    <t>Frijol panamito sancochado Cucharada llena</t>
  </si>
  <si>
    <t>Hot Dog</t>
  </si>
  <si>
    <t>F58</t>
  </si>
  <si>
    <t>Frijol zarandaja sancochado Taza de fierro enlozado al ras</t>
  </si>
  <si>
    <t>Salchicha de “Huacho”</t>
  </si>
  <si>
    <t>F59</t>
  </si>
  <si>
    <t>Frijol zarandaja sancochado Taza de plástico al ras</t>
  </si>
  <si>
    <t>Tocino</t>
  </si>
  <si>
    <t>F60</t>
  </si>
  <si>
    <t>Alpaca, carne pulpa de</t>
  </si>
  <si>
    <t>F61</t>
  </si>
  <si>
    <t>Frijol zarandaja sancochado Cucharadita llena</t>
  </si>
  <si>
    <t>Carnero, criadillas fritas**</t>
  </si>
  <si>
    <t>F62</t>
  </si>
  <si>
    <t>Frijol zarandaja sancochado Cucharada llena</t>
  </si>
  <si>
    <t>Carnero, panza cocida (mondongo)**</t>
  </si>
  <si>
    <t>F63</t>
  </si>
  <si>
    <t>Garbanzo Taza de loza al ras</t>
  </si>
  <si>
    <t>Carnero, pierna cocida**</t>
  </si>
  <si>
    <t>F64</t>
  </si>
  <si>
    <t>Garbanzo Taza de loza llena</t>
  </si>
  <si>
    <t>Carnero, sangre cocida**</t>
  </si>
  <si>
    <t>F65</t>
  </si>
  <si>
    <t>Garbanzo Taza de fierro enlozado al ras</t>
  </si>
  <si>
    <t>Cerdo, carne magra, cruda*</t>
  </si>
  <si>
    <t>F66</t>
  </si>
  <si>
    <t>Garbanzo Taza de fierro enlozado llena</t>
  </si>
  <si>
    <t>Cerdo, corazón de**</t>
  </si>
  <si>
    <t>F67</t>
  </si>
  <si>
    <t>Garbanzo Cucharadita llena</t>
  </si>
  <si>
    <t>Cerdo, costilla, cruda*</t>
  </si>
  <si>
    <t>F68</t>
  </si>
  <si>
    <t>Garbanzo Cucharada llena</t>
  </si>
  <si>
    <t>Cerdo, churrasco c/piel*</t>
  </si>
  <si>
    <t>F69</t>
  </si>
  <si>
    <t>Garbanzo sancochado Taza de loza al ras</t>
  </si>
  <si>
    <t>Cerdo, cuero**</t>
  </si>
  <si>
    <t>F70</t>
  </si>
  <si>
    <t>Garbanzo sancochado Taza de fierro enlozado al ras</t>
  </si>
  <si>
    <t>Cerdo, lengua cocida de**</t>
  </si>
  <si>
    <t>F71</t>
  </si>
  <si>
    <t>Garbanzo sancochado Cucharada llena</t>
  </si>
  <si>
    <t>Cordero, pierna cruda*</t>
  </si>
  <si>
    <t>F72</t>
  </si>
  <si>
    <t>Haba fresca (guisante con cáscara) Unidad pequeña con cáscara</t>
  </si>
  <si>
    <t>Codorniz, carne cocida de **</t>
  </si>
  <si>
    <t>F73</t>
  </si>
  <si>
    <t>Haba fresca (guisante con cáscara) Unidad mediana con cáscara</t>
  </si>
  <si>
    <t>Cuy, carne de</t>
  </si>
  <si>
    <t>F74</t>
  </si>
  <si>
    <t>Haba fresca (guisante con cáscara) Unidad grande con cáscara</t>
  </si>
  <si>
    <t>Llama, carne fresca de**</t>
  </si>
  <si>
    <t>F75</t>
  </si>
  <si>
    <t>Haba fresca (guisante sin cáscara) Unidad pequeña sin cáscara</t>
  </si>
  <si>
    <t>Llama, carne seca de (charqui)</t>
  </si>
  <si>
    <t>F76</t>
  </si>
  <si>
    <t>Haba fresca (guisante sin cáscara) Unidad mediana sin cáscara</t>
  </si>
  <si>
    <t>Pate de hígado de pollo, envasado*</t>
  </si>
  <si>
    <t>F77</t>
  </si>
  <si>
    <t>Haba fresca (guisante sin cáscara) Unidad grande sin cáscara</t>
  </si>
  <si>
    <t>Pollo, alas con piel, crudas*</t>
  </si>
  <si>
    <t>F78</t>
  </si>
  <si>
    <t>Haba fresca (guisante sin cáscara) Taza de loza al ras</t>
  </si>
  <si>
    <t>Pollo, molleja, cruda*</t>
  </si>
  <si>
    <t>F79</t>
  </si>
  <si>
    <t>Haba fresca (guisante sin cáscara) Taza de fierro enlozado al ras</t>
  </si>
  <si>
    <t>Pollo, mollejas cocidas de**</t>
  </si>
  <si>
    <t>F80</t>
  </si>
  <si>
    <t>Haba seca partida Taza de loza al ras</t>
  </si>
  <si>
    <t>Pollo, pata con piel, cruda***</t>
  </si>
  <si>
    <t>F81</t>
  </si>
  <si>
    <t>Haba seca partida Taza de loza llena</t>
  </si>
  <si>
    <t>Pollo, pechuga cocida de**</t>
  </si>
  <si>
    <t>F82</t>
  </si>
  <si>
    <t>Haba seca partida Taza de fierro enlozado al ras</t>
  </si>
  <si>
    <t>Pollo, pechuga frita de**</t>
  </si>
  <si>
    <t>F83</t>
  </si>
  <si>
    <t>Haba seca partida Taza de fierro enlozado llena</t>
  </si>
  <si>
    <t>Pollo, pierna cocida de**</t>
  </si>
  <si>
    <t>F84</t>
  </si>
  <si>
    <t>Haba seca partida Cucharadita llena</t>
  </si>
  <si>
    <t>Pollo, pierna frita de**</t>
  </si>
  <si>
    <t>F85</t>
  </si>
  <si>
    <t>Haba seca partida Cucharada llena</t>
  </si>
  <si>
    <t>Pollo, vísceras o menudencia cruda*</t>
  </si>
  <si>
    <t>F86</t>
  </si>
  <si>
    <t>Haba seca sancochada Taza de loza al ras</t>
  </si>
  <si>
    <t>Res, bazo cocido de**</t>
  </si>
  <si>
    <t>F87</t>
  </si>
  <si>
    <t>Haba seca sancochada Taza de fierro enlozado al ras</t>
  </si>
  <si>
    <t>Res, carne frita**</t>
  </si>
  <si>
    <t>F88</t>
  </si>
  <si>
    <t>Haba seca sancochada Cucharadita llena</t>
  </si>
  <si>
    <t>Res, carne cruda molida**</t>
  </si>
  <si>
    <t>F89</t>
  </si>
  <si>
    <t>Haba seca sancochada Cucharada llena</t>
  </si>
  <si>
    <t>Res, carne molida frita**</t>
  </si>
  <si>
    <t>F90</t>
  </si>
  <si>
    <t>Haba tostada Unidad pequeña</t>
  </si>
  <si>
    <t>Res, charque crudo**</t>
  </si>
  <si>
    <t>F91</t>
  </si>
  <si>
    <t>Haba tostada Unidad mediana</t>
  </si>
  <si>
    <t>Res, cuadril, churrasco***</t>
  </si>
  <si>
    <t>F92</t>
  </si>
  <si>
    <t>Haba tostada Puño cerrado (L:17,4 cm A:7,9 cm D:10,4 cm )</t>
  </si>
  <si>
    <t>Res (ternera), costilla cruda***</t>
  </si>
  <si>
    <t>F93</t>
  </si>
  <si>
    <t>Haba tostada Taza de fierro enlozado llena</t>
  </si>
  <si>
    <t>Res, hígado frito**</t>
  </si>
  <si>
    <t>F94</t>
  </si>
  <si>
    <t>Haba tostada Cucharada llena</t>
  </si>
  <si>
    <t>Res, lengua cocida**</t>
  </si>
  <si>
    <t>F95</t>
  </si>
  <si>
    <t>Haba tostada Porción</t>
  </si>
  <si>
    <t>Res, panza cocida**</t>
  </si>
  <si>
    <t>F96</t>
  </si>
  <si>
    <t>Habas frescas (en vainas) considerando la cascara, excluyéndose solo la vaina 1/4 kilogramo</t>
  </si>
  <si>
    <t>Res, pata de**</t>
  </si>
  <si>
    <t>F97</t>
  </si>
  <si>
    <t>Habas frescas (en vainas) sin cascara y vaina 1/4 kilogramo</t>
  </si>
  <si>
    <t>Res, sangre cocida**</t>
  </si>
  <si>
    <t>F98</t>
  </si>
  <si>
    <t>Lenteja chica Cucharadita llena</t>
  </si>
  <si>
    <t>Res, sangre cruda**</t>
  </si>
  <si>
    <t>F99</t>
  </si>
  <si>
    <t>Lenteja chica Cucharada llena</t>
  </si>
  <si>
    <t>Sajino, carne pulpa de</t>
  </si>
  <si>
    <t>F100</t>
  </si>
  <si>
    <t>Lenteja chica sancochada Cucharadita llena</t>
  </si>
  <si>
    <t>Venado, carne pulpa de</t>
  </si>
  <si>
    <t>F101</t>
  </si>
  <si>
    <t>Lenteja chica sancochada Cucharadita colmada</t>
  </si>
  <si>
    <t>Venado, carne seca de</t>
  </si>
  <si>
    <t>F102</t>
  </si>
  <si>
    <t>Lenteja chica sancochada Cucharada llena</t>
  </si>
  <si>
    <t>Ziqui - zapa (hormiga)</t>
  </si>
  <si>
    <t>F103</t>
  </si>
  <si>
    <t>Lenteja chica sancochada Cucharada colmada</t>
  </si>
  <si>
    <t>Crema de leche, espesa</t>
  </si>
  <si>
    <t>G1</t>
  </si>
  <si>
    <t>Lenteja grande Taza de loza al ras</t>
  </si>
  <si>
    <t>Crema de leche, rala</t>
  </si>
  <si>
    <t>G2</t>
  </si>
  <si>
    <t>Lenteja grande Taza de loza llena</t>
  </si>
  <si>
    <t>Leche condensada endulzada</t>
  </si>
  <si>
    <t>G3</t>
  </si>
  <si>
    <t>Lenteja grande Taza de fierroenlozado al ras</t>
  </si>
  <si>
    <t>Leche en polvo descremada</t>
  </si>
  <si>
    <t>G4</t>
  </si>
  <si>
    <t>Lenteja grande Taza de fierro enlozado llena</t>
  </si>
  <si>
    <t>Leche en polvo entera</t>
  </si>
  <si>
    <t>G5</t>
  </si>
  <si>
    <t>Lenteja grande Cucharadita llena</t>
  </si>
  <si>
    <t>Leche evaporada descremada</t>
  </si>
  <si>
    <t>G6</t>
  </si>
  <si>
    <t>Lenteja grande Cucharada llena</t>
  </si>
  <si>
    <t>Lenteja grande sancochada Taza de loza al ras</t>
  </si>
  <si>
    <t>Leche fresca c/menos de 1% grasa</t>
  </si>
  <si>
    <t>G8</t>
  </si>
  <si>
    <t>Lenteja grande sancochada Taza de fierro enlozado al ras</t>
  </si>
  <si>
    <t>Leche fresca entera (plusa)</t>
  </si>
  <si>
    <t>G9</t>
  </si>
  <si>
    <t>Lenteja grande sancochada Cucharadita llena</t>
  </si>
  <si>
    <t>Leche fresca de cabra</t>
  </si>
  <si>
    <t>G10</t>
  </si>
  <si>
    <t>Lenteja grande sancochada Cucharadita colmada</t>
  </si>
  <si>
    <t>Leche fresca de vaca</t>
  </si>
  <si>
    <t>G11</t>
  </si>
  <si>
    <t>Lenteja grande sancochada Cucharada llena</t>
  </si>
  <si>
    <t>Leche materna</t>
  </si>
  <si>
    <t>G12</t>
  </si>
  <si>
    <t>Lenteja grande sancochada Cucharada colmada</t>
  </si>
  <si>
    <t>Queso fresco de cabra</t>
  </si>
  <si>
    <t>G13</t>
  </si>
  <si>
    <t>Pallar Unidad mediana</t>
  </si>
  <si>
    <t>Queso fresco de vaca</t>
  </si>
  <si>
    <t>G14</t>
  </si>
  <si>
    <t>Pallar Unidad grande</t>
  </si>
  <si>
    <t>Queso mantecoso</t>
  </si>
  <si>
    <t>G15</t>
  </si>
  <si>
    <t>Pallar Cucharada llena</t>
  </si>
  <si>
    <t>G16</t>
  </si>
  <si>
    <t>Pallar Taza de loza llena</t>
  </si>
  <si>
    <t>Yogurt de leche entera</t>
  </si>
  <si>
    <t>G17</t>
  </si>
  <si>
    <t>Pallar Taza de fierro enlozado llena</t>
  </si>
  <si>
    <t>Yogurt frutado de leche semidescremada</t>
  </si>
  <si>
    <t>G18</t>
  </si>
  <si>
    <t>Pallar sancochado Taza de loza al ras</t>
  </si>
  <si>
    <t>Yogurt frutado de leche descremada</t>
  </si>
  <si>
    <t>G19</t>
  </si>
  <si>
    <t>Pallar sancochado Taza de fierro enlozado al ras</t>
  </si>
  <si>
    <t>Yogurt natural de leche descremada</t>
  </si>
  <si>
    <t>G20</t>
  </si>
  <si>
    <t>Pallar sancochado Cucharadita llena</t>
  </si>
  <si>
    <t>Leche fresca de vaca, descremada***</t>
  </si>
  <si>
    <t>G21</t>
  </si>
  <si>
    <t>Pallar sancochado Cucharada llena</t>
  </si>
  <si>
    <t>Leche parcialmente descremada sabor “chocolate” UHT</t>
  </si>
  <si>
    <t>G22</t>
  </si>
  <si>
    <t>Pallar sancochado Cucharada colmada</t>
  </si>
  <si>
    <t>Queso andino</t>
  </si>
  <si>
    <t>G23</t>
  </si>
  <si>
    <t>Betarraga Taza de acero llena</t>
  </si>
  <si>
    <t>Queso Paria</t>
  </si>
  <si>
    <t>G24</t>
  </si>
  <si>
    <t>Betarraga Unidad pequeña</t>
  </si>
  <si>
    <t>Yogurt bebible descremado durazno con calcio</t>
  </si>
  <si>
    <t>G25</t>
  </si>
  <si>
    <t>Betarraga Unidad mediana</t>
  </si>
  <si>
    <t>Yogurt bebible de fresa</t>
  </si>
  <si>
    <t>G26</t>
  </si>
  <si>
    <t>Betarraga Unidad grande</t>
  </si>
  <si>
    <t>Cerveza</t>
  </si>
  <si>
    <t>H1</t>
  </si>
  <si>
    <t>Betarraga Rodaja pequeña (4 cm diámetro x 1 cm grosor aprox.)</t>
  </si>
  <si>
    <t>Chicha de aguaje</t>
  </si>
  <si>
    <t>H2</t>
  </si>
  <si>
    <t>Betarraga Rodaja mediana (6 cm diámetro x 1 cm grosor aprox.)</t>
  </si>
  <si>
    <t>Chicha de cebada</t>
  </si>
  <si>
    <t>H3</t>
  </si>
  <si>
    <t>Betarraga Rodaja grande (8 cm diámetro x 1 cm grosor aprox.)</t>
  </si>
  <si>
    <t>Chicha de jora</t>
  </si>
  <si>
    <t>H4</t>
  </si>
  <si>
    <t>Camote amarillo Unidad pequeña</t>
  </si>
  <si>
    <t>Chicha de maíz morado con azúcar</t>
  </si>
  <si>
    <t>H5</t>
  </si>
  <si>
    <t>Camote amarillo Unidad mediana</t>
  </si>
  <si>
    <t>Chicha de maní</t>
  </si>
  <si>
    <t>H6</t>
  </si>
  <si>
    <t>Camote amarillo Unidad grande</t>
  </si>
  <si>
    <t>Chicha de pijuayo</t>
  </si>
  <si>
    <t>H7</t>
  </si>
  <si>
    <t>Camote amarillo Rodaja pequeña (4 cm diámetro x 1 cm grosor aprox.)</t>
  </si>
  <si>
    <t>Chicha de soya</t>
  </si>
  <si>
    <t>H8</t>
  </si>
  <si>
    <t>Camote amarillo Rodaja mediana (6 cm diámetro x 1 cm grosor aprox.)</t>
  </si>
  <si>
    <t>Chicha de yuca (masato)</t>
  </si>
  <si>
    <t>H9</t>
  </si>
  <si>
    <t>Camote amarillo Rodaja grande (7 cm diámetro x 1 cm grosor aprox.)</t>
  </si>
  <si>
    <t>Coca Cola</t>
  </si>
  <si>
    <t>H10</t>
  </si>
  <si>
    <t>Camote morado Unidad pequeña</t>
  </si>
  <si>
    <t>Inca Kola</t>
  </si>
  <si>
    <t>H11</t>
  </si>
  <si>
    <t>Camote morado Unidad mediana</t>
  </si>
  <si>
    <t>Bebida de soya</t>
  </si>
  <si>
    <t>H12</t>
  </si>
  <si>
    <t>Camote morado Unidad grande</t>
  </si>
  <si>
    <t>Té sin azúcar</t>
  </si>
  <si>
    <t>H13</t>
  </si>
  <si>
    <t>Camote morado Rodaja pequeña (4 cm diámetro x 1 cm grosor aprox.)</t>
  </si>
  <si>
    <t>Vino blanco (grado alcohólico: 12,0)</t>
  </si>
  <si>
    <t>H14</t>
  </si>
  <si>
    <t>Camote morado Rodaja mediana (5 cm diámetro x 1 cm grosor aprox.)</t>
  </si>
  <si>
    <t>Vino tinto  (grado alcohólico: 10,2)</t>
  </si>
  <si>
    <t>H15</t>
  </si>
  <si>
    <t>Camote morado Rodaja grande (6 cm diámetro x 1 cm grosor aprox.)</t>
  </si>
  <si>
    <t>Café sin azúcar</t>
  </si>
  <si>
    <t>H16</t>
  </si>
  <si>
    <t>Camote morado Porción de rodajas (6 rodajas medianas)</t>
  </si>
  <si>
    <t>Huevo de charapa</t>
  </si>
  <si>
    <t>J1</t>
  </si>
  <si>
    <t>Camote, harina de Cucharadita al ras</t>
  </si>
  <si>
    <t>Huevo de gallina, clara de</t>
  </si>
  <si>
    <t>J2</t>
  </si>
  <si>
    <t>Camote, harina de Cucharada al ras</t>
  </si>
  <si>
    <t>J3</t>
  </si>
  <si>
    <t>Harina de chuño Taza de acero al ras</t>
  </si>
  <si>
    <t>J4</t>
  </si>
  <si>
    <t>Harina de chuño Taza de acero llena</t>
  </si>
  <si>
    <t>Huevo de gallina, yema de</t>
  </si>
  <si>
    <t>J5</t>
  </si>
  <si>
    <t>Harina de chuño Taza de acero colmada</t>
  </si>
  <si>
    <t>Huevo de tortuga motelo</t>
  </si>
  <si>
    <t>J6</t>
  </si>
  <si>
    <t>Harina de chuño Cucharadita al ras</t>
  </si>
  <si>
    <t>Huevo de pata</t>
  </si>
  <si>
    <t>J7</t>
  </si>
  <si>
    <t>Harina de chuño Cucharadita llena</t>
  </si>
  <si>
    <t>Huevo de pata, yema de</t>
  </si>
  <si>
    <t>J8</t>
  </si>
  <si>
    <t>Harina de chuño Cucharadita colmada</t>
  </si>
  <si>
    <t>Huevo de tortuga taricaya</t>
  </si>
  <si>
    <t>J9</t>
  </si>
  <si>
    <t>Harina de chuño Cucharada al ras</t>
  </si>
  <si>
    <t>Huevo de gallina, clara sancochada en agua</t>
  </si>
  <si>
    <t>J10</t>
  </si>
  <si>
    <t>Harina de chuño Cucharada llena</t>
  </si>
  <si>
    <t>Huevo de gallina, yema sancochada en agua</t>
  </si>
  <si>
    <t>J11</t>
  </si>
  <si>
    <t>Harina de chuño Cucharada colmada</t>
  </si>
  <si>
    <t>Huevo de codorniz, entero crudo</t>
  </si>
  <si>
    <t>J12</t>
  </si>
  <si>
    <t>Oca Unidad pequeña (8 cm largo)</t>
  </si>
  <si>
    <t>Huevo de codorniz, entero sancochado en agua</t>
  </si>
  <si>
    <t>J13</t>
  </si>
  <si>
    <t>Oca Unidad mediana (10 cm largo)</t>
  </si>
  <si>
    <t>Huevo de codorniz, clara sancochada en agua</t>
  </si>
  <si>
    <t>J14</t>
  </si>
  <si>
    <t>Oca Unidad grande (14 cm largo)</t>
  </si>
  <si>
    <t>Huevo de codorniz, yema sancochada en agua</t>
  </si>
  <si>
    <t>J15</t>
  </si>
  <si>
    <t>Olluco, entero Unidad pequeña (6 cm largo)</t>
  </si>
  <si>
    <t>Azúcar granulada o refinada</t>
  </si>
  <si>
    <t>K1</t>
  </si>
  <si>
    <t>Olluco, entero Unidad mediana (8 cm largo)</t>
  </si>
  <si>
    <t>Azúcar rubia</t>
  </si>
  <si>
    <t>K2</t>
  </si>
  <si>
    <t>Olluco, entero Unidad grande (10 cm largo)</t>
  </si>
  <si>
    <t>Chancaca</t>
  </si>
  <si>
    <t>K3</t>
  </si>
  <si>
    <t>Olluco, picado (picado tipo juliana) Taza de acero al ras</t>
  </si>
  <si>
    <t>Miel de abeja</t>
  </si>
  <si>
    <t>K4</t>
  </si>
  <si>
    <t>Olluco, picado (picado tipo juliana) Taza de acero llena</t>
  </si>
  <si>
    <t>Miel de caña</t>
  </si>
  <si>
    <t>K5</t>
  </si>
  <si>
    <t>Olluco, picado (picado tipo juliana) Taza de acero colmada</t>
  </si>
  <si>
    <t>Mermelada de durazno</t>
  </si>
  <si>
    <t>K6</t>
  </si>
  <si>
    <t>Papa amarilla “peruanita” Unidad pequeña</t>
  </si>
  <si>
    <t>Mermelada frutilla</t>
  </si>
  <si>
    <t>K7</t>
  </si>
  <si>
    <t>Papa amarilla “peruanita” Unidad mediana</t>
  </si>
  <si>
    <t>Achiote seco</t>
  </si>
  <si>
    <t>L1</t>
  </si>
  <si>
    <t>Papa amarilla “peruanita” Unidad grande</t>
  </si>
  <si>
    <t>Algas</t>
  </si>
  <si>
    <t>L2</t>
  </si>
  <si>
    <t>Papa amarilla “peruanita” Rodaja pequeña (5 cm diámetro x 1 cm grosor aprox.)</t>
  </si>
  <si>
    <t>Azafrán sin cáscara (palillo fresco)</t>
  </si>
  <si>
    <t>L3</t>
  </si>
  <si>
    <t>Papa amarilla “peruanita” Rodaja mediana (6 cm diámetro x 1 cm grosor aprox.)</t>
  </si>
  <si>
    <t>Café grano sin tostar</t>
  </si>
  <si>
    <t>L4</t>
  </si>
  <si>
    <t>Papa amarilla “peruanita” Rodaja grande (8 cm diámetro x 1 cm grosor aprox.)</t>
  </si>
  <si>
    <t>Cochayuyo fresco</t>
  </si>
  <si>
    <t>L5</t>
  </si>
  <si>
    <t>Papa blanca “perricholi” Taza de acero llena de cubitos</t>
  </si>
  <si>
    <t>Cocoa</t>
  </si>
  <si>
    <t>L6</t>
  </si>
  <si>
    <t>Papa blanca “perricholi” Unidad pequeña</t>
  </si>
  <si>
    <t>Cominos</t>
  </si>
  <si>
    <t>L7</t>
  </si>
  <si>
    <t>Papa blanca “perricholi” Unidad mediana</t>
  </si>
  <si>
    <t>Extracto de algarrobo en polvo</t>
  </si>
  <si>
    <t>L8</t>
  </si>
  <si>
    <t>Papa blanca “perricholi” Unidad grande</t>
  </si>
  <si>
    <t>Champiñones</t>
  </si>
  <si>
    <t>L9</t>
  </si>
  <si>
    <t>Papa blanca “perricholi” Rodaja pequeña (5 cm diámetro x 1 cm grosor aprox.)</t>
  </si>
  <si>
    <t>Laurel</t>
  </si>
  <si>
    <t>L10</t>
  </si>
  <si>
    <t>Papa blanca “perricholi” Rodaja mediana (6 cm diámetro x 1 cm grosor aprox.)</t>
  </si>
  <si>
    <t>Pimienta negra</t>
  </si>
  <si>
    <t>L11</t>
  </si>
  <si>
    <t>Papa blanca “perricholi” Rodaja grande (8 cm diámetro x 1 cm grosor aprox.)</t>
  </si>
  <si>
    <t>Té hojas secas</t>
  </si>
  <si>
    <t>L12</t>
  </si>
  <si>
    <t>Papa blanca “perricholi” Puñado de bastones (L:16,7 cm A:7,6 cm D:8,8 cm )</t>
  </si>
  <si>
    <t>Yuyo fresco</t>
  </si>
  <si>
    <t>L13</t>
  </si>
  <si>
    <t>Papa blanca sin cáscara Porción para salchipapa</t>
  </si>
  <si>
    <t>Ají dulce seco, molido (paprika)</t>
  </si>
  <si>
    <t>L14</t>
  </si>
  <si>
    <t>Papa huayro Taza de acero llena de cubitos</t>
  </si>
  <si>
    <t>Algarrobina (líquida)</t>
  </si>
  <si>
    <t>L15</t>
  </si>
  <si>
    <t>Papa huayro Unidad pequeña</t>
  </si>
  <si>
    <t>Anís, semilla*</t>
  </si>
  <si>
    <t>L16</t>
  </si>
  <si>
    <t>Papa huayro Unidad mediana</t>
  </si>
  <si>
    <t>Caldo de res*</t>
  </si>
  <si>
    <t>L17</t>
  </si>
  <si>
    <t>Papa huayro Unidad grande</t>
  </si>
  <si>
    <t>Caldo de pollo, o gallina*</t>
  </si>
  <si>
    <t>L18</t>
  </si>
  <si>
    <t>Papa huayro 1 rodaja pequeña (5 cm diámetro x 1 cm grosor aprox.)</t>
  </si>
  <si>
    <t>Clavo de olor, molido*</t>
  </si>
  <si>
    <t>L19</t>
  </si>
  <si>
    <t>Papa huayro 1 rodaja mediana (6 cm diámetro x 1 cm grosor aprox.)</t>
  </si>
  <si>
    <t>Canela, molida*</t>
  </si>
  <si>
    <t>L20</t>
  </si>
  <si>
    <t>Papa huayro 1 rodaja grande (7 cm diámetro x 1 cm grosor aprox.)</t>
  </si>
  <si>
    <t>Condimentos o especies molidas no especificadas*</t>
  </si>
  <si>
    <t>L21</t>
  </si>
  <si>
    <t>Papa huayro Puñado de bastones (L:16,7 cm A:7,6 cm D:8,8 cm )</t>
  </si>
  <si>
    <t>Cushuro o nostoc deshidratada (alga)</t>
  </si>
  <si>
    <t>L22</t>
  </si>
  <si>
    <t>Papa seca Taza de acero llena</t>
  </si>
  <si>
    <t>Levadura fresca para pan**</t>
  </si>
  <si>
    <t>L23</t>
  </si>
  <si>
    <t>Papa seca Taza de acero colmada</t>
  </si>
  <si>
    <t>Levadura seca**</t>
  </si>
  <si>
    <t>L24</t>
  </si>
  <si>
    <t>Papa seca Cucharada llena</t>
  </si>
  <si>
    <t>Nuez moscada, molida*</t>
  </si>
  <si>
    <t>L25</t>
  </si>
  <si>
    <t>Papa seca Cucharada colmada</t>
  </si>
  <si>
    <t>Pimienta blanca*</t>
  </si>
  <si>
    <t>L26</t>
  </si>
  <si>
    <t>Yuca amarilla Unidad pequeña</t>
  </si>
  <si>
    <t>Salsa envasada, inglesa*</t>
  </si>
  <si>
    <t>L27</t>
  </si>
  <si>
    <t>Yuca amarilla Unidad mediana</t>
  </si>
  <si>
    <t>Setas</t>
  </si>
  <si>
    <t>L28</t>
  </si>
  <si>
    <t>Yuca amarilla Unidad grande</t>
  </si>
  <si>
    <t>Vainilla, extracto*</t>
  </si>
  <si>
    <t>L29</t>
  </si>
  <si>
    <t>Yuca amarilla 1 trozo pequeño (3,6 cm largo x 5,3 cm diámetro)</t>
  </si>
  <si>
    <t>Al 110 maternizada</t>
  </si>
  <si>
    <t>Q1</t>
  </si>
  <si>
    <t>Yuca amarilla 1 trozo mediano (5,6 cm largo x 6,6 cm diámetro)</t>
  </si>
  <si>
    <t>Cerelac manzana</t>
  </si>
  <si>
    <t>Q2</t>
  </si>
  <si>
    <t>Yuca amarilla 1 trozo grande (8 cm largo x 7,8 cm diámetro)</t>
  </si>
  <si>
    <t>Cerelac trigo</t>
  </si>
  <si>
    <t>Q3</t>
  </si>
  <si>
    <t>Yuca amarilla Puñado de bastones (L:16,7 cm A:7,6 cm D:8,8 cm )</t>
  </si>
  <si>
    <t>Eledón maternizada</t>
  </si>
  <si>
    <t>Q4</t>
  </si>
  <si>
    <t>Yuca blanca Unidad pequeña</t>
  </si>
  <si>
    <t>Nan maternizada</t>
  </si>
  <si>
    <t>Q5</t>
  </si>
  <si>
    <t>Yuca blanca Unidad mediana</t>
  </si>
  <si>
    <t>Nestúm cereal mixto</t>
  </si>
  <si>
    <t>Q6</t>
  </si>
  <si>
    <t>Yuca blanca Unidad grande</t>
  </si>
  <si>
    <t>Nestúm tres cereales</t>
  </si>
  <si>
    <t>Q7</t>
  </si>
  <si>
    <t>Yuca blanca Trozo pequeño (3 cm longitud x 5 cm diámetro)</t>
  </si>
  <si>
    <t>Pelargón maternizada</t>
  </si>
  <si>
    <t>Q8</t>
  </si>
  <si>
    <t>Yuca blanca Trozo mediano (6 cm longitud x 7 cm diámetro)</t>
  </si>
  <si>
    <t>Arveja partida, harina de</t>
  </si>
  <si>
    <t>T1</t>
  </si>
  <si>
    <t>Yuca blanca Trozo grande (7 cm longitud x 8 cm diámetro)</t>
  </si>
  <si>
    <t>Arveja, fresca sin vaina</t>
  </si>
  <si>
    <t>T2</t>
  </si>
  <si>
    <t>Yuca, harina de 3/4 taza de acero</t>
  </si>
  <si>
    <t>Arveja, seca sin cáscara</t>
  </si>
  <si>
    <t>T3</t>
  </si>
  <si>
    <t>Arvejón</t>
  </si>
  <si>
    <t>T4</t>
  </si>
  <si>
    <t>Frejol aguisho</t>
  </si>
  <si>
    <t>T5</t>
  </si>
  <si>
    <t>Frejol amarillo común</t>
  </si>
  <si>
    <t>T6</t>
  </si>
  <si>
    <t>Frejol bayo</t>
  </si>
  <si>
    <t>T7</t>
  </si>
  <si>
    <t>Frejol bayo americano</t>
  </si>
  <si>
    <t>T8</t>
  </si>
  <si>
    <t>Frejol zarandaja</t>
  </si>
  <si>
    <t>T9</t>
  </si>
  <si>
    <t>Frejol bountiful bean</t>
  </si>
  <si>
    <t>T10</t>
  </si>
  <si>
    <t>Frejol bush bean</t>
  </si>
  <si>
    <t>T11</t>
  </si>
  <si>
    <t>Frejol caballero</t>
  </si>
  <si>
    <t>T12</t>
  </si>
  <si>
    <t>Frejol caballero o blanco cocido</t>
  </si>
  <si>
    <t>T13</t>
  </si>
  <si>
    <t>Frejol california</t>
  </si>
  <si>
    <t>T14</t>
  </si>
  <si>
    <t>Frejol canario</t>
  </si>
  <si>
    <t>T15</t>
  </si>
  <si>
    <t>Frejol canario cocido</t>
  </si>
  <si>
    <t>T16</t>
  </si>
  <si>
    <t>Frejol canario, fresco (frejol verde)</t>
  </si>
  <si>
    <t>T17</t>
  </si>
  <si>
    <t>Frejol canario serranito</t>
  </si>
  <si>
    <t>T18</t>
  </si>
  <si>
    <t>Frejol caraotas</t>
  </si>
  <si>
    <t>T19</t>
  </si>
  <si>
    <t>Frejol castilla</t>
  </si>
  <si>
    <t>T20</t>
  </si>
  <si>
    <t>Frejol chavín</t>
  </si>
  <si>
    <t>T21</t>
  </si>
  <si>
    <t>Frejol chiclayo</t>
  </si>
  <si>
    <t>T22</t>
  </si>
  <si>
    <t>Frejol chiclayo dosmesino fresco</t>
  </si>
  <si>
    <t>T23</t>
  </si>
  <si>
    <t>Frejol cocacho</t>
  </si>
  <si>
    <t>T24</t>
  </si>
  <si>
    <t>Frejol dulce (ancash)</t>
  </si>
  <si>
    <t>T25</t>
  </si>
  <si>
    <t>Frejol negro</t>
  </si>
  <si>
    <t>T26</t>
  </si>
  <si>
    <t>Frejol nucya blanco</t>
  </si>
  <si>
    <t>T27</t>
  </si>
  <si>
    <t>Frejol nucya plomo</t>
  </si>
  <si>
    <t>T28</t>
  </si>
  <si>
    <t>Frejol palo</t>
  </si>
  <si>
    <t>T29</t>
  </si>
  <si>
    <t>Frejol palo, fresco (lenteja verde)</t>
  </si>
  <si>
    <t>T30</t>
  </si>
  <si>
    <t>Frejol panamito</t>
  </si>
  <si>
    <t>T31</t>
  </si>
  <si>
    <t>Frejol plomo</t>
  </si>
  <si>
    <t>T32</t>
  </si>
  <si>
    <t>Frejol pole bean</t>
  </si>
  <si>
    <t>T33</t>
  </si>
  <si>
    <t>Frejol red kidney</t>
  </si>
  <si>
    <t>T34</t>
  </si>
  <si>
    <t>Frejol shimpe fresco</t>
  </si>
  <si>
    <t>T35</t>
  </si>
  <si>
    <t>Frejol soya</t>
  </si>
  <si>
    <t>T36</t>
  </si>
  <si>
    <t>Frejol tarhui o chocho cocido con cáscara</t>
  </si>
  <si>
    <t>T37</t>
  </si>
  <si>
    <t>Frejol tarhui o chocho, harina de</t>
  </si>
  <si>
    <t>T38</t>
  </si>
  <si>
    <t>Frejol tarhui o chocho, seco</t>
  </si>
  <si>
    <t>T39</t>
  </si>
  <si>
    <t>Frejol terciopelo</t>
  </si>
  <si>
    <t>T40</t>
  </si>
  <si>
    <t>Frejol vacapaleta</t>
  </si>
  <si>
    <t>T41</t>
  </si>
  <si>
    <t>Frejol white kidney</t>
  </si>
  <si>
    <t>T42</t>
  </si>
  <si>
    <t>Garbanzo, cocido</t>
  </si>
  <si>
    <t>T43</t>
  </si>
  <si>
    <t>Garbanzo</t>
  </si>
  <si>
    <t>T44</t>
  </si>
  <si>
    <t>Guaba fresco</t>
  </si>
  <si>
    <t>T45</t>
  </si>
  <si>
    <t>Guaba seco</t>
  </si>
  <si>
    <t>T46</t>
  </si>
  <si>
    <t>Habas frescas, sin cáscara y sin vaina</t>
  </si>
  <si>
    <t>T47</t>
  </si>
  <si>
    <t>Habas secas con cáscara cruda</t>
  </si>
  <si>
    <t>T48</t>
  </si>
  <si>
    <t>Habas secas sin cáscara</t>
  </si>
  <si>
    <t>T49</t>
  </si>
  <si>
    <t>Habas secas sin cáscara cocida</t>
  </si>
  <si>
    <t>T50</t>
  </si>
  <si>
    <t>Habas, harina de</t>
  </si>
  <si>
    <t>T51</t>
  </si>
  <si>
    <t>Lentejas chicas</t>
  </si>
  <si>
    <t>T52</t>
  </si>
  <si>
    <t>Lentejas chicas cocidas</t>
  </si>
  <si>
    <t>T53</t>
  </si>
  <si>
    <t>Lentejas grandes</t>
  </si>
  <si>
    <t>T54</t>
  </si>
  <si>
    <t>Pallar morado</t>
  </si>
  <si>
    <t>T55</t>
  </si>
  <si>
    <t>Pallar seco</t>
  </si>
  <si>
    <t>T56</t>
  </si>
  <si>
    <t>Pallar sin cáscara</t>
  </si>
  <si>
    <t>T57</t>
  </si>
  <si>
    <t>Pallar cocido, con cáscara</t>
  </si>
  <si>
    <t>T58</t>
  </si>
  <si>
    <t>Arveja colantao, fresca</t>
  </si>
  <si>
    <t>T59</t>
  </si>
  <si>
    <t>Arveja, harina de</t>
  </si>
  <si>
    <t>T60</t>
  </si>
  <si>
    <t>Arveja verde partida sancochada</t>
  </si>
  <si>
    <t>T61</t>
  </si>
  <si>
    <t>Caza o parka</t>
  </si>
  <si>
    <t>T62</t>
  </si>
  <si>
    <t>Frejol bayo sancochado</t>
  </si>
  <si>
    <t>T63</t>
  </si>
  <si>
    <t>Frejol castilla sancochado</t>
  </si>
  <si>
    <t>T64</t>
  </si>
  <si>
    <t>Frejol chiclayo marron</t>
  </si>
  <si>
    <t>T65</t>
  </si>
  <si>
    <t>Frejol chiclayo pindayllo</t>
  </si>
  <si>
    <t>T66</t>
  </si>
  <si>
    <t>Frejol chiclayo rojo</t>
  </si>
  <si>
    <t>T67</t>
  </si>
  <si>
    <t>Frejol de Iberia</t>
  </si>
  <si>
    <t>T68</t>
  </si>
  <si>
    <t>Frejol negro sancochado</t>
  </si>
  <si>
    <t>T69</t>
  </si>
  <si>
    <t>Frejol ñuña</t>
  </si>
  <si>
    <t>T70</t>
  </si>
  <si>
    <t>Frejol panamito sancochado</t>
  </si>
  <si>
    <t>T71</t>
  </si>
  <si>
    <t>Frejol soya, bebida (leche de soya UHT)</t>
  </si>
  <si>
    <t>T72</t>
  </si>
  <si>
    <t>Frejol soya, cocido</t>
  </si>
  <si>
    <t>T73</t>
  </si>
  <si>
    <t>Frejol soya, harina integral</t>
  </si>
  <si>
    <t>T74</t>
  </si>
  <si>
    <t>Frejol soya, harina integral tostada</t>
  </si>
  <si>
    <t>T75</t>
  </si>
  <si>
    <t>Frejol ucayalino</t>
  </si>
  <si>
    <t>T76</t>
  </si>
  <si>
    <t>Frejol zarandaja sancochado</t>
  </si>
  <si>
    <t>T77</t>
  </si>
  <si>
    <t>Gigante rojo, cáscara del grano</t>
  </si>
  <si>
    <t>T78</t>
  </si>
  <si>
    <t>Gigante rojo, cáscara fresca del grano</t>
  </si>
  <si>
    <t>T79</t>
  </si>
  <si>
    <t>Gigante rojo, pulpa fresca</t>
  </si>
  <si>
    <t>T80</t>
  </si>
  <si>
    <t>Gigante rojo, pulpa seca</t>
  </si>
  <si>
    <t>T81</t>
  </si>
  <si>
    <t>Hemico leguminoso</t>
  </si>
  <si>
    <t>T82</t>
  </si>
  <si>
    <t>Pallar del río Manú</t>
  </si>
  <si>
    <t>T83</t>
  </si>
  <si>
    <t>Poroto de cumbasa</t>
  </si>
  <si>
    <t>T84</t>
  </si>
  <si>
    <t>Proteínas, (proteína de soya)</t>
  </si>
  <si>
    <t>T85</t>
  </si>
  <si>
    <t>Arracacha o racacha</t>
  </si>
  <si>
    <t>U1</t>
  </si>
  <si>
    <t>Ashipa</t>
  </si>
  <si>
    <t>U2</t>
  </si>
  <si>
    <t>Camote amarillo sin cáscara</t>
  </si>
  <si>
    <t>U3</t>
  </si>
  <si>
    <t>Camote blanco</t>
  </si>
  <si>
    <t>U4</t>
  </si>
  <si>
    <t>Camote morado sin cáscara</t>
  </si>
  <si>
    <t>U5</t>
  </si>
  <si>
    <t>Camote, harina de</t>
  </si>
  <si>
    <t>U6</t>
  </si>
  <si>
    <t>Curao</t>
  </si>
  <si>
    <t>U7</t>
  </si>
  <si>
    <t>Koshñipa</t>
  </si>
  <si>
    <t>U8</t>
  </si>
  <si>
    <t>Kuros</t>
  </si>
  <si>
    <t>U9</t>
  </si>
  <si>
    <t>Llacón</t>
  </si>
  <si>
    <t>U10</t>
  </si>
  <si>
    <t>Maca (tubérculo seco)</t>
  </si>
  <si>
    <t>U11</t>
  </si>
  <si>
    <t>Maca silvestre</t>
  </si>
  <si>
    <t>U12</t>
  </si>
  <si>
    <t>Maca, afrechillo</t>
  </si>
  <si>
    <t>U13</t>
  </si>
  <si>
    <t>Maca, almidón</t>
  </si>
  <si>
    <t>U14</t>
  </si>
  <si>
    <t>Maca, pasta integral</t>
  </si>
  <si>
    <t>U15</t>
  </si>
  <si>
    <t>Mashua</t>
  </si>
  <si>
    <t>U16</t>
  </si>
  <si>
    <t>Olluco sin cáscara</t>
  </si>
  <si>
    <t>U17</t>
  </si>
  <si>
    <t>Papa amarilla sin cáscara</t>
  </si>
  <si>
    <t>U18</t>
  </si>
  <si>
    <t>U19</t>
  </si>
  <si>
    <t>Papa chuño negro</t>
  </si>
  <si>
    <t>U20</t>
  </si>
  <si>
    <t>Papa color morado deshidratada</t>
  </si>
  <si>
    <t>U21</t>
  </si>
  <si>
    <t>Papa helada amarga</t>
  </si>
  <si>
    <t>U22</t>
  </si>
  <si>
    <t>Papa huayro con cáscara</t>
  </si>
  <si>
    <t>U23</t>
  </si>
  <si>
    <t>Papa moraya chuño pelado</t>
  </si>
  <si>
    <t>U24</t>
  </si>
  <si>
    <t>Papa seca</t>
  </si>
  <si>
    <t>U25</t>
  </si>
  <si>
    <t>Papa, harina de</t>
  </si>
  <si>
    <t>U26</t>
  </si>
  <si>
    <t>Papas deshidratadas con lejía</t>
  </si>
  <si>
    <t>U27</t>
  </si>
  <si>
    <t>Pituca o taro</t>
  </si>
  <si>
    <t>U28</t>
  </si>
  <si>
    <t>Pituca, harina de</t>
  </si>
  <si>
    <t>U29</t>
  </si>
  <si>
    <t>Radiche</t>
  </si>
  <si>
    <t>U30</t>
  </si>
  <si>
    <t>Betarraga</t>
  </si>
  <si>
    <t>U31</t>
  </si>
  <si>
    <t>Sachapapa</t>
  </si>
  <si>
    <t>U32</t>
  </si>
  <si>
    <t>Sachapapa blanca, bulbo</t>
  </si>
  <si>
    <t>U33</t>
  </si>
  <si>
    <t>Yuca amarilla fresca sin cáscara</t>
  </si>
  <si>
    <t>U34</t>
  </si>
  <si>
    <t>Yuca asada</t>
  </si>
  <si>
    <t>U35</t>
  </si>
  <si>
    <t>Yuca blanca fresca sin cáscara</t>
  </si>
  <si>
    <t>U36</t>
  </si>
  <si>
    <t>Yuca blanca sancochada</t>
  </si>
  <si>
    <t>U37</t>
  </si>
  <si>
    <t>Yuca, harina de</t>
  </si>
  <si>
    <t>U38</t>
  </si>
  <si>
    <t>Achira blanca (rizoma, raíz)</t>
  </si>
  <si>
    <t>U39</t>
  </si>
  <si>
    <t>Achira morada (rizoma, raíz)</t>
  </si>
  <si>
    <t>U40</t>
  </si>
  <si>
    <t>Camote de Huarayoc</t>
  </si>
  <si>
    <t>U41</t>
  </si>
  <si>
    <t>Camote deshidratado</t>
  </si>
  <si>
    <t>U42</t>
  </si>
  <si>
    <t>Camote deshidratado tratado con lejía</t>
  </si>
  <si>
    <t>U43</t>
  </si>
  <si>
    <t>Cushusho (tubérculo)</t>
  </si>
  <si>
    <t>U44</t>
  </si>
  <si>
    <t>Dale - Dale (tubérculo)</t>
  </si>
  <si>
    <t>U45</t>
  </si>
  <si>
    <t>Iguana papa (tubérculo)</t>
  </si>
  <si>
    <t>U46</t>
  </si>
  <si>
    <t>Maca, harina de</t>
  </si>
  <si>
    <t>U47</t>
  </si>
  <si>
    <t>Nopu - zumaca (tubérculo)</t>
  </si>
  <si>
    <t>U48</t>
  </si>
  <si>
    <t>Oca deshidratada (ccaya)</t>
  </si>
  <si>
    <t>U49</t>
  </si>
  <si>
    <t>Oca sin cáscara</t>
  </si>
  <si>
    <t>U50</t>
  </si>
  <si>
    <t>Oca variedad nativa ccaya oga con cáscara</t>
  </si>
  <si>
    <t>U51</t>
  </si>
  <si>
    <t>Oca variedad nativa garwuaricra con cáscara</t>
  </si>
  <si>
    <t>U52</t>
  </si>
  <si>
    <t>Papa canchan</t>
  </si>
  <si>
    <t>U53</t>
  </si>
  <si>
    <t>Papa, chuño negro, harina de</t>
  </si>
  <si>
    <t>U54</t>
  </si>
  <si>
    <t>Papa moraya, harina de</t>
  </si>
  <si>
    <t>U55</t>
  </si>
  <si>
    <t>Papa negra andina</t>
  </si>
  <si>
    <t>U56</t>
  </si>
  <si>
    <t>Papa sin cáscara, variedad amarilis</t>
  </si>
  <si>
    <t>U57</t>
  </si>
  <si>
    <t>Papa sin cáscara, variedad huevo de indio</t>
  </si>
  <si>
    <t>U58</t>
  </si>
  <si>
    <t>Papa sin cáscara, variedad tumbay</t>
  </si>
  <si>
    <t>U59</t>
  </si>
  <si>
    <t>Papa sin cáscara, variedad única</t>
  </si>
  <si>
    <t>U60</t>
  </si>
  <si>
    <t>Papa sin cáscara, variedad Yungay</t>
  </si>
  <si>
    <t>U61</t>
  </si>
  <si>
    <t>Papa variedad nativa capulí con cáscara</t>
  </si>
  <si>
    <t>U62</t>
  </si>
  <si>
    <t>Papa variedad nativa caramarquina con cáscara</t>
  </si>
  <si>
    <t>U63</t>
  </si>
  <si>
    <t>Papa variedad nativa chimbina amarilla con cáscara</t>
  </si>
  <si>
    <t>U64</t>
  </si>
  <si>
    <t>Papa variedad nativa huagalina con cáscara</t>
  </si>
  <si>
    <t>U65</t>
  </si>
  <si>
    <t>Papa variedad nativa hualash con cáscara</t>
  </si>
  <si>
    <t>U66</t>
  </si>
  <si>
    <t>Papa variedad nativa huayro con cáscara</t>
  </si>
  <si>
    <t>U67</t>
  </si>
  <si>
    <t>Papa variedad nativa huevo de toro con cáscara</t>
  </si>
  <si>
    <t>U68</t>
  </si>
  <si>
    <t>Papa variedad nativa limeña con cáscara</t>
  </si>
  <si>
    <t>U69</t>
  </si>
  <si>
    <t>Papa variedad nativa maga blanca con cáscara</t>
  </si>
  <si>
    <t>U70</t>
  </si>
  <si>
    <t>Papa variedad nativa peruanita con cáscara</t>
  </si>
  <si>
    <t>U71</t>
  </si>
  <si>
    <t>Papa variedad nativa puca pampamachay con cáscara</t>
  </si>
  <si>
    <t>U72</t>
  </si>
  <si>
    <t>Papa variedad nativa puca pishgosh con cáscara</t>
  </si>
  <si>
    <t>U73</t>
  </si>
  <si>
    <t>Papa variedad nativa quinuapa tulum con cáscara</t>
  </si>
  <si>
    <t>U74</t>
  </si>
  <si>
    <t>Papa variedad nativa sapa negra con cáscara</t>
  </si>
  <si>
    <t>U75</t>
  </si>
  <si>
    <t>Papa variedad nativa yana shaque con cáscara</t>
  </si>
  <si>
    <t>U76</t>
  </si>
  <si>
    <t>Quillu uncucha (tubérculo)</t>
  </si>
  <si>
    <t>U77</t>
  </si>
  <si>
    <t>Sachapapa, bulbo aéreo</t>
  </si>
  <si>
    <t>U78</t>
  </si>
  <si>
    <t>Tallapaqui culli (tubérculo)</t>
  </si>
  <si>
    <t>U79</t>
  </si>
  <si>
    <t>Tallapaqui yurak (tubérculo)</t>
  </si>
  <si>
    <t>U80</t>
  </si>
  <si>
    <t>Yuca de moja</t>
  </si>
  <si>
    <t>U81</t>
  </si>
  <si>
    <t>Carbohidratos totales
&lt;CHOCDF&gt;</t>
  </si>
  <si>
    <t>ESTRATO</t>
  </si>
  <si>
    <t>Aguadito de pollo</t>
  </si>
  <si>
    <t>SE1A</t>
  </si>
  <si>
    <t>Caldo de gallina</t>
  </si>
  <si>
    <t>SE9A</t>
  </si>
  <si>
    <t>Caldo de mote</t>
  </si>
  <si>
    <t>SE10A</t>
  </si>
  <si>
    <t>Caldo de pollo</t>
  </si>
  <si>
    <t>SE12A</t>
  </si>
  <si>
    <t>Causa de pescado</t>
  </si>
  <si>
    <t>SE17A</t>
  </si>
  <si>
    <t>Causa de pollo</t>
  </si>
  <si>
    <t>SE18A</t>
  </si>
  <si>
    <t>Cebiche de pescado</t>
  </si>
  <si>
    <t>SE25A</t>
  </si>
  <si>
    <t>Cebiche mixto</t>
  </si>
  <si>
    <t>SE29A</t>
  </si>
  <si>
    <t>Chilcano de pescado</t>
  </si>
  <si>
    <t>SE32A</t>
  </si>
  <si>
    <t>Choclo con queso</t>
  </si>
  <si>
    <t>SE38A</t>
  </si>
  <si>
    <t>Chupe de camarón</t>
  </si>
  <si>
    <t>SE39A</t>
  </si>
  <si>
    <t>Chupe de cangrejo</t>
  </si>
  <si>
    <t>SE40A</t>
  </si>
  <si>
    <t>Chupe de pescado</t>
  </si>
  <si>
    <t>SE45A</t>
  </si>
  <si>
    <t>Crema de arveja</t>
  </si>
  <si>
    <t>SE50A</t>
  </si>
  <si>
    <t>Crema de rocoto</t>
  </si>
  <si>
    <t>SE53A</t>
  </si>
  <si>
    <t>Crema de verdura</t>
  </si>
  <si>
    <t>SE54A</t>
  </si>
  <si>
    <t>Crema de zapallo</t>
  </si>
  <si>
    <t>SE55A</t>
  </si>
  <si>
    <t>Croquetas</t>
  </si>
  <si>
    <t>SE56A</t>
  </si>
  <si>
    <t>Ensalada</t>
  </si>
  <si>
    <t>SE57A</t>
  </si>
  <si>
    <t>Ensalada de verduras</t>
  </si>
  <si>
    <t>SE63A</t>
  </si>
  <si>
    <t>Flauta rellena</t>
  </si>
  <si>
    <t>SE65A</t>
  </si>
  <si>
    <t>Hummus</t>
  </si>
  <si>
    <t>SE68A</t>
  </si>
  <si>
    <t>Menestrón con pollo</t>
  </si>
  <si>
    <t>SE69A</t>
  </si>
  <si>
    <t>Menestrón con res</t>
  </si>
  <si>
    <t>SE70A</t>
  </si>
  <si>
    <t>Ocopa a la arequipeña</t>
  </si>
  <si>
    <t>SE71A</t>
  </si>
  <si>
    <t>Pan al ajo</t>
  </si>
  <si>
    <t>SE73A</t>
  </si>
  <si>
    <t>Papa a la huancaína</t>
  </si>
  <si>
    <t>SE74A</t>
  </si>
  <si>
    <t>Papa con huevo</t>
  </si>
  <si>
    <t>SE76A</t>
  </si>
  <si>
    <t>Papa rellena</t>
  </si>
  <si>
    <t>SE78A</t>
  </si>
  <si>
    <t>Papa rellena con sarsa criolla</t>
  </si>
  <si>
    <t>SE80A</t>
  </si>
  <si>
    <t>Pastel de papa</t>
  </si>
  <si>
    <t>SE82A</t>
  </si>
  <si>
    <t>Patasca</t>
  </si>
  <si>
    <t>SE83A</t>
  </si>
  <si>
    <t>Salpicón de pollo</t>
  </si>
  <si>
    <t>SE87A</t>
  </si>
  <si>
    <t>Sancochado con pollo</t>
  </si>
  <si>
    <t>SE89A</t>
  </si>
  <si>
    <t>Sancochado con res</t>
  </si>
  <si>
    <t>SE90A</t>
  </si>
  <si>
    <t>Shambar</t>
  </si>
  <si>
    <t>SE91A</t>
  </si>
  <si>
    <t>Sopa a la minuta</t>
  </si>
  <si>
    <t>SE93A</t>
  </si>
  <si>
    <t>Sopa chilena</t>
  </si>
  <si>
    <t>SE96A</t>
  </si>
  <si>
    <t>Sopa criolla con pollo</t>
  </si>
  <si>
    <t>SE97A</t>
  </si>
  <si>
    <t>Sopa de casa</t>
  </si>
  <si>
    <t>SE103A</t>
  </si>
  <si>
    <t>Sopa de casa con res</t>
  </si>
  <si>
    <t>SE104A</t>
  </si>
  <si>
    <t>Sopa de choro</t>
  </si>
  <si>
    <t>SE105A</t>
  </si>
  <si>
    <t>Sopa de fideos con res</t>
  </si>
  <si>
    <t>SE107A</t>
  </si>
  <si>
    <t>Sopa de frejoles</t>
  </si>
  <si>
    <t>SE108A</t>
  </si>
  <si>
    <t>Sopa de hueso de res</t>
  </si>
  <si>
    <t>SE111A</t>
  </si>
  <si>
    <t>Sopa de morón con pollo</t>
  </si>
  <si>
    <t>SE114A</t>
  </si>
  <si>
    <t>Sopa de morón con res</t>
  </si>
  <si>
    <t>SE115A</t>
  </si>
  <si>
    <t>Sopa de pescado</t>
  </si>
  <si>
    <t>SE119A</t>
  </si>
  <si>
    <t>Sopa de pollo</t>
  </si>
  <si>
    <t>SE120A</t>
  </si>
  <si>
    <t>Sopa de res</t>
  </si>
  <si>
    <t>SE121A</t>
  </si>
  <si>
    <t>Sopa de sémola</t>
  </si>
  <si>
    <t>SE122A</t>
  </si>
  <si>
    <t>Sopa de verduras con pollo</t>
  </si>
  <si>
    <t>SE129A</t>
  </si>
  <si>
    <t>Sopa de verduras con res</t>
  </si>
  <si>
    <t>SE130A</t>
  </si>
  <si>
    <t>Sopa wantán</t>
  </si>
  <si>
    <t>SE131A</t>
  </si>
  <si>
    <t>Sustancia de pollo</t>
  </si>
  <si>
    <t>SE133A</t>
  </si>
  <si>
    <t>Sustancia de res</t>
  </si>
  <si>
    <t>SE134A</t>
  </si>
  <si>
    <t>Tamal de pollo</t>
  </si>
  <si>
    <t>SE135A</t>
  </si>
  <si>
    <t>Tequeños con guacamole</t>
  </si>
  <si>
    <t>SE139A</t>
  </si>
  <si>
    <t>Tiradito de pejerrey</t>
  </si>
  <si>
    <t>SE141A</t>
  </si>
  <si>
    <t>Wantán frito</t>
  </si>
  <si>
    <t>SE142A</t>
  </si>
  <si>
    <t>Yucas rellenas</t>
  </si>
  <si>
    <t>SE143A</t>
  </si>
  <si>
    <t>Aeropuerto tacon pa</t>
  </si>
  <si>
    <t>SS9A</t>
  </si>
  <si>
    <t>Ají de pollo y arroz</t>
  </si>
  <si>
    <t>SS10A</t>
  </si>
  <si>
    <t>Anticucho con papa y arroz</t>
  </si>
  <si>
    <t>SS13A</t>
  </si>
  <si>
    <t>Arroz a la jardinera con pollo</t>
  </si>
  <si>
    <t>SS14A</t>
  </si>
  <si>
    <t>Arroz arabe con pollo</t>
  </si>
  <si>
    <t>SS16A</t>
  </si>
  <si>
    <t>Arroz chaufa con pollo chijaukay</t>
  </si>
  <si>
    <t>SS18A</t>
  </si>
  <si>
    <t>Arroz chaufa con pollo tamarindo</t>
  </si>
  <si>
    <t>SS19A</t>
  </si>
  <si>
    <t>Arroz chaufa con pollo taypa especial</t>
  </si>
  <si>
    <t>SS20A</t>
  </si>
  <si>
    <t>Arroz chaufa de mariscos</t>
  </si>
  <si>
    <t>SS22A</t>
  </si>
  <si>
    <t>Arroz chaufa de pollo</t>
  </si>
  <si>
    <t>SS23A</t>
  </si>
  <si>
    <t>Arroz chaufa de res</t>
  </si>
  <si>
    <t>SS24A</t>
  </si>
  <si>
    <t>Arroz con frejol y seco de res</t>
  </si>
  <si>
    <t>SS28A</t>
  </si>
  <si>
    <t>Arroz con frejoles y seco de pollo</t>
  </si>
  <si>
    <t>SS29A</t>
  </si>
  <si>
    <t>Arroz con mariscos</t>
  </si>
  <si>
    <t>SS31A</t>
  </si>
  <si>
    <t>Arroz con pollo</t>
  </si>
  <si>
    <t>SS33A</t>
  </si>
  <si>
    <t>Arroz tapado</t>
  </si>
  <si>
    <t>SS34A</t>
  </si>
  <si>
    <t>Asado de res con puré y arroz</t>
  </si>
  <si>
    <t>SS47A</t>
  </si>
  <si>
    <t>Bisteck de res a lo pobre con arroz</t>
  </si>
  <si>
    <t>SS48A</t>
  </si>
  <si>
    <t>Cabrito con frejoles y arroz</t>
  </si>
  <si>
    <t>SS52A</t>
  </si>
  <si>
    <t>Carapulcra de cerdo y arroz</t>
  </si>
  <si>
    <t>SS54A</t>
  </si>
  <si>
    <t>Carne de res con ensalada y arroz</t>
  </si>
  <si>
    <t>SS55A</t>
  </si>
  <si>
    <t>Cau cau con arroz</t>
  </si>
  <si>
    <t>SS56A</t>
  </si>
  <si>
    <t>Cebiche con chicharrón</t>
  </si>
  <si>
    <t>SS58A</t>
  </si>
  <si>
    <t>SS59A</t>
  </si>
  <si>
    <t>Chicharrón de pescado con arroz</t>
  </si>
  <si>
    <t>SS65A</t>
  </si>
  <si>
    <t>Chicharron de pescado con yuca frita y arroz</t>
  </si>
  <si>
    <t>SS68A</t>
  </si>
  <si>
    <t>Combinado de pollo</t>
  </si>
  <si>
    <t>SS80A</t>
  </si>
  <si>
    <t>Costillas barbiquiu con arroz y camote</t>
  </si>
  <si>
    <t>SS84A</t>
  </si>
  <si>
    <t>Encebollado de hígado con frejoles y arroz</t>
  </si>
  <si>
    <t>SS87A</t>
  </si>
  <si>
    <t>Escabeche de pescado con arroz</t>
  </si>
  <si>
    <t>SS92A</t>
  </si>
  <si>
    <t>Escabeche de pollo con arroz</t>
  </si>
  <si>
    <t>SS93A</t>
  </si>
  <si>
    <t>Estofado de pollo con arroz</t>
  </si>
  <si>
    <t>SS95A</t>
  </si>
  <si>
    <t>Estofado de res con arroz</t>
  </si>
  <si>
    <t>SS98A</t>
  </si>
  <si>
    <t>Estofado de res con menestra y arroz</t>
  </si>
  <si>
    <t>SS99A</t>
  </si>
  <si>
    <t>Fetuccini a lo alfredo</t>
  </si>
  <si>
    <t>SS102A</t>
  </si>
  <si>
    <t>Filete de pescado con papas fritas, sarsa criolla y arroz</t>
  </si>
  <si>
    <t>SS105A</t>
  </si>
  <si>
    <t>Filete de pescado en salsa de mariscos</t>
  </si>
  <si>
    <t>SS106A</t>
  </si>
  <si>
    <t>Filete de pollo con papas fritas y arroz</t>
  </si>
  <si>
    <t>SS107A</t>
  </si>
  <si>
    <t>Frejoles con pescado y arroz</t>
  </si>
  <si>
    <t>SS113A</t>
  </si>
  <si>
    <t>Frejoles con seco a la norteña y arroz</t>
  </si>
  <si>
    <t>SS117A</t>
  </si>
  <si>
    <t>Frejoles con seco, ensalada y arroz</t>
  </si>
  <si>
    <t>SS119A</t>
  </si>
  <si>
    <t>Garbanzo con arroz y chuleta frita</t>
  </si>
  <si>
    <t>SS120A</t>
  </si>
  <si>
    <t>Garbanzo con pollo y arroz</t>
  </si>
  <si>
    <t>SS124A</t>
  </si>
  <si>
    <t>Kam lu wantán con arroz chaufa</t>
  </si>
  <si>
    <t>SS138A</t>
  </si>
  <si>
    <t>Lasagna de res</t>
  </si>
  <si>
    <t>SS139A</t>
  </si>
  <si>
    <t>Lenteja con filete de pechuga y arroz</t>
  </si>
  <si>
    <t>SS144A</t>
  </si>
  <si>
    <t>Lenteja con lomito y arroz</t>
  </si>
  <si>
    <t>SS146A</t>
  </si>
  <si>
    <t>Lenteja con milanesa y arroz</t>
  </si>
  <si>
    <t>SS147A</t>
  </si>
  <si>
    <t>Lenteja con pescado y arroz</t>
  </si>
  <si>
    <t>SS148A</t>
  </si>
  <si>
    <t>Locro de zapallo con bisteck y arroz</t>
  </si>
  <si>
    <t>SS150A</t>
  </si>
  <si>
    <t>Lomo a lo strogonof y arroz</t>
  </si>
  <si>
    <t>SS153A</t>
  </si>
  <si>
    <t>Lomo saltado con arroz</t>
  </si>
  <si>
    <t>SS155A</t>
  </si>
  <si>
    <t>Milanesa con arroz</t>
  </si>
  <si>
    <t>SS160A</t>
  </si>
  <si>
    <t>Mondonguito a la italiana con arroz</t>
  </si>
  <si>
    <t>SS165A</t>
  </si>
  <si>
    <t>Olluquito de res con arroz</t>
  </si>
  <si>
    <t>SS168A</t>
  </si>
  <si>
    <t>Pachamanca a la olla con arroz</t>
  </si>
  <si>
    <t>SS169A</t>
  </si>
  <si>
    <t>Pavita al horno con arroz</t>
  </si>
  <si>
    <t>SS174A</t>
  </si>
  <si>
    <t>Pavita con menestra y arroz</t>
  </si>
  <si>
    <t>SS178A</t>
  </si>
  <si>
    <t>Pasta otros</t>
  </si>
  <si>
    <t>SS182A</t>
  </si>
  <si>
    <t>Pechuga a la plancha con ensalada y arroz</t>
  </si>
  <si>
    <t>SS183A</t>
  </si>
  <si>
    <t>Pescado con arroz</t>
  </si>
  <si>
    <t>SS187A</t>
  </si>
  <si>
    <t>Pescado con ensalada y arroz</t>
  </si>
  <si>
    <t>SS188A</t>
  </si>
  <si>
    <t>Pescado con menestra y arroz</t>
  </si>
  <si>
    <t>SS189A</t>
  </si>
  <si>
    <t>Pollo a la brasa con papas fritas</t>
  </si>
  <si>
    <t>SS196A</t>
  </si>
  <si>
    <t>Pollo  a la brasa + 1 palito de anticucho con papas fritas</t>
  </si>
  <si>
    <t>SS197A</t>
  </si>
  <si>
    <t>Pollo a la chiclayana con arroz</t>
  </si>
  <si>
    <t>SS198A</t>
  </si>
  <si>
    <t>Pollo a la norteña con arroz</t>
  </si>
  <si>
    <t>SS202A</t>
  </si>
  <si>
    <t>Pollo a la norteña con menestra y arroz</t>
  </si>
  <si>
    <t>SS203A</t>
  </si>
  <si>
    <t>Pollo a la olla con arroz</t>
  </si>
  <si>
    <t>SS205A</t>
  </si>
  <si>
    <t>Pollo a la olla con ensalada y arroz</t>
  </si>
  <si>
    <t>SS207A</t>
  </si>
  <si>
    <t>Pollo a la parrilla con ensalada y arroz</t>
  </si>
  <si>
    <t>SS210A</t>
  </si>
  <si>
    <t>Pollo a la plancha con papas doradas y arroz</t>
  </si>
  <si>
    <t>SS216A</t>
  </si>
  <si>
    <t>Pollo al huacatay con arroz</t>
  </si>
  <si>
    <t>SS221A</t>
  </si>
  <si>
    <t>Pollo al horno con arroz</t>
  </si>
  <si>
    <t>SS222A</t>
  </si>
  <si>
    <t>Pollo al horno con ensalada y arroz</t>
  </si>
  <si>
    <t>SS223A</t>
  </si>
  <si>
    <t>Pollo al horno con ensalada rusa y arroz</t>
  </si>
  <si>
    <t>SS224A</t>
  </si>
  <si>
    <t>Pollo al horno con menestra y arroz</t>
  </si>
  <si>
    <t>SS225A</t>
  </si>
  <si>
    <t>Pollo al horno con pure y arroz</t>
  </si>
  <si>
    <t>SS227A</t>
  </si>
  <si>
    <t>Pollo al sillao con arroz</t>
  </si>
  <si>
    <t>SS233A</t>
  </si>
  <si>
    <t>Pollo con maní y arroz</t>
  </si>
  <si>
    <t>SS243A</t>
  </si>
  <si>
    <t>Pollo con verduras y arroz</t>
  </si>
  <si>
    <t>SS244A</t>
  </si>
  <si>
    <t>Pollo frito con ensalada y arroz</t>
  </si>
  <si>
    <t>SS249A</t>
  </si>
  <si>
    <t>Pollo frito con papas fritas y arroz</t>
  </si>
  <si>
    <t>SS252A</t>
  </si>
  <si>
    <t>Pollo frito con puré y arroz</t>
  </si>
  <si>
    <t>SS253A</t>
  </si>
  <si>
    <t>Puré con asado y arroz</t>
  </si>
  <si>
    <t>SS256A</t>
  </si>
  <si>
    <t>Puré con pollo y arroz</t>
  </si>
  <si>
    <t>SS261A</t>
  </si>
  <si>
    <t>Seco a la norteña con arroz</t>
  </si>
  <si>
    <t>SS271A</t>
  </si>
  <si>
    <t>Seco a la norteña con menestra y arroz</t>
  </si>
  <si>
    <t>SS272A</t>
  </si>
  <si>
    <t>Seco a la norteña de res con menestra, sarsa criolla y arroz</t>
  </si>
  <si>
    <t>SS277A</t>
  </si>
  <si>
    <t>Seco de cabrito con menestra y arroz</t>
  </si>
  <si>
    <t>SS282A</t>
  </si>
  <si>
    <t>Seco de cabrito con menestra, sarsa criolla y arroz</t>
  </si>
  <si>
    <t>SS283A</t>
  </si>
  <si>
    <t>Seco de cordero con arroz</t>
  </si>
  <si>
    <t>SS285A</t>
  </si>
  <si>
    <t>Seco de pollo con arroz</t>
  </si>
  <si>
    <t>SS289A</t>
  </si>
  <si>
    <t>Seco de pollo con menestra y arroz</t>
  </si>
  <si>
    <t>SS290A</t>
  </si>
  <si>
    <t>Seco de res a la norteña, menestra y arroz</t>
  </si>
  <si>
    <t>SS293A</t>
  </si>
  <si>
    <t>Seco de res con arroz</t>
  </si>
  <si>
    <t>SS294A</t>
  </si>
  <si>
    <t>Seco de res con menestra y arroz</t>
  </si>
  <si>
    <t>SS295A</t>
  </si>
  <si>
    <t>Seco de res con menestra, sarsa criolla y arroz</t>
  </si>
  <si>
    <t>SS297A</t>
  </si>
  <si>
    <t>Steak al tequila</t>
  </si>
  <si>
    <t>SS302A</t>
  </si>
  <si>
    <t>Tacu tacu con churrasco</t>
  </si>
  <si>
    <t>SS307A</t>
  </si>
  <si>
    <t>Tacu tacu con lomito</t>
  </si>
  <si>
    <t>SS309A</t>
  </si>
  <si>
    <t>Tallarines al pesto con res</t>
  </si>
  <si>
    <t>SS313A</t>
  </si>
  <si>
    <t>Tallarines chifa</t>
  </si>
  <si>
    <t>SS314A</t>
  </si>
  <si>
    <t>Tallarines con pollo y crema a la huancaína</t>
  </si>
  <si>
    <t>SS316A</t>
  </si>
  <si>
    <t>Tallarines rojos con pollo</t>
  </si>
  <si>
    <t>SS317A</t>
  </si>
  <si>
    <t>Tallarines saltados con pollo</t>
  </si>
  <si>
    <t>SS319A</t>
  </si>
  <si>
    <t>Tallarines verdes con churrasco</t>
  </si>
  <si>
    <t>SS321A</t>
  </si>
  <si>
    <t>Tallarines verdes con churrasco y crema a la huancaína</t>
  </si>
  <si>
    <t>SS322A</t>
  </si>
  <si>
    <t>Tallarines verdes con pollo</t>
  </si>
  <si>
    <t>SS325A</t>
  </si>
  <si>
    <t>Tallarines verdes con res</t>
  </si>
  <si>
    <t>SS327A</t>
  </si>
  <si>
    <t>Trigo con pollo y arroz</t>
  </si>
  <si>
    <t>SS330A</t>
  </si>
  <si>
    <t>Trucha con menestra y arroz</t>
  </si>
  <si>
    <t>SS333A</t>
  </si>
  <si>
    <t>SE1B</t>
  </si>
  <si>
    <t>Ancoquis en salsa roja</t>
  </si>
  <si>
    <t>SE4B</t>
  </si>
  <si>
    <t>Caldo de carne</t>
  </si>
  <si>
    <t>SE7B</t>
  </si>
  <si>
    <t>SE9B</t>
  </si>
  <si>
    <t>SE12B</t>
  </si>
  <si>
    <t>SE17B</t>
  </si>
  <si>
    <t>SE18B</t>
  </si>
  <si>
    <t>Cazuela de res</t>
  </si>
  <si>
    <t>SE24B</t>
  </si>
  <si>
    <t>SE25B</t>
  </si>
  <si>
    <t>SE29B</t>
  </si>
  <si>
    <t>Chupe de mariscos</t>
  </si>
  <si>
    <t>SE44B</t>
  </si>
  <si>
    <t>SE45B</t>
  </si>
  <si>
    <t>SE53B</t>
  </si>
  <si>
    <t>SE54B</t>
  </si>
  <si>
    <t>SE57B</t>
  </si>
  <si>
    <t>SE63B</t>
  </si>
  <si>
    <t>Huevo a la rusa</t>
  </si>
  <si>
    <t>SE66B</t>
  </si>
  <si>
    <t>Huevitos en salsa golf</t>
  </si>
  <si>
    <t>SE67B</t>
  </si>
  <si>
    <t>SE70B</t>
  </si>
  <si>
    <t>SE71B</t>
  </si>
  <si>
    <t>Palta rellena</t>
  </si>
  <si>
    <t>SE72B</t>
  </si>
  <si>
    <t>SE73B</t>
  </si>
  <si>
    <t>SE74B</t>
  </si>
  <si>
    <t>Papas a la rioja</t>
  </si>
  <si>
    <t>SE75B</t>
  </si>
  <si>
    <t>SE78B</t>
  </si>
  <si>
    <t>Rocoto relleno</t>
  </si>
  <si>
    <t>SE85B</t>
  </si>
  <si>
    <t>Salpicón de atún</t>
  </si>
  <si>
    <t>SE86B</t>
  </si>
  <si>
    <t>Salpicón de verduras</t>
  </si>
  <si>
    <t>SE88B</t>
  </si>
  <si>
    <t>SE90B</t>
  </si>
  <si>
    <t>SE93B</t>
  </si>
  <si>
    <t>SE103B</t>
  </si>
  <si>
    <t>Sopa de menudencia</t>
  </si>
  <si>
    <t>SE113B</t>
  </si>
  <si>
    <t>SE115B</t>
  </si>
  <si>
    <t>Sopa de papa</t>
  </si>
  <si>
    <t>SE118B</t>
  </si>
  <si>
    <t>SE120B</t>
  </si>
  <si>
    <t>SE121B</t>
  </si>
  <si>
    <t>Sopa de trigo</t>
  </si>
  <si>
    <t>SE125B</t>
  </si>
  <si>
    <t>SE131B</t>
  </si>
  <si>
    <t>SS10B</t>
  </si>
  <si>
    <t>Albóndigas en salsa y arroz</t>
  </si>
  <si>
    <t>SS11B</t>
  </si>
  <si>
    <t>Arroz a la jardinera con pollo frito</t>
  </si>
  <si>
    <t>SS15B</t>
  </si>
  <si>
    <t>SS22B</t>
  </si>
  <si>
    <t>SS23B</t>
  </si>
  <si>
    <t>Arroz chaufa especial</t>
  </si>
  <si>
    <t>SS25B</t>
  </si>
  <si>
    <t>SS28B</t>
  </si>
  <si>
    <t>SS29B</t>
  </si>
  <si>
    <t>Arroz con lentejas con churrasco</t>
  </si>
  <si>
    <t>SS30B</t>
  </si>
  <si>
    <t>SS31B</t>
  </si>
  <si>
    <t>SS33B</t>
  </si>
  <si>
    <t>SS48B</t>
  </si>
  <si>
    <t>Bisteck de res con arroz</t>
  </si>
  <si>
    <t>SS49B</t>
  </si>
  <si>
    <t>SS52B</t>
  </si>
  <si>
    <t>SS56B</t>
  </si>
  <si>
    <t>Chicken quesadilla</t>
  </si>
  <si>
    <t>SS74B</t>
  </si>
  <si>
    <t>Combinado de res</t>
  </si>
  <si>
    <t>SS81B</t>
  </si>
  <si>
    <t>SS93B</t>
  </si>
  <si>
    <t>Estofado de pollo con arroz y ensalada</t>
  </si>
  <si>
    <t>SS96B</t>
  </si>
  <si>
    <t>Filete de pescado con menestra y arroz</t>
  </si>
  <si>
    <t>SS104B</t>
  </si>
  <si>
    <t>Filete de pollo con papas fritas, ensalada y arroz</t>
  </si>
  <si>
    <t>SS108B</t>
  </si>
  <si>
    <t>Filete de pollo a la parrilla, ensalada y arroz</t>
  </si>
  <si>
    <t>SS109B</t>
  </si>
  <si>
    <t>Frejoles con pescado con ensalada y arroz</t>
  </si>
  <si>
    <t>SS114B</t>
  </si>
  <si>
    <t>Jalea de pescado con arroz</t>
  </si>
  <si>
    <t>SS136B</t>
  </si>
  <si>
    <t>Jalea de pescado con yuca frita</t>
  </si>
  <si>
    <t>SS137B</t>
  </si>
  <si>
    <t>SS138B</t>
  </si>
  <si>
    <t>SS139B</t>
  </si>
  <si>
    <t>Lenteja con chuleta y arroz</t>
  </si>
  <si>
    <t>SS142B</t>
  </si>
  <si>
    <t>SS155B</t>
  </si>
  <si>
    <t>Macarrones con pollo</t>
  </si>
  <si>
    <t>SS157B</t>
  </si>
  <si>
    <t>Macarrones con res</t>
  </si>
  <si>
    <t>SS158B</t>
  </si>
  <si>
    <t>SS165B</t>
  </si>
  <si>
    <t>SS174B</t>
  </si>
  <si>
    <t>Pescado en salsa de champiñones con arroz</t>
  </si>
  <si>
    <t>SS190B</t>
  </si>
  <si>
    <t>Picante de res con arroz</t>
  </si>
  <si>
    <t>SS194B</t>
  </si>
  <si>
    <t>SS196B</t>
  </si>
  <si>
    <t>Pollo a la naranja con arroz</t>
  </si>
  <si>
    <t>SS201B</t>
  </si>
  <si>
    <t>Pollo a la parrilla con ensalada rusa y arroz</t>
  </si>
  <si>
    <t>SS211B</t>
  </si>
  <si>
    <t>Pollo a la plancha con ensalada y arroz</t>
  </si>
  <si>
    <t>SS214B</t>
  </si>
  <si>
    <t>Pollo a la plancha con papas fritas y arroz</t>
  </si>
  <si>
    <t>SS217B</t>
  </si>
  <si>
    <t>SS222B</t>
  </si>
  <si>
    <t>SS223B</t>
  </si>
  <si>
    <t>SS224B</t>
  </si>
  <si>
    <t>SS233B</t>
  </si>
  <si>
    <t>SS249B</t>
  </si>
  <si>
    <t>Seco a la huachana con menestra y arroz</t>
  </si>
  <si>
    <t>SS270B</t>
  </si>
  <si>
    <t>SS271B</t>
  </si>
  <si>
    <t>Seco a la norteña de pollo con menestra y arroz</t>
  </si>
  <si>
    <t>SS275B</t>
  </si>
  <si>
    <t>Seco con menestra y arroz</t>
  </si>
  <si>
    <t>SS279B</t>
  </si>
  <si>
    <t>SS290B</t>
  </si>
  <si>
    <t>SS293B</t>
  </si>
  <si>
    <t>SS295B</t>
  </si>
  <si>
    <t>Sudado de pescado con arroz</t>
  </si>
  <si>
    <t>SS303B</t>
  </si>
  <si>
    <t>Tallarines al pesto con bisteck</t>
  </si>
  <si>
    <t>SS312B</t>
  </si>
  <si>
    <t>Tallarines verdes con hígado</t>
  </si>
  <si>
    <t>SS323B</t>
  </si>
  <si>
    <t>SS325B</t>
  </si>
  <si>
    <t>SS327B</t>
  </si>
  <si>
    <t>Virado paulista</t>
  </si>
  <si>
    <t>SS334B</t>
  </si>
  <si>
    <t>SE1C</t>
  </si>
  <si>
    <t>Aguadito de pescado</t>
  </si>
  <si>
    <t>SE2C</t>
  </si>
  <si>
    <t>Atún vegano</t>
  </si>
  <si>
    <t>SE5C</t>
  </si>
  <si>
    <t>Caldo de cordero</t>
  </si>
  <si>
    <t>SE8C</t>
  </si>
  <si>
    <t>SE9C</t>
  </si>
  <si>
    <t>SE10C</t>
  </si>
  <si>
    <t>SE12C</t>
  </si>
  <si>
    <t>Caldo de res</t>
  </si>
  <si>
    <t>SE13C</t>
  </si>
  <si>
    <t>Carpaccio de pescado</t>
  </si>
  <si>
    <t>SE14C</t>
  </si>
  <si>
    <t>Causa de palta</t>
  </si>
  <si>
    <t>SE16C</t>
  </si>
  <si>
    <t>SE17C</t>
  </si>
  <si>
    <t>SE18C</t>
  </si>
  <si>
    <t>Causa de pulpa de cangrejo</t>
  </si>
  <si>
    <t>SE19C</t>
  </si>
  <si>
    <t>Causa criolla</t>
  </si>
  <si>
    <t>SE20C</t>
  </si>
  <si>
    <t>Causa rellena</t>
  </si>
  <si>
    <t>SE21C</t>
  </si>
  <si>
    <t>Cazuela</t>
  </si>
  <si>
    <t>SE22C</t>
  </si>
  <si>
    <t>Cazuela de pollo</t>
  </si>
  <si>
    <t>SE23C</t>
  </si>
  <si>
    <t>SE24C</t>
  </si>
  <si>
    <t>SE25C</t>
  </si>
  <si>
    <t>Cebiche de pescado con pota</t>
  </si>
  <si>
    <t>SE27C</t>
  </si>
  <si>
    <t>SE29C</t>
  </si>
  <si>
    <t>Chaque</t>
  </si>
  <si>
    <t>SE31C</t>
  </si>
  <si>
    <t>SE32C</t>
  </si>
  <si>
    <t>Chicharron de pota</t>
  </si>
  <si>
    <t>SE35C</t>
  </si>
  <si>
    <t>Choritos a la chalaca</t>
  </si>
  <si>
    <t>SE36C</t>
  </si>
  <si>
    <t>Choclo a la huancaína</t>
  </si>
  <si>
    <t>SE37C</t>
  </si>
  <si>
    <t>SE39C</t>
  </si>
  <si>
    <t>Chupe de chochoca</t>
  </si>
  <si>
    <t>SE41C</t>
  </si>
  <si>
    <t>Chupe de choro</t>
  </si>
  <si>
    <t>SE42C</t>
  </si>
  <si>
    <t>SE44C</t>
  </si>
  <si>
    <t>SE45C</t>
  </si>
  <si>
    <t>Consomé de pollo</t>
  </si>
  <si>
    <t>SE49C</t>
  </si>
  <si>
    <t>SE50C</t>
  </si>
  <si>
    <t>Crema de ocopa</t>
  </si>
  <si>
    <t>SE51C</t>
  </si>
  <si>
    <t>Crema de pimiento</t>
  </si>
  <si>
    <t>SE52C</t>
  </si>
  <si>
    <t>SE53C</t>
  </si>
  <si>
    <t>SE55C</t>
  </si>
  <si>
    <t>SE57C</t>
  </si>
  <si>
    <t>Ensalada cesar</t>
  </si>
  <si>
    <t>SE58C</t>
  </si>
  <si>
    <t>Ensalada de cocona</t>
  </si>
  <si>
    <t>SE60C</t>
  </si>
  <si>
    <t>Ensalada de fideos</t>
  </si>
  <si>
    <t>SE61C</t>
  </si>
  <si>
    <t>SE63C</t>
  </si>
  <si>
    <t>Ensalada rusa</t>
  </si>
  <si>
    <t>SE64C</t>
  </si>
  <si>
    <t>SE66C</t>
  </si>
  <si>
    <t>SE69C</t>
  </si>
  <si>
    <t>SE70C</t>
  </si>
  <si>
    <t>SE71C</t>
  </si>
  <si>
    <t>SE72C</t>
  </si>
  <si>
    <t>SE73C</t>
  </si>
  <si>
    <t>SE74C</t>
  </si>
  <si>
    <t>SE78C</t>
  </si>
  <si>
    <t>Parihuela</t>
  </si>
  <si>
    <t>SE81C</t>
  </si>
  <si>
    <t>SE83C</t>
  </si>
  <si>
    <t>Pejerrey arrebosado</t>
  </si>
  <si>
    <t>SE84C</t>
  </si>
  <si>
    <t>SE87C</t>
  </si>
  <si>
    <t>SE89C</t>
  </si>
  <si>
    <t>SE90C</t>
  </si>
  <si>
    <t>SE91C</t>
  </si>
  <si>
    <t>Solterito</t>
  </si>
  <si>
    <t>SE92C</t>
  </si>
  <si>
    <t>SE93C</t>
  </si>
  <si>
    <t>Sopa a la minuta de pollo</t>
  </si>
  <si>
    <t>SE94C</t>
  </si>
  <si>
    <t>Sopa criolla con res</t>
  </si>
  <si>
    <t>SE98C</t>
  </si>
  <si>
    <t>Sopa de arroz</t>
  </si>
  <si>
    <t>SE99C</t>
  </si>
  <si>
    <t>Sopa de arroz con res</t>
  </si>
  <si>
    <t>SE100C</t>
  </si>
  <si>
    <t>Sopa de arverja</t>
  </si>
  <si>
    <t>SE101C</t>
  </si>
  <si>
    <t>Sopa de cangrejo</t>
  </si>
  <si>
    <t>SE102C</t>
  </si>
  <si>
    <t>SE103C</t>
  </si>
  <si>
    <t>SE104C</t>
  </si>
  <si>
    <t>SE105C</t>
  </si>
  <si>
    <t>Sopa de fideos</t>
  </si>
  <si>
    <t>SE106C</t>
  </si>
  <si>
    <t>SE107C</t>
  </si>
  <si>
    <t>Sopa de gallina</t>
  </si>
  <si>
    <t>SE109C</t>
  </si>
  <si>
    <t>Sopa de habas</t>
  </si>
  <si>
    <t>SE110C</t>
  </si>
  <si>
    <t>Sopa de leche</t>
  </si>
  <si>
    <t>SE112C</t>
  </si>
  <si>
    <t>SE113C</t>
  </si>
  <si>
    <t>SE114C</t>
  </si>
  <si>
    <t>SE115C</t>
  </si>
  <si>
    <t>Sopa de mote</t>
  </si>
  <si>
    <t>SE116C</t>
  </si>
  <si>
    <t>Sopa de mote con res</t>
  </si>
  <si>
    <t>SE117C</t>
  </si>
  <si>
    <t>SE118C</t>
  </si>
  <si>
    <t>SE119C</t>
  </si>
  <si>
    <t>SE120C</t>
  </si>
  <si>
    <t>SE121C</t>
  </si>
  <si>
    <t>SE122C</t>
  </si>
  <si>
    <t>Sopa de sémola con pollo</t>
  </si>
  <si>
    <t>SE123C</t>
  </si>
  <si>
    <t>Sopa de sémola con res</t>
  </si>
  <si>
    <t>SE124C</t>
  </si>
  <si>
    <t>SE125C</t>
  </si>
  <si>
    <t>Sopa de trigo con pollo</t>
  </si>
  <si>
    <t>SE126C</t>
  </si>
  <si>
    <t>Sopa de trigo con res</t>
  </si>
  <si>
    <t>SE127C</t>
  </si>
  <si>
    <t>Sopa de verduras</t>
  </si>
  <si>
    <t>SE128C</t>
  </si>
  <si>
    <t>SE129C</t>
  </si>
  <si>
    <t>SE130C</t>
  </si>
  <si>
    <t>SE131C</t>
  </si>
  <si>
    <t>SE134C</t>
  </si>
  <si>
    <t>Tamal verde</t>
  </si>
  <si>
    <t>SE136C</t>
  </si>
  <si>
    <t>Tequeños</t>
  </si>
  <si>
    <t>SE137C</t>
  </si>
  <si>
    <t>Tequeños con crema a la huancaína</t>
  </si>
  <si>
    <t>SE138C</t>
  </si>
  <si>
    <t>SE139C</t>
  </si>
  <si>
    <t>SE141C</t>
  </si>
  <si>
    <t>SE142C</t>
  </si>
  <si>
    <t>Adobo de pollo y arroz</t>
  </si>
  <si>
    <t>SS4C</t>
  </si>
  <si>
    <t>Adobo de res con menestra y arroz</t>
  </si>
  <si>
    <t>SS7C</t>
  </si>
  <si>
    <t>Aeropuerto de pollo</t>
  </si>
  <si>
    <t>SS8C</t>
  </si>
  <si>
    <t>SS10C</t>
  </si>
  <si>
    <t>SS14C</t>
  </si>
  <si>
    <t>SS16C</t>
  </si>
  <si>
    <t>Arroz blanco con filete de pollo, papas sancochadas y ensalada</t>
  </si>
  <si>
    <t>SS17C</t>
  </si>
  <si>
    <t>SS18C</t>
  </si>
  <si>
    <t>SS23C</t>
  </si>
  <si>
    <t>SS24C</t>
  </si>
  <si>
    <t>SS28C</t>
  </si>
  <si>
    <t>SS29C</t>
  </si>
  <si>
    <t>SS31C</t>
  </si>
  <si>
    <t>Arroz con pato</t>
  </si>
  <si>
    <t>SS32C</t>
  </si>
  <si>
    <t>SS33C</t>
  </si>
  <si>
    <t>Arvejita verde partida con pollo al horno y arroz</t>
  </si>
  <si>
    <t>SS38C</t>
  </si>
  <si>
    <t>Arvejita verde partida con pescado frito y arroz</t>
  </si>
  <si>
    <t>SS39C</t>
  </si>
  <si>
    <t>Asado de cerdo con arvejita verde y arroz</t>
  </si>
  <si>
    <t>SS40C</t>
  </si>
  <si>
    <t>Asado de pollo con menestra y arroz</t>
  </si>
  <si>
    <t>SS43C</t>
  </si>
  <si>
    <t>Asado de res y arroz</t>
  </si>
  <si>
    <t>SS45C</t>
  </si>
  <si>
    <t>Asado de res con menestra y arroz</t>
  </si>
  <si>
    <t>SS46C</t>
  </si>
  <si>
    <t>SS48C</t>
  </si>
  <si>
    <t>Cabrito a la norteña con arroz</t>
  </si>
  <si>
    <t>SS51C</t>
  </si>
  <si>
    <t>SS52C</t>
  </si>
  <si>
    <t>SS54C</t>
  </si>
  <si>
    <t>SS56C</t>
  </si>
  <si>
    <t>Causa con pollo al horno y arroz</t>
  </si>
  <si>
    <t>SS57C</t>
  </si>
  <si>
    <t>SS59C</t>
  </si>
  <si>
    <t>Cerdo al horno con arroz</t>
  </si>
  <si>
    <t>SS61C</t>
  </si>
  <si>
    <t>Chicharrón de pescado con frejoles y arroz</t>
  </si>
  <si>
    <t>SS67C</t>
  </si>
  <si>
    <t>SS68C</t>
  </si>
  <si>
    <t>Chicharrón de pescado con  yucas doradas</t>
  </si>
  <si>
    <t>SS69C</t>
  </si>
  <si>
    <t>Chicharrón de pollo con ensalada y arroz</t>
  </si>
  <si>
    <t>SS70C</t>
  </si>
  <si>
    <t>Chicharrón mixto</t>
  </si>
  <si>
    <t>SS71C</t>
  </si>
  <si>
    <t>Churrasco con arroz</t>
  </si>
  <si>
    <t>SS77C</t>
  </si>
  <si>
    <t>SS80C</t>
  </si>
  <si>
    <t>Combinado de tallarín rojo con frejoles y arroz</t>
  </si>
  <si>
    <t>SS82C</t>
  </si>
  <si>
    <t>Cordero a la norteña con frejoles y arroz</t>
  </si>
  <si>
    <t>SS83C</t>
  </si>
  <si>
    <t>Ensalada rusa con pollo a la brasa y arroz</t>
  </si>
  <si>
    <t>SS89C</t>
  </si>
  <si>
    <t>Ensalada rusa con pollo al horno y arroz</t>
  </si>
  <si>
    <t>SS90C</t>
  </si>
  <si>
    <t>Ensalada rusa con pollo frito y arroz</t>
  </si>
  <si>
    <t>SS91C</t>
  </si>
  <si>
    <t>SS92C</t>
  </si>
  <si>
    <t>SS93C</t>
  </si>
  <si>
    <t>Estofado de pavita con arroz y ensalada</t>
  </si>
  <si>
    <t>SS94C</t>
  </si>
  <si>
    <t>SS95C</t>
  </si>
  <si>
    <t>SS96C</t>
  </si>
  <si>
    <t>Estofado de pollo con menestra y arroz</t>
  </si>
  <si>
    <t>SS97C</t>
  </si>
  <si>
    <t>SS99C</t>
  </si>
  <si>
    <t>Estofado de lengua con arroz</t>
  </si>
  <si>
    <t>SS100C</t>
  </si>
  <si>
    <t>SS104C</t>
  </si>
  <si>
    <t>SS107C</t>
  </si>
  <si>
    <t>Frejoles con bisteck y arroz</t>
  </si>
  <si>
    <t>SS111C</t>
  </si>
  <si>
    <t>SS113C</t>
  </si>
  <si>
    <t>Frejoles con pollo a la norteña y arroz</t>
  </si>
  <si>
    <t>SS115C</t>
  </si>
  <si>
    <t>SS117C</t>
  </si>
  <si>
    <t>Frejoles con seco y arroz</t>
  </si>
  <si>
    <t>SS118C</t>
  </si>
  <si>
    <t>SS119C</t>
  </si>
  <si>
    <t>Guiso de habas con churrasco y arroz</t>
  </si>
  <si>
    <t>SS126C</t>
  </si>
  <si>
    <t>Guiso de quinua con pescado y arroz</t>
  </si>
  <si>
    <t>SS127C</t>
  </si>
  <si>
    <t>Guiso de trigo con pollo y arroz</t>
  </si>
  <si>
    <t>SS129C</t>
  </si>
  <si>
    <t>Guiso de vainita con pollo y arroz</t>
  </si>
  <si>
    <t>SS130C</t>
  </si>
  <si>
    <t>Hígado frito con arroz</t>
  </si>
  <si>
    <t>SS132C</t>
  </si>
  <si>
    <t>Jalea mixta</t>
  </si>
  <si>
    <t>SS134C</t>
  </si>
  <si>
    <t>SS138C</t>
  </si>
  <si>
    <t>Lenteja con adobo y arroz</t>
  </si>
  <si>
    <t>SS140C</t>
  </si>
  <si>
    <t>Lenteja con estofado y arroz</t>
  </si>
  <si>
    <t>SS143C</t>
  </si>
  <si>
    <t>SS144C</t>
  </si>
  <si>
    <t>Lenteja con hígado y arroz</t>
  </si>
  <si>
    <t>SS145C</t>
  </si>
  <si>
    <t>SS147C</t>
  </si>
  <si>
    <t>SS148C</t>
  </si>
  <si>
    <t>SS150C</t>
  </si>
  <si>
    <t>Locro de zapallo con filete de pollo y arroz</t>
  </si>
  <si>
    <t>SS151C</t>
  </si>
  <si>
    <t>Lomo al jugo con menestra y arroz</t>
  </si>
  <si>
    <t>SS152C</t>
  </si>
  <si>
    <t>Lomito de atún con arroz</t>
  </si>
  <si>
    <t>SS154C</t>
  </si>
  <si>
    <t>SS155C</t>
  </si>
  <si>
    <t>Lomo saltado con menestra y arroz</t>
  </si>
  <si>
    <t>SS156C</t>
  </si>
  <si>
    <t>SS157C</t>
  </si>
  <si>
    <t>Milanesa con ensalada y arroz</t>
  </si>
  <si>
    <t>SS161C</t>
  </si>
  <si>
    <t>Milanesa con menestra y arroz</t>
  </si>
  <si>
    <t>SS162C</t>
  </si>
  <si>
    <t>Molleja saltada con arroz</t>
  </si>
  <si>
    <t>SS164C</t>
  </si>
  <si>
    <t>Olluquito de charqui con arroz</t>
  </si>
  <si>
    <t>SS167C</t>
  </si>
  <si>
    <t>Pallares con chuleta y arroz</t>
  </si>
  <si>
    <t>SS170C</t>
  </si>
  <si>
    <t>Pallares con pescado y arroz</t>
  </si>
  <si>
    <t>SS172C</t>
  </si>
  <si>
    <t>Pallares con pollo y arroz</t>
  </si>
  <si>
    <t>SS173C</t>
  </si>
  <si>
    <t>Pavita con puré y arroz</t>
  </si>
  <si>
    <t>SS179C</t>
  </si>
  <si>
    <t>Patita con maní y arroz</t>
  </si>
  <si>
    <t>SS180C</t>
  </si>
  <si>
    <t>Pasta al pesto</t>
  </si>
  <si>
    <t>SS181C</t>
  </si>
  <si>
    <t>Pescado a lo macho con arroz</t>
  </si>
  <si>
    <t>SS186C</t>
  </si>
  <si>
    <t>SS187C</t>
  </si>
  <si>
    <t>SS189C</t>
  </si>
  <si>
    <t>Pescado en salsa de langostinos con arroz</t>
  </si>
  <si>
    <t>SS191C</t>
  </si>
  <si>
    <t>Picante de cuy con arroz</t>
  </si>
  <si>
    <t>SS192C</t>
  </si>
  <si>
    <t>Pizza americana personal</t>
  </si>
  <si>
    <t>SS195C</t>
  </si>
  <si>
    <t>SS196C</t>
  </si>
  <si>
    <t>Pollo a la leña</t>
  </si>
  <si>
    <t>SS200C</t>
  </si>
  <si>
    <t>SS202C</t>
  </si>
  <si>
    <t>SS203C</t>
  </si>
  <si>
    <t>Pollo a la olla con menestra y arroz</t>
  </si>
  <si>
    <t>SS206C</t>
  </si>
  <si>
    <t>SS210C</t>
  </si>
  <si>
    <t>Pollo a la parrilla con puré y arroz</t>
  </si>
  <si>
    <t>SS212C</t>
  </si>
  <si>
    <t>Pollo a la plancha con menestra y arroz</t>
  </si>
  <si>
    <t>SS215C</t>
  </si>
  <si>
    <t>Pollo al ají con menestra y arroz</t>
  </si>
  <si>
    <t>SS220C</t>
  </si>
  <si>
    <t>SS222C</t>
  </si>
  <si>
    <t>SS223C</t>
  </si>
  <si>
    <t>SS224C</t>
  </si>
  <si>
    <t>SS225C</t>
  </si>
  <si>
    <t>Pollo al horno con menestra, ensalada y arroz</t>
  </si>
  <si>
    <t>SS226C</t>
  </si>
  <si>
    <t>SS227C</t>
  </si>
  <si>
    <t>Pollo al horno con puré, ensalada y arroz</t>
  </si>
  <si>
    <t>SS228C</t>
  </si>
  <si>
    <t>SS233C</t>
  </si>
  <si>
    <t>Pollo al sillao con ensalada y arroz</t>
  </si>
  <si>
    <t>SS234C</t>
  </si>
  <si>
    <t>Pollo broaster con ensalada rusa y arroz</t>
  </si>
  <si>
    <t>SS239C</t>
  </si>
  <si>
    <t>Pollo broaster con papas fritas, ensalada y arroz</t>
  </si>
  <si>
    <t>SS241C</t>
  </si>
  <si>
    <t>Pollo con arroz</t>
  </si>
  <si>
    <t>SS242C</t>
  </si>
  <si>
    <t>Pollo con verduras y arroz chaufa</t>
  </si>
  <si>
    <t>SS245C</t>
  </si>
  <si>
    <t>Pollo dorado con papas fritas y arroz</t>
  </si>
  <si>
    <t>SS246C</t>
  </si>
  <si>
    <t>Pollo enrollado con arroz</t>
  </si>
  <si>
    <t>SS247C</t>
  </si>
  <si>
    <t>SS249C</t>
  </si>
  <si>
    <t>Pollo frito con menestra y arroz</t>
  </si>
  <si>
    <t>SS251C</t>
  </si>
  <si>
    <t>Pollo frito con papas fritas, ensalada y arroz</t>
  </si>
  <si>
    <t>SS254C</t>
  </si>
  <si>
    <t>Pollo saltado con arroz</t>
  </si>
  <si>
    <t>SS255C</t>
  </si>
  <si>
    <t>SS256C</t>
  </si>
  <si>
    <t>Puré con bisteck y arroz</t>
  </si>
  <si>
    <t>SS257C</t>
  </si>
  <si>
    <t>Puré con churrasco y arroz</t>
  </si>
  <si>
    <t>SS258C</t>
  </si>
  <si>
    <t>SS261C</t>
  </si>
  <si>
    <t>Puré con asado y arroz integral</t>
  </si>
  <si>
    <t>SS262C</t>
  </si>
  <si>
    <t>Puré con pollo, ensalada y arroz</t>
  </si>
  <si>
    <t>SS263C</t>
  </si>
  <si>
    <t>Quinua guisada con pollo y arroz</t>
  </si>
  <si>
    <t>SS264C</t>
  </si>
  <si>
    <t>Ravioles con carne</t>
  </si>
  <si>
    <t>SS265C</t>
  </si>
  <si>
    <t>Saltado de pollo con papas fritas y arroz</t>
  </si>
  <si>
    <t>SS269C</t>
  </si>
  <si>
    <t>SS270C</t>
  </si>
  <si>
    <t>SS272C</t>
  </si>
  <si>
    <t>Seco a la norteña con menestra, sarsa criolla y arroz</t>
  </si>
  <si>
    <t>SS273C</t>
  </si>
  <si>
    <t>Seco a la norteña con sarsa criolla y arroz</t>
  </si>
  <si>
    <t>SS274C</t>
  </si>
  <si>
    <t>SS275C</t>
  </si>
  <si>
    <t>Seco a la norteña de res con menestra y arroz</t>
  </si>
  <si>
    <t>SS276C</t>
  </si>
  <si>
    <t>SS277C</t>
  </si>
  <si>
    <t>SS282C</t>
  </si>
  <si>
    <t>Seco de cordero con menestra y arroz</t>
  </si>
  <si>
    <t>SS286C</t>
  </si>
  <si>
    <t>Seco de cordero con menestra, sarsa criolla y arroz</t>
  </si>
  <si>
    <t>SS287C</t>
  </si>
  <si>
    <t>Seco de pato con arroz</t>
  </si>
  <si>
    <t>SS288C</t>
  </si>
  <si>
    <t>SS289C</t>
  </si>
  <si>
    <t>SS290C</t>
  </si>
  <si>
    <t>Seco de pollo con sarsa criolla y arroz</t>
  </si>
  <si>
    <t>SS291C</t>
  </si>
  <si>
    <t>SS293C</t>
  </si>
  <si>
    <t>SS294C</t>
  </si>
  <si>
    <t>SS295C</t>
  </si>
  <si>
    <t>Seco de res con menestra, ensalada y arroz</t>
  </si>
  <si>
    <t>SS296C</t>
  </si>
  <si>
    <t>SS297C</t>
  </si>
  <si>
    <t>Seco huachano con menestra y arroz</t>
  </si>
  <si>
    <t>SS299C</t>
  </si>
  <si>
    <t>Spaguetti  con crema</t>
  </si>
  <si>
    <t>SS301C</t>
  </si>
  <si>
    <t>SS303C</t>
  </si>
  <si>
    <t>Suprema de pollo con arroz</t>
  </si>
  <si>
    <t>SS305C</t>
  </si>
  <si>
    <t>Tacacho con cecina</t>
  </si>
  <si>
    <t>SS306C</t>
  </si>
  <si>
    <t>Tacu tacu con pescado</t>
  </si>
  <si>
    <t>SS311C</t>
  </si>
  <si>
    <t>Tallarines con pollo</t>
  </si>
  <si>
    <t>SS315C</t>
  </si>
  <si>
    <t>SS317C</t>
  </si>
  <si>
    <t>Tallarines saltado</t>
  </si>
  <si>
    <t>SS318C</t>
  </si>
  <si>
    <t>SS319C</t>
  </si>
  <si>
    <t>SS323C</t>
  </si>
  <si>
    <t>Tallarines verdes con milanesa</t>
  </si>
  <si>
    <t>SS324C</t>
  </si>
  <si>
    <t>SS325C</t>
  </si>
  <si>
    <t>SS327C</t>
  </si>
  <si>
    <t>Trigo con adobo de pollo y arroz</t>
  </si>
  <si>
    <t>SS329C</t>
  </si>
  <si>
    <t>Trigo guisado con pollo y arroz</t>
  </si>
  <si>
    <t>SS331C</t>
  </si>
  <si>
    <t>SE1D</t>
  </si>
  <si>
    <t>D</t>
  </si>
  <si>
    <t>Alita broaster con ensalada de lechuga</t>
  </si>
  <si>
    <t>SE3D</t>
  </si>
  <si>
    <t>SE7D</t>
  </si>
  <si>
    <t>SE8D</t>
  </si>
  <si>
    <t>SE9D</t>
  </si>
  <si>
    <t>SE10D</t>
  </si>
  <si>
    <t>Caldo de pescado</t>
  </si>
  <si>
    <t>SE11D</t>
  </si>
  <si>
    <t>SE12D</t>
  </si>
  <si>
    <t>SE17D</t>
  </si>
  <si>
    <t>SE18D</t>
  </si>
  <si>
    <t>SE21D</t>
  </si>
  <si>
    <t>SE24D</t>
  </si>
  <si>
    <t>SE25D</t>
  </si>
  <si>
    <t>SE29D</t>
  </si>
  <si>
    <t>SE32D</t>
  </si>
  <si>
    <t>Chicharrón con salsa criolla y leche de tigre</t>
  </si>
  <si>
    <t>SE33D</t>
  </si>
  <si>
    <t>Chicharrón de pollo</t>
  </si>
  <si>
    <t>SE34D</t>
  </si>
  <si>
    <t>SE35D</t>
  </si>
  <si>
    <t>SE38D</t>
  </si>
  <si>
    <t>SE39D</t>
  </si>
  <si>
    <t>SE40D</t>
  </si>
  <si>
    <t>SE42D</t>
  </si>
  <si>
    <t>Chupe de habas</t>
  </si>
  <si>
    <t>SE43D</t>
  </si>
  <si>
    <t>SE44D</t>
  </si>
  <si>
    <t>SE45D</t>
  </si>
  <si>
    <t>Chupe de pollo</t>
  </si>
  <si>
    <t>SE46D</t>
  </si>
  <si>
    <t>Chupe mixto</t>
  </si>
  <si>
    <t>SE48D</t>
  </si>
  <si>
    <t>SE50D</t>
  </si>
  <si>
    <t>SE52D</t>
  </si>
  <si>
    <t>SE53D</t>
  </si>
  <si>
    <t>SE57D</t>
  </si>
  <si>
    <t>Ensalada de atún</t>
  </si>
  <si>
    <t>SE59D</t>
  </si>
  <si>
    <t>SE63D</t>
  </si>
  <si>
    <t>SE64D</t>
  </si>
  <si>
    <t>SE66D</t>
  </si>
  <si>
    <t>SE67D</t>
  </si>
  <si>
    <t>SE70D</t>
  </si>
  <si>
    <t>SE71D</t>
  </si>
  <si>
    <t>SE74D</t>
  </si>
  <si>
    <t>Papas fritas</t>
  </si>
  <si>
    <t>SE77D</t>
  </si>
  <si>
    <t>SE81D</t>
  </si>
  <si>
    <t>SE83D</t>
  </si>
  <si>
    <t>SE87D</t>
  </si>
  <si>
    <t>SE90D</t>
  </si>
  <si>
    <t>SE93D</t>
  </si>
  <si>
    <t>SE100D</t>
  </si>
  <si>
    <t>SE103D</t>
  </si>
  <si>
    <t>SE104D</t>
  </si>
  <si>
    <t>SE105D</t>
  </si>
  <si>
    <t>SE106D</t>
  </si>
  <si>
    <t>SE107D</t>
  </si>
  <si>
    <t>SE113D</t>
  </si>
  <si>
    <t>SE114D</t>
  </si>
  <si>
    <t>SE115D</t>
  </si>
  <si>
    <t>SE116D</t>
  </si>
  <si>
    <t>SE120D</t>
  </si>
  <si>
    <t>SE121D</t>
  </si>
  <si>
    <t>SE122D</t>
  </si>
  <si>
    <t>SE123D</t>
  </si>
  <si>
    <t>SE124D</t>
  </si>
  <si>
    <t>SE125D</t>
  </si>
  <si>
    <t>SE127D</t>
  </si>
  <si>
    <t>SE129D</t>
  </si>
  <si>
    <t>SE131D</t>
  </si>
  <si>
    <t>Sustancia</t>
  </si>
  <si>
    <t>SE132D</t>
  </si>
  <si>
    <t>SE133D</t>
  </si>
  <si>
    <t>SE134D</t>
  </si>
  <si>
    <t>SE135D</t>
  </si>
  <si>
    <t>SE139D</t>
  </si>
  <si>
    <t>SE141D</t>
  </si>
  <si>
    <t>Adobo de cerdo con puré y arroz</t>
  </si>
  <si>
    <t>SS3D</t>
  </si>
  <si>
    <t>Adobo de res con arroz y puré</t>
  </si>
  <si>
    <t>SS6D</t>
  </si>
  <si>
    <t>SS10D</t>
  </si>
  <si>
    <t>SS14D</t>
  </si>
  <si>
    <t>SS18D</t>
  </si>
  <si>
    <t>Arroz chaufa de cerdo</t>
  </si>
  <si>
    <t>SS21D</t>
  </si>
  <si>
    <t>SS23D</t>
  </si>
  <si>
    <t>Arroz con carne</t>
  </si>
  <si>
    <t>SS26D</t>
  </si>
  <si>
    <t>Arroz con cerdo con sarsa criolla</t>
  </si>
  <si>
    <t>SS27D</t>
  </si>
  <si>
    <t>SS28D</t>
  </si>
  <si>
    <t>SS29D</t>
  </si>
  <si>
    <t>SS31D</t>
  </si>
  <si>
    <t>SS33D</t>
  </si>
  <si>
    <t>Arvejita verde partida con guiso de pollo y arroz</t>
  </si>
  <si>
    <t>SS36D</t>
  </si>
  <si>
    <t>Arvejita verde partida con hígado frito y arroz</t>
  </si>
  <si>
    <t>SS37D</t>
  </si>
  <si>
    <t>SS39D</t>
  </si>
  <si>
    <t>Asado de pollo y arroz</t>
  </si>
  <si>
    <t>SS42D</t>
  </si>
  <si>
    <t>SS46D</t>
  </si>
  <si>
    <t>SS47D</t>
  </si>
  <si>
    <t>SS49D</t>
  </si>
  <si>
    <t>Carapulcra y arroz</t>
  </si>
  <si>
    <t>SS53D</t>
  </si>
  <si>
    <t>SS54D</t>
  </si>
  <si>
    <t>SS56D</t>
  </si>
  <si>
    <t>SS59D</t>
  </si>
  <si>
    <t>Cebiche de pollo con arroz</t>
  </si>
  <si>
    <t>SS60D</t>
  </si>
  <si>
    <t>Chanfainita con arroz</t>
  </si>
  <si>
    <t>SS62D</t>
  </si>
  <si>
    <t>Chanfainita con tallarín</t>
  </si>
  <si>
    <t>SS63D</t>
  </si>
  <si>
    <t>Chicharrón de pescado</t>
  </si>
  <si>
    <t>SS64D</t>
  </si>
  <si>
    <t>SS65D</t>
  </si>
  <si>
    <t>SS67D</t>
  </si>
  <si>
    <t>SS68D</t>
  </si>
  <si>
    <t>SS70D</t>
  </si>
  <si>
    <t>Chicharrón mixto con sarsa criolla y arroz</t>
  </si>
  <si>
    <t>SS72D</t>
  </si>
  <si>
    <t>Chuleta de cerdo con papas fritas y arroz</t>
  </si>
  <si>
    <t>SS76D</t>
  </si>
  <si>
    <t>SS80D</t>
  </si>
  <si>
    <t>SS83D</t>
  </si>
  <si>
    <t>Costillas con papa  y arroz</t>
  </si>
  <si>
    <t>SS85D</t>
  </si>
  <si>
    <t>Costillas norteño con frejoles y arroz</t>
  </si>
  <si>
    <t>SS86D</t>
  </si>
  <si>
    <t>Ensalada rusa con pollo broaster y arroz</t>
  </si>
  <si>
    <t>SS88D</t>
  </si>
  <si>
    <t>SS91D</t>
  </si>
  <si>
    <t>SS92D</t>
  </si>
  <si>
    <t>SS93D</t>
  </si>
  <si>
    <t>SS95D</t>
  </si>
  <si>
    <t>SS97D</t>
  </si>
  <si>
    <t>SS98D</t>
  </si>
  <si>
    <t>Espesado de res con arroz</t>
  </si>
  <si>
    <t>SS101D</t>
  </si>
  <si>
    <t>Filete de pescado con arroz</t>
  </si>
  <si>
    <t>SS103D</t>
  </si>
  <si>
    <t>SS108D</t>
  </si>
  <si>
    <t>SS111D</t>
  </si>
  <si>
    <t>SS114D</t>
  </si>
  <si>
    <t>Frejoles con pollo al vino</t>
  </si>
  <si>
    <t>SS116D</t>
  </si>
  <si>
    <t>SS117D</t>
  </si>
  <si>
    <t>SS119D</t>
  </si>
  <si>
    <t>Garbanzo con chuleta y arroz</t>
  </si>
  <si>
    <t>SS121D</t>
  </si>
  <si>
    <t>Garbanzo con churrasco, ensalada y arroz</t>
  </si>
  <si>
    <t>SS122D</t>
  </si>
  <si>
    <t>Garbanzo con pescado y arroz</t>
  </si>
  <si>
    <t>SS123D</t>
  </si>
  <si>
    <t>Jalea con yuca frita</t>
  </si>
  <si>
    <t>SS133D</t>
  </si>
  <si>
    <t>SS137D</t>
  </si>
  <si>
    <t>Lenteja con bisteck y arroz</t>
  </si>
  <si>
    <t>SS141D</t>
  </si>
  <si>
    <t>SS142D</t>
  </si>
  <si>
    <t>SS143D</t>
  </si>
  <si>
    <t>SS148D</t>
  </si>
  <si>
    <t>SS151D</t>
  </si>
  <si>
    <t>SS152D</t>
  </si>
  <si>
    <t>SS155D</t>
  </si>
  <si>
    <t>SS157D</t>
  </si>
  <si>
    <t>Malaya dorada con arroz</t>
  </si>
  <si>
    <t>SS159D</t>
  </si>
  <si>
    <t>SS161D</t>
  </si>
  <si>
    <t>Milanesa con papas fritas y arroz</t>
  </si>
  <si>
    <t>SS163D</t>
  </si>
  <si>
    <t>SS165D</t>
  </si>
  <si>
    <t>SS169D</t>
  </si>
  <si>
    <t>SS172D</t>
  </si>
  <si>
    <t>SS173D</t>
  </si>
  <si>
    <t>Pavita a la norteña con arroz</t>
  </si>
  <si>
    <t>SS176D</t>
  </si>
  <si>
    <t>Pavita con ensalada y arroz</t>
  </si>
  <si>
    <t>SS177D</t>
  </si>
  <si>
    <t>SS178D</t>
  </si>
  <si>
    <t>Pescado a la chorrillana con arroz</t>
  </si>
  <si>
    <t>SS185D</t>
  </si>
  <si>
    <t>SS186D</t>
  </si>
  <si>
    <t>SS187D</t>
  </si>
  <si>
    <t>SS189D</t>
  </si>
  <si>
    <t>Picante de pollo con arroz</t>
  </si>
  <si>
    <t>SS193D</t>
  </si>
  <si>
    <t>SS196D</t>
  </si>
  <si>
    <t>Pollo a la chiclayana con menestra y arroz</t>
  </si>
  <si>
    <t>SS199D</t>
  </si>
  <si>
    <t>SS203D</t>
  </si>
  <si>
    <t>Pollo a la huachana con menestra y arroz</t>
  </si>
  <si>
    <t>SS204D</t>
  </si>
  <si>
    <t>SS206D</t>
  </si>
  <si>
    <t>SS207D</t>
  </si>
  <si>
    <t>Pollo a la olla con puré y arroz</t>
  </si>
  <si>
    <t>SS208D</t>
  </si>
  <si>
    <t>Pollo a la parrilla con arroz y papas fritas</t>
  </si>
  <si>
    <t>SS209D</t>
  </si>
  <si>
    <t>SS211D</t>
  </si>
  <si>
    <t>Pollo a la plancha con arroz</t>
  </si>
  <si>
    <t>SS213D</t>
  </si>
  <si>
    <t>SS215D</t>
  </si>
  <si>
    <t>SS217D</t>
  </si>
  <si>
    <t>Pollo a la plancha con papas fritas, ensalada y arroz</t>
  </si>
  <si>
    <t>SS218D</t>
  </si>
  <si>
    <t>SS222D</t>
  </si>
  <si>
    <t>SS224D</t>
  </si>
  <si>
    <t>SS225D</t>
  </si>
  <si>
    <t>SS226D</t>
  </si>
  <si>
    <t>SS227D</t>
  </si>
  <si>
    <t>SS228D</t>
  </si>
  <si>
    <t>Pollo al maní con menestra y arroz</t>
  </si>
  <si>
    <t>SS232D</t>
  </si>
  <si>
    <t>SS233D</t>
  </si>
  <si>
    <t>Pollo al vino con arroz</t>
  </si>
  <si>
    <t>SS235D</t>
  </si>
  <si>
    <t>Pollo al vino con menestra y arroz</t>
  </si>
  <si>
    <t>SS237D</t>
  </si>
  <si>
    <t>SS239D</t>
  </si>
  <si>
    <t>SS241D</t>
  </si>
  <si>
    <t>Pollo frito con arroz</t>
  </si>
  <si>
    <t>SS248D</t>
  </si>
  <si>
    <t>Pollo frito con ensalada rusa y arroz</t>
  </si>
  <si>
    <t>SS250D</t>
  </si>
  <si>
    <t>SS252D</t>
  </si>
  <si>
    <t>SS256D</t>
  </si>
  <si>
    <t>Rocoto relleno con arroz</t>
  </si>
  <si>
    <t>SS266D</t>
  </si>
  <si>
    <t>Saltado de brócoli con arroz</t>
  </si>
  <si>
    <t>SS267D</t>
  </si>
  <si>
    <t>Saltado de pollo con arroz</t>
  </si>
  <si>
    <t>SS268D</t>
  </si>
  <si>
    <t>SS271D</t>
  </si>
  <si>
    <t>SS272D</t>
  </si>
  <si>
    <t>SS273D</t>
  </si>
  <si>
    <t>SS275D</t>
  </si>
  <si>
    <t>SS276D</t>
  </si>
  <si>
    <t>SS277D</t>
  </si>
  <si>
    <t>Seco a la norteña con menestra, ensalada y arroz</t>
  </si>
  <si>
    <t>SS278D</t>
  </si>
  <si>
    <t>Seco de cabrito a la norteña con menestra y arroz</t>
  </si>
  <si>
    <t>SS280D</t>
  </si>
  <si>
    <t>SS283D</t>
  </si>
  <si>
    <t>Seco de costillar con menestra y arroz</t>
  </si>
  <si>
    <t>SS284D</t>
  </si>
  <si>
    <t>SS286D</t>
  </si>
  <si>
    <t>SS288D</t>
  </si>
  <si>
    <t>SS289D</t>
  </si>
  <si>
    <t>SS290D</t>
  </si>
  <si>
    <t>SS294D</t>
  </si>
  <si>
    <t>SS295D</t>
  </si>
  <si>
    <t>SS296D</t>
  </si>
  <si>
    <t>SS297D</t>
  </si>
  <si>
    <t>Seco de ternera con menestra y arroz</t>
  </si>
  <si>
    <t>SS298D</t>
  </si>
  <si>
    <t>Sopa seca con carapulcra y arroz</t>
  </si>
  <si>
    <t>SS300D</t>
  </si>
  <si>
    <t>SS303D</t>
  </si>
  <si>
    <t>Suprema de pescado con arroz y ensalada</t>
  </si>
  <si>
    <t>SS304D</t>
  </si>
  <si>
    <t>Tacu tacu con filete de pollo</t>
  </si>
  <si>
    <t>SS308D</t>
  </si>
  <si>
    <t>SS309D</t>
  </si>
  <si>
    <t>Tacu tacu con lomo y arroz</t>
  </si>
  <si>
    <t>SS310D</t>
  </si>
  <si>
    <t>SS311D</t>
  </si>
  <si>
    <t>SS317D</t>
  </si>
  <si>
    <t>Tallarines verdes con chuleta</t>
  </si>
  <si>
    <t>SS320D</t>
  </si>
  <si>
    <t>SS321D</t>
  </si>
  <si>
    <t>SS323D</t>
  </si>
  <si>
    <t>SS325D</t>
  </si>
  <si>
    <t>Tallarines verdes con pollo y crema a la huancaína</t>
  </si>
  <si>
    <t>SS326D</t>
  </si>
  <si>
    <t>SS327D</t>
  </si>
  <si>
    <t>Trucha con arroz</t>
  </si>
  <si>
    <t>SS332D</t>
  </si>
  <si>
    <t>SE1E</t>
  </si>
  <si>
    <t>E</t>
  </si>
  <si>
    <t>SE2E</t>
  </si>
  <si>
    <t>Caldo</t>
  </si>
  <si>
    <t>SE6E</t>
  </si>
  <si>
    <t>SE7E</t>
  </si>
  <si>
    <t>SE8E</t>
  </si>
  <si>
    <t>SE9E</t>
  </si>
  <si>
    <t>SE10E</t>
  </si>
  <si>
    <t>SE12E</t>
  </si>
  <si>
    <t>Causa</t>
  </si>
  <si>
    <t>SE15E</t>
  </si>
  <si>
    <t>SE18E</t>
  </si>
  <si>
    <t>SE21E</t>
  </si>
  <si>
    <t>SE24E</t>
  </si>
  <si>
    <t>SE25E</t>
  </si>
  <si>
    <t>Cebiche de pescado con chicharrón de pota</t>
  </si>
  <si>
    <t>SE26E</t>
  </si>
  <si>
    <t>Cebiche de pota</t>
  </si>
  <si>
    <t>SE28E</t>
  </si>
  <si>
    <t>SE29E</t>
  </si>
  <si>
    <t>Cebiche y chilcano de pescado</t>
  </si>
  <si>
    <t>SE30E</t>
  </si>
  <si>
    <t>SE32E</t>
  </si>
  <si>
    <t>SE38E</t>
  </si>
  <si>
    <t>SE40E</t>
  </si>
  <si>
    <t>SE42E</t>
  </si>
  <si>
    <t>SE43E</t>
  </si>
  <si>
    <t>SE45E</t>
  </si>
  <si>
    <t>Chupe de trigo</t>
  </si>
  <si>
    <t>SE47E</t>
  </si>
  <si>
    <t>SE50E</t>
  </si>
  <si>
    <t>SE54E</t>
  </si>
  <si>
    <t>SE57E</t>
  </si>
  <si>
    <t>Ensalada de lechuga</t>
  </si>
  <si>
    <t>SE62E</t>
  </si>
  <si>
    <t>SE63E</t>
  </si>
  <si>
    <t>SE70E</t>
  </si>
  <si>
    <t>SE71E</t>
  </si>
  <si>
    <t>SE72E</t>
  </si>
  <si>
    <t>SE74E</t>
  </si>
  <si>
    <t>SE78E</t>
  </si>
  <si>
    <t>Papa rellena con ensalada</t>
  </si>
  <si>
    <t>SE79E</t>
  </si>
  <si>
    <t>SE81E</t>
  </si>
  <si>
    <t>SE83E</t>
  </si>
  <si>
    <t>SE87E</t>
  </si>
  <si>
    <t>SE90E</t>
  </si>
  <si>
    <t>SE91E</t>
  </si>
  <si>
    <t>SE93E</t>
  </si>
  <si>
    <t>Sopa campesina</t>
  </si>
  <si>
    <t>SE95E</t>
  </si>
  <si>
    <t>SE100E</t>
  </si>
  <si>
    <t>SE103E</t>
  </si>
  <si>
    <t>SE104E</t>
  </si>
  <si>
    <t>SE105E</t>
  </si>
  <si>
    <t>SE109E</t>
  </si>
  <si>
    <t>SE113E</t>
  </si>
  <si>
    <t>SE114E</t>
  </si>
  <si>
    <t>SE115E</t>
  </si>
  <si>
    <t>SE116E</t>
  </si>
  <si>
    <t>SE120E</t>
  </si>
  <si>
    <t>SE121E</t>
  </si>
  <si>
    <t>SE122E</t>
  </si>
  <si>
    <t>SE123E</t>
  </si>
  <si>
    <t>SE125E</t>
  </si>
  <si>
    <t>SE126E</t>
  </si>
  <si>
    <t>SE127E</t>
  </si>
  <si>
    <t>SE129E</t>
  </si>
  <si>
    <t>SE130E</t>
  </si>
  <si>
    <t>SE131E</t>
  </si>
  <si>
    <t>SE134E</t>
  </si>
  <si>
    <t>SE135E</t>
  </si>
  <si>
    <t>SE137E</t>
  </si>
  <si>
    <t>SE138E</t>
  </si>
  <si>
    <t>SE139E</t>
  </si>
  <si>
    <t>Tequeños de queso</t>
  </si>
  <si>
    <t>SE140E</t>
  </si>
  <si>
    <t>Adobo de cerdo y arroz</t>
  </si>
  <si>
    <t>SS1E</t>
  </si>
  <si>
    <t>Adobo de cerdo con menestra y arroz</t>
  </si>
  <si>
    <t>SS2E</t>
  </si>
  <si>
    <t>SS4E</t>
  </si>
  <si>
    <t>Adobo de pollo con ensalada y arroz</t>
  </si>
  <si>
    <t>SS5E</t>
  </si>
  <si>
    <t>SS10E</t>
  </si>
  <si>
    <t>Alita broaster con papas fritas y arroz</t>
  </si>
  <si>
    <t>SS12E</t>
  </si>
  <si>
    <t>SS13E</t>
  </si>
  <si>
    <t>SS15E</t>
  </si>
  <si>
    <t>SS22E</t>
  </si>
  <si>
    <t>SS23E</t>
  </si>
  <si>
    <t>SS28E</t>
  </si>
  <si>
    <t>SS29E</t>
  </si>
  <si>
    <t>SS31E</t>
  </si>
  <si>
    <t>SS33E</t>
  </si>
  <si>
    <t>Arvejita verde partida con estofado de pollo y arroz</t>
  </si>
  <si>
    <t>SS35E</t>
  </si>
  <si>
    <t>SS40E</t>
  </si>
  <si>
    <t>Asado de cerdo con menestra y arroz</t>
  </si>
  <si>
    <t>SS41E</t>
  </si>
  <si>
    <t>SS42E</t>
  </si>
  <si>
    <t>SS43E</t>
  </si>
  <si>
    <t>Asado de pollo con puré y arroz</t>
  </si>
  <si>
    <t>SS44E</t>
  </si>
  <si>
    <t>SS45E</t>
  </si>
  <si>
    <t>SS46E</t>
  </si>
  <si>
    <t>Bisteck de res con papas fritas y arroz</t>
  </si>
  <si>
    <t>SS50E</t>
  </si>
  <si>
    <t>SS51E</t>
  </si>
  <si>
    <t>SS52E</t>
  </si>
  <si>
    <t>SS56E</t>
  </si>
  <si>
    <t>SS58E</t>
  </si>
  <si>
    <t>SS59E</t>
  </si>
  <si>
    <t>SS64E</t>
  </si>
  <si>
    <t>Chicharrón de pescado con ensalada y arroz</t>
  </si>
  <si>
    <t>SS66E</t>
  </si>
  <si>
    <t>SS68E</t>
  </si>
  <si>
    <t>Chicharrón mixto con yuca frita</t>
  </si>
  <si>
    <t>SS73E</t>
  </si>
  <si>
    <t>Chuleta a la parrilla con arroz</t>
  </si>
  <si>
    <t>SS75E</t>
  </si>
  <si>
    <t>Churrasco con frejoles y arroz</t>
  </si>
  <si>
    <t>SS78E</t>
  </si>
  <si>
    <t>Churrasco con papas fritas con ensalada y arroz</t>
  </si>
  <si>
    <t>SS79E</t>
  </si>
  <si>
    <t>SS80E</t>
  </si>
  <si>
    <t>SS83E</t>
  </si>
  <si>
    <t>SS90E</t>
  </si>
  <si>
    <t>SS93E</t>
  </si>
  <si>
    <t>SS94E</t>
  </si>
  <si>
    <t>SS95E</t>
  </si>
  <si>
    <t>SS97E</t>
  </si>
  <si>
    <t>SS104E</t>
  </si>
  <si>
    <t>Frejoles con asado de carne y arroz</t>
  </si>
  <si>
    <t>SS110E</t>
  </si>
  <si>
    <t>Frejoles con cabrito a la norteña y arroz</t>
  </si>
  <si>
    <t>SS112E</t>
  </si>
  <si>
    <t>SS113E</t>
  </si>
  <si>
    <t>SS114E</t>
  </si>
  <si>
    <t>SS117E</t>
  </si>
  <si>
    <t>SS118E</t>
  </si>
  <si>
    <t>SS119E</t>
  </si>
  <si>
    <t>SS123E</t>
  </si>
  <si>
    <t>Guiso de caigua con arroz</t>
  </si>
  <si>
    <t>SS125E</t>
  </si>
  <si>
    <t>Guiso de trigo con lomo de socona y arroz</t>
  </si>
  <si>
    <t>SS128E</t>
  </si>
  <si>
    <t>Hígado encebollado con arroz</t>
  </si>
  <si>
    <t>SS131E</t>
  </si>
  <si>
    <t>Jalea mixta con yuca frita</t>
  </si>
  <si>
    <t>SS135E</t>
  </si>
  <si>
    <t>SS136E</t>
  </si>
  <si>
    <t>SS142E</t>
  </si>
  <si>
    <t>SS143E</t>
  </si>
  <si>
    <t>SS148E</t>
  </si>
  <si>
    <t>Locro con hígado frito y arroz</t>
  </si>
  <si>
    <t>SS149E</t>
  </si>
  <si>
    <t>SS154E</t>
  </si>
  <si>
    <t>SS155E</t>
  </si>
  <si>
    <t>SS157E</t>
  </si>
  <si>
    <t>SS161E</t>
  </si>
  <si>
    <t>SS165E</t>
  </si>
  <si>
    <t>Olluquito con arroz integral</t>
  </si>
  <si>
    <t>SS166E</t>
  </si>
  <si>
    <t>SS169E</t>
  </si>
  <si>
    <t>Pallares con guiso de pollo y arroz</t>
  </si>
  <si>
    <t>SS171E</t>
  </si>
  <si>
    <t>SS173E</t>
  </si>
  <si>
    <t>Pavita al vino con arroz</t>
  </si>
  <si>
    <t>SS175E</t>
  </si>
  <si>
    <t>Pechuga a la parrilla + 1 chorizo + 1 anticucho de corazón de pollo
+ papas fritas</t>
  </si>
  <si>
    <t>SS184E</t>
  </si>
  <si>
    <t>SS187E</t>
  </si>
  <si>
    <t>SS189E</t>
  </si>
  <si>
    <t>SS192E</t>
  </si>
  <si>
    <t>SS196E</t>
  </si>
  <si>
    <t>SS202E</t>
  </si>
  <si>
    <t>SS206E</t>
  </si>
  <si>
    <t>SS208E</t>
  </si>
  <si>
    <t>SS214E</t>
  </si>
  <si>
    <t>Pollo a la plancha con puré y arroz</t>
  </si>
  <si>
    <t>SS219E</t>
  </si>
  <si>
    <t>SS222E</t>
  </si>
  <si>
    <t>SS223E</t>
  </si>
  <si>
    <t>SS224E</t>
  </si>
  <si>
    <t>SS225E</t>
  </si>
  <si>
    <t>SS227E</t>
  </si>
  <si>
    <t>Pollo al jugo con menestra y arroz</t>
  </si>
  <si>
    <t>SS229E</t>
  </si>
  <si>
    <t>Pollo al maní con arroz</t>
  </si>
  <si>
    <t>SS230E</t>
  </si>
  <si>
    <t>Pollo al maní con ensalada y arroz</t>
  </si>
  <si>
    <t>SS231E</t>
  </si>
  <si>
    <t>Pollo al vino con ensalada y arroz</t>
  </si>
  <si>
    <t>SS236E</t>
  </si>
  <si>
    <t>Pollo broaster</t>
  </si>
  <si>
    <t>SS238E</t>
  </si>
  <si>
    <t>Pollo broaster con papas fritas y arroz</t>
  </si>
  <si>
    <t>SS240E</t>
  </si>
  <si>
    <t>SS242E</t>
  </si>
  <si>
    <t>SS248E</t>
  </si>
  <si>
    <t>SS249E</t>
  </si>
  <si>
    <t>SS251E</t>
  </si>
  <si>
    <t>SS252E</t>
  </si>
  <si>
    <t>SS256E</t>
  </si>
  <si>
    <t>Pure con pavita y arroz</t>
  </si>
  <si>
    <t>SS259E</t>
  </si>
  <si>
    <t>Puré con pollo al sillao y arroz</t>
  </si>
  <si>
    <t>SS260E</t>
  </si>
  <si>
    <t>SS261E</t>
  </si>
  <si>
    <t>SS271E</t>
  </si>
  <si>
    <t>SS272E</t>
  </si>
  <si>
    <t>SS274E</t>
  </si>
  <si>
    <t>SS275E</t>
  </si>
  <si>
    <t>SS276E</t>
  </si>
  <si>
    <t>Seco de cabrito con arroz</t>
  </si>
  <si>
    <t>SS281E</t>
  </si>
  <si>
    <t>SS282E</t>
  </si>
  <si>
    <t>SS286E</t>
  </si>
  <si>
    <t>SS287E</t>
  </si>
  <si>
    <t>SS289E</t>
  </si>
  <si>
    <t>SS290E</t>
  </si>
  <si>
    <t>Seco de res a la huachana, menestra y arroz</t>
  </si>
  <si>
    <t>SS292E</t>
  </si>
  <si>
    <t>SS293E</t>
  </si>
  <si>
    <t>SS295E</t>
  </si>
  <si>
    <t>SS296E</t>
  </si>
  <si>
    <t>SS297E</t>
  </si>
  <si>
    <t>SS303E</t>
  </si>
  <si>
    <t>SS308E</t>
  </si>
  <si>
    <t>SS309E</t>
  </si>
  <si>
    <t>SS317E</t>
  </si>
  <si>
    <t>SS325E</t>
  </si>
  <si>
    <t>SS326E</t>
  </si>
  <si>
    <t>SS327E</t>
  </si>
  <si>
    <t>Ternera a la chiclayana con arroz</t>
  </si>
  <si>
    <t>SS328E</t>
  </si>
  <si>
    <t>ALIMENTO</t>
  </si>
  <si>
    <t>FACTOR DE CONVERSIÓN</t>
  </si>
  <si>
    <t>PESO COCIDO</t>
  </si>
  <si>
    <t>PESO CRUDO</t>
  </si>
  <si>
    <t>Nombre completo</t>
  </si>
  <si>
    <t>Factor de conversión (F.C.)</t>
  </si>
  <si>
    <t>Arroz blanco corriente Sancochado</t>
  </si>
  <si>
    <t>Arroz blanco corriente Panetela</t>
  </si>
  <si>
    <t>Arroz blanco corriente Tostado</t>
  </si>
  <si>
    <t>Avena, hojuelas de Sancochada</t>
  </si>
  <si>
    <t>Camote amarillo, rodajas Frito</t>
  </si>
  <si>
    <t>Cebada perlada Sancochada</t>
  </si>
  <si>
    <t>Cebada Tostada</t>
  </si>
  <si>
    <t>Fideo tallarín delgado N.° 40 Sancochado</t>
  </si>
  <si>
    <t>Fideo tallarín grueso N.° 40 Sancochado</t>
  </si>
  <si>
    <t>Fideo corbata Sancochado</t>
  </si>
  <si>
    <t>Fideo entrefino Sancochado</t>
  </si>
  <si>
    <t>Jurel Frito</t>
  </si>
  <si>
    <t>Fideo entrefino Tostado</t>
  </si>
  <si>
    <t>Fideo especial de huevo Frito</t>
  </si>
  <si>
    <t>Fideo especial de huevo Tostado</t>
  </si>
  <si>
    <t>Kiwicha Tostado</t>
  </si>
  <si>
    <t>Maíz pelado seco Sancochado</t>
  </si>
  <si>
    <t>Maíz mote Sancochado</t>
  </si>
  <si>
    <t>OLEAGINOSAS</t>
  </si>
  <si>
    <t>Maíz Tostado c/aceite</t>
  </si>
  <si>
    <t>Maíz Tostado s/ aceite</t>
  </si>
  <si>
    <t>Pan Frito</t>
  </si>
  <si>
    <t>Quinua blanca Sancochado</t>
  </si>
  <si>
    <t>Quinua blanca Tostada</t>
  </si>
  <si>
    <t>VERDURAS</t>
  </si>
  <si>
    <t>Quinua roja Sancochada</t>
  </si>
  <si>
    <t>Trigo pelado Sancochado</t>
  </si>
  <si>
    <t>Acelga Sancochada</t>
  </si>
  <si>
    <t>Aji panca Un puñado de Unidad entera (50.8 g) Neto Blanqueado</t>
  </si>
  <si>
    <t>Ají verde Sancochado</t>
  </si>
  <si>
    <t>Ajo Sancochado</t>
  </si>
  <si>
    <t>Albahaca Sancochada</t>
  </si>
  <si>
    <t>Alcachofa Sancochada</t>
  </si>
  <si>
    <t>Apio Sancochado</t>
  </si>
  <si>
    <t>Berenjena Sancochada</t>
  </si>
  <si>
    <t>Brócoli 1 porcion de ramitas de brocoli (60.8 g) Neto Al dente</t>
  </si>
  <si>
    <t>Brócoli 1 porcion de ramitas de ramitas de brocoli (56.4 g) Neto Sancochado</t>
  </si>
  <si>
    <t>Brócoli Al dente</t>
  </si>
  <si>
    <t>Brócoli Sancochado</t>
  </si>
  <si>
    <t>Caigua Sancochado</t>
  </si>
  <si>
    <t>Caigua Unidad mediana Neto Sancochado</t>
  </si>
  <si>
    <t>Calabaza china Saltada</t>
  </si>
  <si>
    <t>Calabaza china Sancochada</t>
  </si>
  <si>
    <t>Cebolla china Frita</t>
  </si>
  <si>
    <t>Cebolla china Sancochada</t>
  </si>
  <si>
    <t>Cebolla de cabeza (Roja) 3 Raciones de corte julinana (100.1 g) Neto Sancochado</t>
  </si>
  <si>
    <t>Cebolla de cabeza (roja) Frita</t>
  </si>
  <si>
    <t>Cebolla de cabeza (roja) Sancochada</t>
  </si>
  <si>
    <t>Col Sancochada</t>
  </si>
  <si>
    <t>Coliflor Saltada</t>
  </si>
  <si>
    <t>Coliflor Sancochada</t>
  </si>
  <si>
    <t>Culantro Sancochada</t>
  </si>
  <si>
    <t>Espárrago Sancochada</t>
  </si>
  <si>
    <t>Espinaca Sancochada</t>
  </si>
  <si>
    <t>Frijolito chino Saltado</t>
  </si>
  <si>
    <t>Frijolito chino Sancochado</t>
  </si>
  <si>
    <t>Nabo Sancochado</t>
  </si>
  <si>
    <t>Pacchoy Sancochado</t>
  </si>
  <si>
    <t>Pimiento fresco Sancochado</t>
  </si>
  <si>
    <t>Rocoto Sancochado</t>
  </si>
  <si>
    <t>Tomate Frito</t>
  </si>
  <si>
    <t>Tomate italiano (marsano) Sancochado</t>
  </si>
  <si>
    <t>Tomate italiano (Marzano) Unidad mediana Neto Sancochado</t>
  </si>
  <si>
    <t>Vainitas 2 Porciones de vainitas picadas (56.1g) Neto Sancochado</t>
  </si>
  <si>
    <t>Vainitas Sancochado</t>
  </si>
  <si>
    <t>Zanahoria amarilla Sancochado</t>
  </si>
  <si>
    <t>Zanahoria amarilla Unidad mediana Neto Sancochado</t>
  </si>
  <si>
    <t>Zapallito italiano Sancochado</t>
  </si>
  <si>
    <t>Zapallo macre Sancochado</t>
  </si>
  <si>
    <t>Zapallo Macre Trozo mediano Neto Sancochado</t>
  </si>
  <si>
    <t>Aceituna Sancochada</t>
  </si>
  <si>
    <t>Guindones secos Sancochados</t>
  </si>
  <si>
    <t>Higo seco Sancochado</t>
  </si>
  <si>
    <t>Huesillo seco Sancochado</t>
  </si>
  <si>
    <t>Manzana Sancochada</t>
  </si>
  <si>
    <t>Melocotón Sancochado</t>
  </si>
  <si>
    <t>Membrillo Sancochado</t>
  </si>
  <si>
    <t>Piña Sancochada</t>
  </si>
  <si>
    <t>Plátano bellaco verde Frito</t>
  </si>
  <si>
    <t>Plátano bellaco verde Sancochado</t>
  </si>
  <si>
    <t>Plátano bellaco maduro Frito</t>
  </si>
  <si>
    <t>Plátano bellaco maduro Horneado</t>
  </si>
  <si>
    <t>Plátano bellaco maduro Sancochado</t>
  </si>
  <si>
    <t>Plátano de isla Frito</t>
  </si>
  <si>
    <t>Plátano de isla Sancochado</t>
  </si>
  <si>
    <t>Plátano bellaco verde Porción de rodajas delgadas de Unidad mediana Neto Frito</t>
  </si>
  <si>
    <t>Plátano bellaco verde Unidad mediana Bruto Sancochado</t>
  </si>
  <si>
    <t>Plátano bellaco verde Unidad mediana Neto Sancochado</t>
  </si>
  <si>
    <t>Plátano bellaco maduro Tajada Slice de Unidad mediana Neto Frito</t>
  </si>
  <si>
    <t>Plátano bellaco maduro Porción de rodajas delgadas de Unidad mediana Neto Frito</t>
  </si>
  <si>
    <t>Plátano bellaco maduro Unidad mediana Bruto Sancochado</t>
  </si>
  <si>
    <t>Plátano bellaco maduro Unidad mediana Neto Sancochado</t>
  </si>
  <si>
    <t>Coco, pescado Al vapor</t>
  </si>
  <si>
    <t>Coco, pescado Frito</t>
  </si>
  <si>
    <t>Coco, pescado Sancochado</t>
  </si>
  <si>
    <t>Huevera de cojinova Frita</t>
  </si>
  <si>
    <t>Jurel Sancochado</t>
  </si>
  <si>
    <t>Lisa Sancochada</t>
  </si>
  <si>
    <t>Lorna Frita</t>
  </si>
  <si>
    <t>Lorna Sancochada</t>
  </si>
  <si>
    <t>Machete Sancochado</t>
  </si>
  <si>
    <t>Merluza Al vapor</t>
  </si>
  <si>
    <t>Merluza Frita</t>
  </si>
  <si>
    <t>Pejerrey Frito</t>
  </si>
  <si>
    <t>Pejerrey Sancochado</t>
  </si>
  <si>
    <t>Toyo Sancochado</t>
  </si>
  <si>
    <t>Conchas de abanico Sancochadas</t>
  </si>
  <si>
    <t>Choros Sancochados</t>
  </si>
  <si>
    <t>Pota Sancochado</t>
  </si>
  <si>
    <t>Pota Frito</t>
  </si>
  <si>
    <t>Jurel Trozo superior de Unidad mediano Bruto Sancochado</t>
  </si>
  <si>
    <t>Jurel Trozo superior de Unidad mediano Neto Sancochado</t>
  </si>
  <si>
    <t>Jurel Filete superior de Unidad mediana Neto Frito</t>
  </si>
  <si>
    <t>Pota Unidad pequeña Neto Sancochado</t>
  </si>
  <si>
    <t>Pota Unidad pequeña Neto Frito</t>
  </si>
  <si>
    <t>Pollo, Ala  Frita</t>
  </si>
  <si>
    <t>Pollo, Carne Asado a la olla</t>
  </si>
  <si>
    <t>Pollo, Corazón Sancochado</t>
  </si>
  <si>
    <t>Pollo, Entero con menudencia Sancochado</t>
  </si>
  <si>
    <t>Pollo, Entero sin menudencia Sancochado</t>
  </si>
  <si>
    <t>Pollo, Hígado Sancochado</t>
  </si>
  <si>
    <t>Pollo, Hígado Frito</t>
  </si>
  <si>
    <t>Pollo, Filete Frito</t>
  </si>
  <si>
    <t>Pollo, Pechuga, trozo de Sancochado</t>
  </si>
  <si>
    <t>Pollo, Pechuga, trozo de Frito</t>
  </si>
  <si>
    <t>Pollo, Pierna Frito</t>
  </si>
  <si>
    <t>Pollo, Pierna Sancochado</t>
  </si>
  <si>
    <t>Pollo, Rabadilla Frita</t>
  </si>
  <si>
    <t>Pollo, Rabadilla Sancochada</t>
  </si>
  <si>
    <t>Pollo, Corazón Unidad mediano Neto Sancochado</t>
  </si>
  <si>
    <t>Pollo, Hígado Unidad mediano Neto Sancochado</t>
  </si>
  <si>
    <t>Pollo, Hígado Unidad mediano Neto Frito</t>
  </si>
  <si>
    <t>Pollo, Filete de pechuga Unidad pequeña Neto Frito</t>
  </si>
  <si>
    <t>Pollo, Trozo de media pechuga Unidad mediana superior e inferior Bruto Sancochado</t>
  </si>
  <si>
    <t>Pollo, Trozo de media pechuga Unidad mediana superior e inferior Neto Sancochado</t>
  </si>
  <si>
    <t>Pollo, Trozo de media pechuga Unidad mediana superior Bruto Frito</t>
  </si>
  <si>
    <t>Pollo, Trozo de media pechuga Unidad mediana superior Neto Frito</t>
  </si>
  <si>
    <t>Pollo, Trozo de media pechuga Unidad mediana inferior Bruto Frito</t>
  </si>
  <si>
    <t>Pollo, Trozo de media pechuga Unidad mediana inferior Neto Frito</t>
  </si>
  <si>
    <t>Pollo, Pierna Unidad mediana Bruto Frito</t>
  </si>
  <si>
    <t>Pollo, Pierna Unidad mediana Neto Frito</t>
  </si>
  <si>
    <t>Pollo, Pierna Unidad mediana Bruto Sancochado</t>
  </si>
  <si>
    <t>Pollo, Pierna Unidad mediana Neto Sancochado</t>
  </si>
  <si>
    <t>Res, Bofe Sancochado</t>
  </si>
  <si>
    <t>Res, Hígado Frito</t>
  </si>
  <si>
    <t>Res, Carne Asada a la olla</t>
  </si>
  <si>
    <t>Res, Carne Frito</t>
  </si>
  <si>
    <t>Res, Carne Guisada</t>
  </si>
  <si>
    <t>Res, Carne Horneada</t>
  </si>
  <si>
    <t>Res, Carne Sancochado</t>
  </si>
  <si>
    <t>Res, Carne molida (hamburguesa) Frito</t>
  </si>
  <si>
    <t>Res, Criadilla Sancochada</t>
  </si>
  <si>
    <t>Res, Mondongo Sancochado</t>
  </si>
  <si>
    <t>Res, Pata Sancochada</t>
  </si>
  <si>
    <t>Res, Riñón Sancochado</t>
  </si>
  <si>
    <t>Res, Riñón Frito</t>
  </si>
  <si>
    <t>Res, Seso Sancochado</t>
  </si>
  <si>
    <t>Res, Seso Saltado</t>
  </si>
  <si>
    <t>Res, Bofe Racion de picado Neto Sancochado</t>
  </si>
  <si>
    <t>Res, Filete de hígado Unidad pequeña Neto Frito</t>
  </si>
  <si>
    <t>Res, Trozo Unidad pequeña Neto Sancochado</t>
  </si>
  <si>
    <t>Carnero, Carne Sancochado</t>
  </si>
  <si>
    <t>Carnero, Corazón Sancochado</t>
  </si>
  <si>
    <t>Carnero, Hígado Frito</t>
  </si>
  <si>
    <t>Carnero, Mondongo Sancochado</t>
  </si>
  <si>
    <t>Carnero, Seso Sancochado</t>
  </si>
  <si>
    <t>Carnero, Charqui Sancochado</t>
  </si>
  <si>
    <t>Cerdo, Carne Asado a la olla</t>
  </si>
  <si>
    <t>Cerdo, Carne Sancochado</t>
  </si>
  <si>
    <t>Cerdo, Chicharon Frito</t>
  </si>
  <si>
    <t>Cerdo, Chuleta Frito</t>
  </si>
  <si>
    <t>Cerdo, Pata Sancochado</t>
  </si>
  <si>
    <t>Cerdo, Pellejo Frito</t>
  </si>
  <si>
    <t>Cerdo, Relleno Frito</t>
  </si>
  <si>
    <t>Pato, Carne Asado a la olla</t>
  </si>
  <si>
    <t>Pato, Carne Horneado</t>
  </si>
  <si>
    <t>Pato, Carne Sancochado</t>
  </si>
  <si>
    <t>Pato, Carne Sancochado y frito</t>
  </si>
  <si>
    <t>Pato, Corazón Sancochado</t>
  </si>
  <si>
    <t>Pato, Hígado Sancochado</t>
  </si>
  <si>
    <t>Pato, Molleja Sancochado</t>
  </si>
  <si>
    <t>Pato, Pata Sancochado</t>
  </si>
  <si>
    <t>Pavo, Carne Asado a la olla</t>
  </si>
  <si>
    <t>Pavo, Carne Horneado</t>
  </si>
  <si>
    <t>Pavo, Carne Sancochado</t>
  </si>
  <si>
    <t>Maní Tostado</t>
  </si>
  <si>
    <t>Maní Sancochado</t>
  </si>
  <si>
    <t>Huevo de codorniz entero Sancochado</t>
  </si>
  <si>
    <t>Huevo de gallina entero Sancochado</t>
  </si>
  <si>
    <t>Huevo de gallina Clara Sancochado</t>
  </si>
  <si>
    <t>Huevo de gallina Yema Sancochado</t>
  </si>
  <si>
    <t>Huevo de gallina Entero Pasado</t>
  </si>
  <si>
    <t>Huevo de gallina Entero Frito</t>
  </si>
  <si>
    <t>Huevo de gallina Clara Frito</t>
  </si>
  <si>
    <t>Huevo de gallina Yema Frito</t>
  </si>
  <si>
    <t>Huevo de codorniz entero Unidad mediana Neto Sancochado</t>
  </si>
  <si>
    <t>Huevo de gallina entero Unidad mediana Neto Sancochado</t>
  </si>
  <si>
    <t>Clara de huevo de gallina Unidad mediana Neto Sancochado</t>
  </si>
  <si>
    <t>Yema de huevo de gallina Unidad mediana Neto Sancochado</t>
  </si>
  <si>
    <t>Huevo de gallina entero Unidad pequeña Neto Sancochado</t>
  </si>
  <si>
    <t>Huevo de gallina entero Unidad grande Neto Sancochado</t>
  </si>
  <si>
    <t>Huevo de gallina entero Unidad mediana Neto Frito</t>
  </si>
  <si>
    <t>Yema de huevo de gallina Unidad mediana Neto Frito</t>
  </si>
  <si>
    <t>Clara de huevo de gallina Unidad mediana Neto Frito</t>
  </si>
  <si>
    <t>Arveja fresca Sancochado</t>
  </si>
  <si>
    <t>Arveja seca partida Sancochado</t>
  </si>
  <si>
    <t>Frijol canario Sancochado</t>
  </si>
  <si>
    <t>Frijol castilla Sancochado</t>
  </si>
  <si>
    <t>Frijol panamito Sancochado</t>
  </si>
  <si>
    <t>Frijol zarandaja Sancochado</t>
  </si>
  <si>
    <t>Garbanzo Sancochado</t>
  </si>
  <si>
    <t>Haba fresca con cáscara Sancochado</t>
  </si>
  <si>
    <t>Haba fresca sin cáscara Sancochado</t>
  </si>
  <si>
    <t>Haba seca partida Sancochado</t>
  </si>
  <si>
    <t>Haba seca con cáscara Tostado</t>
  </si>
  <si>
    <t>Lenteja chica Sancochado</t>
  </si>
  <si>
    <t>Lenteja grande Sancochado</t>
  </si>
  <si>
    <t>Pallar seco (con cáscara) Sancochado</t>
  </si>
  <si>
    <t>Pallar seco (sin cáscara) Sancochado</t>
  </si>
  <si>
    <t>Betarraga, entero Sancochado</t>
  </si>
  <si>
    <t>Betarraga, rodajas Sancochado</t>
  </si>
  <si>
    <t>Betarraga, cubos Sancochado</t>
  </si>
  <si>
    <t>Camote amarillo, entero Sancochado</t>
  </si>
  <si>
    <t>Camote morado, entero Sancochado</t>
  </si>
  <si>
    <t>Oca, entero Sancochado</t>
  </si>
  <si>
    <t>Olluco, picado tipo juliana Sancochado</t>
  </si>
  <si>
    <t>Papa amarilla, entera Sancochado</t>
  </si>
  <si>
    <t>Papa blanca perricholi, entera Sancochado</t>
  </si>
  <si>
    <t>Papa blanca perricholi, bastones Frito</t>
  </si>
  <si>
    <t>Papa blanca, entera Horneada</t>
  </si>
  <si>
    <t>Papa huayro, entera Sancochado</t>
  </si>
  <si>
    <t>Papa huayro, bastones Frito</t>
  </si>
  <si>
    <t>Papa seca Sancochado</t>
  </si>
  <si>
    <t>Yuca amarilla, trozo Sancochado</t>
  </si>
  <si>
    <t>Yuca amarilla, bastones Frito</t>
  </si>
  <si>
    <t>Yuca blanca, trozo Sancochado</t>
  </si>
  <si>
    <t>Yuca blanca, bastones Frito</t>
  </si>
  <si>
    <t>Yuca blanca, trozo Horneado</t>
  </si>
  <si>
    <t>Camote amarillo Unidad grande Neto Sancochado</t>
  </si>
  <si>
    <t>Camote amarillo Unidad mediana Neto Sancochado</t>
  </si>
  <si>
    <t>Camote amarillo Unidad pequeña Neto Sancochado</t>
  </si>
  <si>
    <t>Camote amarillo Porción rodajas Neto Frito</t>
  </si>
  <si>
    <t>Camote morado Unidad grande Neto Sancochado</t>
  </si>
  <si>
    <t>Camote morado Unidad mediana Neto Sancochado</t>
  </si>
  <si>
    <t>Camote morado Unidad pequeña Neto Sancochado</t>
  </si>
  <si>
    <t>Oca Porción Neto Sancochada</t>
  </si>
  <si>
    <t>Olluco Porción Neto Sancochado</t>
  </si>
  <si>
    <t>Papa blanca perricholi Unidad grande Neto Sancochada</t>
  </si>
  <si>
    <t>Papa blanca perricholi Unidad mediana Neto Sancochada</t>
  </si>
  <si>
    <t>Papa blanca perricholi Unidad pequeña Neto Sancochada</t>
  </si>
  <si>
    <t>Papa blanca perricholi Porción bastones Neto Frito</t>
  </si>
  <si>
    <t>Papa amarilla peruanita Unidad grande Neto Sancochada</t>
  </si>
  <si>
    <t>Papa amarilla peruanita Unidad mediana Neto Sancochada</t>
  </si>
  <si>
    <t>Papa amarilla peruanita Unidad pequeña Neto Sancochada</t>
  </si>
  <si>
    <t>Papa huayro Unidad grande Neto Sancochada</t>
  </si>
  <si>
    <t>Papa huayro Unidad mediana Neto Sancochada</t>
  </si>
  <si>
    <t>Papa huayro Unidad pequeña Neto Sancochada</t>
  </si>
  <si>
    <t>Papa huayro Porción bastones Neto Frito</t>
  </si>
  <si>
    <t>Papa seca Porción 40 g Neto Sancochada</t>
  </si>
  <si>
    <t>Papa seca Porción 50 g Neto Sancochada</t>
  </si>
  <si>
    <t>Papa seca Porción 65 g Neto Sancochada</t>
  </si>
  <si>
    <t>Remolacha raíz (betarraga) Unidad grande Neto Sancochada</t>
  </si>
  <si>
    <t>Remolacha raíz (betarraga) Unidad mediana Neto Sancochada</t>
  </si>
  <si>
    <t>Remolacha raíz (betarraga) Unidad pequeña Neto Sancochada</t>
  </si>
  <si>
    <t>Remolacha raíz (betarraga) Porción rodajas Neto Sancochada</t>
  </si>
  <si>
    <t>Remolacha raíz (betarraga) Taza llena cubos Neto Sancochada</t>
  </si>
  <si>
    <t>Yuca amarilla Trozo grande Neto Sancochada</t>
  </si>
  <si>
    <t>Yuca amarilla Trozo mediano Neto Sancochada</t>
  </si>
  <si>
    <t>Yuca amarilla Trozo pequeño Neto Sancochada</t>
  </si>
  <si>
    <t>Yuca amarilla Porción bastones Neto Frito</t>
  </si>
  <si>
    <t>Yuca blanca Trozo grande Neto Sancochada</t>
  </si>
  <si>
    <t>Yuca blanca Trozo mediano Neto Sancochada</t>
  </si>
  <si>
    <t>Yuca blanca Trozo pequeño Neto Sancochada</t>
  </si>
  <si>
    <t>Yuca blanca Porción bastones Neto Frito</t>
  </si>
  <si>
    <t>Paso 1</t>
  </si>
  <si>
    <t>Paso 2</t>
  </si>
  <si>
    <t>Clip derecho y Pegado especial en celda A1</t>
  </si>
  <si>
    <t>Seleccionar valores, aceptar</t>
  </si>
  <si>
    <t/>
  </si>
  <si>
    <t>Paso 3</t>
  </si>
  <si>
    <t>Paso 4</t>
  </si>
  <si>
    <t>Ordernar A a Z seleccionando todos los datos en las columnas A y B donde pegó</t>
  </si>
  <si>
    <t>Use copíar y pegado especial - valores para copiar los códigos en la hoja CAL</t>
  </si>
  <si>
    <t>RESUMEN RÁPIDO</t>
  </si>
  <si>
    <t>CÓMPUTO QUÍMICO DE ALIMENTOS</t>
  </si>
  <si>
    <t>ENERGÍA</t>
  </si>
  <si>
    <t>PROT</t>
  </si>
  <si>
    <t>OBJETIVO</t>
  </si>
  <si>
    <t>CALCULADO</t>
  </si>
  <si>
    <t>% DE ADECUACIÓN</t>
  </si>
  <si>
    <t>Energía
&lt;ENERC&gt; kcal</t>
  </si>
  <si>
    <t>Energía
&lt;ENERC&gt; kJ</t>
  </si>
  <si>
    <t>Agua
&lt;WATER&gt; g</t>
  </si>
  <si>
    <t>Proteínas totales
&lt;PROCNT&gt;  g</t>
  </si>
  <si>
    <t>Proteínas VEGETAL
&lt;PROCNT&gt;  g</t>
  </si>
  <si>
    <t xml:space="preserve">Proteínas ANIMAL
&lt;PROCNT&gt;  </t>
  </si>
  <si>
    <t>Grasa total
&lt;FAT&gt; g</t>
  </si>
  <si>
    <t>Carbohidratos totales
&lt;CHOCDF&gt; g</t>
  </si>
  <si>
    <t>Carbohidratos disponibles
&lt;CHOAVL&gt; g</t>
  </si>
  <si>
    <t>Fibra dietaria
&lt;FIBTG&gt; g</t>
  </si>
  <si>
    <t>Cenizas
&lt;ASH&gt; g</t>
  </si>
  <si>
    <t>Calcio
&lt;CA&gt; mg</t>
  </si>
  <si>
    <t>Fósforo
&lt;P&gt; mg</t>
  </si>
  <si>
    <t>Zinc
&lt;ZN&gt; mg</t>
  </si>
  <si>
    <t>Hierro
&lt;FE&gt; mg</t>
  </si>
  <si>
    <t>β caroteno equivalentes totales
&lt;CARTBQ&gt; µg</t>
  </si>
  <si>
    <t>Vitamina A equivalentes totales
&lt;VITA&gt; µg</t>
  </si>
  <si>
    <t>Tiamina
&lt;THIA&gt; mg</t>
  </si>
  <si>
    <t>Riboflavina
&lt;RIBF&gt; mg</t>
  </si>
  <si>
    <t>Niacina
&lt;NIA&gt; mg</t>
  </si>
  <si>
    <t>Vitamina C
&lt;VITC&gt; mg</t>
  </si>
  <si>
    <t>Ácido fólico µg</t>
  </si>
  <si>
    <t>Sodio
&lt;NA&gt; mg</t>
  </si>
  <si>
    <t>Potasio
&lt;K&gt; mg</t>
  </si>
  <si>
    <t>CÓDIGO</t>
  </si>
  <si>
    <t>Peso</t>
  </si>
  <si>
    <t>β caroteno equi. totales
&lt;CARTBQ&gt; µg</t>
  </si>
  <si>
    <t>Vitamina A equi. totales
&lt;VITA&gt; µg</t>
  </si>
  <si>
    <t>desayuno</t>
  </si>
  <si>
    <t>j3</t>
  </si>
  <si>
    <t>ALMUERZO</t>
  </si>
  <si>
    <t>Galleta de vainilla</t>
  </si>
  <si>
    <t xml:space="preserve"> </t>
  </si>
  <si>
    <t>Alexandra Huaman Carpio</t>
  </si>
  <si>
    <t>TOTAL</t>
  </si>
  <si>
    <t>Código                                                                       Grupo o Categoría</t>
  </si>
  <si>
    <t>Cereales y derivados</t>
  </si>
  <si>
    <t>Verduras, hortalizas y derivados</t>
  </si>
  <si>
    <t>Frutas y derivados</t>
  </si>
  <si>
    <t>Grasas, aceites y oleaginosas</t>
  </si>
  <si>
    <t>Pescados y mariscos</t>
  </si>
  <si>
    <t>F</t>
  </si>
  <si>
    <t>Carnes y derivados</t>
  </si>
  <si>
    <t>G</t>
  </si>
  <si>
    <t>Leche y derivados</t>
  </si>
  <si>
    <t>Bebidas (alcohólicas y analcohólicas)</t>
  </si>
  <si>
    <t>J</t>
  </si>
  <si>
    <t>Huevos y derivados</t>
  </si>
  <si>
    <t>Productos azucarados</t>
  </si>
  <si>
    <t>L</t>
  </si>
  <si>
    <t>Misceláneos</t>
  </si>
  <si>
    <t>Q</t>
  </si>
  <si>
    <t>Alimentos infantiles</t>
  </si>
  <si>
    <t>T</t>
  </si>
  <si>
    <t>Leguminosas y derivados</t>
  </si>
  <si>
    <t>U</t>
  </si>
  <si>
    <t>Tubérculos, raíces y derivados</t>
  </si>
  <si>
    <t>SE</t>
  </si>
  <si>
    <t>Alimentos preparados Entradas</t>
  </si>
  <si>
    <t>SS</t>
  </si>
  <si>
    <t>Alimentos preparados Segundos</t>
  </si>
  <si>
    <t>DESAYUNO</t>
  </si>
  <si>
    <t>CENA</t>
  </si>
  <si>
    <t>COLACION</t>
  </si>
  <si>
    <t>MEDIA MAÑANA</t>
  </si>
  <si>
    <t>MEDIA TARDE</t>
  </si>
  <si>
    <t>NOCHE</t>
  </si>
  <si>
    <t>Requerimiento energético</t>
  </si>
  <si>
    <t>PROTEINAS</t>
  </si>
  <si>
    <t>CEREALES, TUBERCULOS Y LEGUMINOSAS</t>
  </si>
  <si>
    <t>Gramos</t>
  </si>
  <si>
    <t>% Carbohidratos</t>
  </si>
  <si>
    <t>LÁCTEOS ALTOS EN GRASA (8G)</t>
  </si>
  <si>
    <t>% Grasas</t>
  </si>
  <si>
    <t>LÁCTEOS BAJOS EN GRASA (1G)</t>
  </si>
  <si>
    <t>% Proteínas</t>
  </si>
  <si>
    <t>QUESOS ALTOS EN GRASA (23G)</t>
  </si>
  <si>
    <t>CARNES ALTOS EN GRASA (18G)</t>
  </si>
  <si>
    <t>CARNES BAJO EN GRASA (2.5G)</t>
  </si>
  <si>
    <t>ACEITES</t>
  </si>
  <si>
    <t>Azucares simples, % A USAR</t>
  </si>
  <si>
    <t>Lacteos alto en grasa a usar</t>
  </si>
  <si>
    <t>AZUCARES</t>
  </si>
  <si>
    <t>Lacteo bajo en grasa a usar</t>
  </si>
  <si>
    <t>Queso alto en grasa a usar</t>
  </si>
  <si>
    <t>INTER</t>
  </si>
  <si>
    <t>GR</t>
  </si>
  <si>
    <t>CARNES ALTAS EN GRASA A USAR</t>
  </si>
  <si>
    <t>Frutas a usar</t>
  </si>
  <si>
    <t>Oleaginosas a usar</t>
  </si>
  <si>
    <t>verduras a usar</t>
  </si>
  <si>
    <t>INTERCAMBIOS</t>
  </si>
  <si>
    <t>INTERCAMBIO</t>
  </si>
  <si>
    <t>Grasa</t>
  </si>
  <si>
    <t>1 FRUTA O 2 AZUCARES (10% KCAL TOTAL)</t>
  </si>
  <si>
    <t xml:space="preserve">FRUTA </t>
  </si>
  <si>
    <t>AZÚCARES</t>
  </si>
  <si>
    <t>LACTEOS ALTO EN GRASA</t>
  </si>
  <si>
    <t>LACTEOS BAJO EN GRASA</t>
  </si>
  <si>
    <t>QUESOS ALTOS EN GRASA</t>
  </si>
  <si>
    <t>ACEITES Y OLEAGINOSAS</t>
  </si>
  <si>
    <t>Unidad de consumo</t>
  </si>
  <si>
    <t>Arroz blanco cocido</t>
  </si>
  <si>
    <t>Cucharada llena</t>
  </si>
  <si>
    <t>Taza de acero al ras</t>
  </si>
  <si>
    <t>Taza de acero llena</t>
  </si>
  <si>
    <t>Taza de acero colmada</t>
  </si>
  <si>
    <t>Cucharada colmada</t>
  </si>
  <si>
    <t>Porción pequeña*</t>
  </si>
  <si>
    <t>Porción mediana*</t>
  </si>
  <si>
    <t>Porción grande*</t>
  </si>
  <si>
    <t>Puñado (L:16,7 cm A:7,6 cm D:8,8 cm)</t>
  </si>
  <si>
    <t>Puñado (L:16,7 cm; A:7,6 cm; D:8,8 cm)</t>
  </si>
  <si>
    <t>Cucharadita llena</t>
  </si>
  <si>
    <t>Cucharadita colmada</t>
  </si>
  <si>
    <t>Fideo, canuto pequeño</t>
  </si>
  <si>
    <t>Taza de acero</t>
  </si>
  <si>
    <t>Fideo, corbatita</t>
  </si>
  <si>
    <t>Porción para sopa</t>
  </si>
  <si>
    <t>Puñado</t>
  </si>
  <si>
    <t>Fideo, entrefino</t>
  </si>
  <si>
    <t>5 rollitos</t>
  </si>
  <si>
    <t>Fideo, letras</t>
  </si>
  <si>
    <t>Fideo, letritas</t>
  </si>
  <si>
    <t>Fideo, municiones</t>
  </si>
  <si>
    <t>Fideo, tallarin N.º 40</t>
  </si>
  <si>
    <t>Porción</t>
  </si>
  <si>
    <t>Kiwicha cruda</t>
  </si>
  <si>
    <t>Maíz amarillo, harina de</t>
  </si>
  <si>
    <t>Taza de acero ras</t>
  </si>
  <si>
    <t>Maíz, cancha tostada s/aceite</t>
  </si>
  <si>
    <t>Cucharadita al ras</t>
  </si>
  <si>
    <t>Cucharada al ras</t>
  </si>
  <si>
    <t>Unidad mediana con panca</t>
  </si>
  <si>
    <t>Unidad mediana sin panca</t>
  </si>
  <si>
    <t>Maíz, maicena</t>
  </si>
  <si>
    <t>Maíz, polenta</t>
  </si>
  <si>
    <t>Pan baguetino</t>
  </si>
  <si>
    <t>Unidad pequeña</t>
  </si>
  <si>
    <t>Tajada (9,7 cm de largo; 9 cm de ancho; 1,3 cm de grosor)</t>
  </si>
  <si>
    <t>Pan francés</t>
  </si>
  <si>
    <t>Unidad mediana</t>
  </si>
  <si>
    <t>Pan serrano (cebada)</t>
  </si>
  <si>
    <t>Pan tolete</t>
  </si>
  <si>
    <t>Quinua blanca cruda</t>
  </si>
  <si>
    <t>Taza de loza al ras</t>
  </si>
  <si>
    <t>Taza de loza llena</t>
  </si>
  <si>
    <t>Taza de fierro enlozado al ras</t>
  </si>
  <si>
    <t>Taza de fierro enlozado llena</t>
  </si>
  <si>
    <t>Puño cerrado (L:17,4 cm; A:7,9 cm; D:10,4 cm )</t>
  </si>
  <si>
    <t>Quinua blanca sancochada</t>
  </si>
  <si>
    <t>Quinua blanca, hojuela de</t>
  </si>
  <si>
    <t>Quinua roja cruda</t>
  </si>
  <si>
    <t>Quinua roja sancochada</t>
  </si>
  <si>
    <t>Trigo, harina de</t>
  </si>
  <si>
    <t>Acelga</t>
  </si>
  <si>
    <t>Atado grande</t>
  </si>
  <si>
    <t>Ají amarillo</t>
  </si>
  <si>
    <t>Unidad grande</t>
  </si>
  <si>
    <t>Ají amarillo, molido</t>
  </si>
  <si>
    <t>Ají colorado, molido</t>
  </si>
  <si>
    <t>Ajo, molido</t>
  </si>
  <si>
    <t>Ajos</t>
  </si>
  <si>
    <t>Cabeza pequeña</t>
  </si>
  <si>
    <t>Cabeza mediana</t>
  </si>
  <si>
    <t>Diente pequeño</t>
  </si>
  <si>
    <t>Diente mediano</t>
  </si>
  <si>
    <t>Apio</t>
  </si>
  <si>
    <t>Rama</t>
  </si>
  <si>
    <t>Apio picado (tallo-rama)</t>
  </si>
  <si>
    <t>½ taza de acero</t>
  </si>
  <si>
    <t>Brócoli</t>
  </si>
  <si>
    <t>Cabeza mediana con hojas</t>
  </si>
  <si>
    <t>Ramita pequeña</t>
  </si>
  <si>
    <t>Ramita mediana</t>
  </si>
  <si>
    <t>Ramita grande</t>
  </si>
  <si>
    <t>Cebolla china</t>
  </si>
  <si>
    <t>Atado mediano</t>
  </si>
  <si>
    <t>Atado pequeño</t>
  </si>
  <si>
    <t>Cebolla de cabeza (Roja)</t>
  </si>
  <si>
    <t>Cebolla de cabeza, (corte brunoise)</t>
  </si>
  <si>
    <t>Taza de fierro enlozado colmada</t>
  </si>
  <si>
    <t>Col</t>
  </si>
  <si>
    <t>1/4 cabeza pequeña</t>
  </si>
  <si>
    <t>Trozo pequeño</t>
  </si>
  <si>
    <t>Col, picada</t>
  </si>
  <si>
    <t>Culantro</t>
  </si>
  <si>
    <t>¼ atado pequeño</t>
  </si>
  <si>
    <t>Espinaca negra picada</t>
  </si>
  <si>
    <t>Espinaca, hojas</t>
  </si>
  <si>
    <t>Atado (7 ataditos)</t>
  </si>
  <si>
    <t>Atadito</t>
  </si>
  <si>
    <t>Perejil picado</t>
  </si>
  <si>
    <t>Cucharadita</t>
  </si>
  <si>
    <t>Perejil, entero</t>
  </si>
  <si>
    <t>Ramita</t>
  </si>
  <si>
    <t>Poro</t>
  </si>
  <si>
    <t>Tomate italiano (Marzano)</t>
  </si>
  <si>
    <t>Unidad mediana Parte Comestible</t>
  </si>
  <si>
    <t>Unidad mediana sin tallo, sin cáscara y sin pedúnculo</t>
  </si>
  <si>
    <t>Rodaja pequeña</t>
  </si>
  <si>
    <t>Rodaja mediana</t>
  </si>
  <si>
    <t>Rodaja grande</t>
  </si>
  <si>
    <t>Vainita, picado de</t>
  </si>
  <si>
    <t>Vainitas, enteras</t>
  </si>
  <si>
    <t>Unidad (14 cm de longitud y 0,8 cm diámetro)</t>
  </si>
  <si>
    <t>Zanahoria amarilla</t>
  </si>
  <si>
    <t>Zanahoria amarilla, cubos</t>
  </si>
  <si>
    <t>Trozo mediano</t>
  </si>
  <si>
    <t>Trozo grande</t>
  </si>
  <si>
    <t>Aceituna de botija (negra)</t>
  </si>
  <si>
    <t>Puño cerrado</t>
  </si>
  <si>
    <t>Ciruela peruana sin pepa</t>
  </si>
  <si>
    <t>Ciruela peruana sin pepa ni cascara</t>
  </si>
  <si>
    <t>Agua de coco unidad mediana</t>
  </si>
  <si>
    <t>Tajada de unidad mediana</t>
  </si>
  <si>
    <t>Coco sin cubierta marron</t>
  </si>
  <si>
    <t>Coco, fresco rallado</t>
  </si>
  <si>
    <t>Cucharadita colmada1</t>
  </si>
  <si>
    <t>Cucharadita colmada2</t>
  </si>
  <si>
    <t>Cocona, sin pedúnculo con cáscara y corazón</t>
  </si>
  <si>
    <t>Cocona, sin pedúnculo ni cáscara pero con corazón</t>
  </si>
  <si>
    <t>Cocona, sin pedúnculo, cáscara ni corazón</t>
  </si>
  <si>
    <t>Taza de plástico llena</t>
  </si>
  <si>
    <t>Taza de Loza llena</t>
  </si>
  <si>
    <t>Granadilla, jugo con pepas</t>
  </si>
  <si>
    <t xml:space="preserve">Cucharadita llena, jugo </t>
  </si>
  <si>
    <t>Cucharadita llena, jugo colado</t>
  </si>
  <si>
    <t>Cucharada llena, jugo</t>
  </si>
  <si>
    <t>Cucharada llena, jugo colado</t>
  </si>
  <si>
    <t>Granadilla, jugo sin pepa (colado)</t>
  </si>
  <si>
    <t>Higo fresco, considerando la cáscara, excluyéndose solo el pedúnculo</t>
  </si>
  <si>
    <t>Higo fresco, sin cáscara ni pedúnculo</t>
  </si>
  <si>
    <t>4 unidades medianas</t>
  </si>
  <si>
    <t>Limón</t>
  </si>
  <si>
    <t>Limón, dulce (Lima)</t>
  </si>
  <si>
    <t>Lúcuma seda</t>
  </si>
  <si>
    <t>Mandarina sin pepa</t>
  </si>
  <si>
    <t>Gajo de unidad mediana</t>
  </si>
  <si>
    <t>Mango "Kenr papaya"</t>
  </si>
  <si>
    <t>Tajada "Tapa"</t>
  </si>
  <si>
    <t>Cubo mediano</t>
  </si>
  <si>
    <t>Mango "planta"</t>
  </si>
  <si>
    <t>Manzana "Delicia roja" considerando la cáscara, excluyéndose el pedúnculo, tronco ”corazón” y pepitas.</t>
  </si>
  <si>
    <t>Unidad extra grande</t>
  </si>
  <si>
    <t>Manzana "Delicia roja" sin cáscara, pedúnculo, tronco ”corazón” y pepitas.</t>
  </si>
  <si>
    <t>Manzana "Israel"  sin cáscara, pedúnculo, tronco ”corazón” y pepitas.</t>
  </si>
  <si>
    <t>Manzana "Israel" considerando la cáscara, excluyéndose el pedúnculo, tronco ”corazón” y pepitas.</t>
  </si>
  <si>
    <t>Cubo grande</t>
  </si>
  <si>
    <t>Cucharada llena de cubos</t>
  </si>
  <si>
    <t>Maracuyá, jugo con pepas</t>
  </si>
  <si>
    <t>Maracuyá, jugo sin pepa (colado).</t>
  </si>
  <si>
    <t>Melocotón “Huayco" considerando la cáscara, excluyéndose pepa y pedúnculo</t>
  </si>
  <si>
    <t>Melocotón “Huayco" sin cáscara,  pepa y pedúnculo</t>
  </si>
  <si>
    <t>Melón “Coquito”</t>
  </si>
  <si>
    <t>Tajada mediana</t>
  </si>
  <si>
    <t>Naranja de jugo “Tangelo" unidad sin cáscara y pepas</t>
  </si>
  <si>
    <t>Naranja de jugo “Tangelo" zumo colado</t>
  </si>
  <si>
    <t>Naranja de mesa “Huando” unidad sin cáscara y pepas</t>
  </si>
  <si>
    <t>Naranja de mesa “Huando” zumo colado</t>
  </si>
  <si>
    <t>Pacae</t>
  </si>
  <si>
    <t>Unidad mediana 30 cm</t>
  </si>
  <si>
    <t>Palta fuerte</t>
  </si>
  <si>
    <t>Porción para entrada</t>
  </si>
  <si>
    <t>Palta fuerte, pasta de</t>
  </si>
  <si>
    <t>Tajada de unidad pequeña</t>
  </si>
  <si>
    <t>Tajada de unidad grande</t>
  </si>
  <si>
    <t>Pasas negras</t>
  </si>
  <si>
    <t>Cucharadita llena de unidad mediana</t>
  </si>
  <si>
    <t>Cucharada llena de unidad mediana</t>
  </si>
  <si>
    <t>Pera verde “chilena” considerando la cáscara, excluyéndose el pedúnculo, tronco ”corazón” y pepitas.</t>
  </si>
  <si>
    <t>Pera verde “chilena” sin cáscara, pedúnculo, tronco ”corazón” y pepitas.</t>
  </si>
  <si>
    <t>Piña “Hawaiana”</t>
  </si>
  <si>
    <t>Plátano bellaco maduro</t>
  </si>
  <si>
    <t>Rebanada de unidad mediana</t>
  </si>
  <si>
    <t>Plátano bellaco verde</t>
  </si>
  <si>
    <t>Rodaja fina de unidad mediana (tipo chifle)</t>
  </si>
  <si>
    <t>Plátano de la isla</t>
  </si>
  <si>
    <t>Rodaja de unidad mediana</t>
  </si>
  <si>
    <t>Toronja, jugo de</t>
  </si>
  <si>
    <t>½ Vaso pequeño</t>
  </si>
  <si>
    <t>Taza de plástico al ras</t>
  </si>
  <si>
    <t>Porción para fritura</t>
  </si>
  <si>
    <t>Porción para aderezos</t>
  </si>
  <si>
    <t>Porción para ensaladas</t>
  </si>
  <si>
    <t>Castaña peruana</t>
  </si>
  <si>
    <t>2 Unidades</t>
  </si>
  <si>
    <t>Maní entero crudo</t>
  </si>
  <si>
    <t>5 Unidades pequeñas</t>
  </si>
  <si>
    <t>5 Unidades medianas</t>
  </si>
  <si>
    <t>5 Unidades grandes</t>
  </si>
  <si>
    <t>Maní tostado entero</t>
  </si>
  <si>
    <t>Maní tostado molido</t>
  </si>
  <si>
    <t>Porción mediana gruesa para untar</t>
  </si>
  <si>
    <t>Porción grande gruesa para untar</t>
  </si>
  <si>
    <t>Mayonesa</t>
  </si>
  <si>
    <t>Atún, trozos en conserva</t>
  </si>
  <si>
    <t>Bacalao, seco salado</t>
  </si>
  <si>
    <t>Camarones (de rio)</t>
  </si>
  <si>
    <t>5 unidades pequeñas</t>
  </si>
  <si>
    <t>Cangrejos (frescos)</t>
  </si>
  <si>
    <t>2 unidades pequeñas</t>
  </si>
  <si>
    <t>Carnero, carne seca (chalona)</t>
  </si>
  <si>
    <t>Carnero, pulpa semigorda de</t>
  </si>
  <si>
    <t>1/3 taza de acero picada</t>
  </si>
  <si>
    <t>Cerdo, carne picada</t>
  </si>
  <si>
    <t>1/3 taza de acero</t>
  </si>
  <si>
    <t>Filete mediano</t>
  </si>
  <si>
    <t>1 trozo mediano</t>
  </si>
  <si>
    <t>Cerdo, chuleta con hueso de</t>
  </si>
  <si>
    <t>Porción mediana</t>
  </si>
  <si>
    <t>Porción grande</t>
  </si>
  <si>
    <t>Cerdo, chuleta sin hueso de</t>
  </si>
  <si>
    <t>Porción media sin grasa</t>
  </si>
  <si>
    <t>Porción grande con grasa</t>
  </si>
  <si>
    <t>Cerdo, pata semigorda de</t>
  </si>
  <si>
    <t>Unidad</t>
  </si>
  <si>
    <t>Choros (en conserva salmuera)</t>
  </si>
  <si>
    <t>5 unidades medianas</t>
  </si>
  <si>
    <t>Hot dog</t>
  </si>
  <si>
    <t>Rebanada</t>
  </si>
  <si>
    <t>Jurel mediano</t>
  </si>
  <si>
    <t>Parte superior de un trozo</t>
  </si>
  <si>
    <t>Parte inferior de un trozo</t>
  </si>
  <si>
    <t>Parte superior de un filete</t>
  </si>
  <si>
    <t>Parte inferior de un filete</t>
  </si>
  <si>
    <t>Jurel pequeño</t>
  </si>
  <si>
    <t>2 cucharaditas</t>
  </si>
  <si>
    <t>Pejerrey</t>
  </si>
  <si>
    <t>Unidad pequeña 15 cm</t>
  </si>
  <si>
    <t>Unidad mediana 20 cm</t>
  </si>
  <si>
    <t>Unidad grande 22 cm</t>
  </si>
  <si>
    <t>Pollo, ala de</t>
  </si>
  <si>
    <t>Presa mediana</t>
  </si>
  <si>
    <t>Pollo, cabeza y pescuezo, de</t>
  </si>
  <si>
    <t>Pollo, entero</t>
  </si>
  <si>
    <t>Unidad mediana con menudencia</t>
  </si>
  <si>
    <t>Unidad mediana sin menudencia</t>
  </si>
  <si>
    <t>Pollo, espinazo de</t>
  </si>
  <si>
    <t>Pollo, filete de</t>
  </si>
  <si>
    <t>Pollo, pechuga corte redondo</t>
  </si>
  <si>
    <t>Pollo, pierna de</t>
  </si>
  <si>
    <t>Pollo, rabadilla de</t>
  </si>
  <si>
    <t>Presa grande</t>
  </si>
  <si>
    <t>Pollo, trozo inferior de media pechuga de</t>
  </si>
  <si>
    <t>Pollo, trozo superior de media pechuga de</t>
  </si>
  <si>
    <t>Pota, cubos de (1,5 cm por lado aprox.)</t>
  </si>
  <si>
    <t>Taza de fierro lleno</t>
  </si>
  <si>
    <t>Taza plástico lleno</t>
  </si>
  <si>
    <t>Pota, trozo de</t>
  </si>
  <si>
    <t>Tajada delgada</t>
  </si>
  <si>
    <t>Res, bofe de</t>
  </si>
  <si>
    <t>Filete pequeño</t>
  </si>
  <si>
    <t>Filete mediana</t>
  </si>
  <si>
    <t>Filete grande</t>
  </si>
  <si>
    <t>Res, carne pulpa molida de</t>
  </si>
  <si>
    <t>Porción para croqueta, hamburguesa o albóndiga</t>
  </si>
  <si>
    <t>Res, carne pulpa picada de</t>
  </si>
  <si>
    <t>Res, mondongo picado de</t>
  </si>
  <si>
    <t>Res, riñón picado de</t>
  </si>
  <si>
    <t>Leche evaporada entera de vaca</t>
  </si>
  <si>
    <t>Leche en condensada endulzada</t>
  </si>
  <si>
    <t>Leche en polvo entera de vaca</t>
  </si>
  <si>
    <t>Taza fierro enlozado al ras</t>
  </si>
  <si>
    <t>Vaso grande de vidrio al ras</t>
  </si>
  <si>
    <t>Queso edam</t>
  </si>
  <si>
    <t>Tajada pequeña delgada</t>
  </si>
  <si>
    <t>Tajada mediana delgada</t>
  </si>
  <si>
    <t>Tajada grande delgada</t>
  </si>
  <si>
    <t>Tajada mediana delgada molde</t>
  </si>
  <si>
    <t>Queso parmesano (rallado)</t>
  </si>
  <si>
    <t>Requesón</t>
  </si>
  <si>
    <t>Porción pequeña</t>
  </si>
  <si>
    <t>Yogur frutado</t>
  </si>
  <si>
    <t>Taza Fierro enlozado al ras</t>
  </si>
  <si>
    <t>Vaso pequeño de vidrio al ras</t>
  </si>
  <si>
    <t>Huevo de codorniz</t>
  </si>
  <si>
    <t>Clara de huevo de gallina</t>
  </si>
  <si>
    <t>Huevo de gallina</t>
  </si>
  <si>
    <t>Yema de huevo de gallina</t>
  </si>
  <si>
    <t>Taza de loza colmada</t>
  </si>
  <si>
    <t>Taza de plástico colmada</t>
  </si>
  <si>
    <t>Cucharadita ras</t>
  </si>
  <si>
    <t>Unidad tipo "tapa"</t>
  </si>
  <si>
    <t>Unidad tipo "bola"</t>
  </si>
  <si>
    <t>Galleta de agua</t>
  </si>
  <si>
    <t>Paquete de 8 unidades</t>
  </si>
  <si>
    <t>Unidad redonda</t>
  </si>
  <si>
    <t>Galleta de soda</t>
  </si>
  <si>
    <t>Paquete de 12 unidades cuadradas</t>
  </si>
  <si>
    <t>Unidad cuadrada</t>
  </si>
  <si>
    <t>Paquete de 8 unidades cuadradas</t>
  </si>
  <si>
    <t>Galleta dulce con relleno de chocolate</t>
  </si>
  <si>
    <t>Paquete de 4 unidades redondas</t>
  </si>
  <si>
    <t>Galleta dulce con relleno de crema saborizada</t>
  </si>
  <si>
    <t>Paquete de 4 unidades cuadradas</t>
  </si>
  <si>
    <t>Mermelada de fresa</t>
  </si>
  <si>
    <t>Arvejas frescas (en vainas)</t>
  </si>
  <si>
    <t>1/4 kilogramo</t>
  </si>
  <si>
    <t>Arveja fresca (guisantes)</t>
  </si>
  <si>
    <t>Porción para guiso</t>
  </si>
  <si>
    <t>Arveja seca partida</t>
  </si>
  <si>
    <t>Taza de Fierro enlozado llena</t>
  </si>
  <si>
    <t>Arveja seca partida sancochada</t>
  </si>
  <si>
    <t>Frijol canario</t>
  </si>
  <si>
    <t>Frijol canario sancochado</t>
  </si>
  <si>
    <t>Frijol castilla</t>
  </si>
  <si>
    <t>Frijol castilla sancochado</t>
  </si>
  <si>
    <t>Frijol panamito</t>
  </si>
  <si>
    <t>Frijol panamito sancochado</t>
  </si>
  <si>
    <t>Frijol zarandaja sancochado</t>
  </si>
  <si>
    <t>Garbanzo sancochado</t>
  </si>
  <si>
    <t>Haba fresca (guisante con cáscara)</t>
  </si>
  <si>
    <t>Unidad pequeña con cáscara</t>
  </si>
  <si>
    <t>Unidad mediana con cáscara</t>
  </si>
  <si>
    <t>Unidad grande con cáscara</t>
  </si>
  <si>
    <t>Haba fresca (guisante sin cáscara)</t>
  </si>
  <si>
    <t>Unidad pequeña sin cáscara</t>
  </si>
  <si>
    <t>Unidad mediana sin cáscara</t>
  </si>
  <si>
    <t>Unidad grande sin cáscara</t>
  </si>
  <si>
    <t>Haba seca partida</t>
  </si>
  <si>
    <t>Haba seca sancochada</t>
  </si>
  <si>
    <t>Haba tostada</t>
  </si>
  <si>
    <t>Puño cerrado (L:17,4 cm A:7,9 cm D:10,4 cm )</t>
  </si>
  <si>
    <t>Habas frescas (en vainas) considerando la cascara, excluyéndose solo la vaina</t>
  </si>
  <si>
    <t>Habas frescas (en vainas) sin cascara y vaina</t>
  </si>
  <si>
    <t>Lenteja chica</t>
  </si>
  <si>
    <t>Lenteja chica sancochada</t>
  </si>
  <si>
    <t>Lenteja grande</t>
  </si>
  <si>
    <t>Taza de fierroenlozado al ras</t>
  </si>
  <si>
    <t>Lenteja grande sancochada</t>
  </si>
  <si>
    <t>Pallar</t>
  </si>
  <si>
    <t>Pallar sancochado</t>
  </si>
  <si>
    <t>Rodaja pequeña (4 cm diámetro x 1 cm grosor aprox.)</t>
  </si>
  <si>
    <t>Rodaja mediana (6 cm diámetro x 1 cm grosor aprox.)</t>
  </si>
  <si>
    <t>Rodaja grande (8 cm diámetro x 1 cm grosor aprox.)</t>
  </si>
  <si>
    <t>Camote amarillo</t>
  </si>
  <si>
    <t>Rodaja grande (7 cm diámetro x 1 cm grosor aprox.)</t>
  </si>
  <si>
    <t>Camote morado</t>
  </si>
  <si>
    <t>Rodaja mediana (5 cm diámetro x 1 cm grosor aprox.)</t>
  </si>
  <si>
    <t>Rodaja grande (6 cm diámetro x 1 cm grosor aprox.)</t>
  </si>
  <si>
    <t>Porción de rodajas (6 rodajas medianas)</t>
  </si>
  <si>
    <t>Harina de chuño</t>
  </si>
  <si>
    <t>Oca</t>
  </si>
  <si>
    <t>Unidad pequeña (8 cm largo)</t>
  </si>
  <si>
    <t>Unidad mediana (10 cm largo)</t>
  </si>
  <si>
    <t>Unidad grande (14 cm largo)</t>
  </si>
  <si>
    <t>Olluco, entero</t>
  </si>
  <si>
    <t>Unidad pequeña (6 cm largo)</t>
  </si>
  <si>
    <t>Unidad mediana (8 cm largo)</t>
  </si>
  <si>
    <t>Unidad grande (10 cm largo)</t>
  </si>
  <si>
    <t>Olluco, picado (picado tipo juliana)</t>
  </si>
  <si>
    <t>Papa amarilla “peruanita”</t>
  </si>
  <si>
    <t>Rodaja pequeña (5 cm diámetro x 1 cm grosor aprox.)</t>
  </si>
  <si>
    <t>Papa blanca “perricholi”</t>
  </si>
  <si>
    <t>Taza de acero llena de cubitos</t>
  </si>
  <si>
    <t>Puñado de bastones (L:16,7 cm A:7,6 cm D:8,8 cm )</t>
  </si>
  <si>
    <t>Papa blanca sin cáscara</t>
  </si>
  <si>
    <t>Porción para salchipapa</t>
  </si>
  <si>
    <t>Papa huayro</t>
  </si>
  <si>
    <t>1 rodaja pequeña (5 cm diámetro x 1 cm grosor aprox.)</t>
  </si>
  <si>
    <t>1 rodaja mediana (6 cm diámetro x 1 cm grosor aprox.)</t>
  </si>
  <si>
    <t>1 rodaja grande (7 cm diámetro x 1 cm grosor aprox.)</t>
  </si>
  <si>
    <t>Yuca amarilla</t>
  </si>
  <si>
    <t>1 trozo pequeño (3,6 cm largo x 5,3 cm diámetro)</t>
  </si>
  <si>
    <t>1 trozo mediano (5,6 cm largo x 6,6 cm diámetro)</t>
  </si>
  <si>
    <t>1 trozo grande (8 cm largo x 7,8 cm diámetro)</t>
  </si>
  <si>
    <t>Yuca blanca</t>
  </si>
  <si>
    <t>Trozo pequeño (3 cm longitud x 5 cm diámetro)</t>
  </si>
  <si>
    <t>Trozo mediano (6 cm longitud x 7 cm diámetro)</t>
  </si>
  <si>
    <t>Trozo grande (7 cm longitud x 8 cm diámetro)</t>
  </si>
  <si>
    <t>3/4 taza de acero</t>
  </si>
  <si>
    <t>VII Cálculo Energético Plástico y Regulador</t>
  </si>
  <si>
    <t>Energ Kcal</t>
  </si>
  <si>
    <t>Proteína</t>
  </si>
  <si>
    <t>Grasas g</t>
  </si>
  <si>
    <t>CHO disponibles g</t>
  </si>
  <si>
    <t>Fibra dietaria g</t>
  </si>
  <si>
    <t>Animal</t>
  </si>
  <si>
    <t>Vegetal</t>
  </si>
  <si>
    <t>Vit A eq. Tot.</t>
  </si>
  <si>
    <t>Tiamina</t>
  </si>
  <si>
    <t>Riboflavina</t>
  </si>
  <si>
    <t>Ácido fólico</t>
  </si>
  <si>
    <t>Sodio</t>
  </si>
  <si>
    <t>Potasio</t>
  </si>
  <si>
    <t>µg</t>
  </si>
  <si>
    <t>REQUERIMIENTO</t>
  </si>
  <si>
    <t>ADECUACIÓN</t>
  </si>
  <si>
    <t>RESUMEN EVALUACIÓN ANTROPOMÉTRICA Y BIOQUIMICA</t>
  </si>
  <si>
    <t>CÁLCULO DIETÉTICO</t>
  </si>
  <si>
    <t>CONSIDERACIONES PARA EL CÁLCULO</t>
  </si>
  <si>
    <t>Azucares simples, % a indicar</t>
  </si>
  <si>
    <t>Verduras a usar</t>
  </si>
  <si>
    <t>Lacteos alto en grasa a indicar</t>
  </si>
  <si>
    <t>Lacteo bajo en grasa a indicar</t>
  </si>
  <si>
    <t>KCAL TOTALES</t>
  </si>
  <si>
    <t>Queso alto en grasa a indicar</t>
  </si>
  <si>
    <t>Carnicos altos en grasas a indicar</t>
  </si>
  <si>
    <t>ADECUACIÓN FINAL PORCENTUAL</t>
  </si>
  <si>
    <t>Frutas a indicar</t>
  </si>
  <si>
    <t>Oleaginosas a indicar</t>
  </si>
  <si>
    <t>Carbohidrato</t>
  </si>
  <si>
    <t>Agua
&lt;WATER&gt;</t>
  </si>
  <si>
    <t xml:space="preserve">Proteínas VEGETAL
&lt;PROCNT&gt; </t>
  </si>
  <si>
    <t xml:space="preserve">Proteínas ANIMAL
&lt;PROCNT&gt; </t>
  </si>
  <si>
    <t>Carbohidratos disponibles
&lt;CHOAVL&gt;</t>
  </si>
  <si>
    <t>Fibra dietaria
&lt;FIBTG&gt;</t>
  </si>
  <si>
    <t>Cenizas
&lt;ASH&gt;</t>
  </si>
  <si>
    <t>Calcio
&lt;CA&gt;</t>
  </si>
  <si>
    <t>Fósforo
&lt;P&gt;</t>
  </si>
  <si>
    <t>Zinc
&lt;ZN&gt;</t>
  </si>
  <si>
    <t>Hierro
&lt;FE&gt;</t>
  </si>
  <si>
    <t>β caroteno equivalentes totales
&lt;CARTBQ&gt;</t>
  </si>
  <si>
    <t>Vitamina A equivalentes totales
&lt;VITA&gt;</t>
  </si>
  <si>
    <t>Tiamina
&lt;THIA&gt;</t>
  </si>
  <si>
    <t>Riboflavina
&lt;RIBF&gt;</t>
  </si>
  <si>
    <t>Niacina
&lt;NIA&gt;</t>
  </si>
  <si>
    <t>Vitamina C
&lt;VITC&gt;</t>
  </si>
  <si>
    <t>Sodio
&lt;NA&gt;</t>
  </si>
  <si>
    <t>Potasio
&lt;K&gt;</t>
  </si>
  <si>
    <t>kJ</t>
  </si>
  <si>
    <t>Tr,</t>
  </si>
  <si>
    <t>EXT001</t>
  </si>
  <si>
    <t>EXT002</t>
  </si>
  <si>
    <t>EXT003</t>
  </si>
  <si>
    <t>EXT004</t>
  </si>
  <si>
    <t>EXT005</t>
  </si>
  <si>
    <t>EXT006</t>
  </si>
  <si>
    <t>EXT007</t>
  </si>
  <si>
    <t>EXT008</t>
  </si>
  <si>
    <t>EXT009</t>
  </si>
  <si>
    <t>EXT010</t>
  </si>
  <si>
    <t>EXT011</t>
  </si>
  <si>
    <t>EXT012</t>
  </si>
  <si>
    <t>EXT013</t>
  </si>
  <si>
    <t>EXT014</t>
  </si>
  <si>
    <t>EXT015</t>
  </si>
  <si>
    <t>EXT016</t>
  </si>
  <si>
    <t>EXT017</t>
  </si>
  <si>
    <t>EXT018</t>
  </si>
  <si>
    <t>EXT019</t>
  </si>
  <si>
    <t>EXT020</t>
  </si>
  <si>
    <t>EXT021</t>
  </si>
  <si>
    <t>EXT022</t>
  </si>
  <si>
    <t>EXT023</t>
  </si>
  <si>
    <t>EXT024</t>
  </si>
  <si>
    <t>EXT025</t>
  </si>
  <si>
    <t>EXT026</t>
  </si>
  <si>
    <t>EXT027</t>
  </si>
  <si>
    <t>EXT028</t>
  </si>
  <si>
    <t>EXT029</t>
  </si>
  <si>
    <t>EXT030</t>
  </si>
  <si>
    <t>EXT031</t>
  </si>
  <si>
    <t>EXT032</t>
  </si>
  <si>
    <t>EXT033</t>
  </si>
  <si>
    <t>EXT034</t>
  </si>
  <si>
    <t>EXT035</t>
  </si>
  <si>
    <t>EXT036</t>
  </si>
  <si>
    <t>EXT037</t>
  </si>
  <si>
    <t>EXT038</t>
  </si>
  <si>
    <t>EXT039</t>
  </si>
  <si>
    <t>EXT040</t>
  </si>
  <si>
    <t>EXT041</t>
  </si>
  <si>
    <t>EXT042</t>
  </si>
  <si>
    <t>EXT043</t>
  </si>
  <si>
    <t>EXT044</t>
  </si>
  <si>
    <t>EXT045</t>
  </si>
  <si>
    <t>EXT046</t>
  </si>
  <si>
    <t>EXT047</t>
  </si>
  <si>
    <t>EXT048</t>
  </si>
  <si>
    <t>EXT049</t>
  </si>
  <si>
    <t>EXT050</t>
  </si>
  <si>
    <t>EXT051</t>
  </si>
  <si>
    <t>EXT052</t>
  </si>
  <si>
    <t>EXT053</t>
  </si>
  <si>
    <t>EXT054</t>
  </si>
  <si>
    <t>EXT055</t>
  </si>
  <si>
    <t>EXT056</t>
  </si>
  <si>
    <t>EXT057</t>
  </si>
  <si>
    <t>EXT058</t>
  </si>
  <si>
    <t>EXT059</t>
  </si>
  <si>
    <t>EXT060</t>
  </si>
  <si>
    <t>EXT061</t>
  </si>
  <si>
    <t>EXT062</t>
  </si>
  <si>
    <t>EXT063</t>
  </si>
  <si>
    <t>EXT064</t>
  </si>
  <si>
    <t>EXT065</t>
  </si>
  <si>
    <t>EXT066</t>
  </si>
  <si>
    <t>EXT067</t>
  </si>
  <si>
    <t>EXT068</t>
  </si>
  <si>
    <t>EXT069</t>
  </si>
  <si>
    <t>EXT070</t>
  </si>
  <si>
    <t>EXT071</t>
  </si>
  <si>
    <t>EXT072</t>
  </si>
  <si>
    <t>EXT073</t>
  </si>
  <si>
    <t>EXT074</t>
  </si>
  <si>
    <t>EXT075</t>
  </si>
  <si>
    <t>EXT076</t>
  </si>
  <si>
    <t>EXT077</t>
  </si>
  <si>
    <t>EXT078</t>
  </si>
  <si>
    <t>EXT079</t>
  </si>
  <si>
    <t>EXT080</t>
  </si>
  <si>
    <t>EXT081</t>
  </si>
  <si>
    <t>EXT082</t>
  </si>
  <si>
    <t>EXT083</t>
  </si>
  <si>
    <t>EXT084</t>
  </si>
  <si>
    <t>EXT085</t>
  </si>
  <si>
    <t>EXT086</t>
  </si>
  <si>
    <t>EXT087</t>
  </si>
  <si>
    <t>EXT088</t>
  </si>
  <si>
    <t>EXT089</t>
  </si>
  <si>
    <t>EXT090</t>
  </si>
  <si>
    <t>EXT091</t>
  </si>
  <si>
    <t>EXT092</t>
  </si>
  <si>
    <t>EXT093</t>
  </si>
  <si>
    <t>EXT094</t>
  </si>
  <si>
    <t>EXT095</t>
  </si>
  <si>
    <t>EXT096</t>
  </si>
  <si>
    <t>EXT097</t>
  </si>
  <si>
    <t>EXT098</t>
  </si>
  <si>
    <t>EXT099</t>
  </si>
  <si>
    <t>EXT100</t>
  </si>
  <si>
    <t>EXT101</t>
  </si>
  <si>
    <t>EXT102</t>
  </si>
  <si>
    <t>EXT103</t>
  </si>
  <si>
    <t>EXT104</t>
  </si>
  <si>
    <t>EXT105</t>
  </si>
  <si>
    <t>EXT106</t>
  </si>
  <si>
    <t>EXT107</t>
  </si>
  <si>
    <t>EXT108</t>
  </si>
  <si>
    <t>EXT109</t>
  </si>
  <si>
    <t>EXT110</t>
  </si>
  <si>
    <t>EXT111</t>
  </si>
  <si>
    <t>EXT112</t>
  </si>
  <si>
    <t>EXT113</t>
  </si>
  <si>
    <t>EXT114</t>
  </si>
  <si>
    <t>EXT115</t>
  </si>
  <si>
    <t>EXT116</t>
  </si>
  <si>
    <t>EXT117</t>
  </si>
  <si>
    <t>EXT118</t>
  </si>
  <si>
    <t>EXT119</t>
  </si>
  <si>
    <t>EXT120</t>
  </si>
  <si>
    <t>EXT121</t>
  </si>
  <si>
    <t>EXT122</t>
  </si>
  <si>
    <t>EXT123</t>
  </si>
  <si>
    <t>EXT124</t>
  </si>
  <si>
    <t>EXT125</t>
  </si>
  <si>
    <t>EXT126</t>
  </si>
  <si>
    <t>EXT127</t>
  </si>
  <si>
    <t>EXT128</t>
  </si>
  <si>
    <t>EXT129</t>
  </si>
  <si>
    <t>EXT130</t>
  </si>
  <si>
    <t>EXT131</t>
  </si>
  <si>
    <t>EXT132</t>
  </si>
  <si>
    <t>EXT133</t>
  </si>
  <si>
    <t>EXT134</t>
  </si>
  <si>
    <t>EXT135</t>
  </si>
  <si>
    <t>EXT136</t>
  </si>
  <si>
    <t>EXT137</t>
  </si>
  <si>
    <t>EXT138</t>
  </si>
  <si>
    <t>EXT139</t>
  </si>
  <si>
    <t>EXT140</t>
  </si>
  <si>
    <t>EXT141</t>
  </si>
  <si>
    <t>EXT142</t>
  </si>
  <si>
    <t>EXT143</t>
  </si>
  <si>
    <t>EXT144</t>
  </si>
  <si>
    <t>EXT145</t>
  </si>
  <si>
    <t>EXT146</t>
  </si>
  <si>
    <t>EXT147</t>
  </si>
  <si>
    <t>EXT148</t>
  </si>
  <si>
    <t>EXT149</t>
  </si>
  <si>
    <t>EXT150</t>
  </si>
  <si>
    <t>EXT151</t>
  </si>
  <si>
    <t>EXT152</t>
  </si>
  <si>
    <t>EXT153</t>
  </si>
  <si>
    <t>EXT154</t>
  </si>
  <si>
    <t>EXT155</t>
  </si>
  <si>
    <t>EXT156</t>
  </si>
  <si>
    <t>EXT157</t>
  </si>
  <si>
    <t>EXT158</t>
  </si>
  <si>
    <t>EXT159</t>
  </si>
  <si>
    <t>EXT160</t>
  </si>
  <si>
    <t>EXT161</t>
  </si>
  <si>
    <t>EXT162</t>
  </si>
  <si>
    <t>EXT163</t>
  </si>
  <si>
    <t>EXT164</t>
  </si>
  <si>
    <t>EXT165</t>
  </si>
  <si>
    <t>EXT166</t>
  </si>
  <si>
    <t>EXT167</t>
  </si>
  <si>
    <t>EXT168</t>
  </si>
  <si>
    <t>EXT169</t>
  </si>
  <si>
    <t>EXT170</t>
  </si>
  <si>
    <t>EXT171</t>
  </si>
  <si>
    <t>EXT172</t>
  </si>
  <si>
    <t>EXT173</t>
  </si>
  <si>
    <t>EXT174</t>
  </si>
  <si>
    <t>EXT175</t>
  </si>
  <si>
    <t>EXT176</t>
  </si>
  <si>
    <t>EXT177</t>
  </si>
  <si>
    <t>EXT178</t>
  </si>
  <si>
    <t>EXT179</t>
  </si>
  <si>
    <t>EXT180</t>
  </si>
  <si>
    <t>EXT181</t>
  </si>
  <si>
    <t>EXT182</t>
  </si>
  <si>
    <t>EXT183</t>
  </si>
  <si>
    <t>EXT184</t>
  </si>
  <si>
    <t>EXT185</t>
  </si>
  <si>
    <t>EXT186</t>
  </si>
  <si>
    <t>EXT187</t>
  </si>
  <si>
    <t>EXT188</t>
  </si>
  <si>
    <t>EXT189</t>
  </si>
  <si>
    <t>EXT190</t>
  </si>
  <si>
    <t>EXT191</t>
  </si>
  <si>
    <t>EXT192</t>
  </si>
  <si>
    <t>EXT193</t>
  </si>
  <si>
    <t>EXT194</t>
  </si>
  <si>
    <t>EXT195</t>
  </si>
  <si>
    <t>EXT196</t>
  </si>
  <si>
    <t>EXT197</t>
  </si>
  <si>
    <t>EXT198</t>
  </si>
  <si>
    <t>EXT199</t>
  </si>
  <si>
    <t>EXT200</t>
  </si>
  <si>
    <t>EXT201</t>
  </si>
  <si>
    <t>EXT202</t>
  </si>
  <si>
    <t>EXT203</t>
  </si>
  <si>
    <t>EXT204</t>
  </si>
  <si>
    <t>EXT205</t>
  </si>
  <si>
    <t>EXT206</t>
  </si>
  <si>
    <t>EXT207</t>
  </si>
  <si>
    <t>EXT208</t>
  </si>
  <si>
    <t>EXT209</t>
  </si>
  <si>
    <t>EXT210</t>
  </si>
  <si>
    <t>EXT211</t>
  </si>
  <si>
    <t>EXT212</t>
  </si>
  <si>
    <t>EXT213</t>
  </si>
  <si>
    <t>EXT214</t>
  </si>
  <si>
    <t>EXT215</t>
  </si>
  <si>
    <t>EXT216</t>
  </si>
  <si>
    <t>EXT217</t>
  </si>
  <si>
    <t>EXT218</t>
  </si>
  <si>
    <t>EXT219</t>
  </si>
  <si>
    <t>EXT220</t>
  </si>
  <si>
    <t>EXT221</t>
  </si>
  <si>
    <t>EXT222</t>
  </si>
  <si>
    <t>EXT223</t>
  </si>
  <si>
    <t>EXT224</t>
  </si>
  <si>
    <t>EXT225</t>
  </si>
  <si>
    <t>EXT226</t>
  </si>
  <si>
    <t>EXT227</t>
  </si>
  <si>
    <t>EXT228</t>
  </si>
  <si>
    <t>EXT229</t>
  </si>
  <si>
    <t>EXT230</t>
  </si>
  <si>
    <t>EXT231</t>
  </si>
  <si>
    <t>EXT232</t>
  </si>
  <si>
    <t>EXT233</t>
  </si>
  <si>
    <t>EXT234</t>
  </si>
  <si>
    <t>EXT235</t>
  </si>
  <si>
    <t>EXT236</t>
  </si>
  <si>
    <t>EXT237</t>
  </si>
  <si>
    <t>EXT238</t>
  </si>
  <si>
    <t>EXT239</t>
  </si>
  <si>
    <t>EXT240</t>
  </si>
  <si>
    <t>EXT241</t>
  </si>
  <si>
    <t>EXT242</t>
  </si>
  <si>
    <t>EXT243</t>
  </si>
  <si>
    <t>EXT244</t>
  </si>
  <si>
    <t>EXT245</t>
  </si>
  <si>
    <t>EXT246</t>
  </si>
  <si>
    <t>EXT247</t>
  </si>
  <si>
    <t>EXT248</t>
  </si>
  <si>
    <t>EXT249</t>
  </si>
  <si>
    <t>EXT250</t>
  </si>
  <si>
    <t>EXT251</t>
  </si>
  <si>
    <t>EXT252</t>
  </si>
  <si>
    <t>EXT253</t>
  </si>
  <si>
    <t>EXT254</t>
  </si>
  <si>
    <t>EXT255</t>
  </si>
  <si>
    <t>EXT256</t>
  </si>
  <si>
    <t>EXT257</t>
  </si>
  <si>
    <t>EXT258</t>
  </si>
  <si>
    <t>EXT259</t>
  </si>
  <si>
    <t>EXT260</t>
  </si>
  <si>
    <t>EXT261</t>
  </si>
  <si>
    <t>EXT262</t>
  </si>
  <si>
    <t>EXT263</t>
  </si>
  <si>
    <t>EXT264</t>
  </si>
  <si>
    <t>EXT265</t>
  </si>
  <si>
    <t>EXT266</t>
  </si>
  <si>
    <t>EXT267</t>
  </si>
  <si>
    <t>EXT268</t>
  </si>
  <si>
    <t>EXT269</t>
  </si>
  <si>
    <t>EXT270</t>
  </si>
  <si>
    <t>EXT271</t>
  </si>
  <si>
    <t>EXT272</t>
  </si>
  <si>
    <t>EXT273</t>
  </si>
  <si>
    <t>EXT274</t>
  </si>
  <si>
    <t>EXT275</t>
  </si>
  <si>
    <t>EXT276</t>
  </si>
  <si>
    <t>EXT277</t>
  </si>
  <si>
    <t>EXT278</t>
  </si>
  <si>
    <t>EXT279</t>
  </si>
  <si>
    <t>EXT280</t>
  </si>
  <si>
    <t>EXT281</t>
  </si>
  <si>
    <t>EXT282</t>
  </si>
  <si>
    <t>EXT283</t>
  </si>
  <si>
    <t>EXT284</t>
  </si>
  <si>
    <t>EXT285</t>
  </si>
  <si>
    <t>EXT286</t>
  </si>
  <si>
    <t>EXT287</t>
  </si>
  <si>
    <t>EXT288</t>
  </si>
  <si>
    <t>EXT289</t>
  </si>
  <si>
    <t>EXT290</t>
  </si>
  <si>
    <t>EXT291</t>
  </si>
  <si>
    <t>EXT292</t>
  </si>
  <si>
    <t>EXT293</t>
  </si>
  <si>
    <t>EXT294</t>
  </si>
  <si>
    <t>EXT295</t>
  </si>
  <si>
    <t>EXT296</t>
  </si>
  <si>
    <t>EXT297</t>
  </si>
  <si>
    <t>EXT298</t>
  </si>
  <si>
    <t>EXT299</t>
  </si>
  <si>
    <t>EXT300</t>
  </si>
  <si>
    <t>EXT301</t>
  </si>
  <si>
    <t>EXT302</t>
  </si>
  <si>
    <t>EXT303</t>
  </si>
  <si>
    <t>EXT304</t>
  </si>
  <si>
    <t>EXT305</t>
  </si>
  <si>
    <t>EXT306</t>
  </si>
  <si>
    <t>EXT307</t>
  </si>
  <si>
    <t>EXT308</t>
  </si>
  <si>
    <t>EXT309</t>
  </si>
  <si>
    <t>EXT310</t>
  </si>
  <si>
    <t>EXT311</t>
  </si>
  <si>
    <t>EXT312</t>
  </si>
  <si>
    <t>EXT313</t>
  </si>
  <si>
    <t>EXT314</t>
  </si>
  <si>
    <t>EXT315</t>
  </si>
  <si>
    <t>EXT316</t>
  </si>
  <si>
    <t>EXT317</t>
  </si>
  <si>
    <t>EXT318</t>
  </si>
  <si>
    <t>EXT319</t>
  </si>
  <si>
    <t>EXT320</t>
  </si>
  <si>
    <t>EXT321</t>
  </si>
  <si>
    <t>EXT322</t>
  </si>
  <si>
    <t>EXT323</t>
  </si>
  <si>
    <t>EXT324</t>
  </si>
  <si>
    <t>EXT325</t>
  </si>
  <si>
    <t>EXT326</t>
  </si>
  <si>
    <t>EXT327</t>
  </si>
  <si>
    <t>EXT328</t>
  </si>
  <si>
    <t>EXT329</t>
  </si>
  <si>
    <t>EXT330</t>
  </si>
  <si>
    <t>EXT331</t>
  </si>
  <si>
    <t>EXT332</t>
  </si>
  <si>
    <t>EXT333</t>
  </si>
  <si>
    <t>EXT334</t>
  </si>
  <si>
    <t>EXT335</t>
  </si>
  <si>
    <t>EXT336</t>
  </si>
  <si>
    <t>EXT337</t>
  </si>
  <si>
    <t>EXT338</t>
  </si>
  <si>
    <t>EXT339</t>
  </si>
  <si>
    <t>EXT340</t>
  </si>
  <si>
    <t>EXT341</t>
  </si>
  <si>
    <t>EXT342</t>
  </si>
  <si>
    <t>EXT343</t>
  </si>
  <si>
    <t>EXT344</t>
  </si>
  <si>
    <t>EXT345</t>
  </si>
  <si>
    <t>EXT346</t>
  </si>
  <si>
    <t>EXT347</t>
  </si>
  <si>
    <t>EXT348</t>
  </si>
  <si>
    <t>EXT349</t>
  </si>
  <si>
    <t>EXT350</t>
  </si>
  <si>
    <t>EXT351</t>
  </si>
  <si>
    <t>EXT352</t>
  </si>
  <si>
    <t>EXT353</t>
  </si>
  <si>
    <t>EXT354</t>
  </si>
  <si>
    <t>EXT355</t>
  </si>
  <si>
    <t>EXT356</t>
  </si>
  <si>
    <t>EXT357</t>
  </si>
  <si>
    <t>EXT358</t>
  </si>
  <si>
    <t>EXT359</t>
  </si>
  <si>
    <t>EXT360</t>
  </si>
  <si>
    <t>EXT361</t>
  </si>
  <si>
    <t>EXT362</t>
  </si>
  <si>
    <t>EXT363</t>
  </si>
  <si>
    <t>EXT364</t>
  </si>
  <si>
    <t>EXT365</t>
  </si>
  <si>
    <t>EXT366</t>
  </si>
  <si>
    <t>EXT367</t>
  </si>
  <si>
    <t>EXT368</t>
  </si>
  <si>
    <t>EXT369</t>
  </si>
  <si>
    <t>EXT370</t>
  </si>
  <si>
    <t>EXT371</t>
  </si>
  <si>
    <t>EXT372</t>
  </si>
  <si>
    <t>EXT373</t>
  </si>
  <si>
    <t>EXT374</t>
  </si>
  <si>
    <t>EXT375</t>
  </si>
  <si>
    <t>EXT376</t>
  </si>
  <si>
    <t>EXT377</t>
  </si>
  <si>
    <t>EXT378</t>
  </si>
  <si>
    <t>EXT379</t>
  </si>
  <si>
    <t>EXT380</t>
  </si>
  <si>
    <t>EXT381</t>
  </si>
  <si>
    <t>EXT382</t>
  </si>
  <si>
    <t>EXT383</t>
  </si>
  <si>
    <t>EXT384</t>
  </si>
  <si>
    <t>EXT385</t>
  </si>
  <si>
    <t>EXT386</t>
  </si>
  <si>
    <t>EXT387</t>
  </si>
  <si>
    <t>EXT388</t>
  </si>
  <si>
    <t>EXT389</t>
  </si>
  <si>
    <t>EXT390</t>
  </si>
  <si>
    <t>EXT391</t>
  </si>
  <si>
    <t>EXT392</t>
  </si>
  <si>
    <t>EXT393</t>
  </si>
  <si>
    <t>EXT394</t>
  </si>
  <si>
    <t>EXT395</t>
  </si>
  <si>
    <t>EXT396</t>
  </si>
  <si>
    <t>EXT397</t>
  </si>
  <si>
    <t>EXT398</t>
  </si>
  <si>
    <t>EXT399</t>
  </si>
  <si>
    <t>EXT400</t>
  </si>
  <si>
    <t>EXT401</t>
  </si>
  <si>
    <t>EXT402</t>
  </si>
  <si>
    <t>EXT403</t>
  </si>
  <si>
    <t>EXT404</t>
  </si>
  <si>
    <t>EXT405</t>
  </si>
  <si>
    <t>EXT406</t>
  </si>
  <si>
    <t>EXT407</t>
  </si>
  <si>
    <t>EXT408</t>
  </si>
  <si>
    <t>EXT409</t>
  </si>
  <si>
    <t>EXT410</t>
  </si>
  <si>
    <t>EXT411</t>
  </si>
  <si>
    <t>EXT412</t>
  </si>
  <si>
    <t>EXT413</t>
  </si>
  <si>
    <t>EXT414</t>
  </si>
  <si>
    <t>EXT415</t>
  </si>
  <si>
    <t>EXT416</t>
  </si>
  <si>
    <t>EXT417</t>
  </si>
  <si>
    <t>EXT418</t>
  </si>
  <si>
    <t>EXT419</t>
  </si>
  <si>
    <t>EXT420</t>
  </si>
  <si>
    <t>EXT421</t>
  </si>
  <si>
    <t>EXT422</t>
  </si>
  <si>
    <t>EXT423</t>
  </si>
  <si>
    <t>EXT424</t>
  </si>
  <si>
    <t>EXT425</t>
  </si>
  <si>
    <t>EXT426</t>
  </si>
  <si>
    <t>EXT427</t>
  </si>
  <si>
    <t>EXT428</t>
  </si>
  <si>
    <t>EXT429</t>
  </si>
  <si>
    <t>EXT430</t>
  </si>
  <si>
    <t>EXT431</t>
  </si>
  <si>
    <t>EXT432</t>
  </si>
  <si>
    <t>EXT433</t>
  </si>
  <si>
    <t>EXT434</t>
  </si>
  <si>
    <t>EXT435</t>
  </si>
  <si>
    <t>EXT436</t>
  </si>
  <si>
    <t>EXT437</t>
  </si>
  <si>
    <t>EXT438</t>
  </si>
  <si>
    <t>EXT439</t>
  </si>
  <si>
    <t>EXT440</t>
  </si>
  <si>
    <t>EXT441</t>
  </si>
  <si>
    <t>EXT442</t>
  </si>
  <si>
    <t>EXT443</t>
  </si>
  <si>
    <t>EXT444</t>
  </si>
  <si>
    <t>EXT445</t>
  </si>
  <si>
    <t>EXT446</t>
  </si>
  <si>
    <t>EXT447</t>
  </si>
  <si>
    <t>EXT448</t>
  </si>
  <si>
    <t>EXT449</t>
  </si>
  <si>
    <t>EXT450</t>
  </si>
  <si>
    <t>EXT451</t>
  </si>
  <si>
    <t>EXT452</t>
  </si>
  <si>
    <t>EXT453</t>
  </si>
  <si>
    <t>EXT454</t>
  </si>
  <si>
    <t>EXT455</t>
  </si>
  <si>
    <t>EXT456</t>
  </si>
  <si>
    <t>EXT457</t>
  </si>
  <si>
    <t>EXT458</t>
  </si>
  <si>
    <t>EXT459</t>
  </si>
  <si>
    <t>EXT460</t>
  </si>
  <si>
    <t>EXT461</t>
  </si>
  <si>
    <t>EXT462</t>
  </si>
  <si>
    <t>EXT463</t>
  </si>
  <si>
    <t>EXT464</t>
  </si>
  <si>
    <t>EXT465</t>
  </si>
  <si>
    <t>EXT466</t>
  </si>
  <si>
    <t>EXT467</t>
  </si>
  <si>
    <t>EXT468</t>
  </si>
  <si>
    <t>EXT469</t>
  </si>
  <si>
    <t>EXT470</t>
  </si>
  <si>
    <t>EXT471</t>
  </si>
  <si>
    <t>EXT472</t>
  </si>
  <si>
    <t>EXT473</t>
  </si>
  <si>
    <t>EXT474</t>
  </si>
  <si>
    <t>EXT475</t>
  </si>
  <si>
    <t>EXT476</t>
  </si>
  <si>
    <t>EXT477</t>
  </si>
  <si>
    <t>EXT478</t>
  </si>
  <si>
    <t>EXT479</t>
  </si>
  <si>
    <t>EXT480</t>
  </si>
  <si>
    <t>EXT481</t>
  </si>
  <si>
    <t>EXT482</t>
  </si>
  <si>
    <t>EXT483</t>
  </si>
  <si>
    <t>EXT484</t>
  </si>
  <si>
    <t>EXT485</t>
  </si>
  <si>
    <t>EXT486</t>
  </si>
  <si>
    <t>EXT487</t>
  </si>
  <si>
    <t>EXT488</t>
  </si>
  <si>
    <t>EXT489</t>
  </si>
  <si>
    <t>EXT490</t>
  </si>
  <si>
    <t>EXT491</t>
  </si>
  <si>
    <t>EXT492</t>
  </si>
  <si>
    <t>EXT493</t>
  </si>
  <si>
    <t>EXT494</t>
  </si>
  <si>
    <t>EXT495</t>
  </si>
  <si>
    <t>EXT496</t>
  </si>
  <si>
    <t>EXT497</t>
  </si>
  <si>
    <t>EXT498</t>
  </si>
  <si>
    <t>EXT499</t>
  </si>
  <si>
    <t>EXT500</t>
  </si>
  <si>
    <t>ORDEN TABLA</t>
  </si>
  <si>
    <t xml:space="preserve">Proteínas VEGETAL
&lt;PROCNTV&gt; </t>
  </si>
  <si>
    <t xml:space="preserve">Proteínas ANIMAL
&lt;PROCNTA&gt; </t>
  </si>
  <si>
    <t>BIBLIOGRAFÍA, NOTAS Y CRÉDITOS</t>
  </si>
  <si>
    <t>PLANIFICACIÓN DIETÉTICA versión 18.0</t>
  </si>
  <si>
    <t>Creado Por</t>
  </si>
  <si>
    <t>Lic. Fernando Flores Escudero</t>
  </si>
  <si>
    <t>C.N.P. 4228</t>
  </si>
  <si>
    <t>f.flores.escudero@gmail.com</t>
  </si>
  <si>
    <t>(2)</t>
  </si>
  <si>
    <t>Human energy requirements: Report of a Joint FAO/WHO/UNU Expert Consultation</t>
  </si>
  <si>
    <t>ESTADO NUTRICIONAL SEGÚN IMC</t>
  </si>
  <si>
    <t>Clasificación</t>
  </si>
  <si>
    <r>
      <rPr>
        <rFont val="Arial"/>
        <color theme="1"/>
        <sz val="11.0"/>
      </rPr>
      <t>IMC Kg/m</t>
    </r>
    <r>
      <rPr>
        <rFont val="Arial"/>
        <color theme="1"/>
        <sz val="11.0"/>
        <vertAlign val="superscript"/>
      </rPr>
      <t>2</t>
    </r>
  </si>
  <si>
    <t>RANGOS</t>
  </si>
  <si>
    <t>Pre-obesidad</t>
  </si>
  <si>
    <t>Fuente: WHO, Global Database on Body Mass Index.  Citado el 18 de abril del 2013. http://apps.who.int/bmi/</t>
  </si>
  <si>
    <t>Circunferencia media del brazo*</t>
  </si>
  <si>
    <t>HOMBRES</t>
  </si>
  <si>
    <t>Menor de</t>
  </si>
  <si>
    <t>26cm</t>
  </si>
  <si>
    <t>Mayor o igual de</t>
  </si>
  <si>
    <t>24cm</t>
  </si>
  <si>
    <t>Cintura*</t>
  </si>
  <si>
    <t>94cm</t>
  </si>
  <si>
    <t>80cm</t>
  </si>
  <si>
    <t>Indice cintura/cadera*</t>
  </si>
  <si>
    <t>*Fuente: Berdasco Gómez, Antonio. EVALUACIÓN DEL ESTADO NUTRICIONAL DEL ADULTO MEDIANTE LA ANTROPOMETRÍA. Revista Cubana Aliment Nutr 2002;16(2):146-52</t>
  </si>
  <si>
    <t>Interpretación de los resultados del porcentaje de grasa corporal</t>
  </si>
  <si>
    <t>Sexo/Edad</t>
  </si>
  <si>
    <t>(Bajo)</t>
  </si>
  <si>
    <t>0 (Normal)</t>
  </si>
  <si>
    <t>+ (Alto)</t>
  </si>
  <si>
    <t>++ (Muy Alto)</t>
  </si>
  <si>
    <t>Mujer</t>
  </si>
  <si>
    <t>&lt;21.0</t>
  </si>
  <si>
    <t>21.0 - 32.9</t>
  </si>
  <si>
    <t>33.0 - 38.9</t>
  </si>
  <si>
    <t>&lt; 23.0</t>
  </si>
  <si>
    <t>23.0 - 33.9</t>
  </si>
  <si>
    <t>34.0 - 39.9</t>
  </si>
  <si>
    <t>&lt; 24.0</t>
  </si>
  <si>
    <t>24.0 - 35.9</t>
  </si>
  <si>
    <t>36.0 - 41.9</t>
  </si>
  <si>
    <t>Hombre</t>
  </si>
  <si>
    <t>&lt; 8.0</t>
  </si>
  <si>
    <t>8.0 - 19.9</t>
  </si>
  <si>
    <t>20.0 - 24.9</t>
  </si>
  <si>
    <t>&lt; 11.0</t>
  </si>
  <si>
    <t>11.0 - 21.9</t>
  </si>
  <si>
    <t>22.0 - 27.9</t>
  </si>
  <si>
    <t>&lt; 13.0</t>
  </si>
  <si>
    <t>13.0 - 24.9</t>
  </si>
  <si>
    <t>25.0 - 29.9</t>
  </si>
  <si>
    <t>Fuente: Gallagher et al., American Journal of Clinical Nutrition, Vol. 72, sept. 2000</t>
  </si>
  <si>
    <t>BASE DE DATO DE COMPOSICIÓN DE ALIMENTOS</t>
  </si>
  <si>
    <t>Tablas peruanas de composición de alimentos / Elaborado por María Reyes García; Iván Gómez-Sánchez Prieto; Cecilia Espinoza Barrientos.-- 10ma ed. – Lima: Ministerio de Salud, Instituto Nacional de Salud, 2017.</t>
  </si>
  <si>
    <t>BASE DE DATO DE DOSIFICACIÓN DE ALIMENTOS</t>
  </si>
  <si>
    <t>CENTRO NACIONAL DE ALIMENTACIÓN Y NUTRICIÓN INSTITUTO NACIONAL DE SALUD. TABLAS DE DOSIFICACION DE ALIMENTOS PARA SERVICIOS DE ALIMENTACION COLECTIVA. LIMA, 2005</t>
  </si>
  <si>
    <t>INS-CENAN Tablas auxiliares para la formulación y evaluación de regímenes alimentarios. Perú, 2014</t>
  </si>
  <si>
    <t>INS-CENAN. Guía de intercambio de alimentos. Perú, 2014</t>
  </si>
  <si>
    <t>RIESGO DE ENFERMAR SEGÚN SEXO Y PERIMETRO ABDOMINAL</t>
  </si>
  <si>
    <t>&lt;94</t>
  </si>
  <si>
    <t>&gt;=94</t>
  </si>
  <si>
    <t>&gt;=102</t>
  </si>
  <si>
    <t>&lt;80</t>
  </si>
  <si>
    <t>&gt;=80</t>
  </si>
  <si>
    <t>&gt;=88</t>
  </si>
  <si>
    <t xml:space="preserve">Fuente: World Health Organization. Obesity: Preventing and Managing the Global Epidemic Report of a WHO Consultation on Obesity 2000. Geneva, World Health Organization.
</t>
  </si>
  <si>
    <t>EVALUACIÓN DEL ESTADO NUTRICIONAL EN PACIENTE HOSPITALIZADO. REVISIÓN Y UNIFICACIÓN DE CONCEPTOS REUNIÓN DEL GRUPO DE NUTRICIONISTAS. Federación Latinoamericana de Terapia Nutricional, Nutrición Clínica y Metabolismo. MAYO, 2008</t>
  </si>
  <si>
    <t>Volumen de grasa visceral como indicador de obesidad en hombres adultos. Ana I. García, Laura Ni˜no-Silva, Katherine González-Ruiz y Robinson Ramírez-Vélez. Rev Colomb Cardiol. 2016;23(4):313---320</t>
  </si>
  <si>
    <t>Evaluación antropométrica del estado nutricional empleando la circunferencia del brazo en estudiantes universitarios. Corvos Hidalgo César Augusto. Nutr. clín. diet. hosp. 2011; 31(3):22-27</t>
  </si>
  <si>
    <t>Código</t>
  </si>
  <si>
    <r>
      <rPr>
        <rFont val="Calibri"/>
        <b/>
        <color rgb="FFFFFFFF"/>
        <sz val="10.0"/>
      </rPr>
      <t>N.°</t>
    </r>
  </si>
  <si>
    <r>
      <rPr>
        <rFont val="Calibri"/>
        <b/>
        <color rgb="FFFFFFFF"/>
        <sz val="10.0"/>
      </rPr>
      <t>DISTRITO</t>
    </r>
  </si>
  <si>
    <r>
      <rPr>
        <rFont val="Calibri"/>
        <b/>
        <color rgb="FFFFFFFF"/>
        <sz val="10.0"/>
      </rPr>
      <t>ESTRATO</t>
    </r>
  </si>
  <si>
    <r>
      <rPr>
        <rFont val="Calibri"/>
        <b/>
        <color rgb="FFFFFFFF"/>
        <sz val="10.0"/>
      </rPr>
      <t>MUESTRA</t>
    </r>
  </si>
  <si>
    <r>
      <rPr>
        <rFont val="Calibri"/>
        <color theme="1"/>
        <sz val="8.0"/>
      </rPr>
      <t>A</t>
    </r>
  </si>
  <si>
    <r>
      <rPr>
        <rFont val="Calibri"/>
        <color theme="1"/>
        <sz val="8.0"/>
      </rPr>
      <t>La Molina</t>
    </r>
  </si>
  <si>
    <r>
      <rPr>
        <rFont val="Calibri"/>
        <color theme="1"/>
        <sz val="8.0"/>
      </rPr>
      <t>A</t>
    </r>
  </si>
  <si>
    <r>
      <rPr>
        <rFont val="Calibri"/>
        <color theme="1"/>
        <sz val="8.0"/>
      </rPr>
      <t>B</t>
    </r>
  </si>
  <si>
    <r>
      <rPr>
        <rFont val="Calibri"/>
        <color theme="1"/>
        <sz val="8.0"/>
      </rPr>
      <t>San Borja</t>
    </r>
  </si>
  <si>
    <r>
      <rPr>
        <rFont val="Calibri"/>
        <color theme="1"/>
        <sz val="8.0"/>
      </rPr>
      <t>C</t>
    </r>
  </si>
  <si>
    <r>
      <rPr>
        <rFont val="Calibri"/>
        <color theme="1"/>
        <sz val="8.0"/>
      </rPr>
      <t>San Isidro</t>
    </r>
  </si>
  <si>
    <r>
      <rPr>
        <rFont val="Calibri"/>
        <color theme="1"/>
        <sz val="8.0"/>
      </rPr>
      <t>D</t>
    </r>
  </si>
  <si>
    <r>
      <rPr>
        <rFont val="Calibri"/>
        <color theme="1"/>
        <sz val="8.0"/>
      </rPr>
      <t>Santiago de Surco</t>
    </r>
  </si>
  <si>
    <r>
      <rPr>
        <rFont val="Calibri"/>
        <color theme="1"/>
        <sz val="8.0"/>
      </rPr>
      <t>E</t>
    </r>
  </si>
  <si>
    <r>
      <rPr>
        <rFont val="Calibri"/>
        <color theme="1"/>
        <sz val="8.0"/>
      </rPr>
      <t>Jesús María</t>
    </r>
  </si>
  <si>
    <r>
      <rPr>
        <rFont val="Calibri"/>
        <color theme="1"/>
        <sz val="8.0"/>
      </rPr>
      <t>B</t>
    </r>
  </si>
  <si>
    <r>
      <rPr>
        <rFont val="Calibri"/>
        <color theme="1"/>
        <sz val="8.0"/>
      </rPr>
      <t>F</t>
    </r>
  </si>
  <si>
    <r>
      <rPr>
        <rFont val="Calibri"/>
        <color theme="1"/>
        <sz val="8.0"/>
      </rPr>
      <t>La Perla</t>
    </r>
  </si>
  <si>
    <r>
      <rPr>
        <rFont val="Calibri"/>
        <color theme="1"/>
        <sz val="8.0"/>
      </rPr>
      <t>G</t>
    </r>
  </si>
  <si>
    <r>
      <rPr>
        <rFont val="Calibri"/>
        <color theme="1"/>
        <sz val="8.0"/>
      </rPr>
      <t>La Punta</t>
    </r>
  </si>
  <si>
    <r>
      <rPr>
        <rFont val="Calibri"/>
        <color theme="1"/>
        <sz val="8.0"/>
      </rPr>
      <t>H</t>
    </r>
  </si>
  <si>
    <r>
      <rPr>
        <rFont val="Calibri"/>
        <color theme="1"/>
        <sz val="8.0"/>
      </rPr>
      <t>Miraflores</t>
    </r>
  </si>
  <si>
    <r>
      <rPr>
        <rFont val="Calibri"/>
        <color theme="1"/>
        <sz val="8.0"/>
      </rPr>
      <t>J</t>
    </r>
  </si>
  <si>
    <r>
      <rPr>
        <rFont val="Calibri"/>
        <color theme="1"/>
        <sz val="8.0"/>
      </rPr>
      <t>Ate</t>
    </r>
  </si>
  <si>
    <r>
      <rPr>
        <rFont val="Calibri"/>
        <color theme="1"/>
        <sz val="8.0"/>
      </rPr>
      <t>C</t>
    </r>
  </si>
  <si>
    <r>
      <rPr>
        <rFont val="Calibri"/>
        <color theme="1"/>
        <sz val="8.0"/>
      </rPr>
      <t>K</t>
    </r>
  </si>
  <si>
    <r>
      <rPr>
        <rFont val="Calibri"/>
        <color theme="1"/>
        <sz val="8.0"/>
      </rPr>
      <t>Barranco</t>
    </r>
  </si>
  <si>
    <r>
      <rPr>
        <rFont val="Calibri"/>
        <color theme="1"/>
        <sz val="8.0"/>
      </rPr>
      <t>L</t>
    </r>
  </si>
  <si>
    <r>
      <rPr>
        <rFont val="Calibri"/>
        <color theme="1"/>
        <sz val="8.0"/>
      </rPr>
      <t>Bellavista</t>
    </r>
  </si>
  <si>
    <r>
      <rPr>
        <rFont val="Calibri"/>
        <color theme="1"/>
        <sz val="8.0"/>
      </rPr>
      <t>Q</t>
    </r>
  </si>
  <si>
    <r>
      <rPr>
        <rFont val="Calibri"/>
        <color theme="1"/>
        <sz val="8.0"/>
      </rPr>
      <t>Breña</t>
    </r>
  </si>
  <si>
    <r>
      <rPr>
        <rFont val="Calibri"/>
        <color theme="1"/>
        <sz val="8.0"/>
      </rPr>
      <t>T</t>
    </r>
  </si>
  <si>
    <r>
      <rPr>
        <rFont val="Calibri"/>
        <color theme="1"/>
        <sz val="8.0"/>
      </rPr>
      <t>Chaclacayo</t>
    </r>
  </si>
  <si>
    <r>
      <rPr>
        <rFont val="Calibri"/>
        <color theme="1"/>
        <sz val="8.0"/>
      </rPr>
      <t>U</t>
    </r>
  </si>
  <si>
    <r>
      <rPr>
        <rFont val="Calibri"/>
        <color theme="1"/>
        <sz val="8.0"/>
      </rPr>
      <t>Chorrillos</t>
    </r>
  </si>
  <si>
    <t>Alimentos preparados Entrada</t>
  </si>
  <si>
    <r>
      <rPr>
        <rFont val="Calibri"/>
        <color theme="1"/>
        <sz val="8.0"/>
      </rPr>
      <t>La Victoria</t>
    </r>
  </si>
  <si>
    <t>Alimentos preparados Segundo</t>
  </si>
  <si>
    <r>
      <rPr>
        <rFont val="Calibri"/>
        <color theme="1"/>
        <sz val="8.0"/>
      </rPr>
      <t>Lima</t>
    </r>
  </si>
  <si>
    <r>
      <rPr>
        <rFont val="Calibri"/>
        <color theme="1"/>
        <sz val="8.0"/>
      </rPr>
      <t>Lince</t>
    </r>
  </si>
  <si>
    <r>
      <rPr>
        <rFont val="Calibri"/>
        <color theme="1"/>
        <sz val="8.0"/>
      </rPr>
      <t>Los Olivos</t>
    </r>
  </si>
  <si>
    <r>
      <rPr>
        <rFont val="Calibri"/>
        <color theme="1"/>
        <sz val="8.0"/>
      </rPr>
      <t>Magdalena del Mar</t>
    </r>
  </si>
  <si>
    <r>
      <rPr>
        <rFont val="Calibri"/>
        <color theme="1"/>
        <sz val="8.0"/>
      </rPr>
      <t>Pachacámac</t>
    </r>
  </si>
  <si>
    <r>
      <rPr>
        <rFont val="Calibri"/>
        <color theme="1"/>
        <sz val="8.0"/>
      </rPr>
      <t>Pueblo Libre (Magdalena Vieja)</t>
    </r>
  </si>
  <si>
    <r>
      <rPr>
        <rFont val="Calibri"/>
        <color theme="1"/>
        <sz val="8.0"/>
      </rPr>
      <t>Rímac</t>
    </r>
  </si>
  <si>
    <r>
      <rPr>
        <rFont val="Calibri"/>
        <color theme="1"/>
        <sz val="8.0"/>
      </rPr>
      <t>San Luis</t>
    </r>
  </si>
  <si>
    <r>
      <rPr>
        <rFont val="Calibri"/>
        <color theme="1"/>
        <sz val="8.0"/>
      </rPr>
      <t>San Miguel</t>
    </r>
  </si>
  <si>
    <r>
      <rPr>
        <rFont val="Calibri"/>
        <color theme="1"/>
        <sz val="8.0"/>
      </rPr>
      <t>Callao</t>
    </r>
  </si>
  <si>
    <r>
      <rPr>
        <rFont val="Calibri"/>
        <color theme="1"/>
        <sz val="8.0"/>
      </rPr>
      <t>D</t>
    </r>
  </si>
  <si>
    <r>
      <rPr>
        <rFont val="Calibri"/>
        <color theme="1"/>
        <sz val="8.0"/>
      </rPr>
      <t>Carmen de la Legua Reynoso</t>
    </r>
  </si>
  <si>
    <r>
      <rPr>
        <rFont val="Calibri"/>
        <color theme="1"/>
        <sz val="8.0"/>
      </rPr>
      <t>Comas</t>
    </r>
  </si>
  <si>
    <r>
      <rPr>
        <rFont val="Calibri"/>
        <color theme="1"/>
        <sz val="8.0"/>
      </rPr>
      <t>Punta Negra</t>
    </r>
  </si>
  <si>
    <r>
      <rPr>
        <rFont val="Calibri"/>
        <color theme="1"/>
        <sz val="8.0"/>
      </rPr>
      <t>San Bartolo</t>
    </r>
  </si>
  <si>
    <r>
      <rPr>
        <rFont val="Calibri"/>
        <color theme="1"/>
        <sz val="8.0"/>
      </rPr>
      <t>San Juan de Miraflores</t>
    </r>
  </si>
  <si>
    <r>
      <rPr>
        <rFont val="Calibri"/>
        <color theme="1"/>
        <sz val="8.0"/>
      </rPr>
      <t>San Martín de Porres</t>
    </r>
  </si>
  <si>
    <r>
      <rPr>
        <rFont val="Calibri"/>
        <color theme="1"/>
        <sz val="8.0"/>
      </rPr>
      <t>Santa Anita</t>
    </r>
  </si>
  <si>
    <r>
      <rPr>
        <rFont val="Calibri"/>
        <color theme="1"/>
        <sz val="8.0"/>
      </rPr>
      <t>Santa Rosa</t>
    </r>
  </si>
  <si>
    <r>
      <rPr>
        <rFont val="Calibri"/>
        <color theme="1"/>
        <sz val="8.0"/>
      </rPr>
      <t>Surquillo</t>
    </r>
  </si>
  <si>
    <r>
      <rPr>
        <rFont val="Calibri"/>
        <color theme="1"/>
        <sz val="8.0"/>
      </rPr>
      <t>Ancón</t>
    </r>
  </si>
  <si>
    <r>
      <rPr>
        <rFont val="Calibri"/>
        <color theme="1"/>
        <sz val="8.0"/>
      </rPr>
      <t>E</t>
    </r>
  </si>
  <si>
    <r>
      <rPr>
        <rFont val="Calibri"/>
        <color theme="1"/>
        <sz val="8.0"/>
      </rPr>
      <t>Carabayllo</t>
    </r>
  </si>
  <si>
    <r>
      <rPr>
        <rFont val="Calibri"/>
        <color theme="1"/>
        <sz val="8.0"/>
      </rPr>
      <t>Cieneguilla</t>
    </r>
  </si>
  <si>
    <r>
      <rPr>
        <rFont val="Calibri"/>
        <color theme="1"/>
        <sz val="8.0"/>
      </rPr>
      <t>El Agustino</t>
    </r>
  </si>
  <si>
    <r>
      <rPr>
        <rFont val="Calibri"/>
        <color theme="1"/>
        <sz val="8.0"/>
      </rPr>
      <t>Independencia</t>
    </r>
  </si>
  <si>
    <r>
      <rPr>
        <rFont val="Calibri"/>
        <color theme="1"/>
        <sz val="8.0"/>
      </rPr>
      <t>Lurigancho</t>
    </r>
  </si>
  <si>
    <r>
      <rPr>
        <rFont val="Calibri"/>
        <color theme="1"/>
        <sz val="8.0"/>
      </rPr>
      <t>Lurín</t>
    </r>
  </si>
  <si>
    <r>
      <rPr>
        <rFont val="Calibri"/>
        <color theme="1"/>
        <sz val="8.0"/>
      </rPr>
      <t>Pucusana</t>
    </r>
  </si>
  <si>
    <r>
      <rPr>
        <rFont val="Calibri"/>
        <color theme="1"/>
        <sz val="8.0"/>
      </rPr>
      <t>Puente Piedra</t>
    </r>
  </si>
  <si>
    <r>
      <rPr>
        <rFont val="Calibri"/>
        <color theme="1"/>
        <sz val="8.0"/>
      </rPr>
      <t>Punta Hermosa</t>
    </r>
  </si>
  <si>
    <r>
      <rPr>
        <rFont val="Calibri"/>
        <color theme="1"/>
        <sz val="8.0"/>
      </rPr>
      <t>San Juan de Lurigancho</t>
    </r>
  </si>
  <si>
    <r>
      <rPr>
        <rFont val="Calibri"/>
        <color theme="1"/>
        <sz val="8.0"/>
      </rPr>
      <t>Ventanilla</t>
    </r>
  </si>
  <si>
    <r>
      <rPr>
        <rFont val="Calibri"/>
        <color theme="1"/>
        <sz val="8.0"/>
      </rPr>
      <t>Villa El Salvador</t>
    </r>
  </si>
  <si>
    <r>
      <rPr>
        <rFont val="Calibri"/>
        <color theme="1"/>
        <sz val="8.0"/>
      </rPr>
      <t>Villa María del Triunfo</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</si>
</sst>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
  </numFmts>
  <fonts count="49">
    <font>
      <sz val="11.0"/>
      <color theme="1"/>
      <name val="Calibri"/>
      <scheme val="minor"/>
    </font>
    <font>
      <sz val="11.0"/>
      <color theme="1"/>
      <name val="Calibri"/>
    </font>
    <font>
      <b/>
      <sz val="24.0"/>
      <color theme="1"/>
      <name val="Play"/>
    </font>
    <font/>
    <font>
      <b/>
      <sz val="16.0"/>
      <color theme="1"/>
      <name val="Calibri"/>
    </font>
    <font>
      <i/>
      <sz val="11.0"/>
      <color theme="1"/>
      <name val="Calibri"/>
    </font>
    <font>
      <b/>
      <sz val="14.0"/>
      <color theme="1"/>
      <name val="Calibri"/>
    </font>
    <font>
      <b/>
      <sz val="18.0"/>
      <color theme="1"/>
      <name val="Calibri"/>
    </font>
    <font>
      <b/>
      <sz val="14.0"/>
      <color theme="1"/>
      <name val="Overlock"/>
    </font>
    <font>
      <b/>
      <sz val="11.0"/>
      <color theme="1"/>
      <name val="Calibri"/>
    </font>
    <font>
      <sz val="8.0"/>
      <color theme="1"/>
      <name val="Calibri"/>
    </font>
    <font>
      <sz val="10.0"/>
      <color theme="1"/>
      <name val="Calibri"/>
    </font>
    <font>
      <sz val="18.0"/>
      <color theme="1"/>
      <name val="Overlock"/>
    </font>
    <font>
      <sz val="11.0"/>
      <color rgb="FFFF0000"/>
      <name val="Calibri"/>
    </font>
    <font>
      <sz val="11.0"/>
      <color rgb="FFFFFFFF"/>
      <name val="Calibri"/>
    </font>
    <font>
      <b/>
      <sz val="11.0"/>
      <color rgb="FF008000"/>
      <name val="Calibri"/>
    </font>
    <font>
      <b/>
      <i/>
      <sz val="11.0"/>
      <color theme="0"/>
      <name val="Calibri"/>
    </font>
    <font>
      <b/>
      <sz val="11.0"/>
      <color theme="0"/>
      <name val="Calibri"/>
    </font>
    <font>
      <b/>
      <sz val="14.0"/>
      <color theme="0"/>
      <name val="Calibri"/>
    </font>
    <font>
      <sz val="11.0"/>
      <color theme="0"/>
      <name val="Calibri"/>
    </font>
    <font>
      <b/>
      <sz val="12.0"/>
      <color theme="0"/>
      <name val="Calibri"/>
    </font>
    <font>
      <b/>
      <sz val="16.0"/>
      <color theme="0"/>
      <name val="Calibri"/>
    </font>
    <font>
      <b/>
      <sz val="12.0"/>
      <color theme="1"/>
      <name val="Calibri"/>
    </font>
    <font>
      <sz val="10.0"/>
      <color theme="0"/>
      <name val="Calibri"/>
    </font>
    <font>
      <b/>
      <sz val="12.0"/>
      <color rgb="FF333333"/>
      <name val="Calibri"/>
    </font>
    <font>
      <sz val="12.0"/>
      <color rgb="FF800000"/>
      <name val="Calibri"/>
    </font>
    <font>
      <b/>
      <sz val="12.0"/>
      <color rgb="FF003366"/>
      <name val="Calibri"/>
    </font>
    <font>
      <sz val="12.0"/>
      <color rgb="FF003300"/>
      <name val="Calibri"/>
    </font>
    <font>
      <b/>
      <sz val="10.0"/>
      <color theme="1"/>
      <name val="Calibri"/>
    </font>
    <font>
      <b/>
      <sz val="12.0"/>
      <color rgb="FF800000"/>
      <name val="Calibri"/>
    </font>
    <font>
      <b/>
      <sz val="10.0"/>
      <color theme="0"/>
      <name val="Calibri"/>
    </font>
    <font>
      <b/>
      <u/>
      <sz val="16.0"/>
      <color theme="0"/>
      <name val="Calibri"/>
    </font>
    <font>
      <sz val="10.0"/>
      <color rgb="FFFFFFFF"/>
      <name val="Calibri"/>
    </font>
    <font>
      <b/>
      <sz val="8.0"/>
      <color theme="1"/>
      <name val="Calibri"/>
    </font>
    <font>
      <color theme="1"/>
      <name val="Calibri"/>
      <scheme val="minor"/>
    </font>
    <font>
      <b/>
      <i/>
      <sz val="10.0"/>
      <color rgb="FFFFFF00"/>
      <name val="Calibri"/>
    </font>
    <font>
      <b/>
      <i/>
      <sz val="16.0"/>
      <color rgb="FFCCFFFF"/>
      <name val="Calibri"/>
    </font>
    <font>
      <b/>
      <sz val="10.0"/>
      <color rgb="FF00FF00"/>
      <name val="Calibri"/>
    </font>
    <font>
      <b/>
      <sz val="8.0"/>
      <color theme="0"/>
      <name val="Calibri"/>
    </font>
    <font>
      <sz val="12.0"/>
      <color theme="0"/>
      <name val="Calibri"/>
    </font>
    <font>
      <sz val="11.0"/>
      <color theme="1"/>
      <name val="Arial"/>
    </font>
    <font>
      <sz val="10.0"/>
      <color theme="1"/>
      <name val="Arial"/>
    </font>
    <font>
      <b/>
      <sz val="14.0"/>
      <color theme="1"/>
      <name val="Arial"/>
    </font>
    <font>
      <sz val="14.0"/>
      <color theme="1"/>
      <name val="Arial"/>
    </font>
    <font>
      <sz val="12.0"/>
      <color theme="1"/>
      <name val="Arial"/>
    </font>
    <font>
      <u/>
      <sz val="14.0"/>
      <color rgb="FF0000FF"/>
      <name val="Arial"/>
    </font>
    <font>
      <b/>
      <sz val="11.0"/>
      <color theme="1"/>
      <name val="Arial"/>
    </font>
    <font>
      <b/>
      <sz val="8.0"/>
      <color rgb="FFFFFFFF"/>
      <name val="Calibri"/>
    </font>
    <font>
      <sz val="8.0"/>
      <color rgb="FF000000"/>
      <name val="Calibri"/>
    </font>
  </fonts>
  <fills count="53">
    <fill>
      <patternFill patternType="none"/>
    </fill>
    <fill>
      <patternFill patternType="lightGray"/>
    </fill>
    <fill>
      <patternFill patternType="solid">
        <fgColor rgb="FFF2F2F2"/>
        <bgColor rgb="FFF2F2F2"/>
      </patternFill>
    </fill>
    <fill>
      <patternFill patternType="solid">
        <fgColor rgb="FF00FF99"/>
        <bgColor rgb="FF00FF99"/>
      </patternFill>
    </fill>
    <fill>
      <patternFill patternType="solid">
        <fgColor rgb="FFF4B083"/>
        <bgColor rgb="FFF4B083"/>
      </patternFill>
    </fill>
    <fill>
      <patternFill patternType="solid">
        <fgColor rgb="FF66CCFF"/>
        <bgColor rgb="FF66CCFF"/>
      </patternFill>
    </fill>
    <fill>
      <patternFill patternType="solid">
        <fgColor theme="0"/>
        <bgColor theme="0"/>
      </patternFill>
    </fill>
    <fill>
      <patternFill patternType="solid">
        <fgColor rgb="FFA8D08D"/>
        <bgColor rgb="FFA8D08D"/>
      </patternFill>
    </fill>
    <fill>
      <patternFill patternType="solid">
        <fgColor rgb="FFFFE598"/>
        <bgColor rgb="FFFFE598"/>
      </patternFill>
    </fill>
    <fill>
      <patternFill patternType="solid">
        <fgColor rgb="FFC5E0B3"/>
        <bgColor rgb="FFC5E0B3"/>
      </patternFill>
    </fill>
    <fill>
      <patternFill patternType="solid">
        <fgColor rgb="FFF7CAAC"/>
        <bgColor rgb="FFF7CAAC"/>
      </patternFill>
    </fill>
    <fill>
      <patternFill patternType="solid">
        <fgColor rgb="FFFFCC99"/>
        <bgColor rgb="FFFFCC99"/>
      </patternFill>
    </fill>
    <fill>
      <patternFill patternType="solid">
        <fgColor rgb="FFFFFFFF"/>
        <bgColor rgb="FFFFFFFF"/>
      </patternFill>
    </fill>
    <fill>
      <patternFill patternType="solid">
        <fgColor rgb="FF385623"/>
        <bgColor rgb="FF385623"/>
      </patternFill>
    </fill>
    <fill>
      <patternFill patternType="solid">
        <fgColor theme="1"/>
        <bgColor theme="1"/>
      </patternFill>
    </fill>
    <fill>
      <patternFill patternType="solid">
        <fgColor rgb="FF171616"/>
        <bgColor rgb="FF171616"/>
      </patternFill>
    </fill>
    <fill>
      <patternFill patternType="solid">
        <fgColor rgb="FFDADADA"/>
        <bgColor rgb="FFDADADA"/>
      </patternFill>
    </fill>
    <fill>
      <patternFill patternType="solid">
        <fgColor rgb="FF1F3864"/>
        <bgColor rgb="FF1F3864"/>
      </patternFill>
    </fill>
    <fill>
      <patternFill patternType="solid">
        <fgColor rgb="FFD9E2F3"/>
        <bgColor rgb="FFD9E2F3"/>
      </patternFill>
    </fill>
    <fill>
      <patternFill patternType="solid">
        <fgColor rgb="FF833C0B"/>
        <bgColor rgb="FF833C0B"/>
      </patternFill>
    </fill>
    <fill>
      <patternFill patternType="solid">
        <fgColor rgb="FF7F6000"/>
        <bgColor rgb="FF7F6000"/>
      </patternFill>
    </fill>
    <fill>
      <patternFill patternType="solid">
        <fgColor rgb="FFB4C6E7"/>
        <bgColor rgb="FFB4C6E7"/>
      </patternFill>
    </fill>
    <fill>
      <patternFill patternType="solid">
        <fgColor rgb="FFFF9966"/>
        <bgColor rgb="FFFF9966"/>
      </patternFill>
    </fill>
    <fill>
      <patternFill patternType="solid">
        <fgColor rgb="FFFFD965"/>
        <bgColor rgb="FFFFD965"/>
      </patternFill>
    </fill>
    <fill>
      <patternFill patternType="solid">
        <fgColor rgb="FF2F5496"/>
        <bgColor rgb="FF2F5496"/>
      </patternFill>
    </fill>
    <fill>
      <patternFill patternType="solid">
        <fgColor rgb="FF3BC5C2"/>
        <bgColor rgb="FF3BC5C2"/>
      </patternFill>
    </fill>
    <fill>
      <patternFill patternType="solid">
        <fgColor rgb="FF339966"/>
        <bgColor rgb="FF339966"/>
      </patternFill>
    </fill>
    <fill>
      <patternFill patternType="solid">
        <fgColor rgb="FFD0CECE"/>
        <bgColor rgb="FFD0CECE"/>
      </patternFill>
    </fill>
    <fill>
      <patternFill patternType="solid">
        <fgColor rgb="FFFF6699"/>
        <bgColor rgb="FFFF6699"/>
      </patternFill>
    </fill>
    <fill>
      <patternFill patternType="solid">
        <fgColor rgb="FFC55A11"/>
        <bgColor rgb="FFC55A11"/>
      </patternFill>
    </fill>
    <fill>
      <patternFill patternType="solid">
        <fgColor rgb="FF548135"/>
        <bgColor rgb="FF548135"/>
      </patternFill>
    </fill>
    <fill>
      <patternFill patternType="solid">
        <fgColor rgb="FFFFFF99"/>
        <bgColor rgb="FFFFFF99"/>
      </patternFill>
    </fill>
    <fill>
      <patternFill patternType="solid">
        <fgColor rgb="FFCCCC00"/>
        <bgColor rgb="FFCCCC00"/>
      </patternFill>
    </fill>
    <fill>
      <patternFill patternType="solid">
        <fgColor rgb="FF00CCFF"/>
        <bgColor rgb="FF00CCFF"/>
      </patternFill>
    </fill>
    <fill>
      <patternFill patternType="solid">
        <fgColor rgb="FF66FFCC"/>
        <bgColor rgb="FF66FFCC"/>
      </patternFill>
    </fill>
    <fill>
      <patternFill patternType="solid">
        <fgColor rgb="FF969696"/>
        <bgColor rgb="FF969696"/>
      </patternFill>
    </fill>
    <fill>
      <patternFill patternType="solid">
        <fgColor rgb="FFD6DCE4"/>
        <bgColor rgb="FFD6DCE4"/>
      </patternFill>
    </fill>
    <fill>
      <patternFill patternType="solid">
        <fgColor rgb="FFADB9CA"/>
        <bgColor rgb="FFADB9CA"/>
      </patternFill>
    </fill>
    <fill>
      <patternFill patternType="solid">
        <fgColor rgb="FFFBE4D5"/>
        <bgColor rgb="FFFBE4D5"/>
      </patternFill>
    </fill>
    <fill>
      <patternFill patternType="solid">
        <fgColor rgb="FFE2EFD9"/>
        <bgColor rgb="FFE2EFD9"/>
      </patternFill>
    </fill>
    <fill>
      <patternFill patternType="solid">
        <fgColor rgb="FF00FFFF"/>
        <bgColor rgb="FF00FFFF"/>
      </patternFill>
    </fill>
    <fill>
      <patternFill patternType="solid">
        <fgColor rgb="FF003366"/>
        <bgColor rgb="FF003366"/>
      </patternFill>
    </fill>
    <fill>
      <patternFill patternType="solid">
        <fgColor rgb="FFC9DAF8"/>
        <bgColor rgb="FFC9DAF8"/>
      </patternFill>
    </fill>
    <fill>
      <patternFill patternType="solid">
        <fgColor rgb="FF1E4E79"/>
        <bgColor rgb="FF1E4E79"/>
      </patternFill>
    </fill>
    <fill>
      <patternFill patternType="solid">
        <fgColor rgb="FF9CC2E5"/>
        <bgColor rgb="FF9CC2E5"/>
      </patternFill>
    </fill>
    <fill>
      <patternFill patternType="solid">
        <fgColor rgb="FF44546A"/>
        <bgColor rgb="FF44546A"/>
      </patternFill>
    </fill>
    <fill>
      <patternFill patternType="solid">
        <fgColor rgb="FFCCFFFF"/>
        <bgColor rgb="FFCCFFFF"/>
      </patternFill>
    </fill>
    <fill>
      <patternFill patternType="solid">
        <fgColor rgb="FF333F4F"/>
        <bgColor rgb="FF333F4F"/>
      </patternFill>
    </fill>
    <fill>
      <patternFill patternType="solid">
        <fgColor rgb="FFFFE799"/>
        <bgColor rgb="FFFFE799"/>
      </patternFill>
    </fill>
    <fill>
      <patternFill patternType="solid">
        <fgColor rgb="FF1D1955"/>
        <bgColor rgb="FF1D1955"/>
      </patternFill>
    </fill>
    <fill>
      <patternFill patternType="solid">
        <fgColor rgb="FF615C8D"/>
        <bgColor rgb="FF615C8D"/>
      </patternFill>
    </fill>
    <fill>
      <patternFill patternType="solid">
        <fgColor rgb="FFC3C1D8"/>
        <bgColor rgb="FFC3C1D8"/>
      </patternFill>
    </fill>
    <fill>
      <patternFill patternType="solid">
        <fgColor rgb="FFB6B3CF"/>
        <bgColor rgb="FFB6B3CF"/>
      </patternFill>
    </fill>
  </fills>
  <borders count="188">
    <border/>
    <border>
      <left/>
      <right/>
      <top/>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border>
    <border>
      <top/>
    </border>
    <border>
      <right style="medium">
        <color rgb="FF000000"/>
      </right>
      <top/>
    </border>
    <border>
      <left style="medium">
        <color rgb="FF000000"/>
      </left>
    </border>
    <border>
      <right style="medium">
        <color rgb="FF000000"/>
      </right>
    </border>
    <border>
      <left style="medium">
        <color rgb="FF000000"/>
      </left>
      <bottom/>
    </border>
    <border>
      <bottom/>
    </border>
    <border>
      <right style="medium">
        <color rgb="FF000000"/>
      </right>
      <bottom/>
    </border>
    <border>
      <left style="medium">
        <color rgb="FF000000"/>
      </left>
      <top/>
      <bottom/>
    </border>
    <border>
      <top/>
      <bottom/>
    </border>
    <border>
      <right style="medium">
        <color rgb="FF000000"/>
      </right>
      <top/>
      <bottom/>
    </border>
    <border>
      <left style="medium">
        <color rgb="FF000000"/>
      </left>
      <top/>
      <bottom style="medium">
        <color rgb="FF000000"/>
      </bottom>
    </border>
    <border>
      <top/>
      <bottom style="medium">
        <color rgb="FF000000"/>
      </bottom>
    </border>
    <border>
      <right style="medium">
        <color rgb="FF000000"/>
      </right>
      <top/>
      <bottom style="medium">
        <color rgb="FF000000"/>
      </bottom>
    </border>
    <border>
      <left/>
      <top/>
    </border>
    <border>
      <right/>
      <top/>
    </border>
    <border>
      <left/>
      <bottom/>
    </border>
    <border>
      <right/>
      <bottom/>
    </border>
    <border>
      <left style="medium">
        <color rgb="FF000000"/>
      </left>
      <top style="medium">
        <color rgb="FF000000"/>
      </top>
    </border>
    <border>
      <right/>
      <top style="medium">
        <color rgb="FF000000"/>
      </top>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right/>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bottom style="medium">
        <color rgb="FF000000"/>
      </bottom>
    </border>
    <border>
      <right/>
      <bottom style="medium">
        <color rgb="FF000000"/>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medium">
        <color rgb="FF000000"/>
      </top>
    </border>
    <border>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top/>
      <bottom style="medium">
        <color rgb="FF000000"/>
      </bottom>
    </border>
    <border>
      <right style="medium">
        <color rgb="FF000000"/>
      </right>
      <bottom style="medium">
        <color rgb="FF000000"/>
      </bottom>
    </border>
    <border>
      <left/>
      <top style="medium">
        <color rgb="FF000000"/>
      </top>
      <bottom/>
    </border>
    <border>
      <left style="medium">
        <color rgb="FF000000"/>
      </left>
      <right/>
      <top/>
      <bottom/>
    </border>
    <border>
      <left/>
      <top/>
      <bottom/>
    </border>
    <border>
      <left style="medium">
        <color rgb="FF000000"/>
      </left>
      <right style="medium">
        <color rgb="FF000000"/>
      </right>
      <bottom style="thin">
        <color rgb="FF000000"/>
      </bottom>
    </border>
    <border>
      <left style="medium">
        <color rgb="FF000000"/>
      </left>
      <right style="medium">
        <color rgb="FF000000"/>
      </right>
      <top style="thin">
        <color rgb="FF000000"/>
      </top>
    </border>
    <border>
      <left/>
      <right style="medium">
        <color rgb="FF000000"/>
      </right>
      <top/>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border>
    <border>
      <left style="medium">
        <color rgb="FF000000"/>
      </left>
      <right style="medium">
        <color rgb="FF000000"/>
      </right>
      <top style="medium">
        <color rgb="FF000000"/>
      </top>
      <bottom style="medium">
        <color rgb="FF000000"/>
      </bottom>
    </border>
    <border>
      <top style="medium">
        <color rgb="FF000000"/>
      </top>
      <bottom style="medium">
        <color rgb="FF000000"/>
      </bottom>
    </border>
    <border>
      <right/>
      <top style="medium">
        <color rgb="FF000000"/>
      </top>
      <bottom style="medium">
        <color rgb="FF000000"/>
      </bottom>
    </border>
    <border>
      <left/>
      <right style="medium">
        <color rgb="FF000000"/>
      </right>
      <top style="medium">
        <color rgb="FF000000"/>
      </top>
      <bottom style="medium">
        <color rgb="FF000000"/>
      </bottom>
    </border>
    <border>
      <right/>
      <top style="medium">
        <color rgb="FF000000"/>
      </top>
      <bottom/>
    </border>
    <border>
      <left/>
    </border>
    <border>
      <right/>
      <top/>
      <bottom/>
    </border>
    <border>
      <left style="medium">
        <color rgb="FF000000"/>
      </left>
      <right/>
      <top/>
    </border>
    <border>
      <left/>
      <right/>
      <top/>
      <bottom style="thin">
        <color rgb="FF000000"/>
      </bottom>
    </border>
    <border>
      <left/>
      <top/>
      <bottom style="thin">
        <color rgb="FF000000"/>
      </bottom>
    </border>
    <border>
      <top/>
      <bottom style="thin">
        <color rgb="FF000000"/>
      </bottom>
    </border>
    <border>
      <right style="medium">
        <color rgb="FF000000"/>
      </right>
      <top/>
      <bottom style="thin">
        <color rgb="FF000000"/>
      </bottom>
    </border>
    <border>
      <left style="medium">
        <color rgb="FF000000"/>
      </left>
      <right/>
      <bottom/>
    </border>
    <border>
      <left style="thin">
        <color rgb="FF000000"/>
      </left>
      <right style="thin">
        <color rgb="FF000000"/>
      </right>
      <top/>
      <bottom/>
    </border>
    <border>
      <left style="thin">
        <color rgb="FF000000"/>
      </left>
      <top/>
      <bottom/>
    </border>
    <border>
      <right style="thin">
        <color rgb="FF000000"/>
      </right>
      <top/>
      <bottom/>
    </border>
    <border>
      <left style="medium">
        <color rgb="FF000000"/>
      </left>
      <right/>
      <top style="medium">
        <color rgb="FF000000"/>
      </top>
    </border>
    <border>
      <left style="medium">
        <color rgb="FF000000"/>
      </left>
      <right/>
    </border>
    <border>
      <left style="medium">
        <color rgb="FF000000"/>
      </left>
      <right/>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top style="medium">
        <color rgb="FF000000"/>
      </top>
    </border>
    <border>
      <left/>
      <top style="medium">
        <color rgb="FF000000"/>
      </top>
      <bottom style="medium">
        <color rgb="FF000000"/>
      </bottom>
    </border>
    <border>
      <left style="thin">
        <color rgb="FF000000"/>
      </left>
      <right style="thin">
        <color rgb="FF000000"/>
      </right>
      <top/>
      <bottom style="thin">
        <color rgb="FF000000"/>
      </bottom>
    </border>
    <border>
      <left style="thin">
        <color rgb="FF000000"/>
      </left>
      <right/>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medium">
        <color rgb="FF000000"/>
      </bottom>
    </border>
    <border>
      <bottom style="medium">
        <color rgb="FF000000"/>
      </bottom>
    </border>
    <border>
      <left style="medium">
        <color rgb="FF000000"/>
      </left>
      <right style="medium">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top/>
      <bottom/>
    </border>
    <border>
      <left style="medium">
        <color rgb="FF000000"/>
      </left>
      <right style="medium">
        <color rgb="FF000000"/>
      </right>
      <top style="thin">
        <color rgb="FF000000"/>
      </top>
      <bottom style="medium">
        <color rgb="FF000000"/>
      </bottom>
    </border>
    <border>
      <left style="thin">
        <color rgb="FF000000"/>
      </left>
      <right/>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border>
    <border>
      <left/>
      <right/>
      <top/>
      <bottom style="double">
        <color rgb="FF808080"/>
      </bottom>
    </border>
    <border>
      <left style="medium">
        <color rgb="FF000000"/>
      </left>
      <right/>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left style="medium">
        <color rgb="FF000000"/>
      </left>
      <right/>
      <top style="thin">
        <color rgb="FF000000"/>
      </top>
      <bottom style="thin">
        <color rgb="FF000000"/>
      </bottom>
    </border>
    <border>
      <left style="medium">
        <color rgb="FF000000"/>
      </left>
      <right/>
      <top style="thin">
        <color rgb="FF000000"/>
      </top>
      <bottom style="medium">
        <color rgb="FF000000"/>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style="medium">
        <color rgb="FF000000"/>
      </right>
      <top style="medium">
        <color rgb="FF000000"/>
      </top>
      <bottom/>
    </border>
    <border>
      <left style="medium">
        <color rgb="FF000000"/>
      </left>
      <right style="thin">
        <color rgb="FF000000"/>
      </right>
      <top style="medium">
        <color rgb="FF000000"/>
      </top>
    </border>
    <border>
      <left style="thin">
        <color rgb="FF000000"/>
      </left>
      <right style="medium">
        <color rgb="FF000000"/>
      </right>
      <top style="medium">
        <color rgb="FF000000"/>
      </top>
    </border>
    <border>
      <left style="medium">
        <color rgb="FF000000"/>
      </left>
      <right style="thin">
        <color rgb="FF000000"/>
      </right>
      <bottom style="medium">
        <color rgb="FF000000"/>
      </bottom>
    </border>
    <border>
      <left style="thin">
        <color rgb="FF000000"/>
      </left>
      <right style="medium">
        <color rgb="FF000000"/>
      </right>
      <bottom style="medium">
        <color rgb="FF000000"/>
      </bottom>
    </border>
    <border>
      <left/>
      <right style="thin">
        <color rgb="FF000000"/>
      </right>
      <top/>
      <bottom/>
    </border>
    <border>
      <left style="thin">
        <color rgb="FF000000"/>
      </left>
      <right style="medium">
        <color rgb="FF000000"/>
      </right>
      <top/>
      <bottom/>
    </border>
    <border>
      <left style="medium">
        <color rgb="FF000000"/>
      </left>
      <right style="thin">
        <color rgb="FF000000"/>
      </right>
    </border>
    <border>
      <right style="medium">
        <color rgb="FF000000"/>
      </right>
      <top style="thin">
        <color rgb="FF000000"/>
      </top>
      <bottom style="thin">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right style="thin">
        <color rgb="FF000000"/>
      </right>
      <top style="medium">
        <color rgb="FF000000"/>
      </top>
      <bottom style="thin">
        <color rgb="FF000000"/>
      </bottom>
    </border>
    <border>
      <left style="medium">
        <color rgb="FF000000"/>
      </left>
      <right style="thin">
        <color rgb="FF000000"/>
      </right>
      <bottom/>
    </border>
    <border>
      <left style="thin">
        <color rgb="FF000000"/>
      </left>
      <right style="thin">
        <color rgb="FF000000"/>
      </right>
      <top style="thin">
        <color rgb="FF000000"/>
      </top>
    </border>
    <border>
      <left style="thin">
        <color rgb="FF000000"/>
      </left>
      <top style="thin">
        <color rgb="FF000000"/>
      </top>
      <bottom/>
    </border>
    <border>
      <right style="thin">
        <color rgb="FF000000"/>
      </right>
      <top style="thin">
        <color rgb="FF000000"/>
      </top>
      <bottom/>
    </border>
    <border>
      <right style="medium">
        <color rgb="FF000000"/>
      </right>
      <top style="thin">
        <color rgb="FF000000"/>
      </top>
      <bottom/>
    </border>
    <border>
      <left style="medium">
        <color rgb="FF000000"/>
      </left>
      <right style="thin">
        <color rgb="FF000000"/>
      </right>
      <top/>
      <bottom/>
    </border>
    <border>
      <right style="thin">
        <color rgb="FF000000"/>
      </right>
      <top style="thin">
        <color rgb="FF000000"/>
      </top>
      <bottom style="medium">
        <color rgb="FF000000"/>
      </bottom>
    </border>
    <border>
      <left/>
      <right style="thin">
        <color rgb="FF000000"/>
      </right>
      <top style="medium">
        <color rgb="FF000000"/>
      </top>
    </border>
    <border>
      <left/>
      <right style="thin">
        <color rgb="FF000000"/>
      </right>
    </border>
    <border>
      <left/>
      <right style="thin">
        <color rgb="FF000000"/>
      </right>
      <bottom/>
    </border>
    <border>
      <left style="thin">
        <color rgb="FF000000"/>
      </left>
      <right style="medium">
        <color rgb="FF000000"/>
      </right>
      <top style="thin">
        <color rgb="FF000000"/>
      </top>
      <bottom/>
    </border>
    <border>
      <left/>
      <right style="thin">
        <color rgb="FF000000"/>
      </right>
      <top/>
    </border>
    <border>
      <left style="thin">
        <color rgb="FF000000"/>
      </left>
      <top/>
      <bottom style="thin">
        <color rgb="FF000000"/>
      </bottom>
    </border>
    <border>
      <right style="thin">
        <color rgb="FF000000"/>
      </right>
      <top/>
      <bottom style="thin">
        <color rgb="FF000000"/>
      </bottom>
    </border>
    <border>
      <left/>
      <right style="thin">
        <color rgb="FF000000"/>
      </right>
      <bottom style="medium">
        <color rgb="FF000000"/>
      </bottom>
    </border>
    <border>
      <left style="medium">
        <color rgb="FF000000"/>
      </left>
      <top style="thin">
        <color rgb="FF000000"/>
      </top>
      <bottom/>
    </border>
    <border>
      <right/>
      <top style="thin">
        <color rgb="FF000000"/>
      </top>
      <bottom/>
    </border>
    <border>
      <right style="thin">
        <color rgb="FF000000"/>
      </right>
      <top style="medium">
        <color rgb="FF000000"/>
      </top>
    </border>
    <border>
      <left style="thin">
        <color rgb="FF000000"/>
      </left>
      <right style="medium">
        <color rgb="FF000000"/>
      </right>
      <top/>
      <bottom style="thin">
        <color rgb="FF000000"/>
      </bottom>
    </border>
    <border>
      <right style="thin">
        <color rgb="FF000000"/>
      </right>
    </border>
    <border>
      <right style="thin">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top/>
      <bottom style="medium">
        <color rgb="FF000000"/>
      </bottom>
    </border>
    <border>
      <left style="thin">
        <color rgb="FF000000"/>
      </left>
      <right style="medium">
        <color rgb="FF000000"/>
      </right>
      <top/>
      <bottom style="medium">
        <color rgb="FF000000"/>
      </bottom>
    </border>
    <border>
      <left/>
      <right/>
      <top style="medium">
        <color rgb="FF000000"/>
      </top>
    </border>
    <border>
      <left/>
      <right/>
      <bottom style="medium">
        <color rgb="FF000000"/>
      </bottom>
    </border>
    <border>
      <left style="medium">
        <color rgb="FF000000"/>
      </left>
      <right style="medium">
        <color rgb="FF000000"/>
      </right>
      <top style="medium">
        <color rgb="FF000000"/>
      </top>
      <bottom/>
    </border>
    <border>
      <left/>
      <right style="medium">
        <color rgb="FF000000"/>
      </right>
      <top/>
      <bottom style="thin">
        <color rgb="FF000000"/>
      </bottom>
    </border>
    <border>
      <left style="medium">
        <color rgb="FF000000"/>
      </left>
      <right style="medium">
        <color rgb="FF000000"/>
      </right>
      <top/>
      <bottom/>
    </border>
    <border>
      <left style="medium">
        <color rgb="FF000000"/>
      </left>
      <right style="medium">
        <color rgb="FF000000"/>
      </right>
      <top/>
      <bottom style="medium">
        <color rgb="FF000000"/>
      </bottom>
    </border>
    <border>
      <left style="medium">
        <color rgb="FF000000"/>
      </left>
      <right style="thin">
        <color rgb="FF000000"/>
      </right>
      <top/>
      <bottom style="medium">
        <color rgb="FF000000"/>
      </bottom>
    </border>
    <border>
      <left/>
      <right/>
      <top style="thin">
        <color rgb="FF000000"/>
      </top>
      <bottom/>
    </border>
    <border>
      <left style="medium">
        <color rgb="FF000000"/>
      </left>
      <right/>
      <top style="thin">
        <color rgb="FF000000"/>
      </top>
      <bottom/>
    </border>
    <border>
      <left style="thin">
        <color rgb="FFC55A11"/>
      </left>
      <right style="thin">
        <color rgb="FFC55A11"/>
      </right>
      <top style="thin">
        <color rgb="FFC55A11"/>
      </top>
    </border>
    <border>
      <left style="thin">
        <color rgb="FFC55A11"/>
      </left>
      <right style="thin">
        <color rgb="FFC55A11"/>
      </right>
      <bottom style="thin">
        <color rgb="FFC55A11"/>
      </bottom>
    </border>
    <border>
      <left/>
      <right/>
      <top/>
    </border>
    <border>
      <left style="thin">
        <color rgb="FFC55A11"/>
      </left>
      <right style="thin">
        <color rgb="FFC55A11"/>
      </right>
      <top style="thin">
        <color rgb="FFC55A11"/>
      </top>
      <bottom style="thin">
        <color rgb="FFC55A11"/>
      </bottom>
    </border>
    <border>
      <left/>
      <right/>
    </border>
    <border>
      <left style="thin">
        <color rgb="FFC55A11"/>
      </left>
      <right style="thin">
        <color rgb="FFC55A11"/>
      </right>
    </border>
    <border>
      <left/>
      <right/>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right style="thin">
        <color rgb="FF000000"/>
      </right>
      <top style="medium">
        <color rgb="FF000000"/>
      </top>
      <bottom style="medium">
        <color rgb="FF000000"/>
      </bottom>
    </border>
    <border>
      <left style="medium">
        <color rgb="FF000000"/>
      </left>
      <right style="thin">
        <color rgb="FF000000"/>
      </right>
      <top/>
      <bottom style="thin">
        <color rgb="FF000000"/>
      </bottom>
    </border>
    <border>
      <left/>
      <right style="thin">
        <color rgb="FF000000"/>
      </right>
      <top/>
      <bottom style="thin">
        <color rgb="FF000000"/>
      </bottom>
    </border>
    <border>
      <left style="thin">
        <color rgb="FF000000"/>
      </left>
      <right style="medium">
        <color rgb="FF000000"/>
      </right>
      <top style="medium">
        <color rgb="FF000000"/>
      </top>
      <bottom style="medium">
        <color rgb="FF000000"/>
      </bottom>
    </border>
    <border>
      <left style="thin">
        <color rgb="FF000000"/>
      </left>
      <right style="thin">
        <color rgb="FF000000"/>
      </right>
      <top style="medium">
        <color rgb="FF000000"/>
      </top>
    </border>
    <border>
      <right/>
      <top style="medium">
        <color rgb="FF000000"/>
      </top>
      <bottom style="thin">
        <color rgb="FF000000"/>
      </bottom>
    </border>
    <border>
      <left style="thin">
        <color rgb="FF000000"/>
      </left>
      <right style="thin">
        <color rgb="FF000000"/>
      </right>
    </border>
    <border>
      <left style="thin">
        <color rgb="FF000000"/>
      </left>
      <right style="thin">
        <color rgb="FF000000"/>
      </right>
      <bottom style="medium">
        <color rgb="FF000000"/>
      </bottom>
    </border>
    <border>
      <left style="medium">
        <color rgb="FF000000"/>
      </left>
      <right style="thin">
        <color rgb="FF000000"/>
      </right>
      <top style="thin">
        <color rgb="FF000000"/>
      </top>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left style="medium">
        <color rgb="FF000000"/>
      </left>
      <right style="thin">
        <color rgb="FF000000"/>
      </right>
      <top style="thin">
        <color rgb="FF000000"/>
      </top>
      <bottom/>
    </border>
    <border>
      <left/>
      <right/>
      <top style="thin">
        <color rgb="FF000000"/>
      </top>
      <bottom style="thin">
        <color rgb="FF000000"/>
      </bottom>
    </border>
    <border>
      <left/>
      <right style="thin">
        <color rgb="FF000000"/>
      </right>
      <top style="thin">
        <color rgb="FF000000"/>
      </top>
      <bottom style="thin">
        <color rgb="FF000000"/>
      </bottom>
    </border>
    <border>
      <right/>
      <top/>
      <bottom style="thin">
        <color rgb="FF000000"/>
      </bottom>
    </border>
    <border>
      <left style="medium">
        <color rgb="FF000000"/>
      </left>
      <right/>
      <top style="dotted">
        <color rgb="FF000000"/>
      </top>
      <bottom style="dotted">
        <color rgb="FF000000"/>
      </bottom>
    </border>
    <border>
      <left/>
      <right style="medium">
        <color rgb="FF000000"/>
      </right>
      <top style="dotted">
        <color rgb="FF000000"/>
      </top>
      <bottom style="dotted">
        <color rgb="FF000000"/>
      </bottom>
    </border>
    <border>
      <left/>
      <right style="thin">
        <color rgb="FF878787"/>
      </right>
      <top/>
      <bottom style="thin">
        <color rgb="FF1D1955"/>
      </bottom>
    </border>
    <border>
      <left style="thin">
        <color rgb="FF878787"/>
      </left>
      <right style="thin">
        <color rgb="FF878787"/>
      </right>
      <top/>
      <bottom style="thin">
        <color rgb="FF1D1955"/>
      </bottom>
    </border>
    <border>
      <left style="thin">
        <color rgb="FF878787"/>
      </left>
      <right/>
      <top/>
      <bottom style="thin">
        <color rgb="FF1D1955"/>
      </bottom>
    </border>
    <border>
      <left style="thin">
        <color rgb="FF1D1955"/>
      </left>
      <right style="thin">
        <color rgb="FF1D1955"/>
      </right>
      <top style="thin">
        <color rgb="FF1D1955"/>
      </top>
      <bottom style="thin">
        <color rgb="FF1D1955"/>
      </bottom>
    </border>
    <border>
      <left style="thin">
        <color rgb="FF878787"/>
      </left>
      <right style="thin">
        <color rgb="FF878787"/>
      </right>
      <top style="thin">
        <color rgb="FF1D1955"/>
      </top>
      <bottom style="thin">
        <color rgb="FF878787"/>
      </bottom>
    </border>
    <border>
      <left style="thin">
        <color rgb="FF878787"/>
      </left>
      <right style="thin">
        <color rgb="FF878787"/>
      </right>
      <top style="thin">
        <color rgb="FF1D1955"/>
      </top>
    </border>
    <border>
      <left style="thin">
        <color rgb="FF878787"/>
      </left>
      <right style="thin">
        <color rgb="FF878787"/>
      </right>
      <top style="thin">
        <color rgb="FF878787"/>
      </top>
      <bottom style="thin">
        <color rgb="FF878787"/>
      </bottom>
    </border>
    <border>
      <left style="thin">
        <color rgb="FF878787"/>
      </left>
      <right style="thin">
        <color rgb="FF878787"/>
      </right>
    </border>
    <border>
      <left style="thin">
        <color rgb="FF878787"/>
      </left>
      <right style="thin">
        <color rgb="FF878787"/>
      </right>
      <bottom style="thin">
        <color rgb="FF878787"/>
      </bottom>
    </border>
    <border>
      <left style="thin">
        <color rgb="FF878787"/>
      </left>
      <right style="thin">
        <color rgb="FF878787"/>
      </right>
      <top style="thin">
        <color rgb="FF878787"/>
      </top>
    </border>
  </borders>
  <cellStyleXfs count="1">
    <xf borderId="0" fillId="0" fontId="0" numFmtId="0" applyAlignment="1" applyFont="1"/>
  </cellStyleXfs>
  <cellXfs count="1087">
    <xf borderId="0" fillId="0" fontId="0" numFmtId="0" xfId="0" applyAlignment="1" applyFont="1">
      <alignment readingOrder="0" shrinkToFit="0" vertical="bottom" wrapText="0"/>
    </xf>
    <xf borderId="1" fillId="2" fontId="1" numFmtId="0" xfId="0" applyBorder="1" applyFill="1" applyFont="1"/>
    <xf borderId="2" fillId="2" fontId="2" numFmtId="0" xfId="0" applyAlignment="1" applyBorder="1" applyFont="1">
      <alignment horizontal="center" shrinkToFit="0" vertical="center" wrapText="1"/>
    </xf>
    <xf borderId="3" fillId="0" fontId="3" numFmtId="0" xfId="0" applyBorder="1" applyFont="1"/>
    <xf borderId="4" fillId="0" fontId="3" numFmtId="0" xfId="0" applyBorder="1" applyFont="1"/>
    <xf borderId="5" fillId="2" fontId="1" numFmtId="0" xfId="0" applyBorder="1" applyFont="1"/>
    <xf borderId="6" fillId="2" fontId="1" numFmtId="0" xfId="0" applyBorder="1" applyFont="1"/>
    <xf borderId="7" fillId="2" fontId="1" numFmtId="0" xfId="0" applyBorder="1" applyFont="1"/>
    <xf borderId="8" fillId="2" fontId="1" numFmtId="0" xfId="0" applyAlignment="1" applyBorder="1" applyFont="1">
      <alignment horizontal="left" shrinkToFit="0" vertical="top" wrapText="1"/>
    </xf>
    <xf borderId="9" fillId="0" fontId="3" numFmtId="0" xfId="0" applyBorder="1" applyFont="1"/>
    <xf borderId="10" fillId="0" fontId="3" numFmtId="0" xfId="0" applyBorder="1" applyFont="1"/>
    <xf borderId="1" fillId="2" fontId="4" numFmtId="0" xfId="0" applyBorder="1" applyFont="1"/>
    <xf borderId="11" fillId="0" fontId="3" numFmtId="0" xfId="0" applyBorder="1" applyFont="1"/>
    <xf borderId="12" fillId="0" fontId="3" numFmtId="0" xfId="0" applyBorder="1" applyFont="1"/>
    <xf borderId="13" fillId="0" fontId="3" numFmtId="0" xfId="0" applyBorder="1" applyFont="1"/>
    <xf borderId="14" fillId="0" fontId="3" numFmtId="0" xfId="0" applyBorder="1" applyFont="1"/>
    <xf borderId="15" fillId="0" fontId="3" numFmtId="0" xfId="0" applyBorder="1" applyFont="1"/>
    <xf borderId="16" fillId="2" fontId="5" numFmtId="0" xfId="0" applyAlignment="1" applyBorder="1" applyFont="1">
      <alignment horizontal="left" shrinkToFit="0" vertical="top" wrapText="1"/>
    </xf>
    <xf borderId="17" fillId="0" fontId="3" numFmtId="0" xfId="0" applyBorder="1" applyFont="1"/>
    <xf borderId="18" fillId="0" fontId="3" numFmtId="0" xfId="0" applyBorder="1" applyFont="1"/>
    <xf borderId="16" fillId="2" fontId="6" numFmtId="0" xfId="0" applyAlignment="1" applyBorder="1" applyFont="1">
      <alignment horizontal="left"/>
    </xf>
    <xf borderId="16" fillId="2" fontId="1" numFmtId="0" xfId="0" applyAlignment="1" applyBorder="1" applyFont="1">
      <alignment horizontal="left" shrinkToFit="0" vertical="top" wrapText="1"/>
    </xf>
    <xf borderId="16" fillId="2" fontId="7" numFmtId="0" xfId="0" applyAlignment="1" applyBorder="1" applyFont="1">
      <alignment horizontal="center" vertical="center"/>
    </xf>
    <xf borderId="16" fillId="2" fontId="1" numFmtId="0" xfId="0" applyAlignment="1" applyBorder="1" applyFont="1">
      <alignment horizontal="left"/>
    </xf>
    <xf borderId="1" fillId="2" fontId="1" numFmtId="0" xfId="0" applyAlignment="1" applyBorder="1" applyFont="1">
      <alignment vertical="center"/>
    </xf>
    <xf borderId="19" fillId="2" fontId="1" numFmtId="0" xfId="0" applyAlignment="1" applyBorder="1" applyFont="1">
      <alignment horizontal="left" shrinkToFit="0" vertical="top" wrapText="1"/>
    </xf>
    <xf borderId="20" fillId="0" fontId="3" numFmtId="0" xfId="0" applyBorder="1" applyFont="1"/>
    <xf borderId="21" fillId="0" fontId="3" numFmtId="0" xfId="0" applyBorder="1" applyFont="1"/>
    <xf borderId="1" fillId="3" fontId="1" numFmtId="0" xfId="0" applyBorder="1" applyFill="1" applyFont="1"/>
    <xf borderId="22" fillId="3" fontId="8" numFmtId="0" xfId="0" applyAlignment="1" applyBorder="1" applyFont="1">
      <alignment horizontal="center" shrinkToFit="0" vertical="center" wrapText="1"/>
    </xf>
    <xf borderId="23" fillId="0" fontId="3" numFmtId="0" xfId="0" applyBorder="1" applyFont="1"/>
    <xf borderId="24" fillId="0" fontId="3" numFmtId="0" xfId="0" applyBorder="1" applyFont="1"/>
    <xf borderId="25" fillId="0" fontId="3" numFmtId="0" xfId="0" applyBorder="1" applyFont="1"/>
    <xf borderId="26" fillId="4" fontId="9" numFmtId="0" xfId="0" applyAlignment="1" applyBorder="1" applyFill="1" applyFont="1">
      <alignment horizontal="center" shrinkToFit="0" textRotation="90" vertical="center" wrapText="1"/>
    </xf>
    <xf borderId="27" fillId="0" fontId="3" numFmtId="0" xfId="0" applyBorder="1" applyFont="1"/>
    <xf borderId="28" fillId="5" fontId="1" numFmtId="0" xfId="0" applyBorder="1" applyFill="1" applyFont="1"/>
    <xf borderId="29" fillId="6" fontId="1" numFmtId="0" xfId="0" applyAlignment="1" applyBorder="1" applyFill="1" applyFont="1">
      <alignment horizontal="center"/>
    </xf>
    <xf borderId="30" fillId="0" fontId="3" numFmtId="0" xfId="0" applyBorder="1" applyFont="1"/>
    <xf borderId="31" fillId="6" fontId="1" numFmtId="2" xfId="0" applyBorder="1" applyFont="1" applyNumberFormat="1"/>
    <xf borderId="32" fillId="0" fontId="3" numFmtId="0" xfId="0" applyBorder="1" applyFont="1"/>
    <xf borderId="33" fillId="5" fontId="1" numFmtId="0" xfId="0" applyBorder="1" applyFont="1"/>
    <xf borderId="34" fillId="6" fontId="1" numFmtId="0" xfId="0" applyBorder="1" applyFont="1"/>
    <xf borderId="35" fillId="6" fontId="1" numFmtId="0" xfId="0" applyBorder="1" applyFont="1"/>
    <xf borderId="36" fillId="6" fontId="1" numFmtId="0" xfId="0" applyAlignment="1" applyBorder="1" applyFont="1">
      <alignment horizontal="right"/>
    </xf>
    <xf borderId="34" fillId="6" fontId="1" numFmtId="0" xfId="0" applyAlignment="1" applyBorder="1" applyFont="1">
      <alignment horizontal="center" vertical="center"/>
    </xf>
    <xf borderId="36" fillId="6" fontId="1" numFmtId="0" xfId="0" applyAlignment="1" applyBorder="1" applyFont="1">
      <alignment horizontal="right" vertical="center"/>
    </xf>
    <xf borderId="34" fillId="6" fontId="1" numFmtId="0" xfId="0" applyAlignment="1" applyBorder="1" applyFont="1">
      <alignment readingOrder="0"/>
    </xf>
    <xf borderId="36" fillId="6" fontId="1" numFmtId="0" xfId="0" applyBorder="1" applyFont="1"/>
    <xf borderId="37" fillId="0" fontId="3" numFmtId="0" xfId="0" applyBorder="1" applyFont="1"/>
    <xf borderId="38" fillId="0" fontId="3" numFmtId="0" xfId="0" applyBorder="1" applyFont="1"/>
    <xf borderId="39" fillId="5" fontId="1" numFmtId="0" xfId="0" applyBorder="1" applyFont="1"/>
    <xf borderId="40" fillId="6" fontId="1" numFmtId="164" xfId="0" applyBorder="1" applyFont="1" applyNumberFormat="1"/>
    <xf borderId="41" fillId="6" fontId="1" numFmtId="0" xfId="0" applyBorder="1" applyFont="1"/>
    <xf borderId="42" fillId="6" fontId="1" numFmtId="0" xfId="0" applyBorder="1" applyFont="1"/>
    <xf borderId="43" fillId="4" fontId="9" numFmtId="0" xfId="0" applyAlignment="1" applyBorder="1" applyFont="1">
      <alignment horizontal="center" textRotation="90" vertical="center"/>
    </xf>
    <xf borderId="43" fillId="7" fontId="1" numFmtId="0" xfId="0" applyAlignment="1" applyBorder="1" applyFill="1" applyFont="1">
      <alignment horizontal="center" vertical="center"/>
    </xf>
    <xf borderId="6" fillId="5" fontId="9" numFmtId="0" xfId="0" applyAlignment="1" applyBorder="1" applyFont="1">
      <alignment horizontal="right"/>
    </xf>
    <xf borderId="6" fillId="5" fontId="1" numFmtId="165" xfId="0" applyBorder="1" applyFont="1" applyNumberFormat="1"/>
    <xf borderId="7" fillId="5" fontId="1" numFmtId="0" xfId="0" applyBorder="1" applyFont="1"/>
    <xf borderId="26" fillId="4" fontId="9" numFmtId="0" xfId="0" applyAlignment="1" applyBorder="1" applyFont="1">
      <alignment horizontal="center" vertical="center"/>
    </xf>
    <xf borderId="44" fillId="0" fontId="3" numFmtId="0" xfId="0" applyBorder="1" applyFont="1"/>
    <xf borderId="45" fillId="0" fontId="3" numFmtId="0" xfId="0" applyBorder="1" applyFont="1"/>
    <xf borderId="46" fillId="0" fontId="3" numFmtId="0" xfId="0" applyBorder="1" applyFont="1"/>
    <xf borderId="47" fillId="5" fontId="1" numFmtId="0" xfId="0" applyAlignment="1" applyBorder="1" applyFont="1">
      <alignment horizontal="center"/>
    </xf>
    <xf borderId="48" fillId="0" fontId="3" numFmtId="0" xfId="0" applyBorder="1" applyFont="1"/>
    <xf borderId="43" fillId="8" fontId="1" numFmtId="0" xfId="0" applyAlignment="1" applyBorder="1" applyFill="1" applyFont="1">
      <alignment horizontal="center" shrinkToFit="0" vertical="center" wrapText="1"/>
    </xf>
    <xf borderId="49" fillId="5" fontId="9" numFmtId="0" xfId="0" applyAlignment="1" applyBorder="1" applyFont="1">
      <alignment horizontal="center"/>
    </xf>
    <xf borderId="31" fillId="9" fontId="1" numFmtId="2" xfId="0" applyAlignment="1" applyBorder="1" applyFill="1" applyFont="1" applyNumberFormat="1">
      <alignment horizontal="right"/>
    </xf>
    <xf borderId="36" fillId="9" fontId="1" numFmtId="9" xfId="0" applyAlignment="1" applyBorder="1" applyFont="1" applyNumberFormat="1">
      <alignment horizontal="right"/>
    </xf>
    <xf borderId="43" fillId="10" fontId="1" numFmtId="0" xfId="0" applyAlignment="1" applyBorder="1" applyFill="1" applyFont="1">
      <alignment horizontal="center" shrinkToFit="0" vertical="center" wrapText="1"/>
    </xf>
    <xf borderId="2" fillId="5" fontId="9" numFmtId="0" xfId="0" applyAlignment="1" applyBorder="1" applyFont="1">
      <alignment horizontal="center"/>
    </xf>
    <xf borderId="19" fillId="5" fontId="1" numFmtId="0" xfId="0" applyAlignment="1" applyBorder="1" applyFont="1">
      <alignment horizontal="center"/>
    </xf>
    <xf borderId="50" fillId="5" fontId="1" numFmtId="0" xfId="0" applyAlignment="1" applyBorder="1" applyFont="1">
      <alignment horizontal="right"/>
    </xf>
    <xf borderId="51" fillId="5" fontId="1" numFmtId="2" xfId="0" applyAlignment="1" applyBorder="1" applyFont="1" applyNumberFormat="1">
      <alignment horizontal="left"/>
    </xf>
    <xf borderId="52" fillId="0" fontId="3" numFmtId="0" xfId="0" applyBorder="1" applyFont="1"/>
    <xf borderId="36" fillId="9" fontId="1" numFmtId="165" xfId="0" applyAlignment="1" applyBorder="1" applyFont="1" applyNumberFormat="1">
      <alignment horizontal="right"/>
    </xf>
    <xf borderId="53" fillId="10" fontId="10" numFmtId="0" xfId="0" applyAlignment="1" applyBorder="1" applyFont="1">
      <alignment horizontal="center" shrinkToFit="0" textRotation="90" vertical="center" wrapText="1"/>
    </xf>
    <xf borderId="50" fillId="5" fontId="1" numFmtId="0" xfId="0" applyBorder="1" applyFont="1"/>
    <xf borderId="51" fillId="5" fontId="1" numFmtId="0" xfId="0" applyAlignment="1" applyBorder="1" applyFont="1">
      <alignment horizontal="center" vertical="center"/>
    </xf>
    <xf borderId="1" fillId="5" fontId="1" numFmtId="165" xfId="0" applyBorder="1" applyFont="1" applyNumberFormat="1"/>
    <xf borderId="54" fillId="5" fontId="1" numFmtId="0" xfId="0" applyBorder="1" applyFont="1"/>
    <xf borderId="42" fillId="9" fontId="1" numFmtId="165" xfId="0" applyAlignment="1" applyBorder="1" applyFont="1" applyNumberFormat="1">
      <alignment horizontal="right"/>
    </xf>
    <xf borderId="55" fillId="5" fontId="1" numFmtId="0" xfId="0" applyBorder="1" applyFont="1"/>
    <xf borderId="56" fillId="5" fontId="1" numFmtId="165" xfId="0" applyBorder="1" applyFont="1" applyNumberFormat="1"/>
    <xf borderId="57" fillId="5" fontId="1" numFmtId="0" xfId="0" applyBorder="1" applyFont="1"/>
    <xf borderId="58" fillId="4" fontId="9" numFmtId="0" xfId="0" applyAlignment="1" applyBorder="1" applyFont="1">
      <alignment horizontal="center"/>
    </xf>
    <xf borderId="59" fillId="0" fontId="3" numFmtId="0" xfId="0" applyBorder="1" applyFont="1"/>
    <xf borderId="31" fillId="6" fontId="1" numFmtId="165" xfId="0" applyAlignment="1" applyBorder="1" applyFont="1" applyNumberFormat="1">
      <alignment horizontal="right"/>
    </xf>
    <xf borderId="36" fillId="6" fontId="1" numFmtId="165" xfId="0" applyAlignment="1" applyBorder="1" applyFont="1" applyNumberFormat="1">
      <alignment horizontal="right"/>
    </xf>
    <xf borderId="42" fillId="6" fontId="1" numFmtId="165" xfId="0" applyAlignment="1" applyBorder="1" applyFont="1" applyNumberFormat="1">
      <alignment horizontal="right"/>
    </xf>
    <xf borderId="60" fillId="0" fontId="3" numFmtId="0" xfId="0" applyBorder="1" applyFont="1"/>
    <xf borderId="16" fillId="5" fontId="1" numFmtId="0" xfId="0" applyAlignment="1" applyBorder="1" applyFont="1">
      <alignment horizontal="center"/>
    </xf>
    <xf borderId="61" fillId="8" fontId="11" numFmtId="0" xfId="0" applyAlignment="1" applyBorder="1" applyFont="1">
      <alignment horizontal="center" shrinkToFit="0" vertical="center" wrapText="1"/>
    </xf>
    <xf borderId="58" fillId="6" fontId="1" numFmtId="0" xfId="0" applyAlignment="1" applyBorder="1" applyFont="1">
      <alignment horizontal="center" vertical="center"/>
    </xf>
    <xf borderId="62" fillId="0" fontId="3" numFmtId="0" xfId="0" applyBorder="1" applyFont="1"/>
    <xf borderId="43" fillId="10" fontId="1" numFmtId="0" xfId="0" applyAlignment="1" applyBorder="1" applyFont="1">
      <alignment horizontal="center" shrinkToFit="0" textRotation="90" vertical="center" wrapText="1"/>
    </xf>
    <xf borderId="6" fillId="5" fontId="1" numFmtId="0" xfId="0" applyBorder="1" applyFont="1"/>
    <xf borderId="1" fillId="5" fontId="1" numFmtId="0" xfId="0" applyBorder="1" applyFont="1"/>
    <xf borderId="43" fillId="10" fontId="10" numFmtId="0" xfId="0" applyAlignment="1" applyBorder="1" applyFont="1">
      <alignment horizontal="center" shrinkToFit="0" vertical="center" wrapText="1"/>
    </xf>
    <xf borderId="5" fillId="5" fontId="1" numFmtId="0" xfId="0" applyBorder="1" applyFont="1"/>
    <xf borderId="6" fillId="6" fontId="1" numFmtId="9" xfId="0" applyBorder="1" applyFont="1" applyNumberFormat="1"/>
    <xf borderId="61" fillId="10" fontId="10" numFmtId="0" xfId="0" applyAlignment="1" applyBorder="1" applyFont="1">
      <alignment shrinkToFit="0" vertical="center" wrapText="1"/>
    </xf>
    <xf borderId="58" fillId="5" fontId="1" numFmtId="165" xfId="0" applyAlignment="1" applyBorder="1" applyFont="1" applyNumberFormat="1">
      <alignment horizontal="right" vertical="center"/>
    </xf>
    <xf borderId="63" fillId="0" fontId="3" numFmtId="0" xfId="0" applyBorder="1" applyFont="1"/>
    <xf borderId="64" fillId="5" fontId="1" numFmtId="0" xfId="0" applyAlignment="1" applyBorder="1" applyFont="1">
      <alignment vertical="center"/>
    </xf>
    <xf borderId="2" fillId="5" fontId="1" numFmtId="165" xfId="0" applyAlignment="1" applyBorder="1" applyFont="1" applyNumberFormat="1">
      <alignment horizontal="right" vertical="center"/>
    </xf>
    <xf borderId="65" fillId="0" fontId="3" numFmtId="0" xfId="0" applyBorder="1" applyFont="1"/>
    <xf borderId="1" fillId="3" fontId="1" numFmtId="1" xfId="0" applyBorder="1" applyFont="1" applyNumberFormat="1"/>
    <xf borderId="1" fillId="3" fontId="1" numFmtId="2" xfId="0" applyBorder="1" applyFont="1" applyNumberFormat="1"/>
    <xf borderId="1" fillId="3" fontId="1" numFmtId="9" xfId="0" applyBorder="1" applyFont="1" applyNumberFormat="1"/>
    <xf borderId="1" fillId="3" fontId="1" numFmtId="164" xfId="0" applyBorder="1" applyFont="1" applyNumberFormat="1"/>
    <xf borderId="1" fillId="3" fontId="1" numFmtId="165" xfId="0" applyBorder="1" applyFont="1" applyNumberFormat="1"/>
    <xf borderId="1" fillId="3" fontId="1" numFmtId="49" xfId="0" applyBorder="1" applyFont="1" applyNumberFormat="1"/>
    <xf borderId="22" fillId="3" fontId="12" numFmtId="0" xfId="0" applyAlignment="1" applyBorder="1" applyFont="1">
      <alignment horizontal="center" vertical="center"/>
    </xf>
    <xf borderId="58" fillId="11" fontId="9" numFmtId="0" xfId="0" applyAlignment="1" applyBorder="1" applyFill="1" applyFont="1">
      <alignment horizontal="center" shrinkToFit="0" vertical="center" wrapText="1"/>
    </xf>
    <xf borderId="1" fillId="12" fontId="1" numFmtId="0" xfId="0" applyBorder="1" applyFill="1" applyFont="1"/>
    <xf borderId="1" fillId="12" fontId="13" numFmtId="0" xfId="0" applyBorder="1" applyFont="1"/>
    <xf borderId="1" fillId="12" fontId="14" numFmtId="0" xfId="0" applyBorder="1" applyFont="1"/>
    <xf borderId="66" fillId="0" fontId="3" numFmtId="0" xfId="0" applyBorder="1" applyFont="1"/>
    <xf borderId="1" fillId="12" fontId="9" numFmtId="0" xfId="0" applyBorder="1" applyFont="1"/>
    <xf borderId="1" fillId="6" fontId="9" numFmtId="0" xfId="0" applyBorder="1" applyFont="1"/>
    <xf borderId="51" fillId="6" fontId="9" numFmtId="1" xfId="0" applyAlignment="1" applyBorder="1" applyFont="1" applyNumberFormat="1">
      <alignment horizontal="center"/>
    </xf>
    <xf borderId="67" fillId="0" fontId="3" numFmtId="0" xfId="0" applyBorder="1" applyFont="1"/>
    <xf borderId="5" fillId="12" fontId="15" numFmtId="0" xfId="0" applyAlignment="1" applyBorder="1" applyFont="1">
      <alignment shrinkToFit="0" wrapText="1"/>
    </xf>
    <xf borderId="7" fillId="12" fontId="15" numFmtId="0" xfId="0" applyBorder="1" applyFont="1"/>
    <xf borderId="1" fillId="6" fontId="9" numFmtId="9" xfId="0" applyBorder="1" applyFont="1" applyNumberFormat="1"/>
    <xf borderId="50" fillId="12" fontId="15" numFmtId="0" xfId="0" applyBorder="1" applyFont="1"/>
    <xf borderId="54" fillId="12" fontId="15" numFmtId="0" xfId="0" applyBorder="1" applyFont="1"/>
    <xf borderId="58" fillId="13" fontId="16" numFmtId="0" xfId="0" applyAlignment="1" applyBorder="1" applyFill="1" applyFont="1">
      <alignment horizontal="center"/>
    </xf>
    <xf borderId="1" fillId="6" fontId="9" numFmtId="165" xfId="0" applyBorder="1" applyFont="1" applyNumberFormat="1"/>
    <xf borderId="50" fillId="9" fontId="1" numFmtId="0" xfId="0" applyBorder="1" applyFont="1"/>
    <xf borderId="1" fillId="9" fontId="1" numFmtId="1" xfId="0" applyAlignment="1" applyBorder="1" applyFont="1" applyNumberFormat="1">
      <alignment horizontal="right" vertical="top"/>
    </xf>
    <xf borderId="1" fillId="9" fontId="1" numFmtId="49" xfId="0" applyAlignment="1" applyBorder="1" applyFont="1" applyNumberFormat="1">
      <alignment horizontal="center" vertical="center"/>
    </xf>
    <xf borderId="1" fillId="9" fontId="1" numFmtId="0" xfId="0" applyAlignment="1" applyBorder="1" applyFont="1">
      <alignment horizontal="left" vertical="top"/>
    </xf>
    <xf borderId="54" fillId="9" fontId="1" numFmtId="0" xfId="0" applyBorder="1" applyFont="1"/>
    <xf borderId="55" fillId="9" fontId="1" numFmtId="0" xfId="0" applyBorder="1" applyFont="1"/>
    <xf borderId="56" fillId="9" fontId="1" numFmtId="1" xfId="0" applyBorder="1" applyFont="1" applyNumberFormat="1"/>
    <xf borderId="56" fillId="9" fontId="1" numFmtId="0" xfId="0" applyBorder="1" applyFont="1"/>
    <xf borderId="57" fillId="9" fontId="1" numFmtId="0" xfId="0" applyBorder="1" applyFont="1"/>
    <xf borderId="1" fillId="6" fontId="9" numFmtId="9" xfId="0" applyAlignment="1" applyBorder="1" applyFont="1" applyNumberFormat="1">
      <alignment horizontal="right"/>
    </xf>
    <xf borderId="55" fillId="12" fontId="15" numFmtId="0" xfId="0" applyBorder="1" applyFont="1"/>
    <xf borderId="57" fillId="12" fontId="15" numFmtId="0" xfId="0" applyBorder="1" applyFont="1"/>
    <xf borderId="1" fillId="6" fontId="9" numFmtId="1" xfId="0" applyAlignment="1" applyBorder="1" applyFont="1" applyNumberFormat="1">
      <alignment horizontal="center"/>
    </xf>
    <xf borderId="5" fillId="9" fontId="1" numFmtId="0" xfId="0" applyBorder="1" applyFont="1"/>
    <xf borderId="6" fillId="6" fontId="1" numFmtId="0" xfId="0" applyBorder="1" applyFont="1"/>
    <xf borderId="49" fillId="9" fontId="1" numFmtId="0" xfId="0" applyAlignment="1" applyBorder="1" applyFont="1">
      <alignment horizontal="center"/>
    </xf>
    <xf borderId="1" fillId="12" fontId="1" numFmtId="49" xfId="0" applyBorder="1" applyFont="1" applyNumberFormat="1"/>
    <xf borderId="68" fillId="9" fontId="1" numFmtId="0" xfId="0" applyAlignment="1" applyBorder="1" applyFont="1">
      <alignment horizontal="left" vertical="center"/>
    </xf>
    <xf borderId="69" fillId="9" fontId="1" numFmtId="0" xfId="0" applyBorder="1" applyFont="1"/>
    <xf borderId="70" fillId="9" fontId="1" numFmtId="2" xfId="0" applyAlignment="1" applyBorder="1" applyFont="1" applyNumberFormat="1">
      <alignment horizontal="center"/>
    </xf>
    <xf borderId="71" fillId="0" fontId="3" numFmtId="0" xfId="0" applyBorder="1" applyFont="1"/>
    <xf borderId="72" fillId="0" fontId="3" numFmtId="0" xfId="0" applyBorder="1" applyFont="1"/>
    <xf borderId="73" fillId="0" fontId="3" numFmtId="0" xfId="0" applyBorder="1" applyFont="1"/>
    <xf borderId="1" fillId="9" fontId="1" numFmtId="0" xfId="0" applyBorder="1" applyFont="1"/>
    <xf borderId="51" fillId="9" fontId="1" numFmtId="2" xfId="0" applyAlignment="1" applyBorder="1" applyFont="1" applyNumberFormat="1">
      <alignment horizontal="center"/>
    </xf>
    <xf borderId="74" fillId="3" fontId="9" numFmtId="0" xfId="0" applyBorder="1" applyFont="1"/>
    <xf borderId="75" fillId="3" fontId="9" numFmtId="0" xfId="0" applyAlignment="1" applyBorder="1" applyFont="1">
      <alignment horizontal="center"/>
    </xf>
    <xf borderId="76" fillId="0" fontId="3" numFmtId="0" xfId="0" applyBorder="1" applyFont="1"/>
    <xf borderId="1" fillId="3" fontId="13" numFmtId="0" xfId="0" applyBorder="1" applyFont="1"/>
    <xf borderId="1" fillId="3" fontId="14" numFmtId="0" xfId="0" applyBorder="1" applyFont="1"/>
    <xf borderId="1" fillId="6" fontId="1" numFmtId="0" xfId="0" applyBorder="1" applyFont="1"/>
    <xf borderId="56" fillId="6" fontId="1" numFmtId="0" xfId="0" applyAlignment="1" applyBorder="1" applyFont="1">
      <alignment horizontal="center"/>
    </xf>
    <xf borderId="1" fillId="8" fontId="9" numFmtId="0" xfId="0" applyBorder="1" applyFont="1"/>
    <xf borderId="1" fillId="8" fontId="9" numFmtId="1" xfId="0" applyBorder="1" applyFont="1" applyNumberFormat="1"/>
    <xf borderId="51" fillId="14" fontId="16" numFmtId="0" xfId="0" applyAlignment="1" applyBorder="1" applyFill="1" applyFont="1">
      <alignment horizontal="center"/>
    </xf>
    <xf borderId="58" fillId="15" fontId="17" numFmtId="0" xfId="0" applyAlignment="1" applyBorder="1" applyFill="1" applyFont="1">
      <alignment horizontal="center"/>
    </xf>
    <xf borderId="50" fillId="16" fontId="1" numFmtId="0" xfId="0" applyBorder="1" applyFill="1" applyFont="1"/>
    <xf borderId="1" fillId="16" fontId="1" numFmtId="0" xfId="0" applyBorder="1" applyFont="1"/>
    <xf borderId="54" fillId="16" fontId="1" numFmtId="0" xfId="0" applyBorder="1" applyFont="1"/>
    <xf borderId="55" fillId="16" fontId="1" numFmtId="0" xfId="0" applyBorder="1" applyFont="1"/>
    <xf borderId="56" fillId="16" fontId="1" numFmtId="9" xfId="0" applyBorder="1" applyFont="1" applyNumberFormat="1"/>
    <xf borderId="56" fillId="16" fontId="1" numFmtId="0" xfId="0" applyBorder="1" applyFont="1"/>
    <xf borderId="57" fillId="16" fontId="1" numFmtId="0" xfId="0" applyBorder="1" applyFont="1"/>
    <xf borderId="58" fillId="17" fontId="17" numFmtId="0" xfId="0" applyAlignment="1" applyBorder="1" applyFill="1" applyFont="1">
      <alignment horizontal="center"/>
    </xf>
    <xf borderId="50" fillId="18" fontId="1" numFmtId="0" xfId="0" applyBorder="1" applyFill="1" applyFont="1"/>
    <xf borderId="1" fillId="6" fontId="1" numFmtId="9" xfId="0" applyBorder="1" applyFont="1" applyNumberFormat="1"/>
    <xf borderId="1" fillId="18" fontId="1" numFmtId="0" xfId="0" applyBorder="1" applyFont="1"/>
    <xf borderId="54" fillId="18" fontId="1" numFmtId="0" xfId="0" applyBorder="1" applyFont="1"/>
    <xf borderId="55" fillId="18" fontId="1" numFmtId="0" xfId="0" applyBorder="1" applyFont="1"/>
    <xf borderId="56" fillId="18" fontId="1" numFmtId="165" xfId="0" applyBorder="1" applyFont="1" applyNumberFormat="1"/>
    <xf borderId="56" fillId="18" fontId="1" numFmtId="0" xfId="0" applyBorder="1" applyFont="1"/>
    <xf borderId="57" fillId="18" fontId="1" numFmtId="0" xfId="0" applyBorder="1" applyFont="1"/>
    <xf borderId="58" fillId="19" fontId="17" numFmtId="0" xfId="0" applyAlignment="1" applyBorder="1" applyFill="1" applyFont="1">
      <alignment horizontal="center"/>
    </xf>
    <xf borderId="50" fillId="10" fontId="1" numFmtId="0" xfId="0" applyBorder="1" applyFont="1"/>
    <xf borderId="1" fillId="10" fontId="1" numFmtId="9" xfId="0" applyBorder="1" applyFont="1" applyNumberFormat="1"/>
    <xf borderId="1" fillId="10" fontId="1" numFmtId="0" xfId="0" applyBorder="1" applyFont="1"/>
    <xf borderId="54" fillId="10" fontId="1" numFmtId="0" xfId="0" applyBorder="1" applyFont="1"/>
    <xf borderId="55" fillId="10" fontId="1" numFmtId="0" xfId="0" applyBorder="1" applyFont="1"/>
    <xf borderId="56" fillId="10" fontId="1" numFmtId="165" xfId="0" applyBorder="1" applyFont="1" applyNumberFormat="1"/>
    <xf borderId="56" fillId="10" fontId="1" numFmtId="0" xfId="0" applyBorder="1" applyFont="1"/>
    <xf borderId="57" fillId="10" fontId="1" numFmtId="0" xfId="0" applyBorder="1" applyFont="1"/>
    <xf borderId="58" fillId="20" fontId="17" numFmtId="0" xfId="0" applyAlignment="1" applyBorder="1" applyFill="1" applyFont="1">
      <alignment horizontal="center"/>
    </xf>
    <xf borderId="77" fillId="18" fontId="1" numFmtId="0" xfId="0" applyAlignment="1" applyBorder="1" applyFont="1">
      <alignment horizontal="center" shrinkToFit="0" vertical="center" wrapText="1"/>
    </xf>
    <xf borderId="6" fillId="18" fontId="1" numFmtId="0" xfId="0" applyBorder="1" applyFont="1"/>
    <xf borderId="7" fillId="18" fontId="1" numFmtId="0" xfId="0" applyBorder="1" applyFont="1"/>
    <xf borderId="78" fillId="0" fontId="3" numFmtId="0" xfId="0" applyBorder="1" applyFont="1"/>
    <xf borderId="1" fillId="3" fontId="1" numFmtId="16" xfId="0" applyBorder="1" applyFont="1" applyNumberFormat="1"/>
    <xf borderId="1" fillId="3" fontId="1" numFmtId="17" xfId="0" applyBorder="1" applyFont="1" applyNumberFormat="1"/>
    <xf borderId="79" fillId="0" fontId="3" numFmtId="0" xfId="0" applyBorder="1" applyFont="1"/>
    <xf borderId="77" fillId="21" fontId="1" numFmtId="0" xfId="0" applyAlignment="1" applyBorder="1" applyFill="1" applyFont="1">
      <alignment horizontal="center" shrinkToFit="0" vertical="center" wrapText="1"/>
    </xf>
    <xf borderId="6" fillId="21" fontId="1" numFmtId="0" xfId="0" applyBorder="1" applyFont="1"/>
    <xf borderId="7" fillId="21" fontId="1" numFmtId="0" xfId="0" applyBorder="1" applyFont="1"/>
    <xf borderId="1" fillId="21" fontId="1" numFmtId="0" xfId="0" applyBorder="1" applyFont="1"/>
    <xf borderId="54" fillId="21" fontId="1" numFmtId="0" xfId="0" applyBorder="1" applyFont="1"/>
    <xf borderId="56" fillId="21" fontId="1" numFmtId="0" xfId="0" applyBorder="1" applyFont="1"/>
    <xf borderId="56" fillId="6" fontId="1" numFmtId="0" xfId="0" applyBorder="1" applyFont="1"/>
    <xf borderId="57" fillId="21" fontId="1" numFmtId="0" xfId="0" applyBorder="1" applyFont="1"/>
    <xf borderId="1" fillId="14" fontId="17" numFmtId="0" xfId="0" applyBorder="1" applyFont="1"/>
    <xf borderId="51" fillId="6" fontId="9" numFmtId="0" xfId="0" applyAlignment="1" applyBorder="1" applyFont="1">
      <alignment horizontal="center"/>
    </xf>
    <xf borderId="51" fillId="22" fontId="9" numFmtId="0" xfId="0" applyAlignment="1" applyBorder="1" applyFill="1" applyFont="1">
      <alignment horizontal="center"/>
    </xf>
    <xf borderId="1" fillId="22" fontId="9" numFmtId="0" xfId="0" applyAlignment="1" applyBorder="1" applyFont="1">
      <alignment horizontal="right"/>
    </xf>
    <xf borderId="1" fillId="22" fontId="9" numFmtId="0" xfId="0" applyAlignment="1" applyBorder="1" applyFont="1">
      <alignment horizontal="center"/>
    </xf>
    <xf borderId="1" fillId="22" fontId="9" numFmtId="0" xfId="0" applyAlignment="1" applyBorder="1" applyFont="1">
      <alignment horizontal="left"/>
    </xf>
    <xf borderId="1" fillId="22" fontId="1" numFmtId="0" xfId="0" applyBorder="1" applyFont="1"/>
    <xf borderId="1" fillId="4" fontId="1" numFmtId="0" xfId="0" applyBorder="1" applyFont="1"/>
    <xf borderId="51" fillId="22" fontId="9" numFmtId="1" xfId="0" applyAlignment="1" applyBorder="1" applyFont="1" applyNumberFormat="1">
      <alignment horizontal="center"/>
    </xf>
    <xf borderId="1" fillId="8" fontId="1" numFmtId="0" xfId="0" applyBorder="1" applyFont="1"/>
    <xf borderId="1" fillId="8" fontId="1" numFmtId="1" xfId="0" applyBorder="1" applyFont="1" applyNumberFormat="1"/>
    <xf borderId="1" fillId="14" fontId="18" numFmtId="0" xfId="0" applyBorder="1" applyFont="1"/>
    <xf borderId="1" fillId="14" fontId="19" numFmtId="0" xfId="0" applyBorder="1" applyFont="1"/>
    <xf borderId="80" fillId="23" fontId="9" numFmtId="0" xfId="0" applyBorder="1" applyFill="1" applyFont="1"/>
    <xf borderId="81" fillId="23" fontId="1" numFmtId="0" xfId="0" applyBorder="1" applyFont="1"/>
    <xf borderId="64" fillId="6" fontId="9" numFmtId="0" xfId="0" applyBorder="1" applyFont="1"/>
    <xf borderId="26" fillId="14" fontId="20" numFmtId="0" xfId="0" applyAlignment="1" applyBorder="1" applyFont="1">
      <alignment horizontal="center" shrinkToFit="0" vertical="center" wrapText="1"/>
    </xf>
    <xf borderId="82" fillId="0" fontId="3" numFmtId="0" xfId="0" applyBorder="1" applyFont="1"/>
    <xf borderId="80" fillId="23" fontId="9" numFmtId="0" xfId="0" applyAlignment="1" applyBorder="1" applyFont="1">
      <alignment horizontal="center" vertical="center"/>
    </xf>
    <xf borderId="64" fillId="20" fontId="17" numFmtId="0" xfId="0" applyAlignment="1" applyBorder="1" applyFont="1">
      <alignment horizontal="center" vertical="center"/>
    </xf>
    <xf borderId="1" fillId="8" fontId="9" numFmtId="0" xfId="0" applyAlignment="1" applyBorder="1" applyFont="1">
      <alignment horizontal="center" vertical="center"/>
    </xf>
    <xf borderId="1" fillId="8" fontId="1" numFmtId="2" xfId="0" applyBorder="1" applyFont="1" applyNumberFormat="1"/>
    <xf borderId="1" fillId="8" fontId="1" numFmtId="165" xfId="0" applyBorder="1" applyFont="1" applyNumberFormat="1"/>
    <xf borderId="80" fillId="24" fontId="19" numFmtId="0" xfId="0" applyBorder="1" applyFill="1" applyFont="1"/>
    <xf borderId="81" fillId="24" fontId="19" numFmtId="0" xfId="0" applyBorder="1" applyFont="1"/>
    <xf borderId="83" fillId="24" fontId="18" numFmtId="0" xfId="0" applyAlignment="1" applyBorder="1" applyFont="1">
      <alignment horizontal="center"/>
    </xf>
    <xf borderId="84" fillId="8" fontId="1" numFmtId="0" xfId="0" applyBorder="1" applyFont="1"/>
    <xf borderId="85" fillId="7" fontId="1" numFmtId="0" xfId="0" applyBorder="1" applyFont="1"/>
    <xf borderId="28" fillId="7" fontId="9" numFmtId="0" xfId="0" applyAlignment="1" applyBorder="1" applyFont="1">
      <alignment horizontal="center" vertical="center"/>
    </xf>
    <xf borderId="86" fillId="7" fontId="9" numFmtId="0" xfId="0" applyAlignment="1" applyBorder="1" applyFont="1">
      <alignment horizontal="center" vertical="center"/>
    </xf>
    <xf borderId="31" fillId="7" fontId="9" numFmtId="0" xfId="0" applyAlignment="1" applyBorder="1" applyFont="1">
      <alignment horizontal="center" vertical="center"/>
    </xf>
    <xf borderId="87" fillId="8" fontId="1" numFmtId="0" xfId="0" applyBorder="1" applyFont="1"/>
    <xf borderId="34" fillId="8" fontId="1" numFmtId="0" xfId="0" applyBorder="1" applyFont="1"/>
    <xf borderId="33" fillId="7" fontId="9" numFmtId="0" xfId="0" applyBorder="1" applyFont="1"/>
    <xf borderId="87" fillId="6" fontId="1" numFmtId="0" xfId="0" applyBorder="1" applyFont="1"/>
    <xf borderId="87" fillId="6" fontId="1" numFmtId="0" xfId="0" applyAlignment="1" applyBorder="1" applyFont="1">
      <alignment horizontal="center" vertical="center"/>
    </xf>
    <xf borderId="87" fillId="7" fontId="1" numFmtId="0" xfId="0" applyBorder="1" applyFont="1"/>
    <xf borderId="87" fillId="7" fontId="1" numFmtId="2" xfId="0" applyBorder="1" applyFont="1" applyNumberFormat="1"/>
    <xf borderId="87" fillId="7" fontId="1" numFmtId="165" xfId="0" applyBorder="1" applyFont="1" applyNumberFormat="1"/>
    <xf borderId="87" fillId="7" fontId="1" numFmtId="1" xfId="0" applyBorder="1" applyFont="1" applyNumberFormat="1"/>
    <xf borderId="36" fillId="7" fontId="1" numFmtId="1" xfId="0" applyBorder="1" applyFont="1" applyNumberFormat="1"/>
    <xf borderId="16" fillId="14" fontId="17" numFmtId="0" xfId="0" applyAlignment="1" applyBorder="1" applyFont="1">
      <alignment horizontal="center"/>
    </xf>
    <xf borderId="16" fillId="14" fontId="18" numFmtId="1" xfId="0" applyAlignment="1" applyBorder="1" applyFont="1" applyNumberFormat="1">
      <alignment horizontal="center"/>
    </xf>
    <xf borderId="50" fillId="14" fontId="1" numFmtId="0" xfId="0" applyBorder="1" applyFont="1"/>
    <xf borderId="1" fillId="14" fontId="1" numFmtId="0" xfId="0" applyBorder="1" applyFont="1"/>
    <xf borderId="54" fillId="14" fontId="1" numFmtId="0" xfId="0" applyBorder="1" applyFont="1"/>
    <xf borderId="2" fillId="14" fontId="20" numFmtId="0" xfId="0" applyAlignment="1" applyBorder="1" applyFont="1">
      <alignment horizontal="center"/>
    </xf>
    <xf borderId="19" fillId="14" fontId="20" numFmtId="2" xfId="0" applyAlignment="1" applyBorder="1" applyFont="1" applyNumberFormat="1">
      <alignment horizontal="center"/>
    </xf>
    <xf borderId="87" fillId="8" fontId="1" numFmtId="165" xfId="0" applyBorder="1" applyFont="1" applyNumberFormat="1"/>
    <xf borderId="39" fillId="7" fontId="9" numFmtId="0" xfId="0" applyBorder="1" applyFont="1"/>
    <xf borderId="88" fillId="6" fontId="1" numFmtId="0" xfId="0" applyBorder="1" applyFont="1"/>
    <xf borderId="88" fillId="6" fontId="1" numFmtId="0" xfId="0" applyAlignment="1" applyBorder="1" applyFont="1">
      <alignment horizontal="center" vertical="center"/>
    </xf>
    <xf borderId="88" fillId="7" fontId="1" numFmtId="0" xfId="0" applyBorder="1" applyFont="1"/>
    <xf borderId="88" fillId="7" fontId="1" numFmtId="165" xfId="0" applyBorder="1" applyFont="1" applyNumberFormat="1"/>
    <xf borderId="88" fillId="7" fontId="1" numFmtId="1" xfId="0" applyBorder="1" applyFont="1" applyNumberFormat="1"/>
    <xf borderId="42" fillId="7" fontId="1" numFmtId="1" xfId="0" applyBorder="1" applyFont="1" applyNumberFormat="1"/>
    <xf borderId="26" fillId="17" fontId="18" numFmtId="0" xfId="0" applyAlignment="1" applyBorder="1" applyFont="1">
      <alignment horizontal="center" vertical="center"/>
    </xf>
    <xf borderId="89" fillId="0" fontId="3" numFmtId="0" xfId="0" applyBorder="1" applyFont="1"/>
    <xf borderId="90" fillId="7" fontId="9" numFmtId="0" xfId="0" applyAlignment="1" applyBorder="1" applyFont="1">
      <alignment horizontal="center" vertical="center"/>
    </xf>
    <xf borderId="91" fillId="7" fontId="9" numFmtId="0" xfId="0" applyBorder="1" applyFont="1"/>
    <xf borderId="50" fillId="2" fontId="1" numFmtId="0" xfId="0" applyBorder="1" applyFont="1"/>
    <xf borderId="92" fillId="2" fontId="1" numFmtId="0" xfId="0" applyBorder="1" applyFont="1"/>
    <xf borderId="36" fillId="7" fontId="1" numFmtId="0" xfId="0" applyBorder="1" applyFont="1"/>
    <xf borderId="26" fillId="19" fontId="20" numFmtId="0" xfId="0" applyAlignment="1" applyBorder="1" applyFont="1">
      <alignment horizontal="center" shrinkToFit="0" vertical="center" wrapText="1"/>
    </xf>
    <xf borderId="16" fillId="19" fontId="17" numFmtId="0" xfId="0" applyAlignment="1" applyBorder="1" applyFont="1">
      <alignment horizontal="center"/>
    </xf>
    <xf borderId="16" fillId="19" fontId="18" numFmtId="1" xfId="0" applyAlignment="1" applyBorder="1" applyFont="1" applyNumberFormat="1">
      <alignment horizontal="center"/>
    </xf>
    <xf borderId="50" fillId="19" fontId="1" numFmtId="0" xfId="0" applyBorder="1" applyFont="1"/>
    <xf borderId="1" fillId="19" fontId="1" numFmtId="0" xfId="0" applyBorder="1" applyFont="1"/>
    <xf borderId="54" fillId="19" fontId="1" numFmtId="0" xfId="0" applyBorder="1" applyFont="1"/>
    <xf borderId="2" fillId="19" fontId="20" numFmtId="0" xfId="0" applyAlignment="1" applyBorder="1" applyFont="1">
      <alignment horizontal="center"/>
    </xf>
    <xf borderId="19" fillId="19" fontId="20" numFmtId="2" xfId="0" applyAlignment="1" applyBorder="1" applyFont="1" applyNumberFormat="1">
      <alignment horizontal="center"/>
    </xf>
    <xf borderId="93" fillId="7" fontId="9" numFmtId="0" xfId="0" applyBorder="1" applyFont="1"/>
    <xf borderId="55" fillId="2" fontId="1" numFmtId="0" xfId="0" applyBorder="1" applyFont="1"/>
    <xf borderId="56" fillId="8" fontId="1" numFmtId="0" xfId="0" applyBorder="1" applyFont="1"/>
    <xf borderId="94" fillId="2" fontId="1" numFmtId="0" xfId="0" applyBorder="1" applyFont="1"/>
    <xf borderId="42" fillId="7" fontId="1" numFmtId="0" xfId="0" applyBorder="1" applyFont="1"/>
    <xf borderId="1" fillId="8" fontId="9" numFmtId="0" xfId="0" applyAlignment="1" applyBorder="1" applyFont="1">
      <alignment horizontal="left" vertical="top"/>
    </xf>
    <xf borderId="1" fillId="8" fontId="1" numFmtId="0" xfId="0" applyAlignment="1" applyBorder="1" applyFont="1">
      <alignment horizontal="left" vertical="top"/>
    </xf>
    <xf borderId="95" fillId="8" fontId="9" numFmtId="0" xfId="0" applyAlignment="1" applyBorder="1" applyFont="1">
      <alignment horizontal="center" shrinkToFit="0" vertical="top" wrapText="1"/>
    </xf>
    <xf borderId="96" fillId="0" fontId="3" numFmtId="0" xfId="0" applyBorder="1" applyFont="1"/>
    <xf borderId="97" fillId="0" fontId="3" numFmtId="0" xfId="0" applyBorder="1" applyFont="1"/>
    <xf borderId="95" fillId="8" fontId="1" numFmtId="0" xfId="0" applyAlignment="1" applyBorder="1" applyFont="1">
      <alignment horizontal="center" shrinkToFit="0" vertical="top" wrapText="1"/>
    </xf>
    <xf borderId="1" fillId="8" fontId="1" numFmtId="0" xfId="0" applyAlignment="1" applyBorder="1" applyFont="1">
      <alignment shrinkToFit="0" wrapText="1"/>
    </xf>
    <xf borderId="1" fillId="3" fontId="11" numFmtId="0" xfId="0" applyBorder="1" applyFont="1"/>
    <xf borderId="95" fillId="14" fontId="21" numFmtId="0" xfId="0" applyAlignment="1" applyBorder="1" applyFont="1">
      <alignment horizontal="center"/>
    </xf>
    <xf borderId="98" fillId="5" fontId="22" numFmtId="0" xfId="0" applyAlignment="1" applyBorder="1" applyFont="1">
      <alignment horizontal="center" shrinkToFit="0" vertical="center" wrapText="1"/>
    </xf>
    <xf borderId="1" fillId="3" fontId="22" numFmtId="0" xfId="0" applyAlignment="1" applyBorder="1" applyFont="1">
      <alignment horizontal="center"/>
    </xf>
    <xf borderId="80" fillId="24" fontId="20" numFmtId="0" xfId="0" applyAlignment="1" applyBorder="1" applyFont="1">
      <alignment horizontal="center" vertical="center"/>
    </xf>
    <xf borderId="81" fillId="24" fontId="23" numFmtId="0" xfId="0" applyAlignment="1" applyBorder="1" applyFont="1">
      <alignment horizontal="center" vertical="center"/>
    </xf>
    <xf borderId="64" fillId="24" fontId="20" numFmtId="0" xfId="0" applyAlignment="1" applyBorder="1" applyFont="1">
      <alignment horizontal="center" vertical="center"/>
    </xf>
    <xf borderId="1" fillId="3" fontId="11" numFmtId="9" xfId="0" applyBorder="1" applyFont="1" applyNumberFormat="1"/>
    <xf borderId="87" fillId="5" fontId="24" numFmtId="1" xfId="0" applyAlignment="1" applyBorder="1" applyFont="1" applyNumberFormat="1">
      <alignment horizontal="center"/>
    </xf>
    <xf borderId="84" fillId="3" fontId="25" numFmtId="1" xfId="0" applyAlignment="1" applyBorder="1" applyFont="1" applyNumberFormat="1">
      <alignment horizontal="center"/>
    </xf>
    <xf borderId="84" fillId="5" fontId="26" numFmtId="0" xfId="0" applyBorder="1" applyFont="1"/>
    <xf borderId="84" fillId="6" fontId="27" numFmtId="9" xfId="0" applyAlignment="1" applyBorder="1" applyFont="1" applyNumberFormat="1">
      <alignment horizontal="center"/>
    </xf>
    <xf borderId="87" fillId="5" fontId="26" numFmtId="0" xfId="0" applyBorder="1" applyFont="1"/>
    <xf borderId="87" fillId="6" fontId="27" numFmtId="9" xfId="0" applyAlignment="1" applyBorder="1" applyFont="1" applyNumberFormat="1">
      <alignment horizontal="center"/>
    </xf>
    <xf borderId="1" fillId="3" fontId="11" numFmtId="0" xfId="0" applyAlignment="1" applyBorder="1" applyFont="1">
      <alignment horizontal="center"/>
    </xf>
    <xf borderId="87" fillId="6" fontId="24" numFmtId="1" xfId="0" applyAlignment="1" applyBorder="1" applyFont="1" applyNumberFormat="1">
      <alignment horizontal="center"/>
    </xf>
    <xf borderId="87" fillId="5" fontId="24" numFmtId="164" xfId="0" applyAlignment="1" applyBorder="1" applyFont="1" applyNumberFormat="1">
      <alignment horizontal="center"/>
    </xf>
    <xf borderId="87" fillId="3" fontId="25" numFmtId="1" xfId="0" applyAlignment="1" applyBorder="1" applyFont="1" applyNumberFormat="1">
      <alignment horizontal="center"/>
    </xf>
    <xf borderId="1" fillId="3" fontId="28" numFmtId="0" xfId="0" applyAlignment="1" applyBorder="1" applyFont="1">
      <alignment horizontal="center"/>
    </xf>
    <xf borderId="87" fillId="3" fontId="25" numFmtId="9" xfId="0" applyAlignment="1" applyBorder="1" applyFont="1" applyNumberFormat="1">
      <alignment horizontal="center"/>
    </xf>
    <xf borderId="99" fillId="3" fontId="11" numFmtId="0" xfId="0" applyBorder="1" applyFont="1"/>
    <xf borderId="58" fillId="3" fontId="29" numFmtId="1" xfId="0" applyAlignment="1" applyBorder="1" applyFont="1" applyNumberFormat="1">
      <alignment horizontal="center"/>
    </xf>
    <xf borderId="100" fillId="25" fontId="22" numFmtId="0" xfId="0" applyAlignment="1" applyBorder="1" applyFill="1" applyFont="1">
      <alignment horizontal="center" vertical="center"/>
    </xf>
    <xf borderId="101" fillId="6" fontId="11" numFmtId="0" xfId="0" applyAlignment="1" applyBorder="1" applyFont="1">
      <alignment horizontal="center" shrinkToFit="0" vertical="center" wrapText="1"/>
    </xf>
    <xf borderId="102" fillId="0" fontId="3" numFmtId="0" xfId="0" applyBorder="1" applyFont="1"/>
    <xf borderId="103" fillId="25" fontId="22" numFmtId="0" xfId="0" applyAlignment="1" applyBorder="1" applyFont="1">
      <alignment horizontal="center" vertical="center"/>
    </xf>
    <xf borderId="104" fillId="25" fontId="22" numFmtId="0" xfId="0" applyAlignment="1" applyBorder="1" applyFont="1">
      <alignment horizontal="center" vertical="center"/>
    </xf>
    <xf borderId="58" fillId="6" fontId="11" numFmtId="0" xfId="0" applyAlignment="1" applyBorder="1" applyFont="1">
      <alignment horizontal="center" shrinkToFit="0" vertical="center" wrapText="1"/>
    </xf>
    <xf borderId="34" fillId="25" fontId="22" numFmtId="0" xfId="0" applyAlignment="1" applyBorder="1" applyFont="1">
      <alignment horizontal="center"/>
    </xf>
    <xf borderId="95" fillId="6" fontId="11" numFmtId="0" xfId="0" applyAlignment="1" applyBorder="1" applyFont="1">
      <alignment horizontal="center"/>
    </xf>
    <xf borderId="26" fillId="14" fontId="30" numFmtId="0" xfId="0" applyAlignment="1" applyBorder="1" applyFont="1">
      <alignment horizontal="center" vertical="center"/>
    </xf>
    <xf borderId="105" fillId="14" fontId="30" numFmtId="165" xfId="0" applyAlignment="1" applyBorder="1" applyFont="1" applyNumberFormat="1">
      <alignment horizontal="center" vertical="center"/>
    </xf>
    <xf borderId="106" fillId="14" fontId="30" numFmtId="0" xfId="0" applyAlignment="1" applyBorder="1" applyFont="1">
      <alignment horizontal="center" vertical="center"/>
    </xf>
    <xf borderId="107" fillId="14" fontId="30" numFmtId="0" xfId="0" applyAlignment="1" applyBorder="1" applyFont="1">
      <alignment horizontal="center" vertical="center"/>
    </xf>
    <xf borderId="1" fillId="26" fontId="11" numFmtId="0" xfId="0" applyBorder="1" applyFill="1" applyFont="1"/>
    <xf borderId="0" fillId="0" fontId="1" numFmtId="0" xfId="0" applyFont="1"/>
    <xf borderId="1" fillId="26" fontId="1" numFmtId="0" xfId="0" applyBorder="1" applyFont="1"/>
    <xf borderId="1" fillId="14" fontId="30" numFmtId="1" xfId="0" applyAlignment="1" applyBorder="1" applyFont="1" applyNumberFormat="1">
      <alignment horizontal="center" vertical="center"/>
    </xf>
    <xf borderId="54" fillId="14" fontId="30" numFmtId="1" xfId="0" applyAlignment="1" applyBorder="1" applyFont="1" applyNumberFormat="1">
      <alignment horizontal="center" vertical="center"/>
    </xf>
    <xf borderId="19" fillId="19" fontId="31" numFmtId="0" xfId="0" applyAlignment="1" applyBorder="1" applyFont="1">
      <alignment horizontal="center" vertical="center"/>
    </xf>
    <xf borderId="1" fillId="26" fontId="4" numFmtId="0" xfId="0" applyAlignment="1" applyBorder="1" applyFont="1">
      <alignment horizontal="center" vertical="center"/>
    </xf>
    <xf borderId="1" fillId="26" fontId="32" numFmtId="0" xfId="0" applyBorder="1" applyFont="1"/>
    <xf borderId="26" fillId="17" fontId="20" numFmtId="0" xfId="0" applyAlignment="1" applyBorder="1" applyFont="1">
      <alignment horizontal="center" vertical="center"/>
    </xf>
    <xf borderId="108" fillId="17" fontId="30" numFmtId="0" xfId="0" applyAlignment="1" applyBorder="1" applyFont="1">
      <alignment horizontal="center" vertical="center"/>
    </xf>
    <xf borderId="109" fillId="17" fontId="30" numFmtId="0" xfId="0" applyAlignment="1" applyBorder="1" applyFont="1">
      <alignment horizontal="center" vertical="center"/>
    </xf>
    <xf borderId="43" fillId="17" fontId="30" numFmtId="0" xfId="0" applyAlignment="1" applyBorder="1" applyFont="1">
      <alignment horizontal="center" vertical="center"/>
    </xf>
    <xf borderId="58" fillId="17" fontId="30" numFmtId="165" xfId="0" applyAlignment="1" applyBorder="1" applyFont="1" applyNumberFormat="1">
      <alignment horizontal="center" vertical="center"/>
    </xf>
    <xf borderId="1" fillId="26" fontId="28" numFmtId="0" xfId="0" applyAlignment="1" applyBorder="1" applyFont="1">
      <alignment vertical="center"/>
    </xf>
    <xf borderId="26" fillId="6" fontId="28" numFmtId="0" xfId="0" applyAlignment="1" applyBorder="1" applyFont="1">
      <alignment horizontal="center" shrinkToFit="0" vertical="center" wrapText="1"/>
    </xf>
    <xf borderId="110" fillId="0" fontId="3" numFmtId="0" xfId="0" applyBorder="1" applyFont="1"/>
    <xf borderId="111" fillId="0" fontId="3" numFmtId="0" xfId="0" applyBorder="1" applyFont="1"/>
    <xf borderId="112" fillId="17" fontId="30" numFmtId="165" xfId="0" applyAlignment="1" applyBorder="1" applyFont="1" applyNumberFormat="1">
      <alignment horizontal="center" vertical="center"/>
    </xf>
    <xf borderId="74" fillId="17" fontId="30" numFmtId="0" xfId="0" applyAlignment="1" applyBorder="1" applyFont="1">
      <alignment horizontal="center" vertical="center"/>
    </xf>
    <xf borderId="113" fillId="17" fontId="30" numFmtId="0" xfId="0" applyAlignment="1" applyBorder="1" applyFont="1">
      <alignment horizontal="center" vertical="center"/>
    </xf>
    <xf borderId="1" fillId="26" fontId="28" numFmtId="0" xfId="0" applyAlignment="1" applyBorder="1" applyFont="1">
      <alignment horizontal="center" vertical="center"/>
    </xf>
    <xf borderId="43" fillId="21" fontId="22" numFmtId="0" xfId="0" applyAlignment="1" applyBorder="1" applyFont="1">
      <alignment horizontal="center" vertical="center"/>
    </xf>
    <xf borderId="108" fillId="21" fontId="22" numFmtId="0" xfId="0" applyAlignment="1" applyBorder="1" applyFont="1">
      <alignment horizontal="center" vertical="center"/>
    </xf>
    <xf borderId="86" fillId="0" fontId="11" numFmtId="0" xfId="0" applyAlignment="1" applyBorder="1" applyFont="1">
      <alignment readingOrder="0"/>
    </xf>
    <xf borderId="86" fillId="21" fontId="11" numFmtId="1" xfId="0" applyAlignment="1" applyBorder="1" applyFont="1" applyNumberFormat="1">
      <alignment horizontal="right" vertical="center"/>
    </xf>
    <xf borderId="86" fillId="21" fontId="11" numFmtId="165" xfId="0" applyAlignment="1" applyBorder="1" applyFont="1" applyNumberFormat="1">
      <alignment readingOrder="0"/>
    </xf>
    <xf borderId="86" fillId="21" fontId="11" numFmtId="2" xfId="0" applyBorder="1" applyFont="1" applyNumberFormat="1"/>
    <xf borderId="31" fillId="21" fontId="11" numFmtId="2" xfId="0" applyBorder="1" applyFont="1" applyNumberFormat="1"/>
    <xf borderId="1" fillId="26" fontId="11" numFmtId="2" xfId="0" applyBorder="1" applyFont="1" applyNumberFormat="1"/>
    <xf borderId="1" fillId="6" fontId="11" numFmtId="2" xfId="0" applyBorder="1" applyFont="1" applyNumberFormat="1"/>
    <xf borderId="114" fillId="0" fontId="3" numFmtId="0" xfId="0" applyBorder="1" applyFont="1"/>
    <xf borderId="87" fillId="0" fontId="11" numFmtId="0" xfId="0" applyAlignment="1" applyBorder="1" applyFont="1">
      <alignment readingOrder="0"/>
    </xf>
    <xf borderId="87" fillId="21" fontId="11" numFmtId="1" xfId="0" applyAlignment="1" applyBorder="1" applyFont="1" applyNumberFormat="1">
      <alignment horizontal="right" vertical="center"/>
    </xf>
    <xf borderId="87" fillId="21" fontId="11" numFmtId="165" xfId="0" applyBorder="1" applyFont="1" applyNumberFormat="1"/>
    <xf borderId="87" fillId="21" fontId="11" numFmtId="2" xfId="0" applyBorder="1" applyFont="1" applyNumberFormat="1"/>
    <xf borderId="36" fillId="21" fontId="11" numFmtId="2" xfId="0" applyBorder="1" applyFont="1" applyNumberFormat="1"/>
    <xf borderId="87" fillId="0" fontId="11" numFmtId="0" xfId="0" applyBorder="1" applyFont="1"/>
    <xf borderId="87" fillId="21" fontId="11" numFmtId="1" xfId="0" applyAlignment="1" applyBorder="1" applyFont="1" applyNumberFormat="1">
      <alignment horizontal="right" readingOrder="0" vertical="center"/>
    </xf>
    <xf borderId="88" fillId="0" fontId="11" numFmtId="0" xfId="0" applyBorder="1" applyFont="1"/>
    <xf borderId="88" fillId="21" fontId="11" numFmtId="1" xfId="0" applyAlignment="1" applyBorder="1" applyFont="1" applyNumberFormat="1">
      <alignment horizontal="right" vertical="center"/>
    </xf>
    <xf borderId="88" fillId="21" fontId="11" numFmtId="165" xfId="0" applyBorder="1" applyFont="1" applyNumberFormat="1"/>
    <xf borderId="88" fillId="21" fontId="11" numFmtId="2" xfId="0" applyBorder="1" applyFont="1" applyNumberFormat="1"/>
    <xf borderId="42" fillId="21" fontId="11" numFmtId="2" xfId="0" applyBorder="1" applyFont="1" applyNumberFormat="1"/>
    <xf borderId="108" fillId="21" fontId="22" numFmtId="0" xfId="0" applyAlignment="1" applyBorder="1" applyFont="1">
      <alignment horizontal="center" shrinkToFit="0" vertical="center" wrapText="1"/>
    </xf>
    <xf borderId="86" fillId="21" fontId="28" numFmtId="0" xfId="0" applyBorder="1" applyFont="1"/>
    <xf borderId="86" fillId="21" fontId="33" numFmtId="165" xfId="0" applyBorder="1" applyFont="1" applyNumberFormat="1"/>
    <xf borderId="86" fillId="21" fontId="33" numFmtId="0" xfId="0" applyBorder="1" applyFont="1"/>
    <xf borderId="86" fillId="21" fontId="33" numFmtId="2" xfId="0" applyBorder="1" applyFont="1" applyNumberFormat="1"/>
    <xf borderId="29" fillId="21" fontId="28" numFmtId="2" xfId="0" applyAlignment="1" applyBorder="1" applyFont="1" applyNumberFormat="1">
      <alignment horizontal="center"/>
    </xf>
    <xf borderId="1" fillId="26" fontId="11" numFmtId="1" xfId="0" applyBorder="1" applyFont="1" applyNumberFormat="1"/>
    <xf borderId="87" fillId="21" fontId="11" numFmtId="0" xfId="0" applyBorder="1" applyFont="1"/>
    <xf borderId="87" fillId="21" fontId="11" numFmtId="10" xfId="0" applyBorder="1" applyFont="1" applyNumberFormat="1"/>
    <xf borderId="87" fillId="0" fontId="11" numFmtId="2" xfId="0" applyBorder="1" applyFont="1" applyNumberFormat="1"/>
    <xf borderId="95" fillId="21" fontId="11" numFmtId="2" xfId="0" applyAlignment="1" applyBorder="1" applyFont="1" applyNumberFormat="1">
      <alignment horizontal="center"/>
    </xf>
    <xf borderId="115" fillId="0" fontId="3" numFmtId="0" xfId="0" applyBorder="1" applyFont="1"/>
    <xf borderId="1" fillId="26" fontId="11" numFmtId="10" xfId="0" applyBorder="1" applyFont="1" applyNumberFormat="1"/>
    <xf borderId="88" fillId="21" fontId="11" numFmtId="0" xfId="0" applyBorder="1" applyFont="1"/>
    <xf borderId="88" fillId="21" fontId="11" numFmtId="10" xfId="0" applyBorder="1" applyFont="1" applyNumberFormat="1"/>
    <xf borderId="88" fillId="0" fontId="11" numFmtId="2" xfId="0" applyBorder="1" applyFont="1" applyNumberFormat="1"/>
    <xf borderId="116" fillId="21" fontId="11" numFmtId="2" xfId="0" applyAlignment="1" applyBorder="1" applyFont="1" applyNumberFormat="1">
      <alignment horizontal="center"/>
    </xf>
    <xf borderId="117" fillId="0" fontId="3" numFmtId="0" xfId="0" applyBorder="1" applyFont="1"/>
    <xf borderId="86" fillId="21" fontId="28" numFmtId="165" xfId="0" applyBorder="1" applyFont="1" applyNumberFormat="1"/>
    <xf borderId="29" fillId="21" fontId="28" numFmtId="0" xfId="0" applyAlignment="1" applyBorder="1" applyFont="1">
      <alignment horizontal="center"/>
    </xf>
    <xf borderId="118" fillId="0" fontId="3" numFmtId="0" xfId="0" applyBorder="1" applyFont="1"/>
    <xf borderId="86" fillId="21" fontId="28" numFmtId="10" xfId="0" applyBorder="1" applyFont="1" applyNumberFormat="1"/>
    <xf borderId="95" fillId="21" fontId="11" numFmtId="0" xfId="0" applyAlignment="1" applyBorder="1" applyFont="1">
      <alignment horizontal="center"/>
    </xf>
    <xf borderId="119" fillId="0" fontId="3" numFmtId="0" xfId="0" applyBorder="1" applyFont="1"/>
    <xf borderId="120" fillId="0" fontId="11" numFmtId="0" xfId="0" applyBorder="1" applyFont="1"/>
    <xf borderId="98" fillId="21" fontId="11" numFmtId="0" xfId="0" applyBorder="1" applyFont="1"/>
    <xf borderId="121" fillId="21" fontId="11" numFmtId="0" xfId="0" applyAlignment="1" applyBorder="1" applyFont="1">
      <alignment horizontal="center"/>
    </xf>
    <xf borderId="122" fillId="0" fontId="3" numFmtId="0" xfId="0" applyBorder="1" applyFont="1"/>
    <xf borderId="121" fillId="21" fontId="11" numFmtId="2" xfId="0" applyAlignment="1" applyBorder="1" applyFont="1" applyNumberFormat="1">
      <alignment horizontal="center"/>
    </xf>
    <xf borderId="123" fillId="0" fontId="3" numFmtId="0" xfId="0" applyBorder="1" applyFont="1"/>
    <xf borderId="50" fillId="14" fontId="22" numFmtId="0" xfId="0" applyAlignment="1" applyBorder="1" applyFont="1">
      <alignment horizontal="center" vertical="center"/>
    </xf>
    <xf borderId="124" fillId="14" fontId="22" numFmtId="0" xfId="0" applyAlignment="1" applyBorder="1" applyFont="1">
      <alignment horizontal="center" shrinkToFit="0" vertical="center" wrapText="1"/>
    </xf>
    <xf borderId="74" fillId="14" fontId="11" numFmtId="0" xfId="0" applyBorder="1" applyFont="1"/>
    <xf borderId="74" fillId="14" fontId="11" numFmtId="0" xfId="0" applyAlignment="1" applyBorder="1" applyFont="1">
      <alignment horizontal="center"/>
    </xf>
    <xf borderId="74" fillId="14" fontId="11" numFmtId="2" xfId="0" applyAlignment="1" applyBorder="1" applyFont="1" applyNumberFormat="1">
      <alignment horizontal="center"/>
    </xf>
    <xf borderId="113" fillId="14" fontId="11" numFmtId="2" xfId="0" applyAlignment="1" applyBorder="1" applyFont="1" applyNumberFormat="1">
      <alignment horizontal="center"/>
    </xf>
    <xf borderId="77" fillId="27" fontId="22" numFmtId="0" xfId="0" applyAlignment="1" applyBorder="1" applyFill="1" applyFont="1">
      <alignment horizontal="center" vertical="center"/>
    </xf>
    <xf borderId="108" fillId="27" fontId="22" numFmtId="0" xfId="0" applyAlignment="1" applyBorder="1" applyFont="1">
      <alignment horizontal="center" vertical="center"/>
    </xf>
    <xf borderId="86" fillId="6" fontId="11" numFmtId="0" xfId="0" applyAlignment="1" applyBorder="1" applyFont="1">
      <alignment readingOrder="0"/>
    </xf>
    <xf borderId="86" fillId="27" fontId="11" numFmtId="1" xfId="0" applyAlignment="1" applyBorder="1" applyFont="1" applyNumberFormat="1">
      <alignment horizontal="right"/>
    </xf>
    <xf borderId="86" fillId="27" fontId="11" numFmtId="165" xfId="0" applyBorder="1" applyFont="1" applyNumberFormat="1"/>
    <xf borderId="86" fillId="27" fontId="11" numFmtId="2" xfId="0" applyBorder="1" applyFont="1" applyNumberFormat="1"/>
    <xf borderId="31" fillId="27" fontId="11" numFmtId="2" xfId="0" applyBorder="1" applyFont="1" applyNumberFormat="1"/>
    <xf borderId="87" fillId="6" fontId="11" numFmtId="0" xfId="0" applyAlignment="1" applyBorder="1" applyFont="1">
      <alignment readingOrder="0"/>
    </xf>
    <xf borderId="87" fillId="27" fontId="11" numFmtId="1" xfId="0" applyAlignment="1" applyBorder="1" applyFont="1" applyNumberFormat="1">
      <alignment horizontal="right"/>
    </xf>
    <xf borderId="87" fillId="27" fontId="11" numFmtId="165" xfId="0" applyBorder="1" applyFont="1" applyNumberFormat="1"/>
    <xf borderId="87" fillId="27" fontId="11" numFmtId="2" xfId="0" applyBorder="1" applyFont="1" applyNumberFormat="1"/>
    <xf borderId="36" fillId="27" fontId="11" numFmtId="2" xfId="0" applyBorder="1" applyFont="1" applyNumberFormat="1"/>
    <xf borderId="87" fillId="6" fontId="11" numFmtId="0" xfId="0" applyBorder="1" applyFont="1"/>
    <xf borderId="88" fillId="6" fontId="11" numFmtId="0" xfId="0" applyBorder="1" applyFont="1"/>
    <xf borderId="88" fillId="27" fontId="11" numFmtId="1" xfId="0" applyAlignment="1" applyBorder="1" applyFont="1" applyNumberFormat="1">
      <alignment horizontal="right"/>
    </xf>
    <xf borderId="88" fillId="27" fontId="11" numFmtId="165" xfId="0" applyBorder="1" applyFont="1" applyNumberFormat="1"/>
    <xf borderId="88" fillId="27" fontId="11" numFmtId="2" xfId="0" applyBorder="1" applyFont="1" applyNumberFormat="1"/>
    <xf borderId="42" fillId="27" fontId="11" numFmtId="2" xfId="0" applyBorder="1" applyFont="1" applyNumberFormat="1"/>
    <xf borderId="108" fillId="27" fontId="22" numFmtId="0" xfId="0" applyAlignment="1" applyBorder="1" applyFont="1">
      <alignment horizontal="center" shrinkToFit="0" vertical="center" wrapText="1"/>
    </xf>
    <xf borderId="86" fillId="27" fontId="28" numFmtId="0" xfId="0" applyBorder="1" applyFont="1"/>
    <xf borderId="86" fillId="27" fontId="33" numFmtId="165" xfId="0" applyBorder="1" applyFont="1" applyNumberFormat="1"/>
    <xf borderId="86" fillId="27" fontId="33" numFmtId="0" xfId="0" applyBorder="1" applyFont="1"/>
    <xf borderId="86" fillId="27" fontId="33" numFmtId="2" xfId="0" applyBorder="1" applyFont="1" applyNumberFormat="1"/>
    <xf borderId="29" fillId="27" fontId="28" numFmtId="2" xfId="0" applyAlignment="1" applyBorder="1" applyFont="1" applyNumberFormat="1">
      <alignment horizontal="center"/>
    </xf>
    <xf borderId="87" fillId="27" fontId="11" numFmtId="0" xfId="0" applyBorder="1" applyFont="1"/>
    <xf borderId="87" fillId="27" fontId="11" numFmtId="10" xfId="0" applyBorder="1" applyFont="1" applyNumberFormat="1"/>
    <xf borderId="87" fillId="6" fontId="11" numFmtId="2" xfId="0" applyBorder="1" applyFont="1" applyNumberFormat="1"/>
    <xf borderId="95" fillId="27" fontId="11" numFmtId="2" xfId="0" applyAlignment="1" applyBorder="1" applyFont="1" applyNumberFormat="1">
      <alignment horizontal="center"/>
    </xf>
    <xf borderId="88" fillId="27" fontId="11" numFmtId="0" xfId="0" applyBorder="1" applyFont="1"/>
    <xf borderId="88" fillId="27" fontId="11" numFmtId="10" xfId="0" applyBorder="1" applyFont="1" applyNumberFormat="1"/>
    <xf borderId="88" fillId="6" fontId="11" numFmtId="2" xfId="0" applyBorder="1" applyFont="1" applyNumberFormat="1"/>
    <xf borderId="116" fillId="27" fontId="11" numFmtId="2" xfId="0" applyAlignment="1" applyBorder="1" applyFont="1" applyNumberFormat="1">
      <alignment horizontal="center"/>
    </xf>
    <xf borderId="86" fillId="27" fontId="28" numFmtId="165" xfId="0" applyBorder="1" applyFont="1" applyNumberFormat="1"/>
    <xf borderId="29" fillId="27" fontId="28" numFmtId="0" xfId="0" applyAlignment="1" applyBorder="1" applyFont="1">
      <alignment horizontal="center"/>
    </xf>
    <xf borderId="86" fillId="27" fontId="28" numFmtId="10" xfId="0" applyBorder="1" applyFont="1" applyNumberFormat="1"/>
    <xf borderId="95" fillId="27" fontId="11" numFmtId="0" xfId="0" applyAlignment="1" applyBorder="1" applyFont="1">
      <alignment horizontal="center"/>
    </xf>
    <xf borderId="116" fillId="27" fontId="11" numFmtId="0" xfId="0" applyAlignment="1" applyBorder="1" applyFont="1">
      <alignment horizontal="center"/>
    </xf>
    <xf borderId="125" fillId="0" fontId="3" numFmtId="0" xfId="0" applyBorder="1" applyFont="1"/>
    <xf borderId="50" fillId="14" fontId="22" numFmtId="0" xfId="0" applyAlignment="1" applyBorder="1" applyFont="1">
      <alignment horizontal="center" shrinkToFit="0" vertical="center" wrapText="1"/>
    </xf>
    <xf borderId="92" fillId="14" fontId="11" numFmtId="0" xfId="0" applyBorder="1" applyFont="1"/>
    <xf borderId="43" fillId="28" fontId="22" numFmtId="0" xfId="0" applyAlignment="1" applyBorder="1" applyFill="1" applyFont="1">
      <alignment horizontal="center" vertical="center"/>
    </xf>
    <xf borderId="108" fillId="28" fontId="22" numFmtId="0" xfId="0" applyAlignment="1" applyBorder="1" applyFont="1">
      <alignment horizontal="center" vertical="center"/>
    </xf>
    <xf borderId="86" fillId="0" fontId="11" numFmtId="0" xfId="0" applyBorder="1" applyFont="1"/>
    <xf borderId="86" fillId="28" fontId="11" numFmtId="1" xfId="0" applyAlignment="1" applyBorder="1" applyFont="1" applyNumberFormat="1">
      <alignment horizontal="right"/>
    </xf>
    <xf borderId="86" fillId="28" fontId="11" numFmtId="165" xfId="0" applyBorder="1" applyFont="1" applyNumberFormat="1"/>
    <xf borderId="86" fillId="28" fontId="11" numFmtId="2" xfId="0" applyBorder="1" applyFont="1" applyNumberFormat="1"/>
    <xf borderId="31" fillId="28" fontId="11" numFmtId="2" xfId="0" applyBorder="1" applyFont="1" applyNumberFormat="1"/>
    <xf borderId="87" fillId="28" fontId="11" numFmtId="1" xfId="0" applyAlignment="1" applyBorder="1" applyFont="1" applyNumberFormat="1">
      <alignment horizontal="right"/>
    </xf>
    <xf borderId="87" fillId="28" fontId="11" numFmtId="165" xfId="0" applyBorder="1" applyFont="1" applyNumberFormat="1"/>
    <xf borderId="87" fillId="28" fontId="11" numFmtId="2" xfId="0" applyBorder="1" applyFont="1" applyNumberFormat="1"/>
    <xf borderId="36" fillId="28" fontId="11" numFmtId="2" xfId="0" applyBorder="1" applyFont="1" applyNumberFormat="1"/>
    <xf borderId="88" fillId="28" fontId="11" numFmtId="1" xfId="0" applyAlignment="1" applyBorder="1" applyFont="1" applyNumberFormat="1">
      <alignment horizontal="right"/>
    </xf>
    <xf borderId="88" fillId="28" fontId="11" numFmtId="165" xfId="0" applyBorder="1" applyFont="1" applyNumberFormat="1"/>
    <xf borderId="88" fillId="28" fontId="11" numFmtId="2" xfId="0" applyBorder="1" applyFont="1" applyNumberFormat="1"/>
    <xf borderId="42" fillId="28" fontId="11" numFmtId="2" xfId="0" applyBorder="1" applyFont="1" applyNumberFormat="1"/>
    <xf borderId="108" fillId="28" fontId="22" numFmtId="0" xfId="0" applyAlignment="1" applyBorder="1" applyFont="1">
      <alignment horizontal="center" shrinkToFit="0" vertical="center" wrapText="1"/>
    </xf>
    <xf borderId="86" fillId="28" fontId="28" numFmtId="0" xfId="0" applyBorder="1" applyFont="1"/>
    <xf borderId="86" fillId="28" fontId="28" numFmtId="165" xfId="0" applyBorder="1" applyFont="1" applyNumberFormat="1"/>
    <xf borderId="86" fillId="28" fontId="33" numFmtId="2" xfId="0" applyBorder="1" applyFont="1" applyNumberFormat="1"/>
    <xf borderId="29" fillId="28" fontId="28" numFmtId="2" xfId="0" applyAlignment="1" applyBorder="1" applyFont="1" applyNumberFormat="1">
      <alignment horizontal="center"/>
    </xf>
    <xf borderId="87" fillId="28" fontId="11" numFmtId="0" xfId="0" applyBorder="1" applyFont="1"/>
    <xf borderId="87" fillId="28" fontId="11" numFmtId="10" xfId="0" applyBorder="1" applyFont="1" applyNumberFormat="1"/>
    <xf borderId="95" fillId="28" fontId="11" numFmtId="2" xfId="0" applyAlignment="1" applyBorder="1" applyFont="1" applyNumberFormat="1">
      <alignment horizontal="center"/>
    </xf>
    <xf borderId="88" fillId="28" fontId="11" numFmtId="0" xfId="0" applyBorder="1" applyFont="1"/>
    <xf borderId="88" fillId="28" fontId="11" numFmtId="10" xfId="0" applyBorder="1" applyFont="1" applyNumberFormat="1"/>
    <xf borderId="116" fillId="28" fontId="11" numFmtId="2" xfId="0" applyAlignment="1" applyBorder="1" applyFont="1" applyNumberFormat="1">
      <alignment horizontal="center"/>
    </xf>
    <xf borderId="29" fillId="28" fontId="28" numFmtId="0" xfId="0" applyAlignment="1" applyBorder="1" applyFont="1">
      <alignment horizontal="center"/>
    </xf>
    <xf borderId="86" fillId="28" fontId="28" numFmtId="10" xfId="0" applyBorder="1" applyFont="1" applyNumberFormat="1"/>
    <xf borderId="95" fillId="28" fontId="11" numFmtId="0" xfId="0" applyAlignment="1" applyBorder="1" applyFont="1">
      <alignment horizontal="center"/>
    </xf>
    <xf borderId="116" fillId="28" fontId="11" numFmtId="0" xfId="0" applyAlignment="1" applyBorder="1" applyFont="1">
      <alignment horizontal="center"/>
    </xf>
    <xf borderId="1" fillId="14" fontId="22" numFmtId="0" xfId="0" applyAlignment="1" applyBorder="1" applyFont="1">
      <alignment horizontal="center" shrinkToFit="0" vertical="center" wrapText="1"/>
    </xf>
    <xf borderId="43" fillId="23" fontId="22" numFmtId="0" xfId="0" applyAlignment="1" applyBorder="1" applyFont="1">
      <alignment horizontal="center" vertical="center"/>
    </xf>
    <xf borderId="108" fillId="23" fontId="22" numFmtId="0" xfId="0" applyAlignment="1" applyBorder="1" applyFont="1">
      <alignment horizontal="center" vertical="center"/>
    </xf>
    <xf borderId="86" fillId="23" fontId="11" numFmtId="1" xfId="0" applyAlignment="1" applyBorder="1" applyFont="1" applyNumberFormat="1">
      <alignment horizontal="right"/>
    </xf>
    <xf borderId="86" fillId="6" fontId="11" numFmtId="0" xfId="0" applyBorder="1" applyFont="1"/>
    <xf borderId="86" fillId="23" fontId="11" numFmtId="165" xfId="0" applyBorder="1" applyFont="1" applyNumberFormat="1"/>
    <xf borderId="86" fillId="23" fontId="11" numFmtId="2" xfId="0" applyBorder="1" applyFont="1" applyNumberFormat="1"/>
    <xf borderId="31" fillId="23" fontId="11" numFmtId="2" xfId="0" applyBorder="1" applyFont="1" applyNumberFormat="1"/>
    <xf borderId="87" fillId="23" fontId="11" numFmtId="1" xfId="0" applyAlignment="1" applyBorder="1" applyFont="1" applyNumberFormat="1">
      <alignment horizontal="right"/>
    </xf>
    <xf borderId="87" fillId="23" fontId="11" numFmtId="165" xfId="0" applyBorder="1" applyFont="1" applyNumberFormat="1"/>
    <xf borderId="87" fillId="23" fontId="11" numFmtId="2" xfId="0" applyBorder="1" applyFont="1" applyNumberFormat="1"/>
    <xf borderId="36" fillId="23" fontId="11" numFmtId="2" xfId="0" applyBorder="1" applyFont="1" applyNumberFormat="1"/>
    <xf borderId="88" fillId="23" fontId="11" numFmtId="1" xfId="0" applyAlignment="1" applyBorder="1" applyFont="1" applyNumberFormat="1">
      <alignment horizontal="right"/>
    </xf>
    <xf borderId="88" fillId="23" fontId="11" numFmtId="165" xfId="0" applyBorder="1" applyFont="1" applyNumberFormat="1"/>
    <xf borderId="88" fillId="23" fontId="11" numFmtId="2" xfId="0" applyBorder="1" applyFont="1" applyNumberFormat="1"/>
    <xf borderId="42" fillId="23" fontId="11" numFmtId="2" xfId="0" applyBorder="1" applyFont="1" applyNumberFormat="1"/>
    <xf borderId="108" fillId="23" fontId="22" numFmtId="0" xfId="0" applyAlignment="1" applyBorder="1" applyFont="1">
      <alignment horizontal="center" shrinkToFit="0" vertical="center" wrapText="1"/>
    </xf>
    <xf borderId="86" fillId="23" fontId="28" numFmtId="0" xfId="0" applyBorder="1" applyFont="1"/>
    <xf borderId="86" fillId="23" fontId="28" numFmtId="165" xfId="0" applyBorder="1" applyFont="1" applyNumberFormat="1"/>
    <xf borderId="86" fillId="23" fontId="33" numFmtId="2" xfId="0" applyBorder="1" applyFont="1" applyNumberFormat="1"/>
    <xf borderId="29" fillId="23" fontId="28" numFmtId="2" xfId="0" applyAlignment="1" applyBorder="1" applyFont="1" applyNumberFormat="1">
      <alignment horizontal="center"/>
    </xf>
    <xf borderId="87" fillId="23" fontId="11" numFmtId="0" xfId="0" applyBorder="1" applyFont="1"/>
    <xf borderId="87" fillId="23" fontId="11" numFmtId="10" xfId="0" applyBorder="1" applyFont="1" applyNumberFormat="1"/>
    <xf borderId="95" fillId="23" fontId="11" numFmtId="2" xfId="0" applyAlignment="1" applyBorder="1" applyFont="1" applyNumberFormat="1">
      <alignment horizontal="center"/>
    </xf>
    <xf borderId="88" fillId="23" fontId="11" numFmtId="0" xfId="0" applyBorder="1" applyFont="1"/>
    <xf borderId="88" fillId="23" fontId="11" numFmtId="10" xfId="0" applyBorder="1" applyFont="1" applyNumberFormat="1"/>
    <xf borderId="116" fillId="23" fontId="11" numFmtId="2" xfId="0" applyAlignment="1" applyBorder="1" applyFont="1" applyNumberFormat="1">
      <alignment horizontal="center"/>
    </xf>
    <xf borderId="29" fillId="23" fontId="28" numFmtId="0" xfId="0" applyAlignment="1" applyBorder="1" applyFont="1">
      <alignment horizontal="center"/>
    </xf>
    <xf borderId="86" fillId="23" fontId="28" numFmtId="10" xfId="0" applyBorder="1" applyFont="1" applyNumberFormat="1"/>
    <xf borderId="95" fillId="23" fontId="11" numFmtId="0" xfId="0" applyAlignment="1" applyBorder="1" applyFont="1">
      <alignment horizontal="center"/>
    </xf>
    <xf borderId="116" fillId="23" fontId="11" numFmtId="0" xfId="0" applyAlignment="1" applyBorder="1" applyFont="1">
      <alignment horizontal="center"/>
    </xf>
    <xf borderId="1" fillId="14" fontId="11" numFmtId="0" xfId="0" applyBorder="1" applyFont="1"/>
    <xf borderId="1" fillId="14" fontId="11" numFmtId="1" xfId="0" applyBorder="1" applyFont="1" applyNumberFormat="1"/>
    <xf borderId="112" fillId="14" fontId="11" numFmtId="165" xfId="0" applyBorder="1" applyFont="1" applyNumberFormat="1"/>
    <xf borderId="74" fillId="14" fontId="11" numFmtId="10" xfId="0" applyBorder="1" applyFont="1" applyNumberFormat="1"/>
    <xf borderId="113" fillId="14" fontId="11" numFmtId="2" xfId="0" applyBorder="1" applyFont="1" applyNumberFormat="1"/>
    <xf borderId="43" fillId="4" fontId="22" numFmtId="0" xfId="0" applyAlignment="1" applyBorder="1" applyFont="1">
      <alignment horizontal="center" vertical="center"/>
    </xf>
    <xf borderId="108" fillId="4" fontId="22" numFmtId="0" xfId="0" applyAlignment="1" applyBorder="1" applyFont="1">
      <alignment horizontal="center" vertical="center"/>
    </xf>
    <xf borderId="86" fillId="4" fontId="11" numFmtId="1" xfId="0" applyAlignment="1" applyBorder="1" applyFont="1" applyNumberFormat="1">
      <alignment horizontal="right"/>
    </xf>
    <xf borderId="86" fillId="4" fontId="11" numFmtId="165" xfId="0" applyBorder="1" applyFont="1" applyNumberFormat="1"/>
    <xf borderId="86" fillId="4" fontId="11" numFmtId="2" xfId="0" applyBorder="1" applyFont="1" applyNumberFormat="1"/>
    <xf borderId="31" fillId="4" fontId="11" numFmtId="2" xfId="0" applyBorder="1" applyFont="1" applyNumberFormat="1"/>
    <xf borderId="87" fillId="4" fontId="11" numFmtId="1" xfId="0" applyAlignment="1" applyBorder="1" applyFont="1" applyNumberFormat="1">
      <alignment horizontal="right"/>
    </xf>
    <xf borderId="87" fillId="4" fontId="11" numFmtId="165" xfId="0" applyBorder="1" applyFont="1" applyNumberFormat="1"/>
    <xf borderId="87" fillId="4" fontId="11" numFmtId="2" xfId="0" applyBorder="1" applyFont="1" applyNumberFormat="1"/>
    <xf borderId="36" fillId="4" fontId="11" numFmtId="2" xfId="0" applyBorder="1" applyFont="1" applyNumberFormat="1"/>
    <xf borderId="88" fillId="4" fontId="11" numFmtId="1" xfId="0" applyAlignment="1" applyBorder="1" applyFont="1" applyNumberFormat="1">
      <alignment horizontal="right"/>
    </xf>
    <xf borderId="88" fillId="4" fontId="11" numFmtId="165" xfId="0" applyBorder="1" applyFont="1" applyNumberFormat="1"/>
    <xf borderId="88" fillId="4" fontId="11" numFmtId="2" xfId="0" applyBorder="1" applyFont="1" applyNumberFormat="1"/>
    <xf borderId="42" fillId="4" fontId="11" numFmtId="2" xfId="0" applyBorder="1" applyFont="1" applyNumberFormat="1"/>
    <xf borderId="108" fillId="4" fontId="22" numFmtId="0" xfId="0" applyAlignment="1" applyBorder="1" applyFont="1">
      <alignment horizontal="center" shrinkToFit="0" vertical="center" wrapText="1"/>
    </xf>
    <xf borderId="86" fillId="4" fontId="28" numFmtId="0" xfId="0" applyBorder="1" applyFont="1"/>
    <xf borderId="86" fillId="4" fontId="11" numFmtId="0" xfId="0" applyBorder="1" applyFont="1"/>
    <xf borderId="86" fillId="4" fontId="10" numFmtId="2" xfId="0" applyBorder="1" applyFont="1" applyNumberFormat="1"/>
    <xf borderId="29" fillId="4" fontId="11" numFmtId="2" xfId="0" applyAlignment="1" applyBorder="1" applyFont="1" applyNumberFormat="1">
      <alignment horizontal="center"/>
    </xf>
    <xf borderId="87" fillId="4" fontId="11" numFmtId="0" xfId="0" applyBorder="1" applyFont="1"/>
    <xf borderId="87" fillId="4" fontId="11" numFmtId="10" xfId="0" applyBorder="1" applyFont="1" applyNumberFormat="1"/>
    <xf borderId="95" fillId="4" fontId="11" numFmtId="2" xfId="0" applyAlignment="1" applyBorder="1" applyFont="1" applyNumberFormat="1">
      <alignment horizontal="center"/>
    </xf>
    <xf borderId="88" fillId="6" fontId="11" numFmtId="0" xfId="0" applyAlignment="1" applyBorder="1" applyFont="1">
      <alignment readingOrder="0"/>
    </xf>
    <xf borderId="88" fillId="4" fontId="11" numFmtId="0" xfId="0" applyBorder="1" applyFont="1"/>
    <xf borderId="88" fillId="4" fontId="11" numFmtId="10" xfId="0" applyBorder="1" applyFont="1" applyNumberFormat="1"/>
    <xf borderId="116" fillId="4" fontId="11" numFmtId="2" xfId="0" applyAlignment="1" applyBorder="1" applyFont="1" applyNumberFormat="1">
      <alignment horizontal="center"/>
    </xf>
    <xf borderId="29" fillId="4" fontId="11" numFmtId="0" xfId="0" applyAlignment="1" applyBorder="1" applyFont="1">
      <alignment horizontal="center"/>
    </xf>
    <xf borderId="86" fillId="4" fontId="11" numFmtId="10" xfId="0" applyBorder="1" applyFont="1" applyNumberFormat="1"/>
    <xf borderId="95" fillId="4" fontId="11" numFmtId="0" xfId="0" applyAlignment="1" applyBorder="1" applyFont="1">
      <alignment horizontal="center"/>
    </xf>
    <xf borderId="116" fillId="4" fontId="11" numFmtId="0" xfId="0" applyAlignment="1" applyBorder="1" applyFont="1">
      <alignment horizontal="center"/>
    </xf>
    <xf borderId="43" fillId="29" fontId="22" numFmtId="0" xfId="0" applyAlignment="1" applyBorder="1" applyFill="1" applyFont="1">
      <alignment horizontal="center" vertical="center"/>
    </xf>
    <xf borderId="126" fillId="29" fontId="22" numFmtId="0" xfId="0" applyAlignment="1" applyBorder="1" applyFont="1">
      <alignment horizontal="center" vertical="center"/>
    </xf>
    <xf borderId="86" fillId="29" fontId="11" numFmtId="1" xfId="0" applyAlignment="1" applyBorder="1" applyFont="1" applyNumberFormat="1">
      <alignment horizontal="right"/>
    </xf>
    <xf borderId="86" fillId="29" fontId="11" numFmtId="165" xfId="0" applyBorder="1" applyFont="1" applyNumberFormat="1"/>
    <xf borderId="86" fillId="29" fontId="11" numFmtId="2" xfId="0" applyBorder="1" applyFont="1" applyNumberFormat="1"/>
    <xf borderId="31" fillId="29" fontId="11" numFmtId="2" xfId="0" applyBorder="1" applyFont="1" applyNumberFormat="1"/>
    <xf borderId="127" fillId="0" fontId="3" numFmtId="0" xfId="0" applyBorder="1" applyFont="1"/>
    <xf borderId="87" fillId="29" fontId="11" numFmtId="1" xfId="0" applyAlignment="1" applyBorder="1" applyFont="1" applyNumberFormat="1">
      <alignment horizontal="right"/>
    </xf>
    <xf borderId="87" fillId="29" fontId="11" numFmtId="165" xfId="0" applyBorder="1" applyFont="1" applyNumberFormat="1"/>
    <xf borderId="87" fillId="29" fontId="11" numFmtId="2" xfId="0" applyBorder="1" applyFont="1" applyNumberFormat="1"/>
    <xf borderId="36" fillId="29" fontId="11" numFmtId="2" xfId="0" applyBorder="1" applyFont="1" applyNumberFormat="1"/>
    <xf borderId="1" fillId="6" fontId="11" numFmtId="2" xfId="0" applyAlignment="1" applyBorder="1" applyFont="1" applyNumberFormat="1">
      <alignment readingOrder="0"/>
    </xf>
    <xf borderId="128" fillId="0" fontId="3" numFmtId="0" xfId="0" applyBorder="1" applyFont="1"/>
    <xf borderId="98" fillId="6" fontId="11" numFmtId="0" xfId="0" applyBorder="1" applyFont="1"/>
    <xf borderId="98" fillId="29" fontId="11" numFmtId="1" xfId="0" applyAlignment="1" applyBorder="1" applyFont="1" applyNumberFormat="1">
      <alignment horizontal="right"/>
    </xf>
    <xf borderId="98" fillId="29" fontId="11" numFmtId="165" xfId="0" applyBorder="1" applyFont="1" applyNumberFormat="1"/>
    <xf borderId="98" fillId="29" fontId="11" numFmtId="2" xfId="0" applyBorder="1" applyFont="1" applyNumberFormat="1"/>
    <xf borderId="129" fillId="29" fontId="11" numFmtId="2" xfId="0" applyBorder="1" applyFont="1" applyNumberFormat="1"/>
    <xf borderId="108" fillId="29" fontId="22" numFmtId="0" xfId="0" applyAlignment="1" applyBorder="1" applyFont="1">
      <alignment horizontal="center" shrinkToFit="0" vertical="center" wrapText="1"/>
    </xf>
    <xf borderId="86" fillId="29" fontId="28" numFmtId="0" xfId="0" applyBorder="1" applyFont="1"/>
    <xf borderId="86" fillId="29" fontId="28" numFmtId="165" xfId="0" applyBorder="1" applyFont="1" applyNumberFormat="1"/>
    <xf borderId="86" fillId="29" fontId="33" numFmtId="2" xfId="0" applyBorder="1" applyFont="1" applyNumberFormat="1"/>
    <xf borderId="29" fillId="29" fontId="28" numFmtId="2" xfId="0" applyAlignment="1" applyBorder="1" applyFont="1" applyNumberFormat="1">
      <alignment horizontal="center"/>
    </xf>
    <xf borderId="87" fillId="29" fontId="11" numFmtId="0" xfId="0" applyBorder="1" applyFont="1"/>
    <xf borderId="87" fillId="29" fontId="11" numFmtId="10" xfId="0" applyBorder="1" applyFont="1" applyNumberFormat="1"/>
    <xf borderId="95" fillId="29" fontId="11" numFmtId="2" xfId="0" applyAlignment="1" applyBorder="1" applyFont="1" applyNumberFormat="1">
      <alignment horizontal="center"/>
    </xf>
    <xf borderId="88" fillId="29" fontId="11" numFmtId="165" xfId="0" applyBorder="1" applyFont="1" applyNumberFormat="1"/>
    <xf borderId="88" fillId="29" fontId="11" numFmtId="0" xfId="0" applyBorder="1" applyFont="1"/>
    <xf borderId="88" fillId="29" fontId="11" numFmtId="10" xfId="0" applyBorder="1" applyFont="1" applyNumberFormat="1"/>
    <xf borderId="116" fillId="29" fontId="11" numFmtId="2" xfId="0" applyAlignment="1" applyBorder="1" applyFont="1" applyNumberFormat="1">
      <alignment horizontal="center"/>
    </xf>
    <xf borderId="130" fillId="29" fontId="22" numFmtId="0" xfId="0" applyAlignment="1" applyBorder="1" applyFont="1">
      <alignment horizontal="center" shrinkToFit="0" vertical="center" wrapText="1"/>
    </xf>
    <xf borderId="84" fillId="29" fontId="28" numFmtId="0" xfId="0" applyBorder="1" applyFont="1"/>
    <xf borderId="84" fillId="29" fontId="28" numFmtId="165" xfId="0" applyBorder="1" applyFont="1" applyNumberFormat="1"/>
    <xf borderId="131" fillId="29" fontId="28" numFmtId="0" xfId="0" applyAlignment="1" applyBorder="1" applyFont="1">
      <alignment horizontal="center"/>
    </xf>
    <xf borderId="132" fillId="0" fontId="3" numFmtId="0" xfId="0" applyBorder="1" applyFont="1"/>
    <xf borderId="84" fillId="29" fontId="28" numFmtId="10" xfId="0" applyBorder="1" applyFont="1" applyNumberFormat="1"/>
    <xf borderId="131" fillId="29" fontId="28" numFmtId="2" xfId="0" applyAlignment="1" applyBorder="1" applyFont="1" applyNumberFormat="1">
      <alignment horizontal="center"/>
    </xf>
    <xf borderId="133" fillId="0" fontId="3" numFmtId="0" xfId="0" applyBorder="1" applyFont="1"/>
    <xf borderId="43" fillId="30" fontId="22" numFmtId="0" xfId="0" applyAlignment="1" applyBorder="1" applyFill="1" applyFont="1">
      <alignment horizontal="center" vertical="center"/>
    </xf>
    <xf borderId="126" fillId="30" fontId="22" numFmtId="0" xfId="0" applyAlignment="1" applyBorder="1" applyFont="1">
      <alignment horizontal="center" vertical="center"/>
    </xf>
    <xf borderId="86" fillId="30" fontId="11" numFmtId="1" xfId="0" applyAlignment="1" applyBorder="1" applyFont="1" applyNumberFormat="1">
      <alignment horizontal="right"/>
    </xf>
    <xf borderId="86" fillId="30" fontId="11" numFmtId="165" xfId="0" applyBorder="1" applyFont="1" applyNumberFormat="1"/>
    <xf borderId="86" fillId="30" fontId="11" numFmtId="2" xfId="0" applyBorder="1" applyFont="1" applyNumberFormat="1"/>
    <xf borderId="31" fillId="30" fontId="11" numFmtId="2" xfId="0" applyBorder="1" applyFont="1" applyNumberFormat="1"/>
    <xf borderId="87" fillId="30" fontId="11" numFmtId="1" xfId="0" applyAlignment="1" applyBorder="1" applyFont="1" applyNumberFormat="1">
      <alignment horizontal="right"/>
    </xf>
    <xf borderId="87" fillId="30" fontId="11" numFmtId="165" xfId="0" applyBorder="1" applyFont="1" applyNumberFormat="1"/>
    <xf borderId="87" fillId="30" fontId="11" numFmtId="2" xfId="0" applyBorder="1" applyFont="1" applyNumberFormat="1"/>
    <xf borderId="36" fillId="30" fontId="11" numFmtId="2" xfId="0" applyBorder="1" applyFont="1" applyNumberFormat="1"/>
    <xf borderId="98" fillId="30" fontId="11" numFmtId="1" xfId="0" applyAlignment="1" applyBorder="1" applyFont="1" applyNumberFormat="1">
      <alignment horizontal="right"/>
    </xf>
    <xf borderId="98" fillId="30" fontId="11" numFmtId="165" xfId="0" applyBorder="1" applyFont="1" applyNumberFormat="1"/>
    <xf borderId="98" fillId="30" fontId="11" numFmtId="2" xfId="0" applyBorder="1" applyFont="1" applyNumberFormat="1"/>
    <xf borderId="129" fillId="30" fontId="11" numFmtId="2" xfId="0" applyBorder="1" applyFont="1" applyNumberFormat="1"/>
    <xf borderId="108" fillId="30" fontId="22" numFmtId="0" xfId="0" applyAlignment="1" applyBorder="1" applyFont="1">
      <alignment horizontal="center" shrinkToFit="0" vertical="center" wrapText="1"/>
    </xf>
    <xf borderId="86" fillId="30" fontId="28" numFmtId="0" xfId="0" applyBorder="1" applyFont="1"/>
    <xf borderId="86" fillId="30" fontId="28" numFmtId="165" xfId="0" applyBorder="1" applyFont="1" applyNumberFormat="1"/>
    <xf borderId="86" fillId="30" fontId="33" numFmtId="2" xfId="0" applyBorder="1" applyFont="1" applyNumberFormat="1"/>
    <xf borderId="29" fillId="30" fontId="28" numFmtId="2" xfId="0" applyAlignment="1" applyBorder="1" applyFont="1" applyNumberFormat="1">
      <alignment horizontal="center"/>
    </xf>
    <xf borderId="87" fillId="30" fontId="11" numFmtId="0" xfId="0" applyBorder="1" applyFont="1"/>
    <xf borderId="87" fillId="30" fontId="11" numFmtId="10" xfId="0" applyBorder="1" applyFont="1" applyNumberFormat="1"/>
    <xf borderId="95" fillId="30" fontId="11" numFmtId="2" xfId="0" applyAlignment="1" applyBorder="1" applyFont="1" applyNumberFormat="1">
      <alignment horizontal="center"/>
    </xf>
    <xf borderId="88" fillId="30" fontId="11" numFmtId="165" xfId="0" applyBorder="1" applyFont="1" applyNumberFormat="1"/>
    <xf borderId="88" fillId="30" fontId="11" numFmtId="0" xfId="0" applyBorder="1" applyFont="1"/>
    <xf borderId="88" fillId="30" fontId="11" numFmtId="10" xfId="0" applyBorder="1" applyFont="1" applyNumberFormat="1"/>
    <xf borderId="116" fillId="30" fontId="11" numFmtId="2" xfId="0" applyAlignment="1" applyBorder="1" applyFont="1" applyNumberFormat="1">
      <alignment horizontal="center"/>
    </xf>
    <xf borderId="130" fillId="30" fontId="22" numFmtId="0" xfId="0" applyAlignment="1" applyBorder="1" applyFont="1">
      <alignment horizontal="center" shrinkToFit="0" vertical="center" wrapText="1"/>
    </xf>
    <xf borderId="84" fillId="30" fontId="28" numFmtId="0" xfId="0" applyBorder="1" applyFont="1"/>
    <xf borderId="84" fillId="30" fontId="28" numFmtId="165" xfId="0" applyBorder="1" applyFont="1" applyNumberFormat="1"/>
    <xf borderId="131" fillId="30" fontId="28" numFmtId="0" xfId="0" applyAlignment="1" applyBorder="1" applyFont="1">
      <alignment horizontal="center"/>
    </xf>
    <xf borderId="84" fillId="30" fontId="28" numFmtId="10" xfId="0" applyBorder="1" applyFont="1" applyNumberFormat="1"/>
    <xf borderId="131" fillId="30" fontId="28" numFmtId="2" xfId="0" applyAlignment="1" applyBorder="1" applyFont="1" applyNumberFormat="1">
      <alignment horizontal="center"/>
    </xf>
    <xf borderId="95" fillId="30" fontId="11" numFmtId="0" xfId="0" applyAlignment="1" applyBorder="1" applyFont="1">
      <alignment horizontal="center"/>
    </xf>
    <xf borderId="116" fillId="30" fontId="11" numFmtId="0" xfId="0" applyAlignment="1" applyBorder="1" applyFont="1">
      <alignment horizontal="center"/>
    </xf>
    <xf borderId="43" fillId="7" fontId="22" numFmtId="0" xfId="0" applyAlignment="1" applyBorder="1" applyFont="1">
      <alignment horizontal="center" vertical="center"/>
    </xf>
    <xf borderId="126" fillId="7" fontId="22" numFmtId="0" xfId="0" applyAlignment="1" applyBorder="1" applyFont="1">
      <alignment horizontal="center" vertical="center"/>
    </xf>
    <xf borderId="86" fillId="7" fontId="11" numFmtId="1" xfId="0" applyAlignment="1" applyBorder="1" applyFont="1" applyNumberFormat="1">
      <alignment horizontal="right"/>
    </xf>
    <xf borderId="86" fillId="7" fontId="11" numFmtId="165" xfId="0" applyBorder="1" applyFont="1" applyNumberFormat="1"/>
    <xf borderId="86" fillId="7" fontId="11" numFmtId="2" xfId="0" applyBorder="1" applyFont="1" applyNumberFormat="1"/>
    <xf borderId="31" fillId="7" fontId="11" numFmtId="2" xfId="0" applyBorder="1" applyFont="1" applyNumberFormat="1"/>
    <xf borderId="87" fillId="7" fontId="11" numFmtId="1" xfId="0" applyAlignment="1" applyBorder="1" applyFont="1" applyNumberFormat="1">
      <alignment horizontal="right"/>
    </xf>
    <xf borderId="87" fillId="7" fontId="11" numFmtId="165" xfId="0" applyBorder="1" applyFont="1" applyNumberFormat="1"/>
    <xf borderId="87" fillId="7" fontId="11" numFmtId="2" xfId="0" applyBorder="1" applyFont="1" applyNumberFormat="1"/>
    <xf borderId="36" fillId="7" fontId="11" numFmtId="2" xfId="0" applyBorder="1" applyFont="1" applyNumberFormat="1"/>
    <xf borderId="98" fillId="7" fontId="11" numFmtId="1" xfId="0" applyAlignment="1" applyBorder="1" applyFont="1" applyNumberFormat="1">
      <alignment horizontal="right"/>
    </xf>
    <xf borderId="98" fillId="7" fontId="11" numFmtId="165" xfId="0" applyBorder="1" applyFont="1" applyNumberFormat="1"/>
    <xf borderId="98" fillId="7" fontId="11" numFmtId="2" xfId="0" applyBorder="1" applyFont="1" applyNumberFormat="1"/>
    <xf borderId="129" fillId="7" fontId="11" numFmtId="2" xfId="0" applyBorder="1" applyFont="1" applyNumberFormat="1"/>
    <xf borderId="108" fillId="7" fontId="22" numFmtId="0" xfId="0" applyAlignment="1" applyBorder="1" applyFont="1">
      <alignment horizontal="center" shrinkToFit="0" vertical="center" wrapText="1"/>
    </xf>
    <xf borderId="86" fillId="7" fontId="28" numFmtId="0" xfId="0" applyBorder="1" applyFont="1"/>
    <xf borderId="86" fillId="7" fontId="28" numFmtId="165" xfId="0" applyBorder="1" applyFont="1" applyNumberFormat="1"/>
    <xf borderId="86" fillId="7" fontId="33" numFmtId="2" xfId="0" applyBorder="1" applyFont="1" applyNumberFormat="1"/>
    <xf borderId="29" fillId="7" fontId="28" numFmtId="2" xfId="0" applyAlignment="1" applyBorder="1" applyFont="1" applyNumberFormat="1">
      <alignment horizontal="center"/>
    </xf>
    <xf borderId="87" fillId="7" fontId="11" numFmtId="0" xfId="0" applyBorder="1" applyFont="1"/>
    <xf borderId="87" fillId="7" fontId="11" numFmtId="10" xfId="0" applyBorder="1" applyFont="1" applyNumberFormat="1"/>
    <xf borderId="95" fillId="7" fontId="11" numFmtId="2" xfId="0" applyAlignment="1" applyBorder="1" applyFont="1" applyNumberFormat="1">
      <alignment horizontal="center"/>
    </xf>
    <xf borderId="88" fillId="7" fontId="11" numFmtId="165" xfId="0" applyBorder="1" applyFont="1" applyNumberFormat="1"/>
    <xf borderId="88" fillId="7" fontId="11" numFmtId="0" xfId="0" applyBorder="1" applyFont="1"/>
    <xf borderId="88" fillId="7" fontId="11" numFmtId="10" xfId="0" applyBorder="1" applyFont="1" applyNumberFormat="1"/>
    <xf borderId="116" fillId="7" fontId="11" numFmtId="2" xfId="0" applyAlignment="1" applyBorder="1" applyFont="1" applyNumberFormat="1">
      <alignment horizontal="center"/>
    </xf>
    <xf borderId="130" fillId="7" fontId="22" numFmtId="0" xfId="0" applyAlignment="1" applyBorder="1" applyFont="1">
      <alignment horizontal="center" shrinkToFit="0" vertical="center" wrapText="1"/>
    </xf>
    <xf borderId="84" fillId="7" fontId="28" numFmtId="0" xfId="0" applyBorder="1" applyFont="1"/>
    <xf borderId="84" fillId="7" fontId="28" numFmtId="165" xfId="0" applyBorder="1" applyFont="1" applyNumberFormat="1"/>
    <xf borderId="131" fillId="7" fontId="28" numFmtId="0" xfId="0" applyAlignment="1" applyBorder="1" applyFont="1">
      <alignment horizontal="center"/>
    </xf>
    <xf borderId="84" fillId="7" fontId="28" numFmtId="10" xfId="0" applyBorder="1" applyFont="1" applyNumberFormat="1"/>
    <xf borderId="131" fillId="7" fontId="28" numFmtId="2" xfId="0" applyAlignment="1" applyBorder="1" applyFont="1" applyNumberFormat="1">
      <alignment horizontal="center"/>
    </xf>
    <xf borderId="95" fillId="7" fontId="11" numFmtId="0" xfId="0" applyAlignment="1" applyBorder="1" applyFont="1">
      <alignment horizontal="center"/>
    </xf>
    <xf borderId="116" fillId="7" fontId="11" numFmtId="0" xfId="0" applyAlignment="1" applyBorder="1" applyFont="1">
      <alignment horizontal="center"/>
    </xf>
    <xf borderId="43" fillId="31" fontId="22" numFmtId="0" xfId="0" applyAlignment="1" applyBorder="1" applyFill="1" applyFont="1">
      <alignment horizontal="center" vertical="center"/>
    </xf>
    <xf borderId="126" fillId="31" fontId="22" numFmtId="0" xfId="0" applyAlignment="1" applyBorder="1" applyFont="1">
      <alignment horizontal="center" vertical="center"/>
    </xf>
    <xf borderId="86" fillId="31" fontId="11" numFmtId="1" xfId="0" applyAlignment="1" applyBorder="1" applyFont="1" applyNumberFormat="1">
      <alignment horizontal="right"/>
    </xf>
    <xf borderId="86" fillId="31" fontId="11" numFmtId="165" xfId="0" applyBorder="1" applyFont="1" applyNumberFormat="1"/>
    <xf borderId="86" fillId="31" fontId="11" numFmtId="2" xfId="0" applyBorder="1" applyFont="1" applyNumberFormat="1"/>
    <xf borderId="31" fillId="31" fontId="11" numFmtId="2" xfId="0" applyBorder="1" applyFont="1" applyNumberFormat="1"/>
    <xf borderId="87" fillId="31" fontId="11" numFmtId="1" xfId="0" applyAlignment="1" applyBorder="1" applyFont="1" applyNumberFormat="1">
      <alignment horizontal="right"/>
    </xf>
    <xf borderId="87" fillId="31" fontId="11" numFmtId="165" xfId="0" applyBorder="1" applyFont="1" applyNumberFormat="1"/>
    <xf borderId="87" fillId="31" fontId="11" numFmtId="2" xfId="0" applyBorder="1" applyFont="1" applyNumberFormat="1"/>
    <xf borderId="36" fillId="31" fontId="11" numFmtId="2" xfId="0" applyBorder="1" applyFont="1" applyNumberFormat="1"/>
    <xf borderId="98" fillId="31" fontId="11" numFmtId="1" xfId="0" applyAlignment="1" applyBorder="1" applyFont="1" applyNumberFormat="1">
      <alignment horizontal="right"/>
    </xf>
    <xf borderId="98" fillId="31" fontId="11" numFmtId="165" xfId="0" applyBorder="1" applyFont="1" applyNumberFormat="1"/>
    <xf borderId="98" fillId="31" fontId="11" numFmtId="2" xfId="0" applyBorder="1" applyFont="1" applyNumberFormat="1"/>
    <xf borderId="129" fillId="31" fontId="11" numFmtId="2" xfId="0" applyBorder="1" applyFont="1" applyNumberFormat="1"/>
    <xf borderId="108" fillId="31" fontId="22" numFmtId="0" xfId="0" applyAlignment="1" applyBorder="1" applyFont="1">
      <alignment horizontal="center" shrinkToFit="0" vertical="center" wrapText="1"/>
    </xf>
    <xf borderId="86" fillId="31" fontId="28" numFmtId="0" xfId="0" applyBorder="1" applyFont="1"/>
    <xf borderId="86" fillId="31" fontId="28" numFmtId="165" xfId="0" applyBorder="1" applyFont="1" applyNumberFormat="1"/>
    <xf borderId="86" fillId="31" fontId="33" numFmtId="2" xfId="0" applyBorder="1" applyFont="1" applyNumberFormat="1"/>
    <xf borderId="29" fillId="31" fontId="28" numFmtId="2" xfId="0" applyAlignment="1" applyBorder="1" applyFont="1" applyNumberFormat="1">
      <alignment horizontal="center"/>
    </xf>
    <xf borderId="87" fillId="31" fontId="11" numFmtId="0" xfId="0" applyBorder="1" applyFont="1"/>
    <xf borderId="87" fillId="31" fontId="11" numFmtId="10" xfId="0" applyBorder="1" applyFont="1" applyNumberFormat="1"/>
    <xf borderId="95" fillId="31" fontId="11" numFmtId="2" xfId="0" applyAlignment="1" applyBorder="1" applyFont="1" applyNumberFormat="1">
      <alignment horizontal="center"/>
    </xf>
    <xf borderId="88" fillId="31" fontId="11" numFmtId="165" xfId="0" applyBorder="1" applyFont="1" applyNumberFormat="1"/>
    <xf borderId="88" fillId="31" fontId="11" numFmtId="0" xfId="0" applyBorder="1" applyFont="1"/>
    <xf borderId="88" fillId="31" fontId="11" numFmtId="10" xfId="0" applyBorder="1" applyFont="1" applyNumberFormat="1"/>
    <xf borderId="116" fillId="31" fontId="11" numFmtId="2" xfId="0" applyAlignment="1" applyBorder="1" applyFont="1" applyNumberFormat="1">
      <alignment horizontal="center"/>
    </xf>
    <xf borderId="130" fillId="31" fontId="22" numFmtId="0" xfId="0" applyAlignment="1" applyBorder="1" applyFont="1">
      <alignment horizontal="center" shrinkToFit="0" vertical="center" wrapText="1"/>
    </xf>
    <xf borderId="84" fillId="31" fontId="28" numFmtId="0" xfId="0" applyBorder="1" applyFont="1"/>
    <xf borderId="84" fillId="31" fontId="28" numFmtId="165" xfId="0" applyBorder="1" applyFont="1" applyNumberFormat="1"/>
    <xf borderId="131" fillId="31" fontId="28" numFmtId="0" xfId="0" applyAlignment="1" applyBorder="1" applyFont="1">
      <alignment horizontal="center"/>
    </xf>
    <xf borderId="84" fillId="31" fontId="28" numFmtId="10" xfId="0" applyBorder="1" applyFont="1" applyNumberFormat="1"/>
    <xf borderId="131" fillId="31" fontId="28" numFmtId="2" xfId="0" applyAlignment="1" applyBorder="1" applyFont="1" applyNumberFormat="1">
      <alignment horizontal="center"/>
    </xf>
    <xf borderId="95" fillId="31" fontId="11" numFmtId="0" xfId="0" applyAlignment="1" applyBorder="1" applyFont="1">
      <alignment horizontal="center"/>
    </xf>
    <xf borderId="116" fillId="31" fontId="11" numFmtId="0" xfId="0" applyAlignment="1" applyBorder="1" applyFont="1">
      <alignment horizontal="center"/>
    </xf>
    <xf borderId="43" fillId="32" fontId="22" numFmtId="0" xfId="0" applyAlignment="1" applyBorder="1" applyFill="1" applyFont="1">
      <alignment horizontal="center" shrinkToFit="0" vertical="center" wrapText="1"/>
    </xf>
    <xf borderId="126" fillId="32" fontId="22" numFmtId="0" xfId="0" applyAlignment="1" applyBorder="1" applyFont="1">
      <alignment horizontal="center" shrinkToFit="0" vertical="center" wrapText="1"/>
    </xf>
    <xf borderId="86" fillId="32" fontId="11" numFmtId="1" xfId="0" applyAlignment="1" applyBorder="1" applyFont="1" applyNumberFormat="1">
      <alignment horizontal="right"/>
    </xf>
    <xf borderId="86" fillId="32" fontId="11" numFmtId="165" xfId="0" applyBorder="1" applyFont="1" applyNumberFormat="1"/>
    <xf borderId="86" fillId="32" fontId="11" numFmtId="2" xfId="0" applyBorder="1" applyFont="1" applyNumberFormat="1"/>
    <xf borderId="31" fillId="32" fontId="11" numFmtId="2" xfId="0" applyBorder="1" applyFont="1" applyNumberFormat="1"/>
    <xf borderId="87" fillId="32" fontId="11" numFmtId="1" xfId="0" applyAlignment="1" applyBorder="1" applyFont="1" applyNumberFormat="1">
      <alignment horizontal="right"/>
    </xf>
    <xf borderId="87" fillId="32" fontId="11" numFmtId="165" xfId="0" applyBorder="1" applyFont="1" applyNumberFormat="1"/>
    <xf borderId="87" fillId="32" fontId="11" numFmtId="2" xfId="0" applyBorder="1" applyFont="1" applyNumberFormat="1"/>
    <xf borderId="36" fillId="32" fontId="11" numFmtId="2" xfId="0" applyBorder="1" applyFont="1" applyNumberFormat="1"/>
    <xf borderId="98" fillId="32" fontId="11" numFmtId="1" xfId="0" applyAlignment="1" applyBorder="1" applyFont="1" applyNumberFormat="1">
      <alignment horizontal="right"/>
    </xf>
    <xf borderId="98" fillId="32" fontId="11" numFmtId="165" xfId="0" applyBorder="1" applyFont="1" applyNumberFormat="1"/>
    <xf borderId="98" fillId="32" fontId="11" numFmtId="2" xfId="0" applyBorder="1" applyFont="1" applyNumberFormat="1"/>
    <xf borderId="129" fillId="32" fontId="11" numFmtId="2" xfId="0" applyBorder="1" applyFont="1" applyNumberFormat="1"/>
    <xf borderId="108" fillId="32" fontId="22" numFmtId="0" xfId="0" applyAlignment="1" applyBorder="1" applyFont="1">
      <alignment horizontal="center" shrinkToFit="0" vertical="center" wrapText="1"/>
    </xf>
    <xf borderId="86" fillId="32" fontId="28" numFmtId="0" xfId="0" applyBorder="1" applyFont="1"/>
    <xf borderId="86" fillId="32" fontId="28" numFmtId="165" xfId="0" applyBorder="1" applyFont="1" applyNumberFormat="1"/>
    <xf borderId="86" fillId="32" fontId="33" numFmtId="2" xfId="0" applyBorder="1" applyFont="1" applyNumberFormat="1"/>
    <xf borderId="29" fillId="32" fontId="28" numFmtId="2" xfId="0" applyAlignment="1" applyBorder="1" applyFont="1" applyNumberFormat="1">
      <alignment horizontal="center"/>
    </xf>
    <xf borderId="87" fillId="32" fontId="11" numFmtId="0" xfId="0" applyBorder="1" applyFont="1"/>
    <xf borderId="87" fillId="32" fontId="11" numFmtId="10" xfId="0" applyBorder="1" applyFont="1" applyNumberFormat="1"/>
    <xf borderId="95" fillId="32" fontId="11" numFmtId="2" xfId="0" applyAlignment="1" applyBorder="1" applyFont="1" applyNumberFormat="1">
      <alignment horizontal="center"/>
    </xf>
    <xf borderId="88" fillId="32" fontId="11" numFmtId="165" xfId="0" applyBorder="1" applyFont="1" applyNumberFormat="1"/>
    <xf borderId="88" fillId="32" fontId="11" numFmtId="0" xfId="0" applyBorder="1" applyFont="1"/>
    <xf borderId="88" fillId="32" fontId="11" numFmtId="10" xfId="0" applyBorder="1" applyFont="1" applyNumberFormat="1"/>
    <xf borderId="116" fillId="32" fontId="11" numFmtId="2" xfId="0" applyAlignment="1" applyBorder="1" applyFont="1" applyNumberFormat="1">
      <alignment horizontal="center"/>
    </xf>
    <xf borderId="130" fillId="32" fontId="22" numFmtId="0" xfId="0" applyAlignment="1" applyBorder="1" applyFont="1">
      <alignment horizontal="center" shrinkToFit="0" vertical="center" wrapText="1"/>
    </xf>
    <xf borderId="84" fillId="32" fontId="28" numFmtId="0" xfId="0" applyBorder="1" applyFont="1"/>
    <xf borderId="84" fillId="32" fontId="28" numFmtId="165" xfId="0" applyBorder="1" applyFont="1" applyNumberFormat="1"/>
    <xf borderId="131" fillId="32" fontId="28" numFmtId="0" xfId="0" applyAlignment="1" applyBorder="1" applyFont="1">
      <alignment horizontal="center"/>
    </xf>
    <xf borderId="84" fillId="32" fontId="28" numFmtId="10" xfId="0" applyBorder="1" applyFont="1" applyNumberFormat="1"/>
    <xf borderId="131" fillId="32" fontId="28" numFmtId="2" xfId="0" applyAlignment="1" applyBorder="1" applyFont="1" applyNumberFormat="1">
      <alignment horizontal="center"/>
    </xf>
    <xf borderId="95" fillId="32" fontId="11" numFmtId="0" xfId="0" applyAlignment="1" applyBorder="1" applyFont="1">
      <alignment horizontal="center"/>
    </xf>
    <xf borderId="116" fillId="32" fontId="11" numFmtId="0" xfId="0" applyAlignment="1" applyBorder="1" applyFont="1">
      <alignment horizontal="center"/>
    </xf>
    <xf borderId="134" fillId="33" fontId="22" numFmtId="0" xfId="0" applyAlignment="1" applyBorder="1" applyFill="1" applyFont="1">
      <alignment horizontal="center" vertical="center"/>
    </xf>
    <xf borderId="135" fillId="0" fontId="3" numFmtId="0" xfId="0" applyBorder="1" applyFont="1"/>
    <xf borderId="5" fillId="33" fontId="11" numFmtId="0" xfId="0" applyBorder="1" applyFont="1"/>
    <xf borderId="107" fillId="33" fontId="11" numFmtId="1" xfId="0" applyBorder="1" applyFont="1" applyNumberFormat="1"/>
    <xf borderId="106" fillId="12" fontId="11" numFmtId="0" xfId="0" applyBorder="1" applyFont="1"/>
    <xf borderId="106" fillId="33" fontId="11" numFmtId="165" xfId="0" applyBorder="1" applyFont="1" applyNumberFormat="1"/>
    <xf borderId="106" fillId="33" fontId="11" numFmtId="2" xfId="0" applyBorder="1" applyFont="1" applyNumberFormat="1"/>
    <xf borderId="107" fillId="33" fontId="11" numFmtId="2" xfId="0" applyBorder="1" applyFont="1" applyNumberFormat="1"/>
    <xf borderId="26" fillId="34" fontId="22" numFmtId="0" xfId="0" applyAlignment="1" applyBorder="1" applyFill="1" applyFont="1">
      <alignment horizontal="center" vertical="center"/>
    </xf>
    <xf borderId="86" fillId="34" fontId="11" numFmtId="1" xfId="0" applyAlignment="1" applyBorder="1" applyFont="1" applyNumberFormat="1">
      <alignment horizontal="right"/>
    </xf>
    <xf borderId="86" fillId="34" fontId="11" numFmtId="165" xfId="0" applyBorder="1" applyFont="1" applyNumberFormat="1"/>
    <xf borderId="86" fillId="34" fontId="11" numFmtId="2" xfId="0" applyBorder="1" applyFont="1" applyNumberFormat="1"/>
    <xf borderId="31" fillId="34" fontId="11" numFmtId="2" xfId="0" applyBorder="1" applyFont="1" applyNumberFormat="1"/>
    <xf borderId="87" fillId="34" fontId="11" numFmtId="1" xfId="0" applyAlignment="1" applyBorder="1" applyFont="1" applyNumberFormat="1">
      <alignment horizontal="right"/>
    </xf>
    <xf borderId="87" fillId="34" fontId="11" numFmtId="165" xfId="0" applyBorder="1" applyFont="1" applyNumberFormat="1"/>
    <xf borderId="87" fillId="34" fontId="11" numFmtId="2" xfId="0" applyBorder="1" applyFont="1" applyNumberFormat="1"/>
    <xf borderId="36" fillId="34" fontId="11" numFmtId="2" xfId="0" applyBorder="1" applyFont="1" applyNumberFormat="1"/>
    <xf borderId="88" fillId="34" fontId="11" numFmtId="1" xfId="0" applyAlignment="1" applyBorder="1" applyFont="1" applyNumberFormat="1">
      <alignment horizontal="right"/>
    </xf>
    <xf borderId="88" fillId="34" fontId="11" numFmtId="165" xfId="0" applyBorder="1" applyFont="1" applyNumberFormat="1"/>
    <xf borderId="88" fillId="34" fontId="11" numFmtId="2" xfId="0" applyBorder="1" applyFont="1" applyNumberFormat="1"/>
    <xf borderId="42" fillId="34" fontId="11" numFmtId="2" xfId="0" applyBorder="1" applyFont="1" applyNumberFormat="1"/>
    <xf borderId="26" fillId="35" fontId="22" numFmtId="0" xfId="0" applyAlignment="1" applyBorder="1" applyFill="1" applyFont="1">
      <alignment horizontal="center" vertical="center"/>
    </xf>
    <xf borderId="86" fillId="35" fontId="11" numFmtId="1" xfId="0" applyAlignment="1" applyBorder="1" applyFont="1" applyNumberFormat="1">
      <alignment horizontal="right"/>
    </xf>
    <xf borderId="86" fillId="12" fontId="11" numFmtId="0" xfId="0" applyBorder="1" applyFont="1"/>
    <xf borderId="86" fillId="35" fontId="11" numFmtId="165" xfId="0" applyBorder="1" applyFont="1" applyNumberFormat="1"/>
    <xf borderId="86" fillId="35" fontId="11" numFmtId="2" xfId="0" applyBorder="1" applyFont="1" applyNumberFormat="1"/>
    <xf borderId="31" fillId="35" fontId="11" numFmtId="2" xfId="0" applyBorder="1" applyFont="1" applyNumberFormat="1"/>
    <xf borderId="87" fillId="35" fontId="11" numFmtId="1" xfId="0" applyAlignment="1" applyBorder="1" applyFont="1" applyNumberFormat="1">
      <alignment horizontal="right"/>
    </xf>
    <xf borderId="87" fillId="12" fontId="11" numFmtId="0" xfId="0" applyBorder="1" applyFont="1"/>
    <xf borderId="87" fillId="35" fontId="11" numFmtId="165" xfId="0" applyBorder="1" applyFont="1" applyNumberFormat="1"/>
    <xf borderId="87" fillId="35" fontId="11" numFmtId="2" xfId="0" applyBorder="1" applyFont="1" applyNumberFormat="1"/>
    <xf borderId="36" fillId="35" fontId="11" numFmtId="2" xfId="0" applyBorder="1" applyFont="1" applyNumberFormat="1"/>
    <xf borderId="88" fillId="35" fontId="11" numFmtId="1" xfId="0" applyAlignment="1" applyBorder="1" applyFont="1" applyNumberFormat="1">
      <alignment horizontal="right"/>
    </xf>
    <xf borderId="88" fillId="12" fontId="11" numFmtId="0" xfId="0" applyBorder="1" applyFont="1"/>
    <xf borderId="88" fillId="35" fontId="11" numFmtId="165" xfId="0" applyBorder="1" applyFont="1" applyNumberFormat="1"/>
    <xf borderId="88" fillId="35" fontId="11" numFmtId="2" xfId="0" applyBorder="1" applyFont="1" applyNumberFormat="1"/>
    <xf borderId="42" fillId="35" fontId="11" numFmtId="2" xfId="0" applyBorder="1" applyFont="1" applyNumberFormat="1"/>
    <xf borderId="26" fillId="36" fontId="22" numFmtId="0" xfId="0" applyAlignment="1" applyBorder="1" applyFill="1" applyFont="1">
      <alignment horizontal="center" shrinkToFit="0" vertical="center" wrapText="1"/>
    </xf>
    <xf borderId="5" fillId="6" fontId="11" numFmtId="0" xfId="0" applyBorder="1" applyFont="1"/>
    <xf borderId="86" fillId="36" fontId="11" numFmtId="1" xfId="0" applyAlignment="1" applyBorder="1" applyFont="1" applyNumberFormat="1">
      <alignment horizontal="right"/>
    </xf>
    <xf borderId="86" fillId="36" fontId="11" numFmtId="165" xfId="0" applyBorder="1" applyFont="1" applyNumberFormat="1"/>
    <xf borderId="86" fillId="36" fontId="11" numFmtId="2" xfId="0" applyBorder="1" applyFont="1" applyNumberFormat="1"/>
    <xf borderId="31" fillId="36" fontId="11" numFmtId="2" xfId="0" applyBorder="1" applyFont="1" applyNumberFormat="1"/>
    <xf borderId="6" fillId="26" fontId="11" numFmtId="0" xfId="0" applyBorder="1" applyFont="1"/>
    <xf borderId="6" fillId="26" fontId="32" numFmtId="0" xfId="0" applyBorder="1" applyFont="1"/>
    <xf borderId="50" fillId="6" fontId="11" numFmtId="0" xfId="0" applyBorder="1" applyFont="1"/>
    <xf borderId="87" fillId="36" fontId="11" numFmtId="1" xfId="0" applyAlignment="1" applyBorder="1" applyFont="1" applyNumberFormat="1">
      <alignment horizontal="right"/>
    </xf>
    <xf borderId="87" fillId="36" fontId="11" numFmtId="165" xfId="0" applyBorder="1" applyFont="1" applyNumberFormat="1"/>
    <xf borderId="87" fillId="36" fontId="11" numFmtId="2" xfId="0" applyBorder="1" applyFont="1" applyNumberFormat="1"/>
    <xf borderId="36" fillId="36" fontId="11" numFmtId="2" xfId="0" applyBorder="1" applyFont="1" applyNumberFormat="1"/>
    <xf borderId="55" fillId="6" fontId="11" numFmtId="0" xfId="0" applyBorder="1" applyFont="1"/>
    <xf borderId="88" fillId="36" fontId="11" numFmtId="1" xfId="0" applyAlignment="1" applyBorder="1" applyFont="1" applyNumberFormat="1">
      <alignment horizontal="right"/>
    </xf>
    <xf borderId="88" fillId="36" fontId="11" numFmtId="165" xfId="0" applyBorder="1" applyFont="1" applyNumberFormat="1"/>
    <xf borderId="88" fillId="36" fontId="11" numFmtId="2" xfId="0" applyBorder="1" applyFont="1" applyNumberFormat="1"/>
    <xf borderId="42" fillId="36" fontId="11" numFmtId="2" xfId="0" applyBorder="1" applyFont="1" applyNumberFormat="1"/>
    <xf borderId="56" fillId="26" fontId="11" numFmtId="0" xfId="0" applyBorder="1" applyFont="1"/>
    <xf borderId="56" fillId="26" fontId="32" numFmtId="0" xfId="0" applyBorder="1" applyFont="1"/>
    <xf borderId="26" fillId="37" fontId="22" numFmtId="0" xfId="0" applyAlignment="1" applyBorder="1" applyFill="1" applyFont="1">
      <alignment horizontal="center" shrinkToFit="0" vertical="center" wrapText="1"/>
    </xf>
    <xf borderId="136" fillId="0" fontId="3" numFmtId="0" xfId="0" applyBorder="1" applyFont="1"/>
    <xf borderId="1" fillId="6" fontId="11" numFmtId="0" xfId="0" applyBorder="1" applyFont="1"/>
    <xf borderId="84" fillId="37" fontId="11" numFmtId="1" xfId="0" applyAlignment="1" applyBorder="1" applyFont="1" applyNumberFormat="1">
      <alignment horizontal="right"/>
    </xf>
    <xf borderId="84" fillId="6" fontId="11" numFmtId="0" xfId="0" applyBorder="1" applyFont="1"/>
    <xf borderId="84" fillId="37" fontId="11" numFmtId="165" xfId="0" applyBorder="1" applyFont="1" applyNumberFormat="1"/>
    <xf borderId="84" fillId="37" fontId="11" numFmtId="2" xfId="0" applyBorder="1" applyFont="1" applyNumberFormat="1"/>
    <xf borderId="137" fillId="37" fontId="11" numFmtId="2" xfId="0" applyBorder="1" applyFont="1" applyNumberFormat="1"/>
    <xf borderId="138" fillId="0" fontId="3" numFmtId="0" xfId="0" applyBorder="1" applyFont="1"/>
    <xf borderId="87" fillId="37" fontId="11" numFmtId="1" xfId="0" applyAlignment="1" applyBorder="1" applyFont="1" applyNumberFormat="1">
      <alignment horizontal="right"/>
    </xf>
    <xf borderId="87" fillId="37" fontId="11" numFmtId="165" xfId="0" applyBorder="1" applyFont="1" applyNumberFormat="1"/>
    <xf borderId="87" fillId="37" fontId="11" numFmtId="2" xfId="0" applyBorder="1" applyFont="1" applyNumberFormat="1"/>
    <xf borderId="36" fillId="37" fontId="11" numFmtId="2" xfId="0" applyBorder="1" applyFont="1" applyNumberFormat="1"/>
    <xf borderId="139" fillId="0" fontId="3" numFmtId="0" xfId="0" applyBorder="1" applyFont="1"/>
    <xf borderId="98" fillId="37" fontId="11" numFmtId="1" xfId="0" applyAlignment="1" applyBorder="1" applyFont="1" applyNumberFormat="1">
      <alignment horizontal="right"/>
    </xf>
    <xf borderId="98" fillId="37" fontId="11" numFmtId="165" xfId="0" applyBorder="1" applyFont="1" applyNumberFormat="1"/>
    <xf borderId="98" fillId="37" fontId="11" numFmtId="2" xfId="0" applyBorder="1" applyFont="1" applyNumberFormat="1"/>
    <xf borderId="129" fillId="37" fontId="11" numFmtId="2" xfId="0" applyBorder="1" applyFont="1" applyNumberFormat="1"/>
    <xf borderId="26" fillId="38" fontId="22" numFmtId="0" xfId="0" applyAlignment="1" applyBorder="1" applyFill="1" applyFont="1">
      <alignment horizontal="center" shrinkToFit="0" vertical="center" wrapText="1"/>
    </xf>
    <xf borderId="86" fillId="38" fontId="11" numFmtId="1" xfId="0" applyAlignment="1" applyBorder="1" applyFont="1" applyNumberFormat="1">
      <alignment horizontal="right"/>
    </xf>
    <xf borderId="86" fillId="38" fontId="11" numFmtId="165" xfId="0" applyBorder="1" applyFont="1" applyNumberFormat="1"/>
    <xf borderId="86" fillId="38" fontId="11" numFmtId="2" xfId="0" applyBorder="1" applyFont="1" applyNumberFormat="1"/>
    <xf borderId="31" fillId="38" fontId="11" numFmtId="2" xfId="0" applyBorder="1" applyFont="1" applyNumberFormat="1"/>
    <xf borderId="87" fillId="38" fontId="11" numFmtId="1" xfId="0" applyAlignment="1" applyBorder="1" applyFont="1" applyNumberFormat="1">
      <alignment horizontal="right"/>
    </xf>
    <xf borderId="87" fillId="38" fontId="11" numFmtId="165" xfId="0" applyBorder="1" applyFont="1" applyNumberFormat="1"/>
    <xf borderId="87" fillId="38" fontId="11" numFmtId="2" xfId="0" applyBorder="1" applyFont="1" applyNumberFormat="1"/>
    <xf borderId="36" fillId="38" fontId="11" numFmtId="2" xfId="0" applyBorder="1" applyFont="1" applyNumberFormat="1"/>
    <xf borderId="88" fillId="38" fontId="11" numFmtId="1" xfId="0" applyAlignment="1" applyBorder="1" applyFont="1" applyNumberFormat="1">
      <alignment horizontal="right"/>
    </xf>
    <xf borderId="88" fillId="38" fontId="11" numFmtId="165" xfId="0" applyBorder="1" applyFont="1" applyNumberFormat="1"/>
    <xf borderId="88" fillId="38" fontId="11" numFmtId="2" xfId="0" applyBorder="1" applyFont="1" applyNumberFormat="1"/>
    <xf borderId="42" fillId="38" fontId="11" numFmtId="2" xfId="0" applyBorder="1" applyFont="1" applyNumberFormat="1"/>
    <xf borderId="26" fillId="10" fontId="22" numFmtId="0" xfId="0" applyAlignment="1" applyBorder="1" applyFont="1">
      <alignment horizontal="center" shrinkToFit="0" vertical="center" wrapText="1"/>
    </xf>
    <xf borderId="84" fillId="10" fontId="11" numFmtId="1" xfId="0" applyAlignment="1" applyBorder="1" applyFont="1" applyNumberFormat="1">
      <alignment horizontal="right"/>
    </xf>
    <xf borderId="84" fillId="10" fontId="11" numFmtId="165" xfId="0" applyBorder="1" applyFont="1" applyNumberFormat="1"/>
    <xf borderId="84" fillId="10" fontId="11" numFmtId="2" xfId="0" applyBorder="1" applyFont="1" applyNumberFormat="1"/>
    <xf borderId="137" fillId="10" fontId="11" numFmtId="2" xfId="0" applyBorder="1" applyFont="1" applyNumberFormat="1"/>
    <xf borderId="87" fillId="10" fontId="11" numFmtId="1" xfId="0" applyAlignment="1" applyBorder="1" applyFont="1" applyNumberFormat="1">
      <alignment horizontal="right"/>
    </xf>
    <xf borderId="87" fillId="10" fontId="11" numFmtId="165" xfId="0" applyBorder="1" applyFont="1" applyNumberFormat="1"/>
    <xf borderId="87" fillId="10" fontId="11" numFmtId="2" xfId="0" applyBorder="1" applyFont="1" applyNumberFormat="1"/>
    <xf borderId="36" fillId="10" fontId="11" numFmtId="2" xfId="0" applyBorder="1" applyFont="1" applyNumberFormat="1"/>
    <xf borderId="98" fillId="10" fontId="11" numFmtId="1" xfId="0" applyAlignment="1" applyBorder="1" applyFont="1" applyNumberFormat="1">
      <alignment horizontal="right"/>
    </xf>
    <xf borderId="98" fillId="10" fontId="11" numFmtId="165" xfId="0" applyBorder="1" applyFont="1" applyNumberFormat="1"/>
    <xf borderId="98" fillId="10" fontId="11" numFmtId="2" xfId="0" applyBorder="1" applyFont="1" applyNumberFormat="1"/>
    <xf borderId="129" fillId="10" fontId="11" numFmtId="2" xfId="0" applyBorder="1" applyFont="1" applyNumberFormat="1"/>
    <xf borderId="26" fillId="39" fontId="22" numFmtId="0" xfId="0" applyAlignment="1" applyBorder="1" applyFill="1" applyFont="1">
      <alignment horizontal="center" shrinkToFit="0" vertical="center" wrapText="1"/>
    </xf>
    <xf borderId="86" fillId="39" fontId="11" numFmtId="1" xfId="0" applyAlignment="1" applyBorder="1" applyFont="1" applyNumberFormat="1">
      <alignment horizontal="right"/>
    </xf>
    <xf borderId="86" fillId="39" fontId="11" numFmtId="165" xfId="0" applyBorder="1" applyFont="1" applyNumberFormat="1"/>
    <xf borderId="86" fillId="39" fontId="11" numFmtId="2" xfId="0" applyBorder="1" applyFont="1" applyNumberFormat="1"/>
    <xf borderId="31" fillId="39" fontId="11" numFmtId="2" xfId="0" applyBorder="1" applyFont="1" applyNumberFormat="1"/>
    <xf borderId="87" fillId="39" fontId="11" numFmtId="1" xfId="0" applyAlignment="1" applyBorder="1" applyFont="1" applyNumberFormat="1">
      <alignment horizontal="right"/>
    </xf>
    <xf borderId="87" fillId="39" fontId="11" numFmtId="165" xfId="0" applyBorder="1" applyFont="1" applyNumberFormat="1"/>
    <xf borderId="87" fillId="39" fontId="11" numFmtId="2" xfId="0" applyBorder="1" applyFont="1" applyNumberFormat="1"/>
    <xf borderId="36" fillId="39" fontId="11" numFmtId="2" xfId="0" applyBorder="1" applyFont="1" applyNumberFormat="1"/>
    <xf borderId="88" fillId="39" fontId="11" numFmtId="1" xfId="0" applyAlignment="1" applyBorder="1" applyFont="1" applyNumberFormat="1">
      <alignment horizontal="right"/>
    </xf>
    <xf borderId="88" fillId="39" fontId="11" numFmtId="165" xfId="0" applyBorder="1" applyFont="1" applyNumberFormat="1"/>
    <xf borderId="88" fillId="39" fontId="11" numFmtId="2" xfId="0" applyBorder="1" applyFont="1" applyNumberFormat="1"/>
    <xf borderId="42" fillId="39" fontId="11" numFmtId="2" xfId="0" applyBorder="1" applyFont="1" applyNumberFormat="1"/>
    <xf borderId="58" fillId="40" fontId="28" numFmtId="0" xfId="0" applyAlignment="1" applyBorder="1" applyFill="1" applyFont="1">
      <alignment horizontal="center"/>
    </xf>
    <xf borderId="140" fillId="0" fontId="3" numFmtId="0" xfId="0" applyBorder="1" applyFont="1"/>
    <xf borderId="94" fillId="40" fontId="11" numFmtId="0" xfId="0" applyBorder="1" applyFont="1"/>
    <xf borderId="141" fillId="40" fontId="11" numFmtId="2" xfId="0" applyBorder="1" applyFont="1" applyNumberFormat="1"/>
    <xf borderId="141" fillId="40" fontId="11" numFmtId="165" xfId="0" applyBorder="1" applyFont="1" applyNumberFormat="1"/>
    <xf borderId="142" fillId="40" fontId="11" numFmtId="165" xfId="0" applyBorder="1" applyFont="1" applyNumberFormat="1"/>
    <xf borderId="1" fillId="26" fontId="11" numFmtId="165" xfId="0" applyBorder="1" applyFont="1" applyNumberFormat="1"/>
    <xf borderId="26" fillId="26" fontId="7" numFmtId="0" xfId="0" applyAlignment="1" applyBorder="1" applyFont="1">
      <alignment horizontal="center" shrinkToFit="0" vertical="center" wrapText="1"/>
    </xf>
    <xf borderId="1" fillId="26" fontId="1" numFmtId="10" xfId="0" applyBorder="1" applyFont="1" applyNumberFormat="1"/>
    <xf borderId="143" fillId="26" fontId="1" numFmtId="0" xfId="0" applyAlignment="1" applyBorder="1" applyFont="1">
      <alignment horizontal="center" shrinkToFit="0" vertical="center" wrapText="1"/>
    </xf>
    <xf borderId="6" fillId="26" fontId="10" numFmtId="0" xfId="0" applyAlignment="1" applyBorder="1" applyFont="1">
      <alignment horizontal="center" shrinkToFit="0" vertical="center" wrapText="1"/>
    </xf>
    <xf borderId="143" fillId="26" fontId="1" numFmtId="0" xfId="0" applyAlignment="1" applyBorder="1" applyFont="1">
      <alignment horizontal="center" vertical="center"/>
    </xf>
    <xf borderId="144" fillId="0" fontId="3" numFmtId="0" xfId="0" applyBorder="1" applyFont="1"/>
    <xf borderId="56" fillId="26" fontId="1" numFmtId="0" xfId="0" applyAlignment="1" applyBorder="1" applyFont="1">
      <alignment horizontal="center" vertical="center"/>
    </xf>
    <xf borderId="5" fillId="26" fontId="22" numFmtId="0" xfId="0" applyAlignment="1" applyBorder="1" applyFont="1">
      <alignment vertical="center"/>
    </xf>
    <xf borderId="7" fillId="26" fontId="11" numFmtId="0" xfId="0" applyBorder="1" applyFont="1"/>
    <xf borderId="145" fillId="26" fontId="28" numFmtId="0" xfId="0" applyAlignment="1" applyBorder="1" applyFont="1">
      <alignment vertical="center"/>
    </xf>
    <xf borderId="145" fillId="26" fontId="28" numFmtId="0" xfId="0" applyAlignment="1" applyBorder="1" applyFont="1">
      <alignment shrinkToFit="0" vertical="center" wrapText="1"/>
    </xf>
    <xf borderId="100" fillId="26" fontId="11" numFmtId="0" xfId="0" applyBorder="1" applyFont="1"/>
    <xf borderId="146" fillId="26" fontId="11" numFmtId="0" xfId="0" applyBorder="1" applyFont="1"/>
    <xf borderId="147" fillId="26" fontId="28" numFmtId="0" xfId="0" applyAlignment="1" applyBorder="1" applyFont="1">
      <alignment vertical="center"/>
    </xf>
    <xf borderId="148" fillId="26" fontId="28" numFmtId="0" xfId="0" applyAlignment="1" applyBorder="1" applyFont="1">
      <alignment shrinkToFit="0" vertical="center" wrapText="1"/>
    </xf>
    <xf borderId="33" fillId="26" fontId="22" numFmtId="0" xfId="0" applyAlignment="1" applyBorder="1" applyFont="1">
      <alignment vertical="center"/>
    </xf>
    <xf borderId="34" fillId="26" fontId="22" numFmtId="0" xfId="0" applyAlignment="1" applyBorder="1" applyFont="1">
      <alignment vertical="center"/>
    </xf>
    <xf borderId="28" fillId="26" fontId="11" numFmtId="0" xfId="0" applyBorder="1" applyFont="1"/>
    <xf borderId="106" fillId="26" fontId="11" numFmtId="0" xfId="0" applyBorder="1" applyFont="1"/>
    <xf borderId="87" fillId="26" fontId="11" numFmtId="0" xfId="0" applyBorder="1" applyFont="1"/>
    <xf borderId="36" fillId="26" fontId="11" numFmtId="0" xfId="0" applyBorder="1" applyFont="1"/>
    <xf borderId="141" fillId="26" fontId="11" numFmtId="0" xfId="0" applyBorder="1" applyFont="1"/>
    <xf borderId="113" fillId="26" fontId="11" numFmtId="0" xfId="0" applyBorder="1" applyFont="1"/>
    <xf borderId="149" fillId="26" fontId="11" numFmtId="0" xfId="0" applyBorder="1" applyFont="1"/>
    <xf borderId="150" fillId="26" fontId="22" numFmtId="0" xfId="0" applyAlignment="1" applyBorder="1" applyFont="1">
      <alignment vertical="center"/>
    </xf>
    <xf borderId="1" fillId="26" fontId="22" numFmtId="0" xfId="0" applyAlignment="1" applyBorder="1" applyFont="1">
      <alignment vertical="center"/>
    </xf>
    <xf borderId="33" fillId="26" fontId="11" numFmtId="0" xfId="0" applyBorder="1" applyFont="1"/>
    <xf borderId="69" fillId="26" fontId="22" numFmtId="0" xfId="0" applyAlignment="1" applyBorder="1" applyFont="1">
      <alignment vertical="center"/>
    </xf>
    <xf borderId="151" fillId="26" fontId="22" numFmtId="0" xfId="0" applyAlignment="1" applyBorder="1" applyFont="1">
      <alignment vertical="center"/>
    </xf>
    <xf borderId="50" fillId="26" fontId="22" numFmtId="0" xfId="0" applyAlignment="1" applyBorder="1" applyFont="1">
      <alignment vertical="center"/>
    </xf>
    <xf borderId="100" fillId="26" fontId="22" numFmtId="0" xfId="0" applyAlignment="1" applyBorder="1" applyFont="1">
      <alignment vertical="center"/>
    </xf>
    <xf borderId="7" fillId="26" fontId="22" numFmtId="0" xfId="0" applyAlignment="1" applyBorder="1" applyFont="1">
      <alignment vertical="center"/>
    </xf>
    <xf borderId="54" fillId="26" fontId="22" numFmtId="0" xfId="0" applyAlignment="1" applyBorder="1" applyFont="1">
      <alignment vertical="center"/>
    </xf>
    <xf borderId="55" fillId="26" fontId="22" numFmtId="0" xfId="0" applyAlignment="1" applyBorder="1" applyFont="1">
      <alignment vertical="center"/>
    </xf>
    <xf borderId="57" fillId="26" fontId="22" numFmtId="0" xfId="0" applyAlignment="1" applyBorder="1" applyFont="1">
      <alignment vertical="center"/>
    </xf>
    <xf borderId="142" fillId="26" fontId="11" numFmtId="0" xfId="0" applyBorder="1" applyFont="1"/>
    <xf borderId="6" fillId="26" fontId="1" numFmtId="0" xfId="0" applyAlignment="1" applyBorder="1" applyFont="1">
      <alignment shrinkToFit="0" vertical="center" wrapText="1"/>
    </xf>
    <xf borderId="152" fillId="4" fontId="9" numFmtId="0" xfId="0" applyAlignment="1" applyBorder="1" applyFont="1">
      <alignment horizontal="center" vertical="center"/>
    </xf>
    <xf borderId="152" fillId="4" fontId="9" numFmtId="0" xfId="0" applyAlignment="1" applyBorder="1" applyFont="1">
      <alignment horizontal="center" shrinkToFit="0" vertical="center" wrapText="1"/>
    </xf>
    <xf borderId="153" fillId="0" fontId="3" numFmtId="0" xfId="0" applyBorder="1" applyFont="1"/>
    <xf borderId="154" fillId="16" fontId="1" numFmtId="0" xfId="0" applyAlignment="1" applyBorder="1" applyFont="1">
      <alignment horizontal="center" vertical="center"/>
    </xf>
    <xf borderId="155" fillId="6" fontId="1" numFmtId="0" xfId="0" applyBorder="1" applyFont="1"/>
    <xf borderId="155" fillId="16" fontId="1" numFmtId="0" xfId="0" applyBorder="1" applyFont="1"/>
    <xf borderId="156" fillId="0" fontId="3" numFmtId="0" xfId="0" applyBorder="1" applyFont="1"/>
    <xf borderId="157" fillId="0" fontId="3" numFmtId="0" xfId="0" applyBorder="1" applyFont="1"/>
    <xf borderId="158" fillId="0" fontId="3" numFmtId="0" xfId="0" applyBorder="1" applyFont="1"/>
    <xf borderId="0" fillId="0" fontId="1" numFmtId="0" xfId="0" applyAlignment="1" applyFont="1">
      <alignment horizontal="center"/>
    </xf>
    <xf borderId="0" fillId="0" fontId="34" numFmtId="0" xfId="0" applyFont="1"/>
    <xf borderId="0" fillId="0" fontId="1" numFmtId="0" xfId="0" applyAlignment="1" applyFont="1">
      <alignment horizontal="center" shrinkToFit="0" wrapText="1"/>
    </xf>
    <xf borderId="1" fillId="41" fontId="11" numFmtId="0" xfId="0" applyBorder="1" applyFill="1" applyFont="1"/>
    <xf borderId="1" fillId="41" fontId="35" numFmtId="0" xfId="0" applyBorder="1" applyFont="1"/>
    <xf borderId="58" fillId="41" fontId="35" numFmtId="0" xfId="0" applyAlignment="1" applyBorder="1" applyFont="1">
      <alignment horizontal="center"/>
    </xf>
    <xf borderId="26" fillId="41" fontId="36" numFmtId="0" xfId="0" applyAlignment="1" applyBorder="1" applyFont="1">
      <alignment horizontal="center" shrinkToFit="0" vertical="center" wrapText="1"/>
    </xf>
    <xf borderId="1" fillId="41" fontId="36" numFmtId="0" xfId="0" applyAlignment="1" applyBorder="1" applyFont="1">
      <alignment horizontal="center" shrinkToFit="0" vertical="center" wrapText="1"/>
    </xf>
    <xf borderId="5" fillId="41" fontId="11" numFmtId="0" xfId="0" applyBorder="1" applyFont="1"/>
    <xf borderId="6" fillId="41" fontId="35" numFmtId="0" xfId="0" applyBorder="1" applyFont="1"/>
    <xf borderId="7" fillId="41" fontId="35" numFmtId="0" xfId="0" applyBorder="1" applyFont="1"/>
    <xf borderId="50" fillId="41" fontId="35" numFmtId="0" xfId="0" applyBorder="1" applyFont="1"/>
    <xf borderId="1" fillId="41" fontId="37" numFmtId="1" xfId="0" applyBorder="1" applyFont="1" applyNumberFormat="1"/>
    <xf borderId="1" fillId="41" fontId="37" numFmtId="165" xfId="0" applyBorder="1" applyFont="1" applyNumberFormat="1"/>
    <xf borderId="54" fillId="41" fontId="37" numFmtId="165" xfId="0" applyBorder="1" applyFont="1" applyNumberFormat="1"/>
    <xf borderId="1" fillId="41" fontId="37" numFmtId="2" xfId="0" applyBorder="1" applyFont="1" applyNumberFormat="1"/>
    <xf borderId="54" fillId="41" fontId="37" numFmtId="2" xfId="0" applyBorder="1" applyFont="1" applyNumberFormat="1"/>
    <xf borderId="55" fillId="41" fontId="35" numFmtId="0" xfId="0" applyBorder="1" applyFont="1"/>
    <xf borderId="56" fillId="41" fontId="37" numFmtId="164" xfId="0" applyBorder="1" applyFont="1" applyNumberFormat="1"/>
    <xf borderId="57" fillId="41" fontId="37" numFmtId="164" xfId="0" applyBorder="1" applyFont="1" applyNumberFormat="1"/>
    <xf borderId="159" fillId="11" fontId="28" numFmtId="0" xfId="0" applyAlignment="1" applyBorder="1" applyFont="1">
      <alignment horizontal="center" shrinkToFit="0" vertical="center" wrapText="1"/>
    </xf>
    <xf borderId="160" fillId="11" fontId="28" numFmtId="0" xfId="0" applyAlignment="1" applyBorder="1" applyFont="1">
      <alignment horizontal="center" shrinkToFit="0" vertical="center" wrapText="1"/>
    </xf>
    <xf borderId="161" fillId="11" fontId="28" numFmtId="0" xfId="0" applyAlignment="1" applyBorder="1" applyFont="1">
      <alignment horizontal="center" shrinkToFit="0" vertical="center" wrapText="1"/>
    </xf>
    <xf borderId="159" fillId="42" fontId="28" numFmtId="0" xfId="0" applyAlignment="1" applyBorder="1" applyFill="1" applyFont="1">
      <alignment horizontal="center" shrinkToFit="0" vertical="center" wrapText="1"/>
    </xf>
    <xf borderId="160" fillId="42" fontId="28" numFmtId="0" xfId="0" applyAlignment="1" applyBorder="1" applyFont="1">
      <alignment horizontal="center" shrinkToFit="0" vertical="center" wrapText="1"/>
    </xf>
    <xf borderId="160" fillId="42" fontId="33" numFmtId="0" xfId="0" applyAlignment="1" applyBorder="1" applyFont="1">
      <alignment horizontal="center" shrinkToFit="0" vertical="center" wrapText="1"/>
    </xf>
    <xf borderId="64" fillId="11" fontId="28" numFmtId="0" xfId="0" applyAlignment="1" applyBorder="1" applyFont="1">
      <alignment horizontal="center" shrinkToFit="0" vertical="center" wrapText="1"/>
    </xf>
    <xf borderId="162" fillId="12" fontId="11" numFmtId="0" xfId="0" applyBorder="1" applyFont="1"/>
    <xf borderId="84" fillId="12" fontId="11" numFmtId="0" xfId="0" applyBorder="1" applyFont="1"/>
    <xf borderId="163" fillId="12" fontId="11" numFmtId="0" xfId="0" applyBorder="1" applyFont="1"/>
    <xf borderId="84" fillId="11" fontId="11" numFmtId="0" xfId="0" applyBorder="1" applyFont="1"/>
    <xf borderId="137" fillId="11" fontId="11" numFmtId="0" xfId="0" applyBorder="1" applyFont="1"/>
    <xf borderId="33" fillId="12" fontId="11" numFmtId="0" xfId="0" applyAlignment="1" applyBorder="1" applyFont="1">
      <alignment readingOrder="0"/>
    </xf>
    <xf borderId="87" fillId="11" fontId="11" numFmtId="0" xfId="0" applyBorder="1" applyFont="1"/>
    <xf borderId="33" fillId="12" fontId="11" numFmtId="0" xfId="0" applyBorder="1" applyFont="1"/>
    <xf borderId="87" fillId="12" fontId="11" numFmtId="0" xfId="0" applyAlignment="1" applyBorder="1" applyFont="1">
      <alignment readingOrder="0"/>
    </xf>
    <xf borderId="87" fillId="11" fontId="11" numFmtId="0" xfId="0" applyAlignment="1" applyBorder="1" applyFont="1">
      <alignment readingOrder="0"/>
    </xf>
    <xf borderId="84" fillId="11" fontId="11" numFmtId="0" xfId="0" applyAlignment="1" applyBorder="1" applyFont="1">
      <alignment readingOrder="0"/>
    </xf>
    <xf borderId="33" fillId="12" fontId="28" numFmtId="0" xfId="0" applyAlignment="1" applyBorder="1" applyFont="1">
      <alignment readingOrder="0"/>
    </xf>
    <xf borderId="87" fillId="12" fontId="28" numFmtId="0" xfId="0" applyAlignment="1" applyBorder="1" applyFont="1">
      <alignment readingOrder="0"/>
    </xf>
    <xf borderId="95" fillId="12" fontId="11" numFmtId="0" xfId="0" applyAlignment="1" applyBorder="1" applyFont="1">
      <alignment readingOrder="0"/>
    </xf>
    <xf borderId="98" fillId="12" fontId="11" numFmtId="0" xfId="0" applyBorder="1" applyFont="1"/>
    <xf borderId="98" fillId="11" fontId="11" numFmtId="0" xfId="0" applyBorder="1" applyFont="1"/>
    <xf borderId="129" fillId="11" fontId="11" numFmtId="0" xfId="0" applyBorder="1" applyFont="1"/>
    <xf borderId="39" fillId="31" fontId="28" numFmtId="0" xfId="0" applyBorder="1" applyFont="1"/>
    <xf borderId="88" fillId="31" fontId="28" numFmtId="0" xfId="0" applyBorder="1" applyFont="1"/>
    <xf borderId="40" fillId="31" fontId="28" numFmtId="0" xfId="0" applyBorder="1" applyFont="1"/>
    <xf borderId="159" fillId="31" fontId="28" numFmtId="0" xfId="0" applyBorder="1" applyFont="1"/>
    <xf borderId="160" fillId="31" fontId="28" numFmtId="0" xfId="0" applyBorder="1" applyFont="1"/>
    <xf borderId="164" fillId="31" fontId="28" numFmtId="0" xfId="0" applyBorder="1" applyFont="1"/>
    <xf borderId="1" fillId="41" fontId="11" numFmtId="2" xfId="0" applyBorder="1" applyFont="1" applyNumberFormat="1"/>
    <xf borderId="1" fillId="14" fontId="1" numFmtId="1" xfId="0" applyBorder="1" applyFont="1" applyNumberFormat="1"/>
    <xf borderId="1" fillId="14" fontId="1" numFmtId="9" xfId="0" applyBorder="1" applyFont="1" applyNumberFormat="1"/>
    <xf borderId="1" fillId="14" fontId="1" numFmtId="165" xfId="0" applyBorder="1" applyFont="1" applyNumberFormat="1"/>
    <xf borderId="1" fillId="14" fontId="1" numFmtId="2" xfId="0" applyBorder="1" applyFont="1" applyNumberFormat="1"/>
    <xf borderId="1" fillId="14" fontId="1" numFmtId="0" xfId="0" applyAlignment="1" applyBorder="1" applyFont="1">
      <alignment vertical="center"/>
    </xf>
    <xf borderId="1" fillId="14" fontId="1" numFmtId="0" xfId="0" applyAlignment="1" applyBorder="1" applyFont="1">
      <alignment horizontal="right"/>
    </xf>
    <xf borderId="1" fillId="6" fontId="19" numFmtId="0" xfId="0" applyBorder="1" applyFont="1"/>
    <xf borderId="1" fillId="6" fontId="19" numFmtId="10" xfId="0" applyBorder="1" applyFont="1" applyNumberFormat="1"/>
    <xf borderId="16" fillId="14" fontId="18" numFmtId="0" xfId="0" applyAlignment="1" applyBorder="1" applyFont="1">
      <alignment horizontal="center" vertical="center"/>
    </xf>
    <xf borderId="77" fillId="43" fontId="30" numFmtId="0" xfId="0" applyAlignment="1" applyBorder="1" applyFill="1" applyFont="1">
      <alignment horizontal="center" shrinkToFit="0" vertical="center" wrapText="1"/>
    </xf>
    <xf borderId="165" fillId="43" fontId="30" numFmtId="0" xfId="0" applyAlignment="1" applyBorder="1" applyFont="1">
      <alignment horizontal="center" shrinkToFit="0" vertical="center" wrapText="1"/>
    </xf>
    <xf borderId="29" fillId="43" fontId="30" numFmtId="0" xfId="0" applyAlignment="1" applyBorder="1" applyFont="1">
      <alignment horizontal="center" shrinkToFit="0" wrapText="1"/>
    </xf>
    <xf borderId="166" fillId="0" fontId="3" numFmtId="0" xfId="0" applyBorder="1" applyFont="1"/>
    <xf borderId="106" fillId="43" fontId="30" numFmtId="0" xfId="0" applyAlignment="1" applyBorder="1" applyFont="1">
      <alignment shrinkToFit="0" wrapText="1"/>
    </xf>
    <xf borderId="6" fillId="43" fontId="30" numFmtId="0" xfId="0" applyAlignment="1" applyBorder="1" applyFont="1">
      <alignment shrinkToFit="0" wrapText="1"/>
    </xf>
    <xf borderId="7" fillId="43" fontId="30" numFmtId="0" xfId="0" applyAlignment="1" applyBorder="1" applyFont="1">
      <alignment shrinkToFit="0" wrapText="1"/>
    </xf>
    <xf borderId="167" fillId="0" fontId="3" numFmtId="0" xfId="0" applyBorder="1" applyFont="1"/>
    <xf borderId="154" fillId="43" fontId="30" numFmtId="0" xfId="0" applyAlignment="1" applyBorder="1" applyFont="1">
      <alignment horizontal="center" shrinkToFit="0" vertical="center" wrapText="1"/>
    </xf>
    <xf borderId="120" fillId="43" fontId="30" numFmtId="0" xfId="0" applyAlignment="1" applyBorder="1" applyFont="1">
      <alignment horizontal="center" shrinkToFit="0" vertical="center" wrapText="1"/>
    </xf>
    <xf borderId="74" fillId="43" fontId="30" numFmtId="0" xfId="0" applyAlignment="1" applyBorder="1" applyFont="1">
      <alignment horizontal="center" shrinkToFit="0" vertical="center" wrapText="1"/>
    </xf>
    <xf borderId="1" fillId="43" fontId="30" numFmtId="0" xfId="0" applyAlignment="1" applyBorder="1" applyFont="1">
      <alignment horizontal="center" shrinkToFit="0" vertical="center" wrapText="1"/>
    </xf>
    <xf borderId="54" fillId="43" fontId="30" numFmtId="0" xfId="0" applyAlignment="1" applyBorder="1" applyFont="1">
      <alignment horizontal="center" shrinkToFit="0" vertical="center" wrapText="1"/>
    </xf>
    <xf borderId="1" fillId="3" fontId="11" numFmtId="0" xfId="0" applyAlignment="1" applyBorder="1" applyFont="1">
      <alignment horizontal="center" vertical="center"/>
    </xf>
    <xf borderId="168" fillId="0" fontId="3" numFmtId="0" xfId="0" applyBorder="1" applyFont="1"/>
    <xf borderId="141" fillId="43" fontId="30" numFmtId="0" xfId="0" applyAlignment="1" applyBorder="1" applyFont="1">
      <alignment horizontal="center" shrinkToFit="0" wrapText="1"/>
    </xf>
    <xf borderId="56" fillId="43" fontId="30" numFmtId="0" xfId="0" applyAlignment="1" applyBorder="1" applyFont="1">
      <alignment horizontal="center" shrinkToFit="0" wrapText="1"/>
    </xf>
    <xf borderId="57" fillId="43" fontId="30" numFmtId="0" xfId="0" applyAlignment="1" applyBorder="1" applyFont="1">
      <alignment horizontal="center" shrinkToFit="0" wrapText="1"/>
    </xf>
    <xf borderId="5" fillId="44" fontId="11" numFmtId="0" xfId="0" applyBorder="1" applyFill="1" applyFont="1"/>
    <xf borderId="6" fillId="44" fontId="11" numFmtId="0" xfId="0" applyBorder="1" applyFont="1"/>
    <xf borderId="6" fillId="44" fontId="11" numFmtId="1" xfId="0" applyBorder="1" applyFont="1" applyNumberFormat="1"/>
    <xf borderId="6" fillId="44" fontId="11" numFmtId="2" xfId="0" applyBorder="1" applyFont="1" applyNumberFormat="1"/>
    <xf borderId="7" fillId="44" fontId="11" numFmtId="0" xfId="0" applyBorder="1" applyFont="1"/>
    <xf borderId="50" fillId="44" fontId="11" numFmtId="0" xfId="0" applyBorder="1" applyFont="1"/>
    <xf borderId="1" fillId="44" fontId="11" numFmtId="0" xfId="0" applyBorder="1" applyFont="1"/>
    <xf borderId="1" fillId="44" fontId="11" numFmtId="1" xfId="0" applyBorder="1" applyFont="1" applyNumberFormat="1"/>
    <xf borderId="1" fillId="44" fontId="11" numFmtId="2" xfId="0" applyBorder="1" applyFont="1" applyNumberFormat="1"/>
    <xf borderId="54" fillId="44" fontId="11" numFmtId="0" xfId="0" applyBorder="1" applyFont="1"/>
    <xf borderId="159" fillId="43" fontId="30" numFmtId="0" xfId="0" applyBorder="1" applyFont="1"/>
    <xf borderId="160" fillId="43" fontId="30" numFmtId="0" xfId="0" applyBorder="1" applyFont="1"/>
    <xf borderId="164" fillId="43" fontId="30" numFmtId="0" xfId="0" applyBorder="1" applyFont="1"/>
    <xf borderId="1" fillId="3" fontId="28" numFmtId="0" xfId="0" applyBorder="1" applyFont="1"/>
    <xf borderId="1" fillId="3" fontId="28" numFmtId="2" xfId="0" applyAlignment="1" applyBorder="1" applyFont="1" applyNumberFormat="1">
      <alignment horizontal="center"/>
    </xf>
    <xf borderId="169" fillId="43" fontId="30" numFmtId="0" xfId="0" applyAlignment="1" applyBorder="1" applyFont="1">
      <alignment horizontal="center" shrinkToFit="0" vertical="center" wrapText="1"/>
    </xf>
    <xf borderId="98" fillId="43" fontId="30" numFmtId="0" xfId="0" applyAlignment="1" applyBorder="1" applyFont="1">
      <alignment shrinkToFit="0" wrapText="1"/>
    </xf>
    <xf borderId="129" fillId="43" fontId="30" numFmtId="0" xfId="0" applyAlignment="1" applyBorder="1" applyFont="1">
      <alignment shrinkToFit="0" wrapText="1"/>
    </xf>
    <xf borderId="113" fillId="43" fontId="30" numFmtId="0" xfId="0" applyAlignment="1" applyBorder="1" applyFont="1">
      <alignment horizontal="center" shrinkToFit="0" vertical="center" wrapText="1"/>
    </xf>
    <xf borderId="170" fillId="0" fontId="3" numFmtId="0" xfId="0" applyBorder="1" applyFont="1"/>
    <xf borderId="171" fillId="0" fontId="3" numFmtId="0" xfId="0" applyBorder="1" applyFont="1"/>
    <xf borderId="84" fillId="43" fontId="30" numFmtId="0" xfId="0" applyAlignment="1" applyBorder="1" applyFont="1">
      <alignment horizontal="center" shrinkToFit="0" wrapText="1"/>
    </xf>
    <xf borderId="137" fillId="43" fontId="30" numFmtId="0" xfId="0" applyAlignment="1" applyBorder="1" applyFont="1">
      <alignment horizontal="center" shrinkToFit="0" wrapText="1"/>
    </xf>
    <xf borderId="172" fillId="43" fontId="30" numFmtId="0" xfId="0" applyAlignment="1" applyBorder="1" applyFont="1">
      <alignment horizontal="center" shrinkToFit="0" vertical="center" wrapText="1"/>
    </xf>
    <xf borderId="98" fillId="43" fontId="30" numFmtId="0" xfId="0" applyAlignment="1" applyBorder="1" applyFont="1">
      <alignment horizontal="center" shrinkToFit="0" vertical="center" wrapText="1"/>
    </xf>
    <xf borderId="98" fillId="43" fontId="30" numFmtId="1" xfId="0" applyAlignment="1" applyBorder="1" applyFont="1" applyNumberFormat="1">
      <alignment horizontal="center" shrinkToFit="0" vertical="center" wrapText="1"/>
    </xf>
    <xf borderId="34" fillId="43" fontId="30" numFmtId="165" xfId="0" applyAlignment="1" applyBorder="1" applyFont="1" applyNumberFormat="1">
      <alignment shrinkToFit="0" vertical="center" wrapText="1"/>
    </xf>
    <xf borderId="173" fillId="43" fontId="30" numFmtId="165" xfId="0" applyAlignment="1" applyBorder="1" applyFont="1" applyNumberFormat="1">
      <alignment shrinkToFit="0" vertical="center" wrapText="1"/>
    </xf>
    <xf borderId="174" fillId="43" fontId="30" numFmtId="165" xfId="0" applyAlignment="1" applyBorder="1" applyFont="1" applyNumberFormat="1">
      <alignment shrinkToFit="0" vertical="center" wrapText="1"/>
    </xf>
    <xf borderId="98" fillId="43" fontId="30" numFmtId="165" xfId="0" applyAlignment="1" applyBorder="1" applyFont="1" applyNumberFormat="1">
      <alignment horizontal="center" shrinkToFit="0" vertical="center" wrapText="1"/>
    </xf>
    <xf borderId="74" fillId="43" fontId="30" numFmtId="165" xfId="0" applyAlignment="1" applyBorder="1" applyFont="1" applyNumberFormat="1">
      <alignment horizontal="center" shrinkToFit="0" vertical="center" wrapText="1"/>
    </xf>
    <xf borderId="74" fillId="43" fontId="30" numFmtId="1" xfId="0" applyAlignment="1" applyBorder="1" applyFont="1" applyNumberFormat="1">
      <alignment horizontal="center" shrinkToFit="0" vertical="center" wrapText="1"/>
    </xf>
    <xf borderId="74" fillId="43" fontId="30" numFmtId="0" xfId="0" applyAlignment="1" applyBorder="1" applyFont="1">
      <alignment horizontal="center" shrinkToFit="0" wrapText="1"/>
    </xf>
    <xf borderId="113" fillId="43" fontId="30" numFmtId="0" xfId="0" applyAlignment="1" applyBorder="1" applyFont="1">
      <alignment horizontal="center" shrinkToFit="0" wrapText="1"/>
    </xf>
    <xf borderId="1" fillId="43" fontId="30" numFmtId="0" xfId="0" applyAlignment="1" applyBorder="1" applyFont="1">
      <alignment horizontal="center" shrinkToFit="0" wrapText="1"/>
    </xf>
    <xf borderId="39" fillId="4" fontId="28" numFmtId="0" xfId="0" applyBorder="1" applyFont="1"/>
    <xf borderId="88" fillId="4" fontId="28" numFmtId="0" xfId="0" applyBorder="1" applyFont="1"/>
    <xf borderId="88" fillId="4" fontId="28" numFmtId="164" xfId="0" applyBorder="1" applyFont="1" applyNumberFormat="1"/>
    <xf borderId="1" fillId="3" fontId="28" numFmtId="0" xfId="0" applyAlignment="1" applyBorder="1" applyFont="1">
      <alignment horizontal="center" vertical="center"/>
    </xf>
    <xf borderId="1" fillId="3" fontId="28" numFmtId="1" xfId="0" applyAlignment="1" applyBorder="1" applyFont="1" applyNumberFormat="1">
      <alignment horizontal="center" vertical="center"/>
    </xf>
    <xf borderId="1" fillId="3" fontId="28" numFmtId="1" xfId="0" applyAlignment="1" applyBorder="1" applyFont="1" applyNumberFormat="1">
      <alignment horizontal="center"/>
    </xf>
    <xf borderId="70" fillId="14" fontId="20" numFmtId="0" xfId="0" applyAlignment="1" applyBorder="1" applyFont="1">
      <alignment horizontal="left" vertical="center"/>
    </xf>
    <xf borderId="175" fillId="0" fontId="3" numFmtId="0" xfId="0" applyBorder="1" applyFont="1"/>
    <xf borderId="87" fillId="45" fontId="38" numFmtId="0" xfId="0" applyAlignment="1" applyBorder="1" applyFill="1" applyFont="1">
      <alignment horizontal="center" shrinkToFit="0" vertical="center" wrapText="1"/>
    </xf>
    <xf borderId="87" fillId="37" fontId="11" numFmtId="0" xfId="0" applyAlignment="1" applyBorder="1" applyFont="1">
      <alignment horizontal="left"/>
    </xf>
    <xf borderId="87" fillId="37" fontId="11" numFmtId="0" xfId="0" applyAlignment="1" applyBorder="1" applyFont="1">
      <alignment horizontal="center"/>
    </xf>
    <xf borderId="87" fillId="37" fontId="11" numFmtId="10" xfId="0" applyAlignment="1" applyBorder="1" applyFont="1" applyNumberFormat="1">
      <alignment horizontal="center"/>
    </xf>
    <xf borderId="87" fillId="37" fontId="11" numFmtId="1" xfId="0" applyAlignment="1" applyBorder="1" applyFont="1" applyNumberFormat="1">
      <alignment horizontal="center"/>
    </xf>
    <xf borderId="87" fillId="37" fontId="11" numFmtId="165" xfId="0" applyAlignment="1" applyBorder="1" applyFont="1" applyNumberFormat="1">
      <alignment horizontal="center"/>
    </xf>
    <xf borderId="87" fillId="37" fontId="11" numFmtId="2" xfId="0" applyAlignment="1" applyBorder="1" applyFont="1" applyNumberFormat="1">
      <alignment horizontal="center"/>
    </xf>
    <xf borderId="51" fillId="20" fontId="18" numFmtId="0" xfId="0" applyAlignment="1" applyBorder="1" applyFont="1">
      <alignment horizontal="center"/>
    </xf>
    <xf borderId="1" fillId="46" fontId="1" numFmtId="0" xfId="0" applyBorder="1" applyFill="1" applyFont="1"/>
    <xf borderId="58" fillId="20" fontId="20" numFmtId="0" xfId="0" applyAlignment="1" applyBorder="1" applyFont="1">
      <alignment horizontal="center"/>
    </xf>
    <xf borderId="50" fillId="27" fontId="1" numFmtId="0" xfId="0" applyBorder="1" applyFont="1"/>
    <xf borderId="54" fillId="27" fontId="1" numFmtId="1" xfId="0" applyBorder="1" applyFont="1" applyNumberFormat="1"/>
    <xf borderId="80" fillId="47" fontId="20" numFmtId="0" xfId="0" applyBorder="1" applyFill="1" applyFont="1"/>
    <xf borderId="61" fillId="48" fontId="1" numFmtId="1" xfId="0" applyBorder="1" applyFill="1" applyFont="1" applyNumberFormat="1"/>
    <xf borderId="61" fillId="8" fontId="1" numFmtId="0" xfId="0" applyBorder="1" applyFont="1"/>
    <xf borderId="5" fillId="18" fontId="9" numFmtId="0" xfId="0" applyBorder="1" applyFont="1"/>
    <xf borderId="145" fillId="48" fontId="1" numFmtId="9" xfId="0" applyBorder="1" applyFont="1" applyNumberFormat="1"/>
    <xf borderId="61" fillId="8" fontId="1" numFmtId="0" xfId="0" applyAlignment="1" applyBorder="1" applyFont="1">
      <alignment horizontal="center" vertical="center"/>
    </xf>
    <xf borderId="50" fillId="18" fontId="9" numFmtId="0" xfId="0" applyBorder="1" applyFont="1"/>
    <xf borderId="147" fillId="48" fontId="1" numFmtId="9" xfId="0" applyBorder="1" applyFont="1" applyNumberFormat="1"/>
    <xf borderId="43" fillId="8" fontId="1" numFmtId="9" xfId="0" applyAlignment="1" applyBorder="1" applyFont="1" applyNumberFormat="1">
      <alignment horizontal="center" vertical="center"/>
    </xf>
    <xf borderId="55" fillId="18" fontId="9" numFmtId="0" xfId="0" applyBorder="1" applyFont="1"/>
    <xf borderId="148" fillId="48" fontId="1" numFmtId="9" xfId="0" applyBorder="1" applyFont="1" applyNumberFormat="1"/>
    <xf borderId="54" fillId="27" fontId="1" numFmtId="0" xfId="0" applyBorder="1" applyFont="1"/>
    <xf borderId="58" fillId="47" fontId="39" numFmtId="0" xfId="0" applyAlignment="1" applyBorder="1" applyFont="1">
      <alignment horizontal="center"/>
    </xf>
    <xf borderId="54" fillId="6" fontId="1" numFmtId="9" xfId="0" applyBorder="1" applyFont="1" applyNumberFormat="1"/>
    <xf borderId="54" fillId="6" fontId="1" numFmtId="0" xfId="0" applyBorder="1" applyFont="1"/>
    <xf borderId="80" fillId="27" fontId="1" numFmtId="0" xfId="0" applyBorder="1" applyFont="1"/>
    <xf borderId="64" fillId="27" fontId="1" numFmtId="0" xfId="0" applyBorder="1" applyFont="1"/>
    <xf borderId="5" fillId="27" fontId="9" numFmtId="0" xfId="0" applyBorder="1" applyFont="1"/>
    <xf borderId="7" fillId="27" fontId="1" numFmtId="9" xfId="0" applyBorder="1" applyFont="1" applyNumberFormat="1"/>
    <xf borderId="57" fillId="6" fontId="1" numFmtId="0" xfId="0" applyBorder="1" applyFont="1"/>
    <xf borderId="176" fillId="27" fontId="9" numFmtId="0" xfId="0" applyBorder="1" applyFont="1"/>
    <xf borderId="177" fillId="27" fontId="1" numFmtId="9" xfId="0" applyBorder="1" applyFont="1" applyNumberFormat="1"/>
    <xf borderId="55" fillId="27" fontId="9" numFmtId="0" xfId="0" applyBorder="1" applyFont="1"/>
    <xf borderId="57" fillId="27" fontId="1" numFmtId="9" xfId="0" applyBorder="1" applyFont="1" applyNumberFormat="1"/>
    <xf borderId="26" fillId="0" fontId="1" numFmtId="0" xfId="0" applyAlignment="1" applyBorder="1" applyFont="1">
      <alignment horizontal="center" shrinkToFit="0" vertical="center" wrapText="1"/>
    </xf>
    <xf borderId="82" fillId="0" fontId="1" numFmtId="0" xfId="0" applyAlignment="1" applyBorder="1" applyFont="1">
      <alignment horizontal="center" vertical="center"/>
    </xf>
    <xf borderId="82" fillId="0" fontId="1" numFmtId="0" xfId="0" applyAlignment="1" applyBorder="1" applyFont="1">
      <alignment horizontal="center" shrinkToFit="0" vertical="center" wrapText="1"/>
    </xf>
    <xf borderId="82" fillId="0" fontId="10" numFmtId="0" xfId="0" applyAlignment="1" applyBorder="1" applyFont="1">
      <alignment horizontal="center" shrinkToFit="0" vertical="center" wrapText="1"/>
    </xf>
    <xf borderId="44" fillId="0" fontId="10" numFmtId="0" xfId="0" applyAlignment="1" applyBorder="1" applyFont="1">
      <alignment horizontal="center" shrinkToFit="0" vertical="center" wrapText="1"/>
    </xf>
    <xf borderId="89" fillId="0" fontId="1" numFmtId="0" xfId="0" applyAlignment="1" applyBorder="1" applyFont="1">
      <alignment horizontal="center" vertical="center"/>
    </xf>
    <xf borderId="48" fillId="0" fontId="1" numFmtId="0" xfId="0" applyAlignment="1" applyBorder="1" applyFont="1">
      <alignment horizontal="center" vertical="center"/>
    </xf>
    <xf borderId="1" fillId="6" fontId="40" numFmtId="0" xfId="0" applyBorder="1" applyFont="1"/>
    <xf borderId="1" fillId="6" fontId="41" numFmtId="0" xfId="0" applyBorder="1" applyFont="1"/>
    <xf borderId="1" fillId="6" fontId="42" numFmtId="0" xfId="0" applyBorder="1" applyFont="1"/>
    <xf borderId="1" fillId="6" fontId="43" numFmtId="0" xfId="0" applyBorder="1" applyFont="1"/>
    <xf borderId="1" fillId="6" fontId="44" numFmtId="0" xfId="0" applyBorder="1" applyFont="1"/>
    <xf borderId="1" fillId="6" fontId="45" numFmtId="0" xfId="0" applyBorder="1" applyFont="1"/>
    <xf borderId="1" fillId="6" fontId="40" numFmtId="49" xfId="0" applyAlignment="1" applyBorder="1" applyFont="1" applyNumberFormat="1">
      <alignment horizontal="center" vertical="center"/>
    </xf>
    <xf borderId="1" fillId="6" fontId="42" numFmtId="0" xfId="0" applyAlignment="1" applyBorder="1" applyFont="1">
      <alignment vertical="top"/>
    </xf>
    <xf borderId="120" fillId="6" fontId="40" numFmtId="0" xfId="0" applyAlignment="1" applyBorder="1" applyFont="1">
      <alignment horizontal="center"/>
    </xf>
    <xf borderId="95" fillId="6" fontId="40" numFmtId="0" xfId="0" applyAlignment="1" applyBorder="1" applyFont="1">
      <alignment horizontal="center"/>
    </xf>
    <xf borderId="87" fillId="6" fontId="40" numFmtId="0" xfId="0" applyBorder="1" applyFont="1"/>
    <xf borderId="87" fillId="6" fontId="40" numFmtId="0" xfId="0" applyAlignment="1" applyBorder="1" applyFont="1">
      <alignment horizontal="center" vertical="center"/>
    </xf>
    <xf borderId="1" fillId="6" fontId="40" numFmtId="49" xfId="0" applyAlignment="1" applyBorder="1" applyFont="1" applyNumberFormat="1">
      <alignment vertical="center"/>
    </xf>
    <xf borderId="95" fillId="6" fontId="46" numFmtId="0" xfId="0" applyAlignment="1" applyBorder="1" applyFont="1">
      <alignment horizontal="center" vertical="center"/>
    </xf>
    <xf borderId="120" fillId="6" fontId="40" numFmtId="0" xfId="0" applyAlignment="1" applyBorder="1" applyFont="1">
      <alignment horizontal="center" vertical="center"/>
    </xf>
    <xf borderId="22" fillId="6" fontId="40" numFmtId="0" xfId="0" applyAlignment="1" applyBorder="1" applyFont="1">
      <alignment horizontal="left" shrinkToFit="0" vertical="top" wrapText="1"/>
    </xf>
    <xf borderId="87" fillId="6" fontId="40" numFmtId="0" xfId="0" applyAlignment="1" applyBorder="1" applyFont="1">
      <alignment horizontal="center"/>
    </xf>
    <xf borderId="87" fillId="6" fontId="40" numFmtId="49" xfId="0" applyAlignment="1" applyBorder="1" applyFont="1" applyNumberFormat="1">
      <alignment horizontal="center"/>
    </xf>
    <xf borderId="95" fillId="6" fontId="40" numFmtId="0" xfId="0" applyAlignment="1" applyBorder="1" applyFont="1">
      <alignment horizontal="left" vertical="top"/>
    </xf>
    <xf borderId="1" fillId="6" fontId="40" numFmtId="0" xfId="0" applyAlignment="1" applyBorder="1" applyFont="1">
      <alignment horizontal="center" vertical="center"/>
    </xf>
    <xf borderId="51" fillId="6" fontId="46" numFmtId="0" xfId="0" applyAlignment="1" applyBorder="1" applyFont="1">
      <alignment horizontal="center"/>
    </xf>
    <xf borderId="22" fillId="6" fontId="40" numFmtId="0" xfId="0" applyAlignment="1" applyBorder="1" applyFont="1">
      <alignment horizontal="center" shrinkToFit="0" wrapText="1"/>
    </xf>
    <xf borderId="51" fillId="6" fontId="40" numFmtId="0" xfId="0" applyAlignment="1" applyBorder="1" applyFont="1">
      <alignment horizontal="center" shrinkToFit="0" vertical="top" wrapText="1"/>
    </xf>
    <xf borderId="51" fillId="6" fontId="40" numFmtId="0" xfId="0" applyAlignment="1" applyBorder="1" applyFont="1">
      <alignment horizontal="center" shrinkToFit="0" wrapText="1"/>
    </xf>
    <xf borderId="51" fillId="6" fontId="40" numFmtId="0" xfId="0" applyAlignment="1" applyBorder="1" applyFont="1">
      <alignment horizontal="center" shrinkToFit="0" vertical="center" wrapText="1"/>
    </xf>
    <xf borderId="1" fillId="49" fontId="47" numFmtId="0" xfId="0" applyAlignment="1" applyBorder="1" applyFill="1" applyFont="1">
      <alignment horizontal="center" shrinkToFit="0" vertical="center" wrapText="1"/>
    </xf>
    <xf borderId="1" fillId="49" fontId="38" numFmtId="0" xfId="0" applyAlignment="1" applyBorder="1" applyFont="1">
      <alignment horizontal="center" shrinkToFit="0" vertical="center" wrapText="1"/>
    </xf>
    <xf borderId="178" fillId="50" fontId="28" numFmtId="0" xfId="0" applyAlignment="1" applyBorder="1" applyFill="1" applyFont="1">
      <alignment horizontal="center" shrinkToFit="0" vertical="top" wrapText="1"/>
    </xf>
    <xf borderId="179" fillId="50" fontId="28" numFmtId="0" xfId="0" applyAlignment="1" applyBorder="1" applyFont="1">
      <alignment horizontal="center" shrinkToFit="0" vertical="top" wrapText="1"/>
    </xf>
    <xf borderId="179" fillId="50" fontId="28" numFmtId="0" xfId="0" applyAlignment="1" applyBorder="1" applyFont="1">
      <alignment horizontal="left" shrinkToFit="0" vertical="top" wrapText="1"/>
    </xf>
    <xf borderId="180" fillId="50" fontId="28" numFmtId="0" xfId="0" applyAlignment="1" applyBorder="1" applyFont="1">
      <alignment horizontal="center" shrinkToFit="0" vertical="top" wrapText="1"/>
    </xf>
    <xf borderId="181" fillId="0" fontId="10" numFmtId="0" xfId="0" applyAlignment="1" applyBorder="1" applyFont="1">
      <alignment horizontal="center" shrinkToFit="0" vertical="top" wrapText="1"/>
    </xf>
    <xf borderId="182" fillId="0" fontId="48" numFmtId="1" xfId="0" applyAlignment="1" applyBorder="1" applyFont="1" applyNumberFormat="1">
      <alignment horizontal="center" shrinkToFit="1" vertical="top" wrapText="0"/>
    </xf>
    <xf borderId="182" fillId="0" fontId="10" numFmtId="0" xfId="0" applyAlignment="1" applyBorder="1" applyFont="1">
      <alignment horizontal="left" shrinkToFit="0" vertical="top" wrapText="1"/>
    </xf>
    <xf borderId="183" fillId="0" fontId="10" numFmtId="0" xfId="0" applyAlignment="1" applyBorder="1" applyFont="1">
      <alignment horizontal="center" shrinkToFit="0" vertical="center" wrapText="1"/>
    </xf>
    <xf borderId="181" fillId="51" fontId="10" numFmtId="0" xfId="0" applyAlignment="1" applyBorder="1" applyFill="1" applyFont="1">
      <alignment horizontal="center" shrinkToFit="0" vertical="top" wrapText="1"/>
    </xf>
    <xf borderId="184" fillId="52" fontId="48" numFmtId="1" xfId="0" applyAlignment="1" applyBorder="1" applyFill="1" applyFont="1" applyNumberFormat="1">
      <alignment horizontal="center" shrinkToFit="1" vertical="top" wrapText="0"/>
    </xf>
    <xf borderId="184" fillId="52" fontId="10" numFmtId="0" xfId="0" applyAlignment="1" applyBorder="1" applyFont="1">
      <alignment horizontal="left" shrinkToFit="0" vertical="top" wrapText="1"/>
    </xf>
    <xf borderId="185" fillId="0" fontId="3" numFmtId="0" xfId="0" applyBorder="1" applyFont="1"/>
    <xf borderId="184" fillId="0" fontId="48" numFmtId="1" xfId="0" applyAlignment="1" applyBorder="1" applyFont="1" applyNumberFormat="1">
      <alignment horizontal="center" shrinkToFit="1" vertical="top" wrapText="0"/>
    </xf>
    <xf borderId="184" fillId="0" fontId="10" numFmtId="0" xfId="0" applyAlignment="1" applyBorder="1" applyFont="1">
      <alignment horizontal="left" shrinkToFit="0" vertical="top" wrapText="1"/>
    </xf>
    <xf borderId="186" fillId="0" fontId="3" numFmtId="0" xfId="0" applyBorder="1" applyFont="1"/>
    <xf borderId="187" fillId="0" fontId="10" numFmtId="0" xfId="0" applyAlignment="1" applyBorder="1" applyFont="1">
      <alignment horizontal="center" shrinkToFit="0" vertical="center" wrapText="1"/>
    </xf>
  </cellXfs>
  <cellStyles count="1">
    <cellStyle xfId="0" name="Normal" builtinId="0"/>
  </cellStyles>
  <dxfs count="4">
    <dxf>
      <font>
        <color rgb="FF9C0006"/>
      </font>
      <fill>
        <patternFill patternType="solid">
          <fgColor rgb="FFFFC7CE"/>
          <bgColor rgb="FFFFC7CE"/>
        </patternFill>
      </fill>
      <border/>
    </dxf>
    <dxf>
      <font>
        <b/>
        <color rgb="FFFF0000"/>
      </font>
      <fill>
        <patternFill patternType="none"/>
      </fill>
      <border/>
    </dxf>
    <dxf>
      <font>
        <b/>
        <color rgb="FF993300"/>
      </font>
      <fill>
        <patternFill patternType="none"/>
      </fill>
      <border/>
    </dxf>
    <dxf>
      <font>
        <color rgb="FF9CC2E5"/>
      </font>
      <fill>
        <patternFill patternType="none"/>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2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161925</xdr:colOff>
      <xdr:row>3</xdr:row>
      <xdr:rowOff>28575</xdr:rowOff>
    </xdr:from>
    <xdr:ext cx="2219325" cy="32099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104775</xdr:colOff>
      <xdr:row>3</xdr:row>
      <xdr:rowOff>76200</xdr:rowOff>
    </xdr:from>
    <xdr:ext cx="3505200" cy="32480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323850</xdr:colOff>
      <xdr:row>24</xdr:row>
      <xdr:rowOff>152400</xdr:rowOff>
    </xdr:from>
    <xdr:ext cx="542925" cy="92392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66675</xdr:colOff>
      <xdr:row>16</xdr:row>
      <xdr:rowOff>0</xdr:rowOff>
    </xdr:from>
    <xdr:ext cx="3143250" cy="1019175"/>
    <xdr:sp>
      <xdr:nvSpPr>
        <xdr:cNvPr id="3" name="Shape 3"/>
        <xdr:cNvSpPr txBox="1"/>
      </xdr:nvSpPr>
      <xdr:spPr>
        <a:xfrm>
          <a:off x="3779138" y="3275175"/>
          <a:ext cx="3133725" cy="1009650"/>
        </a:xfrm>
        <a:prstGeom prst="rect">
          <a:avLst/>
        </a:prstGeom>
        <a:gradFill>
          <a:gsLst>
            <a:gs pos="0">
              <a:srgbClr val="5F82CA"/>
            </a:gs>
            <a:gs pos="50000">
              <a:srgbClr val="3C70CA"/>
            </a:gs>
            <a:gs pos="100000">
              <a:srgbClr val="2E60B9"/>
            </a:gs>
          </a:gsLst>
          <a:lin ang="5400000" scaled="0"/>
        </a:grad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600" cap="none">
              <a:solidFill>
                <a:srgbClr val="EBE9E9"/>
              </a:solidFill>
              <a:latin typeface="Calibri"/>
              <a:ea typeface="Calibri"/>
              <a:cs typeface="Calibri"/>
              <a:sym typeface="Calibri"/>
            </a:rPr>
            <a:t>Creado por</a:t>
          </a:r>
          <a:endParaRPr sz="1400"/>
        </a:p>
        <a:p>
          <a:pPr indent="0" lvl="0" marL="0" rtl="0" algn="l">
            <a:spcBef>
              <a:spcPts val="0"/>
            </a:spcBef>
            <a:spcAft>
              <a:spcPts val="0"/>
            </a:spcAft>
            <a:buNone/>
          </a:pPr>
          <a:r>
            <a:rPr b="1" lang="en-US" sz="1600" cap="none">
              <a:solidFill>
                <a:srgbClr val="EBE9E9"/>
              </a:solidFill>
              <a:latin typeface="Calibri"/>
              <a:ea typeface="Calibri"/>
              <a:cs typeface="Calibri"/>
              <a:sym typeface="Calibri"/>
            </a:rPr>
            <a:t>Lic. Nut. Fernando Flores Escudero</a:t>
          </a:r>
          <a:endParaRPr sz="1400"/>
        </a:p>
        <a:p>
          <a:pPr indent="0" lvl="0" marL="0" rtl="0" algn="l">
            <a:spcBef>
              <a:spcPts val="0"/>
            </a:spcBef>
            <a:spcAft>
              <a:spcPts val="0"/>
            </a:spcAft>
            <a:buNone/>
          </a:pPr>
          <a:r>
            <a:rPr b="1" lang="en-US" sz="1600" cap="none">
              <a:solidFill>
                <a:srgbClr val="EBE9E9"/>
              </a:solidFill>
              <a:latin typeface="Calibri"/>
              <a:ea typeface="Calibri"/>
              <a:cs typeface="Calibri"/>
              <a:sym typeface="Calibri"/>
            </a:rPr>
            <a:t>f.flores.escudero@gmail.com</a:t>
          </a:r>
          <a:endParaRPr sz="1400"/>
        </a:p>
      </xdr:txBody>
    </xdr:sp>
    <xdr:clientData fLocksWithSheet="0"/>
  </xdr:oneCellAnchor>
  <xdr:oneCellAnchor>
    <xdr:from>
      <xdr:col>0</xdr:col>
      <xdr:colOff>0</xdr:colOff>
      <xdr:row>7</xdr:row>
      <xdr:rowOff>28575</xdr:rowOff>
    </xdr:from>
    <xdr:ext cx="4171950" cy="58007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61</xdr:row>
      <xdr:rowOff>0</xdr:rowOff>
    </xdr:from>
    <xdr:ext cx="6943725" cy="390525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752475</xdr:colOff>
      <xdr:row>84</xdr:row>
      <xdr:rowOff>57150</xdr:rowOff>
    </xdr:from>
    <xdr:ext cx="5562600" cy="248602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76200</xdr:colOff>
      <xdr:row>2</xdr:row>
      <xdr:rowOff>19050</xdr:rowOff>
    </xdr:from>
    <xdr:ext cx="704850" cy="561975"/>
    <xdr:pic>
      <xdr:nvPicPr>
        <xdr:cNvPr descr="CE" id="0" name="image5.png"/>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mailto:f3e64@hotmail.com" TargetMode="External"/><Relationship Id="rId2"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11.43"/>
    <col customWidth="1" min="6" max="6" width="16.43"/>
    <col customWidth="1" min="7" max="7" width="34.0"/>
    <col customWidth="1" min="8" max="9" width="11.43"/>
    <col customWidth="1" min="10" max="26" width="10.71"/>
  </cols>
  <sheetData>
    <row r="1">
      <c r="A1" s="1"/>
      <c r="B1" s="1"/>
      <c r="C1" s="1"/>
      <c r="D1" s="1"/>
      <c r="E1" s="1"/>
      <c r="F1" s="1"/>
      <c r="G1" s="1"/>
      <c r="H1" s="1"/>
      <c r="I1" s="1"/>
      <c r="J1" s="1"/>
      <c r="K1" s="1"/>
      <c r="L1" s="1"/>
      <c r="M1" s="1"/>
      <c r="N1" s="1"/>
      <c r="O1" s="1"/>
      <c r="P1" s="1"/>
      <c r="Q1" s="1"/>
      <c r="R1" s="1"/>
      <c r="S1" s="1"/>
      <c r="T1" s="1"/>
      <c r="U1" s="1"/>
      <c r="V1" s="1"/>
      <c r="W1" s="1"/>
      <c r="X1" s="1"/>
      <c r="Y1" s="1"/>
      <c r="Z1" s="1"/>
    </row>
    <row r="2" ht="41.25" customHeight="1">
      <c r="A2" s="1"/>
      <c r="B2" s="2" t="s">
        <v>0</v>
      </c>
      <c r="C2" s="3"/>
      <c r="D2" s="3"/>
      <c r="E2" s="3"/>
      <c r="F2" s="3"/>
      <c r="G2" s="4"/>
      <c r="H2" s="1"/>
      <c r="I2" s="1"/>
      <c r="J2" s="1"/>
      <c r="K2" s="1"/>
      <c r="L2" s="1"/>
      <c r="M2" s="1"/>
      <c r="N2" s="1"/>
      <c r="O2" s="1"/>
      <c r="P2" s="1"/>
      <c r="Q2" s="1"/>
      <c r="R2" s="1"/>
      <c r="S2" s="1"/>
      <c r="T2" s="1"/>
      <c r="U2" s="1"/>
      <c r="V2" s="1"/>
      <c r="W2" s="1"/>
      <c r="X2" s="1"/>
      <c r="Y2" s="1"/>
      <c r="Z2" s="1"/>
    </row>
    <row r="3" ht="4.5" customHeight="1">
      <c r="A3" s="1"/>
      <c r="B3" s="5"/>
      <c r="C3" s="6"/>
      <c r="D3" s="6"/>
      <c r="E3" s="6"/>
      <c r="F3" s="6"/>
      <c r="G3" s="7"/>
      <c r="H3" s="1"/>
      <c r="I3" s="1"/>
      <c r="J3" s="1"/>
      <c r="K3" s="1"/>
      <c r="L3" s="1"/>
      <c r="M3" s="1"/>
      <c r="N3" s="1"/>
      <c r="O3" s="1"/>
      <c r="P3" s="1"/>
      <c r="Q3" s="1"/>
      <c r="R3" s="1"/>
      <c r="S3" s="1"/>
      <c r="T3" s="1"/>
      <c r="U3" s="1"/>
      <c r="V3" s="1"/>
      <c r="W3" s="1"/>
      <c r="X3" s="1"/>
      <c r="Y3" s="1"/>
      <c r="Z3" s="1"/>
    </row>
    <row r="4">
      <c r="A4" s="1"/>
      <c r="B4" s="8" t="s">
        <v>1</v>
      </c>
      <c r="C4" s="9"/>
      <c r="D4" s="9"/>
      <c r="E4" s="9"/>
      <c r="F4" s="9"/>
      <c r="G4" s="10"/>
      <c r="H4" s="1"/>
      <c r="I4" s="11" t="s">
        <v>2</v>
      </c>
      <c r="J4" s="1"/>
      <c r="K4" s="1"/>
      <c r="L4" s="1"/>
      <c r="M4" s="1"/>
      <c r="N4" s="1"/>
      <c r="O4" s="1"/>
      <c r="P4" s="1"/>
      <c r="Q4" s="1"/>
      <c r="R4" s="1"/>
      <c r="S4" s="1"/>
      <c r="T4" s="1"/>
      <c r="U4" s="1"/>
      <c r="V4" s="1"/>
      <c r="W4" s="1"/>
      <c r="X4" s="1"/>
      <c r="Y4" s="1"/>
      <c r="Z4" s="1"/>
    </row>
    <row r="5" ht="11.25" customHeight="1">
      <c r="A5" s="1"/>
      <c r="B5" s="12"/>
      <c r="G5" s="13"/>
      <c r="H5" s="1"/>
      <c r="I5" s="1"/>
      <c r="J5" s="1"/>
      <c r="K5" s="1"/>
      <c r="L5" s="1"/>
      <c r="M5" s="1"/>
      <c r="N5" s="1"/>
      <c r="O5" s="1"/>
      <c r="P5" s="1"/>
      <c r="Q5" s="1"/>
      <c r="R5" s="1"/>
      <c r="S5" s="1"/>
      <c r="T5" s="1"/>
      <c r="U5" s="1"/>
      <c r="V5" s="1"/>
      <c r="W5" s="1"/>
      <c r="X5" s="1"/>
      <c r="Y5" s="1"/>
      <c r="Z5" s="1"/>
    </row>
    <row r="6" ht="11.25" customHeight="1">
      <c r="A6" s="1"/>
      <c r="B6" s="14"/>
      <c r="C6" s="15"/>
      <c r="D6" s="15"/>
      <c r="E6" s="15"/>
      <c r="F6" s="15"/>
      <c r="G6" s="16"/>
      <c r="H6" s="1"/>
      <c r="I6" s="1"/>
      <c r="J6" s="1"/>
      <c r="K6" s="1"/>
      <c r="L6" s="1"/>
      <c r="M6" s="1"/>
      <c r="N6" s="1"/>
      <c r="O6" s="1"/>
      <c r="P6" s="1"/>
      <c r="Q6" s="1"/>
      <c r="R6" s="1"/>
      <c r="S6" s="1"/>
      <c r="T6" s="1"/>
      <c r="U6" s="1"/>
      <c r="V6" s="1"/>
      <c r="W6" s="1"/>
      <c r="X6" s="1"/>
      <c r="Y6" s="1"/>
      <c r="Z6" s="1"/>
    </row>
    <row r="7">
      <c r="A7" s="1"/>
      <c r="B7" s="8" t="s">
        <v>3</v>
      </c>
      <c r="C7" s="9"/>
      <c r="D7" s="9"/>
      <c r="E7" s="9"/>
      <c r="F7" s="9"/>
      <c r="G7" s="10"/>
      <c r="H7" s="1"/>
      <c r="I7" s="1"/>
      <c r="J7" s="1"/>
      <c r="K7" s="1"/>
      <c r="L7" s="1"/>
      <c r="M7" s="1"/>
      <c r="N7" s="1"/>
      <c r="O7" s="1"/>
      <c r="P7" s="1"/>
      <c r="Q7" s="1"/>
      <c r="R7" s="1"/>
      <c r="S7" s="1"/>
      <c r="T7" s="1"/>
      <c r="U7" s="1"/>
      <c r="V7" s="1"/>
      <c r="W7" s="1"/>
      <c r="X7" s="1"/>
      <c r="Y7" s="1"/>
      <c r="Z7" s="1"/>
    </row>
    <row r="8">
      <c r="A8" s="1"/>
      <c r="B8" s="12"/>
      <c r="G8" s="13"/>
      <c r="H8" s="1"/>
      <c r="I8" s="1"/>
      <c r="J8" s="1"/>
      <c r="K8" s="1"/>
      <c r="L8" s="1"/>
      <c r="M8" s="1"/>
      <c r="N8" s="1"/>
      <c r="O8" s="1"/>
      <c r="P8" s="1"/>
      <c r="Q8" s="1"/>
      <c r="R8" s="1"/>
      <c r="S8" s="1"/>
      <c r="T8" s="1"/>
      <c r="U8" s="1"/>
      <c r="V8" s="1"/>
      <c r="W8" s="1"/>
      <c r="X8" s="1"/>
      <c r="Y8" s="1"/>
      <c r="Z8" s="1"/>
    </row>
    <row r="9" ht="156.0" customHeight="1">
      <c r="A9" s="1"/>
      <c r="B9" s="14"/>
      <c r="C9" s="15"/>
      <c r="D9" s="15"/>
      <c r="E9" s="15"/>
      <c r="F9" s="15"/>
      <c r="G9" s="16"/>
      <c r="H9" s="1"/>
      <c r="I9" s="1"/>
      <c r="J9" s="1"/>
      <c r="K9" s="1"/>
      <c r="L9" s="1"/>
      <c r="M9" s="1"/>
      <c r="N9" s="1"/>
      <c r="O9" s="1"/>
      <c r="P9" s="1"/>
      <c r="Q9" s="1"/>
      <c r="R9" s="1"/>
      <c r="S9" s="1"/>
      <c r="T9" s="1"/>
      <c r="U9" s="1"/>
      <c r="V9" s="1"/>
      <c r="W9" s="1"/>
      <c r="X9" s="1"/>
      <c r="Y9" s="1"/>
      <c r="Z9" s="1"/>
    </row>
    <row r="10" ht="102.75" customHeight="1">
      <c r="A10" s="1"/>
      <c r="B10" s="17" t="s">
        <v>4</v>
      </c>
      <c r="C10" s="18"/>
      <c r="D10" s="18"/>
      <c r="E10" s="18"/>
      <c r="F10" s="18"/>
      <c r="G10" s="19"/>
      <c r="H10" s="1"/>
      <c r="I10" s="1"/>
      <c r="J10" s="1"/>
      <c r="K10" s="1"/>
      <c r="L10" s="1"/>
      <c r="M10" s="1"/>
      <c r="N10" s="1"/>
      <c r="O10" s="1"/>
      <c r="P10" s="1"/>
      <c r="Q10" s="1"/>
      <c r="R10" s="1"/>
      <c r="S10" s="1"/>
      <c r="T10" s="1"/>
      <c r="U10" s="1"/>
      <c r="V10" s="1"/>
      <c r="W10" s="1"/>
      <c r="X10" s="1"/>
      <c r="Y10" s="1"/>
      <c r="Z10" s="1"/>
    </row>
    <row r="11" ht="19.5" customHeight="1">
      <c r="A11" s="1"/>
      <c r="B11" s="20" t="s">
        <v>5</v>
      </c>
      <c r="C11" s="18"/>
      <c r="D11" s="18"/>
      <c r="E11" s="18"/>
      <c r="F11" s="18"/>
      <c r="G11" s="19"/>
      <c r="H11" s="1"/>
      <c r="I11" s="1"/>
      <c r="J11" s="1"/>
      <c r="K11" s="1"/>
      <c r="L11" s="1"/>
      <c r="M11" s="1"/>
      <c r="N11" s="1"/>
      <c r="O11" s="1"/>
      <c r="P11" s="1"/>
      <c r="Q11" s="1"/>
      <c r="R11" s="1"/>
      <c r="S11" s="1"/>
      <c r="T11" s="1"/>
      <c r="U11" s="1"/>
      <c r="V11" s="1"/>
      <c r="W11" s="1"/>
      <c r="X11" s="1"/>
      <c r="Y11" s="1"/>
      <c r="Z11" s="1"/>
    </row>
    <row r="12" ht="57.0" customHeight="1">
      <c r="A12" s="1"/>
      <c r="B12" s="21" t="s">
        <v>6</v>
      </c>
      <c r="C12" s="18"/>
      <c r="D12" s="18"/>
      <c r="E12" s="18"/>
      <c r="F12" s="18"/>
      <c r="G12" s="19"/>
      <c r="H12" s="1"/>
      <c r="I12" s="1"/>
      <c r="J12" s="1"/>
      <c r="K12" s="1"/>
      <c r="L12" s="1"/>
      <c r="M12" s="1"/>
      <c r="N12" s="1"/>
      <c r="O12" s="1"/>
      <c r="P12" s="1"/>
      <c r="Q12" s="1"/>
      <c r="R12" s="1"/>
      <c r="S12" s="1"/>
      <c r="T12" s="1"/>
      <c r="U12" s="1"/>
      <c r="V12" s="1"/>
      <c r="W12" s="1"/>
      <c r="X12" s="1"/>
      <c r="Y12" s="1"/>
      <c r="Z12" s="1"/>
    </row>
    <row r="13" ht="31.5" customHeight="1">
      <c r="A13" s="1"/>
      <c r="B13" s="21" t="s">
        <v>7</v>
      </c>
      <c r="C13" s="18"/>
      <c r="D13" s="18"/>
      <c r="E13" s="18"/>
      <c r="F13" s="18"/>
      <c r="G13" s="19"/>
      <c r="H13" s="1"/>
      <c r="I13" s="1"/>
      <c r="J13" s="1"/>
      <c r="K13" s="1"/>
      <c r="L13" s="1"/>
      <c r="M13" s="1"/>
      <c r="N13" s="1"/>
      <c r="O13" s="1"/>
      <c r="P13" s="1"/>
      <c r="Q13" s="1"/>
      <c r="R13" s="1"/>
      <c r="S13" s="1"/>
      <c r="T13" s="1"/>
      <c r="U13" s="1"/>
      <c r="V13" s="1"/>
      <c r="W13" s="1"/>
      <c r="X13" s="1"/>
      <c r="Y13" s="1"/>
      <c r="Z13" s="1"/>
    </row>
    <row r="14" ht="48.0" customHeight="1">
      <c r="A14" s="1"/>
      <c r="B14" s="21" t="s">
        <v>8</v>
      </c>
      <c r="C14" s="18"/>
      <c r="D14" s="18"/>
      <c r="E14" s="18"/>
      <c r="F14" s="18"/>
      <c r="G14" s="19"/>
      <c r="H14" s="1"/>
      <c r="I14" s="1"/>
      <c r="J14" s="1"/>
      <c r="K14" s="1"/>
      <c r="L14" s="1"/>
      <c r="M14" s="1"/>
      <c r="N14" s="1"/>
      <c r="O14" s="1"/>
      <c r="P14" s="1"/>
      <c r="Q14" s="1"/>
      <c r="R14" s="1"/>
      <c r="S14" s="1"/>
      <c r="T14" s="1"/>
      <c r="U14" s="1"/>
      <c r="V14" s="1"/>
      <c r="W14" s="1"/>
      <c r="X14" s="1"/>
      <c r="Y14" s="1"/>
      <c r="Z14" s="1"/>
    </row>
    <row r="15" ht="33.75" customHeight="1">
      <c r="A15" s="1"/>
      <c r="B15" s="21" t="s">
        <v>9</v>
      </c>
      <c r="C15" s="18"/>
      <c r="D15" s="18"/>
      <c r="E15" s="18"/>
      <c r="F15" s="18"/>
      <c r="G15" s="19"/>
      <c r="H15" s="1"/>
      <c r="I15" s="1"/>
      <c r="J15" s="1"/>
      <c r="K15" s="1"/>
      <c r="L15" s="1"/>
      <c r="M15" s="1"/>
      <c r="N15" s="1"/>
      <c r="O15" s="1"/>
      <c r="P15" s="1"/>
      <c r="Q15" s="1"/>
      <c r="R15" s="1"/>
      <c r="S15" s="1"/>
      <c r="T15" s="1"/>
      <c r="U15" s="1"/>
      <c r="V15" s="1"/>
      <c r="W15" s="1"/>
      <c r="X15" s="1"/>
      <c r="Y15" s="1"/>
      <c r="Z15" s="1"/>
    </row>
    <row r="16" ht="58.5" customHeight="1">
      <c r="A16" s="1"/>
      <c r="B16" s="21" t="s">
        <v>10</v>
      </c>
      <c r="C16" s="18"/>
      <c r="D16" s="18"/>
      <c r="E16" s="18"/>
      <c r="F16" s="18"/>
      <c r="G16" s="19"/>
      <c r="H16" s="1"/>
      <c r="I16" s="1"/>
      <c r="J16" s="1"/>
      <c r="K16" s="1"/>
      <c r="L16" s="1"/>
      <c r="M16" s="1"/>
      <c r="N16" s="1"/>
      <c r="O16" s="1"/>
      <c r="P16" s="1"/>
      <c r="Q16" s="1"/>
      <c r="R16" s="1"/>
      <c r="S16" s="1"/>
      <c r="T16" s="1"/>
      <c r="U16" s="1"/>
      <c r="V16" s="1"/>
      <c r="W16" s="1"/>
      <c r="X16" s="1"/>
      <c r="Y16" s="1"/>
      <c r="Z16" s="1"/>
    </row>
    <row r="17">
      <c r="A17" s="1"/>
      <c r="B17" s="22" t="s">
        <v>11</v>
      </c>
      <c r="C17" s="18"/>
      <c r="D17" s="18"/>
      <c r="E17" s="18"/>
      <c r="F17" s="18"/>
      <c r="G17" s="19"/>
      <c r="H17" s="1"/>
      <c r="I17" s="1"/>
      <c r="J17" s="1"/>
      <c r="K17" s="1"/>
      <c r="L17" s="1"/>
      <c r="M17" s="1"/>
      <c r="N17" s="1"/>
      <c r="O17" s="1"/>
      <c r="P17" s="1"/>
      <c r="Q17" s="1"/>
      <c r="R17" s="1"/>
      <c r="S17" s="1"/>
      <c r="T17" s="1"/>
      <c r="U17" s="1"/>
      <c r="V17" s="1"/>
      <c r="W17" s="1"/>
      <c r="X17" s="1"/>
      <c r="Y17" s="1"/>
      <c r="Z17" s="1"/>
    </row>
    <row r="18">
      <c r="A18" s="1"/>
      <c r="B18" s="23" t="s">
        <v>12</v>
      </c>
      <c r="C18" s="18"/>
      <c r="D18" s="18"/>
      <c r="E18" s="18"/>
      <c r="F18" s="18"/>
      <c r="G18" s="19"/>
      <c r="H18" s="1"/>
      <c r="I18" s="1"/>
      <c r="J18" s="1"/>
      <c r="K18" s="1"/>
      <c r="L18" s="1"/>
      <c r="M18" s="1"/>
      <c r="N18" s="1"/>
      <c r="O18" s="1"/>
      <c r="P18" s="1"/>
      <c r="Q18" s="1"/>
      <c r="R18" s="1"/>
      <c r="S18" s="1"/>
      <c r="T18" s="1"/>
      <c r="U18" s="1"/>
      <c r="V18" s="1"/>
      <c r="W18" s="1"/>
      <c r="X18" s="1"/>
      <c r="Y18" s="1"/>
      <c r="Z18" s="1"/>
    </row>
    <row r="19">
      <c r="A19" s="24"/>
      <c r="B19" s="8" t="s">
        <v>13</v>
      </c>
      <c r="C19" s="9"/>
      <c r="D19" s="9"/>
      <c r="E19" s="9"/>
      <c r="F19" s="9"/>
      <c r="G19" s="10"/>
      <c r="H19" s="1"/>
      <c r="I19" s="1"/>
      <c r="J19" s="1"/>
      <c r="K19" s="1"/>
      <c r="L19" s="1"/>
      <c r="M19" s="1"/>
      <c r="N19" s="1"/>
      <c r="O19" s="1"/>
      <c r="P19" s="1"/>
      <c r="Q19" s="1"/>
      <c r="R19" s="1"/>
      <c r="S19" s="1"/>
      <c r="T19" s="1"/>
      <c r="U19" s="1"/>
      <c r="V19" s="1"/>
      <c r="W19" s="1"/>
      <c r="X19" s="1"/>
      <c r="Y19" s="1"/>
      <c r="Z19" s="1"/>
    </row>
    <row r="20">
      <c r="A20" s="24"/>
      <c r="B20" s="12"/>
      <c r="G20" s="13"/>
      <c r="H20" s="1"/>
      <c r="I20" s="1"/>
      <c r="J20" s="1"/>
      <c r="K20" s="1"/>
      <c r="L20" s="1"/>
      <c r="M20" s="1"/>
      <c r="N20" s="1"/>
      <c r="O20" s="1"/>
      <c r="P20" s="1"/>
      <c r="Q20" s="1"/>
      <c r="R20" s="1"/>
      <c r="S20" s="1"/>
      <c r="T20" s="1"/>
      <c r="U20" s="1"/>
      <c r="V20" s="1"/>
      <c r="W20" s="1"/>
      <c r="X20" s="1"/>
      <c r="Y20" s="1"/>
      <c r="Z20" s="1"/>
    </row>
    <row r="21" ht="30.0" customHeight="1">
      <c r="A21" s="24"/>
      <c r="B21" s="14"/>
      <c r="C21" s="15"/>
      <c r="D21" s="15"/>
      <c r="E21" s="15"/>
      <c r="F21" s="15"/>
      <c r="G21" s="16"/>
      <c r="H21" s="1"/>
      <c r="I21" s="1"/>
      <c r="J21" s="1"/>
      <c r="K21" s="1"/>
      <c r="L21" s="1"/>
      <c r="M21" s="1"/>
      <c r="N21" s="1"/>
      <c r="O21" s="1"/>
      <c r="P21" s="1"/>
      <c r="Q21" s="1"/>
      <c r="R21" s="1"/>
      <c r="S21" s="1"/>
      <c r="T21" s="1"/>
      <c r="U21" s="1"/>
      <c r="V21" s="1"/>
      <c r="W21" s="1"/>
      <c r="X21" s="1"/>
      <c r="Y21" s="1"/>
      <c r="Z21" s="1"/>
    </row>
    <row r="22" ht="16.5" customHeight="1">
      <c r="A22" s="1"/>
      <c r="B22" s="23" t="s">
        <v>14</v>
      </c>
      <c r="C22" s="18"/>
      <c r="D22" s="18"/>
      <c r="E22" s="18"/>
      <c r="F22" s="18"/>
      <c r="G22" s="19"/>
      <c r="H22" s="1"/>
      <c r="I22" s="1"/>
      <c r="J22" s="1"/>
      <c r="K22" s="1"/>
      <c r="L22" s="1"/>
      <c r="M22" s="1"/>
      <c r="N22" s="1"/>
      <c r="O22" s="1"/>
      <c r="P22" s="1"/>
      <c r="Q22" s="1"/>
      <c r="R22" s="1"/>
      <c r="S22" s="1"/>
      <c r="T22" s="1"/>
      <c r="U22" s="1"/>
      <c r="V22" s="1"/>
      <c r="W22" s="1"/>
      <c r="X22" s="1"/>
      <c r="Y22" s="1"/>
      <c r="Z22" s="1"/>
    </row>
    <row r="23" ht="15.0" customHeight="1">
      <c r="A23" s="24"/>
      <c r="B23" s="8" t="s">
        <v>15</v>
      </c>
      <c r="C23" s="9"/>
      <c r="D23" s="9"/>
      <c r="E23" s="9"/>
      <c r="F23" s="9"/>
      <c r="G23" s="10"/>
      <c r="H23" s="1"/>
      <c r="I23" s="1"/>
      <c r="J23" s="1"/>
      <c r="K23" s="1"/>
      <c r="L23" s="1"/>
      <c r="M23" s="1"/>
      <c r="N23" s="1"/>
      <c r="O23" s="1"/>
      <c r="P23" s="1"/>
      <c r="Q23" s="1"/>
      <c r="R23" s="1"/>
      <c r="S23" s="1"/>
      <c r="T23" s="1"/>
      <c r="U23" s="1"/>
      <c r="V23" s="1"/>
      <c r="W23" s="1"/>
      <c r="X23" s="1"/>
      <c r="Y23" s="1"/>
      <c r="Z23" s="1"/>
    </row>
    <row r="24" ht="15.75" customHeight="1">
      <c r="A24" s="24"/>
      <c r="B24" s="12"/>
      <c r="G24" s="13"/>
      <c r="H24" s="1"/>
      <c r="I24" s="1"/>
      <c r="J24" s="1"/>
      <c r="K24" s="1"/>
      <c r="L24" s="1"/>
      <c r="M24" s="1"/>
      <c r="N24" s="1"/>
      <c r="O24" s="1"/>
      <c r="P24" s="1"/>
      <c r="Q24" s="1"/>
      <c r="R24" s="1"/>
      <c r="S24" s="1"/>
      <c r="T24" s="1"/>
      <c r="U24" s="1"/>
      <c r="V24" s="1"/>
      <c r="W24" s="1"/>
      <c r="X24" s="1"/>
      <c r="Y24" s="1"/>
      <c r="Z24" s="1"/>
    </row>
    <row r="25" ht="15.75" customHeight="1">
      <c r="A25" s="24"/>
      <c r="B25" s="12"/>
      <c r="G25" s="13"/>
      <c r="H25" s="1"/>
      <c r="I25" s="1"/>
      <c r="J25" s="1"/>
      <c r="K25" s="1"/>
      <c r="L25" s="1"/>
      <c r="M25" s="1"/>
      <c r="N25" s="1"/>
      <c r="O25" s="1"/>
      <c r="P25" s="1"/>
      <c r="Q25" s="1"/>
      <c r="R25" s="1"/>
      <c r="S25" s="1"/>
      <c r="T25" s="1"/>
      <c r="U25" s="1"/>
      <c r="V25" s="1"/>
      <c r="W25" s="1"/>
      <c r="X25" s="1"/>
      <c r="Y25" s="1"/>
      <c r="Z25" s="1"/>
    </row>
    <row r="26" ht="15.75" customHeight="1">
      <c r="A26" s="24"/>
      <c r="B26" s="14"/>
      <c r="C26" s="15"/>
      <c r="D26" s="15"/>
      <c r="E26" s="15"/>
      <c r="F26" s="15"/>
      <c r="G26" s="16"/>
      <c r="H26" s="1"/>
      <c r="I26" s="1"/>
      <c r="J26" s="1"/>
      <c r="K26" s="1"/>
      <c r="L26" s="1"/>
      <c r="M26" s="1"/>
      <c r="N26" s="1"/>
      <c r="O26" s="1"/>
      <c r="P26" s="1"/>
      <c r="Q26" s="1"/>
      <c r="R26" s="1"/>
      <c r="S26" s="1"/>
      <c r="T26" s="1"/>
      <c r="U26" s="1"/>
      <c r="V26" s="1"/>
      <c r="W26" s="1"/>
      <c r="X26" s="1"/>
      <c r="Y26" s="1"/>
      <c r="Z26" s="1"/>
    </row>
    <row r="27" ht="58.5" customHeight="1">
      <c r="A27" s="1"/>
      <c r="B27" s="23" t="s">
        <v>16</v>
      </c>
      <c r="C27" s="18"/>
      <c r="D27" s="18"/>
      <c r="E27" s="18"/>
      <c r="F27" s="18"/>
      <c r="G27" s="19"/>
      <c r="H27" s="1"/>
      <c r="I27" s="1"/>
      <c r="J27" s="1"/>
      <c r="K27" s="1"/>
      <c r="L27" s="1"/>
      <c r="M27" s="1"/>
      <c r="N27" s="1"/>
      <c r="O27" s="1"/>
      <c r="P27" s="1"/>
      <c r="Q27" s="1"/>
      <c r="R27" s="1"/>
      <c r="S27" s="1"/>
      <c r="T27" s="1"/>
      <c r="U27" s="1"/>
      <c r="V27" s="1"/>
      <c r="W27" s="1"/>
      <c r="X27" s="1"/>
      <c r="Y27" s="1"/>
      <c r="Z27" s="1"/>
    </row>
    <row r="28" ht="31.5" customHeight="1">
      <c r="A28" s="1"/>
      <c r="B28" s="21" t="s">
        <v>17</v>
      </c>
      <c r="C28" s="18"/>
      <c r="D28" s="18"/>
      <c r="E28" s="18"/>
      <c r="F28" s="18"/>
      <c r="G28" s="19"/>
      <c r="H28" s="1"/>
      <c r="I28" s="1"/>
      <c r="J28" s="1"/>
      <c r="K28" s="1"/>
      <c r="L28" s="1"/>
      <c r="M28" s="1"/>
      <c r="N28" s="1"/>
      <c r="O28" s="1"/>
      <c r="P28" s="1"/>
      <c r="Q28" s="1"/>
      <c r="R28" s="1"/>
      <c r="S28" s="1"/>
      <c r="T28" s="1"/>
      <c r="U28" s="1"/>
      <c r="V28" s="1"/>
      <c r="W28" s="1"/>
      <c r="X28" s="1"/>
      <c r="Y28" s="1"/>
      <c r="Z28" s="1"/>
    </row>
    <row r="29" ht="18.75" customHeight="1">
      <c r="A29" s="1"/>
      <c r="B29" s="21" t="s">
        <v>18</v>
      </c>
      <c r="C29" s="18"/>
      <c r="D29" s="18"/>
      <c r="E29" s="18"/>
      <c r="F29" s="18"/>
      <c r="G29" s="19"/>
      <c r="H29" s="1"/>
      <c r="I29" s="1"/>
      <c r="J29" s="1"/>
      <c r="K29" s="1"/>
      <c r="L29" s="1"/>
      <c r="M29" s="1"/>
      <c r="N29" s="1"/>
      <c r="O29" s="1"/>
      <c r="P29" s="1"/>
      <c r="Q29" s="1"/>
      <c r="R29" s="1"/>
      <c r="S29" s="1"/>
      <c r="T29" s="1"/>
      <c r="U29" s="1"/>
      <c r="V29" s="1"/>
      <c r="W29" s="1"/>
      <c r="X29" s="1"/>
      <c r="Y29" s="1"/>
      <c r="Z29" s="1"/>
    </row>
    <row r="30" ht="50.25" customHeight="1">
      <c r="A30" s="1"/>
      <c r="B30" s="25" t="s">
        <v>19</v>
      </c>
      <c r="C30" s="26"/>
      <c r="D30" s="26"/>
      <c r="E30" s="26"/>
      <c r="F30" s="26"/>
      <c r="G30" s="27"/>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
    <mergeCell ref="B2:G2"/>
    <mergeCell ref="B4:G6"/>
    <mergeCell ref="B7:G9"/>
    <mergeCell ref="B10:G10"/>
    <mergeCell ref="B11:G11"/>
    <mergeCell ref="B12:G12"/>
    <mergeCell ref="B13:G13"/>
    <mergeCell ref="B23:G26"/>
    <mergeCell ref="B27:G27"/>
    <mergeCell ref="B28:G28"/>
    <mergeCell ref="B29:G29"/>
    <mergeCell ref="B30:G30"/>
    <mergeCell ref="B14:G14"/>
    <mergeCell ref="B15:G15"/>
    <mergeCell ref="B16:G16"/>
    <mergeCell ref="B17:G17"/>
    <mergeCell ref="B18:G18"/>
    <mergeCell ref="B19:G21"/>
    <mergeCell ref="B22:G22"/>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3.71"/>
    <col customWidth="1" min="3" max="3" width="10.71"/>
    <col customWidth="1" min="4" max="4" width="31.86"/>
    <col customWidth="1" min="5" max="5" width="24.57"/>
    <col customWidth="1" min="6" max="6" width="6.43"/>
    <col customWidth="1" min="7" max="7" width="3.29"/>
    <col customWidth="1" min="8" max="8" width="35.43"/>
    <col customWidth="1" min="9" max="9" width="11.57"/>
    <col customWidth="1" min="10" max="12" width="11.43"/>
    <col customWidth="1" min="13" max="26" width="10.71"/>
  </cols>
  <sheetData>
    <row r="1" ht="22.5" customHeight="1">
      <c r="A1" s="28"/>
      <c r="B1" s="28"/>
      <c r="C1" s="28"/>
      <c r="D1" s="29" t="s">
        <v>20</v>
      </c>
      <c r="E1" s="30"/>
      <c r="F1" s="28"/>
      <c r="G1" s="28"/>
      <c r="H1" s="28"/>
      <c r="I1" s="28"/>
      <c r="J1" s="28"/>
      <c r="K1" s="28"/>
      <c r="L1" s="28"/>
      <c r="M1" s="28"/>
      <c r="N1" s="28"/>
      <c r="O1" s="28"/>
      <c r="P1" s="28"/>
      <c r="Q1" s="28"/>
      <c r="R1" s="28"/>
      <c r="S1" s="28"/>
      <c r="T1" s="28"/>
      <c r="U1" s="28"/>
      <c r="V1" s="28"/>
      <c r="W1" s="28"/>
      <c r="X1" s="28"/>
      <c r="Y1" s="28"/>
      <c r="Z1" s="28"/>
    </row>
    <row r="2" ht="22.5" customHeight="1">
      <c r="A2" s="28"/>
      <c r="B2" s="28"/>
      <c r="C2" s="28"/>
      <c r="D2" s="31"/>
      <c r="E2" s="32"/>
      <c r="F2" s="28"/>
      <c r="G2" s="28"/>
      <c r="H2" s="28"/>
      <c r="I2" s="28"/>
      <c r="J2" s="28"/>
      <c r="K2" s="28"/>
      <c r="L2" s="28"/>
      <c r="M2" s="28"/>
      <c r="N2" s="28"/>
      <c r="O2" s="28"/>
      <c r="P2" s="28"/>
      <c r="Q2" s="28"/>
      <c r="R2" s="28"/>
      <c r="S2" s="28"/>
      <c r="T2" s="28"/>
      <c r="U2" s="28"/>
      <c r="V2" s="28"/>
      <c r="W2" s="28"/>
      <c r="X2" s="28"/>
      <c r="Y2" s="28"/>
      <c r="Z2" s="28"/>
    </row>
    <row r="3">
      <c r="A3" s="28"/>
      <c r="B3" s="28"/>
      <c r="C3" s="28"/>
      <c r="D3" s="28"/>
      <c r="E3" s="28"/>
      <c r="F3" s="28"/>
      <c r="G3" s="28"/>
      <c r="H3" s="28"/>
      <c r="I3" s="28"/>
      <c r="J3" s="28"/>
      <c r="K3" s="28"/>
      <c r="L3" s="28"/>
      <c r="M3" s="28"/>
      <c r="N3" s="28"/>
      <c r="O3" s="28"/>
      <c r="P3" s="28"/>
      <c r="Q3" s="28"/>
      <c r="R3" s="28"/>
      <c r="S3" s="28"/>
      <c r="T3" s="28"/>
      <c r="U3" s="28"/>
      <c r="V3" s="28"/>
      <c r="W3" s="28"/>
      <c r="X3" s="28"/>
      <c r="Y3" s="28"/>
      <c r="Z3" s="28"/>
    </row>
    <row r="4">
      <c r="A4" s="28"/>
      <c r="B4" s="33" t="s">
        <v>21</v>
      </c>
      <c r="C4" s="34"/>
      <c r="D4" s="35" t="s">
        <v>22</v>
      </c>
      <c r="E4" s="36" t="s">
        <v>23</v>
      </c>
      <c r="F4" s="37"/>
      <c r="G4" s="28"/>
      <c r="H4" s="35" t="s">
        <v>24</v>
      </c>
      <c r="I4" s="38"/>
      <c r="J4" s="28"/>
      <c r="K4" s="28"/>
      <c r="L4" s="28"/>
      <c r="M4" s="28"/>
      <c r="N4" s="28"/>
      <c r="O4" s="28"/>
      <c r="P4" s="28"/>
      <c r="Q4" s="28"/>
      <c r="R4" s="28"/>
      <c r="S4" s="28"/>
      <c r="T4" s="28"/>
      <c r="U4" s="28"/>
      <c r="V4" s="28"/>
      <c r="W4" s="28"/>
      <c r="X4" s="28"/>
      <c r="Y4" s="28"/>
      <c r="Z4" s="28"/>
    </row>
    <row r="5">
      <c r="A5" s="28"/>
      <c r="B5" s="12"/>
      <c r="C5" s="39"/>
      <c r="D5" s="40" t="s">
        <v>25</v>
      </c>
      <c r="E5" s="41">
        <v>50.0</v>
      </c>
      <c r="F5" s="42" t="s">
        <v>26</v>
      </c>
      <c r="G5" s="28"/>
      <c r="H5" s="40" t="s">
        <v>27</v>
      </c>
      <c r="I5" s="43"/>
      <c r="J5" s="28"/>
      <c r="K5" s="28"/>
      <c r="L5" s="28"/>
      <c r="M5" s="28"/>
      <c r="N5" s="28"/>
      <c r="O5" s="28"/>
      <c r="P5" s="28"/>
      <c r="Q5" s="28"/>
      <c r="R5" s="28"/>
      <c r="S5" s="28"/>
      <c r="T5" s="28"/>
      <c r="U5" s="28"/>
      <c r="V5" s="28"/>
      <c r="W5" s="28"/>
      <c r="X5" s="28"/>
      <c r="Y5" s="28"/>
      <c r="Z5" s="28"/>
    </row>
    <row r="6">
      <c r="A6" s="28"/>
      <c r="B6" s="12"/>
      <c r="C6" s="39"/>
      <c r="D6" s="40" t="s">
        <v>28</v>
      </c>
      <c r="E6" s="44" t="s">
        <v>29</v>
      </c>
      <c r="F6" s="42"/>
      <c r="G6" s="28"/>
      <c r="H6" s="40" t="s">
        <v>30</v>
      </c>
      <c r="I6" s="43"/>
      <c r="J6" s="28"/>
      <c r="K6" s="28"/>
      <c r="L6" s="28"/>
      <c r="M6" s="28"/>
      <c r="N6" s="28"/>
      <c r="O6" s="28"/>
      <c r="P6" s="28"/>
      <c r="Q6" s="28"/>
      <c r="R6" s="28"/>
      <c r="S6" s="28"/>
      <c r="T6" s="28"/>
      <c r="U6" s="28"/>
      <c r="V6" s="28"/>
      <c r="W6" s="28"/>
      <c r="X6" s="28"/>
      <c r="Y6" s="28"/>
      <c r="Z6" s="28"/>
    </row>
    <row r="7">
      <c r="A7" s="28"/>
      <c r="B7" s="12"/>
      <c r="C7" s="39"/>
      <c r="D7" s="40" t="s">
        <v>31</v>
      </c>
      <c r="E7" s="41">
        <v>65.0</v>
      </c>
      <c r="F7" s="42" t="s">
        <v>32</v>
      </c>
      <c r="G7" s="28"/>
      <c r="H7" s="40" t="s">
        <v>33</v>
      </c>
      <c r="I7" s="45"/>
      <c r="J7" s="28"/>
      <c r="K7" s="28"/>
      <c r="L7" s="28"/>
      <c r="M7" s="28"/>
      <c r="N7" s="28"/>
      <c r="O7" s="28"/>
      <c r="P7" s="28"/>
      <c r="Q7" s="28"/>
      <c r="R7" s="28"/>
      <c r="S7" s="28"/>
      <c r="T7" s="28"/>
      <c r="U7" s="28"/>
      <c r="V7" s="28"/>
      <c r="W7" s="28"/>
      <c r="X7" s="28"/>
      <c r="Y7" s="28"/>
      <c r="Z7" s="28"/>
    </row>
    <row r="8">
      <c r="A8" s="28"/>
      <c r="B8" s="12"/>
      <c r="C8" s="39"/>
      <c r="D8" s="40" t="s">
        <v>34</v>
      </c>
      <c r="E8" s="41">
        <v>65.0</v>
      </c>
      <c r="F8" s="42" t="s">
        <v>32</v>
      </c>
      <c r="G8" s="28"/>
      <c r="H8" s="40" t="s">
        <v>35</v>
      </c>
      <c r="I8" s="43"/>
      <c r="J8" s="28"/>
      <c r="K8" s="28"/>
      <c r="L8" s="28"/>
      <c r="M8" s="28"/>
      <c r="N8" s="28"/>
      <c r="O8" s="28"/>
      <c r="P8" s="28"/>
      <c r="Q8" s="28"/>
      <c r="R8" s="28"/>
      <c r="S8" s="28"/>
      <c r="T8" s="28"/>
      <c r="U8" s="28"/>
      <c r="V8" s="28"/>
      <c r="W8" s="28"/>
      <c r="X8" s="28"/>
      <c r="Y8" s="28"/>
      <c r="Z8" s="28"/>
    </row>
    <row r="9">
      <c r="A9" s="28"/>
      <c r="B9" s="12"/>
      <c r="C9" s="39"/>
      <c r="D9" s="40" t="s">
        <v>36</v>
      </c>
      <c r="E9" s="46">
        <v>1.7</v>
      </c>
      <c r="F9" s="42" t="s">
        <v>37</v>
      </c>
      <c r="G9" s="28"/>
      <c r="H9" s="40" t="s">
        <v>38</v>
      </c>
      <c r="I9" s="43"/>
      <c r="J9" s="28"/>
      <c r="K9" s="28"/>
      <c r="L9" s="28"/>
      <c r="M9" s="28"/>
      <c r="N9" s="28"/>
      <c r="O9" s="28"/>
      <c r="P9" s="28"/>
      <c r="Q9" s="28"/>
      <c r="R9" s="28"/>
      <c r="S9" s="28"/>
      <c r="T9" s="28"/>
      <c r="U9" s="28"/>
      <c r="V9" s="28"/>
      <c r="W9" s="28"/>
      <c r="X9" s="28"/>
      <c r="Y9" s="28"/>
      <c r="Z9" s="28"/>
    </row>
    <row r="10">
      <c r="A10" s="28"/>
      <c r="B10" s="12"/>
      <c r="C10" s="39"/>
      <c r="D10" s="40" t="s">
        <v>39</v>
      </c>
      <c r="E10" s="41"/>
      <c r="F10" s="42" t="s">
        <v>40</v>
      </c>
      <c r="G10" s="28"/>
      <c r="H10" s="40" t="s">
        <v>41</v>
      </c>
      <c r="I10" s="43"/>
      <c r="J10" s="28"/>
      <c r="K10" s="28"/>
      <c r="L10" s="28"/>
      <c r="M10" s="28"/>
      <c r="N10" s="28"/>
      <c r="O10" s="28"/>
      <c r="P10" s="28"/>
      <c r="Q10" s="28"/>
      <c r="R10" s="28"/>
      <c r="S10" s="28"/>
      <c r="T10" s="28"/>
      <c r="U10" s="28"/>
      <c r="V10" s="28"/>
      <c r="W10" s="28"/>
      <c r="X10" s="28"/>
      <c r="Y10" s="28"/>
      <c r="Z10" s="28"/>
    </row>
    <row r="11">
      <c r="A11" s="28"/>
      <c r="B11" s="12"/>
      <c r="C11" s="39"/>
      <c r="D11" s="40" t="s">
        <v>42</v>
      </c>
      <c r="E11" s="41"/>
      <c r="F11" s="42" t="s">
        <v>40</v>
      </c>
      <c r="G11" s="28"/>
      <c r="H11" s="40" t="s">
        <v>43</v>
      </c>
      <c r="I11" s="43"/>
      <c r="J11" s="28"/>
      <c r="K11" s="28"/>
      <c r="L11" s="28"/>
      <c r="M11" s="28"/>
      <c r="N11" s="28"/>
      <c r="O11" s="28"/>
      <c r="P11" s="28"/>
      <c r="Q11" s="28"/>
      <c r="R11" s="28"/>
      <c r="S11" s="28"/>
      <c r="T11" s="28"/>
      <c r="U11" s="28"/>
      <c r="V11" s="28"/>
      <c r="W11" s="28"/>
      <c r="X11" s="28"/>
      <c r="Y11" s="28"/>
      <c r="Z11" s="28"/>
    </row>
    <row r="12">
      <c r="A12" s="28"/>
      <c r="B12" s="12"/>
      <c r="C12" s="39"/>
      <c r="D12" s="40" t="s">
        <v>44</v>
      </c>
      <c r="E12" s="41"/>
      <c r="F12" s="42" t="s">
        <v>40</v>
      </c>
      <c r="G12" s="28"/>
      <c r="H12" s="40" t="s">
        <v>45</v>
      </c>
      <c r="I12" s="47"/>
      <c r="J12" s="28"/>
      <c r="K12" s="28"/>
      <c r="L12" s="28"/>
      <c r="M12" s="28"/>
      <c r="N12" s="28"/>
      <c r="O12" s="28"/>
      <c r="P12" s="28"/>
      <c r="Q12" s="28"/>
      <c r="R12" s="28"/>
      <c r="S12" s="28"/>
      <c r="T12" s="28"/>
      <c r="U12" s="28"/>
      <c r="V12" s="28"/>
      <c r="W12" s="28"/>
      <c r="X12" s="28"/>
      <c r="Y12" s="28"/>
      <c r="Z12" s="28"/>
    </row>
    <row r="13">
      <c r="A13" s="28"/>
      <c r="B13" s="48"/>
      <c r="C13" s="49"/>
      <c r="D13" s="50" t="s">
        <v>46</v>
      </c>
      <c r="E13" s="51"/>
      <c r="F13" s="52"/>
      <c r="G13" s="28"/>
      <c r="H13" s="50" t="s">
        <v>47</v>
      </c>
      <c r="I13" s="53"/>
      <c r="J13" s="28"/>
      <c r="K13" s="28"/>
      <c r="L13" s="28"/>
      <c r="M13" s="28"/>
      <c r="N13" s="28"/>
      <c r="O13" s="28"/>
      <c r="P13" s="28"/>
      <c r="Q13" s="28"/>
      <c r="R13" s="28"/>
      <c r="S13" s="28"/>
      <c r="T13" s="28"/>
      <c r="U13" s="28"/>
      <c r="V13" s="28"/>
      <c r="W13" s="28"/>
      <c r="X13" s="28"/>
      <c r="Y13" s="28"/>
      <c r="Z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ht="17.25" customHeight="1">
      <c r="A15" s="28"/>
      <c r="B15" s="54" t="s">
        <v>48</v>
      </c>
      <c r="C15" s="55" t="s">
        <v>49</v>
      </c>
      <c r="D15" s="56" t="s">
        <v>49</v>
      </c>
      <c r="E15" s="57">
        <f>IF(OR(E7="",E9=""),"",E7/POWER(E9,2))</f>
        <v>22.49134948</v>
      </c>
      <c r="F15" s="58" t="s">
        <v>50</v>
      </c>
      <c r="G15" s="28"/>
      <c r="H15" s="59" t="s">
        <v>51</v>
      </c>
      <c r="I15" s="60"/>
      <c r="J15" s="28"/>
      <c r="K15" s="28"/>
      <c r="L15" s="28"/>
      <c r="M15" s="28"/>
      <c r="N15" s="28"/>
      <c r="O15" s="28"/>
      <c r="P15" s="28"/>
      <c r="Q15" s="28"/>
      <c r="R15" s="28"/>
      <c r="S15" s="28"/>
      <c r="T15" s="28"/>
      <c r="U15" s="28"/>
      <c r="V15" s="28"/>
      <c r="W15" s="28"/>
      <c r="X15" s="28"/>
      <c r="Y15" s="28"/>
      <c r="Z15" s="28"/>
    </row>
    <row r="16">
      <c r="A16" s="28"/>
      <c r="B16" s="61"/>
      <c r="C16" s="62"/>
      <c r="D16" s="63" t="str">
        <f>IF(E15="","",IF(E5="","Falta Edad",IF(E5&lt;60,D117,D118)))</f>
        <v>Normo peso</v>
      </c>
      <c r="E16" s="26"/>
      <c r="F16" s="27"/>
      <c r="G16" s="28"/>
      <c r="H16" s="48"/>
      <c r="I16" s="64"/>
      <c r="J16" s="28"/>
      <c r="K16" s="28"/>
      <c r="L16" s="28"/>
      <c r="M16" s="28"/>
      <c r="N16" s="28"/>
      <c r="O16" s="28"/>
      <c r="P16" s="28"/>
      <c r="Q16" s="28"/>
      <c r="R16" s="28"/>
      <c r="S16" s="28"/>
      <c r="T16" s="28"/>
      <c r="U16" s="28"/>
      <c r="V16" s="28"/>
      <c r="W16" s="28"/>
      <c r="X16" s="28"/>
      <c r="Y16" s="28"/>
      <c r="Z16" s="28"/>
    </row>
    <row r="17">
      <c r="A17" s="28"/>
      <c r="B17" s="61"/>
      <c r="C17" s="65" t="s">
        <v>52</v>
      </c>
      <c r="D17" s="66" t="s">
        <v>39</v>
      </c>
      <c r="E17" s="3"/>
      <c r="F17" s="4"/>
      <c r="G17" s="28"/>
      <c r="H17" s="35" t="s">
        <v>53</v>
      </c>
      <c r="I17" s="67" t="str">
        <f>IF(OR(I5="",I6="",I7="",I8=""),"",I82-I83*(LOG10(SUM(I5:I8))))</f>
        <v/>
      </c>
      <c r="J17" s="28"/>
      <c r="K17" s="28"/>
      <c r="L17" s="28"/>
      <c r="M17" s="28"/>
      <c r="N17" s="28"/>
      <c r="O17" s="28"/>
      <c r="P17" s="28"/>
      <c r="Q17" s="28"/>
      <c r="R17" s="28"/>
      <c r="S17" s="28"/>
      <c r="T17" s="28"/>
      <c r="U17" s="28"/>
      <c r="V17" s="28"/>
      <c r="W17" s="28"/>
      <c r="X17" s="28"/>
      <c r="Y17" s="28"/>
      <c r="Z17" s="28"/>
    </row>
    <row r="18">
      <c r="A18" s="28"/>
      <c r="B18" s="61"/>
      <c r="C18" s="62"/>
      <c r="D18" s="63" t="str">
        <f>IF(E10="","",IF(E15&gt;=18.5,"No aplica",IF(E10&lt;D87,E88,E87)))</f>
        <v/>
      </c>
      <c r="E18" s="26"/>
      <c r="F18" s="27"/>
      <c r="G18" s="28"/>
      <c r="H18" s="40" t="s">
        <v>54</v>
      </c>
      <c r="I18" s="68" t="str">
        <f>IF(I17="","",((4.95/I17)-4.5))</f>
        <v/>
      </c>
      <c r="J18" s="28"/>
      <c r="K18" s="28"/>
      <c r="L18" s="28"/>
      <c r="M18" s="28"/>
      <c r="N18" s="28"/>
      <c r="O18" s="28"/>
      <c r="P18" s="28"/>
      <c r="Q18" s="28"/>
      <c r="R18" s="28"/>
      <c r="S18" s="28"/>
      <c r="T18" s="28"/>
      <c r="U18" s="28"/>
      <c r="V18" s="28"/>
      <c r="W18" s="28"/>
      <c r="X18" s="28"/>
      <c r="Y18" s="28"/>
      <c r="Z18" s="28"/>
    </row>
    <row r="19" ht="15.0" customHeight="1">
      <c r="A19" s="28"/>
      <c r="B19" s="61"/>
      <c r="C19" s="69" t="s">
        <v>55</v>
      </c>
      <c r="D19" s="70" t="s">
        <v>42</v>
      </c>
      <c r="E19" s="3"/>
      <c r="F19" s="4"/>
      <c r="G19" s="28"/>
      <c r="H19" s="40" t="s">
        <v>56</v>
      </c>
      <c r="I19" s="68" t="str">
        <f>IF(I17="","",((4.57/I17)-4.142))</f>
        <v/>
      </c>
      <c r="J19" s="28"/>
      <c r="K19" s="28"/>
      <c r="L19" s="28"/>
      <c r="M19" s="28"/>
      <c r="N19" s="28"/>
      <c r="O19" s="28"/>
      <c r="P19" s="28"/>
      <c r="Q19" s="28"/>
      <c r="R19" s="28"/>
      <c r="S19" s="28"/>
      <c r="T19" s="28"/>
      <c r="U19" s="28"/>
      <c r="V19" s="28"/>
      <c r="W19" s="28"/>
      <c r="X19" s="28"/>
      <c r="Y19" s="28"/>
      <c r="Z19" s="28"/>
    </row>
    <row r="20">
      <c r="A20" s="28"/>
      <c r="B20" s="61"/>
      <c r="C20" s="61"/>
      <c r="D20" s="71" t="str">
        <f>IF(E11="","",IF(D92=0,D117,IF(E11&lt;D91,E91,E92)))</f>
        <v/>
      </c>
      <c r="E20" s="26"/>
      <c r="F20" s="27"/>
      <c r="G20" s="28"/>
      <c r="H20" s="40" t="s">
        <v>57</v>
      </c>
      <c r="I20" s="68">
        <f>IF(OR(E5="",E15=""),"",(IF(E6="FEMENINO",(1.2*E15)+(0.23*E5)-(10.8*0)-5.4,(1.2*E15)+(0.23*E5)-(10.8*1)-5.4))/100)</f>
        <v>0.3308961938</v>
      </c>
      <c r="J20" s="28"/>
      <c r="K20" s="28"/>
      <c r="L20" s="28"/>
      <c r="M20" s="28"/>
      <c r="N20" s="28"/>
      <c r="O20" s="28"/>
      <c r="P20" s="28"/>
      <c r="Q20" s="28"/>
      <c r="R20" s="28"/>
      <c r="S20" s="28"/>
      <c r="T20" s="28"/>
      <c r="U20" s="28"/>
      <c r="V20" s="28"/>
      <c r="W20" s="28"/>
      <c r="X20" s="28"/>
      <c r="Y20" s="28"/>
      <c r="Z20" s="28"/>
    </row>
    <row r="21" ht="15.75" customHeight="1">
      <c r="A21" s="28"/>
      <c r="B21" s="61"/>
      <c r="C21" s="61"/>
      <c r="D21" s="70" t="s">
        <v>58</v>
      </c>
      <c r="E21" s="3"/>
      <c r="F21" s="4"/>
      <c r="G21" s="28"/>
      <c r="H21" s="40" t="s">
        <v>59</v>
      </c>
      <c r="I21" s="68" t="str">
        <f>IF(OR(E11="",E15="",I12="",I13=""),"",IF(E6="MASCULINO",((E11/(39.68+(1.88*E15)))*(I12/1.03)*(1.31/I13))/100,((E11/(36.58+(1.89*E15)))*(I12/0.81)*(1.52/I13))/100))</f>
        <v/>
      </c>
      <c r="J21" s="28"/>
      <c r="K21" s="28"/>
      <c r="L21" s="28"/>
      <c r="M21" s="28"/>
      <c r="N21" s="28"/>
      <c r="O21" s="28"/>
      <c r="P21" s="28"/>
      <c r="Q21" s="28"/>
      <c r="R21" s="28"/>
      <c r="S21" s="28"/>
      <c r="T21" s="28"/>
      <c r="U21" s="28"/>
      <c r="V21" s="28"/>
      <c r="W21" s="28"/>
      <c r="X21" s="28"/>
      <c r="Y21" s="28"/>
      <c r="Z21" s="28"/>
    </row>
    <row r="22" ht="15.75" customHeight="1">
      <c r="A22" s="28"/>
      <c r="B22" s="61"/>
      <c r="C22" s="61"/>
      <c r="D22" s="72" t="s">
        <v>60</v>
      </c>
      <c r="E22" s="73" t="str">
        <f>IF(OR(E11="",E12=""),"",E11/E12)</f>
        <v/>
      </c>
      <c r="F22" s="19"/>
      <c r="G22" s="28"/>
      <c r="H22" s="40" t="s">
        <v>61</v>
      </c>
      <c r="I22" s="68" t="str">
        <f>IF(OR(E9="",E11=""),"",((E11/((POWER(E9,1.5))))-18)/100)</f>
        <v/>
      </c>
      <c r="J22" s="28"/>
      <c r="K22" s="28"/>
      <c r="L22" s="28"/>
      <c r="M22" s="28"/>
      <c r="N22" s="28"/>
      <c r="O22" s="28"/>
      <c r="P22" s="28"/>
      <c r="Q22" s="28"/>
      <c r="R22" s="28"/>
      <c r="S22" s="28"/>
      <c r="T22" s="28"/>
      <c r="U22" s="28"/>
      <c r="V22" s="28"/>
      <c r="W22" s="28"/>
      <c r="X22" s="28"/>
      <c r="Y22" s="28"/>
      <c r="Z22" s="28"/>
    </row>
    <row r="23" ht="15.75" customHeight="1">
      <c r="A23" s="28"/>
      <c r="B23" s="61"/>
      <c r="C23" s="74"/>
      <c r="D23" s="71" t="str">
        <f>IF(E22="","",IF(E9="","",IF(D96=0,D117,IF(E22&lt;D95,E95,E96))))</f>
        <v/>
      </c>
      <c r="E23" s="26"/>
      <c r="F23" s="27"/>
      <c r="G23" s="28"/>
      <c r="H23" s="40" t="s">
        <v>62</v>
      </c>
      <c r="I23" s="75" t="str">
        <f>IF(OR(E10="",I5=""),"",E10-(I5*0.1*PI()))</f>
        <v/>
      </c>
      <c r="J23" s="28"/>
      <c r="K23" s="28"/>
      <c r="L23" s="28"/>
      <c r="M23" s="28"/>
      <c r="N23" s="28"/>
      <c r="O23" s="28"/>
      <c r="P23" s="28"/>
      <c r="Q23" s="28"/>
      <c r="R23" s="28"/>
      <c r="S23" s="28"/>
      <c r="T23" s="28"/>
      <c r="U23" s="28"/>
      <c r="V23" s="28"/>
      <c r="W23" s="28"/>
      <c r="X23" s="28"/>
      <c r="Y23" s="28"/>
      <c r="Z23" s="28"/>
    </row>
    <row r="24" ht="15.75" customHeight="1">
      <c r="A24" s="28"/>
      <c r="B24" s="61"/>
      <c r="C24" s="76" t="s">
        <v>63</v>
      </c>
      <c r="D24" s="70" t="s">
        <v>64</v>
      </c>
      <c r="E24" s="3"/>
      <c r="F24" s="4"/>
      <c r="G24" s="28"/>
      <c r="H24" s="40" t="s">
        <v>65</v>
      </c>
      <c r="I24" s="75" t="str">
        <f>IF(OR(E10="",I5=""),"",(A87*A87)/(4*PI()))</f>
        <v/>
      </c>
      <c r="J24" s="28"/>
      <c r="K24" s="28"/>
      <c r="L24" s="28"/>
      <c r="M24" s="28"/>
      <c r="N24" s="28"/>
      <c r="O24" s="28"/>
      <c r="P24" s="28"/>
      <c r="Q24" s="28"/>
      <c r="R24" s="28"/>
      <c r="S24" s="28"/>
      <c r="T24" s="28"/>
      <c r="U24" s="28"/>
      <c r="V24" s="28"/>
      <c r="W24" s="28"/>
      <c r="X24" s="28"/>
      <c r="Y24" s="28"/>
      <c r="Z24" s="28"/>
    </row>
    <row r="25" ht="15.75" customHeight="1">
      <c r="A25" s="28"/>
      <c r="B25" s="61"/>
      <c r="C25" s="61"/>
      <c r="D25" s="77" t="s">
        <v>66</v>
      </c>
      <c r="E25" s="78" t="str">
        <f>IF(E13="","Faltan datos",IF(H96&lt;F98,E100,IF(H96&lt;G98,F100,IF(H96&lt;H98,G100,H100))))</f>
        <v>Faltan datos</v>
      </c>
      <c r="F25" s="19"/>
      <c r="G25" s="28"/>
      <c r="H25" s="40" t="s">
        <v>67</v>
      </c>
      <c r="I25" s="75" t="str">
        <f>IF(OR(E10="",I5=""),"",POWER(A88,2)/(4*PI()))</f>
        <v/>
      </c>
      <c r="J25" s="28"/>
      <c r="K25" s="28"/>
      <c r="L25" s="28"/>
      <c r="M25" s="28"/>
      <c r="N25" s="28"/>
      <c r="O25" s="28"/>
      <c r="P25" s="28"/>
      <c r="Q25" s="28"/>
      <c r="R25" s="28"/>
      <c r="S25" s="28"/>
      <c r="T25" s="28"/>
      <c r="U25" s="28"/>
      <c r="V25" s="28"/>
      <c r="W25" s="28"/>
      <c r="X25" s="28"/>
      <c r="Y25" s="28"/>
      <c r="Z25" s="28"/>
    </row>
    <row r="26" ht="15.75" customHeight="1">
      <c r="A26" s="28"/>
      <c r="B26" s="61"/>
      <c r="C26" s="61"/>
      <c r="D26" s="77" t="s">
        <v>68</v>
      </c>
      <c r="E26" s="79">
        <f>E13*E7</f>
        <v>0</v>
      </c>
      <c r="F26" s="80" t="s">
        <v>32</v>
      </c>
      <c r="G26" s="28"/>
      <c r="H26" s="40" t="s">
        <v>69</v>
      </c>
      <c r="I26" s="75" t="str">
        <f>IF(OR(I24="",I25=""),"",I24-I25)</f>
        <v/>
      </c>
      <c r="J26" s="28"/>
      <c r="K26" s="28"/>
      <c r="L26" s="28"/>
      <c r="M26" s="28"/>
      <c r="N26" s="28"/>
      <c r="O26" s="28"/>
      <c r="P26" s="28"/>
      <c r="Q26" s="28"/>
      <c r="R26" s="28"/>
      <c r="S26" s="28"/>
      <c r="T26" s="28"/>
      <c r="U26" s="28"/>
      <c r="V26" s="28"/>
      <c r="W26" s="28"/>
      <c r="X26" s="28"/>
      <c r="Y26" s="28"/>
      <c r="Z26" s="28"/>
    </row>
    <row r="27" ht="15.75" customHeight="1">
      <c r="A27" s="28"/>
      <c r="B27" s="61"/>
      <c r="C27" s="61"/>
      <c r="D27" s="77" t="s">
        <v>70</v>
      </c>
      <c r="E27" s="79">
        <f>E7-E26</f>
        <v>65</v>
      </c>
      <c r="F27" s="80" t="s">
        <v>32</v>
      </c>
      <c r="G27" s="28"/>
      <c r="H27" s="50" t="s">
        <v>71</v>
      </c>
      <c r="I27" s="81" t="str">
        <f>IF(I4="","",IF(E6="MASCULINO",E70,E71))</f>
        <v/>
      </c>
      <c r="J27" s="28"/>
      <c r="K27" s="28"/>
      <c r="L27" s="28"/>
      <c r="M27" s="28"/>
      <c r="N27" s="28"/>
      <c r="O27" s="28"/>
      <c r="P27" s="28"/>
      <c r="Q27" s="28"/>
      <c r="R27" s="28"/>
      <c r="S27" s="28"/>
      <c r="T27" s="28"/>
      <c r="U27" s="28"/>
      <c r="V27" s="28"/>
      <c r="W27" s="28"/>
      <c r="X27" s="28"/>
      <c r="Y27" s="28"/>
      <c r="Z27" s="28"/>
    </row>
    <row r="28" ht="15.75" customHeight="1">
      <c r="A28" s="28"/>
      <c r="B28" s="61"/>
      <c r="C28" s="61"/>
      <c r="D28" s="77" t="s">
        <v>72</v>
      </c>
      <c r="E28" s="79">
        <f>E27*0.732</f>
        <v>47.58</v>
      </c>
      <c r="F28" s="80" t="s">
        <v>32</v>
      </c>
      <c r="G28" s="28"/>
      <c r="H28" s="28"/>
      <c r="I28" s="28"/>
      <c r="J28" s="28"/>
      <c r="K28" s="28"/>
      <c r="L28" s="28"/>
      <c r="M28" s="28"/>
      <c r="N28" s="28"/>
      <c r="O28" s="28"/>
      <c r="P28" s="28"/>
      <c r="Q28" s="28"/>
      <c r="R28" s="28"/>
      <c r="S28" s="28"/>
      <c r="T28" s="28"/>
      <c r="U28" s="28"/>
      <c r="V28" s="28"/>
      <c r="W28" s="28"/>
      <c r="X28" s="28"/>
      <c r="Y28" s="28"/>
      <c r="Z28" s="28"/>
    </row>
    <row r="29" ht="15.75" customHeight="1">
      <c r="A29" s="28"/>
      <c r="B29" s="61"/>
      <c r="C29" s="62"/>
      <c r="D29" s="82" t="s">
        <v>73</v>
      </c>
      <c r="E29" s="83">
        <f>IF(E7="","",E28/E7*100)</f>
        <v>73.2</v>
      </c>
      <c r="F29" s="84" t="s">
        <v>74</v>
      </c>
      <c r="G29" s="28"/>
      <c r="H29" s="28"/>
      <c r="I29" s="28"/>
      <c r="J29" s="28"/>
      <c r="K29" s="28"/>
      <c r="L29" s="28"/>
      <c r="M29" s="28"/>
      <c r="N29" s="28"/>
      <c r="O29" s="28"/>
      <c r="P29" s="28"/>
      <c r="Q29" s="28"/>
      <c r="R29" s="28"/>
      <c r="S29" s="28"/>
      <c r="T29" s="28"/>
      <c r="U29" s="28"/>
      <c r="V29" s="28"/>
      <c r="W29" s="28"/>
      <c r="X29" s="28"/>
      <c r="Y29" s="28"/>
      <c r="Z29" s="28"/>
    </row>
    <row r="30" ht="15.75" customHeight="1">
      <c r="A30" s="28"/>
      <c r="B30" s="61"/>
      <c r="C30" s="65" t="s">
        <v>75</v>
      </c>
      <c r="D30" s="70" t="s">
        <v>76</v>
      </c>
      <c r="E30" s="3"/>
      <c r="F30" s="4"/>
      <c r="G30" s="28"/>
      <c r="H30" s="28"/>
      <c r="I30" s="28"/>
      <c r="J30" s="28"/>
      <c r="K30" s="28"/>
      <c r="L30" s="28"/>
      <c r="M30" s="28"/>
      <c r="N30" s="28"/>
      <c r="O30" s="28"/>
      <c r="P30" s="28"/>
      <c r="Q30" s="28"/>
      <c r="R30" s="28"/>
      <c r="S30" s="28"/>
      <c r="T30" s="28"/>
      <c r="U30" s="28"/>
      <c r="V30" s="28"/>
      <c r="W30" s="28"/>
      <c r="X30" s="28"/>
      <c r="Y30" s="28"/>
      <c r="Z30" s="28"/>
    </row>
    <row r="31" ht="15.75" customHeight="1">
      <c r="A31" s="28"/>
      <c r="B31" s="61"/>
      <c r="C31" s="62"/>
      <c r="D31" s="71" t="str">
        <f>IF(E6="","",IF(E6="FEMENINO",C123,C122))</f>
        <v>Faltan datos</v>
      </c>
      <c r="E31" s="26"/>
      <c r="F31" s="27"/>
      <c r="G31" s="28"/>
      <c r="H31" s="85" t="s">
        <v>77</v>
      </c>
      <c r="I31" s="86"/>
      <c r="J31" s="28"/>
      <c r="K31" s="28"/>
      <c r="L31" s="28"/>
      <c r="M31" s="28"/>
      <c r="N31" s="28"/>
      <c r="O31" s="28"/>
      <c r="P31" s="28"/>
      <c r="Q31" s="28"/>
      <c r="R31" s="28"/>
      <c r="S31" s="28"/>
      <c r="T31" s="28"/>
      <c r="U31" s="28"/>
      <c r="V31" s="28"/>
      <c r="W31" s="28"/>
      <c r="X31" s="28"/>
      <c r="Y31" s="28"/>
      <c r="Z31" s="28"/>
    </row>
    <row r="32" ht="15.75" customHeight="1">
      <c r="A32" s="28"/>
      <c r="B32" s="61"/>
      <c r="C32" s="65" t="s">
        <v>78</v>
      </c>
      <c r="D32" s="70" t="s">
        <v>79</v>
      </c>
      <c r="E32" s="3"/>
      <c r="F32" s="4"/>
      <c r="G32" s="28"/>
      <c r="H32" s="35" t="s">
        <v>80</v>
      </c>
      <c r="I32" s="87">
        <v>25.3</v>
      </c>
      <c r="J32" s="28"/>
      <c r="K32" s="28"/>
      <c r="L32" s="28"/>
      <c r="M32" s="28"/>
      <c r="N32" s="28"/>
      <c r="O32" s="28"/>
      <c r="P32" s="28"/>
      <c r="Q32" s="28"/>
      <c r="R32" s="28"/>
      <c r="S32" s="28"/>
      <c r="T32" s="28"/>
      <c r="U32" s="28"/>
      <c r="V32" s="28"/>
      <c r="W32" s="28"/>
      <c r="X32" s="28"/>
      <c r="Y32" s="28"/>
      <c r="Z32" s="28"/>
    </row>
    <row r="33" ht="15.75" customHeight="1">
      <c r="A33" s="28"/>
      <c r="B33" s="61"/>
      <c r="C33" s="62"/>
      <c r="D33" s="71" t="str">
        <f>IF(I23="","Faltan datos",IF(E6="MASCULINO",J66,J67))</f>
        <v>Faltan datos</v>
      </c>
      <c r="E33" s="26"/>
      <c r="F33" s="27"/>
      <c r="G33" s="28"/>
      <c r="H33" s="40" t="s">
        <v>81</v>
      </c>
      <c r="I33" s="88">
        <v>23.2</v>
      </c>
      <c r="J33" s="28"/>
      <c r="K33" s="28"/>
      <c r="L33" s="28"/>
      <c r="M33" s="28"/>
      <c r="N33" s="28"/>
      <c r="O33" s="28"/>
      <c r="P33" s="28"/>
      <c r="Q33" s="28"/>
      <c r="R33" s="28"/>
      <c r="S33" s="28"/>
      <c r="T33" s="28"/>
      <c r="U33" s="28"/>
      <c r="V33" s="28"/>
      <c r="W33" s="28"/>
      <c r="X33" s="28"/>
      <c r="Y33" s="28"/>
      <c r="Z33" s="28"/>
    </row>
    <row r="34" ht="15.75" customHeight="1">
      <c r="A34" s="28"/>
      <c r="B34" s="61"/>
      <c r="C34" s="65" t="s">
        <v>82</v>
      </c>
      <c r="D34" s="70" t="s">
        <v>83</v>
      </c>
      <c r="E34" s="3"/>
      <c r="F34" s="4"/>
      <c r="G34" s="28"/>
      <c r="H34" s="40" t="s">
        <v>84</v>
      </c>
      <c r="I34" s="88">
        <v>12.5</v>
      </c>
      <c r="J34" s="28"/>
      <c r="K34" s="28"/>
      <c r="L34" s="28"/>
      <c r="M34" s="28"/>
      <c r="N34" s="28"/>
      <c r="O34" s="28"/>
      <c r="P34" s="28"/>
      <c r="Q34" s="28"/>
      <c r="R34" s="28"/>
      <c r="S34" s="28"/>
      <c r="T34" s="28"/>
      <c r="U34" s="28"/>
      <c r="V34" s="28"/>
      <c r="W34" s="28"/>
      <c r="X34" s="28"/>
      <c r="Y34" s="28"/>
      <c r="Z34" s="28"/>
    </row>
    <row r="35" ht="15.75" customHeight="1">
      <c r="A35" s="28"/>
      <c r="B35" s="61"/>
      <c r="C35" s="62"/>
      <c r="D35" s="71" t="str">
        <f>IF(I5="","Faltan datos",IF(E6="MASCULINO",J68,J69))</f>
        <v>Faltan datos</v>
      </c>
      <c r="E35" s="26"/>
      <c r="F35" s="27"/>
      <c r="G35" s="28"/>
      <c r="H35" s="50" t="s">
        <v>85</v>
      </c>
      <c r="I35" s="89">
        <v>16.5</v>
      </c>
      <c r="J35" s="28"/>
      <c r="K35" s="28"/>
      <c r="L35" s="28"/>
      <c r="M35" s="28"/>
      <c r="N35" s="28"/>
      <c r="O35" s="28"/>
      <c r="P35" s="28"/>
      <c r="Q35" s="28"/>
      <c r="R35" s="28"/>
      <c r="S35" s="28"/>
      <c r="T35" s="28"/>
      <c r="U35" s="28"/>
      <c r="V35" s="28"/>
      <c r="W35" s="28"/>
      <c r="X35" s="28"/>
      <c r="Y35" s="28"/>
      <c r="Z35" s="28"/>
    </row>
    <row r="36" ht="15.75" customHeight="1">
      <c r="A36" s="28"/>
      <c r="B36" s="61"/>
      <c r="C36" s="65" t="s">
        <v>86</v>
      </c>
      <c r="D36" s="70" t="s">
        <v>87</v>
      </c>
      <c r="E36" s="3"/>
      <c r="F36" s="4"/>
      <c r="G36" s="28"/>
      <c r="H36" s="28"/>
      <c r="I36" s="28"/>
      <c r="J36" s="28"/>
      <c r="K36" s="28"/>
      <c r="L36" s="28"/>
      <c r="M36" s="28"/>
      <c r="N36" s="28"/>
      <c r="O36" s="28"/>
      <c r="P36" s="28"/>
      <c r="Q36" s="28"/>
      <c r="R36" s="28"/>
      <c r="S36" s="28"/>
      <c r="T36" s="28"/>
      <c r="U36" s="28"/>
      <c r="V36" s="28"/>
      <c r="W36" s="28"/>
      <c r="X36" s="28"/>
      <c r="Y36" s="28"/>
      <c r="Z36" s="28"/>
    </row>
    <row r="37" ht="15.0" customHeight="1">
      <c r="A37" s="28"/>
      <c r="B37" s="61"/>
      <c r="C37" s="62"/>
      <c r="D37" s="71" t="str">
        <f>IF(I10="","Faltan datos",IF(I10&lt;2.1,"Depleción Severa",IF(I10&lt;2.8,"Depleción moderada",IF(I10&lt;3.5,"Depleción Leve","Normal"))))</f>
        <v>Faltan datos</v>
      </c>
      <c r="E37" s="26"/>
      <c r="F37" s="27"/>
      <c r="G37" s="28"/>
      <c r="H37" s="28"/>
      <c r="I37" s="28"/>
      <c r="J37" s="28"/>
      <c r="K37" s="28"/>
      <c r="L37" s="28"/>
      <c r="M37" s="28"/>
      <c r="N37" s="28"/>
      <c r="O37" s="28"/>
      <c r="P37" s="28"/>
      <c r="Q37" s="28"/>
      <c r="R37" s="28"/>
      <c r="S37" s="28"/>
      <c r="T37" s="28"/>
      <c r="U37" s="28"/>
      <c r="V37" s="28"/>
      <c r="W37" s="28"/>
      <c r="X37" s="28"/>
      <c r="Y37" s="28"/>
      <c r="Z37" s="28"/>
    </row>
    <row r="38" ht="15.75" customHeight="1">
      <c r="A38" s="28"/>
      <c r="B38" s="61"/>
      <c r="C38" s="65" t="s">
        <v>88</v>
      </c>
      <c r="D38" s="70" t="s">
        <v>89</v>
      </c>
      <c r="E38" s="3"/>
      <c r="F38" s="4"/>
      <c r="G38" s="28"/>
      <c r="H38" s="28"/>
      <c r="I38" s="28"/>
      <c r="J38" s="28"/>
      <c r="K38" s="28"/>
      <c r="L38" s="28"/>
      <c r="M38" s="28"/>
      <c r="N38" s="28"/>
      <c r="O38" s="28"/>
      <c r="P38" s="28"/>
      <c r="Q38" s="28"/>
      <c r="R38" s="28"/>
      <c r="S38" s="28"/>
      <c r="T38" s="28"/>
      <c r="U38" s="28"/>
      <c r="V38" s="28"/>
      <c r="W38" s="28"/>
      <c r="X38" s="28"/>
      <c r="Y38" s="28"/>
      <c r="Z38" s="28"/>
    </row>
    <row r="39" ht="15.75" customHeight="1">
      <c r="A39" s="28"/>
      <c r="B39" s="61"/>
      <c r="C39" s="90"/>
      <c r="D39" s="91" t="str">
        <f>IF(I11="","Faltan datos",IF(I11&lt;800,"Depleción Severa",IF(I11&lt;1200,"Depleción Moderada",IF(I11&lt;=2000,"Depleción Leve","Normal"))))</f>
        <v>Faltan datos</v>
      </c>
      <c r="E39" s="18"/>
      <c r="F39" s="19"/>
      <c r="G39" s="28"/>
      <c r="H39" s="28"/>
      <c r="I39" s="28"/>
      <c r="J39" s="28"/>
      <c r="K39" s="28"/>
      <c r="L39" s="28"/>
      <c r="M39" s="28"/>
      <c r="N39" s="28"/>
      <c r="O39" s="28"/>
      <c r="P39" s="28"/>
      <c r="Q39" s="28"/>
      <c r="R39" s="28"/>
      <c r="S39" s="28"/>
      <c r="T39" s="28"/>
      <c r="U39" s="28"/>
      <c r="V39" s="28"/>
      <c r="W39" s="28"/>
      <c r="X39" s="28"/>
      <c r="Y39" s="28"/>
      <c r="Z39" s="28"/>
    </row>
    <row r="40" ht="15.75" customHeight="1">
      <c r="A40" s="28"/>
      <c r="B40" s="62"/>
      <c r="C40" s="92" t="s">
        <v>90</v>
      </c>
      <c r="D40" s="93" t="s">
        <v>91</v>
      </c>
      <c r="E40" s="94"/>
      <c r="F40" s="86"/>
      <c r="G40" s="28"/>
      <c r="H40" s="28"/>
      <c r="I40" s="28"/>
      <c r="J40" s="28"/>
      <c r="K40" s="28"/>
      <c r="L40" s="28"/>
      <c r="M40" s="28"/>
      <c r="N40" s="28"/>
      <c r="O40" s="28"/>
      <c r="P40" s="28"/>
      <c r="Q40" s="28"/>
      <c r="R40" s="28"/>
      <c r="S40" s="28"/>
      <c r="T40" s="28"/>
      <c r="U40" s="28"/>
      <c r="V40" s="28"/>
      <c r="W40" s="28"/>
      <c r="X40" s="28"/>
      <c r="Y40" s="28"/>
      <c r="Z40" s="28"/>
    </row>
    <row r="41" ht="15.75" customHeight="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ht="15.75" customHeight="1">
      <c r="A42" s="28"/>
      <c r="B42" s="54" t="s">
        <v>92</v>
      </c>
      <c r="C42" s="95" t="s">
        <v>93</v>
      </c>
      <c r="D42" s="96" t="s">
        <v>94</v>
      </c>
      <c r="E42" s="57">
        <f>E9*E9*18.5</f>
        <v>53.465</v>
      </c>
      <c r="F42" s="58" t="s">
        <v>32</v>
      </c>
      <c r="G42" s="28"/>
      <c r="H42" s="28"/>
      <c r="I42" s="28"/>
      <c r="J42" s="28"/>
      <c r="K42" s="28"/>
      <c r="L42" s="28"/>
      <c r="M42" s="28"/>
      <c r="N42" s="28"/>
      <c r="O42" s="28"/>
      <c r="P42" s="28"/>
      <c r="Q42" s="28"/>
      <c r="R42" s="28"/>
      <c r="S42" s="28"/>
      <c r="T42" s="28"/>
      <c r="U42" s="28"/>
      <c r="V42" s="28"/>
      <c r="W42" s="28"/>
      <c r="X42" s="28"/>
      <c r="Y42" s="28"/>
      <c r="Z42" s="28"/>
    </row>
    <row r="43" ht="15.75" customHeight="1">
      <c r="A43" s="28"/>
      <c r="B43" s="61"/>
      <c r="C43" s="61"/>
      <c r="D43" s="97" t="s">
        <v>95</v>
      </c>
      <c r="E43" s="79">
        <f>E9*E9*20.9</f>
        <v>60.401</v>
      </c>
      <c r="F43" s="80" t="s">
        <v>32</v>
      </c>
      <c r="G43" s="28"/>
      <c r="H43" s="28"/>
      <c r="I43" s="28"/>
      <c r="J43" s="28"/>
      <c r="K43" s="28"/>
      <c r="L43" s="28"/>
      <c r="M43" s="28"/>
      <c r="N43" s="28"/>
      <c r="O43" s="28"/>
      <c r="P43" s="28"/>
      <c r="Q43" s="28"/>
      <c r="R43" s="28"/>
      <c r="S43" s="28"/>
      <c r="T43" s="28"/>
      <c r="U43" s="28"/>
      <c r="V43" s="28"/>
      <c r="W43" s="28"/>
      <c r="X43" s="28"/>
      <c r="Y43" s="28"/>
      <c r="Z43" s="28"/>
    </row>
    <row r="44" ht="15.75" customHeight="1">
      <c r="A44" s="28"/>
      <c r="B44" s="61"/>
      <c r="C44" s="61"/>
      <c r="D44" s="97" t="s">
        <v>96</v>
      </c>
      <c r="E44" s="79">
        <f>E9*E9*21.7</f>
        <v>62.713</v>
      </c>
      <c r="F44" s="80" t="s">
        <v>32</v>
      </c>
      <c r="G44" s="28"/>
      <c r="H44" s="28"/>
      <c r="I44" s="28"/>
      <c r="J44" s="28"/>
      <c r="K44" s="28"/>
      <c r="L44" s="28"/>
      <c r="M44" s="28"/>
      <c r="N44" s="28"/>
      <c r="O44" s="28"/>
      <c r="P44" s="28"/>
      <c r="Q44" s="28"/>
      <c r="R44" s="28"/>
      <c r="S44" s="28"/>
      <c r="T44" s="28"/>
      <c r="U44" s="28"/>
      <c r="V44" s="28"/>
      <c r="W44" s="28"/>
      <c r="X44" s="28"/>
      <c r="Y44" s="28"/>
      <c r="Z44" s="28"/>
    </row>
    <row r="45" ht="15.75" customHeight="1">
      <c r="A45" s="28"/>
      <c r="B45" s="61"/>
      <c r="C45" s="61"/>
      <c r="D45" s="97" t="s">
        <v>97</v>
      </c>
      <c r="E45" s="79">
        <f>E9*E9*22.4</f>
        <v>64.736</v>
      </c>
      <c r="F45" s="80" t="s">
        <v>32</v>
      </c>
      <c r="G45" s="28"/>
      <c r="H45" s="28"/>
      <c r="I45" s="28"/>
      <c r="J45" s="28"/>
      <c r="K45" s="28"/>
      <c r="L45" s="28"/>
      <c r="M45" s="28"/>
      <c r="N45" s="28"/>
      <c r="O45" s="28"/>
      <c r="P45" s="28"/>
      <c r="Q45" s="28"/>
      <c r="R45" s="28"/>
      <c r="S45" s="28"/>
      <c r="T45" s="28"/>
      <c r="U45" s="28"/>
      <c r="V45" s="28"/>
      <c r="W45" s="28"/>
      <c r="X45" s="28"/>
      <c r="Y45" s="28"/>
      <c r="Z45" s="28"/>
    </row>
    <row r="46" ht="15.75" customHeight="1">
      <c r="A46" s="28"/>
      <c r="B46" s="61"/>
      <c r="C46" s="62"/>
      <c r="D46" s="97" t="s">
        <v>98</v>
      </c>
      <c r="E46" s="79">
        <f>E9*E9*24.99</f>
        <v>72.2211</v>
      </c>
      <c r="F46" s="80" t="s">
        <v>32</v>
      </c>
      <c r="G46" s="28"/>
      <c r="H46" s="28"/>
      <c r="I46" s="28"/>
      <c r="J46" s="28"/>
      <c r="K46" s="28"/>
      <c r="L46" s="28"/>
      <c r="M46" s="28"/>
      <c r="N46" s="28"/>
      <c r="O46" s="28"/>
      <c r="P46" s="28"/>
      <c r="Q46" s="28"/>
      <c r="R46" s="28"/>
      <c r="S46" s="28"/>
      <c r="T46" s="28"/>
      <c r="U46" s="28"/>
      <c r="V46" s="28"/>
      <c r="W46" s="28"/>
      <c r="X46" s="28"/>
      <c r="Y46" s="28"/>
      <c r="Z46" s="28"/>
    </row>
    <row r="47" ht="15.75" customHeight="1">
      <c r="A47" s="28"/>
      <c r="B47" s="61"/>
      <c r="C47" s="98" t="s">
        <v>99</v>
      </c>
      <c r="D47" s="99" t="s">
        <v>100</v>
      </c>
      <c r="E47" s="100">
        <v>0.17</v>
      </c>
      <c r="F47" s="58"/>
      <c r="G47" s="28"/>
      <c r="H47" s="28"/>
      <c r="I47" s="28"/>
      <c r="J47" s="28"/>
      <c r="K47" s="28"/>
      <c r="L47" s="28"/>
      <c r="M47" s="28"/>
      <c r="N47" s="28"/>
      <c r="O47" s="28"/>
      <c r="P47" s="28"/>
      <c r="Q47" s="28"/>
      <c r="R47" s="28"/>
      <c r="S47" s="28"/>
      <c r="T47" s="28"/>
      <c r="U47" s="28"/>
      <c r="V47" s="28"/>
      <c r="W47" s="28"/>
      <c r="X47" s="28"/>
      <c r="Y47" s="28"/>
      <c r="Z47" s="28"/>
    </row>
    <row r="48" ht="15.0" customHeight="1">
      <c r="A48" s="28"/>
      <c r="B48" s="61"/>
      <c r="C48" s="62"/>
      <c r="D48" s="82" t="s">
        <v>101</v>
      </c>
      <c r="E48" s="83">
        <f>D127</f>
        <v>76.05</v>
      </c>
      <c r="F48" s="84" t="s">
        <v>32</v>
      </c>
      <c r="G48" s="28"/>
      <c r="H48" s="28"/>
      <c r="I48" s="28"/>
      <c r="J48" s="28"/>
      <c r="K48" s="28"/>
      <c r="L48" s="28"/>
      <c r="M48" s="28"/>
      <c r="N48" s="28"/>
      <c r="O48" s="28"/>
      <c r="P48" s="28"/>
      <c r="Q48" s="28"/>
      <c r="R48" s="28"/>
      <c r="S48" s="28"/>
      <c r="T48" s="28"/>
      <c r="U48" s="28"/>
      <c r="V48" s="28"/>
      <c r="W48" s="28"/>
      <c r="X48" s="28"/>
      <c r="Y48" s="28"/>
      <c r="Z48" s="28"/>
    </row>
    <row r="49" ht="15.75" customHeight="1">
      <c r="A49" s="28"/>
      <c r="B49" s="61"/>
      <c r="C49" s="101" t="s">
        <v>102</v>
      </c>
      <c r="D49" s="102" t="str">
        <f>IF(I4="","Faltan Datos",IF(E6="MASCULINO",G70,G71))</f>
        <v>Faltan Datos</v>
      </c>
      <c r="E49" s="103"/>
      <c r="F49" s="104" t="s">
        <v>32</v>
      </c>
      <c r="G49" s="28"/>
      <c r="H49" s="28"/>
      <c r="I49" s="28"/>
      <c r="J49" s="28"/>
      <c r="K49" s="28"/>
      <c r="L49" s="28"/>
      <c r="M49" s="28"/>
      <c r="N49" s="28"/>
      <c r="O49" s="28"/>
      <c r="P49" s="28"/>
      <c r="Q49" s="28"/>
      <c r="R49" s="28"/>
      <c r="S49" s="28"/>
      <c r="T49" s="28"/>
      <c r="U49" s="28"/>
      <c r="V49" s="28"/>
      <c r="W49" s="28"/>
      <c r="X49" s="28"/>
      <c r="Y49" s="28"/>
      <c r="Z49" s="28"/>
    </row>
    <row r="50" ht="15.75" customHeight="1">
      <c r="A50" s="28"/>
      <c r="B50" s="61"/>
      <c r="C50" s="101" t="s">
        <v>103</v>
      </c>
      <c r="D50" s="105">
        <f>E8</f>
        <v>65</v>
      </c>
      <c r="E50" s="106"/>
      <c r="F50" s="104" t="s">
        <v>32</v>
      </c>
      <c r="G50" s="28"/>
      <c r="H50" s="28"/>
      <c r="I50" s="28"/>
      <c r="J50" s="28"/>
      <c r="K50" s="28"/>
      <c r="L50" s="28"/>
      <c r="M50" s="28"/>
      <c r="N50" s="28"/>
      <c r="O50" s="28"/>
      <c r="P50" s="28"/>
      <c r="Q50" s="28"/>
      <c r="R50" s="28"/>
      <c r="S50" s="28"/>
      <c r="T50" s="28"/>
      <c r="U50" s="28"/>
      <c r="V50" s="28"/>
      <c r="W50" s="28"/>
      <c r="X50" s="28"/>
      <c r="Y50" s="28"/>
      <c r="Z50" s="28"/>
    </row>
    <row r="51" ht="15.75" customHeight="1">
      <c r="A51" s="28"/>
      <c r="B51" s="62"/>
      <c r="C51" s="101" t="s">
        <v>104</v>
      </c>
      <c r="D51" s="102">
        <f>E7-(E7*0.1)</f>
        <v>58.5</v>
      </c>
      <c r="E51" s="103"/>
      <c r="F51" s="104" t="s">
        <v>32</v>
      </c>
      <c r="G51" s="28"/>
      <c r="H51" s="28"/>
      <c r="I51" s="28"/>
      <c r="J51" s="28"/>
      <c r="K51" s="28"/>
      <c r="L51" s="28"/>
      <c r="M51" s="28"/>
      <c r="N51" s="28"/>
      <c r="O51" s="28"/>
      <c r="P51" s="28"/>
      <c r="Q51" s="28"/>
      <c r="R51" s="28"/>
      <c r="S51" s="28"/>
      <c r="T51" s="28"/>
      <c r="U51" s="28"/>
      <c r="V51" s="28"/>
      <c r="W51" s="28"/>
      <c r="X51" s="28"/>
      <c r="Y51" s="28"/>
      <c r="Z51" s="28"/>
    </row>
    <row r="52" ht="15.75" customHeight="1">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ht="15.75" customHeight="1">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ht="15.75" customHeight="1">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ht="15.75" customHeight="1">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ht="15.75" customHeight="1">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ht="15.75" hidden="1" customHeight="1">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ht="15.75" hidden="1" customHeight="1">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ht="15.75" hidden="1" customHeight="1">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ht="15.75" hidden="1" customHeight="1">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ht="15.75" hidden="1" customHeight="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ht="15.75" hidden="1" customHeight="1">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ht="15.75" hidden="1" customHeight="1">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ht="15.75" hidden="1" customHeight="1">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ht="15.75" hidden="1" customHeight="1">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ht="15.75" hidden="1" customHeight="1">
      <c r="A66" s="28"/>
      <c r="B66" s="28"/>
      <c r="C66" s="28" t="s">
        <v>105</v>
      </c>
      <c r="D66" s="28" t="s">
        <v>106</v>
      </c>
      <c r="E66" s="28" t="s">
        <v>107</v>
      </c>
      <c r="F66" s="28"/>
      <c r="G66" s="28"/>
      <c r="H66" s="28"/>
      <c r="I66" s="107">
        <f>I23*100/I32</f>
        <v>0</v>
      </c>
      <c r="J66" s="28" t="str">
        <f t="shared" ref="J66:J67" si="1">IF(I66&lt;60,"Desnutrición Proteica Severa",IF(I66&lt;80,"Desnutrición proteica moderada",IF(I66&lt;90,"Desnutrición proteica leve",IF(I66&lt;111,"Normal","Sobrepeso"))))</f>
        <v>Desnutrición Proteica Severa</v>
      </c>
      <c r="K66" s="28"/>
      <c r="L66" s="28"/>
      <c r="M66" s="28"/>
      <c r="N66" s="28"/>
      <c r="O66" s="28"/>
      <c r="P66" s="28"/>
      <c r="Q66" s="28"/>
      <c r="R66" s="28"/>
      <c r="S66" s="28"/>
      <c r="T66" s="28"/>
      <c r="U66" s="28"/>
      <c r="V66" s="28"/>
      <c r="W66" s="28"/>
      <c r="X66" s="28"/>
      <c r="Y66" s="28"/>
      <c r="Z66" s="28"/>
    </row>
    <row r="67" ht="15.75" hidden="1" customHeight="1">
      <c r="A67" s="28"/>
      <c r="B67" s="28"/>
      <c r="C67" s="28">
        <v>20.0</v>
      </c>
      <c r="D67" s="28">
        <v>22.5</v>
      </c>
      <c r="E67" s="28">
        <v>25.0</v>
      </c>
      <c r="F67" s="28"/>
      <c r="G67" s="28"/>
      <c r="H67" s="28"/>
      <c r="I67" s="107">
        <f>I23*100/I33</f>
        <v>0</v>
      </c>
      <c r="J67" s="28" t="str">
        <f t="shared" si="1"/>
        <v>Desnutrición Proteica Severa</v>
      </c>
      <c r="K67" s="28"/>
      <c r="L67" s="28"/>
      <c r="M67" s="28"/>
      <c r="N67" s="28"/>
      <c r="O67" s="28"/>
      <c r="P67" s="28"/>
      <c r="Q67" s="28"/>
      <c r="R67" s="28"/>
      <c r="S67" s="28"/>
      <c r="T67" s="28"/>
      <c r="U67" s="28"/>
      <c r="V67" s="28"/>
      <c r="W67" s="28"/>
      <c r="X67" s="28"/>
      <c r="Y67" s="28"/>
      <c r="Z67" s="28"/>
    </row>
    <row r="68" ht="15.75" hidden="1" customHeight="1">
      <c r="A68" s="28"/>
      <c r="B68" s="28"/>
      <c r="C68" s="28"/>
      <c r="D68" s="28"/>
      <c r="E68" s="28"/>
      <c r="F68" s="28"/>
      <c r="G68" s="28"/>
      <c r="H68" s="28"/>
      <c r="I68" s="107">
        <f>I5*100/I34</f>
        <v>0</v>
      </c>
      <c r="J68" s="28" t="str">
        <f t="shared" ref="J68:J69" si="2">IF(I68&lt;60,"Desnutrición calórica severa",IF(I68&lt;80,"Desnutrición calórica moderada",IF(I68&lt;90,"Desnutrición calórica leve",IF(I68&lt;111,"Normal",IF(I68&lt;120,"Sobrepeso","Obesidad")))))</f>
        <v>Desnutrición calórica severa</v>
      </c>
      <c r="K68" s="28"/>
      <c r="L68" s="28"/>
      <c r="M68" s="28"/>
      <c r="N68" s="28"/>
      <c r="O68" s="28"/>
      <c r="P68" s="28"/>
      <c r="Q68" s="28"/>
      <c r="R68" s="28"/>
      <c r="S68" s="28"/>
      <c r="T68" s="28"/>
      <c r="U68" s="28"/>
      <c r="V68" s="28"/>
      <c r="W68" s="28"/>
      <c r="X68" s="28"/>
      <c r="Y68" s="28"/>
      <c r="Z68" s="28"/>
    </row>
    <row r="69" ht="15.75" hidden="1" customHeight="1">
      <c r="A69" s="28"/>
      <c r="B69" s="28"/>
      <c r="C69" s="28"/>
      <c r="D69" s="28"/>
      <c r="E69" s="28"/>
      <c r="F69" s="28"/>
      <c r="G69" s="28"/>
      <c r="H69" s="28"/>
      <c r="I69" s="107">
        <f>I5*100/I35</f>
        <v>0</v>
      </c>
      <c r="J69" s="28" t="str">
        <f t="shared" si="2"/>
        <v>Desnutrición calórica severa</v>
      </c>
      <c r="K69" s="28"/>
      <c r="L69" s="28"/>
      <c r="M69" s="28"/>
      <c r="N69" s="28"/>
      <c r="O69" s="28"/>
      <c r="P69" s="28"/>
      <c r="Q69" s="28"/>
      <c r="R69" s="28"/>
      <c r="S69" s="28"/>
      <c r="T69" s="28"/>
      <c r="U69" s="28"/>
      <c r="V69" s="28"/>
      <c r="W69" s="28"/>
      <c r="X69" s="28"/>
      <c r="Y69" s="28"/>
      <c r="Z69" s="28"/>
    </row>
    <row r="70" ht="15.75" hidden="1" customHeight="1">
      <c r="A70" s="28"/>
      <c r="B70" s="28"/>
      <c r="C70" s="28" t="s">
        <v>108</v>
      </c>
      <c r="D70" s="28" t="str">
        <f>(E9*100)/I4</f>
        <v>#DIV/0!</v>
      </c>
      <c r="E70" s="28" t="str">
        <f>IF(D70&lt;9.6,"Grande",IF(D70&lt;10.4,"Mediana","Pequeña"))</f>
        <v>#DIV/0!</v>
      </c>
      <c r="F70" s="28" t="str">
        <f>IF(E70="Pequeña",C67,IF(E70="Mediana",D67,E67))</f>
        <v>#DIV/0!</v>
      </c>
      <c r="G70" s="28" t="str">
        <f>E9*E9*F70</f>
        <v>#DIV/0!</v>
      </c>
      <c r="H70" s="28"/>
      <c r="I70" s="28"/>
      <c r="J70" s="28"/>
      <c r="K70" s="28"/>
      <c r="L70" s="28"/>
      <c r="M70" s="28"/>
      <c r="N70" s="28"/>
      <c r="O70" s="28"/>
      <c r="P70" s="28"/>
      <c r="Q70" s="28"/>
      <c r="R70" s="28"/>
      <c r="S70" s="28"/>
      <c r="T70" s="28"/>
      <c r="U70" s="28"/>
      <c r="V70" s="28"/>
      <c r="W70" s="28"/>
      <c r="X70" s="28"/>
      <c r="Y70" s="28"/>
      <c r="Z70" s="28"/>
    </row>
    <row r="71" ht="15.75" hidden="1" customHeight="1">
      <c r="A71" s="28"/>
      <c r="B71" s="28"/>
      <c r="C71" s="28" t="s">
        <v>37</v>
      </c>
      <c r="D71" s="28"/>
      <c r="E71" s="28" t="str">
        <f>IF(D70&lt;10,"Grande",IF(D70&lt;11,"Mediana","Pequeña"))</f>
        <v>#DIV/0!</v>
      </c>
      <c r="F71" s="28" t="str">
        <f>IF(E71="Pequeña",C67,IF(E71="Mediana",D67,E67))</f>
        <v>#DIV/0!</v>
      </c>
      <c r="G71" s="28" t="str">
        <f>E9*E9*F71</f>
        <v>#DIV/0!</v>
      </c>
      <c r="H71" s="28"/>
      <c r="I71" s="28"/>
      <c r="J71" s="28"/>
      <c r="K71" s="28"/>
      <c r="L71" s="28"/>
      <c r="M71" s="28"/>
      <c r="N71" s="28"/>
      <c r="O71" s="28"/>
      <c r="P71" s="28"/>
      <c r="Q71" s="28"/>
      <c r="R71" s="28"/>
      <c r="S71" s="28"/>
      <c r="T71" s="28"/>
      <c r="U71" s="28"/>
      <c r="V71" s="28"/>
      <c r="W71" s="28"/>
      <c r="X71" s="28"/>
      <c r="Y71" s="28"/>
      <c r="Z71" s="28"/>
    </row>
    <row r="72" ht="15.75" hidden="1" customHeight="1">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ht="15.75" hidden="1" customHeight="1">
      <c r="A73" s="28"/>
      <c r="B73" s="28"/>
      <c r="C73" s="28"/>
      <c r="D73" s="28" t="s">
        <v>109</v>
      </c>
      <c r="E73" s="28"/>
      <c r="F73" s="28"/>
      <c r="G73" s="28"/>
      <c r="H73" s="28"/>
      <c r="I73" s="28" t="s">
        <v>29</v>
      </c>
      <c r="J73" s="28"/>
      <c r="K73" s="28" t="s">
        <v>110</v>
      </c>
      <c r="L73" s="28"/>
      <c r="M73" s="28"/>
      <c r="N73" s="28"/>
      <c r="O73" s="28"/>
      <c r="P73" s="28"/>
      <c r="Q73" s="28"/>
      <c r="R73" s="28"/>
      <c r="S73" s="28"/>
      <c r="T73" s="28"/>
      <c r="U73" s="28"/>
      <c r="V73" s="28"/>
      <c r="W73" s="28"/>
      <c r="X73" s="28"/>
      <c r="Y73" s="28"/>
      <c r="Z73" s="28"/>
    </row>
    <row r="74" ht="15.75" hidden="1" customHeight="1">
      <c r="A74" s="28"/>
      <c r="B74" s="28"/>
      <c r="C74" s="28"/>
      <c r="D74" s="28" t="s">
        <v>29</v>
      </c>
      <c r="E74" s="28"/>
      <c r="F74" s="28"/>
      <c r="G74" s="28"/>
      <c r="H74" s="28"/>
      <c r="I74" s="28" t="s">
        <v>111</v>
      </c>
      <c r="J74" s="28" t="s">
        <v>112</v>
      </c>
      <c r="K74" s="28" t="s">
        <v>111</v>
      </c>
      <c r="L74" s="28" t="s">
        <v>112</v>
      </c>
      <c r="M74" s="28"/>
      <c r="N74" s="28"/>
      <c r="O74" s="28"/>
      <c r="P74" s="28"/>
      <c r="Q74" s="28"/>
      <c r="R74" s="28"/>
      <c r="S74" s="28"/>
      <c r="T74" s="28"/>
      <c r="U74" s="28"/>
      <c r="V74" s="28"/>
      <c r="W74" s="28"/>
      <c r="X74" s="28"/>
      <c r="Y74" s="28"/>
      <c r="Z74" s="28"/>
    </row>
    <row r="75" ht="15.75" hidden="1" customHeight="1">
      <c r="A75" s="28"/>
      <c r="B75" s="28"/>
      <c r="C75" s="28"/>
      <c r="D75" s="28"/>
      <c r="E75" s="28"/>
      <c r="F75" s="28"/>
      <c r="G75" s="28"/>
      <c r="H75" s="28" t="s">
        <v>113</v>
      </c>
      <c r="I75" s="28">
        <v>1.1549</v>
      </c>
      <c r="J75" s="28">
        <v>0.0678</v>
      </c>
      <c r="K75" s="28">
        <v>1.162</v>
      </c>
      <c r="L75" s="28">
        <v>0.063</v>
      </c>
      <c r="M75" s="28"/>
      <c r="N75" s="28"/>
      <c r="O75" s="28"/>
      <c r="P75" s="28"/>
      <c r="Q75" s="28"/>
      <c r="R75" s="28"/>
      <c r="S75" s="28"/>
      <c r="T75" s="28"/>
      <c r="U75" s="28"/>
      <c r="V75" s="28"/>
      <c r="W75" s="28"/>
      <c r="X75" s="28"/>
      <c r="Y75" s="28"/>
      <c r="Z75" s="28"/>
    </row>
    <row r="76" ht="15.75" hidden="1" customHeight="1">
      <c r="A76" s="28"/>
      <c r="B76" s="28"/>
      <c r="C76" s="28"/>
      <c r="D76" s="28"/>
      <c r="E76" s="28"/>
      <c r="F76" s="28"/>
      <c r="G76" s="28"/>
      <c r="H76" s="28" t="s">
        <v>114</v>
      </c>
      <c r="I76" s="28">
        <v>1.1599</v>
      </c>
      <c r="J76" s="28">
        <v>0.0717</v>
      </c>
      <c r="K76" s="28">
        <v>1.1631</v>
      </c>
      <c r="L76" s="28">
        <v>0.0632</v>
      </c>
      <c r="M76" s="28"/>
      <c r="N76" s="28"/>
      <c r="O76" s="28"/>
      <c r="P76" s="28"/>
      <c r="Q76" s="28"/>
      <c r="R76" s="28"/>
      <c r="S76" s="28"/>
      <c r="T76" s="28"/>
      <c r="U76" s="28"/>
      <c r="V76" s="28"/>
      <c r="W76" s="28"/>
      <c r="X76" s="28"/>
      <c r="Y76" s="28"/>
      <c r="Z76" s="28"/>
    </row>
    <row r="77" ht="15.75" hidden="1" customHeight="1">
      <c r="A77" s="28"/>
      <c r="B77" s="28"/>
      <c r="C77" s="28"/>
      <c r="D77" s="28" t="s">
        <v>115</v>
      </c>
      <c r="E77" s="28" t="s">
        <v>116</v>
      </c>
      <c r="F77" s="28">
        <v>16.0</v>
      </c>
      <c r="G77" s="28"/>
      <c r="H77" s="28" t="s">
        <v>117</v>
      </c>
      <c r="I77" s="28">
        <v>1.1423</v>
      </c>
      <c r="J77" s="28">
        <v>0.0632</v>
      </c>
      <c r="K77" s="28">
        <v>1.1422</v>
      </c>
      <c r="L77" s="28">
        <v>0.0544</v>
      </c>
      <c r="M77" s="28"/>
      <c r="N77" s="28"/>
      <c r="O77" s="28"/>
      <c r="P77" s="28"/>
      <c r="Q77" s="28"/>
      <c r="R77" s="28"/>
      <c r="S77" s="28"/>
      <c r="T77" s="28"/>
      <c r="U77" s="28"/>
      <c r="V77" s="28"/>
      <c r="W77" s="28"/>
      <c r="X77" s="28"/>
      <c r="Y77" s="28"/>
      <c r="Z77" s="28"/>
    </row>
    <row r="78" ht="15.75" hidden="1" customHeight="1">
      <c r="A78" s="28"/>
      <c r="B78" s="28"/>
      <c r="C78" s="28"/>
      <c r="D78" s="28" t="s">
        <v>118</v>
      </c>
      <c r="E78" s="28">
        <v>16.0</v>
      </c>
      <c r="F78" s="28">
        <v>16.99</v>
      </c>
      <c r="G78" s="28"/>
      <c r="H78" s="28" t="s">
        <v>119</v>
      </c>
      <c r="I78" s="28">
        <v>1.1333</v>
      </c>
      <c r="J78" s="28">
        <v>0.0612</v>
      </c>
      <c r="K78" s="28">
        <v>1.162</v>
      </c>
      <c r="L78" s="28">
        <v>0.07</v>
      </c>
      <c r="M78" s="28"/>
      <c r="N78" s="28"/>
      <c r="O78" s="28"/>
      <c r="P78" s="28"/>
      <c r="Q78" s="28"/>
      <c r="R78" s="28"/>
      <c r="S78" s="28"/>
      <c r="T78" s="28"/>
      <c r="U78" s="28"/>
      <c r="V78" s="28"/>
      <c r="W78" s="28"/>
      <c r="X78" s="28"/>
      <c r="Y78" s="28"/>
      <c r="Z78" s="28"/>
    </row>
    <row r="79" ht="15.75" hidden="1" customHeight="1">
      <c r="A79" s="28"/>
      <c r="B79" s="28"/>
      <c r="C79" s="28"/>
      <c r="D79" s="28" t="s">
        <v>120</v>
      </c>
      <c r="E79" s="28">
        <v>17.0</v>
      </c>
      <c r="F79" s="28">
        <v>18.49</v>
      </c>
      <c r="G79" s="28"/>
      <c r="H79" s="28">
        <v>50.0</v>
      </c>
      <c r="I79" s="28">
        <v>1.1339</v>
      </c>
      <c r="J79" s="28">
        <v>0.0645</v>
      </c>
      <c r="K79" s="28">
        <v>1.1715</v>
      </c>
      <c r="L79" s="28">
        <v>0.0779</v>
      </c>
      <c r="M79" s="28"/>
      <c r="N79" s="28"/>
      <c r="O79" s="28"/>
      <c r="P79" s="28"/>
      <c r="Q79" s="28"/>
      <c r="R79" s="28"/>
      <c r="S79" s="28"/>
      <c r="T79" s="28"/>
      <c r="U79" s="28"/>
      <c r="V79" s="28"/>
      <c r="W79" s="28"/>
      <c r="X79" s="28"/>
      <c r="Y79" s="28"/>
      <c r="Z79" s="28"/>
    </row>
    <row r="80" ht="15.75" hidden="1" customHeight="1">
      <c r="A80" s="28"/>
      <c r="B80" s="28"/>
      <c r="C80" s="28"/>
      <c r="D80" s="28" t="s">
        <v>121</v>
      </c>
      <c r="E80" s="28">
        <v>18.5</v>
      </c>
      <c r="F80" s="28">
        <v>24.9</v>
      </c>
      <c r="G80" s="28"/>
      <c r="H80" s="28"/>
      <c r="I80" s="28"/>
      <c r="J80" s="28"/>
      <c r="K80" s="28"/>
      <c r="L80" s="28"/>
      <c r="M80" s="28"/>
      <c r="N80" s="28"/>
      <c r="O80" s="28"/>
      <c r="P80" s="28"/>
      <c r="Q80" s="28"/>
      <c r="R80" s="28"/>
      <c r="S80" s="28"/>
      <c r="T80" s="28"/>
      <c r="U80" s="28"/>
      <c r="V80" s="28"/>
      <c r="W80" s="28"/>
      <c r="X80" s="28"/>
      <c r="Y80" s="28"/>
      <c r="Z80" s="28"/>
    </row>
    <row r="81" ht="15.75" hidden="1" customHeight="1">
      <c r="A81" s="28"/>
      <c r="B81" s="28"/>
      <c r="C81" s="28"/>
      <c r="D81" s="28" t="s">
        <v>122</v>
      </c>
      <c r="E81" s="28">
        <v>25.0</v>
      </c>
      <c r="F81" s="28">
        <v>29.9</v>
      </c>
      <c r="G81" s="28"/>
      <c r="H81" s="28"/>
      <c r="I81" s="28"/>
      <c r="J81" s="28"/>
      <c r="K81" s="28"/>
      <c r="L81" s="28"/>
      <c r="M81" s="28"/>
      <c r="N81" s="28"/>
      <c r="O81" s="28"/>
      <c r="P81" s="28"/>
      <c r="Q81" s="28"/>
      <c r="R81" s="28"/>
      <c r="S81" s="28"/>
      <c r="T81" s="28"/>
      <c r="U81" s="28"/>
      <c r="V81" s="28"/>
      <c r="W81" s="28"/>
      <c r="X81" s="28"/>
      <c r="Y81" s="28"/>
      <c r="Z81" s="28"/>
    </row>
    <row r="82" ht="15.75" hidden="1" customHeight="1">
      <c r="A82" s="28"/>
      <c r="B82" s="28"/>
      <c r="C82" s="28"/>
      <c r="D82" s="28" t="s">
        <v>123</v>
      </c>
      <c r="E82" s="28">
        <v>30.0</v>
      </c>
      <c r="F82" s="28">
        <v>34.9</v>
      </c>
      <c r="G82" s="28"/>
      <c r="H82" s="28" t="s">
        <v>124</v>
      </c>
      <c r="I82" s="28">
        <f>IF(E6="FEMENINO",IF(C6&lt;20,I75,IF(C6&lt;30,I76,IF(C6&lt;40,I77,IF(C6&lt;50,I78,I79)))),IF(C6&lt;20,K75,IF(C6&lt;30,K76,IF(C6&lt;40,K77,IF(C6&lt;50,K78,K79)))))</f>
        <v>1.1549</v>
      </c>
      <c r="J82" s="28"/>
      <c r="K82" s="28"/>
      <c r="L82" s="28"/>
      <c r="M82" s="28"/>
      <c r="N82" s="28"/>
      <c r="O82" s="28"/>
      <c r="P82" s="28"/>
      <c r="Q82" s="28"/>
      <c r="R82" s="28"/>
      <c r="S82" s="28"/>
      <c r="T82" s="28"/>
      <c r="U82" s="28"/>
      <c r="V82" s="28"/>
      <c r="W82" s="28"/>
      <c r="X82" s="28"/>
      <c r="Y82" s="28"/>
      <c r="Z82" s="28"/>
    </row>
    <row r="83" ht="15.75" hidden="1" customHeight="1">
      <c r="A83" s="28"/>
      <c r="B83" s="28"/>
      <c r="C83" s="28"/>
      <c r="D83" s="28" t="s">
        <v>125</v>
      </c>
      <c r="E83" s="28">
        <v>35.0</v>
      </c>
      <c r="F83" s="28">
        <v>39.9</v>
      </c>
      <c r="G83" s="28"/>
      <c r="H83" s="28" t="s">
        <v>126</v>
      </c>
      <c r="I83" s="28">
        <f>IF(E6="FEMENINO",IF(C6&lt;20,J75,IF(C6&lt;30,J76,IF(C6&lt;40,J77,IF(C6&lt;50,J78,J79)))),IF(C6&lt;20,L75,IF(C6&lt;30,L76,IF(C6&lt;40,L77,IF(C6&lt;50,L78,L79)))))</f>
        <v>0.0678</v>
      </c>
      <c r="J83" s="28"/>
      <c r="K83" s="28"/>
      <c r="L83" s="28"/>
      <c r="M83" s="28"/>
      <c r="N83" s="28"/>
      <c r="O83" s="28"/>
      <c r="P83" s="28"/>
      <c r="Q83" s="28"/>
      <c r="R83" s="28"/>
      <c r="S83" s="28"/>
      <c r="T83" s="28"/>
      <c r="U83" s="28"/>
      <c r="V83" s="28"/>
      <c r="W83" s="28"/>
      <c r="X83" s="28"/>
      <c r="Y83" s="28"/>
      <c r="Z83" s="28"/>
    </row>
    <row r="84" ht="15.75" hidden="1" customHeight="1">
      <c r="A84" s="28"/>
      <c r="B84" s="28"/>
      <c r="C84" s="28"/>
      <c r="D84" s="28" t="s">
        <v>127</v>
      </c>
      <c r="E84" s="28">
        <v>40.0</v>
      </c>
      <c r="F84" s="28" t="s">
        <v>128</v>
      </c>
      <c r="G84" s="28"/>
      <c r="H84" s="28"/>
      <c r="I84" s="28"/>
      <c r="J84" s="28"/>
      <c r="K84" s="28"/>
      <c r="L84" s="28"/>
      <c r="M84" s="28"/>
      <c r="N84" s="28"/>
      <c r="O84" s="28"/>
      <c r="P84" s="28"/>
      <c r="Q84" s="28"/>
      <c r="R84" s="28"/>
      <c r="S84" s="28"/>
      <c r="T84" s="28"/>
      <c r="U84" s="28"/>
      <c r="V84" s="28"/>
      <c r="W84" s="28"/>
      <c r="X84" s="28"/>
      <c r="Y84" s="28"/>
      <c r="Z84" s="28"/>
    </row>
    <row r="85" ht="15.75" hidden="1" customHeight="1">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ht="15.75" hidden="1" customHeight="1">
      <c r="A86" s="28" t="s">
        <v>129</v>
      </c>
      <c r="B86" s="28"/>
      <c r="C86" s="28"/>
      <c r="D86" s="28" t="s">
        <v>130</v>
      </c>
      <c r="E86" s="28"/>
      <c r="F86" s="28"/>
      <c r="G86" s="28"/>
      <c r="H86" s="28"/>
      <c r="I86" s="28"/>
      <c r="J86" s="28"/>
      <c r="K86" s="28"/>
      <c r="L86" s="28"/>
      <c r="M86" s="28"/>
      <c r="N86" s="28"/>
      <c r="O86" s="28"/>
      <c r="P86" s="28"/>
      <c r="Q86" s="28"/>
      <c r="R86" s="28"/>
      <c r="S86" s="28"/>
      <c r="T86" s="28"/>
      <c r="U86" s="28"/>
      <c r="V86" s="28"/>
      <c r="W86" s="28"/>
      <c r="X86" s="28"/>
      <c r="Y86" s="28"/>
      <c r="Z86" s="28"/>
    </row>
    <row r="87" ht="15.75" hidden="1" customHeight="1">
      <c r="A87" s="28">
        <f>E10*10</f>
        <v>0</v>
      </c>
      <c r="B87" s="28"/>
      <c r="C87" s="28"/>
      <c r="D87" s="28">
        <f>IF(E6="MASCULINO",26,24)</f>
        <v>24</v>
      </c>
      <c r="E87" s="28" t="s">
        <v>131</v>
      </c>
      <c r="F87" s="28"/>
      <c r="G87" s="28"/>
      <c r="H87" s="28"/>
      <c r="I87" s="28"/>
      <c r="J87" s="28"/>
      <c r="K87" s="28"/>
      <c r="L87" s="28"/>
      <c r="M87" s="28"/>
      <c r="N87" s="28"/>
      <c r="O87" s="28"/>
      <c r="P87" s="28"/>
      <c r="Q87" s="28"/>
      <c r="R87" s="28"/>
      <c r="S87" s="28"/>
      <c r="T87" s="28"/>
      <c r="U87" s="28"/>
      <c r="V87" s="28"/>
      <c r="W87" s="28"/>
      <c r="X87" s="28"/>
      <c r="Y87" s="28"/>
      <c r="Z87" s="28"/>
    </row>
    <row r="88" ht="15.75" hidden="1" customHeight="1">
      <c r="A88" s="28">
        <f>A87-(I5*PI())</f>
        <v>0</v>
      </c>
      <c r="B88" s="28"/>
      <c r="C88" s="28"/>
      <c r="D88" s="28">
        <f>IF(E15&gt;=E80,0,1)</f>
        <v>0</v>
      </c>
      <c r="E88" s="28" t="s">
        <v>132</v>
      </c>
      <c r="F88" s="28"/>
      <c r="G88" s="28"/>
      <c r="H88" s="28"/>
      <c r="I88" s="28"/>
      <c r="J88" s="28"/>
      <c r="K88" s="28"/>
      <c r="L88" s="28"/>
      <c r="M88" s="28"/>
      <c r="N88" s="28"/>
      <c r="O88" s="28"/>
      <c r="P88" s="28"/>
      <c r="Q88" s="28"/>
      <c r="R88" s="28"/>
      <c r="S88" s="28"/>
      <c r="T88" s="28"/>
      <c r="U88" s="28"/>
      <c r="V88" s="28"/>
      <c r="W88" s="28"/>
      <c r="X88" s="28"/>
      <c r="Y88" s="28"/>
      <c r="Z88" s="28"/>
    </row>
    <row r="89" ht="15.75" hidden="1" customHeight="1">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ht="15.75" hidden="1" customHeight="1">
      <c r="A90" s="28"/>
      <c r="B90" s="28"/>
      <c r="C90" s="28"/>
      <c r="D90" s="28" t="s">
        <v>133</v>
      </c>
      <c r="E90" s="28"/>
      <c r="F90" s="28"/>
      <c r="G90" s="28"/>
      <c r="H90" s="28"/>
      <c r="I90" s="28"/>
      <c r="J90" s="28"/>
      <c r="K90" s="28"/>
      <c r="L90" s="28"/>
      <c r="M90" s="28"/>
      <c r="N90" s="28"/>
      <c r="O90" s="28"/>
      <c r="P90" s="28"/>
      <c r="Q90" s="28"/>
      <c r="R90" s="28"/>
      <c r="S90" s="28"/>
      <c r="T90" s="28"/>
      <c r="U90" s="28"/>
      <c r="V90" s="28"/>
      <c r="W90" s="28"/>
      <c r="X90" s="28"/>
      <c r="Y90" s="28"/>
      <c r="Z90" s="28"/>
    </row>
    <row r="91" ht="15.75" hidden="1" customHeight="1">
      <c r="A91" s="28"/>
      <c r="B91" s="28"/>
      <c r="C91" s="28"/>
      <c r="D91" s="28">
        <f>IF(E6="MASCULINO",94,80)</f>
        <v>80</v>
      </c>
      <c r="E91" s="28" t="s">
        <v>134</v>
      </c>
      <c r="F91" s="28"/>
      <c r="G91" s="28"/>
      <c r="H91" s="28"/>
      <c r="I91" s="28"/>
      <c r="J91" s="28"/>
      <c r="K91" s="28"/>
      <c r="L91" s="28"/>
      <c r="M91" s="28"/>
      <c r="N91" s="28"/>
      <c r="O91" s="28"/>
      <c r="P91" s="28"/>
      <c r="Q91" s="28"/>
      <c r="R91" s="28"/>
      <c r="S91" s="28"/>
      <c r="T91" s="28"/>
      <c r="U91" s="28"/>
      <c r="V91" s="28"/>
      <c r="W91" s="28"/>
      <c r="X91" s="28"/>
      <c r="Y91" s="28"/>
      <c r="Z91" s="28"/>
    </row>
    <row r="92" ht="15.75" hidden="1" customHeight="1">
      <c r="A92" s="28"/>
      <c r="B92" s="28"/>
      <c r="C92" s="28"/>
      <c r="D92" s="28">
        <f>IF(E15&lt;E81,0,1)</f>
        <v>0</v>
      </c>
      <c r="E92" s="28" t="s">
        <v>135</v>
      </c>
      <c r="F92" s="28"/>
      <c r="G92" s="28"/>
      <c r="H92" s="28"/>
      <c r="I92" s="28"/>
      <c r="J92" s="28"/>
      <c r="K92" s="28"/>
      <c r="L92" s="28"/>
      <c r="M92" s="28"/>
      <c r="N92" s="28"/>
      <c r="O92" s="28"/>
      <c r="P92" s="28"/>
      <c r="Q92" s="28"/>
      <c r="R92" s="28"/>
      <c r="S92" s="28"/>
      <c r="T92" s="28"/>
      <c r="U92" s="28"/>
      <c r="V92" s="28"/>
      <c r="W92" s="28"/>
      <c r="X92" s="28"/>
      <c r="Y92" s="28"/>
      <c r="Z92" s="28"/>
    </row>
    <row r="93" ht="15.75" hidden="1" customHeight="1">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ht="15.75" hidden="1" customHeight="1">
      <c r="A94" s="28"/>
      <c r="B94" s="28"/>
      <c r="C94" s="28"/>
      <c r="D94" s="28" t="s">
        <v>136</v>
      </c>
      <c r="E94" s="28"/>
      <c r="F94" s="28"/>
      <c r="G94" s="28"/>
      <c r="H94" s="28"/>
      <c r="I94" s="28"/>
      <c r="J94" s="28"/>
      <c r="K94" s="28"/>
      <c r="L94" s="28"/>
      <c r="M94" s="28"/>
      <c r="N94" s="28"/>
      <c r="O94" s="28"/>
      <c r="P94" s="28"/>
      <c r="Q94" s="28"/>
      <c r="R94" s="28"/>
      <c r="S94" s="28"/>
      <c r="T94" s="28"/>
      <c r="U94" s="28"/>
      <c r="V94" s="28"/>
      <c r="W94" s="28"/>
      <c r="X94" s="28"/>
      <c r="Y94" s="28"/>
      <c r="Z94" s="28"/>
    </row>
    <row r="95" ht="15.75" hidden="1" customHeight="1">
      <c r="A95" s="28"/>
      <c r="B95" s="28"/>
      <c r="C95" s="28"/>
      <c r="D95" s="28">
        <f>IF(E6="MASCULINO",0.95,0.8)</f>
        <v>0.8</v>
      </c>
      <c r="E95" s="28" t="s">
        <v>134</v>
      </c>
      <c r="F95" s="28"/>
      <c r="G95" s="28"/>
      <c r="H95" s="28"/>
      <c r="I95" s="28"/>
      <c r="J95" s="28"/>
      <c r="K95" s="28"/>
      <c r="L95" s="28"/>
      <c r="M95" s="28"/>
      <c r="N95" s="28"/>
      <c r="O95" s="28"/>
      <c r="P95" s="28"/>
      <c r="Q95" s="28"/>
      <c r="R95" s="28"/>
      <c r="S95" s="28"/>
      <c r="T95" s="28"/>
      <c r="U95" s="28"/>
      <c r="V95" s="28"/>
      <c r="W95" s="28"/>
      <c r="X95" s="28"/>
      <c r="Y95" s="28"/>
      <c r="Z95" s="28"/>
    </row>
    <row r="96" ht="15.75" hidden="1" customHeight="1">
      <c r="A96" s="28"/>
      <c r="B96" s="28"/>
      <c r="C96" s="28"/>
      <c r="D96" s="28">
        <f>IF(E15&lt;E81,0,1)</f>
        <v>0</v>
      </c>
      <c r="E96" s="28" t="s">
        <v>135</v>
      </c>
      <c r="F96" s="28"/>
      <c r="G96" s="28"/>
      <c r="H96" s="108">
        <f>E13*100</f>
        <v>0</v>
      </c>
      <c r="I96" s="28"/>
      <c r="J96" s="28"/>
      <c r="K96" s="28"/>
      <c r="L96" s="28"/>
      <c r="M96" s="28"/>
      <c r="N96" s="28"/>
      <c r="O96" s="28"/>
      <c r="P96" s="28"/>
      <c r="Q96" s="28"/>
      <c r="R96" s="28"/>
      <c r="S96" s="28"/>
      <c r="T96" s="28"/>
      <c r="U96" s="28"/>
      <c r="V96" s="28"/>
      <c r="W96" s="28"/>
      <c r="X96" s="28"/>
      <c r="Y96" s="28"/>
      <c r="Z96" s="28"/>
    </row>
    <row r="97" ht="15.75" hidden="1" customHeight="1">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ht="15.75" hidden="1" customHeight="1">
      <c r="A98" s="28"/>
      <c r="B98" s="28"/>
      <c r="C98" s="28"/>
      <c r="D98" s="28" t="s">
        <v>137</v>
      </c>
      <c r="E98" s="28" t="str">
        <f>IF(E5&lt;39,"20-39",IF(E5&lt;59,"40-59","60-79"))</f>
        <v>40-59</v>
      </c>
      <c r="F98" s="28">
        <f t="shared" ref="F98:H98" si="3">IF($E$6="MASCULINO",F105,F99)</f>
        <v>23</v>
      </c>
      <c r="G98" s="28">
        <f t="shared" si="3"/>
        <v>34</v>
      </c>
      <c r="H98" s="28">
        <f t="shared" si="3"/>
        <v>40</v>
      </c>
      <c r="I98" s="28"/>
      <c r="J98" s="28"/>
      <c r="K98" s="28"/>
      <c r="L98" s="28"/>
      <c r="M98" s="28"/>
      <c r="N98" s="28"/>
      <c r="O98" s="28"/>
      <c r="P98" s="28"/>
      <c r="Q98" s="28"/>
      <c r="R98" s="28"/>
      <c r="S98" s="28"/>
      <c r="T98" s="28"/>
      <c r="U98" s="28"/>
      <c r="V98" s="28"/>
      <c r="W98" s="28"/>
      <c r="X98" s="28"/>
      <c r="Y98" s="28"/>
      <c r="Z98" s="28"/>
    </row>
    <row r="99" ht="15.75" hidden="1" customHeight="1">
      <c r="A99" s="28"/>
      <c r="B99" s="28"/>
      <c r="C99" s="28"/>
      <c r="D99" s="28"/>
      <c r="E99" s="28"/>
      <c r="F99" s="28">
        <f>VLOOKUP($E$98,$D$100:$H$103,3,FALSE)</f>
        <v>23</v>
      </c>
      <c r="G99" s="28">
        <f>VLOOKUP($E$98,$D$100:$H$103,4,FALSE)</f>
        <v>34</v>
      </c>
      <c r="H99" s="28">
        <f>VLOOKUP($E$98,$D$100:$H$103,5,FALSE)</f>
        <v>40</v>
      </c>
      <c r="I99" s="28"/>
      <c r="J99" s="28"/>
      <c r="K99" s="28"/>
      <c r="L99" s="28"/>
      <c r="M99" s="28"/>
      <c r="N99" s="28"/>
      <c r="O99" s="28"/>
      <c r="P99" s="28"/>
      <c r="Q99" s="28"/>
      <c r="R99" s="28"/>
      <c r="S99" s="28"/>
      <c r="T99" s="28"/>
      <c r="U99" s="28"/>
      <c r="V99" s="28"/>
      <c r="W99" s="28"/>
      <c r="X99" s="28"/>
      <c r="Y99" s="28"/>
      <c r="Z99" s="28"/>
    </row>
    <row r="100" ht="15.75" hidden="1" customHeight="1">
      <c r="A100" s="28"/>
      <c r="B100" s="28"/>
      <c r="C100" s="28"/>
      <c r="D100" s="28" t="s">
        <v>138</v>
      </c>
      <c r="E100" s="28" t="s">
        <v>139</v>
      </c>
      <c r="F100" s="28" t="s">
        <v>140</v>
      </c>
      <c r="G100" s="28" t="s">
        <v>141</v>
      </c>
      <c r="H100" s="28" t="s">
        <v>142</v>
      </c>
      <c r="I100" s="28"/>
      <c r="J100" s="28"/>
      <c r="K100" s="28"/>
      <c r="L100" s="28"/>
      <c r="M100" s="28"/>
      <c r="N100" s="28"/>
      <c r="O100" s="28"/>
      <c r="P100" s="28"/>
      <c r="Q100" s="28"/>
      <c r="R100" s="28"/>
      <c r="S100" s="28"/>
      <c r="T100" s="28"/>
      <c r="U100" s="28"/>
      <c r="V100" s="28"/>
      <c r="W100" s="28"/>
      <c r="X100" s="28"/>
      <c r="Y100" s="28"/>
      <c r="Z100" s="28"/>
    </row>
    <row r="101" ht="15.75" hidden="1" customHeight="1">
      <c r="A101" s="28"/>
      <c r="B101" s="28"/>
      <c r="C101" s="28"/>
      <c r="D101" s="28" t="s">
        <v>143</v>
      </c>
      <c r="E101" s="28"/>
      <c r="F101" s="28">
        <v>21.0</v>
      </c>
      <c r="G101" s="28">
        <v>33.0</v>
      </c>
      <c r="H101" s="28">
        <v>39.0</v>
      </c>
      <c r="I101" s="28"/>
      <c r="J101" s="28"/>
      <c r="K101" s="28"/>
      <c r="L101" s="28"/>
      <c r="M101" s="28"/>
      <c r="N101" s="28"/>
      <c r="O101" s="28"/>
      <c r="P101" s="28"/>
      <c r="Q101" s="28"/>
      <c r="R101" s="28"/>
      <c r="S101" s="28"/>
      <c r="T101" s="28"/>
      <c r="U101" s="28"/>
      <c r="V101" s="28"/>
      <c r="W101" s="28"/>
      <c r="X101" s="28"/>
      <c r="Y101" s="28"/>
      <c r="Z101" s="28"/>
    </row>
    <row r="102" ht="15.75" hidden="1" customHeight="1">
      <c r="A102" s="28"/>
      <c r="B102" s="28"/>
      <c r="C102" s="28"/>
      <c r="D102" s="28" t="s">
        <v>144</v>
      </c>
      <c r="E102" s="28"/>
      <c r="F102" s="28">
        <v>23.0</v>
      </c>
      <c r="G102" s="28">
        <v>34.0</v>
      </c>
      <c r="H102" s="28">
        <v>40.0</v>
      </c>
      <c r="I102" s="28"/>
      <c r="J102" s="28"/>
      <c r="K102" s="28"/>
      <c r="L102" s="28"/>
      <c r="M102" s="28"/>
      <c r="N102" s="28"/>
      <c r="O102" s="28"/>
      <c r="P102" s="28"/>
      <c r="Q102" s="28"/>
      <c r="R102" s="28"/>
      <c r="S102" s="28"/>
      <c r="T102" s="28"/>
      <c r="U102" s="28"/>
      <c r="V102" s="28"/>
      <c r="W102" s="28"/>
      <c r="X102" s="28"/>
      <c r="Y102" s="28"/>
      <c r="Z102" s="28"/>
    </row>
    <row r="103" ht="15.75" hidden="1" customHeight="1">
      <c r="A103" s="28"/>
      <c r="B103" s="28"/>
      <c r="C103" s="28"/>
      <c r="D103" s="28" t="s">
        <v>145</v>
      </c>
      <c r="E103" s="28"/>
      <c r="F103" s="28">
        <v>24.0</v>
      </c>
      <c r="G103" s="28">
        <v>36.0</v>
      </c>
      <c r="H103" s="28">
        <v>42.0</v>
      </c>
      <c r="I103" s="28"/>
      <c r="J103" s="28"/>
      <c r="K103" s="28"/>
      <c r="L103" s="28"/>
      <c r="M103" s="28"/>
      <c r="N103" s="28"/>
      <c r="O103" s="28"/>
      <c r="P103" s="28"/>
      <c r="Q103" s="28"/>
      <c r="R103" s="28"/>
      <c r="S103" s="28"/>
      <c r="T103" s="28"/>
      <c r="U103" s="28"/>
      <c r="V103" s="28"/>
      <c r="W103" s="28"/>
      <c r="X103" s="28"/>
      <c r="Y103" s="28"/>
      <c r="Z103" s="28"/>
    </row>
    <row r="104" ht="15.75" hidden="1" customHeight="1">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ht="15.75" hidden="1" customHeight="1">
      <c r="A105" s="28"/>
      <c r="B105" s="28"/>
      <c r="C105" s="28"/>
      <c r="D105" s="28"/>
      <c r="E105" s="28"/>
      <c r="F105" s="28">
        <f>VLOOKUP($E$98,$D$106:$H$109,3,FALSE)</f>
        <v>11</v>
      </c>
      <c r="G105" s="28">
        <f>VLOOKUP($E$98,$D$106:$H$109,4,FALSE)</f>
        <v>22</v>
      </c>
      <c r="H105" s="28">
        <f>VLOOKUP($E$98,$D$106:$H$109,5,FALSE)</f>
        <v>28</v>
      </c>
      <c r="I105" s="28"/>
      <c r="J105" s="28"/>
      <c r="K105" s="28"/>
      <c r="L105" s="28"/>
      <c r="M105" s="28"/>
      <c r="N105" s="28"/>
      <c r="O105" s="28"/>
      <c r="P105" s="28"/>
      <c r="Q105" s="28"/>
      <c r="R105" s="28"/>
      <c r="S105" s="28"/>
      <c r="T105" s="28"/>
      <c r="U105" s="28"/>
      <c r="V105" s="28"/>
      <c r="W105" s="28"/>
      <c r="X105" s="28"/>
      <c r="Y105" s="28"/>
      <c r="Z105" s="28"/>
    </row>
    <row r="106" ht="15.75" hidden="1" customHeight="1">
      <c r="A106" s="28"/>
      <c r="B106" s="28"/>
      <c r="C106" s="28"/>
      <c r="D106" s="28" t="s">
        <v>146</v>
      </c>
      <c r="E106" s="28" t="s">
        <v>139</v>
      </c>
      <c r="F106" s="28" t="s">
        <v>140</v>
      </c>
      <c r="G106" s="28" t="s">
        <v>141</v>
      </c>
      <c r="H106" s="28" t="s">
        <v>142</v>
      </c>
      <c r="I106" s="28"/>
      <c r="J106" s="28"/>
      <c r="K106" s="28"/>
      <c r="L106" s="28"/>
      <c r="M106" s="28"/>
      <c r="N106" s="28"/>
      <c r="O106" s="28"/>
      <c r="P106" s="28"/>
      <c r="Q106" s="28"/>
      <c r="R106" s="28"/>
      <c r="S106" s="28"/>
      <c r="T106" s="28"/>
      <c r="U106" s="28"/>
      <c r="V106" s="28"/>
      <c r="W106" s="28"/>
      <c r="X106" s="28"/>
      <c r="Y106" s="28"/>
      <c r="Z106" s="28"/>
    </row>
    <row r="107" ht="15.75" hidden="1" customHeight="1">
      <c r="A107" s="28"/>
      <c r="B107" s="28"/>
      <c r="C107" s="28"/>
      <c r="D107" s="28" t="s">
        <v>143</v>
      </c>
      <c r="E107" s="28"/>
      <c r="F107" s="28">
        <v>8.0</v>
      </c>
      <c r="G107" s="28">
        <v>20.0</v>
      </c>
      <c r="H107" s="28">
        <v>25.0</v>
      </c>
      <c r="I107" s="28"/>
      <c r="J107" s="28"/>
      <c r="K107" s="28"/>
      <c r="L107" s="28"/>
      <c r="M107" s="28"/>
      <c r="N107" s="28"/>
      <c r="O107" s="28"/>
      <c r="P107" s="28"/>
      <c r="Q107" s="28"/>
      <c r="R107" s="28"/>
      <c r="S107" s="28"/>
      <c r="T107" s="28"/>
      <c r="U107" s="28"/>
      <c r="V107" s="28"/>
      <c r="W107" s="28"/>
      <c r="X107" s="28"/>
      <c r="Y107" s="28"/>
      <c r="Z107" s="28"/>
    </row>
    <row r="108" ht="15.75" hidden="1" customHeight="1">
      <c r="A108" s="28"/>
      <c r="B108" s="28"/>
      <c r="C108" s="28"/>
      <c r="D108" s="28" t="s">
        <v>144</v>
      </c>
      <c r="E108" s="28"/>
      <c r="F108" s="28">
        <v>11.0</v>
      </c>
      <c r="G108" s="28">
        <v>22.0</v>
      </c>
      <c r="H108" s="28">
        <v>28.0</v>
      </c>
      <c r="I108" s="28"/>
      <c r="J108" s="28"/>
      <c r="K108" s="28"/>
      <c r="L108" s="28"/>
      <c r="M108" s="28"/>
      <c r="N108" s="28"/>
      <c r="O108" s="28"/>
      <c r="P108" s="28"/>
      <c r="Q108" s="28"/>
      <c r="R108" s="28"/>
      <c r="S108" s="28"/>
      <c r="T108" s="28"/>
      <c r="U108" s="28"/>
      <c r="V108" s="28"/>
      <c r="W108" s="28"/>
      <c r="X108" s="28"/>
      <c r="Y108" s="28"/>
      <c r="Z108" s="28"/>
    </row>
    <row r="109" ht="15.75" hidden="1" customHeight="1">
      <c r="A109" s="28"/>
      <c r="B109" s="28"/>
      <c r="C109" s="28"/>
      <c r="D109" s="28" t="s">
        <v>145</v>
      </c>
      <c r="E109" s="28"/>
      <c r="F109" s="28">
        <v>13.0</v>
      </c>
      <c r="G109" s="28">
        <v>25.0</v>
      </c>
      <c r="H109" s="28">
        <v>30.0</v>
      </c>
      <c r="I109" s="28"/>
      <c r="J109" s="28"/>
      <c r="K109" s="28"/>
      <c r="L109" s="28"/>
      <c r="M109" s="28"/>
      <c r="N109" s="28"/>
      <c r="O109" s="28"/>
      <c r="P109" s="28"/>
      <c r="Q109" s="28"/>
      <c r="R109" s="28"/>
      <c r="S109" s="28"/>
      <c r="T109" s="28"/>
      <c r="U109" s="28"/>
      <c r="V109" s="28"/>
      <c r="W109" s="28"/>
      <c r="X109" s="28"/>
      <c r="Y109" s="28"/>
      <c r="Z109" s="28"/>
    </row>
    <row r="110" ht="15.75" hidden="1" customHeight="1">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ht="15.75" hidden="1" customHeight="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ht="15.75" hidden="1" customHeight="1">
      <c r="A112" s="28"/>
      <c r="B112" s="28"/>
      <c r="C112" s="28"/>
      <c r="D112" s="28" t="s">
        <v>147</v>
      </c>
      <c r="E112" s="28">
        <v>0.0</v>
      </c>
      <c r="F112" s="28">
        <v>23.0</v>
      </c>
      <c r="G112" s="28"/>
      <c r="H112" s="28"/>
      <c r="I112" s="28"/>
      <c r="J112" s="28"/>
      <c r="K112" s="28"/>
      <c r="L112" s="28"/>
      <c r="M112" s="28"/>
      <c r="N112" s="28"/>
      <c r="O112" s="28"/>
      <c r="P112" s="28"/>
      <c r="Q112" s="28"/>
      <c r="R112" s="28"/>
      <c r="S112" s="28"/>
      <c r="T112" s="28"/>
      <c r="U112" s="28"/>
      <c r="V112" s="28"/>
      <c r="W112" s="28"/>
      <c r="X112" s="28"/>
      <c r="Y112" s="28"/>
      <c r="Z112" s="28"/>
    </row>
    <row r="113" ht="15.75" hidden="1" customHeight="1">
      <c r="A113" s="28"/>
      <c r="B113" s="28"/>
      <c r="C113" s="28"/>
      <c r="D113" s="28" t="s">
        <v>148</v>
      </c>
      <c r="E113" s="28">
        <v>23.0</v>
      </c>
      <c r="F113" s="28">
        <v>28.0</v>
      </c>
      <c r="G113" s="28"/>
      <c r="H113" s="28"/>
      <c r="I113" s="28"/>
      <c r="J113" s="28"/>
      <c r="K113" s="28"/>
      <c r="L113" s="28"/>
      <c r="M113" s="28"/>
      <c r="N113" s="28"/>
      <c r="O113" s="28"/>
      <c r="P113" s="28"/>
      <c r="Q113" s="28"/>
      <c r="R113" s="28"/>
      <c r="S113" s="28"/>
      <c r="T113" s="28"/>
      <c r="U113" s="28"/>
      <c r="V113" s="28"/>
      <c r="W113" s="28"/>
      <c r="X113" s="28"/>
      <c r="Y113" s="28"/>
      <c r="Z113" s="28"/>
    </row>
    <row r="114" ht="15.75" hidden="1" customHeight="1">
      <c r="A114" s="28"/>
      <c r="B114" s="28"/>
      <c r="C114" s="28"/>
      <c r="D114" s="28" t="s">
        <v>149</v>
      </c>
      <c r="E114" s="28">
        <v>28.0</v>
      </c>
      <c r="F114" s="28">
        <v>32.0</v>
      </c>
      <c r="G114" s="28"/>
      <c r="H114" s="28"/>
      <c r="I114" s="28"/>
      <c r="J114" s="28"/>
      <c r="K114" s="28"/>
      <c r="L114" s="28"/>
      <c r="M114" s="28"/>
      <c r="N114" s="28"/>
      <c r="O114" s="28"/>
      <c r="P114" s="28"/>
      <c r="Q114" s="28"/>
      <c r="R114" s="28"/>
      <c r="S114" s="28"/>
      <c r="T114" s="28"/>
      <c r="U114" s="28"/>
      <c r="V114" s="28"/>
      <c r="W114" s="28"/>
      <c r="X114" s="28"/>
      <c r="Y114" s="28"/>
      <c r="Z114" s="28"/>
    </row>
    <row r="115" ht="15.75" hidden="1" customHeight="1">
      <c r="A115" s="28"/>
      <c r="B115" s="28"/>
      <c r="C115" s="28"/>
      <c r="D115" s="28" t="s">
        <v>150</v>
      </c>
      <c r="E115" s="28">
        <v>32.0</v>
      </c>
      <c r="F115" s="28" t="s">
        <v>151</v>
      </c>
      <c r="G115" s="28"/>
      <c r="H115" s="28"/>
      <c r="I115" s="28"/>
      <c r="J115" s="28"/>
      <c r="K115" s="28"/>
      <c r="L115" s="28"/>
      <c r="M115" s="28"/>
      <c r="N115" s="28"/>
      <c r="O115" s="28"/>
      <c r="P115" s="28"/>
      <c r="Q115" s="28"/>
      <c r="R115" s="28"/>
      <c r="S115" s="28"/>
      <c r="T115" s="28"/>
      <c r="U115" s="28"/>
      <c r="V115" s="28"/>
      <c r="W115" s="28"/>
      <c r="X115" s="28"/>
      <c r="Y115" s="28"/>
      <c r="Z115" s="28"/>
    </row>
    <row r="116" ht="15.75" hidden="1"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ht="15.75" hidden="1" customHeight="1">
      <c r="A117" s="28"/>
      <c r="B117" s="28"/>
      <c r="C117" s="28"/>
      <c r="D117" s="63" t="str">
        <f>IF(E9="","",IF(E15&lt;E78,D77,IF(E15&lt;E79,D78,IF(E15&lt;E80,D79,IF(E15&lt;E81,D80,IF(E15&lt;E82,D81,IF(E15&lt;E83,D82,IF(E15&lt;E84,D83,D84))))))))</f>
        <v>Normo peso</v>
      </c>
      <c r="E117" s="26"/>
      <c r="F117" s="27"/>
      <c r="G117" s="28"/>
      <c r="H117" s="28"/>
      <c r="I117" s="28"/>
      <c r="J117" s="28"/>
      <c r="K117" s="28"/>
      <c r="L117" s="28"/>
      <c r="M117" s="28"/>
      <c r="N117" s="28"/>
      <c r="O117" s="28"/>
      <c r="P117" s="28"/>
      <c r="Q117" s="28"/>
      <c r="R117" s="28"/>
      <c r="S117" s="28"/>
      <c r="T117" s="28"/>
      <c r="U117" s="28"/>
      <c r="V117" s="28"/>
      <c r="W117" s="28"/>
      <c r="X117" s="28"/>
      <c r="Y117" s="28"/>
      <c r="Z117" s="28"/>
    </row>
    <row r="118" ht="15.75" hidden="1" customHeight="1">
      <c r="A118" s="28"/>
      <c r="B118" s="28"/>
      <c r="C118" s="28"/>
      <c r="D118" s="28" t="str">
        <f>IF(E15&lt;F112,D112,IF(E15&lt;F113,D113,IF(E15&lt;F114,D114,D115)))</f>
        <v>Delgadez</v>
      </c>
      <c r="E118" s="28"/>
      <c r="F118" s="28"/>
      <c r="G118" s="28"/>
      <c r="H118" s="28"/>
      <c r="I118" s="28"/>
      <c r="J118" s="28"/>
      <c r="K118" s="28"/>
      <c r="L118" s="28"/>
      <c r="M118" s="28"/>
      <c r="N118" s="28"/>
      <c r="O118" s="28"/>
      <c r="P118" s="28"/>
      <c r="Q118" s="28"/>
      <c r="R118" s="28"/>
      <c r="S118" s="28"/>
      <c r="T118" s="28"/>
      <c r="U118" s="28"/>
      <c r="V118" s="28"/>
      <c r="W118" s="28"/>
      <c r="X118" s="28"/>
      <c r="Y118" s="28"/>
      <c r="Z118" s="28"/>
    </row>
    <row r="119" ht="15.75" hidden="1"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ht="15.75" hidden="1"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ht="15.75" hidden="1" customHeight="1">
      <c r="A121" s="28"/>
      <c r="B121" s="28"/>
      <c r="C121" s="28"/>
      <c r="D121" s="28"/>
      <c r="E121" s="28" t="s">
        <v>152</v>
      </c>
      <c r="F121" s="28" t="s">
        <v>153</v>
      </c>
      <c r="G121" s="28" t="s">
        <v>154</v>
      </c>
      <c r="H121" s="28"/>
      <c r="I121" s="28"/>
      <c r="J121" s="28"/>
      <c r="K121" s="28"/>
      <c r="L121" s="28"/>
      <c r="M121" s="28"/>
      <c r="N121" s="28"/>
      <c r="O121" s="28"/>
      <c r="P121" s="28"/>
      <c r="Q121" s="28"/>
      <c r="R121" s="28"/>
      <c r="S121" s="28"/>
      <c r="T121" s="28"/>
      <c r="U121" s="28"/>
      <c r="V121" s="28"/>
      <c r="W121" s="28"/>
      <c r="X121" s="28"/>
      <c r="Y121" s="28"/>
      <c r="Z121" s="28"/>
    </row>
    <row r="122" ht="15.75" hidden="1" customHeight="1">
      <c r="A122" s="28"/>
      <c r="B122" s="28"/>
      <c r="C122" s="28" t="str">
        <f>IF(I9="","Faltan datos",IF(I9&lt;F122,"Bajo",IF(I9&lt;G122,"Alto","Muy Alto")))</f>
        <v>Faltan datos</v>
      </c>
      <c r="D122" s="28" t="s">
        <v>155</v>
      </c>
      <c r="E122" s="28">
        <v>94.0</v>
      </c>
      <c r="F122" s="28">
        <v>94.0</v>
      </c>
      <c r="G122" s="28">
        <v>102.0</v>
      </c>
      <c r="H122" s="28"/>
      <c r="I122" s="28"/>
      <c r="J122" s="28"/>
      <c r="K122" s="28"/>
      <c r="L122" s="28"/>
      <c r="M122" s="28"/>
      <c r="N122" s="28"/>
      <c r="O122" s="28"/>
      <c r="P122" s="28"/>
      <c r="Q122" s="28"/>
      <c r="R122" s="28"/>
      <c r="S122" s="28"/>
      <c r="T122" s="28"/>
      <c r="U122" s="28"/>
      <c r="V122" s="28"/>
      <c r="W122" s="28"/>
      <c r="X122" s="28"/>
      <c r="Y122" s="28"/>
      <c r="Z122" s="28"/>
    </row>
    <row r="123" ht="15.75" hidden="1" customHeight="1">
      <c r="A123" s="28"/>
      <c r="B123" s="28"/>
      <c r="C123" s="28" t="str">
        <f>IF(I9="","Faltan datos",IF(I9&lt;F123,"Bajo",IF(I9&lt;G123,"Alto","Muy Alto")))</f>
        <v>Faltan datos</v>
      </c>
      <c r="D123" s="28" t="s">
        <v>112</v>
      </c>
      <c r="E123" s="28">
        <v>80.0</v>
      </c>
      <c r="F123" s="28">
        <v>80.0</v>
      </c>
      <c r="G123" s="28">
        <v>88.0</v>
      </c>
      <c r="H123" s="28"/>
      <c r="I123" s="28"/>
      <c r="J123" s="28"/>
      <c r="K123" s="28"/>
      <c r="L123" s="28"/>
      <c r="M123" s="28"/>
      <c r="N123" s="28"/>
      <c r="O123" s="28"/>
      <c r="P123" s="28"/>
      <c r="Q123" s="28"/>
      <c r="R123" s="28"/>
      <c r="S123" s="28"/>
      <c r="T123" s="28"/>
      <c r="U123" s="28"/>
      <c r="V123" s="28"/>
      <c r="W123" s="28"/>
      <c r="X123" s="28"/>
      <c r="Y123" s="28"/>
      <c r="Z123" s="28"/>
    </row>
    <row r="124" ht="15.75" hidden="1"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ht="15.75" hidden="1" customHeight="1">
      <c r="A125" s="28"/>
      <c r="B125" s="28"/>
      <c r="C125" s="28"/>
      <c r="D125" s="109">
        <f>E47</f>
        <v>0.17</v>
      </c>
      <c r="E125" s="110" t="str">
        <f>E13</f>
        <v/>
      </c>
      <c r="F125" s="110">
        <f>E125-D125</f>
        <v>-0.17</v>
      </c>
      <c r="G125" s="28"/>
      <c r="H125" s="28"/>
      <c r="I125" s="28"/>
      <c r="J125" s="28"/>
      <c r="K125" s="28"/>
      <c r="L125" s="28"/>
      <c r="M125" s="28"/>
      <c r="N125" s="28"/>
      <c r="O125" s="28"/>
      <c r="P125" s="28"/>
      <c r="Q125" s="28"/>
      <c r="R125" s="28"/>
      <c r="S125" s="28"/>
      <c r="T125" s="28"/>
      <c r="U125" s="28"/>
      <c r="V125" s="28"/>
      <c r="W125" s="28"/>
      <c r="X125" s="28"/>
      <c r="Y125" s="28"/>
      <c r="Z125" s="28"/>
    </row>
    <row r="126" ht="15.75" hidden="1" customHeight="1">
      <c r="A126" s="28"/>
      <c r="B126" s="28"/>
      <c r="C126" s="28"/>
      <c r="D126" s="28"/>
      <c r="E126" s="28"/>
      <c r="F126" s="28">
        <f>F125*E7</f>
        <v>-11.05</v>
      </c>
      <c r="G126" s="28"/>
      <c r="H126" s="28"/>
      <c r="I126" s="28"/>
      <c r="J126" s="28"/>
      <c r="K126" s="28"/>
      <c r="L126" s="28"/>
      <c r="M126" s="28"/>
      <c r="N126" s="28"/>
      <c r="O126" s="28"/>
      <c r="P126" s="28"/>
      <c r="Q126" s="28"/>
      <c r="R126" s="28"/>
      <c r="S126" s="28"/>
      <c r="T126" s="28"/>
      <c r="U126" s="28"/>
      <c r="V126" s="28"/>
      <c r="W126" s="28"/>
      <c r="X126" s="28"/>
      <c r="Y126" s="28"/>
      <c r="Z126" s="28"/>
    </row>
    <row r="127" ht="15.75" hidden="1" customHeight="1">
      <c r="A127" s="28"/>
      <c r="B127" s="28"/>
      <c r="C127" s="28"/>
      <c r="D127" s="111">
        <f>E7-F126</f>
        <v>76.05</v>
      </c>
      <c r="E127" s="28"/>
      <c r="F127" s="28"/>
      <c r="G127" s="28"/>
      <c r="H127" s="28"/>
      <c r="I127" s="28"/>
      <c r="J127" s="28"/>
      <c r="K127" s="28"/>
      <c r="L127" s="28"/>
      <c r="M127" s="28"/>
      <c r="N127" s="28"/>
      <c r="O127" s="28"/>
      <c r="P127" s="28"/>
      <c r="Q127" s="28"/>
      <c r="R127" s="28"/>
      <c r="S127" s="28"/>
      <c r="T127" s="28"/>
      <c r="U127" s="28"/>
      <c r="V127" s="28"/>
      <c r="W127" s="28"/>
      <c r="X127" s="28"/>
      <c r="Y127" s="28"/>
      <c r="Z127" s="28"/>
    </row>
    <row r="128" ht="15.75" hidden="1"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ht="15.75" hidden="1"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ht="15.75" hidden="1"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ht="15.75" hidden="1"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43">
    <mergeCell ref="H31:I31"/>
    <mergeCell ref="C32:C33"/>
    <mergeCell ref="D32:F32"/>
    <mergeCell ref="D33:F33"/>
    <mergeCell ref="C34:C35"/>
    <mergeCell ref="D34:F34"/>
    <mergeCell ref="D35:F35"/>
    <mergeCell ref="C36:C37"/>
    <mergeCell ref="D36:F36"/>
    <mergeCell ref="D37:F37"/>
    <mergeCell ref="D1:E2"/>
    <mergeCell ref="B4:C13"/>
    <mergeCell ref="E4:F4"/>
    <mergeCell ref="B15:B40"/>
    <mergeCell ref="H15:I16"/>
    <mergeCell ref="D18:F18"/>
    <mergeCell ref="D23:F23"/>
    <mergeCell ref="D40:F40"/>
    <mergeCell ref="D50:E50"/>
    <mergeCell ref="D51:E51"/>
    <mergeCell ref="C38:C39"/>
    <mergeCell ref="D38:F38"/>
    <mergeCell ref="D39:F39"/>
    <mergeCell ref="B42:B51"/>
    <mergeCell ref="C42:C46"/>
    <mergeCell ref="C47:C48"/>
    <mergeCell ref="D49:E49"/>
    <mergeCell ref="D16:F16"/>
    <mergeCell ref="D17:F17"/>
    <mergeCell ref="C17:C18"/>
    <mergeCell ref="C19:C23"/>
    <mergeCell ref="D19:F19"/>
    <mergeCell ref="D20:F20"/>
    <mergeCell ref="D21:F21"/>
    <mergeCell ref="E22:F22"/>
    <mergeCell ref="C15:C16"/>
    <mergeCell ref="C24:C29"/>
    <mergeCell ref="D24:F24"/>
    <mergeCell ref="E25:F25"/>
    <mergeCell ref="D117:F117"/>
    <mergeCell ref="C30:C31"/>
    <mergeCell ref="D30:F30"/>
    <mergeCell ref="D31:F31"/>
  </mergeCells>
  <dataValidations>
    <dataValidation type="list" allowBlank="1" showErrorMessage="1" sqref="E6">
      <formula1>$D$73:$D$74</formula1>
    </dataValidation>
  </dataValidations>
  <printOptions/>
  <pageMargins bottom="0.75" footer="0.0" header="0.0" left="0.7" right="0.7" top="0.75"/>
  <pageSetup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6.57"/>
    <col customWidth="1" hidden="1" min="2" max="5" width="11.43"/>
    <col customWidth="1" min="6" max="6" width="11.43"/>
    <col customWidth="1" min="7" max="7" width="33.71"/>
    <col customWidth="1" min="8" max="8" width="28.57"/>
    <col customWidth="1" min="9" max="9" width="5.57"/>
    <col customWidth="1" min="10" max="10" width="4.0"/>
    <col customWidth="1" min="11" max="11" width="9.43"/>
    <col customWidth="1" hidden="1" min="12" max="12" width="10.71"/>
    <col customWidth="1" hidden="1" min="13" max="13" width="35.57"/>
    <col customWidth="1" hidden="1" min="14" max="14" width="20.71"/>
    <col customWidth="1" hidden="1" min="15" max="15" width="16.43"/>
    <col customWidth="1" hidden="1" min="16" max="16" width="5.29"/>
    <col customWidth="1" hidden="1" min="17" max="20" width="15.86"/>
    <col customWidth="1" hidden="1" min="21" max="49" width="11.43"/>
  </cols>
  <sheetData>
    <row r="1" ht="15.75" customHeight="1">
      <c r="A1" s="28" t="s">
        <v>137</v>
      </c>
      <c r="B1" s="112" t="str">
        <f>IF(A3&lt;3,A8,IF(A3&lt;10,A10,IF(A3&lt;18,A14,IF(A3&lt;30,A15,IF(A3&lt;60,A16,A17)))))</f>
        <v>30 - 60</v>
      </c>
      <c r="C1" s="28"/>
      <c r="D1" s="28"/>
      <c r="E1" s="28"/>
      <c r="F1" s="28"/>
      <c r="G1" s="113" t="s">
        <v>156</v>
      </c>
      <c r="H1" s="9"/>
      <c r="I1" s="9"/>
      <c r="J1" s="9"/>
      <c r="K1" s="30"/>
      <c r="L1" s="28"/>
      <c r="M1" s="114" t="s">
        <v>157</v>
      </c>
      <c r="N1" s="94"/>
      <c r="O1" s="86"/>
      <c r="P1" s="115"/>
      <c r="Q1" s="115"/>
      <c r="R1" s="115"/>
      <c r="S1" s="115"/>
      <c r="T1" s="115"/>
      <c r="U1" s="116"/>
      <c r="V1" s="116"/>
      <c r="W1" s="116" t="s">
        <v>158</v>
      </c>
      <c r="X1" s="116" t="s">
        <v>159</v>
      </c>
      <c r="Y1" s="116" t="s">
        <v>160</v>
      </c>
      <c r="Z1" s="116" t="s">
        <v>161</v>
      </c>
      <c r="AA1" s="116" t="s">
        <v>162</v>
      </c>
      <c r="AB1" s="116" t="s">
        <v>163</v>
      </c>
      <c r="AC1" s="116" t="s">
        <v>164</v>
      </c>
      <c r="AD1" s="116" t="s">
        <v>165</v>
      </c>
      <c r="AE1" s="116" t="s">
        <v>166</v>
      </c>
      <c r="AF1" s="116" t="s">
        <v>167</v>
      </c>
      <c r="AG1" s="116" t="s">
        <v>168</v>
      </c>
      <c r="AH1" s="116" t="s">
        <v>169</v>
      </c>
      <c r="AI1" s="116" t="s">
        <v>170</v>
      </c>
      <c r="AJ1" s="116" t="s">
        <v>171</v>
      </c>
      <c r="AK1" s="116" t="s">
        <v>172</v>
      </c>
      <c r="AL1" s="116" t="s">
        <v>173</v>
      </c>
      <c r="AM1" s="116" t="s">
        <v>174</v>
      </c>
      <c r="AN1" s="116" t="s">
        <v>175</v>
      </c>
      <c r="AO1" s="116" t="s">
        <v>176</v>
      </c>
      <c r="AP1" s="116" t="s">
        <v>177</v>
      </c>
      <c r="AQ1" s="116" t="s">
        <v>178</v>
      </c>
      <c r="AR1" s="116" t="s">
        <v>179</v>
      </c>
      <c r="AS1" s="116" t="s">
        <v>180</v>
      </c>
      <c r="AT1" s="116" t="s">
        <v>181</v>
      </c>
      <c r="AU1" s="116" t="s">
        <v>182</v>
      </c>
      <c r="AV1" s="116" t="s">
        <v>183</v>
      </c>
      <c r="AW1" s="117"/>
    </row>
    <row r="2">
      <c r="A2" s="28">
        <f>IF($A$4="MASCULINO",VLOOKUP($B$1,$A$8:$D$17,2,FALSE),VLOOKUP($B$1,$A$19:$D$24,2,FALSE))</f>
        <v>8.7</v>
      </c>
      <c r="B2" s="28">
        <f>IF($A$4="MASCULINO",VLOOKUP($B$1,$A$8:$D$17,3,FALSE),VLOOKUP($B$1,$A$19:$D$24,3,FALSE))</f>
        <v>829</v>
      </c>
      <c r="C2" s="28">
        <f>IF($A$4="MASCULINO",VLOOKUP($B$1,$A$8:$D$17,4,FALSE),VLOOKUP($B$1,$A$19:$D$24,4,FALSE))</f>
        <v>108</v>
      </c>
      <c r="D2" s="28"/>
      <c r="E2" s="28"/>
      <c r="F2" s="28"/>
      <c r="G2" s="118"/>
      <c r="K2" s="39"/>
      <c r="L2" s="28"/>
      <c r="M2" s="119"/>
      <c r="N2" s="119"/>
      <c r="O2" s="119"/>
      <c r="P2" s="115"/>
      <c r="Q2" s="115"/>
      <c r="R2" s="115"/>
      <c r="S2" s="115"/>
      <c r="T2" s="115"/>
      <c r="U2" s="116"/>
      <c r="V2" s="116" t="s">
        <v>184</v>
      </c>
      <c r="W2" s="116">
        <v>400.0</v>
      </c>
      <c r="X2" s="116">
        <v>0.2</v>
      </c>
      <c r="Y2" s="116">
        <v>0.3</v>
      </c>
      <c r="Z2" s="116">
        <v>0.1</v>
      </c>
      <c r="AA2" s="116">
        <v>0.4</v>
      </c>
      <c r="AB2" s="116">
        <v>40.0</v>
      </c>
      <c r="AC2" s="116">
        <v>5.0</v>
      </c>
      <c r="AD2" s="116">
        <v>4.0</v>
      </c>
      <c r="AE2" s="116">
        <v>2.0</v>
      </c>
      <c r="AF2" s="116">
        <v>2.0</v>
      </c>
      <c r="AG2" s="116">
        <v>65.0</v>
      </c>
      <c r="AH2" s="116">
        <v>1.7</v>
      </c>
      <c r="AI2" s="116">
        <v>5.0</v>
      </c>
      <c r="AJ2" s="116">
        <v>125.0</v>
      </c>
      <c r="AK2" s="116">
        <v>210.0</v>
      </c>
      <c r="AL2" s="116">
        <v>100.0</v>
      </c>
      <c r="AM2" s="116">
        <v>30.0</v>
      </c>
      <c r="AN2" s="116">
        <v>0.01</v>
      </c>
      <c r="AO2" s="116">
        <v>0.27</v>
      </c>
      <c r="AP2" s="116">
        <v>0.003</v>
      </c>
      <c r="AQ2" s="116">
        <v>2.0</v>
      </c>
      <c r="AR2" s="116">
        <v>0.2</v>
      </c>
      <c r="AS2" s="116">
        <v>200.0</v>
      </c>
      <c r="AT2" s="116">
        <v>110.0</v>
      </c>
      <c r="AU2" s="116">
        <v>15.0</v>
      </c>
      <c r="AV2" s="116">
        <v>2.0</v>
      </c>
      <c r="AW2" s="117"/>
    </row>
    <row r="3" ht="15.0" customHeight="1">
      <c r="A3" s="28">
        <f>VN!E5</f>
        <v>50</v>
      </c>
      <c r="B3" s="28"/>
      <c r="C3" s="28"/>
      <c r="D3" s="28"/>
      <c r="E3" s="28"/>
      <c r="F3" s="28"/>
      <c r="G3" s="31"/>
      <c r="H3" s="15"/>
      <c r="I3" s="15"/>
      <c r="J3" s="15"/>
      <c r="K3" s="32"/>
      <c r="L3" s="28"/>
      <c r="M3" s="120"/>
      <c r="N3" s="121"/>
      <c r="O3" s="122"/>
      <c r="P3" s="115"/>
      <c r="Q3" s="123"/>
      <c r="R3" s="124"/>
      <c r="S3" s="115"/>
      <c r="T3" s="115"/>
      <c r="U3" s="116"/>
      <c r="V3" s="116" t="s">
        <v>185</v>
      </c>
      <c r="W3" s="116">
        <v>500.0</v>
      </c>
      <c r="X3" s="116">
        <v>0.3</v>
      </c>
      <c r="Y3" s="116">
        <v>0.4</v>
      </c>
      <c r="Z3" s="116">
        <v>0.3</v>
      </c>
      <c r="AA3" s="116">
        <v>0.5</v>
      </c>
      <c r="AB3" s="116">
        <v>50.0</v>
      </c>
      <c r="AC3" s="116">
        <v>5.0</v>
      </c>
      <c r="AD3" s="116">
        <v>5.0</v>
      </c>
      <c r="AE3" s="116">
        <v>2.5</v>
      </c>
      <c r="AF3" s="116">
        <v>4.0</v>
      </c>
      <c r="AG3" s="116">
        <v>80.0</v>
      </c>
      <c r="AH3" s="116">
        <v>1.8</v>
      </c>
      <c r="AI3" s="116">
        <v>6.0</v>
      </c>
      <c r="AJ3" s="116">
        <v>150.0</v>
      </c>
      <c r="AK3" s="116">
        <v>270.0</v>
      </c>
      <c r="AL3" s="116">
        <v>275.0</v>
      </c>
      <c r="AM3" s="116">
        <v>75.0</v>
      </c>
      <c r="AN3" s="116">
        <v>0.5</v>
      </c>
      <c r="AO3" s="116">
        <v>11.0</v>
      </c>
      <c r="AP3" s="116">
        <v>0.6</v>
      </c>
      <c r="AQ3" s="116">
        <v>3.0</v>
      </c>
      <c r="AR3" s="116">
        <v>5.5</v>
      </c>
      <c r="AS3" s="116">
        <v>220.0</v>
      </c>
      <c r="AT3" s="116">
        <v>130.0</v>
      </c>
      <c r="AU3" s="116">
        <v>20.0</v>
      </c>
      <c r="AV3" s="116">
        <v>3.0</v>
      </c>
      <c r="AW3" s="117"/>
    </row>
    <row r="4">
      <c r="A4" s="28" t="str">
        <f>VN!E6</f>
        <v>FEMENINO</v>
      </c>
      <c r="B4" s="28"/>
      <c r="C4" s="28"/>
      <c r="D4" s="28"/>
      <c r="E4" s="28"/>
      <c r="F4" s="28"/>
      <c r="G4" s="28"/>
      <c r="H4" s="28"/>
      <c r="I4" s="28"/>
      <c r="J4" s="28"/>
      <c r="K4" s="28"/>
      <c r="L4" s="28"/>
      <c r="M4" s="120"/>
      <c r="N4" s="120"/>
      <c r="O4" s="125"/>
      <c r="P4" s="115"/>
      <c r="Q4" s="126"/>
      <c r="R4" s="127"/>
      <c r="S4" s="115"/>
      <c r="T4" s="115"/>
      <c r="U4" s="116"/>
      <c r="V4" s="116" t="s">
        <v>186</v>
      </c>
      <c r="W4" s="116">
        <v>300.0</v>
      </c>
      <c r="X4" s="116">
        <v>0.5</v>
      </c>
      <c r="Y4" s="116">
        <v>0.5</v>
      </c>
      <c r="Z4" s="116">
        <v>0.5</v>
      </c>
      <c r="AA4" s="116">
        <v>0.9</v>
      </c>
      <c r="AB4" s="116">
        <v>15.0</v>
      </c>
      <c r="AC4" s="116">
        <v>5.0</v>
      </c>
      <c r="AD4" s="116">
        <v>6.0</v>
      </c>
      <c r="AE4" s="116">
        <v>30.0</v>
      </c>
      <c r="AF4" s="116">
        <v>6.0</v>
      </c>
      <c r="AG4" s="116">
        <v>150.0</v>
      </c>
      <c r="AH4" s="116">
        <v>2.0</v>
      </c>
      <c r="AI4" s="116">
        <v>8.0</v>
      </c>
      <c r="AJ4" s="116">
        <v>200.0</v>
      </c>
      <c r="AK4" s="116">
        <v>500.0</v>
      </c>
      <c r="AL4" s="116">
        <v>460.0</v>
      </c>
      <c r="AM4" s="116">
        <v>80.0</v>
      </c>
      <c r="AN4" s="116">
        <v>0.7</v>
      </c>
      <c r="AO4" s="116">
        <v>7.0</v>
      </c>
      <c r="AP4" s="116">
        <v>1.2</v>
      </c>
      <c r="AQ4" s="116">
        <v>3.0</v>
      </c>
      <c r="AR4" s="116">
        <v>11.0</v>
      </c>
      <c r="AS4" s="116">
        <v>340.0</v>
      </c>
      <c r="AT4" s="116">
        <v>90.0</v>
      </c>
      <c r="AU4" s="116">
        <v>20.0</v>
      </c>
      <c r="AV4" s="116">
        <v>17.0</v>
      </c>
      <c r="AW4" s="117"/>
    </row>
    <row r="5">
      <c r="A5" s="28">
        <f>VN!E7</f>
        <v>65</v>
      </c>
      <c r="B5" s="28"/>
      <c r="C5" s="28"/>
      <c r="D5" s="28" t="s">
        <v>187</v>
      </c>
      <c r="E5" s="28"/>
      <c r="F5" s="28"/>
      <c r="G5" s="128" t="s">
        <v>188</v>
      </c>
      <c r="H5" s="94"/>
      <c r="I5" s="94"/>
      <c r="J5" s="94"/>
      <c r="K5" s="86"/>
      <c r="L5" s="28"/>
      <c r="M5" s="120"/>
      <c r="N5" s="125"/>
      <c r="O5" s="129"/>
      <c r="P5" s="115"/>
      <c r="Q5" s="126"/>
      <c r="R5" s="127"/>
      <c r="S5" s="115"/>
      <c r="T5" s="115"/>
      <c r="U5" s="116"/>
      <c r="V5" s="116" t="s">
        <v>189</v>
      </c>
      <c r="W5" s="116">
        <v>400.0</v>
      </c>
      <c r="X5" s="116">
        <v>0.6</v>
      </c>
      <c r="Y5" s="116">
        <v>0.6</v>
      </c>
      <c r="Z5" s="116">
        <v>0.6</v>
      </c>
      <c r="AA5" s="116">
        <v>1.2</v>
      </c>
      <c r="AB5" s="116">
        <v>25.0</v>
      </c>
      <c r="AC5" s="116">
        <v>5.0</v>
      </c>
      <c r="AD5" s="116">
        <v>7.0</v>
      </c>
      <c r="AE5" s="116">
        <v>55.0</v>
      </c>
      <c r="AF5" s="116">
        <v>8.0</v>
      </c>
      <c r="AG5" s="116">
        <v>200.0</v>
      </c>
      <c r="AH5" s="116">
        <v>3.0</v>
      </c>
      <c r="AI5" s="116">
        <v>12.0</v>
      </c>
      <c r="AJ5" s="116">
        <v>250.0</v>
      </c>
      <c r="AK5" s="116">
        <v>800.0</v>
      </c>
      <c r="AL5" s="116">
        <v>500.0</v>
      </c>
      <c r="AM5" s="116">
        <v>130.0</v>
      </c>
      <c r="AN5" s="116">
        <v>1.0</v>
      </c>
      <c r="AO5" s="116">
        <v>10.0</v>
      </c>
      <c r="AP5" s="116">
        <v>1.5</v>
      </c>
      <c r="AQ5" s="116">
        <v>5.0</v>
      </c>
      <c r="AR5" s="116">
        <v>15.0</v>
      </c>
      <c r="AS5" s="116">
        <v>440.0</v>
      </c>
      <c r="AT5" s="116">
        <v>90.0</v>
      </c>
      <c r="AU5" s="116">
        <v>30.0</v>
      </c>
      <c r="AV5" s="116">
        <v>22.0</v>
      </c>
      <c r="AW5" s="117"/>
    </row>
    <row r="6">
      <c r="A6" s="28"/>
      <c r="B6" s="28"/>
      <c r="C6" s="28"/>
      <c r="D6" s="28" t="s">
        <v>190</v>
      </c>
      <c r="E6" s="28"/>
      <c r="F6" s="28"/>
      <c r="G6" s="130" t="s">
        <v>191</v>
      </c>
      <c r="H6" s="131">
        <f>(A2*A5)+B2</f>
        <v>1394.5</v>
      </c>
      <c r="I6" s="132" t="s">
        <v>192</v>
      </c>
      <c r="J6" s="133">
        <f>C2</f>
        <v>108</v>
      </c>
      <c r="K6" s="134" t="s">
        <v>193</v>
      </c>
      <c r="L6" s="28"/>
      <c r="M6" s="120"/>
      <c r="N6" s="125"/>
      <c r="O6" s="129"/>
      <c r="P6" s="115"/>
      <c r="Q6" s="126"/>
      <c r="R6" s="127"/>
      <c r="S6" s="115"/>
      <c r="T6" s="115"/>
      <c r="U6" s="116"/>
      <c r="V6" s="116" t="s">
        <v>194</v>
      </c>
      <c r="W6" s="116">
        <v>600.0</v>
      </c>
      <c r="X6" s="116">
        <v>0.9</v>
      </c>
      <c r="Y6" s="116">
        <v>0.9</v>
      </c>
      <c r="Z6" s="116">
        <v>1.0</v>
      </c>
      <c r="AA6" s="116">
        <v>1.8</v>
      </c>
      <c r="AB6" s="116">
        <v>45.0</v>
      </c>
      <c r="AC6" s="116">
        <v>5.0</v>
      </c>
      <c r="AD6" s="116">
        <v>11.0</v>
      </c>
      <c r="AE6" s="116">
        <v>60.0</v>
      </c>
      <c r="AF6" s="116">
        <v>12.0</v>
      </c>
      <c r="AG6" s="116">
        <v>300.0</v>
      </c>
      <c r="AH6" s="116">
        <v>4.0</v>
      </c>
      <c r="AI6" s="116">
        <v>20.0</v>
      </c>
      <c r="AJ6" s="116">
        <v>375.0</v>
      </c>
      <c r="AK6" s="116">
        <v>1300.0</v>
      </c>
      <c r="AL6" s="116">
        <v>1250.0</v>
      </c>
      <c r="AM6" s="116">
        <v>240.0</v>
      </c>
      <c r="AN6" s="116">
        <v>2.0</v>
      </c>
      <c r="AO6" s="116">
        <v>8.0</v>
      </c>
      <c r="AP6" s="116">
        <v>1.9</v>
      </c>
      <c r="AQ6" s="116">
        <v>8.0</v>
      </c>
      <c r="AR6" s="116">
        <v>25.0</v>
      </c>
      <c r="AS6" s="116">
        <v>700.0</v>
      </c>
      <c r="AT6" s="116">
        <v>120.0</v>
      </c>
      <c r="AU6" s="116">
        <v>40.0</v>
      </c>
      <c r="AV6" s="116">
        <v>34.0</v>
      </c>
      <c r="AW6" s="117"/>
    </row>
    <row r="7">
      <c r="A7" s="112" t="s">
        <v>195</v>
      </c>
      <c r="B7" s="28"/>
      <c r="C7" s="28"/>
      <c r="D7" s="28"/>
      <c r="E7" s="28"/>
      <c r="F7" s="28"/>
      <c r="G7" s="135" t="s">
        <v>190</v>
      </c>
      <c r="H7" s="136">
        <f>B31+(C31*A5)+(D31*B26)-(E31*A3)</f>
        <v>1342.415</v>
      </c>
      <c r="I7" s="137"/>
      <c r="J7" s="137"/>
      <c r="K7" s="138"/>
      <c r="L7" s="28"/>
      <c r="M7" s="120"/>
      <c r="N7" s="139"/>
      <c r="O7" s="129"/>
      <c r="P7" s="115"/>
      <c r="Q7" s="140"/>
      <c r="R7" s="141"/>
      <c r="S7" s="115"/>
      <c r="T7" s="115"/>
      <c r="U7" s="116"/>
      <c r="V7" s="116" t="s">
        <v>196</v>
      </c>
      <c r="W7" s="116">
        <v>900.0</v>
      </c>
      <c r="X7" s="116">
        <v>1.2</v>
      </c>
      <c r="Y7" s="116">
        <v>1.3</v>
      </c>
      <c r="Z7" s="116">
        <v>1.3</v>
      </c>
      <c r="AA7" s="116">
        <v>2.4</v>
      </c>
      <c r="AB7" s="116">
        <v>75.0</v>
      </c>
      <c r="AC7" s="116">
        <v>5.0</v>
      </c>
      <c r="AD7" s="116">
        <v>15.0</v>
      </c>
      <c r="AE7" s="116">
        <v>75.0</v>
      </c>
      <c r="AF7" s="116">
        <v>16.0</v>
      </c>
      <c r="AG7" s="116">
        <v>400.0</v>
      </c>
      <c r="AH7" s="116">
        <v>5.0</v>
      </c>
      <c r="AI7" s="116">
        <v>25.0</v>
      </c>
      <c r="AJ7" s="116">
        <v>550.0</v>
      </c>
      <c r="AK7" s="116">
        <v>1300.0</v>
      </c>
      <c r="AL7" s="116">
        <v>1250.0</v>
      </c>
      <c r="AM7" s="116">
        <v>410.0</v>
      </c>
      <c r="AN7" s="116">
        <v>3.0</v>
      </c>
      <c r="AO7" s="116">
        <v>11.0</v>
      </c>
      <c r="AP7" s="116">
        <v>2.2</v>
      </c>
      <c r="AQ7" s="116">
        <v>11.0</v>
      </c>
      <c r="AR7" s="116">
        <v>35.0</v>
      </c>
      <c r="AS7" s="116">
        <v>890.0</v>
      </c>
      <c r="AT7" s="116">
        <v>150.0</v>
      </c>
      <c r="AU7" s="116">
        <v>55.0</v>
      </c>
      <c r="AV7" s="116">
        <v>43.0</v>
      </c>
      <c r="AW7" s="117"/>
    </row>
    <row r="8">
      <c r="A8" s="112" t="s">
        <v>197</v>
      </c>
      <c r="B8" s="28">
        <v>60.9</v>
      </c>
      <c r="C8" s="28">
        <v>-54.0</v>
      </c>
      <c r="D8" s="28">
        <v>53.0</v>
      </c>
      <c r="E8" s="28"/>
      <c r="F8" s="28"/>
      <c r="G8" s="28"/>
      <c r="H8" s="28"/>
      <c r="I8" s="28"/>
      <c r="J8" s="28"/>
      <c r="K8" s="28"/>
      <c r="L8" s="28"/>
      <c r="M8" s="120"/>
      <c r="N8" s="121"/>
      <c r="O8" s="122"/>
      <c r="P8" s="115"/>
      <c r="Q8" s="115"/>
      <c r="R8" s="115"/>
      <c r="S8" s="115"/>
      <c r="T8" s="115"/>
      <c r="U8" s="116"/>
      <c r="V8" s="116" t="s">
        <v>198</v>
      </c>
      <c r="W8" s="116">
        <v>300.0</v>
      </c>
      <c r="X8" s="116">
        <v>0.5</v>
      </c>
      <c r="Y8" s="116">
        <v>0.5</v>
      </c>
      <c r="Z8" s="116">
        <v>0.5</v>
      </c>
      <c r="AA8" s="116">
        <v>0.9</v>
      </c>
      <c r="AB8" s="116">
        <v>15.0</v>
      </c>
      <c r="AC8" s="116">
        <v>5.0</v>
      </c>
      <c r="AD8" s="116">
        <v>6.0</v>
      </c>
      <c r="AE8" s="116">
        <v>30.0</v>
      </c>
      <c r="AF8" s="116">
        <v>6.0</v>
      </c>
      <c r="AG8" s="116">
        <v>150.0</v>
      </c>
      <c r="AH8" s="116">
        <v>2.0</v>
      </c>
      <c r="AI8" s="116">
        <v>8.0</v>
      </c>
      <c r="AJ8" s="116">
        <v>200.0</v>
      </c>
      <c r="AK8" s="116">
        <v>500.0</v>
      </c>
      <c r="AL8" s="116">
        <v>460.0</v>
      </c>
      <c r="AM8" s="116">
        <v>80.0</v>
      </c>
      <c r="AN8" s="116">
        <v>0.7</v>
      </c>
      <c r="AO8" s="116">
        <v>7.0</v>
      </c>
      <c r="AP8" s="116">
        <v>1.2</v>
      </c>
      <c r="AQ8" s="116">
        <v>3.0</v>
      </c>
      <c r="AR8" s="116">
        <v>11.0</v>
      </c>
      <c r="AS8" s="116">
        <v>340.0</v>
      </c>
      <c r="AT8" s="116">
        <v>90.0</v>
      </c>
      <c r="AU8" s="116">
        <v>20.0</v>
      </c>
      <c r="AV8" s="116">
        <v>17.0</v>
      </c>
      <c r="AW8" s="117"/>
    </row>
    <row r="9">
      <c r="A9" s="112"/>
      <c r="B9" s="28"/>
      <c r="C9" s="28"/>
      <c r="D9" s="28"/>
      <c r="E9" s="28"/>
      <c r="F9" s="28"/>
      <c r="G9" s="128" t="s">
        <v>199</v>
      </c>
      <c r="H9" s="94"/>
      <c r="I9" s="94"/>
      <c r="J9" s="94"/>
      <c r="K9" s="86"/>
      <c r="L9" s="28"/>
      <c r="M9" s="120"/>
      <c r="N9" s="142"/>
      <c r="O9" s="142"/>
      <c r="P9" s="115"/>
      <c r="Q9" s="115"/>
      <c r="R9" s="115"/>
      <c r="S9" s="115"/>
      <c r="T9" s="115"/>
      <c r="U9" s="116"/>
      <c r="V9" s="116"/>
      <c r="W9" s="116"/>
      <c r="X9" s="116"/>
      <c r="Y9" s="116"/>
      <c r="Z9" s="116"/>
      <c r="AA9" s="116"/>
      <c r="AB9" s="116"/>
      <c r="AC9" s="116"/>
      <c r="AD9" s="116"/>
      <c r="AE9" s="116"/>
      <c r="AF9" s="116"/>
      <c r="AG9" s="116"/>
      <c r="AH9" s="116"/>
      <c r="AI9" s="116"/>
      <c r="AJ9" s="116"/>
      <c r="AK9" s="116"/>
      <c r="AL9" s="116"/>
      <c r="AM9" s="116"/>
      <c r="AN9" s="116"/>
      <c r="AO9" s="116"/>
      <c r="AP9" s="116"/>
      <c r="AQ9" s="116"/>
      <c r="AR9" s="116"/>
      <c r="AS9" s="116"/>
      <c r="AT9" s="116"/>
      <c r="AU9" s="116"/>
      <c r="AV9" s="116"/>
      <c r="AW9" s="117"/>
    </row>
    <row r="10">
      <c r="A10" s="112" t="s">
        <v>200</v>
      </c>
      <c r="B10" s="28">
        <v>22.7</v>
      </c>
      <c r="C10" s="28">
        <v>495.0</v>
      </c>
      <c r="D10" s="28">
        <v>62.0</v>
      </c>
      <c r="E10" s="28"/>
      <c r="F10" s="28"/>
      <c r="G10" s="143" t="s">
        <v>201</v>
      </c>
      <c r="H10" s="144" t="s">
        <v>202</v>
      </c>
      <c r="I10" s="145" t="str">
        <f>VLOOKUP(H10,A35:B37,2,FALSE)</f>
        <v>1.4 a 1.69</v>
      </c>
      <c r="J10" s="3"/>
      <c r="K10" s="4"/>
      <c r="L10" s="28"/>
      <c r="M10" s="120"/>
      <c r="N10" s="121"/>
      <c r="O10" s="122"/>
      <c r="P10" s="115"/>
      <c r="Q10" s="115"/>
      <c r="R10" s="146" t="s">
        <v>203</v>
      </c>
      <c r="S10" s="116" t="s">
        <v>186</v>
      </c>
      <c r="T10" s="115"/>
      <c r="U10" s="116"/>
      <c r="V10" s="116" t="s">
        <v>204</v>
      </c>
      <c r="W10" s="116">
        <v>400.0</v>
      </c>
      <c r="X10" s="116">
        <v>0.6</v>
      </c>
      <c r="Y10" s="116">
        <v>0.6</v>
      </c>
      <c r="Z10" s="116">
        <v>0.6</v>
      </c>
      <c r="AA10" s="116">
        <v>1.2</v>
      </c>
      <c r="AB10" s="116">
        <v>25.0</v>
      </c>
      <c r="AC10" s="116">
        <v>5.0</v>
      </c>
      <c r="AD10" s="116">
        <v>7.0</v>
      </c>
      <c r="AE10" s="116">
        <v>55.0</v>
      </c>
      <c r="AF10" s="116">
        <v>8.0</v>
      </c>
      <c r="AG10" s="116">
        <v>200.0</v>
      </c>
      <c r="AH10" s="116">
        <v>3.0</v>
      </c>
      <c r="AI10" s="116">
        <v>12.0</v>
      </c>
      <c r="AJ10" s="116">
        <v>250.0</v>
      </c>
      <c r="AK10" s="116">
        <v>800.0</v>
      </c>
      <c r="AL10" s="116">
        <v>500.0</v>
      </c>
      <c r="AM10" s="116">
        <v>130.0</v>
      </c>
      <c r="AN10" s="116">
        <v>1.0</v>
      </c>
      <c r="AO10" s="116">
        <v>10.0</v>
      </c>
      <c r="AP10" s="116">
        <v>1.5</v>
      </c>
      <c r="AQ10" s="116">
        <v>5.0</v>
      </c>
      <c r="AR10" s="116">
        <v>15.0</v>
      </c>
      <c r="AS10" s="116">
        <v>440.0</v>
      </c>
      <c r="AT10" s="116">
        <v>90.0</v>
      </c>
      <c r="AU10" s="116">
        <v>30.0</v>
      </c>
      <c r="AV10" s="116">
        <v>22.0</v>
      </c>
      <c r="AW10" s="117"/>
    </row>
    <row r="11" ht="5.25" customHeight="1">
      <c r="A11" s="112"/>
      <c r="B11" s="28"/>
      <c r="C11" s="28"/>
      <c r="D11" s="28"/>
      <c r="E11" s="28"/>
      <c r="F11" s="28"/>
      <c r="G11" s="77"/>
      <c r="H11" s="97"/>
      <c r="I11" s="97"/>
      <c r="J11" s="97"/>
      <c r="K11" s="80"/>
      <c r="L11" s="28"/>
      <c r="M11" s="120"/>
      <c r="N11" s="142"/>
      <c r="O11" s="142"/>
      <c r="P11" s="115"/>
      <c r="Q11" s="115"/>
      <c r="R11" s="146"/>
      <c r="S11" s="116"/>
      <c r="T11" s="115"/>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7"/>
    </row>
    <row r="12">
      <c r="A12" s="112"/>
      <c r="B12" s="28"/>
      <c r="C12" s="28"/>
      <c r="D12" s="28"/>
      <c r="E12" s="28"/>
      <c r="F12" s="28"/>
      <c r="G12" s="147" t="s">
        <v>205</v>
      </c>
      <c r="H12" s="148" t="s">
        <v>206</v>
      </c>
      <c r="I12" s="149">
        <f>IF(FA!T12=0,"",FA!T12)</f>
        <v>1.4775</v>
      </c>
      <c r="J12" s="150"/>
      <c r="K12" s="151"/>
      <c r="L12" s="28"/>
      <c r="M12" s="120"/>
      <c r="N12" s="142"/>
      <c r="O12" s="142"/>
      <c r="P12" s="115"/>
      <c r="Q12" s="115"/>
      <c r="R12" s="146"/>
      <c r="S12" s="116"/>
      <c r="T12" s="115"/>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7"/>
    </row>
    <row r="13">
      <c r="A13" s="112"/>
      <c r="B13" s="28"/>
      <c r="C13" s="28"/>
      <c r="D13" s="28"/>
      <c r="E13" s="28"/>
      <c r="F13" s="28"/>
      <c r="G13" s="152"/>
      <c r="H13" s="153" t="s">
        <v>207</v>
      </c>
      <c r="I13" s="154">
        <f>IF(FA!T53=0,"",FA!T53)</f>
        <v>1.815059161</v>
      </c>
      <c r="J13" s="18"/>
      <c r="K13" s="19"/>
      <c r="L13" s="28"/>
      <c r="M13" s="120"/>
      <c r="N13" s="142"/>
      <c r="O13" s="142"/>
      <c r="P13" s="115"/>
      <c r="Q13" s="115"/>
      <c r="R13" s="146"/>
      <c r="S13" s="116"/>
      <c r="T13" s="115"/>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7"/>
    </row>
    <row r="14" ht="5.25" customHeight="1">
      <c r="A14" s="112" t="s">
        <v>208</v>
      </c>
      <c r="B14" s="28">
        <v>17.5</v>
      </c>
      <c r="C14" s="28">
        <v>651.0</v>
      </c>
      <c r="D14" s="28">
        <v>100.0</v>
      </c>
      <c r="E14" s="28"/>
      <c r="F14" s="28"/>
      <c r="G14" s="77"/>
      <c r="H14" s="97"/>
      <c r="I14" s="97"/>
      <c r="J14" s="97"/>
      <c r="K14" s="80"/>
      <c r="L14" s="28"/>
      <c r="M14" s="155" t="s">
        <v>209</v>
      </c>
      <c r="N14" s="156" t="str">
        <f>M23</f>
        <v>L 31-50 años</v>
      </c>
      <c r="O14" s="157"/>
      <c r="P14" s="28"/>
      <c r="Q14" s="28"/>
      <c r="R14" s="112" t="s">
        <v>210</v>
      </c>
      <c r="S14" s="158" t="s">
        <v>189</v>
      </c>
      <c r="T14" s="28"/>
      <c r="U14" s="158"/>
      <c r="V14" s="158" t="s">
        <v>198</v>
      </c>
      <c r="W14" s="158">
        <v>300.0</v>
      </c>
      <c r="X14" s="158">
        <v>0.5</v>
      </c>
      <c r="Y14" s="158">
        <v>0.5</v>
      </c>
      <c r="Z14" s="158">
        <v>0.5</v>
      </c>
      <c r="AA14" s="158">
        <v>0.9</v>
      </c>
      <c r="AB14" s="158">
        <v>15.0</v>
      </c>
      <c r="AC14" s="158">
        <v>5.0</v>
      </c>
      <c r="AD14" s="158">
        <v>6.0</v>
      </c>
      <c r="AE14" s="158">
        <v>30.0</v>
      </c>
      <c r="AF14" s="158">
        <v>6.0</v>
      </c>
      <c r="AG14" s="158">
        <v>150.0</v>
      </c>
      <c r="AH14" s="158">
        <v>2.0</v>
      </c>
      <c r="AI14" s="158">
        <v>8.0</v>
      </c>
      <c r="AJ14" s="158">
        <v>200.0</v>
      </c>
      <c r="AK14" s="158">
        <v>500.0</v>
      </c>
      <c r="AL14" s="158">
        <v>460.0</v>
      </c>
      <c r="AM14" s="158">
        <v>80.0</v>
      </c>
      <c r="AN14" s="158">
        <v>0.7</v>
      </c>
      <c r="AO14" s="158">
        <v>7.0</v>
      </c>
      <c r="AP14" s="158">
        <v>1.2</v>
      </c>
      <c r="AQ14" s="158">
        <v>3.0</v>
      </c>
      <c r="AR14" s="158">
        <v>11.0</v>
      </c>
      <c r="AS14" s="158">
        <v>340.0</v>
      </c>
      <c r="AT14" s="158">
        <v>90.0</v>
      </c>
      <c r="AU14" s="158">
        <v>20.0</v>
      </c>
      <c r="AV14" s="158">
        <v>17.0</v>
      </c>
      <c r="AW14" s="159"/>
    </row>
    <row r="15">
      <c r="A15" s="112" t="s">
        <v>211</v>
      </c>
      <c r="B15" s="28">
        <v>15.3</v>
      </c>
      <c r="C15" s="28">
        <v>679.0</v>
      </c>
      <c r="D15" s="28">
        <v>151.0</v>
      </c>
      <c r="E15" s="28"/>
      <c r="F15" s="28"/>
      <c r="G15" s="130" t="s">
        <v>212</v>
      </c>
      <c r="H15" s="160">
        <v>1.4</v>
      </c>
      <c r="I15" s="153"/>
      <c r="J15" s="153"/>
      <c r="K15" s="134"/>
      <c r="L15" s="28"/>
      <c r="M15" s="115"/>
      <c r="N15" s="115"/>
      <c r="O15" s="115"/>
      <c r="P15" s="115"/>
      <c r="Q15" s="115"/>
      <c r="R15" s="146" t="s">
        <v>213</v>
      </c>
      <c r="S15" s="116" t="s">
        <v>194</v>
      </c>
      <c r="T15" s="115"/>
      <c r="U15" s="116">
        <v>2.0</v>
      </c>
      <c r="V15" s="116" t="s">
        <v>204</v>
      </c>
      <c r="W15" s="116">
        <v>400.0</v>
      </c>
      <c r="X15" s="116">
        <v>0.6</v>
      </c>
      <c r="Y15" s="116">
        <v>0.6</v>
      </c>
      <c r="Z15" s="116">
        <v>0.6</v>
      </c>
      <c r="AA15" s="116">
        <v>1.2</v>
      </c>
      <c r="AB15" s="116">
        <v>25.0</v>
      </c>
      <c r="AC15" s="116">
        <v>5.0</v>
      </c>
      <c r="AD15" s="116">
        <v>7.0</v>
      </c>
      <c r="AE15" s="116">
        <v>55.0</v>
      </c>
      <c r="AF15" s="116">
        <v>8.0</v>
      </c>
      <c r="AG15" s="116">
        <v>200.0</v>
      </c>
      <c r="AH15" s="116">
        <v>3.0</v>
      </c>
      <c r="AI15" s="116">
        <v>12.0</v>
      </c>
      <c r="AJ15" s="116">
        <v>250.0</v>
      </c>
      <c r="AK15" s="116">
        <v>800.0</v>
      </c>
      <c r="AL15" s="116">
        <v>500.0</v>
      </c>
      <c r="AM15" s="116">
        <v>130.0</v>
      </c>
      <c r="AN15" s="116">
        <v>1.0</v>
      </c>
      <c r="AO15" s="116">
        <v>10.0</v>
      </c>
      <c r="AP15" s="116">
        <v>1.5</v>
      </c>
      <c r="AQ15" s="116">
        <v>5.0</v>
      </c>
      <c r="AR15" s="116">
        <v>15.0</v>
      </c>
      <c r="AS15" s="116">
        <v>440.0</v>
      </c>
      <c r="AT15" s="116">
        <v>90.0</v>
      </c>
      <c r="AU15" s="116">
        <v>30.0</v>
      </c>
      <c r="AV15" s="116">
        <v>22.0</v>
      </c>
      <c r="AW15" s="117"/>
    </row>
    <row r="16" ht="5.25" customHeight="1">
      <c r="A16" s="112" t="s">
        <v>214</v>
      </c>
      <c r="B16" s="28">
        <v>11.6</v>
      </c>
      <c r="C16" s="28">
        <v>879.0</v>
      </c>
      <c r="D16" s="28">
        <v>164.0</v>
      </c>
      <c r="E16" s="28"/>
      <c r="F16" s="28"/>
      <c r="G16" s="77"/>
      <c r="H16" s="97"/>
      <c r="I16" s="97"/>
      <c r="J16" s="97"/>
      <c r="K16" s="80"/>
      <c r="L16" s="28"/>
      <c r="M16" s="28"/>
      <c r="N16" s="28"/>
      <c r="O16" s="28"/>
      <c r="P16" s="28"/>
      <c r="Q16" s="28"/>
      <c r="R16" s="112" t="s">
        <v>215</v>
      </c>
      <c r="S16" s="158" t="s">
        <v>196</v>
      </c>
      <c r="T16" s="28"/>
      <c r="U16" s="158">
        <v>3.0</v>
      </c>
      <c r="V16" s="158" t="s">
        <v>216</v>
      </c>
      <c r="W16" s="158">
        <v>600.0</v>
      </c>
      <c r="X16" s="158">
        <v>0.9</v>
      </c>
      <c r="Y16" s="158">
        <v>0.9</v>
      </c>
      <c r="Z16" s="158">
        <v>1.0</v>
      </c>
      <c r="AA16" s="158">
        <v>1.8</v>
      </c>
      <c r="AB16" s="158">
        <v>45.0</v>
      </c>
      <c r="AC16" s="158">
        <v>5.0</v>
      </c>
      <c r="AD16" s="158">
        <v>11.0</v>
      </c>
      <c r="AE16" s="158">
        <v>60.0</v>
      </c>
      <c r="AF16" s="158">
        <v>12.0</v>
      </c>
      <c r="AG16" s="158">
        <v>300.0</v>
      </c>
      <c r="AH16" s="158">
        <v>4.0</v>
      </c>
      <c r="AI16" s="158">
        <v>20.0</v>
      </c>
      <c r="AJ16" s="158">
        <v>375.0</v>
      </c>
      <c r="AK16" s="158">
        <v>1300.0</v>
      </c>
      <c r="AL16" s="158">
        <v>1250.0</v>
      </c>
      <c r="AM16" s="158">
        <v>240.0</v>
      </c>
      <c r="AN16" s="158">
        <v>2.0</v>
      </c>
      <c r="AO16" s="158">
        <v>8.0</v>
      </c>
      <c r="AP16" s="158">
        <v>1.6</v>
      </c>
      <c r="AQ16" s="158">
        <v>8.0</v>
      </c>
      <c r="AR16" s="158">
        <v>21.0</v>
      </c>
      <c r="AS16" s="158">
        <v>700.0</v>
      </c>
      <c r="AT16" s="158">
        <v>120.0</v>
      </c>
      <c r="AU16" s="158">
        <v>40.0</v>
      </c>
      <c r="AV16" s="158">
        <v>34.0</v>
      </c>
      <c r="AW16" s="159"/>
    </row>
    <row r="17">
      <c r="A17" s="112" t="s">
        <v>217</v>
      </c>
      <c r="B17" s="28">
        <v>13.5</v>
      </c>
      <c r="C17" s="28">
        <v>487.0</v>
      </c>
      <c r="D17" s="28">
        <v>148.0</v>
      </c>
      <c r="E17" s="28"/>
      <c r="F17" s="28"/>
      <c r="G17" s="135" t="s">
        <v>218</v>
      </c>
      <c r="H17" s="161" t="s">
        <v>187</v>
      </c>
      <c r="I17" s="137"/>
      <c r="J17" s="137"/>
      <c r="K17" s="138"/>
      <c r="L17" s="28"/>
      <c r="M17" s="115" t="str">
        <f>H65</f>
        <v>NO</v>
      </c>
      <c r="N17" s="115"/>
      <c r="O17" s="115"/>
      <c r="P17" s="115"/>
      <c r="Q17" s="115"/>
      <c r="R17" s="146" t="s">
        <v>219</v>
      </c>
      <c r="S17" s="116" t="s">
        <v>220</v>
      </c>
      <c r="T17" s="115"/>
      <c r="U17" s="116">
        <v>4.0</v>
      </c>
      <c r="V17" s="116" t="s">
        <v>221</v>
      </c>
      <c r="W17" s="116">
        <v>700.0</v>
      </c>
      <c r="X17" s="116">
        <v>1.0</v>
      </c>
      <c r="Y17" s="116">
        <v>1.0</v>
      </c>
      <c r="Z17" s="116">
        <v>1.2</v>
      </c>
      <c r="AA17" s="116">
        <v>2.4</v>
      </c>
      <c r="AB17" s="116">
        <v>65.0</v>
      </c>
      <c r="AC17" s="116">
        <v>5.0</v>
      </c>
      <c r="AD17" s="116">
        <v>15.0</v>
      </c>
      <c r="AE17" s="116">
        <v>75.0</v>
      </c>
      <c r="AF17" s="116">
        <v>14.0</v>
      </c>
      <c r="AG17" s="116">
        <v>400.0</v>
      </c>
      <c r="AH17" s="116">
        <v>5.0</v>
      </c>
      <c r="AI17" s="116">
        <v>25.0</v>
      </c>
      <c r="AJ17" s="116">
        <v>400.0</v>
      </c>
      <c r="AK17" s="116">
        <v>1300.0</v>
      </c>
      <c r="AL17" s="116">
        <v>1250.0</v>
      </c>
      <c r="AM17" s="116">
        <v>360.0</v>
      </c>
      <c r="AN17" s="116">
        <v>3.0</v>
      </c>
      <c r="AO17" s="116">
        <v>15.0</v>
      </c>
      <c r="AP17" s="116">
        <v>1.6</v>
      </c>
      <c r="AQ17" s="116">
        <v>9.0</v>
      </c>
      <c r="AR17" s="116">
        <v>24.0</v>
      </c>
      <c r="AS17" s="116">
        <v>890.0</v>
      </c>
      <c r="AT17" s="116">
        <v>150.0</v>
      </c>
      <c r="AU17" s="116">
        <v>55.0</v>
      </c>
      <c r="AV17" s="116">
        <v>43.0</v>
      </c>
      <c r="AW17" s="117"/>
    </row>
    <row r="18">
      <c r="A18" s="112" t="s">
        <v>222</v>
      </c>
      <c r="B18" s="28"/>
      <c r="C18" s="28"/>
      <c r="D18" s="28"/>
      <c r="E18" s="28"/>
      <c r="F18" s="28"/>
      <c r="G18" s="28"/>
      <c r="H18" s="28"/>
      <c r="I18" s="28"/>
      <c r="J18" s="28"/>
      <c r="K18" s="28"/>
      <c r="L18" s="28"/>
      <c r="M18" s="28"/>
      <c r="N18" s="28"/>
      <c r="O18" s="28"/>
      <c r="P18" s="28"/>
      <c r="Q18" s="28"/>
      <c r="R18" s="112" t="s">
        <v>223</v>
      </c>
      <c r="S18" s="158" t="s">
        <v>224</v>
      </c>
      <c r="T18" s="28"/>
      <c r="U18" s="158">
        <v>5.0</v>
      </c>
      <c r="V18" s="158" t="s">
        <v>220</v>
      </c>
      <c r="W18" s="158">
        <v>900.0</v>
      </c>
      <c r="X18" s="158">
        <v>1.2</v>
      </c>
      <c r="Y18" s="158">
        <v>1.3</v>
      </c>
      <c r="Z18" s="158">
        <v>1.3</v>
      </c>
      <c r="AA18" s="158">
        <v>2.4</v>
      </c>
      <c r="AB18" s="158">
        <v>90.0</v>
      </c>
      <c r="AC18" s="158">
        <v>5.0</v>
      </c>
      <c r="AD18" s="158">
        <v>15.0</v>
      </c>
      <c r="AE18" s="158">
        <v>120.0</v>
      </c>
      <c r="AF18" s="158">
        <v>16.0</v>
      </c>
      <c r="AG18" s="158">
        <v>400.0</v>
      </c>
      <c r="AH18" s="158">
        <v>5.0</v>
      </c>
      <c r="AI18" s="158">
        <v>30.0</v>
      </c>
      <c r="AJ18" s="158">
        <v>550.0</v>
      </c>
      <c r="AK18" s="158">
        <v>1000.0</v>
      </c>
      <c r="AL18" s="158">
        <v>700.0</v>
      </c>
      <c r="AM18" s="158">
        <v>400.0</v>
      </c>
      <c r="AN18" s="158">
        <v>4.0</v>
      </c>
      <c r="AO18" s="158">
        <v>8.0</v>
      </c>
      <c r="AP18" s="158">
        <v>2.3</v>
      </c>
      <c r="AQ18" s="158">
        <v>11.0</v>
      </c>
      <c r="AR18" s="158">
        <v>35.0</v>
      </c>
      <c r="AS18" s="158">
        <v>900.0</v>
      </c>
      <c r="AT18" s="158">
        <v>150.0</v>
      </c>
      <c r="AU18" s="158">
        <v>55.0</v>
      </c>
      <c r="AV18" s="158">
        <v>45.0</v>
      </c>
      <c r="AW18" s="159"/>
    </row>
    <row r="19">
      <c r="A19" s="112" t="s">
        <v>197</v>
      </c>
      <c r="B19" s="28">
        <v>61.0</v>
      </c>
      <c r="C19" s="28">
        <v>-51.0</v>
      </c>
      <c r="D19" s="28">
        <v>61.0</v>
      </c>
      <c r="E19" s="28"/>
      <c r="F19" s="28"/>
      <c r="G19" s="162" t="s">
        <v>225</v>
      </c>
      <c r="H19" s="163">
        <f>IF(H17="OMS",H6*H15,H7*H15)</f>
        <v>1952.3</v>
      </c>
      <c r="I19" s="162" t="s">
        <v>193</v>
      </c>
      <c r="J19" s="162"/>
      <c r="K19" s="162"/>
      <c r="L19" s="28"/>
      <c r="M19" s="115" t="str">
        <f>VN!E6</f>
        <v>FEMENINO</v>
      </c>
      <c r="N19" s="115" t="str">
        <f>IF(M19="MASCULINO","M","F")</f>
        <v>F</v>
      </c>
      <c r="O19" s="115"/>
      <c r="P19" s="115"/>
      <c r="Q19" s="115"/>
      <c r="R19" s="146" t="s">
        <v>226</v>
      </c>
      <c r="S19" s="116" t="s">
        <v>227</v>
      </c>
      <c r="T19" s="115"/>
      <c r="U19" s="116">
        <v>6.0</v>
      </c>
      <c r="V19" s="116" t="s">
        <v>224</v>
      </c>
      <c r="W19" s="116">
        <v>900.0</v>
      </c>
      <c r="X19" s="116">
        <v>1.2</v>
      </c>
      <c r="Y19" s="116">
        <v>1.3</v>
      </c>
      <c r="Z19" s="116">
        <v>1.3</v>
      </c>
      <c r="AA19" s="116">
        <v>2.4</v>
      </c>
      <c r="AB19" s="116">
        <v>90.0</v>
      </c>
      <c r="AC19" s="116">
        <v>5.0</v>
      </c>
      <c r="AD19" s="116">
        <v>15.0</v>
      </c>
      <c r="AE19" s="116">
        <v>120.0</v>
      </c>
      <c r="AF19" s="116">
        <v>16.0</v>
      </c>
      <c r="AG19" s="116">
        <v>400.0</v>
      </c>
      <c r="AH19" s="116">
        <v>5.0</v>
      </c>
      <c r="AI19" s="116">
        <v>30.0</v>
      </c>
      <c r="AJ19" s="116">
        <v>550.0</v>
      </c>
      <c r="AK19" s="116">
        <v>1000.0</v>
      </c>
      <c r="AL19" s="116">
        <v>700.0</v>
      </c>
      <c r="AM19" s="116">
        <v>420.0</v>
      </c>
      <c r="AN19" s="116">
        <v>4.0</v>
      </c>
      <c r="AO19" s="116">
        <v>8.0</v>
      </c>
      <c r="AP19" s="116">
        <v>2.3</v>
      </c>
      <c r="AQ19" s="116">
        <v>11.0</v>
      </c>
      <c r="AR19" s="116">
        <v>35.0</v>
      </c>
      <c r="AS19" s="116">
        <v>900.0</v>
      </c>
      <c r="AT19" s="116">
        <v>150.0</v>
      </c>
      <c r="AU19" s="116">
        <v>55.0</v>
      </c>
      <c r="AV19" s="116">
        <v>45.0</v>
      </c>
      <c r="AW19" s="117"/>
    </row>
    <row r="20">
      <c r="A20" s="112" t="s">
        <v>200</v>
      </c>
      <c r="B20" s="28">
        <v>22.5</v>
      </c>
      <c r="C20" s="28">
        <v>499.0</v>
      </c>
      <c r="D20" s="28">
        <v>63.0</v>
      </c>
      <c r="E20" s="28"/>
      <c r="F20" s="28"/>
      <c r="G20" s="28"/>
      <c r="H20" s="28"/>
      <c r="I20" s="28"/>
      <c r="J20" s="28"/>
      <c r="K20" s="28"/>
      <c r="L20" s="28"/>
      <c r="M20" s="28">
        <f>VN!E5</f>
        <v>50</v>
      </c>
      <c r="N20" s="28"/>
      <c r="O20" s="28"/>
      <c r="P20" s="28"/>
      <c r="Q20" s="28"/>
      <c r="R20" s="112" t="s">
        <v>228</v>
      </c>
      <c r="S20" s="158" t="s">
        <v>229</v>
      </c>
      <c r="T20" s="28"/>
      <c r="U20" s="158">
        <v>7.0</v>
      </c>
      <c r="V20" s="158" t="s">
        <v>227</v>
      </c>
      <c r="W20" s="158">
        <v>900.0</v>
      </c>
      <c r="X20" s="158">
        <v>1.2</v>
      </c>
      <c r="Y20" s="158">
        <v>1.3</v>
      </c>
      <c r="Z20" s="158">
        <v>1.7</v>
      </c>
      <c r="AA20" s="158">
        <v>2.4</v>
      </c>
      <c r="AB20" s="158">
        <v>90.0</v>
      </c>
      <c r="AC20" s="158">
        <v>10.0</v>
      </c>
      <c r="AD20" s="158">
        <v>15.0</v>
      </c>
      <c r="AE20" s="158">
        <v>120.0</v>
      </c>
      <c r="AF20" s="158">
        <v>16.0</v>
      </c>
      <c r="AG20" s="158">
        <v>400.0</v>
      </c>
      <c r="AH20" s="158">
        <v>5.0</v>
      </c>
      <c r="AI20" s="158">
        <v>30.0</v>
      </c>
      <c r="AJ20" s="158">
        <v>550.0</v>
      </c>
      <c r="AK20" s="158">
        <v>1200.0</v>
      </c>
      <c r="AL20" s="158">
        <v>700.0</v>
      </c>
      <c r="AM20" s="158">
        <v>420.0</v>
      </c>
      <c r="AN20" s="158">
        <v>4.0</v>
      </c>
      <c r="AO20" s="158">
        <v>8.0</v>
      </c>
      <c r="AP20" s="158">
        <v>2.3</v>
      </c>
      <c r="AQ20" s="158">
        <v>11.0</v>
      </c>
      <c r="AR20" s="158">
        <v>30.0</v>
      </c>
      <c r="AS20" s="158">
        <v>900.0</v>
      </c>
      <c r="AT20" s="158">
        <v>150.0</v>
      </c>
      <c r="AU20" s="158">
        <v>55.0</v>
      </c>
      <c r="AV20" s="158">
        <v>45.0</v>
      </c>
      <c r="AW20" s="159"/>
    </row>
    <row r="21" ht="15.75" customHeight="1">
      <c r="A21" s="112" t="s">
        <v>208</v>
      </c>
      <c r="B21" s="28">
        <v>12.2</v>
      </c>
      <c r="C21" s="28">
        <v>746.0</v>
      </c>
      <c r="D21" s="28">
        <v>117.0</v>
      </c>
      <c r="E21" s="28"/>
      <c r="F21" s="28"/>
      <c r="G21" s="164" t="s">
        <v>230</v>
      </c>
      <c r="H21" s="18"/>
      <c r="I21" s="18"/>
      <c r="J21" s="18"/>
      <c r="K21" s="122"/>
      <c r="L21" s="28"/>
      <c r="M21" s="115" t="s">
        <v>137</v>
      </c>
      <c r="N21" s="146" t="str">
        <f>IF(M20&lt;4,R10,IF(M20&lt;9,R14,IF(M20&lt;14,R15,IF(M20&lt;19,R16,IF(M20&lt;31,R17,IF(M20&lt;51,R18,IF(M20&lt;70,R19,R20)))))))</f>
        <v>31-50 años</v>
      </c>
      <c r="O21" s="115"/>
      <c r="P21" s="115"/>
      <c r="Q21" s="115"/>
      <c r="R21" s="146"/>
      <c r="S21" s="116" t="s">
        <v>198</v>
      </c>
      <c r="T21" s="115"/>
      <c r="U21" s="116">
        <v>8.0</v>
      </c>
      <c r="V21" s="116" t="s">
        <v>229</v>
      </c>
      <c r="W21" s="116">
        <v>900.0</v>
      </c>
      <c r="X21" s="116">
        <v>1.2</v>
      </c>
      <c r="Y21" s="116">
        <v>1.3</v>
      </c>
      <c r="Z21" s="116">
        <v>1.7</v>
      </c>
      <c r="AA21" s="116">
        <v>2.4</v>
      </c>
      <c r="AB21" s="116">
        <v>90.0</v>
      </c>
      <c r="AC21" s="116">
        <v>15.0</v>
      </c>
      <c r="AD21" s="116">
        <v>15.0</v>
      </c>
      <c r="AE21" s="116">
        <v>120.0</v>
      </c>
      <c r="AF21" s="116">
        <v>16.0</v>
      </c>
      <c r="AG21" s="116">
        <v>400.0</v>
      </c>
      <c r="AH21" s="116">
        <v>5.0</v>
      </c>
      <c r="AI21" s="116">
        <v>30.0</v>
      </c>
      <c r="AJ21" s="116">
        <v>550.0</v>
      </c>
      <c r="AK21" s="116">
        <v>1200.0</v>
      </c>
      <c r="AL21" s="116">
        <v>700.0</v>
      </c>
      <c r="AM21" s="116">
        <v>420.0</v>
      </c>
      <c r="AN21" s="116">
        <v>4.0</v>
      </c>
      <c r="AO21" s="116">
        <v>8.0</v>
      </c>
      <c r="AP21" s="116">
        <v>2.3</v>
      </c>
      <c r="AQ21" s="116">
        <v>11.0</v>
      </c>
      <c r="AR21" s="116">
        <v>30.0</v>
      </c>
      <c r="AS21" s="116">
        <v>900.0</v>
      </c>
      <c r="AT21" s="116">
        <v>150.0</v>
      </c>
      <c r="AU21" s="116">
        <v>55.0</v>
      </c>
      <c r="AV21" s="116">
        <v>45.0</v>
      </c>
      <c r="AW21" s="117"/>
    </row>
    <row r="22" ht="15.75" customHeight="1">
      <c r="A22" s="112" t="s">
        <v>211</v>
      </c>
      <c r="B22" s="28">
        <v>14.7</v>
      </c>
      <c r="C22" s="28">
        <v>496.0</v>
      </c>
      <c r="D22" s="28">
        <v>121.0</v>
      </c>
      <c r="E22" s="28"/>
      <c r="F22" s="28"/>
      <c r="G22" s="28"/>
      <c r="H22" s="28"/>
      <c r="I22" s="28"/>
      <c r="J22" s="28"/>
      <c r="K22" s="28"/>
      <c r="L22" s="28"/>
      <c r="M22" s="28" t="str">
        <f>IF(AND(H65="SI",H66="NO"),"E",IF(AND(H65="NO",H66="SI"),"L","N"))</f>
        <v>L</v>
      </c>
      <c r="N22" s="28"/>
      <c r="O22" s="28"/>
      <c r="P22" s="28"/>
      <c r="Q22" s="28"/>
      <c r="R22" s="112"/>
      <c r="S22" s="158" t="s">
        <v>204</v>
      </c>
      <c r="T22" s="28"/>
      <c r="U22" s="158">
        <v>9.0</v>
      </c>
      <c r="V22" s="158" t="s">
        <v>231</v>
      </c>
      <c r="W22" s="158">
        <v>700.0</v>
      </c>
      <c r="X22" s="158">
        <v>1.1</v>
      </c>
      <c r="Y22" s="158">
        <v>1.1</v>
      </c>
      <c r="Z22" s="158">
        <v>1.3</v>
      </c>
      <c r="AA22" s="158">
        <v>2.4</v>
      </c>
      <c r="AB22" s="158">
        <v>75.0</v>
      </c>
      <c r="AC22" s="158">
        <v>5.0</v>
      </c>
      <c r="AD22" s="158">
        <v>15.0</v>
      </c>
      <c r="AE22" s="158">
        <v>90.0</v>
      </c>
      <c r="AF22" s="158">
        <v>14.0</v>
      </c>
      <c r="AG22" s="158">
        <v>400.0</v>
      </c>
      <c r="AH22" s="158">
        <v>5.0</v>
      </c>
      <c r="AI22" s="158">
        <v>30.0</v>
      </c>
      <c r="AJ22" s="158">
        <v>425.0</v>
      </c>
      <c r="AK22" s="158">
        <v>1000.0</v>
      </c>
      <c r="AL22" s="158">
        <v>700.0</v>
      </c>
      <c r="AM22" s="158">
        <v>310.0</v>
      </c>
      <c r="AN22" s="158">
        <v>3.0</v>
      </c>
      <c r="AO22" s="158">
        <v>18.0</v>
      </c>
      <c r="AP22" s="158">
        <v>1.8</v>
      </c>
      <c r="AQ22" s="158">
        <v>8.0</v>
      </c>
      <c r="AR22" s="158">
        <v>25.0</v>
      </c>
      <c r="AS22" s="158">
        <v>900.0</v>
      </c>
      <c r="AT22" s="158">
        <v>150.0</v>
      </c>
      <c r="AU22" s="158">
        <v>55.0</v>
      </c>
      <c r="AV22" s="158">
        <v>45.0</v>
      </c>
      <c r="AW22" s="159"/>
    </row>
    <row r="23" ht="15.75" customHeight="1">
      <c r="A23" s="112" t="s">
        <v>214</v>
      </c>
      <c r="B23" s="28">
        <v>8.7</v>
      </c>
      <c r="C23" s="28">
        <v>829.0</v>
      </c>
      <c r="D23" s="28">
        <v>108.0</v>
      </c>
      <c r="E23" s="28"/>
      <c r="F23" s="28"/>
      <c r="G23" s="165" t="s">
        <v>232</v>
      </c>
      <c r="H23" s="94"/>
      <c r="I23" s="94"/>
      <c r="J23" s="94"/>
      <c r="K23" s="86"/>
      <c r="L23" s="28"/>
      <c r="M23" s="115" t="str">
        <f>IF(M22="N",CONCATENATE(N19," ",N21),CONCATENATE(M22," ",N21))</f>
        <v>L 31-50 años</v>
      </c>
      <c r="N23" s="115"/>
      <c r="O23" s="115"/>
      <c r="P23" s="115"/>
      <c r="Q23" s="115"/>
      <c r="R23" s="146"/>
      <c r="S23" s="116" t="s">
        <v>198</v>
      </c>
      <c r="T23" s="115"/>
      <c r="U23" s="116">
        <v>10.0</v>
      </c>
      <c r="V23" s="116" t="s">
        <v>233</v>
      </c>
      <c r="W23" s="116">
        <v>700.0</v>
      </c>
      <c r="X23" s="116">
        <v>1.1</v>
      </c>
      <c r="Y23" s="116">
        <v>1.1</v>
      </c>
      <c r="Z23" s="116">
        <v>1.3</v>
      </c>
      <c r="AA23" s="116">
        <v>2.4</v>
      </c>
      <c r="AB23" s="116">
        <v>75.0</v>
      </c>
      <c r="AC23" s="116">
        <v>5.0</v>
      </c>
      <c r="AD23" s="116">
        <v>15.0</v>
      </c>
      <c r="AE23" s="116">
        <v>90.0</v>
      </c>
      <c r="AF23" s="116">
        <v>14.0</v>
      </c>
      <c r="AG23" s="116">
        <v>400.0</v>
      </c>
      <c r="AH23" s="116">
        <v>5.0</v>
      </c>
      <c r="AI23" s="116">
        <v>30.0</v>
      </c>
      <c r="AJ23" s="116">
        <v>425.0</v>
      </c>
      <c r="AK23" s="116">
        <v>1000.0</v>
      </c>
      <c r="AL23" s="116">
        <v>700.0</v>
      </c>
      <c r="AM23" s="116">
        <v>320.0</v>
      </c>
      <c r="AN23" s="116">
        <v>3.0</v>
      </c>
      <c r="AO23" s="116">
        <v>18.0</v>
      </c>
      <c r="AP23" s="116">
        <v>1.8</v>
      </c>
      <c r="AQ23" s="116">
        <v>8.0</v>
      </c>
      <c r="AR23" s="116">
        <v>25.0</v>
      </c>
      <c r="AS23" s="116">
        <v>900.0</v>
      </c>
      <c r="AT23" s="116">
        <v>150.0</v>
      </c>
      <c r="AU23" s="116">
        <v>55.0</v>
      </c>
      <c r="AV23" s="116">
        <v>45.0</v>
      </c>
      <c r="AW23" s="117"/>
    </row>
    <row r="24" ht="15.75" customHeight="1">
      <c r="A24" s="112" t="s">
        <v>217</v>
      </c>
      <c r="B24" s="28">
        <v>10.5</v>
      </c>
      <c r="C24" s="28">
        <v>596.0</v>
      </c>
      <c r="D24" s="28">
        <v>108.0</v>
      </c>
      <c r="E24" s="28"/>
      <c r="F24" s="28"/>
      <c r="G24" s="166" t="s">
        <v>212</v>
      </c>
      <c r="H24" s="160">
        <v>1.0</v>
      </c>
      <c r="I24" s="167" t="s">
        <v>234</v>
      </c>
      <c r="J24" s="167"/>
      <c r="K24" s="168"/>
      <c r="L24" s="28"/>
      <c r="M24" s="115"/>
      <c r="N24" s="115"/>
      <c r="O24" s="115"/>
      <c r="P24" s="115"/>
      <c r="Q24" s="115"/>
      <c r="R24" s="146"/>
      <c r="S24" s="116" t="s">
        <v>204</v>
      </c>
      <c r="T24" s="115"/>
      <c r="U24" s="116">
        <v>11.0</v>
      </c>
      <c r="V24" s="116" t="s">
        <v>235</v>
      </c>
      <c r="W24" s="116">
        <v>700.0</v>
      </c>
      <c r="X24" s="116">
        <v>1.1</v>
      </c>
      <c r="Y24" s="116">
        <v>1.1</v>
      </c>
      <c r="Z24" s="116">
        <v>1.5</v>
      </c>
      <c r="AA24" s="116">
        <v>2.4</v>
      </c>
      <c r="AB24" s="116">
        <v>75.0</v>
      </c>
      <c r="AC24" s="116">
        <v>10.0</v>
      </c>
      <c r="AD24" s="116">
        <v>15.0</v>
      </c>
      <c r="AE24" s="116">
        <v>90.0</v>
      </c>
      <c r="AF24" s="116">
        <v>14.0</v>
      </c>
      <c r="AG24" s="116">
        <v>400.0</v>
      </c>
      <c r="AH24" s="116">
        <v>5.0</v>
      </c>
      <c r="AI24" s="116">
        <v>30.0</v>
      </c>
      <c r="AJ24" s="116">
        <v>425.0</v>
      </c>
      <c r="AK24" s="116">
        <v>1200.0</v>
      </c>
      <c r="AL24" s="116">
        <v>700.0</v>
      </c>
      <c r="AM24" s="116">
        <v>320.0</v>
      </c>
      <c r="AN24" s="116">
        <v>3.0</v>
      </c>
      <c r="AO24" s="116">
        <v>8.0</v>
      </c>
      <c r="AP24" s="116">
        <v>1.8</v>
      </c>
      <c r="AQ24" s="116">
        <v>8.0</v>
      </c>
      <c r="AR24" s="116">
        <v>20.0</v>
      </c>
      <c r="AS24" s="116">
        <v>900.0</v>
      </c>
      <c r="AT24" s="116">
        <v>150.0</v>
      </c>
      <c r="AU24" s="116">
        <v>55.0</v>
      </c>
      <c r="AV24" s="116">
        <v>45.0</v>
      </c>
      <c r="AW24" s="117"/>
    </row>
    <row r="25" ht="15.75" customHeight="1">
      <c r="A25" s="28"/>
      <c r="B25" s="28"/>
      <c r="C25" s="28"/>
      <c r="D25" s="28"/>
      <c r="E25" s="28"/>
      <c r="F25" s="28"/>
      <c r="G25" s="166" t="s">
        <v>236</v>
      </c>
      <c r="H25" s="167">
        <f>H24*A5</f>
        <v>65</v>
      </c>
      <c r="I25" s="167" t="s">
        <v>237</v>
      </c>
      <c r="J25" s="167"/>
      <c r="K25" s="168"/>
      <c r="L25" s="28"/>
      <c r="M25" s="115"/>
      <c r="N25" s="115"/>
      <c r="O25" s="115"/>
      <c r="P25" s="115"/>
      <c r="Q25" s="115"/>
      <c r="R25" s="146"/>
      <c r="S25" s="116" t="s">
        <v>216</v>
      </c>
      <c r="T25" s="115"/>
      <c r="U25" s="116">
        <v>12.0</v>
      </c>
      <c r="V25" s="116" t="s">
        <v>238</v>
      </c>
      <c r="W25" s="116">
        <v>700.0</v>
      </c>
      <c r="X25" s="116">
        <v>1.1</v>
      </c>
      <c r="Y25" s="116">
        <v>1.1</v>
      </c>
      <c r="Z25" s="116">
        <v>1.5</v>
      </c>
      <c r="AA25" s="116">
        <v>2.4</v>
      </c>
      <c r="AB25" s="116">
        <v>75.0</v>
      </c>
      <c r="AC25" s="116">
        <v>15.0</v>
      </c>
      <c r="AD25" s="116">
        <v>15.0</v>
      </c>
      <c r="AE25" s="116">
        <v>90.0</v>
      </c>
      <c r="AF25" s="116">
        <v>14.0</v>
      </c>
      <c r="AG25" s="116">
        <v>400.0</v>
      </c>
      <c r="AH25" s="116">
        <v>5.0</v>
      </c>
      <c r="AI25" s="116">
        <v>30.0</v>
      </c>
      <c r="AJ25" s="116">
        <v>425.0</v>
      </c>
      <c r="AK25" s="116">
        <v>1200.0</v>
      </c>
      <c r="AL25" s="116">
        <v>700.0</v>
      </c>
      <c r="AM25" s="116">
        <v>320.0</v>
      </c>
      <c r="AN25" s="116">
        <v>3.0</v>
      </c>
      <c r="AO25" s="116">
        <v>8.0</v>
      </c>
      <c r="AP25" s="116">
        <v>1.8</v>
      </c>
      <c r="AQ25" s="116">
        <v>8.0</v>
      </c>
      <c r="AR25" s="116">
        <v>20.0</v>
      </c>
      <c r="AS25" s="116">
        <v>900.0</v>
      </c>
      <c r="AT25" s="116">
        <v>150.0</v>
      </c>
      <c r="AU25" s="116">
        <v>55.0</v>
      </c>
      <c r="AV25" s="116">
        <v>45.0</v>
      </c>
      <c r="AW25" s="117"/>
    </row>
    <row r="26" ht="15.75" customHeight="1">
      <c r="A26" s="28">
        <f>VN!E9</f>
        <v>1.7</v>
      </c>
      <c r="B26" s="28">
        <f>A26*100</f>
        <v>170</v>
      </c>
      <c r="C26" s="28"/>
      <c r="D26" s="28"/>
      <c r="E26" s="28"/>
      <c r="F26" s="28"/>
      <c r="G26" s="169" t="s">
        <v>239</v>
      </c>
      <c r="H26" s="170">
        <f>(H25*4)/H19</f>
        <v>0.1331762536</v>
      </c>
      <c r="I26" s="171"/>
      <c r="J26" s="171"/>
      <c r="K26" s="172"/>
      <c r="L26" s="28"/>
      <c r="M26" s="115"/>
      <c r="N26" s="115"/>
      <c r="O26" s="115"/>
      <c r="P26" s="115"/>
      <c r="Q26" s="115"/>
      <c r="R26" s="146"/>
      <c r="S26" s="116" t="s">
        <v>221</v>
      </c>
      <c r="T26" s="115"/>
      <c r="U26" s="116">
        <v>13.0</v>
      </c>
      <c r="V26" s="116" t="s">
        <v>240</v>
      </c>
      <c r="W26" s="116">
        <v>750.0</v>
      </c>
      <c r="X26" s="116">
        <v>1.4</v>
      </c>
      <c r="Y26" s="116">
        <v>1.4</v>
      </c>
      <c r="Z26" s="116">
        <v>1.9</v>
      </c>
      <c r="AA26" s="116">
        <v>2.6</v>
      </c>
      <c r="AB26" s="116">
        <v>80.0</v>
      </c>
      <c r="AC26" s="116">
        <v>5.0</v>
      </c>
      <c r="AD26" s="116">
        <v>15.0</v>
      </c>
      <c r="AE26" s="116">
        <v>75.0</v>
      </c>
      <c r="AF26" s="116">
        <v>18.0</v>
      </c>
      <c r="AG26" s="116">
        <v>600.0</v>
      </c>
      <c r="AH26" s="116">
        <v>6.0</v>
      </c>
      <c r="AI26" s="116">
        <v>30.0</v>
      </c>
      <c r="AJ26" s="116">
        <v>450.0</v>
      </c>
      <c r="AK26" s="116">
        <v>1300.0</v>
      </c>
      <c r="AL26" s="116">
        <v>1250.0</v>
      </c>
      <c r="AM26" s="116">
        <v>400.0</v>
      </c>
      <c r="AN26" s="116">
        <v>3.0</v>
      </c>
      <c r="AO26" s="116">
        <v>27.0</v>
      </c>
      <c r="AP26" s="116">
        <v>2.0</v>
      </c>
      <c r="AQ26" s="116">
        <v>13.0</v>
      </c>
      <c r="AR26" s="116">
        <v>29.0</v>
      </c>
      <c r="AS26" s="116">
        <v>1000.0</v>
      </c>
      <c r="AT26" s="116">
        <v>220.0</v>
      </c>
      <c r="AU26" s="116">
        <v>60.0</v>
      </c>
      <c r="AV26" s="116">
        <v>50.0</v>
      </c>
      <c r="AW26" s="117"/>
    </row>
    <row r="27" ht="15.75" customHeight="1">
      <c r="A27" s="28"/>
      <c r="B27" s="28"/>
      <c r="C27" s="28"/>
      <c r="D27" s="28"/>
      <c r="E27" s="28"/>
      <c r="F27" s="28"/>
      <c r="G27" s="28"/>
      <c r="H27" s="28"/>
      <c r="I27" s="28"/>
      <c r="J27" s="28"/>
      <c r="K27" s="28"/>
      <c r="L27" s="28"/>
      <c r="M27" s="28"/>
      <c r="N27" s="28"/>
      <c r="O27" s="28"/>
      <c r="P27" s="28"/>
      <c r="Q27" s="28"/>
      <c r="R27" s="112"/>
      <c r="S27" s="158" t="s">
        <v>231</v>
      </c>
      <c r="T27" s="28"/>
      <c r="U27" s="158">
        <v>14.0</v>
      </c>
      <c r="V27" s="158" t="s">
        <v>241</v>
      </c>
      <c r="W27" s="158">
        <v>770.0</v>
      </c>
      <c r="X27" s="158">
        <v>1.4</v>
      </c>
      <c r="Y27" s="158">
        <v>1.4</v>
      </c>
      <c r="Z27" s="158">
        <v>1.9</v>
      </c>
      <c r="AA27" s="158">
        <v>2.6</v>
      </c>
      <c r="AB27" s="158">
        <v>85.0</v>
      </c>
      <c r="AC27" s="158">
        <v>5.0</v>
      </c>
      <c r="AD27" s="158">
        <v>15.0</v>
      </c>
      <c r="AE27" s="158">
        <v>90.0</v>
      </c>
      <c r="AF27" s="158">
        <v>18.0</v>
      </c>
      <c r="AG27" s="158">
        <v>600.0</v>
      </c>
      <c r="AH27" s="158">
        <v>6.0</v>
      </c>
      <c r="AI27" s="158">
        <v>30.0</v>
      </c>
      <c r="AJ27" s="158">
        <v>450.0</v>
      </c>
      <c r="AK27" s="158">
        <v>1000.0</v>
      </c>
      <c r="AL27" s="158">
        <v>700.0</v>
      </c>
      <c r="AM27" s="158">
        <v>350.0</v>
      </c>
      <c r="AN27" s="158">
        <v>3.0</v>
      </c>
      <c r="AO27" s="158">
        <v>27.0</v>
      </c>
      <c r="AP27" s="158">
        <v>2.0</v>
      </c>
      <c r="AQ27" s="158">
        <v>11.0</v>
      </c>
      <c r="AR27" s="158">
        <v>30.0</v>
      </c>
      <c r="AS27" s="158">
        <v>1000.0</v>
      </c>
      <c r="AT27" s="158">
        <v>220.0</v>
      </c>
      <c r="AU27" s="158">
        <v>60.0</v>
      </c>
      <c r="AV27" s="158">
        <v>50.0</v>
      </c>
      <c r="AW27" s="159"/>
    </row>
    <row r="28" ht="15.75" customHeight="1">
      <c r="A28" s="28" t="s">
        <v>109</v>
      </c>
      <c r="B28" s="28">
        <v>66.473</v>
      </c>
      <c r="C28" s="28">
        <v>13.751</v>
      </c>
      <c r="D28" s="28">
        <v>5.0033</v>
      </c>
      <c r="E28" s="28">
        <v>6.55</v>
      </c>
      <c r="F28" s="28"/>
      <c r="G28" s="173" t="s">
        <v>242</v>
      </c>
      <c r="H28" s="94"/>
      <c r="I28" s="94"/>
      <c r="J28" s="94"/>
      <c r="K28" s="86"/>
      <c r="L28" s="28"/>
      <c r="M28" s="115"/>
      <c r="N28" s="115"/>
      <c r="O28" s="115"/>
      <c r="P28" s="115"/>
      <c r="Q28" s="115"/>
      <c r="R28" s="146"/>
      <c r="S28" s="116" t="s">
        <v>233</v>
      </c>
      <c r="T28" s="115"/>
      <c r="U28" s="116">
        <v>15.0</v>
      </c>
      <c r="V28" s="116" t="s">
        <v>243</v>
      </c>
      <c r="W28" s="116">
        <v>700.0</v>
      </c>
      <c r="X28" s="116">
        <v>1.4</v>
      </c>
      <c r="Y28" s="116">
        <v>1.4</v>
      </c>
      <c r="Z28" s="116">
        <v>1.9</v>
      </c>
      <c r="AA28" s="116">
        <v>2.6</v>
      </c>
      <c r="AB28" s="116">
        <v>85.0</v>
      </c>
      <c r="AC28" s="116">
        <v>5.0</v>
      </c>
      <c r="AD28" s="116">
        <v>15.0</v>
      </c>
      <c r="AE28" s="116">
        <v>90.0</v>
      </c>
      <c r="AF28" s="116">
        <v>18.0</v>
      </c>
      <c r="AG28" s="116">
        <v>600.0</v>
      </c>
      <c r="AH28" s="116">
        <v>6.0</v>
      </c>
      <c r="AI28" s="116">
        <v>30.0</v>
      </c>
      <c r="AJ28" s="116">
        <v>450.0</v>
      </c>
      <c r="AK28" s="116">
        <v>1000.0</v>
      </c>
      <c r="AL28" s="116">
        <v>700.0</v>
      </c>
      <c r="AM28" s="116">
        <v>360.0</v>
      </c>
      <c r="AN28" s="116">
        <v>3.0</v>
      </c>
      <c r="AO28" s="116">
        <v>27.0</v>
      </c>
      <c r="AP28" s="116">
        <v>2.0</v>
      </c>
      <c r="AQ28" s="116">
        <v>11.0</v>
      </c>
      <c r="AR28" s="116">
        <v>30.0</v>
      </c>
      <c r="AS28" s="116">
        <v>1000.0</v>
      </c>
      <c r="AT28" s="116">
        <v>220.0</v>
      </c>
      <c r="AU28" s="116">
        <v>60.0</v>
      </c>
      <c r="AV28" s="116">
        <v>50.0</v>
      </c>
      <c r="AW28" s="117"/>
    </row>
    <row r="29" ht="15.75" customHeight="1">
      <c r="A29" s="28" t="s">
        <v>29</v>
      </c>
      <c r="B29" s="28">
        <v>655.1</v>
      </c>
      <c r="C29" s="28">
        <v>9.463</v>
      </c>
      <c r="D29" s="28">
        <v>1.8</v>
      </c>
      <c r="E29" s="28">
        <v>4.6756</v>
      </c>
      <c r="F29" s="28"/>
      <c r="G29" s="174" t="s">
        <v>239</v>
      </c>
      <c r="H29" s="175">
        <v>0.3</v>
      </c>
      <c r="I29" s="176"/>
      <c r="J29" s="176"/>
      <c r="K29" s="177"/>
      <c r="L29" s="28"/>
      <c r="M29" s="115"/>
      <c r="N29" s="115"/>
      <c r="O29" s="115"/>
      <c r="P29" s="115"/>
      <c r="Q29" s="115"/>
      <c r="R29" s="146"/>
      <c r="S29" s="116" t="s">
        <v>235</v>
      </c>
      <c r="T29" s="115"/>
      <c r="U29" s="116">
        <v>16.0</v>
      </c>
      <c r="V29" s="116" t="s">
        <v>244</v>
      </c>
      <c r="W29" s="116">
        <v>1200.0</v>
      </c>
      <c r="X29" s="116">
        <v>1.6</v>
      </c>
      <c r="Y29" s="116">
        <v>1.6</v>
      </c>
      <c r="Z29" s="116">
        <v>2.0</v>
      </c>
      <c r="AA29" s="116">
        <v>2.8</v>
      </c>
      <c r="AB29" s="116">
        <v>115.0</v>
      </c>
      <c r="AC29" s="116">
        <v>5.0</v>
      </c>
      <c r="AD29" s="116">
        <v>19.0</v>
      </c>
      <c r="AE29" s="116">
        <v>75.0</v>
      </c>
      <c r="AF29" s="116">
        <v>17.0</v>
      </c>
      <c r="AG29" s="116">
        <v>500.0</v>
      </c>
      <c r="AH29" s="116">
        <v>7.0</v>
      </c>
      <c r="AI29" s="116">
        <v>35.0</v>
      </c>
      <c r="AJ29" s="116">
        <v>550.0</v>
      </c>
      <c r="AK29" s="116">
        <v>1300.0</v>
      </c>
      <c r="AL29" s="116">
        <v>1250.0</v>
      </c>
      <c r="AM29" s="116">
        <v>360.0</v>
      </c>
      <c r="AN29" s="116">
        <v>3.0</v>
      </c>
      <c r="AO29" s="116">
        <v>10.0</v>
      </c>
      <c r="AP29" s="116">
        <v>2.6</v>
      </c>
      <c r="AQ29" s="116">
        <v>14.0</v>
      </c>
      <c r="AR29" s="116">
        <v>44.0</v>
      </c>
      <c r="AS29" s="116">
        <v>1300.0</v>
      </c>
      <c r="AT29" s="116">
        <v>290.0</v>
      </c>
      <c r="AU29" s="116">
        <v>70.0</v>
      </c>
      <c r="AV29" s="116">
        <v>50.0</v>
      </c>
      <c r="AW29" s="117"/>
    </row>
    <row r="30" ht="15.75" customHeight="1">
      <c r="A30" s="28"/>
      <c r="B30" s="28"/>
      <c r="C30" s="28"/>
      <c r="D30" s="28"/>
      <c r="E30" s="28"/>
      <c r="F30" s="28"/>
      <c r="G30" s="178" t="s">
        <v>236</v>
      </c>
      <c r="H30" s="179">
        <f>H29*H19/9</f>
        <v>65.07666667</v>
      </c>
      <c r="I30" s="180" t="s">
        <v>237</v>
      </c>
      <c r="J30" s="180"/>
      <c r="K30" s="181"/>
      <c r="L30" s="28"/>
      <c r="M30" s="115"/>
      <c r="N30" s="115"/>
      <c r="O30" s="115"/>
      <c r="P30" s="115"/>
      <c r="Q30" s="115"/>
      <c r="R30" s="146"/>
      <c r="S30" s="116" t="s">
        <v>238</v>
      </c>
      <c r="T30" s="115"/>
      <c r="U30" s="116">
        <v>17.0</v>
      </c>
      <c r="V30" s="116" t="s">
        <v>245</v>
      </c>
      <c r="W30" s="116">
        <v>1300.0</v>
      </c>
      <c r="X30" s="116">
        <v>1.6</v>
      </c>
      <c r="Y30" s="116">
        <v>1.6</v>
      </c>
      <c r="Z30" s="116">
        <v>2.0</v>
      </c>
      <c r="AA30" s="116">
        <v>2.8</v>
      </c>
      <c r="AB30" s="116">
        <v>120.0</v>
      </c>
      <c r="AC30" s="116">
        <v>5.0</v>
      </c>
      <c r="AD30" s="116">
        <v>19.0</v>
      </c>
      <c r="AE30" s="116">
        <v>90.0</v>
      </c>
      <c r="AF30" s="116">
        <v>17.0</v>
      </c>
      <c r="AG30" s="116">
        <v>500.0</v>
      </c>
      <c r="AH30" s="116">
        <v>7.0</v>
      </c>
      <c r="AI30" s="116">
        <v>35.0</v>
      </c>
      <c r="AJ30" s="116">
        <v>550.0</v>
      </c>
      <c r="AK30" s="116">
        <v>1000.0</v>
      </c>
      <c r="AL30" s="116">
        <v>700.0</v>
      </c>
      <c r="AM30" s="116">
        <v>310.0</v>
      </c>
      <c r="AN30" s="116">
        <v>3.0</v>
      </c>
      <c r="AO30" s="116">
        <v>9.0</v>
      </c>
      <c r="AP30" s="116">
        <v>2.6</v>
      </c>
      <c r="AQ30" s="116">
        <v>12.0</v>
      </c>
      <c r="AR30" s="116">
        <v>45.0</v>
      </c>
      <c r="AS30" s="116">
        <v>1300.0</v>
      </c>
      <c r="AT30" s="116">
        <v>290.0</v>
      </c>
      <c r="AU30" s="116">
        <v>70.0</v>
      </c>
      <c r="AV30" s="116">
        <v>50.0</v>
      </c>
      <c r="AW30" s="117"/>
    </row>
    <row r="31" ht="15.75" customHeight="1">
      <c r="A31" s="28"/>
      <c r="B31" s="28">
        <f>VLOOKUP($A$4,$A$28:$E$29,2,FALSE)</f>
        <v>655.1</v>
      </c>
      <c r="C31" s="28">
        <f>VLOOKUP($A$4,$A$28:$E$29,3,FALSE)</f>
        <v>9.463</v>
      </c>
      <c r="D31" s="28">
        <f>VLOOKUP($A$4,$A$28:$E$29,4,FALSE)</f>
        <v>1.8</v>
      </c>
      <c r="E31" s="28">
        <f>VLOOKUP($A$4,$A$28:$E$29,5,FALSE)</f>
        <v>4.6756</v>
      </c>
      <c r="F31" s="28"/>
      <c r="G31" s="28"/>
      <c r="H31" s="28"/>
      <c r="I31" s="28"/>
      <c r="J31" s="28"/>
      <c r="K31" s="28"/>
      <c r="L31" s="28"/>
      <c r="M31" s="28"/>
      <c r="N31" s="28"/>
      <c r="O31" s="28"/>
      <c r="P31" s="28"/>
      <c r="Q31" s="28"/>
      <c r="R31" s="112" t="s">
        <v>240</v>
      </c>
      <c r="S31" s="158" t="s">
        <v>240</v>
      </c>
      <c r="T31" s="28"/>
      <c r="U31" s="158">
        <v>18.0</v>
      </c>
      <c r="V31" s="158" t="s">
        <v>246</v>
      </c>
      <c r="W31" s="158">
        <v>1300.0</v>
      </c>
      <c r="X31" s="158">
        <v>1.6</v>
      </c>
      <c r="Y31" s="158">
        <v>1.6</v>
      </c>
      <c r="Z31" s="158">
        <v>2.0</v>
      </c>
      <c r="AA31" s="158">
        <v>2.8</v>
      </c>
      <c r="AB31" s="158">
        <v>120.0</v>
      </c>
      <c r="AC31" s="158">
        <v>5.0</v>
      </c>
      <c r="AD31" s="158">
        <v>19.0</v>
      </c>
      <c r="AE31" s="158">
        <v>90.0</v>
      </c>
      <c r="AF31" s="158">
        <v>17.0</v>
      </c>
      <c r="AG31" s="158">
        <v>500.0</v>
      </c>
      <c r="AH31" s="158">
        <v>7.0</v>
      </c>
      <c r="AI31" s="158">
        <v>35.0</v>
      </c>
      <c r="AJ31" s="158">
        <v>550.0</v>
      </c>
      <c r="AK31" s="158">
        <v>1000.0</v>
      </c>
      <c r="AL31" s="158">
        <v>700.0</v>
      </c>
      <c r="AM31" s="158">
        <v>320.0</v>
      </c>
      <c r="AN31" s="158">
        <v>3.0</v>
      </c>
      <c r="AO31" s="158">
        <v>9.0</v>
      </c>
      <c r="AP31" s="158">
        <v>2.6</v>
      </c>
      <c r="AQ31" s="158">
        <v>12.0</v>
      </c>
      <c r="AR31" s="158">
        <v>45.0</v>
      </c>
      <c r="AS31" s="158">
        <v>1300.0</v>
      </c>
      <c r="AT31" s="158">
        <v>290.0</v>
      </c>
      <c r="AU31" s="158">
        <v>70.0</v>
      </c>
      <c r="AV31" s="158">
        <v>50.0</v>
      </c>
      <c r="AW31" s="159"/>
    </row>
    <row r="32" ht="15.75" customHeight="1">
      <c r="A32" s="28"/>
      <c r="B32" s="28"/>
      <c r="C32" s="28"/>
      <c r="D32" s="28"/>
      <c r="E32" s="28"/>
      <c r="F32" s="28"/>
      <c r="G32" s="182" t="s">
        <v>247</v>
      </c>
      <c r="H32" s="94"/>
      <c r="I32" s="94"/>
      <c r="J32" s="94"/>
      <c r="K32" s="86"/>
      <c r="L32" s="28"/>
      <c r="M32" s="115"/>
      <c r="N32" s="115"/>
      <c r="O32" s="115"/>
      <c r="P32" s="115"/>
      <c r="Q32" s="115"/>
      <c r="R32" s="146" t="s">
        <v>241</v>
      </c>
      <c r="S32" s="116" t="s">
        <v>241</v>
      </c>
      <c r="T32" s="115"/>
      <c r="U32" s="116">
        <v>19.0</v>
      </c>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7"/>
    </row>
    <row r="33" ht="15.75" customHeight="1">
      <c r="A33" s="28"/>
      <c r="B33" s="28"/>
      <c r="C33" s="28"/>
      <c r="D33" s="28"/>
      <c r="E33" s="28"/>
      <c r="F33" s="28"/>
      <c r="G33" s="183" t="s">
        <v>239</v>
      </c>
      <c r="H33" s="184">
        <f>1-H29-H26</f>
        <v>0.5668237464</v>
      </c>
      <c r="I33" s="185"/>
      <c r="J33" s="185"/>
      <c r="K33" s="186"/>
      <c r="L33" s="28"/>
      <c r="M33" s="115"/>
      <c r="N33" s="115"/>
      <c r="O33" s="115"/>
      <c r="P33" s="115"/>
      <c r="Q33" s="115"/>
      <c r="R33" s="146" t="s">
        <v>243</v>
      </c>
      <c r="S33" s="116" t="s">
        <v>243</v>
      </c>
      <c r="T33" s="115"/>
      <c r="U33" s="116">
        <v>20.0</v>
      </c>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7"/>
    </row>
    <row r="34" ht="15.75" customHeight="1">
      <c r="A34" s="28" t="s">
        <v>248</v>
      </c>
      <c r="B34" s="28" t="s">
        <v>249</v>
      </c>
      <c r="C34" s="28"/>
      <c r="D34" s="28"/>
      <c r="E34" s="28"/>
      <c r="F34" s="28"/>
      <c r="G34" s="187" t="s">
        <v>236</v>
      </c>
      <c r="H34" s="188">
        <f>H33*H19/4</f>
        <v>276.6525</v>
      </c>
      <c r="I34" s="189" t="s">
        <v>237</v>
      </c>
      <c r="J34" s="189"/>
      <c r="K34" s="190"/>
      <c r="L34" s="28"/>
      <c r="M34" s="115"/>
      <c r="N34" s="115"/>
      <c r="O34" s="115"/>
      <c r="P34" s="115"/>
      <c r="Q34" s="115"/>
      <c r="R34" s="146" t="s">
        <v>244</v>
      </c>
      <c r="S34" s="116" t="s">
        <v>244</v>
      </c>
      <c r="T34" s="115"/>
      <c r="U34" s="116">
        <v>21.0</v>
      </c>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7"/>
    </row>
    <row r="35" ht="15.75" customHeight="1">
      <c r="A35" s="28" t="s">
        <v>202</v>
      </c>
      <c r="B35" s="28" t="s">
        <v>250</v>
      </c>
      <c r="C35" s="28"/>
      <c r="D35" s="28"/>
      <c r="E35" s="28"/>
      <c r="F35" s="28"/>
      <c r="G35" s="28"/>
      <c r="H35" s="28"/>
      <c r="I35" s="28"/>
      <c r="J35" s="28"/>
      <c r="K35" s="28"/>
      <c r="L35" s="28"/>
      <c r="M35" s="115"/>
      <c r="N35" s="115"/>
      <c r="O35" s="115"/>
      <c r="P35" s="115"/>
      <c r="Q35" s="115"/>
      <c r="R35" s="146" t="s">
        <v>245</v>
      </c>
      <c r="S35" s="116" t="s">
        <v>245</v>
      </c>
      <c r="T35" s="115"/>
      <c r="U35" s="116">
        <v>22.0</v>
      </c>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7"/>
    </row>
    <row r="36" ht="15.75" customHeight="1">
      <c r="A36" s="28" t="s">
        <v>251</v>
      </c>
      <c r="B36" s="28" t="s">
        <v>252</v>
      </c>
      <c r="C36" s="28"/>
      <c r="D36" s="28"/>
      <c r="E36" s="28"/>
      <c r="F36" s="28"/>
      <c r="G36" s="191" t="s">
        <v>253</v>
      </c>
      <c r="H36" s="94"/>
      <c r="I36" s="94"/>
      <c r="J36" s="94"/>
      <c r="K36" s="86"/>
      <c r="L36" s="28"/>
      <c r="M36" s="115"/>
      <c r="N36" s="115"/>
      <c r="O36" s="115"/>
      <c r="P36" s="115"/>
      <c r="Q36" s="115"/>
      <c r="R36" s="146" t="s">
        <v>246</v>
      </c>
      <c r="S36" s="116" t="s">
        <v>246</v>
      </c>
      <c r="T36" s="115"/>
      <c r="U36" s="116">
        <v>23.0</v>
      </c>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7"/>
    </row>
    <row r="37" ht="15.75" customHeight="1">
      <c r="A37" s="28" t="s">
        <v>254</v>
      </c>
      <c r="B37" s="28" t="s">
        <v>255</v>
      </c>
      <c r="C37" s="28"/>
      <c r="D37" s="28"/>
      <c r="E37" s="28"/>
      <c r="F37" s="28"/>
      <c r="G37" s="192" t="s">
        <v>256</v>
      </c>
      <c r="H37" s="193" t="s">
        <v>257</v>
      </c>
      <c r="I37" s="193">
        <f t="shared" ref="I37:I62" si="1">VLOOKUP($N$14,$V$1:$AV$31,U15,FALSE)</f>
        <v>1300</v>
      </c>
      <c r="J37" s="193" t="s">
        <v>258</v>
      </c>
      <c r="K37" s="194"/>
      <c r="L37" s="28"/>
      <c r="M37" s="115"/>
      <c r="N37" s="115"/>
      <c r="O37" s="115"/>
      <c r="P37" s="115"/>
      <c r="Q37" s="115"/>
      <c r="R37" s="115"/>
      <c r="S37" s="115"/>
      <c r="T37" s="115"/>
      <c r="U37" s="116">
        <v>24.0</v>
      </c>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7"/>
    </row>
    <row r="38" ht="15.75" customHeight="1">
      <c r="A38" s="28"/>
      <c r="B38" s="28"/>
      <c r="C38" s="28"/>
      <c r="D38" s="28"/>
      <c r="E38" s="28"/>
      <c r="F38" s="28"/>
      <c r="G38" s="195"/>
      <c r="H38" s="176" t="s">
        <v>159</v>
      </c>
      <c r="I38" s="176">
        <f t="shared" si="1"/>
        <v>1.6</v>
      </c>
      <c r="J38" s="176" t="s">
        <v>259</v>
      </c>
      <c r="K38" s="177"/>
      <c r="L38" s="28"/>
      <c r="M38" s="115"/>
      <c r="N38" s="115"/>
      <c r="O38" s="115"/>
      <c r="P38" s="115"/>
      <c r="Q38" s="115"/>
      <c r="R38" s="115"/>
      <c r="S38" s="115"/>
      <c r="T38" s="115"/>
      <c r="U38" s="116">
        <v>25.0</v>
      </c>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7"/>
    </row>
    <row r="39" ht="15.75" customHeight="1">
      <c r="A39" s="28"/>
      <c r="B39" s="28"/>
      <c r="C39" s="28"/>
      <c r="D39" s="28"/>
      <c r="E39" s="28"/>
      <c r="F39" s="28"/>
      <c r="G39" s="195"/>
      <c r="H39" s="176" t="s">
        <v>160</v>
      </c>
      <c r="I39" s="176">
        <f t="shared" si="1"/>
        <v>1.6</v>
      </c>
      <c r="J39" s="176" t="s">
        <v>259</v>
      </c>
      <c r="K39" s="177"/>
      <c r="L39" s="28"/>
      <c r="M39" s="115"/>
      <c r="N39" s="115"/>
      <c r="O39" s="115"/>
      <c r="P39" s="115"/>
      <c r="Q39" s="115"/>
      <c r="R39" s="115"/>
      <c r="S39" s="115"/>
      <c r="T39" s="115"/>
      <c r="U39" s="116">
        <v>26.0</v>
      </c>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7"/>
    </row>
    <row r="40" ht="15.75" customHeight="1">
      <c r="A40" s="28"/>
      <c r="B40" s="112"/>
      <c r="C40" s="28"/>
      <c r="D40" s="28"/>
      <c r="E40" s="28"/>
      <c r="F40" s="28"/>
      <c r="G40" s="195"/>
      <c r="H40" s="176" t="s">
        <v>161</v>
      </c>
      <c r="I40" s="176">
        <f t="shared" si="1"/>
        <v>2</v>
      </c>
      <c r="J40" s="176" t="s">
        <v>259</v>
      </c>
      <c r="K40" s="177"/>
      <c r="L40" s="28"/>
      <c r="M40" s="115"/>
      <c r="N40" s="115"/>
      <c r="O40" s="115"/>
      <c r="P40" s="115"/>
      <c r="Q40" s="115"/>
      <c r="R40" s="115"/>
      <c r="S40" s="115"/>
      <c r="T40" s="115"/>
      <c r="U40" s="116">
        <v>27.0</v>
      </c>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7"/>
    </row>
    <row r="41" ht="15.75" customHeight="1">
      <c r="A41" s="28"/>
      <c r="B41" s="112"/>
      <c r="C41" s="28"/>
      <c r="D41" s="28"/>
      <c r="E41" s="28"/>
      <c r="F41" s="28"/>
      <c r="G41" s="195"/>
      <c r="H41" s="176" t="s">
        <v>260</v>
      </c>
      <c r="I41" s="176">
        <f t="shared" si="1"/>
        <v>2.8</v>
      </c>
      <c r="J41" s="176" t="s">
        <v>258</v>
      </c>
      <c r="K41" s="177"/>
      <c r="L41" s="28"/>
      <c r="M41" s="115"/>
      <c r="N41" s="115"/>
      <c r="O41" s="115"/>
      <c r="P41" s="115"/>
      <c r="Q41" s="115"/>
      <c r="R41" s="115"/>
      <c r="S41" s="115"/>
      <c r="T41" s="115"/>
      <c r="U41" s="116">
        <v>28.0</v>
      </c>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7"/>
    </row>
    <row r="42" ht="15.75" customHeight="1">
      <c r="A42" s="28"/>
      <c r="B42" s="112"/>
      <c r="C42" s="28"/>
      <c r="D42" s="28"/>
      <c r="E42" s="28"/>
      <c r="F42" s="28"/>
      <c r="G42" s="195"/>
      <c r="H42" s="176" t="s">
        <v>261</v>
      </c>
      <c r="I42" s="176">
        <f t="shared" si="1"/>
        <v>120</v>
      </c>
      <c r="J42" s="176" t="s">
        <v>259</v>
      </c>
      <c r="K42" s="177"/>
      <c r="L42" s="28"/>
      <c r="M42" s="115"/>
      <c r="N42" s="115"/>
      <c r="O42" s="115"/>
      <c r="P42" s="115"/>
      <c r="Q42" s="115"/>
      <c r="R42" s="115"/>
      <c r="S42" s="115"/>
      <c r="T42" s="115"/>
      <c r="U42" s="116">
        <v>29.0</v>
      </c>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7"/>
    </row>
    <row r="43" ht="15.75" customHeight="1">
      <c r="A43" s="28"/>
      <c r="B43" s="112"/>
      <c r="C43" s="28"/>
      <c r="D43" s="28"/>
      <c r="E43" s="28"/>
      <c r="F43" s="28"/>
      <c r="G43" s="195"/>
      <c r="H43" s="176" t="s">
        <v>262</v>
      </c>
      <c r="I43" s="176">
        <f t="shared" si="1"/>
        <v>5</v>
      </c>
      <c r="J43" s="176" t="s">
        <v>258</v>
      </c>
      <c r="K43" s="177"/>
      <c r="L43" s="28"/>
      <c r="M43" s="115"/>
      <c r="N43" s="115"/>
      <c r="O43" s="115"/>
      <c r="P43" s="115"/>
      <c r="Q43" s="115"/>
      <c r="R43" s="115"/>
      <c r="S43" s="115"/>
      <c r="T43" s="115"/>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7"/>
    </row>
    <row r="44" ht="15.75" customHeight="1">
      <c r="A44" s="28"/>
      <c r="B44" s="112"/>
      <c r="C44" s="196"/>
      <c r="D44" s="28"/>
      <c r="E44" s="28"/>
      <c r="F44" s="28"/>
      <c r="G44" s="195"/>
      <c r="H44" s="176" t="s">
        <v>263</v>
      </c>
      <c r="I44" s="176">
        <f t="shared" si="1"/>
        <v>19</v>
      </c>
      <c r="J44" s="176" t="s">
        <v>259</v>
      </c>
      <c r="K44" s="177"/>
      <c r="L44" s="28"/>
      <c r="M44" s="115"/>
      <c r="N44" s="115"/>
      <c r="O44" s="115"/>
      <c r="P44" s="115"/>
      <c r="Q44" s="115"/>
      <c r="R44" s="115"/>
      <c r="S44" s="115"/>
      <c r="T44" s="115"/>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7"/>
    </row>
    <row r="45" ht="15.75" customHeight="1">
      <c r="A45" s="28"/>
      <c r="B45" s="112"/>
      <c r="C45" s="28"/>
      <c r="D45" s="28"/>
      <c r="E45" s="28"/>
      <c r="F45" s="28"/>
      <c r="G45" s="195"/>
      <c r="H45" s="176" t="s">
        <v>264</v>
      </c>
      <c r="I45" s="176">
        <f t="shared" si="1"/>
        <v>90</v>
      </c>
      <c r="J45" s="176" t="s">
        <v>258</v>
      </c>
      <c r="K45" s="177"/>
      <c r="L45" s="28"/>
      <c r="M45" s="115"/>
      <c r="N45" s="115"/>
      <c r="O45" s="115"/>
      <c r="P45" s="115"/>
      <c r="Q45" s="115"/>
      <c r="R45" s="115"/>
      <c r="S45" s="115"/>
      <c r="T45" s="115"/>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7"/>
    </row>
    <row r="46" ht="15.75" customHeight="1">
      <c r="A46" s="28"/>
      <c r="B46" s="112"/>
      <c r="C46" s="28"/>
      <c r="D46" s="28"/>
      <c r="E46" s="28"/>
      <c r="F46" s="28"/>
      <c r="G46" s="195"/>
      <c r="H46" s="176" t="s">
        <v>167</v>
      </c>
      <c r="I46" s="176">
        <f t="shared" si="1"/>
        <v>17</v>
      </c>
      <c r="J46" s="176" t="s">
        <v>259</v>
      </c>
      <c r="K46" s="177"/>
      <c r="L46" s="28"/>
      <c r="M46" s="115"/>
      <c r="N46" s="115"/>
      <c r="O46" s="115"/>
      <c r="P46" s="115"/>
      <c r="Q46" s="115"/>
      <c r="R46" s="115"/>
      <c r="S46" s="115"/>
      <c r="T46" s="115"/>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7"/>
    </row>
    <row r="47" ht="15.75" customHeight="1">
      <c r="A47" s="28"/>
      <c r="B47" s="112"/>
      <c r="C47" s="197"/>
      <c r="D47" s="28"/>
      <c r="E47" s="28"/>
      <c r="F47" s="28"/>
      <c r="G47" s="195"/>
      <c r="H47" s="176" t="s">
        <v>168</v>
      </c>
      <c r="I47" s="176">
        <f t="shared" si="1"/>
        <v>500</v>
      </c>
      <c r="J47" s="176" t="s">
        <v>258</v>
      </c>
      <c r="K47" s="177"/>
      <c r="L47" s="28"/>
      <c r="M47" s="115"/>
      <c r="N47" s="115"/>
      <c r="O47" s="115"/>
      <c r="P47" s="115"/>
      <c r="Q47" s="115"/>
      <c r="R47" s="115"/>
      <c r="S47" s="115"/>
      <c r="T47" s="115"/>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7"/>
    </row>
    <row r="48" ht="15.75" customHeight="1">
      <c r="A48" s="28"/>
      <c r="B48" s="112"/>
      <c r="C48" s="28"/>
      <c r="D48" s="28"/>
      <c r="E48" s="28"/>
      <c r="F48" s="28"/>
      <c r="G48" s="195"/>
      <c r="H48" s="176" t="s">
        <v>265</v>
      </c>
      <c r="I48" s="176">
        <f t="shared" si="1"/>
        <v>7</v>
      </c>
      <c r="J48" s="176" t="s">
        <v>258</v>
      </c>
      <c r="K48" s="177"/>
      <c r="L48" s="28"/>
      <c r="M48" s="115"/>
      <c r="N48" s="115"/>
      <c r="O48" s="115"/>
      <c r="P48" s="115"/>
      <c r="Q48" s="115"/>
      <c r="R48" s="115"/>
      <c r="S48" s="115"/>
      <c r="T48" s="115"/>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7"/>
    </row>
    <row r="49" ht="15.75" customHeight="1">
      <c r="A49" s="28"/>
      <c r="B49" s="112"/>
      <c r="C49" s="28"/>
      <c r="D49" s="28"/>
      <c r="E49" s="28"/>
      <c r="F49" s="28"/>
      <c r="G49" s="195"/>
      <c r="H49" s="176" t="s">
        <v>170</v>
      </c>
      <c r="I49" s="176">
        <f t="shared" si="1"/>
        <v>35</v>
      </c>
      <c r="J49" s="176" t="s">
        <v>258</v>
      </c>
      <c r="K49" s="177"/>
      <c r="L49" s="28"/>
      <c r="M49" s="115"/>
      <c r="N49" s="115"/>
      <c r="O49" s="115"/>
      <c r="P49" s="115"/>
      <c r="Q49" s="115"/>
      <c r="R49" s="115"/>
      <c r="S49" s="115"/>
      <c r="T49" s="115"/>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7"/>
    </row>
    <row r="50" ht="15.75" customHeight="1">
      <c r="A50" s="28"/>
      <c r="B50" s="112"/>
      <c r="C50" s="28"/>
      <c r="D50" s="28"/>
      <c r="E50" s="28"/>
      <c r="F50" s="28"/>
      <c r="G50" s="198"/>
      <c r="H50" s="180" t="s">
        <v>171</v>
      </c>
      <c r="I50" s="180">
        <f t="shared" si="1"/>
        <v>550</v>
      </c>
      <c r="J50" s="180" t="s">
        <v>259</v>
      </c>
      <c r="K50" s="181"/>
      <c r="L50" s="28"/>
      <c r="M50" s="115"/>
      <c r="N50" s="115"/>
      <c r="O50" s="115"/>
      <c r="P50" s="115"/>
      <c r="Q50" s="115"/>
      <c r="R50" s="115"/>
      <c r="S50" s="115"/>
      <c r="T50" s="115"/>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7"/>
    </row>
    <row r="51" ht="15.75" customHeight="1">
      <c r="A51" s="28"/>
      <c r="B51" s="112"/>
      <c r="C51" s="28"/>
      <c r="D51" s="28"/>
      <c r="E51" s="28"/>
      <c r="F51" s="28"/>
      <c r="G51" s="199" t="s">
        <v>266</v>
      </c>
      <c r="H51" s="200" t="s">
        <v>172</v>
      </c>
      <c r="I51" s="200">
        <f t="shared" si="1"/>
        <v>1000</v>
      </c>
      <c r="J51" s="200" t="s">
        <v>259</v>
      </c>
      <c r="K51" s="201"/>
      <c r="L51" s="28"/>
      <c r="M51" s="115"/>
      <c r="N51" s="115"/>
      <c r="O51" s="115"/>
      <c r="P51" s="115"/>
      <c r="Q51" s="115"/>
      <c r="R51" s="115"/>
      <c r="S51" s="115"/>
      <c r="T51" s="115"/>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7"/>
    </row>
    <row r="52" ht="15.75" customHeight="1">
      <c r="A52" s="28"/>
      <c r="B52" s="112"/>
      <c r="C52" s="197"/>
      <c r="D52" s="28"/>
      <c r="E52" s="28"/>
      <c r="F52" s="28"/>
      <c r="G52" s="195"/>
      <c r="H52" s="202" t="s">
        <v>173</v>
      </c>
      <c r="I52" s="202">
        <f t="shared" si="1"/>
        <v>700</v>
      </c>
      <c r="J52" s="202" t="s">
        <v>259</v>
      </c>
      <c r="K52" s="203"/>
      <c r="L52" s="28"/>
      <c r="M52" s="115"/>
      <c r="N52" s="115"/>
      <c r="O52" s="115"/>
      <c r="P52" s="115"/>
      <c r="Q52" s="115"/>
      <c r="R52" s="115"/>
      <c r="S52" s="115"/>
      <c r="T52" s="115"/>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7"/>
    </row>
    <row r="53" ht="15.75" customHeight="1">
      <c r="A53" s="28"/>
      <c r="B53" s="112"/>
      <c r="C53" s="28"/>
      <c r="D53" s="28"/>
      <c r="E53" s="28"/>
      <c r="F53" s="28"/>
      <c r="G53" s="195"/>
      <c r="H53" s="202" t="s">
        <v>174</v>
      </c>
      <c r="I53" s="202">
        <f t="shared" si="1"/>
        <v>320</v>
      </c>
      <c r="J53" s="202" t="s">
        <v>259</v>
      </c>
      <c r="K53" s="203"/>
      <c r="L53" s="28"/>
      <c r="M53" s="115"/>
      <c r="N53" s="115"/>
      <c r="O53" s="115"/>
      <c r="P53" s="115"/>
      <c r="Q53" s="115"/>
      <c r="R53" s="115"/>
      <c r="S53" s="115"/>
      <c r="T53" s="115"/>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7"/>
    </row>
    <row r="54" ht="15.75" customHeight="1">
      <c r="A54" s="28"/>
      <c r="B54" s="112"/>
      <c r="C54" s="28"/>
      <c r="D54" s="28"/>
      <c r="E54" s="28"/>
      <c r="F54" s="28"/>
      <c r="G54" s="195"/>
      <c r="H54" s="202" t="s">
        <v>175</v>
      </c>
      <c r="I54" s="202">
        <f t="shared" si="1"/>
        <v>3</v>
      </c>
      <c r="J54" s="202" t="s">
        <v>259</v>
      </c>
      <c r="K54" s="203"/>
      <c r="L54" s="28"/>
      <c r="M54" s="115"/>
      <c r="N54" s="115"/>
      <c r="O54" s="115"/>
      <c r="P54" s="115"/>
      <c r="Q54" s="115"/>
      <c r="R54" s="115"/>
      <c r="S54" s="115"/>
      <c r="T54" s="115"/>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7"/>
    </row>
    <row r="55" ht="15.75" customHeight="1">
      <c r="A55" s="28"/>
      <c r="B55" s="112"/>
      <c r="C55" s="28"/>
      <c r="D55" s="28"/>
      <c r="E55" s="28"/>
      <c r="F55" s="28"/>
      <c r="G55" s="195"/>
      <c r="H55" s="202" t="s">
        <v>176</v>
      </c>
      <c r="I55" s="202">
        <f t="shared" si="1"/>
        <v>9</v>
      </c>
      <c r="J55" s="202" t="s">
        <v>259</v>
      </c>
      <c r="K55" s="203"/>
      <c r="L55" s="28"/>
      <c r="M55" s="115"/>
      <c r="N55" s="115"/>
      <c r="O55" s="115"/>
      <c r="P55" s="115"/>
      <c r="Q55" s="115"/>
      <c r="R55" s="115"/>
      <c r="S55" s="115"/>
      <c r="T55" s="115"/>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7"/>
    </row>
    <row r="56" ht="15.75" customHeight="1">
      <c r="A56" s="28"/>
      <c r="B56" s="112"/>
      <c r="C56" s="28"/>
      <c r="D56" s="28"/>
      <c r="E56" s="28"/>
      <c r="F56" s="28"/>
      <c r="G56" s="195"/>
      <c r="H56" s="202" t="s">
        <v>177</v>
      </c>
      <c r="I56" s="202">
        <f t="shared" si="1"/>
        <v>2.6</v>
      </c>
      <c r="J56" s="202" t="s">
        <v>259</v>
      </c>
      <c r="K56" s="203"/>
      <c r="L56" s="28"/>
      <c r="M56" s="115"/>
      <c r="N56" s="115"/>
      <c r="O56" s="115"/>
      <c r="P56" s="115"/>
      <c r="Q56" s="115"/>
      <c r="R56" s="115"/>
      <c r="S56" s="115"/>
      <c r="T56" s="115"/>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7"/>
    </row>
    <row r="57" ht="15.75" customHeight="1">
      <c r="A57" s="28"/>
      <c r="B57" s="112"/>
      <c r="C57" s="28"/>
      <c r="D57" s="28"/>
      <c r="E57" s="28"/>
      <c r="F57" s="28"/>
      <c r="G57" s="195"/>
      <c r="H57" s="202" t="s">
        <v>178</v>
      </c>
      <c r="I57" s="202">
        <f t="shared" si="1"/>
        <v>12</v>
      </c>
      <c r="J57" s="202" t="s">
        <v>259</v>
      </c>
      <c r="K57" s="203"/>
      <c r="L57" s="28"/>
      <c r="M57" s="115"/>
      <c r="N57" s="115"/>
      <c r="O57" s="115"/>
      <c r="P57" s="115"/>
      <c r="Q57" s="115"/>
      <c r="R57" s="115"/>
      <c r="S57" s="115"/>
      <c r="T57" s="115"/>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7"/>
    </row>
    <row r="58" ht="15.75" customHeight="1">
      <c r="A58" s="28"/>
      <c r="B58" s="112"/>
      <c r="C58" s="28"/>
      <c r="D58" s="28"/>
      <c r="E58" s="28"/>
      <c r="F58" s="28"/>
      <c r="G58" s="195"/>
      <c r="H58" s="202" t="s">
        <v>179</v>
      </c>
      <c r="I58" s="202">
        <f t="shared" si="1"/>
        <v>45</v>
      </c>
      <c r="J58" s="202" t="s">
        <v>259</v>
      </c>
      <c r="K58" s="203"/>
      <c r="L58" s="28"/>
      <c r="M58" s="115"/>
      <c r="N58" s="115"/>
      <c r="O58" s="115"/>
      <c r="P58" s="115"/>
      <c r="Q58" s="115"/>
      <c r="R58" s="115"/>
      <c r="S58" s="115"/>
      <c r="T58" s="115"/>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7"/>
    </row>
    <row r="59" ht="15.75" customHeight="1">
      <c r="A59" s="28"/>
      <c r="B59" s="112"/>
      <c r="C59" s="28"/>
      <c r="D59" s="28"/>
      <c r="E59" s="28"/>
      <c r="F59" s="28"/>
      <c r="G59" s="195"/>
      <c r="H59" s="202" t="s">
        <v>180</v>
      </c>
      <c r="I59" s="202">
        <f t="shared" si="1"/>
        <v>1300</v>
      </c>
      <c r="J59" s="202" t="s">
        <v>259</v>
      </c>
      <c r="K59" s="203"/>
      <c r="L59" s="28"/>
      <c r="M59" s="115"/>
      <c r="N59" s="115"/>
      <c r="O59" s="115"/>
      <c r="P59" s="115"/>
      <c r="Q59" s="115"/>
      <c r="R59" s="115"/>
      <c r="S59" s="115"/>
      <c r="T59" s="115"/>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7"/>
    </row>
    <row r="60" ht="15.75" customHeight="1">
      <c r="A60" s="28"/>
      <c r="B60" s="112"/>
      <c r="C60" s="28"/>
      <c r="D60" s="28"/>
      <c r="E60" s="28"/>
      <c r="F60" s="28"/>
      <c r="G60" s="195"/>
      <c r="H60" s="202" t="s">
        <v>181</v>
      </c>
      <c r="I60" s="202">
        <f t="shared" si="1"/>
        <v>290</v>
      </c>
      <c r="J60" s="202" t="s">
        <v>259</v>
      </c>
      <c r="K60" s="203"/>
      <c r="L60" s="28"/>
      <c r="M60" s="115"/>
      <c r="N60" s="115"/>
      <c r="O60" s="115"/>
      <c r="P60" s="115"/>
      <c r="Q60" s="115"/>
      <c r="R60" s="115"/>
      <c r="S60" s="115"/>
      <c r="T60" s="115"/>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7"/>
    </row>
    <row r="61" ht="15.75" customHeight="1">
      <c r="A61" s="28"/>
      <c r="B61" s="112"/>
      <c r="C61" s="28"/>
      <c r="D61" s="28"/>
      <c r="E61" s="28"/>
      <c r="F61" s="28"/>
      <c r="G61" s="195"/>
      <c r="H61" s="202" t="s">
        <v>182</v>
      </c>
      <c r="I61" s="202">
        <f t="shared" si="1"/>
        <v>70</v>
      </c>
      <c r="J61" s="202" t="s">
        <v>259</v>
      </c>
      <c r="K61" s="203"/>
      <c r="L61" s="28"/>
      <c r="M61" s="115"/>
      <c r="N61" s="115"/>
      <c r="O61" s="115"/>
      <c r="P61" s="115"/>
      <c r="Q61" s="115"/>
      <c r="R61" s="115"/>
      <c r="S61" s="115"/>
      <c r="T61" s="115"/>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7"/>
    </row>
    <row r="62" ht="15.75" customHeight="1">
      <c r="A62" s="28"/>
      <c r="B62" s="28"/>
      <c r="C62" s="28"/>
      <c r="D62" s="28"/>
      <c r="E62" s="28"/>
      <c r="F62" s="28"/>
      <c r="G62" s="195"/>
      <c r="H62" s="202" t="s">
        <v>183</v>
      </c>
      <c r="I62" s="202">
        <f t="shared" si="1"/>
        <v>50</v>
      </c>
      <c r="J62" s="202" t="s">
        <v>259</v>
      </c>
      <c r="K62" s="203"/>
      <c r="L62" s="28"/>
      <c r="M62" s="115"/>
      <c r="N62" s="115"/>
      <c r="O62" s="115"/>
      <c r="P62" s="115"/>
      <c r="Q62" s="115"/>
      <c r="R62" s="115"/>
      <c r="S62" s="115"/>
      <c r="T62" s="115"/>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7"/>
    </row>
    <row r="63" ht="15.75" customHeight="1">
      <c r="A63" s="28"/>
      <c r="B63" s="28"/>
      <c r="C63" s="28"/>
      <c r="D63" s="28"/>
      <c r="E63" s="28"/>
      <c r="F63" s="28"/>
      <c r="G63" s="195"/>
      <c r="H63" s="202" t="s">
        <v>267</v>
      </c>
      <c r="I63" s="160">
        <v>2000.0</v>
      </c>
      <c r="J63" s="202" t="s">
        <v>259</v>
      </c>
      <c r="K63" s="203"/>
      <c r="L63" s="28"/>
      <c r="M63" s="115"/>
      <c r="N63" s="115"/>
      <c r="O63" s="115"/>
      <c r="P63" s="115"/>
      <c r="Q63" s="115"/>
      <c r="R63" s="115"/>
      <c r="S63" s="115"/>
      <c r="T63" s="115"/>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7"/>
    </row>
    <row r="64" ht="15.75" customHeight="1">
      <c r="A64" s="28"/>
      <c r="B64" s="28"/>
      <c r="C64" s="28"/>
      <c r="D64" s="28"/>
      <c r="E64" s="28"/>
      <c r="F64" s="28"/>
      <c r="G64" s="198"/>
      <c r="H64" s="204" t="s">
        <v>268</v>
      </c>
      <c r="I64" s="205">
        <v>3510.0</v>
      </c>
      <c r="J64" s="204" t="s">
        <v>259</v>
      </c>
      <c r="K64" s="206"/>
      <c r="L64" s="28"/>
      <c r="M64" s="115"/>
      <c r="N64" s="115"/>
      <c r="O64" s="115"/>
      <c r="P64" s="115"/>
      <c r="Q64" s="115"/>
      <c r="R64" s="115"/>
      <c r="S64" s="115"/>
      <c r="T64" s="115"/>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7"/>
    </row>
    <row r="65" ht="15.75" customHeight="1">
      <c r="A65" s="28"/>
      <c r="B65" s="28"/>
      <c r="C65" s="28"/>
      <c r="D65" s="28"/>
      <c r="E65" s="28"/>
      <c r="F65" s="28"/>
      <c r="G65" s="207" t="s">
        <v>269</v>
      </c>
      <c r="H65" s="208" t="s">
        <v>270</v>
      </c>
      <c r="I65" s="18"/>
      <c r="J65" s="18"/>
      <c r="K65" s="122"/>
      <c r="L65" s="28"/>
      <c r="M65" s="115"/>
      <c r="N65" s="115" t="s">
        <v>271</v>
      </c>
      <c r="O65" s="115"/>
      <c r="P65" s="115"/>
      <c r="Q65" s="115"/>
      <c r="R65" s="115"/>
      <c r="S65" s="115"/>
      <c r="T65" s="115"/>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7"/>
    </row>
    <row r="66" ht="15.75" customHeight="1">
      <c r="A66" s="28"/>
      <c r="B66" s="28"/>
      <c r="C66" s="28"/>
      <c r="D66" s="28"/>
      <c r="E66" s="28"/>
      <c r="F66" s="28"/>
      <c r="G66" s="207" t="s">
        <v>272</v>
      </c>
      <c r="H66" s="208" t="s">
        <v>271</v>
      </c>
      <c r="I66" s="18"/>
      <c r="J66" s="18"/>
      <c r="K66" s="122"/>
      <c r="L66" s="28"/>
      <c r="M66" s="115"/>
      <c r="N66" s="115" t="s">
        <v>270</v>
      </c>
      <c r="O66" s="115"/>
      <c r="P66" s="115"/>
      <c r="Q66" s="115"/>
      <c r="R66" s="115"/>
      <c r="S66" s="115"/>
      <c r="T66" s="115"/>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7"/>
    </row>
    <row r="67" ht="15.75" customHeight="1">
      <c r="A67" s="28"/>
      <c r="B67" s="28"/>
      <c r="C67" s="28"/>
      <c r="D67" s="28"/>
      <c r="E67" s="28"/>
      <c r="F67" s="28"/>
      <c r="G67" s="28"/>
      <c r="H67" s="28"/>
      <c r="I67" s="28"/>
      <c r="J67" s="28"/>
      <c r="K67" s="28"/>
      <c r="L67" s="28"/>
      <c r="M67" s="115"/>
      <c r="N67" s="115"/>
      <c r="O67" s="115"/>
      <c r="P67" s="115"/>
      <c r="Q67" s="115"/>
      <c r="R67" s="115"/>
      <c r="S67" s="115"/>
      <c r="T67" s="115"/>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7"/>
    </row>
    <row r="68" ht="15.75" customHeight="1">
      <c r="A68" s="28"/>
      <c r="B68" s="28"/>
      <c r="C68" s="28"/>
      <c r="D68" s="28"/>
      <c r="E68" s="28"/>
      <c r="F68" s="28"/>
      <c r="G68" s="28"/>
      <c r="H68" s="28"/>
      <c r="I68" s="28"/>
      <c r="J68" s="28"/>
      <c r="K68" s="28"/>
      <c r="L68" s="28"/>
      <c r="M68" s="115"/>
      <c r="N68" s="115"/>
      <c r="O68" s="115"/>
      <c r="P68" s="115"/>
      <c r="Q68" s="115"/>
      <c r="R68" s="115"/>
      <c r="S68" s="115"/>
      <c r="T68" s="115"/>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7"/>
    </row>
    <row r="69" ht="15.75" customHeight="1">
      <c r="A69" s="28"/>
      <c r="B69" s="28"/>
      <c r="C69" s="28"/>
      <c r="D69" s="28"/>
      <c r="E69" s="28"/>
      <c r="F69" s="28"/>
      <c r="G69" s="209" t="s">
        <v>273</v>
      </c>
      <c r="H69" s="122"/>
      <c r="I69" s="210">
        <f>VN!E7*30</f>
        <v>1950</v>
      </c>
      <c r="J69" s="211" t="s">
        <v>274</v>
      </c>
      <c r="K69" s="212">
        <f>VN!E7*35</f>
        <v>2275</v>
      </c>
      <c r="L69" s="213" t="s">
        <v>275</v>
      </c>
      <c r="M69" s="115"/>
      <c r="N69" s="214"/>
      <c r="O69" s="115"/>
      <c r="P69" s="115"/>
      <c r="Q69" s="115"/>
      <c r="R69" s="115"/>
      <c r="S69" s="115"/>
      <c r="T69" s="115"/>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7"/>
    </row>
    <row r="70" ht="15.75" customHeight="1">
      <c r="A70" s="28"/>
      <c r="B70" s="28"/>
      <c r="C70" s="28"/>
      <c r="D70" s="28"/>
      <c r="E70" s="28"/>
      <c r="F70" s="28"/>
      <c r="G70" s="28"/>
      <c r="H70" s="28"/>
      <c r="I70" s="28"/>
      <c r="J70" s="28"/>
      <c r="K70" s="28"/>
      <c r="L70" s="28"/>
      <c r="M70" s="115"/>
      <c r="N70" s="28"/>
      <c r="O70" s="115"/>
      <c r="P70" s="115"/>
      <c r="Q70" s="115"/>
      <c r="R70" s="115"/>
      <c r="S70" s="115"/>
      <c r="T70" s="115"/>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7"/>
    </row>
    <row r="71" ht="15.75" customHeight="1">
      <c r="A71" s="28"/>
      <c r="B71" s="28"/>
      <c r="C71" s="28"/>
      <c r="D71" s="28"/>
      <c r="E71" s="28"/>
      <c r="F71" s="28"/>
      <c r="G71" s="209" t="s">
        <v>276</v>
      </c>
      <c r="H71" s="122"/>
      <c r="I71" s="215">
        <f>H19*14/1000</f>
        <v>27.3322</v>
      </c>
      <c r="J71" s="18"/>
      <c r="K71" s="122"/>
      <c r="L71" s="213" t="s">
        <v>237</v>
      </c>
      <c r="M71" s="115"/>
      <c r="N71" s="214"/>
      <c r="O71" s="115"/>
      <c r="P71" s="115"/>
      <c r="Q71" s="115"/>
      <c r="R71" s="115"/>
      <c r="S71" s="115"/>
      <c r="T71" s="115"/>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7"/>
    </row>
    <row r="72" ht="15.75" customHeight="1">
      <c r="A72" s="28"/>
      <c r="B72" s="28"/>
      <c r="C72" s="28"/>
      <c r="D72" s="28"/>
      <c r="E72" s="28"/>
      <c r="F72" s="28"/>
      <c r="G72" s="28"/>
      <c r="H72" s="28"/>
      <c r="I72" s="28"/>
      <c r="J72" s="28"/>
      <c r="K72" s="28"/>
      <c r="L72" s="28"/>
      <c r="M72" s="115"/>
      <c r="N72" s="115"/>
      <c r="O72" s="115"/>
      <c r="P72" s="115"/>
      <c r="Q72" s="115"/>
      <c r="R72" s="115"/>
      <c r="S72" s="115"/>
      <c r="T72" s="115"/>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7"/>
    </row>
    <row r="73" ht="15.75" customHeight="1">
      <c r="A73" s="28"/>
      <c r="B73" s="28"/>
      <c r="C73" s="28"/>
      <c r="D73" s="28"/>
      <c r="E73" s="28"/>
      <c r="F73" s="28"/>
      <c r="G73" s="28"/>
      <c r="H73" s="28"/>
      <c r="I73" s="28"/>
      <c r="J73" s="28"/>
      <c r="K73" s="28"/>
      <c r="L73" s="28"/>
      <c r="M73" s="115"/>
      <c r="N73" s="115"/>
      <c r="O73" s="115"/>
      <c r="P73" s="115"/>
      <c r="Q73" s="115"/>
      <c r="R73" s="115"/>
      <c r="S73" s="115"/>
      <c r="T73" s="115"/>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7"/>
    </row>
    <row r="74" ht="15.75" customHeight="1">
      <c r="A74" s="28"/>
      <c r="B74" s="28"/>
      <c r="C74" s="28"/>
      <c r="D74" s="28"/>
      <c r="E74" s="28"/>
      <c r="F74" s="28"/>
      <c r="G74" s="28"/>
      <c r="H74" s="28"/>
      <c r="I74" s="28"/>
      <c r="J74" s="28"/>
      <c r="K74" s="28"/>
      <c r="L74" s="28"/>
      <c r="M74" s="115"/>
      <c r="N74" s="115"/>
      <c r="O74" s="115"/>
      <c r="P74" s="115"/>
      <c r="Q74" s="115"/>
      <c r="R74" s="115"/>
      <c r="S74" s="115"/>
      <c r="T74" s="115"/>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7"/>
    </row>
    <row r="75" ht="15.75" customHeight="1">
      <c r="A75" s="28"/>
      <c r="B75" s="28"/>
      <c r="C75" s="28"/>
      <c r="D75" s="28"/>
      <c r="E75" s="28"/>
      <c r="F75" s="28"/>
      <c r="G75" s="28"/>
      <c r="H75" s="28"/>
      <c r="I75" s="28"/>
      <c r="J75" s="28"/>
      <c r="K75" s="28"/>
      <c r="L75" s="28"/>
      <c r="M75" s="115"/>
      <c r="N75" s="115"/>
      <c r="O75" s="115"/>
      <c r="P75" s="115"/>
      <c r="Q75" s="115"/>
      <c r="R75" s="115"/>
      <c r="S75" s="115"/>
      <c r="T75" s="115"/>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7"/>
    </row>
    <row r="76" ht="15.75" customHeight="1">
      <c r="A76" s="28"/>
      <c r="B76" s="28"/>
      <c r="C76" s="28"/>
      <c r="D76" s="28"/>
      <c r="E76" s="28"/>
      <c r="F76" s="28"/>
      <c r="G76" s="28"/>
      <c r="H76" s="28"/>
      <c r="I76" s="28"/>
      <c r="J76" s="28"/>
      <c r="K76" s="28"/>
      <c r="L76" s="28"/>
      <c r="M76" s="115"/>
      <c r="N76" s="115"/>
      <c r="O76" s="115"/>
      <c r="P76" s="115"/>
      <c r="Q76" s="115"/>
      <c r="R76" s="115"/>
      <c r="S76" s="115"/>
      <c r="T76" s="115"/>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7"/>
    </row>
    <row r="77" ht="15.75" customHeight="1">
      <c r="A77" s="28"/>
      <c r="B77" s="28"/>
      <c r="C77" s="28"/>
      <c r="D77" s="28"/>
      <c r="E77" s="28"/>
      <c r="F77" s="28"/>
      <c r="G77" s="28"/>
      <c r="H77" s="28"/>
      <c r="I77" s="28"/>
      <c r="J77" s="28"/>
      <c r="K77" s="28"/>
      <c r="L77" s="28"/>
      <c r="M77" s="115"/>
      <c r="N77" s="115"/>
      <c r="O77" s="115"/>
      <c r="P77" s="115"/>
      <c r="Q77" s="115"/>
      <c r="R77" s="115"/>
      <c r="S77" s="115"/>
      <c r="T77" s="115"/>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7"/>
    </row>
    <row r="78" ht="15.75" customHeight="1">
      <c r="A78" s="28"/>
      <c r="B78" s="28"/>
      <c r="C78" s="28"/>
      <c r="D78" s="28"/>
      <c r="E78" s="28"/>
      <c r="F78" s="28"/>
      <c r="G78" s="28"/>
      <c r="H78" s="28"/>
      <c r="I78" s="28"/>
      <c r="J78" s="28"/>
      <c r="K78" s="28"/>
      <c r="L78" s="28"/>
      <c r="M78" s="115"/>
      <c r="N78" s="115"/>
      <c r="O78" s="115"/>
      <c r="P78" s="115"/>
      <c r="Q78" s="115"/>
      <c r="R78" s="115"/>
      <c r="S78" s="115"/>
      <c r="T78" s="115"/>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7"/>
    </row>
    <row r="79" ht="15.75" customHeight="1">
      <c r="A79" s="28"/>
      <c r="B79" s="28"/>
      <c r="C79" s="28"/>
      <c r="D79" s="28"/>
      <c r="E79" s="28"/>
      <c r="F79" s="28"/>
      <c r="G79" s="28"/>
      <c r="H79" s="28"/>
      <c r="I79" s="28"/>
      <c r="J79" s="28"/>
      <c r="K79" s="28"/>
      <c r="L79" s="28"/>
      <c r="M79" s="115"/>
      <c r="N79" s="115"/>
      <c r="O79" s="115"/>
      <c r="P79" s="115"/>
      <c r="Q79" s="115"/>
      <c r="R79" s="115"/>
      <c r="S79" s="115"/>
      <c r="T79" s="115"/>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7"/>
    </row>
    <row r="80" ht="15.75" customHeight="1">
      <c r="A80" s="28"/>
      <c r="B80" s="28"/>
      <c r="C80" s="28"/>
      <c r="D80" s="28"/>
      <c r="E80" s="28"/>
      <c r="F80" s="28"/>
      <c r="G80" s="28"/>
      <c r="H80" s="28"/>
      <c r="I80" s="28"/>
      <c r="J80" s="28"/>
      <c r="K80" s="28"/>
      <c r="L80" s="28"/>
      <c r="M80" s="115"/>
      <c r="N80" s="115"/>
      <c r="O80" s="115"/>
      <c r="P80" s="115"/>
      <c r="Q80" s="115"/>
      <c r="R80" s="115"/>
      <c r="S80" s="115"/>
      <c r="T80" s="115"/>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7"/>
    </row>
    <row r="81" ht="15.75" customHeight="1">
      <c r="A81" s="28"/>
      <c r="B81" s="28"/>
      <c r="C81" s="28"/>
      <c r="D81" s="28"/>
      <c r="E81" s="28"/>
      <c r="F81" s="28"/>
      <c r="G81" s="28"/>
      <c r="H81" s="28"/>
      <c r="I81" s="28"/>
      <c r="J81" s="28"/>
      <c r="K81" s="28"/>
      <c r="L81" s="28"/>
      <c r="M81" s="115"/>
      <c r="N81" s="115"/>
      <c r="O81" s="115"/>
      <c r="P81" s="115"/>
      <c r="Q81" s="115"/>
      <c r="R81" s="115"/>
      <c r="S81" s="115"/>
      <c r="T81" s="115"/>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7"/>
    </row>
    <row r="82" ht="15.75" customHeight="1">
      <c r="A82" s="28"/>
      <c r="B82" s="28"/>
      <c r="C82" s="28"/>
      <c r="D82" s="28"/>
      <c r="E82" s="28"/>
      <c r="F82" s="28"/>
      <c r="G82" s="28"/>
      <c r="H82" s="28"/>
      <c r="I82" s="28"/>
      <c r="J82" s="28"/>
      <c r="K82" s="28"/>
      <c r="L82" s="28"/>
      <c r="M82" s="115"/>
      <c r="N82" s="115"/>
      <c r="O82" s="115"/>
      <c r="P82" s="115"/>
      <c r="Q82" s="115"/>
      <c r="R82" s="115"/>
      <c r="S82" s="115"/>
      <c r="T82" s="115"/>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7"/>
    </row>
    <row r="83" ht="15.75" customHeight="1">
      <c r="A83" s="28"/>
      <c r="B83" s="28"/>
      <c r="C83" s="28"/>
      <c r="D83" s="28"/>
      <c r="E83" s="28"/>
      <c r="F83" s="28"/>
      <c r="G83" s="28"/>
      <c r="H83" s="28"/>
      <c r="I83" s="28"/>
      <c r="J83" s="28"/>
      <c r="K83" s="28"/>
      <c r="L83" s="28"/>
      <c r="M83" s="115"/>
      <c r="N83" s="115"/>
      <c r="O83" s="115"/>
      <c r="P83" s="115"/>
      <c r="Q83" s="115"/>
      <c r="R83" s="115"/>
      <c r="S83" s="115"/>
      <c r="T83" s="115"/>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7"/>
    </row>
    <row r="84" ht="15.75" customHeight="1">
      <c r="A84" s="28"/>
      <c r="B84" s="28"/>
      <c r="C84" s="28"/>
      <c r="D84" s="28"/>
      <c r="E84" s="28"/>
      <c r="F84" s="28"/>
      <c r="G84" s="28"/>
      <c r="H84" s="28"/>
      <c r="I84" s="28"/>
      <c r="J84" s="28"/>
      <c r="K84" s="28"/>
      <c r="L84" s="28"/>
      <c r="M84" s="115"/>
      <c r="N84" s="115"/>
      <c r="O84" s="115"/>
      <c r="P84" s="115"/>
      <c r="Q84" s="115"/>
      <c r="R84" s="115"/>
      <c r="S84" s="115"/>
      <c r="T84" s="115"/>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7"/>
    </row>
    <row r="85" ht="15.75" customHeight="1">
      <c r="A85" s="28"/>
      <c r="B85" s="28"/>
      <c r="C85" s="28"/>
      <c r="D85" s="28"/>
      <c r="E85" s="28"/>
      <c r="F85" s="28"/>
      <c r="G85" s="28"/>
      <c r="H85" s="28"/>
      <c r="I85" s="28"/>
      <c r="J85" s="28"/>
      <c r="K85" s="28"/>
      <c r="L85" s="28"/>
      <c r="M85" s="115"/>
      <c r="N85" s="115"/>
      <c r="O85" s="115"/>
      <c r="P85" s="115"/>
      <c r="Q85" s="115"/>
      <c r="R85" s="115"/>
      <c r="S85" s="115"/>
      <c r="T85" s="115"/>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7"/>
    </row>
    <row r="86" ht="15.75" customHeight="1">
      <c r="A86" s="28"/>
      <c r="B86" s="28"/>
      <c r="C86" s="28"/>
      <c r="D86" s="28"/>
      <c r="E86" s="28"/>
      <c r="F86" s="28"/>
      <c r="G86" s="28"/>
      <c r="H86" s="28"/>
      <c r="I86" s="28"/>
      <c r="J86" s="28"/>
      <c r="K86" s="28"/>
      <c r="L86" s="28"/>
      <c r="M86" s="115"/>
      <c r="N86" s="115"/>
      <c r="O86" s="115"/>
      <c r="P86" s="115"/>
      <c r="Q86" s="115"/>
      <c r="R86" s="115"/>
      <c r="S86" s="115"/>
      <c r="T86" s="115"/>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7"/>
    </row>
    <row r="87" ht="15.75" customHeight="1">
      <c r="A87" s="28"/>
      <c r="B87" s="28"/>
      <c r="C87" s="28"/>
      <c r="D87" s="28"/>
      <c r="E87" s="28"/>
      <c r="F87" s="28"/>
      <c r="G87" s="28"/>
      <c r="H87" s="28"/>
      <c r="I87" s="28"/>
      <c r="J87" s="28"/>
      <c r="K87" s="28"/>
      <c r="L87" s="28"/>
      <c r="M87" s="115"/>
      <c r="N87" s="115"/>
      <c r="O87" s="115"/>
      <c r="P87" s="115"/>
      <c r="Q87" s="115"/>
      <c r="R87" s="115"/>
      <c r="S87" s="115"/>
      <c r="T87" s="115"/>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7"/>
    </row>
    <row r="88" ht="15.75" customHeight="1">
      <c r="A88" s="28"/>
      <c r="B88" s="28"/>
      <c r="C88" s="28"/>
      <c r="D88" s="28"/>
      <c r="E88" s="28"/>
      <c r="F88" s="28"/>
      <c r="G88" s="28"/>
      <c r="H88" s="28"/>
      <c r="I88" s="28"/>
      <c r="J88" s="28"/>
      <c r="K88" s="28"/>
      <c r="L88" s="28"/>
      <c r="M88" s="115"/>
      <c r="N88" s="115"/>
      <c r="O88" s="115"/>
      <c r="P88" s="115"/>
      <c r="Q88" s="115"/>
      <c r="R88" s="115"/>
      <c r="S88" s="115"/>
      <c r="T88" s="115"/>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7"/>
    </row>
    <row r="89" ht="15.75" customHeight="1">
      <c r="A89" s="28"/>
      <c r="B89" s="28"/>
      <c r="C89" s="28"/>
      <c r="D89" s="28"/>
      <c r="E89" s="28"/>
      <c r="F89" s="28"/>
      <c r="G89" s="28"/>
      <c r="H89" s="28"/>
      <c r="I89" s="28"/>
      <c r="J89" s="28"/>
      <c r="K89" s="28"/>
      <c r="L89" s="28"/>
      <c r="M89" s="115"/>
      <c r="N89" s="115"/>
      <c r="O89" s="115"/>
      <c r="P89" s="115"/>
      <c r="Q89" s="115"/>
      <c r="R89" s="115"/>
      <c r="S89" s="115"/>
      <c r="T89" s="115"/>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7"/>
    </row>
    <row r="90" ht="15.75" customHeight="1">
      <c r="A90" s="28"/>
      <c r="B90" s="28"/>
      <c r="C90" s="28"/>
      <c r="D90" s="28"/>
      <c r="E90" s="28"/>
      <c r="F90" s="28"/>
      <c r="G90" s="28"/>
      <c r="H90" s="28"/>
      <c r="I90" s="28"/>
      <c r="J90" s="28"/>
      <c r="K90" s="28"/>
      <c r="L90" s="28"/>
      <c r="M90" s="115"/>
      <c r="N90" s="115"/>
      <c r="O90" s="115"/>
      <c r="P90" s="115"/>
      <c r="Q90" s="115"/>
      <c r="R90" s="115"/>
      <c r="S90" s="115"/>
      <c r="T90" s="115"/>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7"/>
    </row>
    <row r="91" ht="15.75" customHeight="1">
      <c r="A91" s="28"/>
      <c r="B91" s="28"/>
      <c r="C91" s="28"/>
      <c r="D91" s="28"/>
      <c r="E91" s="28"/>
      <c r="F91" s="28"/>
      <c r="G91" s="28"/>
      <c r="H91" s="28"/>
      <c r="I91" s="28"/>
      <c r="J91" s="28"/>
      <c r="K91" s="28"/>
      <c r="L91" s="28"/>
      <c r="M91" s="115"/>
      <c r="N91" s="115"/>
      <c r="O91" s="115"/>
      <c r="P91" s="115"/>
      <c r="Q91" s="115"/>
      <c r="R91" s="115"/>
      <c r="S91" s="115"/>
      <c r="T91" s="115"/>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7"/>
    </row>
    <row r="92" ht="15.75" customHeight="1">
      <c r="A92" s="28"/>
      <c r="B92" s="28"/>
      <c r="C92" s="28"/>
      <c r="D92" s="28"/>
      <c r="E92" s="28"/>
      <c r="F92" s="28"/>
      <c r="G92" s="28"/>
      <c r="H92" s="28"/>
      <c r="I92" s="28"/>
      <c r="J92" s="28"/>
      <c r="K92" s="28"/>
      <c r="L92" s="28"/>
      <c r="M92" s="115"/>
      <c r="N92" s="115"/>
      <c r="O92" s="115"/>
      <c r="P92" s="115"/>
      <c r="Q92" s="115"/>
      <c r="R92" s="115"/>
      <c r="S92" s="115"/>
      <c r="T92" s="115"/>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7"/>
    </row>
    <row r="93" ht="15.75" customHeight="1">
      <c r="A93" s="28"/>
      <c r="B93" s="28"/>
      <c r="C93" s="28"/>
      <c r="D93" s="28"/>
      <c r="E93" s="28"/>
      <c r="F93" s="28"/>
      <c r="G93" s="28"/>
      <c r="H93" s="28"/>
      <c r="I93" s="28"/>
      <c r="J93" s="28"/>
      <c r="K93" s="28"/>
      <c r="L93" s="28"/>
      <c r="M93" s="115"/>
      <c r="N93" s="115"/>
      <c r="O93" s="115"/>
      <c r="P93" s="115"/>
      <c r="Q93" s="115"/>
      <c r="R93" s="115"/>
      <c r="S93" s="115"/>
      <c r="T93" s="115"/>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7"/>
    </row>
    <row r="94" ht="15.75" customHeight="1">
      <c r="A94" s="28"/>
      <c r="B94" s="28"/>
      <c r="C94" s="28"/>
      <c r="D94" s="28"/>
      <c r="E94" s="28"/>
      <c r="F94" s="28"/>
      <c r="G94" s="28"/>
      <c r="H94" s="28"/>
      <c r="I94" s="28"/>
      <c r="J94" s="28"/>
      <c r="K94" s="28"/>
      <c r="L94" s="28"/>
      <c r="M94" s="115"/>
      <c r="N94" s="115"/>
      <c r="O94" s="115"/>
      <c r="P94" s="115"/>
      <c r="Q94" s="115"/>
      <c r="R94" s="115"/>
      <c r="S94" s="115"/>
      <c r="T94" s="115"/>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7"/>
    </row>
    <row r="95" ht="15.75" customHeight="1">
      <c r="A95" s="28"/>
      <c r="B95" s="28"/>
      <c r="C95" s="28"/>
      <c r="D95" s="28"/>
      <c r="E95" s="28"/>
      <c r="F95" s="28"/>
      <c r="G95" s="28"/>
      <c r="H95" s="28"/>
      <c r="I95" s="28"/>
      <c r="J95" s="28"/>
      <c r="K95" s="28"/>
      <c r="L95" s="28"/>
      <c r="M95" s="115"/>
      <c r="N95" s="115"/>
      <c r="O95" s="115"/>
      <c r="P95" s="115"/>
      <c r="Q95" s="115"/>
      <c r="R95" s="115"/>
      <c r="S95" s="115"/>
      <c r="T95" s="115"/>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7"/>
    </row>
    <row r="96" ht="15.75" customHeight="1">
      <c r="A96" s="28"/>
      <c r="B96" s="28"/>
      <c r="C96" s="28"/>
      <c r="D96" s="28"/>
      <c r="E96" s="28"/>
      <c r="F96" s="28"/>
      <c r="G96" s="28"/>
      <c r="H96" s="28"/>
      <c r="I96" s="28"/>
      <c r="J96" s="28"/>
      <c r="K96" s="28"/>
      <c r="L96" s="28"/>
      <c r="M96" s="115"/>
      <c r="N96" s="115"/>
      <c r="O96" s="115"/>
      <c r="P96" s="115"/>
      <c r="Q96" s="115"/>
      <c r="R96" s="115"/>
      <c r="S96" s="115"/>
      <c r="T96" s="115"/>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7"/>
    </row>
    <row r="97" ht="15.75" customHeight="1">
      <c r="A97" s="28"/>
      <c r="B97" s="28"/>
      <c r="C97" s="28"/>
      <c r="D97" s="28"/>
      <c r="E97" s="28"/>
      <c r="F97" s="28"/>
      <c r="G97" s="28"/>
      <c r="H97" s="28"/>
      <c r="I97" s="28"/>
      <c r="J97" s="28"/>
      <c r="K97" s="28"/>
      <c r="L97" s="28"/>
      <c r="M97" s="115"/>
      <c r="N97" s="115"/>
      <c r="O97" s="115"/>
      <c r="P97" s="115"/>
      <c r="Q97" s="115"/>
      <c r="R97" s="115"/>
      <c r="S97" s="115"/>
      <c r="T97" s="115"/>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7"/>
    </row>
    <row r="98" ht="15.75" customHeight="1">
      <c r="A98" s="28"/>
      <c r="B98" s="28"/>
      <c r="C98" s="28"/>
      <c r="D98" s="28"/>
      <c r="E98" s="28"/>
      <c r="F98" s="28"/>
      <c r="G98" s="28"/>
      <c r="H98" s="28"/>
      <c r="I98" s="28"/>
      <c r="J98" s="28"/>
      <c r="K98" s="28"/>
      <c r="L98" s="28"/>
      <c r="M98" s="115"/>
      <c r="N98" s="115"/>
      <c r="O98" s="115"/>
      <c r="P98" s="115"/>
      <c r="Q98" s="115"/>
      <c r="R98" s="115"/>
      <c r="S98" s="115"/>
      <c r="T98" s="115"/>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7"/>
    </row>
    <row r="99" ht="15.75" customHeight="1">
      <c r="A99" s="28"/>
      <c r="B99" s="28"/>
      <c r="C99" s="28"/>
      <c r="D99" s="28"/>
      <c r="E99" s="28"/>
      <c r="F99" s="28"/>
      <c r="G99" s="28"/>
      <c r="H99" s="28"/>
      <c r="I99" s="28"/>
      <c r="J99" s="28"/>
      <c r="K99" s="28"/>
      <c r="L99" s="28"/>
      <c r="M99" s="115"/>
      <c r="N99" s="115"/>
      <c r="O99" s="115"/>
      <c r="P99" s="115"/>
      <c r="Q99" s="115"/>
      <c r="R99" s="115"/>
      <c r="S99" s="115"/>
      <c r="T99" s="115"/>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7"/>
    </row>
    <row r="100" ht="15.75" customHeight="1">
      <c r="A100" s="28"/>
      <c r="B100" s="28"/>
      <c r="C100" s="28"/>
      <c r="D100" s="28"/>
      <c r="E100" s="28"/>
      <c r="F100" s="28"/>
      <c r="G100" s="28"/>
      <c r="H100" s="28"/>
      <c r="I100" s="28"/>
      <c r="J100" s="28"/>
      <c r="K100" s="28"/>
      <c r="L100" s="28"/>
      <c r="M100" s="115"/>
      <c r="N100" s="115"/>
      <c r="O100" s="115"/>
      <c r="P100" s="115"/>
      <c r="Q100" s="115"/>
      <c r="R100" s="115"/>
      <c r="S100" s="115"/>
      <c r="T100" s="115"/>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7"/>
    </row>
    <row r="101" ht="15.75" customHeight="1">
      <c r="A101" s="28"/>
      <c r="B101" s="28"/>
      <c r="C101" s="28"/>
      <c r="D101" s="28"/>
      <c r="E101" s="28"/>
      <c r="F101" s="28"/>
      <c r="G101" s="28"/>
      <c r="H101" s="28"/>
      <c r="I101" s="28"/>
      <c r="J101" s="28"/>
      <c r="K101" s="28"/>
      <c r="L101" s="28"/>
      <c r="M101" s="115"/>
      <c r="N101" s="115"/>
      <c r="O101" s="115"/>
      <c r="P101" s="115"/>
      <c r="Q101" s="115"/>
      <c r="R101" s="115"/>
      <c r="S101" s="115"/>
      <c r="T101" s="115"/>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7"/>
    </row>
    <row r="102" ht="15.75" customHeight="1">
      <c r="A102" s="28"/>
      <c r="B102" s="28"/>
      <c r="C102" s="28"/>
      <c r="D102" s="28"/>
      <c r="E102" s="28"/>
      <c r="F102" s="28"/>
      <c r="G102" s="28"/>
      <c r="H102" s="28"/>
      <c r="I102" s="28"/>
      <c r="J102" s="28"/>
      <c r="K102" s="28"/>
      <c r="L102" s="28"/>
      <c r="M102" s="115"/>
      <c r="N102" s="115"/>
      <c r="O102" s="115"/>
      <c r="P102" s="115"/>
      <c r="Q102" s="115"/>
      <c r="R102" s="115"/>
      <c r="S102" s="115"/>
      <c r="T102" s="115"/>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7"/>
    </row>
    <row r="103" ht="15.75" customHeight="1">
      <c r="A103" s="28"/>
      <c r="B103" s="28"/>
      <c r="C103" s="28"/>
      <c r="D103" s="28"/>
      <c r="E103" s="28"/>
      <c r="F103" s="28"/>
      <c r="G103" s="28"/>
      <c r="H103" s="28"/>
      <c r="I103" s="28"/>
      <c r="J103" s="28"/>
      <c r="K103" s="28"/>
      <c r="L103" s="28"/>
      <c r="M103" s="115"/>
      <c r="N103" s="115"/>
      <c r="O103" s="115"/>
      <c r="P103" s="115"/>
      <c r="Q103" s="115"/>
      <c r="R103" s="115"/>
      <c r="S103" s="115"/>
      <c r="T103" s="115"/>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7"/>
    </row>
    <row r="104" ht="15.75" customHeight="1">
      <c r="A104" s="28"/>
      <c r="B104" s="28"/>
      <c r="C104" s="28"/>
      <c r="D104" s="28"/>
      <c r="E104" s="28"/>
      <c r="F104" s="28"/>
      <c r="G104" s="28"/>
      <c r="H104" s="28"/>
      <c r="I104" s="28"/>
      <c r="J104" s="28"/>
      <c r="K104" s="28"/>
      <c r="L104" s="28"/>
      <c r="M104" s="115"/>
      <c r="N104" s="115"/>
      <c r="O104" s="115"/>
      <c r="P104" s="115"/>
      <c r="Q104" s="115"/>
      <c r="R104" s="115"/>
      <c r="S104" s="115"/>
      <c r="T104" s="115"/>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7"/>
    </row>
    <row r="105" ht="15.75" customHeight="1">
      <c r="A105" s="28"/>
      <c r="B105" s="28"/>
      <c r="C105" s="28"/>
      <c r="D105" s="28"/>
      <c r="E105" s="28"/>
      <c r="F105" s="28"/>
      <c r="G105" s="28"/>
      <c r="H105" s="28"/>
      <c r="I105" s="28"/>
      <c r="J105" s="28"/>
      <c r="K105" s="28"/>
      <c r="L105" s="28"/>
      <c r="M105" s="115"/>
      <c r="N105" s="115"/>
      <c r="O105" s="115"/>
      <c r="P105" s="115"/>
      <c r="Q105" s="115"/>
      <c r="R105" s="115"/>
      <c r="S105" s="115"/>
      <c r="T105" s="115"/>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7"/>
    </row>
    <row r="106" ht="15.75" customHeight="1">
      <c r="A106" s="28"/>
      <c r="B106" s="28"/>
      <c r="C106" s="28"/>
      <c r="D106" s="28"/>
      <c r="E106" s="28"/>
      <c r="F106" s="28"/>
      <c r="G106" s="28"/>
      <c r="H106" s="28"/>
      <c r="I106" s="28"/>
      <c r="J106" s="28"/>
      <c r="K106" s="28"/>
      <c r="L106" s="28"/>
      <c r="M106" s="115"/>
      <c r="N106" s="115"/>
      <c r="O106" s="115"/>
      <c r="P106" s="115"/>
      <c r="Q106" s="115"/>
      <c r="R106" s="115"/>
      <c r="S106" s="115"/>
      <c r="T106" s="115"/>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7"/>
    </row>
    <row r="107" ht="15.75" customHeight="1">
      <c r="A107" s="28"/>
      <c r="B107" s="28"/>
      <c r="C107" s="28"/>
      <c r="D107" s="28"/>
      <c r="E107" s="28"/>
      <c r="F107" s="28"/>
      <c r="G107" s="28"/>
      <c r="H107" s="28"/>
      <c r="I107" s="28"/>
      <c r="J107" s="28"/>
      <c r="K107" s="28"/>
      <c r="L107" s="28"/>
      <c r="M107" s="115"/>
      <c r="N107" s="115"/>
      <c r="O107" s="115"/>
      <c r="P107" s="115"/>
      <c r="Q107" s="115"/>
      <c r="R107" s="115"/>
      <c r="S107" s="115"/>
      <c r="T107" s="115"/>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7"/>
    </row>
    <row r="108" ht="15.75" customHeight="1">
      <c r="A108" s="28"/>
      <c r="B108" s="28"/>
      <c r="C108" s="28"/>
      <c r="D108" s="28"/>
      <c r="E108" s="28"/>
      <c r="F108" s="28"/>
      <c r="G108" s="28"/>
      <c r="H108" s="28"/>
      <c r="I108" s="28"/>
      <c r="J108" s="28"/>
      <c r="K108" s="28"/>
      <c r="L108" s="28"/>
      <c r="M108" s="115"/>
      <c r="N108" s="115"/>
      <c r="O108" s="115"/>
      <c r="P108" s="115"/>
      <c r="Q108" s="115"/>
      <c r="R108" s="115"/>
      <c r="S108" s="115"/>
      <c r="T108" s="115"/>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7"/>
    </row>
    <row r="109" ht="15.75" customHeight="1">
      <c r="A109" s="28"/>
      <c r="B109" s="28"/>
      <c r="C109" s="28"/>
      <c r="D109" s="28"/>
      <c r="E109" s="28"/>
      <c r="F109" s="28"/>
      <c r="G109" s="28"/>
      <c r="H109" s="28"/>
      <c r="I109" s="28"/>
      <c r="J109" s="28"/>
      <c r="K109" s="28"/>
      <c r="L109" s="28"/>
      <c r="M109" s="115"/>
      <c r="N109" s="115"/>
      <c r="O109" s="115"/>
      <c r="P109" s="115"/>
      <c r="Q109" s="115"/>
      <c r="R109" s="115"/>
      <c r="S109" s="115"/>
      <c r="T109" s="115"/>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7"/>
    </row>
    <row r="110" ht="15.75" customHeight="1">
      <c r="A110" s="28"/>
      <c r="B110" s="28"/>
      <c r="C110" s="28"/>
      <c r="D110" s="28"/>
      <c r="E110" s="28"/>
      <c r="F110" s="28"/>
      <c r="G110" s="28"/>
      <c r="H110" s="28"/>
      <c r="I110" s="28"/>
      <c r="J110" s="28"/>
      <c r="K110" s="28"/>
      <c r="L110" s="28"/>
      <c r="M110" s="115"/>
      <c r="N110" s="115"/>
      <c r="O110" s="115"/>
      <c r="P110" s="115"/>
      <c r="Q110" s="115"/>
      <c r="R110" s="115"/>
      <c r="S110" s="115"/>
      <c r="T110" s="115"/>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7"/>
    </row>
    <row r="111" ht="15.75" customHeight="1">
      <c r="A111" s="28"/>
      <c r="B111" s="28"/>
      <c r="C111" s="28"/>
      <c r="D111" s="28"/>
      <c r="E111" s="28"/>
      <c r="F111" s="28"/>
      <c r="G111" s="28"/>
      <c r="H111" s="28"/>
      <c r="I111" s="28"/>
      <c r="J111" s="28"/>
      <c r="K111" s="28"/>
      <c r="L111" s="28"/>
      <c r="M111" s="115"/>
      <c r="N111" s="115"/>
      <c r="O111" s="115"/>
      <c r="P111" s="115"/>
      <c r="Q111" s="115"/>
      <c r="R111" s="115"/>
      <c r="S111" s="115"/>
      <c r="T111" s="115"/>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7"/>
    </row>
    <row r="112" ht="15.75" customHeight="1">
      <c r="A112" s="28"/>
      <c r="B112" s="28"/>
      <c r="C112" s="28"/>
      <c r="D112" s="28"/>
      <c r="E112" s="28"/>
      <c r="F112" s="28"/>
      <c r="G112" s="28"/>
      <c r="H112" s="28"/>
      <c r="I112" s="28"/>
      <c r="J112" s="28"/>
      <c r="K112" s="28"/>
      <c r="L112" s="28"/>
      <c r="M112" s="115"/>
      <c r="N112" s="115"/>
      <c r="O112" s="115"/>
      <c r="P112" s="115"/>
      <c r="Q112" s="115"/>
      <c r="R112" s="115"/>
      <c r="S112" s="115"/>
      <c r="T112" s="115"/>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7"/>
    </row>
    <row r="113" ht="15.75" customHeight="1">
      <c r="A113" s="28"/>
      <c r="B113" s="28"/>
      <c r="C113" s="28"/>
      <c r="D113" s="28"/>
      <c r="E113" s="28"/>
      <c r="F113" s="28"/>
      <c r="G113" s="28"/>
      <c r="H113" s="28"/>
      <c r="I113" s="28"/>
      <c r="J113" s="28"/>
      <c r="K113" s="28"/>
      <c r="L113" s="28"/>
      <c r="M113" s="115"/>
      <c r="N113" s="115"/>
      <c r="O113" s="115"/>
      <c r="P113" s="115"/>
      <c r="Q113" s="115"/>
      <c r="R113" s="115"/>
      <c r="S113" s="115"/>
      <c r="T113" s="115"/>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7"/>
    </row>
    <row r="114" ht="15.75" customHeight="1">
      <c r="A114" s="28"/>
      <c r="B114" s="28"/>
      <c r="C114" s="28"/>
      <c r="D114" s="28"/>
      <c r="E114" s="28"/>
      <c r="F114" s="28"/>
      <c r="G114" s="28"/>
      <c r="H114" s="28"/>
      <c r="I114" s="28"/>
      <c r="J114" s="28"/>
      <c r="K114" s="28"/>
      <c r="L114" s="28"/>
      <c r="M114" s="115"/>
      <c r="N114" s="115"/>
      <c r="O114" s="115"/>
      <c r="P114" s="115"/>
      <c r="Q114" s="115"/>
      <c r="R114" s="115"/>
      <c r="S114" s="115"/>
      <c r="T114" s="115"/>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7"/>
    </row>
    <row r="115" ht="15.75" customHeight="1">
      <c r="A115" s="28"/>
      <c r="B115" s="28"/>
      <c r="C115" s="28"/>
      <c r="D115" s="28"/>
      <c r="E115" s="28"/>
      <c r="F115" s="28"/>
      <c r="G115" s="28"/>
      <c r="H115" s="28"/>
      <c r="I115" s="28"/>
      <c r="J115" s="28"/>
      <c r="K115" s="28"/>
      <c r="L115" s="28"/>
      <c r="M115" s="115"/>
      <c r="N115" s="115"/>
      <c r="O115" s="115"/>
      <c r="P115" s="115"/>
      <c r="Q115" s="115"/>
      <c r="R115" s="115"/>
      <c r="S115" s="115"/>
      <c r="T115" s="115"/>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7"/>
    </row>
    <row r="116" ht="15.75" customHeight="1">
      <c r="A116" s="28"/>
      <c r="B116" s="28"/>
      <c r="C116" s="28"/>
      <c r="D116" s="28"/>
      <c r="E116" s="28"/>
      <c r="F116" s="28"/>
      <c r="G116" s="28"/>
      <c r="H116" s="28"/>
      <c r="I116" s="28"/>
      <c r="J116" s="28"/>
      <c r="K116" s="28"/>
      <c r="L116" s="28"/>
      <c r="M116" s="115"/>
      <c r="N116" s="115"/>
      <c r="O116" s="115"/>
      <c r="P116" s="115"/>
      <c r="Q116" s="115"/>
      <c r="R116" s="115"/>
      <c r="S116" s="115"/>
      <c r="T116" s="115"/>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7"/>
    </row>
    <row r="117" ht="15.75" customHeight="1">
      <c r="A117" s="28"/>
      <c r="B117" s="28"/>
      <c r="C117" s="28"/>
      <c r="D117" s="28"/>
      <c r="E117" s="28"/>
      <c r="F117" s="28"/>
      <c r="G117" s="28"/>
      <c r="H117" s="28"/>
      <c r="I117" s="28"/>
      <c r="J117" s="28"/>
      <c r="K117" s="28"/>
      <c r="L117" s="28"/>
      <c r="M117" s="115"/>
      <c r="N117" s="115"/>
      <c r="O117" s="115"/>
      <c r="P117" s="115"/>
      <c r="Q117" s="115"/>
      <c r="R117" s="115"/>
      <c r="S117" s="115"/>
      <c r="T117" s="115"/>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7"/>
    </row>
    <row r="118" ht="15.75" customHeight="1">
      <c r="A118" s="28"/>
      <c r="B118" s="28"/>
      <c r="C118" s="28"/>
      <c r="D118" s="28"/>
      <c r="E118" s="28"/>
      <c r="F118" s="28"/>
      <c r="G118" s="28"/>
      <c r="H118" s="28"/>
      <c r="I118" s="28"/>
      <c r="J118" s="28"/>
      <c r="K118" s="28"/>
      <c r="L118" s="28"/>
      <c r="M118" s="115"/>
      <c r="N118" s="115"/>
      <c r="O118" s="115"/>
      <c r="P118" s="115"/>
      <c r="Q118" s="115"/>
      <c r="R118" s="115"/>
      <c r="S118" s="115"/>
      <c r="T118" s="115"/>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7"/>
    </row>
    <row r="119" ht="15.75" customHeight="1">
      <c r="A119" s="28"/>
      <c r="B119" s="28"/>
      <c r="C119" s="28"/>
      <c r="D119" s="28"/>
      <c r="E119" s="28"/>
      <c r="F119" s="28"/>
      <c r="G119" s="28"/>
      <c r="H119" s="28"/>
      <c r="I119" s="28"/>
      <c r="J119" s="28"/>
      <c r="K119" s="28"/>
      <c r="L119" s="28"/>
      <c r="M119" s="115"/>
      <c r="N119" s="115"/>
      <c r="O119" s="115"/>
      <c r="P119" s="115"/>
      <c r="Q119" s="115"/>
      <c r="R119" s="115"/>
      <c r="S119" s="115"/>
      <c r="T119" s="115"/>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7"/>
    </row>
    <row r="120" ht="15.75" customHeight="1">
      <c r="A120" s="28"/>
      <c r="B120" s="28"/>
      <c r="C120" s="28"/>
      <c r="D120" s="28"/>
      <c r="E120" s="28"/>
      <c r="F120" s="28"/>
      <c r="G120" s="28"/>
      <c r="H120" s="28"/>
      <c r="I120" s="28"/>
      <c r="J120" s="28"/>
      <c r="K120" s="28"/>
      <c r="L120" s="28"/>
      <c r="M120" s="115"/>
      <c r="N120" s="115"/>
      <c r="O120" s="115"/>
      <c r="P120" s="115"/>
      <c r="Q120" s="115"/>
      <c r="R120" s="115"/>
      <c r="S120" s="115"/>
      <c r="T120" s="115"/>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7"/>
    </row>
    <row r="121" ht="15.75" customHeight="1">
      <c r="A121" s="28"/>
      <c r="B121" s="28"/>
      <c r="C121" s="28"/>
      <c r="D121" s="28"/>
      <c r="E121" s="28"/>
      <c r="F121" s="28"/>
      <c r="G121" s="28"/>
      <c r="H121" s="28"/>
      <c r="I121" s="28"/>
      <c r="J121" s="28"/>
      <c r="K121" s="28"/>
      <c r="L121" s="28"/>
      <c r="M121" s="115"/>
      <c r="N121" s="115"/>
      <c r="O121" s="115"/>
      <c r="P121" s="115"/>
      <c r="Q121" s="115"/>
      <c r="R121" s="115"/>
      <c r="S121" s="115"/>
      <c r="T121" s="115"/>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7"/>
    </row>
    <row r="122" ht="15.75" customHeight="1">
      <c r="A122" s="28"/>
      <c r="B122" s="28"/>
      <c r="C122" s="28"/>
      <c r="D122" s="28"/>
      <c r="E122" s="28"/>
      <c r="F122" s="28"/>
      <c r="G122" s="28"/>
      <c r="H122" s="28"/>
      <c r="I122" s="28"/>
      <c r="J122" s="28"/>
      <c r="K122" s="28"/>
      <c r="L122" s="28"/>
      <c r="M122" s="115"/>
      <c r="N122" s="115"/>
      <c r="O122" s="115"/>
      <c r="P122" s="115"/>
      <c r="Q122" s="115"/>
      <c r="R122" s="115"/>
      <c r="S122" s="115"/>
      <c r="T122" s="115"/>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7"/>
    </row>
    <row r="123" ht="15.75" customHeight="1">
      <c r="A123" s="28"/>
      <c r="B123" s="28"/>
      <c r="C123" s="28"/>
      <c r="D123" s="28"/>
      <c r="E123" s="28"/>
      <c r="F123" s="28"/>
      <c r="G123" s="28"/>
      <c r="H123" s="28"/>
      <c r="I123" s="28"/>
      <c r="J123" s="28"/>
      <c r="K123" s="28"/>
      <c r="L123" s="28"/>
      <c r="M123" s="115"/>
      <c r="N123" s="115"/>
      <c r="O123" s="115"/>
      <c r="P123" s="115"/>
      <c r="Q123" s="115"/>
      <c r="R123" s="115"/>
      <c r="S123" s="115"/>
      <c r="T123" s="115"/>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7"/>
    </row>
    <row r="124" ht="15.75" customHeight="1">
      <c r="A124" s="28"/>
      <c r="B124" s="28"/>
      <c r="C124" s="28"/>
      <c r="D124" s="28"/>
      <c r="E124" s="28"/>
      <c r="F124" s="28"/>
      <c r="G124" s="28"/>
      <c r="H124" s="28"/>
      <c r="I124" s="28"/>
      <c r="J124" s="28"/>
      <c r="K124" s="28"/>
      <c r="L124" s="28"/>
      <c r="M124" s="115"/>
      <c r="N124" s="115"/>
      <c r="O124" s="115"/>
      <c r="P124" s="115"/>
      <c r="Q124" s="115"/>
      <c r="R124" s="115"/>
      <c r="S124" s="115"/>
      <c r="T124" s="115"/>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7"/>
    </row>
    <row r="125" ht="15.75" customHeight="1">
      <c r="A125" s="28"/>
      <c r="B125" s="28"/>
      <c r="C125" s="28"/>
      <c r="D125" s="28"/>
      <c r="E125" s="28"/>
      <c r="F125" s="28"/>
      <c r="G125" s="28"/>
      <c r="H125" s="28"/>
      <c r="I125" s="28"/>
      <c r="J125" s="28"/>
      <c r="K125" s="28"/>
      <c r="L125" s="28"/>
      <c r="M125" s="115"/>
      <c r="N125" s="115"/>
      <c r="O125" s="115"/>
      <c r="P125" s="115"/>
      <c r="Q125" s="115"/>
      <c r="R125" s="115"/>
      <c r="S125" s="115"/>
      <c r="T125" s="115"/>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7"/>
    </row>
    <row r="126" ht="15.75" customHeight="1">
      <c r="A126" s="28"/>
      <c r="B126" s="28"/>
      <c r="C126" s="28"/>
      <c r="D126" s="28"/>
      <c r="E126" s="28"/>
      <c r="F126" s="28"/>
      <c r="G126" s="28"/>
      <c r="H126" s="28"/>
      <c r="I126" s="28"/>
      <c r="J126" s="28"/>
      <c r="K126" s="28"/>
      <c r="L126" s="28"/>
      <c r="M126" s="115"/>
      <c r="N126" s="115"/>
      <c r="O126" s="115"/>
      <c r="P126" s="115"/>
      <c r="Q126" s="115"/>
      <c r="R126" s="115"/>
      <c r="S126" s="115"/>
      <c r="T126" s="115"/>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7"/>
    </row>
    <row r="127" ht="15.75" customHeight="1">
      <c r="A127" s="28"/>
      <c r="B127" s="28"/>
      <c r="C127" s="28"/>
      <c r="D127" s="28"/>
      <c r="E127" s="28"/>
      <c r="F127" s="28"/>
      <c r="G127" s="28"/>
      <c r="H127" s="28"/>
      <c r="I127" s="28"/>
      <c r="J127" s="28"/>
      <c r="K127" s="28"/>
      <c r="L127" s="28"/>
      <c r="M127" s="115"/>
      <c r="N127" s="115"/>
      <c r="O127" s="115"/>
      <c r="P127" s="115"/>
      <c r="Q127" s="115"/>
      <c r="R127" s="115"/>
      <c r="S127" s="115"/>
      <c r="T127" s="115"/>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7"/>
    </row>
    <row r="128" ht="15.75" customHeight="1">
      <c r="A128" s="28"/>
      <c r="B128" s="28"/>
      <c r="C128" s="28"/>
      <c r="D128" s="28"/>
      <c r="E128" s="28"/>
      <c r="F128" s="28"/>
      <c r="G128" s="28"/>
      <c r="H128" s="28"/>
      <c r="I128" s="28"/>
      <c r="J128" s="28"/>
      <c r="K128" s="28"/>
      <c r="L128" s="28"/>
      <c r="M128" s="115"/>
      <c r="N128" s="115"/>
      <c r="O128" s="115"/>
      <c r="P128" s="115"/>
      <c r="Q128" s="115"/>
      <c r="R128" s="115"/>
      <c r="S128" s="115"/>
      <c r="T128" s="115"/>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7"/>
    </row>
    <row r="129" ht="15.75" customHeight="1">
      <c r="A129" s="28"/>
      <c r="B129" s="28"/>
      <c r="C129" s="28"/>
      <c r="D129" s="28"/>
      <c r="E129" s="28"/>
      <c r="F129" s="28"/>
      <c r="G129" s="28"/>
      <c r="H129" s="28"/>
      <c r="I129" s="28"/>
      <c r="J129" s="28"/>
      <c r="K129" s="28"/>
      <c r="L129" s="28"/>
      <c r="M129" s="115"/>
      <c r="N129" s="115"/>
      <c r="O129" s="115"/>
      <c r="P129" s="115"/>
      <c r="Q129" s="115"/>
      <c r="R129" s="115"/>
      <c r="S129" s="115"/>
      <c r="T129" s="115"/>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7"/>
    </row>
    <row r="130" ht="15.75" customHeight="1">
      <c r="A130" s="28"/>
      <c r="B130" s="28"/>
      <c r="C130" s="28"/>
      <c r="D130" s="28"/>
      <c r="E130" s="28"/>
      <c r="F130" s="28"/>
      <c r="G130" s="28"/>
      <c r="H130" s="28"/>
      <c r="I130" s="28"/>
      <c r="J130" s="28"/>
      <c r="K130" s="28"/>
      <c r="L130" s="28"/>
      <c r="M130" s="115"/>
      <c r="N130" s="115"/>
      <c r="O130" s="115"/>
      <c r="P130" s="115"/>
      <c r="Q130" s="115"/>
      <c r="R130" s="115"/>
      <c r="S130" s="115"/>
      <c r="T130" s="115"/>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7"/>
    </row>
    <row r="131" ht="15.75" customHeight="1">
      <c r="A131" s="28"/>
      <c r="B131" s="28"/>
      <c r="C131" s="28"/>
      <c r="D131" s="28"/>
      <c r="E131" s="28"/>
      <c r="F131" s="28"/>
      <c r="G131" s="28"/>
      <c r="H131" s="28"/>
      <c r="I131" s="28"/>
      <c r="J131" s="28"/>
      <c r="K131" s="28"/>
      <c r="L131" s="28"/>
      <c r="M131" s="115"/>
      <c r="N131" s="115"/>
      <c r="O131" s="115"/>
      <c r="P131" s="115"/>
      <c r="Q131" s="115"/>
      <c r="R131" s="115"/>
      <c r="S131" s="115"/>
      <c r="T131" s="115"/>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7"/>
    </row>
    <row r="132" ht="15.75" customHeight="1">
      <c r="A132" s="28"/>
      <c r="B132" s="28"/>
      <c r="C132" s="28"/>
      <c r="D132" s="28"/>
      <c r="E132" s="28"/>
      <c r="F132" s="28"/>
      <c r="G132" s="28"/>
      <c r="H132" s="28"/>
      <c r="I132" s="28"/>
      <c r="J132" s="28"/>
      <c r="K132" s="28"/>
      <c r="L132" s="28"/>
      <c r="M132" s="115"/>
      <c r="N132" s="115"/>
      <c r="O132" s="115"/>
      <c r="P132" s="115"/>
      <c r="Q132" s="115"/>
      <c r="R132" s="115"/>
      <c r="S132" s="115"/>
      <c r="T132" s="115"/>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7"/>
    </row>
    <row r="133" ht="15.75" customHeight="1">
      <c r="A133" s="28"/>
      <c r="B133" s="28"/>
      <c r="C133" s="28"/>
      <c r="D133" s="28"/>
      <c r="E133" s="28"/>
      <c r="F133" s="28"/>
      <c r="G133" s="28"/>
      <c r="H133" s="28"/>
      <c r="I133" s="28"/>
      <c r="J133" s="28"/>
      <c r="K133" s="28"/>
      <c r="L133" s="28"/>
      <c r="M133" s="115"/>
      <c r="N133" s="115"/>
      <c r="O133" s="115"/>
      <c r="P133" s="115"/>
      <c r="Q133" s="115"/>
      <c r="R133" s="115"/>
      <c r="S133" s="115"/>
      <c r="T133" s="115"/>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7"/>
    </row>
    <row r="134" ht="15.75" customHeight="1">
      <c r="A134" s="28"/>
      <c r="B134" s="28"/>
      <c r="C134" s="28"/>
      <c r="D134" s="28"/>
      <c r="E134" s="28"/>
      <c r="F134" s="28"/>
      <c r="G134" s="28"/>
      <c r="H134" s="28"/>
      <c r="I134" s="28"/>
      <c r="J134" s="28"/>
      <c r="K134" s="28"/>
      <c r="L134" s="28"/>
      <c r="M134" s="115"/>
      <c r="N134" s="115"/>
      <c r="O134" s="115"/>
      <c r="P134" s="115"/>
      <c r="Q134" s="115"/>
      <c r="R134" s="115"/>
      <c r="S134" s="115"/>
      <c r="T134" s="115"/>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7"/>
    </row>
    <row r="135" ht="15.75" customHeight="1">
      <c r="A135" s="28"/>
      <c r="B135" s="28"/>
      <c r="C135" s="28"/>
      <c r="D135" s="28"/>
      <c r="E135" s="28"/>
      <c r="F135" s="28"/>
      <c r="G135" s="28"/>
      <c r="H135" s="28"/>
      <c r="I135" s="28"/>
      <c r="J135" s="28"/>
      <c r="K135" s="28"/>
      <c r="L135" s="28"/>
      <c r="M135" s="115"/>
      <c r="N135" s="115"/>
      <c r="O135" s="115"/>
      <c r="P135" s="115"/>
      <c r="Q135" s="115"/>
      <c r="R135" s="115"/>
      <c r="S135" s="115"/>
      <c r="T135" s="115"/>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7"/>
    </row>
    <row r="136" ht="15.75" customHeight="1">
      <c r="A136" s="28"/>
      <c r="B136" s="28"/>
      <c r="C136" s="28"/>
      <c r="D136" s="28"/>
      <c r="E136" s="28"/>
      <c r="F136" s="28"/>
      <c r="G136" s="28"/>
      <c r="H136" s="28"/>
      <c r="I136" s="28"/>
      <c r="J136" s="28"/>
      <c r="K136" s="28"/>
      <c r="L136" s="28"/>
      <c r="M136" s="115"/>
      <c r="N136" s="115"/>
      <c r="O136" s="115"/>
      <c r="P136" s="115"/>
      <c r="Q136" s="115"/>
      <c r="R136" s="115"/>
      <c r="S136" s="115"/>
      <c r="T136" s="115"/>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7"/>
    </row>
    <row r="137" ht="15.75" customHeight="1">
      <c r="A137" s="28"/>
      <c r="B137" s="28"/>
      <c r="C137" s="28"/>
      <c r="D137" s="28"/>
      <c r="E137" s="28"/>
      <c r="F137" s="28"/>
      <c r="G137" s="28"/>
      <c r="H137" s="28"/>
      <c r="I137" s="28"/>
      <c r="J137" s="28"/>
      <c r="K137" s="28"/>
      <c r="L137" s="28"/>
      <c r="M137" s="115"/>
      <c r="N137" s="115"/>
      <c r="O137" s="115"/>
      <c r="P137" s="115"/>
      <c r="Q137" s="115"/>
      <c r="R137" s="115"/>
      <c r="S137" s="115"/>
      <c r="T137" s="115"/>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7"/>
    </row>
    <row r="138" ht="15.75" customHeight="1">
      <c r="A138" s="28"/>
      <c r="B138" s="28"/>
      <c r="C138" s="28"/>
      <c r="D138" s="28"/>
      <c r="E138" s="28"/>
      <c r="F138" s="28"/>
      <c r="G138" s="28"/>
      <c r="H138" s="28"/>
      <c r="I138" s="28"/>
      <c r="J138" s="28"/>
      <c r="K138" s="28"/>
      <c r="L138" s="28"/>
      <c r="M138" s="115"/>
      <c r="N138" s="115"/>
      <c r="O138" s="115"/>
      <c r="P138" s="115"/>
      <c r="Q138" s="115"/>
      <c r="R138" s="115"/>
      <c r="S138" s="115"/>
      <c r="T138" s="115"/>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7"/>
    </row>
    <row r="139" ht="15.75" customHeight="1">
      <c r="A139" s="28"/>
      <c r="B139" s="28"/>
      <c r="C139" s="28"/>
      <c r="D139" s="28"/>
      <c r="E139" s="28"/>
      <c r="F139" s="28"/>
      <c r="G139" s="28"/>
      <c r="H139" s="28"/>
      <c r="I139" s="28"/>
      <c r="J139" s="28"/>
      <c r="K139" s="28"/>
      <c r="L139" s="28"/>
      <c r="M139" s="115"/>
      <c r="N139" s="115"/>
      <c r="O139" s="115"/>
      <c r="P139" s="115"/>
      <c r="Q139" s="115"/>
      <c r="R139" s="115"/>
      <c r="S139" s="115"/>
      <c r="T139" s="115"/>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7"/>
    </row>
    <row r="140" ht="15.75" customHeight="1">
      <c r="A140" s="28"/>
      <c r="B140" s="28"/>
      <c r="C140" s="28"/>
      <c r="D140" s="28"/>
      <c r="E140" s="28"/>
      <c r="F140" s="28"/>
      <c r="G140" s="28"/>
      <c r="H140" s="28"/>
      <c r="I140" s="28"/>
      <c r="J140" s="28"/>
      <c r="K140" s="28"/>
      <c r="L140" s="28"/>
      <c r="M140" s="115"/>
      <c r="N140" s="115"/>
      <c r="O140" s="115"/>
      <c r="P140" s="115"/>
      <c r="Q140" s="115"/>
      <c r="R140" s="115"/>
      <c r="S140" s="115"/>
      <c r="T140" s="115"/>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7"/>
    </row>
    <row r="141" ht="15.75" customHeight="1">
      <c r="A141" s="28"/>
      <c r="B141" s="28"/>
      <c r="C141" s="28"/>
      <c r="D141" s="28"/>
      <c r="E141" s="28"/>
      <c r="F141" s="28"/>
      <c r="G141" s="28"/>
      <c r="H141" s="28"/>
      <c r="I141" s="28"/>
      <c r="J141" s="28"/>
      <c r="K141" s="28"/>
      <c r="L141" s="28"/>
      <c r="M141" s="115"/>
      <c r="N141" s="115"/>
      <c r="O141" s="115"/>
      <c r="P141" s="115"/>
      <c r="Q141" s="115"/>
      <c r="R141" s="115"/>
      <c r="S141" s="115"/>
      <c r="T141" s="115"/>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7"/>
    </row>
    <row r="142" ht="15.75" customHeight="1">
      <c r="A142" s="28"/>
      <c r="B142" s="28"/>
      <c r="C142" s="28"/>
      <c r="D142" s="28"/>
      <c r="E142" s="28"/>
      <c r="F142" s="28"/>
      <c r="G142" s="28"/>
      <c r="H142" s="28"/>
      <c r="I142" s="28"/>
      <c r="J142" s="28"/>
      <c r="K142" s="28"/>
      <c r="L142" s="28"/>
      <c r="M142" s="115"/>
      <c r="N142" s="115"/>
      <c r="O142" s="115"/>
      <c r="P142" s="115"/>
      <c r="Q142" s="115"/>
      <c r="R142" s="115"/>
      <c r="S142" s="115"/>
      <c r="T142" s="115"/>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7"/>
    </row>
    <row r="143" ht="15.75" customHeight="1">
      <c r="A143" s="28"/>
      <c r="B143" s="28"/>
      <c r="C143" s="28"/>
      <c r="D143" s="28"/>
      <c r="E143" s="28"/>
      <c r="F143" s="28"/>
      <c r="G143" s="28"/>
      <c r="H143" s="28"/>
      <c r="I143" s="28"/>
      <c r="J143" s="28"/>
      <c r="K143" s="28"/>
      <c r="L143" s="28"/>
      <c r="M143" s="115"/>
      <c r="N143" s="115"/>
      <c r="O143" s="115"/>
      <c r="P143" s="115"/>
      <c r="Q143" s="115"/>
      <c r="R143" s="115"/>
      <c r="S143" s="115"/>
      <c r="T143" s="115"/>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7"/>
    </row>
    <row r="144" ht="15.75" customHeight="1">
      <c r="A144" s="28"/>
      <c r="B144" s="28"/>
      <c r="C144" s="28"/>
      <c r="D144" s="28"/>
      <c r="E144" s="28"/>
      <c r="F144" s="28"/>
      <c r="G144" s="28"/>
      <c r="H144" s="28"/>
      <c r="I144" s="28"/>
      <c r="J144" s="28"/>
      <c r="K144" s="28"/>
      <c r="L144" s="28"/>
      <c r="M144" s="115"/>
      <c r="N144" s="115"/>
      <c r="O144" s="115"/>
      <c r="P144" s="115"/>
      <c r="Q144" s="115"/>
      <c r="R144" s="115"/>
      <c r="S144" s="115"/>
      <c r="T144" s="115"/>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7"/>
    </row>
    <row r="145" ht="15.75" customHeight="1">
      <c r="A145" s="28"/>
      <c r="B145" s="28"/>
      <c r="C145" s="28"/>
      <c r="D145" s="28"/>
      <c r="E145" s="28"/>
      <c r="F145" s="28"/>
      <c r="G145" s="28"/>
      <c r="H145" s="28"/>
      <c r="I145" s="28"/>
      <c r="J145" s="28"/>
      <c r="K145" s="28"/>
      <c r="L145" s="28"/>
      <c r="M145" s="115"/>
      <c r="N145" s="115"/>
      <c r="O145" s="115"/>
      <c r="P145" s="115"/>
      <c r="Q145" s="115"/>
      <c r="R145" s="115"/>
      <c r="S145" s="115"/>
      <c r="T145" s="115"/>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7"/>
    </row>
    <row r="146" ht="15.75" customHeight="1">
      <c r="A146" s="28"/>
      <c r="B146" s="28"/>
      <c r="C146" s="28"/>
      <c r="D146" s="28"/>
      <c r="E146" s="28"/>
      <c r="F146" s="28"/>
      <c r="G146" s="28"/>
      <c r="H146" s="28"/>
      <c r="I146" s="28"/>
      <c r="J146" s="28"/>
      <c r="K146" s="28"/>
      <c r="L146" s="28"/>
      <c r="M146" s="115"/>
      <c r="N146" s="115"/>
      <c r="O146" s="115"/>
      <c r="P146" s="115"/>
      <c r="Q146" s="115"/>
      <c r="R146" s="115"/>
      <c r="S146" s="115"/>
      <c r="T146" s="115"/>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7"/>
    </row>
    <row r="147" ht="15.75" customHeight="1">
      <c r="A147" s="28"/>
      <c r="B147" s="28"/>
      <c r="C147" s="28"/>
      <c r="D147" s="28"/>
      <c r="E147" s="28"/>
      <c r="F147" s="28"/>
      <c r="G147" s="28"/>
      <c r="H147" s="28"/>
      <c r="I147" s="28"/>
      <c r="J147" s="28"/>
      <c r="K147" s="28"/>
      <c r="L147" s="28"/>
      <c r="M147" s="115"/>
      <c r="N147" s="115"/>
      <c r="O147" s="115"/>
      <c r="P147" s="115"/>
      <c r="Q147" s="115"/>
      <c r="R147" s="115"/>
      <c r="S147" s="115"/>
      <c r="T147" s="115"/>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7"/>
    </row>
    <row r="148" ht="15.75" customHeight="1">
      <c r="A148" s="28"/>
      <c r="B148" s="28"/>
      <c r="C148" s="28"/>
      <c r="D148" s="28"/>
      <c r="E148" s="28"/>
      <c r="F148" s="28"/>
      <c r="G148" s="28"/>
      <c r="H148" s="28"/>
      <c r="I148" s="28"/>
      <c r="J148" s="28"/>
      <c r="K148" s="28"/>
      <c r="L148" s="28"/>
      <c r="M148" s="115"/>
      <c r="N148" s="115"/>
      <c r="O148" s="115"/>
      <c r="P148" s="115"/>
      <c r="Q148" s="115"/>
      <c r="R148" s="115"/>
      <c r="S148" s="115"/>
      <c r="T148" s="115"/>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7"/>
    </row>
    <row r="149" ht="15.75" customHeight="1">
      <c r="A149" s="28"/>
      <c r="B149" s="28"/>
      <c r="C149" s="28"/>
      <c r="D149" s="28"/>
      <c r="E149" s="28"/>
      <c r="F149" s="28"/>
      <c r="G149" s="28"/>
      <c r="H149" s="28"/>
      <c r="I149" s="28"/>
      <c r="J149" s="28"/>
      <c r="K149" s="28"/>
      <c r="L149" s="28"/>
      <c r="M149" s="115"/>
      <c r="N149" s="115"/>
      <c r="O149" s="115"/>
      <c r="P149" s="115"/>
      <c r="Q149" s="115"/>
      <c r="R149" s="115"/>
      <c r="S149" s="115"/>
      <c r="T149" s="115"/>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7"/>
    </row>
    <row r="150" ht="15.75" customHeight="1">
      <c r="A150" s="28"/>
      <c r="B150" s="28"/>
      <c r="C150" s="28"/>
      <c r="D150" s="28"/>
      <c r="E150" s="28"/>
      <c r="F150" s="28"/>
      <c r="G150" s="28"/>
      <c r="H150" s="28"/>
      <c r="I150" s="28"/>
      <c r="J150" s="28"/>
      <c r="K150" s="28"/>
      <c r="L150" s="28"/>
      <c r="M150" s="115"/>
      <c r="N150" s="115"/>
      <c r="O150" s="115"/>
      <c r="P150" s="115"/>
      <c r="Q150" s="115"/>
      <c r="R150" s="115"/>
      <c r="S150" s="115"/>
      <c r="T150" s="115"/>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7"/>
    </row>
    <row r="151" ht="15.75" customHeight="1">
      <c r="A151" s="28"/>
      <c r="B151" s="28"/>
      <c r="C151" s="28"/>
      <c r="D151" s="28"/>
      <c r="E151" s="28"/>
      <c r="F151" s="28"/>
      <c r="G151" s="28"/>
      <c r="H151" s="28"/>
      <c r="I151" s="28"/>
      <c r="J151" s="28"/>
      <c r="K151" s="28"/>
      <c r="L151" s="28"/>
      <c r="M151" s="115"/>
      <c r="N151" s="115"/>
      <c r="O151" s="115"/>
      <c r="P151" s="115"/>
      <c r="Q151" s="115"/>
      <c r="R151" s="115"/>
      <c r="S151" s="115"/>
      <c r="T151" s="115"/>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7"/>
    </row>
    <row r="152" ht="15.75" customHeight="1">
      <c r="A152" s="28"/>
      <c r="B152" s="28"/>
      <c r="C152" s="28"/>
      <c r="D152" s="28"/>
      <c r="E152" s="28"/>
      <c r="F152" s="28"/>
      <c r="G152" s="28"/>
      <c r="H152" s="28"/>
      <c r="I152" s="28"/>
      <c r="J152" s="28"/>
      <c r="K152" s="28"/>
      <c r="L152" s="28"/>
      <c r="M152" s="115"/>
      <c r="N152" s="115"/>
      <c r="O152" s="115"/>
      <c r="P152" s="115"/>
      <c r="Q152" s="115"/>
      <c r="R152" s="115"/>
      <c r="S152" s="115"/>
      <c r="T152" s="115"/>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7"/>
    </row>
    <row r="153" ht="15.75" customHeight="1">
      <c r="A153" s="28"/>
      <c r="B153" s="28"/>
      <c r="C153" s="28"/>
      <c r="D153" s="28"/>
      <c r="E153" s="28"/>
      <c r="F153" s="28"/>
      <c r="G153" s="28"/>
      <c r="H153" s="28"/>
      <c r="I153" s="28"/>
      <c r="J153" s="28"/>
      <c r="K153" s="28"/>
      <c r="L153" s="28"/>
      <c r="M153" s="115"/>
      <c r="N153" s="115"/>
      <c r="O153" s="115"/>
      <c r="P153" s="115"/>
      <c r="Q153" s="115"/>
      <c r="R153" s="115"/>
      <c r="S153" s="115"/>
      <c r="T153" s="115"/>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7"/>
    </row>
    <row r="154" ht="15.75" customHeight="1">
      <c r="A154" s="28"/>
      <c r="B154" s="28"/>
      <c r="C154" s="28"/>
      <c r="D154" s="28"/>
      <c r="E154" s="28"/>
      <c r="F154" s="28"/>
      <c r="G154" s="28"/>
      <c r="H154" s="28"/>
      <c r="I154" s="28"/>
      <c r="J154" s="28"/>
      <c r="K154" s="28"/>
      <c r="L154" s="28"/>
      <c r="M154" s="115"/>
      <c r="N154" s="115"/>
      <c r="O154" s="115"/>
      <c r="P154" s="115"/>
      <c r="Q154" s="115"/>
      <c r="R154" s="115"/>
      <c r="S154" s="115"/>
      <c r="T154" s="115"/>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7"/>
    </row>
    <row r="155" ht="15.75" customHeight="1">
      <c r="A155" s="28"/>
      <c r="B155" s="28"/>
      <c r="C155" s="28"/>
      <c r="D155" s="28"/>
      <c r="E155" s="28"/>
      <c r="F155" s="28"/>
      <c r="G155" s="28"/>
      <c r="H155" s="28"/>
      <c r="I155" s="28"/>
      <c r="J155" s="28"/>
      <c r="K155" s="28"/>
      <c r="L155" s="28"/>
      <c r="M155" s="115"/>
      <c r="N155" s="115"/>
      <c r="O155" s="115"/>
      <c r="P155" s="115"/>
      <c r="Q155" s="115"/>
      <c r="R155" s="115"/>
      <c r="S155" s="115"/>
      <c r="T155" s="115"/>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7"/>
    </row>
    <row r="156" ht="15.75" customHeight="1">
      <c r="A156" s="28"/>
      <c r="B156" s="28"/>
      <c r="C156" s="28"/>
      <c r="D156" s="28"/>
      <c r="E156" s="28"/>
      <c r="F156" s="28"/>
      <c r="G156" s="28"/>
      <c r="H156" s="28"/>
      <c r="I156" s="28"/>
      <c r="J156" s="28"/>
      <c r="K156" s="28"/>
      <c r="L156" s="28"/>
      <c r="M156" s="115"/>
      <c r="N156" s="115"/>
      <c r="O156" s="115"/>
      <c r="P156" s="115"/>
      <c r="Q156" s="115"/>
      <c r="R156" s="115"/>
      <c r="S156" s="115"/>
      <c r="T156" s="115"/>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7"/>
    </row>
    <row r="157" ht="15.75" customHeight="1">
      <c r="A157" s="28"/>
      <c r="B157" s="28"/>
      <c r="C157" s="28"/>
      <c r="D157" s="28"/>
      <c r="E157" s="28"/>
      <c r="F157" s="28"/>
      <c r="G157" s="28"/>
      <c r="H157" s="28"/>
      <c r="I157" s="28"/>
      <c r="J157" s="28"/>
      <c r="K157" s="28"/>
      <c r="L157" s="28"/>
      <c r="M157" s="115"/>
      <c r="N157" s="115"/>
      <c r="O157" s="115"/>
      <c r="P157" s="115"/>
      <c r="Q157" s="115"/>
      <c r="R157" s="115"/>
      <c r="S157" s="115"/>
      <c r="T157" s="115"/>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7"/>
    </row>
    <row r="158" ht="15.75" customHeight="1">
      <c r="A158" s="28"/>
      <c r="B158" s="28"/>
      <c r="C158" s="28"/>
      <c r="D158" s="28"/>
      <c r="E158" s="28"/>
      <c r="F158" s="28"/>
      <c r="G158" s="28"/>
      <c r="H158" s="28"/>
      <c r="I158" s="28"/>
      <c r="J158" s="28"/>
      <c r="K158" s="28"/>
      <c r="L158" s="28"/>
      <c r="M158" s="115"/>
      <c r="N158" s="115"/>
      <c r="O158" s="115"/>
      <c r="P158" s="115"/>
      <c r="Q158" s="115"/>
      <c r="R158" s="115"/>
      <c r="S158" s="115"/>
      <c r="T158" s="115"/>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7"/>
    </row>
    <row r="159" ht="15.75" customHeight="1">
      <c r="A159" s="28"/>
      <c r="B159" s="28"/>
      <c r="C159" s="28"/>
      <c r="D159" s="28"/>
      <c r="E159" s="28"/>
      <c r="F159" s="28"/>
      <c r="G159" s="28"/>
      <c r="H159" s="28"/>
      <c r="I159" s="28"/>
      <c r="J159" s="28"/>
      <c r="K159" s="28"/>
      <c r="L159" s="28"/>
      <c r="M159" s="115"/>
      <c r="N159" s="115"/>
      <c r="O159" s="115"/>
      <c r="P159" s="115"/>
      <c r="Q159" s="115"/>
      <c r="R159" s="115"/>
      <c r="S159" s="115"/>
      <c r="T159" s="115"/>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7"/>
    </row>
    <row r="160" ht="15.75" customHeight="1">
      <c r="A160" s="28"/>
      <c r="B160" s="28"/>
      <c r="C160" s="28"/>
      <c r="D160" s="28"/>
      <c r="E160" s="28"/>
      <c r="F160" s="28"/>
      <c r="G160" s="28"/>
      <c r="H160" s="28"/>
      <c r="I160" s="28"/>
      <c r="J160" s="28"/>
      <c r="K160" s="28"/>
      <c r="L160" s="28"/>
      <c r="M160" s="115"/>
      <c r="N160" s="115"/>
      <c r="O160" s="115"/>
      <c r="P160" s="115"/>
      <c r="Q160" s="115"/>
      <c r="R160" s="115"/>
      <c r="S160" s="115"/>
      <c r="T160" s="115"/>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7"/>
    </row>
    <row r="161" ht="15.75" customHeight="1">
      <c r="A161" s="28"/>
      <c r="B161" s="28"/>
      <c r="C161" s="28"/>
      <c r="D161" s="28"/>
      <c r="E161" s="28"/>
      <c r="F161" s="28"/>
      <c r="G161" s="28"/>
      <c r="H161" s="28"/>
      <c r="I161" s="28"/>
      <c r="J161" s="28"/>
      <c r="K161" s="28"/>
      <c r="L161" s="28"/>
      <c r="M161" s="115"/>
      <c r="N161" s="115"/>
      <c r="O161" s="115"/>
      <c r="P161" s="115"/>
      <c r="Q161" s="115"/>
      <c r="R161" s="115"/>
      <c r="S161" s="115"/>
      <c r="T161" s="115"/>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7"/>
    </row>
    <row r="162" ht="15.75" customHeight="1">
      <c r="A162" s="28"/>
      <c r="B162" s="28"/>
      <c r="C162" s="28"/>
      <c r="D162" s="28"/>
      <c r="E162" s="28"/>
      <c r="F162" s="28"/>
      <c r="G162" s="28"/>
      <c r="H162" s="28"/>
      <c r="I162" s="28"/>
      <c r="J162" s="28"/>
      <c r="K162" s="28"/>
      <c r="L162" s="28"/>
      <c r="M162" s="115"/>
      <c r="N162" s="115"/>
      <c r="O162" s="115"/>
      <c r="P162" s="115"/>
      <c r="Q162" s="115"/>
      <c r="R162" s="115"/>
      <c r="S162" s="115"/>
      <c r="T162" s="115"/>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7"/>
    </row>
    <row r="163" ht="15.75" customHeight="1">
      <c r="A163" s="28"/>
      <c r="B163" s="28"/>
      <c r="C163" s="28"/>
      <c r="D163" s="28"/>
      <c r="E163" s="28"/>
      <c r="F163" s="28"/>
      <c r="G163" s="28"/>
      <c r="H163" s="28"/>
      <c r="I163" s="28"/>
      <c r="J163" s="28"/>
      <c r="K163" s="28"/>
      <c r="L163" s="28"/>
      <c r="M163" s="115"/>
      <c r="N163" s="115"/>
      <c r="O163" s="115"/>
      <c r="P163" s="115"/>
      <c r="Q163" s="115"/>
      <c r="R163" s="115"/>
      <c r="S163" s="115"/>
      <c r="T163" s="115"/>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7"/>
    </row>
    <row r="164" ht="15.75" customHeight="1">
      <c r="A164" s="28"/>
      <c r="B164" s="28"/>
      <c r="C164" s="28"/>
      <c r="D164" s="28"/>
      <c r="E164" s="28"/>
      <c r="F164" s="28"/>
      <c r="G164" s="28"/>
      <c r="H164" s="28"/>
      <c r="I164" s="28"/>
      <c r="J164" s="28"/>
      <c r="K164" s="28"/>
      <c r="L164" s="28"/>
      <c r="M164" s="115"/>
      <c r="N164" s="115"/>
      <c r="O164" s="115"/>
      <c r="P164" s="115"/>
      <c r="Q164" s="115"/>
      <c r="R164" s="115"/>
      <c r="S164" s="115"/>
      <c r="T164" s="115"/>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7"/>
    </row>
    <row r="165" ht="15.75" customHeight="1">
      <c r="A165" s="28"/>
      <c r="B165" s="28"/>
      <c r="C165" s="28"/>
      <c r="D165" s="28"/>
      <c r="E165" s="28"/>
      <c r="F165" s="28"/>
      <c r="G165" s="28"/>
      <c r="H165" s="28"/>
      <c r="I165" s="28"/>
      <c r="J165" s="28"/>
      <c r="K165" s="28"/>
      <c r="L165" s="28"/>
      <c r="M165" s="115"/>
      <c r="N165" s="115"/>
      <c r="O165" s="115"/>
      <c r="P165" s="115"/>
      <c r="Q165" s="115"/>
      <c r="R165" s="115"/>
      <c r="S165" s="115"/>
      <c r="T165" s="115"/>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7"/>
    </row>
    <row r="166" ht="15.75" customHeight="1">
      <c r="A166" s="28"/>
      <c r="B166" s="28"/>
      <c r="C166" s="28"/>
      <c r="D166" s="28"/>
      <c r="E166" s="28"/>
      <c r="F166" s="28"/>
      <c r="G166" s="28"/>
      <c r="H166" s="28"/>
      <c r="I166" s="28"/>
      <c r="J166" s="28"/>
      <c r="K166" s="28"/>
      <c r="L166" s="28"/>
      <c r="M166" s="115"/>
      <c r="N166" s="115"/>
      <c r="O166" s="115"/>
      <c r="P166" s="115"/>
      <c r="Q166" s="115"/>
      <c r="R166" s="115"/>
      <c r="S166" s="115"/>
      <c r="T166" s="115"/>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7"/>
    </row>
    <row r="167" ht="15.75" customHeight="1">
      <c r="A167" s="28"/>
      <c r="B167" s="28"/>
      <c r="C167" s="28"/>
      <c r="D167" s="28"/>
      <c r="E167" s="28"/>
      <c r="F167" s="28"/>
      <c r="G167" s="28"/>
      <c r="H167" s="28"/>
      <c r="I167" s="28"/>
      <c r="J167" s="28"/>
      <c r="K167" s="28"/>
      <c r="L167" s="28"/>
      <c r="M167" s="115"/>
      <c r="N167" s="115"/>
      <c r="O167" s="115"/>
      <c r="P167" s="115"/>
      <c r="Q167" s="115"/>
      <c r="R167" s="115"/>
      <c r="S167" s="115"/>
      <c r="T167" s="115"/>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7"/>
    </row>
    <row r="168" ht="15.75" customHeight="1">
      <c r="A168" s="28"/>
      <c r="B168" s="28"/>
      <c r="C168" s="28"/>
      <c r="D168" s="28"/>
      <c r="E168" s="28"/>
      <c r="F168" s="28"/>
      <c r="G168" s="28"/>
      <c r="H168" s="28"/>
      <c r="I168" s="28"/>
      <c r="J168" s="28"/>
      <c r="K168" s="28"/>
      <c r="L168" s="28"/>
      <c r="M168" s="115"/>
      <c r="N168" s="115"/>
      <c r="O168" s="115"/>
      <c r="P168" s="115"/>
      <c r="Q168" s="115"/>
      <c r="R168" s="115"/>
      <c r="S168" s="115"/>
      <c r="T168" s="115"/>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7"/>
    </row>
    <row r="169" ht="15.75" customHeight="1">
      <c r="A169" s="28"/>
      <c r="B169" s="28"/>
      <c r="C169" s="28"/>
      <c r="D169" s="28"/>
      <c r="E169" s="28"/>
      <c r="F169" s="28"/>
      <c r="G169" s="28"/>
      <c r="H169" s="28"/>
      <c r="I169" s="28"/>
      <c r="J169" s="28"/>
      <c r="K169" s="28"/>
      <c r="L169" s="28"/>
      <c r="M169" s="115"/>
      <c r="N169" s="115"/>
      <c r="O169" s="115"/>
      <c r="P169" s="115"/>
      <c r="Q169" s="115"/>
      <c r="R169" s="115"/>
      <c r="S169" s="115"/>
      <c r="T169" s="115"/>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c r="AR169" s="116"/>
      <c r="AS169" s="116"/>
      <c r="AT169" s="116"/>
      <c r="AU169" s="116"/>
      <c r="AV169" s="116"/>
      <c r="AW169" s="117"/>
    </row>
    <row r="170" ht="15.75" customHeight="1">
      <c r="A170" s="28"/>
      <c r="B170" s="28"/>
      <c r="C170" s="28"/>
      <c r="D170" s="28"/>
      <c r="E170" s="28"/>
      <c r="F170" s="28"/>
      <c r="G170" s="28"/>
      <c r="H170" s="28"/>
      <c r="I170" s="28"/>
      <c r="J170" s="28"/>
      <c r="K170" s="28"/>
      <c r="L170" s="28"/>
      <c r="M170" s="115"/>
      <c r="N170" s="115"/>
      <c r="O170" s="115"/>
      <c r="P170" s="115"/>
      <c r="Q170" s="115"/>
      <c r="R170" s="115"/>
      <c r="S170" s="115"/>
      <c r="T170" s="115"/>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c r="AR170" s="116"/>
      <c r="AS170" s="116"/>
      <c r="AT170" s="116"/>
      <c r="AU170" s="116"/>
      <c r="AV170" s="116"/>
      <c r="AW170" s="117"/>
    </row>
    <row r="171" ht="15.75" customHeight="1">
      <c r="A171" s="28"/>
      <c r="B171" s="28"/>
      <c r="C171" s="28"/>
      <c r="D171" s="28"/>
      <c r="E171" s="28"/>
      <c r="F171" s="28"/>
      <c r="G171" s="28"/>
      <c r="H171" s="28"/>
      <c r="I171" s="28"/>
      <c r="J171" s="28"/>
      <c r="K171" s="28"/>
      <c r="L171" s="28"/>
      <c r="M171" s="115"/>
      <c r="N171" s="115"/>
      <c r="O171" s="115"/>
      <c r="P171" s="115"/>
      <c r="Q171" s="115"/>
      <c r="R171" s="115"/>
      <c r="S171" s="115"/>
      <c r="T171" s="115"/>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7"/>
    </row>
    <row r="172" ht="15.75" customHeight="1">
      <c r="A172" s="28"/>
      <c r="B172" s="28"/>
      <c r="C172" s="28"/>
      <c r="D172" s="28"/>
      <c r="E172" s="28"/>
      <c r="F172" s="28"/>
      <c r="G172" s="28"/>
      <c r="H172" s="28"/>
      <c r="I172" s="28"/>
      <c r="J172" s="28"/>
      <c r="K172" s="28"/>
      <c r="L172" s="28"/>
      <c r="M172" s="115"/>
      <c r="N172" s="115"/>
      <c r="O172" s="115"/>
      <c r="P172" s="115"/>
      <c r="Q172" s="115"/>
      <c r="R172" s="115"/>
      <c r="S172" s="115"/>
      <c r="T172" s="115"/>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c r="AR172" s="116"/>
      <c r="AS172" s="116"/>
      <c r="AT172" s="116"/>
      <c r="AU172" s="116"/>
      <c r="AV172" s="116"/>
      <c r="AW172" s="117"/>
    </row>
    <row r="173" ht="15.75" customHeight="1">
      <c r="A173" s="28"/>
      <c r="B173" s="28"/>
      <c r="C173" s="28"/>
      <c r="D173" s="28"/>
      <c r="E173" s="28"/>
      <c r="F173" s="28"/>
      <c r="G173" s="28"/>
      <c r="H173" s="28"/>
      <c r="I173" s="28"/>
      <c r="J173" s="28"/>
      <c r="K173" s="28"/>
      <c r="L173" s="28"/>
      <c r="M173" s="115"/>
      <c r="N173" s="115"/>
      <c r="O173" s="115"/>
      <c r="P173" s="115"/>
      <c r="Q173" s="115"/>
      <c r="R173" s="115"/>
      <c r="S173" s="115"/>
      <c r="T173" s="115"/>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c r="AR173" s="116"/>
      <c r="AS173" s="116"/>
      <c r="AT173" s="116"/>
      <c r="AU173" s="116"/>
      <c r="AV173" s="116"/>
      <c r="AW173" s="117"/>
    </row>
    <row r="174" ht="15.75" customHeight="1">
      <c r="A174" s="28"/>
      <c r="B174" s="28"/>
      <c r="C174" s="28"/>
      <c r="D174" s="28"/>
      <c r="E174" s="28"/>
      <c r="F174" s="28"/>
      <c r="G174" s="28"/>
      <c r="H174" s="28"/>
      <c r="I174" s="28"/>
      <c r="J174" s="28"/>
      <c r="K174" s="28"/>
      <c r="L174" s="28"/>
      <c r="M174" s="115"/>
      <c r="N174" s="115"/>
      <c r="O174" s="115"/>
      <c r="P174" s="115"/>
      <c r="Q174" s="115"/>
      <c r="R174" s="115"/>
      <c r="S174" s="115"/>
      <c r="T174" s="115"/>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c r="AR174" s="116"/>
      <c r="AS174" s="116"/>
      <c r="AT174" s="116"/>
      <c r="AU174" s="116"/>
      <c r="AV174" s="116"/>
      <c r="AW174" s="117"/>
    </row>
    <row r="175" ht="15.75" customHeight="1">
      <c r="A175" s="28"/>
      <c r="B175" s="28"/>
      <c r="C175" s="28"/>
      <c r="D175" s="28"/>
      <c r="E175" s="28"/>
      <c r="F175" s="28"/>
      <c r="G175" s="28"/>
      <c r="H175" s="28"/>
      <c r="I175" s="28"/>
      <c r="J175" s="28"/>
      <c r="K175" s="28"/>
      <c r="L175" s="28"/>
      <c r="M175" s="115"/>
      <c r="N175" s="115"/>
      <c r="O175" s="115"/>
      <c r="P175" s="115"/>
      <c r="Q175" s="115"/>
      <c r="R175" s="115"/>
      <c r="S175" s="115"/>
      <c r="T175" s="115"/>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c r="AR175" s="116"/>
      <c r="AS175" s="116"/>
      <c r="AT175" s="116"/>
      <c r="AU175" s="116"/>
      <c r="AV175" s="116"/>
      <c r="AW175" s="117"/>
    </row>
    <row r="176" ht="15.75" customHeight="1">
      <c r="A176" s="28"/>
      <c r="B176" s="28"/>
      <c r="C176" s="28"/>
      <c r="D176" s="28"/>
      <c r="E176" s="28"/>
      <c r="F176" s="28"/>
      <c r="G176" s="28"/>
      <c r="H176" s="28"/>
      <c r="I176" s="28"/>
      <c r="J176" s="28"/>
      <c r="K176" s="28"/>
      <c r="L176" s="28"/>
      <c r="M176" s="115"/>
      <c r="N176" s="115"/>
      <c r="O176" s="115"/>
      <c r="P176" s="115"/>
      <c r="Q176" s="115"/>
      <c r="R176" s="115"/>
      <c r="S176" s="115"/>
      <c r="T176" s="115"/>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c r="AR176" s="116"/>
      <c r="AS176" s="116"/>
      <c r="AT176" s="116"/>
      <c r="AU176" s="116"/>
      <c r="AV176" s="116"/>
      <c r="AW176" s="117"/>
    </row>
    <row r="177" ht="15.75" customHeight="1">
      <c r="A177" s="28"/>
      <c r="B177" s="28"/>
      <c r="C177" s="28"/>
      <c r="D177" s="28"/>
      <c r="E177" s="28"/>
      <c r="F177" s="28"/>
      <c r="G177" s="28"/>
      <c r="H177" s="28"/>
      <c r="I177" s="28"/>
      <c r="J177" s="28"/>
      <c r="K177" s="28"/>
      <c r="L177" s="28"/>
      <c r="M177" s="115"/>
      <c r="N177" s="115"/>
      <c r="O177" s="115"/>
      <c r="P177" s="115"/>
      <c r="Q177" s="115"/>
      <c r="R177" s="115"/>
      <c r="S177" s="115"/>
      <c r="T177" s="115"/>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7"/>
    </row>
    <row r="178" ht="15.75" customHeight="1">
      <c r="A178" s="28"/>
      <c r="B178" s="28"/>
      <c r="C178" s="28"/>
      <c r="D178" s="28"/>
      <c r="E178" s="28"/>
      <c r="F178" s="28"/>
      <c r="G178" s="28"/>
      <c r="H178" s="28"/>
      <c r="I178" s="28"/>
      <c r="J178" s="28"/>
      <c r="K178" s="28"/>
      <c r="L178" s="28"/>
      <c r="M178" s="115"/>
      <c r="N178" s="115"/>
      <c r="O178" s="115"/>
      <c r="P178" s="115"/>
      <c r="Q178" s="115"/>
      <c r="R178" s="115"/>
      <c r="S178" s="115"/>
      <c r="T178" s="115"/>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7"/>
    </row>
    <row r="179" ht="15.75" customHeight="1">
      <c r="A179" s="28"/>
      <c r="B179" s="28"/>
      <c r="C179" s="28"/>
      <c r="D179" s="28"/>
      <c r="E179" s="28"/>
      <c r="F179" s="28"/>
      <c r="G179" s="28"/>
      <c r="H179" s="28"/>
      <c r="I179" s="28"/>
      <c r="J179" s="28"/>
      <c r="K179" s="28"/>
      <c r="L179" s="28"/>
      <c r="M179" s="115"/>
      <c r="N179" s="115"/>
      <c r="O179" s="115"/>
      <c r="P179" s="115"/>
      <c r="Q179" s="115"/>
      <c r="R179" s="115"/>
      <c r="S179" s="115"/>
      <c r="T179" s="115"/>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7"/>
    </row>
    <row r="180" ht="15.75" customHeight="1">
      <c r="A180" s="28"/>
      <c r="B180" s="28"/>
      <c r="C180" s="28"/>
      <c r="D180" s="28"/>
      <c r="E180" s="28"/>
      <c r="F180" s="28"/>
      <c r="G180" s="28"/>
      <c r="H180" s="28"/>
      <c r="I180" s="28"/>
      <c r="J180" s="28"/>
      <c r="K180" s="28"/>
      <c r="L180" s="28"/>
      <c r="M180" s="115"/>
      <c r="N180" s="115"/>
      <c r="O180" s="115"/>
      <c r="P180" s="115"/>
      <c r="Q180" s="115"/>
      <c r="R180" s="115"/>
      <c r="S180" s="115"/>
      <c r="T180" s="115"/>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7"/>
    </row>
    <row r="181" ht="15.75" customHeight="1">
      <c r="A181" s="28"/>
      <c r="B181" s="28"/>
      <c r="C181" s="28"/>
      <c r="D181" s="28"/>
      <c r="E181" s="28"/>
      <c r="F181" s="28"/>
      <c r="G181" s="28"/>
      <c r="H181" s="28"/>
      <c r="I181" s="28"/>
      <c r="J181" s="28"/>
      <c r="K181" s="28"/>
      <c r="L181" s="28"/>
      <c r="M181" s="115"/>
      <c r="N181" s="115"/>
      <c r="O181" s="115"/>
      <c r="P181" s="115"/>
      <c r="Q181" s="115"/>
      <c r="R181" s="115"/>
      <c r="S181" s="115"/>
      <c r="T181" s="115"/>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7"/>
    </row>
    <row r="182" ht="15.75" customHeight="1">
      <c r="A182" s="28"/>
      <c r="B182" s="28"/>
      <c r="C182" s="28"/>
      <c r="D182" s="28"/>
      <c r="E182" s="28"/>
      <c r="F182" s="28"/>
      <c r="G182" s="28"/>
      <c r="H182" s="28"/>
      <c r="I182" s="28"/>
      <c r="J182" s="28"/>
      <c r="K182" s="28"/>
      <c r="L182" s="28"/>
      <c r="M182" s="115"/>
      <c r="N182" s="115"/>
      <c r="O182" s="115"/>
      <c r="P182" s="115"/>
      <c r="Q182" s="115"/>
      <c r="R182" s="115"/>
      <c r="S182" s="115"/>
      <c r="T182" s="115"/>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7"/>
    </row>
    <row r="183" ht="15.75" customHeight="1">
      <c r="A183" s="28"/>
      <c r="B183" s="28"/>
      <c r="C183" s="28"/>
      <c r="D183" s="28"/>
      <c r="E183" s="28"/>
      <c r="F183" s="28"/>
      <c r="G183" s="28"/>
      <c r="H183" s="28"/>
      <c r="I183" s="28"/>
      <c r="J183" s="28"/>
      <c r="K183" s="28"/>
      <c r="L183" s="28"/>
      <c r="M183" s="115"/>
      <c r="N183" s="115"/>
      <c r="O183" s="115"/>
      <c r="P183" s="115"/>
      <c r="Q183" s="115"/>
      <c r="R183" s="115"/>
      <c r="S183" s="115"/>
      <c r="T183" s="115"/>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7"/>
    </row>
    <row r="184" ht="15.75" customHeight="1">
      <c r="A184" s="28"/>
      <c r="B184" s="28"/>
      <c r="C184" s="28"/>
      <c r="D184" s="28"/>
      <c r="E184" s="28"/>
      <c r="F184" s="28"/>
      <c r="G184" s="28"/>
      <c r="H184" s="28"/>
      <c r="I184" s="28"/>
      <c r="J184" s="28"/>
      <c r="K184" s="28"/>
      <c r="L184" s="28"/>
      <c r="M184" s="115"/>
      <c r="N184" s="115"/>
      <c r="O184" s="115"/>
      <c r="P184" s="115"/>
      <c r="Q184" s="115"/>
      <c r="R184" s="115"/>
      <c r="S184" s="115"/>
      <c r="T184" s="115"/>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7"/>
    </row>
    <row r="185" ht="15.75" customHeight="1">
      <c r="A185" s="28"/>
      <c r="B185" s="28"/>
      <c r="C185" s="28"/>
      <c r="D185" s="28"/>
      <c r="E185" s="28"/>
      <c r="F185" s="28"/>
      <c r="G185" s="28"/>
      <c r="H185" s="28"/>
      <c r="I185" s="28"/>
      <c r="J185" s="28"/>
      <c r="K185" s="28"/>
      <c r="L185" s="28"/>
      <c r="M185" s="115"/>
      <c r="N185" s="115"/>
      <c r="O185" s="115"/>
      <c r="P185" s="115"/>
      <c r="Q185" s="115"/>
      <c r="R185" s="115"/>
      <c r="S185" s="115"/>
      <c r="T185" s="115"/>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7"/>
    </row>
    <row r="186" ht="15.75" customHeight="1">
      <c r="A186" s="28"/>
      <c r="B186" s="28"/>
      <c r="C186" s="28"/>
      <c r="D186" s="28"/>
      <c r="E186" s="28"/>
      <c r="F186" s="28"/>
      <c r="G186" s="28"/>
      <c r="H186" s="28"/>
      <c r="I186" s="28"/>
      <c r="J186" s="28"/>
      <c r="K186" s="28"/>
      <c r="L186" s="28"/>
      <c r="M186" s="115"/>
      <c r="N186" s="115"/>
      <c r="O186" s="115"/>
      <c r="P186" s="115"/>
      <c r="Q186" s="115"/>
      <c r="R186" s="115"/>
      <c r="S186" s="115"/>
      <c r="T186" s="115"/>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7"/>
    </row>
    <row r="187" ht="15.75" customHeight="1">
      <c r="A187" s="28"/>
      <c r="B187" s="28"/>
      <c r="C187" s="28"/>
      <c r="D187" s="28"/>
      <c r="E187" s="28"/>
      <c r="F187" s="28"/>
      <c r="G187" s="28"/>
      <c r="H187" s="28"/>
      <c r="I187" s="28"/>
      <c r="J187" s="28"/>
      <c r="K187" s="28"/>
      <c r="L187" s="28"/>
      <c r="M187" s="115"/>
      <c r="N187" s="115"/>
      <c r="O187" s="115"/>
      <c r="P187" s="115"/>
      <c r="Q187" s="115"/>
      <c r="R187" s="115"/>
      <c r="S187" s="115"/>
      <c r="T187" s="115"/>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7"/>
    </row>
    <row r="188" ht="15.75" customHeight="1">
      <c r="A188" s="28"/>
      <c r="B188" s="28"/>
      <c r="C188" s="28"/>
      <c r="D188" s="28"/>
      <c r="E188" s="28"/>
      <c r="F188" s="28"/>
      <c r="G188" s="28"/>
      <c r="H188" s="28"/>
      <c r="I188" s="28"/>
      <c r="J188" s="28"/>
      <c r="K188" s="28"/>
      <c r="L188" s="28"/>
      <c r="M188" s="115"/>
      <c r="N188" s="115"/>
      <c r="O188" s="115"/>
      <c r="P188" s="115"/>
      <c r="Q188" s="115"/>
      <c r="R188" s="115"/>
      <c r="S188" s="115"/>
      <c r="T188" s="115"/>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7"/>
    </row>
    <row r="189" ht="15.75" customHeight="1">
      <c r="A189" s="28"/>
      <c r="B189" s="28"/>
      <c r="C189" s="28"/>
      <c r="D189" s="28"/>
      <c r="E189" s="28"/>
      <c r="F189" s="28"/>
      <c r="G189" s="28"/>
      <c r="H189" s="28"/>
      <c r="I189" s="28"/>
      <c r="J189" s="28"/>
      <c r="K189" s="28"/>
      <c r="L189" s="28"/>
      <c r="M189" s="115"/>
      <c r="N189" s="115"/>
      <c r="O189" s="115"/>
      <c r="P189" s="115"/>
      <c r="Q189" s="115"/>
      <c r="R189" s="115"/>
      <c r="S189" s="115"/>
      <c r="T189" s="115"/>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7"/>
    </row>
    <row r="190" ht="15.75" customHeight="1">
      <c r="A190" s="28"/>
      <c r="B190" s="28"/>
      <c r="C190" s="28"/>
      <c r="D190" s="28"/>
      <c r="E190" s="28"/>
      <c r="F190" s="28"/>
      <c r="G190" s="28"/>
      <c r="H190" s="28"/>
      <c r="I190" s="28"/>
      <c r="J190" s="28"/>
      <c r="K190" s="28"/>
      <c r="L190" s="28"/>
      <c r="M190" s="115"/>
      <c r="N190" s="115"/>
      <c r="O190" s="115"/>
      <c r="P190" s="115"/>
      <c r="Q190" s="115"/>
      <c r="R190" s="115"/>
      <c r="S190" s="115"/>
      <c r="T190" s="115"/>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7"/>
    </row>
    <row r="191" ht="15.75" customHeight="1">
      <c r="A191" s="28"/>
      <c r="B191" s="28"/>
      <c r="C191" s="28"/>
      <c r="D191" s="28"/>
      <c r="E191" s="28"/>
      <c r="F191" s="28"/>
      <c r="G191" s="28"/>
      <c r="H191" s="28"/>
      <c r="I191" s="28"/>
      <c r="J191" s="28"/>
      <c r="K191" s="28"/>
      <c r="L191" s="28"/>
      <c r="M191" s="115"/>
      <c r="N191" s="115"/>
      <c r="O191" s="115"/>
      <c r="P191" s="115"/>
      <c r="Q191" s="115"/>
      <c r="R191" s="115"/>
      <c r="S191" s="115"/>
      <c r="T191" s="115"/>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c r="AR191" s="116"/>
      <c r="AS191" s="116"/>
      <c r="AT191" s="116"/>
      <c r="AU191" s="116"/>
      <c r="AV191" s="116"/>
      <c r="AW191" s="117"/>
    </row>
    <row r="192" ht="15.75" customHeight="1">
      <c r="A192" s="28"/>
      <c r="B192" s="28"/>
      <c r="C192" s="28"/>
      <c r="D192" s="28"/>
      <c r="E192" s="28"/>
      <c r="F192" s="28"/>
      <c r="G192" s="28"/>
      <c r="H192" s="28"/>
      <c r="I192" s="28"/>
      <c r="J192" s="28"/>
      <c r="K192" s="28"/>
      <c r="L192" s="28"/>
      <c r="M192" s="115"/>
      <c r="N192" s="115"/>
      <c r="O192" s="115"/>
      <c r="P192" s="115"/>
      <c r="Q192" s="115"/>
      <c r="R192" s="115"/>
      <c r="S192" s="115"/>
      <c r="T192" s="115"/>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c r="AR192" s="116"/>
      <c r="AS192" s="116"/>
      <c r="AT192" s="116"/>
      <c r="AU192" s="116"/>
      <c r="AV192" s="116"/>
      <c r="AW192" s="117"/>
    </row>
    <row r="193" ht="15.75" customHeight="1">
      <c r="A193" s="28"/>
      <c r="B193" s="28"/>
      <c r="C193" s="28"/>
      <c r="D193" s="28"/>
      <c r="E193" s="28"/>
      <c r="F193" s="28"/>
      <c r="G193" s="28"/>
      <c r="H193" s="28"/>
      <c r="I193" s="28"/>
      <c r="J193" s="28"/>
      <c r="K193" s="28"/>
      <c r="L193" s="28"/>
      <c r="M193" s="115"/>
      <c r="N193" s="115"/>
      <c r="O193" s="115"/>
      <c r="P193" s="115"/>
      <c r="Q193" s="115"/>
      <c r="R193" s="115"/>
      <c r="S193" s="115"/>
      <c r="T193" s="115"/>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c r="AR193" s="116"/>
      <c r="AS193" s="116"/>
      <c r="AT193" s="116"/>
      <c r="AU193" s="116"/>
      <c r="AV193" s="116"/>
      <c r="AW193" s="117"/>
    </row>
    <row r="194" ht="15.75" customHeight="1">
      <c r="A194" s="28"/>
      <c r="B194" s="28"/>
      <c r="C194" s="28"/>
      <c r="D194" s="28"/>
      <c r="E194" s="28"/>
      <c r="F194" s="28"/>
      <c r="G194" s="28"/>
      <c r="H194" s="28"/>
      <c r="I194" s="28"/>
      <c r="J194" s="28"/>
      <c r="K194" s="28"/>
      <c r="L194" s="28"/>
      <c r="M194" s="115"/>
      <c r="N194" s="115"/>
      <c r="O194" s="115"/>
      <c r="P194" s="115"/>
      <c r="Q194" s="115"/>
      <c r="R194" s="115"/>
      <c r="S194" s="115"/>
      <c r="T194" s="115"/>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c r="AR194" s="116"/>
      <c r="AS194" s="116"/>
      <c r="AT194" s="116"/>
      <c r="AU194" s="116"/>
      <c r="AV194" s="116"/>
      <c r="AW194" s="117"/>
    </row>
    <row r="195" ht="15.75" customHeight="1">
      <c r="A195" s="28"/>
      <c r="B195" s="28"/>
      <c r="C195" s="28"/>
      <c r="D195" s="28"/>
      <c r="E195" s="28"/>
      <c r="F195" s="28"/>
      <c r="G195" s="28"/>
      <c r="H195" s="28"/>
      <c r="I195" s="28"/>
      <c r="J195" s="28"/>
      <c r="K195" s="28"/>
      <c r="L195" s="28"/>
      <c r="M195" s="115"/>
      <c r="N195" s="115"/>
      <c r="O195" s="115"/>
      <c r="P195" s="115"/>
      <c r="Q195" s="115"/>
      <c r="R195" s="115"/>
      <c r="S195" s="115"/>
      <c r="T195" s="115"/>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c r="AR195" s="116"/>
      <c r="AS195" s="116"/>
      <c r="AT195" s="116"/>
      <c r="AU195" s="116"/>
      <c r="AV195" s="116"/>
      <c r="AW195" s="117"/>
    </row>
    <row r="196" ht="15.75" customHeight="1">
      <c r="A196" s="28"/>
      <c r="B196" s="28"/>
      <c r="C196" s="28"/>
      <c r="D196" s="28"/>
      <c r="E196" s="28"/>
      <c r="F196" s="28"/>
      <c r="G196" s="28"/>
      <c r="H196" s="28"/>
      <c r="I196" s="28"/>
      <c r="J196" s="28"/>
      <c r="K196" s="28"/>
      <c r="L196" s="28"/>
      <c r="M196" s="115"/>
      <c r="N196" s="115"/>
      <c r="O196" s="115"/>
      <c r="P196" s="115"/>
      <c r="Q196" s="115"/>
      <c r="R196" s="115"/>
      <c r="S196" s="115"/>
      <c r="T196" s="115"/>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c r="AR196" s="116"/>
      <c r="AS196" s="116"/>
      <c r="AT196" s="116"/>
      <c r="AU196" s="116"/>
      <c r="AV196" s="116"/>
      <c r="AW196" s="117"/>
    </row>
    <row r="197" ht="15.75" customHeight="1">
      <c r="A197" s="28"/>
      <c r="B197" s="28"/>
      <c r="C197" s="28"/>
      <c r="D197" s="28"/>
      <c r="E197" s="28"/>
      <c r="F197" s="28"/>
      <c r="G197" s="28"/>
      <c r="H197" s="28"/>
      <c r="I197" s="28"/>
      <c r="J197" s="28"/>
      <c r="K197" s="28"/>
      <c r="L197" s="28"/>
      <c r="M197" s="115"/>
      <c r="N197" s="115"/>
      <c r="O197" s="115"/>
      <c r="P197" s="115"/>
      <c r="Q197" s="115"/>
      <c r="R197" s="115"/>
      <c r="S197" s="115"/>
      <c r="T197" s="115"/>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c r="AR197" s="116"/>
      <c r="AS197" s="116"/>
      <c r="AT197" s="116"/>
      <c r="AU197" s="116"/>
      <c r="AV197" s="116"/>
      <c r="AW197" s="117"/>
    </row>
    <row r="198" ht="15.75" customHeight="1">
      <c r="A198" s="28"/>
      <c r="B198" s="28"/>
      <c r="C198" s="28"/>
      <c r="D198" s="28"/>
      <c r="E198" s="28"/>
      <c r="F198" s="28"/>
      <c r="G198" s="28"/>
      <c r="H198" s="28"/>
      <c r="I198" s="28"/>
      <c r="J198" s="28"/>
      <c r="K198" s="28"/>
      <c r="L198" s="28"/>
      <c r="M198" s="115"/>
      <c r="N198" s="115"/>
      <c r="O198" s="115"/>
      <c r="P198" s="115"/>
      <c r="Q198" s="115"/>
      <c r="R198" s="115"/>
      <c r="S198" s="115"/>
      <c r="T198" s="115"/>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c r="AR198" s="116"/>
      <c r="AS198" s="116"/>
      <c r="AT198" s="116"/>
      <c r="AU198" s="116"/>
      <c r="AV198" s="116"/>
      <c r="AW198" s="117"/>
    </row>
    <row r="199" ht="15.75" customHeight="1">
      <c r="A199" s="28"/>
      <c r="B199" s="28"/>
      <c r="C199" s="28"/>
      <c r="D199" s="28"/>
      <c r="E199" s="28"/>
      <c r="F199" s="28"/>
      <c r="G199" s="28"/>
      <c r="H199" s="28"/>
      <c r="I199" s="28"/>
      <c r="J199" s="28"/>
      <c r="K199" s="28"/>
      <c r="L199" s="28"/>
      <c r="M199" s="115"/>
      <c r="N199" s="115"/>
      <c r="O199" s="115"/>
      <c r="P199" s="115"/>
      <c r="Q199" s="115"/>
      <c r="R199" s="115"/>
      <c r="S199" s="115"/>
      <c r="T199" s="115"/>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7"/>
    </row>
    <row r="200" ht="15.75" customHeight="1">
      <c r="A200" s="28"/>
      <c r="B200" s="28"/>
      <c r="C200" s="28"/>
      <c r="D200" s="28"/>
      <c r="E200" s="28"/>
      <c r="F200" s="28"/>
      <c r="G200" s="28"/>
      <c r="H200" s="28"/>
      <c r="I200" s="28"/>
      <c r="J200" s="28"/>
      <c r="K200" s="28"/>
      <c r="L200" s="28"/>
      <c r="M200" s="115"/>
      <c r="N200" s="115"/>
      <c r="O200" s="115"/>
      <c r="P200" s="115"/>
      <c r="Q200" s="115"/>
      <c r="R200" s="115"/>
      <c r="S200" s="115"/>
      <c r="T200" s="115"/>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7"/>
    </row>
    <row r="201" ht="15.75" customHeight="1">
      <c r="A201" s="28"/>
      <c r="B201" s="28"/>
      <c r="C201" s="28"/>
      <c r="D201" s="28"/>
      <c r="E201" s="28"/>
      <c r="F201" s="28"/>
      <c r="G201" s="28"/>
      <c r="H201" s="28"/>
      <c r="I201" s="28"/>
      <c r="J201" s="28"/>
      <c r="K201" s="28"/>
      <c r="L201" s="28"/>
      <c r="M201" s="115"/>
      <c r="N201" s="115"/>
      <c r="O201" s="115"/>
      <c r="P201" s="115"/>
      <c r="Q201" s="115"/>
      <c r="R201" s="115"/>
      <c r="S201" s="115"/>
      <c r="T201" s="115"/>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7"/>
    </row>
    <row r="202" ht="15.75" customHeight="1">
      <c r="A202" s="28"/>
      <c r="B202" s="28"/>
      <c r="C202" s="28"/>
      <c r="D202" s="28"/>
      <c r="E202" s="28"/>
      <c r="F202" s="28"/>
      <c r="G202" s="28"/>
      <c r="H202" s="28"/>
      <c r="I202" s="28"/>
      <c r="J202" s="28"/>
      <c r="K202" s="28"/>
      <c r="L202" s="28"/>
      <c r="M202" s="115"/>
      <c r="N202" s="115"/>
      <c r="O202" s="115"/>
      <c r="P202" s="115"/>
      <c r="Q202" s="115"/>
      <c r="R202" s="115"/>
      <c r="S202" s="115"/>
      <c r="T202" s="115"/>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7"/>
    </row>
    <row r="203" ht="15.75" customHeight="1">
      <c r="A203" s="28"/>
      <c r="B203" s="28"/>
      <c r="C203" s="28"/>
      <c r="D203" s="28"/>
      <c r="E203" s="28"/>
      <c r="F203" s="28"/>
      <c r="G203" s="28"/>
      <c r="H203" s="28"/>
      <c r="I203" s="28"/>
      <c r="J203" s="28"/>
      <c r="K203" s="28"/>
      <c r="L203" s="28"/>
      <c r="M203" s="115"/>
      <c r="N203" s="115"/>
      <c r="O203" s="115"/>
      <c r="P203" s="115"/>
      <c r="Q203" s="115"/>
      <c r="R203" s="115"/>
      <c r="S203" s="115"/>
      <c r="T203" s="115"/>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7"/>
    </row>
    <row r="204" ht="15.75" customHeight="1">
      <c r="A204" s="28"/>
      <c r="B204" s="28"/>
      <c r="C204" s="28"/>
      <c r="D204" s="28"/>
      <c r="E204" s="28"/>
      <c r="F204" s="28"/>
      <c r="G204" s="28"/>
      <c r="H204" s="28"/>
      <c r="I204" s="28"/>
      <c r="J204" s="28"/>
      <c r="K204" s="28"/>
      <c r="L204" s="28"/>
      <c r="M204" s="115"/>
      <c r="N204" s="115"/>
      <c r="O204" s="115"/>
      <c r="P204" s="115"/>
      <c r="Q204" s="115"/>
      <c r="R204" s="115"/>
      <c r="S204" s="115"/>
      <c r="T204" s="115"/>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7"/>
    </row>
    <row r="205" ht="15.75" customHeight="1">
      <c r="A205" s="28"/>
      <c r="B205" s="28"/>
      <c r="C205" s="28"/>
      <c r="D205" s="28"/>
      <c r="E205" s="28"/>
      <c r="F205" s="28"/>
      <c r="G205" s="28"/>
      <c r="H205" s="28"/>
      <c r="I205" s="28"/>
      <c r="J205" s="28"/>
      <c r="K205" s="28"/>
      <c r="L205" s="28"/>
      <c r="M205" s="115"/>
      <c r="N205" s="115"/>
      <c r="O205" s="115"/>
      <c r="P205" s="115"/>
      <c r="Q205" s="115"/>
      <c r="R205" s="115"/>
      <c r="S205" s="115"/>
      <c r="T205" s="115"/>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7"/>
    </row>
    <row r="206" ht="15.75" customHeight="1">
      <c r="A206" s="28"/>
      <c r="B206" s="28"/>
      <c r="C206" s="28"/>
      <c r="D206" s="28"/>
      <c r="E206" s="28"/>
      <c r="F206" s="28"/>
      <c r="G206" s="28"/>
      <c r="H206" s="28"/>
      <c r="I206" s="28"/>
      <c r="J206" s="28"/>
      <c r="K206" s="28"/>
      <c r="L206" s="28"/>
      <c r="M206" s="115"/>
      <c r="N206" s="115"/>
      <c r="O206" s="115"/>
      <c r="P206" s="115"/>
      <c r="Q206" s="115"/>
      <c r="R206" s="115"/>
      <c r="S206" s="115"/>
      <c r="T206" s="115"/>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7"/>
    </row>
    <row r="207" ht="15.75" customHeight="1">
      <c r="A207" s="28"/>
      <c r="B207" s="28"/>
      <c r="C207" s="28"/>
      <c r="D207" s="28"/>
      <c r="E207" s="28"/>
      <c r="F207" s="28"/>
      <c r="G207" s="28"/>
      <c r="H207" s="28"/>
      <c r="I207" s="28"/>
      <c r="J207" s="28"/>
      <c r="K207" s="28"/>
      <c r="L207" s="28"/>
      <c r="M207" s="115"/>
      <c r="N207" s="115"/>
      <c r="O207" s="115"/>
      <c r="P207" s="115"/>
      <c r="Q207" s="115"/>
      <c r="R207" s="115"/>
      <c r="S207" s="115"/>
      <c r="T207" s="115"/>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7"/>
    </row>
    <row r="208" ht="15.75" customHeight="1">
      <c r="A208" s="28"/>
      <c r="B208" s="28"/>
      <c r="C208" s="28"/>
      <c r="D208" s="28"/>
      <c r="E208" s="28"/>
      <c r="F208" s="28"/>
      <c r="G208" s="28"/>
      <c r="H208" s="28"/>
      <c r="I208" s="28"/>
      <c r="J208" s="28"/>
      <c r="K208" s="28"/>
      <c r="L208" s="28"/>
      <c r="M208" s="115"/>
      <c r="N208" s="115"/>
      <c r="O208" s="115"/>
      <c r="P208" s="115"/>
      <c r="Q208" s="115"/>
      <c r="R208" s="115"/>
      <c r="S208" s="115"/>
      <c r="T208" s="115"/>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7"/>
    </row>
    <row r="209" ht="15.75" customHeight="1">
      <c r="A209" s="28"/>
      <c r="B209" s="28"/>
      <c r="C209" s="28"/>
      <c r="D209" s="28"/>
      <c r="E209" s="28"/>
      <c r="F209" s="28"/>
      <c r="G209" s="28"/>
      <c r="H209" s="28"/>
      <c r="I209" s="28"/>
      <c r="J209" s="28"/>
      <c r="K209" s="28"/>
      <c r="L209" s="28"/>
      <c r="M209" s="115"/>
      <c r="N209" s="115"/>
      <c r="O209" s="115"/>
      <c r="P209" s="115"/>
      <c r="Q209" s="115"/>
      <c r="R209" s="115"/>
      <c r="S209" s="115"/>
      <c r="T209" s="115"/>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7"/>
    </row>
    <row r="210" ht="15.75" customHeight="1">
      <c r="A210" s="28"/>
      <c r="B210" s="28"/>
      <c r="C210" s="28"/>
      <c r="D210" s="28"/>
      <c r="E210" s="28"/>
      <c r="F210" s="28"/>
      <c r="G210" s="28"/>
      <c r="H210" s="28"/>
      <c r="I210" s="28"/>
      <c r="J210" s="28"/>
      <c r="K210" s="28"/>
      <c r="L210" s="28"/>
      <c r="M210" s="115"/>
      <c r="N210" s="115"/>
      <c r="O210" s="115"/>
      <c r="P210" s="115"/>
      <c r="Q210" s="115"/>
      <c r="R210" s="115"/>
      <c r="S210" s="115"/>
      <c r="T210" s="115"/>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7"/>
    </row>
    <row r="211" ht="15.75" customHeight="1">
      <c r="A211" s="28"/>
      <c r="B211" s="28"/>
      <c r="C211" s="28"/>
      <c r="D211" s="28"/>
      <c r="E211" s="28"/>
      <c r="F211" s="28"/>
      <c r="G211" s="28"/>
      <c r="H211" s="28"/>
      <c r="I211" s="28"/>
      <c r="J211" s="28"/>
      <c r="K211" s="28"/>
      <c r="L211" s="28"/>
      <c r="M211" s="115"/>
      <c r="N211" s="115"/>
      <c r="O211" s="115"/>
      <c r="P211" s="115"/>
      <c r="Q211" s="115"/>
      <c r="R211" s="115"/>
      <c r="S211" s="115"/>
      <c r="T211" s="115"/>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7"/>
    </row>
    <row r="212" ht="15.75" customHeight="1">
      <c r="A212" s="28"/>
      <c r="B212" s="28"/>
      <c r="C212" s="28"/>
      <c r="D212" s="28"/>
      <c r="E212" s="28"/>
      <c r="F212" s="28"/>
      <c r="G212" s="28"/>
      <c r="H212" s="28"/>
      <c r="I212" s="28"/>
      <c r="J212" s="28"/>
      <c r="K212" s="28"/>
      <c r="L212" s="28"/>
      <c r="M212" s="115"/>
      <c r="N212" s="115"/>
      <c r="O212" s="115"/>
      <c r="P212" s="115"/>
      <c r="Q212" s="115"/>
      <c r="R212" s="115"/>
      <c r="S212" s="115"/>
      <c r="T212" s="115"/>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7"/>
    </row>
    <row r="213" ht="15.75" customHeight="1">
      <c r="A213" s="28"/>
      <c r="B213" s="28"/>
      <c r="C213" s="28"/>
      <c r="D213" s="28"/>
      <c r="E213" s="28"/>
      <c r="F213" s="28"/>
      <c r="G213" s="28"/>
      <c r="H213" s="28"/>
      <c r="I213" s="28"/>
      <c r="J213" s="28"/>
      <c r="K213" s="28"/>
      <c r="L213" s="28"/>
      <c r="M213" s="115"/>
      <c r="N213" s="115"/>
      <c r="O213" s="115"/>
      <c r="P213" s="115"/>
      <c r="Q213" s="115"/>
      <c r="R213" s="115"/>
      <c r="S213" s="115"/>
      <c r="T213" s="115"/>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7"/>
    </row>
    <row r="214" ht="15.75" customHeight="1">
      <c r="A214" s="28"/>
      <c r="B214" s="28"/>
      <c r="C214" s="28"/>
      <c r="D214" s="28"/>
      <c r="E214" s="28"/>
      <c r="F214" s="28"/>
      <c r="G214" s="28"/>
      <c r="H214" s="28"/>
      <c r="I214" s="28"/>
      <c r="J214" s="28"/>
      <c r="K214" s="28"/>
      <c r="L214" s="28"/>
      <c r="M214" s="115"/>
      <c r="N214" s="115"/>
      <c r="O214" s="115"/>
      <c r="P214" s="115"/>
      <c r="Q214" s="115"/>
      <c r="R214" s="115"/>
      <c r="S214" s="115"/>
      <c r="T214" s="115"/>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c r="AR214" s="116"/>
      <c r="AS214" s="116"/>
      <c r="AT214" s="116"/>
      <c r="AU214" s="116"/>
      <c r="AV214" s="116"/>
      <c r="AW214" s="117"/>
    </row>
    <row r="215" ht="15.75" customHeight="1">
      <c r="A215" s="28"/>
      <c r="B215" s="28"/>
      <c r="C215" s="28"/>
      <c r="D215" s="28"/>
      <c r="E215" s="28"/>
      <c r="F215" s="28"/>
      <c r="G215" s="28"/>
      <c r="H215" s="28"/>
      <c r="I215" s="28"/>
      <c r="J215" s="28"/>
      <c r="K215" s="28"/>
      <c r="L215" s="28"/>
      <c r="M215" s="115"/>
      <c r="N215" s="115"/>
      <c r="O215" s="115"/>
      <c r="P215" s="115"/>
      <c r="Q215" s="115"/>
      <c r="R215" s="115"/>
      <c r="S215" s="115"/>
      <c r="T215" s="115"/>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c r="AR215" s="116"/>
      <c r="AS215" s="116"/>
      <c r="AT215" s="116"/>
      <c r="AU215" s="116"/>
      <c r="AV215" s="116"/>
      <c r="AW215" s="117"/>
    </row>
    <row r="216" ht="15.75" customHeight="1">
      <c r="A216" s="28"/>
      <c r="B216" s="28"/>
      <c r="C216" s="28"/>
      <c r="D216" s="28"/>
      <c r="E216" s="28"/>
      <c r="F216" s="28"/>
      <c r="G216" s="28"/>
      <c r="H216" s="28"/>
      <c r="I216" s="28"/>
      <c r="J216" s="28"/>
      <c r="K216" s="28"/>
      <c r="L216" s="28"/>
      <c r="M216" s="115"/>
      <c r="N216" s="115"/>
      <c r="O216" s="115"/>
      <c r="P216" s="115"/>
      <c r="Q216" s="115"/>
      <c r="R216" s="115"/>
      <c r="S216" s="115"/>
      <c r="T216" s="115"/>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c r="AR216" s="116"/>
      <c r="AS216" s="116"/>
      <c r="AT216" s="116"/>
      <c r="AU216" s="116"/>
      <c r="AV216" s="116"/>
      <c r="AW216" s="117"/>
    </row>
    <row r="217" ht="15.75" customHeight="1">
      <c r="A217" s="28"/>
      <c r="B217" s="28"/>
      <c r="C217" s="28"/>
      <c r="D217" s="28"/>
      <c r="E217" s="28"/>
      <c r="F217" s="28"/>
      <c r="G217" s="28"/>
      <c r="H217" s="28"/>
      <c r="I217" s="28"/>
      <c r="J217" s="28"/>
      <c r="K217" s="28"/>
      <c r="L217" s="28"/>
      <c r="M217" s="115"/>
      <c r="N217" s="115"/>
      <c r="O217" s="115"/>
      <c r="P217" s="115"/>
      <c r="Q217" s="115"/>
      <c r="R217" s="115"/>
      <c r="S217" s="115"/>
      <c r="T217" s="115"/>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c r="AR217" s="116"/>
      <c r="AS217" s="116"/>
      <c r="AT217" s="116"/>
      <c r="AU217" s="116"/>
      <c r="AV217" s="116"/>
      <c r="AW217" s="117"/>
    </row>
    <row r="218" ht="15.75" customHeight="1">
      <c r="A218" s="28"/>
      <c r="B218" s="28"/>
      <c r="C218" s="28"/>
      <c r="D218" s="28"/>
      <c r="E218" s="28"/>
      <c r="F218" s="28"/>
      <c r="G218" s="28"/>
      <c r="H218" s="28"/>
      <c r="I218" s="28"/>
      <c r="J218" s="28"/>
      <c r="K218" s="28"/>
      <c r="L218" s="28"/>
      <c r="M218" s="115"/>
      <c r="N218" s="115"/>
      <c r="O218" s="115"/>
      <c r="P218" s="115"/>
      <c r="Q218" s="115"/>
      <c r="R218" s="115"/>
      <c r="S218" s="115"/>
      <c r="T218" s="115"/>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c r="AR218" s="116"/>
      <c r="AS218" s="116"/>
      <c r="AT218" s="116"/>
      <c r="AU218" s="116"/>
      <c r="AV218" s="116"/>
      <c r="AW218" s="117"/>
    </row>
    <row r="219" ht="15.75" customHeight="1">
      <c r="A219" s="28"/>
      <c r="B219" s="28"/>
      <c r="C219" s="28"/>
      <c r="D219" s="28"/>
      <c r="E219" s="28"/>
      <c r="F219" s="28"/>
      <c r="G219" s="28"/>
      <c r="H219" s="28"/>
      <c r="I219" s="28"/>
      <c r="J219" s="28"/>
      <c r="K219" s="28"/>
      <c r="L219" s="28"/>
      <c r="M219" s="115"/>
      <c r="N219" s="115"/>
      <c r="O219" s="115"/>
      <c r="P219" s="115"/>
      <c r="Q219" s="115"/>
      <c r="R219" s="115"/>
      <c r="S219" s="115"/>
      <c r="T219" s="115"/>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c r="AR219" s="116"/>
      <c r="AS219" s="116"/>
      <c r="AT219" s="116"/>
      <c r="AU219" s="116"/>
      <c r="AV219" s="116"/>
      <c r="AW219" s="117"/>
    </row>
    <row r="220" ht="15.75" customHeight="1">
      <c r="A220" s="28"/>
      <c r="B220" s="28"/>
      <c r="C220" s="28"/>
      <c r="D220" s="28"/>
      <c r="E220" s="28"/>
      <c r="F220" s="28"/>
      <c r="G220" s="28"/>
      <c r="H220" s="28"/>
      <c r="I220" s="28"/>
      <c r="J220" s="28"/>
      <c r="K220" s="28"/>
      <c r="L220" s="28"/>
      <c r="M220" s="115"/>
      <c r="N220" s="115"/>
      <c r="O220" s="115"/>
      <c r="P220" s="115"/>
      <c r="Q220" s="115"/>
      <c r="R220" s="115"/>
      <c r="S220" s="115"/>
      <c r="T220" s="115"/>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c r="AR220" s="116"/>
      <c r="AS220" s="116"/>
      <c r="AT220" s="116"/>
      <c r="AU220" s="116"/>
      <c r="AV220" s="116"/>
      <c r="AW220" s="117"/>
    </row>
    <row r="221" ht="15.75" customHeight="1">
      <c r="A221" s="28"/>
      <c r="B221" s="28"/>
      <c r="C221" s="28"/>
      <c r="D221" s="28"/>
      <c r="E221" s="28"/>
      <c r="F221" s="28"/>
      <c r="G221" s="28"/>
      <c r="H221" s="28"/>
      <c r="I221" s="28"/>
      <c r="J221" s="28"/>
      <c r="K221" s="28"/>
      <c r="L221" s="28"/>
      <c r="M221" s="115"/>
      <c r="N221" s="115"/>
      <c r="O221" s="115"/>
      <c r="P221" s="115"/>
      <c r="Q221" s="115"/>
      <c r="R221" s="115"/>
      <c r="S221" s="115"/>
      <c r="T221" s="115"/>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c r="AR221" s="116"/>
      <c r="AS221" s="116"/>
      <c r="AT221" s="116"/>
      <c r="AU221" s="116"/>
      <c r="AV221" s="116"/>
      <c r="AW221" s="117"/>
    </row>
    <row r="222" ht="15.75" customHeight="1">
      <c r="A222" s="28"/>
      <c r="B222" s="28"/>
      <c r="C222" s="28"/>
      <c r="D222" s="28"/>
      <c r="E222" s="28"/>
      <c r="F222" s="28"/>
      <c r="G222" s="28"/>
      <c r="H222" s="28"/>
      <c r="I222" s="28"/>
      <c r="J222" s="28"/>
      <c r="K222" s="28"/>
      <c r="L222" s="28"/>
      <c r="M222" s="115"/>
      <c r="N222" s="115"/>
      <c r="O222" s="115"/>
      <c r="P222" s="115"/>
      <c r="Q222" s="115"/>
      <c r="R222" s="115"/>
      <c r="S222" s="115"/>
      <c r="T222" s="115"/>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c r="AR222" s="116"/>
      <c r="AS222" s="116"/>
      <c r="AT222" s="116"/>
      <c r="AU222" s="116"/>
      <c r="AV222" s="116"/>
      <c r="AW222" s="117"/>
    </row>
    <row r="223" ht="15.75" customHeight="1">
      <c r="A223" s="28"/>
      <c r="B223" s="28"/>
      <c r="C223" s="28"/>
      <c r="D223" s="28"/>
      <c r="E223" s="28"/>
      <c r="F223" s="28"/>
      <c r="G223" s="28"/>
      <c r="H223" s="28"/>
      <c r="I223" s="28"/>
      <c r="J223" s="28"/>
      <c r="K223" s="28"/>
      <c r="L223" s="28"/>
      <c r="M223" s="115"/>
      <c r="N223" s="115"/>
      <c r="O223" s="115"/>
      <c r="P223" s="115"/>
      <c r="Q223" s="115"/>
      <c r="R223" s="115"/>
      <c r="S223" s="115"/>
      <c r="T223" s="115"/>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c r="AR223" s="116"/>
      <c r="AS223" s="116"/>
      <c r="AT223" s="116"/>
      <c r="AU223" s="116"/>
      <c r="AV223" s="116"/>
      <c r="AW223" s="117"/>
    </row>
    <row r="224" ht="15.75" customHeight="1">
      <c r="A224" s="28"/>
      <c r="B224" s="28"/>
      <c r="C224" s="28"/>
      <c r="D224" s="28"/>
      <c r="E224" s="28"/>
      <c r="F224" s="28"/>
      <c r="G224" s="28"/>
      <c r="H224" s="28"/>
      <c r="I224" s="28"/>
      <c r="J224" s="28"/>
      <c r="K224" s="28"/>
      <c r="L224" s="28"/>
      <c r="M224" s="115"/>
      <c r="N224" s="115"/>
      <c r="O224" s="115"/>
      <c r="P224" s="115"/>
      <c r="Q224" s="115"/>
      <c r="R224" s="115"/>
      <c r="S224" s="115"/>
      <c r="T224" s="115"/>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c r="AR224" s="116"/>
      <c r="AS224" s="116"/>
      <c r="AT224" s="116"/>
      <c r="AU224" s="116"/>
      <c r="AV224" s="116"/>
      <c r="AW224" s="117"/>
    </row>
    <row r="225" ht="15.75" customHeight="1">
      <c r="A225" s="28"/>
      <c r="B225" s="28"/>
      <c r="C225" s="28"/>
      <c r="D225" s="28"/>
      <c r="E225" s="28"/>
      <c r="F225" s="28"/>
      <c r="G225" s="28"/>
      <c r="H225" s="28"/>
      <c r="I225" s="28"/>
      <c r="J225" s="28"/>
      <c r="K225" s="28"/>
      <c r="L225" s="28"/>
      <c r="M225" s="115"/>
      <c r="N225" s="115"/>
      <c r="O225" s="115"/>
      <c r="P225" s="115"/>
      <c r="Q225" s="115"/>
      <c r="R225" s="115"/>
      <c r="S225" s="115"/>
      <c r="T225" s="115"/>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c r="AR225" s="116"/>
      <c r="AS225" s="116"/>
      <c r="AT225" s="116"/>
      <c r="AU225" s="116"/>
      <c r="AV225" s="116"/>
      <c r="AW225" s="117"/>
    </row>
    <row r="226" ht="15.75" customHeight="1">
      <c r="A226" s="28"/>
      <c r="B226" s="28"/>
      <c r="C226" s="28"/>
      <c r="D226" s="28"/>
      <c r="E226" s="28"/>
      <c r="F226" s="28"/>
      <c r="G226" s="28"/>
      <c r="H226" s="28"/>
      <c r="I226" s="28"/>
      <c r="J226" s="28"/>
      <c r="K226" s="28"/>
      <c r="L226" s="28"/>
      <c r="M226" s="115"/>
      <c r="N226" s="115"/>
      <c r="O226" s="115"/>
      <c r="P226" s="115"/>
      <c r="Q226" s="115"/>
      <c r="R226" s="115"/>
      <c r="S226" s="115"/>
      <c r="T226" s="115"/>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c r="AR226" s="116"/>
      <c r="AS226" s="116"/>
      <c r="AT226" s="116"/>
      <c r="AU226" s="116"/>
      <c r="AV226" s="116"/>
      <c r="AW226" s="117"/>
    </row>
    <row r="227" ht="15.75" customHeight="1">
      <c r="A227" s="28"/>
      <c r="B227" s="28"/>
      <c r="C227" s="28"/>
      <c r="D227" s="28"/>
      <c r="E227" s="28"/>
      <c r="F227" s="28"/>
      <c r="G227" s="28"/>
      <c r="H227" s="28"/>
      <c r="I227" s="28"/>
      <c r="J227" s="28"/>
      <c r="K227" s="28"/>
      <c r="L227" s="28"/>
      <c r="M227" s="115"/>
      <c r="N227" s="115"/>
      <c r="O227" s="115"/>
      <c r="P227" s="115"/>
      <c r="Q227" s="115"/>
      <c r="R227" s="115"/>
      <c r="S227" s="115"/>
      <c r="T227" s="115"/>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c r="AR227" s="116"/>
      <c r="AS227" s="116"/>
      <c r="AT227" s="116"/>
      <c r="AU227" s="116"/>
      <c r="AV227" s="116"/>
      <c r="AW227" s="117"/>
    </row>
    <row r="228" ht="15.75" customHeight="1">
      <c r="A228" s="28"/>
      <c r="B228" s="28"/>
      <c r="C228" s="28"/>
      <c r="D228" s="28"/>
      <c r="E228" s="28"/>
      <c r="F228" s="28"/>
      <c r="G228" s="28"/>
      <c r="H228" s="28"/>
      <c r="I228" s="28"/>
      <c r="J228" s="28"/>
      <c r="K228" s="28"/>
      <c r="L228" s="28"/>
      <c r="M228" s="115"/>
      <c r="N228" s="115"/>
      <c r="O228" s="115"/>
      <c r="P228" s="115"/>
      <c r="Q228" s="115"/>
      <c r="R228" s="115"/>
      <c r="S228" s="115"/>
      <c r="T228" s="115"/>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7"/>
    </row>
    <row r="229" ht="15.75" customHeight="1">
      <c r="A229" s="28"/>
      <c r="B229" s="28"/>
      <c r="C229" s="28"/>
      <c r="D229" s="28"/>
      <c r="E229" s="28"/>
      <c r="F229" s="28"/>
      <c r="G229" s="28"/>
      <c r="H229" s="28"/>
      <c r="I229" s="28"/>
      <c r="J229" s="28"/>
      <c r="K229" s="28"/>
      <c r="L229" s="28"/>
      <c r="M229" s="115"/>
      <c r="N229" s="115"/>
      <c r="O229" s="115"/>
      <c r="P229" s="115"/>
      <c r="Q229" s="115"/>
      <c r="R229" s="115"/>
      <c r="S229" s="115"/>
      <c r="T229" s="115"/>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c r="AR229" s="116"/>
      <c r="AS229" s="116"/>
      <c r="AT229" s="116"/>
      <c r="AU229" s="116"/>
      <c r="AV229" s="116"/>
      <c r="AW229" s="117"/>
    </row>
    <row r="230" ht="15.75" customHeight="1">
      <c r="A230" s="28"/>
      <c r="B230" s="28"/>
      <c r="C230" s="28"/>
      <c r="D230" s="28"/>
      <c r="E230" s="28"/>
      <c r="F230" s="28"/>
      <c r="G230" s="28"/>
      <c r="H230" s="28"/>
      <c r="I230" s="28"/>
      <c r="J230" s="28"/>
      <c r="K230" s="28"/>
      <c r="L230" s="28"/>
      <c r="M230" s="115"/>
      <c r="N230" s="115"/>
      <c r="O230" s="115"/>
      <c r="P230" s="115"/>
      <c r="Q230" s="115"/>
      <c r="R230" s="115"/>
      <c r="S230" s="115"/>
      <c r="T230" s="115"/>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c r="AR230" s="116"/>
      <c r="AS230" s="116"/>
      <c r="AT230" s="116"/>
      <c r="AU230" s="116"/>
      <c r="AV230" s="116"/>
      <c r="AW230" s="117"/>
    </row>
    <row r="231" ht="15.75" customHeight="1">
      <c r="A231" s="28"/>
      <c r="B231" s="28"/>
      <c r="C231" s="28"/>
      <c r="D231" s="28"/>
      <c r="E231" s="28"/>
      <c r="F231" s="28"/>
      <c r="G231" s="28"/>
      <c r="H231" s="28"/>
      <c r="I231" s="28"/>
      <c r="J231" s="28"/>
      <c r="K231" s="28"/>
      <c r="L231" s="28"/>
      <c r="M231" s="115"/>
      <c r="N231" s="115"/>
      <c r="O231" s="115"/>
      <c r="P231" s="115"/>
      <c r="Q231" s="115"/>
      <c r="R231" s="115"/>
      <c r="S231" s="115"/>
      <c r="T231" s="115"/>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c r="AR231" s="116"/>
      <c r="AS231" s="116"/>
      <c r="AT231" s="116"/>
      <c r="AU231" s="116"/>
      <c r="AV231" s="116"/>
      <c r="AW231" s="117"/>
    </row>
    <row r="232" ht="15.75" customHeight="1">
      <c r="A232" s="28"/>
      <c r="B232" s="28"/>
      <c r="C232" s="28"/>
      <c r="D232" s="28"/>
      <c r="E232" s="28"/>
      <c r="F232" s="28"/>
      <c r="G232" s="28"/>
      <c r="H232" s="28"/>
      <c r="I232" s="28"/>
      <c r="J232" s="28"/>
      <c r="K232" s="28"/>
      <c r="L232" s="28"/>
      <c r="M232" s="115"/>
      <c r="N232" s="115"/>
      <c r="O232" s="115"/>
      <c r="P232" s="115"/>
      <c r="Q232" s="115"/>
      <c r="R232" s="115"/>
      <c r="S232" s="115"/>
      <c r="T232" s="115"/>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c r="AR232" s="116"/>
      <c r="AS232" s="116"/>
      <c r="AT232" s="116"/>
      <c r="AU232" s="116"/>
      <c r="AV232" s="116"/>
      <c r="AW232" s="117"/>
    </row>
    <row r="233" ht="15.75" customHeight="1">
      <c r="A233" s="28"/>
      <c r="B233" s="28"/>
      <c r="C233" s="28"/>
      <c r="D233" s="28"/>
      <c r="E233" s="28"/>
      <c r="F233" s="28"/>
      <c r="G233" s="28"/>
      <c r="H233" s="28"/>
      <c r="I233" s="28"/>
      <c r="J233" s="28"/>
      <c r="K233" s="28"/>
      <c r="L233" s="28"/>
      <c r="M233" s="115"/>
      <c r="N233" s="115"/>
      <c r="O233" s="115"/>
      <c r="P233" s="115"/>
      <c r="Q233" s="115"/>
      <c r="R233" s="115"/>
      <c r="S233" s="115"/>
      <c r="T233" s="115"/>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c r="AR233" s="116"/>
      <c r="AS233" s="116"/>
      <c r="AT233" s="116"/>
      <c r="AU233" s="116"/>
      <c r="AV233" s="116"/>
      <c r="AW233" s="117"/>
    </row>
    <row r="234" ht="15.75" customHeight="1">
      <c r="A234" s="28"/>
      <c r="B234" s="28"/>
      <c r="C234" s="28"/>
      <c r="D234" s="28"/>
      <c r="E234" s="28"/>
      <c r="F234" s="28"/>
      <c r="G234" s="28"/>
      <c r="H234" s="28"/>
      <c r="I234" s="28"/>
      <c r="J234" s="28"/>
      <c r="K234" s="28"/>
      <c r="L234" s="28"/>
      <c r="M234" s="115"/>
      <c r="N234" s="115"/>
      <c r="O234" s="115"/>
      <c r="P234" s="115"/>
      <c r="Q234" s="115"/>
      <c r="R234" s="115"/>
      <c r="S234" s="115"/>
      <c r="T234" s="115"/>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c r="AR234" s="116"/>
      <c r="AS234" s="116"/>
      <c r="AT234" s="116"/>
      <c r="AU234" s="116"/>
      <c r="AV234" s="116"/>
      <c r="AW234" s="117"/>
    </row>
    <row r="235" ht="15.75" customHeight="1">
      <c r="A235" s="28"/>
      <c r="B235" s="28"/>
      <c r="C235" s="28"/>
      <c r="D235" s="28"/>
      <c r="E235" s="28"/>
      <c r="F235" s="28"/>
      <c r="G235" s="28"/>
      <c r="H235" s="28"/>
      <c r="I235" s="28"/>
      <c r="J235" s="28"/>
      <c r="K235" s="28"/>
      <c r="L235" s="28"/>
      <c r="M235" s="115"/>
      <c r="N235" s="115"/>
      <c r="O235" s="115"/>
      <c r="P235" s="115"/>
      <c r="Q235" s="115"/>
      <c r="R235" s="115"/>
      <c r="S235" s="115"/>
      <c r="T235" s="115"/>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c r="AR235" s="116"/>
      <c r="AS235" s="116"/>
      <c r="AT235" s="116"/>
      <c r="AU235" s="116"/>
      <c r="AV235" s="116"/>
      <c r="AW235" s="117"/>
    </row>
    <row r="236" ht="15.75" customHeight="1">
      <c r="A236" s="28"/>
      <c r="B236" s="28"/>
      <c r="C236" s="28"/>
      <c r="D236" s="28"/>
      <c r="E236" s="28"/>
      <c r="F236" s="28"/>
      <c r="G236" s="28"/>
      <c r="H236" s="28"/>
      <c r="I236" s="28"/>
      <c r="J236" s="28"/>
      <c r="K236" s="28"/>
      <c r="L236" s="28"/>
      <c r="M236" s="115"/>
      <c r="N236" s="115"/>
      <c r="O236" s="115"/>
      <c r="P236" s="115"/>
      <c r="Q236" s="115"/>
      <c r="R236" s="115"/>
      <c r="S236" s="115"/>
      <c r="T236" s="115"/>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c r="AR236" s="116"/>
      <c r="AS236" s="116"/>
      <c r="AT236" s="116"/>
      <c r="AU236" s="116"/>
      <c r="AV236" s="116"/>
      <c r="AW236" s="117"/>
    </row>
    <row r="237" ht="15.75" customHeight="1">
      <c r="A237" s="28"/>
      <c r="B237" s="28"/>
      <c r="C237" s="28"/>
      <c r="D237" s="28"/>
      <c r="E237" s="28"/>
      <c r="F237" s="28"/>
      <c r="G237" s="28"/>
      <c r="H237" s="28"/>
      <c r="I237" s="28"/>
      <c r="J237" s="28"/>
      <c r="K237" s="28"/>
      <c r="L237" s="28"/>
      <c r="M237" s="115"/>
      <c r="N237" s="115"/>
      <c r="O237" s="115"/>
      <c r="P237" s="115"/>
      <c r="Q237" s="115"/>
      <c r="R237" s="115"/>
      <c r="S237" s="115"/>
      <c r="T237" s="115"/>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c r="AR237" s="116"/>
      <c r="AS237" s="116"/>
      <c r="AT237" s="116"/>
      <c r="AU237" s="116"/>
      <c r="AV237" s="116"/>
      <c r="AW237" s="117"/>
    </row>
    <row r="238" ht="15.75" customHeight="1">
      <c r="A238" s="28"/>
      <c r="B238" s="28"/>
      <c r="C238" s="28"/>
      <c r="D238" s="28"/>
      <c r="E238" s="28"/>
      <c r="F238" s="28"/>
      <c r="G238" s="28"/>
      <c r="H238" s="28"/>
      <c r="I238" s="28"/>
      <c r="J238" s="28"/>
      <c r="K238" s="28"/>
      <c r="L238" s="28"/>
      <c r="M238" s="115"/>
      <c r="N238" s="115"/>
      <c r="O238" s="115"/>
      <c r="P238" s="115"/>
      <c r="Q238" s="115"/>
      <c r="R238" s="115"/>
      <c r="S238" s="115"/>
      <c r="T238" s="115"/>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c r="AR238" s="116"/>
      <c r="AS238" s="116"/>
      <c r="AT238" s="116"/>
      <c r="AU238" s="116"/>
      <c r="AV238" s="116"/>
      <c r="AW238" s="117"/>
    </row>
    <row r="239" ht="15.75" customHeight="1">
      <c r="A239" s="28"/>
      <c r="B239" s="28"/>
      <c r="C239" s="28"/>
      <c r="D239" s="28"/>
      <c r="E239" s="28"/>
      <c r="F239" s="28"/>
      <c r="G239" s="28"/>
      <c r="H239" s="28"/>
      <c r="I239" s="28"/>
      <c r="J239" s="28"/>
      <c r="K239" s="28"/>
      <c r="L239" s="28"/>
      <c r="M239" s="115"/>
      <c r="N239" s="115"/>
      <c r="O239" s="115"/>
      <c r="P239" s="115"/>
      <c r="Q239" s="115"/>
      <c r="R239" s="115"/>
      <c r="S239" s="115"/>
      <c r="T239" s="115"/>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c r="AR239" s="116"/>
      <c r="AS239" s="116"/>
      <c r="AT239" s="116"/>
      <c r="AU239" s="116"/>
      <c r="AV239" s="116"/>
      <c r="AW239" s="117"/>
    </row>
    <row r="240" ht="15.75" customHeight="1">
      <c r="A240" s="28"/>
      <c r="B240" s="28"/>
      <c r="C240" s="28"/>
      <c r="D240" s="28"/>
      <c r="E240" s="28"/>
      <c r="F240" s="28"/>
      <c r="G240" s="28"/>
      <c r="H240" s="28"/>
      <c r="I240" s="28"/>
      <c r="J240" s="28"/>
      <c r="K240" s="28"/>
      <c r="L240" s="28"/>
      <c r="M240" s="115"/>
      <c r="N240" s="115"/>
      <c r="O240" s="115"/>
      <c r="P240" s="115"/>
      <c r="Q240" s="115"/>
      <c r="R240" s="115"/>
      <c r="S240" s="115"/>
      <c r="T240" s="115"/>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c r="AR240" s="116"/>
      <c r="AS240" s="116"/>
      <c r="AT240" s="116"/>
      <c r="AU240" s="116"/>
      <c r="AV240" s="116"/>
      <c r="AW240" s="117"/>
    </row>
    <row r="241" ht="15.75" customHeight="1">
      <c r="A241" s="28"/>
      <c r="B241" s="28"/>
      <c r="C241" s="28"/>
      <c r="D241" s="28"/>
      <c r="E241" s="28"/>
      <c r="F241" s="28"/>
      <c r="G241" s="28"/>
      <c r="H241" s="28"/>
      <c r="I241" s="28"/>
      <c r="J241" s="28"/>
      <c r="K241" s="28"/>
      <c r="L241" s="28"/>
      <c r="M241" s="115"/>
      <c r="N241" s="115"/>
      <c r="O241" s="115"/>
      <c r="P241" s="115"/>
      <c r="Q241" s="115"/>
      <c r="R241" s="115"/>
      <c r="S241" s="115"/>
      <c r="T241" s="115"/>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c r="AR241" s="116"/>
      <c r="AS241" s="116"/>
      <c r="AT241" s="116"/>
      <c r="AU241" s="116"/>
      <c r="AV241" s="116"/>
      <c r="AW241" s="117"/>
    </row>
    <row r="242" ht="15.75" customHeight="1">
      <c r="A242" s="28"/>
      <c r="B242" s="28"/>
      <c r="C242" s="28"/>
      <c r="D242" s="28"/>
      <c r="E242" s="28"/>
      <c r="F242" s="28"/>
      <c r="G242" s="28"/>
      <c r="H242" s="28"/>
      <c r="I242" s="28"/>
      <c r="J242" s="28"/>
      <c r="K242" s="28"/>
      <c r="L242" s="28"/>
      <c r="M242" s="115"/>
      <c r="N242" s="115"/>
      <c r="O242" s="115"/>
      <c r="P242" s="115"/>
      <c r="Q242" s="115"/>
      <c r="R242" s="115"/>
      <c r="S242" s="115"/>
      <c r="T242" s="115"/>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c r="AR242" s="116"/>
      <c r="AS242" s="116"/>
      <c r="AT242" s="116"/>
      <c r="AU242" s="116"/>
      <c r="AV242" s="116"/>
      <c r="AW242" s="117"/>
    </row>
    <row r="243" ht="15.75" customHeight="1">
      <c r="A243" s="28"/>
      <c r="B243" s="28"/>
      <c r="C243" s="28"/>
      <c r="D243" s="28"/>
      <c r="E243" s="28"/>
      <c r="F243" s="28"/>
      <c r="G243" s="28"/>
      <c r="H243" s="28"/>
      <c r="I243" s="28"/>
      <c r="J243" s="28"/>
      <c r="K243" s="28"/>
      <c r="L243" s="28"/>
      <c r="M243" s="115"/>
      <c r="N243" s="115"/>
      <c r="O243" s="115"/>
      <c r="P243" s="115"/>
      <c r="Q243" s="115"/>
      <c r="R243" s="115"/>
      <c r="S243" s="115"/>
      <c r="T243" s="115"/>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c r="AR243" s="116"/>
      <c r="AS243" s="116"/>
      <c r="AT243" s="116"/>
      <c r="AU243" s="116"/>
      <c r="AV243" s="116"/>
      <c r="AW243" s="117"/>
    </row>
    <row r="244" ht="15.75" customHeight="1">
      <c r="A244" s="28"/>
      <c r="B244" s="28"/>
      <c r="C244" s="28"/>
      <c r="D244" s="28"/>
      <c r="E244" s="28"/>
      <c r="F244" s="28"/>
      <c r="G244" s="28"/>
      <c r="H244" s="28"/>
      <c r="I244" s="28"/>
      <c r="J244" s="28"/>
      <c r="K244" s="28"/>
      <c r="L244" s="28"/>
      <c r="M244" s="115"/>
      <c r="N244" s="115"/>
      <c r="O244" s="115"/>
      <c r="P244" s="115"/>
      <c r="Q244" s="115"/>
      <c r="R244" s="115"/>
      <c r="S244" s="115"/>
      <c r="T244" s="115"/>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c r="AR244" s="116"/>
      <c r="AS244" s="116"/>
      <c r="AT244" s="116"/>
      <c r="AU244" s="116"/>
      <c r="AV244" s="116"/>
      <c r="AW244" s="117"/>
    </row>
    <row r="245" ht="15.75" customHeight="1">
      <c r="A245" s="28"/>
      <c r="B245" s="28"/>
      <c r="C245" s="28"/>
      <c r="D245" s="28"/>
      <c r="E245" s="28"/>
      <c r="F245" s="28"/>
      <c r="G245" s="28"/>
      <c r="H245" s="28"/>
      <c r="I245" s="28"/>
      <c r="J245" s="28"/>
      <c r="K245" s="28"/>
      <c r="L245" s="28"/>
      <c r="M245" s="115"/>
      <c r="N245" s="115"/>
      <c r="O245" s="115"/>
      <c r="P245" s="115"/>
      <c r="Q245" s="115"/>
      <c r="R245" s="115"/>
      <c r="S245" s="115"/>
      <c r="T245" s="115"/>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c r="AR245" s="116"/>
      <c r="AS245" s="116"/>
      <c r="AT245" s="116"/>
      <c r="AU245" s="116"/>
      <c r="AV245" s="116"/>
      <c r="AW245" s="117"/>
    </row>
    <row r="246" ht="15.75" customHeight="1">
      <c r="A246" s="28"/>
      <c r="B246" s="28"/>
      <c r="C246" s="28"/>
      <c r="D246" s="28"/>
      <c r="E246" s="28"/>
      <c r="F246" s="28"/>
      <c r="G246" s="28"/>
      <c r="H246" s="28"/>
      <c r="I246" s="28"/>
      <c r="J246" s="28"/>
      <c r="K246" s="28"/>
      <c r="L246" s="28"/>
      <c r="M246" s="115"/>
      <c r="N246" s="115"/>
      <c r="O246" s="115"/>
      <c r="P246" s="115"/>
      <c r="Q246" s="115"/>
      <c r="R246" s="115"/>
      <c r="S246" s="115"/>
      <c r="T246" s="115"/>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7"/>
    </row>
    <row r="247" ht="15.75" customHeight="1">
      <c r="A247" s="28"/>
      <c r="B247" s="28"/>
      <c r="C247" s="28"/>
      <c r="D247" s="28"/>
      <c r="E247" s="28"/>
      <c r="F247" s="28"/>
      <c r="G247" s="28"/>
      <c r="H247" s="28"/>
      <c r="I247" s="28"/>
      <c r="J247" s="28"/>
      <c r="K247" s="28"/>
      <c r="L247" s="28"/>
      <c r="M247" s="115"/>
      <c r="N247" s="115"/>
      <c r="O247" s="115"/>
      <c r="P247" s="115"/>
      <c r="Q247" s="115"/>
      <c r="R247" s="115"/>
      <c r="S247" s="115"/>
      <c r="T247" s="115"/>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7"/>
    </row>
    <row r="248" ht="15.75" customHeight="1">
      <c r="A248" s="28"/>
      <c r="B248" s="28"/>
      <c r="C248" s="28"/>
      <c r="D248" s="28"/>
      <c r="E248" s="28"/>
      <c r="F248" s="28"/>
      <c r="G248" s="28"/>
      <c r="H248" s="28"/>
      <c r="I248" s="28"/>
      <c r="J248" s="28"/>
      <c r="K248" s="28"/>
      <c r="L248" s="28"/>
      <c r="M248" s="115"/>
      <c r="N248" s="115"/>
      <c r="O248" s="115"/>
      <c r="P248" s="115"/>
      <c r="Q248" s="115"/>
      <c r="R248" s="115"/>
      <c r="S248" s="115"/>
      <c r="T248" s="115"/>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c r="AR248" s="116"/>
      <c r="AS248" s="116"/>
      <c r="AT248" s="116"/>
      <c r="AU248" s="116"/>
      <c r="AV248" s="116"/>
      <c r="AW248" s="117"/>
    </row>
    <row r="249" ht="15.75" customHeight="1">
      <c r="A249" s="28"/>
      <c r="B249" s="28"/>
      <c r="C249" s="28"/>
      <c r="D249" s="28"/>
      <c r="E249" s="28"/>
      <c r="F249" s="28"/>
      <c r="G249" s="28"/>
      <c r="H249" s="28"/>
      <c r="I249" s="28"/>
      <c r="J249" s="28"/>
      <c r="K249" s="28"/>
      <c r="L249" s="28"/>
      <c r="M249" s="115"/>
      <c r="N249" s="115"/>
      <c r="O249" s="115"/>
      <c r="P249" s="115"/>
      <c r="Q249" s="115"/>
      <c r="R249" s="115"/>
      <c r="S249" s="115"/>
      <c r="T249" s="115"/>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7"/>
    </row>
    <row r="250" ht="15.75" customHeight="1">
      <c r="A250" s="28"/>
      <c r="B250" s="28"/>
      <c r="C250" s="28"/>
      <c r="D250" s="28"/>
      <c r="E250" s="28"/>
      <c r="F250" s="28"/>
      <c r="G250" s="28"/>
      <c r="H250" s="28"/>
      <c r="I250" s="28"/>
      <c r="J250" s="28"/>
      <c r="K250" s="28"/>
      <c r="L250" s="28"/>
      <c r="M250" s="115"/>
      <c r="N250" s="115"/>
      <c r="O250" s="115"/>
      <c r="P250" s="115"/>
      <c r="Q250" s="115"/>
      <c r="R250" s="115"/>
      <c r="S250" s="115"/>
      <c r="T250" s="115"/>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7"/>
    </row>
    <row r="251" ht="15.75" customHeight="1">
      <c r="A251" s="28"/>
      <c r="B251" s="28"/>
      <c r="C251" s="28"/>
      <c r="D251" s="28"/>
      <c r="E251" s="28"/>
      <c r="F251" s="28"/>
      <c r="G251" s="28"/>
      <c r="H251" s="28"/>
      <c r="I251" s="28"/>
      <c r="J251" s="28"/>
      <c r="K251" s="28"/>
      <c r="L251" s="28"/>
      <c r="M251" s="115"/>
      <c r="N251" s="115"/>
      <c r="O251" s="115"/>
      <c r="P251" s="115"/>
      <c r="Q251" s="115"/>
      <c r="R251" s="115"/>
      <c r="S251" s="115"/>
      <c r="T251" s="115"/>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c r="AR251" s="116"/>
      <c r="AS251" s="116"/>
      <c r="AT251" s="116"/>
      <c r="AU251" s="116"/>
      <c r="AV251" s="116"/>
      <c r="AW251" s="117"/>
    </row>
    <row r="252" ht="15.75" customHeight="1">
      <c r="A252" s="28"/>
      <c r="B252" s="28"/>
      <c r="C252" s="28"/>
      <c r="D252" s="28"/>
      <c r="E252" s="28"/>
      <c r="F252" s="28"/>
      <c r="G252" s="28"/>
      <c r="H252" s="28"/>
      <c r="I252" s="28"/>
      <c r="J252" s="28"/>
      <c r="K252" s="28"/>
      <c r="L252" s="28"/>
      <c r="M252" s="115"/>
      <c r="N252" s="115"/>
      <c r="O252" s="115"/>
      <c r="P252" s="115"/>
      <c r="Q252" s="115"/>
      <c r="R252" s="115"/>
      <c r="S252" s="115"/>
      <c r="T252" s="115"/>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c r="AR252" s="116"/>
      <c r="AS252" s="116"/>
      <c r="AT252" s="116"/>
      <c r="AU252" s="116"/>
      <c r="AV252" s="116"/>
      <c r="AW252" s="117"/>
    </row>
    <row r="253" ht="15.75" customHeight="1">
      <c r="A253" s="28"/>
      <c r="B253" s="28"/>
      <c r="C253" s="28"/>
      <c r="D253" s="28"/>
      <c r="E253" s="28"/>
      <c r="F253" s="28"/>
      <c r="G253" s="28"/>
      <c r="H253" s="28"/>
      <c r="I253" s="28"/>
      <c r="J253" s="28"/>
      <c r="K253" s="28"/>
      <c r="L253" s="28"/>
      <c r="M253" s="115"/>
      <c r="N253" s="115"/>
      <c r="O253" s="115"/>
      <c r="P253" s="115"/>
      <c r="Q253" s="115"/>
      <c r="R253" s="115"/>
      <c r="S253" s="115"/>
      <c r="T253" s="115"/>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c r="AR253" s="116"/>
      <c r="AS253" s="116"/>
      <c r="AT253" s="116"/>
      <c r="AU253" s="116"/>
      <c r="AV253" s="116"/>
      <c r="AW253" s="117"/>
    </row>
    <row r="254" ht="15.75" customHeight="1">
      <c r="A254" s="28"/>
      <c r="B254" s="28"/>
      <c r="C254" s="28"/>
      <c r="D254" s="28"/>
      <c r="E254" s="28"/>
      <c r="F254" s="28"/>
      <c r="G254" s="28"/>
      <c r="H254" s="28"/>
      <c r="I254" s="28"/>
      <c r="J254" s="28"/>
      <c r="K254" s="28"/>
      <c r="L254" s="28"/>
      <c r="M254" s="115"/>
      <c r="N254" s="115"/>
      <c r="O254" s="115"/>
      <c r="P254" s="115"/>
      <c r="Q254" s="115"/>
      <c r="R254" s="115"/>
      <c r="S254" s="115"/>
      <c r="T254" s="115"/>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c r="AR254" s="116"/>
      <c r="AS254" s="116"/>
      <c r="AT254" s="116"/>
      <c r="AU254" s="116"/>
      <c r="AV254" s="116"/>
      <c r="AW254" s="117"/>
    </row>
    <row r="255" ht="15.75" customHeight="1">
      <c r="A255" s="28"/>
      <c r="B255" s="28"/>
      <c r="C255" s="28"/>
      <c r="D255" s="28"/>
      <c r="E255" s="28"/>
      <c r="F255" s="28"/>
      <c r="G255" s="28"/>
      <c r="H255" s="28"/>
      <c r="I255" s="28"/>
      <c r="J255" s="28"/>
      <c r="K255" s="28"/>
      <c r="L255" s="28"/>
      <c r="M255" s="115"/>
      <c r="N255" s="115"/>
      <c r="O255" s="115"/>
      <c r="P255" s="115"/>
      <c r="Q255" s="115"/>
      <c r="R255" s="115"/>
      <c r="S255" s="115"/>
      <c r="T255" s="115"/>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c r="AR255" s="116"/>
      <c r="AS255" s="116"/>
      <c r="AT255" s="116"/>
      <c r="AU255" s="116"/>
      <c r="AV255" s="116"/>
      <c r="AW255" s="117"/>
    </row>
    <row r="256" ht="15.75" customHeight="1">
      <c r="A256" s="28"/>
      <c r="B256" s="28"/>
      <c r="C256" s="28"/>
      <c r="D256" s="28"/>
      <c r="E256" s="28"/>
      <c r="F256" s="28"/>
      <c r="G256" s="28"/>
      <c r="H256" s="28"/>
      <c r="I256" s="28"/>
      <c r="J256" s="28"/>
      <c r="K256" s="28"/>
      <c r="L256" s="28"/>
      <c r="M256" s="115"/>
      <c r="N256" s="115"/>
      <c r="O256" s="115"/>
      <c r="P256" s="115"/>
      <c r="Q256" s="115"/>
      <c r="R256" s="115"/>
      <c r="S256" s="115"/>
      <c r="T256" s="115"/>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c r="AR256" s="116"/>
      <c r="AS256" s="116"/>
      <c r="AT256" s="116"/>
      <c r="AU256" s="116"/>
      <c r="AV256" s="116"/>
      <c r="AW256" s="117"/>
    </row>
    <row r="257" ht="15.75" customHeight="1">
      <c r="A257" s="28"/>
      <c r="B257" s="28"/>
      <c r="C257" s="28"/>
      <c r="D257" s="28"/>
      <c r="E257" s="28"/>
      <c r="F257" s="28"/>
      <c r="G257" s="28"/>
      <c r="H257" s="28"/>
      <c r="I257" s="28"/>
      <c r="J257" s="28"/>
      <c r="K257" s="28"/>
      <c r="L257" s="28"/>
      <c r="M257" s="115"/>
      <c r="N257" s="115"/>
      <c r="O257" s="115"/>
      <c r="P257" s="115"/>
      <c r="Q257" s="115"/>
      <c r="R257" s="115"/>
      <c r="S257" s="115"/>
      <c r="T257" s="115"/>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c r="AR257" s="116"/>
      <c r="AS257" s="116"/>
      <c r="AT257" s="116"/>
      <c r="AU257" s="116"/>
      <c r="AV257" s="116"/>
      <c r="AW257" s="117"/>
    </row>
    <row r="258" ht="15.75" customHeight="1">
      <c r="A258" s="28"/>
      <c r="B258" s="28"/>
      <c r="C258" s="28"/>
      <c r="D258" s="28"/>
      <c r="E258" s="28"/>
      <c r="F258" s="28"/>
      <c r="G258" s="28"/>
      <c r="H258" s="28"/>
      <c r="I258" s="28"/>
      <c r="J258" s="28"/>
      <c r="K258" s="28"/>
      <c r="L258" s="28"/>
      <c r="M258" s="115"/>
      <c r="N258" s="115"/>
      <c r="O258" s="115"/>
      <c r="P258" s="115"/>
      <c r="Q258" s="115"/>
      <c r="R258" s="115"/>
      <c r="S258" s="115"/>
      <c r="T258" s="115"/>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c r="AR258" s="116"/>
      <c r="AS258" s="116"/>
      <c r="AT258" s="116"/>
      <c r="AU258" s="116"/>
      <c r="AV258" s="116"/>
      <c r="AW258" s="117"/>
    </row>
    <row r="259" ht="15.75" customHeight="1">
      <c r="A259" s="28"/>
      <c r="B259" s="28"/>
      <c r="C259" s="28"/>
      <c r="D259" s="28"/>
      <c r="E259" s="28"/>
      <c r="F259" s="28"/>
      <c r="G259" s="28"/>
      <c r="H259" s="28"/>
      <c r="I259" s="28"/>
      <c r="J259" s="28"/>
      <c r="K259" s="28"/>
      <c r="L259" s="28"/>
      <c r="M259" s="115"/>
      <c r="N259" s="115"/>
      <c r="O259" s="115"/>
      <c r="P259" s="115"/>
      <c r="Q259" s="115"/>
      <c r="R259" s="115"/>
      <c r="S259" s="115"/>
      <c r="T259" s="115"/>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c r="AR259" s="116"/>
      <c r="AS259" s="116"/>
      <c r="AT259" s="116"/>
      <c r="AU259" s="116"/>
      <c r="AV259" s="116"/>
      <c r="AW259" s="117"/>
    </row>
    <row r="260" ht="15.75" customHeight="1">
      <c r="A260" s="28"/>
      <c r="B260" s="28"/>
      <c r="C260" s="28"/>
      <c r="D260" s="28"/>
      <c r="E260" s="28"/>
      <c r="F260" s="28"/>
      <c r="G260" s="28"/>
      <c r="H260" s="28"/>
      <c r="I260" s="28"/>
      <c r="J260" s="28"/>
      <c r="K260" s="28"/>
      <c r="L260" s="28"/>
      <c r="M260" s="115"/>
      <c r="N260" s="115"/>
      <c r="O260" s="115"/>
      <c r="P260" s="115"/>
      <c r="Q260" s="115"/>
      <c r="R260" s="115"/>
      <c r="S260" s="115"/>
      <c r="T260" s="115"/>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c r="AR260" s="116"/>
      <c r="AS260" s="116"/>
      <c r="AT260" s="116"/>
      <c r="AU260" s="116"/>
      <c r="AV260" s="116"/>
      <c r="AW260" s="117"/>
    </row>
    <row r="261" ht="15.75" customHeight="1">
      <c r="A261" s="28"/>
      <c r="B261" s="28"/>
      <c r="C261" s="28"/>
      <c r="D261" s="28"/>
      <c r="E261" s="28"/>
      <c r="F261" s="28"/>
      <c r="G261" s="28"/>
      <c r="H261" s="28"/>
      <c r="I261" s="28"/>
      <c r="J261" s="28"/>
      <c r="K261" s="28"/>
      <c r="L261" s="28"/>
      <c r="M261" s="115"/>
      <c r="N261" s="115"/>
      <c r="O261" s="115"/>
      <c r="P261" s="115"/>
      <c r="Q261" s="115"/>
      <c r="R261" s="115"/>
      <c r="S261" s="115"/>
      <c r="T261" s="115"/>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c r="AR261" s="116"/>
      <c r="AS261" s="116"/>
      <c r="AT261" s="116"/>
      <c r="AU261" s="116"/>
      <c r="AV261" s="116"/>
      <c r="AW261" s="117"/>
    </row>
    <row r="262" ht="15.75" customHeight="1">
      <c r="A262" s="28"/>
      <c r="B262" s="28"/>
      <c r="C262" s="28"/>
      <c r="D262" s="28"/>
      <c r="E262" s="28"/>
      <c r="F262" s="28"/>
      <c r="G262" s="28"/>
      <c r="H262" s="28"/>
      <c r="I262" s="28"/>
      <c r="J262" s="28"/>
      <c r="K262" s="28"/>
      <c r="L262" s="28"/>
      <c r="M262" s="115"/>
      <c r="N262" s="115"/>
      <c r="O262" s="115"/>
      <c r="P262" s="115"/>
      <c r="Q262" s="115"/>
      <c r="R262" s="115"/>
      <c r="S262" s="115"/>
      <c r="T262" s="115"/>
      <c r="U262" s="116"/>
      <c r="V262" s="116"/>
      <c r="W262" s="116"/>
      <c r="X262" s="116"/>
      <c r="Y262" s="116"/>
      <c r="Z262" s="116"/>
      <c r="AA262" s="116"/>
      <c r="AB262" s="116"/>
      <c r="AC262" s="116"/>
      <c r="AD262" s="116"/>
      <c r="AE262" s="116"/>
      <c r="AF262" s="116"/>
      <c r="AG262" s="116"/>
      <c r="AH262" s="116"/>
      <c r="AI262" s="116"/>
      <c r="AJ262" s="116"/>
      <c r="AK262" s="116"/>
      <c r="AL262" s="116"/>
      <c r="AM262" s="116"/>
      <c r="AN262" s="116"/>
      <c r="AO262" s="116"/>
      <c r="AP262" s="116"/>
      <c r="AQ262" s="116"/>
      <c r="AR262" s="116"/>
      <c r="AS262" s="116"/>
      <c r="AT262" s="116"/>
      <c r="AU262" s="116"/>
      <c r="AV262" s="116"/>
      <c r="AW262" s="117"/>
    </row>
    <row r="263" ht="15.75" customHeight="1">
      <c r="A263" s="28"/>
      <c r="B263" s="28"/>
      <c r="C263" s="28"/>
      <c r="D263" s="28"/>
      <c r="E263" s="28"/>
      <c r="F263" s="28"/>
      <c r="G263" s="28"/>
      <c r="H263" s="28"/>
      <c r="I263" s="28"/>
      <c r="J263" s="28"/>
      <c r="K263" s="28"/>
      <c r="L263" s="28"/>
      <c r="M263" s="115"/>
      <c r="N263" s="115"/>
      <c r="O263" s="115"/>
      <c r="P263" s="115"/>
      <c r="Q263" s="115"/>
      <c r="R263" s="115"/>
      <c r="S263" s="115"/>
      <c r="T263" s="115"/>
      <c r="U263" s="116"/>
      <c r="V263" s="116"/>
      <c r="W263" s="116"/>
      <c r="X263" s="116"/>
      <c r="Y263" s="116"/>
      <c r="Z263" s="116"/>
      <c r="AA263" s="116"/>
      <c r="AB263" s="116"/>
      <c r="AC263" s="116"/>
      <c r="AD263" s="116"/>
      <c r="AE263" s="116"/>
      <c r="AF263" s="116"/>
      <c r="AG263" s="116"/>
      <c r="AH263" s="116"/>
      <c r="AI263" s="116"/>
      <c r="AJ263" s="116"/>
      <c r="AK263" s="116"/>
      <c r="AL263" s="116"/>
      <c r="AM263" s="116"/>
      <c r="AN263" s="116"/>
      <c r="AO263" s="116"/>
      <c r="AP263" s="116"/>
      <c r="AQ263" s="116"/>
      <c r="AR263" s="116"/>
      <c r="AS263" s="116"/>
      <c r="AT263" s="116"/>
      <c r="AU263" s="116"/>
      <c r="AV263" s="116"/>
      <c r="AW263" s="117"/>
    </row>
    <row r="264" ht="15.75" customHeight="1">
      <c r="A264" s="28"/>
      <c r="B264" s="28"/>
      <c r="C264" s="28"/>
      <c r="D264" s="28"/>
      <c r="E264" s="28"/>
      <c r="F264" s="28"/>
      <c r="G264" s="28"/>
      <c r="H264" s="28"/>
      <c r="I264" s="28"/>
      <c r="J264" s="28"/>
      <c r="K264" s="28"/>
      <c r="L264" s="28"/>
      <c r="M264" s="115"/>
      <c r="N264" s="115"/>
      <c r="O264" s="115"/>
      <c r="P264" s="115"/>
      <c r="Q264" s="115"/>
      <c r="R264" s="115"/>
      <c r="S264" s="115"/>
      <c r="T264" s="115"/>
      <c r="U264" s="116"/>
      <c r="V264" s="116"/>
      <c r="W264" s="116"/>
      <c r="X264" s="116"/>
      <c r="Y264" s="116"/>
      <c r="Z264" s="116"/>
      <c r="AA264" s="116"/>
      <c r="AB264" s="116"/>
      <c r="AC264" s="116"/>
      <c r="AD264" s="116"/>
      <c r="AE264" s="116"/>
      <c r="AF264" s="116"/>
      <c r="AG264" s="116"/>
      <c r="AH264" s="116"/>
      <c r="AI264" s="116"/>
      <c r="AJ264" s="116"/>
      <c r="AK264" s="116"/>
      <c r="AL264" s="116"/>
      <c r="AM264" s="116"/>
      <c r="AN264" s="116"/>
      <c r="AO264" s="116"/>
      <c r="AP264" s="116"/>
      <c r="AQ264" s="116"/>
      <c r="AR264" s="116"/>
      <c r="AS264" s="116"/>
      <c r="AT264" s="116"/>
      <c r="AU264" s="116"/>
      <c r="AV264" s="116"/>
      <c r="AW264" s="117"/>
    </row>
    <row r="265" ht="15.75" customHeight="1">
      <c r="A265" s="28"/>
      <c r="B265" s="28"/>
      <c r="C265" s="28"/>
      <c r="D265" s="28"/>
      <c r="E265" s="28"/>
      <c r="F265" s="28"/>
      <c r="G265" s="28"/>
      <c r="H265" s="28"/>
      <c r="I265" s="28"/>
      <c r="J265" s="28"/>
      <c r="K265" s="28"/>
      <c r="L265" s="28"/>
      <c r="M265" s="115"/>
      <c r="N265" s="115"/>
      <c r="O265" s="115"/>
      <c r="P265" s="115"/>
      <c r="Q265" s="115"/>
      <c r="R265" s="115"/>
      <c r="S265" s="115"/>
      <c r="T265" s="115"/>
      <c r="U265" s="116"/>
      <c r="V265" s="116"/>
      <c r="W265" s="116"/>
      <c r="X265" s="116"/>
      <c r="Y265" s="116"/>
      <c r="Z265" s="116"/>
      <c r="AA265" s="116"/>
      <c r="AB265" s="116"/>
      <c r="AC265" s="116"/>
      <c r="AD265" s="116"/>
      <c r="AE265" s="116"/>
      <c r="AF265" s="116"/>
      <c r="AG265" s="116"/>
      <c r="AH265" s="116"/>
      <c r="AI265" s="116"/>
      <c r="AJ265" s="116"/>
      <c r="AK265" s="116"/>
      <c r="AL265" s="116"/>
      <c r="AM265" s="116"/>
      <c r="AN265" s="116"/>
      <c r="AO265" s="116"/>
      <c r="AP265" s="116"/>
      <c r="AQ265" s="116"/>
      <c r="AR265" s="116"/>
      <c r="AS265" s="116"/>
      <c r="AT265" s="116"/>
      <c r="AU265" s="116"/>
      <c r="AV265" s="116"/>
      <c r="AW265" s="117"/>
    </row>
    <row r="266" ht="15.75" customHeight="1">
      <c r="A266" s="28"/>
      <c r="B266" s="28"/>
      <c r="C266" s="28"/>
      <c r="D266" s="28"/>
      <c r="E266" s="28"/>
      <c r="F266" s="28"/>
      <c r="G266" s="28"/>
      <c r="H266" s="28"/>
      <c r="I266" s="28"/>
      <c r="J266" s="28"/>
      <c r="K266" s="28"/>
      <c r="L266" s="28"/>
      <c r="M266" s="115"/>
      <c r="N266" s="115"/>
      <c r="O266" s="115"/>
      <c r="P266" s="115"/>
      <c r="Q266" s="115"/>
      <c r="R266" s="115"/>
      <c r="S266" s="115"/>
      <c r="T266" s="115"/>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c r="AR266" s="116"/>
      <c r="AS266" s="116"/>
      <c r="AT266" s="116"/>
      <c r="AU266" s="116"/>
      <c r="AV266" s="116"/>
      <c r="AW266" s="117"/>
    </row>
    <row r="267" ht="15.75" customHeight="1">
      <c r="A267" s="28"/>
      <c r="B267" s="28"/>
      <c r="C267" s="28"/>
      <c r="D267" s="28"/>
      <c r="E267" s="28"/>
      <c r="F267" s="28"/>
      <c r="G267" s="28"/>
      <c r="H267" s="28"/>
      <c r="I267" s="28"/>
      <c r="J267" s="28"/>
      <c r="K267" s="28"/>
      <c r="L267" s="28"/>
      <c r="M267" s="115"/>
      <c r="N267" s="115"/>
      <c r="O267" s="115"/>
      <c r="P267" s="115"/>
      <c r="Q267" s="115"/>
      <c r="R267" s="115"/>
      <c r="S267" s="115"/>
      <c r="T267" s="115"/>
      <c r="U267" s="116"/>
      <c r="V267" s="116"/>
      <c r="W267" s="116"/>
      <c r="X267" s="116"/>
      <c r="Y267" s="116"/>
      <c r="Z267" s="116"/>
      <c r="AA267" s="116"/>
      <c r="AB267" s="116"/>
      <c r="AC267" s="116"/>
      <c r="AD267" s="116"/>
      <c r="AE267" s="116"/>
      <c r="AF267" s="116"/>
      <c r="AG267" s="116"/>
      <c r="AH267" s="116"/>
      <c r="AI267" s="116"/>
      <c r="AJ267" s="116"/>
      <c r="AK267" s="116"/>
      <c r="AL267" s="116"/>
      <c r="AM267" s="116"/>
      <c r="AN267" s="116"/>
      <c r="AO267" s="116"/>
      <c r="AP267" s="116"/>
      <c r="AQ267" s="116"/>
      <c r="AR267" s="116"/>
      <c r="AS267" s="116"/>
      <c r="AT267" s="116"/>
      <c r="AU267" s="116"/>
      <c r="AV267" s="116"/>
      <c r="AW267" s="117"/>
    </row>
    <row r="268" ht="15.75" customHeight="1">
      <c r="A268" s="28"/>
      <c r="B268" s="28"/>
      <c r="C268" s="28"/>
      <c r="D268" s="28"/>
      <c r="E268" s="28"/>
      <c r="F268" s="28"/>
      <c r="G268" s="28"/>
      <c r="H268" s="28"/>
      <c r="I268" s="28"/>
      <c r="J268" s="28"/>
      <c r="K268" s="28"/>
      <c r="L268" s="28"/>
      <c r="M268" s="115"/>
      <c r="N268" s="115"/>
      <c r="O268" s="115"/>
      <c r="P268" s="115"/>
      <c r="Q268" s="115"/>
      <c r="R268" s="115"/>
      <c r="S268" s="115"/>
      <c r="T268" s="115"/>
      <c r="U268" s="116"/>
      <c r="V268" s="116"/>
      <c r="W268" s="116"/>
      <c r="X268" s="116"/>
      <c r="Y268" s="116"/>
      <c r="Z268" s="116"/>
      <c r="AA268" s="116"/>
      <c r="AB268" s="116"/>
      <c r="AC268" s="116"/>
      <c r="AD268" s="116"/>
      <c r="AE268" s="116"/>
      <c r="AF268" s="116"/>
      <c r="AG268" s="116"/>
      <c r="AH268" s="116"/>
      <c r="AI268" s="116"/>
      <c r="AJ268" s="116"/>
      <c r="AK268" s="116"/>
      <c r="AL268" s="116"/>
      <c r="AM268" s="116"/>
      <c r="AN268" s="116"/>
      <c r="AO268" s="116"/>
      <c r="AP268" s="116"/>
      <c r="AQ268" s="116"/>
      <c r="AR268" s="116"/>
      <c r="AS268" s="116"/>
      <c r="AT268" s="116"/>
      <c r="AU268" s="116"/>
      <c r="AV268" s="116"/>
      <c r="AW268" s="117"/>
    </row>
    <row r="269" ht="15.75" customHeight="1">
      <c r="A269" s="28"/>
      <c r="B269" s="28"/>
      <c r="C269" s="28"/>
      <c r="D269" s="28"/>
      <c r="E269" s="28"/>
      <c r="F269" s="28"/>
      <c r="G269" s="28"/>
      <c r="H269" s="28"/>
      <c r="I269" s="28"/>
      <c r="J269" s="28"/>
      <c r="K269" s="28"/>
      <c r="L269" s="28"/>
      <c r="M269" s="115"/>
      <c r="N269" s="115"/>
      <c r="O269" s="115"/>
      <c r="P269" s="115"/>
      <c r="Q269" s="115"/>
      <c r="R269" s="115"/>
      <c r="S269" s="115"/>
      <c r="T269" s="115"/>
      <c r="U269" s="116"/>
      <c r="V269" s="116"/>
      <c r="W269" s="116"/>
      <c r="X269" s="116"/>
      <c r="Y269" s="116"/>
      <c r="Z269" s="116"/>
      <c r="AA269" s="116"/>
      <c r="AB269" s="116"/>
      <c r="AC269" s="116"/>
      <c r="AD269" s="116"/>
      <c r="AE269" s="116"/>
      <c r="AF269" s="116"/>
      <c r="AG269" s="116"/>
      <c r="AH269" s="116"/>
      <c r="AI269" s="116"/>
      <c r="AJ269" s="116"/>
      <c r="AK269" s="116"/>
      <c r="AL269" s="116"/>
      <c r="AM269" s="116"/>
      <c r="AN269" s="116"/>
      <c r="AO269" s="116"/>
      <c r="AP269" s="116"/>
      <c r="AQ269" s="116"/>
      <c r="AR269" s="116"/>
      <c r="AS269" s="116"/>
      <c r="AT269" s="116"/>
      <c r="AU269" s="116"/>
      <c r="AV269" s="116"/>
      <c r="AW269" s="117"/>
    </row>
    <row r="270" ht="15.75" customHeight="1">
      <c r="A270" s="28"/>
      <c r="B270" s="28"/>
      <c r="C270" s="28"/>
      <c r="D270" s="28"/>
      <c r="E270" s="28"/>
      <c r="F270" s="28"/>
      <c r="G270" s="28"/>
      <c r="H270" s="28"/>
      <c r="I270" s="28"/>
      <c r="J270" s="28"/>
      <c r="K270" s="28"/>
      <c r="L270" s="28"/>
      <c r="M270" s="115"/>
      <c r="N270" s="115"/>
      <c r="O270" s="115"/>
      <c r="P270" s="115"/>
      <c r="Q270" s="115"/>
      <c r="R270" s="115"/>
      <c r="S270" s="115"/>
      <c r="T270" s="115"/>
      <c r="U270" s="116"/>
      <c r="V270" s="116"/>
      <c r="W270" s="116"/>
      <c r="X270" s="116"/>
      <c r="Y270" s="116"/>
      <c r="Z270" s="116"/>
      <c r="AA270" s="116"/>
      <c r="AB270" s="116"/>
      <c r="AC270" s="116"/>
      <c r="AD270" s="116"/>
      <c r="AE270" s="116"/>
      <c r="AF270" s="116"/>
      <c r="AG270" s="116"/>
      <c r="AH270" s="116"/>
      <c r="AI270" s="116"/>
      <c r="AJ270" s="116"/>
      <c r="AK270" s="116"/>
      <c r="AL270" s="116"/>
      <c r="AM270" s="116"/>
      <c r="AN270" s="116"/>
      <c r="AO270" s="116"/>
      <c r="AP270" s="116"/>
      <c r="AQ270" s="116"/>
      <c r="AR270" s="116"/>
      <c r="AS270" s="116"/>
      <c r="AT270" s="116"/>
      <c r="AU270" s="116"/>
      <c r="AV270" s="116"/>
      <c r="AW270" s="117"/>
    </row>
    <row r="271" ht="15.75" customHeight="1">
      <c r="A271" s="28"/>
      <c r="B271" s="28"/>
      <c r="C271" s="28"/>
      <c r="D271" s="28"/>
      <c r="E271" s="28"/>
      <c r="F271" s="28"/>
      <c r="G271" s="28"/>
      <c r="H271" s="28"/>
      <c r="I271" s="28"/>
      <c r="J271" s="28"/>
      <c r="K271" s="28"/>
      <c r="L271" s="28"/>
      <c r="M271" s="115"/>
      <c r="N271" s="115"/>
      <c r="O271" s="115"/>
      <c r="P271" s="115"/>
      <c r="Q271" s="115"/>
      <c r="R271" s="115"/>
      <c r="S271" s="115"/>
      <c r="T271" s="115"/>
      <c r="U271" s="116"/>
      <c r="V271" s="116"/>
      <c r="W271" s="116"/>
      <c r="X271" s="116"/>
      <c r="Y271" s="116"/>
      <c r="Z271" s="116"/>
      <c r="AA271" s="116"/>
      <c r="AB271" s="116"/>
      <c r="AC271" s="116"/>
      <c r="AD271" s="116"/>
      <c r="AE271" s="116"/>
      <c r="AF271" s="116"/>
      <c r="AG271" s="116"/>
      <c r="AH271" s="116"/>
      <c r="AI271" s="116"/>
      <c r="AJ271" s="116"/>
      <c r="AK271" s="116"/>
      <c r="AL271" s="116"/>
      <c r="AM271" s="116"/>
      <c r="AN271" s="116"/>
      <c r="AO271" s="116"/>
      <c r="AP271" s="116"/>
      <c r="AQ271" s="116"/>
      <c r="AR271" s="116"/>
      <c r="AS271" s="116"/>
      <c r="AT271" s="116"/>
      <c r="AU271" s="116"/>
      <c r="AV271" s="116"/>
      <c r="AW271" s="117"/>
    </row>
    <row r="272" ht="15.75" customHeight="1">
      <c r="A272" s="28"/>
      <c r="B272" s="28"/>
      <c r="C272" s="28"/>
      <c r="D272" s="28"/>
      <c r="E272" s="28"/>
      <c r="F272" s="28"/>
      <c r="G272" s="28"/>
      <c r="H272" s="28"/>
      <c r="I272" s="28"/>
      <c r="J272" s="28"/>
      <c r="K272" s="28"/>
      <c r="L272" s="28"/>
      <c r="M272" s="115"/>
      <c r="N272" s="115"/>
      <c r="O272" s="115"/>
      <c r="P272" s="115"/>
      <c r="Q272" s="115"/>
      <c r="R272" s="115"/>
      <c r="S272" s="115"/>
      <c r="T272" s="115"/>
      <c r="U272" s="116"/>
      <c r="V272" s="116"/>
      <c r="W272" s="116"/>
      <c r="X272" s="116"/>
      <c r="Y272" s="116"/>
      <c r="Z272" s="116"/>
      <c r="AA272" s="116"/>
      <c r="AB272" s="116"/>
      <c r="AC272" s="116"/>
      <c r="AD272" s="116"/>
      <c r="AE272" s="116"/>
      <c r="AF272" s="116"/>
      <c r="AG272" s="116"/>
      <c r="AH272" s="116"/>
      <c r="AI272" s="116"/>
      <c r="AJ272" s="116"/>
      <c r="AK272" s="116"/>
      <c r="AL272" s="116"/>
      <c r="AM272" s="116"/>
      <c r="AN272" s="116"/>
      <c r="AO272" s="116"/>
      <c r="AP272" s="116"/>
      <c r="AQ272" s="116"/>
      <c r="AR272" s="116"/>
      <c r="AS272" s="116"/>
      <c r="AT272" s="116"/>
      <c r="AU272" s="116"/>
      <c r="AV272" s="116"/>
      <c r="AW272" s="117"/>
    </row>
    <row r="273" ht="15.75" customHeight="1">
      <c r="A273" s="28"/>
      <c r="B273" s="28"/>
      <c r="C273" s="28"/>
      <c r="D273" s="28"/>
      <c r="E273" s="28"/>
      <c r="F273" s="28"/>
      <c r="G273" s="28"/>
      <c r="H273" s="28"/>
      <c r="I273" s="28"/>
      <c r="J273" s="28"/>
      <c r="K273" s="28"/>
      <c r="L273" s="28"/>
      <c r="M273" s="115"/>
      <c r="N273" s="115"/>
      <c r="O273" s="115"/>
      <c r="P273" s="115"/>
      <c r="Q273" s="115"/>
      <c r="R273" s="115"/>
      <c r="S273" s="115"/>
      <c r="T273" s="115"/>
      <c r="U273" s="116"/>
      <c r="V273" s="116"/>
      <c r="W273" s="116"/>
      <c r="X273" s="116"/>
      <c r="Y273" s="116"/>
      <c r="Z273" s="116"/>
      <c r="AA273" s="116"/>
      <c r="AB273" s="116"/>
      <c r="AC273" s="116"/>
      <c r="AD273" s="116"/>
      <c r="AE273" s="116"/>
      <c r="AF273" s="116"/>
      <c r="AG273" s="116"/>
      <c r="AH273" s="116"/>
      <c r="AI273" s="116"/>
      <c r="AJ273" s="116"/>
      <c r="AK273" s="116"/>
      <c r="AL273" s="116"/>
      <c r="AM273" s="116"/>
      <c r="AN273" s="116"/>
      <c r="AO273" s="116"/>
      <c r="AP273" s="116"/>
      <c r="AQ273" s="116"/>
      <c r="AR273" s="116"/>
      <c r="AS273" s="116"/>
      <c r="AT273" s="116"/>
      <c r="AU273" s="116"/>
      <c r="AV273" s="116"/>
      <c r="AW273" s="117"/>
    </row>
    <row r="274" ht="15.75" customHeight="1">
      <c r="A274" s="28"/>
      <c r="B274" s="28"/>
      <c r="C274" s="28"/>
      <c r="D274" s="28"/>
      <c r="E274" s="28"/>
      <c r="F274" s="28"/>
      <c r="G274" s="28"/>
      <c r="H274" s="28"/>
      <c r="I274" s="28"/>
      <c r="J274" s="28"/>
      <c r="K274" s="28"/>
      <c r="L274" s="28"/>
      <c r="M274" s="115"/>
      <c r="N274" s="115"/>
      <c r="O274" s="115"/>
      <c r="P274" s="115"/>
      <c r="Q274" s="115"/>
      <c r="R274" s="115"/>
      <c r="S274" s="115"/>
      <c r="T274" s="115"/>
      <c r="U274" s="116"/>
      <c r="V274" s="116"/>
      <c r="W274" s="116"/>
      <c r="X274" s="116"/>
      <c r="Y274" s="116"/>
      <c r="Z274" s="116"/>
      <c r="AA274" s="116"/>
      <c r="AB274" s="116"/>
      <c r="AC274" s="116"/>
      <c r="AD274" s="116"/>
      <c r="AE274" s="116"/>
      <c r="AF274" s="116"/>
      <c r="AG274" s="116"/>
      <c r="AH274" s="116"/>
      <c r="AI274" s="116"/>
      <c r="AJ274" s="116"/>
      <c r="AK274" s="116"/>
      <c r="AL274" s="116"/>
      <c r="AM274" s="116"/>
      <c r="AN274" s="116"/>
      <c r="AO274" s="116"/>
      <c r="AP274" s="116"/>
      <c r="AQ274" s="116"/>
      <c r="AR274" s="116"/>
      <c r="AS274" s="116"/>
      <c r="AT274" s="116"/>
      <c r="AU274" s="116"/>
      <c r="AV274" s="116"/>
      <c r="AW274" s="117"/>
    </row>
    <row r="275" ht="15.75" customHeight="1">
      <c r="A275" s="28"/>
      <c r="B275" s="28"/>
      <c r="C275" s="28"/>
      <c r="D275" s="28"/>
      <c r="E275" s="28"/>
      <c r="F275" s="28"/>
      <c r="G275" s="28"/>
      <c r="H275" s="28"/>
      <c r="I275" s="28"/>
      <c r="J275" s="28"/>
      <c r="K275" s="28"/>
      <c r="L275" s="28"/>
      <c r="M275" s="115"/>
      <c r="N275" s="115"/>
      <c r="O275" s="115"/>
      <c r="P275" s="115"/>
      <c r="Q275" s="115"/>
      <c r="R275" s="115"/>
      <c r="S275" s="115"/>
      <c r="T275" s="115"/>
      <c r="U275" s="116"/>
      <c r="V275" s="116"/>
      <c r="W275" s="116"/>
      <c r="X275" s="116"/>
      <c r="Y275" s="116"/>
      <c r="Z275" s="116"/>
      <c r="AA275" s="116"/>
      <c r="AB275" s="116"/>
      <c r="AC275" s="116"/>
      <c r="AD275" s="116"/>
      <c r="AE275" s="116"/>
      <c r="AF275" s="116"/>
      <c r="AG275" s="116"/>
      <c r="AH275" s="116"/>
      <c r="AI275" s="116"/>
      <c r="AJ275" s="116"/>
      <c r="AK275" s="116"/>
      <c r="AL275" s="116"/>
      <c r="AM275" s="116"/>
      <c r="AN275" s="116"/>
      <c r="AO275" s="116"/>
      <c r="AP275" s="116"/>
      <c r="AQ275" s="116"/>
      <c r="AR275" s="116"/>
      <c r="AS275" s="116"/>
      <c r="AT275" s="116"/>
      <c r="AU275" s="116"/>
      <c r="AV275" s="116"/>
      <c r="AW275" s="117"/>
    </row>
    <row r="276" ht="15.75" customHeight="1">
      <c r="A276" s="28"/>
      <c r="B276" s="28"/>
      <c r="C276" s="28"/>
      <c r="D276" s="28"/>
      <c r="E276" s="28"/>
      <c r="F276" s="28"/>
      <c r="G276" s="28"/>
      <c r="H276" s="28"/>
      <c r="I276" s="28"/>
      <c r="J276" s="28"/>
      <c r="K276" s="28"/>
      <c r="L276" s="28"/>
      <c r="M276" s="115"/>
      <c r="N276" s="115"/>
      <c r="O276" s="115"/>
      <c r="P276" s="115"/>
      <c r="Q276" s="115"/>
      <c r="R276" s="115"/>
      <c r="S276" s="115"/>
      <c r="T276" s="115"/>
      <c r="U276" s="116"/>
      <c r="V276" s="116"/>
      <c r="W276" s="116"/>
      <c r="X276" s="116"/>
      <c r="Y276" s="116"/>
      <c r="Z276" s="116"/>
      <c r="AA276" s="116"/>
      <c r="AB276" s="116"/>
      <c r="AC276" s="116"/>
      <c r="AD276" s="116"/>
      <c r="AE276" s="116"/>
      <c r="AF276" s="116"/>
      <c r="AG276" s="116"/>
      <c r="AH276" s="116"/>
      <c r="AI276" s="116"/>
      <c r="AJ276" s="116"/>
      <c r="AK276" s="116"/>
      <c r="AL276" s="116"/>
      <c r="AM276" s="116"/>
      <c r="AN276" s="116"/>
      <c r="AO276" s="116"/>
      <c r="AP276" s="116"/>
      <c r="AQ276" s="116"/>
      <c r="AR276" s="116"/>
      <c r="AS276" s="116"/>
      <c r="AT276" s="116"/>
      <c r="AU276" s="116"/>
      <c r="AV276" s="116"/>
      <c r="AW276" s="117"/>
    </row>
    <row r="277" ht="15.75" customHeight="1">
      <c r="A277" s="28"/>
      <c r="B277" s="28"/>
      <c r="C277" s="28"/>
      <c r="D277" s="28"/>
      <c r="E277" s="28"/>
      <c r="F277" s="28"/>
      <c r="G277" s="28"/>
      <c r="H277" s="28"/>
      <c r="I277" s="28"/>
      <c r="J277" s="28"/>
      <c r="K277" s="28"/>
      <c r="L277" s="28"/>
      <c r="M277" s="115"/>
      <c r="N277" s="115"/>
      <c r="O277" s="115"/>
      <c r="P277" s="115"/>
      <c r="Q277" s="115"/>
      <c r="R277" s="115"/>
      <c r="S277" s="115"/>
      <c r="T277" s="115"/>
      <c r="U277" s="116"/>
      <c r="V277" s="116"/>
      <c r="W277" s="116"/>
      <c r="X277" s="116"/>
      <c r="Y277" s="116"/>
      <c r="Z277" s="116"/>
      <c r="AA277" s="116"/>
      <c r="AB277" s="116"/>
      <c r="AC277" s="116"/>
      <c r="AD277" s="116"/>
      <c r="AE277" s="116"/>
      <c r="AF277" s="116"/>
      <c r="AG277" s="116"/>
      <c r="AH277" s="116"/>
      <c r="AI277" s="116"/>
      <c r="AJ277" s="116"/>
      <c r="AK277" s="116"/>
      <c r="AL277" s="116"/>
      <c r="AM277" s="116"/>
      <c r="AN277" s="116"/>
      <c r="AO277" s="116"/>
      <c r="AP277" s="116"/>
      <c r="AQ277" s="116"/>
      <c r="AR277" s="116"/>
      <c r="AS277" s="116"/>
      <c r="AT277" s="116"/>
      <c r="AU277" s="116"/>
      <c r="AV277" s="116"/>
      <c r="AW277" s="117"/>
    </row>
    <row r="278" ht="15.75" customHeight="1">
      <c r="A278" s="28"/>
      <c r="B278" s="28"/>
      <c r="C278" s="28"/>
      <c r="D278" s="28"/>
      <c r="E278" s="28"/>
      <c r="F278" s="28"/>
      <c r="G278" s="28"/>
      <c r="H278" s="28"/>
      <c r="I278" s="28"/>
      <c r="J278" s="28"/>
      <c r="K278" s="28"/>
      <c r="L278" s="28"/>
      <c r="M278" s="115"/>
      <c r="N278" s="115"/>
      <c r="O278" s="115"/>
      <c r="P278" s="115"/>
      <c r="Q278" s="115"/>
      <c r="R278" s="115"/>
      <c r="S278" s="115"/>
      <c r="T278" s="115"/>
      <c r="U278" s="116"/>
      <c r="V278" s="116"/>
      <c r="W278" s="116"/>
      <c r="X278" s="116"/>
      <c r="Y278" s="116"/>
      <c r="Z278" s="116"/>
      <c r="AA278" s="116"/>
      <c r="AB278" s="116"/>
      <c r="AC278" s="116"/>
      <c r="AD278" s="116"/>
      <c r="AE278" s="116"/>
      <c r="AF278" s="116"/>
      <c r="AG278" s="116"/>
      <c r="AH278" s="116"/>
      <c r="AI278" s="116"/>
      <c r="AJ278" s="116"/>
      <c r="AK278" s="116"/>
      <c r="AL278" s="116"/>
      <c r="AM278" s="116"/>
      <c r="AN278" s="116"/>
      <c r="AO278" s="116"/>
      <c r="AP278" s="116"/>
      <c r="AQ278" s="116"/>
      <c r="AR278" s="116"/>
      <c r="AS278" s="116"/>
      <c r="AT278" s="116"/>
      <c r="AU278" s="116"/>
      <c r="AV278" s="116"/>
      <c r="AW278" s="117"/>
    </row>
    <row r="279" ht="15.75" customHeight="1">
      <c r="A279" s="28"/>
      <c r="B279" s="28"/>
      <c r="C279" s="28"/>
      <c r="D279" s="28"/>
      <c r="E279" s="28"/>
      <c r="F279" s="28"/>
      <c r="G279" s="28"/>
      <c r="H279" s="28"/>
      <c r="I279" s="28"/>
      <c r="J279" s="28"/>
      <c r="K279" s="28"/>
      <c r="L279" s="28"/>
      <c r="M279" s="115"/>
      <c r="N279" s="115"/>
      <c r="O279" s="115"/>
      <c r="P279" s="115"/>
      <c r="Q279" s="115"/>
      <c r="R279" s="115"/>
      <c r="S279" s="115"/>
      <c r="T279" s="115"/>
      <c r="U279" s="116"/>
      <c r="V279" s="116"/>
      <c r="W279" s="116"/>
      <c r="X279" s="116"/>
      <c r="Y279" s="116"/>
      <c r="Z279" s="116"/>
      <c r="AA279" s="116"/>
      <c r="AB279" s="116"/>
      <c r="AC279" s="116"/>
      <c r="AD279" s="116"/>
      <c r="AE279" s="116"/>
      <c r="AF279" s="116"/>
      <c r="AG279" s="116"/>
      <c r="AH279" s="116"/>
      <c r="AI279" s="116"/>
      <c r="AJ279" s="116"/>
      <c r="AK279" s="116"/>
      <c r="AL279" s="116"/>
      <c r="AM279" s="116"/>
      <c r="AN279" s="116"/>
      <c r="AO279" s="116"/>
      <c r="AP279" s="116"/>
      <c r="AQ279" s="116"/>
      <c r="AR279" s="116"/>
      <c r="AS279" s="116"/>
      <c r="AT279" s="116"/>
      <c r="AU279" s="116"/>
      <c r="AV279" s="116"/>
      <c r="AW279" s="117"/>
    </row>
    <row r="280" ht="15.75" customHeight="1">
      <c r="A280" s="28"/>
      <c r="B280" s="28"/>
      <c r="C280" s="28"/>
      <c r="D280" s="28"/>
      <c r="E280" s="28"/>
      <c r="F280" s="28"/>
      <c r="G280" s="28"/>
      <c r="H280" s="28"/>
      <c r="I280" s="28"/>
      <c r="J280" s="28"/>
      <c r="K280" s="28"/>
      <c r="L280" s="28"/>
      <c r="M280" s="115"/>
      <c r="N280" s="115"/>
      <c r="O280" s="115"/>
      <c r="P280" s="115"/>
      <c r="Q280" s="115"/>
      <c r="R280" s="115"/>
      <c r="S280" s="115"/>
      <c r="T280" s="115"/>
      <c r="U280" s="116"/>
      <c r="V280" s="116"/>
      <c r="W280" s="116"/>
      <c r="X280" s="116"/>
      <c r="Y280" s="116"/>
      <c r="Z280" s="116"/>
      <c r="AA280" s="116"/>
      <c r="AB280" s="116"/>
      <c r="AC280" s="116"/>
      <c r="AD280" s="116"/>
      <c r="AE280" s="116"/>
      <c r="AF280" s="116"/>
      <c r="AG280" s="116"/>
      <c r="AH280" s="116"/>
      <c r="AI280" s="116"/>
      <c r="AJ280" s="116"/>
      <c r="AK280" s="116"/>
      <c r="AL280" s="116"/>
      <c r="AM280" s="116"/>
      <c r="AN280" s="116"/>
      <c r="AO280" s="116"/>
      <c r="AP280" s="116"/>
      <c r="AQ280" s="116"/>
      <c r="AR280" s="116"/>
      <c r="AS280" s="116"/>
      <c r="AT280" s="116"/>
      <c r="AU280" s="116"/>
      <c r="AV280" s="116"/>
      <c r="AW280" s="117"/>
    </row>
    <row r="281" ht="15.75" customHeight="1">
      <c r="A281" s="28"/>
      <c r="B281" s="28"/>
      <c r="C281" s="28"/>
      <c r="D281" s="28"/>
      <c r="E281" s="28"/>
      <c r="F281" s="28"/>
      <c r="G281" s="28"/>
      <c r="H281" s="28"/>
      <c r="I281" s="28"/>
      <c r="J281" s="28"/>
      <c r="K281" s="28"/>
      <c r="L281" s="28"/>
      <c r="M281" s="115"/>
      <c r="N281" s="115"/>
      <c r="O281" s="115"/>
      <c r="P281" s="115"/>
      <c r="Q281" s="115"/>
      <c r="R281" s="115"/>
      <c r="S281" s="115"/>
      <c r="T281" s="115"/>
      <c r="U281" s="116"/>
      <c r="V281" s="116"/>
      <c r="W281" s="116"/>
      <c r="X281" s="116"/>
      <c r="Y281" s="116"/>
      <c r="Z281" s="116"/>
      <c r="AA281" s="116"/>
      <c r="AB281" s="116"/>
      <c r="AC281" s="116"/>
      <c r="AD281" s="116"/>
      <c r="AE281" s="116"/>
      <c r="AF281" s="116"/>
      <c r="AG281" s="116"/>
      <c r="AH281" s="116"/>
      <c r="AI281" s="116"/>
      <c r="AJ281" s="116"/>
      <c r="AK281" s="116"/>
      <c r="AL281" s="116"/>
      <c r="AM281" s="116"/>
      <c r="AN281" s="116"/>
      <c r="AO281" s="116"/>
      <c r="AP281" s="116"/>
      <c r="AQ281" s="116"/>
      <c r="AR281" s="116"/>
      <c r="AS281" s="116"/>
      <c r="AT281" s="116"/>
      <c r="AU281" s="116"/>
      <c r="AV281" s="116"/>
      <c r="AW281" s="117"/>
    </row>
    <row r="282" ht="15.75" customHeight="1">
      <c r="A282" s="28"/>
      <c r="B282" s="28"/>
      <c r="C282" s="28"/>
      <c r="D282" s="28"/>
      <c r="E282" s="28"/>
      <c r="F282" s="28"/>
      <c r="G282" s="28"/>
      <c r="H282" s="28"/>
      <c r="I282" s="28"/>
      <c r="J282" s="28"/>
      <c r="K282" s="28"/>
      <c r="L282" s="28"/>
      <c r="M282" s="115"/>
      <c r="N282" s="115"/>
      <c r="O282" s="115"/>
      <c r="P282" s="115"/>
      <c r="Q282" s="115"/>
      <c r="R282" s="115"/>
      <c r="S282" s="115"/>
      <c r="T282" s="115"/>
      <c r="U282" s="116"/>
      <c r="V282" s="116"/>
      <c r="W282" s="116"/>
      <c r="X282" s="116"/>
      <c r="Y282" s="116"/>
      <c r="Z282" s="116"/>
      <c r="AA282" s="116"/>
      <c r="AB282" s="116"/>
      <c r="AC282" s="116"/>
      <c r="AD282" s="116"/>
      <c r="AE282" s="116"/>
      <c r="AF282" s="116"/>
      <c r="AG282" s="116"/>
      <c r="AH282" s="116"/>
      <c r="AI282" s="116"/>
      <c r="AJ282" s="116"/>
      <c r="AK282" s="116"/>
      <c r="AL282" s="116"/>
      <c r="AM282" s="116"/>
      <c r="AN282" s="116"/>
      <c r="AO282" s="116"/>
      <c r="AP282" s="116"/>
      <c r="AQ282" s="116"/>
      <c r="AR282" s="116"/>
      <c r="AS282" s="116"/>
      <c r="AT282" s="116"/>
      <c r="AU282" s="116"/>
      <c r="AV282" s="116"/>
      <c r="AW282" s="117"/>
    </row>
    <row r="283" ht="15.75" customHeight="1">
      <c r="A283" s="28"/>
      <c r="B283" s="28"/>
      <c r="C283" s="28"/>
      <c r="D283" s="28"/>
      <c r="E283" s="28"/>
      <c r="F283" s="28"/>
      <c r="G283" s="28"/>
      <c r="H283" s="28"/>
      <c r="I283" s="28"/>
      <c r="J283" s="28"/>
      <c r="K283" s="28"/>
      <c r="L283" s="28"/>
      <c r="M283" s="115"/>
      <c r="N283" s="115"/>
      <c r="O283" s="115"/>
      <c r="P283" s="115"/>
      <c r="Q283" s="115"/>
      <c r="R283" s="115"/>
      <c r="S283" s="115"/>
      <c r="T283" s="115"/>
      <c r="U283" s="116"/>
      <c r="V283" s="116"/>
      <c r="W283" s="116"/>
      <c r="X283" s="116"/>
      <c r="Y283" s="116"/>
      <c r="Z283" s="116"/>
      <c r="AA283" s="116"/>
      <c r="AB283" s="116"/>
      <c r="AC283" s="116"/>
      <c r="AD283" s="116"/>
      <c r="AE283" s="116"/>
      <c r="AF283" s="116"/>
      <c r="AG283" s="116"/>
      <c r="AH283" s="116"/>
      <c r="AI283" s="116"/>
      <c r="AJ283" s="116"/>
      <c r="AK283" s="116"/>
      <c r="AL283" s="116"/>
      <c r="AM283" s="116"/>
      <c r="AN283" s="116"/>
      <c r="AO283" s="116"/>
      <c r="AP283" s="116"/>
      <c r="AQ283" s="116"/>
      <c r="AR283" s="116"/>
      <c r="AS283" s="116"/>
      <c r="AT283" s="116"/>
      <c r="AU283" s="116"/>
      <c r="AV283" s="116"/>
      <c r="AW283" s="117"/>
    </row>
    <row r="284" ht="15.75" customHeight="1">
      <c r="A284" s="28"/>
      <c r="B284" s="28"/>
      <c r="C284" s="28"/>
      <c r="D284" s="28"/>
      <c r="E284" s="28"/>
      <c r="F284" s="28"/>
      <c r="G284" s="28"/>
      <c r="H284" s="28"/>
      <c r="I284" s="28"/>
      <c r="J284" s="28"/>
      <c r="K284" s="28"/>
      <c r="L284" s="28"/>
      <c r="M284" s="115"/>
      <c r="N284" s="115"/>
      <c r="O284" s="115"/>
      <c r="P284" s="115"/>
      <c r="Q284" s="115"/>
      <c r="R284" s="115"/>
      <c r="S284" s="115"/>
      <c r="T284" s="115"/>
      <c r="U284" s="116"/>
      <c r="V284" s="116"/>
      <c r="W284" s="116"/>
      <c r="X284" s="116"/>
      <c r="Y284" s="116"/>
      <c r="Z284" s="116"/>
      <c r="AA284" s="116"/>
      <c r="AB284" s="116"/>
      <c r="AC284" s="116"/>
      <c r="AD284" s="116"/>
      <c r="AE284" s="116"/>
      <c r="AF284" s="116"/>
      <c r="AG284" s="116"/>
      <c r="AH284" s="116"/>
      <c r="AI284" s="116"/>
      <c r="AJ284" s="116"/>
      <c r="AK284" s="116"/>
      <c r="AL284" s="116"/>
      <c r="AM284" s="116"/>
      <c r="AN284" s="116"/>
      <c r="AO284" s="116"/>
      <c r="AP284" s="116"/>
      <c r="AQ284" s="116"/>
      <c r="AR284" s="116"/>
      <c r="AS284" s="116"/>
      <c r="AT284" s="116"/>
      <c r="AU284" s="116"/>
      <c r="AV284" s="116"/>
      <c r="AW284" s="117"/>
    </row>
    <row r="285" ht="15.75" customHeight="1">
      <c r="A285" s="28"/>
      <c r="B285" s="28"/>
      <c r="C285" s="28"/>
      <c r="D285" s="28"/>
      <c r="E285" s="28"/>
      <c r="F285" s="28"/>
      <c r="G285" s="28"/>
      <c r="H285" s="28"/>
      <c r="I285" s="28"/>
      <c r="J285" s="28"/>
      <c r="K285" s="28"/>
      <c r="L285" s="28"/>
      <c r="M285" s="115"/>
      <c r="N285" s="115"/>
      <c r="O285" s="115"/>
      <c r="P285" s="115"/>
      <c r="Q285" s="115"/>
      <c r="R285" s="115"/>
      <c r="S285" s="115"/>
      <c r="T285" s="115"/>
      <c r="U285" s="116"/>
      <c r="V285" s="116"/>
      <c r="W285" s="116"/>
      <c r="X285" s="116"/>
      <c r="Y285" s="116"/>
      <c r="Z285" s="116"/>
      <c r="AA285" s="116"/>
      <c r="AB285" s="116"/>
      <c r="AC285" s="116"/>
      <c r="AD285" s="116"/>
      <c r="AE285" s="116"/>
      <c r="AF285" s="116"/>
      <c r="AG285" s="116"/>
      <c r="AH285" s="116"/>
      <c r="AI285" s="116"/>
      <c r="AJ285" s="116"/>
      <c r="AK285" s="116"/>
      <c r="AL285" s="116"/>
      <c r="AM285" s="116"/>
      <c r="AN285" s="116"/>
      <c r="AO285" s="116"/>
      <c r="AP285" s="116"/>
      <c r="AQ285" s="116"/>
      <c r="AR285" s="116"/>
      <c r="AS285" s="116"/>
      <c r="AT285" s="116"/>
      <c r="AU285" s="116"/>
      <c r="AV285" s="116"/>
      <c r="AW285" s="117"/>
    </row>
    <row r="286" ht="15.75" customHeight="1">
      <c r="A286" s="28"/>
      <c r="B286" s="28"/>
      <c r="C286" s="28"/>
      <c r="D286" s="28"/>
      <c r="E286" s="28"/>
      <c r="F286" s="28"/>
      <c r="G286" s="28"/>
      <c r="H286" s="28"/>
      <c r="I286" s="28"/>
      <c r="J286" s="28"/>
      <c r="K286" s="28"/>
      <c r="L286" s="28"/>
      <c r="M286" s="115"/>
      <c r="N286" s="115"/>
      <c r="O286" s="115"/>
      <c r="P286" s="115"/>
      <c r="Q286" s="115"/>
      <c r="R286" s="115"/>
      <c r="S286" s="115"/>
      <c r="T286" s="115"/>
      <c r="U286" s="116"/>
      <c r="V286" s="116"/>
      <c r="W286" s="116"/>
      <c r="X286" s="116"/>
      <c r="Y286" s="116"/>
      <c r="Z286" s="116"/>
      <c r="AA286" s="116"/>
      <c r="AB286" s="116"/>
      <c r="AC286" s="116"/>
      <c r="AD286" s="116"/>
      <c r="AE286" s="116"/>
      <c r="AF286" s="116"/>
      <c r="AG286" s="116"/>
      <c r="AH286" s="116"/>
      <c r="AI286" s="116"/>
      <c r="AJ286" s="116"/>
      <c r="AK286" s="116"/>
      <c r="AL286" s="116"/>
      <c r="AM286" s="116"/>
      <c r="AN286" s="116"/>
      <c r="AO286" s="116"/>
      <c r="AP286" s="116"/>
      <c r="AQ286" s="116"/>
      <c r="AR286" s="116"/>
      <c r="AS286" s="116"/>
      <c r="AT286" s="116"/>
      <c r="AU286" s="116"/>
      <c r="AV286" s="116"/>
      <c r="AW286" s="117"/>
    </row>
    <row r="287" ht="15.75" customHeight="1">
      <c r="A287" s="28"/>
      <c r="B287" s="28"/>
      <c r="C287" s="28"/>
      <c r="D287" s="28"/>
      <c r="E287" s="28"/>
      <c r="F287" s="28"/>
      <c r="G287" s="28"/>
      <c r="H287" s="28"/>
      <c r="I287" s="28"/>
      <c r="J287" s="28"/>
      <c r="K287" s="28"/>
      <c r="L287" s="28"/>
      <c r="M287" s="115"/>
      <c r="N287" s="115"/>
      <c r="O287" s="115"/>
      <c r="P287" s="115"/>
      <c r="Q287" s="115"/>
      <c r="R287" s="115"/>
      <c r="S287" s="115"/>
      <c r="T287" s="115"/>
      <c r="U287" s="116"/>
      <c r="V287" s="116"/>
      <c r="W287" s="116"/>
      <c r="X287" s="116"/>
      <c r="Y287" s="116"/>
      <c r="Z287" s="116"/>
      <c r="AA287" s="116"/>
      <c r="AB287" s="116"/>
      <c r="AC287" s="116"/>
      <c r="AD287" s="116"/>
      <c r="AE287" s="116"/>
      <c r="AF287" s="116"/>
      <c r="AG287" s="116"/>
      <c r="AH287" s="116"/>
      <c r="AI287" s="116"/>
      <c r="AJ287" s="116"/>
      <c r="AK287" s="116"/>
      <c r="AL287" s="116"/>
      <c r="AM287" s="116"/>
      <c r="AN287" s="116"/>
      <c r="AO287" s="116"/>
      <c r="AP287" s="116"/>
      <c r="AQ287" s="116"/>
      <c r="AR287" s="116"/>
      <c r="AS287" s="116"/>
      <c r="AT287" s="116"/>
      <c r="AU287" s="116"/>
      <c r="AV287" s="116"/>
      <c r="AW287" s="117"/>
    </row>
    <row r="288" ht="15.75" customHeight="1">
      <c r="A288" s="28"/>
      <c r="B288" s="28"/>
      <c r="C288" s="28"/>
      <c r="D288" s="28"/>
      <c r="E288" s="28"/>
      <c r="F288" s="28"/>
      <c r="G288" s="28"/>
      <c r="H288" s="28"/>
      <c r="I288" s="28"/>
      <c r="J288" s="28"/>
      <c r="K288" s="28"/>
      <c r="L288" s="28"/>
      <c r="M288" s="115"/>
      <c r="N288" s="115"/>
      <c r="O288" s="115"/>
      <c r="P288" s="115"/>
      <c r="Q288" s="115"/>
      <c r="R288" s="115"/>
      <c r="S288" s="115"/>
      <c r="T288" s="115"/>
      <c r="U288" s="116"/>
      <c r="V288" s="116"/>
      <c r="W288" s="116"/>
      <c r="X288" s="116"/>
      <c r="Y288" s="116"/>
      <c r="Z288" s="116"/>
      <c r="AA288" s="116"/>
      <c r="AB288" s="116"/>
      <c r="AC288" s="116"/>
      <c r="AD288" s="116"/>
      <c r="AE288" s="116"/>
      <c r="AF288" s="116"/>
      <c r="AG288" s="116"/>
      <c r="AH288" s="116"/>
      <c r="AI288" s="116"/>
      <c r="AJ288" s="116"/>
      <c r="AK288" s="116"/>
      <c r="AL288" s="116"/>
      <c r="AM288" s="116"/>
      <c r="AN288" s="116"/>
      <c r="AO288" s="116"/>
      <c r="AP288" s="116"/>
      <c r="AQ288" s="116"/>
      <c r="AR288" s="116"/>
      <c r="AS288" s="116"/>
      <c r="AT288" s="116"/>
      <c r="AU288" s="116"/>
      <c r="AV288" s="116"/>
      <c r="AW288" s="117"/>
    </row>
    <row r="289" ht="15.75" customHeight="1">
      <c r="A289" s="28"/>
      <c r="B289" s="28"/>
      <c r="C289" s="28"/>
      <c r="D289" s="28"/>
      <c r="E289" s="28"/>
      <c r="F289" s="28"/>
      <c r="G289" s="28"/>
      <c r="H289" s="28"/>
      <c r="I289" s="28"/>
      <c r="J289" s="28"/>
      <c r="K289" s="28"/>
      <c r="L289" s="28"/>
      <c r="M289" s="115"/>
      <c r="N289" s="115"/>
      <c r="O289" s="115"/>
      <c r="P289" s="115"/>
      <c r="Q289" s="115"/>
      <c r="R289" s="115"/>
      <c r="S289" s="115"/>
      <c r="T289" s="115"/>
      <c r="U289" s="116"/>
      <c r="V289" s="116"/>
      <c r="W289" s="116"/>
      <c r="X289" s="116"/>
      <c r="Y289" s="116"/>
      <c r="Z289" s="116"/>
      <c r="AA289" s="116"/>
      <c r="AB289" s="116"/>
      <c r="AC289" s="116"/>
      <c r="AD289" s="116"/>
      <c r="AE289" s="116"/>
      <c r="AF289" s="116"/>
      <c r="AG289" s="116"/>
      <c r="AH289" s="116"/>
      <c r="AI289" s="116"/>
      <c r="AJ289" s="116"/>
      <c r="AK289" s="116"/>
      <c r="AL289" s="116"/>
      <c r="AM289" s="116"/>
      <c r="AN289" s="116"/>
      <c r="AO289" s="116"/>
      <c r="AP289" s="116"/>
      <c r="AQ289" s="116"/>
      <c r="AR289" s="116"/>
      <c r="AS289" s="116"/>
      <c r="AT289" s="116"/>
      <c r="AU289" s="116"/>
      <c r="AV289" s="116"/>
      <c r="AW289" s="117"/>
    </row>
    <row r="290" ht="15.75" customHeight="1">
      <c r="A290" s="28"/>
      <c r="B290" s="28"/>
      <c r="C290" s="28"/>
      <c r="D290" s="28"/>
      <c r="E290" s="28"/>
      <c r="F290" s="28"/>
      <c r="G290" s="28"/>
      <c r="H290" s="28"/>
      <c r="I290" s="28"/>
      <c r="J290" s="28"/>
      <c r="K290" s="28"/>
      <c r="L290" s="28"/>
      <c r="M290" s="115"/>
      <c r="N290" s="115"/>
      <c r="O290" s="115"/>
      <c r="P290" s="115"/>
      <c r="Q290" s="115"/>
      <c r="R290" s="115"/>
      <c r="S290" s="115"/>
      <c r="T290" s="115"/>
      <c r="U290" s="116"/>
      <c r="V290" s="116"/>
      <c r="W290" s="116"/>
      <c r="X290" s="116"/>
      <c r="Y290" s="116"/>
      <c r="Z290" s="116"/>
      <c r="AA290" s="116"/>
      <c r="AB290" s="116"/>
      <c r="AC290" s="116"/>
      <c r="AD290" s="116"/>
      <c r="AE290" s="116"/>
      <c r="AF290" s="116"/>
      <c r="AG290" s="116"/>
      <c r="AH290" s="116"/>
      <c r="AI290" s="116"/>
      <c r="AJ290" s="116"/>
      <c r="AK290" s="116"/>
      <c r="AL290" s="116"/>
      <c r="AM290" s="116"/>
      <c r="AN290" s="116"/>
      <c r="AO290" s="116"/>
      <c r="AP290" s="116"/>
      <c r="AQ290" s="116"/>
      <c r="AR290" s="116"/>
      <c r="AS290" s="116"/>
      <c r="AT290" s="116"/>
      <c r="AU290" s="116"/>
      <c r="AV290" s="116"/>
      <c r="AW290" s="117"/>
    </row>
    <row r="291" ht="15.75" customHeight="1">
      <c r="A291" s="28"/>
      <c r="B291" s="28"/>
      <c r="C291" s="28"/>
      <c r="D291" s="28"/>
      <c r="E291" s="28"/>
      <c r="F291" s="28"/>
      <c r="G291" s="28"/>
      <c r="H291" s="28"/>
      <c r="I291" s="28"/>
      <c r="J291" s="28"/>
      <c r="K291" s="28"/>
      <c r="L291" s="28"/>
      <c r="M291" s="115"/>
      <c r="N291" s="115"/>
      <c r="O291" s="115"/>
      <c r="P291" s="115"/>
      <c r="Q291" s="115"/>
      <c r="R291" s="115"/>
      <c r="S291" s="115"/>
      <c r="T291" s="115"/>
      <c r="U291" s="116"/>
      <c r="V291" s="116"/>
      <c r="W291" s="116"/>
      <c r="X291" s="116"/>
      <c r="Y291" s="116"/>
      <c r="Z291" s="116"/>
      <c r="AA291" s="116"/>
      <c r="AB291" s="116"/>
      <c r="AC291" s="116"/>
      <c r="AD291" s="116"/>
      <c r="AE291" s="116"/>
      <c r="AF291" s="116"/>
      <c r="AG291" s="116"/>
      <c r="AH291" s="116"/>
      <c r="AI291" s="116"/>
      <c r="AJ291" s="116"/>
      <c r="AK291" s="116"/>
      <c r="AL291" s="116"/>
      <c r="AM291" s="116"/>
      <c r="AN291" s="116"/>
      <c r="AO291" s="116"/>
      <c r="AP291" s="116"/>
      <c r="AQ291" s="116"/>
      <c r="AR291" s="116"/>
      <c r="AS291" s="116"/>
      <c r="AT291" s="116"/>
      <c r="AU291" s="116"/>
      <c r="AV291" s="116"/>
      <c r="AW291" s="117"/>
    </row>
    <row r="292" ht="15.75" customHeight="1">
      <c r="A292" s="28"/>
      <c r="B292" s="28"/>
      <c r="C292" s="28"/>
      <c r="D292" s="28"/>
      <c r="E292" s="28"/>
      <c r="F292" s="28"/>
      <c r="G292" s="28"/>
      <c r="H292" s="28"/>
      <c r="I292" s="28"/>
      <c r="J292" s="28"/>
      <c r="K292" s="28"/>
      <c r="L292" s="28"/>
      <c r="M292" s="115"/>
      <c r="N292" s="115"/>
      <c r="O292" s="115"/>
      <c r="P292" s="115"/>
      <c r="Q292" s="115"/>
      <c r="R292" s="115"/>
      <c r="S292" s="115"/>
      <c r="T292" s="115"/>
      <c r="U292" s="116"/>
      <c r="V292" s="116"/>
      <c r="W292" s="116"/>
      <c r="X292" s="116"/>
      <c r="Y292" s="116"/>
      <c r="Z292" s="116"/>
      <c r="AA292" s="116"/>
      <c r="AB292" s="116"/>
      <c r="AC292" s="116"/>
      <c r="AD292" s="116"/>
      <c r="AE292" s="116"/>
      <c r="AF292" s="116"/>
      <c r="AG292" s="116"/>
      <c r="AH292" s="116"/>
      <c r="AI292" s="116"/>
      <c r="AJ292" s="116"/>
      <c r="AK292" s="116"/>
      <c r="AL292" s="116"/>
      <c r="AM292" s="116"/>
      <c r="AN292" s="116"/>
      <c r="AO292" s="116"/>
      <c r="AP292" s="116"/>
      <c r="AQ292" s="116"/>
      <c r="AR292" s="116"/>
      <c r="AS292" s="116"/>
      <c r="AT292" s="116"/>
      <c r="AU292" s="116"/>
      <c r="AV292" s="116"/>
      <c r="AW292" s="117"/>
    </row>
    <row r="293" ht="15.75" customHeight="1">
      <c r="A293" s="28"/>
      <c r="B293" s="28"/>
      <c r="C293" s="28"/>
      <c r="D293" s="28"/>
      <c r="E293" s="28"/>
      <c r="F293" s="28"/>
      <c r="G293" s="28"/>
      <c r="H293" s="28"/>
      <c r="I293" s="28"/>
      <c r="J293" s="28"/>
      <c r="K293" s="28"/>
      <c r="L293" s="28"/>
      <c r="M293" s="115"/>
      <c r="N293" s="115"/>
      <c r="O293" s="115"/>
      <c r="P293" s="115"/>
      <c r="Q293" s="115"/>
      <c r="R293" s="115"/>
      <c r="S293" s="115"/>
      <c r="T293" s="115"/>
      <c r="U293" s="116"/>
      <c r="V293" s="116"/>
      <c r="W293" s="116"/>
      <c r="X293" s="116"/>
      <c r="Y293" s="116"/>
      <c r="Z293" s="116"/>
      <c r="AA293" s="116"/>
      <c r="AB293" s="116"/>
      <c r="AC293" s="116"/>
      <c r="AD293" s="116"/>
      <c r="AE293" s="116"/>
      <c r="AF293" s="116"/>
      <c r="AG293" s="116"/>
      <c r="AH293" s="116"/>
      <c r="AI293" s="116"/>
      <c r="AJ293" s="116"/>
      <c r="AK293" s="116"/>
      <c r="AL293" s="116"/>
      <c r="AM293" s="116"/>
      <c r="AN293" s="116"/>
      <c r="AO293" s="116"/>
      <c r="AP293" s="116"/>
      <c r="AQ293" s="116"/>
      <c r="AR293" s="116"/>
      <c r="AS293" s="116"/>
      <c r="AT293" s="116"/>
      <c r="AU293" s="116"/>
      <c r="AV293" s="116"/>
      <c r="AW293" s="117"/>
    </row>
    <row r="294" ht="15.75" customHeight="1">
      <c r="A294" s="28"/>
      <c r="B294" s="28"/>
      <c r="C294" s="28"/>
      <c r="D294" s="28"/>
      <c r="E294" s="28"/>
      <c r="F294" s="28"/>
      <c r="G294" s="28"/>
      <c r="H294" s="28"/>
      <c r="I294" s="28"/>
      <c r="J294" s="28"/>
      <c r="K294" s="28"/>
      <c r="L294" s="28"/>
      <c r="M294" s="115"/>
      <c r="N294" s="115"/>
      <c r="O294" s="115"/>
      <c r="P294" s="115"/>
      <c r="Q294" s="115"/>
      <c r="R294" s="115"/>
      <c r="S294" s="115"/>
      <c r="T294" s="115"/>
      <c r="U294" s="116"/>
      <c r="V294" s="116"/>
      <c r="W294" s="116"/>
      <c r="X294" s="116"/>
      <c r="Y294" s="116"/>
      <c r="Z294" s="116"/>
      <c r="AA294" s="116"/>
      <c r="AB294" s="116"/>
      <c r="AC294" s="116"/>
      <c r="AD294" s="116"/>
      <c r="AE294" s="116"/>
      <c r="AF294" s="116"/>
      <c r="AG294" s="116"/>
      <c r="AH294" s="116"/>
      <c r="AI294" s="116"/>
      <c r="AJ294" s="116"/>
      <c r="AK294" s="116"/>
      <c r="AL294" s="116"/>
      <c r="AM294" s="116"/>
      <c r="AN294" s="116"/>
      <c r="AO294" s="116"/>
      <c r="AP294" s="116"/>
      <c r="AQ294" s="116"/>
      <c r="AR294" s="116"/>
      <c r="AS294" s="116"/>
      <c r="AT294" s="116"/>
      <c r="AU294" s="116"/>
      <c r="AV294" s="116"/>
      <c r="AW294" s="117"/>
    </row>
    <row r="295" ht="15.75" customHeight="1">
      <c r="A295" s="28"/>
      <c r="B295" s="28"/>
      <c r="C295" s="28"/>
      <c r="D295" s="28"/>
      <c r="E295" s="28"/>
      <c r="F295" s="28"/>
      <c r="G295" s="28"/>
      <c r="H295" s="28"/>
      <c r="I295" s="28"/>
      <c r="J295" s="28"/>
      <c r="K295" s="28"/>
      <c r="L295" s="28"/>
      <c r="M295" s="115"/>
      <c r="N295" s="115"/>
      <c r="O295" s="115"/>
      <c r="P295" s="115"/>
      <c r="Q295" s="115"/>
      <c r="R295" s="115"/>
      <c r="S295" s="115"/>
      <c r="T295" s="115"/>
      <c r="U295" s="116"/>
      <c r="V295" s="116"/>
      <c r="W295" s="116"/>
      <c r="X295" s="116"/>
      <c r="Y295" s="116"/>
      <c r="Z295" s="116"/>
      <c r="AA295" s="116"/>
      <c r="AB295" s="116"/>
      <c r="AC295" s="116"/>
      <c r="AD295" s="116"/>
      <c r="AE295" s="116"/>
      <c r="AF295" s="116"/>
      <c r="AG295" s="116"/>
      <c r="AH295" s="116"/>
      <c r="AI295" s="116"/>
      <c r="AJ295" s="116"/>
      <c r="AK295" s="116"/>
      <c r="AL295" s="116"/>
      <c r="AM295" s="116"/>
      <c r="AN295" s="116"/>
      <c r="AO295" s="116"/>
      <c r="AP295" s="116"/>
      <c r="AQ295" s="116"/>
      <c r="AR295" s="116"/>
      <c r="AS295" s="116"/>
      <c r="AT295" s="116"/>
      <c r="AU295" s="116"/>
      <c r="AV295" s="116"/>
      <c r="AW295" s="117"/>
    </row>
    <row r="296" ht="15.75" customHeight="1">
      <c r="A296" s="28"/>
      <c r="B296" s="28"/>
      <c r="C296" s="28"/>
      <c r="D296" s="28"/>
      <c r="E296" s="28"/>
      <c r="F296" s="28"/>
      <c r="G296" s="28"/>
      <c r="H296" s="28"/>
      <c r="I296" s="28"/>
      <c r="J296" s="28"/>
      <c r="K296" s="28"/>
      <c r="L296" s="28"/>
      <c r="M296" s="115"/>
      <c r="N296" s="115"/>
      <c r="O296" s="115"/>
      <c r="P296" s="115"/>
      <c r="Q296" s="115"/>
      <c r="R296" s="115"/>
      <c r="S296" s="115"/>
      <c r="T296" s="115"/>
      <c r="U296" s="116"/>
      <c r="V296" s="116"/>
      <c r="W296" s="116"/>
      <c r="X296" s="116"/>
      <c r="Y296" s="116"/>
      <c r="Z296" s="116"/>
      <c r="AA296" s="116"/>
      <c r="AB296" s="116"/>
      <c r="AC296" s="116"/>
      <c r="AD296" s="116"/>
      <c r="AE296" s="116"/>
      <c r="AF296" s="116"/>
      <c r="AG296" s="116"/>
      <c r="AH296" s="116"/>
      <c r="AI296" s="116"/>
      <c r="AJ296" s="116"/>
      <c r="AK296" s="116"/>
      <c r="AL296" s="116"/>
      <c r="AM296" s="116"/>
      <c r="AN296" s="116"/>
      <c r="AO296" s="116"/>
      <c r="AP296" s="116"/>
      <c r="AQ296" s="116"/>
      <c r="AR296" s="116"/>
      <c r="AS296" s="116"/>
      <c r="AT296" s="116"/>
      <c r="AU296" s="116"/>
      <c r="AV296" s="116"/>
      <c r="AW296" s="117"/>
    </row>
    <row r="297" ht="15.75" customHeight="1">
      <c r="A297" s="28"/>
      <c r="B297" s="28"/>
      <c r="C297" s="28"/>
      <c r="D297" s="28"/>
      <c r="E297" s="28"/>
      <c r="F297" s="28"/>
      <c r="G297" s="28"/>
      <c r="H297" s="28"/>
      <c r="I297" s="28"/>
      <c r="J297" s="28"/>
      <c r="K297" s="28"/>
      <c r="L297" s="28"/>
      <c r="M297" s="115"/>
      <c r="N297" s="115"/>
      <c r="O297" s="115"/>
      <c r="P297" s="115"/>
      <c r="Q297" s="115"/>
      <c r="R297" s="115"/>
      <c r="S297" s="115"/>
      <c r="T297" s="115"/>
      <c r="U297" s="116"/>
      <c r="V297" s="116"/>
      <c r="W297" s="116"/>
      <c r="X297" s="116"/>
      <c r="Y297" s="116"/>
      <c r="Z297" s="116"/>
      <c r="AA297" s="116"/>
      <c r="AB297" s="116"/>
      <c r="AC297" s="116"/>
      <c r="AD297" s="116"/>
      <c r="AE297" s="116"/>
      <c r="AF297" s="116"/>
      <c r="AG297" s="116"/>
      <c r="AH297" s="116"/>
      <c r="AI297" s="116"/>
      <c r="AJ297" s="116"/>
      <c r="AK297" s="116"/>
      <c r="AL297" s="116"/>
      <c r="AM297" s="116"/>
      <c r="AN297" s="116"/>
      <c r="AO297" s="116"/>
      <c r="AP297" s="116"/>
      <c r="AQ297" s="116"/>
      <c r="AR297" s="116"/>
      <c r="AS297" s="116"/>
      <c r="AT297" s="116"/>
      <c r="AU297" s="116"/>
      <c r="AV297" s="116"/>
      <c r="AW297" s="117"/>
    </row>
    <row r="298" ht="15.75" customHeight="1">
      <c r="A298" s="28"/>
      <c r="B298" s="28"/>
      <c r="C298" s="28"/>
      <c r="D298" s="28"/>
      <c r="E298" s="28"/>
      <c r="F298" s="28"/>
      <c r="G298" s="28"/>
      <c r="H298" s="28"/>
      <c r="I298" s="28"/>
      <c r="J298" s="28"/>
      <c r="K298" s="28"/>
      <c r="L298" s="28"/>
      <c r="M298" s="115"/>
      <c r="N298" s="115"/>
      <c r="O298" s="115"/>
      <c r="P298" s="115"/>
      <c r="Q298" s="115"/>
      <c r="R298" s="115"/>
      <c r="S298" s="115"/>
      <c r="T298" s="115"/>
      <c r="U298" s="116"/>
      <c r="V298" s="116"/>
      <c r="W298" s="116"/>
      <c r="X298" s="116"/>
      <c r="Y298" s="116"/>
      <c r="Z298" s="116"/>
      <c r="AA298" s="116"/>
      <c r="AB298" s="116"/>
      <c r="AC298" s="116"/>
      <c r="AD298" s="116"/>
      <c r="AE298" s="116"/>
      <c r="AF298" s="116"/>
      <c r="AG298" s="116"/>
      <c r="AH298" s="116"/>
      <c r="AI298" s="116"/>
      <c r="AJ298" s="116"/>
      <c r="AK298" s="116"/>
      <c r="AL298" s="116"/>
      <c r="AM298" s="116"/>
      <c r="AN298" s="116"/>
      <c r="AO298" s="116"/>
      <c r="AP298" s="116"/>
      <c r="AQ298" s="116"/>
      <c r="AR298" s="116"/>
      <c r="AS298" s="116"/>
      <c r="AT298" s="116"/>
      <c r="AU298" s="116"/>
      <c r="AV298" s="116"/>
      <c r="AW298" s="117"/>
    </row>
    <row r="299" ht="15.75" customHeight="1">
      <c r="A299" s="28"/>
      <c r="B299" s="28"/>
      <c r="C299" s="28"/>
      <c r="D299" s="28"/>
      <c r="E299" s="28"/>
      <c r="F299" s="28"/>
      <c r="G299" s="28"/>
      <c r="H299" s="28"/>
      <c r="I299" s="28"/>
      <c r="J299" s="28"/>
      <c r="K299" s="28"/>
      <c r="L299" s="28"/>
      <c r="M299" s="115"/>
      <c r="N299" s="115"/>
      <c r="O299" s="115"/>
      <c r="P299" s="115"/>
      <c r="Q299" s="115"/>
      <c r="R299" s="115"/>
      <c r="S299" s="115"/>
      <c r="T299" s="115"/>
      <c r="U299" s="116"/>
      <c r="V299" s="116"/>
      <c r="W299" s="116"/>
      <c r="X299" s="116"/>
      <c r="Y299" s="116"/>
      <c r="Z299" s="116"/>
      <c r="AA299" s="116"/>
      <c r="AB299" s="116"/>
      <c r="AC299" s="116"/>
      <c r="AD299" s="116"/>
      <c r="AE299" s="116"/>
      <c r="AF299" s="116"/>
      <c r="AG299" s="116"/>
      <c r="AH299" s="116"/>
      <c r="AI299" s="116"/>
      <c r="AJ299" s="116"/>
      <c r="AK299" s="116"/>
      <c r="AL299" s="116"/>
      <c r="AM299" s="116"/>
      <c r="AN299" s="116"/>
      <c r="AO299" s="116"/>
      <c r="AP299" s="116"/>
      <c r="AQ299" s="116"/>
      <c r="AR299" s="116"/>
      <c r="AS299" s="116"/>
      <c r="AT299" s="116"/>
      <c r="AU299" s="116"/>
      <c r="AV299" s="116"/>
      <c r="AW299" s="117"/>
    </row>
    <row r="300" ht="15.75" customHeight="1">
      <c r="A300" s="28"/>
      <c r="B300" s="28"/>
      <c r="C300" s="28"/>
      <c r="D300" s="28"/>
      <c r="E300" s="28"/>
      <c r="F300" s="28"/>
      <c r="G300" s="28"/>
      <c r="H300" s="28"/>
      <c r="I300" s="28"/>
      <c r="J300" s="28"/>
      <c r="K300" s="28"/>
      <c r="L300" s="28"/>
      <c r="M300" s="115"/>
      <c r="N300" s="115"/>
      <c r="O300" s="115"/>
      <c r="P300" s="115"/>
      <c r="Q300" s="115"/>
      <c r="R300" s="115"/>
      <c r="S300" s="115"/>
      <c r="T300" s="115"/>
      <c r="U300" s="116"/>
      <c r="V300" s="116"/>
      <c r="W300" s="116"/>
      <c r="X300" s="116"/>
      <c r="Y300" s="116"/>
      <c r="Z300" s="116"/>
      <c r="AA300" s="116"/>
      <c r="AB300" s="116"/>
      <c r="AC300" s="116"/>
      <c r="AD300" s="116"/>
      <c r="AE300" s="116"/>
      <c r="AF300" s="116"/>
      <c r="AG300" s="116"/>
      <c r="AH300" s="116"/>
      <c r="AI300" s="116"/>
      <c r="AJ300" s="116"/>
      <c r="AK300" s="116"/>
      <c r="AL300" s="116"/>
      <c r="AM300" s="116"/>
      <c r="AN300" s="116"/>
      <c r="AO300" s="116"/>
      <c r="AP300" s="116"/>
      <c r="AQ300" s="116"/>
      <c r="AR300" s="116"/>
      <c r="AS300" s="116"/>
      <c r="AT300" s="116"/>
      <c r="AU300" s="116"/>
      <c r="AV300" s="116"/>
      <c r="AW300" s="117"/>
    </row>
    <row r="301" ht="15.75" customHeight="1">
      <c r="A301" s="28"/>
      <c r="B301" s="28"/>
      <c r="C301" s="28"/>
      <c r="D301" s="28"/>
      <c r="E301" s="28"/>
      <c r="F301" s="28"/>
      <c r="G301" s="28"/>
      <c r="H301" s="28"/>
      <c r="I301" s="28"/>
      <c r="J301" s="28"/>
      <c r="K301" s="28"/>
      <c r="L301" s="28"/>
      <c r="M301" s="115"/>
      <c r="N301" s="115"/>
      <c r="O301" s="115"/>
      <c r="P301" s="115"/>
      <c r="Q301" s="115"/>
      <c r="R301" s="115"/>
      <c r="S301" s="115"/>
      <c r="T301" s="115"/>
      <c r="U301" s="116"/>
      <c r="V301" s="116"/>
      <c r="W301" s="116"/>
      <c r="X301" s="116"/>
      <c r="Y301" s="116"/>
      <c r="Z301" s="116"/>
      <c r="AA301" s="116"/>
      <c r="AB301" s="116"/>
      <c r="AC301" s="116"/>
      <c r="AD301" s="116"/>
      <c r="AE301" s="116"/>
      <c r="AF301" s="116"/>
      <c r="AG301" s="116"/>
      <c r="AH301" s="116"/>
      <c r="AI301" s="116"/>
      <c r="AJ301" s="116"/>
      <c r="AK301" s="116"/>
      <c r="AL301" s="116"/>
      <c r="AM301" s="116"/>
      <c r="AN301" s="116"/>
      <c r="AO301" s="116"/>
      <c r="AP301" s="116"/>
      <c r="AQ301" s="116"/>
      <c r="AR301" s="116"/>
      <c r="AS301" s="116"/>
      <c r="AT301" s="116"/>
      <c r="AU301" s="116"/>
      <c r="AV301" s="116"/>
      <c r="AW301" s="117"/>
    </row>
    <row r="302" ht="15.75" customHeight="1">
      <c r="A302" s="28"/>
      <c r="B302" s="28"/>
      <c r="C302" s="28"/>
      <c r="D302" s="28"/>
      <c r="E302" s="28"/>
      <c r="F302" s="28"/>
      <c r="G302" s="28"/>
      <c r="H302" s="28"/>
      <c r="I302" s="28"/>
      <c r="J302" s="28"/>
      <c r="K302" s="28"/>
      <c r="L302" s="28"/>
      <c r="M302" s="115"/>
      <c r="N302" s="115"/>
      <c r="O302" s="115"/>
      <c r="P302" s="115"/>
      <c r="Q302" s="115"/>
      <c r="R302" s="115"/>
      <c r="S302" s="115"/>
      <c r="T302" s="115"/>
      <c r="U302" s="116"/>
      <c r="V302" s="116"/>
      <c r="W302" s="116"/>
      <c r="X302" s="116"/>
      <c r="Y302" s="116"/>
      <c r="Z302" s="116"/>
      <c r="AA302" s="116"/>
      <c r="AB302" s="116"/>
      <c r="AC302" s="116"/>
      <c r="AD302" s="116"/>
      <c r="AE302" s="116"/>
      <c r="AF302" s="116"/>
      <c r="AG302" s="116"/>
      <c r="AH302" s="116"/>
      <c r="AI302" s="116"/>
      <c r="AJ302" s="116"/>
      <c r="AK302" s="116"/>
      <c r="AL302" s="116"/>
      <c r="AM302" s="116"/>
      <c r="AN302" s="116"/>
      <c r="AO302" s="116"/>
      <c r="AP302" s="116"/>
      <c r="AQ302" s="116"/>
      <c r="AR302" s="116"/>
      <c r="AS302" s="116"/>
      <c r="AT302" s="116"/>
      <c r="AU302" s="116"/>
      <c r="AV302" s="116"/>
      <c r="AW302" s="117"/>
    </row>
    <row r="303" ht="15.75" customHeight="1">
      <c r="A303" s="28"/>
      <c r="B303" s="28"/>
      <c r="C303" s="28"/>
      <c r="D303" s="28"/>
      <c r="E303" s="28"/>
      <c r="F303" s="28"/>
      <c r="G303" s="28"/>
      <c r="H303" s="28"/>
      <c r="I303" s="28"/>
      <c r="J303" s="28"/>
      <c r="K303" s="28"/>
      <c r="L303" s="28"/>
      <c r="M303" s="115"/>
      <c r="N303" s="115"/>
      <c r="O303" s="115"/>
      <c r="P303" s="115"/>
      <c r="Q303" s="115"/>
      <c r="R303" s="115"/>
      <c r="S303" s="115"/>
      <c r="T303" s="115"/>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7"/>
    </row>
    <row r="304" ht="15.75" customHeight="1">
      <c r="A304" s="28"/>
      <c r="B304" s="28"/>
      <c r="C304" s="28"/>
      <c r="D304" s="28"/>
      <c r="E304" s="28"/>
      <c r="F304" s="28"/>
      <c r="G304" s="28"/>
      <c r="H304" s="28"/>
      <c r="I304" s="28"/>
      <c r="J304" s="28"/>
      <c r="K304" s="28"/>
      <c r="L304" s="28"/>
      <c r="M304" s="115"/>
      <c r="N304" s="115"/>
      <c r="O304" s="115"/>
      <c r="P304" s="115"/>
      <c r="Q304" s="115"/>
      <c r="R304" s="115"/>
      <c r="S304" s="115"/>
      <c r="T304" s="115"/>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7"/>
    </row>
    <row r="305" ht="15.75" customHeight="1">
      <c r="A305" s="28"/>
      <c r="B305" s="28"/>
      <c r="C305" s="28"/>
      <c r="D305" s="28"/>
      <c r="E305" s="28"/>
      <c r="F305" s="28"/>
      <c r="G305" s="28"/>
      <c r="H305" s="28"/>
      <c r="I305" s="28"/>
      <c r="J305" s="28"/>
      <c r="K305" s="28"/>
      <c r="L305" s="28"/>
      <c r="M305" s="115"/>
      <c r="N305" s="115"/>
      <c r="O305" s="115"/>
      <c r="P305" s="115"/>
      <c r="Q305" s="115"/>
      <c r="R305" s="115"/>
      <c r="S305" s="115"/>
      <c r="T305" s="115"/>
      <c r="U305" s="116"/>
      <c r="V305" s="116"/>
      <c r="W305" s="116"/>
      <c r="X305" s="116"/>
      <c r="Y305" s="116"/>
      <c r="Z305" s="116"/>
      <c r="AA305" s="116"/>
      <c r="AB305" s="116"/>
      <c r="AC305" s="116"/>
      <c r="AD305" s="116"/>
      <c r="AE305" s="116"/>
      <c r="AF305" s="116"/>
      <c r="AG305" s="116"/>
      <c r="AH305" s="116"/>
      <c r="AI305" s="116"/>
      <c r="AJ305" s="116"/>
      <c r="AK305" s="116"/>
      <c r="AL305" s="116"/>
      <c r="AM305" s="116"/>
      <c r="AN305" s="116"/>
      <c r="AO305" s="116"/>
      <c r="AP305" s="116"/>
      <c r="AQ305" s="116"/>
      <c r="AR305" s="116"/>
      <c r="AS305" s="116"/>
      <c r="AT305" s="116"/>
      <c r="AU305" s="116"/>
      <c r="AV305" s="116"/>
      <c r="AW305" s="117"/>
    </row>
    <row r="306" ht="15.75" customHeight="1">
      <c r="A306" s="28"/>
      <c r="B306" s="28"/>
      <c r="C306" s="28"/>
      <c r="D306" s="28"/>
      <c r="E306" s="28"/>
      <c r="F306" s="28"/>
      <c r="G306" s="28"/>
      <c r="H306" s="28"/>
      <c r="I306" s="28"/>
      <c r="J306" s="28"/>
      <c r="K306" s="28"/>
      <c r="L306" s="28"/>
      <c r="M306" s="115"/>
      <c r="N306" s="115"/>
      <c r="O306" s="115"/>
      <c r="P306" s="115"/>
      <c r="Q306" s="115"/>
      <c r="R306" s="115"/>
      <c r="S306" s="115"/>
      <c r="T306" s="115"/>
      <c r="U306" s="116"/>
      <c r="V306" s="116"/>
      <c r="W306" s="116"/>
      <c r="X306" s="116"/>
      <c r="Y306" s="116"/>
      <c r="Z306" s="116"/>
      <c r="AA306" s="116"/>
      <c r="AB306" s="116"/>
      <c r="AC306" s="116"/>
      <c r="AD306" s="116"/>
      <c r="AE306" s="116"/>
      <c r="AF306" s="116"/>
      <c r="AG306" s="116"/>
      <c r="AH306" s="116"/>
      <c r="AI306" s="116"/>
      <c r="AJ306" s="116"/>
      <c r="AK306" s="116"/>
      <c r="AL306" s="116"/>
      <c r="AM306" s="116"/>
      <c r="AN306" s="116"/>
      <c r="AO306" s="116"/>
      <c r="AP306" s="116"/>
      <c r="AQ306" s="116"/>
      <c r="AR306" s="116"/>
      <c r="AS306" s="116"/>
      <c r="AT306" s="116"/>
      <c r="AU306" s="116"/>
      <c r="AV306" s="116"/>
      <c r="AW306" s="117"/>
    </row>
    <row r="307" ht="15.75" customHeight="1">
      <c r="A307" s="28"/>
      <c r="B307" s="28"/>
      <c r="C307" s="28"/>
      <c r="D307" s="28"/>
      <c r="E307" s="28"/>
      <c r="F307" s="28"/>
      <c r="G307" s="28"/>
      <c r="H307" s="28"/>
      <c r="I307" s="28"/>
      <c r="J307" s="28"/>
      <c r="K307" s="28"/>
      <c r="L307" s="28"/>
      <c r="M307" s="115"/>
      <c r="N307" s="115"/>
      <c r="O307" s="115"/>
      <c r="P307" s="115"/>
      <c r="Q307" s="115"/>
      <c r="R307" s="115"/>
      <c r="S307" s="115"/>
      <c r="T307" s="115"/>
      <c r="U307" s="116"/>
      <c r="V307" s="116"/>
      <c r="W307" s="116"/>
      <c r="X307" s="116"/>
      <c r="Y307" s="116"/>
      <c r="Z307" s="116"/>
      <c r="AA307" s="116"/>
      <c r="AB307" s="116"/>
      <c r="AC307" s="116"/>
      <c r="AD307" s="116"/>
      <c r="AE307" s="116"/>
      <c r="AF307" s="116"/>
      <c r="AG307" s="116"/>
      <c r="AH307" s="116"/>
      <c r="AI307" s="116"/>
      <c r="AJ307" s="116"/>
      <c r="AK307" s="116"/>
      <c r="AL307" s="116"/>
      <c r="AM307" s="116"/>
      <c r="AN307" s="116"/>
      <c r="AO307" s="116"/>
      <c r="AP307" s="116"/>
      <c r="AQ307" s="116"/>
      <c r="AR307" s="116"/>
      <c r="AS307" s="116"/>
      <c r="AT307" s="116"/>
      <c r="AU307" s="116"/>
      <c r="AV307" s="116"/>
      <c r="AW307" s="117"/>
    </row>
    <row r="308" ht="15.75" customHeight="1">
      <c r="A308" s="28"/>
      <c r="B308" s="28"/>
      <c r="C308" s="28"/>
      <c r="D308" s="28"/>
      <c r="E308" s="28"/>
      <c r="F308" s="28"/>
      <c r="G308" s="28"/>
      <c r="H308" s="28"/>
      <c r="I308" s="28"/>
      <c r="J308" s="28"/>
      <c r="K308" s="28"/>
      <c r="L308" s="28"/>
      <c r="M308" s="115"/>
      <c r="N308" s="115"/>
      <c r="O308" s="115"/>
      <c r="P308" s="115"/>
      <c r="Q308" s="115"/>
      <c r="R308" s="115"/>
      <c r="S308" s="115"/>
      <c r="T308" s="115"/>
      <c r="U308" s="116"/>
      <c r="V308" s="116"/>
      <c r="W308" s="116"/>
      <c r="X308" s="116"/>
      <c r="Y308" s="116"/>
      <c r="Z308" s="116"/>
      <c r="AA308" s="116"/>
      <c r="AB308" s="116"/>
      <c r="AC308" s="116"/>
      <c r="AD308" s="116"/>
      <c r="AE308" s="116"/>
      <c r="AF308" s="116"/>
      <c r="AG308" s="116"/>
      <c r="AH308" s="116"/>
      <c r="AI308" s="116"/>
      <c r="AJ308" s="116"/>
      <c r="AK308" s="116"/>
      <c r="AL308" s="116"/>
      <c r="AM308" s="116"/>
      <c r="AN308" s="116"/>
      <c r="AO308" s="116"/>
      <c r="AP308" s="116"/>
      <c r="AQ308" s="116"/>
      <c r="AR308" s="116"/>
      <c r="AS308" s="116"/>
      <c r="AT308" s="116"/>
      <c r="AU308" s="116"/>
      <c r="AV308" s="116"/>
      <c r="AW308" s="117"/>
    </row>
    <row r="309" ht="15.75" customHeight="1">
      <c r="A309" s="28"/>
      <c r="B309" s="28"/>
      <c r="C309" s="28"/>
      <c r="D309" s="28"/>
      <c r="E309" s="28"/>
      <c r="F309" s="28"/>
      <c r="G309" s="28"/>
      <c r="H309" s="28"/>
      <c r="I309" s="28"/>
      <c r="J309" s="28"/>
      <c r="K309" s="28"/>
      <c r="L309" s="28"/>
      <c r="M309" s="115"/>
      <c r="N309" s="115"/>
      <c r="O309" s="115"/>
      <c r="P309" s="115"/>
      <c r="Q309" s="115"/>
      <c r="R309" s="115"/>
      <c r="S309" s="115"/>
      <c r="T309" s="115"/>
      <c r="U309" s="116"/>
      <c r="V309" s="116"/>
      <c r="W309" s="116"/>
      <c r="X309" s="116"/>
      <c r="Y309" s="116"/>
      <c r="Z309" s="116"/>
      <c r="AA309" s="116"/>
      <c r="AB309" s="116"/>
      <c r="AC309" s="116"/>
      <c r="AD309" s="116"/>
      <c r="AE309" s="116"/>
      <c r="AF309" s="116"/>
      <c r="AG309" s="116"/>
      <c r="AH309" s="116"/>
      <c r="AI309" s="116"/>
      <c r="AJ309" s="116"/>
      <c r="AK309" s="116"/>
      <c r="AL309" s="116"/>
      <c r="AM309" s="116"/>
      <c r="AN309" s="116"/>
      <c r="AO309" s="116"/>
      <c r="AP309" s="116"/>
      <c r="AQ309" s="116"/>
      <c r="AR309" s="116"/>
      <c r="AS309" s="116"/>
      <c r="AT309" s="116"/>
      <c r="AU309" s="116"/>
      <c r="AV309" s="116"/>
      <c r="AW309" s="117"/>
    </row>
    <row r="310" ht="15.75" customHeight="1">
      <c r="A310" s="28"/>
      <c r="B310" s="28"/>
      <c r="C310" s="28"/>
      <c r="D310" s="28"/>
      <c r="E310" s="28"/>
      <c r="F310" s="28"/>
      <c r="G310" s="28"/>
      <c r="H310" s="28"/>
      <c r="I310" s="28"/>
      <c r="J310" s="28"/>
      <c r="K310" s="28"/>
      <c r="L310" s="28"/>
      <c r="M310" s="115"/>
      <c r="N310" s="115"/>
      <c r="O310" s="115"/>
      <c r="P310" s="115"/>
      <c r="Q310" s="115"/>
      <c r="R310" s="115"/>
      <c r="S310" s="115"/>
      <c r="T310" s="115"/>
      <c r="U310" s="116"/>
      <c r="V310" s="116"/>
      <c r="W310" s="116"/>
      <c r="X310" s="116"/>
      <c r="Y310" s="116"/>
      <c r="Z310" s="116"/>
      <c r="AA310" s="116"/>
      <c r="AB310" s="116"/>
      <c r="AC310" s="116"/>
      <c r="AD310" s="116"/>
      <c r="AE310" s="116"/>
      <c r="AF310" s="116"/>
      <c r="AG310" s="116"/>
      <c r="AH310" s="116"/>
      <c r="AI310" s="116"/>
      <c r="AJ310" s="116"/>
      <c r="AK310" s="116"/>
      <c r="AL310" s="116"/>
      <c r="AM310" s="116"/>
      <c r="AN310" s="116"/>
      <c r="AO310" s="116"/>
      <c r="AP310" s="116"/>
      <c r="AQ310" s="116"/>
      <c r="AR310" s="116"/>
      <c r="AS310" s="116"/>
      <c r="AT310" s="116"/>
      <c r="AU310" s="116"/>
      <c r="AV310" s="116"/>
      <c r="AW310" s="117"/>
    </row>
    <row r="311" ht="15.75" customHeight="1">
      <c r="A311" s="28"/>
      <c r="B311" s="28"/>
      <c r="C311" s="28"/>
      <c r="D311" s="28"/>
      <c r="E311" s="28"/>
      <c r="F311" s="28"/>
      <c r="G311" s="28"/>
      <c r="H311" s="28"/>
      <c r="I311" s="28"/>
      <c r="J311" s="28"/>
      <c r="K311" s="28"/>
      <c r="L311" s="28"/>
      <c r="M311" s="115"/>
      <c r="N311" s="115"/>
      <c r="O311" s="115"/>
      <c r="P311" s="115"/>
      <c r="Q311" s="115"/>
      <c r="R311" s="115"/>
      <c r="S311" s="115"/>
      <c r="T311" s="115"/>
      <c r="U311" s="116"/>
      <c r="V311" s="116"/>
      <c r="W311" s="116"/>
      <c r="X311" s="116"/>
      <c r="Y311" s="116"/>
      <c r="Z311" s="116"/>
      <c r="AA311" s="116"/>
      <c r="AB311" s="116"/>
      <c r="AC311" s="116"/>
      <c r="AD311" s="116"/>
      <c r="AE311" s="116"/>
      <c r="AF311" s="116"/>
      <c r="AG311" s="116"/>
      <c r="AH311" s="116"/>
      <c r="AI311" s="116"/>
      <c r="AJ311" s="116"/>
      <c r="AK311" s="116"/>
      <c r="AL311" s="116"/>
      <c r="AM311" s="116"/>
      <c r="AN311" s="116"/>
      <c r="AO311" s="116"/>
      <c r="AP311" s="116"/>
      <c r="AQ311" s="116"/>
      <c r="AR311" s="116"/>
      <c r="AS311" s="116"/>
      <c r="AT311" s="116"/>
      <c r="AU311" s="116"/>
      <c r="AV311" s="116"/>
      <c r="AW311" s="117"/>
    </row>
    <row r="312" ht="15.75" customHeight="1">
      <c r="A312" s="28"/>
      <c r="B312" s="28"/>
      <c r="C312" s="28"/>
      <c r="D312" s="28"/>
      <c r="E312" s="28"/>
      <c r="F312" s="28"/>
      <c r="G312" s="28"/>
      <c r="H312" s="28"/>
      <c r="I312" s="28"/>
      <c r="J312" s="28"/>
      <c r="K312" s="28"/>
      <c r="L312" s="28"/>
      <c r="M312" s="115"/>
      <c r="N312" s="115"/>
      <c r="O312" s="115"/>
      <c r="P312" s="115"/>
      <c r="Q312" s="115"/>
      <c r="R312" s="115"/>
      <c r="S312" s="115"/>
      <c r="T312" s="115"/>
      <c r="U312" s="116"/>
      <c r="V312" s="116"/>
      <c r="W312" s="116"/>
      <c r="X312" s="116"/>
      <c r="Y312" s="116"/>
      <c r="Z312" s="116"/>
      <c r="AA312" s="116"/>
      <c r="AB312" s="116"/>
      <c r="AC312" s="116"/>
      <c r="AD312" s="116"/>
      <c r="AE312" s="116"/>
      <c r="AF312" s="116"/>
      <c r="AG312" s="116"/>
      <c r="AH312" s="116"/>
      <c r="AI312" s="116"/>
      <c r="AJ312" s="116"/>
      <c r="AK312" s="116"/>
      <c r="AL312" s="116"/>
      <c r="AM312" s="116"/>
      <c r="AN312" s="116"/>
      <c r="AO312" s="116"/>
      <c r="AP312" s="116"/>
      <c r="AQ312" s="116"/>
      <c r="AR312" s="116"/>
      <c r="AS312" s="116"/>
      <c r="AT312" s="116"/>
      <c r="AU312" s="116"/>
      <c r="AV312" s="116"/>
      <c r="AW312" s="117"/>
    </row>
    <row r="313" ht="15.75" customHeight="1">
      <c r="A313" s="28"/>
      <c r="B313" s="28"/>
      <c r="C313" s="28"/>
      <c r="D313" s="28"/>
      <c r="E313" s="28"/>
      <c r="F313" s="28"/>
      <c r="G313" s="28"/>
      <c r="H313" s="28"/>
      <c r="I313" s="28"/>
      <c r="J313" s="28"/>
      <c r="K313" s="28"/>
      <c r="L313" s="28"/>
      <c r="M313" s="115"/>
      <c r="N313" s="115"/>
      <c r="O313" s="115"/>
      <c r="P313" s="115"/>
      <c r="Q313" s="115"/>
      <c r="R313" s="115"/>
      <c r="S313" s="115"/>
      <c r="T313" s="115"/>
      <c r="U313" s="116"/>
      <c r="V313" s="116"/>
      <c r="W313" s="116"/>
      <c r="X313" s="116"/>
      <c r="Y313" s="116"/>
      <c r="Z313" s="116"/>
      <c r="AA313" s="116"/>
      <c r="AB313" s="116"/>
      <c r="AC313" s="116"/>
      <c r="AD313" s="116"/>
      <c r="AE313" s="116"/>
      <c r="AF313" s="116"/>
      <c r="AG313" s="116"/>
      <c r="AH313" s="116"/>
      <c r="AI313" s="116"/>
      <c r="AJ313" s="116"/>
      <c r="AK313" s="116"/>
      <c r="AL313" s="116"/>
      <c r="AM313" s="116"/>
      <c r="AN313" s="116"/>
      <c r="AO313" s="116"/>
      <c r="AP313" s="116"/>
      <c r="AQ313" s="116"/>
      <c r="AR313" s="116"/>
      <c r="AS313" s="116"/>
      <c r="AT313" s="116"/>
      <c r="AU313" s="116"/>
      <c r="AV313" s="116"/>
      <c r="AW313" s="117"/>
    </row>
    <row r="314" ht="15.75" customHeight="1">
      <c r="A314" s="28"/>
      <c r="B314" s="28"/>
      <c r="C314" s="28"/>
      <c r="D314" s="28"/>
      <c r="E314" s="28"/>
      <c r="F314" s="28"/>
      <c r="G314" s="28"/>
      <c r="H314" s="28"/>
      <c r="I314" s="28"/>
      <c r="J314" s="28"/>
      <c r="K314" s="28"/>
      <c r="L314" s="28"/>
      <c r="M314" s="115"/>
      <c r="N314" s="115"/>
      <c r="O314" s="115"/>
      <c r="P314" s="115"/>
      <c r="Q314" s="115"/>
      <c r="R314" s="115"/>
      <c r="S314" s="115"/>
      <c r="T314" s="115"/>
      <c r="U314" s="116"/>
      <c r="V314" s="116"/>
      <c r="W314" s="116"/>
      <c r="X314" s="116"/>
      <c r="Y314" s="116"/>
      <c r="Z314" s="116"/>
      <c r="AA314" s="116"/>
      <c r="AB314" s="116"/>
      <c r="AC314" s="116"/>
      <c r="AD314" s="116"/>
      <c r="AE314" s="116"/>
      <c r="AF314" s="116"/>
      <c r="AG314" s="116"/>
      <c r="AH314" s="116"/>
      <c r="AI314" s="116"/>
      <c r="AJ314" s="116"/>
      <c r="AK314" s="116"/>
      <c r="AL314" s="116"/>
      <c r="AM314" s="116"/>
      <c r="AN314" s="116"/>
      <c r="AO314" s="116"/>
      <c r="AP314" s="116"/>
      <c r="AQ314" s="116"/>
      <c r="AR314" s="116"/>
      <c r="AS314" s="116"/>
      <c r="AT314" s="116"/>
      <c r="AU314" s="116"/>
      <c r="AV314" s="116"/>
      <c r="AW314" s="117"/>
    </row>
    <row r="315" ht="15.75" customHeight="1">
      <c r="A315" s="28"/>
      <c r="B315" s="28"/>
      <c r="C315" s="28"/>
      <c r="D315" s="28"/>
      <c r="E315" s="28"/>
      <c r="F315" s="28"/>
      <c r="G315" s="28"/>
      <c r="H315" s="28"/>
      <c r="I315" s="28"/>
      <c r="J315" s="28"/>
      <c r="K315" s="28"/>
      <c r="L315" s="28"/>
      <c r="M315" s="115"/>
      <c r="N315" s="115"/>
      <c r="O315" s="115"/>
      <c r="P315" s="115"/>
      <c r="Q315" s="115"/>
      <c r="R315" s="115"/>
      <c r="S315" s="115"/>
      <c r="T315" s="115"/>
      <c r="U315" s="116"/>
      <c r="V315" s="116"/>
      <c r="W315" s="116"/>
      <c r="X315" s="116"/>
      <c r="Y315" s="116"/>
      <c r="Z315" s="116"/>
      <c r="AA315" s="116"/>
      <c r="AB315" s="116"/>
      <c r="AC315" s="116"/>
      <c r="AD315" s="116"/>
      <c r="AE315" s="116"/>
      <c r="AF315" s="116"/>
      <c r="AG315" s="116"/>
      <c r="AH315" s="116"/>
      <c r="AI315" s="116"/>
      <c r="AJ315" s="116"/>
      <c r="AK315" s="116"/>
      <c r="AL315" s="116"/>
      <c r="AM315" s="116"/>
      <c r="AN315" s="116"/>
      <c r="AO315" s="116"/>
      <c r="AP315" s="116"/>
      <c r="AQ315" s="116"/>
      <c r="AR315" s="116"/>
      <c r="AS315" s="116"/>
      <c r="AT315" s="116"/>
      <c r="AU315" s="116"/>
      <c r="AV315" s="116"/>
      <c r="AW315" s="117"/>
    </row>
    <row r="316" ht="15.75" customHeight="1">
      <c r="A316" s="28"/>
      <c r="B316" s="28"/>
      <c r="C316" s="28"/>
      <c r="D316" s="28"/>
      <c r="E316" s="28"/>
      <c r="F316" s="28"/>
      <c r="G316" s="28"/>
      <c r="H316" s="28"/>
      <c r="I316" s="28"/>
      <c r="J316" s="28"/>
      <c r="K316" s="28"/>
      <c r="L316" s="28"/>
      <c r="M316" s="115"/>
      <c r="N316" s="115"/>
      <c r="O316" s="115"/>
      <c r="P316" s="115"/>
      <c r="Q316" s="115"/>
      <c r="R316" s="115"/>
      <c r="S316" s="115"/>
      <c r="T316" s="115"/>
      <c r="U316" s="116"/>
      <c r="V316" s="116"/>
      <c r="W316" s="116"/>
      <c r="X316" s="116"/>
      <c r="Y316" s="116"/>
      <c r="Z316" s="116"/>
      <c r="AA316" s="116"/>
      <c r="AB316" s="116"/>
      <c r="AC316" s="116"/>
      <c r="AD316" s="116"/>
      <c r="AE316" s="116"/>
      <c r="AF316" s="116"/>
      <c r="AG316" s="116"/>
      <c r="AH316" s="116"/>
      <c r="AI316" s="116"/>
      <c r="AJ316" s="116"/>
      <c r="AK316" s="116"/>
      <c r="AL316" s="116"/>
      <c r="AM316" s="116"/>
      <c r="AN316" s="116"/>
      <c r="AO316" s="116"/>
      <c r="AP316" s="116"/>
      <c r="AQ316" s="116"/>
      <c r="AR316" s="116"/>
      <c r="AS316" s="116"/>
      <c r="AT316" s="116"/>
      <c r="AU316" s="116"/>
      <c r="AV316" s="116"/>
      <c r="AW316" s="117"/>
    </row>
    <row r="317" ht="15.75" customHeight="1">
      <c r="A317" s="28"/>
      <c r="B317" s="28"/>
      <c r="C317" s="28"/>
      <c r="D317" s="28"/>
      <c r="E317" s="28"/>
      <c r="F317" s="28"/>
      <c r="G317" s="28"/>
      <c r="H317" s="28"/>
      <c r="I317" s="28"/>
      <c r="J317" s="28"/>
      <c r="K317" s="28"/>
      <c r="L317" s="28"/>
      <c r="M317" s="115"/>
      <c r="N317" s="115"/>
      <c r="O317" s="115"/>
      <c r="P317" s="115"/>
      <c r="Q317" s="115"/>
      <c r="R317" s="115"/>
      <c r="S317" s="115"/>
      <c r="T317" s="115"/>
      <c r="U317" s="116"/>
      <c r="V317" s="116"/>
      <c r="W317" s="116"/>
      <c r="X317" s="116"/>
      <c r="Y317" s="116"/>
      <c r="Z317" s="116"/>
      <c r="AA317" s="116"/>
      <c r="AB317" s="116"/>
      <c r="AC317" s="116"/>
      <c r="AD317" s="116"/>
      <c r="AE317" s="116"/>
      <c r="AF317" s="116"/>
      <c r="AG317" s="116"/>
      <c r="AH317" s="116"/>
      <c r="AI317" s="116"/>
      <c r="AJ317" s="116"/>
      <c r="AK317" s="116"/>
      <c r="AL317" s="116"/>
      <c r="AM317" s="116"/>
      <c r="AN317" s="116"/>
      <c r="AO317" s="116"/>
      <c r="AP317" s="116"/>
      <c r="AQ317" s="116"/>
      <c r="AR317" s="116"/>
      <c r="AS317" s="116"/>
      <c r="AT317" s="116"/>
      <c r="AU317" s="116"/>
      <c r="AV317" s="116"/>
      <c r="AW317" s="117"/>
    </row>
    <row r="318" ht="15.75" customHeight="1">
      <c r="A318" s="28"/>
      <c r="B318" s="28"/>
      <c r="C318" s="28"/>
      <c r="D318" s="28"/>
      <c r="E318" s="28"/>
      <c r="F318" s="28"/>
      <c r="G318" s="28"/>
      <c r="H318" s="28"/>
      <c r="I318" s="28"/>
      <c r="J318" s="28"/>
      <c r="K318" s="28"/>
      <c r="L318" s="28"/>
      <c r="M318" s="115"/>
      <c r="N318" s="115"/>
      <c r="O318" s="115"/>
      <c r="P318" s="115"/>
      <c r="Q318" s="115"/>
      <c r="R318" s="115"/>
      <c r="S318" s="115"/>
      <c r="T318" s="115"/>
      <c r="U318" s="116"/>
      <c r="V318" s="116"/>
      <c r="W318" s="116"/>
      <c r="X318" s="116"/>
      <c r="Y318" s="116"/>
      <c r="Z318" s="116"/>
      <c r="AA318" s="116"/>
      <c r="AB318" s="116"/>
      <c r="AC318" s="116"/>
      <c r="AD318" s="116"/>
      <c r="AE318" s="116"/>
      <c r="AF318" s="116"/>
      <c r="AG318" s="116"/>
      <c r="AH318" s="116"/>
      <c r="AI318" s="116"/>
      <c r="AJ318" s="116"/>
      <c r="AK318" s="116"/>
      <c r="AL318" s="116"/>
      <c r="AM318" s="116"/>
      <c r="AN318" s="116"/>
      <c r="AO318" s="116"/>
      <c r="AP318" s="116"/>
      <c r="AQ318" s="116"/>
      <c r="AR318" s="116"/>
      <c r="AS318" s="116"/>
      <c r="AT318" s="116"/>
      <c r="AU318" s="116"/>
      <c r="AV318" s="116"/>
      <c r="AW318" s="117"/>
    </row>
    <row r="319" ht="15.75" customHeight="1">
      <c r="A319" s="28"/>
      <c r="B319" s="28"/>
      <c r="C319" s="28"/>
      <c r="D319" s="28"/>
      <c r="E319" s="28"/>
      <c r="F319" s="28"/>
      <c r="G319" s="28"/>
      <c r="H319" s="28"/>
      <c r="I319" s="28"/>
      <c r="J319" s="28"/>
      <c r="K319" s="28"/>
      <c r="L319" s="28"/>
      <c r="M319" s="115"/>
      <c r="N319" s="115"/>
      <c r="O319" s="115"/>
      <c r="P319" s="115"/>
      <c r="Q319" s="115"/>
      <c r="R319" s="115"/>
      <c r="S319" s="115"/>
      <c r="T319" s="115"/>
      <c r="U319" s="116"/>
      <c r="V319" s="116"/>
      <c r="W319" s="116"/>
      <c r="X319" s="116"/>
      <c r="Y319" s="116"/>
      <c r="Z319" s="116"/>
      <c r="AA319" s="116"/>
      <c r="AB319" s="116"/>
      <c r="AC319" s="116"/>
      <c r="AD319" s="116"/>
      <c r="AE319" s="116"/>
      <c r="AF319" s="116"/>
      <c r="AG319" s="116"/>
      <c r="AH319" s="116"/>
      <c r="AI319" s="116"/>
      <c r="AJ319" s="116"/>
      <c r="AK319" s="116"/>
      <c r="AL319" s="116"/>
      <c r="AM319" s="116"/>
      <c r="AN319" s="116"/>
      <c r="AO319" s="116"/>
      <c r="AP319" s="116"/>
      <c r="AQ319" s="116"/>
      <c r="AR319" s="116"/>
      <c r="AS319" s="116"/>
      <c r="AT319" s="116"/>
      <c r="AU319" s="116"/>
      <c r="AV319" s="116"/>
      <c r="AW319" s="117"/>
    </row>
    <row r="320" ht="15.75" customHeight="1">
      <c r="A320" s="28"/>
      <c r="B320" s="28"/>
      <c r="C320" s="28"/>
      <c r="D320" s="28"/>
      <c r="E320" s="28"/>
      <c r="F320" s="28"/>
      <c r="G320" s="28"/>
      <c r="H320" s="28"/>
      <c r="I320" s="28"/>
      <c r="J320" s="28"/>
      <c r="K320" s="28"/>
      <c r="L320" s="28"/>
      <c r="M320" s="115"/>
      <c r="N320" s="115"/>
      <c r="O320" s="115"/>
      <c r="P320" s="115"/>
      <c r="Q320" s="115"/>
      <c r="R320" s="115"/>
      <c r="S320" s="115"/>
      <c r="T320" s="115"/>
      <c r="U320" s="116"/>
      <c r="V320" s="116"/>
      <c r="W320" s="116"/>
      <c r="X320" s="116"/>
      <c r="Y320" s="116"/>
      <c r="Z320" s="116"/>
      <c r="AA320" s="116"/>
      <c r="AB320" s="116"/>
      <c r="AC320" s="116"/>
      <c r="AD320" s="116"/>
      <c r="AE320" s="116"/>
      <c r="AF320" s="116"/>
      <c r="AG320" s="116"/>
      <c r="AH320" s="116"/>
      <c r="AI320" s="116"/>
      <c r="AJ320" s="116"/>
      <c r="AK320" s="116"/>
      <c r="AL320" s="116"/>
      <c r="AM320" s="116"/>
      <c r="AN320" s="116"/>
      <c r="AO320" s="116"/>
      <c r="AP320" s="116"/>
      <c r="AQ320" s="116"/>
      <c r="AR320" s="116"/>
      <c r="AS320" s="116"/>
      <c r="AT320" s="116"/>
      <c r="AU320" s="116"/>
      <c r="AV320" s="116"/>
      <c r="AW320" s="117"/>
    </row>
    <row r="321" ht="15.75" customHeight="1">
      <c r="A321" s="28"/>
      <c r="B321" s="28"/>
      <c r="C321" s="28"/>
      <c r="D321" s="28"/>
      <c r="E321" s="28"/>
      <c r="F321" s="28"/>
      <c r="G321" s="28"/>
      <c r="H321" s="28"/>
      <c r="I321" s="28"/>
      <c r="J321" s="28"/>
      <c r="K321" s="28"/>
      <c r="L321" s="28"/>
      <c r="M321" s="115"/>
      <c r="N321" s="115"/>
      <c r="O321" s="115"/>
      <c r="P321" s="115"/>
      <c r="Q321" s="115"/>
      <c r="R321" s="115"/>
      <c r="S321" s="115"/>
      <c r="T321" s="115"/>
      <c r="U321" s="116"/>
      <c r="V321" s="116"/>
      <c r="W321" s="116"/>
      <c r="X321" s="116"/>
      <c r="Y321" s="116"/>
      <c r="Z321" s="116"/>
      <c r="AA321" s="116"/>
      <c r="AB321" s="116"/>
      <c r="AC321" s="116"/>
      <c r="AD321" s="116"/>
      <c r="AE321" s="116"/>
      <c r="AF321" s="116"/>
      <c r="AG321" s="116"/>
      <c r="AH321" s="116"/>
      <c r="AI321" s="116"/>
      <c r="AJ321" s="116"/>
      <c r="AK321" s="116"/>
      <c r="AL321" s="116"/>
      <c r="AM321" s="116"/>
      <c r="AN321" s="116"/>
      <c r="AO321" s="116"/>
      <c r="AP321" s="116"/>
      <c r="AQ321" s="116"/>
      <c r="AR321" s="116"/>
      <c r="AS321" s="116"/>
      <c r="AT321" s="116"/>
      <c r="AU321" s="116"/>
      <c r="AV321" s="116"/>
      <c r="AW321" s="117"/>
    </row>
    <row r="322" ht="15.75" customHeight="1">
      <c r="A322" s="28"/>
      <c r="B322" s="28"/>
      <c r="C322" s="28"/>
      <c r="D322" s="28"/>
      <c r="E322" s="28"/>
      <c r="F322" s="28"/>
      <c r="G322" s="28"/>
      <c r="H322" s="28"/>
      <c r="I322" s="28"/>
      <c r="J322" s="28"/>
      <c r="K322" s="28"/>
      <c r="L322" s="28"/>
      <c r="M322" s="115"/>
      <c r="N322" s="115"/>
      <c r="O322" s="115"/>
      <c r="P322" s="115"/>
      <c r="Q322" s="115"/>
      <c r="R322" s="115"/>
      <c r="S322" s="115"/>
      <c r="T322" s="115"/>
      <c r="U322" s="116"/>
      <c r="V322" s="116"/>
      <c r="W322" s="116"/>
      <c r="X322" s="116"/>
      <c r="Y322" s="116"/>
      <c r="Z322" s="116"/>
      <c r="AA322" s="116"/>
      <c r="AB322" s="116"/>
      <c r="AC322" s="116"/>
      <c r="AD322" s="116"/>
      <c r="AE322" s="116"/>
      <c r="AF322" s="116"/>
      <c r="AG322" s="116"/>
      <c r="AH322" s="116"/>
      <c r="AI322" s="116"/>
      <c r="AJ322" s="116"/>
      <c r="AK322" s="116"/>
      <c r="AL322" s="116"/>
      <c r="AM322" s="116"/>
      <c r="AN322" s="116"/>
      <c r="AO322" s="116"/>
      <c r="AP322" s="116"/>
      <c r="AQ322" s="116"/>
      <c r="AR322" s="116"/>
      <c r="AS322" s="116"/>
      <c r="AT322" s="116"/>
      <c r="AU322" s="116"/>
      <c r="AV322" s="116"/>
      <c r="AW322" s="117"/>
    </row>
    <row r="323" ht="15.75" customHeight="1">
      <c r="A323" s="28"/>
      <c r="B323" s="28"/>
      <c r="C323" s="28"/>
      <c r="D323" s="28"/>
      <c r="E323" s="28"/>
      <c r="F323" s="28"/>
      <c r="G323" s="28"/>
      <c r="H323" s="28"/>
      <c r="I323" s="28"/>
      <c r="J323" s="28"/>
      <c r="K323" s="28"/>
      <c r="L323" s="28"/>
      <c r="M323" s="115"/>
      <c r="N323" s="115"/>
      <c r="O323" s="115"/>
      <c r="P323" s="115"/>
      <c r="Q323" s="115"/>
      <c r="R323" s="115"/>
      <c r="S323" s="115"/>
      <c r="T323" s="115"/>
      <c r="U323" s="116"/>
      <c r="V323" s="116"/>
      <c r="W323" s="116"/>
      <c r="X323" s="116"/>
      <c r="Y323" s="116"/>
      <c r="Z323" s="116"/>
      <c r="AA323" s="116"/>
      <c r="AB323" s="116"/>
      <c r="AC323" s="116"/>
      <c r="AD323" s="116"/>
      <c r="AE323" s="116"/>
      <c r="AF323" s="116"/>
      <c r="AG323" s="116"/>
      <c r="AH323" s="116"/>
      <c r="AI323" s="116"/>
      <c r="AJ323" s="116"/>
      <c r="AK323" s="116"/>
      <c r="AL323" s="116"/>
      <c r="AM323" s="116"/>
      <c r="AN323" s="116"/>
      <c r="AO323" s="116"/>
      <c r="AP323" s="116"/>
      <c r="AQ323" s="116"/>
      <c r="AR323" s="116"/>
      <c r="AS323" s="116"/>
      <c r="AT323" s="116"/>
      <c r="AU323" s="116"/>
      <c r="AV323" s="116"/>
      <c r="AW323" s="117"/>
    </row>
    <row r="324" ht="15.75" customHeight="1">
      <c r="A324" s="28"/>
      <c r="B324" s="28"/>
      <c r="C324" s="28"/>
      <c r="D324" s="28"/>
      <c r="E324" s="28"/>
      <c r="F324" s="28"/>
      <c r="G324" s="28"/>
      <c r="H324" s="28"/>
      <c r="I324" s="28"/>
      <c r="J324" s="28"/>
      <c r="K324" s="28"/>
      <c r="L324" s="28"/>
      <c r="M324" s="115"/>
      <c r="N324" s="115"/>
      <c r="O324" s="115"/>
      <c r="P324" s="115"/>
      <c r="Q324" s="115"/>
      <c r="R324" s="115"/>
      <c r="S324" s="115"/>
      <c r="T324" s="115"/>
      <c r="U324" s="116"/>
      <c r="V324" s="116"/>
      <c r="W324" s="116"/>
      <c r="X324" s="116"/>
      <c r="Y324" s="116"/>
      <c r="Z324" s="116"/>
      <c r="AA324" s="116"/>
      <c r="AB324" s="116"/>
      <c r="AC324" s="116"/>
      <c r="AD324" s="116"/>
      <c r="AE324" s="116"/>
      <c r="AF324" s="116"/>
      <c r="AG324" s="116"/>
      <c r="AH324" s="116"/>
      <c r="AI324" s="116"/>
      <c r="AJ324" s="116"/>
      <c r="AK324" s="116"/>
      <c r="AL324" s="116"/>
      <c r="AM324" s="116"/>
      <c r="AN324" s="116"/>
      <c r="AO324" s="116"/>
      <c r="AP324" s="116"/>
      <c r="AQ324" s="116"/>
      <c r="AR324" s="116"/>
      <c r="AS324" s="116"/>
      <c r="AT324" s="116"/>
      <c r="AU324" s="116"/>
      <c r="AV324" s="116"/>
      <c r="AW324" s="117"/>
    </row>
    <row r="325" ht="15.75" customHeight="1">
      <c r="A325" s="28"/>
      <c r="B325" s="28"/>
      <c r="C325" s="28"/>
      <c r="D325" s="28"/>
      <c r="E325" s="28"/>
      <c r="F325" s="28"/>
      <c r="G325" s="28"/>
      <c r="H325" s="28"/>
      <c r="I325" s="28"/>
      <c r="J325" s="28"/>
      <c r="K325" s="28"/>
      <c r="L325" s="28"/>
      <c r="M325" s="115"/>
      <c r="N325" s="115"/>
      <c r="O325" s="115"/>
      <c r="P325" s="115"/>
      <c r="Q325" s="115"/>
      <c r="R325" s="115"/>
      <c r="S325" s="115"/>
      <c r="T325" s="115"/>
      <c r="U325" s="116"/>
      <c r="V325" s="116"/>
      <c r="W325" s="116"/>
      <c r="X325" s="116"/>
      <c r="Y325" s="116"/>
      <c r="Z325" s="116"/>
      <c r="AA325" s="116"/>
      <c r="AB325" s="116"/>
      <c r="AC325" s="116"/>
      <c r="AD325" s="116"/>
      <c r="AE325" s="116"/>
      <c r="AF325" s="116"/>
      <c r="AG325" s="116"/>
      <c r="AH325" s="116"/>
      <c r="AI325" s="116"/>
      <c r="AJ325" s="116"/>
      <c r="AK325" s="116"/>
      <c r="AL325" s="116"/>
      <c r="AM325" s="116"/>
      <c r="AN325" s="116"/>
      <c r="AO325" s="116"/>
      <c r="AP325" s="116"/>
      <c r="AQ325" s="116"/>
      <c r="AR325" s="116"/>
      <c r="AS325" s="116"/>
      <c r="AT325" s="116"/>
      <c r="AU325" s="116"/>
      <c r="AV325" s="116"/>
      <c r="AW325" s="117"/>
    </row>
    <row r="326" ht="15.75" customHeight="1">
      <c r="A326" s="28"/>
      <c r="B326" s="28"/>
      <c r="C326" s="28"/>
      <c r="D326" s="28"/>
      <c r="E326" s="28"/>
      <c r="F326" s="28"/>
      <c r="G326" s="28"/>
      <c r="H326" s="28"/>
      <c r="I326" s="28"/>
      <c r="J326" s="28"/>
      <c r="K326" s="28"/>
      <c r="L326" s="28"/>
      <c r="M326" s="115"/>
      <c r="N326" s="115"/>
      <c r="O326" s="115"/>
      <c r="P326" s="115"/>
      <c r="Q326" s="115"/>
      <c r="R326" s="115"/>
      <c r="S326" s="115"/>
      <c r="T326" s="115"/>
      <c r="U326" s="116"/>
      <c r="V326" s="116"/>
      <c r="W326" s="116"/>
      <c r="X326" s="116"/>
      <c r="Y326" s="116"/>
      <c r="Z326" s="116"/>
      <c r="AA326" s="116"/>
      <c r="AB326" s="116"/>
      <c r="AC326" s="116"/>
      <c r="AD326" s="116"/>
      <c r="AE326" s="116"/>
      <c r="AF326" s="116"/>
      <c r="AG326" s="116"/>
      <c r="AH326" s="116"/>
      <c r="AI326" s="116"/>
      <c r="AJ326" s="116"/>
      <c r="AK326" s="116"/>
      <c r="AL326" s="116"/>
      <c r="AM326" s="116"/>
      <c r="AN326" s="116"/>
      <c r="AO326" s="116"/>
      <c r="AP326" s="116"/>
      <c r="AQ326" s="116"/>
      <c r="AR326" s="116"/>
      <c r="AS326" s="116"/>
      <c r="AT326" s="116"/>
      <c r="AU326" s="116"/>
      <c r="AV326" s="116"/>
      <c r="AW326" s="117"/>
    </row>
    <row r="327" ht="15.75" customHeight="1">
      <c r="A327" s="28"/>
      <c r="B327" s="28"/>
      <c r="C327" s="28"/>
      <c r="D327" s="28"/>
      <c r="E327" s="28"/>
      <c r="F327" s="28"/>
      <c r="G327" s="28"/>
      <c r="H327" s="28"/>
      <c r="I327" s="28"/>
      <c r="J327" s="28"/>
      <c r="K327" s="28"/>
      <c r="L327" s="28"/>
      <c r="M327" s="115"/>
      <c r="N327" s="115"/>
      <c r="O327" s="115"/>
      <c r="P327" s="115"/>
      <c r="Q327" s="115"/>
      <c r="R327" s="115"/>
      <c r="S327" s="115"/>
      <c r="T327" s="115"/>
      <c r="U327" s="116"/>
      <c r="V327" s="116"/>
      <c r="W327" s="116"/>
      <c r="X327" s="116"/>
      <c r="Y327" s="116"/>
      <c r="Z327" s="116"/>
      <c r="AA327" s="116"/>
      <c r="AB327" s="116"/>
      <c r="AC327" s="116"/>
      <c r="AD327" s="116"/>
      <c r="AE327" s="116"/>
      <c r="AF327" s="116"/>
      <c r="AG327" s="116"/>
      <c r="AH327" s="116"/>
      <c r="AI327" s="116"/>
      <c r="AJ327" s="116"/>
      <c r="AK327" s="116"/>
      <c r="AL327" s="116"/>
      <c r="AM327" s="116"/>
      <c r="AN327" s="116"/>
      <c r="AO327" s="116"/>
      <c r="AP327" s="116"/>
      <c r="AQ327" s="116"/>
      <c r="AR327" s="116"/>
      <c r="AS327" s="116"/>
      <c r="AT327" s="116"/>
      <c r="AU327" s="116"/>
      <c r="AV327" s="116"/>
      <c r="AW327" s="117"/>
    </row>
    <row r="328" ht="15.75" customHeight="1">
      <c r="A328" s="28"/>
      <c r="B328" s="28"/>
      <c r="C328" s="28"/>
      <c r="D328" s="28"/>
      <c r="E328" s="28"/>
      <c r="F328" s="28"/>
      <c r="G328" s="28"/>
      <c r="H328" s="28"/>
      <c r="I328" s="28"/>
      <c r="J328" s="28"/>
      <c r="K328" s="28"/>
      <c r="L328" s="28"/>
      <c r="M328" s="115"/>
      <c r="N328" s="115"/>
      <c r="O328" s="115"/>
      <c r="P328" s="115"/>
      <c r="Q328" s="115"/>
      <c r="R328" s="115"/>
      <c r="S328" s="115"/>
      <c r="T328" s="115"/>
      <c r="U328" s="116"/>
      <c r="V328" s="116"/>
      <c r="W328" s="116"/>
      <c r="X328" s="116"/>
      <c r="Y328" s="116"/>
      <c r="Z328" s="116"/>
      <c r="AA328" s="116"/>
      <c r="AB328" s="116"/>
      <c r="AC328" s="116"/>
      <c r="AD328" s="116"/>
      <c r="AE328" s="116"/>
      <c r="AF328" s="116"/>
      <c r="AG328" s="116"/>
      <c r="AH328" s="116"/>
      <c r="AI328" s="116"/>
      <c r="AJ328" s="116"/>
      <c r="AK328" s="116"/>
      <c r="AL328" s="116"/>
      <c r="AM328" s="116"/>
      <c r="AN328" s="116"/>
      <c r="AO328" s="116"/>
      <c r="AP328" s="116"/>
      <c r="AQ328" s="116"/>
      <c r="AR328" s="116"/>
      <c r="AS328" s="116"/>
      <c r="AT328" s="116"/>
      <c r="AU328" s="116"/>
      <c r="AV328" s="116"/>
      <c r="AW328" s="117"/>
    </row>
    <row r="329" ht="15.75" customHeight="1">
      <c r="A329" s="28"/>
      <c r="B329" s="28"/>
      <c r="C329" s="28"/>
      <c r="D329" s="28"/>
      <c r="E329" s="28"/>
      <c r="F329" s="28"/>
      <c r="G329" s="28"/>
      <c r="H329" s="28"/>
      <c r="I329" s="28"/>
      <c r="J329" s="28"/>
      <c r="K329" s="28"/>
      <c r="L329" s="28"/>
      <c r="M329" s="115"/>
      <c r="N329" s="115"/>
      <c r="O329" s="115"/>
      <c r="P329" s="115"/>
      <c r="Q329" s="115"/>
      <c r="R329" s="115"/>
      <c r="S329" s="115"/>
      <c r="T329" s="115"/>
      <c r="U329" s="116"/>
      <c r="V329" s="116"/>
      <c r="W329" s="116"/>
      <c r="X329" s="116"/>
      <c r="Y329" s="116"/>
      <c r="Z329" s="116"/>
      <c r="AA329" s="116"/>
      <c r="AB329" s="116"/>
      <c r="AC329" s="116"/>
      <c r="AD329" s="116"/>
      <c r="AE329" s="116"/>
      <c r="AF329" s="116"/>
      <c r="AG329" s="116"/>
      <c r="AH329" s="116"/>
      <c r="AI329" s="116"/>
      <c r="AJ329" s="116"/>
      <c r="AK329" s="116"/>
      <c r="AL329" s="116"/>
      <c r="AM329" s="116"/>
      <c r="AN329" s="116"/>
      <c r="AO329" s="116"/>
      <c r="AP329" s="116"/>
      <c r="AQ329" s="116"/>
      <c r="AR329" s="116"/>
      <c r="AS329" s="116"/>
      <c r="AT329" s="116"/>
      <c r="AU329" s="116"/>
      <c r="AV329" s="116"/>
      <c r="AW329" s="117"/>
    </row>
    <row r="330" ht="15.75" customHeight="1">
      <c r="A330" s="28"/>
      <c r="B330" s="28"/>
      <c r="C330" s="28"/>
      <c r="D330" s="28"/>
      <c r="E330" s="28"/>
      <c r="F330" s="28"/>
      <c r="G330" s="28"/>
      <c r="H330" s="28"/>
      <c r="I330" s="28"/>
      <c r="J330" s="28"/>
      <c r="K330" s="28"/>
      <c r="L330" s="28"/>
      <c r="M330" s="115"/>
      <c r="N330" s="115"/>
      <c r="O330" s="115"/>
      <c r="P330" s="115"/>
      <c r="Q330" s="115"/>
      <c r="R330" s="115"/>
      <c r="S330" s="115"/>
      <c r="T330" s="115"/>
      <c r="U330" s="116"/>
      <c r="V330" s="116"/>
      <c r="W330" s="116"/>
      <c r="X330" s="116"/>
      <c r="Y330" s="116"/>
      <c r="Z330" s="116"/>
      <c r="AA330" s="116"/>
      <c r="AB330" s="116"/>
      <c r="AC330" s="116"/>
      <c r="AD330" s="116"/>
      <c r="AE330" s="116"/>
      <c r="AF330" s="116"/>
      <c r="AG330" s="116"/>
      <c r="AH330" s="116"/>
      <c r="AI330" s="116"/>
      <c r="AJ330" s="116"/>
      <c r="AK330" s="116"/>
      <c r="AL330" s="116"/>
      <c r="AM330" s="116"/>
      <c r="AN330" s="116"/>
      <c r="AO330" s="116"/>
      <c r="AP330" s="116"/>
      <c r="AQ330" s="116"/>
      <c r="AR330" s="116"/>
      <c r="AS330" s="116"/>
      <c r="AT330" s="116"/>
      <c r="AU330" s="116"/>
      <c r="AV330" s="116"/>
      <c r="AW330" s="117"/>
    </row>
    <row r="331" ht="15.75" customHeight="1">
      <c r="A331" s="28"/>
      <c r="B331" s="28"/>
      <c r="C331" s="28"/>
      <c r="D331" s="28"/>
      <c r="E331" s="28"/>
      <c r="F331" s="28"/>
      <c r="G331" s="28"/>
      <c r="H331" s="28"/>
      <c r="I331" s="28"/>
      <c r="J331" s="28"/>
      <c r="K331" s="28"/>
      <c r="L331" s="28"/>
      <c r="M331" s="115"/>
      <c r="N331" s="115"/>
      <c r="O331" s="115"/>
      <c r="P331" s="115"/>
      <c r="Q331" s="115"/>
      <c r="R331" s="115"/>
      <c r="S331" s="115"/>
      <c r="T331" s="115"/>
      <c r="U331" s="116"/>
      <c r="V331" s="116"/>
      <c r="W331" s="116"/>
      <c r="X331" s="116"/>
      <c r="Y331" s="116"/>
      <c r="Z331" s="116"/>
      <c r="AA331" s="116"/>
      <c r="AB331" s="116"/>
      <c r="AC331" s="116"/>
      <c r="AD331" s="116"/>
      <c r="AE331" s="116"/>
      <c r="AF331" s="116"/>
      <c r="AG331" s="116"/>
      <c r="AH331" s="116"/>
      <c r="AI331" s="116"/>
      <c r="AJ331" s="116"/>
      <c r="AK331" s="116"/>
      <c r="AL331" s="116"/>
      <c r="AM331" s="116"/>
      <c r="AN331" s="116"/>
      <c r="AO331" s="116"/>
      <c r="AP331" s="116"/>
      <c r="AQ331" s="116"/>
      <c r="AR331" s="116"/>
      <c r="AS331" s="116"/>
      <c r="AT331" s="116"/>
      <c r="AU331" s="116"/>
      <c r="AV331" s="116"/>
      <c r="AW331" s="117"/>
    </row>
    <row r="332" ht="15.75" customHeight="1">
      <c r="A332" s="28"/>
      <c r="B332" s="28"/>
      <c r="C332" s="28"/>
      <c r="D332" s="28"/>
      <c r="E332" s="28"/>
      <c r="F332" s="28"/>
      <c r="G332" s="28"/>
      <c r="H332" s="28"/>
      <c r="I332" s="28"/>
      <c r="J332" s="28"/>
      <c r="K332" s="28"/>
      <c r="L332" s="28"/>
      <c r="M332" s="115"/>
      <c r="N332" s="115"/>
      <c r="O332" s="115"/>
      <c r="P332" s="115"/>
      <c r="Q332" s="115"/>
      <c r="R332" s="115"/>
      <c r="S332" s="115"/>
      <c r="T332" s="115"/>
      <c r="U332" s="116"/>
      <c r="V332" s="116"/>
      <c r="W332" s="116"/>
      <c r="X332" s="116"/>
      <c r="Y332" s="116"/>
      <c r="Z332" s="116"/>
      <c r="AA332" s="116"/>
      <c r="AB332" s="116"/>
      <c r="AC332" s="116"/>
      <c r="AD332" s="116"/>
      <c r="AE332" s="116"/>
      <c r="AF332" s="116"/>
      <c r="AG332" s="116"/>
      <c r="AH332" s="116"/>
      <c r="AI332" s="116"/>
      <c r="AJ332" s="116"/>
      <c r="AK332" s="116"/>
      <c r="AL332" s="116"/>
      <c r="AM332" s="116"/>
      <c r="AN332" s="116"/>
      <c r="AO332" s="116"/>
      <c r="AP332" s="116"/>
      <c r="AQ332" s="116"/>
      <c r="AR332" s="116"/>
      <c r="AS332" s="116"/>
      <c r="AT332" s="116"/>
      <c r="AU332" s="116"/>
      <c r="AV332" s="116"/>
      <c r="AW332" s="117"/>
    </row>
    <row r="333" ht="15.75" customHeight="1">
      <c r="A333" s="28"/>
      <c r="B333" s="28"/>
      <c r="C333" s="28"/>
      <c r="D333" s="28"/>
      <c r="E333" s="28"/>
      <c r="F333" s="28"/>
      <c r="G333" s="28"/>
      <c r="H333" s="28"/>
      <c r="I333" s="28"/>
      <c r="J333" s="28"/>
      <c r="K333" s="28"/>
      <c r="L333" s="28"/>
      <c r="M333" s="115"/>
      <c r="N333" s="115"/>
      <c r="O333" s="115"/>
      <c r="P333" s="115"/>
      <c r="Q333" s="115"/>
      <c r="R333" s="115"/>
      <c r="S333" s="115"/>
      <c r="T333" s="115"/>
      <c r="U333" s="116"/>
      <c r="V333" s="116"/>
      <c r="W333" s="116"/>
      <c r="X333" s="116"/>
      <c r="Y333" s="116"/>
      <c r="Z333" s="116"/>
      <c r="AA333" s="116"/>
      <c r="AB333" s="116"/>
      <c r="AC333" s="116"/>
      <c r="AD333" s="116"/>
      <c r="AE333" s="116"/>
      <c r="AF333" s="116"/>
      <c r="AG333" s="116"/>
      <c r="AH333" s="116"/>
      <c r="AI333" s="116"/>
      <c r="AJ333" s="116"/>
      <c r="AK333" s="116"/>
      <c r="AL333" s="116"/>
      <c r="AM333" s="116"/>
      <c r="AN333" s="116"/>
      <c r="AO333" s="116"/>
      <c r="AP333" s="116"/>
      <c r="AQ333" s="116"/>
      <c r="AR333" s="116"/>
      <c r="AS333" s="116"/>
      <c r="AT333" s="116"/>
      <c r="AU333" s="116"/>
      <c r="AV333" s="116"/>
      <c r="AW333" s="117"/>
    </row>
    <row r="334" ht="15.75" customHeight="1">
      <c r="A334" s="28"/>
      <c r="B334" s="28"/>
      <c r="C334" s="28"/>
      <c r="D334" s="28"/>
      <c r="E334" s="28"/>
      <c r="F334" s="28"/>
      <c r="G334" s="28"/>
      <c r="H334" s="28"/>
      <c r="I334" s="28"/>
      <c r="J334" s="28"/>
      <c r="K334" s="28"/>
      <c r="L334" s="28"/>
      <c r="M334" s="115"/>
      <c r="N334" s="115"/>
      <c r="O334" s="115"/>
      <c r="P334" s="115"/>
      <c r="Q334" s="115"/>
      <c r="R334" s="115"/>
      <c r="S334" s="115"/>
      <c r="T334" s="115"/>
      <c r="U334" s="116"/>
      <c r="V334" s="116"/>
      <c r="W334" s="116"/>
      <c r="X334" s="116"/>
      <c r="Y334" s="116"/>
      <c r="Z334" s="116"/>
      <c r="AA334" s="116"/>
      <c r="AB334" s="116"/>
      <c r="AC334" s="116"/>
      <c r="AD334" s="116"/>
      <c r="AE334" s="116"/>
      <c r="AF334" s="116"/>
      <c r="AG334" s="116"/>
      <c r="AH334" s="116"/>
      <c r="AI334" s="116"/>
      <c r="AJ334" s="116"/>
      <c r="AK334" s="116"/>
      <c r="AL334" s="116"/>
      <c r="AM334" s="116"/>
      <c r="AN334" s="116"/>
      <c r="AO334" s="116"/>
      <c r="AP334" s="116"/>
      <c r="AQ334" s="116"/>
      <c r="AR334" s="116"/>
      <c r="AS334" s="116"/>
      <c r="AT334" s="116"/>
      <c r="AU334" s="116"/>
      <c r="AV334" s="116"/>
      <c r="AW334" s="117"/>
    </row>
    <row r="335" ht="15.75" customHeight="1">
      <c r="A335" s="28"/>
      <c r="B335" s="28"/>
      <c r="C335" s="28"/>
      <c r="D335" s="28"/>
      <c r="E335" s="28"/>
      <c r="F335" s="28"/>
      <c r="G335" s="28"/>
      <c r="H335" s="28"/>
      <c r="I335" s="28"/>
      <c r="J335" s="28"/>
      <c r="K335" s="28"/>
      <c r="L335" s="28"/>
      <c r="M335" s="115"/>
      <c r="N335" s="115"/>
      <c r="O335" s="115"/>
      <c r="P335" s="115"/>
      <c r="Q335" s="115"/>
      <c r="R335" s="115"/>
      <c r="S335" s="115"/>
      <c r="T335" s="115"/>
      <c r="U335" s="116"/>
      <c r="V335" s="116"/>
      <c r="W335" s="116"/>
      <c r="X335" s="116"/>
      <c r="Y335" s="116"/>
      <c r="Z335" s="116"/>
      <c r="AA335" s="116"/>
      <c r="AB335" s="116"/>
      <c r="AC335" s="116"/>
      <c r="AD335" s="116"/>
      <c r="AE335" s="116"/>
      <c r="AF335" s="116"/>
      <c r="AG335" s="116"/>
      <c r="AH335" s="116"/>
      <c r="AI335" s="116"/>
      <c r="AJ335" s="116"/>
      <c r="AK335" s="116"/>
      <c r="AL335" s="116"/>
      <c r="AM335" s="116"/>
      <c r="AN335" s="116"/>
      <c r="AO335" s="116"/>
      <c r="AP335" s="116"/>
      <c r="AQ335" s="116"/>
      <c r="AR335" s="116"/>
      <c r="AS335" s="116"/>
      <c r="AT335" s="116"/>
      <c r="AU335" s="116"/>
      <c r="AV335" s="116"/>
      <c r="AW335" s="117"/>
    </row>
    <row r="336" ht="15.75" customHeight="1">
      <c r="A336" s="28"/>
      <c r="B336" s="28"/>
      <c r="C336" s="28"/>
      <c r="D336" s="28"/>
      <c r="E336" s="28"/>
      <c r="F336" s="28"/>
      <c r="G336" s="28"/>
      <c r="H336" s="28"/>
      <c r="I336" s="28"/>
      <c r="J336" s="28"/>
      <c r="K336" s="28"/>
      <c r="L336" s="28"/>
      <c r="M336" s="115"/>
      <c r="N336" s="115"/>
      <c r="O336" s="115"/>
      <c r="P336" s="115"/>
      <c r="Q336" s="115"/>
      <c r="R336" s="115"/>
      <c r="S336" s="115"/>
      <c r="T336" s="115"/>
      <c r="U336" s="116"/>
      <c r="V336" s="116"/>
      <c r="W336" s="116"/>
      <c r="X336" s="116"/>
      <c r="Y336" s="116"/>
      <c r="Z336" s="116"/>
      <c r="AA336" s="116"/>
      <c r="AB336" s="116"/>
      <c r="AC336" s="116"/>
      <c r="AD336" s="116"/>
      <c r="AE336" s="116"/>
      <c r="AF336" s="116"/>
      <c r="AG336" s="116"/>
      <c r="AH336" s="116"/>
      <c r="AI336" s="116"/>
      <c r="AJ336" s="116"/>
      <c r="AK336" s="116"/>
      <c r="AL336" s="116"/>
      <c r="AM336" s="116"/>
      <c r="AN336" s="116"/>
      <c r="AO336" s="116"/>
      <c r="AP336" s="116"/>
      <c r="AQ336" s="116"/>
      <c r="AR336" s="116"/>
      <c r="AS336" s="116"/>
      <c r="AT336" s="116"/>
      <c r="AU336" s="116"/>
      <c r="AV336" s="116"/>
      <c r="AW336" s="117"/>
    </row>
    <row r="337" ht="15.75" customHeight="1">
      <c r="A337" s="28"/>
      <c r="B337" s="28"/>
      <c r="C337" s="28"/>
      <c r="D337" s="28"/>
      <c r="E337" s="28"/>
      <c r="F337" s="28"/>
      <c r="G337" s="28"/>
      <c r="H337" s="28"/>
      <c r="I337" s="28"/>
      <c r="J337" s="28"/>
      <c r="K337" s="28"/>
      <c r="L337" s="28"/>
      <c r="M337" s="115"/>
      <c r="N337" s="115"/>
      <c r="O337" s="115"/>
      <c r="P337" s="115"/>
      <c r="Q337" s="115"/>
      <c r="R337" s="115"/>
      <c r="S337" s="115"/>
      <c r="T337" s="115"/>
      <c r="U337" s="116"/>
      <c r="V337" s="116"/>
      <c r="W337" s="116"/>
      <c r="X337" s="116"/>
      <c r="Y337" s="116"/>
      <c r="Z337" s="116"/>
      <c r="AA337" s="116"/>
      <c r="AB337" s="116"/>
      <c r="AC337" s="116"/>
      <c r="AD337" s="116"/>
      <c r="AE337" s="116"/>
      <c r="AF337" s="116"/>
      <c r="AG337" s="116"/>
      <c r="AH337" s="116"/>
      <c r="AI337" s="116"/>
      <c r="AJ337" s="116"/>
      <c r="AK337" s="116"/>
      <c r="AL337" s="116"/>
      <c r="AM337" s="116"/>
      <c r="AN337" s="116"/>
      <c r="AO337" s="116"/>
      <c r="AP337" s="116"/>
      <c r="AQ337" s="116"/>
      <c r="AR337" s="116"/>
      <c r="AS337" s="116"/>
      <c r="AT337" s="116"/>
      <c r="AU337" s="116"/>
      <c r="AV337" s="116"/>
      <c r="AW337" s="117"/>
    </row>
    <row r="338" ht="15.75" customHeight="1">
      <c r="A338" s="28"/>
      <c r="B338" s="28"/>
      <c r="C338" s="28"/>
      <c r="D338" s="28"/>
      <c r="E338" s="28"/>
      <c r="F338" s="28"/>
      <c r="G338" s="28"/>
      <c r="H338" s="28"/>
      <c r="I338" s="28"/>
      <c r="J338" s="28"/>
      <c r="K338" s="28"/>
      <c r="L338" s="28"/>
      <c r="M338" s="115"/>
      <c r="N338" s="115"/>
      <c r="O338" s="115"/>
      <c r="P338" s="115"/>
      <c r="Q338" s="115"/>
      <c r="R338" s="115"/>
      <c r="S338" s="115"/>
      <c r="T338" s="115"/>
      <c r="U338" s="116"/>
      <c r="V338" s="116"/>
      <c r="W338" s="116"/>
      <c r="X338" s="116"/>
      <c r="Y338" s="116"/>
      <c r="Z338" s="116"/>
      <c r="AA338" s="116"/>
      <c r="AB338" s="116"/>
      <c r="AC338" s="116"/>
      <c r="AD338" s="116"/>
      <c r="AE338" s="116"/>
      <c r="AF338" s="116"/>
      <c r="AG338" s="116"/>
      <c r="AH338" s="116"/>
      <c r="AI338" s="116"/>
      <c r="AJ338" s="116"/>
      <c r="AK338" s="116"/>
      <c r="AL338" s="116"/>
      <c r="AM338" s="116"/>
      <c r="AN338" s="116"/>
      <c r="AO338" s="116"/>
      <c r="AP338" s="116"/>
      <c r="AQ338" s="116"/>
      <c r="AR338" s="116"/>
      <c r="AS338" s="116"/>
      <c r="AT338" s="116"/>
      <c r="AU338" s="116"/>
      <c r="AV338" s="116"/>
      <c r="AW338" s="117"/>
    </row>
    <row r="339" ht="15.75" customHeight="1">
      <c r="A339" s="28"/>
      <c r="B339" s="28"/>
      <c r="C339" s="28"/>
      <c r="D339" s="28"/>
      <c r="E339" s="28"/>
      <c r="F339" s="28"/>
      <c r="G339" s="28"/>
      <c r="H339" s="28"/>
      <c r="I339" s="28"/>
      <c r="J339" s="28"/>
      <c r="K339" s="28"/>
      <c r="L339" s="28"/>
      <c r="M339" s="115"/>
      <c r="N339" s="115"/>
      <c r="O339" s="115"/>
      <c r="P339" s="115"/>
      <c r="Q339" s="115"/>
      <c r="R339" s="115"/>
      <c r="S339" s="115"/>
      <c r="T339" s="115"/>
      <c r="U339" s="116"/>
      <c r="V339" s="116"/>
      <c r="W339" s="116"/>
      <c r="X339" s="116"/>
      <c r="Y339" s="116"/>
      <c r="Z339" s="116"/>
      <c r="AA339" s="116"/>
      <c r="AB339" s="116"/>
      <c r="AC339" s="116"/>
      <c r="AD339" s="116"/>
      <c r="AE339" s="116"/>
      <c r="AF339" s="116"/>
      <c r="AG339" s="116"/>
      <c r="AH339" s="116"/>
      <c r="AI339" s="116"/>
      <c r="AJ339" s="116"/>
      <c r="AK339" s="116"/>
      <c r="AL339" s="116"/>
      <c r="AM339" s="116"/>
      <c r="AN339" s="116"/>
      <c r="AO339" s="116"/>
      <c r="AP339" s="116"/>
      <c r="AQ339" s="116"/>
      <c r="AR339" s="116"/>
      <c r="AS339" s="116"/>
      <c r="AT339" s="116"/>
      <c r="AU339" s="116"/>
      <c r="AV339" s="116"/>
      <c r="AW339" s="117"/>
    </row>
    <row r="340" ht="15.75" customHeight="1">
      <c r="A340" s="28"/>
      <c r="B340" s="28"/>
      <c r="C340" s="28"/>
      <c r="D340" s="28"/>
      <c r="E340" s="28"/>
      <c r="F340" s="28"/>
      <c r="G340" s="28"/>
      <c r="H340" s="28"/>
      <c r="I340" s="28"/>
      <c r="J340" s="28"/>
      <c r="K340" s="28"/>
      <c r="L340" s="28"/>
      <c r="M340" s="115"/>
      <c r="N340" s="115"/>
      <c r="O340" s="115"/>
      <c r="P340" s="115"/>
      <c r="Q340" s="115"/>
      <c r="R340" s="115"/>
      <c r="S340" s="115"/>
      <c r="T340" s="115"/>
      <c r="U340" s="116"/>
      <c r="V340" s="116"/>
      <c r="W340" s="116"/>
      <c r="X340" s="116"/>
      <c r="Y340" s="116"/>
      <c r="Z340" s="116"/>
      <c r="AA340" s="116"/>
      <c r="AB340" s="116"/>
      <c r="AC340" s="116"/>
      <c r="AD340" s="116"/>
      <c r="AE340" s="116"/>
      <c r="AF340" s="116"/>
      <c r="AG340" s="116"/>
      <c r="AH340" s="116"/>
      <c r="AI340" s="116"/>
      <c r="AJ340" s="116"/>
      <c r="AK340" s="116"/>
      <c r="AL340" s="116"/>
      <c r="AM340" s="116"/>
      <c r="AN340" s="116"/>
      <c r="AO340" s="116"/>
      <c r="AP340" s="116"/>
      <c r="AQ340" s="116"/>
      <c r="AR340" s="116"/>
      <c r="AS340" s="116"/>
      <c r="AT340" s="116"/>
      <c r="AU340" s="116"/>
      <c r="AV340" s="116"/>
      <c r="AW340" s="117"/>
    </row>
    <row r="341" ht="15.75" customHeight="1">
      <c r="A341" s="28"/>
      <c r="B341" s="28"/>
      <c r="C341" s="28"/>
      <c r="D341" s="28"/>
      <c r="E341" s="28"/>
      <c r="F341" s="28"/>
      <c r="G341" s="28"/>
      <c r="H341" s="28"/>
      <c r="I341" s="28"/>
      <c r="J341" s="28"/>
      <c r="K341" s="28"/>
      <c r="L341" s="28"/>
      <c r="M341" s="115"/>
      <c r="N341" s="115"/>
      <c r="O341" s="115"/>
      <c r="P341" s="115"/>
      <c r="Q341" s="115"/>
      <c r="R341" s="115"/>
      <c r="S341" s="115"/>
      <c r="T341" s="115"/>
      <c r="U341" s="116"/>
      <c r="V341" s="116"/>
      <c r="W341" s="116"/>
      <c r="X341" s="116"/>
      <c r="Y341" s="116"/>
      <c r="Z341" s="116"/>
      <c r="AA341" s="116"/>
      <c r="AB341" s="116"/>
      <c r="AC341" s="116"/>
      <c r="AD341" s="116"/>
      <c r="AE341" s="116"/>
      <c r="AF341" s="116"/>
      <c r="AG341" s="116"/>
      <c r="AH341" s="116"/>
      <c r="AI341" s="116"/>
      <c r="AJ341" s="116"/>
      <c r="AK341" s="116"/>
      <c r="AL341" s="116"/>
      <c r="AM341" s="116"/>
      <c r="AN341" s="116"/>
      <c r="AO341" s="116"/>
      <c r="AP341" s="116"/>
      <c r="AQ341" s="116"/>
      <c r="AR341" s="116"/>
      <c r="AS341" s="116"/>
      <c r="AT341" s="116"/>
      <c r="AU341" s="116"/>
      <c r="AV341" s="116"/>
      <c r="AW341" s="117"/>
    </row>
    <row r="342" ht="15.75" customHeight="1">
      <c r="A342" s="28"/>
      <c r="B342" s="28"/>
      <c r="C342" s="28"/>
      <c r="D342" s="28"/>
      <c r="E342" s="28"/>
      <c r="F342" s="28"/>
      <c r="G342" s="28"/>
      <c r="H342" s="28"/>
      <c r="I342" s="28"/>
      <c r="J342" s="28"/>
      <c r="K342" s="28"/>
      <c r="L342" s="28"/>
      <c r="M342" s="115"/>
      <c r="N342" s="115"/>
      <c r="O342" s="115"/>
      <c r="P342" s="115"/>
      <c r="Q342" s="115"/>
      <c r="R342" s="115"/>
      <c r="S342" s="115"/>
      <c r="T342" s="115"/>
      <c r="U342" s="116"/>
      <c r="V342" s="116"/>
      <c r="W342" s="116"/>
      <c r="X342" s="116"/>
      <c r="Y342" s="116"/>
      <c r="Z342" s="116"/>
      <c r="AA342" s="116"/>
      <c r="AB342" s="116"/>
      <c r="AC342" s="116"/>
      <c r="AD342" s="116"/>
      <c r="AE342" s="116"/>
      <c r="AF342" s="116"/>
      <c r="AG342" s="116"/>
      <c r="AH342" s="116"/>
      <c r="AI342" s="116"/>
      <c r="AJ342" s="116"/>
      <c r="AK342" s="116"/>
      <c r="AL342" s="116"/>
      <c r="AM342" s="116"/>
      <c r="AN342" s="116"/>
      <c r="AO342" s="116"/>
      <c r="AP342" s="116"/>
      <c r="AQ342" s="116"/>
      <c r="AR342" s="116"/>
      <c r="AS342" s="116"/>
      <c r="AT342" s="116"/>
      <c r="AU342" s="116"/>
      <c r="AV342" s="116"/>
      <c r="AW342" s="117"/>
    </row>
    <row r="343" ht="15.75" customHeight="1">
      <c r="A343" s="28"/>
      <c r="B343" s="28"/>
      <c r="C343" s="28"/>
      <c r="D343" s="28"/>
      <c r="E343" s="28"/>
      <c r="F343" s="28"/>
      <c r="G343" s="28"/>
      <c r="H343" s="28"/>
      <c r="I343" s="28"/>
      <c r="J343" s="28"/>
      <c r="K343" s="28"/>
      <c r="L343" s="28"/>
      <c r="M343" s="115"/>
      <c r="N343" s="115"/>
      <c r="O343" s="115"/>
      <c r="P343" s="115"/>
      <c r="Q343" s="115"/>
      <c r="R343" s="115"/>
      <c r="S343" s="115"/>
      <c r="T343" s="115"/>
      <c r="U343" s="116"/>
      <c r="V343" s="116"/>
      <c r="W343" s="116"/>
      <c r="X343" s="116"/>
      <c r="Y343" s="116"/>
      <c r="Z343" s="116"/>
      <c r="AA343" s="116"/>
      <c r="AB343" s="116"/>
      <c r="AC343" s="116"/>
      <c r="AD343" s="116"/>
      <c r="AE343" s="116"/>
      <c r="AF343" s="116"/>
      <c r="AG343" s="116"/>
      <c r="AH343" s="116"/>
      <c r="AI343" s="116"/>
      <c r="AJ343" s="116"/>
      <c r="AK343" s="116"/>
      <c r="AL343" s="116"/>
      <c r="AM343" s="116"/>
      <c r="AN343" s="116"/>
      <c r="AO343" s="116"/>
      <c r="AP343" s="116"/>
      <c r="AQ343" s="116"/>
      <c r="AR343" s="116"/>
      <c r="AS343" s="116"/>
      <c r="AT343" s="116"/>
      <c r="AU343" s="116"/>
      <c r="AV343" s="116"/>
      <c r="AW343" s="117"/>
    </row>
    <row r="344" ht="15.75" customHeight="1">
      <c r="A344" s="28"/>
      <c r="B344" s="28"/>
      <c r="C344" s="28"/>
      <c r="D344" s="28"/>
      <c r="E344" s="28"/>
      <c r="F344" s="28"/>
      <c r="G344" s="28"/>
      <c r="H344" s="28"/>
      <c r="I344" s="28"/>
      <c r="J344" s="28"/>
      <c r="K344" s="28"/>
      <c r="L344" s="28"/>
      <c r="M344" s="115"/>
      <c r="N344" s="115"/>
      <c r="O344" s="115"/>
      <c r="P344" s="115"/>
      <c r="Q344" s="115"/>
      <c r="R344" s="115"/>
      <c r="S344" s="115"/>
      <c r="T344" s="115"/>
      <c r="U344" s="116"/>
      <c r="V344" s="116"/>
      <c r="W344" s="116"/>
      <c r="X344" s="116"/>
      <c r="Y344" s="116"/>
      <c r="Z344" s="116"/>
      <c r="AA344" s="116"/>
      <c r="AB344" s="116"/>
      <c r="AC344" s="116"/>
      <c r="AD344" s="116"/>
      <c r="AE344" s="116"/>
      <c r="AF344" s="116"/>
      <c r="AG344" s="116"/>
      <c r="AH344" s="116"/>
      <c r="AI344" s="116"/>
      <c r="AJ344" s="116"/>
      <c r="AK344" s="116"/>
      <c r="AL344" s="116"/>
      <c r="AM344" s="116"/>
      <c r="AN344" s="116"/>
      <c r="AO344" s="116"/>
      <c r="AP344" s="116"/>
      <c r="AQ344" s="116"/>
      <c r="AR344" s="116"/>
      <c r="AS344" s="116"/>
      <c r="AT344" s="116"/>
      <c r="AU344" s="116"/>
      <c r="AV344" s="116"/>
      <c r="AW344" s="117"/>
    </row>
    <row r="345" ht="15.75" customHeight="1">
      <c r="A345" s="28"/>
      <c r="B345" s="28"/>
      <c r="C345" s="28"/>
      <c r="D345" s="28"/>
      <c r="E345" s="28"/>
      <c r="F345" s="28"/>
      <c r="G345" s="28"/>
      <c r="H345" s="28"/>
      <c r="I345" s="28"/>
      <c r="J345" s="28"/>
      <c r="K345" s="28"/>
      <c r="L345" s="28"/>
      <c r="M345" s="115"/>
      <c r="N345" s="115"/>
      <c r="O345" s="115"/>
      <c r="P345" s="115"/>
      <c r="Q345" s="115"/>
      <c r="R345" s="115"/>
      <c r="S345" s="115"/>
      <c r="T345" s="115"/>
      <c r="U345" s="116"/>
      <c r="V345" s="116"/>
      <c r="W345" s="116"/>
      <c r="X345" s="116"/>
      <c r="Y345" s="116"/>
      <c r="Z345" s="116"/>
      <c r="AA345" s="116"/>
      <c r="AB345" s="116"/>
      <c r="AC345" s="116"/>
      <c r="AD345" s="116"/>
      <c r="AE345" s="116"/>
      <c r="AF345" s="116"/>
      <c r="AG345" s="116"/>
      <c r="AH345" s="116"/>
      <c r="AI345" s="116"/>
      <c r="AJ345" s="116"/>
      <c r="AK345" s="116"/>
      <c r="AL345" s="116"/>
      <c r="AM345" s="116"/>
      <c r="AN345" s="116"/>
      <c r="AO345" s="116"/>
      <c r="AP345" s="116"/>
      <c r="AQ345" s="116"/>
      <c r="AR345" s="116"/>
      <c r="AS345" s="116"/>
      <c r="AT345" s="116"/>
      <c r="AU345" s="116"/>
      <c r="AV345" s="116"/>
      <c r="AW345" s="117"/>
    </row>
    <row r="346" ht="15.75" customHeight="1">
      <c r="A346" s="28"/>
      <c r="B346" s="28"/>
      <c r="C346" s="28"/>
      <c r="D346" s="28"/>
      <c r="E346" s="28"/>
      <c r="F346" s="28"/>
      <c r="G346" s="28"/>
      <c r="H346" s="28"/>
      <c r="I346" s="28"/>
      <c r="J346" s="28"/>
      <c r="K346" s="28"/>
      <c r="L346" s="28"/>
      <c r="M346" s="115"/>
      <c r="N346" s="115"/>
      <c r="O346" s="115"/>
      <c r="P346" s="115"/>
      <c r="Q346" s="115"/>
      <c r="R346" s="115"/>
      <c r="S346" s="115"/>
      <c r="T346" s="115"/>
      <c r="U346" s="116"/>
      <c r="V346" s="116"/>
      <c r="W346" s="116"/>
      <c r="X346" s="116"/>
      <c r="Y346" s="116"/>
      <c r="Z346" s="116"/>
      <c r="AA346" s="116"/>
      <c r="AB346" s="116"/>
      <c r="AC346" s="116"/>
      <c r="AD346" s="116"/>
      <c r="AE346" s="116"/>
      <c r="AF346" s="116"/>
      <c r="AG346" s="116"/>
      <c r="AH346" s="116"/>
      <c r="AI346" s="116"/>
      <c r="AJ346" s="116"/>
      <c r="AK346" s="116"/>
      <c r="AL346" s="116"/>
      <c r="AM346" s="116"/>
      <c r="AN346" s="116"/>
      <c r="AO346" s="116"/>
      <c r="AP346" s="116"/>
      <c r="AQ346" s="116"/>
      <c r="AR346" s="116"/>
      <c r="AS346" s="116"/>
      <c r="AT346" s="116"/>
      <c r="AU346" s="116"/>
      <c r="AV346" s="116"/>
      <c r="AW346" s="117"/>
    </row>
    <row r="347" ht="15.75" customHeight="1">
      <c r="A347" s="28"/>
      <c r="B347" s="28"/>
      <c r="C347" s="28"/>
      <c r="D347" s="28"/>
      <c r="E347" s="28"/>
      <c r="F347" s="28"/>
      <c r="G347" s="28"/>
      <c r="H347" s="28"/>
      <c r="I347" s="28"/>
      <c r="J347" s="28"/>
      <c r="K347" s="28"/>
      <c r="L347" s="28"/>
      <c r="M347" s="115"/>
      <c r="N347" s="115"/>
      <c r="O347" s="115"/>
      <c r="P347" s="115"/>
      <c r="Q347" s="115"/>
      <c r="R347" s="115"/>
      <c r="S347" s="115"/>
      <c r="T347" s="115"/>
      <c r="U347" s="116"/>
      <c r="V347" s="116"/>
      <c r="W347" s="116"/>
      <c r="X347" s="116"/>
      <c r="Y347" s="116"/>
      <c r="Z347" s="116"/>
      <c r="AA347" s="116"/>
      <c r="AB347" s="116"/>
      <c r="AC347" s="116"/>
      <c r="AD347" s="116"/>
      <c r="AE347" s="116"/>
      <c r="AF347" s="116"/>
      <c r="AG347" s="116"/>
      <c r="AH347" s="116"/>
      <c r="AI347" s="116"/>
      <c r="AJ347" s="116"/>
      <c r="AK347" s="116"/>
      <c r="AL347" s="116"/>
      <c r="AM347" s="116"/>
      <c r="AN347" s="116"/>
      <c r="AO347" s="116"/>
      <c r="AP347" s="116"/>
      <c r="AQ347" s="116"/>
      <c r="AR347" s="116"/>
      <c r="AS347" s="116"/>
      <c r="AT347" s="116"/>
      <c r="AU347" s="116"/>
      <c r="AV347" s="116"/>
      <c r="AW347" s="117"/>
    </row>
    <row r="348" ht="15.75" customHeight="1">
      <c r="A348" s="28"/>
      <c r="B348" s="28"/>
      <c r="C348" s="28"/>
      <c r="D348" s="28"/>
      <c r="E348" s="28"/>
      <c r="F348" s="28"/>
      <c r="G348" s="28"/>
      <c r="H348" s="28"/>
      <c r="I348" s="28"/>
      <c r="J348" s="28"/>
      <c r="K348" s="28"/>
      <c r="L348" s="28"/>
      <c r="M348" s="115"/>
      <c r="N348" s="115"/>
      <c r="O348" s="115"/>
      <c r="P348" s="115"/>
      <c r="Q348" s="115"/>
      <c r="R348" s="115"/>
      <c r="S348" s="115"/>
      <c r="T348" s="115"/>
      <c r="U348" s="116"/>
      <c r="V348" s="116"/>
      <c r="W348" s="116"/>
      <c r="X348" s="116"/>
      <c r="Y348" s="116"/>
      <c r="Z348" s="116"/>
      <c r="AA348" s="116"/>
      <c r="AB348" s="116"/>
      <c r="AC348" s="116"/>
      <c r="AD348" s="116"/>
      <c r="AE348" s="116"/>
      <c r="AF348" s="116"/>
      <c r="AG348" s="116"/>
      <c r="AH348" s="116"/>
      <c r="AI348" s="116"/>
      <c r="AJ348" s="116"/>
      <c r="AK348" s="116"/>
      <c r="AL348" s="116"/>
      <c r="AM348" s="116"/>
      <c r="AN348" s="116"/>
      <c r="AO348" s="116"/>
      <c r="AP348" s="116"/>
      <c r="AQ348" s="116"/>
      <c r="AR348" s="116"/>
      <c r="AS348" s="116"/>
      <c r="AT348" s="116"/>
      <c r="AU348" s="116"/>
      <c r="AV348" s="116"/>
      <c r="AW348" s="117"/>
    </row>
    <row r="349" ht="15.75" customHeight="1">
      <c r="A349" s="28"/>
      <c r="B349" s="28"/>
      <c r="C349" s="28"/>
      <c r="D349" s="28"/>
      <c r="E349" s="28"/>
      <c r="F349" s="28"/>
      <c r="G349" s="28"/>
      <c r="H349" s="28"/>
      <c r="I349" s="28"/>
      <c r="J349" s="28"/>
      <c r="K349" s="28"/>
      <c r="L349" s="28"/>
      <c r="M349" s="115"/>
      <c r="N349" s="115"/>
      <c r="O349" s="115"/>
      <c r="P349" s="115"/>
      <c r="Q349" s="115"/>
      <c r="R349" s="115"/>
      <c r="S349" s="115"/>
      <c r="T349" s="115"/>
      <c r="U349" s="116"/>
      <c r="V349" s="116"/>
      <c r="W349" s="116"/>
      <c r="X349" s="116"/>
      <c r="Y349" s="116"/>
      <c r="Z349" s="116"/>
      <c r="AA349" s="116"/>
      <c r="AB349" s="116"/>
      <c r="AC349" s="116"/>
      <c r="AD349" s="116"/>
      <c r="AE349" s="116"/>
      <c r="AF349" s="116"/>
      <c r="AG349" s="116"/>
      <c r="AH349" s="116"/>
      <c r="AI349" s="116"/>
      <c r="AJ349" s="116"/>
      <c r="AK349" s="116"/>
      <c r="AL349" s="116"/>
      <c r="AM349" s="116"/>
      <c r="AN349" s="116"/>
      <c r="AO349" s="116"/>
      <c r="AP349" s="116"/>
      <c r="AQ349" s="116"/>
      <c r="AR349" s="116"/>
      <c r="AS349" s="116"/>
      <c r="AT349" s="116"/>
      <c r="AU349" s="116"/>
      <c r="AV349" s="116"/>
      <c r="AW349" s="117"/>
    </row>
    <row r="350" ht="15.75" customHeight="1">
      <c r="A350" s="28"/>
      <c r="B350" s="28"/>
      <c r="C350" s="28"/>
      <c r="D350" s="28"/>
      <c r="E350" s="28"/>
      <c r="F350" s="28"/>
      <c r="G350" s="28"/>
      <c r="H350" s="28"/>
      <c r="I350" s="28"/>
      <c r="J350" s="28"/>
      <c r="K350" s="28"/>
      <c r="L350" s="28"/>
      <c r="M350" s="115"/>
      <c r="N350" s="115"/>
      <c r="O350" s="115"/>
      <c r="P350" s="115"/>
      <c r="Q350" s="115"/>
      <c r="R350" s="115"/>
      <c r="S350" s="115"/>
      <c r="T350" s="115"/>
      <c r="U350" s="116"/>
      <c r="V350" s="116"/>
      <c r="W350" s="116"/>
      <c r="X350" s="116"/>
      <c r="Y350" s="116"/>
      <c r="Z350" s="116"/>
      <c r="AA350" s="116"/>
      <c r="AB350" s="116"/>
      <c r="AC350" s="116"/>
      <c r="AD350" s="116"/>
      <c r="AE350" s="116"/>
      <c r="AF350" s="116"/>
      <c r="AG350" s="116"/>
      <c r="AH350" s="116"/>
      <c r="AI350" s="116"/>
      <c r="AJ350" s="116"/>
      <c r="AK350" s="116"/>
      <c r="AL350" s="116"/>
      <c r="AM350" s="116"/>
      <c r="AN350" s="116"/>
      <c r="AO350" s="116"/>
      <c r="AP350" s="116"/>
      <c r="AQ350" s="116"/>
      <c r="AR350" s="116"/>
      <c r="AS350" s="116"/>
      <c r="AT350" s="116"/>
      <c r="AU350" s="116"/>
      <c r="AV350" s="116"/>
      <c r="AW350" s="117"/>
    </row>
    <row r="351" ht="15.75" customHeight="1">
      <c r="A351" s="28"/>
      <c r="B351" s="28"/>
      <c r="C351" s="28"/>
      <c r="D351" s="28"/>
      <c r="E351" s="28"/>
      <c r="F351" s="28"/>
      <c r="G351" s="28"/>
      <c r="H351" s="28"/>
      <c r="I351" s="28"/>
      <c r="J351" s="28"/>
      <c r="K351" s="28"/>
      <c r="L351" s="28"/>
      <c r="M351" s="115"/>
      <c r="N351" s="115"/>
      <c r="O351" s="115"/>
      <c r="P351" s="115"/>
      <c r="Q351" s="115"/>
      <c r="R351" s="115"/>
      <c r="S351" s="115"/>
      <c r="T351" s="115"/>
      <c r="U351" s="116"/>
      <c r="V351" s="116"/>
      <c r="W351" s="116"/>
      <c r="X351" s="116"/>
      <c r="Y351" s="116"/>
      <c r="Z351" s="116"/>
      <c r="AA351" s="116"/>
      <c r="AB351" s="116"/>
      <c r="AC351" s="116"/>
      <c r="AD351" s="116"/>
      <c r="AE351" s="116"/>
      <c r="AF351" s="116"/>
      <c r="AG351" s="116"/>
      <c r="AH351" s="116"/>
      <c r="AI351" s="116"/>
      <c r="AJ351" s="116"/>
      <c r="AK351" s="116"/>
      <c r="AL351" s="116"/>
      <c r="AM351" s="116"/>
      <c r="AN351" s="116"/>
      <c r="AO351" s="116"/>
      <c r="AP351" s="116"/>
      <c r="AQ351" s="116"/>
      <c r="AR351" s="116"/>
      <c r="AS351" s="116"/>
      <c r="AT351" s="116"/>
      <c r="AU351" s="116"/>
      <c r="AV351" s="116"/>
      <c r="AW351" s="117"/>
    </row>
    <row r="352" ht="15.75" customHeight="1">
      <c r="A352" s="28"/>
      <c r="B352" s="28"/>
      <c r="C352" s="28"/>
      <c r="D352" s="28"/>
      <c r="E352" s="28"/>
      <c r="F352" s="28"/>
      <c r="G352" s="28"/>
      <c r="H352" s="28"/>
      <c r="I352" s="28"/>
      <c r="J352" s="28"/>
      <c r="K352" s="28"/>
      <c r="L352" s="28"/>
      <c r="M352" s="115"/>
      <c r="N352" s="115"/>
      <c r="O352" s="115"/>
      <c r="P352" s="115"/>
      <c r="Q352" s="115"/>
      <c r="R352" s="115"/>
      <c r="S352" s="115"/>
      <c r="T352" s="115"/>
      <c r="U352" s="116"/>
      <c r="V352" s="116"/>
      <c r="W352" s="116"/>
      <c r="X352" s="116"/>
      <c r="Y352" s="116"/>
      <c r="Z352" s="116"/>
      <c r="AA352" s="116"/>
      <c r="AB352" s="116"/>
      <c r="AC352" s="116"/>
      <c r="AD352" s="116"/>
      <c r="AE352" s="116"/>
      <c r="AF352" s="116"/>
      <c r="AG352" s="116"/>
      <c r="AH352" s="116"/>
      <c r="AI352" s="116"/>
      <c r="AJ352" s="116"/>
      <c r="AK352" s="116"/>
      <c r="AL352" s="116"/>
      <c r="AM352" s="116"/>
      <c r="AN352" s="116"/>
      <c r="AO352" s="116"/>
      <c r="AP352" s="116"/>
      <c r="AQ352" s="116"/>
      <c r="AR352" s="116"/>
      <c r="AS352" s="116"/>
      <c r="AT352" s="116"/>
      <c r="AU352" s="116"/>
      <c r="AV352" s="116"/>
      <c r="AW352" s="117"/>
    </row>
    <row r="353" ht="15.75" customHeight="1">
      <c r="A353" s="28"/>
      <c r="B353" s="28"/>
      <c r="C353" s="28"/>
      <c r="D353" s="28"/>
      <c r="E353" s="28"/>
      <c r="F353" s="28"/>
      <c r="G353" s="28"/>
      <c r="H353" s="28"/>
      <c r="I353" s="28"/>
      <c r="J353" s="28"/>
      <c r="K353" s="28"/>
      <c r="L353" s="28"/>
      <c r="M353" s="115"/>
      <c r="N353" s="115"/>
      <c r="O353" s="115"/>
      <c r="P353" s="115"/>
      <c r="Q353" s="115"/>
      <c r="R353" s="115"/>
      <c r="S353" s="115"/>
      <c r="T353" s="115"/>
      <c r="U353" s="116"/>
      <c r="V353" s="116"/>
      <c r="W353" s="116"/>
      <c r="X353" s="116"/>
      <c r="Y353" s="116"/>
      <c r="Z353" s="116"/>
      <c r="AA353" s="116"/>
      <c r="AB353" s="116"/>
      <c r="AC353" s="116"/>
      <c r="AD353" s="116"/>
      <c r="AE353" s="116"/>
      <c r="AF353" s="116"/>
      <c r="AG353" s="116"/>
      <c r="AH353" s="116"/>
      <c r="AI353" s="116"/>
      <c r="AJ353" s="116"/>
      <c r="AK353" s="116"/>
      <c r="AL353" s="116"/>
      <c r="AM353" s="116"/>
      <c r="AN353" s="116"/>
      <c r="AO353" s="116"/>
      <c r="AP353" s="116"/>
      <c r="AQ353" s="116"/>
      <c r="AR353" s="116"/>
      <c r="AS353" s="116"/>
      <c r="AT353" s="116"/>
      <c r="AU353" s="116"/>
      <c r="AV353" s="116"/>
      <c r="AW353" s="117"/>
    </row>
    <row r="354" ht="15.75" customHeight="1">
      <c r="A354" s="28"/>
      <c r="B354" s="28"/>
      <c r="C354" s="28"/>
      <c r="D354" s="28"/>
      <c r="E354" s="28"/>
      <c r="F354" s="28"/>
      <c r="G354" s="28"/>
      <c r="H354" s="28"/>
      <c r="I354" s="28"/>
      <c r="J354" s="28"/>
      <c r="K354" s="28"/>
      <c r="L354" s="28"/>
      <c r="M354" s="115"/>
      <c r="N354" s="115"/>
      <c r="O354" s="115"/>
      <c r="P354" s="115"/>
      <c r="Q354" s="115"/>
      <c r="R354" s="115"/>
      <c r="S354" s="115"/>
      <c r="T354" s="115"/>
      <c r="U354" s="116"/>
      <c r="V354" s="116"/>
      <c r="W354" s="116"/>
      <c r="X354" s="116"/>
      <c r="Y354" s="116"/>
      <c r="Z354" s="116"/>
      <c r="AA354" s="116"/>
      <c r="AB354" s="116"/>
      <c r="AC354" s="116"/>
      <c r="AD354" s="116"/>
      <c r="AE354" s="116"/>
      <c r="AF354" s="116"/>
      <c r="AG354" s="116"/>
      <c r="AH354" s="116"/>
      <c r="AI354" s="116"/>
      <c r="AJ354" s="116"/>
      <c r="AK354" s="116"/>
      <c r="AL354" s="116"/>
      <c r="AM354" s="116"/>
      <c r="AN354" s="116"/>
      <c r="AO354" s="116"/>
      <c r="AP354" s="116"/>
      <c r="AQ354" s="116"/>
      <c r="AR354" s="116"/>
      <c r="AS354" s="116"/>
      <c r="AT354" s="116"/>
      <c r="AU354" s="116"/>
      <c r="AV354" s="116"/>
      <c r="AW354" s="117"/>
    </row>
    <row r="355" ht="15.75" customHeight="1">
      <c r="A355" s="28"/>
      <c r="B355" s="28"/>
      <c r="C355" s="28"/>
      <c r="D355" s="28"/>
      <c r="E355" s="28"/>
      <c r="F355" s="28"/>
      <c r="G355" s="28"/>
      <c r="H355" s="28"/>
      <c r="I355" s="28"/>
      <c r="J355" s="28"/>
      <c r="K355" s="28"/>
      <c r="L355" s="28"/>
      <c r="M355" s="115"/>
      <c r="N355" s="115"/>
      <c r="O355" s="115"/>
      <c r="P355" s="115"/>
      <c r="Q355" s="115"/>
      <c r="R355" s="115"/>
      <c r="S355" s="115"/>
      <c r="T355" s="115"/>
      <c r="U355" s="116"/>
      <c r="V355" s="116"/>
      <c r="W355" s="116"/>
      <c r="X355" s="116"/>
      <c r="Y355" s="116"/>
      <c r="Z355" s="116"/>
      <c r="AA355" s="116"/>
      <c r="AB355" s="116"/>
      <c r="AC355" s="116"/>
      <c r="AD355" s="116"/>
      <c r="AE355" s="116"/>
      <c r="AF355" s="116"/>
      <c r="AG355" s="116"/>
      <c r="AH355" s="116"/>
      <c r="AI355" s="116"/>
      <c r="AJ355" s="116"/>
      <c r="AK355" s="116"/>
      <c r="AL355" s="116"/>
      <c r="AM355" s="116"/>
      <c r="AN355" s="116"/>
      <c r="AO355" s="116"/>
      <c r="AP355" s="116"/>
      <c r="AQ355" s="116"/>
      <c r="AR355" s="116"/>
      <c r="AS355" s="116"/>
      <c r="AT355" s="116"/>
      <c r="AU355" s="116"/>
      <c r="AV355" s="116"/>
      <c r="AW355" s="117"/>
    </row>
    <row r="356" ht="15.75" customHeight="1">
      <c r="A356" s="28"/>
      <c r="B356" s="28"/>
      <c r="C356" s="28"/>
      <c r="D356" s="28"/>
      <c r="E356" s="28"/>
      <c r="F356" s="28"/>
      <c r="G356" s="28"/>
      <c r="H356" s="28"/>
      <c r="I356" s="28"/>
      <c r="J356" s="28"/>
      <c r="K356" s="28"/>
      <c r="L356" s="28"/>
      <c r="M356" s="115"/>
      <c r="N356" s="115"/>
      <c r="O356" s="115"/>
      <c r="P356" s="115"/>
      <c r="Q356" s="115"/>
      <c r="R356" s="115"/>
      <c r="S356" s="115"/>
      <c r="T356" s="115"/>
      <c r="U356" s="116"/>
      <c r="V356" s="116"/>
      <c r="W356" s="116"/>
      <c r="X356" s="116"/>
      <c r="Y356" s="116"/>
      <c r="Z356" s="116"/>
      <c r="AA356" s="116"/>
      <c r="AB356" s="116"/>
      <c r="AC356" s="116"/>
      <c r="AD356" s="116"/>
      <c r="AE356" s="116"/>
      <c r="AF356" s="116"/>
      <c r="AG356" s="116"/>
      <c r="AH356" s="116"/>
      <c r="AI356" s="116"/>
      <c r="AJ356" s="116"/>
      <c r="AK356" s="116"/>
      <c r="AL356" s="116"/>
      <c r="AM356" s="116"/>
      <c r="AN356" s="116"/>
      <c r="AO356" s="116"/>
      <c r="AP356" s="116"/>
      <c r="AQ356" s="116"/>
      <c r="AR356" s="116"/>
      <c r="AS356" s="116"/>
      <c r="AT356" s="116"/>
      <c r="AU356" s="116"/>
      <c r="AV356" s="116"/>
      <c r="AW356" s="117"/>
    </row>
    <row r="357" ht="15.75" customHeight="1">
      <c r="A357" s="28"/>
      <c r="B357" s="28"/>
      <c r="C357" s="28"/>
      <c r="D357" s="28"/>
      <c r="E357" s="28"/>
      <c r="F357" s="28"/>
      <c r="G357" s="28"/>
      <c r="H357" s="28"/>
      <c r="I357" s="28"/>
      <c r="J357" s="28"/>
      <c r="K357" s="28"/>
      <c r="L357" s="28"/>
      <c r="M357" s="115"/>
      <c r="N357" s="115"/>
      <c r="O357" s="115"/>
      <c r="P357" s="115"/>
      <c r="Q357" s="115"/>
      <c r="R357" s="115"/>
      <c r="S357" s="115"/>
      <c r="T357" s="115"/>
      <c r="U357" s="116"/>
      <c r="V357" s="116"/>
      <c r="W357" s="116"/>
      <c r="X357" s="116"/>
      <c r="Y357" s="116"/>
      <c r="Z357" s="116"/>
      <c r="AA357" s="116"/>
      <c r="AB357" s="116"/>
      <c r="AC357" s="116"/>
      <c r="AD357" s="116"/>
      <c r="AE357" s="116"/>
      <c r="AF357" s="116"/>
      <c r="AG357" s="116"/>
      <c r="AH357" s="116"/>
      <c r="AI357" s="116"/>
      <c r="AJ357" s="116"/>
      <c r="AK357" s="116"/>
      <c r="AL357" s="116"/>
      <c r="AM357" s="116"/>
      <c r="AN357" s="116"/>
      <c r="AO357" s="116"/>
      <c r="AP357" s="116"/>
      <c r="AQ357" s="116"/>
      <c r="AR357" s="116"/>
      <c r="AS357" s="116"/>
      <c r="AT357" s="116"/>
      <c r="AU357" s="116"/>
      <c r="AV357" s="116"/>
      <c r="AW357" s="117"/>
    </row>
    <row r="358" ht="15.75" customHeight="1">
      <c r="A358" s="28"/>
      <c r="B358" s="28"/>
      <c r="C358" s="28"/>
      <c r="D358" s="28"/>
      <c r="E358" s="28"/>
      <c r="F358" s="28"/>
      <c r="G358" s="28"/>
      <c r="H358" s="28"/>
      <c r="I358" s="28"/>
      <c r="J358" s="28"/>
      <c r="K358" s="28"/>
      <c r="L358" s="28"/>
      <c r="M358" s="115"/>
      <c r="N358" s="115"/>
      <c r="O358" s="115"/>
      <c r="P358" s="115"/>
      <c r="Q358" s="115"/>
      <c r="R358" s="115"/>
      <c r="S358" s="115"/>
      <c r="T358" s="115"/>
      <c r="U358" s="116"/>
      <c r="V358" s="116"/>
      <c r="W358" s="116"/>
      <c r="X358" s="116"/>
      <c r="Y358" s="116"/>
      <c r="Z358" s="116"/>
      <c r="AA358" s="116"/>
      <c r="AB358" s="116"/>
      <c r="AC358" s="116"/>
      <c r="AD358" s="116"/>
      <c r="AE358" s="116"/>
      <c r="AF358" s="116"/>
      <c r="AG358" s="116"/>
      <c r="AH358" s="116"/>
      <c r="AI358" s="116"/>
      <c r="AJ358" s="116"/>
      <c r="AK358" s="116"/>
      <c r="AL358" s="116"/>
      <c r="AM358" s="116"/>
      <c r="AN358" s="116"/>
      <c r="AO358" s="116"/>
      <c r="AP358" s="116"/>
      <c r="AQ358" s="116"/>
      <c r="AR358" s="116"/>
      <c r="AS358" s="116"/>
      <c r="AT358" s="116"/>
      <c r="AU358" s="116"/>
      <c r="AV358" s="116"/>
      <c r="AW358" s="117"/>
    </row>
    <row r="359" ht="15.75" customHeight="1">
      <c r="A359" s="28"/>
      <c r="B359" s="28"/>
      <c r="C359" s="28"/>
      <c r="D359" s="28"/>
      <c r="E359" s="28"/>
      <c r="F359" s="28"/>
      <c r="G359" s="28"/>
      <c r="H359" s="28"/>
      <c r="I359" s="28"/>
      <c r="J359" s="28"/>
      <c r="K359" s="28"/>
      <c r="L359" s="28"/>
      <c r="M359" s="115"/>
      <c r="N359" s="115"/>
      <c r="O359" s="115"/>
      <c r="P359" s="115"/>
      <c r="Q359" s="115"/>
      <c r="R359" s="115"/>
      <c r="S359" s="115"/>
      <c r="T359" s="115"/>
      <c r="U359" s="116"/>
      <c r="V359" s="116"/>
      <c r="W359" s="116"/>
      <c r="X359" s="116"/>
      <c r="Y359" s="116"/>
      <c r="Z359" s="116"/>
      <c r="AA359" s="116"/>
      <c r="AB359" s="116"/>
      <c r="AC359" s="116"/>
      <c r="AD359" s="116"/>
      <c r="AE359" s="116"/>
      <c r="AF359" s="116"/>
      <c r="AG359" s="116"/>
      <c r="AH359" s="116"/>
      <c r="AI359" s="116"/>
      <c r="AJ359" s="116"/>
      <c r="AK359" s="116"/>
      <c r="AL359" s="116"/>
      <c r="AM359" s="116"/>
      <c r="AN359" s="116"/>
      <c r="AO359" s="116"/>
      <c r="AP359" s="116"/>
      <c r="AQ359" s="116"/>
      <c r="AR359" s="116"/>
      <c r="AS359" s="116"/>
      <c r="AT359" s="116"/>
      <c r="AU359" s="116"/>
      <c r="AV359" s="116"/>
      <c r="AW359" s="117"/>
    </row>
    <row r="360" ht="15.75" customHeight="1">
      <c r="A360" s="28"/>
      <c r="B360" s="28"/>
      <c r="C360" s="28"/>
      <c r="D360" s="28"/>
      <c r="E360" s="28"/>
      <c r="F360" s="28"/>
      <c r="G360" s="28"/>
      <c r="H360" s="28"/>
      <c r="I360" s="28"/>
      <c r="J360" s="28"/>
      <c r="K360" s="28"/>
      <c r="L360" s="28"/>
      <c r="M360" s="115"/>
      <c r="N360" s="115"/>
      <c r="O360" s="115"/>
      <c r="P360" s="115"/>
      <c r="Q360" s="115"/>
      <c r="R360" s="115"/>
      <c r="S360" s="115"/>
      <c r="T360" s="115"/>
      <c r="U360" s="116"/>
      <c r="V360" s="116"/>
      <c r="W360" s="116"/>
      <c r="X360" s="116"/>
      <c r="Y360" s="116"/>
      <c r="Z360" s="116"/>
      <c r="AA360" s="116"/>
      <c r="AB360" s="116"/>
      <c r="AC360" s="116"/>
      <c r="AD360" s="116"/>
      <c r="AE360" s="116"/>
      <c r="AF360" s="116"/>
      <c r="AG360" s="116"/>
      <c r="AH360" s="116"/>
      <c r="AI360" s="116"/>
      <c r="AJ360" s="116"/>
      <c r="AK360" s="116"/>
      <c r="AL360" s="116"/>
      <c r="AM360" s="116"/>
      <c r="AN360" s="116"/>
      <c r="AO360" s="116"/>
      <c r="AP360" s="116"/>
      <c r="AQ360" s="116"/>
      <c r="AR360" s="116"/>
      <c r="AS360" s="116"/>
      <c r="AT360" s="116"/>
      <c r="AU360" s="116"/>
      <c r="AV360" s="116"/>
      <c r="AW360" s="117"/>
    </row>
    <row r="361" ht="15.75" customHeight="1">
      <c r="A361" s="28"/>
      <c r="B361" s="28"/>
      <c r="C361" s="28"/>
      <c r="D361" s="28"/>
      <c r="E361" s="28"/>
      <c r="F361" s="28"/>
      <c r="G361" s="28"/>
      <c r="H361" s="28"/>
      <c r="I361" s="28"/>
      <c r="J361" s="28"/>
      <c r="K361" s="28"/>
      <c r="L361" s="28"/>
      <c r="M361" s="115"/>
      <c r="N361" s="115"/>
      <c r="O361" s="115"/>
      <c r="P361" s="115"/>
      <c r="Q361" s="115"/>
      <c r="R361" s="115"/>
      <c r="S361" s="115"/>
      <c r="T361" s="115"/>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c r="AR361" s="116"/>
      <c r="AS361" s="116"/>
      <c r="AT361" s="116"/>
      <c r="AU361" s="116"/>
      <c r="AV361" s="116"/>
      <c r="AW361" s="117"/>
    </row>
    <row r="362" ht="15.75" customHeight="1">
      <c r="A362" s="28"/>
      <c r="B362" s="28"/>
      <c r="C362" s="28"/>
      <c r="D362" s="28"/>
      <c r="E362" s="28"/>
      <c r="F362" s="28"/>
      <c r="G362" s="28"/>
      <c r="H362" s="28"/>
      <c r="I362" s="28"/>
      <c r="J362" s="28"/>
      <c r="K362" s="28"/>
      <c r="L362" s="28"/>
      <c r="M362" s="115"/>
      <c r="N362" s="115"/>
      <c r="O362" s="115"/>
      <c r="P362" s="115"/>
      <c r="Q362" s="115"/>
      <c r="R362" s="115"/>
      <c r="S362" s="115"/>
      <c r="T362" s="115"/>
      <c r="U362" s="116"/>
      <c r="V362" s="116"/>
      <c r="W362" s="116"/>
      <c r="X362" s="116"/>
      <c r="Y362" s="116"/>
      <c r="Z362" s="116"/>
      <c r="AA362" s="116"/>
      <c r="AB362" s="116"/>
      <c r="AC362" s="116"/>
      <c r="AD362" s="116"/>
      <c r="AE362" s="116"/>
      <c r="AF362" s="116"/>
      <c r="AG362" s="116"/>
      <c r="AH362" s="116"/>
      <c r="AI362" s="116"/>
      <c r="AJ362" s="116"/>
      <c r="AK362" s="116"/>
      <c r="AL362" s="116"/>
      <c r="AM362" s="116"/>
      <c r="AN362" s="116"/>
      <c r="AO362" s="116"/>
      <c r="AP362" s="116"/>
      <c r="AQ362" s="116"/>
      <c r="AR362" s="116"/>
      <c r="AS362" s="116"/>
      <c r="AT362" s="116"/>
      <c r="AU362" s="116"/>
      <c r="AV362" s="116"/>
      <c r="AW362" s="117"/>
    </row>
    <row r="363" ht="15.75" customHeight="1">
      <c r="A363" s="28"/>
      <c r="B363" s="28"/>
      <c r="C363" s="28"/>
      <c r="D363" s="28"/>
      <c r="E363" s="28"/>
      <c r="F363" s="28"/>
      <c r="G363" s="28"/>
      <c r="H363" s="28"/>
      <c r="I363" s="28"/>
      <c r="J363" s="28"/>
      <c r="K363" s="28"/>
      <c r="L363" s="28"/>
      <c r="M363" s="115"/>
      <c r="N363" s="115"/>
      <c r="O363" s="115"/>
      <c r="P363" s="115"/>
      <c r="Q363" s="115"/>
      <c r="R363" s="115"/>
      <c r="S363" s="115"/>
      <c r="T363" s="115"/>
      <c r="U363" s="116"/>
      <c r="V363" s="116"/>
      <c r="W363" s="116"/>
      <c r="X363" s="116"/>
      <c r="Y363" s="116"/>
      <c r="Z363" s="116"/>
      <c r="AA363" s="116"/>
      <c r="AB363" s="116"/>
      <c r="AC363" s="116"/>
      <c r="AD363" s="116"/>
      <c r="AE363" s="116"/>
      <c r="AF363" s="116"/>
      <c r="AG363" s="116"/>
      <c r="AH363" s="116"/>
      <c r="AI363" s="116"/>
      <c r="AJ363" s="116"/>
      <c r="AK363" s="116"/>
      <c r="AL363" s="116"/>
      <c r="AM363" s="116"/>
      <c r="AN363" s="116"/>
      <c r="AO363" s="116"/>
      <c r="AP363" s="116"/>
      <c r="AQ363" s="116"/>
      <c r="AR363" s="116"/>
      <c r="AS363" s="116"/>
      <c r="AT363" s="116"/>
      <c r="AU363" s="116"/>
      <c r="AV363" s="116"/>
      <c r="AW363" s="117"/>
    </row>
    <row r="364" ht="15.75" customHeight="1">
      <c r="A364" s="28"/>
      <c r="B364" s="28"/>
      <c r="C364" s="28"/>
      <c r="D364" s="28"/>
      <c r="E364" s="28"/>
      <c r="F364" s="28"/>
      <c r="G364" s="28"/>
      <c r="H364" s="28"/>
      <c r="I364" s="28"/>
      <c r="J364" s="28"/>
      <c r="K364" s="28"/>
      <c r="L364" s="28"/>
      <c r="M364" s="115"/>
      <c r="N364" s="115"/>
      <c r="O364" s="115"/>
      <c r="P364" s="115"/>
      <c r="Q364" s="115"/>
      <c r="R364" s="115"/>
      <c r="S364" s="115"/>
      <c r="T364" s="115"/>
      <c r="U364" s="116"/>
      <c r="V364" s="116"/>
      <c r="W364" s="116"/>
      <c r="X364" s="116"/>
      <c r="Y364" s="116"/>
      <c r="Z364" s="116"/>
      <c r="AA364" s="116"/>
      <c r="AB364" s="116"/>
      <c r="AC364" s="116"/>
      <c r="AD364" s="116"/>
      <c r="AE364" s="116"/>
      <c r="AF364" s="116"/>
      <c r="AG364" s="116"/>
      <c r="AH364" s="116"/>
      <c r="AI364" s="116"/>
      <c r="AJ364" s="116"/>
      <c r="AK364" s="116"/>
      <c r="AL364" s="116"/>
      <c r="AM364" s="116"/>
      <c r="AN364" s="116"/>
      <c r="AO364" s="116"/>
      <c r="AP364" s="116"/>
      <c r="AQ364" s="116"/>
      <c r="AR364" s="116"/>
      <c r="AS364" s="116"/>
      <c r="AT364" s="116"/>
      <c r="AU364" s="116"/>
      <c r="AV364" s="116"/>
      <c r="AW364" s="117"/>
    </row>
    <row r="365" ht="15.75" customHeight="1">
      <c r="A365" s="28"/>
      <c r="B365" s="28"/>
      <c r="C365" s="28"/>
      <c r="D365" s="28"/>
      <c r="E365" s="28"/>
      <c r="F365" s="28"/>
      <c r="G365" s="28"/>
      <c r="H365" s="28"/>
      <c r="I365" s="28"/>
      <c r="J365" s="28"/>
      <c r="K365" s="28"/>
      <c r="L365" s="28"/>
      <c r="M365" s="115"/>
      <c r="N365" s="115"/>
      <c r="O365" s="115"/>
      <c r="P365" s="115"/>
      <c r="Q365" s="115"/>
      <c r="R365" s="115"/>
      <c r="S365" s="115"/>
      <c r="T365" s="115"/>
      <c r="U365" s="116"/>
      <c r="V365" s="116"/>
      <c r="W365" s="116"/>
      <c r="X365" s="116"/>
      <c r="Y365" s="116"/>
      <c r="Z365" s="116"/>
      <c r="AA365" s="116"/>
      <c r="AB365" s="116"/>
      <c r="AC365" s="116"/>
      <c r="AD365" s="116"/>
      <c r="AE365" s="116"/>
      <c r="AF365" s="116"/>
      <c r="AG365" s="116"/>
      <c r="AH365" s="116"/>
      <c r="AI365" s="116"/>
      <c r="AJ365" s="116"/>
      <c r="AK365" s="116"/>
      <c r="AL365" s="116"/>
      <c r="AM365" s="116"/>
      <c r="AN365" s="116"/>
      <c r="AO365" s="116"/>
      <c r="AP365" s="116"/>
      <c r="AQ365" s="116"/>
      <c r="AR365" s="116"/>
      <c r="AS365" s="116"/>
      <c r="AT365" s="116"/>
      <c r="AU365" s="116"/>
      <c r="AV365" s="116"/>
      <c r="AW365" s="117"/>
    </row>
    <row r="366" ht="15.75" customHeight="1">
      <c r="A366" s="28"/>
      <c r="B366" s="28"/>
      <c r="C366" s="28"/>
      <c r="D366" s="28"/>
      <c r="E366" s="28"/>
      <c r="F366" s="28"/>
      <c r="G366" s="28"/>
      <c r="H366" s="28"/>
      <c r="I366" s="28"/>
      <c r="J366" s="28"/>
      <c r="K366" s="28"/>
      <c r="L366" s="28"/>
      <c r="M366" s="115"/>
      <c r="N366" s="115"/>
      <c r="O366" s="115"/>
      <c r="P366" s="115"/>
      <c r="Q366" s="115"/>
      <c r="R366" s="115"/>
      <c r="S366" s="115"/>
      <c r="T366" s="115"/>
      <c r="U366" s="116"/>
      <c r="V366" s="116"/>
      <c r="W366" s="116"/>
      <c r="X366" s="116"/>
      <c r="Y366" s="116"/>
      <c r="Z366" s="116"/>
      <c r="AA366" s="116"/>
      <c r="AB366" s="116"/>
      <c r="AC366" s="116"/>
      <c r="AD366" s="116"/>
      <c r="AE366" s="116"/>
      <c r="AF366" s="116"/>
      <c r="AG366" s="116"/>
      <c r="AH366" s="116"/>
      <c r="AI366" s="116"/>
      <c r="AJ366" s="116"/>
      <c r="AK366" s="116"/>
      <c r="AL366" s="116"/>
      <c r="AM366" s="116"/>
      <c r="AN366" s="116"/>
      <c r="AO366" s="116"/>
      <c r="AP366" s="116"/>
      <c r="AQ366" s="116"/>
      <c r="AR366" s="116"/>
      <c r="AS366" s="116"/>
      <c r="AT366" s="116"/>
      <c r="AU366" s="116"/>
      <c r="AV366" s="116"/>
      <c r="AW366" s="117"/>
    </row>
    <row r="367" ht="15.75" customHeight="1">
      <c r="A367" s="28"/>
      <c r="B367" s="28"/>
      <c r="C367" s="28"/>
      <c r="D367" s="28"/>
      <c r="E367" s="28"/>
      <c r="F367" s="28"/>
      <c r="G367" s="28"/>
      <c r="H367" s="28"/>
      <c r="I367" s="28"/>
      <c r="J367" s="28"/>
      <c r="K367" s="28"/>
      <c r="L367" s="28"/>
      <c r="M367" s="115"/>
      <c r="N367" s="115"/>
      <c r="O367" s="115"/>
      <c r="P367" s="115"/>
      <c r="Q367" s="115"/>
      <c r="R367" s="115"/>
      <c r="S367" s="115"/>
      <c r="T367" s="115"/>
      <c r="U367" s="116"/>
      <c r="V367" s="116"/>
      <c r="W367" s="116"/>
      <c r="X367" s="116"/>
      <c r="Y367" s="116"/>
      <c r="Z367" s="116"/>
      <c r="AA367" s="116"/>
      <c r="AB367" s="116"/>
      <c r="AC367" s="116"/>
      <c r="AD367" s="116"/>
      <c r="AE367" s="116"/>
      <c r="AF367" s="116"/>
      <c r="AG367" s="116"/>
      <c r="AH367" s="116"/>
      <c r="AI367" s="116"/>
      <c r="AJ367" s="116"/>
      <c r="AK367" s="116"/>
      <c r="AL367" s="116"/>
      <c r="AM367" s="116"/>
      <c r="AN367" s="116"/>
      <c r="AO367" s="116"/>
      <c r="AP367" s="116"/>
      <c r="AQ367" s="116"/>
      <c r="AR367" s="116"/>
      <c r="AS367" s="116"/>
      <c r="AT367" s="116"/>
      <c r="AU367" s="116"/>
      <c r="AV367" s="116"/>
      <c r="AW367" s="117"/>
    </row>
    <row r="368" ht="15.75" customHeight="1">
      <c r="A368" s="28"/>
      <c r="B368" s="28"/>
      <c r="C368" s="28"/>
      <c r="D368" s="28"/>
      <c r="E368" s="28"/>
      <c r="F368" s="28"/>
      <c r="G368" s="28"/>
      <c r="H368" s="28"/>
      <c r="I368" s="28"/>
      <c r="J368" s="28"/>
      <c r="K368" s="28"/>
      <c r="L368" s="28"/>
      <c r="M368" s="115"/>
      <c r="N368" s="115"/>
      <c r="O368" s="115"/>
      <c r="P368" s="115"/>
      <c r="Q368" s="115"/>
      <c r="R368" s="115"/>
      <c r="S368" s="115"/>
      <c r="T368" s="115"/>
      <c r="U368" s="116"/>
      <c r="V368" s="116"/>
      <c r="W368" s="116"/>
      <c r="X368" s="116"/>
      <c r="Y368" s="116"/>
      <c r="Z368" s="116"/>
      <c r="AA368" s="116"/>
      <c r="AB368" s="116"/>
      <c r="AC368" s="116"/>
      <c r="AD368" s="116"/>
      <c r="AE368" s="116"/>
      <c r="AF368" s="116"/>
      <c r="AG368" s="116"/>
      <c r="AH368" s="116"/>
      <c r="AI368" s="116"/>
      <c r="AJ368" s="116"/>
      <c r="AK368" s="116"/>
      <c r="AL368" s="116"/>
      <c r="AM368" s="116"/>
      <c r="AN368" s="116"/>
      <c r="AO368" s="116"/>
      <c r="AP368" s="116"/>
      <c r="AQ368" s="116"/>
      <c r="AR368" s="116"/>
      <c r="AS368" s="116"/>
      <c r="AT368" s="116"/>
      <c r="AU368" s="116"/>
      <c r="AV368" s="116"/>
      <c r="AW368" s="117"/>
    </row>
    <row r="369" ht="15.75" customHeight="1">
      <c r="A369" s="28"/>
      <c r="B369" s="28"/>
      <c r="C369" s="28"/>
      <c r="D369" s="28"/>
      <c r="E369" s="28"/>
      <c r="F369" s="28"/>
      <c r="G369" s="28"/>
      <c r="H369" s="28"/>
      <c r="I369" s="28"/>
      <c r="J369" s="28"/>
      <c r="K369" s="28"/>
      <c r="L369" s="28"/>
      <c r="M369" s="115"/>
      <c r="N369" s="115"/>
      <c r="O369" s="115"/>
      <c r="P369" s="115"/>
      <c r="Q369" s="115"/>
      <c r="R369" s="115"/>
      <c r="S369" s="115"/>
      <c r="T369" s="115"/>
      <c r="U369" s="116"/>
      <c r="V369" s="116"/>
      <c r="W369" s="116"/>
      <c r="X369" s="116"/>
      <c r="Y369" s="116"/>
      <c r="Z369" s="116"/>
      <c r="AA369" s="116"/>
      <c r="AB369" s="116"/>
      <c r="AC369" s="116"/>
      <c r="AD369" s="116"/>
      <c r="AE369" s="116"/>
      <c r="AF369" s="116"/>
      <c r="AG369" s="116"/>
      <c r="AH369" s="116"/>
      <c r="AI369" s="116"/>
      <c r="AJ369" s="116"/>
      <c r="AK369" s="116"/>
      <c r="AL369" s="116"/>
      <c r="AM369" s="116"/>
      <c r="AN369" s="116"/>
      <c r="AO369" s="116"/>
      <c r="AP369" s="116"/>
      <c r="AQ369" s="116"/>
      <c r="AR369" s="116"/>
      <c r="AS369" s="116"/>
      <c r="AT369" s="116"/>
      <c r="AU369" s="116"/>
      <c r="AV369" s="116"/>
      <c r="AW369" s="117"/>
    </row>
    <row r="370" ht="15.75" customHeight="1">
      <c r="A370" s="28"/>
      <c r="B370" s="28"/>
      <c r="C370" s="28"/>
      <c r="D370" s="28"/>
      <c r="E370" s="28"/>
      <c r="F370" s="28"/>
      <c r="G370" s="28"/>
      <c r="H370" s="28"/>
      <c r="I370" s="28"/>
      <c r="J370" s="28"/>
      <c r="K370" s="28"/>
      <c r="L370" s="28"/>
      <c r="M370" s="115"/>
      <c r="N370" s="115"/>
      <c r="O370" s="115"/>
      <c r="P370" s="115"/>
      <c r="Q370" s="115"/>
      <c r="R370" s="115"/>
      <c r="S370" s="115"/>
      <c r="T370" s="115"/>
      <c r="U370" s="116"/>
      <c r="V370" s="116"/>
      <c r="W370" s="116"/>
      <c r="X370" s="116"/>
      <c r="Y370" s="116"/>
      <c r="Z370" s="116"/>
      <c r="AA370" s="116"/>
      <c r="AB370" s="116"/>
      <c r="AC370" s="116"/>
      <c r="AD370" s="116"/>
      <c r="AE370" s="116"/>
      <c r="AF370" s="116"/>
      <c r="AG370" s="116"/>
      <c r="AH370" s="116"/>
      <c r="AI370" s="116"/>
      <c r="AJ370" s="116"/>
      <c r="AK370" s="116"/>
      <c r="AL370" s="116"/>
      <c r="AM370" s="116"/>
      <c r="AN370" s="116"/>
      <c r="AO370" s="116"/>
      <c r="AP370" s="116"/>
      <c r="AQ370" s="116"/>
      <c r="AR370" s="116"/>
      <c r="AS370" s="116"/>
      <c r="AT370" s="116"/>
      <c r="AU370" s="116"/>
      <c r="AV370" s="116"/>
      <c r="AW370" s="117"/>
    </row>
    <row r="371" ht="15.75" customHeight="1">
      <c r="A371" s="28"/>
      <c r="B371" s="28"/>
      <c r="C371" s="28"/>
      <c r="D371" s="28"/>
      <c r="E371" s="28"/>
      <c r="F371" s="28"/>
      <c r="G371" s="28"/>
      <c r="H371" s="28"/>
      <c r="I371" s="28"/>
      <c r="J371" s="28"/>
      <c r="K371" s="28"/>
      <c r="L371" s="28"/>
      <c r="M371" s="115"/>
      <c r="N371" s="115"/>
      <c r="O371" s="115"/>
      <c r="P371" s="115"/>
      <c r="Q371" s="115"/>
      <c r="R371" s="115"/>
      <c r="S371" s="115"/>
      <c r="T371" s="115"/>
      <c r="U371" s="116"/>
      <c r="V371" s="116"/>
      <c r="W371" s="116"/>
      <c r="X371" s="116"/>
      <c r="Y371" s="116"/>
      <c r="Z371" s="116"/>
      <c r="AA371" s="116"/>
      <c r="AB371" s="116"/>
      <c r="AC371" s="116"/>
      <c r="AD371" s="116"/>
      <c r="AE371" s="116"/>
      <c r="AF371" s="116"/>
      <c r="AG371" s="116"/>
      <c r="AH371" s="116"/>
      <c r="AI371" s="116"/>
      <c r="AJ371" s="116"/>
      <c r="AK371" s="116"/>
      <c r="AL371" s="116"/>
      <c r="AM371" s="116"/>
      <c r="AN371" s="116"/>
      <c r="AO371" s="116"/>
      <c r="AP371" s="116"/>
      <c r="AQ371" s="116"/>
      <c r="AR371" s="116"/>
      <c r="AS371" s="116"/>
      <c r="AT371" s="116"/>
      <c r="AU371" s="116"/>
      <c r="AV371" s="116"/>
      <c r="AW371" s="117"/>
    </row>
    <row r="372" ht="15.75" customHeight="1">
      <c r="A372" s="28"/>
      <c r="B372" s="28"/>
      <c r="C372" s="28"/>
      <c r="D372" s="28"/>
      <c r="E372" s="28"/>
      <c r="F372" s="28"/>
      <c r="G372" s="28"/>
      <c r="H372" s="28"/>
      <c r="I372" s="28"/>
      <c r="J372" s="28"/>
      <c r="K372" s="28"/>
      <c r="L372" s="28"/>
      <c r="M372" s="115"/>
      <c r="N372" s="115"/>
      <c r="O372" s="115"/>
      <c r="P372" s="115"/>
      <c r="Q372" s="115"/>
      <c r="R372" s="115"/>
      <c r="S372" s="115"/>
      <c r="T372" s="115"/>
      <c r="U372" s="116"/>
      <c r="V372" s="116"/>
      <c r="W372" s="116"/>
      <c r="X372" s="116"/>
      <c r="Y372" s="116"/>
      <c r="Z372" s="116"/>
      <c r="AA372" s="116"/>
      <c r="AB372" s="116"/>
      <c r="AC372" s="116"/>
      <c r="AD372" s="116"/>
      <c r="AE372" s="116"/>
      <c r="AF372" s="116"/>
      <c r="AG372" s="116"/>
      <c r="AH372" s="116"/>
      <c r="AI372" s="116"/>
      <c r="AJ372" s="116"/>
      <c r="AK372" s="116"/>
      <c r="AL372" s="116"/>
      <c r="AM372" s="116"/>
      <c r="AN372" s="116"/>
      <c r="AO372" s="116"/>
      <c r="AP372" s="116"/>
      <c r="AQ372" s="116"/>
      <c r="AR372" s="116"/>
      <c r="AS372" s="116"/>
      <c r="AT372" s="116"/>
      <c r="AU372" s="116"/>
      <c r="AV372" s="116"/>
      <c r="AW372" s="117"/>
    </row>
    <row r="373" ht="15.75" customHeight="1">
      <c r="A373" s="28"/>
      <c r="B373" s="28"/>
      <c r="C373" s="28"/>
      <c r="D373" s="28"/>
      <c r="E373" s="28"/>
      <c r="F373" s="28"/>
      <c r="G373" s="28"/>
      <c r="H373" s="28"/>
      <c r="I373" s="28"/>
      <c r="J373" s="28"/>
      <c r="K373" s="28"/>
      <c r="L373" s="28"/>
      <c r="M373" s="115"/>
      <c r="N373" s="115"/>
      <c r="O373" s="115"/>
      <c r="P373" s="115"/>
      <c r="Q373" s="115"/>
      <c r="R373" s="115"/>
      <c r="S373" s="115"/>
      <c r="T373" s="115"/>
      <c r="U373" s="116"/>
      <c r="V373" s="116"/>
      <c r="W373" s="116"/>
      <c r="X373" s="116"/>
      <c r="Y373" s="116"/>
      <c r="Z373" s="116"/>
      <c r="AA373" s="116"/>
      <c r="AB373" s="116"/>
      <c r="AC373" s="116"/>
      <c r="AD373" s="116"/>
      <c r="AE373" s="116"/>
      <c r="AF373" s="116"/>
      <c r="AG373" s="116"/>
      <c r="AH373" s="116"/>
      <c r="AI373" s="116"/>
      <c r="AJ373" s="116"/>
      <c r="AK373" s="116"/>
      <c r="AL373" s="116"/>
      <c r="AM373" s="116"/>
      <c r="AN373" s="116"/>
      <c r="AO373" s="116"/>
      <c r="AP373" s="116"/>
      <c r="AQ373" s="116"/>
      <c r="AR373" s="116"/>
      <c r="AS373" s="116"/>
      <c r="AT373" s="116"/>
      <c r="AU373" s="116"/>
      <c r="AV373" s="116"/>
      <c r="AW373" s="117"/>
    </row>
    <row r="374" ht="15.75" customHeight="1">
      <c r="A374" s="28"/>
      <c r="B374" s="28"/>
      <c r="C374" s="28"/>
      <c r="D374" s="28"/>
      <c r="E374" s="28"/>
      <c r="F374" s="28"/>
      <c r="G374" s="28"/>
      <c r="H374" s="28"/>
      <c r="I374" s="28"/>
      <c r="J374" s="28"/>
      <c r="K374" s="28"/>
      <c r="L374" s="28"/>
      <c r="M374" s="115"/>
      <c r="N374" s="115"/>
      <c r="O374" s="115"/>
      <c r="P374" s="115"/>
      <c r="Q374" s="115"/>
      <c r="R374" s="115"/>
      <c r="S374" s="115"/>
      <c r="T374" s="115"/>
      <c r="U374" s="116"/>
      <c r="V374" s="116"/>
      <c r="W374" s="116"/>
      <c r="X374" s="116"/>
      <c r="Y374" s="116"/>
      <c r="Z374" s="116"/>
      <c r="AA374" s="116"/>
      <c r="AB374" s="116"/>
      <c r="AC374" s="116"/>
      <c r="AD374" s="116"/>
      <c r="AE374" s="116"/>
      <c r="AF374" s="116"/>
      <c r="AG374" s="116"/>
      <c r="AH374" s="116"/>
      <c r="AI374" s="116"/>
      <c r="AJ374" s="116"/>
      <c r="AK374" s="116"/>
      <c r="AL374" s="116"/>
      <c r="AM374" s="116"/>
      <c r="AN374" s="116"/>
      <c r="AO374" s="116"/>
      <c r="AP374" s="116"/>
      <c r="AQ374" s="116"/>
      <c r="AR374" s="116"/>
      <c r="AS374" s="116"/>
      <c r="AT374" s="116"/>
      <c r="AU374" s="116"/>
      <c r="AV374" s="116"/>
      <c r="AW374" s="117"/>
    </row>
    <row r="375" ht="15.75" customHeight="1">
      <c r="A375" s="28"/>
      <c r="B375" s="28"/>
      <c r="C375" s="28"/>
      <c r="D375" s="28"/>
      <c r="E375" s="28"/>
      <c r="F375" s="28"/>
      <c r="G375" s="28"/>
      <c r="H375" s="28"/>
      <c r="I375" s="28"/>
      <c r="J375" s="28"/>
      <c r="K375" s="28"/>
      <c r="L375" s="28"/>
      <c r="M375" s="115"/>
      <c r="N375" s="115"/>
      <c r="O375" s="115"/>
      <c r="P375" s="115"/>
      <c r="Q375" s="115"/>
      <c r="R375" s="115"/>
      <c r="S375" s="115"/>
      <c r="T375" s="115"/>
      <c r="U375" s="116"/>
      <c r="V375" s="116"/>
      <c r="W375" s="116"/>
      <c r="X375" s="116"/>
      <c r="Y375" s="116"/>
      <c r="Z375" s="116"/>
      <c r="AA375" s="116"/>
      <c r="AB375" s="116"/>
      <c r="AC375" s="116"/>
      <c r="AD375" s="116"/>
      <c r="AE375" s="116"/>
      <c r="AF375" s="116"/>
      <c r="AG375" s="116"/>
      <c r="AH375" s="116"/>
      <c r="AI375" s="116"/>
      <c r="AJ375" s="116"/>
      <c r="AK375" s="116"/>
      <c r="AL375" s="116"/>
      <c r="AM375" s="116"/>
      <c r="AN375" s="116"/>
      <c r="AO375" s="116"/>
      <c r="AP375" s="116"/>
      <c r="AQ375" s="116"/>
      <c r="AR375" s="116"/>
      <c r="AS375" s="116"/>
      <c r="AT375" s="116"/>
      <c r="AU375" s="116"/>
      <c r="AV375" s="116"/>
      <c r="AW375" s="117"/>
    </row>
    <row r="376" ht="15.75" customHeight="1">
      <c r="A376" s="28"/>
      <c r="B376" s="28"/>
      <c r="C376" s="28"/>
      <c r="D376" s="28"/>
      <c r="E376" s="28"/>
      <c r="F376" s="28"/>
      <c r="G376" s="28"/>
      <c r="H376" s="28"/>
      <c r="I376" s="28"/>
      <c r="J376" s="28"/>
      <c r="K376" s="28"/>
      <c r="L376" s="28"/>
      <c r="M376" s="115"/>
      <c r="N376" s="115"/>
      <c r="O376" s="115"/>
      <c r="P376" s="115"/>
      <c r="Q376" s="115"/>
      <c r="R376" s="115"/>
      <c r="S376" s="115"/>
      <c r="T376" s="115"/>
      <c r="U376" s="116"/>
      <c r="V376" s="116"/>
      <c r="W376" s="116"/>
      <c r="X376" s="116"/>
      <c r="Y376" s="116"/>
      <c r="Z376" s="116"/>
      <c r="AA376" s="116"/>
      <c r="AB376" s="116"/>
      <c r="AC376" s="116"/>
      <c r="AD376" s="116"/>
      <c r="AE376" s="116"/>
      <c r="AF376" s="116"/>
      <c r="AG376" s="116"/>
      <c r="AH376" s="116"/>
      <c r="AI376" s="116"/>
      <c r="AJ376" s="116"/>
      <c r="AK376" s="116"/>
      <c r="AL376" s="116"/>
      <c r="AM376" s="116"/>
      <c r="AN376" s="116"/>
      <c r="AO376" s="116"/>
      <c r="AP376" s="116"/>
      <c r="AQ376" s="116"/>
      <c r="AR376" s="116"/>
      <c r="AS376" s="116"/>
      <c r="AT376" s="116"/>
      <c r="AU376" s="116"/>
      <c r="AV376" s="116"/>
      <c r="AW376" s="117"/>
    </row>
    <row r="377" ht="15.75" customHeight="1">
      <c r="A377" s="28"/>
      <c r="B377" s="28"/>
      <c r="C377" s="28"/>
      <c r="D377" s="28"/>
      <c r="E377" s="28"/>
      <c r="F377" s="28"/>
      <c r="G377" s="28"/>
      <c r="H377" s="28"/>
      <c r="I377" s="28"/>
      <c r="J377" s="28"/>
      <c r="K377" s="28"/>
      <c r="L377" s="28"/>
      <c r="M377" s="115"/>
      <c r="N377" s="115"/>
      <c r="O377" s="115"/>
      <c r="P377" s="115"/>
      <c r="Q377" s="115"/>
      <c r="R377" s="115"/>
      <c r="S377" s="115"/>
      <c r="T377" s="115"/>
      <c r="U377" s="116"/>
      <c r="V377" s="116"/>
      <c r="W377" s="116"/>
      <c r="X377" s="116"/>
      <c r="Y377" s="116"/>
      <c r="Z377" s="116"/>
      <c r="AA377" s="116"/>
      <c r="AB377" s="116"/>
      <c r="AC377" s="116"/>
      <c r="AD377" s="116"/>
      <c r="AE377" s="116"/>
      <c r="AF377" s="116"/>
      <c r="AG377" s="116"/>
      <c r="AH377" s="116"/>
      <c r="AI377" s="116"/>
      <c r="AJ377" s="116"/>
      <c r="AK377" s="116"/>
      <c r="AL377" s="116"/>
      <c r="AM377" s="116"/>
      <c r="AN377" s="116"/>
      <c r="AO377" s="116"/>
      <c r="AP377" s="116"/>
      <c r="AQ377" s="116"/>
      <c r="AR377" s="116"/>
      <c r="AS377" s="116"/>
      <c r="AT377" s="116"/>
      <c r="AU377" s="116"/>
      <c r="AV377" s="116"/>
      <c r="AW377" s="117"/>
    </row>
    <row r="378" ht="15.75" customHeight="1">
      <c r="A378" s="28"/>
      <c r="B378" s="28"/>
      <c r="C378" s="28"/>
      <c r="D378" s="28"/>
      <c r="E378" s="28"/>
      <c r="F378" s="28"/>
      <c r="G378" s="28"/>
      <c r="H378" s="28"/>
      <c r="I378" s="28"/>
      <c r="J378" s="28"/>
      <c r="K378" s="28"/>
      <c r="L378" s="28"/>
      <c r="M378" s="115"/>
      <c r="N378" s="115"/>
      <c r="O378" s="115"/>
      <c r="P378" s="115"/>
      <c r="Q378" s="115"/>
      <c r="R378" s="115"/>
      <c r="S378" s="115"/>
      <c r="T378" s="115"/>
      <c r="U378" s="116"/>
      <c r="V378" s="116"/>
      <c r="W378" s="116"/>
      <c r="X378" s="116"/>
      <c r="Y378" s="116"/>
      <c r="Z378" s="116"/>
      <c r="AA378" s="116"/>
      <c r="AB378" s="116"/>
      <c r="AC378" s="116"/>
      <c r="AD378" s="116"/>
      <c r="AE378" s="116"/>
      <c r="AF378" s="116"/>
      <c r="AG378" s="116"/>
      <c r="AH378" s="116"/>
      <c r="AI378" s="116"/>
      <c r="AJ378" s="116"/>
      <c r="AK378" s="116"/>
      <c r="AL378" s="116"/>
      <c r="AM378" s="116"/>
      <c r="AN378" s="116"/>
      <c r="AO378" s="116"/>
      <c r="AP378" s="116"/>
      <c r="AQ378" s="116"/>
      <c r="AR378" s="116"/>
      <c r="AS378" s="116"/>
      <c r="AT378" s="116"/>
      <c r="AU378" s="116"/>
      <c r="AV378" s="116"/>
      <c r="AW378" s="117"/>
    </row>
    <row r="379" ht="15.75" customHeight="1">
      <c r="A379" s="28"/>
      <c r="B379" s="28"/>
      <c r="C379" s="28"/>
      <c r="D379" s="28"/>
      <c r="E379" s="28"/>
      <c r="F379" s="28"/>
      <c r="G379" s="28"/>
      <c r="H379" s="28"/>
      <c r="I379" s="28"/>
      <c r="J379" s="28"/>
      <c r="K379" s="28"/>
      <c r="L379" s="28"/>
      <c r="M379" s="115"/>
      <c r="N379" s="115"/>
      <c r="O379" s="115"/>
      <c r="P379" s="115"/>
      <c r="Q379" s="115"/>
      <c r="R379" s="115"/>
      <c r="S379" s="115"/>
      <c r="T379" s="115"/>
      <c r="U379" s="116"/>
      <c r="V379" s="116"/>
      <c r="W379" s="116"/>
      <c r="X379" s="116"/>
      <c r="Y379" s="116"/>
      <c r="Z379" s="116"/>
      <c r="AA379" s="116"/>
      <c r="AB379" s="116"/>
      <c r="AC379" s="116"/>
      <c r="AD379" s="116"/>
      <c r="AE379" s="116"/>
      <c r="AF379" s="116"/>
      <c r="AG379" s="116"/>
      <c r="AH379" s="116"/>
      <c r="AI379" s="116"/>
      <c r="AJ379" s="116"/>
      <c r="AK379" s="116"/>
      <c r="AL379" s="116"/>
      <c r="AM379" s="116"/>
      <c r="AN379" s="116"/>
      <c r="AO379" s="116"/>
      <c r="AP379" s="116"/>
      <c r="AQ379" s="116"/>
      <c r="AR379" s="116"/>
      <c r="AS379" s="116"/>
      <c r="AT379" s="116"/>
      <c r="AU379" s="116"/>
      <c r="AV379" s="116"/>
      <c r="AW379" s="117"/>
    </row>
    <row r="380" ht="15.75" customHeight="1">
      <c r="A380" s="28"/>
      <c r="B380" s="28"/>
      <c r="C380" s="28"/>
      <c r="D380" s="28"/>
      <c r="E380" s="28"/>
      <c r="F380" s="28"/>
      <c r="G380" s="28"/>
      <c r="H380" s="28"/>
      <c r="I380" s="28"/>
      <c r="J380" s="28"/>
      <c r="K380" s="28"/>
      <c r="L380" s="28"/>
      <c r="M380" s="115"/>
      <c r="N380" s="115"/>
      <c r="O380" s="115"/>
      <c r="P380" s="115"/>
      <c r="Q380" s="115"/>
      <c r="R380" s="115"/>
      <c r="S380" s="115"/>
      <c r="T380" s="115"/>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c r="AR380" s="116"/>
      <c r="AS380" s="116"/>
      <c r="AT380" s="116"/>
      <c r="AU380" s="116"/>
      <c r="AV380" s="116"/>
      <c r="AW380" s="117"/>
    </row>
    <row r="381" ht="15.75" customHeight="1">
      <c r="A381" s="28"/>
      <c r="B381" s="28"/>
      <c r="C381" s="28"/>
      <c r="D381" s="28"/>
      <c r="E381" s="28"/>
      <c r="F381" s="28"/>
      <c r="G381" s="28"/>
      <c r="H381" s="28"/>
      <c r="I381" s="28"/>
      <c r="J381" s="28"/>
      <c r="K381" s="28"/>
      <c r="L381" s="28"/>
      <c r="M381" s="115"/>
      <c r="N381" s="115"/>
      <c r="O381" s="115"/>
      <c r="P381" s="115"/>
      <c r="Q381" s="115"/>
      <c r="R381" s="115"/>
      <c r="S381" s="115"/>
      <c r="T381" s="115"/>
      <c r="U381" s="116"/>
      <c r="V381" s="116"/>
      <c r="W381" s="116"/>
      <c r="X381" s="116"/>
      <c r="Y381" s="116"/>
      <c r="Z381" s="116"/>
      <c r="AA381" s="116"/>
      <c r="AB381" s="116"/>
      <c r="AC381" s="116"/>
      <c r="AD381" s="116"/>
      <c r="AE381" s="116"/>
      <c r="AF381" s="116"/>
      <c r="AG381" s="116"/>
      <c r="AH381" s="116"/>
      <c r="AI381" s="116"/>
      <c r="AJ381" s="116"/>
      <c r="AK381" s="116"/>
      <c r="AL381" s="116"/>
      <c r="AM381" s="116"/>
      <c r="AN381" s="116"/>
      <c r="AO381" s="116"/>
      <c r="AP381" s="116"/>
      <c r="AQ381" s="116"/>
      <c r="AR381" s="116"/>
      <c r="AS381" s="116"/>
      <c r="AT381" s="116"/>
      <c r="AU381" s="116"/>
      <c r="AV381" s="116"/>
      <c r="AW381" s="117"/>
    </row>
    <row r="382" ht="15.75" customHeight="1">
      <c r="A382" s="28"/>
      <c r="B382" s="28"/>
      <c r="C382" s="28"/>
      <c r="D382" s="28"/>
      <c r="E382" s="28"/>
      <c r="F382" s="28"/>
      <c r="G382" s="28"/>
      <c r="H382" s="28"/>
      <c r="I382" s="28"/>
      <c r="J382" s="28"/>
      <c r="K382" s="28"/>
      <c r="L382" s="28"/>
      <c r="M382" s="115"/>
      <c r="N382" s="115"/>
      <c r="O382" s="115"/>
      <c r="P382" s="115"/>
      <c r="Q382" s="115"/>
      <c r="R382" s="115"/>
      <c r="S382" s="115"/>
      <c r="T382" s="115"/>
      <c r="U382" s="116"/>
      <c r="V382" s="116"/>
      <c r="W382" s="116"/>
      <c r="X382" s="116"/>
      <c r="Y382" s="116"/>
      <c r="Z382" s="116"/>
      <c r="AA382" s="116"/>
      <c r="AB382" s="116"/>
      <c r="AC382" s="116"/>
      <c r="AD382" s="116"/>
      <c r="AE382" s="116"/>
      <c r="AF382" s="116"/>
      <c r="AG382" s="116"/>
      <c r="AH382" s="116"/>
      <c r="AI382" s="116"/>
      <c r="AJ382" s="116"/>
      <c r="AK382" s="116"/>
      <c r="AL382" s="116"/>
      <c r="AM382" s="116"/>
      <c r="AN382" s="116"/>
      <c r="AO382" s="116"/>
      <c r="AP382" s="116"/>
      <c r="AQ382" s="116"/>
      <c r="AR382" s="116"/>
      <c r="AS382" s="116"/>
      <c r="AT382" s="116"/>
      <c r="AU382" s="116"/>
      <c r="AV382" s="116"/>
      <c r="AW382" s="117"/>
    </row>
    <row r="383" ht="15.75" customHeight="1">
      <c r="A383" s="28"/>
      <c r="B383" s="28"/>
      <c r="C383" s="28"/>
      <c r="D383" s="28"/>
      <c r="E383" s="28"/>
      <c r="F383" s="28"/>
      <c r="G383" s="28"/>
      <c r="H383" s="28"/>
      <c r="I383" s="28"/>
      <c r="J383" s="28"/>
      <c r="K383" s="28"/>
      <c r="L383" s="28"/>
      <c r="M383" s="115"/>
      <c r="N383" s="115"/>
      <c r="O383" s="115"/>
      <c r="P383" s="115"/>
      <c r="Q383" s="115"/>
      <c r="R383" s="115"/>
      <c r="S383" s="115"/>
      <c r="T383" s="115"/>
      <c r="U383" s="116"/>
      <c r="V383" s="116"/>
      <c r="W383" s="116"/>
      <c r="X383" s="116"/>
      <c r="Y383" s="116"/>
      <c r="Z383" s="116"/>
      <c r="AA383" s="116"/>
      <c r="AB383" s="116"/>
      <c r="AC383" s="116"/>
      <c r="AD383" s="116"/>
      <c r="AE383" s="116"/>
      <c r="AF383" s="116"/>
      <c r="AG383" s="116"/>
      <c r="AH383" s="116"/>
      <c r="AI383" s="116"/>
      <c r="AJ383" s="116"/>
      <c r="AK383" s="116"/>
      <c r="AL383" s="116"/>
      <c r="AM383" s="116"/>
      <c r="AN383" s="116"/>
      <c r="AO383" s="116"/>
      <c r="AP383" s="116"/>
      <c r="AQ383" s="116"/>
      <c r="AR383" s="116"/>
      <c r="AS383" s="116"/>
      <c r="AT383" s="116"/>
      <c r="AU383" s="116"/>
      <c r="AV383" s="116"/>
      <c r="AW383" s="117"/>
    </row>
    <row r="384" ht="15.75" customHeight="1">
      <c r="A384" s="28"/>
      <c r="B384" s="28"/>
      <c r="C384" s="28"/>
      <c r="D384" s="28"/>
      <c r="E384" s="28"/>
      <c r="F384" s="28"/>
      <c r="G384" s="28"/>
      <c r="H384" s="28"/>
      <c r="I384" s="28"/>
      <c r="J384" s="28"/>
      <c r="K384" s="28"/>
      <c r="L384" s="28"/>
      <c r="M384" s="115"/>
      <c r="N384" s="115"/>
      <c r="O384" s="115"/>
      <c r="P384" s="115"/>
      <c r="Q384" s="115"/>
      <c r="R384" s="115"/>
      <c r="S384" s="115"/>
      <c r="T384" s="115"/>
      <c r="U384" s="116"/>
      <c r="V384" s="116"/>
      <c r="W384" s="116"/>
      <c r="X384" s="116"/>
      <c r="Y384" s="116"/>
      <c r="Z384" s="116"/>
      <c r="AA384" s="116"/>
      <c r="AB384" s="116"/>
      <c r="AC384" s="116"/>
      <c r="AD384" s="116"/>
      <c r="AE384" s="116"/>
      <c r="AF384" s="116"/>
      <c r="AG384" s="116"/>
      <c r="AH384" s="116"/>
      <c r="AI384" s="116"/>
      <c r="AJ384" s="116"/>
      <c r="AK384" s="116"/>
      <c r="AL384" s="116"/>
      <c r="AM384" s="116"/>
      <c r="AN384" s="116"/>
      <c r="AO384" s="116"/>
      <c r="AP384" s="116"/>
      <c r="AQ384" s="116"/>
      <c r="AR384" s="116"/>
      <c r="AS384" s="116"/>
      <c r="AT384" s="116"/>
      <c r="AU384" s="116"/>
      <c r="AV384" s="116"/>
      <c r="AW384" s="117"/>
    </row>
    <row r="385" ht="15.75" customHeight="1">
      <c r="A385" s="28"/>
      <c r="B385" s="28"/>
      <c r="C385" s="28"/>
      <c r="D385" s="28"/>
      <c r="E385" s="28"/>
      <c r="F385" s="28"/>
      <c r="G385" s="28"/>
      <c r="H385" s="28"/>
      <c r="I385" s="28"/>
      <c r="J385" s="28"/>
      <c r="K385" s="28"/>
      <c r="L385" s="28"/>
      <c r="M385" s="115"/>
      <c r="N385" s="115"/>
      <c r="O385" s="115"/>
      <c r="P385" s="115"/>
      <c r="Q385" s="115"/>
      <c r="R385" s="115"/>
      <c r="S385" s="115"/>
      <c r="T385" s="115"/>
      <c r="U385" s="116"/>
      <c r="V385" s="116"/>
      <c r="W385" s="116"/>
      <c r="X385" s="116"/>
      <c r="Y385" s="116"/>
      <c r="Z385" s="116"/>
      <c r="AA385" s="116"/>
      <c r="AB385" s="116"/>
      <c r="AC385" s="116"/>
      <c r="AD385" s="116"/>
      <c r="AE385" s="116"/>
      <c r="AF385" s="116"/>
      <c r="AG385" s="116"/>
      <c r="AH385" s="116"/>
      <c r="AI385" s="116"/>
      <c r="AJ385" s="116"/>
      <c r="AK385" s="116"/>
      <c r="AL385" s="116"/>
      <c r="AM385" s="116"/>
      <c r="AN385" s="116"/>
      <c r="AO385" s="116"/>
      <c r="AP385" s="116"/>
      <c r="AQ385" s="116"/>
      <c r="AR385" s="116"/>
      <c r="AS385" s="116"/>
      <c r="AT385" s="116"/>
      <c r="AU385" s="116"/>
      <c r="AV385" s="116"/>
      <c r="AW385" s="117"/>
    </row>
    <row r="386" ht="15.75" customHeight="1">
      <c r="A386" s="28"/>
      <c r="B386" s="28"/>
      <c r="C386" s="28"/>
      <c r="D386" s="28"/>
      <c r="E386" s="28"/>
      <c r="F386" s="28"/>
      <c r="G386" s="28"/>
      <c r="H386" s="28"/>
      <c r="I386" s="28"/>
      <c r="J386" s="28"/>
      <c r="K386" s="28"/>
      <c r="L386" s="28"/>
      <c r="M386" s="115"/>
      <c r="N386" s="115"/>
      <c r="O386" s="115"/>
      <c r="P386" s="115"/>
      <c r="Q386" s="115"/>
      <c r="R386" s="115"/>
      <c r="S386" s="115"/>
      <c r="T386" s="115"/>
      <c r="U386" s="116"/>
      <c r="V386" s="116"/>
      <c r="W386" s="116"/>
      <c r="X386" s="116"/>
      <c r="Y386" s="116"/>
      <c r="Z386" s="116"/>
      <c r="AA386" s="116"/>
      <c r="AB386" s="116"/>
      <c r="AC386" s="116"/>
      <c r="AD386" s="116"/>
      <c r="AE386" s="116"/>
      <c r="AF386" s="116"/>
      <c r="AG386" s="116"/>
      <c r="AH386" s="116"/>
      <c r="AI386" s="116"/>
      <c r="AJ386" s="116"/>
      <c r="AK386" s="116"/>
      <c r="AL386" s="116"/>
      <c r="AM386" s="116"/>
      <c r="AN386" s="116"/>
      <c r="AO386" s="116"/>
      <c r="AP386" s="116"/>
      <c r="AQ386" s="116"/>
      <c r="AR386" s="116"/>
      <c r="AS386" s="116"/>
      <c r="AT386" s="116"/>
      <c r="AU386" s="116"/>
      <c r="AV386" s="116"/>
      <c r="AW386" s="117"/>
    </row>
    <row r="387" ht="15.75" customHeight="1">
      <c r="A387" s="28"/>
      <c r="B387" s="28"/>
      <c r="C387" s="28"/>
      <c r="D387" s="28"/>
      <c r="E387" s="28"/>
      <c r="F387" s="28"/>
      <c r="G387" s="28"/>
      <c r="H387" s="28"/>
      <c r="I387" s="28"/>
      <c r="J387" s="28"/>
      <c r="K387" s="28"/>
      <c r="L387" s="28"/>
      <c r="M387" s="115"/>
      <c r="N387" s="115"/>
      <c r="O387" s="115"/>
      <c r="P387" s="115"/>
      <c r="Q387" s="115"/>
      <c r="R387" s="115"/>
      <c r="S387" s="115"/>
      <c r="T387" s="115"/>
      <c r="U387" s="116"/>
      <c r="V387" s="116"/>
      <c r="W387" s="116"/>
      <c r="X387" s="116"/>
      <c r="Y387" s="116"/>
      <c r="Z387" s="116"/>
      <c r="AA387" s="116"/>
      <c r="AB387" s="116"/>
      <c r="AC387" s="116"/>
      <c r="AD387" s="116"/>
      <c r="AE387" s="116"/>
      <c r="AF387" s="116"/>
      <c r="AG387" s="116"/>
      <c r="AH387" s="116"/>
      <c r="AI387" s="116"/>
      <c r="AJ387" s="116"/>
      <c r="AK387" s="116"/>
      <c r="AL387" s="116"/>
      <c r="AM387" s="116"/>
      <c r="AN387" s="116"/>
      <c r="AO387" s="116"/>
      <c r="AP387" s="116"/>
      <c r="AQ387" s="116"/>
      <c r="AR387" s="116"/>
      <c r="AS387" s="116"/>
      <c r="AT387" s="116"/>
      <c r="AU387" s="116"/>
      <c r="AV387" s="116"/>
      <c r="AW387" s="117"/>
    </row>
    <row r="388" ht="15.75" customHeight="1">
      <c r="A388" s="28"/>
      <c r="B388" s="28"/>
      <c r="C388" s="28"/>
      <c r="D388" s="28"/>
      <c r="E388" s="28"/>
      <c r="F388" s="28"/>
      <c r="G388" s="28"/>
      <c r="H388" s="28"/>
      <c r="I388" s="28"/>
      <c r="J388" s="28"/>
      <c r="K388" s="28"/>
      <c r="L388" s="28"/>
      <c r="M388" s="115"/>
      <c r="N388" s="115"/>
      <c r="O388" s="115"/>
      <c r="P388" s="115"/>
      <c r="Q388" s="115"/>
      <c r="R388" s="115"/>
      <c r="S388" s="115"/>
      <c r="T388" s="115"/>
      <c r="U388" s="116"/>
      <c r="V388" s="116"/>
      <c r="W388" s="116"/>
      <c r="X388" s="116"/>
      <c r="Y388" s="116"/>
      <c r="Z388" s="116"/>
      <c r="AA388" s="116"/>
      <c r="AB388" s="116"/>
      <c r="AC388" s="116"/>
      <c r="AD388" s="116"/>
      <c r="AE388" s="116"/>
      <c r="AF388" s="116"/>
      <c r="AG388" s="116"/>
      <c r="AH388" s="116"/>
      <c r="AI388" s="116"/>
      <c r="AJ388" s="116"/>
      <c r="AK388" s="116"/>
      <c r="AL388" s="116"/>
      <c r="AM388" s="116"/>
      <c r="AN388" s="116"/>
      <c r="AO388" s="116"/>
      <c r="AP388" s="116"/>
      <c r="AQ388" s="116"/>
      <c r="AR388" s="116"/>
      <c r="AS388" s="116"/>
      <c r="AT388" s="116"/>
      <c r="AU388" s="116"/>
      <c r="AV388" s="116"/>
      <c r="AW388" s="117"/>
    </row>
    <row r="389" ht="15.75" customHeight="1">
      <c r="A389" s="28"/>
      <c r="B389" s="28"/>
      <c r="C389" s="28"/>
      <c r="D389" s="28"/>
      <c r="E389" s="28"/>
      <c r="F389" s="28"/>
      <c r="G389" s="28"/>
      <c r="H389" s="28"/>
      <c r="I389" s="28"/>
      <c r="J389" s="28"/>
      <c r="K389" s="28"/>
      <c r="L389" s="28"/>
      <c r="M389" s="115"/>
      <c r="N389" s="115"/>
      <c r="O389" s="115"/>
      <c r="P389" s="115"/>
      <c r="Q389" s="115"/>
      <c r="R389" s="115"/>
      <c r="S389" s="115"/>
      <c r="T389" s="115"/>
      <c r="U389" s="116"/>
      <c r="V389" s="116"/>
      <c r="W389" s="116"/>
      <c r="X389" s="116"/>
      <c r="Y389" s="116"/>
      <c r="Z389" s="116"/>
      <c r="AA389" s="116"/>
      <c r="AB389" s="116"/>
      <c r="AC389" s="116"/>
      <c r="AD389" s="116"/>
      <c r="AE389" s="116"/>
      <c r="AF389" s="116"/>
      <c r="AG389" s="116"/>
      <c r="AH389" s="116"/>
      <c r="AI389" s="116"/>
      <c r="AJ389" s="116"/>
      <c r="AK389" s="116"/>
      <c r="AL389" s="116"/>
      <c r="AM389" s="116"/>
      <c r="AN389" s="116"/>
      <c r="AO389" s="116"/>
      <c r="AP389" s="116"/>
      <c r="AQ389" s="116"/>
      <c r="AR389" s="116"/>
      <c r="AS389" s="116"/>
      <c r="AT389" s="116"/>
      <c r="AU389" s="116"/>
      <c r="AV389" s="116"/>
      <c r="AW389" s="117"/>
    </row>
    <row r="390" ht="15.75" customHeight="1">
      <c r="A390" s="28"/>
      <c r="B390" s="28"/>
      <c r="C390" s="28"/>
      <c r="D390" s="28"/>
      <c r="E390" s="28"/>
      <c r="F390" s="28"/>
      <c r="G390" s="28"/>
      <c r="H390" s="28"/>
      <c r="I390" s="28"/>
      <c r="J390" s="28"/>
      <c r="K390" s="28"/>
      <c r="L390" s="28"/>
      <c r="M390" s="115"/>
      <c r="N390" s="115"/>
      <c r="O390" s="115"/>
      <c r="P390" s="115"/>
      <c r="Q390" s="115"/>
      <c r="R390" s="115"/>
      <c r="S390" s="115"/>
      <c r="T390" s="115"/>
      <c r="U390" s="116"/>
      <c r="V390" s="116"/>
      <c r="W390" s="116"/>
      <c r="X390" s="116"/>
      <c r="Y390" s="116"/>
      <c r="Z390" s="116"/>
      <c r="AA390" s="116"/>
      <c r="AB390" s="116"/>
      <c r="AC390" s="116"/>
      <c r="AD390" s="116"/>
      <c r="AE390" s="116"/>
      <c r="AF390" s="116"/>
      <c r="AG390" s="116"/>
      <c r="AH390" s="116"/>
      <c r="AI390" s="116"/>
      <c r="AJ390" s="116"/>
      <c r="AK390" s="116"/>
      <c r="AL390" s="116"/>
      <c r="AM390" s="116"/>
      <c r="AN390" s="116"/>
      <c r="AO390" s="116"/>
      <c r="AP390" s="116"/>
      <c r="AQ390" s="116"/>
      <c r="AR390" s="116"/>
      <c r="AS390" s="116"/>
      <c r="AT390" s="116"/>
      <c r="AU390" s="116"/>
      <c r="AV390" s="116"/>
      <c r="AW390" s="117"/>
    </row>
    <row r="391" ht="15.75" customHeight="1">
      <c r="A391" s="28"/>
      <c r="B391" s="28"/>
      <c r="C391" s="28"/>
      <c r="D391" s="28"/>
      <c r="E391" s="28"/>
      <c r="F391" s="28"/>
      <c r="G391" s="28"/>
      <c r="H391" s="28"/>
      <c r="I391" s="28"/>
      <c r="J391" s="28"/>
      <c r="K391" s="28"/>
      <c r="L391" s="28"/>
      <c r="M391" s="115"/>
      <c r="N391" s="115"/>
      <c r="O391" s="115"/>
      <c r="P391" s="115"/>
      <c r="Q391" s="115"/>
      <c r="R391" s="115"/>
      <c r="S391" s="115"/>
      <c r="T391" s="115"/>
      <c r="U391" s="116"/>
      <c r="V391" s="116"/>
      <c r="W391" s="116"/>
      <c r="X391" s="116"/>
      <c r="Y391" s="116"/>
      <c r="Z391" s="116"/>
      <c r="AA391" s="116"/>
      <c r="AB391" s="116"/>
      <c r="AC391" s="116"/>
      <c r="AD391" s="116"/>
      <c r="AE391" s="116"/>
      <c r="AF391" s="116"/>
      <c r="AG391" s="116"/>
      <c r="AH391" s="116"/>
      <c r="AI391" s="116"/>
      <c r="AJ391" s="116"/>
      <c r="AK391" s="116"/>
      <c r="AL391" s="116"/>
      <c r="AM391" s="116"/>
      <c r="AN391" s="116"/>
      <c r="AO391" s="116"/>
      <c r="AP391" s="116"/>
      <c r="AQ391" s="116"/>
      <c r="AR391" s="116"/>
      <c r="AS391" s="116"/>
      <c r="AT391" s="116"/>
      <c r="AU391" s="116"/>
      <c r="AV391" s="116"/>
      <c r="AW391" s="117"/>
    </row>
    <row r="392" ht="15.75" customHeight="1">
      <c r="A392" s="28"/>
      <c r="B392" s="28"/>
      <c r="C392" s="28"/>
      <c r="D392" s="28"/>
      <c r="E392" s="28"/>
      <c r="F392" s="28"/>
      <c r="G392" s="28"/>
      <c r="H392" s="28"/>
      <c r="I392" s="28"/>
      <c r="J392" s="28"/>
      <c r="K392" s="28"/>
      <c r="L392" s="28"/>
      <c r="M392" s="115"/>
      <c r="N392" s="115"/>
      <c r="O392" s="115"/>
      <c r="P392" s="115"/>
      <c r="Q392" s="115"/>
      <c r="R392" s="115"/>
      <c r="S392" s="115"/>
      <c r="T392" s="115"/>
      <c r="U392" s="116"/>
      <c r="V392" s="116"/>
      <c r="W392" s="116"/>
      <c r="X392" s="116"/>
      <c r="Y392" s="116"/>
      <c r="Z392" s="116"/>
      <c r="AA392" s="116"/>
      <c r="AB392" s="116"/>
      <c r="AC392" s="116"/>
      <c r="AD392" s="116"/>
      <c r="AE392" s="116"/>
      <c r="AF392" s="116"/>
      <c r="AG392" s="116"/>
      <c r="AH392" s="116"/>
      <c r="AI392" s="116"/>
      <c r="AJ392" s="116"/>
      <c r="AK392" s="116"/>
      <c r="AL392" s="116"/>
      <c r="AM392" s="116"/>
      <c r="AN392" s="116"/>
      <c r="AO392" s="116"/>
      <c r="AP392" s="116"/>
      <c r="AQ392" s="116"/>
      <c r="AR392" s="116"/>
      <c r="AS392" s="116"/>
      <c r="AT392" s="116"/>
      <c r="AU392" s="116"/>
      <c r="AV392" s="116"/>
      <c r="AW392" s="117"/>
    </row>
    <row r="393" ht="15.75" customHeight="1">
      <c r="A393" s="28"/>
      <c r="B393" s="28"/>
      <c r="C393" s="28"/>
      <c r="D393" s="28"/>
      <c r="E393" s="28"/>
      <c r="F393" s="28"/>
      <c r="G393" s="28"/>
      <c r="H393" s="28"/>
      <c r="I393" s="28"/>
      <c r="J393" s="28"/>
      <c r="K393" s="28"/>
      <c r="L393" s="28"/>
      <c r="M393" s="115"/>
      <c r="N393" s="115"/>
      <c r="O393" s="115"/>
      <c r="P393" s="115"/>
      <c r="Q393" s="115"/>
      <c r="R393" s="115"/>
      <c r="S393" s="115"/>
      <c r="T393" s="115"/>
      <c r="U393" s="116"/>
      <c r="V393" s="116"/>
      <c r="W393" s="116"/>
      <c r="X393" s="116"/>
      <c r="Y393" s="116"/>
      <c r="Z393" s="116"/>
      <c r="AA393" s="116"/>
      <c r="AB393" s="116"/>
      <c r="AC393" s="116"/>
      <c r="AD393" s="116"/>
      <c r="AE393" s="116"/>
      <c r="AF393" s="116"/>
      <c r="AG393" s="116"/>
      <c r="AH393" s="116"/>
      <c r="AI393" s="116"/>
      <c r="AJ393" s="116"/>
      <c r="AK393" s="116"/>
      <c r="AL393" s="116"/>
      <c r="AM393" s="116"/>
      <c r="AN393" s="116"/>
      <c r="AO393" s="116"/>
      <c r="AP393" s="116"/>
      <c r="AQ393" s="116"/>
      <c r="AR393" s="116"/>
      <c r="AS393" s="116"/>
      <c r="AT393" s="116"/>
      <c r="AU393" s="116"/>
      <c r="AV393" s="116"/>
      <c r="AW393" s="117"/>
    </row>
    <row r="394" ht="15.75" customHeight="1">
      <c r="A394" s="28"/>
      <c r="B394" s="28"/>
      <c r="C394" s="28"/>
      <c r="D394" s="28"/>
      <c r="E394" s="28"/>
      <c r="F394" s="28"/>
      <c r="G394" s="28"/>
      <c r="H394" s="28"/>
      <c r="I394" s="28"/>
      <c r="J394" s="28"/>
      <c r="K394" s="28"/>
      <c r="L394" s="28"/>
      <c r="M394" s="115"/>
      <c r="N394" s="115"/>
      <c r="O394" s="115"/>
      <c r="P394" s="115"/>
      <c r="Q394" s="115"/>
      <c r="R394" s="115"/>
      <c r="S394" s="115"/>
      <c r="T394" s="115"/>
      <c r="U394" s="116"/>
      <c r="V394" s="116"/>
      <c r="W394" s="116"/>
      <c r="X394" s="116"/>
      <c r="Y394" s="116"/>
      <c r="Z394" s="116"/>
      <c r="AA394" s="116"/>
      <c r="AB394" s="116"/>
      <c r="AC394" s="116"/>
      <c r="AD394" s="116"/>
      <c r="AE394" s="116"/>
      <c r="AF394" s="116"/>
      <c r="AG394" s="116"/>
      <c r="AH394" s="116"/>
      <c r="AI394" s="116"/>
      <c r="AJ394" s="116"/>
      <c r="AK394" s="116"/>
      <c r="AL394" s="116"/>
      <c r="AM394" s="116"/>
      <c r="AN394" s="116"/>
      <c r="AO394" s="116"/>
      <c r="AP394" s="116"/>
      <c r="AQ394" s="116"/>
      <c r="AR394" s="116"/>
      <c r="AS394" s="116"/>
      <c r="AT394" s="116"/>
      <c r="AU394" s="116"/>
      <c r="AV394" s="116"/>
      <c r="AW394" s="117"/>
    </row>
    <row r="395" ht="15.75" customHeight="1">
      <c r="A395" s="28"/>
      <c r="B395" s="28"/>
      <c r="C395" s="28"/>
      <c r="D395" s="28"/>
      <c r="E395" s="28"/>
      <c r="F395" s="28"/>
      <c r="G395" s="28"/>
      <c r="H395" s="28"/>
      <c r="I395" s="28"/>
      <c r="J395" s="28"/>
      <c r="K395" s="28"/>
      <c r="L395" s="28"/>
      <c r="M395" s="115"/>
      <c r="N395" s="115"/>
      <c r="O395" s="115"/>
      <c r="P395" s="115"/>
      <c r="Q395" s="115"/>
      <c r="R395" s="115"/>
      <c r="S395" s="115"/>
      <c r="T395" s="115"/>
      <c r="U395" s="116"/>
      <c r="V395" s="116"/>
      <c r="W395" s="116"/>
      <c r="X395" s="116"/>
      <c r="Y395" s="116"/>
      <c r="Z395" s="116"/>
      <c r="AA395" s="116"/>
      <c r="AB395" s="116"/>
      <c r="AC395" s="116"/>
      <c r="AD395" s="116"/>
      <c r="AE395" s="116"/>
      <c r="AF395" s="116"/>
      <c r="AG395" s="116"/>
      <c r="AH395" s="116"/>
      <c r="AI395" s="116"/>
      <c r="AJ395" s="116"/>
      <c r="AK395" s="116"/>
      <c r="AL395" s="116"/>
      <c r="AM395" s="116"/>
      <c r="AN395" s="116"/>
      <c r="AO395" s="116"/>
      <c r="AP395" s="116"/>
      <c r="AQ395" s="116"/>
      <c r="AR395" s="116"/>
      <c r="AS395" s="116"/>
      <c r="AT395" s="116"/>
      <c r="AU395" s="116"/>
      <c r="AV395" s="116"/>
      <c r="AW395" s="117"/>
    </row>
    <row r="396" ht="15.75" customHeight="1">
      <c r="A396" s="28"/>
      <c r="B396" s="28"/>
      <c r="C396" s="28"/>
      <c r="D396" s="28"/>
      <c r="E396" s="28"/>
      <c r="F396" s="28"/>
      <c r="G396" s="28"/>
      <c r="H396" s="28"/>
      <c r="I396" s="28"/>
      <c r="J396" s="28"/>
      <c r="K396" s="28"/>
      <c r="L396" s="28"/>
      <c r="M396" s="115"/>
      <c r="N396" s="115"/>
      <c r="O396" s="115"/>
      <c r="P396" s="115"/>
      <c r="Q396" s="115"/>
      <c r="R396" s="115"/>
      <c r="S396" s="115"/>
      <c r="T396" s="115"/>
      <c r="U396" s="116"/>
      <c r="V396" s="116"/>
      <c r="W396" s="116"/>
      <c r="X396" s="116"/>
      <c r="Y396" s="116"/>
      <c r="Z396" s="116"/>
      <c r="AA396" s="116"/>
      <c r="AB396" s="116"/>
      <c r="AC396" s="116"/>
      <c r="AD396" s="116"/>
      <c r="AE396" s="116"/>
      <c r="AF396" s="116"/>
      <c r="AG396" s="116"/>
      <c r="AH396" s="116"/>
      <c r="AI396" s="116"/>
      <c r="AJ396" s="116"/>
      <c r="AK396" s="116"/>
      <c r="AL396" s="116"/>
      <c r="AM396" s="116"/>
      <c r="AN396" s="116"/>
      <c r="AO396" s="116"/>
      <c r="AP396" s="116"/>
      <c r="AQ396" s="116"/>
      <c r="AR396" s="116"/>
      <c r="AS396" s="116"/>
      <c r="AT396" s="116"/>
      <c r="AU396" s="116"/>
      <c r="AV396" s="116"/>
      <c r="AW396" s="117"/>
    </row>
    <row r="397" ht="15.75" customHeight="1">
      <c r="A397" s="28"/>
      <c r="B397" s="28"/>
      <c r="C397" s="28"/>
      <c r="D397" s="28"/>
      <c r="E397" s="28"/>
      <c r="F397" s="28"/>
      <c r="G397" s="28"/>
      <c r="H397" s="28"/>
      <c r="I397" s="28"/>
      <c r="J397" s="28"/>
      <c r="K397" s="28"/>
      <c r="L397" s="28"/>
      <c r="M397" s="115"/>
      <c r="N397" s="115"/>
      <c r="O397" s="115"/>
      <c r="P397" s="115"/>
      <c r="Q397" s="115"/>
      <c r="R397" s="115"/>
      <c r="S397" s="115"/>
      <c r="T397" s="115"/>
      <c r="U397" s="116"/>
      <c r="V397" s="116"/>
      <c r="W397" s="116"/>
      <c r="X397" s="116"/>
      <c r="Y397" s="116"/>
      <c r="Z397" s="116"/>
      <c r="AA397" s="116"/>
      <c r="AB397" s="116"/>
      <c r="AC397" s="116"/>
      <c r="AD397" s="116"/>
      <c r="AE397" s="116"/>
      <c r="AF397" s="116"/>
      <c r="AG397" s="116"/>
      <c r="AH397" s="116"/>
      <c r="AI397" s="116"/>
      <c r="AJ397" s="116"/>
      <c r="AK397" s="116"/>
      <c r="AL397" s="116"/>
      <c r="AM397" s="116"/>
      <c r="AN397" s="116"/>
      <c r="AO397" s="116"/>
      <c r="AP397" s="116"/>
      <c r="AQ397" s="116"/>
      <c r="AR397" s="116"/>
      <c r="AS397" s="116"/>
      <c r="AT397" s="116"/>
      <c r="AU397" s="116"/>
      <c r="AV397" s="116"/>
      <c r="AW397" s="117"/>
    </row>
    <row r="398" ht="15.75" customHeight="1">
      <c r="A398" s="28"/>
      <c r="B398" s="28"/>
      <c r="C398" s="28"/>
      <c r="D398" s="28"/>
      <c r="E398" s="28"/>
      <c r="F398" s="28"/>
      <c r="G398" s="28"/>
      <c r="H398" s="28"/>
      <c r="I398" s="28"/>
      <c r="J398" s="28"/>
      <c r="K398" s="28"/>
      <c r="L398" s="28"/>
      <c r="M398" s="115"/>
      <c r="N398" s="115"/>
      <c r="O398" s="115"/>
      <c r="P398" s="115"/>
      <c r="Q398" s="115"/>
      <c r="R398" s="115"/>
      <c r="S398" s="115"/>
      <c r="T398" s="115"/>
      <c r="U398" s="116"/>
      <c r="V398" s="116"/>
      <c r="W398" s="116"/>
      <c r="X398" s="116"/>
      <c r="Y398" s="116"/>
      <c r="Z398" s="116"/>
      <c r="AA398" s="116"/>
      <c r="AB398" s="116"/>
      <c r="AC398" s="116"/>
      <c r="AD398" s="116"/>
      <c r="AE398" s="116"/>
      <c r="AF398" s="116"/>
      <c r="AG398" s="116"/>
      <c r="AH398" s="116"/>
      <c r="AI398" s="116"/>
      <c r="AJ398" s="116"/>
      <c r="AK398" s="116"/>
      <c r="AL398" s="116"/>
      <c r="AM398" s="116"/>
      <c r="AN398" s="116"/>
      <c r="AO398" s="116"/>
      <c r="AP398" s="116"/>
      <c r="AQ398" s="116"/>
      <c r="AR398" s="116"/>
      <c r="AS398" s="116"/>
      <c r="AT398" s="116"/>
      <c r="AU398" s="116"/>
      <c r="AV398" s="116"/>
      <c r="AW398" s="117"/>
    </row>
    <row r="399" ht="15.75" customHeight="1">
      <c r="A399" s="28"/>
      <c r="B399" s="28"/>
      <c r="C399" s="28"/>
      <c r="D399" s="28"/>
      <c r="E399" s="28"/>
      <c r="F399" s="28"/>
      <c r="G399" s="28"/>
      <c r="H399" s="28"/>
      <c r="I399" s="28"/>
      <c r="J399" s="28"/>
      <c r="K399" s="28"/>
      <c r="L399" s="28"/>
      <c r="M399" s="115"/>
      <c r="N399" s="115"/>
      <c r="O399" s="115"/>
      <c r="P399" s="115"/>
      <c r="Q399" s="115"/>
      <c r="R399" s="115"/>
      <c r="S399" s="115"/>
      <c r="T399" s="115"/>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c r="AR399" s="116"/>
      <c r="AS399" s="116"/>
      <c r="AT399" s="116"/>
      <c r="AU399" s="116"/>
      <c r="AV399" s="116"/>
      <c r="AW399" s="117"/>
    </row>
    <row r="400" ht="15.75" customHeight="1">
      <c r="A400" s="28"/>
      <c r="B400" s="28"/>
      <c r="C400" s="28"/>
      <c r="D400" s="28"/>
      <c r="E400" s="28"/>
      <c r="F400" s="28"/>
      <c r="G400" s="28"/>
      <c r="H400" s="28"/>
      <c r="I400" s="28"/>
      <c r="J400" s="28"/>
      <c r="K400" s="28"/>
      <c r="L400" s="28"/>
      <c r="M400" s="115"/>
      <c r="N400" s="115"/>
      <c r="O400" s="115"/>
      <c r="P400" s="115"/>
      <c r="Q400" s="115"/>
      <c r="R400" s="115"/>
      <c r="S400" s="115"/>
      <c r="T400" s="115"/>
      <c r="U400" s="116"/>
      <c r="V400" s="116"/>
      <c r="W400" s="116"/>
      <c r="X400" s="116"/>
      <c r="Y400" s="116"/>
      <c r="Z400" s="116"/>
      <c r="AA400" s="116"/>
      <c r="AB400" s="116"/>
      <c r="AC400" s="116"/>
      <c r="AD400" s="116"/>
      <c r="AE400" s="116"/>
      <c r="AF400" s="116"/>
      <c r="AG400" s="116"/>
      <c r="AH400" s="116"/>
      <c r="AI400" s="116"/>
      <c r="AJ400" s="116"/>
      <c r="AK400" s="116"/>
      <c r="AL400" s="116"/>
      <c r="AM400" s="116"/>
      <c r="AN400" s="116"/>
      <c r="AO400" s="116"/>
      <c r="AP400" s="116"/>
      <c r="AQ400" s="116"/>
      <c r="AR400" s="116"/>
      <c r="AS400" s="116"/>
      <c r="AT400" s="116"/>
      <c r="AU400" s="116"/>
      <c r="AV400" s="116"/>
      <c r="AW400" s="117"/>
    </row>
    <row r="401" ht="15.75" customHeight="1">
      <c r="A401" s="28"/>
      <c r="B401" s="28"/>
      <c r="C401" s="28"/>
      <c r="D401" s="28"/>
      <c r="E401" s="28"/>
      <c r="F401" s="28"/>
      <c r="G401" s="28"/>
      <c r="H401" s="28"/>
      <c r="I401" s="28"/>
      <c r="J401" s="28"/>
      <c r="K401" s="28"/>
      <c r="L401" s="28"/>
      <c r="M401" s="115"/>
      <c r="N401" s="115"/>
      <c r="O401" s="115"/>
      <c r="P401" s="115"/>
      <c r="Q401" s="115"/>
      <c r="R401" s="115"/>
      <c r="S401" s="115"/>
      <c r="T401" s="115"/>
      <c r="U401" s="116"/>
      <c r="V401" s="116"/>
      <c r="W401" s="116"/>
      <c r="X401" s="116"/>
      <c r="Y401" s="116"/>
      <c r="Z401" s="116"/>
      <c r="AA401" s="116"/>
      <c r="AB401" s="116"/>
      <c r="AC401" s="116"/>
      <c r="AD401" s="116"/>
      <c r="AE401" s="116"/>
      <c r="AF401" s="116"/>
      <c r="AG401" s="116"/>
      <c r="AH401" s="116"/>
      <c r="AI401" s="116"/>
      <c r="AJ401" s="116"/>
      <c r="AK401" s="116"/>
      <c r="AL401" s="116"/>
      <c r="AM401" s="116"/>
      <c r="AN401" s="116"/>
      <c r="AO401" s="116"/>
      <c r="AP401" s="116"/>
      <c r="AQ401" s="116"/>
      <c r="AR401" s="116"/>
      <c r="AS401" s="116"/>
      <c r="AT401" s="116"/>
      <c r="AU401" s="116"/>
      <c r="AV401" s="116"/>
      <c r="AW401" s="117"/>
    </row>
    <row r="402" ht="15.75" customHeight="1">
      <c r="A402" s="28"/>
      <c r="B402" s="28"/>
      <c r="C402" s="28"/>
      <c r="D402" s="28"/>
      <c r="E402" s="28"/>
      <c r="F402" s="28"/>
      <c r="G402" s="28"/>
      <c r="H402" s="28"/>
      <c r="I402" s="28"/>
      <c r="J402" s="28"/>
      <c r="K402" s="28"/>
      <c r="L402" s="28"/>
      <c r="M402" s="115"/>
      <c r="N402" s="115"/>
      <c r="O402" s="115"/>
      <c r="P402" s="115"/>
      <c r="Q402" s="115"/>
      <c r="R402" s="115"/>
      <c r="S402" s="115"/>
      <c r="T402" s="115"/>
      <c r="U402" s="116"/>
      <c r="V402" s="116"/>
      <c r="W402" s="116"/>
      <c r="X402" s="116"/>
      <c r="Y402" s="116"/>
      <c r="Z402" s="116"/>
      <c r="AA402" s="116"/>
      <c r="AB402" s="116"/>
      <c r="AC402" s="116"/>
      <c r="AD402" s="116"/>
      <c r="AE402" s="116"/>
      <c r="AF402" s="116"/>
      <c r="AG402" s="116"/>
      <c r="AH402" s="116"/>
      <c r="AI402" s="116"/>
      <c r="AJ402" s="116"/>
      <c r="AK402" s="116"/>
      <c r="AL402" s="116"/>
      <c r="AM402" s="116"/>
      <c r="AN402" s="116"/>
      <c r="AO402" s="116"/>
      <c r="AP402" s="116"/>
      <c r="AQ402" s="116"/>
      <c r="AR402" s="116"/>
      <c r="AS402" s="116"/>
      <c r="AT402" s="116"/>
      <c r="AU402" s="116"/>
      <c r="AV402" s="116"/>
      <c r="AW402" s="117"/>
    </row>
    <row r="403" ht="15.75" customHeight="1">
      <c r="A403" s="28"/>
      <c r="B403" s="28"/>
      <c r="C403" s="28"/>
      <c r="D403" s="28"/>
      <c r="E403" s="28"/>
      <c r="F403" s="28"/>
      <c r="G403" s="28"/>
      <c r="H403" s="28"/>
      <c r="I403" s="28"/>
      <c r="J403" s="28"/>
      <c r="K403" s="28"/>
      <c r="L403" s="28"/>
      <c r="M403" s="115"/>
      <c r="N403" s="115"/>
      <c r="O403" s="115"/>
      <c r="P403" s="115"/>
      <c r="Q403" s="115"/>
      <c r="R403" s="115"/>
      <c r="S403" s="115"/>
      <c r="T403" s="115"/>
      <c r="U403" s="116"/>
      <c r="V403" s="116"/>
      <c r="W403" s="116"/>
      <c r="X403" s="116"/>
      <c r="Y403" s="116"/>
      <c r="Z403" s="116"/>
      <c r="AA403" s="116"/>
      <c r="AB403" s="116"/>
      <c r="AC403" s="116"/>
      <c r="AD403" s="116"/>
      <c r="AE403" s="116"/>
      <c r="AF403" s="116"/>
      <c r="AG403" s="116"/>
      <c r="AH403" s="116"/>
      <c r="AI403" s="116"/>
      <c r="AJ403" s="116"/>
      <c r="AK403" s="116"/>
      <c r="AL403" s="116"/>
      <c r="AM403" s="116"/>
      <c r="AN403" s="116"/>
      <c r="AO403" s="116"/>
      <c r="AP403" s="116"/>
      <c r="AQ403" s="116"/>
      <c r="AR403" s="116"/>
      <c r="AS403" s="116"/>
      <c r="AT403" s="116"/>
      <c r="AU403" s="116"/>
      <c r="AV403" s="116"/>
      <c r="AW403" s="117"/>
    </row>
    <row r="404" ht="15.75" customHeight="1">
      <c r="A404" s="28"/>
      <c r="B404" s="28"/>
      <c r="C404" s="28"/>
      <c r="D404" s="28"/>
      <c r="E404" s="28"/>
      <c r="F404" s="28"/>
      <c r="G404" s="28"/>
      <c r="H404" s="28"/>
      <c r="I404" s="28"/>
      <c r="J404" s="28"/>
      <c r="K404" s="28"/>
      <c r="L404" s="28"/>
      <c r="M404" s="115"/>
      <c r="N404" s="115"/>
      <c r="O404" s="115"/>
      <c r="P404" s="115"/>
      <c r="Q404" s="115"/>
      <c r="R404" s="115"/>
      <c r="S404" s="115"/>
      <c r="T404" s="115"/>
      <c r="U404" s="116"/>
      <c r="V404" s="116"/>
      <c r="W404" s="116"/>
      <c r="X404" s="116"/>
      <c r="Y404" s="116"/>
      <c r="Z404" s="116"/>
      <c r="AA404" s="116"/>
      <c r="AB404" s="116"/>
      <c r="AC404" s="116"/>
      <c r="AD404" s="116"/>
      <c r="AE404" s="116"/>
      <c r="AF404" s="116"/>
      <c r="AG404" s="116"/>
      <c r="AH404" s="116"/>
      <c r="AI404" s="116"/>
      <c r="AJ404" s="116"/>
      <c r="AK404" s="116"/>
      <c r="AL404" s="116"/>
      <c r="AM404" s="116"/>
      <c r="AN404" s="116"/>
      <c r="AO404" s="116"/>
      <c r="AP404" s="116"/>
      <c r="AQ404" s="116"/>
      <c r="AR404" s="116"/>
      <c r="AS404" s="116"/>
      <c r="AT404" s="116"/>
      <c r="AU404" s="116"/>
      <c r="AV404" s="116"/>
      <c r="AW404" s="117"/>
    </row>
    <row r="405" ht="15.75" customHeight="1">
      <c r="A405" s="28"/>
      <c r="B405" s="28"/>
      <c r="C405" s="28"/>
      <c r="D405" s="28"/>
      <c r="E405" s="28"/>
      <c r="F405" s="28"/>
      <c r="G405" s="28"/>
      <c r="H405" s="28"/>
      <c r="I405" s="28"/>
      <c r="J405" s="28"/>
      <c r="K405" s="28"/>
      <c r="L405" s="28"/>
      <c r="M405" s="115"/>
      <c r="N405" s="115"/>
      <c r="O405" s="115"/>
      <c r="P405" s="115"/>
      <c r="Q405" s="115"/>
      <c r="R405" s="115"/>
      <c r="S405" s="115"/>
      <c r="T405" s="115"/>
      <c r="U405" s="116"/>
      <c r="V405" s="116"/>
      <c r="W405" s="116"/>
      <c r="X405" s="116"/>
      <c r="Y405" s="116"/>
      <c r="Z405" s="116"/>
      <c r="AA405" s="116"/>
      <c r="AB405" s="116"/>
      <c r="AC405" s="116"/>
      <c r="AD405" s="116"/>
      <c r="AE405" s="116"/>
      <c r="AF405" s="116"/>
      <c r="AG405" s="116"/>
      <c r="AH405" s="116"/>
      <c r="AI405" s="116"/>
      <c r="AJ405" s="116"/>
      <c r="AK405" s="116"/>
      <c r="AL405" s="116"/>
      <c r="AM405" s="116"/>
      <c r="AN405" s="116"/>
      <c r="AO405" s="116"/>
      <c r="AP405" s="116"/>
      <c r="AQ405" s="116"/>
      <c r="AR405" s="116"/>
      <c r="AS405" s="116"/>
      <c r="AT405" s="116"/>
      <c r="AU405" s="116"/>
      <c r="AV405" s="116"/>
      <c r="AW405" s="117"/>
    </row>
    <row r="406" ht="15.75" customHeight="1">
      <c r="A406" s="28"/>
      <c r="B406" s="28"/>
      <c r="C406" s="28"/>
      <c r="D406" s="28"/>
      <c r="E406" s="28"/>
      <c r="F406" s="28"/>
      <c r="G406" s="28"/>
      <c r="H406" s="28"/>
      <c r="I406" s="28"/>
      <c r="J406" s="28"/>
      <c r="K406" s="28"/>
      <c r="L406" s="28"/>
      <c r="M406" s="115"/>
      <c r="N406" s="115"/>
      <c r="O406" s="115"/>
      <c r="P406" s="115"/>
      <c r="Q406" s="115"/>
      <c r="R406" s="115"/>
      <c r="S406" s="115"/>
      <c r="T406" s="115"/>
      <c r="U406" s="116"/>
      <c r="V406" s="116"/>
      <c r="W406" s="116"/>
      <c r="X406" s="116"/>
      <c r="Y406" s="116"/>
      <c r="Z406" s="116"/>
      <c r="AA406" s="116"/>
      <c r="AB406" s="116"/>
      <c r="AC406" s="116"/>
      <c r="AD406" s="116"/>
      <c r="AE406" s="116"/>
      <c r="AF406" s="116"/>
      <c r="AG406" s="116"/>
      <c r="AH406" s="116"/>
      <c r="AI406" s="116"/>
      <c r="AJ406" s="116"/>
      <c r="AK406" s="116"/>
      <c r="AL406" s="116"/>
      <c r="AM406" s="116"/>
      <c r="AN406" s="116"/>
      <c r="AO406" s="116"/>
      <c r="AP406" s="116"/>
      <c r="AQ406" s="116"/>
      <c r="AR406" s="116"/>
      <c r="AS406" s="116"/>
      <c r="AT406" s="116"/>
      <c r="AU406" s="116"/>
      <c r="AV406" s="116"/>
      <c r="AW406" s="117"/>
    </row>
    <row r="407" ht="15.75" customHeight="1">
      <c r="A407" s="28"/>
      <c r="B407" s="28"/>
      <c r="C407" s="28"/>
      <c r="D407" s="28"/>
      <c r="E407" s="28"/>
      <c r="F407" s="28"/>
      <c r="G407" s="28"/>
      <c r="H407" s="28"/>
      <c r="I407" s="28"/>
      <c r="J407" s="28"/>
      <c r="K407" s="28"/>
      <c r="L407" s="28"/>
      <c r="M407" s="115"/>
      <c r="N407" s="115"/>
      <c r="O407" s="115"/>
      <c r="P407" s="115"/>
      <c r="Q407" s="115"/>
      <c r="R407" s="115"/>
      <c r="S407" s="115"/>
      <c r="T407" s="115"/>
      <c r="U407" s="116"/>
      <c r="V407" s="116"/>
      <c r="W407" s="116"/>
      <c r="X407" s="116"/>
      <c r="Y407" s="116"/>
      <c r="Z407" s="116"/>
      <c r="AA407" s="116"/>
      <c r="AB407" s="116"/>
      <c r="AC407" s="116"/>
      <c r="AD407" s="116"/>
      <c r="AE407" s="116"/>
      <c r="AF407" s="116"/>
      <c r="AG407" s="116"/>
      <c r="AH407" s="116"/>
      <c r="AI407" s="116"/>
      <c r="AJ407" s="116"/>
      <c r="AK407" s="116"/>
      <c r="AL407" s="116"/>
      <c r="AM407" s="116"/>
      <c r="AN407" s="116"/>
      <c r="AO407" s="116"/>
      <c r="AP407" s="116"/>
      <c r="AQ407" s="116"/>
      <c r="AR407" s="116"/>
      <c r="AS407" s="116"/>
      <c r="AT407" s="116"/>
      <c r="AU407" s="116"/>
      <c r="AV407" s="116"/>
      <c r="AW407" s="117"/>
    </row>
    <row r="408" ht="15.75" customHeight="1">
      <c r="A408" s="28"/>
      <c r="B408" s="28"/>
      <c r="C408" s="28"/>
      <c r="D408" s="28"/>
      <c r="E408" s="28"/>
      <c r="F408" s="28"/>
      <c r="G408" s="28"/>
      <c r="H408" s="28"/>
      <c r="I408" s="28"/>
      <c r="J408" s="28"/>
      <c r="K408" s="28"/>
      <c r="L408" s="28"/>
      <c r="M408" s="115"/>
      <c r="N408" s="115"/>
      <c r="O408" s="115"/>
      <c r="P408" s="115"/>
      <c r="Q408" s="115"/>
      <c r="R408" s="115"/>
      <c r="S408" s="115"/>
      <c r="T408" s="115"/>
      <c r="U408" s="116"/>
      <c r="V408" s="116"/>
      <c r="W408" s="116"/>
      <c r="X408" s="116"/>
      <c r="Y408" s="116"/>
      <c r="Z408" s="116"/>
      <c r="AA408" s="116"/>
      <c r="AB408" s="116"/>
      <c r="AC408" s="116"/>
      <c r="AD408" s="116"/>
      <c r="AE408" s="116"/>
      <c r="AF408" s="116"/>
      <c r="AG408" s="116"/>
      <c r="AH408" s="116"/>
      <c r="AI408" s="116"/>
      <c r="AJ408" s="116"/>
      <c r="AK408" s="116"/>
      <c r="AL408" s="116"/>
      <c r="AM408" s="116"/>
      <c r="AN408" s="116"/>
      <c r="AO408" s="116"/>
      <c r="AP408" s="116"/>
      <c r="AQ408" s="116"/>
      <c r="AR408" s="116"/>
      <c r="AS408" s="116"/>
      <c r="AT408" s="116"/>
      <c r="AU408" s="116"/>
      <c r="AV408" s="116"/>
      <c r="AW408" s="117"/>
    </row>
    <row r="409" ht="15.75" customHeight="1">
      <c r="A409" s="28"/>
      <c r="B409" s="28"/>
      <c r="C409" s="28"/>
      <c r="D409" s="28"/>
      <c r="E409" s="28"/>
      <c r="F409" s="28"/>
      <c r="G409" s="28"/>
      <c r="H409" s="28"/>
      <c r="I409" s="28"/>
      <c r="J409" s="28"/>
      <c r="K409" s="28"/>
      <c r="L409" s="28"/>
      <c r="M409" s="115"/>
      <c r="N409" s="115"/>
      <c r="O409" s="115"/>
      <c r="P409" s="115"/>
      <c r="Q409" s="115"/>
      <c r="R409" s="115"/>
      <c r="S409" s="115"/>
      <c r="T409" s="115"/>
      <c r="U409" s="116"/>
      <c r="V409" s="116"/>
      <c r="W409" s="116"/>
      <c r="X409" s="116"/>
      <c r="Y409" s="116"/>
      <c r="Z409" s="116"/>
      <c r="AA409" s="116"/>
      <c r="AB409" s="116"/>
      <c r="AC409" s="116"/>
      <c r="AD409" s="116"/>
      <c r="AE409" s="116"/>
      <c r="AF409" s="116"/>
      <c r="AG409" s="116"/>
      <c r="AH409" s="116"/>
      <c r="AI409" s="116"/>
      <c r="AJ409" s="116"/>
      <c r="AK409" s="116"/>
      <c r="AL409" s="116"/>
      <c r="AM409" s="116"/>
      <c r="AN409" s="116"/>
      <c r="AO409" s="116"/>
      <c r="AP409" s="116"/>
      <c r="AQ409" s="116"/>
      <c r="AR409" s="116"/>
      <c r="AS409" s="116"/>
      <c r="AT409" s="116"/>
      <c r="AU409" s="116"/>
      <c r="AV409" s="116"/>
      <c r="AW409" s="117"/>
    </row>
    <row r="410" ht="15.75" customHeight="1">
      <c r="A410" s="28"/>
      <c r="B410" s="28"/>
      <c r="C410" s="28"/>
      <c r="D410" s="28"/>
      <c r="E410" s="28"/>
      <c r="F410" s="28"/>
      <c r="G410" s="28"/>
      <c r="H410" s="28"/>
      <c r="I410" s="28"/>
      <c r="J410" s="28"/>
      <c r="K410" s="28"/>
      <c r="L410" s="28"/>
      <c r="M410" s="115"/>
      <c r="N410" s="115"/>
      <c r="O410" s="115"/>
      <c r="P410" s="115"/>
      <c r="Q410" s="115"/>
      <c r="R410" s="115"/>
      <c r="S410" s="115"/>
      <c r="T410" s="115"/>
      <c r="U410" s="116"/>
      <c r="V410" s="116"/>
      <c r="W410" s="116"/>
      <c r="X410" s="116"/>
      <c r="Y410" s="116"/>
      <c r="Z410" s="116"/>
      <c r="AA410" s="116"/>
      <c r="AB410" s="116"/>
      <c r="AC410" s="116"/>
      <c r="AD410" s="116"/>
      <c r="AE410" s="116"/>
      <c r="AF410" s="116"/>
      <c r="AG410" s="116"/>
      <c r="AH410" s="116"/>
      <c r="AI410" s="116"/>
      <c r="AJ410" s="116"/>
      <c r="AK410" s="116"/>
      <c r="AL410" s="116"/>
      <c r="AM410" s="116"/>
      <c r="AN410" s="116"/>
      <c r="AO410" s="116"/>
      <c r="AP410" s="116"/>
      <c r="AQ410" s="116"/>
      <c r="AR410" s="116"/>
      <c r="AS410" s="116"/>
      <c r="AT410" s="116"/>
      <c r="AU410" s="116"/>
      <c r="AV410" s="116"/>
      <c r="AW410" s="117"/>
    </row>
    <row r="411" ht="15.75" customHeight="1">
      <c r="A411" s="28"/>
      <c r="B411" s="28"/>
      <c r="C411" s="28"/>
      <c r="D411" s="28"/>
      <c r="E411" s="28"/>
      <c r="F411" s="28"/>
      <c r="G411" s="28"/>
      <c r="H411" s="28"/>
      <c r="I411" s="28"/>
      <c r="J411" s="28"/>
      <c r="K411" s="28"/>
      <c r="L411" s="28"/>
      <c r="M411" s="115"/>
      <c r="N411" s="115"/>
      <c r="O411" s="115"/>
      <c r="P411" s="115"/>
      <c r="Q411" s="115"/>
      <c r="R411" s="115"/>
      <c r="S411" s="115"/>
      <c r="T411" s="115"/>
      <c r="U411" s="116"/>
      <c r="V411" s="116"/>
      <c r="W411" s="116"/>
      <c r="X411" s="116"/>
      <c r="Y411" s="116"/>
      <c r="Z411" s="116"/>
      <c r="AA411" s="116"/>
      <c r="AB411" s="116"/>
      <c r="AC411" s="116"/>
      <c r="AD411" s="116"/>
      <c r="AE411" s="116"/>
      <c r="AF411" s="116"/>
      <c r="AG411" s="116"/>
      <c r="AH411" s="116"/>
      <c r="AI411" s="116"/>
      <c r="AJ411" s="116"/>
      <c r="AK411" s="116"/>
      <c r="AL411" s="116"/>
      <c r="AM411" s="116"/>
      <c r="AN411" s="116"/>
      <c r="AO411" s="116"/>
      <c r="AP411" s="116"/>
      <c r="AQ411" s="116"/>
      <c r="AR411" s="116"/>
      <c r="AS411" s="116"/>
      <c r="AT411" s="116"/>
      <c r="AU411" s="116"/>
      <c r="AV411" s="116"/>
      <c r="AW411" s="117"/>
    </row>
    <row r="412" ht="15.75" customHeight="1">
      <c r="A412" s="28"/>
      <c r="B412" s="28"/>
      <c r="C412" s="28"/>
      <c r="D412" s="28"/>
      <c r="E412" s="28"/>
      <c r="F412" s="28"/>
      <c r="G412" s="28"/>
      <c r="H412" s="28"/>
      <c r="I412" s="28"/>
      <c r="J412" s="28"/>
      <c r="K412" s="28"/>
      <c r="L412" s="28"/>
      <c r="M412" s="115"/>
      <c r="N412" s="115"/>
      <c r="O412" s="115"/>
      <c r="P412" s="115"/>
      <c r="Q412" s="115"/>
      <c r="R412" s="115"/>
      <c r="S412" s="115"/>
      <c r="T412" s="115"/>
      <c r="U412" s="116"/>
      <c r="V412" s="116"/>
      <c r="W412" s="116"/>
      <c r="X412" s="116"/>
      <c r="Y412" s="116"/>
      <c r="Z412" s="116"/>
      <c r="AA412" s="116"/>
      <c r="AB412" s="116"/>
      <c r="AC412" s="116"/>
      <c r="AD412" s="116"/>
      <c r="AE412" s="116"/>
      <c r="AF412" s="116"/>
      <c r="AG412" s="116"/>
      <c r="AH412" s="116"/>
      <c r="AI412" s="116"/>
      <c r="AJ412" s="116"/>
      <c r="AK412" s="116"/>
      <c r="AL412" s="116"/>
      <c r="AM412" s="116"/>
      <c r="AN412" s="116"/>
      <c r="AO412" s="116"/>
      <c r="AP412" s="116"/>
      <c r="AQ412" s="116"/>
      <c r="AR412" s="116"/>
      <c r="AS412" s="116"/>
      <c r="AT412" s="116"/>
      <c r="AU412" s="116"/>
      <c r="AV412" s="116"/>
      <c r="AW412" s="117"/>
    </row>
    <row r="413" ht="15.75" customHeight="1">
      <c r="A413" s="28"/>
      <c r="B413" s="28"/>
      <c r="C413" s="28"/>
      <c r="D413" s="28"/>
      <c r="E413" s="28"/>
      <c r="F413" s="28"/>
      <c r="G413" s="28"/>
      <c r="H413" s="28"/>
      <c r="I413" s="28"/>
      <c r="J413" s="28"/>
      <c r="K413" s="28"/>
      <c r="L413" s="28"/>
      <c r="M413" s="115"/>
      <c r="N413" s="115"/>
      <c r="O413" s="115"/>
      <c r="P413" s="115"/>
      <c r="Q413" s="115"/>
      <c r="R413" s="115"/>
      <c r="S413" s="115"/>
      <c r="T413" s="115"/>
      <c r="U413" s="116"/>
      <c r="V413" s="116"/>
      <c r="W413" s="116"/>
      <c r="X413" s="116"/>
      <c r="Y413" s="116"/>
      <c r="Z413" s="116"/>
      <c r="AA413" s="116"/>
      <c r="AB413" s="116"/>
      <c r="AC413" s="116"/>
      <c r="AD413" s="116"/>
      <c r="AE413" s="116"/>
      <c r="AF413" s="116"/>
      <c r="AG413" s="116"/>
      <c r="AH413" s="116"/>
      <c r="AI413" s="116"/>
      <c r="AJ413" s="116"/>
      <c r="AK413" s="116"/>
      <c r="AL413" s="116"/>
      <c r="AM413" s="116"/>
      <c r="AN413" s="116"/>
      <c r="AO413" s="116"/>
      <c r="AP413" s="116"/>
      <c r="AQ413" s="116"/>
      <c r="AR413" s="116"/>
      <c r="AS413" s="116"/>
      <c r="AT413" s="116"/>
      <c r="AU413" s="116"/>
      <c r="AV413" s="116"/>
      <c r="AW413" s="117"/>
    </row>
    <row r="414" ht="15.75" customHeight="1">
      <c r="A414" s="28"/>
      <c r="B414" s="28"/>
      <c r="C414" s="28"/>
      <c r="D414" s="28"/>
      <c r="E414" s="28"/>
      <c r="F414" s="28"/>
      <c r="G414" s="28"/>
      <c r="H414" s="28"/>
      <c r="I414" s="28"/>
      <c r="J414" s="28"/>
      <c r="K414" s="28"/>
      <c r="L414" s="28"/>
      <c r="M414" s="115"/>
      <c r="N414" s="115"/>
      <c r="O414" s="115"/>
      <c r="P414" s="115"/>
      <c r="Q414" s="115"/>
      <c r="R414" s="115"/>
      <c r="S414" s="115"/>
      <c r="T414" s="115"/>
      <c r="U414" s="116"/>
      <c r="V414" s="116"/>
      <c r="W414" s="116"/>
      <c r="X414" s="116"/>
      <c r="Y414" s="116"/>
      <c r="Z414" s="116"/>
      <c r="AA414" s="116"/>
      <c r="AB414" s="116"/>
      <c r="AC414" s="116"/>
      <c r="AD414" s="116"/>
      <c r="AE414" s="116"/>
      <c r="AF414" s="116"/>
      <c r="AG414" s="116"/>
      <c r="AH414" s="116"/>
      <c r="AI414" s="116"/>
      <c r="AJ414" s="116"/>
      <c r="AK414" s="116"/>
      <c r="AL414" s="116"/>
      <c r="AM414" s="116"/>
      <c r="AN414" s="116"/>
      <c r="AO414" s="116"/>
      <c r="AP414" s="116"/>
      <c r="AQ414" s="116"/>
      <c r="AR414" s="116"/>
      <c r="AS414" s="116"/>
      <c r="AT414" s="116"/>
      <c r="AU414" s="116"/>
      <c r="AV414" s="116"/>
      <c r="AW414" s="117"/>
    </row>
    <row r="415" ht="15.75" customHeight="1">
      <c r="A415" s="28"/>
      <c r="B415" s="28"/>
      <c r="C415" s="28"/>
      <c r="D415" s="28"/>
      <c r="E415" s="28"/>
      <c r="F415" s="28"/>
      <c r="G415" s="28"/>
      <c r="H415" s="28"/>
      <c r="I415" s="28"/>
      <c r="J415" s="28"/>
      <c r="K415" s="28"/>
      <c r="L415" s="28"/>
      <c r="M415" s="115"/>
      <c r="N415" s="115"/>
      <c r="O415" s="115"/>
      <c r="P415" s="115"/>
      <c r="Q415" s="115"/>
      <c r="R415" s="115"/>
      <c r="S415" s="115"/>
      <c r="T415" s="115"/>
      <c r="U415" s="116"/>
      <c r="V415" s="116"/>
      <c r="W415" s="116"/>
      <c r="X415" s="116"/>
      <c r="Y415" s="116"/>
      <c r="Z415" s="116"/>
      <c r="AA415" s="116"/>
      <c r="AB415" s="116"/>
      <c r="AC415" s="116"/>
      <c r="AD415" s="116"/>
      <c r="AE415" s="116"/>
      <c r="AF415" s="116"/>
      <c r="AG415" s="116"/>
      <c r="AH415" s="116"/>
      <c r="AI415" s="116"/>
      <c r="AJ415" s="116"/>
      <c r="AK415" s="116"/>
      <c r="AL415" s="116"/>
      <c r="AM415" s="116"/>
      <c r="AN415" s="116"/>
      <c r="AO415" s="116"/>
      <c r="AP415" s="116"/>
      <c r="AQ415" s="116"/>
      <c r="AR415" s="116"/>
      <c r="AS415" s="116"/>
      <c r="AT415" s="116"/>
      <c r="AU415" s="116"/>
      <c r="AV415" s="116"/>
      <c r="AW415" s="117"/>
    </row>
    <row r="416" ht="15.75" customHeight="1">
      <c r="A416" s="28"/>
      <c r="B416" s="28"/>
      <c r="C416" s="28"/>
      <c r="D416" s="28"/>
      <c r="E416" s="28"/>
      <c r="F416" s="28"/>
      <c r="G416" s="28"/>
      <c r="H416" s="28"/>
      <c r="I416" s="28"/>
      <c r="J416" s="28"/>
      <c r="K416" s="28"/>
      <c r="L416" s="28"/>
      <c r="M416" s="115"/>
      <c r="N416" s="115"/>
      <c r="O416" s="115"/>
      <c r="P416" s="115"/>
      <c r="Q416" s="115"/>
      <c r="R416" s="115"/>
      <c r="S416" s="115"/>
      <c r="T416" s="115"/>
      <c r="U416" s="116"/>
      <c r="V416" s="116"/>
      <c r="W416" s="116"/>
      <c r="X416" s="116"/>
      <c r="Y416" s="116"/>
      <c r="Z416" s="116"/>
      <c r="AA416" s="116"/>
      <c r="AB416" s="116"/>
      <c r="AC416" s="116"/>
      <c r="AD416" s="116"/>
      <c r="AE416" s="116"/>
      <c r="AF416" s="116"/>
      <c r="AG416" s="116"/>
      <c r="AH416" s="116"/>
      <c r="AI416" s="116"/>
      <c r="AJ416" s="116"/>
      <c r="AK416" s="116"/>
      <c r="AL416" s="116"/>
      <c r="AM416" s="116"/>
      <c r="AN416" s="116"/>
      <c r="AO416" s="116"/>
      <c r="AP416" s="116"/>
      <c r="AQ416" s="116"/>
      <c r="AR416" s="116"/>
      <c r="AS416" s="116"/>
      <c r="AT416" s="116"/>
      <c r="AU416" s="116"/>
      <c r="AV416" s="116"/>
      <c r="AW416" s="117"/>
    </row>
    <row r="417" ht="15.75" customHeight="1">
      <c r="A417" s="28"/>
      <c r="B417" s="28"/>
      <c r="C417" s="28"/>
      <c r="D417" s="28"/>
      <c r="E417" s="28"/>
      <c r="F417" s="28"/>
      <c r="G417" s="28"/>
      <c r="H417" s="28"/>
      <c r="I417" s="28"/>
      <c r="J417" s="28"/>
      <c r="K417" s="28"/>
      <c r="L417" s="28"/>
      <c r="M417" s="115"/>
      <c r="N417" s="115"/>
      <c r="O417" s="115"/>
      <c r="P417" s="115"/>
      <c r="Q417" s="115"/>
      <c r="R417" s="115"/>
      <c r="S417" s="115"/>
      <c r="T417" s="115"/>
      <c r="U417" s="116"/>
      <c r="V417" s="116"/>
      <c r="W417" s="116"/>
      <c r="X417" s="116"/>
      <c r="Y417" s="116"/>
      <c r="Z417" s="116"/>
      <c r="AA417" s="116"/>
      <c r="AB417" s="116"/>
      <c r="AC417" s="116"/>
      <c r="AD417" s="116"/>
      <c r="AE417" s="116"/>
      <c r="AF417" s="116"/>
      <c r="AG417" s="116"/>
      <c r="AH417" s="116"/>
      <c r="AI417" s="116"/>
      <c r="AJ417" s="116"/>
      <c r="AK417" s="116"/>
      <c r="AL417" s="116"/>
      <c r="AM417" s="116"/>
      <c r="AN417" s="116"/>
      <c r="AO417" s="116"/>
      <c r="AP417" s="116"/>
      <c r="AQ417" s="116"/>
      <c r="AR417" s="116"/>
      <c r="AS417" s="116"/>
      <c r="AT417" s="116"/>
      <c r="AU417" s="116"/>
      <c r="AV417" s="116"/>
      <c r="AW417" s="117"/>
    </row>
    <row r="418" ht="15.75" customHeight="1">
      <c r="A418" s="28"/>
      <c r="B418" s="28"/>
      <c r="C418" s="28"/>
      <c r="D418" s="28"/>
      <c r="E418" s="28"/>
      <c r="F418" s="28"/>
      <c r="G418" s="28"/>
      <c r="H418" s="28"/>
      <c r="I418" s="28"/>
      <c r="J418" s="28"/>
      <c r="K418" s="28"/>
      <c r="L418" s="28"/>
      <c r="M418" s="115"/>
      <c r="N418" s="115"/>
      <c r="O418" s="115"/>
      <c r="P418" s="115"/>
      <c r="Q418" s="115"/>
      <c r="R418" s="115"/>
      <c r="S418" s="115"/>
      <c r="T418" s="115"/>
      <c r="U418" s="116"/>
      <c r="V418" s="116"/>
      <c r="W418" s="116"/>
      <c r="X418" s="116"/>
      <c r="Y418" s="116"/>
      <c r="Z418" s="116"/>
      <c r="AA418" s="116"/>
      <c r="AB418" s="116"/>
      <c r="AC418" s="116"/>
      <c r="AD418" s="116"/>
      <c r="AE418" s="116"/>
      <c r="AF418" s="116"/>
      <c r="AG418" s="116"/>
      <c r="AH418" s="116"/>
      <c r="AI418" s="116"/>
      <c r="AJ418" s="116"/>
      <c r="AK418" s="116"/>
      <c r="AL418" s="116"/>
      <c r="AM418" s="116"/>
      <c r="AN418" s="116"/>
      <c r="AO418" s="116"/>
      <c r="AP418" s="116"/>
      <c r="AQ418" s="116"/>
      <c r="AR418" s="116"/>
      <c r="AS418" s="116"/>
      <c r="AT418" s="116"/>
      <c r="AU418" s="116"/>
      <c r="AV418" s="116"/>
      <c r="AW418" s="117"/>
    </row>
    <row r="419" ht="15.75" customHeight="1">
      <c r="A419" s="28"/>
      <c r="B419" s="28"/>
      <c r="C419" s="28"/>
      <c r="D419" s="28"/>
      <c r="E419" s="28"/>
      <c r="F419" s="28"/>
      <c r="G419" s="28"/>
      <c r="H419" s="28"/>
      <c r="I419" s="28"/>
      <c r="J419" s="28"/>
      <c r="K419" s="28"/>
      <c r="L419" s="28"/>
      <c r="M419" s="115"/>
      <c r="N419" s="115"/>
      <c r="O419" s="115"/>
      <c r="P419" s="115"/>
      <c r="Q419" s="115"/>
      <c r="R419" s="115"/>
      <c r="S419" s="115"/>
      <c r="T419" s="115"/>
      <c r="U419" s="116"/>
      <c r="V419" s="116"/>
      <c r="W419" s="116"/>
      <c r="X419" s="116"/>
      <c r="Y419" s="116"/>
      <c r="Z419" s="116"/>
      <c r="AA419" s="116"/>
      <c r="AB419" s="116"/>
      <c r="AC419" s="116"/>
      <c r="AD419" s="116"/>
      <c r="AE419" s="116"/>
      <c r="AF419" s="116"/>
      <c r="AG419" s="116"/>
      <c r="AH419" s="116"/>
      <c r="AI419" s="116"/>
      <c r="AJ419" s="116"/>
      <c r="AK419" s="116"/>
      <c r="AL419" s="116"/>
      <c r="AM419" s="116"/>
      <c r="AN419" s="116"/>
      <c r="AO419" s="116"/>
      <c r="AP419" s="116"/>
      <c r="AQ419" s="116"/>
      <c r="AR419" s="116"/>
      <c r="AS419" s="116"/>
      <c r="AT419" s="116"/>
      <c r="AU419" s="116"/>
      <c r="AV419" s="116"/>
      <c r="AW419" s="117"/>
    </row>
    <row r="420" ht="15.75" customHeight="1">
      <c r="A420" s="28"/>
      <c r="B420" s="28"/>
      <c r="C420" s="28"/>
      <c r="D420" s="28"/>
      <c r="E420" s="28"/>
      <c r="F420" s="28"/>
      <c r="G420" s="28"/>
      <c r="H420" s="28"/>
      <c r="I420" s="28"/>
      <c r="J420" s="28"/>
      <c r="K420" s="28"/>
      <c r="L420" s="28"/>
      <c r="M420" s="115"/>
      <c r="N420" s="115"/>
      <c r="O420" s="115"/>
      <c r="P420" s="115"/>
      <c r="Q420" s="115"/>
      <c r="R420" s="115"/>
      <c r="S420" s="115"/>
      <c r="T420" s="115"/>
      <c r="U420" s="116"/>
      <c r="V420" s="116"/>
      <c r="W420" s="116"/>
      <c r="X420" s="116"/>
      <c r="Y420" s="116"/>
      <c r="Z420" s="116"/>
      <c r="AA420" s="116"/>
      <c r="AB420" s="116"/>
      <c r="AC420" s="116"/>
      <c r="AD420" s="116"/>
      <c r="AE420" s="116"/>
      <c r="AF420" s="116"/>
      <c r="AG420" s="116"/>
      <c r="AH420" s="116"/>
      <c r="AI420" s="116"/>
      <c r="AJ420" s="116"/>
      <c r="AK420" s="116"/>
      <c r="AL420" s="116"/>
      <c r="AM420" s="116"/>
      <c r="AN420" s="116"/>
      <c r="AO420" s="116"/>
      <c r="AP420" s="116"/>
      <c r="AQ420" s="116"/>
      <c r="AR420" s="116"/>
      <c r="AS420" s="116"/>
      <c r="AT420" s="116"/>
      <c r="AU420" s="116"/>
      <c r="AV420" s="116"/>
      <c r="AW420" s="117"/>
    </row>
    <row r="421" ht="15.75" customHeight="1">
      <c r="A421" s="28"/>
      <c r="B421" s="28"/>
      <c r="C421" s="28"/>
      <c r="D421" s="28"/>
      <c r="E421" s="28"/>
      <c r="F421" s="28"/>
      <c r="G421" s="28"/>
      <c r="H421" s="28"/>
      <c r="I421" s="28"/>
      <c r="J421" s="28"/>
      <c r="K421" s="28"/>
      <c r="L421" s="28"/>
      <c r="M421" s="115"/>
      <c r="N421" s="115"/>
      <c r="O421" s="115"/>
      <c r="P421" s="115"/>
      <c r="Q421" s="115"/>
      <c r="R421" s="115"/>
      <c r="S421" s="115"/>
      <c r="T421" s="115"/>
      <c r="U421" s="116"/>
      <c r="V421" s="116"/>
      <c r="W421" s="116"/>
      <c r="X421" s="116"/>
      <c r="Y421" s="116"/>
      <c r="Z421" s="116"/>
      <c r="AA421" s="116"/>
      <c r="AB421" s="116"/>
      <c r="AC421" s="116"/>
      <c r="AD421" s="116"/>
      <c r="AE421" s="116"/>
      <c r="AF421" s="116"/>
      <c r="AG421" s="116"/>
      <c r="AH421" s="116"/>
      <c r="AI421" s="116"/>
      <c r="AJ421" s="116"/>
      <c r="AK421" s="116"/>
      <c r="AL421" s="116"/>
      <c r="AM421" s="116"/>
      <c r="AN421" s="116"/>
      <c r="AO421" s="116"/>
      <c r="AP421" s="116"/>
      <c r="AQ421" s="116"/>
      <c r="AR421" s="116"/>
      <c r="AS421" s="116"/>
      <c r="AT421" s="116"/>
      <c r="AU421" s="116"/>
      <c r="AV421" s="116"/>
      <c r="AW421" s="117"/>
    </row>
    <row r="422" ht="15.75" customHeight="1">
      <c r="A422" s="28"/>
      <c r="B422" s="28"/>
      <c r="C422" s="28"/>
      <c r="D422" s="28"/>
      <c r="E422" s="28"/>
      <c r="F422" s="28"/>
      <c r="G422" s="28"/>
      <c r="H422" s="28"/>
      <c r="I422" s="28"/>
      <c r="J422" s="28"/>
      <c r="K422" s="28"/>
      <c r="L422" s="28"/>
      <c r="M422" s="115"/>
      <c r="N422" s="115"/>
      <c r="O422" s="115"/>
      <c r="P422" s="115"/>
      <c r="Q422" s="115"/>
      <c r="R422" s="115"/>
      <c r="S422" s="115"/>
      <c r="T422" s="115"/>
      <c r="U422" s="116"/>
      <c r="V422" s="116"/>
      <c r="W422" s="116"/>
      <c r="X422" s="116"/>
      <c r="Y422" s="116"/>
      <c r="Z422" s="116"/>
      <c r="AA422" s="116"/>
      <c r="AB422" s="116"/>
      <c r="AC422" s="116"/>
      <c r="AD422" s="116"/>
      <c r="AE422" s="116"/>
      <c r="AF422" s="116"/>
      <c r="AG422" s="116"/>
      <c r="AH422" s="116"/>
      <c r="AI422" s="116"/>
      <c r="AJ422" s="116"/>
      <c r="AK422" s="116"/>
      <c r="AL422" s="116"/>
      <c r="AM422" s="116"/>
      <c r="AN422" s="116"/>
      <c r="AO422" s="116"/>
      <c r="AP422" s="116"/>
      <c r="AQ422" s="116"/>
      <c r="AR422" s="116"/>
      <c r="AS422" s="116"/>
      <c r="AT422" s="116"/>
      <c r="AU422" s="116"/>
      <c r="AV422" s="116"/>
      <c r="AW422" s="117"/>
    </row>
    <row r="423" ht="15.75" customHeight="1">
      <c r="A423" s="28"/>
      <c r="B423" s="28"/>
      <c r="C423" s="28"/>
      <c r="D423" s="28"/>
      <c r="E423" s="28"/>
      <c r="F423" s="28"/>
      <c r="G423" s="28"/>
      <c r="H423" s="28"/>
      <c r="I423" s="28"/>
      <c r="J423" s="28"/>
      <c r="K423" s="28"/>
      <c r="L423" s="28"/>
      <c r="M423" s="115"/>
      <c r="N423" s="115"/>
      <c r="O423" s="115"/>
      <c r="P423" s="115"/>
      <c r="Q423" s="115"/>
      <c r="R423" s="115"/>
      <c r="S423" s="115"/>
      <c r="T423" s="115"/>
      <c r="U423" s="116"/>
      <c r="V423" s="116"/>
      <c r="W423" s="116"/>
      <c r="X423" s="116"/>
      <c r="Y423" s="116"/>
      <c r="Z423" s="116"/>
      <c r="AA423" s="116"/>
      <c r="AB423" s="116"/>
      <c r="AC423" s="116"/>
      <c r="AD423" s="116"/>
      <c r="AE423" s="116"/>
      <c r="AF423" s="116"/>
      <c r="AG423" s="116"/>
      <c r="AH423" s="116"/>
      <c r="AI423" s="116"/>
      <c r="AJ423" s="116"/>
      <c r="AK423" s="116"/>
      <c r="AL423" s="116"/>
      <c r="AM423" s="116"/>
      <c r="AN423" s="116"/>
      <c r="AO423" s="116"/>
      <c r="AP423" s="116"/>
      <c r="AQ423" s="116"/>
      <c r="AR423" s="116"/>
      <c r="AS423" s="116"/>
      <c r="AT423" s="116"/>
      <c r="AU423" s="116"/>
      <c r="AV423" s="116"/>
      <c r="AW423" s="117"/>
    </row>
    <row r="424" ht="15.75" customHeight="1">
      <c r="A424" s="28"/>
      <c r="B424" s="28"/>
      <c r="C424" s="28"/>
      <c r="D424" s="28"/>
      <c r="E424" s="28"/>
      <c r="F424" s="28"/>
      <c r="G424" s="28"/>
      <c r="H424" s="28"/>
      <c r="I424" s="28"/>
      <c r="J424" s="28"/>
      <c r="K424" s="28"/>
      <c r="L424" s="28"/>
      <c r="M424" s="115"/>
      <c r="N424" s="115"/>
      <c r="O424" s="115"/>
      <c r="P424" s="115"/>
      <c r="Q424" s="115"/>
      <c r="R424" s="115"/>
      <c r="S424" s="115"/>
      <c r="T424" s="115"/>
      <c r="U424" s="116"/>
      <c r="V424" s="116"/>
      <c r="W424" s="116"/>
      <c r="X424" s="116"/>
      <c r="Y424" s="116"/>
      <c r="Z424" s="116"/>
      <c r="AA424" s="116"/>
      <c r="AB424" s="116"/>
      <c r="AC424" s="116"/>
      <c r="AD424" s="116"/>
      <c r="AE424" s="116"/>
      <c r="AF424" s="116"/>
      <c r="AG424" s="116"/>
      <c r="AH424" s="116"/>
      <c r="AI424" s="116"/>
      <c r="AJ424" s="116"/>
      <c r="AK424" s="116"/>
      <c r="AL424" s="116"/>
      <c r="AM424" s="116"/>
      <c r="AN424" s="116"/>
      <c r="AO424" s="116"/>
      <c r="AP424" s="116"/>
      <c r="AQ424" s="116"/>
      <c r="AR424" s="116"/>
      <c r="AS424" s="116"/>
      <c r="AT424" s="116"/>
      <c r="AU424" s="116"/>
      <c r="AV424" s="116"/>
      <c r="AW424" s="117"/>
    </row>
    <row r="425" ht="15.75" customHeight="1">
      <c r="A425" s="28"/>
      <c r="B425" s="28"/>
      <c r="C425" s="28"/>
      <c r="D425" s="28"/>
      <c r="E425" s="28"/>
      <c r="F425" s="28"/>
      <c r="G425" s="28"/>
      <c r="H425" s="28"/>
      <c r="I425" s="28"/>
      <c r="J425" s="28"/>
      <c r="K425" s="28"/>
      <c r="L425" s="28"/>
      <c r="M425" s="115"/>
      <c r="N425" s="115"/>
      <c r="O425" s="115"/>
      <c r="P425" s="115"/>
      <c r="Q425" s="115"/>
      <c r="R425" s="115"/>
      <c r="S425" s="115"/>
      <c r="T425" s="115"/>
      <c r="U425" s="116"/>
      <c r="V425" s="116"/>
      <c r="W425" s="116"/>
      <c r="X425" s="116"/>
      <c r="Y425" s="116"/>
      <c r="Z425" s="116"/>
      <c r="AA425" s="116"/>
      <c r="AB425" s="116"/>
      <c r="AC425" s="116"/>
      <c r="AD425" s="116"/>
      <c r="AE425" s="116"/>
      <c r="AF425" s="116"/>
      <c r="AG425" s="116"/>
      <c r="AH425" s="116"/>
      <c r="AI425" s="116"/>
      <c r="AJ425" s="116"/>
      <c r="AK425" s="116"/>
      <c r="AL425" s="116"/>
      <c r="AM425" s="116"/>
      <c r="AN425" s="116"/>
      <c r="AO425" s="116"/>
      <c r="AP425" s="116"/>
      <c r="AQ425" s="116"/>
      <c r="AR425" s="116"/>
      <c r="AS425" s="116"/>
      <c r="AT425" s="116"/>
      <c r="AU425" s="116"/>
      <c r="AV425" s="116"/>
      <c r="AW425" s="117"/>
    </row>
    <row r="426" ht="15.75" customHeight="1">
      <c r="A426" s="28"/>
      <c r="B426" s="28"/>
      <c r="C426" s="28"/>
      <c r="D426" s="28"/>
      <c r="E426" s="28"/>
      <c r="F426" s="28"/>
      <c r="G426" s="28"/>
      <c r="H426" s="28"/>
      <c r="I426" s="28"/>
      <c r="J426" s="28"/>
      <c r="K426" s="28"/>
      <c r="L426" s="28"/>
      <c r="M426" s="115"/>
      <c r="N426" s="115"/>
      <c r="O426" s="115"/>
      <c r="P426" s="115"/>
      <c r="Q426" s="115"/>
      <c r="R426" s="115"/>
      <c r="S426" s="115"/>
      <c r="T426" s="115"/>
      <c r="U426" s="116"/>
      <c r="V426" s="116"/>
      <c r="W426" s="116"/>
      <c r="X426" s="116"/>
      <c r="Y426" s="116"/>
      <c r="Z426" s="116"/>
      <c r="AA426" s="116"/>
      <c r="AB426" s="116"/>
      <c r="AC426" s="116"/>
      <c r="AD426" s="116"/>
      <c r="AE426" s="116"/>
      <c r="AF426" s="116"/>
      <c r="AG426" s="116"/>
      <c r="AH426" s="116"/>
      <c r="AI426" s="116"/>
      <c r="AJ426" s="116"/>
      <c r="AK426" s="116"/>
      <c r="AL426" s="116"/>
      <c r="AM426" s="116"/>
      <c r="AN426" s="116"/>
      <c r="AO426" s="116"/>
      <c r="AP426" s="116"/>
      <c r="AQ426" s="116"/>
      <c r="AR426" s="116"/>
      <c r="AS426" s="116"/>
      <c r="AT426" s="116"/>
      <c r="AU426" s="116"/>
      <c r="AV426" s="116"/>
      <c r="AW426" s="117"/>
    </row>
    <row r="427" ht="15.75" customHeight="1">
      <c r="A427" s="28"/>
      <c r="B427" s="28"/>
      <c r="C427" s="28"/>
      <c r="D427" s="28"/>
      <c r="E427" s="28"/>
      <c r="F427" s="28"/>
      <c r="G427" s="28"/>
      <c r="H427" s="28"/>
      <c r="I427" s="28"/>
      <c r="J427" s="28"/>
      <c r="K427" s="28"/>
      <c r="L427" s="28"/>
      <c r="M427" s="115"/>
      <c r="N427" s="115"/>
      <c r="O427" s="115"/>
      <c r="P427" s="115"/>
      <c r="Q427" s="115"/>
      <c r="R427" s="115"/>
      <c r="S427" s="115"/>
      <c r="T427" s="115"/>
      <c r="U427" s="116"/>
      <c r="V427" s="116"/>
      <c r="W427" s="116"/>
      <c r="X427" s="116"/>
      <c r="Y427" s="116"/>
      <c r="Z427" s="116"/>
      <c r="AA427" s="116"/>
      <c r="AB427" s="116"/>
      <c r="AC427" s="116"/>
      <c r="AD427" s="116"/>
      <c r="AE427" s="116"/>
      <c r="AF427" s="116"/>
      <c r="AG427" s="116"/>
      <c r="AH427" s="116"/>
      <c r="AI427" s="116"/>
      <c r="AJ427" s="116"/>
      <c r="AK427" s="116"/>
      <c r="AL427" s="116"/>
      <c r="AM427" s="116"/>
      <c r="AN427" s="116"/>
      <c r="AO427" s="116"/>
      <c r="AP427" s="116"/>
      <c r="AQ427" s="116"/>
      <c r="AR427" s="116"/>
      <c r="AS427" s="116"/>
      <c r="AT427" s="116"/>
      <c r="AU427" s="116"/>
      <c r="AV427" s="116"/>
      <c r="AW427" s="117"/>
    </row>
    <row r="428" ht="15.75" customHeight="1">
      <c r="A428" s="28"/>
      <c r="B428" s="28"/>
      <c r="C428" s="28"/>
      <c r="D428" s="28"/>
      <c r="E428" s="28"/>
      <c r="F428" s="28"/>
      <c r="G428" s="28"/>
      <c r="H428" s="28"/>
      <c r="I428" s="28"/>
      <c r="J428" s="28"/>
      <c r="K428" s="28"/>
      <c r="L428" s="28"/>
      <c r="M428" s="115"/>
      <c r="N428" s="115"/>
      <c r="O428" s="115"/>
      <c r="P428" s="115"/>
      <c r="Q428" s="115"/>
      <c r="R428" s="115"/>
      <c r="S428" s="115"/>
      <c r="T428" s="115"/>
      <c r="U428" s="116"/>
      <c r="V428" s="116"/>
      <c r="W428" s="116"/>
      <c r="X428" s="116"/>
      <c r="Y428" s="116"/>
      <c r="Z428" s="116"/>
      <c r="AA428" s="116"/>
      <c r="AB428" s="116"/>
      <c r="AC428" s="116"/>
      <c r="AD428" s="116"/>
      <c r="AE428" s="116"/>
      <c r="AF428" s="116"/>
      <c r="AG428" s="116"/>
      <c r="AH428" s="116"/>
      <c r="AI428" s="116"/>
      <c r="AJ428" s="116"/>
      <c r="AK428" s="116"/>
      <c r="AL428" s="116"/>
      <c r="AM428" s="116"/>
      <c r="AN428" s="116"/>
      <c r="AO428" s="116"/>
      <c r="AP428" s="116"/>
      <c r="AQ428" s="116"/>
      <c r="AR428" s="116"/>
      <c r="AS428" s="116"/>
      <c r="AT428" s="116"/>
      <c r="AU428" s="116"/>
      <c r="AV428" s="116"/>
      <c r="AW428" s="117"/>
    </row>
    <row r="429" ht="15.75" customHeight="1">
      <c r="A429" s="28"/>
      <c r="B429" s="28"/>
      <c r="C429" s="28"/>
      <c r="D429" s="28"/>
      <c r="E429" s="28"/>
      <c r="F429" s="28"/>
      <c r="G429" s="28"/>
      <c r="H429" s="28"/>
      <c r="I429" s="28"/>
      <c r="J429" s="28"/>
      <c r="K429" s="28"/>
      <c r="L429" s="28"/>
      <c r="M429" s="115"/>
      <c r="N429" s="115"/>
      <c r="O429" s="115"/>
      <c r="P429" s="115"/>
      <c r="Q429" s="115"/>
      <c r="R429" s="115"/>
      <c r="S429" s="115"/>
      <c r="T429" s="115"/>
      <c r="U429" s="116"/>
      <c r="V429" s="116"/>
      <c r="W429" s="116"/>
      <c r="X429" s="116"/>
      <c r="Y429" s="116"/>
      <c r="Z429" s="116"/>
      <c r="AA429" s="116"/>
      <c r="AB429" s="116"/>
      <c r="AC429" s="116"/>
      <c r="AD429" s="116"/>
      <c r="AE429" s="116"/>
      <c r="AF429" s="116"/>
      <c r="AG429" s="116"/>
      <c r="AH429" s="116"/>
      <c r="AI429" s="116"/>
      <c r="AJ429" s="116"/>
      <c r="AK429" s="116"/>
      <c r="AL429" s="116"/>
      <c r="AM429" s="116"/>
      <c r="AN429" s="116"/>
      <c r="AO429" s="116"/>
      <c r="AP429" s="116"/>
      <c r="AQ429" s="116"/>
      <c r="AR429" s="116"/>
      <c r="AS429" s="116"/>
      <c r="AT429" s="116"/>
      <c r="AU429" s="116"/>
      <c r="AV429" s="116"/>
      <c r="AW429" s="117"/>
    </row>
    <row r="430" ht="15.75" customHeight="1">
      <c r="A430" s="28"/>
      <c r="B430" s="28"/>
      <c r="C430" s="28"/>
      <c r="D430" s="28"/>
      <c r="E430" s="28"/>
      <c r="F430" s="28"/>
      <c r="G430" s="28"/>
      <c r="H430" s="28"/>
      <c r="I430" s="28"/>
      <c r="J430" s="28"/>
      <c r="K430" s="28"/>
      <c r="L430" s="28"/>
      <c r="M430" s="115"/>
      <c r="N430" s="115"/>
      <c r="O430" s="115"/>
      <c r="P430" s="115"/>
      <c r="Q430" s="115"/>
      <c r="R430" s="115"/>
      <c r="S430" s="115"/>
      <c r="T430" s="115"/>
      <c r="U430" s="116"/>
      <c r="V430" s="116"/>
      <c r="W430" s="116"/>
      <c r="X430" s="116"/>
      <c r="Y430" s="116"/>
      <c r="Z430" s="116"/>
      <c r="AA430" s="116"/>
      <c r="AB430" s="116"/>
      <c r="AC430" s="116"/>
      <c r="AD430" s="116"/>
      <c r="AE430" s="116"/>
      <c r="AF430" s="116"/>
      <c r="AG430" s="116"/>
      <c r="AH430" s="116"/>
      <c r="AI430" s="116"/>
      <c r="AJ430" s="116"/>
      <c r="AK430" s="116"/>
      <c r="AL430" s="116"/>
      <c r="AM430" s="116"/>
      <c r="AN430" s="116"/>
      <c r="AO430" s="116"/>
      <c r="AP430" s="116"/>
      <c r="AQ430" s="116"/>
      <c r="AR430" s="116"/>
      <c r="AS430" s="116"/>
      <c r="AT430" s="116"/>
      <c r="AU430" s="116"/>
      <c r="AV430" s="116"/>
      <c r="AW430" s="117"/>
    </row>
    <row r="431" ht="15.75" customHeight="1">
      <c r="A431" s="28"/>
      <c r="B431" s="28"/>
      <c r="C431" s="28"/>
      <c r="D431" s="28"/>
      <c r="E431" s="28"/>
      <c r="F431" s="28"/>
      <c r="G431" s="28"/>
      <c r="H431" s="28"/>
      <c r="I431" s="28"/>
      <c r="J431" s="28"/>
      <c r="K431" s="28"/>
      <c r="L431" s="28"/>
      <c r="M431" s="115"/>
      <c r="N431" s="115"/>
      <c r="O431" s="115"/>
      <c r="P431" s="115"/>
      <c r="Q431" s="115"/>
      <c r="R431" s="115"/>
      <c r="S431" s="115"/>
      <c r="T431" s="115"/>
      <c r="U431" s="116"/>
      <c r="V431" s="116"/>
      <c r="W431" s="116"/>
      <c r="X431" s="116"/>
      <c r="Y431" s="116"/>
      <c r="Z431" s="116"/>
      <c r="AA431" s="116"/>
      <c r="AB431" s="116"/>
      <c r="AC431" s="116"/>
      <c r="AD431" s="116"/>
      <c r="AE431" s="116"/>
      <c r="AF431" s="116"/>
      <c r="AG431" s="116"/>
      <c r="AH431" s="116"/>
      <c r="AI431" s="116"/>
      <c r="AJ431" s="116"/>
      <c r="AK431" s="116"/>
      <c r="AL431" s="116"/>
      <c r="AM431" s="116"/>
      <c r="AN431" s="116"/>
      <c r="AO431" s="116"/>
      <c r="AP431" s="116"/>
      <c r="AQ431" s="116"/>
      <c r="AR431" s="116"/>
      <c r="AS431" s="116"/>
      <c r="AT431" s="116"/>
      <c r="AU431" s="116"/>
      <c r="AV431" s="116"/>
      <c r="AW431" s="117"/>
    </row>
    <row r="432" ht="15.75" customHeight="1">
      <c r="A432" s="28"/>
      <c r="B432" s="28"/>
      <c r="C432" s="28"/>
      <c r="D432" s="28"/>
      <c r="E432" s="28"/>
      <c r="F432" s="28"/>
      <c r="G432" s="28"/>
      <c r="H432" s="28"/>
      <c r="I432" s="28"/>
      <c r="J432" s="28"/>
      <c r="K432" s="28"/>
      <c r="L432" s="28"/>
      <c r="M432" s="115"/>
      <c r="N432" s="115"/>
      <c r="O432" s="115"/>
      <c r="P432" s="115"/>
      <c r="Q432" s="115"/>
      <c r="R432" s="115"/>
      <c r="S432" s="115"/>
      <c r="T432" s="115"/>
      <c r="U432" s="116"/>
      <c r="V432" s="116"/>
      <c r="W432" s="116"/>
      <c r="X432" s="116"/>
      <c r="Y432" s="116"/>
      <c r="Z432" s="116"/>
      <c r="AA432" s="116"/>
      <c r="AB432" s="116"/>
      <c r="AC432" s="116"/>
      <c r="AD432" s="116"/>
      <c r="AE432" s="116"/>
      <c r="AF432" s="116"/>
      <c r="AG432" s="116"/>
      <c r="AH432" s="116"/>
      <c r="AI432" s="116"/>
      <c r="AJ432" s="116"/>
      <c r="AK432" s="116"/>
      <c r="AL432" s="116"/>
      <c r="AM432" s="116"/>
      <c r="AN432" s="116"/>
      <c r="AO432" s="116"/>
      <c r="AP432" s="116"/>
      <c r="AQ432" s="116"/>
      <c r="AR432" s="116"/>
      <c r="AS432" s="116"/>
      <c r="AT432" s="116"/>
      <c r="AU432" s="116"/>
      <c r="AV432" s="116"/>
      <c r="AW432" s="117"/>
    </row>
    <row r="433" ht="15.75" customHeight="1">
      <c r="A433" s="28"/>
      <c r="B433" s="28"/>
      <c r="C433" s="28"/>
      <c r="D433" s="28"/>
      <c r="E433" s="28"/>
      <c r="F433" s="28"/>
      <c r="G433" s="28"/>
      <c r="H433" s="28"/>
      <c r="I433" s="28"/>
      <c r="J433" s="28"/>
      <c r="K433" s="28"/>
      <c r="L433" s="28"/>
      <c r="M433" s="115"/>
      <c r="N433" s="115"/>
      <c r="O433" s="115"/>
      <c r="P433" s="115"/>
      <c r="Q433" s="115"/>
      <c r="R433" s="115"/>
      <c r="S433" s="115"/>
      <c r="T433" s="115"/>
      <c r="U433" s="116"/>
      <c r="V433" s="116"/>
      <c r="W433" s="116"/>
      <c r="X433" s="116"/>
      <c r="Y433" s="116"/>
      <c r="Z433" s="116"/>
      <c r="AA433" s="116"/>
      <c r="AB433" s="116"/>
      <c r="AC433" s="116"/>
      <c r="AD433" s="116"/>
      <c r="AE433" s="116"/>
      <c r="AF433" s="116"/>
      <c r="AG433" s="116"/>
      <c r="AH433" s="116"/>
      <c r="AI433" s="116"/>
      <c r="AJ433" s="116"/>
      <c r="AK433" s="116"/>
      <c r="AL433" s="116"/>
      <c r="AM433" s="116"/>
      <c r="AN433" s="116"/>
      <c r="AO433" s="116"/>
      <c r="AP433" s="116"/>
      <c r="AQ433" s="116"/>
      <c r="AR433" s="116"/>
      <c r="AS433" s="116"/>
      <c r="AT433" s="116"/>
      <c r="AU433" s="116"/>
      <c r="AV433" s="116"/>
      <c r="AW433" s="117"/>
    </row>
    <row r="434" ht="15.75" customHeight="1">
      <c r="A434" s="28"/>
      <c r="B434" s="28"/>
      <c r="C434" s="28"/>
      <c r="D434" s="28"/>
      <c r="E434" s="28"/>
      <c r="F434" s="28"/>
      <c r="G434" s="28"/>
      <c r="H434" s="28"/>
      <c r="I434" s="28"/>
      <c r="J434" s="28"/>
      <c r="K434" s="28"/>
      <c r="L434" s="28"/>
      <c r="M434" s="115"/>
      <c r="N434" s="115"/>
      <c r="O434" s="115"/>
      <c r="P434" s="115"/>
      <c r="Q434" s="115"/>
      <c r="R434" s="115"/>
      <c r="S434" s="115"/>
      <c r="T434" s="115"/>
      <c r="U434" s="116"/>
      <c r="V434" s="116"/>
      <c r="W434" s="116"/>
      <c r="X434" s="116"/>
      <c r="Y434" s="116"/>
      <c r="Z434" s="116"/>
      <c r="AA434" s="116"/>
      <c r="AB434" s="116"/>
      <c r="AC434" s="116"/>
      <c r="AD434" s="116"/>
      <c r="AE434" s="116"/>
      <c r="AF434" s="116"/>
      <c r="AG434" s="116"/>
      <c r="AH434" s="116"/>
      <c r="AI434" s="116"/>
      <c r="AJ434" s="116"/>
      <c r="AK434" s="116"/>
      <c r="AL434" s="116"/>
      <c r="AM434" s="116"/>
      <c r="AN434" s="116"/>
      <c r="AO434" s="116"/>
      <c r="AP434" s="116"/>
      <c r="AQ434" s="116"/>
      <c r="AR434" s="116"/>
      <c r="AS434" s="116"/>
      <c r="AT434" s="116"/>
      <c r="AU434" s="116"/>
      <c r="AV434" s="116"/>
      <c r="AW434" s="117"/>
    </row>
    <row r="435" ht="15.75" customHeight="1">
      <c r="A435" s="28"/>
      <c r="B435" s="28"/>
      <c r="C435" s="28"/>
      <c r="D435" s="28"/>
      <c r="E435" s="28"/>
      <c r="F435" s="28"/>
      <c r="G435" s="28"/>
      <c r="H435" s="28"/>
      <c r="I435" s="28"/>
      <c r="J435" s="28"/>
      <c r="K435" s="28"/>
      <c r="L435" s="28"/>
      <c r="M435" s="115"/>
      <c r="N435" s="115"/>
      <c r="O435" s="115"/>
      <c r="P435" s="115"/>
      <c r="Q435" s="115"/>
      <c r="R435" s="115"/>
      <c r="S435" s="115"/>
      <c r="T435" s="115"/>
      <c r="U435" s="116"/>
      <c r="V435" s="116"/>
      <c r="W435" s="116"/>
      <c r="X435" s="116"/>
      <c r="Y435" s="116"/>
      <c r="Z435" s="116"/>
      <c r="AA435" s="116"/>
      <c r="AB435" s="116"/>
      <c r="AC435" s="116"/>
      <c r="AD435" s="116"/>
      <c r="AE435" s="116"/>
      <c r="AF435" s="116"/>
      <c r="AG435" s="116"/>
      <c r="AH435" s="116"/>
      <c r="AI435" s="116"/>
      <c r="AJ435" s="116"/>
      <c r="AK435" s="116"/>
      <c r="AL435" s="116"/>
      <c r="AM435" s="116"/>
      <c r="AN435" s="116"/>
      <c r="AO435" s="116"/>
      <c r="AP435" s="116"/>
      <c r="AQ435" s="116"/>
      <c r="AR435" s="116"/>
      <c r="AS435" s="116"/>
      <c r="AT435" s="116"/>
      <c r="AU435" s="116"/>
      <c r="AV435" s="116"/>
      <c r="AW435" s="117"/>
    </row>
    <row r="436" ht="15.75" customHeight="1">
      <c r="A436" s="28"/>
      <c r="B436" s="28"/>
      <c r="C436" s="28"/>
      <c r="D436" s="28"/>
      <c r="E436" s="28"/>
      <c r="F436" s="28"/>
      <c r="G436" s="28"/>
      <c r="H436" s="28"/>
      <c r="I436" s="28"/>
      <c r="J436" s="28"/>
      <c r="K436" s="28"/>
      <c r="L436" s="28"/>
      <c r="M436" s="115"/>
      <c r="N436" s="115"/>
      <c r="O436" s="115"/>
      <c r="P436" s="115"/>
      <c r="Q436" s="115"/>
      <c r="R436" s="115"/>
      <c r="S436" s="115"/>
      <c r="T436" s="115"/>
      <c r="U436" s="116"/>
      <c r="V436" s="116"/>
      <c r="W436" s="116"/>
      <c r="X436" s="116"/>
      <c r="Y436" s="116"/>
      <c r="Z436" s="116"/>
      <c r="AA436" s="116"/>
      <c r="AB436" s="116"/>
      <c r="AC436" s="116"/>
      <c r="AD436" s="116"/>
      <c r="AE436" s="116"/>
      <c r="AF436" s="116"/>
      <c r="AG436" s="116"/>
      <c r="AH436" s="116"/>
      <c r="AI436" s="116"/>
      <c r="AJ436" s="116"/>
      <c r="AK436" s="116"/>
      <c r="AL436" s="116"/>
      <c r="AM436" s="116"/>
      <c r="AN436" s="116"/>
      <c r="AO436" s="116"/>
      <c r="AP436" s="116"/>
      <c r="AQ436" s="116"/>
      <c r="AR436" s="116"/>
      <c r="AS436" s="116"/>
      <c r="AT436" s="116"/>
      <c r="AU436" s="116"/>
      <c r="AV436" s="116"/>
      <c r="AW436" s="117"/>
    </row>
    <row r="437" ht="15.75" customHeight="1">
      <c r="A437" s="28"/>
      <c r="B437" s="28"/>
      <c r="C437" s="28"/>
      <c r="D437" s="28"/>
      <c r="E437" s="28"/>
      <c r="F437" s="28"/>
      <c r="G437" s="28"/>
      <c r="H437" s="28"/>
      <c r="I437" s="28"/>
      <c r="J437" s="28"/>
      <c r="K437" s="28"/>
      <c r="L437" s="28"/>
      <c r="M437" s="115"/>
      <c r="N437" s="115"/>
      <c r="O437" s="115"/>
      <c r="P437" s="115"/>
      <c r="Q437" s="115"/>
      <c r="R437" s="115"/>
      <c r="S437" s="115"/>
      <c r="T437" s="115"/>
      <c r="U437" s="116"/>
      <c r="V437" s="116"/>
      <c r="W437" s="116"/>
      <c r="X437" s="116"/>
      <c r="Y437" s="116"/>
      <c r="Z437" s="116"/>
      <c r="AA437" s="116"/>
      <c r="AB437" s="116"/>
      <c r="AC437" s="116"/>
      <c r="AD437" s="116"/>
      <c r="AE437" s="116"/>
      <c r="AF437" s="116"/>
      <c r="AG437" s="116"/>
      <c r="AH437" s="116"/>
      <c r="AI437" s="116"/>
      <c r="AJ437" s="116"/>
      <c r="AK437" s="116"/>
      <c r="AL437" s="116"/>
      <c r="AM437" s="116"/>
      <c r="AN437" s="116"/>
      <c r="AO437" s="116"/>
      <c r="AP437" s="116"/>
      <c r="AQ437" s="116"/>
      <c r="AR437" s="116"/>
      <c r="AS437" s="116"/>
      <c r="AT437" s="116"/>
      <c r="AU437" s="116"/>
      <c r="AV437" s="116"/>
      <c r="AW437" s="117"/>
    </row>
    <row r="438" ht="15.75" customHeight="1">
      <c r="A438" s="28"/>
      <c r="B438" s="28"/>
      <c r="C438" s="28"/>
      <c r="D438" s="28"/>
      <c r="E438" s="28"/>
      <c r="F438" s="28"/>
      <c r="G438" s="28"/>
      <c r="H438" s="28"/>
      <c r="I438" s="28"/>
      <c r="J438" s="28"/>
      <c r="K438" s="28"/>
      <c r="L438" s="28"/>
      <c r="M438" s="115"/>
      <c r="N438" s="115"/>
      <c r="O438" s="115"/>
      <c r="P438" s="115"/>
      <c r="Q438" s="115"/>
      <c r="R438" s="115"/>
      <c r="S438" s="115"/>
      <c r="T438" s="115"/>
      <c r="U438" s="116"/>
      <c r="V438" s="116"/>
      <c r="W438" s="116"/>
      <c r="X438" s="116"/>
      <c r="Y438" s="116"/>
      <c r="Z438" s="116"/>
      <c r="AA438" s="116"/>
      <c r="AB438" s="116"/>
      <c r="AC438" s="116"/>
      <c r="AD438" s="116"/>
      <c r="AE438" s="116"/>
      <c r="AF438" s="116"/>
      <c r="AG438" s="116"/>
      <c r="AH438" s="116"/>
      <c r="AI438" s="116"/>
      <c r="AJ438" s="116"/>
      <c r="AK438" s="116"/>
      <c r="AL438" s="116"/>
      <c r="AM438" s="116"/>
      <c r="AN438" s="116"/>
      <c r="AO438" s="116"/>
      <c r="AP438" s="116"/>
      <c r="AQ438" s="116"/>
      <c r="AR438" s="116"/>
      <c r="AS438" s="116"/>
      <c r="AT438" s="116"/>
      <c r="AU438" s="116"/>
      <c r="AV438" s="116"/>
      <c r="AW438" s="117"/>
    </row>
    <row r="439" ht="15.75" customHeight="1">
      <c r="A439" s="28"/>
      <c r="B439" s="28"/>
      <c r="C439" s="28"/>
      <c r="D439" s="28"/>
      <c r="E439" s="28"/>
      <c r="F439" s="28"/>
      <c r="G439" s="28"/>
      <c r="H439" s="28"/>
      <c r="I439" s="28"/>
      <c r="J439" s="28"/>
      <c r="K439" s="28"/>
      <c r="L439" s="28"/>
      <c r="M439" s="115"/>
      <c r="N439" s="115"/>
      <c r="O439" s="115"/>
      <c r="P439" s="115"/>
      <c r="Q439" s="115"/>
      <c r="R439" s="115"/>
      <c r="S439" s="115"/>
      <c r="T439" s="115"/>
      <c r="U439" s="116"/>
      <c r="V439" s="116"/>
      <c r="W439" s="116"/>
      <c r="X439" s="116"/>
      <c r="Y439" s="116"/>
      <c r="Z439" s="116"/>
      <c r="AA439" s="116"/>
      <c r="AB439" s="116"/>
      <c r="AC439" s="116"/>
      <c r="AD439" s="116"/>
      <c r="AE439" s="116"/>
      <c r="AF439" s="116"/>
      <c r="AG439" s="116"/>
      <c r="AH439" s="116"/>
      <c r="AI439" s="116"/>
      <c r="AJ439" s="116"/>
      <c r="AK439" s="116"/>
      <c r="AL439" s="116"/>
      <c r="AM439" s="116"/>
      <c r="AN439" s="116"/>
      <c r="AO439" s="116"/>
      <c r="AP439" s="116"/>
      <c r="AQ439" s="116"/>
      <c r="AR439" s="116"/>
      <c r="AS439" s="116"/>
      <c r="AT439" s="116"/>
      <c r="AU439" s="116"/>
      <c r="AV439" s="116"/>
      <c r="AW439" s="117"/>
    </row>
    <row r="440" ht="15.75" customHeight="1">
      <c r="A440" s="28"/>
      <c r="B440" s="28"/>
      <c r="C440" s="28"/>
      <c r="D440" s="28"/>
      <c r="E440" s="28"/>
      <c r="F440" s="28"/>
      <c r="G440" s="28"/>
      <c r="H440" s="28"/>
      <c r="I440" s="28"/>
      <c r="J440" s="28"/>
      <c r="K440" s="28"/>
      <c r="L440" s="28"/>
      <c r="M440" s="115"/>
      <c r="N440" s="115"/>
      <c r="O440" s="115"/>
      <c r="P440" s="115"/>
      <c r="Q440" s="115"/>
      <c r="R440" s="115"/>
      <c r="S440" s="115"/>
      <c r="T440" s="115"/>
      <c r="U440" s="116"/>
      <c r="V440" s="116"/>
      <c r="W440" s="116"/>
      <c r="X440" s="116"/>
      <c r="Y440" s="116"/>
      <c r="Z440" s="116"/>
      <c r="AA440" s="116"/>
      <c r="AB440" s="116"/>
      <c r="AC440" s="116"/>
      <c r="AD440" s="116"/>
      <c r="AE440" s="116"/>
      <c r="AF440" s="116"/>
      <c r="AG440" s="116"/>
      <c r="AH440" s="116"/>
      <c r="AI440" s="116"/>
      <c r="AJ440" s="116"/>
      <c r="AK440" s="116"/>
      <c r="AL440" s="116"/>
      <c r="AM440" s="116"/>
      <c r="AN440" s="116"/>
      <c r="AO440" s="116"/>
      <c r="AP440" s="116"/>
      <c r="AQ440" s="116"/>
      <c r="AR440" s="116"/>
      <c r="AS440" s="116"/>
      <c r="AT440" s="116"/>
      <c r="AU440" s="116"/>
      <c r="AV440" s="116"/>
      <c r="AW440" s="117"/>
    </row>
    <row r="441" ht="15.75" customHeight="1">
      <c r="A441" s="28"/>
      <c r="B441" s="28"/>
      <c r="C441" s="28"/>
      <c r="D441" s="28"/>
      <c r="E441" s="28"/>
      <c r="F441" s="28"/>
      <c r="G441" s="28"/>
      <c r="H441" s="28"/>
      <c r="I441" s="28"/>
      <c r="J441" s="28"/>
      <c r="K441" s="28"/>
      <c r="L441" s="28"/>
      <c r="M441" s="115"/>
      <c r="N441" s="115"/>
      <c r="O441" s="115"/>
      <c r="P441" s="115"/>
      <c r="Q441" s="115"/>
      <c r="R441" s="115"/>
      <c r="S441" s="115"/>
      <c r="T441" s="115"/>
      <c r="U441" s="116"/>
      <c r="V441" s="116"/>
      <c r="W441" s="116"/>
      <c r="X441" s="116"/>
      <c r="Y441" s="116"/>
      <c r="Z441" s="116"/>
      <c r="AA441" s="116"/>
      <c r="AB441" s="116"/>
      <c r="AC441" s="116"/>
      <c r="AD441" s="116"/>
      <c r="AE441" s="116"/>
      <c r="AF441" s="116"/>
      <c r="AG441" s="116"/>
      <c r="AH441" s="116"/>
      <c r="AI441" s="116"/>
      <c r="AJ441" s="116"/>
      <c r="AK441" s="116"/>
      <c r="AL441" s="116"/>
      <c r="AM441" s="116"/>
      <c r="AN441" s="116"/>
      <c r="AO441" s="116"/>
      <c r="AP441" s="116"/>
      <c r="AQ441" s="116"/>
      <c r="AR441" s="116"/>
      <c r="AS441" s="116"/>
      <c r="AT441" s="116"/>
      <c r="AU441" s="116"/>
      <c r="AV441" s="116"/>
      <c r="AW441" s="117"/>
    </row>
    <row r="442" ht="15.75" customHeight="1">
      <c r="A442" s="28"/>
      <c r="B442" s="28"/>
      <c r="C442" s="28"/>
      <c r="D442" s="28"/>
      <c r="E442" s="28"/>
      <c r="F442" s="28"/>
      <c r="G442" s="28"/>
      <c r="H442" s="28"/>
      <c r="I442" s="28"/>
      <c r="J442" s="28"/>
      <c r="K442" s="28"/>
      <c r="L442" s="28"/>
      <c r="M442" s="115"/>
      <c r="N442" s="115"/>
      <c r="O442" s="115"/>
      <c r="P442" s="115"/>
      <c r="Q442" s="115"/>
      <c r="R442" s="115"/>
      <c r="S442" s="115"/>
      <c r="T442" s="115"/>
      <c r="U442" s="116"/>
      <c r="V442" s="116"/>
      <c r="W442" s="116"/>
      <c r="X442" s="116"/>
      <c r="Y442" s="116"/>
      <c r="Z442" s="116"/>
      <c r="AA442" s="116"/>
      <c r="AB442" s="116"/>
      <c r="AC442" s="116"/>
      <c r="AD442" s="116"/>
      <c r="AE442" s="116"/>
      <c r="AF442" s="116"/>
      <c r="AG442" s="116"/>
      <c r="AH442" s="116"/>
      <c r="AI442" s="116"/>
      <c r="AJ442" s="116"/>
      <c r="AK442" s="116"/>
      <c r="AL442" s="116"/>
      <c r="AM442" s="116"/>
      <c r="AN442" s="116"/>
      <c r="AO442" s="116"/>
      <c r="AP442" s="116"/>
      <c r="AQ442" s="116"/>
      <c r="AR442" s="116"/>
      <c r="AS442" s="116"/>
      <c r="AT442" s="116"/>
      <c r="AU442" s="116"/>
      <c r="AV442" s="116"/>
      <c r="AW442" s="117"/>
    </row>
    <row r="443" ht="15.75" customHeight="1">
      <c r="A443" s="28"/>
      <c r="B443" s="28"/>
      <c r="C443" s="28"/>
      <c r="D443" s="28"/>
      <c r="E443" s="28"/>
      <c r="F443" s="28"/>
      <c r="G443" s="28"/>
      <c r="H443" s="28"/>
      <c r="I443" s="28"/>
      <c r="J443" s="28"/>
      <c r="K443" s="28"/>
      <c r="L443" s="28"/>
      <c r="M443" s="115"/>
      <c r="N443" s="115"/>
      <c r="O443" s="115"/>
      <c r="P443" s="115"/>
      <c r="Q443" s="115"/>
      <c r="R443" s="115"/>
      <c r="S443" s="115"/>
      <c r="T443" s="115"/>
      <c r="U443" s="116"/>
      <c r="V443" s="116"/>
      <c r="W443" s="116"/>
      <c r="X443" s="116"/>
      <c r="Y443" s="116"/>
      <c r="Z443" s="116"/>
      <c r="AA443" s="116"/>
      <c r="AB443" s="116"/>
      <c r="AC443" s="116"/>
      <c r="AD443" s="116"/>
      <c r="AE443" s="116"/>
      <c r="AF443" s="116"/>
      <c r="AG443" s="116"/>
      <c r="AH443" s="116"/>
      <c r="AI443" s="116"/>
      <c r="AJ443" s="116"/>
      <c r="AK443" s="116"/>
      <c r="AL443" s="116"/>
      <c r="AM443" s="116"/>
      <c r="AN443" s="116"/>
      <c r="AO443" s="116"/>
      <c r="AP443" s="116"/>
      <c r="AQ443" s="116"/>
      <c r="AR443" s="116"/>
      <c r="AS443" s="116"/>
      <c r="AT443" s="116"/>
      <c r="AU443" s="116"/>
      <c r="AV443" s="116"/>
      <c r="AW443" s="117"/>
    </row>
    <row r="444" ht="15.75" customHeight="1">
      <c r="A444" s="28"/>
      <c r="B444" s="28"/>
      <c r="C444" s="28"/>
      <c r="D444" s="28"/>
      <c r="E444" s="28"/>
      <c r="F444" s="28"/>
      <c r="G444" s="28"/>
      <c r="H444" s="28"/>
      <c r="I444" s="28"/>
      <c r="J444" s="28"/>
      <c r="K444" s="28"/>
      <c r="L444" s="28"/>
      <c r="M444" s="115"/>
      <c r="N444" s="115"/>
      <c r="O444" s="115"/>
      <c r="P444" s="115"/>
      <c r="Q444" s="115"/>
      <c r="R444" s="115"/>
      <c r="S444" s="115"/>
      <c r="T444" s="115"/>
      <c r="U444" s="116"/>
      <c r="V444" s="116"/>
      <c r="W444" s="116"/>
      <c r="X444" s="116"/>
      <c r="Y444" s="116"/>
      <c r="Z444" s="116"/>
      <c r="AA444" s="116"/>
      <c r="AB444" s="116"/>
      <c r="AC444" s="116"/>
      <c r="AD444" s="116"/>
      <c r="AE444" s="116"/>
      <c r="AF444" s="116"/>
      <c r="AG444" s="116"/>
      <c r="AH444" s="116"/>
      <c r="AI444" s="116"/>
      <c r="AJ444" s="116"/>
      <c r="AK444" s="116"/>
      <c r="AL444" s="116"/>
      <c r="AM444" s="116"/>
      <c r="AN444" s="116"/>
      <c r="AO444" s="116"/>
      <c r="AP444" s="116"/>
      <c r="AQ444" s="116"/>
      <c r="AR444" s="116"/>
      <c r="AS444" s="116"/>
      <c r="AT444" s="116"/>
      <c r="AU444" s="116"/>
      <c r="AV444" s="116"/>
      <c r="AW444" s="117"/>
    </row>
    <row r="445" ht="15.75" customHeight="1">
      <c r="A445" s="28"/>
      <c r="B445" s="28"/>
      <c r="C445" s="28"/>
      <c r="D445" s="28"/>
      <c r="E445" s="28"/>
      <c r="F445" s="28"/>
      <c r="G445" s="28"/>
      <c r="H445" s="28"/>
      <c r="I445" s="28"/>
      <c r="J445" s="28"/>
      <c r="K445" s="28"/>
      <c r="L445" s="28"/>
      <c r="M445" s="115"/>
      <c r="N445" s="115"/>
      <c r="O445" s="115"/>
      <c r="P445" s="115"/>
      <c r="Q445" s="115"/>
      <c r="R445" s="115"/>
      <c r="S445" s="115"/>
      <c r="T445" s="115"/>
      <c r="U445" s="116"/>
      <c r="V445" s="116"/>
      <c r="W445" s="116"/>
      <c r="X445" s="116"/>
      <c r="Y445" s="116"/>
      <c r="Z445" s="116"/>
      <c r="AA445" s="116"/>
      <c r="AB445" s="116"/>
      <c r="AC445" s="116"/>
      <c r="AD445" s="116"/>
      <c r="AE445" s="116"/>
      <c r="AF445" s="116"/>
      <c r="AG445" s="116"/>
      <c r="AH445" s="116"/>
      <c r="AI445" s="116"/>
      <c r="AJ445" s="116"/>
      <c r="AK445" s="116"/>
      <c r="AL445" s="116"/>
      <c r="AM445" s="116"/>
      <c r="AN445" s="116"/>
      <c r="AO445" s="116"/>
      <c r="AP445" s="116"/>
      <c r="AQ445" s="116"/>
      <c r="AR445" s="116"/>
      <c r="AS445" s="116"/>
      <c r="AT445" s="116"/>
      <c r="AU445" s="116"/>
      <c r="AV445" s="116"/>
      <c r="AW445" s="117"/>
    </row>
    <row r="446" ht="15.75" customHeight="1">
      <c r="A446" s="28"/>
      <c r="B446" s="28"/>
      <c r="C446" s="28"/>
      <c r="D446" s="28"/>
      <c r="E446" s="28"/>
      <c r="F446" s="28"/>
      <c r="G446" s="28"/>
      <c r="H446" s="28"/>
      <c r="I446" s="28"/>
      <c r="J446" s="28"/>
      <c r="K446" s="28"/>
      <c r="L446" s="28"/>
      <c r="M446" s="115"/>
      <c r="N446" s="115"/>
      <c r="O446" s="115"/>
      <c r="P446" s="115"/>
      <c r="Q446" s="115"/>
      <c r="R446" s="115"/>
      <c r="S446" s="115"/>
      <c r="T446" s="115"/>
      <c r="U446" s="116"/>
      <c r="V446" s="116"/>
      <c r="W446" s="116"/>
      <c r="X446" s="116"/>
      <c r="Y446" s="116"/>
      <c r="Z446" s="116"/>
      <c r="AA446" s="116"/>
      <c r="AB446" s="116"/>
      <c r="AC446" s="116"/>
      <c r="AD446" s="116"/>
      <c r="AE446" s="116"/>
      <c r="AF446" s="116"/>
      <c r="AG446" s="116"/>
      <c r="AH446" s="116"/>
      <c r="AI446" s="116"/>
      <c r="AJ446" s="116"/>
      <c r="AK446" s="116"/>
      <c r="AL446" s="116"/>
      <c r="AM446" s="116"/>
      <c r="AN446" s="116"/>
      <c r="AO446" s="116"/>
      <c r="AP446" s="116"/>
      <c r="AQ446" s="116"/>
      <c r="AR446" s="116"/>
      <c r="AS446" s="116"/>
      <c r="AT446" s="116"/>
      <c r="AU446" s="116"/>
      <c r="AV446" s="116"/>
      <c r="AW446" s="117"/>
    </row>
    <row r="447" ht="15.75" customHeight="1">
      <c r="A447" s="28"/>
      <c r="B447" s="28"/>
      <c r="C447" s="28"/>
      <c r="D447" s="28"/>
      <c r="E447" s="28"/>
      <c r="F447" s="28"/>
      <c r="G447" s="28"/>
      <c r="H447" s="28"/>
      <c r="I447" s="28"/>
      <c r="J447" s="28"/>
      <c r="K447" s="28"/>
      <c r="L447" s="28"/>
      <c r="M447" s="115"/>
      <c r="N447" s="115"/>
      <c r="O447" s="115"/>
      <c r="P447" s="115"/>
      <c r="Q447" s="115"/>
      <c r="R447" s="115"/>
      <c r="S447" s="115"/>
      <c r="T447" s="115"/>
      <c r="U447" s="116"/>
      <c r="V447" s="116"/>
      <c r="W447" s="116"/>
      <c r="X447" s="116"/>
      <c r="Y447" s="116"/>
      <c r="Z447" s="116"/>
      <c r="AA447" s="116"/>
      <c r="AB447" s="116"/>
      <c r="AC447" s="116"/>
      <c r="AD447" s="116"/>
      <c r="AE447" s="116"/>
      <c r="AF447" s="116"/>
      <c r="AG447" s="116"/>
      <c r="AH447" s="116"/>
      <c r="AI447" s="116"/>
      <c r="AJ447" s="116"/>
      <c r="AK447" s="116"/>
      <c r="AL447" s="116"/>
      <c r="AM447" s="116"/>
      <c r="AN447" s="116"/>
      <c r="AO447" s="116"/>
      <c r="AP447" s="116"/>
      <c r="AQ447" s="116"/>
      <c r="AR447" s="116"/>
      <c r="AS447" s="116"/>
      <c r="AT447" s="116"/>
      <c r="AU447" s="116"/>
      <c r="AV447" s="116"/>
      <c r="AW447" s="117"/>
    </row>
    <row r="448" ht="15.75" customHeight="1">
      <c r="A448" s="28"/>
      <c r="B448" s="28"/>
      <c r="C448" s="28"/>
      <c r="D448" s="28"/>
      <c r="E448" s="28"/>
      <c r="F448" s="28"/>
      <c r="G448" s="28"/>
      <c r="H448" s="28"/>
      <c r="I448" s="28"/>
      <c r="J448" s="28"/>
      <c r="K448" s="28"/>
      <c r="L448" s="28"/>
      <c r="M448" s="115"/>
      <c r="N448" s="115"/>
      <c r="O448" s="115"/>
      <c r="P448" s="115"/>
      <c r="Q448" s="115"/>
      <c r="R448" s="115"/>
      <c r="S448" s="115"/>
      <c r="T448" s="115"/>
      <c r="U448" s="116"/>
      <c r="V448" s="116"/>
      <c r="W448" s="116"/>
      <c r="X448" s="116"/>
      <c r="Y448" s="116"/>
      <c r="Z448" s="116"/>
      <c r="AA448" s="116"/>
      <c r="AB448" s="116"/>
      <c r="AC448" s="116"/>
      <c r="AD448" s="116"/>
      <c r="AE448" s="116"/>
      <c r="AF448" s="116"/>
      <c r="AG448" s="116"/>
      <c r="AH448" s="116"/>
      <c r="AI448" s="116"/>
      <c r="AJ448" s="116"/>
      <c r="AK448" s="116"/>
      <c r="AL448" s="116"/>
      <c r="AM448" s="116"/>
      <c r="AN448" s="116"/>
      <c r="AO448" s="116"/>
      <c r="AP448" s="116"/>
      <c r="AQ448" s="116"/>
      <c r="AR448" s="116"/>
      <c r="AS448" s="116"/>
      <c r="AT448" s="116"/>
      <c r="AU448" s="116"/>
      <c r="AV448" s="116"/>
      <c r="AW448" s="117"/>
    </row>
    <row r="449" ht="15.75" customHeight="1">
      <c r="A449" s="28"/>
      <c r="B449" s="28"/>
      <c r="C449" s="28"/>
      <c r="D449" s="28"/>
      <c r="E449" s="28"/>
      <c r="F449" s="28"/>
      <c r="G449" s="28"/>
      <c r="H449" s="28"/>
      <c r="I449" s="28"/>
      <c r="J449" s="28"/>
      <c r="K449" s="28"/>
      <c r="L449" s="28"/>
      <c r="M449" s="115"/>
      <c r="N449" s="115"/>
      <c r="O449" s="115"/>
      <c r="P449" s="115"/>
      <c r="Q449" s="115"/>
      <c r="R449" s="115"/>
      <c r="S449" s="115"/>
      <c r="T449" s="115"/>
      <c r="U449" s="116"/>
      <c r="V449" s="116"/>
      <c r="W449" s="116"/>
      <c r="X449" s="116"/>
      <c r="Y449" s="116"/>
      <c r="Z449" s="116"/>
      <c r="AA449" s="116"/>
      <c r="AB449" s="116"/>
      <c r="AC449" s="116"/>
      <c r="AD449" s="116"/>
      <c r="AE449" s="116"/>
      <c r="AF449" s="116"/>
      <c r="AG449" s="116"/>
      <c r="AH449" s="116"/>
      <c r="AI449" s="116"/>
      <c r="AJ449" s="116"/>
      <c r="AK449" s="116"/>
      <c r="AL449" s="116"/>
      <c r="AM449" s="116"/>
      <c r="AN449" s="116"/>
      <c r="AO449" s="116"/>
      <c r="AP449" s="116"/>
      <c r="AQ449" s="116"/>
      <c r="AR449" s="116"/>
      <c r="AS449" s="116"/>
      <c r="AT449" s="116"/>
      <c r="AU449" s="116"/>
      <c r="AV449" s="116"/>
      <c r="AW449" s="117"/>
    </row>
    <row r="450" ht="15.75" customHeight="1">
      <c r="A450" s="28"/>
      <c r="B450" s="28"/>
      <c r="C450" s="28"/>
      <c r="D450" s="28"/>
      <c r="E450" s="28"/>
      <c r="F450" s="28"/>
      <c r="G450" s="28"/>
      <c r="H450" s="28"/>
      <c r="I450" s="28"/>
      <c r="J450" s="28"/>
      <c r="K450" s="28"/>
      <c r="L450" s="28"/>
      <c r="M450" s="115"/>
      <c r="N450" s="115"/>
      <c r="O450" s="115"/>
      <c r="P450" s="115"/>
      <c r="Q450" s="115"/>
      <c r="R450" s="115"/>
      <c r="S450" s="115"/>
      <c r="T450" s="115"/>
      <c r="U450" s="116"/>
      <c r="V450" s="116"/>
      <c r="W450" s="116"/>
      <c r="X450" s="116"/>
      <c r="Y450" s="116"/>
      <c r="Z450" s="116"/>
      <c r="AA450" s="116"/>
      <c r="AB450" s="116"/>
      <c r="AC450" s="116"/>
      <c r="AD450" s="116"/>
      <c r="AE450" s="116"/>
      <c r="AF450" s="116"/>
      <c r="AG450" s="116"/>
      <c r="AH450" s="116"/>
      <c r="AI450" s="116"/>
      <c r="AJ450" s="116"/>
      <c r="AK450" s="116"/>
      <c r="AL450" s="116"/>
      <c r="AM450" s="116"/>
      <c r="AN450" s="116"/>
      <c r="AO450" s="116"/>
      <c r="AP450" s="116"/>
      <c r="AQ450" s="116"/>
      <c r="AR450" s="116"/>
      <c r="AS450" s="116"/>
      <c r="AT450" s="116"/>
      <c r="AU450" s="116"/>
      <c r="AV450" s="116"/>
      <c r="AW450" s="117"/>
    </row>
    <row r="451" ht="15.75" customHeight="1">
      <c r="A451" s="28"/>
      <c r="B451" s="28"/>
      <c r="C451" s="28"/>
      <c r="D451" s="28"/>
      <c r="E451" s="28"/>
      <c r="F451" s="28"/>
      <c r="G451" s="28"/>
      <c r="H451" s="28"/>
      <c r="I451" s="28"/>
      <c r="J451" s="28"/>
      <c r="K451" s="28"/>
      <c r="L451" s="28"/>
      <c r="M451" s="115"/>
      <c r="N451" s="115"/>
      <c r="O451" s="115"/>
      <c r="P451" s="115"/>
      <c r="Q451" s="115"/>
      <c r="R451" s="115"/>
      <c r="S451" s="115"/>
      <c r="T451" s="115"/>
      <c r="U451" s="116"/>
      <c r="V451" s="116"/>
      <c r="W451" s="116"/>
      <c r="X451" s="116"/>
      <c r="Y451" s="116"/>
      <c r="Z451" s="116"/>
      <c r="AA451" s="116"/>
      <c r="AB451" s="116"/>
      <c r="AC451" s="116"/>
      <c r="AD451" s="116"/>
      <c r="AE451" s="116"/>
      <c r="AF451" s="116"/>
      <c r="AG451" s="116"/>
      <c r="AH451" s="116"/>
      <c r="AI451" s="116"/>
      <c r="AJ451" s="116"/>
      <c r="AK451" s="116"/>
      <c r="AL451" s="116"/>
      <c r="AM451" s="116"/>
      <c r="AN451" s="116"/>
      <c r="AO451" s="116"/>
      <c r="AP451" s="116"/>
      <c r="AQ451" s="116"/>
      <c r="AR451" s="116"/>
      <c r="AS451" s="116"/>
      <c r="AT451" s="116"/>
      <c r="AU451" s="116"/>
      <c r="AV451" s="116"/>
      <c r="AW451" s="117"/>
    </row>
    <row r="452" ht="15.75" customHeight="1">
      <c r="A452" s="28"/>
      <c r="B452" s="28"/>
      <c r="C452" s="28"/>
      <c r="D452" s="28"/>
      <c r="E452" s="28"/>
      <c r="F452" s="28"/>
      <c r="G452" s="28"/>
      <c r="H452" s="28"/>
      <c r="I452" s="28"/>
      <c r="J452" s="28"/>
      <c r="K452" s="28"/>
      <c r="L452" s="28"/>
      <c r="M452" s="115"/>
      <c r="N452" s="115"/>
      <c r="O452" s="115"/>
      <c r="P452" s="115"/>
      <c r="Q452" s="115"/>
      <c r="R452" s="115"/>
      <c r="S452" s="115"/>
      <c r="T452" s="115"/>
      <c r="U452" s="116"/>
      <c r="V452" s="116"/>
      <c r="W452" s="116"/>
      <c r="X452" s="116"/>
      <c r="Y452" s="116"/>
      <c r="Z452" s="116"/>
      <c r="AA452" s="116"/>
      <c r="AB452" s="116"/>
      <c r="AC452" s="116"/>
      <c r="AD452" s="116"/>
      <c r="AE452" s="116"/>
      <c r="AF452" s="116"/>
      <c r="AG452" s="116"/>
      <c r="AH452" s="116"/>
      <c r="AI452" s="116"/>
      <c r="AJ452" s="116"/>
      <c r="AK452" s="116"/>
      <c r="AL452" s="116"/>
      <c r="AM452" s="116"/>
      <c r="AN452" s="116"/>
      <c r="AO452" s="116"/>
      <c r="AP452" s="116"/>
      <c r="AQ452" s="116"/>
      <c r="AR452" s="116"/>
      <c r="AS452" s="116"/>
      <c r="AT452" s="116"/>
      <c r="AU452" s="116"/>
      <c r="AV452" s="116"/>
      <c r="AW452" s="117"/>
    </row>
    <row r="453" ht="15.75" customHeight="1">
      <c r="A453" s="28"/>
      <c r="B453" s="28"/>
      <c r="C453" s="28"/>
      <c r="D453" s="28"/>
      <c r="E453" s="28"/>
      <c r="F453" s="28"/>
      <c r="G453" s="28"/>
      <c r="H453" s="28"/>
      <c r="I453" s="28"/>
      <c r="J453" s="28"/>
      <c r="K453" s="28"/>
      <c r="L453" s="28"/>
      <c r="M453" s="115"/>
      <c r="N453" s="115"/>
      <c r="O453" s="115"/>
      <c r="P453" s="115"/>
      <c r="Q453" s="115"/>
      <c r="R453" s="115"/>
      <c r="S453" s="115"/>
      <c r="T453" s="115"/>
      <c r="U453" s="116"/>
      <c r="V453" s="116"/>
      <c r="W453" s="116"/>
      <c r="X453" s="116"/>
      <c r="Y453" s="116"/>
      <c r="Z453" s="116"/>
      <c r="AA453" s="116"/>
      <c r="AB453" s="116"/>
      <c r="AC453" s="116"/>
      <c r="AD453" s="116"/>
      <c r="AE453" s="116"/>
      <c r="AF453" s="116"/>
      <c r="AG453" s="116"/>
      <c r="AH453" s="116"/>
      <c r="AI453" s="116"/>
      <c r="AJ453" s="116"/>
      <c r="AK453" s="116"/>
      <c r="AL453" s="116"/>
      <c r="AM453" s="116"/>
      <c r="AN453" s="116"/>
      <c r="AO453" s="116"/>
      <c r="AP453" s="116"/>
      <c r="AQ453" s="116"/>
      <c r="AR453" s="116"/>
      <c r="AS453" s="116"/>
      <c r="AT453" s="116"/>
      <c r="AU453" s="116"/>
      <c r="AV453" s="116"/>
      <c r="AW453" s="117"/>
    </row>
    <row r="454" ht="15.75" customHeight="1">
      <c r="A454" s="28"/>
      <c r="B454" s="28"/>
      <c r="C454" s="28"/>
      <c r="D454" s="28"/>
      <c r="E454" s="28"/>
      <c r="F454" s="28"/>
      <c r="G454" s="28"/>
      <c r="H454" s="28"/>
      <c r="I454" s="28"/>
      <c r="J454" s="28"/>
      <c r="K454" s="28"/>
      <c r="L454" s="28"/>
      <c r="M454" s="115"/>
      <c r="N454" s="115"/>
      <c r="O454" s="115"/>
      <c r="P454" s="115"/>
      <c r="Q454" s="115"/>
      <c r="R454" s="115"/>
      <c r="S454" s="115"/>
      <c r="T454" s="115"/>
      <c r="U454" s="116"/>
      <c r="V454" s="116"/>
      <c r="W454" s="116"/>
      <c r="X454" s="116"/>
      <c r="Y454" s="116"/>
      <c r="Z454" s="116"/>
      <c r="AA454" s="116"/>
      <c r="AB454" s="116"/>
      <c r="AC454" s="116"/>
      <c r="AD454" s="116"/>
      <c r="AE454" s="116"/>
      <c r="AF454" s="116"/>
      <c r="AG454" s="116"/>
      <c r="AH454" s="116"/>
      <c r="AI454" s="116"/>
      <c r="AJ454" s="116"/>
      <c r="AK454" s="116"/>
      <c r="AL454" s="116"/>
      <c r="AM454" s="116"/>
      <c r="AN454" s="116"/>
      <c r="AO454" s="116"/>
      <c r="AP454" s="116"/>
      <c r="AQ454" s="116"/>
      <c r="AR454" s="116"/>
      <c r="AS454" s="116"/>
      <c r="AT454" s="116"/>
      <c r="AU454" s="116"/>
      <c r="AV454" s="116"/>
      <c r="AW454" s="117"/>
    </row>
    <row r="455" ht="15.75" customHeight="1">
      <c r="A455" s="28"/>
      <c r="B455" s="28"/>
      <c r="C455" s="28"/>
      <c r="D455" s="28"/>
      <c r="E455" s="28"/>
      <c r="F455" s="28"/>
      <c r="G455" s="28"/>
      <c r="H455" s="28"/>
      <c r="I455" s="28"/>
      <c r="J455" s="28"/>
      <c r="K455" s="28"/>
      <c r="L455" s="28"/>
      <c r="M455" s="115"/>
      <c r="N455" s="115"/>
      <c r="O455" s="115"/>
      <c r="P455" s="115"/>
      <c r="Q455" s="115"/>
      <c r="R455" s="115"/>
      <c r="S455" s="115"/>
      <c r="T455" s="115"/>
      <c r="U455" s="116"/>
      <c r="V455" s="116"/>
      <c r="W455" s="116"/>
      <c r="X455" s="116"/>
      <c r="Y455" s="116"/>
      <c r="Z455" s="116"/>
      <c r="AA455" s="116"/>
      <c r="AB455" s="116"/>
      <c r="AC455" s="116"/>
      <c r="AD455" s="116"/>
      <c r="AE455" s="116"/>
      <c r="AF455" s="116"/>
      <c r="AG455" s="116"/>
      <c r="AH455" s="116"/>
      <c r="AI455" s="116"/>
      <c r="AJ455" s="116"/>
      <c r="AK455" s="116"/>
      <c r="AL455" s="116"/>
      <c r="AM455" s="116"/>
      <c r="AN455" s="116"/>
      <c r="AO455" s="116"/>
      <c r="AP455" s="116"/>
      <c r="AQ455" s="116"/>
      <c r="AR455" s="116"/>
      <c r="AS455" s="116"/>
      <c r="AT455" s="116"/>
      <c r="AU455" s="116"/>
      <c r="AV455" s="116"/>
      <c r="AW455" s="117"/>
    </row>
    <row r="456" ht="15.75" customHeight="1">
      <c r="A456" s="28"/>
      <c r="B456" s="28"/>
      <c r="C456" s="28"/>
      <c r="D456" s="28"/>
      <c r="E456" s="28"/>
      <c r="F456" s="28"/>
      <c r="G456" s="28"/>
      <c r="H456" s="28"/>
      <c r="I456" s="28"/>
      <c r="J456" s="28"/>
      <c r="K456" s="28"/>
      <c r="L456" s="28"/>
      <c r="M456" s="115"/>
      <c r="N456" s="115"/>
      <c r="O456" s="115"/>
      <c r="P456" s="115"/>
      <c r="Q456" s="115"/>
      <c r="R456" s="115"/>
      <c r="S456" s="115"/>
      <c r="T456" s="115"/>
      <c r="U456" s="116"/>
      <c r="V456" s="116"/>
      <c r="W456" s="116"/>
      <c r="X456" s="116"/>
      <c r="Y456" s="116"/>
      <c r="Z456" s="116"/>
      <c r="AA456" s="116"/>
      <c r="AB456" s="116"/>
      <c r="AC456" s="116"/>
      <c r="AD456" s="116"/>
      <c r="AE456" s="116"/>
      <c r="AF456" s="116"/>
      <c r="AG456" s="116"/>
      <c r="AH456" s="116"/>
      <c r="AI456" s="116"/>
      <c r="AJ456" s="116"/>
      <c r="AK456" s="116"/>
      <c r="AL456" s="116"/>
      <c r="AM456" s="116"/>
      <c r="AN456" s="116"/>
      <c r="AO456" s="116"/>
      <c r="AP456" s="116"/>
      <c r="AQ456" s="116"/>
      <c r="AR456" s="116"/>
      <c r="AS456" s="116"/>
      <c r="AT456" s="116"/>
      <c r="AU456" s="116"/>
      <c r="AV456" s="116"/>
      <c r="AW456" s="117"/>
    </row>
    <row r="457" ht="15.75" customHeight="1">
      <c r="A457" s="28"/>
      <c r="B457" s="28"/>
      <c r="C457" s="28"/>
      <c r="D457" s="28"/>
      <c r="E457" s="28"/>
      <c r="F457" s="28"/>
      <c r="G457" s="28"/>
      <c r="H457" s="28"/>
      <c r="I457" s="28"/>
      <c r="J457" s="28"/>
      <c r="K457" s="28"/>
      <c r="L457" s="28"/>
      <c r="M457" s="115"/>
      <c r="N457" s="115"/>
      <c r="O457" s="115"/>
      <c r="P457" s="115"/>
      <c r="Q457" s="115"/>
      <c r="R457" s="115"/>
      <c r="S457" s="115"/>
      <c r="T457" s="115"/>
      <c r="U457" s="116"/>
      <c r="V457" s="116"/>
      <c r="W457" s="116"/>
      <c r="X457" s="116"/>
      <c r="Y457" s="116"/>
      <c r="Z457" s="116"/>
      <c r="AA457" s="116"/>
      <c r="AB457" s="116"/>
      <c r="AC457" s="116"/>
      <c r="AD457" s="116"/>
      <c r="AE457" s="116"/>
      <c r="AF457" s="116"/>
      <c r="AG457" s="116"/>
      <c r="AH457" s="116"/>
      <c r="AI457" s="116"/>
      <c r="AJ457" s="116"/>
      <c r="AK457" s="116"/>
      <c r="AL457" s="116"/>
      <c r="AM457" s="116"/>
      <c r="AN457" s="116"/>
      <c r="AO457" s="116"/>
      <c r="AP457" s="116"/>
      <c r="AQ457" s="116"/>
      <c r="AR457" s="116"/>
      <c r="AS457" s="116"/>
      <c r="AT457" s="116"/>
      <c r="AU457" s="116"/>
      <c r="AV457" s="116"/>
      <c r="AW457" s="117"/>
    </row>
    <row r="458" ht="15.75" customHeight="1">
      <c r="A458" s="28"/>
      <c r="B458" s="28"/>
      <c r="C458" s="28"/>
      <c r="D458" s="28"/>
      <c r="E458" s="28"/>
      <c r="F458" s="28"/>
      <c r="G458" s="28"/>
      <c r="H458" s="28"/>
      <c r="I458" s="28"/>
      <c r="J458" s="28"/>
      <c r="K458" s="28"/>
      <c r="L458" s="28"/>
      <c r="M458" s="115"/>
      <c r="N458" s="115"/>
      <c r="O458" s="115"/>
      <c r="P458" s="115"/>
      <c r="Q458" s="115"/>
      <c r="R458" s="115"/>
      <c r="S458" s="115"/>
      <c r="T458" s="115"/>
      <c r="U458" s="116"/>
      <c r="V458" s="116"/>
      <c r="W458" s="116"/>
      <c r="X458" s="116"/>
      <c r="Y458" s="116"/>
      <c r="Z458" s="116"/>
      <c r="AA458" s="116"/>
      <c r="AB458" s="116"/>
      <c r="AC458" s="116"/>
      <c r="AD458" s="116"/>
      <c r="AE458" s="116"/>
      <c r="AF458" s="116"/>
      <c r="AG458" s="116"/>
      <c r="AH458" s="116"/>
      <c r="AI458" s="116"/>
      <c r="AJ458" s="116"/>
      <c r="AK458" s="116"/>
      <c r="AL458" s="116"/>
      <c r="AM458" s="116"/>
      <c r="AN458" s="116"/>
      <c r="AO458" s="116"/>
      <c r="AP458" s="116"/>
      <c r="AQ458" s="116"/>
      <c r="AR458" s="116"/>
      <c r="AS458" s="116"/>
      <c r="AT458" s="116"/>
      <c r="AU458" s="116"/>
      <c r="AV458" s="116"/>
      <c r="AW458" s="117"/>
    </row>
    <row r="459" ht="15.75" customHeight="1">
      <c r="A459" s="28"/>
      <c r="B459" s="28"/>
      <c r="C459" s="28"/>
      <c r="D459" s="28"/>
      <c r="E459" s="28"/>
      <c r="F459" s="28"/>
      <c r="G459" s="28"/>
      <c r="H459" s="28"/>
      <c r="I459" s="28"/>
      <c r="J459" s="28"/>
      <c r="K459" s="28"/>
      <c r="L459" s="28"/>
      <c r="M459" s="115"/>
      <c r="N459" s="115"/>
      <c r="O459" s="115"/>
      <c r="P459" s="115"/>
      <c r="Q459" s="115"/>
      <c r="R459" s="115"/>
      <c r="S459" s="115"/>
      <c r="T459" s="115"/>
      <c r="U459" s="116"/>
      <c r="V459" s="116"/>
      <c r="W459" s="116"/>
      <c r="X459" s="116"/>
      <c r="Y459" s="116"/>
      <c r="Z459" s="116"/>
      <c r="AA459" s="116"/>
      <c r="AB459" s="116"/>
      <c r="AC459" s="116"/>
      <c r="AD459" s="116"/>
      <c r="AE459" s="116"/>
      <c r="AF459" s="116"/>
      <c r="AG459" s="116"/>
      <c r="AH459" s="116"/>
      <c r="AI459" s="116"/>
      <c r="AJ459" s="116"/>
      <c r="AK459" s="116"/>
      <c r="AL459" s="116"/>
      <c r="AM459" s="116"/>
      <c r="AN459" s="116"/>
      <c r="AO459" s="116"/>
      <c r="AP459" s="116"/>
      <c r="AQ459" s="116"/>
      <c r="AR459" s="116"/>
      <c r="AS459" s="116"/>
      <c r="AT459" s="116"/>
      <c r="AU459" s="116"/>
      <c r="AV459" s="116"/>
      <c r="AW459" s="117"/>
    </row>
    <row r="460" ht="15.75" customHeight="1">
      <c r="A460" s="28"/>
      <c r="B460" s="28"/>
      <c r="C460" s="28"/>
      <c r="D460" s="28"/>
      <c r="E460" s="28"/>
      <c r="F460" s="28"/>
      <c r="G460" s="28"/>
      <c r="H460" s="28"/>
      <c r="I460" s="28"/>
      <c r="J460" s="28"/>
      <c r="K460" s="28"/>
      <c r="L460" s="28"/>
      <c r="M460" s="115"/>
      <c r="N460" s="115"/>
      <c r="O460" s="115"/>
      <c r="P460" s="115"/>
      <c r="Q460" s="115"/>
      <c r="R460" s="115"/>
      <c r="S460" s="115"/>
      <c r="T460" s="115"/>
      <c r="U460" s="116"/>
      <c r="V460" s="116"/>
      <c r="W460" s="116"/>
      <c r="X460" s="116"/>
      <c r="Y460" s="116"/>
      <c r="Z460" s="116"/>
      <c r="AA460" s="116"/>
      <c r="AB460" s="116"/>
      <c r="AC460" s="116"/>
      <c r="AD460" s="116"/>
      <c r="AE460" s="116"/>
      <c r="AF460" s="116"/>
      <c r="AG460" s="116"/>
      <c r="AH460" s="116"/>
      <c r="AI460" s="116"/>
      <c r="AJ460" s="116"/>
      <c r="AK460" s="116"/>
      <c r="AL460" s="116"/>
      <c r="AM460" s="116"/>
      <c r="AN460" s="116"/>
      <c r="AO460" s="116"/>
      <c r="AP460" s="116"/>
      <c r="AQ460" s="116"/>
      <c r="AR460" s="116"/>
      <c r="AS460" s="116"/>
      <c r="AT460" s="116"/>
      <c r="AU460" s="116"/>
      <c r="AV460" s="116"/>
      <c r="AW460" s="117"/>
    </row>
    <row r="461" ht="15.75" customHeight="1">
      <c r="A461" s="28"/>
      <c r="B461" s="28"/>
      <c r="C461" s="28"/>
      <c r="D461" s="28"/>
      <c r="E461" s="28"/>
      <c r="F461" s="28"/>
      <c r="G461" s="28"/>
      <c r="H461" s="28"/>
      <c r="I461" s="28"/>
      <c r="J461" s="28"/>
      <c r="K461" s="28"/>
      <c r="L461" s="28"/>
      <c r="M461" s="115"/>
      <c r="N461" s="115"/>
      <c r="O461" s="115"/>
      <c r="P461" s="115"/>
      <c r="Q461" s="115"/>
      <c r="R461" s="115"/>
      <c r="S461" s="115"/>
      <c r="T461" s="115"/>
      <c r="U461" s="116"/>
      <c r="V461" s="116"/>
      <c r="W461" s="116"/>
      <c r="X461" s="116"/>
      <c r="Y461" s="116"/>
      <c r="Z461" s="116"/>
      <c r="AA461" s="116"/>
      <c r="AB461" s="116"/>
      <c r="AC461" s="116"/>
      <c r="AD461" s="116"/>
      <c r="AE461" s="116"/>
      <c r="AF461" s="116"/>
      <c r="AG461" s="116"/>
      <c r="AH461" s="116"/>
      <c r="AI461" s="116"/>
      <c r="AJ461" s="116"/>
      <c r="AK461" s="116"/>
      <c r="AL461" s="116"/>
      <c r="AM461" s="116"/>
      <c r="AN461" s="116"/>
      <c r="AO461" s="116"/>
      <c r="AP461" s="116"/>
      <c r="AQ461" s="116"/>
      <c r="AR461" s="116"/>
      <c r="AS461" s="116"/>
      <c r="AT461" s="116"/>
      <c r="AU461" s="116"/>
      <c r="AV461" s="116"/>
      <c r="AW461" s="117"/>
    </row>
    <row r="462" ht="15.75" customHeight="1">
      <c r="A462" s="28"/>
      <c r="B462" s="28"/>
      <c r="C462" s="28"/>
      <c r="D462" s="28"/>
      <c r="E462" s="28"/>
      <c r="F462" s="28"/>
      <c r="G462" s="28"/>
      <c r="H462" s="28"/>
      <c r="I462" s="28"/>
      <c r="J462" s="28"/>
      <c r="K462" s="28"/>
      <c r="L462" s="28"/>
      <c r="M462" s="115"/>
      <c r="N462" s="115"/>
      <c r="O462" s="115"/>
      <c r="P462" s="115"/>
      <c r="Q462" s="115"/>
      <c r="R462" s="115"/>
      <c r="S462" s="115"/>
      <c r="T462" s="115"/>
      <c r="U462" s="116"/>
      <c r="V462" s="116"/>
      <c r="W462" s="116"/>
      <c r="X462" s="116"/>
      <c r="Y462" s="116"/>
      <c r="Z462" s="116"/>
      <c r="AA462" s="116"/>
      <c r="AB462" s="116"/>
      <c r="AC462" s="116"/>
      <c r="AD462" s="116"/>
      <c r="AE462" s="116"/>
      <c r="AF462" s="116"/>
      <c r="AG462" s="116"/>
      <c r="AH462" s="116"/>
      <c r="AI462" s="116"/>
      <c r="AJ462" s="116"/>
      <c r="AK462" s="116"/>
      <c r="AL462" s="116"/>
      <c r="AM462" s="116"/>
      <c r="AN462" s="116"/>
      <c r="AO462" s="116"/>
      <c r="AP462" s="116"/>
      <c r="AQ462" s="116"/>
      <c r="AR462" s="116"/>
      <c r="AS462" s="116"/>
      <c r="AT462" s="116"/>
      <c r="AU462" s="116"/>
      <c r="AV462" s="116"/>
      <c r="AW462" s="117"/>
    </row>
    <row r="463" ht="15.75" customHeight="1">
      <c r="A463" s="28"/>
      <c r="B463" s="28"/>
      <c r="C463" s="28"/>
      <c r="D463" s="28"/>
      <c r="E463" s="28"/>
      <c r="F463" s="28"/>
      <c r="G463" s="28"/>
      <c r="H463" s="28"/>
      <c r="I463" s="28"/>
      <c r="J463" s="28"/>
      <c r="K463" s="28"/>
      <c r="L463" s="28"/>
      <c r="M463" s="115"/>
      <c r="N463" s="115"/>
      <c r="O463" s="115"/>
      <c r="P463" s="115"/>
      <c r="Q463" s="115"/>
      <c r="R463" s="115"/>
      <c r="S463" s="115"/>
      <c r="T463" s="115"/>
      <c r="U463" s="116"/>
      <c r="V463" s="116"/>
      <c r="W463" s="116"/>
      <c r="X463" s="116"/>
      <c r="Y463" s="116"/>
      <c r="Z463" s="116"/>
      <c r="AA463" s="116"/>
      <c r="AB463" s="116"/>
      <c r="AC463" s="116"/>
      <c r="AD463" s="116"/>
      <c r="AE463" s="116"/>
      <c r="AF463" s="116"/>
      <c r="AG463" s="116"/>
      <c r="AH463" s="116"/>
      <c r="AI463" s="116"/>
      <c r="AJ463" s="116"/>
      <c r="AK463" s="116"/>
      <c r="AL463" s="116"/>
      <c r="AM463" s="116"/>
      <c r="AN463" s="116"/>
      <c r="AO463" s="116"/>
      <c r="AP463" s="116"/>
      <c r="AQ463" s="116"/>
      <c r="AR463" s="116"/>
      <c r="AS463" s="116"/>
      <c r="AT463" s="116"/>
      <c r="AU463" s="116"/>
      <c r="AV463" s="116"/>
      <c r="AW463" s="117"/>
    </row>
    <row r="464" ht="15.75" customHeight="1">
      <c r="A464" s="28"/>
      <c r="B464" s="28"/>
      <c r="C464" s="28"/>
      <c r="D464" s="28"/>
      <c r="E464" s="28"/>
      <c r="F464" s="28"/>
      <c r="G464" s="28"/>
      <c r="H464" s="28"/>
      <c r="I464" s="28"/>
      <c r="J464" s="28"/>
      <c r="K464" s="28"/>
      <c r="L464" s="28"/>
      <c r="M464" s="115"/>
      <c r="N464" s="115"/>
      <c r="O464" s="115"/>
      <c r="P464" s="115"/>
      <c r="Q464" s="115"/>
      <c r="R464" s="115"/>
      <c r="S464" s="115"/>
      <c r="T464" s="115"/>
      <c r="U464" s="116"/>
      <c r="V464" s="116"/>
      <c r="W464" s="116"/>
      <c r="X464" s="116"/>
      <c r="Y464" s="116"/>
      <c r="Z464" s="116"/>
      <c r="AA464" s="116"/>
      <c r="AB464" s="116"/>
      <c r="AC464" s="116"/>
      <c r="AD464" s="116"/>
      <c r="AE464" s="116"/>
      <c r="AF464" s="116"/>
      <c r="AG464" s="116"/>
      <c r="AH464" s="116"/>
      <c r="AI464" s="116"/>
      <c r="AJ464" s="116"/>
      <c r="AK464" s="116"/>
      <c r="AL464" s="116"/>
      <c r="AM464" s="116"/>
      <c r="AN464" s="116"/>
      <c r="AO464" s="116"/>
      <c r="AP464" s="116"/>
      <c r="AQ464" s="116"/>
      <c r="AR464" s="116"/>
      <c r="AS464" s="116"/>
      <c r="AT464" s="116"/>
      <c r="AU464" s="116"/>
      <c r="AV464" s="116"/>
      <c r="AW464" s="117"/>
    </row>
    <row r="465" ht="15.75" customHeight="1">
      <c r="A465" s="28"/>
      <c r="B465" s="28"/>
      <c r="C465" s="28"/>
      <c r="D465" s="28"/>
      <c r="E465" s="28"/>
      <c r="F465" s="28"/>
      <c r="G465" s="28"/>
      <c r="H465" s="28"/>
      <c r="I465" s="28"/>
      <c r="J465" s="28"/>
      <c r="K465" s="28"/>
      <c r="L465" s="28"/>
      <c r="M465" s="115"/>
      <c r="N465" s="115"/>
      <c r="O465" s="115"/>
      <c r="P465" s="115"/>
      <c r="Q465" s="115"/>
      <c r="R465" s="115"/>
      <c r="S465" s="115"/>
      <c r="T465" s="115"/>
      <c r="U465" s="116"/>
      <c r="V465" s="116"/>
      <c r="W465" s="116"/>
      <c r="X465" s="116"/>
      <c r="Y465" s="116"/>
      <c r="Z465" s="116"/>
      <c r="AA465" s="116"/>
      <c r="AB465" s="116"/>
      <c r="AC465" s="116"/>
      <c r="AD465" s="116"/>
      <c r="AE465" s="116"/>
      <c r="AF465" s="116"/>
      <c r="AG465" s="116"/>
      <c r="AH465" s="116"/>
      <c r="AI465" s="116"/>
      <c r="AJ465" s="116"/>
      <c r="AK465" s="116"/>
      <c r="AL465" s="116"/>
      <c r="AM465" s="116"/>
      <c r="AN465" s="116"/>
      <c r="AO465" s="116"/>
      <c r="AP465" s="116"/>
      <c r="AQ465" s="116"/>
      <c r="AR465" s="116"/>
      <c r="AS465" s="116"/>
      <c r="AT465" s="116"/>
      <c r="AU465" s="116"/>
      <c r="AV465" s="116"/>
      <c r="AW465" s="117"/>
    </row>
    <row r="466" ht="15.75" customHeight="1">
      <c r="A466" s="28"/>
      <c r="B466" s="28"/>
      <c r="C466" s="28"/>
      <c r="D466" s="28"/>
      <c r="E466" s="28"/>
      <c r="F466" s="28"/>
      <c r="G466" s="28"/>
      <c r="H466" s="28"/>
      <c r="I466" s="28"/>
      <c r="J466" s="28"/>
      <c r="K466" s="28"/>
      <c r="L466" s="28"/>
      <c r="M466" s="115"/>
      <c r="N466" s="115"/>
      <c r="O466" s="115"/>
      <c r="P466" s="115"/>
      <c r="Q466" s="115"/>
      <c r="R466" s="115"/>
      <c r="S466" s="115"/>
      <c r="T466" s="115"/>
      <c r="U466" s="116"/>
      <c r="V466" s="116"/>
      <c r="W466" s="116"/>
      <c r="X466" s="116"/>
      <c r="Y466" s="116"/>
      <c r="Z466" s="116"/>
      <c r="AA466" s="116"/>
      <c r="AB466" s="116"/>
      <c r="AC466" s="116"/>
      <c r="AD466" s="116"/>
      <c r="AE466" s="116"/>
      <c r="AF466" s="116"/>
      <c r="AG466" s="116"/>
      <c r="AH466" s="116"/>
      <c r="AI466" s="116"/>
      <c r="AJ466" s="116"/>
      <c r="AK466" s="116"/>
      <c r="AL466" s="116"/>
      <c r="AM466" s="116"/>
      <c r="AN466" s="116"/>
      <c r="AO466" s="116"/>
      <c r="AP466" s="116"/>
      <c r="AQ466" s="116"/>
      <c r="AR466" s="116"/>
      <c r="AS466" s="116"/>
      <c r="AT466" s="116"/>
      <c r="AU466" s="116"/>
      <c r="AV466" s="116"/>
      <c r="AW466" s="117"/>
    </row>
    <row r="467" ht="15.75" customHeight="1">
      <c r="A467" s="28"/>
      <c r="B467" s="28"/>
      <c r="C467" s="28"/>
      <c r="D467" s="28"/>
      <c r="E467" s="28"/>
      <c r="F467" s="28"/>
      <c r="G467" s="28"/>
      <c r="H467" s="28"/>
      <c r="I467" s="28"/>
      <c r="J467" s="28"/>
      <c r="K467" s="28"/>
      <c r="L467" s="28"/>
      <c r="M467" s="115"/>
      <c r="N467" s="115"/>
      <c r="O467" s="115"/>
      <c r="P467" s="115"/>
      <c r="Q467" s="115"/>
      <c r="R467" s="115"/>
      <c r="S467" s="115"/>
      <c r="T467" s="115"/>
      <c r="U467" s="116"/>
      <c r="V467" s="116"/>
      <c r="W467" s="116"/>
      <c r="X467" s="116"/>
      <c r="Y467" s="116"/>
      <c r="Z467" s="116"/>
      <c r="AA467" s="116"/>
      <c r="AB467" s="116"/>
      <c r="AC467" s="116"/>
      <c r="AD467" s="116"/>
      <c r="AE467" s="116"/>
      <c r="AF467" s="116"/>
      <c r="AG467" s="116"/>
      <c r="AH467" s="116"/>
      <c r="AI467" s="116"/>
      <c r="AJ467" s="116"/>
      <c r="AK467" s="116"/>
      <c r="AL467" s="116"/>
      <c r="AM467" s="116"/>
      <c r="AN467" s="116"/>
      <c r="AO467" s="116"/>
      <c r="AP467" s="116"/>
      <c r="AQ467" s="116"/>
      <c r="AR467" s="116"/>
      <c r="AS467" s="116"/>
      <c r="AT467" s="116"/>
      <c r="AU467" s="116"/>
      <c r="AV467" s="116"/>
      <c r="AW467" s="117"/>
    </row>
    <row r="468" ht="15.75" customHeight="1">
      <c r="A468" s="28"/>
      <c r="B468" s="28"/>
      <c r="C468" s="28"/>
      <c r="D468" s="28"/>
      <c r="E468" s="28"/>
      <c r="F468" s="28"/>
      <c r="G468" s="28"/>
      <c r="H468" s="28"/>
      <c r="I468" s="28"/>
      <c r="J468" s="28"/>
      <c r="K468" s="28"/>
      <c r="L468" s="28"/>
      <c r="M468" s="115"/>
      <c r="N468" s="115"/>
      <c r="O468" s="115"/>
      <c r="P468" s="115"/>
      <c r="Q468" s="115"/>
      <c r="R468" s="115"/>
      <c r="S468" s="115"/>
      <c r="T468" s="115"/>
      <c r="U468" s="116"/>
      <c r="V468" s="116"/>
      <c r="W468" s="116"/>
      <c r="X468" s="116"/>
      <c r="Y468" s="116"/>
      <c r="Z468" s="116"/>
      <c r="AA468" s="116"/>
      <c r="AB468" s="116"/>
      <c r="AC468" s="116"/>
      <c r="AD468" s="116"/>
      <c r="AE468" s="116"/>
      <c r="AF468" s="116"/>
      <c r="AG468" s="116"/>
      <c r="AH468" s="116"/>
      <c r="AI468" s="116"/>
      <c r="AJ468" s="116"/>
      <c r="AK468" s="116"/>
      <c r="AL468" s="116"/>
      <c r="AM468" s="116"/>
      <c r="AN468" s="116"/>
      <c r="AO468" s="116"/>
      <c r="AP468" s="116"/>
      <c r="AQ468" s="116"/>
      <c r="AR468" s="116"/>
      <c r="AS468" s="116"/>
      <c r="AT468" s="116"/>
      <c r="AU468" s="116"/>
      <c r="AV468" s="116"/>
      <c r="AW468" s="117"/>
    </row>
    <row r="469" ht="15.75" customHeight="1">
      <c r="A469" s="28"/>
      <c r="B469" s="28"/>
      <c r="C469" s="28"/>
      <c r="D469" s="28"/>
      <c r="E469" s="28"/>
      <c r="F469" s="28"/>
      <c r="G469" s="28"/>
      <c r="H469" s="28"/>
      <c r="I469" s="28"/>
      <c r="J469" s="28"/>
      <c r="K469" s="28"/>
      <c r="L469" s="28"/>
      <c r="M469" s="115"/>
      <c r="N469" s="115"/>
      <c r="O469" s="115"/>
      <c r="P469" s="115"/>
      <c r="Q469" s="115"/>
      <c r="R469" s="115"/>
      <c r="S469" s="115"/>
      <c r="T469" s="115"/>
      <c r="U469" s="116"/>
      <c r="V469" s="116"/>
      <c r="W469" s="116"/>
      <c r="X469" s="116"/>
      <c r="Y469" s="116"/>
      <c r="Z469" s="116"/>
      <c r="AA469" s="116"/>
      <c r="AB469" s="116"/>
      <c r="AC469" s="116"/>
      <c r="AD469" s="116"/>
      <c r="AE469" s="116"/>
      <c r="AF469" s="116"/>
      <c r="AG469" s="116"/>
      <c r="AH469" s="116"/>
      <c r="AI469" s="116"/>
      <c r="AJ469" s="116"/>
      <c r="AK469" s="116"/>
      <c r="AL469" s="116"/>
      <c r="AM469" s="116"/>
      <c r="AN469" s="116"/>
      <c r="AO469" s="116"/>
      <c r="AP469" s="116"/>
      <c r="AQ469" s="116"/>
      <c r="AR469" s="116"/>
      <c r="AS469" s="116"/>
      <c r="AT469" s="116"/>
      <c r="AU469" s="116"/>
      <c r="AV469" s="116"/>
      <c r="AW469" s="117"/>
    </row>
    <row r="470" ht="15.75" customHeight="1">
      <c r="A470" s="28"/>
      <c r="B470" s="28"/>
      <c r="C470" s="28"/>
      <c r="D470" s="28"/>
      <c r="E470" s="28"/>
      <c r="F470" s="28"/>
      <c r="G470" s="28"/>
      <c r="H470" s="28"/>
      <c r="I470" s="28"/>
      <c r="J470" s="28"/>
      <c r="K470" s="28"/>
      <c r="L470" s="28"/>
      <c r="M470" s="115"/>
      <c r="N470" s="115"/>
      <c r="O470" s="115"/>
      <c r="P470" s="115"/>
      <c r="Q470" s="115"/>
      <c r="R470" s="115"/>
      <c r="S470" s="115"/>
      <c r="T470" s="115"/>
      <c r="U470" s="116"/>
      <c r="V470" s="116"/>
      <c r="W470" s="116"/>
      <c r="X470" s="116"/>
      <c r="Y470" s="116"/>
      <c r="Z470" s="116"/>
      <c r="AA470" s="116"/>
      <c r="AB470" s="116"/>
      <c r="AC470" s="116"/>
      <c r="AD470" s="116"/>
      <c r="AE470" s="116"/>
      <c r="AF470" s="116"/>
      <c r="AG470" s="116"/>
      <c r="AH470" s="116"/>
      <c r="AI470" s="116"/>
      <c r="AJ470" s="116"/>
      <c r="AK470" s="116"/>
      <c r="AL470" s="116"/>
      <c r="AM470" s="116"/>
      <c r="AN470" s="116"/>
      <c r="AO470" s="116"/>
      <c r="AP470" s="116"/>
      <c r="AQ470" s="116"/>
      <c r="AR470" s="116"/>
      <c r="AS470" s="116"/>
      <c r="AT470" s="116"/>
      <c r="AU470" s="116"/>
      <c r="AV470" s="116"/>
      <c r="AW470" s="117"/>
    </row>
    <row r="471" ht="15.75" customHeight="1">
      <c r="A471" s="28"/>
      <c r="B471" s="28"/>
      <c r="C471" s="28"/>
      <c r="D471" s="28"/>
      <c r="E471" s="28"/>
      <c r="F471" s="28"/>
      <c r="G471" s="28"/>
      <c r="H471" s="28"/>
      <c r="I471" s="28"/>
      <c r="J471" s="28"/>
      <c r="K471" s="28"/>
      <c r="L471" s="28"/>
      <c r="M471" s="115"/>
      <c r="N471" s="115"/>
      <c r="O471" s="115"/>
      <c r="P471" s="115"/>
      <c r="Q471" s="115"/>
      <c r="R471" s="115"/>
      <c r="S471" s="115"/>
      <c r="T471" s="115"/>
      <c r="U471" s="116"/>
      <c r="V471" s="116"/>
      <c r="W471" s="116"/>
      <c r="X471" s="116"/>
      <c r="Y471" s="116"/>
      <c r="Z471" s="116"/>
      <c r="AA471" s="116"/>
      <c r="AB471" s="116"/>
      <c r="AC471" s="116"/>
      <c r="AD471" s="116"/>
      <c r="AE471" s="116"/>
      <c r="AF471" s="116"/>
      <c r="AG471" s="116"/>
      <c r="AH471" s="116"/>
      <c r="AI471" s="116"/>
      <c r="AJ471" s="116"/>
      <c r="AK471" s="116"/>
      <c r="AL471" s="116"/>
      <c r="AM471" s="116"/>
      <c r="AN471" s="116"/>
      <c r="AO471" s="116"/>
      <c r="AP471" s="116"/>
      <c r="AQ471" s="116"/>
      <c r="AR471" s="116"/>
      <c r="AS471" s="116"/>
      <c r="AT471" s="116"/>
      <c r="AU471" s="116"/>
      <c r="AV471" s="116"/>
      <c r="AW471" s="117"/>
    </row>
    <row r="472" ht="15.75" customHeight="1">
      <c r="A472" s="28"/>
      <c r="B472" s="28"/>
      <c r="C472" s="28"/>
      <c r="D472" s="28"/>
      <c r="E472" s="28"/>
      <c r="F472" s="28"/>
      <c r="G472" s="28"/>
      <c r="H472" s="28"/>
      <c r="I472" s="28"/>
      <c r="J472" s="28"/>
      <c r="K472" s="28"/>
      <c r="L472" s="28"/>
      <c r="M472" s="115"/>
      <c r="N472" s="115"/>
      <c r="O472" s="115"/>
      <c r="P472" s="115"/>
      <c r="Q472" s="115"/>
      <c r="R472" s="115"/>
      <c r="S472" s="115"/>
      <c r="T472" s="115"/>
      <c r="U472" s="116"/>
      <c r="V472" s="116"/>
      <c r="W472" s="116"/>
      <c r="X472" s="116"/>
      <c r="Y472" s="116"/>
      <c r="Z472" s="116"/>
      <c r="AA472" s="116"/>
      <c r="AB472" s="116"/>
      <c r="AC472" s="116"/>
      <c r="AD472" s="116"/>
      <c r="AE472" s="116"/>
      <c r="AF472" s="116"/>
      <c r="AG472" s="116"/>
      <c r="AH472" s="116"/>
      <c r="AI472" s="116"/>
      <c r="AJ472" s="116"/>
      <c r="AK472" s="116"/>
      <c r="AL472" s="116"/>
      <c r="AM472" s="116"/>
      <c r="AN472" s="116"/>
      <c r="AO472" s="116"/>
      <c r="AP472" s="116"/>
      <c r="AQ472" s="116"/>
      <c r="AR472" s="116"/>
      <c r="AS472" s="116"/>
      <c r="AT472" s="116"/>
      <c r="AU472" s="116"/>
      <c r="AV472" s="116"/>
      <c r="AW472" s="117"/>
    </row>
    <row r="473" ht="15.75" customHeight="1">
      <c r="A473" s="28"/>
      <c r="B473" s="28"/>
      <c r="C473" s="28"/>
      <c r="D473" s="28"/>
      <c r="E473" s="28"/>
      <c r="F473" s="28"/>
      <c r="G473" s="28"/>
      <c r="H473" s="28"/>
      <c r="I473" s="28"/>
      <c r="J473" s="28"/>
      <c r="K473" s="28"/>
      <c r="L473" s="28"/>
      <c r="M473" s="115"/>
      <c r="N473" s="115"/>
      <c r="O473" s="115"/>
      <c r="P473" s="115"/>
      <c r="Q473" s="115"/>
      <c r="R473" s="115"/>
      <c r="S473" s="115"/>
      <c r="T473" s="115"/>
      <c r="U473" s="116"/>
      <c r="V473" s="116"/>
      <c r="W473" s="116"/>
      <c r="X473" s="116"/>
      <c r="Y473" s="116"/>
      <c r="Z473" s="116"/>
      <c r="AA473" s="116"/>
      <c r="AB473" s="116"/>
      <c r="AC473" s="116"/>
      <c r="AD473" s="116"/>
      <c r="AE473" s="116"/>
      <c r="AF473" s="116"/>
      <c r="AG473" s="116"/>
      <c r="AH473" s="116"/>
      <c r="AI473" s="116"/>
      <c r="AJ473" s="116"/>
      <c r="AK473" s="116"/>
      <c r="AL473" s="116"/>
      <c r="AM473" s="116"/>
      <c r="AN473" s="116"/>
      <c r="AO473" s="116"/>
      <c r="AP473" s="116"/>
      <c r="AQ473" s="116"/>
      <c r="AR473" s="116"/>
      <c r="AS473" s="116"/>
      <c r="AT473" s="116"/>
      <c r="AU473" s="116"/>
      <c r="AV473" s="116"/>
      <c r="AW473" s="117"/>
    </row>
    <row r="474" ht="15.75" customHeight="1">
      <c r="A474" s="28"/>
      <c r="B474" s="28"/>
      <c r="C474" s="28"/>
      <c r="D474" s="28"/>
      <c r="E474" s="28"/>
      <c r="F474" s="28"/>
      <c r="G474" s="28"/>
      <c r="H474" s="28"/>
      <c r="I474" s="28"/>
      <c r="J474" s="28"/>
      <c r="K474" s="28"/>
      <c r="L474" s="28"/>
      <c r="M474" s="115"/>
      <c r="N474" s="115"/>
      <c r="O474" s="115"/>
      <c r="P474" s="115"/>
      <c r="Q474" s="115"/>
      <c r="R474" s="115"/>
      <c r="S474" s="115"/>
      <c r="T474" s="115"/>
      <c r="U474" s="116"/>
      <c r="V474" s="116"/>
      <c r="W474" s="116"/>
      <c r="X474" s="116"/>
      <c r="Y474" s="116"/>
      <c r="Z474" s="116"/>
      <c r="AA474" s="116"/>
      <c r="AB474" s="116"/>
      <c r="AC474" s="116"/>
      <c r="AD474" s="116"/>
      <c r="AE474" s="116"/>
      <c r="AF474" s="116"/>
      <c r="AG474" s="116"/>
      <c r="AH474" s="116"/>
      <c r="AI474" s="116"/>
      <c r="AJ474" s="116"/>
      <c r="AK474" s="116"/>
      <c r="AL474" s="116"/>
      <c r="AM474" s="116"/>
      <c r="AN474" s="116"/>
      <c r="AO474" s="116"/>
      <c r="AP474" s="116"/>
      <c r="AQ474" s="116"/>
      <c r="AR474" s="116"/>
      <c r="AS474" s="116"/>
      <c r="AT474" s="116"/>
      <c r="AU474" s="116"/>
      <c r="AV474" s="116"/>
      <c r="AW474" s="117"/>
    </row>
    <row r="475" ht="15.75" customHeight="1">
      <c r="A475" s="28"/>
      <c r="B475" s="28"/>
      <c r="C475" s="28"/>
      <c r="D475" s="28"/>
      <c r="E475" s="28"/>
      <c r="F475" s="28"/>
      <c r="G475" s="28"/>
      <c r="H475" s="28"/>
      <c r="I475" s="28"/>
      <c r="J475" s="28"/>
      <c r="K475" s="28"/>
      <c r="L475" s="28"/>
      <c r="M475" s="115"/>
      <c r="N475" s="115"/>
      <c r="O475" s="115"/>
      <c r="P475" s="115"/>
      <c r="Q475" s="115"/>
      <c r="R475" s="115"/>
      <c r="S475" s="115"/>
      <c r="T475" s="115"/>
      <c r="U475" s="116"/>
      <c r="V475" s="116"/>
      <c r="W475" s="116"/>
      <c r="X475" s="116"/>
      <c r="Y475" s="116"/>
      <c r="Z475" s="116"/>
      <c r="AA475" s="116"/>
      <c r="AB475" s="116"/>
      <c r="AC475" s="116"/>
      <c r="AD475" s="116"/>
      <c r="AE475" s="116"/>
      <c r="AF475" s="116"/>
      <c r="AG475" s="116"/>
      <c r="AH475" s="116"/>
      <c r="AI475" s="116"/>
      <c r="AJ475" s="116"/>
      <c r="AK475" s="116"/>
      <c r="AL475" s="116"/>
      <c r="AM475" s="116"/>
      <c r="AN475" s="116"/>
      <c r="AO475" s="116"/>
      <c r="AP475" s="116"/>
      <c r="AQ475" s="116"/>
      <c r="AR475" s="116"/>
      <c r="AS475" s="116"/>
      <c r="AT475" s="116"/>
      <c r="AU475" s="116"/>
      <c r="AV475" s="116"/>
      <c r="AW475" s="117"/>
    </row>
    <row r="476" ht="15.75" customHeight="1">
      <c r="A476" s="28"/>
      <c r="B476" s="28"/>
      <c r="C476" s="28"/>
      <c r="D476" s="28"/>
      <c r="E476" s="28"/>
      <c r="F476" s="28"/>
      <c r="G476" s="28"/>
      <c r="H476" s="28"/>
      <c r="I476" s="28"/>
      <c r="J476" s="28"/>
      <c r="K476" s="28"/>
      <c r="L476" s="28"/>
      <c r="M476" s="115"/>
      <c r="N476" s="115"/>
      <c r="O476" s="115"/>
      <c r="P476" s="115"/>
      <c r="Q476" s="115"/>
      <c r="R476" s="115"/>
      <c r="S476" s="115"/>
      <c r="T476" s="115"/>
      <c r="U476" s="116"/>
      <c r="V476" s="116"/>
      <c r="W476" s="116"/>
      <c r="X476" s="116"/>
      <c r="Y476" s="116"/>
      <c r="Z476" s="116"/>
      <c r="AA476" s="116"/>
      <c r="AB476" s="116"/>
      <c r="AC476" s="116"/>
      <c r="AD476" s="116"/>
      <c r="AE476" s="116"/>
      <c r="AF476" s="116"/>
      <c r="AG476" s="116"/>
      <c r="AH476" s="116"/>
      <c r="AI476" s="116"/>
      <c r="AJ476" s="116"/>
      <c r="AK476" s="116"/>
      <c r="AL476" s="116"/>
      <c r="AM476" s="116"/>
      <c r="AN476" s="116"/>
      <c r="AO476" s="116"/>
      <c r="AP476" s="116"/>
      <c r="AQ476" s="116"/>
      <c r="AR476" s="116"/>
      <c r="AS476" s="116"/>
      <c r="AT476" s="116"/>
      <c r="AU476" s="116"/>
      <c r="AV476" s="116"/>
      <c r="AW476" s="117"/>
    </row>
    <row r="477" ht="15.75" customHeight="1">
      <c r="A477" s="28"/>
      <c r="B477" s="28"/>
      <c r="C477" s="28"/>
      <c r="D477" s="28"/>
      <c r="E477" s="28"/>
      <c r="F477" s="28"/>
      <c r="G477" s="28"/>
      <c r="H477" s="28"/>
      <c r="I477" s="28"/>
      <c r="J477" s="28"/>
      <c r="K477" s="28"/>
      <c r="L477" s="28"/>
      <c r="M477" s="115"/>
      <c r="N477" s="115"/>
      <c r="O477" s="115"/>
      <c r="P477" s="115"/>
      <c r="Q477" s="115"/>
      <c r="R477" s="115"/>
      <c r="S477" s="115"/>
      <c r="T477" s="115"/>
      <c r="U477" s="116"/>
      <c r="V477" s="116"/>
      <c r="W477" s="116"/>
      <c r="X477" s="116"/>
      <c r="Y477" s="116"/>
      <c r="Z477" s="116"/>
      <c r="AA477" s="116"/>
      <c r="AB477" s="116"/>
      <c r="AC477" s="116"/>
      <c r="AD477" s="116"/>
      <c r="AE477" s="116"/>
      <c r="AF477" s="116"/>
      <c r="AG477" s="116"/>
      <c r="AH477" s="116"/>
      <c r="AI477" s="116"/>
      <c r="AJ477" s="116"/>
      <c r="AK477" s="116"/>
      <c r="AL477" s="116"/>
      <c r="AM477" s="116"/>
      <c r="AN477" s="116"/>
      <c r="AO477" s="116"/>
      <c r="AP477" s="116"/>
      <c r="AQ477" s="116"/>
      <c r="AR477" s="116"/>
      <c r="AS477" s="116"/>
      <c r="AT477" s="116"/>
      <c r="AU477" s="116"/>
      <c r="AV477" s="116"/>
      <c r="AW477" s="117"/>
    </row>
    <row r="478" ht="15.75" customHeight="1">
      <c r="A478" s="28"/>
      <c r="B478" s="28"/>
      <c r="C478" s="28"/>
      <c r="D478" s="28"/>
      <c r="E478" s="28"/>
      <c r="F478" s="28"/>
      <c r="G478" s="28"/>
      <c r="H478" s="28"/>
      <c r="I478" s="28"/>
      <c r="J478" s="28"/>
      <c r="K478" s="28"/>
      <c r="L478" s="28"/>
      <c r="M478" s="115"/>
      <c r="N478" s="115"/>
      <c r="O478" s="115"/>
      <c r="P478" s="115"/>
      <c r="Q478" s="115"/>
      <c r="R478" s="115"/>
      <c r="S478" s="115"/>
      <c r="T478" s="115"/>
      <c r="U478" s="116"/>
      <c r="V478" s="116"/>
      <c r="W478" s="116"/>
      <c r="X478" s="116"/>
      <c r="Y478" s="116"/>
      <c r="Z478" s="116"/>
      <c r="AA478" s="116"/>
      <c r="AB478" s="116"/>
      <c r="AC478" s="116"/>
      <c r="AD478" s="116"/>
      <c r="AE478" s="116"/>
      <c r="AF478" s="116"/>
      <c r="AG478" s="116"/>
      <c r="AH478" s="116"/>
      <c r="AI478" s="116"/>
      <c r="AJ478" s="116"/>
      <c r="AK478" s="116"/>
      <c r="AL478" s="116"/>
      <c r="AM478" s="116"/>
      <c r="AN478" s="116"/>
      <c r="AO478" s="116"/>
      <c r="AP478" s="116"/>
      <c r="AQ478" s="116"/>
      <c r="AR478" s="116"/>
      <c r="AS478" s="116"/>
      <c r="AT478" s="116"/>
      <c r="AU478" s="116"/>
      <c r="AV478" s="116"/>
      <c r="AW478" s="117"/>
    </row>
    <row r="479" ht="15.75" customHeight="1">
      <c r="A479" s="28"/>
      <c r="B479" s="28"/>
      <c r="C479" s="28"/>
      <c r="D479" s="28"/>
      <c r="E479" s="28"/>
      <c r="F479" s="28"/>
      <c r="G479" s="28"/>
      <c r="H479" s="28"/>
      <c r="I479" s="28"/>
      <c r="J479" s="28"/>
      <c r="K479" s="28"/>
      <c r="L479" s="28"/>
      <c r="M479" s="115"/>
      <c r="N479" s="115"/>
      <c r="O479" s="115"/>
      <c r="P479" s="115"/>
      <c r="Q479" s="115"/>
      <c r="R479" s="115"/>
      <c r="S479" s="115"/>
      <c r="T479" s="115"/>
      <c r="U479" s="116"/>
      <c r="V479" s="116"/>
      <c r="W479" s="116"/>
      <c r="X479" s="116"/>
      <c r="Y479" s="116"/>
      <c r="Z479" s="116"/>
      <c r="AA479" s="116"/>
      <c r="AB479" s="116"/>
      <c r="AC479" s="116"/>
      <c r="AD479" s="116"/>
      <c r="AE479" s="116"/>
      <c r="AF479" s="116"/>
      <c r="AG479" s="116"/>
      <c r="AH479" s="116"/>
      <c r="AI479" s="116"/>
      <c r="AJ479" s="116"/>
      <c r="AK479" s="116"/>
      <c r="AL479" s="116"/>
      <c r="AM479" s="116"/>
      <c r="AN479" s="116"/>
      <c r="AO479" s="116"/>
      <c r="AP479" s="116"/>
      <c r="AQ479" s="116"/>
      <c r="AR479" s="116"/>
      <c r="AS479" s="116"/>
      <c r="AT479" s="116"/>
      <c r="AU479" s="116"/>
      <c r="AV479" s="116"/>
      <c r="AW479" s="117"/>
    </row>
    <row r="480" ht="15.75" customHeight="1">
      <c r="A480" s="28"/>
      <c r="B480" s="28"/>
      <c r="C480" s="28"/>
      <c r="D480" s="28"/>
      <c r="E480" s="28"/>
      <c r="F480" s="28"/>
      <c r="G480" s="28"/>
      <c r="H480" s="28"/>
      <c r="I480" s="28"/>
      <c r="J480" s="28"/>
      <c r="K480" s="28"/>
      <c r="L480" s="28"/>
      <c r="M480" s="115"/>
      <c r="N480" s="115"/>
      <c r="O480" s="115"/>
      <c r="P480" s="115"/>
      <c r="Q480" s="115"/>
      <c r="R480" s="115"/>
      <c r="S480" s="115"/>
      <c r="T480" s="115"/>
      <c r="U480" s="116"/>
      <c r="V480" s="116"/>
      <c r="W480" s="116"/>
      <c r="X480" s="116"/>
      <c r="Y480" s="116"/>
      <c r="Z480" s="116"/>
      <c r="AA480" s="116"/>
      <c r="AB480" s="116"/>
      <c r="AC480" s="116"/>
      <c r="AD480" s="116"/>
      <c r="AE480" s="116"/>
      <c r="AF480" s="116"/>
      <c r="AG480" s="116"/>
      <c r="AH480" s="116"/>
      <c r="AI480" s="116"/>
      <c r="AJ480" s="116"/>
      <c r="AK480" s="116"/>
      <c r="AL480" s="116"/>
      <c r="AM480" s="116"/>
      <c r="AN480" s="116"/>
      <c r="AO480" s="116"/>
      <c r="AP480" s="116"/>
      <c r="AQ480" s="116"/>
      <c r="AR480" s="116"/>
      <c r="AS480" s="116"/>
      <c r="AT480" s="116"/>
      <c r="AU480" s="116"/>
      <c r="AV480" s="116"/>
      <c r="AW480" s="117"/>
    </row>
    <row r="481" ht="15.75" customHeight="1">
      <c r="A481" s="28"/>
      <c r="B481" s="28"/>
      <c r="C481" s="28"/>
      <c r="D481" s="28"/>
      <c r="E481" s="28"/>
      <c r="F481" s="28"/>
      <c r="G481" s="28"/>
      <c r="H481" s="28"/>
      <c r="I481" s="28"/>
      <c r="J481" s="28"/>
      <c r="K481" s="28"/>
      <c r="L481" s="28"/>
      <c r="M481" s="115"/>
      <c r="N481" s="115"/>
      <c r="O481" s="115"/>
      <c r="P481" s="115"/>
      <c r="Q481" s="115"/>
      <c r="R481" s="115"/>
      <c r="S481" s="115"/>
      <c r="T481" s="115"/>
      <c r="U481" s="116"/>
      <c r="V481" s="116"/>
      <c r="W481" s="116"/>
      <c r="X481" s="116"/>
      <c r="Y481" s="116"/>
      <c r="Z481" s="116"/>
      <c r="AA481" s="116"/>
      <c r="AB481" s="116"/>
      <c r="AC481" s="116"/>
      <c r="AD481" s="116"/>
      <c r="AE481" s="116"/>
      <c r="AF481" s="116"/>
      <c r="AG481" s="116"/>
      <c r="AH481" s="116"/>
      <c r="AI481" s="116"/>
      <c r="AJ481" s="116"/>
      <c r="AK481" s="116"/>
      <c r="AL481" s="116"/>
      <c r="AM481" s="116"/>
      <c r="AN481" s="116"/>
      <c r="AO481" s="116"/>
      <c r="AP481" s="116"/>
      <c r="AQ481" s="116"/>
      <c r="AR481" s="116"/>
      <c r="AS481" s="116"/>
      <c r="AT481" s="116"/>
      <c r="AU481" s="116"/>
      <c r="AV481" s="116"/>
      <c r="AW481" s="117"/>
    </row>
    <row r="482" ht="15.75" customHeight="1">
      <c r="A482" s="28"/>
      <c r="B482" s="28"/>
      <c r="C482" s="28"/>
      <c r="D482" s="28"/>
      <c r="E482" s="28"/>
      <c r="F482" s="28"/>
      <c r="G482" s="28"/>
      <c r="H482" s="28"/>
      <c r="I482" s="28"/>
      <c r="J482" s="28"/>
      <c r="K482" s="28"/>
      <c r="L482" s="28"/>
      <c r="M482" s="115"/>
      <c r="N482" s="115"/>
      <c r="O482" s="115"/>
      <c r="P482" s="115"/>
      <c r="Q482" s="115"/>
      <c r="R482" s="115"/>
      <c r="S482" s="115"/>
      <c r="T482" s="115"/>
      <c r="U482" s="116"/>
      <c r="V482" s="116"/>
      <c r="W482" s="116"/>
      <c r="X482" s="116"/>
      <c r="Y482" s="116"/>
      <c r="Z482" s="116"/>
      <c r="AA482" s="116"/>
      <c r="AB482" s="116"/>
      <c r="AC482" s="116"/>
      <c r="AD482" s="116"/>
      <c r="AE482" s="116"/>
      <c r="AF482" s="116"/>
      <c r="AG482" s="116"/>
      <c r="AH482" s="116"/>
      <c r="AI482" s="116"/>
      <c r="AJ482" s="116"/>
      <c r="AK482" s="116"/>
      <c r="AL482" s="116"/>
      <c r="AM482" s="116"/>
      <c r="AN482" s="116"/>
      <c r="AO482" s="116"/>
      <c r="AP482" s="116"/>
      <c r="AQ482" s="116"/>
      <c r="AR482" s="116"/>
      <c r="AS482" s="116"/>
      <c r="AT482" s="116"/>
      <c r="AU482" s="116"/>
      <c r="AV482" s="116"/>
      <c r="AW482" s="117"/>
    </row>
    <row r="483" ht="15.75" customHeight="1">
      <c r="A483" s="28"/>
      <c r="B483" s="28"/>
      <c r="C483" s="28"/>
      <c r="D483" s="28"/>
      <c r="E483" s="28"/>
      <c r="F483" s="28"/>
      <c r="G483" s="28"/>
      <c r="H483" s="28"/>
      <c r="I483" s="28"/>
      <c r="J483" s="28"/>
      <c r="K483" s="28"/>
      <c r="L483" s="28"/>
      <c r="M483" s="115"/>
      <c r="N483" s="115"/>
      <c r="O483" s="115"/>
      <c r="P483" s="115"/>
      <c r="Q483" s="115"/>
      <c r="R483" s="115"/>
      <c r="S483" s="115"/>
      <c r="T483" s="115"/>
      <c r="U483" s="116"/>
      <c r="V483" s="116"/>
      <c r="W483" s="116"/>
      <c r="X483" s="116"/>
      <c r="Y483" s="116"/>
      <c r="Z483" s="116"/>
      <c r="AA483" s="116"/>
      <c r="AB483" s="116"/>
      <c r="AC483" s="116"/>
      <c r="AD483" s="116"/>
      <c r="AE483" s="116"/>
      <c r="AF483" s="116"/>
      <c r="AG483" s="116"/>
      <c r="AH483" s="116"/>
      <c r="AI483" s="116"/>
      <c r="AJ483" s="116"/>
      <c r="AK483" s="116"/>
      <c r="AL483" s="116"/>
      <c r="AM483" s="116"/>
      <c r="AN483" s="116"/>
      <c r="AO483" s="116"/>
      <c r="AP483" s="116"/>
      <c r="AQ483" s="116"/>
      <c r="AR483" s="116"/>
      <c r="AS483" s="116"/>
      <c r="AT483" s="116"/>
      <c r="AU483" s="116"/>
      <c r="AV483" s="116"/>
      <c r="AW483" s="117"/>
    </row>
    <row r="484" ht="15.75" customHeight="1">
      <c r="A484" s="28"/>
      <c r="B484" s="28"/>
      <c r="C484" s="28"/>
      <c r="D484" s="28"/>
      <c r="E484" s="28"/>
      <c r="F484" s="28"/>
      <c r="G484" s="28"/>
      <c r="H484" s="28"/>
      <c r="I484" s="28"/>
      <c r="J484" s="28"/>
      <c r="K484" s="28"/>
      <c r="L484" s="28"/>
      <c r="M484" s="115"/>
      <c r="N484" s="115"/>
      <c r="O484" s="115"/>
      <c r="P484" s="115"/>
      <c r="Q484" s="115"/>
      <c r="R484" s="115"/>
      <c r="S484" s="115"/>
      <c r="T484" s="115"/>
      <c r="U484" s="116"/>
      <c r="V484" s="116"/>
      <c r="W484" s="116"/>
      <c r="X484" s="116"/>
      <c r="Y484" s="116"/>
      <c r="Z484" s="116"/>
      <c r="AA484" s="116"/>
      <c r="AB484" s="116"/>
      <c r="AC484" s="116"/>
      <c r="AD484" s="116"/>
      <c r="AE484" s="116"/>
      <c r="AF484" s="116"/>
      <c r="AG484" s="116"/>
      <c r="AH484" s="116"/>
      <c r="AI484" s="116"/>
      <c r="AJ484" s="116"/>
      <c r="AK484" s="116"/>
      <c r="AL484" s="116"/>
      <c r="AM484" s="116"/>
      <c r="AN484" s="116"/>
      <c r="AO484" s="116"/>
      <c r="AP484" s="116"/>
      <c r="AQ484" s="116"/>
      <c r="AR484" s="116"/>
      <c r="AS484" s="116"/>
      <c r="AT484" s="116"/>
      <c r="AU484" s="116"/>
      <c r="AV484" s="116"/>
      <c r="AW484" s="117"/>
    </row>
    <row r="485" ht="15.75" customHeight="1">
      <c r="A485" s="28"/>
      <c r="B485" s="28"/>
      <c r="C485" s="28"/>
      <c r="D485" s="28"/>
      <c r="E485" s="28"/>
      <c r="F485" s="28"/>
      <c r="G485" s="28"/>
      <c r="H485" s="28"/>
      <c r="I485" s="28"/>
      <c r="J485" s="28"/>
      <c r="K485" s="28"/>
      <c r="L485" s="28"/>
      <c r="M485" s="115"/>
      <c r="N485" s="115"/>
      <c r="O485" s="115"/>
      <c r="P485" s="115"/>
      <c r="Q485" s="115"/>
      <c r="R485" s="115"/>
      <c r="S485" s="115"/>
      <c r="T485" s="115"/>
      <c r="U485" s="116"/>
      <c r="V485" s="116"/>
      <c r="W485" s="116"/>
      <c r="X485" s="116"/>
      <c r="Y485" s="116"/>
      <c r="Z485" s="116"/>
      <c r="AA485" s="116"/>
      <c r="AB485" s="116"/>
      <c r="AC485" s="116"/>
      <c r="AD485" s="116"/>
      <c r="AE485" s="116"/>
      <c r="AF485" s="116"/>
      <c r="AG485" s="116"/>
      <c r="AH485" s="116"/>
      <c r="AI485" s="116"/>
      <c r="AJ485" s="116"/>
      <c r="AK485" s="116"/>
      <c r="AL485" s="116"/>
      <c r="AM485" s="116"/>
      <c r="AN485" s="116"/>
      <c r="AO485" s="116"/>
      <c r="AP485" s="116"/>
      <c r="AQ485" s="116"/>
      <c r="AR485" s="116"/>
      <c r="AS485" s="116"/>
      <c r="AT485" s="116"/>
      <c r="AU485" s="116"/>
      <c r="AV485" s="116"/>
      <c r="AW485" s="117"/>
    </row>
    <row r="486" ht="15.75" customHeight="1">
      <c r="A486" s="28"/>
      <c r="B486" s="28"/>
      <c r="C486" s="28"/>
      <c r="D486" s="28"/>
      <c r="E486" s="28"/>
      <c r="F486" s="28"/>
      <c r="G486" s="28"/>
      <c r="H486" s="28"/>
      <c r="I486" s="28"/>
      <c r="J486" s="28"/>
      <c r="K486" s="28"/>
      <c r="L486" s="28"/>
      <c r="M486" s="115"/>
      <c r="N486" s="115"/>
      <c r="O486" s="115"/>
      <c r="P486" s="115"/>
      <c r="Q486" s="115"/>
      <c r="R486" s="115"/>
      <c r="S486" s="115"/>
      <c r="T486" s="115"/>
      <c r="U486" s="116"/>
      <c r="V486" s="116"/>
      <c r="W486" s="116"/>
      <c r="X486" s="116"/>
      <c r="Y486" s="116"/>
      <c r="Z486" s="116"/>
      <c r="AA486" s="116"/>
      <c r="AB486" s="116"/>
      <c r="AC486" s="116"/>
      <c r="AD486" s="116"/>
      <c r="AE486" s="116"/>
      <c r="AF486" s="116"/>
      <c r="AG486" s="116"/>
      <c r="AH486" s="116"/>
      <c r="AI486" s="116"/>
      <c r="AJ486" s="116"/>
      <c r="AK486" s="116"/>
      <c r="AL486" s="116"/>
      <c r="AM486" s="116"/>
      <c r="AN486" s="116"/>
      <c r="AO486" s="116"/>
      <c r="AP486" s="116"/>
      <c r="AQ486" s="116"/>
      <c r="AR486" s="116"/>
      <c r="AS486" s="116"/>
      <c r="AT486" s="116"/>
      <c r="AU486" s="116"/>
      <c r="AV486" s="116"/>
      <c r="AW486" s="117"/>
    </row>
    <row r="487" ht="15.75" customHeight="1">
      <c r="A487" s="28"/>
      <c r="B487" s="28"/>
      <c r="C487" s="28"/>
      <c r="D487" s="28"/>
      <c r="E487" s="28"/>
      <c r="F487" s="28"/>
      <c r="G487" s="28"/>
      <c r="H487" s="28"/>
      <c r="I487" s="28"/>
      <c r="J487" s="28"/>
      <c r="K487" s="28"/>
      <c r="L487" s="28"/>
      <c r="M487" s="115"/>
      <c r="N487" s="115"/>
      <c r="O487" s="115"/>
      <c r="P487" s="115"/>
      <c r="Q487" s="115"/>
      <c r="R487" s="115"/>
      <c r="S487" s="115"/>
      <c r="T487" s="115"/>
      <c r="U487" s="116"/>
      <c r="V487" s="116"/>
      <c r="W487" s="116"/>
      <c r="X487" s="116"/>
      <c r="Y487" s="116"/>
      <c r="Z487" s="116"/>
      <c r="AA487" s="116"/>
      <c r="AB487" s="116"/>
      <c r="AC487" s="116"/>
      <c r="AD487" s="116"/>
      <c r="AE487" s="116"/>
      <c r="AF487" s="116"/>
      <c r="AG487" s="116"/>
      <c r="AH487" s="116"/>
      <c r="AI487" s="116"/>
      <c r="AJ487" s="116"/>
      <c r="AK487" s="116"/>
      <c r="AL487" s="116"/>
      <c r="AM487" s="116"/>
      <c r="AN487" s="116"/>
      <c r="AO487" s="116"/>
      <c r="AP487" s="116"/>
      <c r="AQ487" s="116"/>
      <c r="AR487" s="116"/>
      <c r="AS487" s="116"/>
      <c r="AT487" s="116"/>
      <c r="AU487" s="116"/>
      <c r="AV487" s="116"/>
      <c r="AW487" s="117"/>
    </row>
    <row r="488" ht="15.75" customHeight="1">
      <c r="A488" s="28"/>
      <c r="B488" s="28"/>
      <c r="C488" s="28"/>
      <c r="D488" s="28"/>
      <c r="E488" s="28"/>
      <c r="F488" s="28"/>
      <c r="G488" s="28"/>
      <c r="H488" s="28"/>
      <c r="I488" s="28"/>
      <c r="J488" s="28"/>
      <c r="K488" s="28"/>
      <c r="L488" s="28"/>
      <c r="M488" s="115"/>
      <c r="N488" s="115"/>
      <c r="O488" s="115"/>
      <c r="P488" s="115"/>
      <c r="Q488" s="115"/>
      <c r="R488" s="115"/>
      <c r="S488" s="115"/>
      <c r="T488" s="115"/>
      <c r="U488" s="116"/>
      <c r="V488" s="116"/>
      <c r="W488" s="116"/>
      <c r="X488" s="116"/>
      <c r="Y488" s="116"/>
      <c r="Z488" s="116"/>
      <c r="AA488" s="116"/>
      <c r="AB488" s="116"/>
      <c r="AC488" s="116"/>
      <c r="AD488" s="116"/>
      <c r="AE488" s="116"/>
      <c r="AF488" s="116"/>
      <c r="AG488" s="116"/>
      <c r="AH488" s="116"/>
      <c r="AI488" s="116"/>
      <c r="AJ488" s="116"/>
      <c r="AK488" s="116"/>
      <c r="AL488" s="116"/>
      <c r="AM488" s="116"/>
      <c r="AN488" s="116"/>
      <c r="AO488" s="116"/>
      <c r="AP488" s="116"/>
      <c r="AQ488" s="116"/>
      <c r="AR488" s="116"/>
      <c r="AS488" s="116"/>
      <c r="AT488" s="116"/>
      <c r="AU488" s="116"/>
      <c r="AV488" s="116"/>
      <c r="AW488" s="117"/>
    </row>
    <row r="489" ht="15.75" customHeight="1">
      <c r="A489" s="28"/>
      <c r="B489" s="28"/>
      <c r="C489" s="28"/>
      <c r="D489" s="28"/>
      <c r="E489" s="28"/>
      <c r="F489" s="28"/>
      <c r="G489" s="28"/>
      <c r="H489" s="28"/>
      <c r="I489" s="28"/>
      <c r="J489" s="28"/>
      <c r="K489" s="28"/>
      <c r="L489" s="28"/>
      <c r="M489" s="115"/>
      <c r="N489" s="115"/>
      <c r="O489" s="115"/>
      <c r="P489" s="115"/>
      <c r="Q489" s="115"/>
      <c r="R489" s="115"/>
      <c r="S489" s="115"/>
      <c r="T489" s="115"/>
      <c r="U489" s="116"/>
      <c r="V489" s="116"/>
      <c r="W489" s="116"/>
      <c r="X489" s="116"/>
      <c r="Y489" s="116"/>
      <c r="Z489" s="116"/>
      <c r="AA489" s="116"/>
      <c r="AB489" s="116"/>
      <c r="AC489" s="116"/>
      <c r="AD489" s="116"/>
      <c r="AE489" s="116"/>
      <c r="AF489" s="116"/>
      <c r="AG489" s="116"/>
      <c r="AH489" s="116"/>
      <c r="AI489" s="116"/>
      <c r="AJ489" s="116"/>
      <c r="AK489" s="116"/>
      <c r="AL489" s="116"/>
      <c r="AM489" s="116"/>
      <c r="AN489" s="116"/>
      <c r="AO489" s="116"/>
      <c r="AP489" s="116"/>
      <c r="AQ489" s="116"/>
      <c r="AR489" s="116"/>
      <c r="AS489" s="116"/>
      <c r="AT489" s="116"/>
      <c r="AU489" s="116"/>
      <c r="AV489" s="116"/>
      <c r="AW489" s="117"/>
    </row>
    <row r="490" ht="15.75" customHeight="1">
      <c r="A490" s="28"/>
      <c r="B490" s="28"/>
      <c r="C490" s="28"/>
      <c r="D490" s="28"/>
      <c r="E490" s="28"/>
      <c r="F490" s="28"/>
      <c r="G490" s="28"/>
      <c r="H490" s="28"/>
      <c r="I490" s="28"/>
      <c r="J490" s="28"/>
      <c r="K490" s="28"/>
      <c r="L490" s="28"/>
      <c r="M490" s="115"/>
      <c r="N490" s="115"/>
      <c r="O490" s="115"/>
      <c r="P490" s="115"/>
      <c r="Q490" s="115"/>
      <c r="R490" s="115"/>
      <c r="S490" s="115"/>
      <c r="T490" s="115"/>
      <c r="U490" s="116"/>
      <c r="V490" s="116"/>
      <c r="W490" s="116"/>
      <c r="X490" s="116"/>
      <c r="Y490" s="116"/>
      <c r="Z490" s="116"/>
      <c r="AA490" s="116"/>
      <c r="AB490" s="116"/>
      <c r="AC490" s="116"/>
      <c r="AD490" s="116"/>
      <c r="AE490" s="116"/>
      <c r="AF490" s="116"/>
      <c r="AG490" s="116"/>
      <c r="AH490" s="116"/>
      <c r="AI490" s="116"/>
      <c r="AJ490" s="116"/>
      <c r="AK490" s="116"/>
      <c r="AL490" s="116"/>
      <c r="AM490" s="116"/>
      <c r="AN490" s="116"/>
      <c r="AO490" s="116"/>
      <c r="AP490" s="116"/>
      <c r="AQ490" s="116"/>
      <c r="AR490" s="116"/>
      <c r="AS490" s="116"/>
      <c r="AT490" s="116"/>
      <c r="AU490" s="116"/>
      <c r="AV490" s="116"/>
      <c r="AW490" s="117"/>
    </row>
    <row r="491" ht="15.75" customHeight="1">
      <c r="A491" s="28"/>
      <c r="B491" s="28"/>
      <c r="C491" s="28"/>
      <c r="D491" s="28"/>
      <c r="E491" s="28"/>
      <c r="F491" s="28"/>
      <c r="G491" s="28"/>
      <c r="H491" s="28"/>
      <c r="I491" s="28"/>
      <c r="J491" s="28"/>
      <c r="K491" s="28"/>
      <c r="L491" s="28"/>
      <c r="M491" s="115"/>
      <c r="N491" s="115"/>
      <c r="O491" s="115"/>
      <c r="P491" s="115"/>
      <c r="Q491" s="115"/>
      <c r="R491" s="115"/>
      <c r="S491" s="115"/>
      <c r="T491" s="115"/>
      <c r="U491" s="116"/>
      <c r="V491" s="116"/>
      <c r="W491" s="116"/>
      <c r="X491" s="116"/>
      <c r="Y491" s="116"/>
      <c r="Z491" s="116"/>
      <c r="AA491" s="116"/>
      <c r="AB491" s="116"/>
      <c r="AC491" s="116"/>
      <c r="AD491" s="116"/>
      <c r="AE491" s="116"/>
      <c r="AF491" s="116"/>
      <c r="AG491" s="116"/>
      <c r="AH491" s="116"/>
      <c r="AI491" s="116"/>
      <c r="AJ491" s="116"/>
      <c r="AK491" s="116"/>
      <c r="AL491" s="116"/>
      <c r="AM491" s="116"/>
      <c r="AN491" s="116"/>
      <c r="AO491" s="116"/>
      <c r="AP491" s="116"/>
      <c r="AQ491" s="116"/>
      <c r="AR491" s="116"/>
      <c r="AS491" s="116"/>
      <c r="AT491" s="116"/>
      <c r="AU491" s="116"/>
      <c r="AV491" s="116"/>
      <c r="AW491" s="117"/>
    </row>
    <row r="492" ht="15.75" customHeight="1">
      <c r="A492" s="28"/>
      <c r="B492" s="28"/>
      <c r="C492" s="28"/>
      <c r="D492" s="28"/>
      <c r="E492" s="28"/>
      <c r="F492" s="28"/>
      <c r="G492" s="28"/>
      <c r="H492" s="28"/>
      <c r="I492" s="28"/>
      <c r="J492" s="28"/>
      <c r="K492" s="28"/>
      <c r="L492" s="28"/>
      <c r="M492" s="115"/>
      <c r="N492" s="115"/>
      <c r="O492" s="115"/>
      <c r="P492" s="115"/>
      <c r="Q492" s="115"/>
      <c r="R492" s="115"/>
      <c r="S492" s="115"/>
      <c r="T492" s="115"/>
      <c r="U492" s="116"/>
      <c r="V492" s="116"/>
      <c r="W492" s="116"/>
      <c r="X492" s="116"/>
      <c r="Y492" s="116"/>
      <c r="Z492" s="116"/>
      <c r="AA492" s="116"/>
      <c r="AB492" s="116"/>
      <c r="AC492" s="116"/>
      <c r="AD492" s="116"/>
      <c r="AE492" s="116"/>
      <c r="AF492" s="116"/>
      <c r="AG492" s="116"/>
      <c r="AH492" s="116"/>
      <c r="AI492" s="116"/>
      <c r="AJ492" s="116"/>
      <c r="AK492" s="116"/>
      <c r="AL492" s="116"/>
      <c r="AM492" s="116"/>
      <c r="AN492" s="116"/>
      <c r="AO492" s="116"/>
      <c r="AP492" s="116"/>
      <c r="AQ492" s="116"/>
      <c r="AR492" s="116"/>
      <c r="AS492" s="116"/>
      <c r="AT492" s="116"/>
      <c r="AU492" s="116"/>
      <c r="AV492" s="116"/>
      <c r="AW492" s="117"/>
    </row>
    <row r="493" ht="15.75" customHeight="1">
      <c r="A493" s="28"/>
      <c r="B493" s="28"/>
      <c r="C493" s="28"/>
      <c r="D493" s="28"/>
      <c r="E493" s="28"/>
      <c r="F493" s="28"/>
      <c r="G493" s="28"/>
      <c r="H493" s="28"/>
      <c r="I493" s="28"/>
      <c r="J493" s="28"/>
      <c r="K493" s="28"/>
      <c r="L493" s="28"/>
      <c r="M493" s="115"/>
      <c r="N493" s="115"/>
      <c r="O493" s="115"/>
      <c r="P493" s="115"/>
      <c r="Q493" s="115"/>
      <c r="R493" s="115"/>
      <c r="S493" s="115"/>
      <c r="T493" s="115"/>
      <c r="U493" s="116"/>
      <c r="V493" s="116"/>
      <c r="W493" s="116"/>
      <c r="X493" s="116"/>
      <c r="Y493" s="116"/>
      <c r="Z493" s="116"/>
      <c r="AA493" s="116"/>
      <c r="AB493" s="116"/>
      <c r="AC493" s="116"/>
      <c r="AD493" s="116"/>
      <c r="AE493" s="116"/>
      <c r="AF493" s="116"/>
      <c r="AG493" s="116"/>
      <c r="AH493" s="116"/>
      <c r="AI493" s="116"/>
      <c r="AJ493" s="116"/>
      <c r="AK493" s="116"/>
      <c r="AL493" s="116"/>
      <c r="AM493" s="116"/>
      <c r="AN493" s="116"/>
      <c r="AO493" s="116"/>
      <c r="AP493" s="116"/>
      <c r="AQ493" s="116"/>
      <c r="AR493" s="116"/>
      <c r="AS493" s="116"/>
      <c r="AT493" s="116"/>
      <c r="AU493" s="116"/>
      <c r="AV493" s="116"/>
      <c r="AW493" s="117"/>
    </row>
    <row r="494" ht="15.75" customHeight="1">
      <c r="A494" s="28"/>
      <c r="B494" s="28"/>
      <c r="C494" s="28"/>
      <c r="D494" s="28"/>
      <c r="E494" s="28"/>
      <c r="F494" s="28"/>
      <c r="G494" s="28"/>
      <c r="H494" s="28"/>
      <c r="I494" s="28"/>
      <c r="J494" s="28"/>
      <c r="K494" s="28"/>
      <c r="L494" s="28"/>
      <c r="M494" s="115"/>
      <c r="N494" s="115"/>
      <c r="O494" s="115"/>
      <c r="P494" s="115"/>
      <c r="Q494" s="115"/>
      <c r="R494" s="115"/>
      <c r="S494" s="115"/>
      <c r="T494" s="115"/>
      <c r="U494" s="116"/>
      <c r="V494" s="116"/>
      <c r="W494" s="116"/>
      <c r="X494" s="116"/>
      <c r="Y494" s="116"/>
      <c r="Z494" s="116"/>
      <c r="AA494" s="116"/>
      <c r="AB494" s="116"/>
      <c r="AC494" s="116"/>
      <c r="AD494" s="116"/>
      <c r="AE494" s="116"/>
      <c r="AF494" s="116"/>
      <c r="AG494" s="116"/>
      <c r="AH494" s="116"/>
      <c r="AI494" s="116"/>
      <c r="AJ494" s="116"/>
      <c r="AK494" s="116"/>
      <c r="AL494" s="116"/>
      <c r="AM494" s="116"/>
      <c r="AN494" s="116"/>
      <c r="AO494" s="116"/>
      <c r="AP494" s="116"/>
      <c r="AQ494" s="116"/>
      <c r="AR494" s="116"/>
      <c r="AS494" s="116"/>
      <c r="AT494" s="116"/>
      <c r="AU494" s="116"/>
      <c r="AV494" s="116"/>
      <c r="AW494" s="117"/>
    </row>
    <row r="495" ht="15.75" customHeight="1">
      <c r="A495" s="28"/>
      <c r="B495" s="28"/>
      <c r="C495" s="28"/>
      <c r="D495" s="28"/>
      <c r="E495" s="28"/>
      <c r="F495" s="28"/>
      <c r="G495" s="28"/>
      <c r="H495" s="28"/>
      <c r="I495" s="28"/>
      <c r="J495" s="28"/>
      <c r="K495" s="28"/>
      <c r="L495" s="28"/>
      <c r="M495" s="115"/>
      <c r="N495" s="115"/>
      <c r="O495" s="115"/>
      <c r="P495" s="115"/>
      <c r="Q495" s="115"/>
      <c r="R495" s="115"/>
      <c r="S495" s="115"/>
      <c r="T495" s="115"/>
      <c r="U495" s="116"/>
      <c r="V495" s="116"/>
      <c r="W495" s="116"/>
      <c r="X495" s="116"/>
      <c r="Y495" s="116"/>
      <c r="Z495" s="116"/>
      <c r="AA495" s="116"/>
      <c r="AB495" s="116"/>
      <c r="AC495" s="116"/>
      <c r="AD495" s="116"/>
      <c r="AE495" s="116"/>
      <c r="AF495" s="116"/>
      <c r="AG495" s="116"/>
      <c r="AH495" s="116"/>
      <c r="AI495" s="116"/>
      <c r="AJ495" s="116"/>
      <c r="AK495" s="116"/>
      <c r="AL495" s="116"/>
      <c r="AM495" s="116"/>
      <c r="AN495" s="116"/>
      <c r="AO495" s="116"/>
      <c r="AP495" s="116"/>
      <c r="AQ495" s="116"/>
      <c r="AR495" s="116"/>
      <c r="AS495" s="116"/>
      <c r="AT495" s="116"/>
      <c r="AU495" s="116"/>
      <c r="AV495" s="116"/>
      <c r="AW495" s="117"/>
    </row>
    <row r="496" ht="15.75" customHeight="1">
      <c r="A496" s="28"/>
      <c r="B496" s="28"/>
      <c r="C496" s="28"/>
      <c r="D496" s="28"/>
      <c r="E496" s="28"/>
      <c r="F496" s="28"/>
      <c r="G496" s="28"/>
      <c r="H496" s="28"/>
      <c r="I496" s="28"/>
      <c r="J496" s="28"/>
      <c r="K496" s="28"/>
      <c r="L496" s="28"/>
      <c r="M496" s="115"/>
      <c r="N496" s="115"/>
      <c r="O496" s="115"/>
      <c r="P496" s="115"/>
      <c r="Q496" s="115"/>
      <c r="R496" s="115"/>
      <c r="S496" s="115"/>
      <c r="T496" s="115"/>
      <c r="U496" s="116"/>
      <c r="V496" s="116"/>
      <c r="W496" s="116"/>
      <c r="X496" s="116"/>
      <c r="Y496" s="116"/>
      <c r="Z496" s="116"/>
      <c r="AA496" s="116"/>
      <c r="AB496" s="116"/>
      <c r="AC496" s="116"/>
      <c r="AD496" s="116"/>
      <c r="AE496" s="116"/>
      <c r="AF496" s="116"/>
      <c r="AG496" s="116"/>
      <c r="AH496" s="116"/>
      <c r="AI496" s="116"/>
      <c r="AJ496" s="116"/>
      <c r="AK496" s="116"/>
      <c r="AL496" s="116"/>
      <c r="AM496" s="116"/>
      <c r="AN496" s="116"/>
      <c r="AO496" s="116"/>
      <c r="AP496" s="116"/>
      <c r="AQ496" s="116"/>
      <c r="AR496" s="116"/>
      <c r="AS496" s="116"/>
      <c r="AT496" s="116"/>
      <c r="AU496" s="116"/>
      <c r="AV496" s="116"/>
      <c r="AW496" s="117"/>
    </row>
    <row r="497" ht="15.75" customHeight="1">
      <c r="A497" s="28"/>
      <c r="B497" s="28"/>
      <c r="C497" s="28"/>
      <c r="D497" s="28"/>
      <c r="E497" s="28"/>
      <c r="F497" s="28"/>
      <c r="G497" s="28"/>
      <c r="H497" s="28"/>
      <c r="I497" s="28"/>
      <c r="J497" s="28"/>
      <c r="K497" s="28"/>
      <c r="L497" s="28"/>
      <c r="M497" s="115"/>
      <c r="N497" s="115"/>
      <c r="O497" s="115"/>
      <c r="P497" s="115"/>
      <c r="Q497" s="115"/>
      <c r="R497" s="115"/>
      <c r="S497" s="115"/>
      <c r="T497" s="115"/>
      <c r="U497" s="116"/>
      <c r="V497" s="116"/>
      <c r="W497" s="116"/>
      <c r="X497" s="116"/>
      <c r="Y497" s="116"/>
      <c r="Z497" s="116"/>
      <c r="AA497" s="116"/>
      <c r="AB497" s="116"/>
      <c r="AC497" s="116"/>
      <c r="AD497" s="116"/>
      <c r="AE497" s="116"/>
      <c r="AF497" s="116"/>
      <c r="AG497" s="116"/>
      <c r="AH497" s="116"/>
      <c r="AI497" s="116"/>
      <c r="AJ497" s="116"/>
      <c r="AK497" s="116"/>
      <c r="AL497" s="116"/>
      <c r="AM497" s="116"/>
      <c r="AN497" s="116"/>
      <c r="AO497" s="116"/>
      <c r="AP497" s="116"/>
      <c r="AQ497" s="116"/>
      <c r="AR497" s="116"/>
      <c r="AS497" s="116"/>
      <c r="AT497" s="116"/>
      <c r="AU497" s="116"/>
      <c r="AV497" s="116"/>
      <c r="AW497" s="117"/>
    </row>
    <row r="498" ht="15.75" customHeight="1">
      <c r="A498" s="28"/>
      <c r="B498" s="28"/>
      <c r="C498" s="28"/>
      <c r="D498" s="28"/>
      <c r="E498" s="28"/>
      <c r="F498" s="28"/>
      <c r="G498" s="28"/>
      <c r="H498" s="28"/>
      <c r="I498" s="28"/>
      <c r="J498" s="28"/>
      <c r="K498" s="28"/>
      <c r="L498" s="28"/>
      <c r="M498" s="115"/>
      <c r="N498" s="115"/>
      <c r="O498" s="115"/>
      <c r="P498" s="115"/>
      <c r="Q498" s="115"/>
      <c r="R498" s="115"/>
      <c r="S498" s="115"/>
      <c r="T498" s="115"/>
      <c r="U498" s="116"/>
      <c r="V498" s="116"/>
      <c r="W498" s="116"/>
      <c r="X498" s="116"/>
      <c r="Y498" s="116"/>
      <c r="Z498" s="116"/>
      <c r="AA498" s="116"/>
      <c r="AB498" s="116"/>
      <c r="AC498" s="116"/>
      <c r="AD498" s="116"/>
      <c r="AE498" s="116"/>
      <c r="AF498" s="116"/>
      <c r="AG498" s="116"/>
      <c r="AH498" s="116"/>
      <c r="AI498" s="116"/>
      <c r="AJ498" s="116"/>
      <c r="AK498" s="116"/>
      <c r="AL498" s="116"/>
      <c r="AM498" s="116"/>
      <c r="AN498" s="116"/>
      <c r="AO498" s="116"/>
      <c r="AP498" s="116"/>
      <c r="AQ498" s="116"/>
      <c r="AR498" s="116"/>
      <c r="AS498" s="116"/>
      <c r="AT498" s="116"/>
      <c r="AU498" s="116"/>
      <c r="AV498" s="116"/>
      <c r="AW498" s="117"/>
    </row>
    <row r="499" ht="15.75" customHeight="1">
      <c r="A499" s="28"/>
      <c r="B499" s="28"/>
      <c r="C499" s="28"/>
      <c r="D499" s="28"/>
      <c r="E499" s="28"/>
      <c r="F499" s="28"/>
      <c r="G499" s="28"/>
      <c r="H499" s="28"/>
      <c r="I499" s="28"/>
      <c r="J499" s="28"/>
      <c r="K499" s="28"/>
      <c r="L499" s="28"/>
      <c r="M499" s="115"/>
      <c r="N499" s="115"/>
      <c r="O499" s="115"/>
      <c r="P499" s="115"/>
      <c r="Q499" s="115"/>
      <c r="R499" s="115"/>
      <c r="S499" s="115"/>
      <c r="T499" s="115"/>
      <c r="U499" s="116"/>
      <c r="V499" s="116"/>
      <c r="W499" s="116"/>
      <c r="X499" s="116"/>
      <c r="Y499" s="116"/>
      <c r="Z499" s="116"/>
      <c r="AA499" s="116"/>
      <c r="AB499" s="116"/>
      <c r="AC499" s="116"/>
      <c r="AD499" s="116"/>
      <c r="AE499" s="116"/>
      <c r="AF499" s="116"/>
      <c r="AG499" s="116"/>
      <c r="AH499" s="116"/>
      <c r="AI499" s="116"/>
      <c r="AJ499" s="116"/>
      <c r="AK499" s="116"/>
      <c r="AL499" s="116"/>
      <c r="AM499" s="116"/>
      <c r="AN499" s="116"/>
      <c r="AO499" s="116"/>
      <c r="AP499" s="116"/>
      <c r="AQ499" s="116"/>
      <c r="AR499" s="116"/>
      <c r="AS499" s="116"/>
      <c r="AT499" s="116"/>
      <c r="AU499" s="116"/>
      <c r="AV499" s="116"/>
      <c r="AW499" s="117"/>
    </row>
    <row r="500" ht="15.75" customHeight="1">
      <c r="A500" s="28"/>
      <c r="B500" s="28"/>
      <c r="C500" s="28"/>
      <c r="D500" s="28"/>
      <c r="E500" s="28"/>
      <c r="F500" s="28"/>
      <c r="G500" s="28"/>
      <c r="H500" s="28"/>
      <c r="I500" s="28"/>
      <c r="J500" s="28"/>
      <c r="K500" s="28"/>
      <c r="L500" s="28"/>
      <c r="M500" s="115"/>
      <c r="N500" s="115"/>
      <c r="O500" s="115"/>
      <c r="P500" s="115"/>
      <c r="Q500" s="115"/>
      <c r="R500" s="115"/>
      <c r="S500" s="115"/>
      <c r="T500" s="115"/>
      <c r="U500" s="116"/>
      <c r="V500" s="116"/>
      <c r="W500" s="116"/>
      <c r="X500" s="116"/>
      <c r="Y500" s="116"/>
      <c r="Z500" s="116"/>
      <c r="AA500" s="116"/>
      <c r="AB500" s="116"/>
      <c r="AC500" s="116"/>
      <c r="AD500" s="116"/>
      <c r="AE500" s="116"/>
      <c r="AF500" s="116"/>
      <c r="AG500" s="116"/>
      <c r="AH500" s="116"/>
      <c r="AI500" s="116"/>
      <c r="AJ500" s="116"/>
      <c r="AK500" s="116"/>
      <c r="AL500" s="116"/>
      <c r="AM500" s="116"/>
      <c r="AN500" s="116"/>
      <c r="AO500" s="116"/>
      <c r="AP500" s="116"/>
      <c r="AQ500" s="116"/>
      <c r="AR500" s="116"/>
      <c r="AS500" s="116"/>
      <c r="AT500" s="116"/>
      <c r="AU500" s="116"/>
      <c r="AV500" s="116"/>
      <c r="AW500" s="117"/>
    </row>
    <row r="501" ht="15.75" customHeight="1">
      <c r="A501" s="28"/>
      <c r="B501" s="28"/>
      <c r="C501" s="28"/>
      <c r="D501" s="28"/>
      <c r="E501" s="28"/>
      <c r="F501" s="28"/>
      <c r="G501" s="28"/>
      <c r="H501" s="28"/>
      <c r="I501" s="28"/>
      <c r="J501" s="28"/>
      <c r="K501" s="28"/>
      <c r="L501" s="28"/>
      <c r="M501" s="115"/>
      <c r="N501" s="115"/>
      <c r="O501" s="115"/>
      <c r="P501" s="115"/>
      <c r="Q501" s="115"/>
      <c r="R501" s="115"/>
      <c r="S501" s="115"/>
      <c r="T501" s="115"/>
      <c r="U501" s="116"/>
      <c r="V501" s="116"/>
      <c r="W501" s="116"/>
      <c r="X501" s="116"/>
      <c r="Y501" s="116"/>
      <c r="Z501" s="116"/>
      <c r="AA501" s="116"/>
      <c r="AB501" s="116"/>
      <c r="AC501" s="116"/>
      <c r="AD501" s="116"/>
      <c r="AE501" s="116"/>
      <c r="AF501" s="116"/>
      <c r="AG501" s="116"/>
      <c r="AH501" s="116"/>
      <c r="AI501" s="116"/>
      <c r="AJ501" s="116"/>
      <c r="AK501" s="116"/>
      <c r="AL501" s="116"/>
      <c r="AM501" s="116"/>
      <c r="AN501" s="116"/>
      <c r="AO501" s="116"/>
      <c r="AP501" s="116"/>
      <c r="AQ501" s="116"/>
      <c r="AR501" s="116"/>
      <c r="AS501" s="116"/>
      <c r="AT501" s="116"/>
      <c r="AU501" s="116"/>
      <c r="AV501" s="116"/>
      <c r="AW501" s="117"/>
    </row>
    <row r="502" ht="15.75" customHeight="1">
      <c r="A502" s="28"/>
      <c r="B502" s="28"/>
      <c r="C502" s="28"/>
      <c r="D502" s="28"/>
      <c r="E502" s="28"/>
      <c r="F502" s="28"/>
      <c r="G502" s="28"/>
      <c r="H502" s="28"/>
      <c r="I502" s="28"/>
      <c r="J502" s="28"/>
      <c r="K502" s="28"/>
      <c r="L502" s="28"/>
      <c r="M502" s="115"/>
      <c r="N502" s="115"/>
      <c r="O502" s="115"/>
      <c r="P502" s="115"/>
      <c r="Q502" s="115"/>
      <c r="R502" s="115"/>
      <c r="S502" s="115"/>
      <c r="T502" s="115"/>
      <c r="U502" s="116"/>
      <c r="V502" s="116"/>
      <c r="W502" s="116"/>
      <c r="X502" s="116"/>
      <c r="Y502" s="116"/>
      <c r="Z502" s="116"/>
      <c r="AA502" s="116"/>
      <c r="AB502" s="116"/>
      <c r="AC502" s="116"/>
      <c r="AD502" s="116"/>
      <c r="AE502" s="116"/>
      <c r="AF502" s="116"/>
      <c r="AG502" s="116"/>
      <c r="AH502" s="116"/>
      <c r="AI502" s="116"/>
      <c r="AJ502" s="116"/>
      <c r="AK502" s="116"/>
      <c r="AL502" s="116"/>
      <c r="AM502" s="116"/>
      <c r="AN502" s="116"/>
      <c r="AO502" s="116"/>
      <c r="AP502" s="116"/>
      <c r="AQ502" s="116"/>
      <c r="AR502" s="116"/>
      <c r="AS502" s="116"/>
      <c r="AT502" s="116"/>
      <c r="AU502" s="116"/>
      <c r="AV502" s="116"/>
      <c r="AW502" s="117"/>
    </row>
    <row r="503" ht="15.75" customHeight="1">
      <c r="A503" s="28"/>
      <c r="B503" s="28"/>
      <c r="C503" s="28"/>
      <c r="D503" s="28"/>
      <c r="E503" s="28"/>
      <c r="F503" s="28"/>
      <c r="G503" s="28"/>
      <c r="H503" s="28"/>
      <c r="I503" s="28"/>
      <c r="J503" s="28"/>
      <c r="K503" s="28"/>
      <c r="L503" s="28"/>
      <c r="M503" s="115"/>
      <c r="N503" s="115"/>
      <c r="O503" s="115"/>
      <c r="P503" s="115"/>
      <c r="Q503" s="115"/>
      <c r="R503" s="115"/>
      <c r="S503" s="115"/>
      <c r="T503" s="115"/>
      <c r="U503" s="116"/>
      <c r="V503" s="116"/>
      <c r="W503" s="116"/>
      <c r="X503" s="116"/>
      <c r="Y503" s="116"/>
      <c r="Z503" s="116"/>
      <c r="AA503" s="116"/>
      <c r="AB503" s="116"/>
      <c r="AC503" s="116"/>
      <c r="AD503" s="116"/>
      <c r="AE503" s="116"/>
      <c r="AF503" s="116"/>
      <c r="AG503" s="116"/>
      <c r="AH503" s="116"/>
      <c r="AI503" s="116"/>
      <c r="AJ503" s="116"/>
      <c r="AK503" s="116"/>
      <c r="AL503" s="116"/>
      <c r="AM503" s="116"/>
      <c r="AN503" s="116"/>
      <c r="AO503" s="116"/>
      <c r="AP503" s="116"/>
      <c r="AQ503" s="116"/>
      <c r="AR503" s="116"/>
      <c r="AS503" s="116"/>
      <c r="AT503" s="116"/>
      <c r="AU503" s="116"/>
      <c r="AV503" s="116"/>
      <c r="AW503" s="117"/>
    </row>
    <row r="504" ht="15.75" customHeight="1">
      <c r="A504" s="28"/>
      <c r="B504" s="28"/>
      <c r="C504" s="28"/>
      <c r="D504" s="28"/>
      <c r="E504" s="28"/>
      <c r="F504" s="28"/>
      <c r="G504" s="28"/>
      <c r="H504" s="28"/>
      <c r="I504" s="28"/>
      <c r="J504" s="28"/>
      <c r="K504" s="28"/>
      <c r="L504" s="28"/>
      <c r="M504" s="115"/>
      <c r="N504" s="115"/>
      <c r="O504" s="115"/>
      <c r="P504" s="115"/>
      <c r="Q504" s="115"/>
      <c r="R504" s="115"/>
      <c r="S504" s="115"/>
      <c r="T504" s="115"/>
      <c r="U504" s="116"/>
      <c r="V504" s="116"/>
      <c r="W504" s="116"/>
      <c r="X504" s="116"/>
      <c r="Y504" s="116"/>
      <c r="Z504" s="116"/>
      <c r="AA504" s="116"/>
      <c r="AB504" s="116"/>
      <c r="AC504" s="116"/>
      <c r="AD504" s="116"/>
      <c r="AE504" s="116"/>
      <c r="AF504" s="116"/>
      <c r="AG504" s="116"/>
      <c r="AH504" s="116"/>
      <c r="AI504" s="116"/>
      <c r="AJ504" s="116"/>
      <c r="AK504" s="116"/>
      <c r="AL504" s="116"/>
      <c r="AM504" s="116"/>
      <c r="AN504" s="116"/>
      <c r="AO504" s="116"/>
      <c r="AP504" s="116"/>
      <c r="AQ504" s="116"/>
      <c r="AR504" s="116"/>
      <c r="AS504" s="116"/>
      <c r="AT504" s="116"/>
      <c r="AU504" s="116"/>
      <c r="AV504" s="116"/>
      <c r="AW504" s="117"/>
    </row>
    <row r="505" ht="15.75" customHeight="1">
      <c r="A505" s="28"/>
      <c r="B505" s="28"/>
      <c r="C505" s="28"/>
      <c r="D505" s="28"/>
      <c r="E505" s="28"/>
      <c r="F505" s="28"/>
      <c r="G505" s="28"/>
      <c r="H505" s="28"/>
      <c r="I505" s="28"/>
      <c r="J505" s="28"/>
      <c r="K505" s="28"/>
      <c r="L505" s="28"/>
      <c r="M505" s="115"/>
      <c r="N505" s="115"/>
      <c r="O505" s="115"/>
      <c r="P505" s="115"/>
      <c r="Q505" s="115"/>
      <c r="R505" s="115"/>
      <c r="S505" s="115"/>
      <c r="T505" s="115"/>
      <c r="U505" s="116"/>
      <c r="V505" s="116"/>
      <c r="W505" s="116"/>
      <c r="X505" s="116"/>
      <c r="Y505" s="116"/>
      <c r="Z505" s="116"/>
      <c r="AA505" s="116"/>
      <c r="AB505" s="116"/>
      <c r="AC505" s="116"/>
      <c r="AD505" s="116"/>
      <c r="AE505" s="116"/>
      <c r="AF505" s="116"/>
      <c r="AG505" s="116"/>
      <c r="AH505" s="116"/>
      <c r="AI505" s="116"/>
      <c r="AJ505" s="116"/>
      <c r="AK505" s="116"/>
      <c r="AL505" s="116"/>
      <c r="AM505" s="116"/>
      <c r="AN505" s="116"/>
      <c r="AO505" s="116"/>
      <c r="AP505" s="116"/>
      <c r="AQ505" s="116"/>
      <c r="AR505" s="116"/>
      <c r="AS505" s="116"/>
      <c r="AT505" s="116"/>
      <c r="AU505" s="116"/>
      <c r="AV505" s="116"/>
      <c r="AW505" s="117"/>
    </row>
    <row r="506" ht="15.75" customHeight="1">
      <c r="A506" s="28"/>
      <c r="B506" s="28"/>
      <c r="C506" s="28"/>
      <c r="D506" s="28"/>
      <c r="E506" s="28"/>
      <c r="F506" s="28"/>
      <c r="G506" s="28"/>
      <c r="H506" s="28"/>
      <c r="I506" s="28"/>
      <c r="J506" s="28"/>
      <c r="K506" s="28"/>
      <c r="L506" s="28"/>
      <c r="M506" s="115"/>
      <c r="N506" s="115"/>
      <c r="O506" s="115"/>
      <c r="P506" s="115"/>
      <c r="Q506" s="115"/>
      <c r="R506" s="115"/>
      <c r="S506" s="115"/>
      <c r="T506" s="115"/>
      <c r="U506" s="116"/>
      <c r="V506" s="116"/>
      <c r="W506" s="116"/>
      <c r="X506" s="116"/>
      <c r="Y506" s="116"/>
      <c r="Z506" s="116"/>
      <c r="AA506" s="116"/>
      <c r="AB506" s="116"/>
      <c r="AC506" s="116"/>
      <c r="AD506" s="116"/>
      <c r="AE506" s="116"/>
      <c r="AF506" s="116"/>
      <c r="AG506" s="116"/>
      <c r="AH506" s="116"/>
      <c r="AI506" s="116"/>
      <c r="AJ506" s="116"/>
      <c r="AK506" s="116"/>
      <c r="AL506" s="116"/>
      <c r="AM506" s="116"/>
      <c r="AN506" s="116"/>
      <c r="AO506" s="116"/>
      <c r="AP506" s="116"/>
      <c r="AQ506" s="116"/>
      <c r="AR506" s="116"/>
      <c r="AS506" s="116"/>
      <c r="AT506" s="116"/>
      <c r="AU506" s="116"/>
      <c r="AV506" s="116"/>
      <c r="AW506" s="117"/>
    </row>
    <row r="507" ht="15.75" customHeight="1">
      <c r="A507" s="28"/>
      <c r="B507" s="28"/>
      <c r="C507" s="28"/>
      <c r="D507" s="28"/>
      <c r="E507" s="28"/>
      <c r="F507" s="28"/>
      <c r="G507" s="28"/>
      <c r="H507" s="28"/>
      <c r="I507" s="28"/>
      <c r="J507" s="28"/>
      <c r="K507" s="28"/>
      <c r="L507" s="28"/>
      <c r="M507" s="115"/>
      <c r="N507" s="115"/>
      <c r="O507" s="115"/>
      <c r="P507" s="115"/>
      <c r="Q507" s="115"/>
      <c r="R507" s="115"/>
      <c r="S507" s="115"/>
      <c r="T507" s="115"/>
      <c r="U507" s="116"/>
      <c r="V507" s="116"/>
      <c r="W507" s="116"/>
      <c r="X507" s="116"/>
      <c r="Y507" s="116"/>
      <c r="Z507" s="116"/>
      <c r="AA507" s="116"/>
      <c r="AB507" s="116"/>
      <c r="AC507" s="116"/>
      <c r="AD507" s="116"/>
      <c r="AE507" s="116"/>
      <c r="AF507" s="116"/>
      <c r="AG507" s="116"/>
      <c r="AH507" s="116"/>
      <c r="AI507" s="116"/>
      <c r="AJ507" s="116"/>
      <c r="AK507" s="116"/>
      <c r="AL507" s="116"/>
      <c r="AM507" s="116"/>
      <c r="AN507" s="116"/>
      <c r="AO507" s="116"/>
      <c r="AP507" s="116"/>
      <c r="AQ507" s="116"/>
      <c r="AR507" s="116"/>
      <c r="AS507" s="116"/>
      <c r="AT507" s="116"/>
      <c r="AU507" s="116"/>
      <c r="AV507" s="116"/>
      <c r="AW507" s="117"/>
    </row>
    <row r="508" ht="15.75" customHeight="1">
      <c r="A508" s="28"/>
      <c r="B508" s="28"/>
      <c r="C508" s="28"/>
      <c r="D508" s="28"/>
      <c r="E508" s="28"/>
      <c r="F508" s="28"/>
      <c r="G508" s="28"/>
      <c r="H508" s="28"/>
      <c r="I508" s="28"/>
      <c r="J508" s="28"/>
      <c r="K508" s="28"/>
      <c r="L508" s="28"/>
      <c r="M508" s="115"/>
      <c r="N508" s="115"/>
      <c r="O508" s="115"/>
      <c r="P508" s="115"/>
      <c r="Q508" s="115"/>
      <c r="R508" s="115"/>
      <c r="S508" s="115"/>
      <c r="T508" s="115"/>
      <c r="U508" s="116"/>
      <c r="V508" s="116"/>
      <c r="W508" s="116"/>
      <c r="X508" s="116"/>
      <c r="Y508" s="116"/>
      <c r="Z508" s="116"/>
      <c r="AA508" s="116"/>
      <c r="AB508" s="116"/>
      <c r="AC508" s="116"/>
      <c r="AD508" s="116"/>
      <c r="AE508" s="116"/>
      <c r="AF508" s="116"/>
      <c r="AG508" s="116"/>
      <c r="AH508" s="116"/>
      <c r="AI508" s="116"/>
      <c r="AJ508" s="116"/>
      <c r="AK508" s="116"/>
      <c r="AL508" s="116"/>
      <c r="AM508" s="116"/>
      <c r="AN508" s="116"/>
      <c r="AO508" s="116"/>
      <c r="AP508" s="116"/>
      <c r="AQ508" s="116"/>
      <c r="AR508" s="116"/>
      <c r="AS508" s="116"/>
      <c r="AT508" s="116"/>
      <c r="AU508" s="116"/>
      <c r="AV508" s="116"/>
      <c r="AW508" s="117"/>
    </row>
    <row r="509" ht="15.75" customHeight="1">
      <c r="A509" s="28"/>
      <c r="B509" s="28"/>
      <c r="C509" s="28"/>
      <c r="D509" s="28"/>
      <c r="E509" s="28"/>
      <c r="F509" s="28"/>
      <c r="G509" s="28"/>
      <c r="H509" s="28"/>
      <c r="I509" s="28"/>
      <c r="J509" s="28"/>
      <c r="K509" s="28"/>
      <c r="L509" s="28"/>
      <c r="M509" s="115"/>
      <c r="N509" s="115"/>
      <c r="O509" s="115"/>
      <c r="P509" s="115"/>
      <c r="Q509" s="115"/>
      <c r="R509" s="115"/>
      <c r="S509" s="115"/>
      <c r="T509" s="115"/>
      <c r="U509" s="116"/>
      <c r="V509" s="116"/>
      <c r="W509" s="116"/>
      <c r="X509" s="116"/>
      <c r="Y509" s="116"/>
      <c r="Z509" s="116"/>
      <c r="AA509" s="116"/>
      <c r="AB509" s="116"/>
      <c r="AC509" s="116"/>
      <c r="AD509" s="116"/>
      <c r="AE509" s="116"/>
      <c r="AF509" s="116"/>
      <c r="AG509" s="116"/>
      <c r="AH509" s="116"/>
      <c r="AI509" s="116"/>
      <c r="AJ509" s="116"/>
      <c r="AK509" s="116"/>
      <c r="AL509" s="116"/>
      <c r="AM509" s="116"/>
      <c r="AN509" s="116"/>
      <c r="AO509" s="116"/>
      <c r="AP509" s="116"/>
      <c r="AQ509" s="116"/>
      <c r="AR509" s="116"/>
      <c r="AS509" s="116"/>
      <c r="AT509" s="116"/>
      <c r="AU509" s="116"/>
      <c r="AV509" s="116"/>
      <c r="AW509" s="117"/>
    </row>
    <row r="510" ht="15.75" customHeight="1">
      <c r="A510" s="28"/>
      <c r="B510" s="28"/>
      <c r="C510" s="28"/>
      <c r="D510" s="28"/>
      <c r="E510" s="28"/>
      <c r="F510" s="28"/>
      <c r="G510" s="28"/>
      <c r="H510" s="28"/>
      <c r="I510" s="28"/>
      <c r="J510" s="28"/>
      <c r="K510" s="28"/>
      <c r="L510" s="28"/>
      <c r="M510" s="115"/>
      <c r="N510" s="115"/>
      <c r="O510" s="115"/>
      <c r="P510" s="115"/>
      <c r="Q510" s="115"/>
      <c r="R510" s="115"/>
      <c r="S510" s="115"/>
      <c r="T510" s="115"/>
      <c r="U510" s="116"/>
      <c r="V510" s="116"/>
      <c r="W510" s="116"/>
      <c r="X510" s="116"/>
      <c r="Y510" s="116"/>
      <c r="Z510" s="116"/>
      <c r="AA510" s="116"/>
      <c r="AB510" s="116"/>
      <c r="AC510" s="116"/>
      <c r="AD510" s="116"/>
      <c r="AE510" s="116"/>
      <c r="AF510" s="116"/>
      <c r="AG510" s="116"/>
      <c r="AH510" s="116"/>
      <c r="AI510" s="116"/>
      <c r="AJ510" s="116"/>
      <c r="AK510" s="116"/>
      <c r="AL510" s="116"/>
      <c r="AM510" s="116"/>
      <c r="AN510" s="116"/>
      <c r="AO510" s="116"/>
      <c r="AP510" s="116"/>
      <c r="AQ510" s="116"/>
      <c r="AR510" s="116"/>
      <c r="AS510" s="116"/>
      <c r="AT510" s="116"/>
      <c r="AU510" s="116"/>
      <c r="AV510" s="116"/>
      <c r="AW510" s="117"/>
    </row>
    <row r="511" ht="15.75" customHeight="1">
      <c r="A511" s="28"/>
      <c r="B511" s="28"/>
      <c r="C511" s="28"/>
      <c r="D511" s="28"/>
      <c r="E511" s="28"/>
      <c r="F511" s="28"/>
      <c r="G511" s="28"/>
      <c r="H511" s="28"/>
      <c r="I511" s="28"/>
      <c r="J511" s="28"/>
      <c r="K511" s="28"/>
      <c r="L511" s="28"/>
      <c r="M511" s="115"/>
      <c r="N511" s="115"/>
      <c r="O511" s="115"/>
      <c r="P511" s="115"/>
      <c r="Q511" s="115"/>
      <c r="R511" s="115"/>
      <c r="S511" s="115"/>
      <c r="T511" s="115"/>
      <c r="U511" s="116"/>
      <c r="V511" s="116"/>
      <c r="W511" s="116"/>
      <c r="X511" s="116"/>
      <c r="Y511" s="116"/>
      <c r="Z511" s="116"/>
      <c r="AA511" s="116"/>
      <c r="AB511" s="116"/>
      <c r="AC511" s="116"/>
      <c r="AD511" s="116"/>
      <c r="AE511" s="116"/>
      <c r="AF511" s="116"/>
      <c r="AG511" s="116"/>
      <c r="AH511" s="116"/>
      <c r="AI511" s="116"/>
      <c r="AJ511" s="116"/>
      <c r="AK511" s="116"/>
      <c r="AL511" s="116"/>
      <c r="AM511" s="116"/>
      <c r="AN511" s="116"/>
      <c r="AO511" s="116"/>
      <c r="AP511" s="116"/>
      <c r="AQ511" s="116"/>
      <c r="AR511" s="116"/>
      <c r="AS511" s="116"/>
      <c r="AT511" s="116"/>
      <c r="AU511" s="116"/>
      <c r="AV511" s="116"/>
      <c r="AW511" s="117"/>
    </row>
    <row r="512" ht="15.75" customHeight="1">
      <c r="A512" s="28"/>
      <c r="B512" s="28"/>
      <c r="C512" s="28"/>
      <c r="D512" s="28"/>
      <c r="E512" s="28"/>
      <c r="F512" s="28"/>
      <c r="G512" s="28"/>
      <c r="H512" s="28"/>
      <c r="I512" s="28"/>
      <c r="J512" s="28"/>
      <c r="K512" s="28"/>
      <c r="L512" s="28"/>
      <c r="M512" s="115"/>
      <c r="N512" s="115"/>
      <c r="O512" s="115"/>
      <c r="P512" s="115"/>
      <c r="Q512" s="115"/>
      <c r="R512" s="115"/>
      <c r="S512" s="115"/>
      <c r="T512" s="115"/>
      <c r="U512" s="116"/>
      <c r="V512" s="116"/>
      <c r="W512" s="116"/>
      <c r="X512" s="116"/>
      <c r="Y512" s="116"/>
      <c r="Z512" s="116"/>
      <c r="AA512" s="116"/>
      <c r="AB512" s="116"/>
      <c r="AC512" s="116"/>
      <c r="AD512" s="116"/>
      <c r="AE512" s="116"/>
      <c r="AF512" s="116"/>
      <c r="AG512" s="116"/>
      <c r="AH512" s="116"/>
      <c r="AI512" s="116"/>
      <c r="AJ512" s="116"/>
      <c r="AK512" s="116"/>
      <c r="AL512" s="116"/>
      <c r="AM512" s="116"/>
      <c r="AN512" s="116"/>
      <c r="AO512" s="116"/>
      <c r="AP512" s="116"/>
      <c r="AQ512" s="116"/>
      <c r="AR512" s="116"/>
      <c r="AS512" s="116"/>
      <c r="AT512" s="116"/>
      <c r="AU512" s="116"/>
      <c r="AV512" s="116"/>
      <c r="AW512" s="117"/>
    </row>
    <row r="513" ht="15.75" customHeight="1">
      <c r="A513" s="28"/>
      <c r="B513" s="28"/>
      <c r="C513" s="28"/>
      <c r="D513" s="28"/>
      <c r="E513" s="28"/>
      <c r="F513" s="28"/>
      <c r="G513" s="28"/>
      <c r="H513" s="28"/>
      <c r="I513" s="28"/>
      <c r="J513" s="28"/>
      <c r="K513" s="28"/>
      <c r="L513" s="28"/>
      <c r="M513" s="115"/>
      <c r="N513" s="115"/>
      <c r="O513" s="115"/>
      <c r="P513" s="115"/>
      <c r="Q513" s="115"/>
      <c r="R513" s="115"/>
      <c r="S513" s="115"/>
      <c r="T513" s="115"/>
      <c r="U513" s="116"/>
      <c r="V513" s="116"/>
      <c r="W513" s="116"/>
      <c r="X513" s="116"/>
      <c r="Y513" s="116"/>
      <c r="Z513" s="116"/>
      <c r="AA513" s="116"/>
      <c r="AB513" s="116"/>
      <c r="AC513" s="116"/>
      <c r="AD513" s="116"/>
      <c r="AE513" s="116"/>
      <c r="AF513" s="116"/>
      <c r="AG513" s="116"/>
      <c r="AH513" s="116"/>
      <c r="AI513" s="116"/>
      <c r="AJ513" s="116"/>
      <c r="AK513" s="116"/>
      <c r="AL513" s="116"/>
      <c r="AM513" s="116"/>
      <c r="AN513" s="116"/>
      <c r="AO513" s="116"/>
      <c r="AP513" s="116"/>
      <c r="AQ513" s="116"/>
      <c r="AR513" s="116"/>
      <c r="AS513" s="116"/>
      <c r="AT513" s="116"/>
      <c r="AU513" s="116"/>
      <c r="AV513" s="116"/>
      <c r="AW513" s="117"/>
    </row>
    <row r="514" ht="15.75" customHeight="1">
      <c r="A514" s="28"/>
      <c r="B514" s="28"/>
      <c r="C514" s="28"/>
      <c r="D514" s="28"/>
      <c r="E514" s="28"/>
      <c r="F514" s="28"/>
      <c r="G514" s="28"/>
      <c r="H514" s="28"/>
      <c r="I514" s="28"/>
      <c r="J514" s="28"/>
      <c r="K514" s="28"/>
      <c r="L514" s="28"/>
      <c r="M514" s="115"/>
      <c r="N514" s="115"/>
      <c r="O514" s="115"/>
      <c r="P514" s="115"/>
      <c r="Q514" s="115"/>
      <c r="R514" s="115"/>
      <c r="S514" s="115"/>
      <c r="T514" s="115"/>
      <c r="U514" s="116"/>
      <c r="V514" s="116"/>
      <c r="W514" s="116"/>
      <c r="X514" s="116"/>
      <c r="Y514" s="116"/>
      <c r="Z514" s="116"/>
      <c r="AA514" s="116"/>
      <c r="AB514" s="116"/>
      <c r="AC514" s="116"/>
      <c r="AD514" s="116"/>
      <c r="AE514" s="116"/>
      <c r="AF514" s="116"/>
      <c r="AG514" s="116"/>
      <c r="AH514" s="116"/>
      <c r="AI514" s="116"/>
      <c r="AJ514" s="116"/>
      <c r="AK514" s="116"/>
      <c r="AL514" s="116"/>
      <c r="AM514" s="116"/>
      <c r="AN514" s="116"/>
      <c r="AO514" s="116"/>
      <c r="AP514" s="116"/>
      <c r="AQ514" s="116"/>
      <c r="AR514" s="116"/>
      <c r="AS514" s="116"/>
      <c r="AT514" s="116"/>
      <c r="AU514" s="116"/>
      <c r="AV514" s="116"/>
      <c r="AW514" s="117"/>
    </row>
    <row r="515" ht="15.75" customHeight="1">
      <c r="A515" s="28"/>
      <c r="B515" s="28"/>
      <c r="C515" s="28"/>
      <c r="D515" s="28"/>
      <c r="E515" s="28"/>
      <c r="F515" s="28"/>
      <c r="G515" s="28"/>
      <c r="H515" s="28"/>
      <c r="I515" s="28"/>
      <c r="J515" s="28"/>
      <c r="K515" s="28"/>
      <c r="L515" s="28"/>
      <c r="M515" s="115"/>
      <c r="N515" s="115"/>
      <c r="O515" s="115"/>
      <c r="P515" s="115"/>
      <c r="Q515" s="115"/>
      <c r="R515" s="115"/>
      <c r="S515" s="115"/>
      <c r="T515" s="115"/>
      <c r="U515" s="116"/>
      <c r="V515" s="116"/>
      <c r="W515" s="116"/>
      <c r="X515" s="116"/>
      <c r="Y515" s="116"/>
      <c r="Z515" s="116"/>
      <c r="AA515" s="116"/>
      <c r="AB515" s="116"/>
      <c r="AC515" s="116"/>
      <c r="AD515" s="116"/>
      <c r="AE515" s="116"/>
      <c r="AF515" s="116"/>
      <c r="AG515" s="116"/>
      <c r="AH515" s="116"/>
      <c r="AI515" s="116"/>
      <c r="AJ515" s="116"/>
      <c r="AK515" s="116"/>
      <c r="AL515" s="116"/>
      <c r="AM515" s="116"/>
      <c r="AN515" s="116"/>
      <c r="AO515" s="116"/>
      <c r="AP515" s="116"/>
      <c r="AQ515" s="116"/>
      <c r="AR515" s="116"/>
      <c r="AS515" s="116"/>
      <c r="AT515" s="116"/>
      <c r="AU515" s="116"/>
      <c r="AV515" s="116"/>
      <c r="AW515" s="117"/>
    </row>
    <row r="516" ht="15.75" customHeight="1">
      <c r="A516" s="28"/>
      <c r="B516" s="28"/>
      <c r="C516" s="28"/>
      <c r="D516" s="28"/>
      <c r="E516" s="28"/>
      <c r="F516" s="28"/>
      <c r="G516" s="28"/>
      <c r="H516" s="28"/>
      <c r="I516" s="28"/>
      <c r="J516" s="28"/>
      <c r="K516" s="28"/>
      <c r="L516" s="28"/>
      <c r="M516" s="115"/>
      <c r="N516" s="115"/>
      <c r="O516" s="115"/>
      <c r="P516" s="115"/>
      <c r="Q516" s="115"/>
      <c r="R516" s="115"/>
      <c r="S516" s="115"/>
      <c r="T516" s="115"/>
      <c r="U516" s="116"/>
      <c r="V516" s="116"/>
      <c r="W516" s="116"/>
      <c r="X516" s="116"/>
      <c r="Y516" s="116"/>
      <c r="Z516" s="116"/>
      <c r="AA516" s="116"/>
      <c r="AB516" s="116"/>
      <c r="AC516" s="116"/>
      <c r="AD516" s="116"/>
      <c r="AE516" s="116"/>
      <c r="AF516" s="116"/>
      <c r="AG516" s="116"/>
      <c r="AH516" s="116"/>
      <c r="AI516" s="116"/>
      <c r="AJ516" s="116"/>
      <c r="AK516" s="116"/>
      <c r="AL516" s="116"/>
      <c r="AM516" s="116"/>
      <c r="AN516" s="116"/>
      <c r="AO516" s="116"/>
      <c r="AP516" s="116"/>
      <c r="AQ516" s="116"/>
      <c r="AR516" s="116"/>
      <c r="AS516" s="116"/>
      <c r="AT516" s="116"/>
      <c r="AU516" s="116"/>
      <c r="AV516" s="116"/>
      <c r="AW516" s="117"/>
    </row>
    <row r="517" ht="15.75" customHeight="1">
      <c r="A517" s="28"/>
      <c r="B517" s="28"/>
      <c r="C517" s="28"/>
      <c r="D517" s="28"/>
      <c r="E517" s="28"/>
      <c r="F517" s="28"/>
      <c r="G517" s="28"/>
      <c r="H517" s="28"/>
      <c r="I517" s="28"/>
      <c r="J517" s="28"/>
      <c r="K517" s="28"/>
      <c r="L517" s="28"/>
      <c r="M517" s="115"/>
      <c r="N517" s="115"/>
      <c r="O517" s="115"/>
      <c r="P517" s="115"/>
      <c r="Q517" s="115"/>
      <c r="R517" s="115"/>
      <c r="S517" s="115"/>
      <c r="T517" s="115"/>
      <c r="U517" s="116"/>
      <c r="V517" s="116"/>
      <c r="W517" s="116"/>
      <c r="X517" s="116"/>
      <c r="Y517" s="116"/>
      <c r="Z517" s="116"/>
      <c r="AA517" s="116"/>
      <c r="AB517" s="116"/>
      <c r="AC517" s="116"/>
      <c r="AD517" s="116"/>
      <c r="AE517" s="116"/>
      <c r="AF517" s="116"/>
      <c r="AG517" s="116"/>
      <c r="AH517" s="116"/>
      <c r="AI517" s="116"/>
      <c r="AJ517" s="116"/>
      <c r="AK517" s="116"/>
      <c r="AL517" s="116"/>
      <c r="AM517" s="116"/>
      <c r="AN517" s="116"/>
      <c r="AO517" s="116"/>
      <c r="AP517" s="116"/>
      <c r="AQ517" s="116"/>
      <c r="AR517" s="116"/>
      <c r="AS517" s="116"/>
      <c r="AT517" s="116"/>
      <c r="AU517" s="116"/>
      <c r="AV517" s="116"/>
      <c r="AW517" s="117"/>
    </row>
    <row r="518" ht="15.75" customHeight="1">
      <c r="A518" s="28"/>
      <c r="B518" s="28"/>
      <c r="C518" s="28"/>
      <c r="D518" s="28"/>
      <c r="E518" s="28"/>
      <c r="F518" s="28"/>
      <c r="G518" s="28"/>
      <c r="H518" s="28"/>
      <c r="I518" s="28"/>
      <c r="J518" s="28"/>
      <c r="K518" s="28"/>
      <c r="L518" s="28"/>
      <c r="M518" s="115"/>
      <c r="N518" s="115"/>
      <c r="O518" s="115"/>
      <c r="P518" s="115"/>
      <c r="Q518" s="115"/>
      <c r="R518" s="115"/>
      <c r="S518" s="115"/>
      <c r="T518" s="115"/>
      <c r="U518" s="116"/>
      <c r="V518" s="116"/>
      <c r="W518" s="116"/>
      <c r="X518" s="116"/>
      <c r="Y518" s="116"/>
      <c r="Z518" s="116"/>
      <c r="AA518" s="116"/>
      <c r="AB518" s="116"/>
      <c r="AC518" s="116"/>
      <c r="AD518" s="116"/>
      <c r="AE518" s="116"/>
      <c r="AF518" s="116"/>
      <c r="AG518" s="116"/>
      <c r="AH518" s="116"/>
      <c r="AI518" s="116"/>
      <c r="AJ518" s="116"/>
      <c r="AK518" s="116"/>
      <c r="AL518" s="116"/>
      <c r="AM518" s="116"/>
      <c r="AN518" s="116"/>
      <c r="AO518" s="116"/>
      <c r="AP518" s="116"/>
      <c r="AQ518" s="116"/>
      <c r="AR518" s="116"/>
      <c r="AS518" s="116"/>
      <c r="AT518" s="116"/>
      <c r="AU518" s="116"/>
      <c r="AV518" s="116"/>
      <c r="AW518" s="117"/>
    </row>
    <row r="519" ht="15.75" customHeight="1">
      <c r="A519" s="28"/>
      <c r="B519" s="28"/>
      <c r="C519" s="28"/>
      <c r="D519" s="28"/>
      <c r="E519" s="28"/>
      <c r="F519" s="28"/>
      <c r="G519" s="28"/>
      <c r="H519" s="28"/>
      <c r="I519" s="28"/>
      <c r="J519" s="28"/>
      <c r="K519" s="28"/>
      <c r="L519" s="28"/>
      <c r="M519" s="115"/>
      <c r="N519" s="115"/>
      <c r="O519" s="115"/>
      <c r="P519" s="115"/>
      <c r="Q519" s="115"/>
      <c r="R519" s="115"/>
      <c r="S519" s="115"/>
      <c r="T519" s="115"/>
      <c r="U519" s="116"/>
      <c r="V519" s="116"/>
      <c r="W519" s="116"/>
      <c r="X519" s="116"/>
      <c r="Y519" s="116"/>
      <c r="Z519" s="116"/>
      <c r="AA519" s="116"/>
      <c r="AB519" s="116"/>
      <c r="AC519" s="116"/>
      <c r="AD519" s="116"/>
      <c r="AE519" s="116"/>
      <c r="AF519" s="116"/>
      <c r="AG519" s="116"/>
      <c r="AH519" s="116"/>
      <c r="AI519" s="116"/>
      <c r="AJ519" s="116"/>
      <c r="AK519" s="116"/>
      <c r="AL519" s="116"/>
      <c r="AM519" s="116"/>
      <c r="AN519" s="116"/>
      <c r="AO519" s="116"/>
      <c r="AP519" s="116"/>
      <c r="AQ519" s="116"/>
      <c r="AR519" s="116"/>
      <c r="AS519" s="116"/>
      <c r="AT519" s="116"/>
      <c r="AU519" s="116"/>
      <c r="AV519" s="116"/>
      <c r="AW519" s="117"/>
    </row>
    <row r="520" ht="15.75" customHeight="1">
      <c r="A520" s="28"/>
      <c r="B520" s="28"/>
      <c r="C520" s="28"/>
      <c r="D520" s="28"/>
      <c r="E520" s="28"/>
      <c r="F520" s="28"/>
      <c r="G520" s="28"/>
      <c r="H520" s="28"/>
      <c r="I520" s="28"/>
      <c r="J520" s="28"/>
      <c r="K520" s="28"/>
      <c r="L520" s="28"/>
      <c r="M520" s="115"/>
      <c r="N520" s="115"/>
      <c r="O520" s="115"/>
      <c r="P520" s="115"/>
      <c r="Q520" s="115"/>
      <c r="R520" s="115"/>
      <c r="S520" s="115"/>
      <c r="T520" s="115"/>
      <c r="U520" s="116"/>
      <c r="V520" s="116"/>
      <c r="W520" s="116"/>
      <c r="X520" s="116"/>
      <c r="Y520" s="116"/>
      <c r="Z520" s="116"/>
      <c r="AA520" s="116"/>
      <c r="AB520" s="116"/>
      <c r="AC520" s="116"/>
      <c r="AD520" s="116"/>
      <c r="AE520" s="116"/>
      <c r="AF520" s="116"/>
      <c r="AG520" s="116"/>
      <c r="AH520" s="116"/>
      <c r="AI520" s="116"/>
      <c r="AJ520" s="116"/>
      <c r="AK520" s="116"/>
      <c r="AL520" s="116"/>
      <c r="AM520" s="116"/>
      <c r="AN520" s="116"/>
      <c r="AO520" s="116"/>
      <c r="AP520" s="116"/>
      <c r="AQ520" s="116"/>
      <c r="AR520" s="116"/>
      <c r="AS520" s="116"/>
      <c r="AT520" s="116"/>
      <c r="AU520" s="116"/>
      <c r="AV520" s="116"/>
      <c r="AW520" s="117"/>
    </row>
    <row r="521" ht="15.75" customHeight="1">
      <c r="A521" s="28"/>
      <c r="B521" s="28"/>
      <c r="C521" s="28"/>
      <c r="D521" s="28"/>
      <c r="E521" s="28"/>
      <c r="F521" s="28"/>
      <c r="G521" s="28"/>
      <c r="H521" s="28"/>
      <c r="I521" s="28"/>
      <c r="J521" s="28"/>
      <c r="K521" s="28"/>
      <c r="L521" s="28"/>
      <c r="M521" s="115"/>
      <c r="N521" s="115"/>
      <c r="O521" s="115"/>
      <c r="P521" s="115"/>
      <c r="Q521" s="115"/>
      <c r="R521" s="115"/>
      <c r="S521" s="115"/>
      <c r="T521" s="115"/>
      <c r="U521" s="116"/>
      <c r="V521" s="116"/>
      <c r="W521" s="116"/>
      <c r="X521" s="116"/>
      <c r="Y521" s="116"/>
      <c r="Z521" s="116"/>
      <c r="AA521" s="116"/>
      <c r="AB521" s="116"/>
      <c r="AC521" s="116"/>
      <c r="AD521" s="116"/>
      <c r="AE521" s="116"/>
      <c r="AF521" s="116"/>
      <c r="AG521" s="116"/>
      <c r="AH521" s="116"/>
      <c r="AI521" s="116"/>
      <c r="AJ521" s="116"/>
      <c r="AK521" s="116"/>
      <c r="AL521" s="116"/>
      <c r="AM521" s="116"/>
      <c r="AN521" s="116"/>
      <c r="AO521" s="116"/>
      <c r="AP521" s="116"/>
      <c r="AQ521" s="116"/>
      <c r="AR521" s="116"/>
      <c r="AS521" s="116"/>
      <c r="AT521" s="116"/>
      <c r="AU521" s="116"/>
      <c r="AV521" s="116"/>
      <c r="AW521" s="117"/>
    </row>
    <row r="522" ht="15.75" customHeight="1">
      <c r="A522" s="28"/>
      <c r="B522" s="28"/>
      <c r="C522" s="28"/>
      <c r="D522" s="28"/>
      <c r="E522" s="28"/>
      <c r="F522" s="28"/>
      <c r="G522" s="28"/>
      <c r="H522" s="28"/>
      <c r="I522" s="28"/>
      <c r="J522" s="28"/>
      <c r="K522" s="28"/>
      <c r="L522" s="28"/>
      <c r="M522" s="115"/>
      <c r="N522" s="115"/>
      <c r="O522" s="115"/>
      <c r="P522" s="115"/>
      <c r="Q522" s="115"/>
      <c r="R522" s="115"/>
      <c r="S522" s="115"/>
      <c r="T522" s="115"/>
      <c r="U522" s="116"/>
      <c r="V522" s="116"/>
      <c r="W522" s="116"/>
      <c r="X522" s="116"/>
      <c r="Y522" s="116"/>
      <c r="Z522" s="116"/>
      <c r="AA522" s="116"/>
      <c r="AB522" s="116"/>
      <c r="AC522" s="116"/>
      <c r="AD522" s="116"/>
      <c r="AE522" s="116"/>
      <c r="AF522" s="116"/>
      <c r="AG522" s="116"/>
      <c r="AH522" s="116"/>
      <c r="AI522" s="116"/>
      <c r="AJ522" s="116"/>
      <c r="AK522" s="116"/>
      <c r="AL522" s="116"/>
      <c r="AM522" s="116"/>
      <c r="AN522" s="116"/>
      <c r="AO522" s="116"/>
      <c r="AP522" s="116"/>
      <c r="AQ522" s="116"/>
      <c r="AR522" s="116"/>
      <c r="AS522" s="116"/>
      <c r="AT522" s="116"/>
      <c r="AU522" s="116"/>
      <c r="AV522" s="116"/>
      <c r="AW522" s="117"/>
    </row>
    <row r="523" ht="15.75" customHeight="1">
      <c r="A523" s="28"/>
      <c r="B523" s="28"/>
      <c r="C523" s="28"/>
      <c r="D523" s="28"/>
      <c r="E523" s="28"/>
      <c r="F523" s="28"/>
      <c r="G523" s="28"/>
      <c r="H523" s="28"/>
      <c r="I523" s="28"/>
      <c r="J523" s="28"/>
      <c r="K523" s="28"/>
      <c r="L523" s="28"/>
      <c r="M523" s="115"/>
      <c r="N523" s="115"/>
      <c r="O523" s="115"/>
      <c r="P523" s="115"/>
      <c r="Q523" s="115"/>
      <c r="R523" s="115"/>
      <c r="S523" s="115"/>
      <c r="T523" s="115"/>
      <c r="U523" s="116"/>
      <c r="V523" s="116"/>
      <c r="W523" s="116"/>
      <c r="X523" s="116"/>
      <c r="Y523" s="116"/>
      <c r="Z523" s="116"/>
      <c r="AA523" s="116"/>
      <c r="AB523" s="116"/>
      <c r="AC523" s="116"/>
      <c r="AD523" s="116"/>
      <c r="AE523" s="116"/>
      <c r="AF523" s="116"/>
      <c r="AG523" s="116"/>
      <c r="AH523" s="116"/>
      <c r="AI523" s="116"/>
      <c r="AJ523" s="116"/>
      <c r="AK523" s="116"/>
      <c r="AL523" s="116"/>
      <c r="AM523" s="116"/>
      <c r="AN523" s="116"/>
      <c r="AO523" s="116"/>
      <c r="AP523" s="116"/>
      <c r="AQ523" s="116"/>
      <c r="AR523" s="116"/>
      <c r="AS523" s="116"/>
      <c r="AT523" s="116"/>
      <c r="AU523" s="116"/>
      <c r="AV523" s="116"/>
      <c r="AW523" s="117"/>
    </row>
    <row r="524" ht="15.75" customHeight="1">
      <c r="A524" s="28"/>
      <c r="B524" s="28"/>
      <c r="C524" s="28"/>
      <c r="D524" s="28"/>
      <c r="E524" s="28"/>
      <c r="F524" s="28"/>
      <c r="G524" s="28"/>
      <c r="H524" s="28"/>
      <c r="I524" s="28"/>
      <c r="J524" s="28"/>
      <c r="K524" s="28"/>
      <c r="L524" s="28"/>
      <c r="M524" s="115"/>
      <c r="N524" s="115"/>
      <c r="O524" s="115"/>
      <c r="P524" s="115"/>
      <c r="Q524" s="115"/>
      <c r="R524" s="115"/>
      <c r="S524" s="115"/>
      <c r="T524" s="115"/>
      <c r="U524" s="116"/>
      <c r="V524" s="116"/>
      <c r="W524" s="116"/>
      <c r="X524" s="116"/>
      <c r="Y524" s="116"/>
      <c r="Z524" s="116"/>
      <c r="AA524" s="116"/>
      <c r="AB524" s="116"/>
      <c r="AC524" s="116"/>
      <c r="AD524" s="116"/>
      <c r="AE524" s="116"/>
      <c r="AF524" s="116"/>
      <c r="AG524" s="116"/>
      <c r="AH524" s="116"/>
      <c r="AI524" s="116"/>
      <c r="AJ524" s="116"/>
      <c r="AK524" s="116"/>
      <c r="AL524" s="116"/>
      <c r="AM524" s="116"/>
      <c r="AN524" s="116"/>
      <c r="AO524" s="116"/>
      <c r="AP524" s="116"/>
      <c r="AQ524" s="116"/>
      <c r="AR524" s="116"/>
      <c r="AS524" s="116"/>
      <c r="AT524" s="116"/>
      <c r="AU524" s="116"/>
      <c r="AV524" s="116"/>
      <c r="AW524" s="117"/>
    </row>
    <row r="525" ht="15.75" customHeight="1">
      <c r="A525" s="28"/>
      <c r="B525" s="28"/>
      <c r="C525" s="28"/>
      <c r="D525" s="28"/>
      <c r="E525" s="28"/>
      <c r="F525" s="28"/>
      <c r="G525" s="28"/>
      <c r="H525" s="28"/>
      <c r="I525" s="28"/>
      <c r="J525" s="28"/>
      <c r="K525" s="28"/>
      <c r="L525" s="28"/>
      <c r="M525" s="115"/>
      <c r="N525" s="115"/>
      <c r="O525" s="115"/>
      <c r="P525" s="115"/>
      <c r="Q525" s="115"/>
      <c r="R525" s="115"/>
      <c r="S525" s="115"/>
      <c r="T525" s="115"/>
      <c r="U525" s="116"/>
      <c r="V525" s="116"/>
      <c r="W525" s="116"/>
      <c r="X525" s="116"/>
      <c r="Y525" s="116"/>
      <c r="Z525" s="116"/>
      <c r="AA525" s="116"/>
      <c r="AB525" s="116"/>
      <c r="AC525" s="116"/>
      <c r="AD525" s="116"/>
      <c r="AE525" s="116"/>
      <c r="AF525" s="116"/>
      <c r="AG525" s="116"/>
      <c r="AH525" s="116"/>
      <c r="AI525" s="116"/>
      <c r="AJ525" s="116"/>
      <c r="AK525" s="116"/>
      <c r="AL525" s="116"/>
      <c r="AM525" s="116"/>
      <c r="AN525" s="116"/>
      <c r="AO525" s="116"/>
      <c r="AP525" s="116"/>
      <c r="AQ525" s="116"/>
      <c r="AR525" s="116"/>
      <c r="AS525" s="116"/>
      <c r="AT525" s="116"/>
      <c r="AU525" s="116"/>
      <c r="AV525" s="116"/>
      <c r="AW525" s="117"/>
    </row>
    <row r="526" ht="15.75" customHeight="1">
      <c r="A526" s="28"/>
      <c r="B526" s="28"/>
      <c r="C526" s="28"/>
      <c r="D526" s="28"/>
      <c r="E526" s="28"/>
      <c r="F526" s="28"/>
      <c r="G526" s="28"/>
      <c r="H526" s="28"/>
      <c r="I526" s="28"/>
      <c r="J526" s="28"/>
      <c r="K526" s="28"/>
      <c r="L526" s="28"/>
      <c r="M526" s="115"/>
      <c r="N526" s="115"/>
      <c r="O526" s="115"/>
      <c r="P526" s="115"/>
      <c r="Q526" s="115"/>
      <c r="R526" s="115"/>
      <c r="S526" s="115"/>
      <c r="T526" s="115"/>
      <c r="U526" s="116"/>
      <c r="V526" s="116"/>
      <c r="W526" s="116"/>
      <c r="X526" s="116"/>
      <c r="Y526" s="116"/>
      <c r="Z526" s="116"/>
      <c r="AA526" s="116"/>
      <c r="AB526" s="116"/>
      <c r="AC526" s="116"/>
      <c r="AD526" s="116"/>
      <c r="AE526" s="116"/>
      <c r="AF526" s="116"/>
      <c r="AG526" s="116"/>
      <c r="AH526" s="116"/>
      <c r="AI526" s="116"/>
      <c r="AJ526" s="116"/>
      <c r="AK526" s="116"/>
      <c r="AL526" s="116"/>
      <c r="AM526" s="116"/>
      <c r="AN526" s="116"/>
      <c r="AO526" s="116"/>
      <c r="AP526" s="116"/>
      <c r="AQ526" s="116"/>
      <c r="AR526" s="116"/>
      <c r="AS526" s="116"/>
      <c r="AT526" s="116"/>
      <c r="AU526" s="116"/>
      <c r="AV526" s="116"/>
      <c r="AW526" s="117"/>
    </row>
    <row r="527" ht="15.75" customHeight="1">
      <c r="A527" s="28"/>
      <c r="B527" s="28"/>
      <c r="C527" s="28"/>
      <c r="D527" s="28"/>
      <c r="E527" s="28"/>
      <c r="F527" s="28"/>
      <c r="G527" s="28"/>
      <c r="H527" s="28"/>
      <c r="I527" s="28"/>
      <c r="J527" s="28"/>
      <c r="K527" s="28"/>
      <c r="L527" s="28"/>
      <c r="M527" s="115"/>
      <c r="N527" s="115"/>
      <c r="O527" s="115"/>
      <c r="P527" s="115"/>
      <c r="Q527" s="115"/>
      <c r="R527" s="115"/>
      <c r="S527" s="115"/>
      <c r="T527" s="115"/>
      <c r="U527" s="116"/>
      <c r="V527" s="116"/>
      <c r="W527" s="116"/>
      <c r="X527" s="116"/>
      <c r="Y527" s="116"/>
      <c r="Z527" s="116"/>
      <c r="AA527" s="116"/>
      <c r="AB527" s="116"/>
      <c r="AC527" s="116"/>
      <c r="AD527" s="116"/>
      <c r="AE527" s="116"/>
      <c r="AF527" s="116"/>
      <c r="AG527" s="116"/>
      <c r="AH527" s="116"/>
      <c r="AI527" s="116"/>
      <c r="AJ527" s="116"/>
      <c r="AK527" s="116"/>
      <c r="AL527" s="116"/>
      <c r="AM527" s="116"/>
      <c r="AN527" s="116"/>
      <c r="AO527" s="116"/>
      <c r="AP527" s="116"/>
      <c r="AQ527" s="116"/>
      <c r="AR527" s="116"/>
      <c r="AS527" s="116"/>
      <c r="AT527" s="116"/>
      <c r="AU527" s="116"/>
      <c r="AV527" s="116"/>
      <c r="AW527" s="117"/>
    </row>
    <row r="528" ht="15.75" customHeight="1">
      <c r="A528" s="28"/>
      <c r="B528" s="28"/>
      <c r="C528" s="28"/>
      <c r="D528" s="28"/>
      <c r="E528" s="28"/>
      <c r="F528" s="28"/>
      <c r="G528" s="28"/>
      <c r="H528" s="28"/>
      <c r="I528" s="28"/>
      <c r="J528" s="28"/>
      <c r="K528" s="28"/>
      <c r="L528" s="28"/>
      <c r="M528" s="115"/>
      <c r="N528" s="115"/>
      <c r="O528" s="115"/>
      <c r="P528" s="115"/>
      <c r="Q528" s="115"/>
      <c r="R528" s="115"/>
      <c r="S528" s="115"/>
      <c r="T528" s="115"/>
      <c r="U528" s="116"/>
      <c r="V528" s="116"/>
      <c r="W528" s="116"/>
      <c r="X528" s="116"/>
      <c r="Y528" s="116"/>
      <c r="Z528" s="116"/>
      <c r="AA528" s="116"/>
      <c r="AB528" s="116"/>
      <c r="AC528" s="116"/>
      <c r="AD528" s="116"/>
      <c r="AE528" s="116"/>
      <c r="AF528" s="116"/>
      <c r="AG528" s="116"/>
      <c r="AH528" s="116"/>
      <c r="AI528" s="116"/>
      <c r="AJ528" s="116"/>
      <c r="AK528" s="116"/>
      <c r="AL528" s="116"/>
      <c r="AM528" s="116"/>
      <c r="AN528" s="116"/>
      <c r="AO528" s="116"/>
      <c r="AP528" s="116"/>
      <c r="AQ528" s="116"/>
      <c r="AR528" s="116"/>
      <c r="AS528" s="116"/>
      <c r="AT528" s="116"/>
      <c r="AU528" s="116"/>
      <c r="AV528" s="116"/>
      <c r="AW528" s="117"/>
    </row>
    <row r="529" ht="15.75" customHeight="1">
      <c r="A529" s="28"/>
      <c r="B529" s="28"/>
      <c r="C529" s="28"/>
      <c r="D529" s="28"/>
      <c r="E529" s="28"/>
      <c r="F529" s="28"/>
      <c r="G529" s="28"/>
      <c r="H529" s="28"/>
      <c r="I529" s="28"/>
      <c r="J529" s="28"/>
      <c r="K529" s="28"/>
      <c r="L529" s="28"/>
      <c r="M529" s="115"/>
      <c r="N529" s="115"/>
      <c r="O529" s="115"/>
      <c r="P529" s="115"/>
      <c r="Q529" s="115"/>
      <c r="R529" s="115"/>
      <c r="S529" s="115"/>
      <c r="T529" s="115"/>
      <c r="U529" s="116"/>
      <c r="V529" s="116"/>
      <c r="W529" s="116"/>
      <c r="X529" s="116"/>
      <c r="Y529" s="116"/>
      <c r="Z529" s="116"/>
      <c r="AA529" s="116"/>
      <c r="AB529" s="116"/>
      <c r="AC529" s="116"/>
      <c r="AD529" s="116"/>
      <c r="AE529" s="116"/>
      <c r="AF529" s="116"/>
      <c r="AG529" s="116"/>
      <c r="AH529" s="116"/>
      <c r="AI529" s="116"/>
      <c r="AJ529" s="116"/>
      <c r="AK529" s="116"/>
      <c r="AL529" s="116"/>
      <c r="AM529" s="116"/>
      <c r="AN529" s="116"/>
      <c r="AO529" s="116"/>
      <c r="AP529" s="116"/>
      <c r="AQ529" s="116"/>
      <c r="AR529" s="116"/>
      <c r="AS529" s="116"/>
      <c r="AT529" s="116"/>
      <c r="AU529" s="116"/>
      <c r="AV529" s="116"/>
      <c r="AW529" s="117"/>
    </row>
    <row r="530" ht="15.75" customHeight="1">
      <c r="A530" s="28"/>
      <c r="B530" s="28"/>
      <c r="C530" s="28"/>
      <c r="D530" s="28"/>
      <c r="E530" s="28"/>
      <c r="F530" s="28"/>
      <c r="G530" s="28"/>
      <c r="H530" s="28"/>
      <c r="I530" s="28"/>
      <c r="J530" s="28"/>
      <c r="K530" s="28"/>
      <c r="L530" s="28"/>
      <c r="M530" s="115"/>
      <c r="N530" s="115"/>
      <c r="O530" s="115"/>
      <c r="P530" s="115"/>
      <c r="Q530" s="115"/>
      <c r="R530" s="115"/>
      <c r="S530" s="115"/>
      <c r="T530" s="115"/>
      <c r="U530" s="116"/>
      <c r="V530" s="116"/>
      <c r="W530" s="116"/>
      <c r="X530" s="116"/>
      <c r="Y530" s="116"/>
      <c r="Z530" s="116"/>
      <c r="AA530" s="116"/>
      <c r="AB530" s="116"/>
      <c r="AC530" s="116"/>
      <c r="AD530" s="116"/>
      <c r="AE530" s="116"/>
      <c r="AF530" s="116"/>
      <c r="AG530" s="116"/>
      <c r="AH530" s="116"/>
      <c r="AI530" s="116"/>
      <c r="AJ530" s="116"/>
      <c r="AK530" s="116"/>
      <c r="AL530" s="116"/>
      <c r="AM530" s="116"/>
      <c r="AN530" s="116"/>
      <c r="AO530" s="116"/>
      <c r="AP530" s="116"/>
      <c r="AQ530" s="116"/>
      <c r="AR530" s="116"/>
      <c r="AS530" s="116"/>
      <c r="AT530" s="116"/>
      <c r="AU530" s="116"/>
      <c r="AV530" s="116"/>
      <c r="AW530" s="117"/>
    </row>
    <row r="531" ht="15.75" customHeight="1">
      <c r="A531" s="28"/>
      <c r="B531" s="28"/>
      <c r="C531" s="28"/>
      <c r="D531" s="28"/>
      <c r="E531" s="28"/>
      <c r="F531" s="28"/>
      <c r="G531" s="28"/>
      <c r="H531" s="28"/>
      <c r="I531" s="28"/>
      <c r="J531" s="28"/>
      <c r="K531" s="28"/>
      <c r="L531" s="28"/>
      <c r="M531" s="115"/>
      <c r="N531" s="115"/>
      <c r="O531" s="115"/>
      <c r="P531" s="115"/>
      <c r="Q531" s="115"/>
      <c r="R531" s="115"/>
      <c r="S531" s="115"/>
      <c r="T531" s="115"/>
      <c r="U531" s="116"/>
      <c r="V531" s="116"/>
      <c r="W531" s="116"/>
      <c r="X531" s="116"/>
      <c r="Y531" s="116"/>
      <c r="Z531" s="116"/>
      <c r="AA531" s="116"/>
      <c r="AB531" s="116"/>
      <c r="AC531" s="116"/>
      <c r="AD531" s="116"/>
      <c r="AE531" s="116"/>
      <c r="AF531" s="116"/>
      <c r="AG531" s="116"/>
      <c r="AH531" s="116"/>
      <c r="AI531" s="116"/>
      <c r="AJ531" s="116"/>
      <c r="AK531" s="116"/>
      <c r="AL531" s="116"/>
      <c r="AM531" s="116"/>
      <c r="AN531" s="116"/>
      <c r="AO531" s="116"/>
      <c r="AP531" s="116"/>
      <c r="AQ531" s="116"/>
      <c r="AR531" s="116"/>
      <c r="AS531" s="116"/>
      <c r="AT531" s="116"/>
      <c r="AU531" s="116"/>
      <c r="AV531" s="116"/>
      <c r="AW531" s="117"/>
    </row>
    <row r="532" ht="15.75" customHeight="1">
      <c r="A532" s="28"/>
      <c r="B532" s="28"/>
      <c r="C532" s="28"/>
      <c r="D532" s="28"/>
      <c r="E532" s="28"/>
      <c r="F532" s="28"/>
      <c r="G532" s="28"/>
      <c r="H532" s="28"/>
      <c r="I532" s="28"/>
      <c r="J532" s="28"/>
      <c r="K532" s="28"/>
      <c r="L532" s="28"/>
      <c r="M532" s="115"/>
      <c r="N532" s="115"/>
      <c r="O532" s="115"/>
      <c r="P532" s="115"/>
      <c r="Q532" s="115"/>
      <c r="R532" s="115"/>
      <c r="S532" s="115"/>
      <c r="T532" s="115"/>
      <c r="U532" s="116"/>
      <c r="V532" s="116"/>
      <c r="W532" s="116"/>
      <c r="X532" s="116"/>
      <c r="Y532" s="116"/>
      <c r="Z532" s="116"/>
      <c r="AA532" s="116"/>
      <c r="AB532" s="116"/>
      <c r="AC532" s="116"/>
      <c r="AD532" s="116"/>
      <c r="AE532" s="116"/>
      <c r="AF532" s="116"/>
      <c r="AG532" s="116"/>
      <c r="AH532" s="116"/>
      <c r="AI532" s="116"/>
      <c r="AJ532" s="116"/>
      <c r="AK532" s="116"/>
      <c r="AL532" s="116"/>
      <c r="AM532" s="116"/>
      <c r="AN532" s="116"/>
      <c r="AO532" s="116"/>
      <c r="AP532" s="116"/>
      <c r="AQ532" s="116"/>
      <c r="AR532" s="116"/>
      <c r="AS532" s="116"/>
      <c r="AT532" s="116"/>
      <c r="AU532" s="116"/>
      <c r="AV532" s="116"/>
      <c r="AW532" s="117"/>
    </row>
    <row r="533" ht="15.75" customHeight="1">
      <c r="A533" s="28"/>
      <c r="B533" s="28"/>
      <c r="C533" s="28"/>
      <c r="D533" s="28"/>
      <c r="E533" s="28"/>
      <c r="F533" s="28"/>
      <c r="G533" s="28"/>
      <c r="H533" s="28"/>
      <c r="I533" s="28"/>
      <c r="J533" s="28"/>
      <c r="K533" s="28"/>
      <c r="L533" s="28"/>
      <c r="M533" s="115"/>
      <c r="N533" s="115"/>
      <c r="O533" s="115"/>
      <c r="P533" s="115"/>
      <c r="Q533" s="115"/>
      <c r="R533" s="115"/>
      <c r="S533" s="115"/>
      <c r="T533" s="115"/>
      <c r="U533" s="116"/>
      <c r="V533" s="116"/>
      <c r="W533" s="116"/>
      <c r="X533" s="116"/>
      <c r="Y533" s="116"/>
      <c r="Z533" s="116"/>
      <c r="AA533" s="116"/>
      <c r="AB533" s="116"/>
      <c r="AC533" s="116"/>
      <c r="AD533" s="116"/>
      <c r="AE533" s="116"/>
      <c r="AF533" s="116"/>
      <c r="AG533" s="116"/>
      <c r="AH533" s="116"/>
      <c r="AI533" s="116"/>
      <c r="AJ533" s="116"/>
      <c r="AK533" s="116"/>
      <c r="AL533" s="116"/>
      <c r="AM533" s="116"/>
      <c r="AN533" s="116"/>
      <c r="AO533" s="116"/>
      <c r="AP533" s="116"/>
      <c r="AQ533" s="116"/>
      <c r="AR533" s="116"/>
      <c r="AS533" s="116"/>
      <c r="AT533" s="116"/>
      <c r="AU533" s="116"/>
      <c r="AV533" s="116"/>
      <c r="AW533" s="117"/>
    </row>
    <row r="534" ht="15.75" customHeight="1">
      <c r="A534" s="28"/>
      <c r="B534" s="28"/>
      <c r="C534" s="28"/>
      <c r="D534" s="28"/>
      <c r="E534" s="28"/>
      <c r="F534" s="28"/>
      <c r="G534" s="28"/>
      <c r="H534" s="28"/>
      <c r="I534" s="28"/>
      <c r="J534" s="28"/>
      <c r="K534" s="28"/>
      <c r="L534" s="28"/>
      <c r="M534" s="115"/>
      <c r="N534" s="115"/>
      <c r="O534" s="115"/>
      <c r="P534" s="115"/>
      <c r="Q534" s="115"/>
      <c r="R534" s="115"/>
      <c r="S534" s="115"/>
      <c r="T534" s="115"/>
      <c r="U534" s="116"/>
      <c r="V534" s="116"/>
      <c r="W534" s="116"/>
      <c r="X534" s="116"/>
      <c r="Y534" s="116"/>
      <c r="Z534" s="116"/>
      <c r="AA534" s="116"/>
      <c r="AB534" s="116"/>
      <c r="AC534" s="116"/>
      <c r="AD534" s="116"/>
      <c r="AE534" s="116"/>
      <c r="AF534" s="116"/>
      <c r="AG534" s="116"/>
      <c r="AH534" s="116"/>
      <c r="AI534" s="116"/>
      <c r="AJ534" s="116"/>
      <c r="AK534" s="116"/>
      <c r="AL534" s="116"/>
      <c r="AM534" s="116"/>
      <c r="AN534" s="116"/>
      <c r="AO534" s="116"/>
      <c r="AP534" s="116"/>
      <c r="AQ534" s="116"/>
      <c r="AR534" s="116"/>
      <c r="AS534" s="116"/>
      <c r="AT534" s="116"/>
      <c r="AU534" s="116"/>
      <c r="AV534" s="116"/>
      <c r="AW534" s="117"/>
    </row>
    <row r="535" ht="15.75" customHeight="1">
      <c r="A535" s="28"/>
      <c r="B535" s="28"/>
      <c r="C535" s="28"/>
      <c r="D535" s="28"/>
      <c r="E535" s="28"/>
      <c r="F535" s="28"/>
      <c r="G535" s="28"/>
      <c r="H535" s="28"/>
      <c r="I535" s="28"/>
      <c r="J535" s="28"/>
      <c r="K535" s="28"/>
      <c r="L535" s="28"/>
      <c r="M535" s="115"/>
      <c r="N535" s="115"/>
      <c r="O535" s="115"/>
      <c r="P535" s="115"/>
      <c r="Q535" s="115"/>
      <c r="R535" s="115"/>
      <c r="S535" s="115"/>
      <c r="T535" s="115"/>
      <c r="U535" s="116"/>
      <c r="V535" s="116"/>
      <c r="W535" s="116"/>
      <c r="X535" s="116"/>
      <c r="Y535" s="116"/>
      <c r="Z535" s="116"/>
      <c r="AA535" s="116"/>
      <c r="AB535" s="116"/>
      <c r="AC535" s="116"/>
      <c r="AD535" s="116"/>
      <c r="AE535" s="116"/>
      <c r="AF535" s="116"/>
      <c r="AG535" s="116"/>
      <c r="AH535" s="116"/>
      <c r="AI535" s="116"/>
      <c r="AJ535" s="116"/>
      <c r="AK535" s="116"/>
      <c r="AL535" s="116"/>
      <c r="AM535" s="116"/>
      <c r="AN535" s="116"/>
      <c r="AO535" s="116"/>
      <c r="AP535" s="116"/>
      <c r="AQ535" s="116"/>
      <c r="AR535" s="116"/>
      <c r="AS535" s="116"/>
      <c r="AT535" s="116"/>
      <c r="AU535" s="116"/>
      <c r="AV535" s="116"/>
      <c r="AW535" s="117"/>
    </row>
    <row r="536" ht="15.75" customHeight="1">
      <c r="A536" s="28"/>
      <c r="B536" s="28"/>
      <c r="C536" s="28"/>
      <c r="D536" s="28"/>
      <c r="E536" s="28"/>
      <c r="F536" s="28"/>
      <c r="G536" s="28"/>
      <c r="H536" s="28"/>
      <c r="I536" s="28"/>
      <c r="J536" s="28"/>
      <c r="K536" s="28"/>
      <c r="L536" s="28"/>
      <c r="M536" s="115"/>
      <c r="N536" s="115"/>
      <c r="O536" s="115"/>
      <c r="P536" s="115"/>
      <c r="Q536" s="115"/>
      <c r="R536" s="115"/>
      <c r="S536" s="115"/>
      <c r="T536" s="115"/>
      <c r="U536" s="116"/>
      <c r="V536" s="116"/>
      <c r="W536" s="116"/>
      <c r="X536" s="116"/>
      <c r="Y536" s="116"/>
      <c r="Z536" s="116"/>
      <c r="AA536" s="116"/>
      <c r="AB536" s="116"/>
      <c r="AC536" s="116"/>
      <c r="AD536" s="116"/>
      <c r="AE536" s="116"/>
      <c r="AF536" s="116"/>
      <c r="AG536" s="116"/>
      <c r="AH536" s="116"/>
      <c r="AI536" s="116"/>
      <c r="AJ536" s="116"/>
      <c r="AK536" s="116"/>
      <c r="AL536" s="116"/>
      <c r="AM536" s="116"/>
      <c r="AN536" s="116"/>
      <c r="AO536" s="116"/>
      <c r="AP536" s="116"/>
      <c r="AQ536" s="116"/>
      <c r="AR536" s="116"/>
      <c r="AS536" s="116"/>
      <c r="AT536" s="116"/>
      <c r="AU536" s="116"/>
      <c r="AV536" s="116"/>
      <c r="AW536" s="117"/>
    </row>
    <row r="537" ht="15.75" customHeight="1">
      <c r="A537" s="28"/>
      <c r="B537" s="28"/>
      <c r="C537" s="28"/>
      <c r="D537" s="28"/>
      <c r="E537" s="28"/>
      <c r="F537" s="28"/>
      <c r="G537" s="28"/>
      <c r="H537" s="28"/>
      <c r="I537" s="28"/>
      <c r="J537" s="28"/>
      <c r="K537" s="28"/>
      <c r="L537" s="28"/>
      <c r="M537" s="115"/>
      <c r="N537" s="115"/>
      <c r="O537" s="115"/>
      <c r="P537" s="115"/>
      <c r="Q537" s="115"/>
      <c r="R537" s="115"/>
      <c r="S537" s="115"/>
      <c r="T537" s="115"/>
      <c r="U537" s="116"/>
      <c r="V537" s="116"/>
      <c r="W537" s="116"/>
      <c r="X537" s="116"/>
      <c r="Y537" s="116"/>
      <c r="Z537" s="116"/>
      <c r="AA537" s="116"/>
      <c r="AB537" s="116"/>
      <c r="AC537" s="116"/>
      <c r="AD537" s="116"/>
      <c r="AE537" s="116"/>
      <c r="AF537" s="116"/>
      <c r="AG537" s="116"/>
      <c r="AH537" s="116"/>
      <c r="AI537" s="116"/>
      <c r="AJ537" s="116"/>
      <c r="AK537" s="116"/>
      <c r="AL537" s="116"/>
      <c r="AM537" s="116"/>
      <c r="AN537" s="116"/>
      <c r="AO537" s="116"/>
      <c r="AP537" s="116"/>
      <c r="AQ537" s="116"/>
      <c r="AR537" s="116"/>
      <c r="AS537" s="116"/>
      <c r="AT537" s="116"/>
      <c r="AU537" s="116"/>
      <c r="AV537" s="116"/>
      <c r="AW537" s="117"/>
    </row>
    <row r="538" ht="15.75" customHeight="1">
      <c r="A538" s="28"/>
      <c r="B538" s="28"/>
      <c r="C538" s="28"/>
      <c r="D538" s="28"/>
      <c r="E538" s="28"/>
      <c r="F538" s="28"/>
      <c r="G538" s="28"/>
      <c r="H538" s="28"/>
      <c r="I538" s="28"/>
      <c r="J538" s="28"/>
      <c r="K538" s="28"/>
      <c r="L538" s="28"/>
      <c r="M538" s="115"/>
      <c r="N538" s="115"/>
      <c r="O538" s="115"/>
      <c r="P538" s="115"/>
      <c r="Q538" s="115"/>
      <c r="R538" s="115"/>
      <c r="S538" s="115"/>
      <c r="T538" s="115"/>
      <c r="U538" s="116"/>
      <c r="V538" s="116"/>
      <c r="W538" s="116"/>
      <c r="X538" s="116"/>
      <c r="Y538" s="116"/>
      <c r="Z538" s="116"/>
      <c r="AA538" s="116"/>
      <c r="AB538" s="116"/>
      <c r="AC538" s="116"/>
      <c r="AD538" s="116"/>
      <c r="AE538" s="116"/>
      <c r="AF538" s="116"/>
      <c r="AG538" s="116"/>
      <c r="AH538" s="116"/>
      <c r="AI538" s="116"/>
      <c r="AJ538" s="116"/>
      <c r="AK538" s="116"/>
      <c r="AL538" s="116"/>
      <c r="AM538" s="116"/>
      <c r="AN538" s="116"/>
      <c r="AO538" s="116"/>
      <c r="AP538" s="116"/>
      <c r="AQ538" s="116"/>
      <c r="AR538" s="116"/>
      <c r="AS538" s="116"/>
      <c r="AT538" s="116"/>
      <c r="AU538" s="116"/>
      <c r="AV538" s="116"/>
      <c r="AW538" s="117"/>
    </row>
    <row r="539" ht="15.75" customHeight="1">
      <c r="A539" s="28"/>
      <c r="B539" s="28"/>
      <c r="C539" s="28"/>
      <c r="D539" s="28"/>
      <c r="E539" s="28"/>
      <c r="F539" s="28"/>
      <c r="G539" s="28"/>
      <c r="H539" s="28"/>
      <c r="I539" s="28"/>
      <c r="J539" s="28"/>
      <c r="K539" s="28"/>
      <c r="L539" s="28"/>
      <c r="M539" s="115"/>
      <c r="N539" s="115"/>
      <c r="O539" s="115"/>
      <c r="P539" s="115"/>
      <c r="Q539" s="115"/>
      <c r="R539" s="115"/>
      <c r="S539" s="115"/>
      <c r="T539" s="115"/>
      <c r="U539" s="116"/>
      <c r="V539" s="116"/>
      <c r="W539" s="116"/>
      <c r="X539" s="116"/>
      <c r="Y539" s="116"/>
      <c r="Z539" s="116"/>
      <c r="AA539" s="116"/>
      <c r="AB539" s="116"/>
      <c r="AC539" s="116"/>
      <c r="AD539" s="116"/>
      <c r="AE539" s="116"/>
      <c r="AF539" s="116"/>
      <c r="AG539" s="116"/>
      <c r="AH539" s="116"/>
      <c r="AI539" s="116"/>
      <c r="AJ539" s="116"/>
      <c r="AK539" s="116"/>
      <c r="AL539" s="116"/>
      <c r="AM539" s="116"/>
      <c r="AN539" s="116"/>
      <c r="AO539" s="116"/>
      <c r="AP539" s="116"/>
      <c r="AQ539" s="116"/>
      <c r="AR539" s="116"/>
      <c r="AS539" s="116"/>
      <c r="AT539" s="116"/>
      <c r="AU539" s="116"/>
      <c r="AV539" s="116"/>
      <c r="AW539" s="117"/>
    </row>
    <row r="540" ht="15.75" customHeight="1">
      <c r="A540" s="28"/>
      <c r="B540" s="28"/>
      <c r="C540" s="28"/>
      <c r="D540" s="28"/>
      <c r="E540" s="28"/>
      <c r="F540" s="28"/>
      <c r="G540" s="28"/>
      <c r="H540" s="28"/>
      <c r="I540" s="28"/>
      <c r="J540" s="28"/>
      <c r="K540" s="28"/>
      <c r="L540" s="28"/>
      <c r="M540" s="115"/>
      <c r="N540" s="115"/>
      <c r="O540" s="115"/>
      <c r="P540" s="115"/>
      <c r="Q540" s="115"/>
      <c r="R540" s="115"/>
      <c r="S540" s="115"/>
      <c r="T540" s="115"/>
      <c r="U540" s="116"/>
      <c r="V540" s="116"/>
      <c r="W540" s="116"/>
      <c r="X540" s="116"/>
      <c r="Y540" s="116"/>
      <c r="Z540" s="116"/>
      <c r="AA540" s="116"/>
      <c r="AB540" s="116"/>
      <c r="AC540" s="116"/>
      <c r="AD540" s="116"/>
      <c r="AE540" s="116"/>
      <c r="AF540" s="116"/>
      <c r="AG540" s="116"/>
      <c r="AH540" s="116"/>
      <c r="AI540" s="116"/>
      <c r="AJ540" s="116"/>
      <c r="AK540" s="116"/>
      <c r="AL540" s="116"/>
      <c r="AM540" s="116"/>
      <c r="AN540" s="116"/>
      <c r="AO540" s="116"/>
      <c r="AP540" s="116"/>
      <c r="AQ540" s="116"/>
      <c r="AR540" s="116"/>
      <c r="AS540" s="116"/>
      <c r="AT540" s="116"/>
      <c r="AU540" s="116"/>
      <c r="AV540" s="116"/>
      <c r="AW540" s="117"/>
    </row>
    <row r="541" ht="15.75" customHeight="1">
      <c r="A541" s="28"/>
      <c r="B541" s="28"/>
      <c r="C541" s="28"/>
      <c r="D541" s="28"/>
      <c r="E541" s="28"/>
      <c r="F541" s="28"/>
      <c r="G541" s="28"/>
      <c r="H541" s="28"/>
      <c r="I541" s="28"/>
      <c r="J541" s="28"/>
      <c r="K541" s="28"/>
      <c r="L541" s="28"/>
      <c r="M541" s="115"/>
      <c r="N541" s="115"/>
      <c r="O541" s="115"/>
      <c r="P541" s="115"/>
      <c r="Q541" s="115"/>
      <c r="R541" s="115"/>
      <c r="S541" s="115"/>
      <c r="T541" s="115"/>
      <c r="U541" s="116"/>
      <c r="V541" s="116"/>
      <c r="W541" s="116"/>
      <c r="X541" s="116"/>
      <c r="Y541" s="116"/>
      <c r="Z541" s="116"/>
      <c r="AA541" s="116"/>
      <c r="AB541" s="116"/>
      <c r="AC541" s="116"/>
      <c r="AD541" s="116"/>
      <c r="AE541" s="116"/>
      <c r="AF541" s="116"/>
      <c r="AG541" s="116"/>
      <c r="AH541" s="116"/>
      <c r="AI541" s="116"/>
      <c r="AJ541" s="116"/>
      <c r="AK541" s="116"/>
      <c r="AL541" s="116"/>
      <c r="AM541" s="116"/>
      <c r="AN541" s="116"/>
      <c r="AO541" s="116"/>
      <c r="AP541" s="116"/>
      <c r="AQ541" s="116"/>
      <c r="AR541" s="116"/>
      <c r="AS541" s="116"/>
      <c r="AT541" s="116"/>
      <c r="AU541" s="116"/>
      <c r="AV541" s="116"/>
      <c r="AW541" s="117"/>
    </row>
    <row r="542" ht="15.75" customHeight="1">
      <c r="A542" s="28"/>
      <c r="B542" s="28"/>
      <c r="C542" s="28"/>
      <c r="D542" s="28"/>
      <c r="E542" s="28"/>
      <c r="F542" s="28"/>
      <c r="G542" s="28"/>
      <c r="H542" s="28"/>
      <c r="I542" s="28"/>
      <c r="J542" s="28"/>
      <c r="K542" s="28"/>
      <c r="L542" s="28"/>
      <c r="M542" s="115"/>
      <c r="N542" s="115"/>
      <c r="O542" s="115"/>
      <c r="P542" s="115"/>
      <c r="Q542" s="115"/>
      <c r="R542" s="115"/>
      <c r="S542" s="115"/>
      <c r="T542" s="115"/>
      <c r="U542" s="116"/>
      <c r="V542" s="116"/>
      <c r="W542" s="116"/>
      <c r="X542" s="116"/>
      <c r="Y542" s="116"/>
      <c r="Z542" s="116"/>
      <c r="AA542" s="116"/>
      <c r="AB542" s="116"/>
      <c r="AC542" s="116"/>
      <c r="AD542" s="116"/>
      <c r="AE542" s="116"/>
      <c r="AF542" s="116"/>
      <c r="AG542" s="116"/>
      <c r="AH542" s="116"/>
      <c r="AI542" s="116"/>
      <c r="AJ542" s="116"/>
      <c r="AK542" s="116"/>
      <c r="AL542" s="116"/>
      <c r="AM542" s="116"/>
      <c r="AN542" s="116"/>
      <c r="AO542" s="116"/>
      <c r="AP542" s="116"/>
      <c r="AQ542" s="116"/>
      <c r="AR542" s="116"/>
      <c r="AS542" s="116"/>
      <c r="AT542" s="116"/>
      <c r="AU542" s="116"/>
      <c r="AV542" s="116"/>
      <c r="AW542" s="117"/>
    </row>
    <row r="543" ht="15.75" customHeight="1">
      <c r="A543" s="28"/>
      <c r="B543" s="28"/>
      <c r="C543" s="28"/>
      <c r="D543" s="28"/>
      <c r="E543" s="28"/>
      <c r="F543" s="28"/>
      <c r="G543" s="28"/>
      <c r="H543" s="28"/>
      <c r="I543" s="28"/>
      <c r="J543" s="28"/>
      <c r="K543" s="28"/>
      <c r="L543" s="28"/>
      <c r="M543" s="115"/>
      <c r="N543" s="115"/>
      <c r="O543" s="115"/>
      <c r="P543" s="115"/>
      <c r="Q543" s="115"/>
      <c r="R543" s="115"/>
      <c r="S543" s="115"/>
      <c r="T543" s="115"/>
      <c r="U543" s="116"/>
      <c r="V543" s="116"/>
      <c r="W543" s="116"/>
      <c r="X543" s="116"/>
      <c r="Y543" s="116"/>
      <c r="Z543" s="116"/>
      <c r="AA543" s="116"/>
      <c r="AB543" s="116"/>
      <c r="AC543" s="116"/>
      <c r="AD543" s="116"/>
      <c r="AE543" s="116"/>
      <c r="AF543" s="116"/>
      <c r="AG543" s="116"/>
      <c r="AH543" s="116"/>
      <c r="AI543" s="116"/>
      <c r="AJ543" s="116"/>
      <c r="AK543" s="116"/>
      <c r="AL543" s="116"/>
      <c r="AM543" s="116"/>
      <c r="AN543" s="116"/>
      <c r="AO543" s="116"/>
      <c r="AP543" s="116"/>
      <c r="AQ543" s="116"/>
      <c r="AR543" s="116"/>
      <c r="AS543" s="116"/>
      <c r="AT543" s="116"/>
      <c r="AU543" s="116"/>
      <c r="AV543" s="116"/>
      <c r="AW543" s="117"/>
    </row>
    <row r="544" ht="15.75" customHeight="1">
      <c r="A544" s="28"/>
      <c r="B544" s="28"/>
      <c r="C544" s="28"/>
      <c r="D544" s="28"/>
      <c r="E544" s="28"/>
      <c r="F544" s="28"/>
      <c r="G544" s="28"/>
      <c r="H544" s="28"/>
      <c r="I544" s="28"/>
      <c r="J544" s="28"/>
      <c r="K544" s="28"/>
      <c r="L544" s="28"/>
      <c r="M544" s="115"/>
      <c r="N544" s="115"/>
      <c r="O544" s="115"/>
      <c r="P544" s="115"/>
      <c r="Q544" s="115"/>
      <c r="R544" s="115"/>
      <c r="S544" s="115"/>
      <c r="T544" s="115"/>
      <c r="U544" s="116"/>
      <c r="V544" s="116"/>
      <c r="W544" s="116"/>
      <c r="X544" s="116"/>
      <c r="Y544" s="116"/>
      <c r="Z544" s="116"/>
      <c r="AA544" s="116"/>
      <c r="AB544" s="116"/>
      <c r="AC544" s="116"/>
      <c r="AD544" s="116"/>
      <c r="AE544" s="116"/>
      <c r="AF544" s="116"/>
      <c r="AG544" s="116"/>
      <c r="AH544" s="116"/>
      <c r="AI544" s="116"/>
      <c r="AJ544" s="116"/>
      <c r="AK544" s="116"/>
      <c r="AL544" s="116"/>
      <c r="AM544" s="116"/>
      <c r="AN544" s="116"/>
      <c r="AO544" s="116"/>
      <c r="AP544" s="116"/>
      <c r="AQ544" s="116"/>
      <c r="AR544" s="116"/>
      <c r="AS544" s="116"/>
      <c r="AT544" s="116"/>
      <c r="AU544" s="116"/>
      <c r="AV544" s="116"/>
      <c r="AW544" s="117"/>
    </row>
    <row r="545" ht="15.75" customHeight="1">
      <c r="A545" s="28"/>
      <c r="B545" s="28"/>
      <c r="C545" s="28"/>
      <c r="D545" s="28"/>
      <c r="E545" s="28"/>
      <c r="F545" s="28"/>
      <c r="G545" s="28"/>
      <c r="H545" s="28"/>
      <c r="I545" s="28"/>
      <c r="J545" s="28"/>
      <c r="K545" s="28"/>
      <c r="L545" s="28"/>
      <c r="M545" s="115"/>
      <c r="N545" s="115"/>
      <c r="O545" s="115"/>
      <c r="P545" s="115"/>
      <c r="Q545" s="115"/>
      <c r="R545" s="115"/>
      <c r="S545" s="115"/>
      <c r="T545" s="115"/>
      <c r="U545" s="116"/>
      <c r="V545" s="116"/>
      <c r="W545" s="116"/>
      <c r="X545" s="116"/>
      <c r="Y545" s="116"/>
      <c r="Z545" s="116"/>
      <c r="AA545" s="116"/>
      <c r="AB545" s="116"/>
      <c r="AC545" s="116"/>
      <c r="AD545" s="116"/>
      <c r="AE545" s="116"/>
      <c r="AF545" s="116"/>
      <c r="AG545" s="116"/>
      <c r="AH545" s="116"/>
      <c r="AI545" s="116"/>
      <c r="AJ545" s="116"/>
      <c r="AK545" s="116"/>
      <c r="AL545" s="116"/>
      <c r="AM545" s="116"/>
      <c r="AN545" s="116"/>
      <c r="AO545" s="116"/>
      <c r="AP545" s="116"/>
      <c r="AQ545" s="116"/>
      <c r="AR545" s="116"/>
      <c r="AS545" s="116"/>
      <c r="AT545" s="116"/>
      <c r="AU545" s="116"/>
      <c r="AV545" s="116"/>
      <c r="AW545" s="117"/>
    </row>
    <row r="546" ht="15.75" customHeight="1">
      <c r="A546" s="28"/>
      <c r="B546" s="28"/>
      <c r="C546" s="28"/>
      <c r="D546" s="28"/>
      <c r="E546" s="28"/>
      <c r="F546" s="28"/>
      <c r="G546" s="28"/>
      <c r="H546" s="28"/>
      <c r="I546" s="28"/>
      <c r="J546" s="28"/>
      <c r="K546" s="28"/>
      <c r="L546" s="28"/>
      <c r="M546" s="115"/>
      <c r="N546" s="115"/>
      <c r="O546" s="115"/>
      <c r="P546" s="115"/>
      <c r="Q546" s="115"/>
      <c r="R546" s="115"/>
      <c r="S546" s="115"/>
      <c r="T546" s="115"/>
      <c r="U546" s="116"/>
      <c r="V546" s="116"/>
      <c r="W546" s="116"/>
      <c r="X546" s="116"/>
      <c r="Y546" s="116"/>
      <c r="Z546" s="116"/>
      <c r="AA546" s="116"/>
      <c r="AB546" s="116"/>
      <c r="AC546" s="116"/>
      <c r="AD546" s="116"/>
      <c r="AE546" s="116"/>
      <c r="AF546" s="116"/>
      <c r="AG546" s="116"/>
      <c r="AH546" s="116"/>
      <c r="AI546" s="116"/>
      <c r="AJ546" s="116"/>
      <c r="AK546" s="116"/>
      <c r="AL546" s="116"/>
      <c r="AM546" s="116"/>
      <c r="AN546" s="116"/>
      <c r="AO546" s="116"/>
      <c r="AP546" s="116"/>
      <c r="AQ546" s="116"/>
      <c r="AR546" s="116"/>
      <c r="AS546" s="116"/>
      <c r="AT546" s="116"/>
      <c r="AU546" s="116"/>
      <c r="AV546" s="116"/>
      <c r="AW546" s="117"/>
    </row>
    <row r="547" ht="15.75" customHeight="1">
      <c r="A547" s="28"/>
      <c r="B547" s="28"/>
      <c r="C547" s="28"/>
      <c r="D547" s="28"/>
      <c r="E547" s="28"/>
      <c r="F547" s="28"/>
      <c r="G547" s="28"/>
      <c r="H547" s="28"/>
      <c r="I547" s="28"/>
      <c r="J547" s="28"/>
      <c r="K547" s="28"/>
      <c r="L547" s="28"/>
      <c r="M547" s="115"/>
      <c r="N547" s="115"/>
      <c r="O547" s="115"/>
      <c r="P547" s="115"/>
      <c r="Q547" s="115"/>
      <c r="R547" s="115"/>
      <c r="S547" s="115"/>
      <c r="T547" s="115"/>
      <c r="U547" s="116"/>
      <c r="V547" s="116"/>
      <c r="W547" s="116"/>
      <c r="X547" s="116"/>
      <c r="Y547" s="116"/>
      <c r="Z547" s="116"/>
      <c r="AA547" s="116"/>
      <c r="AB547" s="116"/>
      <c r="AC547" s="116"/>
      <c r="AD547" s="116"/>
      <c r="AE547" s="116"/>
      <c r="AF547" s="116"/>
      <c r="AG547" s="116"/>
      <c r="AH547" s="116"/>
      <c r="AI547" s="116"/>
      <c r="AJ547" s="116"/>
      <c r="AK547" s="116"/>
      <c r="AL547" s="116"/>
      <c r="AM547" s="116"/>
      <c r="AN547" s="116"/>
      <c r="AO547" s="116"/>
      <c r="AP547" s="116"/>
      <c r="AQ547" s="116"/>
      <c r="AR547" s="116"/>
      <c r="AS547" s="116"/>
      <c r="AT547" s="116"/>
      <c r="AU547" s="116"/>
      <c r="AV547" s="116"/>
      <c r="AW547" s="117"/>
    </row>
    <row r="548" ht="15.75" customHeight="1">
      <c r="A548" s="28"/>
      <c r="B548" s="28"/>
      <c r="C548" s="28"/>
      <c r="D548" s="28"/>
      <c r="E548" s="28"/>
      <c r="F548" s="28"/>
      <c r="G548" s="28"/>
      <c r="H548" s="28"/>
      <c r="I548" s="28"/>
      <c r="J548" s="28"/>
      <c r="K548" s="28"/>
      <c r="L548" s="28"/>
      <c r="M548" s="115"/>
      <c r="N548" s="115"/>
      <c r="O548" s="115"/>
      <c r="P548" s="115"/>
      <c r="Q548" s="115"/>
      <c r="R548" s="115"/>
      <c r="S548" s="115"/>
      <c r="T548" s="115"/>
      <c r="U548" s="116"/>
      <c r="V548" s="116"/>
      <c r="W548" s="116"/>
      <c r="X548" s="116"/>
      <c r="Y548" s="116"/>
      <c r="Z548" s="116"/>
      <c r="AA548" s="116"/>
      <c r="AB548" s="116"/>
      <c r="AC548" s="116"/>
      <c r="AD548" s="116"/>
      <c r="AE548" s="116"/>
      <c r="AF548" s="116"/>
      <c r="AG548" s="116"/>
      <c r="AH548" s="116"/>
      <c r="AI548" s="116"/>
      <c r="AJ548" s="116"/>
      <c r="AK548" s="116"/>
      <c r="AL548" s="116"/>
      <c r="AM548" s="116"/>
      <c r="AN548" s="116"/>
      <c r="AO548" s="116"/>
      <c r="AP548" s="116"/>
      <c r="AQ548" s="116"/>
      <c r="AR548" s="116"/>
      <c r="AS548" s="116"/>
      <c r="AT548" s="116"/>
      <c r="AU548" s="116"/>
      <c r="AV548" s="116"/>
      <c r="AW548" s="117"/>
    </row>
    <row r="549" ht="15.75" customHeight="1">
      <c r="A549" s="28"/>
      <c r="B549" s="28"/>
      <c r="C549" s="28"/>
      <c r="D549" s="28"/>
      <c r="E549" s="28"/>
      <c r="F549" s="28"/>
      <c r="G549" s="28"/>
      <c r="H549" s="28"/>
      <c r="I549" s="28"/>
      <c r="J549" s="28"/>
      <c r="K549" s="28"/>
      <c r="L549" s="28"/>
      <c r="M549" s="115"/>
      <c r="N549" s="115"/>
      <c r="O549" s="115"/>
      <c r="P549" s="115"/>
      <c r="Q549" s="115"/>
      <c r="R549" s="115"/>
      <c r="S549" s="115"/>
      <c r="T549" s="115"/>
      <c r="U549" s="116"/>
      <c r="V549" s="116"/>
      <c r="W549" s="116"/>
      <c r="X549" s="116"/>
      <c r="Y549" s="116"/>
      <c r="Z549" s="116"/>
      <c r="AA549" s="116"/>
      <c r="AB549" s="116"/>
      <c r="AC549" s="116"/>
      <c r="AD549" s="116"/>
      <c r="AE549" s="116"/>
      <c r="AF549" s="116"/>
      <c r="AG549" s="116"/>
      <c r="AH549" s="116"/>
      <c r="AI549" s="116"/>
      <c r="AJ549" s="116"/>
      <c r="AK549" s="116"/>
      <c r="AL549" s="116"/>
      <c r="AM549" s="116"/>
      <c r="AN549" s="116"/>
      <c r="AO549" s="116"/>
      <c r="AP549" s="116"/>
      <c r="AQ549" s="116"/>
      <c r="AR549" s="116"/>
      <c r="AS549" s="116"/>
      <c r="AT549" s="116"/>
      <c r="AU549" s="116"/>
      <c r="AV549" s="116"/>
      <c r="AW549" s="117"/>
    </row>
    <row r="550" ht="15.75" customHeight="1">
      <c r="A550" s="28"/>
      <c r="B550" s="28"/>
      <c r="C550" s="28"/>
      <c r="D550" s="28"/>
      <c r="E550" s="28"/>
      <c r="F550" s="28"/>
      <c r="G550" s="28"/>
      <c r="H550" s="28"/>
      <c r="I550" s="28"/>
      <c r="J550" s="28"/>
      <c r="K550" s="28"/>
      <c r="L550" s="28"/>
      <c r="M550" s="115"/>
      <c r="N550" s="115"/>
      <c r="O550" s="115"/>
      <c r="P550" s="115"/>
      <c r="Q550" s="115"/>
      <c r="R550" s="115"/>
      <c r="S550" s="115"/>
      <c r="T550" s="115"/>
      <c r="U550" s="116"/>
      <c r="V550" s="116"/>
      <c r="W550" s="116"/>
      <c r="X550" s="116"/>
      <c r="Y550" s="116"/>
      <c r="Z550" s="116"/>
      <c r="AA550" s="116"/>
      <c r="AB550" s="116"/>
      <c r="AC550" s="116"/>
      <c r="AD550" s="116"/>
      <c r="AE550" s="116"/>
      <c r="AF550" s="116"/>
      <c r="AG550" s="116"/>
      <c r="AH550" s="116"/>
      <c r="AI550" s="116"/>
      <c r="AJ550" s="116"/>
      <c r="AK550" s="116"/>
      <c r="AL550" s="116"/>
      <c r="AM550" s="116"/>
      <c r="AN550" s="116"/>
      <c r="AO550" s="116"/>
      <c r="AP550" s="116"/>
      <c r="AQ550" s="116"/>
      <c r="AR550" s="116"/>
      <c r="AS550" s="116"/>
      <c r="AT550" s="116"/>
      <c r="AU550" s="116"/>
      <c r="AV550" s="116"/>
      <c r="AW550" s="117"/>
    </row>
    <row r="551" ht="15.75" customHeight="1">
      <c r="A551" s="28"/>
      <c r="B551" s="28"/>
      <c r="C551" s="28"/>
      <c r="D551" s="28"/>
      <c r="E551" s="28"/>
      <c r="F551" s="28"/>
      <c r="G551" s="28"/>
      <c r="H551" s="28"/>
      <c r="I551" s="28"/>
      <c r="J551" s="28"/>
      <c r="K551" s="28"/>
      <c r="L551" s="28"/>
      <c r="M551" s="115"/>
      <c r="N551" s="115"/>
      <c r="O551" s="115"/>
      <c r="P551" s="115"/>
      <c r="Q551" s="115"/>
      <c r="R551" s="115"/>
      <c r="S551" s="115"/>
      <c r="T551" s="115"/>
      <c r="U551" s="116"/>
      <c r="V551" s="116"/>
      <c r="W551" s="116"/>
      <c r="X551" s="116"/>
      <c r="Y551" s="116"/>
      <c r="Z551" s="116"/>
      <c r="AA551" s="116"/>
      <c r="AB551" s="116"/>
      <c r="AC551" s="116"/>
      <c r="AD551" s="116"/>
      <c r="AE551" s="116"/>
      <c r="AF551" s="116"/>
      <c r="AG551" s="116"/>
      <c r="AH551" s="116"/>
      <c r="AI551" s="116"/>
      <c r="AJ551" s="116"/>
      <c r="AK551" s="116"/>
      <c r="AL551" s="116"/>
      <c r="AM551" s="116"/>
      <c r="AN551" s="116"/>
      <c r="AO551" s="116"/>
      <c r="AP551" s="116"/>
      <c r="AQ551" s="116"/>
      <c r="AR551" s="116"/>
      <c r="AS551" s="116"/>
      <c r="AT551" s="116"/>
      <c r="AU551" s="116"/>
      <c r="AV551" s="116"/>
      <c r="AW551" s="117"/>
    </row>
    <row r="552" ht="15.75" customHeight="1">
      <c r="A552" s="28"/>
      <c r="B552" s="28"/>
      <c r="C552" s="28"/>
      <c r="D552" s="28"/>
      <c r="E552" s="28"/>
      <c r="F552" s="28"/>
      <c r="G552" s="28"/>
      <c r="H552" s="28"/>
      <c r="I552" s="28"/>
      <c r="J552" s="28"/>
      <c r="K552" s="28"/>
      <c r="L552" s="28"/>
      <c r="M552" s="115"/>
      <c r="N552" s="115"/>
      <c r="O552" s="115"/>
      <c r="P552" s="115"/>
      <c r="Q552" s="115"/>
      <c r="R552" s="115"/>
      <c r="S552" s="115"/>
      <c r="T552" s="115"/>
      <c r="U552" s="116"/>
      <c r="V552" s="116"/>
      <c r="W552" s="116"/>
      <c r="X552" s="116"/>
      <c r="Y552" s="116"/>
      <c r="Z552" s="116"/>
      <c r="AA552" s="116"/>
      <c r="AB552" s="116"/>
      <c r="AC552" s="116"/>
      <c r="AD552" s="116"/>
      <c r="AE552" s="116"/>
      <c r="AF552" s="116"/>
      <c r="AG552" s="116"/>
      <c r="AH552" s="116"/>
      <c r="AI552" s="116"/>
      <c r="AJ552" s="116"/>
      <c r="AK552" s="116"/>
      <c r="AL552" s="116"/>
      <c r="AM552" s="116"/>
      <c r="AN552" s="116"/>
      <c r="AO552" s="116"/>
      <c r="AP552" s="116"/>
      <c r="AQ552" s="116"/>
      <c r="AR552" s="116"/>
      <c r="AS552" s="116"/>
      <c r="AT552" s="116"/>
      <c r="AU552" s="116"/>
      <c r="AV552" s="116"/>
      <c r="AW552" s="117"/>
    </row>
    <row r="553" ht="15.75" customHeight="1">
      <c r="A553" s="28"/>
      <c r="B553" s="28"/>
      <c r="C553" s="28"/>
      <c r="D553" s="28"/>
      <c r="E553" s="28"/>
      <c r="F553" s="28"/>
      <c r="G553" s="28"/>
      <c r="H553" s="28"/>
      <c r="I553" s="28"/>
      <c r="J553" s="28"/>
      <c r="K553" s="28"/>
      <c r="L553" s="28"/>
      <c r="M553" s="115"/>
      <c r="N553" s="115"/>
      <c r="O553" s="115"/>
      <c r="P553" s="115"/>
      <c r="Q553" s="115"/>
      <c r="R553" s="115"/>
      <c r="S553" s="115"/>
      <c r="T553" s="115"/>
      <c r="U553" s="116"/>
      <c r="V553" s="116"/>
      <c r="W553" s="116"/>
      <c r="X553" s="116"/>
      <c r="Y553" s="116"/>
      <c r="Z553" s="116"/>
      <c r="AA553" s="116"/>
      <c r="AB553" s="116"/>
      <c r="AC553" s="116"/>
      <c r="AD553" s="116"/>
      <c r="AE553" s="116"/>
      <c r="AF553" s="116"/>
      <c r="AG553" s="116"/>
      <c r="AH553" s="116"/>
      <c r="AI553" s="116"/>
      <c r="AJ553" s="116"/>
      <c r="AK553" s="116"/>
      <c r="AL553" s="116"/>
      <c r="AM553" s="116"/>
      <c r="AN553" s="116"/>
      <c r="AO553" s="116"/>
      <c r="AP553" s="116"/>
      <c r="AQ553" s="116"/>
      <c r="AR553" s="116"/>
      <c r="AS553" s="116"/>
      <c r="AT553" s="116"/>
      <c r="AU553" s="116"/>
      <c r="AV553" s="116"/>
      <c r="AW553" s="117"/>
    </row>
    <row r="554" ht="15.75" customHeight="1">
      <c r="A554" s="28"/>
      <c r="B554" s="28"/>
      <c r="C554" s="28"/>
      <c r="D554" s="28"/>
      <c r="E554" s="28"/>
      <c r="F554" s="28"/>
      <c r="G554" s="28"/>
      <c r="H554" s="28"/>
      <c r="I554" s="28"/>
      <c r="J554" s="28"/>
      <c r="K554" s="28"/>
      <c r="L554" s="28"/>
      <c r="M554" s="115"/>
      <c r="N554" s="115"/>
      <c r="O554" s="115"/>
      <c r="P554" s="115"/>
      <c r="Q554" s="115"/>
      <c r="R554" s="115"/>
      <c r="S554" s="115"/>
      <c r="T554" s="115"/>
      <c r="U554" s="116"/>
      <c r="V554" s="116"/>
      <c r="W554" s="116"/>
      <c r="X554" s="116"/>
      <c r="Y554" s="116"/>
      <c r="Z554" s="116"/>
      <c r="AA554" s="116"/>
      <c r="AB554" s="116"/>
      <c r="AC554" s="116"/>
      <c r="AD554" s="116"/>
      <c r="AE554" s="116"/>
      <c r="AF554" s="116"/>
      <c r="AG554" s="116"/>
      <c r="AH554" s="116"/>
      <c r="AI554" s="116"/>
      <c r="AJ554" s="116"/>
      <c r="AK554" s="116"/>
      <c r="AL554" s="116"/>
      <c r="AM554" s="116"/>
      <c r="AN554" s="116"/>
      <c r="AO554" s="116"/>
      <c r="AP554" s="116"/>
      <c r="AQ554" s="116"/>
      <c r="AR554" s="116"/>
      <c r="AS554" s="116"/>
      <c r="AT554" s="116"/>
      <c r="AU554" s="116"/>
      <c r="AV554" s="116"/>
      <c r="AW554" s="117"/>
    </row>
    <row r="555" ht="15.75" customHeight="1">
      <c r="A555" s="28"/>
      <c r="B555" s="28"/>
      <c r="C555" s="28"/>
      <c r="D555" s="28"/>
      <c r="E555" s="28"/>
      <c r="F555" s="28"/>
      <c r="G555" s="28"/>
      <c r="H555" s="28"/>
      <c r="I555" s="28"/>
      <c r="J555" s="28"/>
      <c r="K555" s="28"/>
      <c r="L555" s="28"/>
      <c r="M555" s="115"/>
      <c r="N555" s="115"/>
      <c r="O555" s="115"/>
      <c r="P555" s="115"/>
      <c r="Q555" s="115"/>
      <c r="R555" s="115"/>
      <c r="S555" s="115"/>
      <c r="T555" s="115"/>
      <c r="U555" s="116"/>
      <c r="V555" s="116"/>
      <c r="W555" s="116"/>
      <c r="X555" s="116"/>
      <c r="Y555" s="116"/>
      <c r="Z555" s="116"/>
      <c r="AA555" s="116"/>
      <c r="AB555" s="116"/>
      <c r="AC555" s="116"/>
      <c r="AD555" s="116"/>
      <c r="AE555" s="116"/>
      <c r="AF555" s="116"/>
      <c r="AG555" s="116"/>
      <c r="AH555" s="116"/>
      <c r="AI555" s="116"/>
      <c r="AJ555" s="116"/>
      <c r="AK555" s="116"/>
      <c r="AL555" s="116"/>
      <c r="AM555" s="116"/>
      <c r="AN555" s="116"/>
      <c r="AO555" s="116"/>
      <c r="AP555" s="116"/>
      <c r="AQ555" s="116"/>
      <c r="AR555" s="116"/>
      <c r="AS555" s="116"/>
      <c r="AT555" s="116"/>
      <c r="AU555" s="116"/>
      <c r="AV555" s="116"/>
      <c r="AW555" s="117"/>
    </row>
    <row r="556" ht="15.75" customHeight="1">
      <c r="A556" s="28"/>
      <c r="B556" s="28"/>
      <c r="C556" s="28"/>
      <c r="D556" s="28"/>
      <c r="E556" s="28"/>
      <c r="F556" s="28"/>
      <c r="G556" s="28"/>
      <c r="H556" s="28"/>
      <c r="I556" s="28"/>
      <c r="J556" s="28"/>
      <c r="K556" s="28"/>
      <c r="L556" s="28"/>
      <c r="M556" s="115"/>
      <c r="N556" s="115"/>
      <c r="O556" s="115"/>
      <c r="P556" s="115"/>
      <c r="Q556" s="115"/>
      <c r="R556" s="115"/>
      <c r="S556" s="115"/>
      <c r="T556" s="115"/>
      <c r="U556" s="116"/>
      <c r="V556" s="116"/>
      <c r="W556" s="116"/>
      <c r="X556" s="116"/>
      <c r="Y556" s="116"/>
      <c r="Z556" s="116"/>
      <c r="AA556" s="116"/>
      <c r="AB556" s="116"/>
      <c r="AC556" s="116"/>
      <c r="AD556" s="116"/>
      <c r="AE556" s="116"/>
      <c r="AF556" s="116"/>
      <c r="AG556" s="116"/>
      <c r="AH556" s="116"/>
      <c r="AI556" s="116"/>
      <c r="AJ556" s="116"/>
      <c r="AK556" s="116"/>
      <c r="AL556" s="116"/>
      <c r="AM556" s="116"/>
      <c r="AN556" s="116"/>
      <c r="AO556" s="116"/>
      <c r="AP556" s="116"/>
      <c r="AQ556" s="116"/>
      <c r="AR556" s="116"/>
      <c r="AS556" s="116"/>
      <c r="AT556" s="116"/>
      <c r="AU556" s="116"/>
      <c r="AV556" s="116"/>
      <c r="AW556" s="117"/>
    </row>
    <row r="557" ht="15.75" customHeight="1">
      <c r="A557" s="28"/>
      <c r="B557" s="28"/>
      <c r="C557" s="28"/>
      <c r="D557" s="28"/>
      <c r="E557" s="28"/>
      <c r="F557" s="28"/>
      <c r="G557" s="28"/>
      <c r="H557" s="28"/>
      <c r="I557" s="28"/>
      <c r="J557" s="28"/>
      <c r="K557" s="28"/>
      <c r="L557" s="28"/>
      <c r="M557" s="115"/>
      <c r="N557" s="115"/>
      <c r="O557" s="115"/>
      <c r="P557" s="115"/>
      <c r="Q557" s="115"/>
      <c r="R557" s="115"/>
      <c r="S557" s="115"/>
      <c r="T557" s="115"/>
      <c r="U557" s="116"/>
      <c r="V557" s="116"/>
      <c r="W557" s="116"/>
      <c r="X557" s="116"/>
      <c r="Y557" s="116"/>
      <c r="Z557" s="116"/>
      <c r="AA557" s="116"/>
      <c r="AB557" s="116"/>
      <c r="AC557" s="116"/>
      <c r="AD557" s="116"/>
      <c r="AE557" s="116"/>
      <c r="AF557" s="116"/>
      <c r="AG557" s="116"/>
      <c r="AH557" s="116"/>
      <c r="AI557" s="116"/>
      <c r="AJ557" s="116"/>
      <c r="AK557" s="116"/>
      <c r="AL557" s="116"/>
      <c r="AM557" s="116"/>
      <c r="AN557" s="116"/>
      <c r="AO557" s="116"/>
      <c r="AP557" s="116"/>
      <c r="AQ557" s="116"/>
      <c r="AR557" s="116"/>
      <c r="AS557" s="116"/>
      <c r="AT557" s="116"/>
      <c r="AU557" s="116"/>
      <c r="AV557" s="116"/>
      <c r="AW557" s="117"/>
    </row>
    <row r="558" ht="15.75" customHeight="1">
      <c r="A558" s="28"/>
      <c r="B558" s="28"/>
      <c r="C558" s="28"/>
      <c r="D558" s="28"/>
      <c r="E558" s="28"/>
      <c r="F558" s="28"/>
      <c r="G558" s="28"/>
      <c r="H558" s="28"/>
      <c r="I558" s="28"/>
      <c r="J558" s="28"/>
      <c r="K558" s="28"/>
      <c r="L558" s="28"/>
      <c r="M558" s="115"/>
      <c r="N558" s="115"/>
      <c r="O558" s="115"/>
      <c r="P558" s="115"/>
      <c r="Q558" s="115"/>
      <c r="R558" s="115"/>
      <c r="S558" s="115"/>
      <c r="T558" s="115"/>
      <c r="U558" s="116"/>
      <c r="V558" s="116"/>
      <c r="W558" s="116"/>
      <c r="X558" s="116"/>
      <c r="Y558" s="116"/>
      <c r="Z558" s="116"/>
      <c r="AA558" s="116"/>
      <c r="AB558" s="116"/>
      <c r="AC558" s="116"/>
      <c r="AD558" s="116"/>
      <c r="AE558" s="116"/>
      <c r="AF558" s="116"/>
      <c r="AG558" s="116"/>
      <c r="AH558" s="116"/>
      <c r="AI558" s="116"/>
      <c r="AJ558" s="116"/>
      <c r="AK558" s="116"/>
      <c r="AL558" s="116"/>
      <c r="AM558" s="116"/>
      <c r="AN558" s="116"/>
      <c r="AO558" s="116"/>
      <c r="AP558" s="116"/>
      <c r="AQ558" s="116"/>
      <c r="AR558" s="116"/>
      <c r="AS558" s="116"/>
      <c r="AT558" s="116"/>
      <c r="AU558" s="116"/>
      <c r="AV558" s="116"/>
      <c r="AW558" s="117"/>
    </row>
    <row r="559" ht="15.75" customHeight="1">
      <c r="A559" s="28"/>
      <c r="B559" s="28"/>
      <c r="C559" s="28"/>
      <c r="D559" s="28"/>
      <c r="E559" s="28"/>
      <c r="F559" s="28"/>
      <c r="G559" s="28"/>
      <c r="H559" s="28"/>
      <c r="I559" s="28"/>
      <c r="J559" s="28"/>
      <c r="K559" s="28"/>
      <c r="L559" s="28"/>
      <c r="M559" s="115"/>
      <c r="N559" s="115"/>
      <c r="O559" s="115"/>
      <c r="P559" s="115"/>
      <c r="Q559" s="115"/>
      <c r="R559" s="115"/>
      <c r="S559" s="115"/>
      <c r="T559" s="115"/>
      <c r="U559" s="116"/>
      <c r="V559" s="116"/>
      <c r="W559" s="116"/>
      <c r="X559" s="116"/>
      <c r="Y559" s="116"/>
      <c r="Z559" s="116"/>
      <c r="AA559" s="116"/>
      <c r="AB559" s="116"/>
      <c r="AC559" s="116"/>
      <c r="AD559" s="116"/>
      <c r="AE559" s="116"/>
      <c r="AF559" s="116"/>
      <c r="AG559" s="116"/>
      <c r="AH559" s="116"/>
      <c r="AI559" s="116"/>
      <c r="AJ559" s="116"/>
      <c r="AK559" s="116"/>
      <c r="AL559" s="116"/>
      <c r="AM559" s="116"/>
      <c r="AN559" s="116"/>
      <c r="AO559" s="116"/>
      <c r="AP559" s="116"/>
      <c r="AQ559" s="116"/>
      <c r="AR559" s="116"/>
      <c r="AS559" s="116"/>
      <c r="AT559" s="116"/>
      <c r="AU559" s="116"/>
      <c r="AV559" s="116"/>
      <c r="AW559" s="117"/>
    </row>
    <row r="560" ht="15.75" customHeight="1">
      <c r="A560" s="28"/>
      <c r="B560" s="28"/>
      <c r="C560" s="28"/>
      <c r="D560" s="28"/>
      <c r="E560" s="28"/>
      <c r="F560" s="28"/>
      <c r="G560" s="28"/>
      <c r="H560" s="28"/>
      <c r="I560" s="28"/>
      <c r="J560" s="28"/>
      <c r="K560" s="28"/>
      <c r="L560" s="28"/>
      <c r="M560" s="115"/>
      <c r="N560" s="115"/>
      <c r="O560" s="115"/>
      <c r="P560" s="115"/>
      <c r="Q560" s="115"/>
      <c r="R560" s="115"/>
      <c r="S560" s="115"/>
      <c r="T560" s="115"/>
      <c r="U560" s="116"/>
      <c r="V560" s="116"/>
      <c r="W560" s="116"/>
      <c r="X560" s="116"/>
      <c r="Y560" s="116"/>
      <c r="Z560" s="116"/>
      <c r="AA560" s="116"/>
      <c r="AB560" s="116"/>
      <c r="AC560" s="116"/>
      <c r="AD560" s="116"/>
      <c r="AE560" s="116"/>
      <c r="AF560" s="116"/>
      <c r="AG560" s="116"/>
      <c r="AH560" s="116"/>
      <c r="AI560" s="116"/>
      <c r="AJ560" s="116"/>
      <c r="AK560" s="116"/>
      <c r="AL560" s="116"/>
      <c r="AM560" s="116"/>
      <c r="AN560" s="116"/>
      <c r="AO560" s="116"/>
      <c r="AP560" s="116"/>
      <c r="AQ560" s="116"/>
      <c r="AR560" s="116"/>
      <c r="AS560" s="116"/>
      <c r="AT560" s="116"/>
      <c r="AU560" s="116"/>
      <c r="AV560" s="116"/>
      <c r="AW560" s="117"/>
    </row>
    <row r="561" ht="15.75" customHeight="1">
      <c r="A561" s="28"/>
      <c r="B561" s="28"/>
      <c r="C561" s="28"/>
      <c r="D561" s="28"/>
      <c r="E561" s="28"/>
      <c r="F561" s="28"/>
      <c r="G561" s="28"/>
      <c r="H561" s="28"/>
      <c r="I561" s="28"/>
      <c r="J561" s="28"/>
      <c r="K561" s="28"/>
      <c r="L561" s="28"/>
      <c r="M561" s="115"/>
      <c r="N561" s="115"/>
      <c r="O561" s="115"/>
      <c r="P561" s="115"/>
      <c r="Q561" s="115"/>
      <c r="R561" s="115"/>
      <c r="S561" s="115"/>
      <c r="T561" s="115"/>
      <c r="U561" s="116"/>
      <c r="V561" s="116"/>
      <c r="W561" s="116"/>
      <c r="X561" s="116"/>
      <c r="Y561" s="116"/>
      <c r="Z561" s="116"/>
      <c r="AA561" s="116"/>
      <c r="AB561" s="116"/>
      <c r="AC561" s="116"/>
      <c r="AD561" s="116"/>
      <c r="AE561" s="116"/>
      <c r="AF561" s="116"/>
      <c r="AG561" s="116"/>
      <c r="AH561" s="116"/>
      <c r="AI561" s="116"/>
      <c r="AJ561" s="116"/>
      <c r="AK561" s="116"/>
      <c r="AL561" s="116"/>
      <c r="AM561" s="116"/>
      <c r="AN561" s="116"/>
      <c r="AO561" s="116"/>
      <c r="AP561" s="116"/>
      <c r="AQ561" s="116"/>
      <c r="AR561" s="116"/>
      <c r="AS561" s="116"/>
      <c r="AT561" s="116"/>
      <c r="AU561" s="116"/>
      <c r="AV561" s="116"/>
      <c r="AW561" s="117"/>
    </row>
    <row r="562" ht="15.75" customHeight="1">
      <c r="A562" s="28"/>
      <c r="B562" s="28"/>
      <c r="C562" s="28"/>
      <c r="D562" s="28"/>
      <c r="E562" s="28"/>
      <c r="F562" s="28"/>
      <c r="G562" s="28"/>
      <c r="H562" s="28"/>
      <c r="I562" s="28"/>
      <c r="J562" s="28"/>
      <c r="K562" s="28"/>
      <c r="L562" s="28"/>
      <c r="M562" s="115"/>
      <c r="N562" s="115"/>
      <c r="O562" s="115"/>
      <c r="P562" s="115"/>
      <c r="Q562" s="115"/>
      <c r="R562" s="115"/>
      <c r="S562" s="115"/>
      <c r="T562" s="115"/>
      <c r="U562" s="116"/>
      <c r="V562" s="116"/>
      <c r="W562" s="116"/>
      <c r="X562" s="116"/>
      <c r="Y562" s="116"/>
      <c r="Z562" s="116"/>
      <c r="AA562" s="116"/>
      <c r="AB562" s="116"/>
      <c r="AC562" s="116"/>
      <c r="AD562" s="116"/>
      <c r="AE562" s="116"/>
      <c r="AF562" s="116"/>
      <c r="AG562" s="116"/>
      <c r="AH562" s="116"/>
      <c r="AI562" s="116"/>
      <c r="AJ562" s="116"/>
      <c r="AK562" s="116"/>
      <c r="AL562" s="116"/>
      <c r="AM562" s="116"/>
      <c r="AN562" s="116"/>
      <c r="AO562" s="116"/>
      <c r="AP562" s="116"/>
      <c r="AQ562" s="116"/>
      <c r="AR562" s="116"/>
      <c r="AS562" s="116"/>
      <c r="AT562" s="116"/>
      <c r="AU562" s="116"/>
      <c r="AV562" s="116"/>
      <c r="AW562" s="117"/>
    </row>
    <row r="563" ht="15.75" customHeight="1">
      <c r="A563" s="28"/>
      <c r="B563" s="28"/>
      <c r="C563" s="28"/>
      <c r="D563" s="28"/>
      <c r="E563" s="28"/>
      <c r="F563" s="28"/>
      <c r="G563" s="28"/>
      <c r="H563" s="28"/>
      <c r="I563" s="28"/>
      <c r="J563" s="28"/>
      <c r="K563" s="28"/>
      <c r="L563" s="28"/>
      <c r="M563" s="115"/>
      <c r="N563" s="115"/>
      <c r="O563" s="115"/>
      <c r="P563" s="115"/>
      <c r="Q563" s="115"/>
      <c r="R563" s="115"/>
      <c r="S563" s="115"/>
      <c r="T563" s="115"/>
      <c r="U563" s="116"/>
      <c r="V563" s="116"/>
      <c r="W563" s="116"/>
      <c r="X563" s="116"/>
      <c r="Y563" s="116"/>
      <c r="Z563" s="116"/>
      <c r="AA563" s="116"/>
      <c r="AB563" s="116"/>
      <c r="AC563" s="116"/>
      <c r="AD563" s="116"/>
      <c r="AE563" s="116"/>
      <c r="AF563" s="116"/>
      <c r="AG563" s="116"/>
      <c r="AH563" s="116"/>
      <c r="AI563" s="116"/>
      <c r="AJ563" s="116"/>
      <c r="AK563" s="116"/>
      <c r="AL563" s="116"/>
      <c r="AM563" s="116"/>
      <c r="AN563" s="116"/>
      <c r="AO563" s="116"/>
      <c r="AP563" s="116"/>
      <c r="AQ563" s="116"/>
      <c r="AR563" s="116"/>
      <c r="AS563" s="116"/>
      <c r="AT563" s="116"/>
      <c r="AU563" s="116"/>
      <c r="AV563" s="116"/>
      <c r="AW563" s="117"/>
    </row>
    <row r="564" ht="15.75" customHeight="1">
      <c r="A564" s="28"/>
      <c r="B564" s="28"/>
      <c r="C564" s="28"/>
      <c r="D564" s="28"/>
      <c r="E564" s="28"/>
      <c r="F564" s="28"/>
      <c r="G564" s="28"/>
      <c r="H564" s="28"/>
      <c r="I564" s="28"/>
      <c r="J564" s="28"/>
      <c r="K564" s="28"/>
      <c r="L564" s="28"/>
      <c r="M564" s="115"/>
      <c r="N564" s="115"/>
      <c r="O564" s="115"/>
      <c r="P564" s="115"/>
      <c r="Q564" s="115"/>
      <c r="R564" s="115"/>
      <c r="S564" s="115"/>
      <c r="T564" s="115"/>
      <c r="U564" s="116"/>
      <c r="V564" s="116"/>
      <c r="W564" s="116"/>
      <c r="X564" s="116"/>
      <c r="Y564" s="116"/>
      <c r="Z564" s="116"/>
      <c r="AA564" s="116"/>
      <c r="AB564" s="116"/>
      <c r="AC564" s="116"/>
      <c r="AD564" s="116"/>
      <c r="AE564" s="116"/>
      <c r="AF564" s="116"/>
      <c r="AG564" s="116"/>
      <c r="AH564" s="116"/>
      <c r="AI564" s="116"/>
      <c r="AJ564" s="116"/>
      <c r="AK564" s="116"/>
      <c r="AL564" s="116"/>
      <c r="AM564" s="116"/>
      <c r="AN564" s="116"/>
      <c r="AO564" s="116"/>
      <c r="AP564" s="116"/>
      <c r="AQ564" s="116"/>
      <c r="AR564" s="116"/>
      <c r="AS564" s="116"/>
      <c r="AT564" s="116"/>
      <c r="AU564" s="116"/>
      <c r="AV564" s="116"/>
      <c r="AW564" s="117"/>
    </row>
    <row r="565" ht="15.75" customHeight="1">
      <c r="A565" s="28"/>
      <c r="B565" s="28"/>
      <c r="C565" s="28"/>
      <c r="D565" s="28"/>
      <c r="E565" s="28"/>
      <c r="F565" s="28"/>
      <c r="G565" s="28"/>
      <c r="H565" s="28"/>
      <c r="I565" s="28"/>
      <c r="J565" s="28"/>
      <c r="K565" s="28"/>
      <c r="L565" s="28"/>
      <c r="M565" s="115"/>
      <c r="N565" s="115"/>
      <c r="O565" s="115"/>
      <c r="P565" s="115"/>
      <c r="Q565" s="115"/>
      <c r="R565" s="115"/>
      <c r="S565" s="115"/>
      <c r="T565" s="115"/>
      <c r="U565" s="116"/>
      <c r="V565" s="116"/>
      <c r="W565" s="116"/>
      <c r="X565" s="116"/>
      <c r="Y565" s="116"/>
      <c r="Z565" s="116"/>
      <c r="AA565" s="116"/>
      <c r="AB565" s="116"/>
      <c r="AC565" s="116"/>
      <c r="AD565" s="116"/>
      <c r="AE565" s="116"/>
      <c r="AF565" s="116"/>
      <c r="AG565" s="116"/>
      <c r="AH565" s="116"/>
      <c r="AI565" s="116"/>
      <c r="AJ565" s="116"/>
      <c r="AK565" s="116"/>
      <c r="AL565" s="116"/>
      <c r="AM565" s="116"/>
      <c r="AN565" s="116"/>
      <c r="AO565" s="116"/>
      <c r="AP565" s="116"/>
      <c r="AQ565" s="116"/>
      <c r="AR565" s="116"/>
      <c r="AS565" s="116"/>
      <c r="AT565" s="116"/>
      <c r="AU565" s="116"/>
      <c r="AV565" s="116"/>
      <c r="AW565" s="117"/>
    </row>
    <row r="566" ht="15.75" customHeight="1">
      <c r="A566" s="28"/>
      <c r="B566" s="28"/>
      <c r="C566" s="28"/>
      <c r="D566" s="28"/>
      <c r="E566" s="28"/>
      <c r="F566" s="28"/>
      <c r="G566" s="28"/>
      <c r="H566" s="28"/>
      <c r="I566" s="28"/>
      <c r="J566" s="28"/>
      <c r="K566" s="28"/>
      <c r="L566" s="28"/>
      <c r="M566" s="115"/>
      <c r="N566" s="115"/>
      <c r="O566" s="115"/>
      <c r="P566" s="115"/>
      <c r="Q566" s="115"/>
      <c r="R566" s="115"/>
      <c r="S566" s="115"/>
      <c r="T566" s="115"/>
      <c r="U566" s="116"/>
      <c r="V566" s="116"/>
      <c r="W566" s="116"/>
      <c r="X566" s="116"/>
      <c r="Y566" s="116"/>
      <c r="Z566" s="116"/>
      <c r="AA566" s="116"/>
      <c r="AB566" s="116"/>
      <c r="AC566" s="116"/>
      <c r="AD566" s="116"/>
      <c r="AE566" s="116"/>
      <c r="AF566" s="116"/>
      <c r="AG566" s="116"/>
      <c r="AH566" s="116"/>
      <c r="AI566" s="116"/>
      <c r="AJ566" s="116"/>
      <c r="AK566" s="116"/>
      <c r="AL566" s="116"/>
      <c r="AM566" s="116"/>
      <c r="AN566" s="116"/>
      <c r="AO566" s="116"/>
      <c r="AP566" s="116"/>
      <c r="AQ566" s="116"/>
      <c r="AR566" s="116"/>
      <c r="AS566" s="116"/>
      <c r="AT566" s="116"/>
      <c r="AU566" s="116"/>
      <c r="AV566" s="116"/>
      <c r="AW566" s="117"/>
    </row>
    <row r="567" ht="15.75" customHeight="1">
      <c r="A567" s="28"/>
      <c r="B567" s="28"/>
      <c r="C567" s="28"/>
      <c r="D567" s="28"/>
      <c r="E567" s="28"/>
      <c r="F567" s="28"/>
      <c r="G567" s="28"/>
      <c r="H567" s="28"/>
      <c r="I567" s="28"/>
      <c r="J567" s="28"/>
      <c r="K567" s="28"/>
      <c r="L567" s="28"/>
      <c r="M567" s="115"/>
      <c r="N567" s="115"/>
      <c r="O567" s="115"/>
      <c r="P567" s="115"/>
      <c r="Q567" s="115"/>
      <c r="R567" s="115"/>
      <c r="S567" s="115"/>
      <c r="T567" s="115"/>
      <c r="U567" s="116"/>
      <c r="V567" s="116"/>
      <c r="W567" s="116"/>
      <c r="X567" s="116"/>
      <c r="Y567" s="116"/>
      <c r="Z567" s="116"/>
      <c r="AA567" s="116"/>
      <c r="AB567" s="116"/>
      <c r="AC567" s="116"/>
      <c r="AD567" s="116"/>
      <c r="AE567" s="116"/>
      <c r="AF567" s="116"/>
      <c r="AG567" s="116"/>
      <c r="AH567" s="116"/>
      <c r="AI567" s="116"/>
      <c r="AJ567" s="116"/>
      <c r="AK567" s="116"/>
      <c r="AL567" s="116"/>
      <c r="AM567" s="116"/>
      <c r="AN567" s="116"/>
      <c r="AO567" s="116"/>
      <c r="AP567" s="116"/>
      <c r="AQ567" s="116"/>
      <c r="AR567" s="116"/>
      <c r="AS567" s="116"/>
      <c r="AT567" s="116"/>
      <c r="AU567" s="116"/>
      <c r="AV567" s="116"/>
      <c r="AW567" s="117"/>
    </row>
    <row r="568" ht="15.75" customHeight="1">
      <c r="A568" s="28"/>
      <c r="B568" s="28"/>
      <c r="C568" s="28"/>
      <c r="D568" s="28"/>
      <c r="E568" s="28"/>
      <c r="F568" s="28"/>
      <c r="G568" s="28"/>
      <c r="H568" s="28"/>
      <c r="I568" s="28"/>
      <c r="J568" s="28"/>
      <c r="K568" s="28"/>
      <c r="L568" s="28"/>
      <c r="M568" s="115"/>
      <c r="N568" s="115"/>
      <c r="O568" s="115"/>
      <c r="P568" s="115"/>
      <c r="Q568" s="115"/>
      <c r="R568" s="115"/>
      <c r="S568" s="115"/>
      <c r="T568" s="115"/>
      <c r="U568" s="116"/>
      <c r="V568" s="116"/>
      <c r="W568" s="116"/>
      <c r="X568" s="116"/>
      <c r="Y568" s="116"/>
      <c r="Z568" s="116"/>
      <c r="AA568" s="116"/>
      <c r="AB568" s="116"/>
      <c r="AC568" s="116"/>
      <c r="AD568" s="116"/>
      <c r="AE568" s="116"/>
      <c r="AF568" s="116"/>
      <c r="AG568" s="116"/>
      <c r="AH568" s="116"/>
      <c r="AI568" s="116"/>
      <c r="AJ568" s="116"/>
      <c r="AK568" s="116"/>
      <c r="AL568" s="116"/>
      <c r="AM568" s="116"/>
      <c r="AN568" s="116"/>
      <c r="AO568" s="116"/>
      <c r="AP568" s="116"/>
      <c r="AQ568" s="116"/>
      <c r="AR568" s="116"/>
      <c r="AS568" s="116"/>
      <c r="AT568" s="116"/>
      <c r="AU568" s="116"/>
      <c r="AV568" s="116"/>
      <c r="AW568" s="117"/>
    </row>
    <row r="569" ht="15.75" customHeight="1">
      <c r="A569" s="28"/>
      <c r="B569" s="28"/>
      <c r="C569" s="28"/>
      <c r="D569" s="28"/>
      <c r="E569" s="28"/>
      <c r="F569" s="28"/>
      <c r="G569" s="28"/>
      <c r="H569" s="28"/>
      <c r="I569" s="28"/>
      <c r="J569" s="28"/>
      <c r="K569" s="28"/>
      <c r="L569" s="28"/>
      <c r="M569" s="115"/>
      <c r="N569" s="115"/>
      <c r="O569" s="115"/>
      <c r="P569" s="115"/>
      <c r="Q569" s="115"/>
      <c r="R569" s="115"/>
      <c r="S569" s="115"/>
      <c r="T569" s="115"/>
      <c r="U569" s="116"/>
      <c r="V569" s="116"/>
      <c r="W569" s="116"/>
      <c r="X569" s="116"/>
      <c r="Y569" s="116"/>
      <c r="Z569" s="116"/>
      <c r="AA569" s="116"/>
      <c r="AB569" s="116"/>
      <c r="AC569" s="116"/>
      <c r="AD569" s="116"/>
      <c r="AE569" s="116"/>
      <c r="AF569" s="116"/>
      <c r="AG569" s="116"/>
      <c r="AH569" s="116"/>
      <c r="AI569" s="116"/>
      <c r="AJ569" s="116"/>
      <c r="AK569" s="116"/>
      <c r="AL569" s="116"/>
      <c r="AM569" s="116"/>
      <c r="AN569" s="116"/>
      <c r="AO569" s="116"/>
      <c r="AP569" s="116"/>
      <c r="AQ569" s="116"/>
      <c r="AR569" s="116"/>
      <c r="AS569" s="116"/>
      <c r="AT569" s="116"/>
      <c r="AU569" s="116"/>
      <c r="AV569" s="116"/>
      <c r="AW569" s="117"/>
    </row>
    <row r="570" ht="15.75" customHeight="1">
      <c r="A570" s="28"/>
      <c r="B570" s="28"/>
      <c r="C570" s="28"/>
      <c r="D570" s="28"/>
      <c r="E570" s="28"/>
      <c r="F570" s="28"/>
      <c r="G570" s="28"/>
      <c r="H570" s="28"/>
      <c r="I570" s="28"/>
      <c r="J570" s="28"/>
      <c r="K570" s="28"/>
      <c r="L570" s="28"/>
      <c r="M570" s="115"/>
      <c r="N570" s="115"/>
      <c r="O570" s="115"/>
      <c r="P570" s="115"/>
      <c r="Q570" s="115"/>
      <c r="R570" s="115"/>
      <c r="S570" s="115"/>
      <c r="T570" s="115"/>
      <c r="U570" s="116"/>
      <c r="V570" s="116"/>
      <c r="W570" s="116"/>
      <c r="X570" s="116"/>
      <c r="Y570" s="116"/>
      <c r="Z570" s="116"/>
      <c r="AA570" s="116"/>
      <c r="AB570" s="116"/>
      <c r="AC570" s="116"/>
      <c r="AD570" s="116"/>
      <c r="AE570" s="116"/>
      <c r="AF570" s="116"/>
      <c r="AG570" s="116"/>
      <c r="AH570" s="116"/>
      <c r="AI570" s="116"/>
      <c r="AJ570" s="116"/>
      <c r="AK570" s="116"/>
      <c r="AL570" s="116"/>
      <c r="AM570" s="116"/>
      <c r="AN570" s="116"/>
      <c r="AO570" s="116"/>
      <c r="AP570" s="116"/>
      <c r="AQ570" s="116"/>
      <c r="AR570" s="116"/>
      <c r="AS570" s="116"/>
      <c r="AT570" s="116"/>
      <c r="AU570" s="116"/>
      <c r="AV570" s="116"/>
      <c r="AW570" s="117"/>
    </row>
    <row r="571" ht="15.75" customHeight="1">
      <c r="A571" s="28"/>
      <c r="B571" s="28"/>
      <c r="C571" s="28"/>
      <c r="D571" s="28"/>
      <c r="E571" s="28"/>
      <c r="F571" s="28"/>
      <c r="G571" s="28"/>
      <c r="H571" s="28"/>
      <c r="I571" s="28"/>
      <c r="J571" s="28"/>
      <c r="K571" s="28"/>
      <c r="L571" s="28"/>
      <c r="M571" s="115"/>
      <c r="N571" s="115"/>
      <c r="O571" s="115"/>
      <c r="P571" s="115"/>
      <c r="Q571" s="115"/>
      <c r="R571" s="115"/>
      <c r="S571" s="115"/>
      <c r="T571" s="115"/>
      <c r="U571" s="116"/>
      <c r="V571" s="116"/>
      <c r="W571" s="116"/>
      <c r="X571" s="116"/>
      <c r="Y571" s="116"/>
      <c r="Z571" s="116"/>
      <c r="AA571" s="116"/>
      <c r="AB571" s="116"/>
      <c r="AC571" s="116"/>
      <c r="AD571" s="116"/>
      <c r="AE571" s="116"/>
      <c r="AF571" s="116"/>
      <c r="AG571" s="116"/>
      <c r="AH571" s="116"/>
      <c r="AI571" s="116"/>
      <c r="AJ571" s="116"/>
      <c r="AK571" s="116"/>
      <c r="AL571" s="116"/>
      <c r="AM571" s="116"/>
      <c r="AN571" s="116"/>
      <c r="AO571" s="116"/>
      <c r="AP571" s="116"/>
      <c r="AQ571" s="116"/>
      <c r="AR571" s="116"/>
      <c r="AS571" s="116"/>
      <c r="AT571" s="116"/>
      <c r="AU571" s="116"/>
      <c r="AV571" s="116"/>
      <c r="AW571" s="117"/>
    </row>
    <row r="572" ht="15.75" customHeight="1">
      <c r="A572" s="28"/>
      <c r="B572" s="28"/>
      <c r="C572" s="28"/>
      <c r="D572" s="28"/>
      <c r="E572" s="28"/>
      <c r="F572" s="28"/>
      <c r="G572" s="28"/>
      <c r="H572" s="28"/>
      <c r="I572" s="28"/>
      <c r="J572" s="28"/>
      <c r="K572" s="28"/>
      <c r="L572" s="28"/>
      <c r="M572" s="115"/>
      <c r="N572" s="115"/>
      <c r="O572" s="115"/>
      <c r="P572" s="115"/>
      <c r="Q572" s="115"/>
      <c r="R572" s="115"/>
      <c r="S572" s="115"/>
      <c r="T572" s="115"/>
      <c r="U572" s="116"/>
      <c r="V572" s="116"/>
      <c r="W572" s="116"/>
      <c r="X572" s="116"/>
      <c r="Y572" s="116"/>
      <c r="Z572" s="116"/>
      <c r="AA572" s="116"/>
      <c r="AB572" s="116"/>
      <c r="AC572" s="116"/>
      <c r="AD572" s="116"/>
      <c r="AE572" s="116"/>
      <c r="AF572" s="116"/>
      <c r="AG572" s="116"/>
      <c r="AH572" s="116"/>
      <c r="AI572" s="116"/>
      <c r="AJ572" s="116"/>
      <c r="AK572" s="116"/>
      <c r="AL572" s="116"/>
      <c r="AM572" s="116"/>
      <c r="AN572" s="116"/>
      <c r="AO572" s="116"/>
      <c r="AP572" s="116"/>
      <c r="AQ572" s="116"/>
      <c r="AR572" s="116"/>
      <c r="AS572" s="116"/>
      <c r="AT572" s="116"/>
      <c r="AU572" s="116"/>
      <c r="AV572" s="116"/>
      <c r="AW572" s="117"/>
    </row>
    <row r="573" ht="15.75" customHeight="1">
      <c r="A573" s="28"/>
      <c r="B573" s="28"/>
      <c r="C573" s="28"/>
      <c r="D573" s="28"/>
      <c r="E573" s="28"/>
      <c r="F573" s="28"/>
      <c r="G573" s="28"/>
      <c r="H573" s="28"/>
      <c r="I573" s="28"/>
      <c r="J573" s="28"/>
      <c r="K573" s="28"/>
      <c r="L573" s="28"/>
      <c r="M573" s="115"/>
      <c r="N573" s="115"/>
      <c r="O573" s="115"/>
      <c r="P573" s="115"/>
      <c r="Q573" s="115"/>
      <c r="R573" s="115"/>
      <c r="S573" s="115"/>
      <c r="T573" s="115"/>
      <c r="U573" s="116"/>
      <c r="V573" s="116"/>
      <c r="W573" s="116"/>
      <c r="X573" s="116"/>
      <c r="Y573" s="116"/>
      <c r="Z573" s="116"/>
      <c r="AA573" s="116"/>
      <c r="AB573" s="116"/>
      <c r="AC573" s="116"/>
      <c r="AD573" s="116"/>
      <c r="AE573" s="116"/>
      <c r="AF573" s="116"/>
      <c r="AG573" s="116"/>
      <c r="AH573" s="116"/>
      <c r="AI573" s="116"/>
      <c r="AJ573" s="116"/>
      <c r="AK573" s="116"/>
      <c r="AL573" s="116"/>
      <c r="AM573" s="116"/>
      <c r="AN573" s="116"/>
      <c r="AO573" s="116"/>
      <c r="AP573" s="116"/>
      <c r="AQ573" s="116"/>
      <c r="AR573" s="116"/>
      <c r="AS573" s="116"/>
      <c r="AT573" s="116"/>
      <c r="AU573" s="116"/>
      <c r="AV573" s="116"/>
      <c r="AW573" s="117"/>
    </row>
    <row r="574" ht="15.75" customHeight="1">
      <c r="A574" s="28"/>
      <c r="B574" s="28"/>
      <c r="C574" s="28"/>
      <c r="D574" s="28"/>
      <c r="E574" s="28"/>
      <c r="F574" s="28"/>
      <c r="G574" s="28"/>
      <c r="H574" s="28"/>
      <c r="I574" s="28"/>
      <c r="J574" s="28"/>
      <c r="K574" s="28"/>
      <c r="L574" s="28"/>
      <c r="M574" s="115"/>
      <c r="N574" s="115"/>
      <c r="O574" s="115"/>
      <c r="P574" s="115"/>
      <c r="Q574" s="115"/>
      <c r="R574" s="115"/>
      <c r="S574" s="115"/>
      <c r="T574" s="115"/>
      <c r="U574" s="116"/>
      <c r="V574" s="116"/>
      <c r="W574" s="116"/>
      <c r="X574" s="116"/>
      <c r="Y574" s="116"/>
      <c r="Z574" s="116"/>
      <c r="AA574" s="116"/>
      <c r="AB574" s="116"/>
      <c r="AC574" s="116"/>
      <c r="AD574" s="116"/>
      <c r="AE574" s="116"/>
      <c r="AF574" s="116"/>
      <c r="AG574" s="116"/>
      <c r="AH574" s="116"/>
      <c r="AI574" s="116"/>
      <c r="AJ574" s="116"/>
      <c r="AK574" s="116"/>
      <c r="AL574" s="116"/>
      <c r="AM574" s="116"/>
      <c r="AN574" s="116"/>
      <c r="AO574" s="116"/>
      <c r="AP574" s="116"/>
      <c r="AQ574" s="116"/>
      <c r="AR574" s="116"/>
      <c r="AS574" s="116"/>
      <c r="AT574" s="116"/>
      <c r="AU574" s="116"/>
      <c r="AV574" s="116"/>
      <c r="AW574" s="117"/>
    </row>
    <row r="575" ht="15.75" customHeight="1">
      <c r="A575" s="28"/>
      <c r="B575" s="28"/>
      <c r="C575" s="28"/>
      <c r="D575" s="28"/>
      <c r="E575" s="28"/>
      <c r="F575" s="28"/>
      <c r="G575" s="28"/>
      <c r="H575" s="28"/>
      <c r="I575" s="28"/>
      <c r="J575" s="28"/>
      <c r="K575" s="28"/>
      <c r="L575" s="28"/>
      <c r="M575" s="115"/>
      <c r="N575" s="115"/>
      <c r="O575" s="115"/>
      <c r="P575" s="115"/>
      <c r="Q575" s="115"/>
      <c r="R575" s="115"/>
      <c r="S575" s="115"/>
      <c r="T575" s="115"/>
      <c r="U575" s="116"/>
      <c r="V575" s="116"/>
      <c r="W575" s="116"/>
      <c r="X575" s="116"/>
      <c r="Y575" s="116"/>
      <c r="Z575" s="116"/>
      <c r="AA575" s="116"/>
      <c r="AB575" s="116"/>
      <c r="AC575" s="116"/>
      <c r="AD575" s="116"/>
      <c r="AE575" s="116"/>
      <c r="AF575" s="116"/>
      <c r="AG575" s="116"/>
      <c r="AH575" s="116"/>
      <c r="AI575" s="116"/>
      <c r="AJ575" s="116"/>
      <c r="AK575" s="116"/>
      <c r="AL575" s="116"/>
      <c r="AM575" s="116"/>
      <c r="AN575" s="116"/>
      <c r="AO575" s="116"/>
      <c r="AP575" s="116"/>
      <c r="AQ575" s="116"/>
      <c r="AR575" s="116"/>
      <c r="AS575" s="116"/>
      <c r="AT575" s="116"/>
      <c r="AU575" s="116"/>
      <c r="AV575" s="116"/>
      <c r="AW575" s="117"/>
    </row>
    <row r="576" ht="15.75" customHeight="1">
      <c r="A576" s="28"/>
      <c r="B576" s="28"/>
      <c r="C576" s="28"/>
      <c r="D576" s="28"/>
      <c r="E576" s="28"/>
      <c r="F576" s="28"/>
      <c r="G576" s="28"/>
      <c r="H576" s="28"/>
      <c r="I576" s="28"/>
      <c r="J576" s="28"/>
      <c r="K576" s="28"/>
      <c r="L576" s="28"/>
      <c r="M576" s="115"/>
      <c r="N576" s="115"/>
      <c r="O576" s="115"/>
      <c r="P576" s="115"/>
      <c r="Q576" s="115"/>
      <c r="R576" s="115"/>
      <c r="S576" s="115"/>
      <c r="T576" s="115"/>
      <c r="U576" s="116"/>
      <c r="V576" s="116"/>
      <c r="W576" s="116"/>
      <c r="X576" s="116"/>
      <c r="Y576" s="116"/>
      <c r="Z576" s="116"/>
      <c r="AA576" s="116"/>
      <c r="AB576" s="116"/>
      <c r="AC576" s="116"/>
      <c r="AD576" s="116"/>
      <c r="AE576" s="116"/>
      <c r="AF576" s="116"/>
      <c r="AG576" s="116"/>
      <c r="AH576" s="116"/>
      <c r="AI576" s="116"/>
      <c r="AJ576" s="116"/>
      <c r="AK576" s="116"/>
      <c r="AL576" s="116"/>
      <c r="AM576" s="116"/>
      <c r="AN576" s="116"/>
      <c r="AO576" s="116"/>
      <c r="AP576" s="116"/>
      <c r="AQ576" s="116"/>
      <c r="AR576" s="116"/>
      <c r="AS576" s="116"/>
      <c r="AT576" s="116"/>
      <c r="AU576" s="116"/>
      <c r="AV576" s="116"/>
      <c r="AW576" s="117"/>
    </row>
    <row r="577" ht="15.75" customHeight="1">
      <c r="A577" s="28"/>
      <c r="B577" s="28"/>
      <c r="C577" s="28"/>
      <c r="D577" s="28"/>
      <c r="E577" s="28"/>
      <c r="F577" s="28"/>
      <c r="G577" s="28"/>
      <c r="H577" s="28"/>
      <c r="I577" s="28"/>
      <c r="J577" s="28"/>
      <c r="K577" s="28"/>
      <c r="L577" s="28"/>
      <c r="M577" s="115"/>
      <c r="N577" s="115"/>
      <c r="O577" s="115"/>
      <c r="P577" s="115"/>
      <c r="Q577" s="115"/>
      <c r="R577" s="115"/>
      <c r="S577" s="115"/>
      <c r="T577" s="115"/>
      <c r="U577" s="116"/>
      <c r="V577" s="116"/>
      <c r="W577" s="116"/>
      <c r="X577" s="116"/>
      <c r="Y577" s="116"/>
      <c r="Z577" s="116"/>
      <c r="AA577" s="116"/>
      <c r="AB577" s="116"/>
      <c r="AC577" s="116"/>
      <c r="AD577" s="116"/>
      <c r="AE577" s="116"/>
      <c r="AF577" s="116"/>
      <c r="AG577" s="116"/>
      <c r="AH577" s="116"/>
      <c r="AI577" s="116"/>
      <c r="AJ577" s="116"/>
      <c r="AK577" s="116"/>
      <c r="AL577" s="116"/>
      <c r="AM577" s="116"/>
      <c r="AN577" s="116"/>
      <c r="AO577" s="116"/>
      <c r="AP577" s="116"/>
      <c r="AQ577" s="116"/>
      <c r="AR577" s="116"/>
      <c r="AS577" s="116"/>
      <c r="AT577" s="116"/>
      <c r="AU577" s="116"/>
      <c r="AV577" s="116"/>
      <c r="AW577" s="117"/>
    </row>
    <row r="578" ht="15.75" customHeight="1">
      <c r="A578" s="28"/>
      <c r="B578" s="28"/>
      <c r="C578" s="28"/>
      <c r="D578" s="28"/>
      <c r="E578" s="28"/>
      <c r="F578" s="28"/>
      <c r="G578" s="28"/>
      <c r="H578" s="28"/>
      <c r="I578" s="28"/>
      <c r="J578" s="28"/>
      <c r="K578" s="28"/>
      <c r="L578" s="28"/>
      <c r="M578" s="115"/>
      <c r="N578" s="115"/>
      <c r="O578" s="115"/>
      <c r="P578" s="115"/>
      <c r="Q578" s="115"/>
      <c r="R578" s="115"/>
      <c r="S578" s="115"/>
      <c r="T578" s="115"/>
      <c r="U578" s="116"/>
      <c r="V578" s="116"/>
      <c r="W578" s="116"/>
      <c r="X578" s="116"/>
      <c r="Y578" s="116"/>
      <c r="Z578" s="116"/>
      <c r="AA578" s="116"/>
      <c r="AB578" s="116"/>
      <c r="AC578" s="116"/>
      <c r="AD578" s="116"/>
      <c r="AE578" s="116"/>
      <c r="AF578" s="116"/>
      <c r="AG578" s="116"/>
      <c r="AH578" s="116"/>
      <c r="AI578" s="116"/>
      <c r="AJ578" s="116"/>
      <c r="AK578" s="116"/>
      <c r="AL578" s="116"/>
      <c r="AM578" s="116"/>
      <c r="AN578" s="116"/>
      <c r="AO578" s="116"/>
      <c r="AP578" s="116"/>
      <c r="AQ578" s="116"/>
      <c r="AR578" s="116"/>
      <c r="AS578" s="116"/>
      <c r="AT578" s="116"/>
      <c r="AU578" s="116"/>
      <c r="AV578" s="116"/>
      <c r="AW578" s="117"/>
    </row>
    <row r="579" ht="15.75" customHeight="1">
      <c r="A579" s="28"/>
      <c r="B579" s="28"/>
      <c r="C579" s="28"/>
      <c r="D579" s="28"/>
      <c r="E579" s="28"/>
      <c r="F579" s="28"/>
      <c r="G579" s="28"/>
      <c r="H579" s="28"/>
      <c r="I579" s="28"/>
      <c r="J579" s="28"/>
      <c r="K579" s="28"/>
      <c r="L579" s="28"/>
      <c r="M579" s="115"/>
      <c r="N579" s="115"/>
      <c r="O579" s="115"/>
      <c r="P579" s="115"/>
      <c r="Q579" s="115"/>
      <c r="R579" s="115"/>
      <c r="S579" s="115"/>
      <c r="T579" s="115"/>
      <c r="U579" s="116"/>
      <c r="V579" s="116"/>
      <c r="W579" s="116"/>
      <c r="X579" s="116"/>
      <c r="Y579" s="116"/>
      <c r="Z579" s="116"/>
      <c r="AA579" s="116"/>
      <c r="AB579" s="116"/>
      <c r="AC579" s="116"/>
      <c r="AD579" s="116"/>
      <c r="AE579" s="116"/>
      <c r="AF579" s="116"/>
      <c r="AG579" s="116"/>
      <c r="AH579" s="116"/>
      <c r="AI579" s="116"/>
      <c r="AJ579" s="116"/>
      <c r="AK579" s="116"/>
      <c r="AL579" s="116"/>
      <c r="AM579" s="116"/>
      <c r="AN579" s="116"/>
      <c r="AO579" s="116"/>
      <c r="AP579" s="116"/>
      <c r="AQ579" s="116"/>
      <c r="AR579" s="116"/>
      <c r="AS579" s="116"/>
      <c r="AT579" s="116"/>
      <c r="AU579" s="116"/>
      <c r="AV579" s="116"/>
      <c r="AW579" s="117"/>
    </row>
    <row r="580" ht="15.75" customHeight="1">
      <c r="A580" s="28"/>
      <c r="B580" s="28"/>
      <c r="C580" s="28"/>
      <c r="D580" s="28"/>
      <c r="E580" s="28"/>
      <c r="F580" s="28"/>
      <c r="G580" s="28"/>
      <c r="H580" s="28"/>
      <c r="I580" s="28"/>
      <c r="J580" s="28"/>
      <c r="K580" s="28"/>
      <c r="L580" s="28"/>
      <c r="M580" s="115"/>
      <c r="N580" s="115"/>
      <c r="O580" s="115"/>
      <c r="P580" s="115"/>
      <c r="Q580" s="115"/>
      <c r="R580" s="115"/>
      <c r="S580" s="115"/>
      <c r="T580" s="115"/>
      <c r="U580" s="116"/>
      <c r="V580" s="116"/>
      <c r="W580" s="116"/>
      <c r="X580" s="116"/>
      <c r="Y580" s="116"/>
      <c r="Z580" s="116"/>
      <c r="AA580" s="116"/>
      <c r="AB580" s="116"/>
      <c r="AC580" s="116"/>
      <c r="AD580" s="116"/>
      <c r="AE580" s="116"/>
      <c r="AF580" s="116"/>
      <c r="AG580" s="116"/>
      <c r="AH580" s="116"/>
      <c r="AI580" s="116"/>
      <c r="AJ580" s="116"/>
      <c r="AK580" s="116"/>
      <c r="AL580" s="116"/>
      <c r="AM580" s="116"/>
      <c r="AN580" s="116"/>
      <c r="AO580" s="116"/>
      <c r="AP580" s="116"/>
      <c r="AQ580" s="116"/>
      <c r="AR580" s="116"/>
      <c r="AS580" s="116"/>
      <c r="AT580" s="116"/>
      <c r="AU580" s="116"/>
      <c r="AV580" s="116"/>
      <c r="AW580" s="117"/>
    </row>
    <row r="581" ht="15.75" customHeight="1">
      <c r="A581" s="28"/>
      <c r="B581" s="28"/>
      <c r="C581" s="28"/>
      <c r="D581" s="28"/>
      <c r="E581" s="28"/>
      <c r="F581" s="28"/>
      <c r="G581" s="28"/>
      <c r="H581" s="28"/>
      <c r="I581" s="28"/>
      <c r="J581" s="28"/>
      <c r="K581" s="28"/>
      <c r="L581" s="28"/>
      <c r="M581" s="115"/>
      <c r="N581" s="115"/>
      <c r="O581" s="115"/>
      <c r="P581" s="115"/>
      <c r="Q581" s="115"/>
      <c r="R581" s="115"/>
      <c r="S581" s="115"/>
      <c r="T581" s="115"/>
      <c r="U581" s="116"/>
      <c r="V581" s="116"/>
      <c r="W581" s="116"/>
      <c r="X581" s="116"/>
      <c r="Y581" s="116"/>
      <c r="Z581" s="116"/>
      <c r="AA581" s="116"/>
      <c r="AB581" s="116"/>
      <c r="AC581" s="116"/>
      <c r="AD581" s="116"/>
      <c r="AE581" s="116"/>
      <c r="AF581" s="116"/>
      <c r="AG581" s="116"/>
      <c r="AH581" s="116"/>
      <c r="AI581" s="116"/>
      <c r="AJ581" s="116"/>
      <c r="AK581" s="116"/>
      <c r="AL581" s="116"/>
      <c r="AM581" s="116"/>
      <c r="AN581" s="116"/>
      <c r="AO581" s="116"/>
      <c r="AP581" s="116"/>
      <c r="AQ581" s="116"/>
      <c r="AR581" s="116"/>
      <c r="AS581" s="116"/>
      <c r="AT581" s="116"/>
      <c r="AU581" s="116"/>
      <c r="AV581" s="116"/>
      <c r="AW581" s="117"/>
    </row>
    <row r="582" ht="15.75" customHeight="1">
      <c r="A582" s="28"/>
      <c r="B582" s="28"/>
      <c r="C582" s="28"/>
      <c r="D582" s="28"/>
      <c r="E582" s="28"/>
      <c r="F582" s="28"/>
      <c r="G582" s="28"/>
      <c r="H582" s="28"/>
      <c r="I582" s="28"/>
      <c r="J582" s="28"/>
      <c r="K582" s="28"/>
      <c r="L582" s="28"/>
      <c r="M582" s="115"/>
      <c r="N582" s="115"/>
      <c r="O582" s="115"/>
      <c r="P582" s="115"/>
      <c r="Q582" s="115"/>
      <c r="R582" s="115"/>
      <c r="S582" s="115"/>
      <c r="T582" s="115"/>
      <c r="U582" s="116"/>
      <c r="V582" s="116"/>
      <c r="W582" s="116"/>
      <c r="X582" s="116"/>
      <c r="Y582" s="116"/>
      <c r="Z582" s="116"/>
      <c r="AA582" s="116"/>
      <c r="AB582" s="116"/>
      <c r="AC582" s="116"/>
      <c r="AD582" s="116"/>
      <c r="AE582" s="116"/>
      <c r="AF582" s="116"/>
      <c r="AG582" s="116"/>
      <c r="AH582" s="116"/>
      <c r="AI582" s="116"/>
      <c r="AJ582" s="116"/>
      <c r="AK582" s="116"/>
      <c r="AL582" s="116"/>
      <c r="AM582" s="116"/>
      <c r="AN582" s="116"/>
      <c r="AO582" s="116"/>
      <c r="AP582" s="116"/>
      <c r="AQ582" s="116"/>
      <c r="AR582" s="116"/>
      <c r="AS582" s="116"/>
      <c r="AT582" s="116"/>
      <c r="AU582" s="116"/>
      <c r="AV582" s="116"/>
      <c r="AW582" s="117"/>
    </row>
    <row r="583" ht="15.75" customHeight="1">
      <c r="A583" s="28"/>
      <c r="B583" s="28"/>
      <c r="C583" s="28"/>
      <c r="D583" s="28"/>
      <c r="E583" s="28"/>
      <c r="F583" s="28"/>
      <c r="G583" s="28"/>
      <c r="H583" s="28"/>
      <c r="I583" s="28"/>
      <c r="J583" s="28"/>
      <c r="K583" s="28"/>
      <c r="L583" s="28"/>
      <c r="M583" s="115"/>
      <c r="N583" s="115"/>
      <c r="O583" s="115"/>
      <c r="P583" s="115"/>
      <c r="Q583" s="115"/>
      <c r="R583" s="115"/>
      <c r="S583" s="115"/>
      <c r="T583" s="115"/>
      <c r="U583" s="116"/>
      <c r="V583" s="116"/>
      <c r="W583" s="116"/>
      <c r="X583" s="116"/>
      <c r="Y583" s="116"/>
      <c r="Z583" s="116"/>
      <c r="AA583" s="116"/>
      <c r="AB583" s="116"/>
      <c r="AC583" s="116"/>
      <c r="AD583" s="116"/>
      <c r="AE583" s="116"/>
      <c r="AF583" s="116"/>
      <c r="AG583" s="116"/>
      <c r="AH583" s="116"/>
      <c r="AI583" s="116"/>
      <c r="AJ583" s="116"/>
      <c r="AK583" s="116"/>
      <c r="AL583" s="116"/>
      <c r="AM583" s="116"/>
      <c r="AN583" s="116"/>
      <c r="AO583" s="116"/>
      <c r="AP583" s="116"/>
      <c r="AQ583" s="116"/>
      <c r="AR583" s="116"/>
      <c r="AS583" s="116"/>
      <c r="AT583" s="116"/>
      <c r="AU583" s="116"/>
      <c r="AV583" s="116"/>
      <c r="AW583" s="117"/>
    </row>
    <row r="584" ht="15.75" customHeight="1">
      <c r="A584" s="28"/>
      <c r="B584" s="28"/>
      <c r="C584" s="28"/>
      <c r="D584" s="28"/>
      <c r="E584" s="28"/>
      <c r="F584" s="28"/>
      <c r="G584" s="28"/>
      <c r="H584" s="28"/>
      <c r="I584" s="28"/>
      <c r="J584" s="28"/>
      <c r="K584" s="28"/>
      <c r="L584" s="28"/>
      <c r="M584" s="115"/>
      <c r="N584" s="115"/>
      <c r="O584" s="115"/>
      <c r="P584" s="115"/>
      <c r="Q584" s="115"/>
      <c r="R584" s="115"/>
      <c r="S584" s="115"/>
      <c r="T584" s="115"/>
      <c r="U584" s="116"/>
      <c r="V584" s="116"/>
      <c r="W584" s="116"/>
      <c r="X584" s="116"/>
      <c r="Y584" s="116"/>
      <c r="Z584" s="116"/>
      <c r="AA584" s="116"/>
      <c r="AB584" s="116"/>
      <c r="AC584" s="116"/>
      <c r="AD584" s="116"/>
      <c r="AE584" s="116"/>
      <c r="AF584" s="116"/>
      <c r="AG584" s="116"/>
      <c r="AH584" s="116"/>
      <c r="AI584" s="116"/>
      <c r="AJ584" s="116"/>
      <c r="AK584" s="116"/>
      <c r="AL584" s="116"/>
      <c r="AM584" s="116"/>
      <c r="AN584" s="116"/>
      <c r="AO584" s="116"/>
      <c r="AP584" s="116"/>
      <c r="AQ584" s="116"/>
      <c r="AR584" s="116"/>
      <c r="AS584" s="116"/>
      <c r="AT584" s="116"/>
      <c r="AU584" s="116"/>
      <c r="AV584" s="116"/>
      <c r="AW584" s="117"/>
    </row>
    <row r="585" ht="15.75" customHeight="1">
      <c r="A585" s="28"/>
      <c r="B585" s="28"/>
      <c r="C585" s="28"/>
      <c r="D585" s="28"/>
      <c r="E585" s="28"/>
      <c r="F585" s="28"/>
      <c r="G585" s="28"/>
      <c r="H585" s="28"/>
      <c r="I585" s="28"/>
      <c r="J585" s="28"/>
      <c r="K585" s="28"/>
      <c r="L585" s="28"/>
      <c r="M585" s="115"/>
      <c r="N585" s="115"/>
      <c r="O585" s="115"/>
      <c r="P585" s="115"/>
      <c r="Q585" s="115"/>
      <c r="R585" s="115"/>
      <c r="S585" s="115"/>
      <c r="T585" s="115"/>
      <c r="U585" s="116"/>
      <c r="V585" s="116"/>
      <c r="W585" s="116"/>
      <c r="X585" s="116"/>
      <c r="Y585" s="116"/>
      <c r="Z585" s="116"/>
      <c r="AA585" s="116"/>
      <c r="AB585" s="116"/>
      <c r="AC585" s="116"/>
      <c r="AD585" s="116"/>
      <c r="AE585" s="116"/>
      <c r="AF585" s="116"/>
      <c r="AG585" s="116"/>
      <c r="AH585" s="116"/>
      <c r="AI585" s="116"/>
      <c r="AJ585" s="116"/>
      <c r="AK585" s="116"/>
      <c r="AL585" s="116"/>
      <c r="AM585" s="116"/>
      <c r="AN585" s="116"/>
      <c r="AO585" s="116"/>
      <c r="AP585" s="116"/>
      <c r="AQ585" s="116"/>
      <c r="AR585" s="116"/>
      <c r="AS585" s="116"/>
      <c r="AT585" s="116"/>
      <c r="AU585" s="116"/>
      <c r="AV585" s="116"/>
      <c r="AW585" s="117"/>
    </row>
    <row r="586" ht="15.75" customHeight="1">
      <c r="A586" s="28"/>
      <c r="B586" s="28"/>
      <c r="C586" s="28"/>
      <c r="D586" s="28"/>
      <c r="E586" s="28"/>
      <c r="F586" s="28"/>
      <c r="G586" s="28"/>
      <c r="H586" s="28"/>
      <c r="I586" s="28"/>
      <c r="J586" s="28"/>
      <c r="K586" s="28"/>
      <c r="L586" s="28"/>
      <c r="M586" s="115"/>
      <c r="N586" s="115"/>
      <c r="O586" s="115"/>
      <c r="P586" s="115"/>
      <c r="Q586" s="115"/>
      <c r="R586" s="115"/>
      <c r="S586" s="115"/>
      <c r="T586" s="115"/>
      <c r="U586" s="116"/>
      <c r="V586" s="116"/>
      <c r="W586" s="116"/>
      <c r="X586" s="116"/>
      <c r="Y586" s="116"/>
      <c r="Z586" s="116"/>
      <c r="AA586" s="116"/>
      <c r="AB586" s="116"/>
      <c r="AC586" s="116"/>
      <c r="AD586" s="116"/>
      <c r="AE586" s="116"/>
      <c r="AF586" s="116"/>
      <c r="AG586" s="116"/>
      <c r="AH586" s="116"/>
      <c r="AI586" s="116"/>
      <c r="AJ586" s="116"/>
      <c r="AK586" s="116"/>
      <c r="AL586" s="116"/>
      <c r="AM586" s="116"/>
      <c r="AN586" s="116"/>
      <c r="AO586" s="116"/>
      <c r="AP586" s="116"/>
      <c r="AQ586" s="116"/>
      <c r="AR586" s="116"/>
      <c r="AS586" s="116"/>
      <c r="AT586" s="116"/>
      <c r="AU586" s="116"/>
      <c r="AV586" s="116"/>
      <c r="AW586" s="117"/>
    </row>
    <row r="587" ht="15.75" customHeight="1">
      <c r="A587" s="28"/>
      <c r="B587" s="28"/>
      <c r="C587" s="28"/>
      <c r="D587" s="28"/>
      <c r="E587" s="28"/>
      <c r="F587" s="28"/>
      <c r="G587" s="28"/>
      <c r="H587" s="28"/>
      <c r="I587" s="28"/>
      <c r="J587" s="28"/>
      <c r="K587" s="28"/>
      <c r="L587" s="28"/>
      <c r="M587" s="115"/>
      <c r="N587" s="115"/>
      <c r="O587" s="115"/>
      <c r="P587" s="115"/>
      <c r="Q587" s="115"/>
      <c r="R587" s="115"/>
      <c r="S587" s="115"/>
      <c r="T587" s="115"/>
      <c r="U587" s="116"/>
      <c r="V587" s="116"/>
      <c r="W587" s="116"/>
      <c r="X587" s="116"/>
      <c r="Y587" s="116"/>
      <c r="Z587" s="116"/>
      <c r="AA587" s="116"/>
      <c r="AB587" s="116"/>
      <c r="AC587" s="116"/>
      <c r="AD587" s="116"/>
      <c r="AE587" s="116"/>
      <c r="AF587" s="116"/>
      <c r="AG587" s="116"/>
      <c r="AH587" s="116"/>
      <c r="AI587" s="116"/>
      <c r="AJ587" s="116"/>
      <c r="AK587" s="116"/>
      <c r="AL587" s="116"/>
      <c r="AM587" s="116"/>
      <c r="AN587" s="116"/>
      <c r="AO587" s="116"/>
      <c r="AP587" s="116"/>
      <c r="AQ587" s="116"/>
      <c r="AR587" s="116"/>
      <c r="AS587" s="116"/>
      <c r="AT587" s="116"/>
      <c r="AU587" s="116"/>
      <c r="AV587" s="116"/>
      <c r="AW587" s="117"/>
    </row>
    <row r="588" ht="15.75" customHeight="1">
      <c r="A588" s="28"/>
      <c r="B588" s="28"/>
      <c r="C588" s="28"/>
      <c r="D588" s="28"/>
      <c r="E588" s="28"/>
      <c r="F588" s="28"/>
      <c r="G588" s="28"/>
      <c r="H588" s="28"/>
      <c r="I588" s="28"/>
      <c r="J588" s="28"/>
      <c r="K588" s="28"/>
      <c r="L588" s="28"/>
      <c r="M588" s="115"/>
      <c r="N588" s="115"/>
      <c r="O588" s="115"/>
      <c r="P588" s="115"/>
      <c r="Q588" s="115"/>
      <c r="R588" s="115"/>
      <c r="S588" s="115"/>
      <c r="T588" s="115"/>
      <c r="U588" s="116"/>
      <c r="V588" s="116"/>
      <c r="W588" s="116"/>
      <c r="X588" s="116"/>
      <c r="Y588" s="116"/>
      <c r="Z588" s="116"/>
      <c r="AA588" s="116"/>
      <c r="AB588" s="116"/>
      <c r="AC588" s="116"/>
      <c r="AD588" s="116"/>
      <c r="AE588" s="116"/>
      <c r="AF588" s="116"/>
      <c r="AG588" s="116"/>
      <c r="AH588" s="116"/>
      <c r="AI588" s="116"/>
      <c r="AJ588" s="116"/>
      <c r="AK588" s="116"/>
      <c r="AL588" s="116"/>
      <c r="AM588" s="116"/>
      <c r="AN588" s="116"/>
      <c r="AO588" s="116"/>
      <c r="AP588" s="116"/>
      <c r="AQ588" s="116"/>
      <c r="AR588" s="116"/>
      <c r="AS588" s="116"/>
      <c r="AT588" s="116"/>
      <c r="AU588" s="116"/>
      <c r="AV588" s="116"/>
      <c r="AW588" s="117"/>
    </row>
    <row r="589" ht="15.75" customHeight="1">
      <c r="A589" s="28"/>
      <c r="B589" s="28"/>
      <c r="C589" s="28"/>
      <c r="D589" s="28"/>
      <c r="E589" s="28"/>
      <c r="F589" s="28"/>
      <c r="G589" s="28"/>
      <c r="H589" s="28"/>
      <c r="I589" s="28"/>
      <c r="J589" s="28"/>
      <c r="K589" s="28"/>
      <c r="L589" s="28"/>
      <c r="M589" s="115"/>
      <c r="N589" s="115"/>
      <c r="O589" s="115"/>
      <c r="P589" s="115"/>
      <c r="Q589" s="115"/>
      <c r="R589" s="115"/>
      <c r="S589" s="115"/>
      <c r="T589" s="115"/>
      <c r="U589" s="116"/>
      <c r="V589" s="116"/>
      <c r="W589" s="116"/>
      <c r="X589" s="116"/>
      <c r="Y589" s="116"/>
      <c r="Z589" s="116"/>
      <c r="AA589" s="116"/>
      <c r="AB589" s="116"/>
      <c r="AC589" s="116"/>
      <c r="AD589" s="116"/>
      <c r="AE589" s="116"/>
      <c r="AF589" s="116"/>
      <c r="AG589" s="116"/>
      <c r="AH589" s="116"/>
      <c r="AI589" s="116"/>
      <c r="AJ589" s="116"/>
      <c r="AK589" s="116"/>
      <c r="AL589" s="116"/>
      <c r="AM589" s="116"/>
      <c r="AN589" s="116"/>
      <c r="AO589" s="116"/>
      <c r="AP589" s="116"/>
      <c r="AQ589" s="116"/>
      <c r="AR589" s="116"/>
      <c r="AS589" s="116"/>
      <c r="AT589" s="116"/>
      <c r="AU589" s="116"/>
      <c r="AV589" s="116"/>
      <c r="AW589" s="117"/>
    </row>
    <row r="590" ht="15.75" customHeight="1">
      <c r="A590" s="28"/>
      <c r="B590" s="28"/>
      <c r="C590" s="28"/>
      <c r="D590" s="28"/>
      <c r="E590" s="28"/>
      <c r="F590" s="28"/>
      <c r="G590" s="28"/>
      <c r="H590" s="28"/>
      <c r="I590" s="28"/>
      <c r="J590" s="28"/>
      <c r="K590" s="28"/>
      <c r="L590" s="28"/>
      <c r="M590" s="115"/>
      <c r="N590" s="115"/>
      <c r="O590" s="115"/>
      <c r="P590" s="115"/>
      <c r="Q590" s="115"/>
      <c r="R590" s="115"/>
      <c r="S590" s="115"/>
      <c r="T590" s="115"/>
      <c r="U590" s="116"/>
      <c r="V590" s="116"/>
      <c r="W590" s="116"/>
      <c r="X590" s="116"/>
      <c r="Y590" s="116"/>
      <c r="Z590" s="116"/>
      <c r="AA590" s="116"/>
      <c r="AB590" s="116"/>
      <c r="AC590" s="116"/>
      <c r="AD590" s="116"/>
      <c r="AE590" s="116"/>
      <c r="AF590" s="116"/>
      <c r="AG590" s="116"/>
      <c r="AH590" s="116"/>
      <c r="AI590" s="116"/>
      <c r="AJ590" s="116"/>
      <c r="AK590" s="116"/>
      <c r="AL590" s="116"/>
      <c r="AM590" s="116"/>
      <c r="AN590" s="116"/>
      <c r="AO590" s="116"/>
      <c r="AP590" s="116"/>
      <c r="AQ590" s="116"/>
      <c r="AR590" s="116"/>
      <c r="AS590" s="116"/>
      <c r="AT590" s="116"/>
      <c r="AU590" s="116"/>
      <c r="AV590" s="116"/>
      <c r="AW590" s="117"/>
    </row>
    <row r="591" ht="15.75" customHeight="1">
      <c r="A591" s="28"/>
      <c r="B591" s="28"/>
      <c r="C591" s="28"/>
      <c r="D591" s="28"/>
      <c r="E591" s="28"/>
      <c r="F591" s="28"/>
      <c r="G591" s="28"/>
      <c r="H591" s="28"/>
      <c r="I591" s="28"/>
      <c r="J591" s="28"/>
      <c r="K591" s="28"/>
      <c r="L591" s="28"/>
      <c r="M591" s="115"/>
      <c r="N591" s="115"/>
      <c r="O591" s="115"/>
      <c r="P591" s="115"/>
      <c r="Q591" s="115"/>
      <c r="R591" s="115"/>
      <c r="S591" s="115"/>
      <c r="T591" s="115"/>
      <c r="U591" s="116"/>
      <c r="V591" s="116"/>
      <c r="W591" s="116"/>
      <c r="X591" s="116"/>
      <c r="Y591" s="116"/>
      <c r="Z591" s="116"/>
      <c r="AA591" s="116"/>
      <c r="AB591" s="116"/>
      <c r="AC591" s="116"/>
      <c r="AD591" s="116"/>
      <c r="AE591" s="116"/>
      <c r="AF591" s="116"/>
      <c r="AG591" s="116"/>
      <c r="AH591" s="116"/>
      <c r="AI591" s="116"/>
      <c r="AJ591" s="116"/>
      <c r="AK591" s="116"/>
      <c r="AL591" s="116"/>
      <c r="AM591" s="116"/>
      <c r="AN591" s="116"/>
      <c r="AO591" s="116"/>
      <c r="AP591" s="116"/>
      <c r="AQ591" s="116"/>
      <c r="AR591" s="116"/>
      <c r="AS591" s="116"/>
      <c r="AT591" s="116"/>
      <c r="AU591" s="116"/>
      <c r="AV591" s="116"/>
      <c r="AW591" s="117"/>
    </row>
    <row r="592" ht="15.75" customHeight="1">
      <c r="A592" s="28"/>
      <c r="B592" s="28"/>
      <c r="C592" s="28"/>
      <c r="D592" s="28"/>
      <c r="E592" s="28"/>
      <c r="F592" s="28"/>
      <c r="G592" s="28"/>
      <c r="H592" s="28"/>
      <c r="I592" s="28"/>
      <c r="J592" s="28"/>
      <c r="K592" s="28"/>
      <c r="L592" s="28"/>
      <c r="M592" s="115"/>
      <c r="N592" s="115"/>
      <c r="O592" s="115"/>
      <c r="P592" s="115"/>
      <c r="Q592" s="115"/>
      <c r="R592" s="115"/>
      <c r="S592" s="115"/>
      <c r="T592" s="115"/>
      <c r="U592" s="116"/>
      <c r="V592" s="116"/>
      <c r="W592" s="116"/>
      <c r="X592" s="116"/>
      <c r="Y592" s="116"/>
      <c r="Z592" s="116"/>
      <c r="AA592" s="116"/>
      <c r="AB592" s="116"/>
      <c r="AC592" s="116"/>
      <c r="AD592" s="116"/>
      <c r="AE592" s="116"/>
      <c r="AF592" s="116"/>
      <c r="AG592" s="116"/>
      <c r="AH592" s="116"/>
      <c r="AI592" s="116"/>
      <c r="AJ592" s="116"/>
      <c r="AK592" s="116"/>
      <c r="AL592" s="116"/>
      <c r="AM592" s="116"/>
      <c r="AN592" s="116"/>
      <c r="AO592" s="116"/>
      <c r="AP592" s="116"/>
      <c r="AQ592" s="116"/>
      <c r="AR592" s="116"/>
      <c r="AS592" s="116"/>
      <c r="AT592" s="116"/>
      <c r="AU592" s="116"/>
      <c r="AV592" s="116"/>
      <c r="AW592" s="117"/>
    </row>
    <row r="593" ht="15.75" customHeight="1">
      <c r="A593" s="28"/>
      <c r="B593" s="28"/>
      <c r="C593" s="28"/>
      <c r="D593" s="28"/>
      <c r="E593" s="28"/>
      <c r="F593" s="28"/>
      <c r="G593" s="28"/>
      <c r="H593" s="28"/>
      <c r="I593" s="28"/>
      <c r="J593" s="28"/>
      <c r="K593" s="28"/>
      <c r="L593" s="28"/>
      <c r="M593" s="115"/>
      <c r="N593" s="115"/>
      <c r="O593" s="115"/>
      <c r="P593" s="115"/>
      <c r="Q593" s="115"/>
      <c r="R593" s="115"/>
      <c r="S593" s="115"/>
      <c r="T593" s="115"/>
      <c r="U593" s="116"/>
      <c r="V593" s="116"/>
      <c r="W593" s="116"/>
      <c r="X593" s="116"/>
      <c r="Y593" s="116"/>
      <c r="Z593" s="116"/>
      <c r="AA593" s="116"/>
      <c r="AB593" s="116"/>
      <c r="AC593" s="116"/>
      <c r="AD593" s="116"/>
      <c r="AE593" s="116"/>
      <c r="AF593" s="116"/>
      <c r="AG593" s="116"/>
      <c r="AH593" s="116"/>
      <c r="AI593" s="116"/>
      <c r="AJ593" s="116"/>
      <c r="AK593" s="116"/>
      <c r="AL593" s="116"/>
      <c r="AM593" s="116"/>
      <c r="AN593" s="116"/>
      <c r="AO593" s="116"/>
      <c r="AP593" s="116"/>
      <c r="AQ593" s="116"/>
      <c r="AR593" s="116"/>
      <c r="AS593" s="116"/>
      <c r="AT593" s="116"/>
      <c r="AU593" s="116"/>
      <c r="AV593" s="116"/>
      <c r="AW593" s="117"/>
    </row>
    <row r="594" ht="15.75" customHeight="1">
      <c r="A594" s="28"/>
      <c r="B594" s="28"/>
      <c r="C594" s="28"/>
      <c r="D594" s="28"/>
      <c r="E594" s="28"/>
      <c r="F594" s="28"/>
      <c r="G594" s="28"/>
      <c r="H594" s="28"/>
      <c r="I594" s="28"/>
      <c r="J594" s="28"/>
      <c r="K594" s="28"/>
      <c r="L594" s="28"/>
      <c r="M594" s="115"/>
      <c r="N594" s="115"/>
      <c r="O594" s="115"/>
      <c r="P594" s="115"/>
      <c r="Q594" s="115"/>
      <c r="R594" s="115"/>
      <c r="S594" s="115"/>
      <c r="T594" s="115"/>
      <c r="U594" s="116"/>
      <c r="V594" s="116"/>
      <c r="W594" s="116"/>
      <c r="X594" s="116"/>
      <c r="Y594" s="116"/>
      <c r="Z594" s="116"/>
      <c r="AA594" s="116"/>
      <c r="AB594" s="116"/>
      <c r="AC594" s="116"/>
      <c r="AD594" s="116"/>
      <c r="AE594" s="116"/>
      <c r="AF594" s="116"/>
      <c r="AG594" s="116"/>
      <c r="AH594" s="116"/>
      <c r="AI594" s="116"/>
      <c r="AJ594" s="116"/>
      <c r="AK594" s="116"/>
      <c r="AL594" s="116"/>
      <c r="AM594" s="116"/>
      <c r="AN594" s="116"/>
      <c r="AO594" s="116"/>
      <c r="AP594" s="116"/>
      <c r="AQ594" s="116"/>
      <c r="AR594" s="116"/>
      <c r="AS594" s="116"/>
      <c r="AT594" s="116"/>
      <c r="AU594" s="116"/>
      <c r="AV594" s="116"/>
      <c r="AW594" s="117"/>
    </row>
    <row r="595" ht="15.75" customHeight="1">
      <c r="A595" s="28"/>
      <c r="B595" s="28"/>
      <c r="C595" s="28"/>
      <c r="D595" s="28"/>
      <c r="E595" s="28"/>
      <c r="F595" s="28"/>
      <c r="G595" s="28"/>
      <c r="H595" s="28"/>
      <c r="I595" s="28"/>
      <c r="J595" s="28"/>
      <c r="K595" s="28"/>
      <c r="L595" s="28"/>
      <c r="M595" s="115"/>
      <c r="N595" s="115"/>
      <c r="O595" s="115"/>
      <c r="P595" s="115"/>
      <c r="Q595" s="115"/>
      <c r="R595" s="115"/>
      <c r="S595" s="115"/>
      <c r="T595" s="115"/>
      <c r="U595" s="116"/>
      <c r="V595" s="116"/>
      <c r="W595" s="116"/>
      <c r="X595" s="116"/>
      <c r="Y595" s="116"/>
      <c r="Z595" s="116"/>
      <c r="AA595" s="116"/>
      <c r="AB595" s="116"/>
      <c r="AC595" s="116"/>
      <c r="AD595" s="116"/>
      <c r="AE595" s="116"/>
      <c r="AF595" s="116"/>
      <c r="AG595" s="116"/>
      <c r="AH595" s="116"/>
      <c r="AI595" s="116"/>
      <c r="AJ595" s="116"/>
      <c r="AK595" s="116"/>
      <c r="AL595" s="116"/>
      <c r="AM595" s="116"/>
      <c r="AN595" s="116"/>
      <c r="AO595" s="116"/>
      <c r="AP595" s="116"/>
      <c r="AQ595" s="116"/>
      <c r="AR595" s="116"/>
      <c r="AS595" s="116"/>
      <c r="AT595" s="116"/>
      <c r="AU595" s="116"/>
      <c r="AV595" s="116"/>
      <c r="AW595" s="117"/>
    </row>
    <row r="596" ht="15.75" customHeight="1">
      <c r="A596" s="28"/>
      <c r="B596" s="28"/>
      <c r="C596" s="28"/>
      <c r="D596" s="28"/>
      <c r="E596" s="28"/>
      <c r="F596" s="28"/>
      <c r="G596" s="28"/>
      <c r="H596" s="28"/>
      <c r="I596" s="28"/>
      <c r="J596" s="28"/>
      <c r="K596" s="28"/>
      <c r="L596" s="28"/>
      <c r="M596" s="115"/>
      <c r="N596" s="115"/>
      <c r="O596" s="115"/>
      <c r="P596" s="115"/>
      <c r="Q596" s="115"/>
      <c r="R596" s="115"/>
      <c r="S596" s="115"/>
      <c r="T596" s="115"/>
      <c r="U596" s="116"/>
      <c r="V596" s="116"/>
      <c r="W596" s="116"/>
      <c r="X596" s="116"/>
      <c r="Y596" s="116"/>
      <c r="Z596" s="116"/>
      <c r="AA596" s="116"/>
      <c r="AB596" s="116"/>
      <c r="AC596" s="116"/>
      <c r="AD596" s="116"/>
      <c r="AE596" s="116"/>
      <c r="AF596" s="116"/>
      <c r="AG596" s="116"/>
      <c r="AH596" s="116"/>
      <c r="AI596" s="116"/>
      <c r="AJ596" s="116"/>
      <c r="AK596" s="116"/>
      <c r="AL596" s="116"/>
      <c r="AM596" s="116"/>
      <c r="AN596" s="116"/>
      <c r="AO596" s="116"/>
      <c r="AP596" s="116"/>
      <c r="AQ596" s="116"/>
      <c r="AR596" s="116"/>
      <c r="AS596" s="116"/>
      <c r="AT596" s="116"/>
      <c r="AU596" s="116"/>
      <c r="AV596" s="116"/>
      <c r="AW596" s="117"/>
    </row>
    <row r="597" ht="15.75" customHeight="1">
      <c r="A597" s="28"/>
      <c r="B597" s="28"/>
      <c r="C597" s="28"/>
      <c r="D597" s="28"/>
      <c r="E597" s="28"/>
      <c r="F597" s="28"/>
      <c r="G597" s="28"/>
      <c r="H597" s="28"/>
      <c r="I597" s="28"/>
      <c r="J597" s="28"/>
      <c r="K597" s="28"/>
      <c r="L597" s="28"/>
      <c r="M597" s="115"/>
      <c r="N597" s="115"/>
      <c r="O597" s="115"/>
      <c r="P597" s="115"/>
      <c r="Q597" s="115"/>
      <c r="R597" s="115"/>
      <c r="S597" s="115"/>
      <c r="T597" s="115"/>
      <c r="U597" s="116"/>
      <c r="V597" s="116"/>
      <c r="W597" s="116"/>
      <c r="X597" s="116"/>
      <c r="Y597" s="116"/>
      <c r="Z597" s="116"/>
      <c r="AA597" s="116"/>
      <c r="AB597" s="116"/>
      <c r="AC597" s="116"/>
      <c r="AD597" s="116"/>
      <c r="AE597" s="116"/>
      <c r="AF597" s="116"/>
      <c r="AG597" s="116"/>
      <c r="AH597" s="116"/>
      <c r="AI597" s="116"/>
      <c r="AJ597" s="116"/>
      <c r="AK597" s="116"/>
      <c r="AL597" s="116"/>
      <c r="AM597" s="116"/>
      <c r="AN597" s="116"/>
      <c r="AO597" s="116"/>
      <c r="AP597" s="116"/>
      <c r="AQ597" s="116"/>
      <c r="AR597" s="116"/>
      <c r="AS597" s="116"/>
      <c r="AT597" s="116"/>
      <c r="AU597" s="116"/>
      <c r="AV597" s="116"/>
      <c r="AW597" s="117"/>
    </row>
    <row r="598" ht="15.75" customHeight="1">
      <c r="A598" s="28"/>
      <c r="B598" s="28"/>
      <c r="C598" s="28"/>
      <c r="D598" s="28"/>
      <c r="E598" s="28"/>
      <c r="F598" s="28"/>
      <c r="G598" s="28"/>
      <c r="H598" s="28"/>
      <c r="I598" s="28"/>
      <c r="J598" s="28"/>
      <c r="K598" s="28"/>
      <c r="L598" s="28"/>
      <c r="M598" s="115"/>
      <c r="N598" s="115"/>
      <c r="O598" s="115"/>
      <c r="P598" s="115"/>
      <c r="Q598" s="115"/>
      <c r="R598" s="115"/>
      <c r="S598" s="115"/>
      <c r="T598" s="115"/>
      <c r="U598" s="116"/>
      <c r="V598" s="116"/>
      <c r="W598" s="116"/>
      <c r="X598" s="116"/>
      <c r="Y598" s="116"/>
      <c r="Z598" s="116"/>
      <c r="AA598" s="116"/>
      <c r="AB598" s="116"/>
      <c r="AC598" s="116"/>
      <c r="AD598" s="116"/>
      <c r="AE598" s="116"/>
      <c r="AF598" s="116"/>
      <c r="AG598" s="116"/>
      <c r="AH598" s="116"/>
      <c r="AI598" s="116"/>
      <c r="AJ598" s="116"/>
      <c r="AK598" s="116"/>
      <c r="AL598" s="116"/>
      <c r="AM598" s="116"/>
      <c r="AN598" s="116"/>
      <c r="AO598" s="116"/>
      <c r="AP598" s="116"/>
      <c r="AQ598" s="116"/>
      <c r="AR598" s="116"/>
      <c r="AS598" s="116"/>
      <c r="AT598" s="116"/>
      <c r="AU598" s="116"/>
      <c r="AV598" s="116"/>
      <c r="AW598" s="117"/>
    </row>
    <row r="599" ht="15.75" customHeight="1">
      <c r="A599" s="28"/>
      <c r="B599" s="28"/>
      <c r="C599" s="28"/>
      <c r="D599" s="28"/>
      <c r="E599" s="28"/>
      <c r="F599" s="28"/>
      <c r="G599" s="28"/>
      <c r="H599" s="28"/>
      <c r="I599" s="28"/>
      <c r="J599" s="28"/>
      <c r="K599" s="28"/>
      <c r="L599" s="28"/>
      <c r="M599" s="115"/>
      <c r="N599" s="115"/>
      <c r="O599" s="115"/>
      <c r="P599" s="115"/>
      <c r="Q599" s="115"/>
      <c r="R599" s="115"/>
      <c r="S599" s="115"/>
      <c r="T599" s="115"/>
      <c r="U599" s="116"/>
      <c r="V599" s="116"/>
      <c r="W599" s="116"/>
      <c r="X599" s="116"/>
      <c r="Y599" s="116"/>
      <c r="Z599" s="116"/>
      <c r="AA599" s="116"/>
      <c r="AB599" s="116"/>
      <c r="AC599" s="116"/>
      <c r="AD599" s="116"/>
      <c r="AE599" s="116"/>
      <c r="AF599" s="116"/>
      <c r="AG599" s="116"/>
      <c r="AH599" s="116"/>
      <c r="AI599" s="116"/>
      <c r="AJ599" s="116"/>
      <c r="AK599" s="116"/>
      <c r="AL599" s="116"/>
      <c r="AM599" s="116"/>
      <c r="AN599" s="116"/>
      <c r="AO599" s="116"/>
      <c r="AP599" s="116"/>
      <c r="AQ599" s="116"/>
      <c r="AR599" s="116"/>
      <c r="AS599" s="116"/>
      <c r="AT599" s="116"/>
      <c r="AU599" s="116"/>
      <c r="AV599" s="116"/>
      <c r="AW599" s="117"/>
    </row>
    <row r="600" ht="15.75" customHeight="1">
      <c r="A600" s="28"/>
      <c r="B600" s="28"/>
      <c r="C600" s="28"/>
      <c r="D600" s="28"/>
      <c r="E600" s="28"/>
      <c r="F600" s="28"/>
      <c r="G600" s="28"/>
      <c r="H600" s="28"/>
      <c r="I600" s="28"/>
      <c r="J600" s="28"/>
      <c r="K600" s="28"/>
      <c r="L600" s="28"/>
      <c r="M600" s="115"/>
      <c r="N600" s="115"/>
      <c r="O600" s="115"/>
      <c r="P600" s="115"/>
      <c r="Q600" s="115"/>
      <c r="R600" s="115"/>
      <c r="S600" s="115"/>
      <c r="T600" s="115"/>
      <c r="U600" s="116"/>
      <c r="V600" s="116"/>
      <c r="W600" s="116"/>
      <c r="X600" s="116"/>
      <c r="Y600" s="116"/>
      <c r="Z600" s="116"/>
      <c r="AA600" s="116"/>
      <c r="AB600" s="116"/>
      <c r="AC600" s="116"/>
      <c r="AD600" s="116"/>
      <c r="AE600" s="116"/>
      <c r="AF600" s="116"/>
      <c r="AG600" s="116"/>
      <c r="AH600" s="116"/>
      <c r="AI600" s="116"/>
      <c r="AJ600" s="116"/>
      <c r="AK600" s="116"/>
      <c r="AL600" s="116"/>
      <c r="AM600" s="116"/>
      <c r="AN600" s="116"/>
      <c r="AO600" s="116"/>
      <c r="AP600" s="116"/>
      <c r="AQ600" s="116"/>
      <c r="AR600" s="116"/>
      <c r="AS600" s="116"/>
      <c r="AT600" s="116"/>
      <c r="AU600" s="116"/>
      <c r="AV600" s="116"/>
      <c r="AW600" s="117"/>
    </row>
    <row r="601" ht="15.75" customHeight="1">
      <c r="A601" s="28"/>
      <c r="B601" s="28"/>
      <c r="C601" s="28"/>
      <c r="D601" s="28"/>
      <c r="E601" s="28"/>
      <c r="F601" s="28"/>
      <c r="G601" s="28"/>
      <c r="H601" s="28"/>
      <c r="I601" s="28"/>
      <c r="J601" s="28"/>
      <c r="K601" s="28"/>
      <c r="L601" s="28"/>
      <c r="M601" s="115"/>
      <c r="N601" s="115"/>
      <c r="O601" s="115"/>
      <c r="P601" s="115"/>
      <c r="Q601" s="115"/>
      <c r="R601" s="115"/>
      <c r="S601" s="115"/>
      <c r="T601" s="115"/>
      <c r="U601" s="116"/>
      <c r="V601" s="116"/>
      <c r="W601" s="116"/>
      <c r="X601" s="116"/>
      <c r="Y601" s="116"/>
      <c r="Z601" s="116"/>
      <c r="AA601" s="116"/>
      <c r="AB601" s="116"/>
      <c r="AC601" s="116"/>
      <c r="AD601" s="116"/>
      <c r="AE601" s="116"/>
      <c r="AF601" s="116"/>
      <c r="AG601" s="116"/>
      <c r="AH601" s="116"/>
      <c r="AI601" s="116"/>
      <c r="AJ601" s="116"/>
      <c r="AK601" s="116"/>
      <c r="AL601" s="116"/>
      <c r="AM601" s="116"/>
      <c r="AN601" s="116"/>
      <c r="AO601" s="116"/>
      <c r="AP601" s="116"/>
      <c r="AQ601" s="116"/>
      <c r="AR601" s="116"/>
      <c r="AS601" s="116"/>
      <c r="AT601" s="116"/>
      <c r="AU601" s="116"/>
      <c r="AV601" s="116"/>
      <c r="AW601" s="117"/>
    </row>
    <row r="602" ht="15.75" customHeight="1">
      <c r="A602" s="28"/>
      <c r="B602" s="28"/>
      <c r="C602" s="28"/>
      <c r="D602" s="28"/>
      <c r="E602" s="28"/>
      <c r="F602" s="28"/>
      <c r="G602" s="28"/>
      <c r="H602" s="28"/>
      <c r="I602" s="28"/>
      <c r="J602" s="28"/>
      <c r="K602" s="28"/>
      <c r="L602" s="28"/>
      <c r="M602" s="115"/>
      <c r="N602" s="115"/>
      <c r="O602" s="115"/>
      <c r="P602" s="115"/>
      <c r="Q602" s="115"/>
      <c r="R602" s="115"/>
      <c r="S602" s="115"/>
      <c r="T602" s="115"/>
      <c r="U602" s="116"/>
      <c r="V602" s="116"/>
      <c r="W602" s="116"/>
      <c r="X602" s="116"/>
      <c r="Y602" s="116"/>
      <c r="Z602" s="116"/>
      <c r="AA602" s="116"/>
      <c r="AB602" s="116"/>
      <c r="AC602" s="116"/>
      <c r="AD602" s="116"/>
      <c r="AE602" s="116"/>
      <c r="AF602" s="116"/>
      <c r="AG602" s="116"/>
      <c r="AH602" s="116"/>
      <c r="AI602" s="116"/>
      <c r="AJ602" s="116"/>
      <c r="AK602" s="116"/>
      <c r="AL602" s="116"/>
      <c r="AM602" s="116"/>
      <c r="AN602" s="116"/>
      <c r="AO602" s="116"/>
      <c r="AP602" s="116"/>
      <c r="AQ602" s="116"/>
      <c r="AR602" s="116"/>
      <c r="AS602" s="116"/>
      <c r="AT602" s="116"/>
      <c r="AU602" s="116"/>
      <c r="AV602" s="116"/>
      <c r="AW602" s="117"/>
    </row>
    <row r="603" ht="15.75" customHeight="1">
      <c r="A603" s="28"/>
      <c r="B603" s="28"/>
      <c r="C603" s="28"/>
      <c r="D603" s="28"/>
      <c r="E603" s="28"/>
      <c r="F603" s="28"/>
      <c r="G603" s="28"/>
      <c r="H603" s="28"/>
      <c r="I603" s="28"/>
      <c r="J603" s="28"/>
      <c r="K603" s="28"/>
      <c r="L603" s="28"/>
      <c r="M603" s="115"/>
      <c r="N603" s="115"/>
      <c r="O603" s="115"/>
      <c r="P603" s="115"/>
      <c r="Q603" s="115"/>
      <c r="R603" s="115"/>
      <c r="S603" s="115"/>
      <c r="T603" s="115"/>
      <c r="U603" s="116"/>
      <c r="V603" s="116"/>
      <c r="W603" s="116"/>
      <c r="X603" s="116"/>
      <c r="Y603" s="116"/>
      <c r="Z603" s="116"/>
      <c r="AA603" s="116"/>
      <c r="AB603" s="116"/>
      <c r="AC603" s="116"/>
      <c r="AD603" s="116"/>
      <c r="AE603" s="116"/>
      <c r="AF603" s="116"/>
      <c r="AG603" s="116"/>
      <c r="AH603" s="116"/>
      <c r="AI603" s="116"/>
      <c r="AJ603" s="116"/>
      <c r="AK603" s="116"/>
      <c r="AL603" s="116"/>
      <c r="AM603" s="116"/>
      <c r="AN603" s="116"/>
      <c r="AO603" s="116"/>
      <c r="AP603" s="116"/>
      <c r="AQ603" s="116"/>
      <c r="AR603" s="116"/>
      <c r="AS603" s="116"/>
      <c r="AT603" s="116"/>
      <c r="AU603" s="116"/>
      <c r="AV603" s="116"/>
      <c r="AW603" s="117"/>
    </row>
    <row r="604" ht="15.75" customHeight="1">
      <c r="A604" s="28"/>
      <c r="B604" s="28"/>
      <c r="C604" s="28"/>
      <c r="D604" s="28"/>
      <c r="E604" s="28"/>
      <c r="F604" s="28"/>
      <c r="G604" s="28"/>
      <c r="H604" s="28"/>
      <c r="I604" s="28"/>
      <c r="J604" s="28"/>
      <c r="K604" s="28"/>
      <c r="L604" s="28"/>
      <c r="M604" s="115"/>
      <c r="N604" s="115"/>
      <c r="O604" s="115"/>
      <c r="P604" s="115"/>
      <c r="Q604" s="115"/>
      <c r="R604" s="115"/>
      <c r="S604" s="115"/>
      <c r="T604" s="115"/>
      <c r="U604" s="116"/>
      <c r="V604" s="116"/>
      <c r="W604" s="116"/>
      <c r="X604" s="116"/>
      <c r="Y604" s="116"/>
      <c r="Z604" s="116"/>
      <c r="AA604" s="116"/>
      <c r="AB604" s="116"/>
      <c r="AC604" s="116"/>
      <c r="AD604" s="116"/>
      <c r="AE604" s="116"/>
      <c r="AF604" s="116"/>
      <c r="AG604" s="116"/>
      <c r="AH604" s="116"/>
      <c r="AI604" s="116"/>
      <c r="AJ604" s="116"/>
      <c r="AK604" s="116"/>
      <c r="AL604" s="116"/>
      <c r="AM604" s="116"/>
      <c r="AN604" s="116"/>
      <c r="AO604" s="116"/>
      <c r="AP604" s="116"/>
      <c r="AQ604" s="116"/>
      <c r="AR604" s="116"/>
      <c r="AS604" s="116"/>
      <c r="AT604" s="116"/>
      <c r="AU604" s="116"/>
      <c r="AV604" s="116"/>
      <c r="AW604" s="117"/>
    </row>
    <row r="605" ht="15.75" customHeight="1">
      <c r="A605" s="28"/>
      <c r="B605" s="28"/>
      <c r="C605" s="28"/>
      <c r="D605" s="28"/>
      <c r="E605" s="28"/>
      <c r="F605" s="28"/>
      <c r="G605" s="28"/>
      <c r="H605" s="28"/>
      <c r="I605" s="28"/>
      <c r="J605" s="28"/>
      <c r="K605" s="28"/>
      <c r="L605" s="28"/>
      <c r="M605" s="115"/>
      <c r="N605" s="115"/>
      <c r="O605" s="115"/>
      <c r="P605" s="115"/>
      <c r="Q605" s="115"/>
      <c r="R605" s="115"/>
      <c r="S605" s="115"/>
      <c r="T605" s="115"/>
      <c r="U605" s="116"/>
      <c r="V605" s="116"/>
      <c r="W605" s="116"/>
      <c r="X605" s="116"/>
      <c r="Y605" s="116"/>
      <c r="Z605" s="116"/>
      <c r="AA605" s="116"/>
      <c r="AB605" s="116"/>
      <c r="AC605" s="116"/>
      <c r="AD605" s="116"/>
      <c r="AE605" s="116"/>
      <c r="AF605" s="116"/>
      <c r="AG605" s="116"/>
      <c r="AH605" s="116"/>
      <c r="AI605" s="116"/>
      <c r="AJ605" s="116"/>
      <c r="AK605" s="116"/>
      <c r="AL605" s="116"/>
      <c r="AM605" s="116"/>
      <c r="AN605" s="116"/>
      <c r="AO605" s="116"/>
      <c r="AP605" s="116"/>
      <c r="AQ605" s="116"/>
      <c r="AR605" s="116"/>
      <c r="AS605" s="116"/>
      <c r="AT605" s="116"/>
      <c r="AU605" s="116"/>
      <c r="AV605" s="116"/>
      <c r="AW605" s="117"/>
    </row>
    <row r="606" ht="15.75" customHeight="1">
      <c r="A606" s="28"/>
      <c r="B606" s="28"/>
      <c r="C606" s="28"/>
      <c r="D606" s="28"/>
      <c r="E606" s="28"/>
      <c r="F606" s="28"/>
      <c r="G606" s="28"/>
      <c r="H606" s="28"/>
      <c r="I606" s="28"/>
      <c r="J606" s="28"/>
      <c r="K606" s="28"/>
      <c r="L606" s="28"/>
      <c r="M606" s="115"/>
      <c r="N606" s="115"/>
      <c r="O606" s="115"/>
      <c r="P606" s="115"/>
      <c r="Q606" s="115"/>
      <c r="R606" s="115"/>
      <c r="S606" s="115"/>
      <c r="T606" s="115"/>
      <c r="U606" s="116"/>
      <c r="V606" s="116"/>
      <c r="W606" s="116"/>
      <c r="X606" s="116"/>
      <c r="Y606" s="116"/>
      <c r="Z606" s="116"/>
      <c r="AA606" s="116"/>
      <c r="AB606" s="116"/>
      <c r="AC606" s="116"/>
      <c r="AD606" s="116"/>
      <c r="AE606" s="116"/>
      <c r="AF606" s="116"/>
      <c r="AG606" s="116"/>
      <c r="AH606" s="116"/>
      <c r="AI606" s="116"/>
      <c r="AJ606" s="116"/>
      <c r="AK606" s="116"/>
      <c r="AL606" s="116"/>
      <c r="AM606" s="116"/>
      <c r="AN606" s="116"/>
      <c r="AO606" s="116"/>
      <c r="AP606" s="116"/>
      <c r="AQ606" s="116"/>
      <c r="AR606" s="116"/>
      <c r="AS606" s="116"/>
      <c r="AT606" s="116"/>
      <c r="AU606" s="116"/>
      <c r="AV606" s="116"/>
      <c r="AW606" s="117"/>
    </row>
    <row r="607" ht="15.75" customHeight="1">
      <c r="A607" s="28"/>
      <c r="B607" s="28"/>
      <c r="C607" s="28"/>
      <c r="D607" s="28"/>
      <c r="E607" s="28"/>
      <c r="F607" s="28"/>
      <c r="G607" s="28"/>
      <c r="H607" s="28"/>
      <c r="I607" s="28"/>
      <c r="J607" s="28"/>
      <c r="K607" s="28"/>
      <c r="L607" s="28"/>
      <c r="M607" s="115"/>
      <c r="N607" s="115"/>
      <c r="O607" s="115"/>
      <c r="P607" s="115"/>
      <c r="Q607" s="115"/>
      <c r="R607" s="115"/>
      <c r="S607" s="115"/>
      <c r="T607" s="115"/>
      <c r="U607" s="116"/>
      <c r="V607" s="116"/>
      <c r="W607" s="116"/>
      <c r="X607" s="116"/>
      <c r="Y607" s="116"/>
      <c r="Z607" s="116"/>
      <c r="AA607" s="116"/>
      <c r="AB607" s="116"/>
      <c r="AC607" s="116"/>
      <c r="AD607" s="116"/>
      <c r="AE607" s="116"/>
      <c r="AF607" s="116"/>
      <c r="AG607" s="116"/>
      <c r="AH607" s="116"/>
      <c r="AI607" s="116"/>
      <c r="AJ607" s="116"/>
      <c r="AK607" s="116"/>
      <c r="AL607" s="116"/>
      <c r="AM607" s="116"/>
      <c r="AN607" s="116"/>
      <c r="AO607" s="116"/>
      <c r="AP607" s="116"/>
      <c r="AQ607" s="116"/>
      <c r="AR607" s="116"/>
      <c r="AS607" s="116"/>
      <c r="AT607" s="116"/>
      <c r="AU607" s="116"/>
      <c r="AV607" s="116"/>
      <c r="AW607" s="117"/>
    </row>
    <row r="608" ht="15.75" customHeight="1">
      <c r="A608" s="28"/>
      <c r="B608" s="28"/>
      <c r="C608" s="28"/>
      <c r="D608" s="28"/>
      <c r="E608" s="28"/>
      <c r="F608" s="28"/>
      <c r="G608" s="28"/>
      <c r="H608" s="28"/>
      <c r="I608" s="28"/>
      <c r="J608" s="28"/>
      <c r="K608" s="28"/>
      <c r="L608" s="28"/>
      <c r="M608" s="115"/>
      <c r="N608" s="115"/>
      <c r="O608" s="115"/>
      <c r="P608" s="115"/>
      <c r="Q608" s="115"/>
      <c r="R608" s="115"/>
      <c r="S608" s="115"/>
      <c r="T608" s="115"/>
      <c r="U608" s="116"/>
      <c r="V608" s="116"/>
      <c r="W608" s="116"/>
      <c r="X608" s="116"/>
      <c r="Y608" s="116"/>
      <c r="Z608" s="116"/>
      <c r="AA608" s="116"/>
      <c r="AB608" s="116"/>
      <c r="AC608" s="116"/>
      <c r="AD608" s="116"/>
      <c r="AE608" s="116"/>
      <c r="AF608" s="116"/>
      <c r="AG608" s="116"/>
      <c r="AH608" s="116"/>
      <c r="AI608" s="116"/>
      <c r="AJ608" s="116"/>
      <c r="AK608" s="116"/>
      <c r="AL608" s="116"/>
      <c r="AM608" s="116"/>
      <c r="AN608" s="116"/>
      <c r="AO608" s="116"/>
      <c r="AP608" s="116"/>
      <c r="AQ608" s="116"/>
      <c r="AR608" s="116"/>
      <c r="AS608" s="116"/>
      <c r="AT608" s="116"/>
      <c r="AU608" s="116"/>
      <c r="AV608" s="116"/>
      <c r="AW608" s="117"/>
    </row>
    <row r="609" ht="15.75" customHeight="1">
      <c r="A609" s="28"/>
      <c r="B609" s="28"/>
      <c r="C609" s="28"/>
      <c r="D609" s="28"/>
      <c r="E609" s="28"/>
      <c r="F609" s="28"/>
      <c r="G609" s="28"/>
      <c r="H609" s="28"/>
      <c r="I609" s="28"/>
      <c r="J609" s="28"/>
      <c r="K609" s="28"/>
      <c r="L609" s="28"/>
      <c r="M609" s="115"/>
      <c r="N609" s="115"/>
      <c r="O609" s="115"/>
      <c r="P609" s="115"/>
      <c r="Q609" s="115"/>
      <c r="R609" s="115"/>
      <c r="S609" s="115"/>
      <c r="T609" s="115"/>
      <c r="U609" s="116"/>
      <c r="V609" s="116"/>
      <c r="W609" s="116"/>
      <c r="X609" s="116"/>
      <c r="Y609" s="116"/>
      <c r="Z609" s="116"/>
      <c r="AA609" s="116"/>
      <c r="AB609" s="116"/>
      <c r="AC609" s="116"/>
      <c r="AD609" s="116"/>
      <c r="AE609" s="116"/>
      <c r="AF609" s="116"/>
      <c r="AG609" s="116"/>
      <c r="AH609" s="116"/>
      <c r="AI609" s="116"/>
      <c r="AJ609" s="116"/>
      <c r="AK609" s="116"/>
      <c r="AL609" s="116"/>
      <c r="AM609" s="116"/>
      <c r="AN609" s="116"/>
      <c r="AO609" s="116"/>
      <c r="AP609" s="116"/>
      <c r="AQ609" s="116"/>
      <c r="AR609" s="116"/>
      <c r="AS609" s="116"/>
      <c r="AT609" s="116"/>
      <c r="AU609" s="116"/>
      <c r="AV609" s="116"/>
      <c r="AW609" s="117"/>
    </row>
    <row r="610" ht="15.75" customHeight="1">
      <c r="A610" s="28"/>
      <c r="B610" s="28"/>
      <c r="C610" s="28"/>
      <c r="D610" s="28"/>
      <c r="E610" s="28"/>
      <c r="F610" s="28"/>
      <c r="G610" s="28"/>
      <c r="H610" s="28"/>
      <c r="I610" s="28"/>
      <c r="J610" s="28"/>
      <c r="K610" s="28"/>
      <c r="L610" s="28"/>
      <c r="M610" s="115"/>
      <c r="N610" s="115"/>
      <c r="O610" s="115"/>
      <c r="P610" s="115"/>
      <c r="Q610" s="115"/>
      <c r="R610" s="115"/>
      <c r="S610" s="115"/>
      <c r="T610" s="115"/>
      <c r="U610" s="116"/>
      <c r="V610" s="116"/>
      <c r="W610" s="116"/>
      <c r="X610" s="116"/>
      <c r="Y610" s="116"/>
      <c r="Z610" s="116"/>
      <c r="AA610" s="116"/>
      <c r="AB610" s="116"/>
      <c r="AC610" s="116"/>
      <c r="AD610" s="116"/>
      <c r="AE610" s="116"/>
      <c r="AF610" s="116"/>
      <c r="AG610" s="116"/>
      <c r="AH610" s="116"/>
      <c r="AI610" s="116"/>
      <c r="AJ610" s="116"/>
      <c r="AK610" s="116"/>
      <c r="AL610" s="116"/>
      <c r="AM610" s="116"/>
      <c r="AN610" s="116"/>
      <c r="AO610" s="116"/>
      <c r="AP610" s="116"/>
      <c r="AQ610" s="116"/>
      <c r="AR610" s="116"/>
      <c r="AS610" s="116"/>
      <c r="AT610" s="116"/>
      <c r="AU610" s="116"/>
      <c r="AV610" s="116"/>
      <c r="AW610" s="117"/>
    </row>
    <row r="611" ht="15.75" customHeight="1">
      <c r="A611" s="28"/>
      <c r="B611" s="28"/>
      <c r="C611" s="28"/>
      <c r="D611" s="28"/>
      <c r="E611" s="28"/>
      <c r="F611" s="28"/>
      <c r="G611" s="28"/>
      <c r="H611" s="28"/>
      <c r="I611" s="28"/>
      <c r="J611" s="28"/>
      <c r="K611" s="28"/>
      <c r="L611" s="28"/>
      <c r="M611" s="115"/>
      <c r="N611" s="115"/>
      <c r="O611" s="115"/>
      <c r="P611" s="115"/>
      <c r="Q611" s="115"/>
      <c r="R611" s="115"/>
      <c r="S611" s="115"/>
      <c r="T611" s="115"/>
      <c r="U611" s="116"/>
      <c r="V611" s="116"/>
      <c r="W611" s="116"/>
      <c r="X611" s="116"/>
      <c r="Y611" s="116"/>
      <c r="Z611" s="116"/>
      <c r="AA611" s="116"/>
      <c r="AB611" s="116"/>
      <c r="AC611" s="116"/>
      <c r="AD611" s="116"/>
      <c r="AE611" s="116"/>
      <c r="AF611" s="116"/>
      <c r="AG611" s="116"/>
      <c r="AH611" s="116"/>
      <c r="AI611" s="116"/>
      <c r="AJ611" s="116"/>
      <c r="AK611" s="116"/>
      <c r="AL611" s="116"/>
      <c r="AM611" s="116"/>
      <c r="AN611" s="116"/>
      <c r="AO611" s="116"/>
      <c r="AP611" s="116"/>
      <c r="AQ611" s="116"/>
      <c r="AR611" s="116"/>
      <c r="AS611" s="116"/>
      <c r="AT611" s="116"/>
      <c r="AU611" s="116"/>
      <c r="AV611" s="116"/>
      <c r="AW611" s="117"/>
    </row>
    <row r="612" ht="15.75" customHeight="1">
      <c r="A612" s="28"/>
      <c r="B612" s="28"/>
      <c r="C612" s="28"/>
      <c r="D612" s="28"/>
      <c r="E612" s="28"/>
      <c r="F612" s="28"/>
      <c r="G612" s="28"/>
      <c r="H612" s="28"/>
      <c r="I612" s="28"/>
      <c r="J612" s="28"/>
      <c r="K612" s="28"/>
      <c r="L612" s="28"/>
      <c r="M612" s="115"/>
      <c r="N612" s="115"/>
      <c r="O612" s="115"/>
      <c r="P612" s="115"/>
      <c r="Q612" s="115"/>
      <c r="R612" s="115"/>
      <c r="S612" s="115"/>
      <c r="T612" s="115"/>
      <c r="U612" s="116"/>
      <c r="V612" s="116"/>
      <c r="W612" s="116"/>
      <c r="X612" s="116"/>
      <c r="Y612" s="116"/>
      <c r="Z612" s="116"/>
      <c r="AA612" s="116"/>
      <c r="AB612" s="116"/>
      <c r="AC612" s="116"/>
      <c r="AD612" s="116"/>
      <c r="AE612" s="116"/>
      <c r="AF612" s="116"/>
      <c r="AG612" s="116"/>
      <c r="AH612" s="116"/>
      <c r="AI612" s="116"/>
      <c r="AJ612" s="116"/>
      <c r="AK612" s="116"/>
      <c r="AL612" s="116"/>
      <c r="AM612" s="116"/>
      <c r="AN612" s="116"/>
      <c r="AO612" s="116"/>
      <c r="AP612" s="116"/>
      <c r="AQ612" s="116"/>
      <c r="AR612" s="116"/>
      <c r="AS612" s="116"/>
      <c r="AT612" s="116"/>
      <c r="AU612" s="116"/>
      <c r="AV612" s="116"/>
      <c r="AW612" s="117"/>
    </row>
    <row r="613" ht="15.75" customHeight="1">
      <c r="A613" s="28"/>
      <c r="B613" s="28"/>
      <c r="C613" s="28"/>
      <c r="D613" s="28"/>
      <c r="E613" s="28"/>
      <c r="F613" s="28"/>
      <c r="G613" s="28"/>
      <c r="H613" s="28"/>
      <c r="I613" s="28"/>
      <c r="J613" s="28"/>
      <c r="K613" s="28"/>
      <c r="L613" s="28"/>
      <c r="M613" s="115"/>
      <c r="N613" s="115"/>
      <c r="O613" s="115"/>
      <c r="P613" s="115"/>
      <c r="Q613" s="115"/>
      <c r="R613" s="115"/>
      <c r="S613" s="115"/>
      <c r="T613" s="115"/>
      <c r="U613" s="116"/>
      <c r="V613" s="116"/>
      <c r="W613" s="116"/>
      <c r="X613" s="116"/>
      <c r="Y613" s="116"/>
      <c r="Z613" s="116"/>
      <c r="AA613" s="116"/>
      <c r="AB613" s="116"/>
      <c r="AC613" s="116"/>
      <c r="AD613" s="116"/>
      <c r="AE613" s="116"/>
      <c r="AF613" s="116"/>
      <c r="AG613" s="116"/>
      <c r="AH613" s="116"/>
      <c r="AI613" s="116"/>
      <c r="AJ613" s="116"/>
      <c r="AK613" s="116"/>
      <c r="AL613" s="116"/>
      <c r="AM613" s="116"/>
      <c r="AN613" s="116"/>
      <c r="AO613" s="116"/>
      <c r="AP613" s="116"/>
      <c r="AQ613" s="116"/>
      <c r="AR613" s="116"/>
      <c r="AS613" s="116"/>
      <c r="AT613" s="116"/>
      <c r="AU613" s="116"/>
      <c r="AV613" s="116"/>
      <c r="AW613" s="117"/>
    </row>
    <row r="614" ht="15.75" customHeight="1">
      <c r="A614" s="28"/>
      <c r="B614" s="28"/>
      <c r="C614" s="28"/>
      <c r="D614" s="28"/>
      <c r="E614" s="28"/>
      <c r="F614" s="28"/>
      <c r="G614" s="28"/>
      <c r="H614" s="28"/>
      <c r="I614" s="28"/>
      <c r="J614" s="28"/>
      <c r="K614" s="28"/>
      <c r="L614" s="28"/>
      <c r="M614" s="115"/>
      <c r="N614" s="115"/>
      <c r="O614" s="115"/>
      <c r="P614" s="115"/>
      <c r="Q614" s="115"/>
      <c r="R614" s="115"/>
      <c r="S614" s="115"/>
      <c r="T614" s="115"/>
      <c r="U614" s="116"/>
      <c r="V614" s="116"/>
      <c r="W614" s="116"/>
      <c r="X614" s="116"/>
      <c r="Y614" s="116"/>
      <c r="Z614" s="116"/>
      <c r="AA614" s="116"/>
      <c r="AB614" s="116"/>
      <c r="AC614" s="116"/>
      <c r="AD614" s="116"/>
      <c r="AE614" s="116"/>
      <c r="AF614" s="116"/>
      <c r="AG614" s="116"/>
      <c r="AH614" s="116"/>
      <c r="AI614" s="116"/>
      <c r="AJ614" s="116"/>
      <c r="AK614" s="116"/>
      <c r="AL614" s="116"/>
      <c r="AM614" s="116"/>
      <c r="AN614" s="116"/>
      <c r="AO614" s="116"/>
      <c r="AP614" s="116"/>
      <c r="AQ614" s="116"/>
      <c r="AR614" s="116"/>
      <c r="AS614" s="116"/>
      <c r="AT614" s="116"/>
      <c r="AU614" s="116"/>
      <c r="AV614" s="116"/>
      <c r="AW614" s="117"/>
    </row>
    <row r="615" ht="15.75" customHeight="1">
      <c r="A615" s="28"/>
      <c r="B615" s="28"/>
      <c r="C615" s="28"/>
      <c r="D615" s="28"/>
      <c r="E615" s="28"/>
      <c r="F615" s="28"/>
      <c r="G615" s="28"/>
      <c r="H615" s="28"/>
      <c r="I615" s="28"/>
      <c r="J615" s="28"/>
      <c r="K615" s="28"/>
      <c r="L615" s="28"/>
      <c r="M615" s="115"/>
      <c r="N615" s="115"/>
      <c r="O615" s="115"/>
      <c r="P615" s="115"/>
      <c r="Q615" s="115"/>
      <c r="R615" s="115"/>
      <c r="S615" s="115"/>
      <c r="T615" s="115"/>
      <c r="U615" s="116"/>
      <c r="V615" s="116"/>
      <c r="W615" s="116"/>
      <c r="X615" s="116"/>
      <c r="Y615" s="116"/>
      <c r="Z615" s="116"/>
      <c r="AA615" s="116"/>
      <c r="AB615" s="116"/>
      <c r="AC615" s="116"/>
      <c r="AD615" s="116"/>
      <c r="AE615" s="116"/>
      <c r="AF615" s="116"/>
      <c r="AG615" s="116"/>
      <c r="AH615" s="116"/>
      <c r="AI615" s="116"/>
      <c r="AJ615" s="116"/>
      <c r="AK615" s="116"/>
      <c r="AL615" s="116"/>
      <c r="AM615" s="116"/>
      <c r="AN615" s="116"/>
      <c r="AO615" s="116"/>
      <c r="AP615" s="116"/>
      <c r="AQ615" s="116"/>
      <c r="AR615" s="116"/>
      <c r="AS615" s="116"/>
      <c r="AT615" s="116"/>
      <c r="AU615" s="116"/>
      <c r="AV615" s="116"/>
      <c r="AW615" s="117"/>
    </row>
    <row r="616" ht="15.75" customHeight="1">
      <c r="A616" s="28"/>
      <c r="B616" s="28"/>
      <c r="C616" s="28"/>
      <c r="D616" s="28"/>
      <c r="E616" s="28"/>
      <c r="F616" s="28"/>
      <c r="G616" s="28"/>
      <c r="H616" s="28"/>
      <c r="I616" s="28"/>
      <c r="J616" s="28"/>
      <c r="K616" s="28"/>
      <c r="L616" s="28"/>
      <c r="M616" s="115"/>
      <c r="N616" s="115"/>
      <c r="O616" s="115"/>
      <c r="P616" s="115"/>
      <c r="Q616" s="115"/>
      <c r="R616" s="115"/>
      <c r="S616" s="115"/>
      <c r="T616" s="115"/>
      <c r="U616" s="116"/>
      <c r="V616" s="116"/>
      <c r="W616" s="116"/>
      <c r="X616" s="116"/>
      <c r="Y616" s="116"/>
      <c r="Z616" s="116"/>
      <c r="AA616" s="116"/>
      <c r="AB616" s="116"/>
      <c r="AC616" s="116"/>
      <c r="AD616" s="116"/>
      <c r="AE616" s="116"/>
      <c r="AF616" s="116"/>
      <c r="AG616" s="116"/>
      <c r="AH616" s="116"/>
      <c r="AI616" s="116"/>
      <c r="AJ616" s="116"/>
      <c r="AK616" s="116"/>
      <c r="AL616" s="116"/>
      <c r="AM616" s="116"/>
      <c r="AN616" s="116"/>
      <c r="AO616" s="116"/>
      <c r="AP616" s="116"/>
      <c r="AQ616" s="116"/>
      <c r="AR616" s="116"/>
      <c r="AS616" s="116"/>
      <c r="AT616" s="116"/>
      <c r="AU616" s="116"/>
      <c r="AV616" s="116"/>
      <c r="AW616" s="117"/>
    </row>
    <row r="617" ht="15.75" customHeight="1">
      <c r="A617" s="28"/>
      <c r="B617" s="28"/>
      <c r="C617" s="28"/>
      <c r="D617" s="28"/>
      <c r="E617" s="28"/>
      <c r="F617" s="28"/>
      <c r="G617" s="28"/>
      <c r="H617" s="28"/>
      <c r="I617" s="28"/>
      <c r="J617" s="28"/>
      <c r="K617" s="28"/>
      <c r="L617" s="28"/>
      <c r="M617" s="115"/>
      <c r="N617" s="115"/>
      <c r="O617" s="115"/>
      <c r="P617" s="115"/>
      <c r="Q617" s="115"/>
      <c r="R617" s="115"/>
      <c r="S617" s="115"/>
      <c r="T617" s="115"/>
      <c r="U617" s="116"/>
      <c r="V617" s="116"/>
      <c r="W617" s="116"/>
      <c r="X617" s="116"/>
      <c r="Y617" s="116"/>
      <c r="Z617" s="116"/>
      <c r="AA617" s="116"/>
      <c r="AB617" s="116"/>
      <c r="AC617" s="116"/>
      <c r="AD617" s="116"/>
      <c r="AE617" s="116"/>
      <c r="AF617" s="116"/>
      <c r="AG617" s="116"/>
      <c r="AH617" s="116"/>
      <c r="AI617" s="116"/>
      <c r="AJ617" s="116"/>
      <c r="AK617" s="116"/>
      <c r="AL617" s="116"/>
      <c r="AM617" s="116"/>
      <c r="AN617" s="116"/>
      <c r="AO617" s="116"/>
      <c r="AP617" s="116"/>
      <c r="AQ617" s="116"/>
      <c r="AR617" s="116"/>
      <c r="AS617" s="116"/>
      <c r="AT617" s="116"/>
      <c r="AU617" s="116"/>
      <c r="AV617" s="116"/>
      <c r="AW617" s="117"/>
    </row>
    <row r="618" ht="15.75" customHeight="1">
      <c r="A618" s="28"/>
      <c r="B618" s="28"/>
      <c r="C618" s="28"/>
      <c r="D618" s="28"/>
      <c r="E618" s="28"/>
      <c r="F618" s="28"/>
      <c r="G618" s="28"/>
      <c r="H618" s="28"/>
      <c r="I618" s="28"/>
      <c r="J618" s="28"/>
      <c r="K618" s="28"/>
      <c r="L618" s="28"/>
      <c r="M618" s="115"/>
      <c r="N618" s="115"/>
      <c r="O618" s="115"/>
      <c r="P618" s="115"/>
      <c r="Q618" s="115"/>
      <c r="R618" s="115"/>
      <c r="S618" s="115"/>
      <c r="T618" s="115"/>
      <c r="U618" s="116"/>
      <c r="V618" s="116"/>
      <c r="W618" s="116"/>
      <c r="X618" s="116"/>
      <c r="Y618" s="116"/>
      <c r="Z618" s="116"/>
      <c r="AA618" s="116"/>
      <c r="AB618" s="116"/>
      <c r="AC618" s="116"/>
      <c r="AD618" s="116"/>
      <c r="AE618" s="116"/>
      <c r="AF618" s="116"/>
      <c r="AG618" s="116"/>
      <c r="AH618" s="116"/>
      <c r="AI618" s="116"/>
      <c r="AJ618" s="116"/>
      <c r="AK618" s="116"/>
      <c r="AL618" s="116"/>
      <c r="AM618" s="116"/>
      <c r="AN618" s="116"/>
      <c r="AO618" s="116"/>
      <c r="AP618" s="116"/>
      <c r="AQ618" s="116"/>
      <c r="AR618" s="116"/>
      <c r="AS618" s="116"/>
      <c r="AT618" s="116"/>
      <c r="AU618" s="116"/>
      <c r="AV618" s="116"/>
      <c r="AW618" s="117"/>
    </row>
    <row r="619" ht="15.75" customHeight="1">
      <c r="A619" s="28"/>
      <c r="B619" s="28"/>
      <c r="C619" s="28"/>
      <c r="D619" s="28"/>
      <c r="E619" s="28"/>
      <c r="F619" s="28"/>
      <c r="G619" s="28"/>
      <c r="H619" s="28"/>
      <c r="I619" s="28"/>
      <c r="J619" s="28"/>
      <c r="K619" s="28"/>
      <c r="L619" s="28"/>
      <c r="M619" s="115"/>
      <c r="N619" s="115"/>
      <c r="O619" s="115"/>
      <c r="P619" s="115"/>
      <c r="Q619" s="115"/>
      <c r="R619" s="115"/>
      <c r="S619" s="115"/>
      <c r="T619" s="115"/>
      <c r="U619" s="116"/>
      <c r="V619" s="116"/>
      <c r="W619" s="116"/>
      <c r="X619" s="116"/>
      <c r="Y619" s="116"/>
      <c r="Z619" s="116"/>
      <c r="AA619" s="116"/>
      <c r="AB619" s="116"/>
      <c r="AC619" s="116"/>
      <c r="AD619" s="116"/>
      <c r="AE619" s="116"/>
      <c r="AF619" s="116"/>
      <c r="AG619" s="116"/>
      <c r="AH619" s="116"/>
      <c r="AI619" s="116"/>
      <c r="AJ619" s="116"/>
      <c r="AK619" s="116"/>
      <c r="AL619" s="116"/>
      <c r="AM619" s="116"/>
      <c r="AN619" s="116"/>
      <c r="AO619" s="116"/>
      <c r="AP619" s="116"/>
      <c r="AQ619" s="116"/>
      <c r="AR619" s="116"/>
      <c r="AS619" s="116"/>
      <c r="AT619" s="116"/>
      <c r="AU619" s="116"/>
      <c r="AV619" s="116"/>
      <c r="AW619" s="117"/>
    </row>
    <row r="620" ht="15.75" customHeight="1">
      <c r="A620" s="28"/>
      <c r="B620" s="28"/>
      <c r="C620" s="28"/>
      <c r="D620" s="28"/>
      <c r="E620" s="28"/>
      <c r="F620" s="28"/>
      <c r="G620" s="28"/>
      <c r="H620" s="28"/>
      <c r="I620" s="28"/>
      <c r="J620" s="28"/>
      <c r="K620" s="28"/>
      <c r="L620" s="28"/>
      <c r="M620" s="115"/>
      <c r="N620" s="115"/>
      <c r="O620" s="115"/>
      <c r="P620" s="115"/>
      <c r="Q620" s="115"/>
      <c r="R620" s="115"/>
      <c r="S620" s="115"/>
      <c r="T620" s="115"/>
      <c r="U620" s="116"/>
      <c r="V620" s="116"/>
      <c r="W620" s="116"/>
      <c r="X620" s="116"/>
      <c r="Y620" s="116"/>
      <c r="Z620" s="116"/>
      <c r="AA620" s="116"/>
      <c r="AB620" s="116"/>
      <c r="AC620" s="116"/>
      <c r="AD620" s="116"/>
      <c r="AE620" s="116"/>
      <c r="AF620" s="116"/>
      <c r="AG620" s="116"/>
      <c r="AH620" s="116"/>
      <c r="AI620" s="116"/>
      <c r="AJ620" s="116"/>
      <c r="AK620" s="116"/>
      <c r="AL620" s="116"/>
      <c r="AM620" s="116"/>
      <c r="AN620" s="116"/>
      <c r="AO620" s="116"/>
      <c r="AP620" s="116"/>
      <c r="AQ620" s="116"/>
      <c r="AR620" s="116"/>
      <c r="AS620" s="116"/>
      <c r="AT620" s="116"/>
      <c r="AU620" s="116"/>
      <c r="AV620" s="116"/>
      <c r="AW620" s="117"/>
    </row>
    <row r="621" ht="15.75" customHeight="1">
      <c r="A621" s="28"/>
      <c r="B621" s="28"/>
      <c r="C621" s="28"/>
      <c r="D621" s="28"/>
      <c r="E621" s="28"/>
      <c r="F621" s="28"/>
      <c r="G621" s="28"/>
      <c r="H621" s="28"/>
      <c r="I621" s="28"/>
      <c r="J621" s="28"/>
      <c r="K621" s="28"/>
      <c r="L621" s="28"/>
      <c r="M621" s="115"/>
      <c r="N621" s="115"/>
      <c r="O621" s="115"/>
      <c r="P621" s="115"/>
      <c r="Q621" s="115"/>
      <c r="R621" s="115"/>
      <c r="S621" s="115"/>
      <c r="T621" s="115"/>
      <c r="U621" s="116"/>
      <c r="V621" s="116"/>
      <c r="W621" s="116"/>
      <c r="X621" s="116"/>
      <c r="Y621" s="116"/>
      <c r="Z621" s="116"/>
      <c r="AA621" s="116"/>
      <c r="AB621" s="116"/>
      <c r="AC621" s="116"/>
      <c r="AD621" s="116"/>
      <c r="AE621" s="116"/>
      <c r="AF621" s="116"/>
      <c r="AG621" s="116"/>
      <c r="AH621" s="116"/>
      <c r="AI621" s="116"/>
      <c r="AJ621" s="116"/>
      <c r="AK621" s="116"/>
      <c r="AL621" s="116"/>
      <c r="AM621" s="116"/>
      <c r="AN621" s="116"/>
      <c r="AO621" s="116"/>
      <c r="AP621" s="116"/>
      <c r="AQ621" s="116"/>
      <c r="AR621" s="116"/>
      <c r="AS621" s="116"/>
      <c r="AT621" s="116"/>
      <c r="AU621" s="116"/>
      <c r="AV621" s="116"/>
      <c r="AW621" s="117"/>
    </row>
    <row r="622" ht="15.75" customHeight="1">
      <c r="A622" s="28"/>
      <c r="B622" s="28"/>
      <c r="C622" s="28"/>
      <c r="D622" s="28"/>
      <c r="E622" s="28"/>
      <c r="F622" s="28"/>
      <c r="G622" s="28"/>
      <c r="H622" s="28"/>
      <c r="I622" s="28"/>
      <c r="J622" s="28"/>
      <c r="K622" s="28"/>
      <c r="L622" s="28"/>
      <c r="M622" s="115"/>
      <c r="N622" s="115"/>
      <c r="O622" s="115"/>
      <c r="P622" s="115"/>
      <c r="Q622" s="115"/>
      <c r="R622" s="115"/>
      <c r="S622" s="115"/>
      <c r="T622" s="115"/>
      <c r="U622" s="116"/>
      <c r="V622" s="116"/>
      <c r="W622" s="116"/>
      <c r="X622" s="116"/>
      <c r="Y622" s="116"/>
      <c r="Z622" s="116"/>
      <c r="AA622" s="116"/>
      <c r="AB622" s="116"/>
      <c r="AC622" s="116"/>
      <c r="AD622" s="116"/>
      <c r="AE622" s="116"/>
      <c r="AF622" s="116"/>
      <c r="AG622" s="116"/>
      <c r="AH622" s="116"/>
      <c r="AI622" s="116"/>
      <c r="AJ622" s="116"/>
      <c r="AK622" s="116"/>
      <c r="AL622" s="116"/>
      <c r="AM622" s="116"/>
      <c r="AN622" s="116"/>
      <c r="AO622" s="116"/>
      <c r="AP622" s="116"/>
      <c r="AQ622" s="116"/>
      <c r="AR622" s="116"/>
      <c r="AS622" s="116"/>
      <c r="AT622" s="116"/>
      <c r="AU622" s="116"/>
      <c r="AV622" s="116"/>
      <c r="AW622" s="117"/>
    </row>
    <row r="623" ht="15.75" customHeight="1">
      <c r="A623" s="28"/>
      <c r="B623" s="28"/>
      <c r="C623" s="28"/>
      <c r="D623" s="28"/>
      <c r="E623" s="28"/>
      <c r="F623" s="28"/>
      <c r="G623" s="28"/>
      <c r="H623" s="28"/>
      <c r="I623" s="28"/>
      <c r="J623" s="28"/>
      <c r="K623" s="28"/>
      <c r="L623" s="28"/>
      <c r="M623" s="115"/>
      <c r="N623" s="115"/>
      <c r="O623" s="115"/>
      <c r="P623" s="115"/>
      <c r="Q623" s="115"/>
      <c r="R623" s="115"/>
      <c r="S623" s="115"/>
      <c r="T623" s="115"/>
      <c r="U623" s="116"/>
      <c r="V623" s="116"/>
      <c r="W623" s="116"/>
      <c r="X623" s="116"/>
      <c r="Y623" s="116"/>
      <c r="Z623" s="116"/>
      <c r="AA623" s="116"/>
      <c r="AB623" s="116"/>
      <c r="AC623" s="116"/>
      <c r="AD623" s="116"/>
      <c r="AE623" s="116"/>
      <c r="AF623" s="116"/>
      <c r="AG623" s="116"/>
      <c r="AH623" s="116"/>
      <c r="AI623" s="116"/>
      <c r="AJ623" s="116"/>
      <c r="AK623" s="116"/>
      <c r="AL623" s="116"/>
      <c r="AM623" s="116"/>
      <c r="AN623" s="116"/>
      <c r="AO623" s="116"/>
      <c r="AP623" s="116"/>
      <c r="AQ623" s="116"/>
      <c r="AR623" s="116"/>
      <c r="AS623" s="116"/>
      <c r="AT623" s="116"/>
      <c r="AU623" s="116"/>
      <c r="AV623" s="116"/>
      <c r="AW623" s="117"/>
    </row>
    <row r="624" ht="15.75" customHeight="1">
      <c r="A624" s="28"/>
      <c r="B624" s="28"/>
      <c r="C624" s="28"/>
      <c r="D624" s="28"/>
      <c r="E624" s="28"/>
      <c r="F624" s="28"/>
      <c r="G624" s="28"/>
      <c r="H624" s="28"/>
      <c r="I624" s="28"/>
      <c r="J624" s="28"/>
      <c r="K624" s="28"/>
      <c r="L624" s="28"/>
      <c r="M624" s="115"/>
      <c r="N624" s="115"/>
      <c r="O624" s="115"/>
      <c r="P624" s="115"/>
      <c r="Q624" s="115"/>
      <c r="R624" s="115"/>
      <c r="S624" s="115"/>
      <c r="T624" s="115"/>
      <c r="U624" s="116"/>
      <c r="V624" s="116"/>
      <c r="W624" s="116"/>
      <c r="X624" s="116"/>
      <c r="Y624" s="116"/>
      <c r="Z624" s="116"/>
      <c r="AA624" s="116"/>
      <c r="AB624" s="116"/>
      <c r="AC624" s="116"/>
      <c r="AD624" s="116"/>
      <c r="AE624" s="116"/>
      <c r="AF624" s="116"/>
      <c r="AG624" s="116"/>
      <c r="AH624" s="116"/>
      <c r="AI624" s="116"/>
      <c r="AJ624" s="116"/>
      <c r="AK624" s="116"/>
      <c r="AL624" s="116"/>
      <c r="AM624" s="116"/>
      <c r="AN624" s="116"/>
      <c r="AO624" s="116"/>
      <c r="AP624" s="116"/>
      <c r="AQ624" s="116"/>
      <c r="AR624" s="116"/>
      <c r="AS624" s="116"/>
      <c r="AT624" s="116"/>
      <c r="AU624" s="116"/>
      <c r="AV624" s="116"/>
      <c r="AW624" s="117"/>
    </row>
    <row r="625" ht="15.75" customHeight="1">
      <c r="A625" s="28"/>
      <c r="B625" s="28"/>
      <c r="C625" s="28"/>
      <c r="D625" s="28"/>
      <c r="E625" s="28"/>
      <c r="F625" s="28"/>
      <c r="G625" s="28"/>
      <c r="H625" s="28"/>
      <c r="I625" s="28"/>
      <c r="J625" s="28"/>
      <c r="K625" s="28"/>
      <c r="L625" s="28"/>
      <c r="M625" s="115"/>
      <c r="N625" s="115"/>
      <c r="O625" s="115"/>
      <c r="P625" s="115"/>
      <c r="Q625" s="115"/>
      <c r="R625" s="115"/>
      <c r="S625" s="115"/>
      <c r="T625" s="115"/>
      <c r="U625" s="116"/>
      <c r="V625" s="116"/>
      <c r="W625" s="116"/>
      <c r="X625" s="116"/>
      <c r="Y625" s="116"/>
      <c r="Z625" s="116"/>
      <c r="AA625" s="116"/>
      <c r="AB625" s="116"/>
      <c r="AC625" s="116"/>
      <c r="AD625" s="116"/>
      <c r="AE625" s="116"/>
      <c r="AF625" s="116"/>
      <c r="AG625" s="116"/>
      <c r="AH625" s="116"/>
      <c r="AI625" s="116"/>
      <c r="AJ625" s="116"/>
      <c r="AK625" s="116"/>
      <c r="AL625" s="116"/>
      <c r="AM625" s="116"/>
      <c r="AN625" s="116"/>
      <c r="AO625" s="116"/>
      <c r="AP625" s="116"/>
      <c r="AQ625" s="116"/>
      <c r="AR625" s="116"/>
      <c r="AS625" s="116"/>
      <c r="AT625" s="116"/>
      <c r="AU625" s="116"/>
      <c r="AV625" s="116"/>
      <c r="AW625" s="117"/>
    </row>
    <row r="626" ht="15.75" customHeight="1">
      <c r="A626" s="28"/>
      <c r="B626" s="28"/>
      <c r="C626" s="28"/>
      <c r="D626" s="28"/>
      <c r="E626" s="28"/>
      <c r="F626" s="28"/>
      <c r="G626" s="28"/>
      <c r="H626" s="28"/>
      <c r="I626" s="28"/>
      <c r="J626" s="28"/>
      <c r="K626" s="28"/>
      <c r="L626" s="28"/>
      <c r="M626" s="115"/>
      <c r="N626" s="115"/>
      <c r="O626" s="115"/>
      <c r="P626" s="115"/>
      <c r="Q626" s="115"/>
      <c r="R626" s="115"/>
      <c r="S626" s="115"/>
      <c r="T626" s="115"/>
      <c r="U626" s="116"/>
      <c r="V626" s="116"/>
      <c r="W626" s="116"/>
      <c r="X626" s="116"/>
      <c r="Y626" s="116"/>
      <c r="Z626" s="116"/>
      <c r="AA626" s="116"/>
      <c r="AB626" s="116"/>
      <c r="AC626" s="116"/>
      <c r="AD626" s="116"/>
      <c r="AE626" s="116"/>
      <c r="AF626" s="116"/>
      <c r="AG626" s="116"/>
      <c r="AH626" s="116"/>
      <c r="AI626" s="116"/>
      <c r="AJ626" s="116"/>
      <c r="AK626" s="116"/>
      <c r="AL626" s="116"/>
      <c r="AM626" s="116"/>
      <c r="AN626" s="116"/>
      <c r="AO626" s="116"/>
      <c r="AP626" s="116"/>
      <c r="AQ626" s="116"/>
      <c r="AR626" s="116"/>
      <c r="AS626" s="116"/>
      <c r="AT626" s="116"/>
      <c r="AU626" s="116"/>
      <c r="AV626" s="116"/>
      <c r="AW626" s="117"/>
    </row>
    <row r="627" ht="15.75" customHeight="1">
      <c r="A627" s="28"/>
      <c r="B627" s="28"/>
      <c r="C627" s="28"/>
      <c r="D627" s="28"/>
      <c r="E627" s="28"/>
      <c r="F627" s="28"/>
      <c r="G627" s="28"/>
      <c r="H627" s="28"/>
      <c r="I627" s="28"/>
      <c r="J627" s="28"/>
      <c r="K627" s="28"/>
      <c r="L627" s="28"/>
      <c r="M627" s="115"/>
      <c r="N627" s="115"/>
      <c r="O627" s="115"/>
      <c r="P627" s="115"/>
      <c r="Q627" s="115"/>
      <c r="R627" s="115"/>
      <c r="S627" s="115"/>
      <c r="T627" s="115"/>
      <c r="U627" s="116"/>
      <c r="V627" s="116"/>
      <c r="W627" s="116"/>
      <c r="X627" s="116"/>
      <c r="Y627" s="116"/>
      <c r="Z627" s="116"/>
      <c r="AA627" s="116"/>
      <c r="AB627" s="116"/>
      <c r="AC627" s="116"/>
      <c r="AD627" s="116"/>
      <c r="AE627" s="116"/>
      <c r="AF627" s="116"/>
      <c r="AG627" s="116"/>
      <c r="AH627" s="116"/>
      <c r="AI627" s="116"/>
      <c r="AJ627" s="116"/>
      <c r="AK627" s="116"/>
      <c r="AL627" s="116"/>
      <c r="AM627" s="116"/>
      <c r="AN627" s="116"/>
      <c r="AO627" s="116"/>
      <c r="AP627" s="116"/>
      <c r="AQ627" s="116"/>
      <c r="AR627" s="116"/>
      <c r="AS627" s="116"/>
      <c r="AT627" s="116"/>
      <c r="AU627" s="116"/>
      <c r="AV627" s="116"/>
      <c r="AW627" s="117"/>
    </row>
    <row r="628" ht="15.75" customHeight="1">
      <c r="A628" s="28"/>
      <c r="B628" s="28"/>
      <c r="C628" s="28"/>
      <c r="D628" s="28"/>
      <c r="E628" s="28"/>
      <c r="F628" s="28"/>
      <c r="G628" s="28"/>
      <c r="H628" s="28"/>
      <c r="I628" s="28"/>
      <c r="J628" s="28"/>
      <c r="K628" s="28"/>
      <c r="L628" s="28"/>
      <c r="M628" s="115"/>
      <c r="N628" s="115"/>
      <c r="O628" s="115"/>
      <c r="P628" s="115"/>
      <c r="Q628" s="115"/>
      <c r="R628" s="115"/>
      <c r="S628" s="115"/>
      <c r="T628" s="115"/>
      <c r="U628" s="116"/>
      <c r="V628" s="116"/>
      <c r="W628" s="116"/>
      <c r="X628" s="116"/>
      <c r="Y628" s="116"/>
      <c r="Z628" s="116"/>
      <c r="AA628" s="116"/>
      <c r="AB628" s="116"/>
      <c r="AC628" s="116"/>
      <c r="AD628" s="116"/>
      <c r="AE628" s="116"/>
      <c r="AF628" s="116"/>
      <c r="AG628" s="116"/>
      <c r="AH628" s="116"/>
      <c r="AI628" s="116"/>
      <c r="AJ628" s="116"/>
      <c r="AK628" s="116"/>
      <c r="AL628" s="116"/>
      <c r="AM628" s="116"/>
      <c r="AN628" s="116"/>
      <c r="AO628" s="116"/>
      <c r="AP628" s="116"/>
      <c r="AQ628" s="116"/>
      <c r="AR628" s="116"/>
      <c r="AS628" s="116"/>
      <c r="AT628" s="116"/>
      <c r="AU628" s="116"/>
      <c r="AV628" s="116"/>
      <c r="AW628" s="117"/>
    </row>
    <row r="629" ht="15.75" customHeight="1">
      <c r="A629" s="28"/>
      <c r="B629" s="28"/>
      <c r="C629" s="28"/>
      <c r="D629" s="28"/>
      <c r="E629" s="28"/>
      <c r="F629" s="28"/>
      <c r="G629" s="28"/>
      <c r="H629" s="28"/>
      <c r="I629" s="28"/>
      <c r="J629" s="28"/>
      <c r="K629" s="28"/>
      <c r="L629" s="28"/>
      <c r="M629" s="115"/>
      <c r="N629" s="115"/>
      <c r="O629" s="115"/>
      <c r="P629" s="115"/>
      <c r="Q629" s="115"/>
      <c r="R629" s="115"/>
      <c r="S629" s="115"/>
      <c r="T629" s="115"/>
      <c r="U629" s="116"/>
      <c r="V629" s="116"/>
      <c r="W629" s="116"/>
      <c r="X629" s="116"/>
      <c r="Y629" s="116"/>
      <c r="Z629" s="116"/>
      <c r="AA629" s="116"/>
      <c r="AB629" s="116"/>
      <c r="AC629" s="116"/>
      <c r="AD629" s="116"/>
      <c r="AE629" s="116"/>
      <c r="AF629" s="116"/>
      <c r="AG629" s="116"/>
      <c r="AH629" s="116"/>
      <c r="AI629" s="116"/>
      <c r="AJ629" s="116"/>
      <c r="AK629" s="116"/>
      <c r="AL629" s="116"/>
      <c r="AM629" s="116"/>
      <c r="AN629" s="116"/>
      <c r="AO629" s="116"/>
      <c r="AP629" s="116"/>
      <c r="AQ629" s="116"/>
      <c r="AR629" s="116"/>
      <c r="AS629" s="116"/>
      <c r="AT629" s="116"/>
      <c r="AU629" s="116"/>
      <c r="AV629" s="116"/>
      <c r="AW629" s="117"/>
    </row>
    <row r="630" ht="15.75" customHeight="1">
      <c r="A630" s="28"/>
      <c r="B630" s="28"/>
      <c r="C630" s="28"/>
      <c r="D630" s="28"/>
      <c r="E630" s="28"/>
      <c r="F630" s="28"/>
      <c r="G630" s="28"/>
      <c r="H630" s="28"/>
      <c r="I630" s="28"/>
      <c r="J630" s="28"/>
      <c r="K630" s="28"/>
      <c r="L630" s="28"/>
      <c r="M630" s="115"/>
      <c r="N630" s="115"/>
      <c r="O630" s="115"/>
      <c r="P630" s="115"/>
      <c r="Q630" s="115"/>
      <c r="R630" s="115"/>
      <c r="S630" s="115"/>
      <c r="T630" s="115"/>
      <c r="U630" s="116"/>
      <c r="V630" s="116"/>
      <c r="W630" s="116"/>
      <c r="X630" s="116"/>
      <c r="Y630" s="116"/>
      <c r="Z630" s="116"/>
      <c r="AA630" s="116"/>
      <c r="AB630" s="116"/>
      <c r="AC630" s="116"/>
      <c r="AD630" s="116"/>
      <c r="AE630" s="116"/>
      <c r="AF630" s="116"/>
      <c r="AG630" s="116"/>
      <c r="AH630" s="116"/>
      <c r="AI630" s="116"/>
      <c r="AJ630" s="116"/>
      <c r="AK630" s="116"/>
      <c r="AL630" s="116"/>
      <c r="AM630" s="116"/>
      <c r="AN630" s="116"/>
      <c r="AO630" s="116"/>
      <c r="AP630" s="116"/>
      <c r="AQ630" s="116"/>
      <c r="AR630" s="116"/>
      <c r="AS630" s="116"/>
      <c r="AT630" s="116"/>
      <c r="AU630" s="116"/>
      <c r="AV630" s="116"/>
      <c r="AW630" s="117"/>
    </row>
    <row r="631" ht="15.75" customHeight="1">
      <c r="A631" s="28"/>
      <c r="B631" s="28"/>
      <c r="C631" s="28"/>
      <c r="D631" s="28"/>
      <c r="E631" s="28"/>
      <c r="F631" s="28"/>
      <c r="G631" s="28"/>
      <c r="H631" s="28"/>
      <c r="I631" s="28"/>
      <c r="J631" s="28"/>
      <c r="K631" s="28"/>
      <c r="L631" s="28"/>
      <c r="M631" s="115"/>
      <c r="N631" s="115"/>
      <c r="O631" s="115"/>
      <c r="P631" s="115"/>
      <c r="Q631" s="115"/>
      <c r="R631" s="115"/>
      <c r="S631" s="115"/>
      <c r="T631" s="115"/>
      <c r="U631" s="116"/>
      <c r="V631" s="116"/>
      <c r="W631" s="116"/>
      <c r="X631" s="116"/>
      <c r="Y631" s="116"/>
      <c r="Z631" s="116"/>
      <c r="AA631" s="116"/>
      <c r="AB631" s="116"/>
      <c r="AC631" s="116"/>
      <c r="AD631" s="116"/>
      <c r="AE631" s="116"/>
      <c r="AF631" s="116"/>
      <c r="AG631" s="116"/>
      <c r="AH631" s="116"/>
      <c r="AI631" s="116"/>
      <c r="AJ631" s="116"/>
      <c r="AK631" s="116"/>
      <c r="AL631" s="116"/>
      <c r="AM631" s="116"/>
      <c r="AN631" s="116"/>
      <c r="AO631" s="116"/>
      <c r="AP631" s="116"/>
      <c r="AQ631" s="116"/>
      <c r="AR631" s="116"/>
      <c r="AS631" s="116"/>
      <c r="AT631" s="116"/>
      <c r="AU631" s="116"/>
      <c r="AV631" s="116"/>
      <c r="AW631" s="117"/>
    </row>
    <row r="632" ht="15.75" customHeight="1">
      <c r="A632" s="28"/>
      <c r="B632" s="28"/>
      <c r="C632" s="28"/>
      <c r="D632" s="28"/>
      <c r="E632" s="28"/>
      <c r="F632" s="28"/>
      <c r="G632" s="28"/>
      <c r="H632" s="28"/>
      <c r="I632" s="28"/>
      <c r="J632" s="28"/>
      <c r="K632" s="28"/>
      <c r="L632" s="28"/>
      <c r="M632" s="115"/>
      <c r="N632" s="115"/>
      <c r="O632" s="115"/>
      <c r="P632" s="115"/>
      <c r="Q632" s="115"/>
      <c r="R632" s="115"/>
      <c r="S632" s="115"/>
      <c r="T632" s="115"/>
      <c r="U632" s="116"/>
      <c r="V632" s="116"/>
      <c r="W632" s="116"/>
      <c r="X632" s="116"/>
      <c r="Y632" s="116"/>
      <c r="Z632" s="116"/>
      <c r="AA632" s="116"/>
      <c r="AB632" s="116"/>
      <c r="AC632" s="116"/>
      <c r="AD632" s="116"/>
      <c r="AE632" s="116"/>
      <c r="AF632" s="116"/>
      <c r="AG632" s="116"/>
      <c r="AH632" s="116"/>
      <c r="AI632" s="116"/>
      <c r="AJ632" s="116"/>
      <c r="AK632" s="116"/>
      <c r="AL632" s="116"/>
      <c r="AM632" s="116"/>
      <c r="AN632" s="116"/>
      <c r="AO632" s="116"/>
      <c r="AP632" s="116"/>
      <c r="AQ632" s="116"/>
      <c r="AR632" s="116"/>
      <c r="AS632" s="116"/>
      <c r="AT632" s="116"/>
      <c r="AU632" s="116"/>
      <c r="AV632" s="116"/>
      <c r="AW632" s="117"/>
    </row>
    <row r="633" ht="15.75" customHeight="1">
      <c r="A633" s="28"/>
      <c r="B633" s="28"/>
      <c r="C633" s="28"/>
      <c r="D633" s="28"/>
      <c r="E633" s="28"/>
      <c r="F633" s="28"/>
      <c r="G633" s="28"/>
      <c r="H633" s="28"/>
      <c r="I633" s="28"/>
      <c r="J633" s="28"/>
      <c r="K633" s="28"/>
      <c r="L633" s="28"/>
      <c r="M633" s="115"/>
      <c r="N633" s="115"/>
      <c r="O633" s="115"/>
      <c r="P633" s="115"/>
      <c r="Q633" s="115"/>
      <c r="R633" s="115"/>
      <c r="S633" s="115"/>
      <c r="T633" s="115"/>
      <c r="U633" s="116"/>
      <c r="V633" s="116"/>
      <c r="W633" s="116"/>
      <c r="X633" s="116"/>
      <c r="Y633" s="116"/>
      <c r="Z633" s="116"/>
      <c r="AA633" s="116"/>
      <c r="AB633" s="116"/>
      <c r="AC633" s="116"/>
      <c r="AD633" s="116"/>
      <c r="AE633" s="116"/>
      <c r="AF633" s="116"/>
      <c r="AG633" s="116"/>
      <c r="AH633" s="116"/>
      <c r="AI633" s="116"/>
      <c r="AJ633" s="116"/>
      <c r="AK633" s="116"/>
      <c r="AL633" s="116"/>
      <c r="AM633" s="116"/>
      <c r="AN633" s="116"/>
      <c r="AO633" s="116"/>
      <c r="AP633" s="116"/>
      <c r="AQ633" s="116"/>
      <c r="AR633" s="116"/>
      <c r="AS633" s="116"/>
      <c r="AT633" s="116"/>
      <c r="AU633" s="116"/>
      <c r="AV633" s="116"/>
      <c r="AW633" s="117"/>
    </row>
    <row r="634" ht="15.75" customHeight="1">
      <c r="A634" s="28"/>
      <c r="B634" s="28"/>
      <c r="C634" s="28"/>
      <c r="D634" s="28"/>
      <c r="E634" s="28"/>
      <c r="F634" s="28"/>
      <c r="G634" s="28"/>
      <c r="H634" s="28"/>
      <c r="I634" s="28"/>
      <c r="J634" s="28"/>
      <c r="K634" s="28"/>
      <c r="L634" s="28"/>
      <c r="M634" s="115"/>
      <c r="N634" s="115"/>
      <c r="O634" s="115"/>
      <c r="P634" s="115"/>
      <c r="Q634" s="115"/>
      <c r="R634" s="115"/>
      <c r="S634" s="115"/>
      <c r="T634" s="115"/>
      <c r="U634" s="116"/>
      <c r="V634" s="116"/>
      <c r="W634" s="116"/>
      <c r="X634" s="116"/>
      <c r="Y634" s="116"/>
      <c r="Z634" s="116"/>
      <c r="AA634" s="116"/>
      <c r="AB634" s="116"/>
      <c r="AC634" s="116"/>
      <c r="AD634" s="116"/>
      <c r="AE634" s="116"/>
      <c r="AF634" s="116"/>
      <c r="AG634" s="116"/>
      <c r="AH634" s="116"/>
      <c r="AI634" s="116"/>
      <c r="AJ634" s="116"/>
      <c r="AK634" s="116"/>
      <c r="AL634" s="116"/>
      <c r="AM634" s="116"/>
      <c r="AN634" s="116"/>
      <c r="AO634" s="116"/>
      <c r="AP634" s="116"/>
      <c r="AQ634" s="116"/>
      <c r="AR634" s="116"/>
      <c r="AS634" s="116"/>
      <c r="AT634" s="116"/>
      <c r="AU634" s="116"/>
      <c r="AV634" s="116"/>
      <c r="AW634" s="117"/>
    </row>
    <row r="635" ht="15.75" customHeight="1">
      <c r="A635" s="28"/>
      <c r="B635" s="28"/>
      <c r="C635" s="28"/>
      <c r="D635" s="28"/>
      <c r="E635" s="28"/>
      <c r="F635" s="28"/>
      <c r="G635" s="28"/>
      <c r="H635" s="28"/>
      <c r="I635" s="28"/>
      <c r="J635" s="28"/>
      <c r="K635" s="28"/>
      <c r="L635" s="28"/>
      <c r="M635" s="115"/>
      <c r="N635" s="115"/>
      <c r="O635" s="115"/>
      <c r="P635" s="115"/>
      <c r="Q635" s="115"/>
      <c r="R635" s="115"/>
      <c r="S635" s="115"/>
      <c r="T635" s="115"/>
      <c r="U635" s="116"/>
      <c r="V635" s="116"/>
      <c r="W635" s="116"/>
      <c r="X635" s="116"/>
      <c r="Y635" s="116"/>
      <c r="Z635" s="116"/>
      <c r="AA635" s="116"/>
      <c r="AB635" s="116"/>
      <c r="AC635" s="116"/>
      <c r="AD635" s="116"/>
      <c r="AE635" s="116"/>
      <c r="AF635" s="116"/>
      <c r="AG635" s="116"/>
      <c r="AH635" s="116"/>
      <c r="AI635" s="116"/>
      <c r="AJ635" s="116"/>
      <c r="AK635" s="116"/>
      <c r="AL635" s="116"/>
      <c r="AM635" s="116"/>
      <c r="AN635" s="116"/>
      <c r="AO635" s="116"/>
      <c r="AP635" s="116"/>
      <c r="AQ635" s="116"/>
      <c r="AR635" s="116"/>
      <c r="AS635" s="116"/>
      <c r="AT635" s="116"/>
      <c r="AU635" s="116"/>
      <c r="AV635" s="116"/>
      <c r="AW635" s="117"/>
    </row>
    <row r="636" ht="15.75" customHeight="1">
      <c r="A636" s="28"/>
      <c r="B636" s="28"/>
      <c r="C636" s="28"/>
      <c r="D636" s="28"/>
      <c r="E636" s="28"/>
      <c r="F636" s="28"/>
      <c r="G636" s="28"/>
      <c r="H636" s="28"/>
      <c r="I636" s="28"/>
      <c r="J636" s="28"/>
      <c r="K636" s="28"/>
      <c r="L636" s="28"/>
      <c r="M636" s="115"/>
      <c r="N636" s="115"/>
      <c r="O636" s="115"/>
      <c r="P636" s="115"/>
      <c r="Q636" s="115"/>
      <c r="R636" s="115"/>
      <c r="S636" s="115"/>
      <c r="T636" s="115"/>
      <c r="U636" s="116"/>
      <c r="V636" s="116"/>
      <c r="W636" s="116"/>
      <c r="X636" s="116"/>
      <c r="Y636" s="116"/>
      <c r="Z636" s="116"/>
      <c r="AA636" s="116"/>
      <c r="AB636" s="116"/>
      <c r="AC636" s="116"/>
      <c r="AD636" s="116"/>
      <c r="AE636" s="116"/>
      <c r="AF636" s="116"/>
      <c r="AG636" s="116"/>
      <c r="AH636" s="116"/>
      <c r="AI636" s="116"/>
      <c r="AJ636" s="116"/>
      <c r="AK636" s="116"/>
      <c r="AL636" s="116"/>
      <c r="AM636" s="116"/>
      <c r="AN636" s="116"/>
      <c r="AO636" s="116"/>
      <c r="AP636" s="116"/>
      <c r="AQ636" s="116"/>
      <c r="AR636" s="116"/>
      <c r="AS636" s="116"/>
      <c r="AT636" s="116"/>
      <c r="AU636" s="116"/>
      <c r="AV636" s="116"/>
      <c r="AW636" s="117"/>
    </row>
    <row r="637" ht="15.75" customHeight="1">
      <c r="A637" s="28"/>
      <c r="B637" s="28"/>
      <c r="C637" s="28"/>
      <c r="D637" s="28"/>
      <c r="E637" s="28"/>
      <c r="F637" s="28"/>
      <c r="G637" s="28"/>
      <c r="H637" s="28"/>
      <c r="I637" s="28"/>
      <c r="J637" s="28"/>
      <c r="K637" s="28"/>
      <c r="L637" s="28"/>
      <c r="M637" s="115"/>
      <c r="N637" s="115"/>
      <c r="O637" s="115"/>
      <c r="P637" s="115"/>
      <c r="Q637" s="115"/>
      <c r="R637" s="115"/>
      <c r="S637" s="115"/>
      <c r="T637" s="115"/>
      <c r="U637" s="116"/>
      <c r="V637" s="116"/>
      <c r="W637" s="116"/>
      <c r="X637" s="116"/>
      <c r="Y637" s="116"/>
      <c r="Z637" s="116"/>
      <c r="AA637" s="116"/>
      <c r="AB637" s="116"/>
      <c r="AC637" s="116"/>
      <c r="AD637" s="116"/>
      <c r="AE637" s="116"/>
      <c r="AF637" s="116"/>
      <c r="AG637" s="116"/>
      <c r="AH637" s="116"/>
      <c r="AI637" s="116"/>
      <c r="AJ637" s="116"/>
      <c r="AK637" s="116"/>
      <c r="AL637" s="116"/>
      <c r="AM637" s="116"/>
      <c r="AN637" s="116"/>
      <c r="AO637" s="116"/>
      <c r="AP637" s="116"/>
      <c r="AQ637" s="116"/>
      <c r="AR637" s="116"/>
      <c r="AS637" s="116"/>
      <c r="AT637" s="116"/>
      <c r="AU637" s="116"/>
      <c r="AV637" s="116"/>
      <c r="AW637" s="117"/>
    </row>
    <row r="638" ht="15.75" customHeight="1">
      <c r="A638" s="28"/>
      <c r="B638" s="28"/>
      <c r="C638" s="28"/>
      <c r="D638" s="28"/>
      <c r="E638" s="28"/>
      <c r="F638" s="28"/>
      <c r="G638" s="28"/>
      <c r="H638" s="28"/>
      <c r="I638" s="28"/>
      <c r="J638" s="28"/>
      <c r="K638" s="28"/>
      <c r="L638" s="28"/>
      <c r="M638" s="115"/>
      <c r="N638" s="115"/>
      <c r="O638" s="115"/>
      <c r="P638" s="115"/>
      <c r="Q638" s="115"/>
      <c r="R638" s="115"/>
      <c r="S638" s="115"/>
      <c r="T638" s="115"/>
      <c r="U638" s="116"/>
      <c r="V638" s="116"/>
      <c r="W638" s="116"/>
      <c r="X638" s="116"/>
      <c r="Y638" s="116"/>
      <c r="Z638" s="116"/>
      <c r="AA638" s="116"/>
      <c r="AB638" s="116"/>
      <c r="AC638" s="116"/>
      <c r="AD638" s="116"/>
      <c r="AE638" s="116"/>
      <c r="AF638" s="116"/>
      <c r="AG638" s="116"/>
      <c r="AH638" s="116"/>
      <c r="AI638" s="116"/>
      <c r="AJ638" s="116"/>
      <c r="AK638" s="116"/>
      <c r="AL638" s="116"/>
      <c r="AM638" s="116"/>
      <c r="AN638" s="116"/>
      <c r="AO638" s="116"/>
      <c r="AP638" s="116"/>
      <c r="AQ638" s="116"/>
      <c r="AR638" s="116"/>
      <c r="AS638" s="116"/>
      <c r="AT638" s="116"/>
      <c r="AU638" s="116"/>
      <c r="AV638" s="116"/>
      <c r="AW638" s="117"/>
    </row>
    <row r="639" ht="15.75" customHeight="1">
      <c r="A639" s="28"/>
      <c r="B639" s="28"/>
      <c r="C639" s="28"/>
      <c r="D639" s="28"/>
      <c r="E639" s="28"/>
      <c r="F639" s="28"/>
      <c r="G639" s="28"/>
      <c r="H639" s="28"/>
      <c r="I639" s="28"/>
      <c r="J639" s="28"/>
      <c r="K639" s="28"/>
      <c r="L639" s="28"/>
      <c r="M639" s="115"/>
      <c r="N639" s="115"/>
      <c r="O639" s="115"/>
      <c r="P639" s="115"/>
      <c r="Q639" s="115"/>
      <c r="R639" s="115"/>
      <c r="S639" s="115"/>
      <c r="T639" s="115"/>
      <c r="U639" s="116"/>
      <c r="V639" s="116"/>
      <c r="W639" s="116"/>
      <c r="X639" s="116"/>
      <c r="Y639" s="116"/>
      <c r="Z639" s="116"/>
      <c r="AA639" s="116"/>
      <c r="AB639" s="116"/>
      <c r="AC639" s="116"/>
      <c r="AD639" s="116"/>
      <c r="AE639" s="116"/>
      <c r="AF639" s="116"/>
      <c r="AG639" s="116"/>
      <c r="AH639" s="116"/>
      <c r="AI639" s="116"/>
      <c r="AJ639" s="116"/>
      <c r="AK639" s="116"/>
      <c r="AL639" s="116"/>
      <c r="AM639" s="116"/>
      <c r="AN639" s="116"/>
      <c r="AO639" s="116"/>
      <c r="AP639" s="116"/>
      <c r="AQ639" s="116"/>
      <c r="AR639" s="116"/>
      <c r="AS639" s="116"/>
      <c r="AT639" s="116"/>
      <c r="AU639" s="116"/>
      <c r="AV639" s="116"/>
      <c r="AW639" s="117"/>
    </row>
    <row r="640" ht="15.75" customHeight="1">
      <c r="A640" s="28"/>
      <c r="B640" s="28"/>
      <c r="C640" s="28"/>
      <c r="D640" s="28"/>
      <c r="E640" s="28"/>
      <c r="F640" s="28"/>
      <c r="G640" s="28"/>
      <c r="H640" s="28"/>
      <c r="I640" s="28"/>
      <c r="J640" s="28"/>
      <c r="K640" s="28"/>
      <c r="L640" s="28"/>
      <c r="M640" s="115"/>
      <c r="N640" s="115"/>
      <c r="O640" s="115"/>
      <c r="P640" s="115"/>
      <c r="Q640" s="115"/>
      <c r="R640" s="115"/>
      <c r="S640" s="115"/>
      <c r="T640" s="115"/>
      <c r="U640" s="116"/>
      <c r="V640" s="116"/>
      <c r="W640" s="116"/>
      <c r="X640" s="116"/>
      <c r="Y640" s="116"/>
      <c r="Z640" s="116"/>
      <c r="AA640" s="116"/>
      <c r="AB640" s="116"/>
      <c r="AC640" s="116"/>
      <c r="AD640" s="116"/>
      <c r="AE640" s="116"/>
      <c r="AF640" s="116"/>
      <c r="AG640" s="116"/>
      <c r="AH640" s="116"/>
      <c r="AI640" s="116"/>
      <c r="AJ640" s="116"/>
      <c r="AK640" s="116"/>
      <c r="AL640" s="116"/>
      <c r="AM640" s="116"/>
      <c r="AN640" s="116"/>
      <c r="AO640" s="116"/>
      <c r="AP640" s="116"/>
      <c r="AQ640" s="116"/>
      <c r="AR640" s="116"/>
      <c r="AS640" s="116"/>
      <c r="AT640" s="116"/>
      <c r="AU640" s="116"/>
      <c r="AV640" s="116"/>
      <c r="AW640" s="117"/>
    </row>
    <row r="641" ht="15.75" customHeight="1">
      <c r="A641" s="28"/>
      <c r="B641" s="28"/>
      <c r="C641" s="28"/>
      <c r="D641" s="28"/>
      <c r="E641" s="28"/>
      <c r="F641" s="28"/>
      <c r="G641" s="28"/>
      <c r="H641" s="28"/>
      <c r="I641" s="28"/>
      <c r="J641" s="28"/>
      <c r="K641" s="28"/>
      <c r="L641" s="28"/>
      <c r="M641" s="115"/>
      <c r="N641" s="115"/>
      <c r="O641" s="115"/>
      <c r="P641" s="115"/>
      <c r="Q641" s="115"/>
      <c r="R641" s="115"/>
      <c r="S641" s="115"/>
      <c r="T641" s="115"/>
      <c r="U641" s="116"/>
      <c r="V641" s="116"/>
      <c r="W641" s="116"/>
      <c r="X641" s="116"/>
      <c r="Y641" s="116"/>
      <c r="Z641" s="116"/>
      <c r="AA641" s="116"/>
      <c r="AB641" s="116"/>
      <c r="AC641" s="116"/>
      <c r="AD641" s="116"/>
      <c r="AE641" s="116"/>
      <c r="AF641" s="116"/>
      <c r="AG641" s="116"/>
      <c r="AH641" s="116"/>
      <c r="AI641" s="116"/>
      <c r="AJ641" s="116"/>
      <c r="AK641" s="116"/>
      <c r="AL641" s="116"/>
      <c r="AM641" s="116"/>
      <c r="AN641" s="116"/>
      <c r="AO641" s="116"/>
      <c r="AP641" s="116"/>
      <c r="AQ641" s="116"/>
      <c r="AR641" s="116"/>
      <c r="AS641" s="116"/>
      <c r="AT641" s="116"/>
      <c r="AU641" s="116"/>
      <c r="AV641" s="116"/>
      <c r="AW641" s="117"/>
    </row>
    <row r="642" ht="15.75" customHeight="1">
      <c r="A642" s="28"/>
      <c r="B642" s="28"/>
      <c r="C642" s="28"/>
      <c r="D642" s="28"/>
      <c r="E642" s="28"/>
      <c r="F642" s="28"/>
      <c r="G642" s="28"/>
      <c r="H642" s="28"/>
      <c r="I642" s="28"/>
      <c r="J642" s="28"/>
      <c r="K642" s="28"/>
      <c r="L642" s="28"/>
      <c r="M642" s="115"/>
      <c r="N642" s="115"/>
      <c r="O642" s="115"/>
      <c r="P642" s="115"/>
      <c r="Q642" s="115"/>
      <c r="R642" s="115"/>
      <c r="S642" s="115"/>
      <c r="T642" s="115"/>
      <c r="U642" s="116"/>
      <c r="V642" s="116"/>
      <c r="W642" s="116"/>
      <c r="X642" s="116"/>
      <c r="Y642" s="116"/>
      <c r="Z642" s="116"/>
      <c r="AA642" s="116"/>
      <c r="AB642" s="116"/>
      <c r="AC642" s="116"/>
      <c r="AD642" s="116"/>
      <c r="AE642" s="116"/>
      <c r="AF642" s="116"/>
      <c r="AG642" s="116"/>
      <c r="AH642" s="116"/>
      <c r="AI642" s="116"/>
      <c r="AJ642" s="116"/>
      <c r="AK642" s="116"/>
      <c r="AL642" s="116"/>
      <c r="AM642" s="116"/>
      <c r="AN642" s="116"/>
      <c r="AO642" s="116"/>
      <c r="AP642" s="116"/>
      <c r="AQ642" s="116"/>
      <c r="AR642" s="116"/>
      <c r="AS642" s="116"/>
      <c r="AT642" s="116"/>
      <c r="AU642" s="116"/>
      <c r="AV642" s="116"/>
      <c r="AW642" s="117"/>
    </row>
    <row r="643" ht="15.75" customHeight="1">
      <c r="A643" s="28"/>
      <c r="B643" s="28"/>
      <c r="C643" s="28"/>
      <c r="D643" s="28"/>
      <c r="E643" s="28"/>
      <c r="F643" s="28"/>
      <c r="G643" s="28"/>
      <c r="H643" s="28"/>
      <c r="I643" s="28"/>
      <c r="J643" s="28"/>
      <c r="K643" s="28"/>
      <c r="L643" s="28"/>
      <c r="M643" s="115"/>
      <c r="N643" s="115"/>
      <c r="O643" s="115"/>
      <c r="P643" s="115"/>
      <c r="Q643" s="115"/>
      <c r="R643" s="115"/>
      <c r="S643" s="115"/>
      <c r="T643" s="115"/>
      <c r="U643" s="116"/>
      <c r="V643" s="116"/>
      <c r="W643" s="116"/>
      <c r="X643" s="116"/>
      <c r="Y643" s="116"/>
      <c r="Z643" s="116"/>
      <c r="AA643" s="116"/>
      <c r="AB643" s="116"/>
      <c r="AC643" s="116"/>
      <c r="AD643" s="116"/>
      <c r="AE643" s="116"/>
      <c r="AF643" s="116"/>
      <c r="AG643" s="116"/>
      <c r="AH643" s="116"/>
      <c r="AI643" s="116"/>
      <c r="AJ643" s="116"/>
      <c r="AK643" s="116"/>
      <c r="AL643" s="116"/>
      <c r="AM643" s="116"/>
      <c r="AN643" s="116"/>
      <c r="AO643" s="116"/>
      <c r="AP643" s="116"/>
      <c r="AQ643" s="116"/>
      <c r="AR643" s="116"/>
      <c r="AS643" s="116"/>
      <c r="AT643" s="116"/>
      <c r="AU643" s="116"/>
      <c r="AV643" s="116"/>
      <c r="AW643" s="117"/>
    </row>
    <row r="644" ht="15.75" customHeight="1">
      <c r="A644" s="28"/>
      <c r="B644" s="28"/>
      <c r="C644" s="28"/>
      <c r="D644" s="28"/>
      <c r="E644" s="28"/>
      <c r="F644" s="28"/>
      <c r="G644" s="28"/>
      <c r="H644" s="28"/>
      <c r="I644" s="28"/>
      <c r="J644" s="28"/>
      <c r="K644" s="28"/>
      <c r="L644" s="28"/>
      <c r="M644" s="115"/>
      <c r="N644" s="115"/>
      <c r="O644" s="115"/>
      <c r="P644" s="115"/>
      <c r="Q644" s="115"/>
      <c r="R644" s="115"/>
      <c r="S644" s="115"/>
      <c r="T644" s="115"/>
      <c r="U644" s="116"/>
      <c r="V644" s="116"/>
      <c r="W644" s="116"/>
      <c r="X644" s="116"/>
      <c r="Y644" s="116"/>
      <c r="Z644" s="116"/>
      <c r="AA644" s="116"/>
      <c r="AB644" s="116"/>
      <c r="AC644" s="116"/>
      <c r="AD644" s="116"/>
      <c r="AE644" s="116"/>
      <c r="AF644" s="116"/>
      <c r="AG644" s="116"/>
      <c r="AH644" s="116"/>
      <c r="AI644" s="116"/>
      <c r="AJ644" s="116"/>
      <c r="AK644" s="116"/>
      <c r="AL644" s="116"/>
      <c r="AM644" s="116"/>
      <c r="AN644" s="116"/>
      <c r="AO644" s="116"/>
      <c r="AP644" s="116"/>
      <c r="AQ644" s="116"/>
      <c r="AR644" s="116"/>
      <c r="AS644" s="116"/>
      <c r="AT644" s="116"/>
      <c r="AU644" s="116"/>
      <c r="AV644" s="116"/>
      <c r="AW644" s="117"/>
    </row>
    <row r="645" ht="15.75" customHeight="1">
      <c r="A645" s="28"/>
      <c r="B645" s="28"/>
      <c r="C645" s="28"/>
      <c r="D645" s="28"/>
      <c r="E645" s="28"/>
      <c r="F645" s="28"/>
      <c r="G645" s="28"/>
      <c r="H645" s="28"/>
      <c r="I645" s="28"/>
      <c r="J645" s="28"/>
      <c r="K645" s="28"/>
      <c r="L645" s="28"/>
      <c r="M645" s="115"/>
      <c r="N645" s="115"/>
      <c r="O645" s="115"/>
      <c r="P645" s="115"/>
      <c r="Q645" s="115"/>
      <c r="R645" s="115"/>
      <c r="S645" s="115"/>
      <c r="T645" s="115"/>
      <c r="U645" s="116"/>
      <c r="V645" s="116"/>
      <c r="W645" s="116"/>
      <c r="X645" s="116"/>
      <c r="Y645" s="116"/>
      <c r="Z645" s="116"/>
      <c r="AA645" s="116"/>
      <c r="AB645" s="116"/>
      <c r="AC645" s="116"/>
      <c r="AD645" s="116"/>
      <c r="AE645" s="116"/>
      <c r="AF645" s="116"/>
      <c r="AG645" s="116"/>
      <c r="AH645" s="116"/>
      <c r="AI645" s="116"/>
      <c r="AJ645" s="116"/>
      <c r="AK645" s="116"/>
      <c r="AL645" s="116"/>
      <c r="AM645" s="116"/>
      <c r="AN645" s="116"/>
      <c r="AO645" s="116"/>
      <c r="AP645" s="116"/>
      <c r="AQ645" s="116"/>
      <c r="AR645" s="116"/>
      <c r="AS645" s="116"/>
      <c r="AT645" s="116"/>
      <c r="AU645" s="116"/>
      <c r="AV645" s="116"/>
      <c r="AW645" s="117"/>
    </row>
    <row r="646" ht="15.75" customHeight="1">
      <c r="A646" s="28"/>
      <c r="B646" s="28"/>
      <c r="C646" s="28"/>
      <c r="D646" s="28"/>
      <c r="E646" s="28"/>
      <c r="F646" s="28"/>
      <c r="G646" s="28"/>
      <c r="H646" s="28"/>
      <c r="I646" s="28"/>
      <c r="J646" s="28"/>
      <c r="K646" s="28"/>
      <c r="L646" s="28"/>
      <c r="M646" s="115"/>
      <c r="N646" s="115"/>
      <c r="O646" s="115"/>
      <c r="P646" s="115"/>
      <c r="Q646" s="115"/>
      <c r="R646" s="115"/>
      <c r="S646" s="115"/>
      <c r="T646" s="115"/>
      <c r="U646" s="116"/>
      <c r="V646" s="116"/>
      <c r="W646" s="116"/>
      <c r="X646" s="116"/>
      <c r="Y646" s="116"/>
      <c r="Z646" s="116"/>
      <c r="AA646" s="116"/>
      <c r="AB646" s="116"/>
      <c r="AC646" s="116"/>
      <c r="AD646" s="116"/>
      <c r="AE646" s="116"/>
      <c r="AF646" s="116"/>
      <c r="AG646" s="116"/>
      <c r="AH646" s="116"/>
      <c r="AI646" s="116"/>
      <c r="AJ646" s="116"/>
      <c r="AK646" s="116"/>
      <c r="AL646" s="116"/>
      <c r="AM646" s="116"/>
      <c r="AN646" s="116"/>
      <c r="AO646" s="116"/>
      <c r="AP646" s="116"/>
      <c r="AQ646" s="116"/>
      <c r="AR646" s="116"/>
      <c r="AS646" s="116"/>
      <c r="AT646" s="116"/>
      <c r="AU646" s="116"/>
      <c r="AV646" s="116"/>
      <c r="AW646" s="117"/>
    </row>
    <row r="647" ht="15.75" customHeight="1">
      <c r="A647" s="28"/>
      <c r="B647" s="28"/>
      <c r="C647" s="28"/>
      <c r="D647" s="28"/>
      <c r="E647" s="28"/>
      <c r="F647" s="28"/>
      <c r="G647" s="28"/>
      <c r="H647" s="28"/>
      <c r="I647" s="28"/>
      <c r="J647" s="28"/>
      <c r="K647" s="28"/>
      <c r="L647" s="28"/>
      <c r="M647" s="115"/>
      <c r="N647" s="115"/>
      <c r="O647" s="115"/>
      <c r="P647" s="115"/>
      <c r="Q647" s="115"/>
      <c r="R647" s="115"/>
      <c r="S647" s="115"/>
      <c r="T647" s="115"/>
      <c r="U647" s="116"/>
      <c r="V647" s="116"/>
      <c r="W647" s="116"/>
      <c r="X647" s="116"/>
      <c r="Y647" s="116"/>
      <c r="Z647" s="116"/>
      <c r="AA647" s="116"/>
      <c r="AB647" s="116"/>
      <c r="AC647" s="116"/>
      <c r="AD647" s="116"/>
      <c r="AE647" s="116"/>
      <c r="AF647" s="116"/>
      <c r="AG647" s="116"/>
      <c r="AH647" s="116"/>
      <c r="AI647" s="116"/>
      <c r="AJ647" s="116"/>
      <c r="AK647" s="116"/>
      <c r="AL647" s="116"/>
      <c r="AM647" s="116"/>
      <c r="AN647" s="116"/>
      <c r="AO647" s="116"/>
      <c r="AP647" s="116"/>
      <c r="AQ647" s="116"/>
      <c r="AR647" s="116"/>
      <c r="AS647" s="116"/>
      <c r="AT647" s="116"/>
      <c r="AU647" s="116"/>
      <c r="AV647" s="116"/>
      <c r="AW647" s="117"/>
    </row>
    <row r="648" ht="15.75" customHeight="1">
      <c r="A648" s="28"/>
      <c r="B648" s="28"/>
      <c r="C648" s="28"/>
      <c r="D648" s="28"/>
      <c r="E648" s="28"/>
      <c r="F648" s="28"/>
      <c r="G648" s="28"/>
      <c r="H648" s="28"/>
      <c r="I648" s="28"/>
      <c r="J648" s="28"/>
      <c r="K648" s="28"/>
      <c r="L648" s="28"/>
      <c r="M648" s="115"/>
      <c r="N648" s="115"/>
      <c r="O648" s="115"/>
      <c r="P648" s="115"/>
      <c r="Q648" s="115"/>
      <c r="R648" s="115"/>
      <c r="S648" s="115"/>
      <c r="T648" s="115"/>
      <c r="U648" s="116"/>
      <c r="V648" s="116"/>
      <c r="W648" s="116"/>
      <c r="X648" s="116"/>
      <c r="Y648" s="116"/>
      <c r="Z648" s="116"/>
      <c r="AA648" s="116"/>
      <c r="AB648" s="116"/>
      <c r="AC648" s="116"/>
      <c r="AD648" s="116"/>
      <c r="AE648" s="116"/>
      <c r="AF648" s="116"/>
      <c r="AG648" s="116"/>
      <c r="AH648" s="116"/>
      <c r="AI648" s="116"/>
      <c r="AJ648" s="116"/>
      <c r="AK648" s="116"/>
      <c r="AL648" s="116"/>
      <c r="AM648" s="116"/>
      <c r="AN648" s="116"/>
      <c r="AO648" s="116"/>
      <c r="AP648" s="116"/>
      <c r="AQ648" s="116"/>
      <c r="AR648" s="116"/>
      <c r="AS648" s="116"/>
      <c r="AT648" s="116"/>
      <c r="AU648" s="116"/>
      <c r="AV648" s="116"/>
      <c r="AW648" s="117"/>
    </row>
    <row r="649" ht="15.75" customHeight="1">
      <c r="A649" s="28"/>
      <c r="B649" s="28"/>
      <c r="C649" s="28"/>
      <c r="D649" s="28"/>
      <c r="E649" s="28"/>
      <c r="F649" s="28"/>
      <c r="G649" s="28"/>
      <c r="H649" s="28"/>
      <c r="I649" s="28"/>
      <c r="J649" s="28"/>
      <c r="K649" s="28"/>
      <c r="L649" s="28"/>
      <c r="M649" s="115"/>
      <c r="N649" s="115"/>
      <c r="O649" s="115"/>
      <c r="P649" s="115"/>
      <c r="Q649" s="115"/>
      <c r="R649" s="115"/>
      <c r="S649" s="115"/>
      <c r="T649" s="115"/>
      <c r="U649" s="116"/>
      <c r="V649" s="116"/>
      <c r="W649" s="116"/>
      <c r="X649" s="116"/>
      <c r="Y649" s="116"/>
      <c r="Z649" s="116"/>
      <c r="AA649" s="116"/>
      <c r="AB649" s="116"/>
      <c r="AC649" s="116"/>
      <c r="AD649" s="116"/>
      <c r="AE649" s="116"/>
      <c r="AF649" s="116"/>
      <c r="AG649" s="116"/>
      <c r="AH649" s="116"/>
      <c r="AI649" s="116"/>
      <c r="AJ649" s="116"/>
      <c r="AK649" s="116"/>
      <c r="AL649" s="116"/>
      <c r="AM649" s="116"/>
      <c r="AN649" s="116"/>
      <c r="AO649" s="116"/>
      <c r="AP649" s="116"/>
      <c r="AQ649" s="116"/>
      <c r="AR649" s="116"/>
      <c r="AS649" s="116"/>
      <c r="AT649" s="116"/>
      <c r="AU649" s="116"/>
      <c r="AV649" s="116"/>
      <c r="AW649" s="117"/>
    </row>
    <row r="650" ht="15.75" customHeight="1">
      <c r="A650" s="28"/>
      <c r="B650" s="28"/>
      <c r="C650" s="28"/>
      <c r="D650" s="28"/>
      <c r="E650" s="28"/>
      <c r="F650" s="28"/>
      <c r="G650" s="28"/>
      <c r="H650" s="28"/>
      <c r="I650" s="28"/>
      <c r="J650" s="28"/>
      <c r="K650" s="28"/>
      <c r="L650" s="28"/>
      <c r="M650" s="115"/>
      <c r="N650" s="115"/>
      <c r="O650" s="115"/>
      <c r="P650" s="115"/>
      <c r="Q650" s="115"/>
      <c r="R650" s="115"/>
      <c r="S650" s="115"/>
      <c r="T650" s="115"/>
      <c r="U650" s="116"/>
      <c r="V650" s="116"/>
      <c r="W650" s="116"/>
      <c r="X650" s="116"/>
      <c r="Y650" s="116"/>
      <c r="Z650" s="116"/>
      <c r="AA650" s="116"/>
      <c r="AB650" s="116"/>
      <c r="AC650" s="116"/>
      <c r="AD650" s="116"/>
      <c r="AE650" s="116"/>
      <c r="AF650" s="116"/>
      <c r="AG650" s="116"/>
      <c r="AH650" s="116"/>
      <c r="AI650" s="116"/>
      <c r="AJ650" s="116"/>
      <c r="AK650" s="116"/>
      <c r="AL650" s="116"/>
      <c r="AM650" s="116"/>
      <c r="AN650" s="116"/>
      <c r="AO650" s="116"/>
      <c r="AP650" s="116"/>
      <c r="AQ650" s="116"/>
      <c r="AR650" s="116"/>
      <c r="AS650" s="116"/>
      <c r="AT650" s="116"/>
      <c r="AU650" s="116"/>
      <c r="AV650" s="116"/>
      <c r="AW650" s="117"/>
    </row>
    <row r="651" ht="15.75" customHeight="1">
      <c r="A651" s="28"/>
      <c r="B651" s="28"/>
      <c r="C651" s="28"/>
      <c r="D651" s="28"/>
      <c r="E651" s="28"/>
      <c r="F651" s="28"/>
      <c r="G651" s="28"/>
      <c r="H651" s="28"/>
      <c r="I651" s="28"/>
      <c r="J651" s="28"/>
      <c r="K651" s="28"/>
      <c r="L651" s="28"/>
      <c r="M651" s="115"/>
      <c r="N651" s="115"/>
      <c r="O651" s="115"/>
      <c r="P651" s="115"/>
      <c r="Q651" s="115"/>
      <c r="R651" s="115"/>
      <c r="S651" s="115"/>
      <c r="T651" s="115"/>
      <c r="U651" s="116"/>
      <c r="V651" s="116"/>
      <c r="W651" s="116"/>
      <c r="X651" s="116"/>
      <c r="Y651" s="116"/>
      <c r="Z651" s="116"/>
      <c r="AA651" s="116"/>
      <c r="AB651" s="116"/>
      <c r="AC651" s="116"/>
      <c r="AD651" s="116"/>
      <c r="AE651" s="116"/>
      <c r="AF651" s="116"/>
      <c r="AG651" s="116"/>
      <c r="AH651" s="116"/>
      <c r="AI651" s="116"/>
      <c r="AJ651" s="116"/>
      <c r="AK651" s="116"/>
      <c r="AL651" s="116"/>
      <c r="AM651" s="116"/>
      <c r="AN651" s="116"/>
      <c r="AO651" s="116"/>
      <c r="AP651" s="116"/>
      <c r="AQ651" s="116"/>
      <c r="AR651" s="116"/>
      <c r="AS651" s="116"/>
      <c r="AT651" s="116"/>
      <c r="AU651" s="116"/>
      <c r="AV651" s="116"/>
      <c r="AW651" s="117"/>
    </row>
    <row r="652" ht="15.75" customHeight="1">
      <c r="A652" s="28"/>
      <c r="B652" s="28"/>
      <c r="C652" s="28"/>
      <c r="D652" s="28"/>
      <c r="E652" s="28"/>
      <c r="F652" s="28"/>
      <c r="G652" s="28"/>
      <c r="H652" s="28"/>
      <c r="I652" s="28"/>
      <c r="J652" s="28"/>
      <c r="K652" s="28"/>
      <c r="L652" s="28"/>
      <c r="M652" s="115"/>
      <c r="N652" s="115"/>
      <c r="O652" s="115"/>
      <c r="P652" s="115"/>
      <c r="Q652" s="115"/>
      <c r="R652" s="115"/>
      <c r="S652" s="115"/>
      <c r="T652" s="115"/>
      <c r="U652" s="116"/>
      <c r="V652" s="116"/>
      <c r="W652" s="116"/>
      <c r="X652" s="116"/>
      <c r="Y652" s="116"/>
      <c r="Z652" s="116"/>
      <c r="AA652" s="116"/>
      <c r="AB652" s="116"/>
      <c r="AC652" s="116"/>
      <c r="AD652" s="116"/>
      <c r="AE652" s="116"/>
      <c r="AF652" s="116"/>
      <c r="AG652" s="116"/>
      <c r="AH652" s="116"/>
      <c r="AI652" s="116"/>
      <c r="AJ652" s="116"/>
      <c r="AK652" s="116"/>
      <c r="AL652" s="116"/>
      <c r="AM652" s="116"/>
      <c r="AN652" s="116"/>
      <c r="AO652" s="116"/>
      <c r="AP652" s="116"/>
      <c r="AQ652" s="116"/>
      <c r="AR652" s="116"/>
      <c r="AS652" s="116"/>
      <c r="AT652" s="116"/>
      <c r="AU652" s="116"/>
      <c r="AV652" s="116"/>
      <c r="AW652" s="117"/>
    </row>
    <row r="653" ht="15.75" customHeight="1">
      <c r="A653" s="28"/>
      <c r="B653" s="28"/>
      <c r="C653" s="28"/>
      <c r="D653" s="28"/>
      <c r="E653" s="28"/>
      <c r="F653" s="28"/>
      <c r="G653" s="28"/>
      <c r="H653" s="28"/>
      <c r="I653" s="28"/>
      <c r="J653" s="28"/>
      <c r="K653" s="28"/>
      <c r="L653" s="28"/>
      <c r="M653" s="115"/>
      <c r="N653" s="115"/>
      <c r="O653" s="115"/>
      <c r="P653" s="115"/>
      <c r="Q653" s="115"/>
      <c r="R653" s="115"/>
      <c r="S653" s="115"/>
      <c r="T653" s="115"/>
      <c r="U653" s="116"/>
      <c r="V653" s="116"/>
      <c r="W653" s="116"/>
      <c r="X653" s="116"/>
      <c r="Y653" s="116"/>
      <c r="Z653" s="116"/>
      <c r="AA653" s="116"/>
      <c r="AB653" s="116"/>
      <c r="AC653" s="116"/>
      <c r="AD653" s="116"/>
      <c r="AE653" s="116"/>
      <c r="AF653" s="116"/>
      <c r="AG653" s="116"/>
      <c r="AH653" s="116"/>
      <c r="AI653" s="116"/>
      <c r="AJ653" s="116"/>
      <c r="AK653" s="116"/>
      <c r="AL653" s="116"/>
      <c r="AM653" s="116"/>
      <c r="AN653" s="116"/>
      <c r="AO653" s="116"/>
      <c r="AP653" s="116"/>
      <c r="AQ653" s="116"/>
      <c r="AR653" s="116"/>
      <c r="AS653" s="116"/>
      <c r="AT653" s="116"/>
      <c r="AU653" s="116"/>
      <c r="AV653" s="116"/>
      <c r="AW653" s="117"/>
    </row>
    <row r="654" ht="15.75" customHeight="1">
      <c r="A654" s="28"/>
      <c r="B654" s="28"/>
      <c r="C654" s="28"/>
      <c r="D654" s="28"/>
      <c r="E654" s="28"/>
      <c r="F654" s="28"/>
      <c r="G654" s="28"/>
      <c r="H654" s="28"/>
      <c r="I654" s="28"/>
      <c r="J654" s="28"/>
      <c r="K654" s="28"/>
      <c r="L654" s="28"/>
      <c r="M654" s="115"/>
      <c r="N654" s="115"/>
      <c r="O654" s="115"/>
      <c r="P654" s="115"/>
      <c r="Q654" s="115"/>
      <c r="R654" s="115"/>
      <c r="S654" s="115"/>
      <c r="T654" s="115"/>
      <c r="U654" s="116"/>
      <c r="V654" s="116"/>
      <c r="W654" s="116"/>
      <c r="X654" s="116"/>
      <c r="Y654" s="116"/>
      <c r="Z654" s="116"/>
      <c r="AA654" s="116"/>
      <c r="AB654" s="116"/>
      <c r="AC654" s="116"/>
      <c r="AD654" s="116"/>
      <c r="AE654" s="116"/>
      <c r="AF654" s="116"/>
      <c r="AG654" s="116"/>
      <c r="AH654" s="116"/>
      <c r="AI654" s="116"/>
      <c r="AJ654" s="116"/>
      <c r="AK654" s="116"/>
      <c r="AL654" s="116"/>
      <c r="AM654" s="116"/>
      <c r="AN654" s="116"/>
      <c r="AO654" s="116"/>
      <c r="AP654" s="116"/>
      <c r="AQ654" s="116"/>
      <c r="AR654" s="116"/>
      <c r="AS654" s="116"/>
      <c r="AT654" s="116"/>
      <c r="AU654" s="116"/>
      <c r="AV654" s="116"/>
      <c r="AW654" s="117"/>
    </row>
    <row r="655" ht="15.75" customHeight="1">
      <c r="A655" s="28"/>
      <c r="B655" s="28"/>
      <c r="C655" s="28"/>
      <c r="D655" s="28"/>
      <c r="E655" s="28"/>
      <c r="F655" s="28"/>
      <c r="G655" s="28"/>
      <c r="H655" s="28"/>
      <c r="I655" s="28"/>
      <c r="J655" s="28"/>
      <c r="K655" s="28"/>
      <c r="L655" s="28"/>
      <c r="M655" s="115"/>
      <c r="N655" s="115"/>
      <c r="O655" s="115"/>
      <c r="P655" s="115"/>
      <c r="Q655" s="115"/>
      <c r="R655" s="115"/>
      <c r="S655" s="115"/>
      <c r="T655" s="115"/>
      <c r="U655" s="116"/>
      <c r="V655" s="116"/>
      <c r="W655" s="116"/>
      <c r="X655" s="116"/>
      <c r="Y655" s="116"/>
      <c r="Z655" s="116"/>
      <c r="AA655" s="116"/>
      <c r="AB655" s="116"/>
      <c r="AC655" s="116"/>
      <c r="AD655" s="116"/>
      <c r="AE655" s="116"/>
      <c r="AF655" s="116"/>
      <c r="AG655" s="116"/>
      <c r="AH655" s="116"/>
      <c r="AI655" s="116"/>
      <c r="AJ655" s="116"/>
      <c r="AK655" s="116"/>
      <c r="AL655" s="116"/>
      <c r="AM655" s="116"/>
      <c r="AN655" s="116"/>
      <c r="AO655" s="116"/>
      <c r="AP655" s="116"/>
      <c r="AQ655" s="116"/>
      <c r="AR655" s="116"/>
      <c r="AS655" s="116"/>
      <c r="AT655" s="116"/>
      <c r="AU655" s="116"/>
      <c r="AV655" s="116"/>
      <c r="AW655" s="117"/>
    </row>
    <row r="656" ht="15.75" customHeight="1">
      <c r="A656" s="28"/>
      <c r="B656" s="28"/>
      <c r="C656" s="28"/>
      <c r="D656" s="28"/>
      <c r="E656" s="28"/>
      <c r="F656" s="28"/>
      <c r="G656" s="28"/>
      <c r="H656" s="28"/>
      <c r="I656" s="28"/>
      <c r="J656" s="28"/>
      <c r="K656" s="28"/>
      <c r="L656" s="28"/>
      <c r="M656" s="115"/>
      <c r="N656" s="115"/>
      <c r="O656" s="115"/>
      <c r="P656" s="115"/>
      <c r="Q656" s="115"/>
      <c r="R656" s="115"/>
      <c r="S656" s="115"/>
      <c r="T656" s="115"/>
      <c r="U656" s="116"/>
      <c r="V656" s="116"/>
      <c r="W656" s="116"/>
      <c r="X656" s="116"/>
      <c r="Y656" s="116"/>
      <c r="Z656" s="116"/>
      <c r="AA656" s="116"/>
      <c r="AB656" s="116"/>
      <c r="AC656" s="116"/>
      <c r="AD656" s="116"/>
      <c r="AE656" s="116"/>
      <c r="AF656" s="116"/>
      <c r="AG656" s="116"/>
      <c r="AH656" s="116"/>
      <c r="AI656" s="116"/>
      <c r="AJ656" s="116"/>
      <c r="AK656" s="116"/>
      <c r="AL656" s="116"/>
      <c r="AM656" s="116"/>
      <c r="AN656" s="116"/>
      <c r="AO656" s="116"/>
      <c r="AP656" s="116"/>
      <c r="AQ656" s="116"/>
      <c r="AR656" s="116"/>
      <c r="AS656" s="116"/>
      <c r="AT656" s="116"/>
      <c r="AU656" s="116"/>
      <c r="AV656" s="116"/>
      <c r="AW656" s="117"/>
    </row>
    <row r="657" ht="15.75" customHeight="1">
      <c r="A657" s="28"/>
      <c r="B657" s="28"/>
      <c r="C657" s="28"/>
      <c r="D657" s="28"/>
      <c r="E657" s="28"/>
      <c r="F657" s="28"/>
      <c r="G657" s="28"/>
      <c r="H657" s="28"/>
      <c r="I657" s="28"/>
      <c r="J657" s="28"/>
      <c r="K657" s="28"/>
      <c r="L657" s="28"/>
      <c r="M657" s="115"/>
      <c r="N657" s="115"/>
      <c r="O657" s="115"/>
      <c r="P657" s="115"/>
      <c r="Q657" s="115"/>
      <c r="R657" s="115"/>
      <c r="S657" s="115"/>
      <c r="T657" s="115"/>
      <c r="U657" s="116"/>
      <c r="V657" s="116"/>
      <c r="W657" s="116"/>
      <c r="X657" s="116"/>
      <c r="Y657" s="116"/>
      <c r="Z657" s="116"/>
      <c r="AA657" s="116"/>
      <c r="AB657" s="116"/>
      <c r="AC657" s="116"/>
      <c r="AD657" s="116"/>
      <c r="AE657" s="116"/>
      <c r="AF657" s="116"/>
      <c r="AG657" s="116"/>
      <c r="AH657" s="116"/>
      <c r="AI657" s="116"/>
      <c r="AJ657" s="116"/>
      <c r="AK657" s="116"/>
      <c r="AL657" s="116"/>
      <c r="AM657" s="116"/>
      <c r="AN657" s="116"/>
      <c r="AO657" s="116"/>
      <c r="AP657" s="116"/>
      <c r="AQ657" s="116"/>
      <c r="AR657" s="116"/>
      <c r="AS657" s="116"/>
      <c r="AT657" s="116"/>
      <c r="AU657" s="116"/>
      <c r="AV657" s="116"/>
      <c r="AW657" s="117"/>
    </row>
    <row r="658" ht="15.75" customHeight="1">
      <c r="A658" s="28"/>
      <c r="B658" s="28"/>
      <c r="C658" s="28"/>
      <c r="D658" s="28"/>
      <c r="E658" s="28"/>
      <c r="F658" s="28"/>
      <c r="G658" s="28"/>
      <c r="H658" s="28"/>
      <c r="I658" s="28"/>
      <c r="J658" s="28"/>
      <c r="K658" s="28"/>
      <c r="L658" s="28"/>
      <c r="M658" s="115"/>
      <c r="N658" s="115"/>
      <c r="O658" s="115"/>
      <c r="P658" s="115"/>
      <c r="Q658" s="115"/>
      <c r="R658" s="115"/>
      <c r="S658" s="115"/>
      <c r="T658" s="115"/>
      <c r="U658" s="116"/>
      <c r="V658" s="116"/>
      <c r="W658" s="116"/>
      <c r="X658" s="116"/>
      <c r="Y658" s="116"/>
      <c r="Z658" s="116"/>
      <c r="AA658" s="116"/>
      <c r="AB658" s="116"/>
      <c r="AC658" s="116"/>
      <c r="AD658" s="116"/>
      <c r="AE658" s="116"/>
      <c r="AF658" s="116"/>
      <c r="AG658" s="116"/>
      <c r="AH658" s="116"/>
      <c r="AI658" s="116"/>
      <c r="AJ658" s="116"/>
      <c r="AK658" s="116"/>
      <c r="AL658" s="116"/>
      <c r="AM658" s="116"/>
      <c r="AN658" s="116"/>
      <c r="AO658" s="116"/>
      <c r="AP658" s="116"/>
      <c r="AQ658" s="116"/>
      <c r="AR658" s="116"/>
      <c r="AS658" s="116"/>
      <c r="AT658" s="116"/>
      <c r="AU658" s="116"/>
      <c r="AV658" s="116"/>
      <c r="AW658" s="117"/>
    </row>
    <row r="659" ht="15.75" customHeight="1">
      <c r="A659" s="28"/>
      <c r="B659" s="28"/>
      <c r="C659" s="28"/>
      <c r="D659" s="28"/>
      <c r="E659" s="28"/>
      <c r="F659" s="28"/>
      <c r="G659" s="28"/>
      <c r="H659" s="28"/>
      <c r="I659" s="28"/>
      <c r="J659" s="28"/>
      <c r="K659" s="28"/>
      <c r="L659" s="28"/>
      <c r="M659" s="115"/>
      <c r="N659" s="115"/>
      <c r="O659" s="115"/>
      <c r="P659" s="115"/>
      <c r="Q659" s="115"/>
      <c r="R659" s="115"/>
      <c r="S659" s="115"/>
      <c r="T659" s="115"/>
      <c r="U659" s="116"/>
      <c r="V659" s="116"/>
      <c r="W659" s="116"/>
      <c r="X659" s="116"/>
      <c r="Y659" s="116"/>
      <c r="Z659" s="116"/>
      <c r="AA659" s="116"/>
      <c r="AB659" s="116"/>
      <c r="AC659" s="116"/>
      <c r="AD659" s="116"/>
      <c r="AE659" s="116"/>
      <c r="AF659" s="116"/>
      <c r="AG659" s="116"/>
      <c r="AH659" s="116"/>
      <c r="AI659" s="116"/>
      <c r="AJ659" s="116"/>
      <c r="AK659" s="116"/>
      <c r="AL659" s="116"/>
      <c r="AM659" s="116"/>
      <c r="AN659" s="116"/>
      <c r="AO659" s="116"/>
      <c r="AP659" s="116"/>
      <c r="AQ659" s="116"/>
      <c r="AR659" s="116"/>
      <c r="AS659" s="116"/>
      <c r="AT659" s="116"/>
      <c r="AU659" s="116"/>
      <c r="AV659" s="116"/>
      <c r="AW659" s="117"/>
    </row>
    <row r="660" ht="15.75" customHeight="1">
      <c r="A660" s="28"/>
      <c r="B660" s="28"/>
      <c r="C660" s="28"/>
      <c r="D660" s="28"/>
      <c r="E660" s="28"/>
      <c r="F660" s="28"/>
      <c r="G660" s="28"/>
      <c r="H660" s="28"/>
      <c r="I660" s="28"/>
      <c r="J660" s="28"/>
      <c r="K660" s="28"/>
      <c r="L660" s="28"/>
      <c r="M660" s="115"/>
      <c r="N660" s="115"/>
      <c r="O660" s="115"/>
      <c r="P660" s="115"/>
      <c r="Q660" s="115"/>
      <c r="R660" s="115"/>
      <c r="S660" s="115"/>
      <c r="T660" s="115"/>
      <c r="U660" s="116"/>
      <c r="V660" s="116"/>
      <c r="W660" s="116"/>
      <c r="X660" s="116"/>
      <c r="Y660" s="116"/>
      <c r="Z660" s="116"/>
      <c r="AA660" s="116"/>
      <c r="AB660" s="116"/>
      <c r="AC660" s="116"/>
      <c r="AD660" s="116"/>
      <c r="AE660" s="116"/>
      <c r="AF660" s="116"/>
      <c r="AG660" s="116"/>
      <c r="AH660" s="116"/>
      <c r="AI660" s="116"/>
      <c r="AJ660" s="116"/>
      <c r="AK660" s="116"/>
      <c r="AL660" s="116"/>
      <c r="AM660" s="116"/>
      <c r="AN660" s="116"/>
      <c r="AO660" s="116"/>
      <c r="AP660" s="116"/>
      <c r="AQ660" s="116"/>
      <c r="AR660" s="116"/>
      <c r="AS660" s="116"/>
      <c r="AT660" s="116"/>
      <c r="AU660" s="116"/>
      <c r="AV660" s="116"/>
      <c r="AW660" s="117"/>
    </row>
    <row r="661" ht="15.75" customHeight="1">
      <c r="A661" s="28"/>
      <c r="B661" s="28"/>
      <c r="C661" s="28"/>
      <c r="D661" s="28"/>
      <c r="E661" s="28"/>
      <c r="F661" s="28"/>
      <c r="G661" s="28"/>
      <c r="H661" s="28"/>
      <c r="I661" s="28"/>
      <c r="J661" s="28"/>
      <c r="K661" s="28"/>
      <c r="L661" s="28"/>
      <c r="M661" s="115"/>
      <c r="N661" s="115"/>
      <c r="O661" s="115"/>
      <c r="P661" s="115"/>
      <c r="Q661" s="115"/>
      <c r="R661" s="115"/>
      <c r="S661" s="115"/>
      <c r="T661" s="115"/>
      <c r="U661" s="116"/>
      <c r="V661" s="116"/>
      <c r="W661" s="116"/>
      <c r="X661" s="116"/>
      <c r="Y661" s="116"/>
      <c r="Z661" s="116"/>
      <c r="AA661" s="116"/>
      <c r="AB661" s="116"/>
      <c r="AC661" s="116"/>
      <c r="AD661" s="116"/>
      <c r="AE661" s="116"/>
      <c r="AF661" s="116"/>
      <c r="AG661" s="116"/>
      <c r="AH661" s="116"/>
      <c r="AI661" s="116"/>
      <c r="AJ661" s="116"/>
      <c r="AK661" s="116"/>
      <c r="AL661" s="116"/>
      <c r="AM661" s="116"/>
      <c r="AN661" s="116"/>
      <c r="AO661" s="116"/>
      <c r="AP661" s="116"/>
      <c r="AQ661" s="116"/>
      <c r="AR661" s="116"/>
      <c r="AS661" s="116"/>
      <c r="AT661" s="116"/>
      <c r="AU661" s="116"/>
      <c r="AV661" s="116"/>
      <c r="AW661" s="117"/>
    </row>
    <row r="662" ht="15.75" customHeight="1">
      <c r="A662" s="28"/>
      <c r="B662" s="28"/>
      <c r="C662" s="28"/>
      <c r="D662" s="28"/>
      <c r="E662" s="28"/>
      <c r="F662" s="28"/>
      <c r="G662" s="28"/>
      <c r="H662" s="28"/>
      <c r="I662" s="28"/>
      <c r="J662" s="28"/>
      <c r="K662" s="28"/>
      <c r="L662" s="28"/>
      <c r="M662" s="115"/>
      <c r="N662" s="115"/>
      <c r="O662" s="115"/>
      <c r="P662" s="115"/>
      <c r="Q662" s="115"/>
      <c r="R662" s="115"/>
      <c r="S662" s="115"/>
      <c r="T662" s="115"/>
      <c r="U662" s="116"/>
      <c r="V662" s="116"/>
      <c r="W662" s="116"/>
      <c r="X662" s="116"/>
      <c r="Y662" s="116"/>
      <c r="Z662" s="116"/>
      <c r="AA662" s="116"/>
      <c r="AB662" s="116"/>
      <c r="AC662" s="116"/>
      <c r="AD662" s="116"/>
      <c r="AE662" s="116"/>
      <c r="AF662" s="116"/>
      <c r="AG662" s="116"/>
      <c r="AH662" s="116"/>
      <c r="AI662" s="116"/>
      <c r="AJ662" s="116"/>
      <c r="AK662" s="116"/>
      <c r="AL662" s="116"/>
      <c r="AM662" s="116"/>
      <c r="AN662" s="116"/>
      <c r="AO662" s="116"/>
      <c r="AP662" s="116"/>
      <c r="AQ662" s="116"/>
      <c r="AR662" s="116"/>
      <c r="AS662" s="116"/>
      <c r="AT662" s="116"/>
      <c r="AU662" s="116"/>
      <c r="AV662" s="116"/>
      <c r="AW662" s="117"/>
    </row>
    <row r="663" ht="15.75" customHeight="1">
      <c r="A663" s="28"/>
      <c r="B663" s="28"/>
      <c r="C663" s="28"/>
      <c r="D663" s="28"/>
      <c r="E663" s="28"/>
      <c r="F663" s="28"/>
      <c r="G663" s="28"/>
      <c r="H663" s="28"/>
      <c r="I663" s="28"/>
      <c r="J663" s="28"/>
      <c r="K663" s="28"/>
      <c r="L663" s="28"/>
      <c r="M663" s="115"/>
      <c r="N663" s="115"/>
      <c r="O663" s="115"/>
      <c r="P663" s="115"/>
      <c r="Q663" s="115"/>
      <c r="R663" s="115"/>
      <c r="S663" s="115"/>
      <c r="T663" s="115"/>
      <c r="U663" s="116"/>
      <c r="V663" s="116"/>
      <c r="W663" s="116"/>
      <c r="X663" s="116"/>
      <c r="Y663" s="116"/>
      <c r="Z663" s="116"/>
      <c r="AA663" s="116"/>
      <c r="AB663" s="116"/>
      <c r="AC663" s="116"/>
      <c r="AD663" s="116"/>
      <c r="AE663" s="116"/>
      <c r="AF663" s="116"/>
      <c r="AG663" s="116"/>
      <c r="AH663" s="116"/>
      <c r="AI663" s="116"/>
      <c r="AJ663" s="116"/>
      <c r="AK663" s="116"/>
      <c r="AL663" s="116"/>
      <c r="AM663" s="116"/>
      <c r="AN663" s="116"/>
      <c r="AO663" s="116"/>
      <c r="AP663" s="116"/>
      <c r="AQ663" s="116"/>
      <c r="AR663" s="116"/>
      <c r="AS663" s="116"/>
      <c r="AT663" s="116"/>
      <c r="AU663" s="116"/>
      <c r="AV663" s="116"/>
      <c r="AW663" s="117"/>
    </row>
    <row r="664" ht="15.75" customHeight="1">
      <c r="A664" s="28"/>
      <c r="B664" s="28"/>
      <c r="C664" s="28"/>
      <c r="D664" s="28"/>
      <c r="E664" s="28"/>
      <c r="F664" s="28"/>
      <c r="G664" s="28"/>
      <c r="H664" s="28"/>
      <c r="I664" s="28"/>
      <c r="J664" s="28"/>
      <c r="K664" s="28"/>
      <c r="L664" s="28"/>
      <c r="M664" s="115"/>
      <c r="N664" s="115"/>
      <c r="O664" s="115"/>
      <c r="P664" s="115"/>
      <c r="Q664" s="115"/>
      <c r="R664" s="115"/>
      <c r="S664" s="115"/>
      <c r="T664" s="115"/>
      <c r="U664" s="116"/>
      <c r="V664" s="116"/>
      <c r="W664" s="116"/>
      <c r="X664" s="116"/>
      <c r="Y664" s="116"/>
      <c r="Z664" s="116"/>
      <c r="AA664" s="116"/>
      <c r="AB664" s="116"/>
      <c r="AC664" s="116"/>
      <c r="AD664" s="116"/>
      <c r="AE664" s="116"/>
      <c r="AF664" s="116"/>
      <c r="AG664" s="116"/>
      <c r="AH664" s="116"/>
      <c r="AI664" s="116"/>
      <c r="AJ664" s="116"/>
      <c r="AK664" s="116"/>
      <c r="AL664" s="116"/>
      <c r="AM664" s="116"/>
      <c r="AN664" s="116"/>
      <c r="AO664" s="116"/>
      <c r="AP664" s="116"/>
      <c r="AQ664" s="116"/>
      <c r="AR664" s="116"/>
      <c r="AS664" s="116"/>
      <c r="AT664" s="116"/>
      <c r="AU664" s="116"/>
      <c r="AV664" s="116"/>
      <c r="AW664" s="117"/>
    </row>
    <row r="665" ht="15.75" customHeight="1">
      <c r="A665" s="28"/>
      <c r="B665" s="28"/>
      <c r="C665" s="28"/>
      <c r="D665" s="28"/>
      <c r="E665" s="28"/>
      <c r="F665" s="28"/>
      <c r="G665" s="28"/>
      <c r="H665" s="28"/>
      <c r="I665" s="28"/>
      <c r="J665" s="28"/>
      <c r="K665" s="28"/>
      <c r="L665" s="28"/>
      <c r="M665" s="115"/>
      <c r="N665" s="115"/>
      <c r="O665" s="115"/>
      <c r="P665" s="115"/>
      <c r="Q665" s="115"/>
      <c r="R665" s="115"/>
      <c r="S665" s="115"/>
      <c r="T665" s="115"/>
      <c r="U665" s="116"/>
      <c r="V665" s="116"/>
      <c r="W665" s="116"/>
      <c r="X665" s="116"/>
      <c r="Y665" s="116"/>
      <c r="Z665" s="116"/>
      <c r="AA665" s="116"/>
      <c r="AB665" s="116"/>
      <c r="AC665" s="116"/>
      <c r="AD665" s="116"/>
      <c r="AE665" s="116"/>
      <c r="AF665" s="116"/>
      <c r="AG665" s="116"/>
      <c r="AH665" s="116"/>
      <c r="AI665" s="116"/>
      <c r="AJ665" s="116"/>
      <c r="AK665" s="116"/>
      <c r="AL665" s="116"/>
      <c r="AM665" s="116"/>
      <c r="AN665" s="116"/>
      <c r="AO665" s="116"/>
      <c r="AP665" s="116"/>
      <c r="AQ665" s="116"/>
      <c r="AR665" s="116"/>
      <c r="AS665" s="116"/>
      <c r="AT665" s="116"/>
      <c r="AU665" s="116"/>
      <c r="AV665" s="116"/>
      <c r="AW665" s="117"/>
    </row>
    <row r="666" ht="15.75" customHeight="1">
      <c r="A666" s="28"/>
      <c r="B666" s="28"/>
      <c r="C666" s="28"/>
      <c r="D666" s="28"/>
      <c r="E666" s="28"/>
      <c r="F666" s="28"/>
      <c r="G666" s="28"/>
      <c r="H666" s="28"/>
      <c r="I666" s="28"/>
      <c r="J666" s="28"/>
      <c r="K666" s="28"/>
      <c r="L666" s="28"/>
      <c r="M666" s="115"/>
      <c r="N666" s="115"/>
      <c r="O666" s="115"/>
      <c r="P666" s="115"/>
      <c r="Q666" s="115"/>
      <c r="R666" s="115"/>
      <c r="S666" s="115"/>
      <c r="T666" s="115"/>
      <c r="U666" s="116"/>
      <c r="V666" s="116"/>
      <c r="W666" s="116"/>
      <c r="X666" s="116"/>
      <c r="Y666" s="116"/>
      <c r="Z666" s="116"/>
      <c r="AA666" s="116"/>
      <c r="AB666" s="116"/>
      <c r="AC666" s="116"/>
      <c r="AD666" s="116"/>
      <c r="AE666" s="116"/>
      <c r="AF666" s="116"/>
      <c r="AG666" s="116"/>
      <c r="AH666" s="116"/>
      <c r="AI666" s="116"/>
      <c r="AJ666" s="116"/>
      <c r="AK666" s="116"/>
      <c r="AL666" s="116"/>
      <c r="AM666" s="116"/>
      <c r="AN666" s="116"/>
      <c r="AO666" s="116"/>
      <c r="AP666" s="116"/>
      <c r="AQ666" s="116"/>
      <c r="AR666" s="116"/>
      <c r="AS666" s="116"/>
      <c r="AT666" s="116"/>
      <c r="AU666" s="116"/>
      <c r="AV666" s="116"/>
      <c r="AW666" s="117"/>
    </row>
    <row r="667" ht="15.75" customHeight="1">
      <c r="A667" s="28"/>
      <c r="B667" s="28"/>
      <c r="C667" s="28"/>
      <c r="D667" s="28"/>
      <c r="E667" s="28"/>
      <c r="F667" s="28"/>
      <c r="G667" s="28"/>
      <c r="H667" s="28"/>
      <c r="I667" s="28"/>
      <c r="J667" s="28"/>
      <c r="K667" s="28"/>
      <c r="L667" s="28"/>
      <c r="M667" s="115"/>
      <c r="N667" s="115"/>
      <c r="O667" s="115"/>
      <c r="P667" s="115"/>
      <c r="Q667" s="115"/>
      <c r="R667" s="115"/>
      <c r="S667" s="115"/>
      <c r="T667" s="115"/>
      <c r="U667" s="116"/>
      <c r="V667" s="116"/>
      <c r="W667" s="116"/>
      <c r="X667" s="116"/>
      <c r="Y667" s="116"/>
      <c r="Z667" s="116"/>
      <c r="AA667" s="116"/>
      <c r="AB667" s="116"/>
      <c r="AC667" s="116"/>
      <c r="AD667" s="116"/>
      <c r="AE667" s="116"/>
      <c r="AF667" s="116"/>
      <c r="AG667" s="116"/>
      <c r="AH667" s="116"/>
      <c r="AI667" s="116"/>
      <c r="AJ667" s="116"/>
      <c r="AK667" s="116"/>
      <c r="AL667" s="116"/>
      <c r="AM667" s="116"/>
      <c r="AN667" s="116"/>
      <c r="AO667" s="116"/>
      <c r="AP667" s="116"/>
      <c r="AQ667" s="116"/>
      <c r="AR667" s="116"/>
      <c r="AS667" s="116"/>
      <c r="AT667" s="116"/>
      <c r="AU667" s="116"/>
      <c r="AV667" s="116"/>
      <c r="AW667" s="117"/>
    </row>
    <row r="668" ht="15.75" customHeight="1">
      <c r="A668" s="28"/>
      <c r="B668" s="28"/>
      <c r="C668" s="28"/>
      <c r="D668" s="28"/>
      <c r="E668" s="28"/>
      <c r="F668" s="28"/>
      <c r="G668" s="28"/>
      <c r="H668" s="28"/>
      <c r="I668" s="28"/>
      <c r="J668" s="28"/>
      <c r="K668" s="28"/>
      <c r="L668" s="28"/>
      <c r="M668" s="115"/>
      <c r="N668" s="115"/>
      <c r="O668" s="115"/>
      <c r="P668" s="115"/>
      <c r="Q668" s="115"/>
      <c r="R668" s="115"/>
      <c r="S668" s="115"/>
      <c r="T668" s="115"/>
      <c r="U668" s="116"/>
      <c r="V668" s="116"/>
      <c r="W668" s="116"/>
      <c r="X668" s="116"/>
      <c r="Y668" s="116"/>
      <c r="Z668" s="116"/>
      <c r="AA668" s="116"/>
      <c r="AB668" s="116"/>
      <c r="AC668" s="116"/>
      <c r="AD668" s="116"/>
      <c r="AE668" s="116"/>
      <c r="AF668" s="116"/>
      <c r="AG668" s="116"/>
      <c r="AH668" s="116"/>
      <c r="AI668" s="116"/>
      <c r="AJ668" s="116"/>
      <c r="AK668" s="116"/>
      <c r="AL668" s="116"/>
      <c r="AM668" s="116"/>
      <c r="AN668" s="116"/>
      <c r="AO668" s="116"/>
      <c r="AP668" s="116"/>
      <c r="AQ668" s="116"/>
      <c r="AR668" s="116"/>
      <c r="AS668" s="116"/>
      <c r="AT668" s="116"/>
      <c r="AU668" s="116"/>
      <c r="AV668" s="116"/>
      <c r="AW668" s="117"/>
    </row>
    <row r="669" ht="15.75" customHeight="1">
      <c r="A669" s="28"/>
      <c r="B669" s="28"/>
      <c r="C669" s="28"/>
      <c r="D669" s="28"/>
      <c r="E669" s="28"/>
      <c r="F669" s="28"/>
      <c r="G669" s="28"/>
      <c r="H669" s="28"/>
      <c r="I669" s="28"/>
      <c r="J669" s="28"/>
      <c r="K669" s="28"/>
      <c r="L669" s="28"/>
      <c r="M669" s="115"/>
      <c r="N669" s="115"/>
      <c r="O669" s="115"/>
      <c r="P669" s="115"/>
      <c r="Q669" s="115"/>
      <c r="R669" s="115"/>
      <c r="S669" s="115"/>
      <c r="T669" s="115"/>
      <c r="U669" s="116"/>
      <c r="V669" s="116"/>
      <c r="W669" s="116"/>
      <c r="X669" s="116"/>
      <c r="Y669" s="116"/>
      <c r="Z669" s="116"/>
      <c r="AA669" s="116"/>
      <c r="AB669" s="116"/>
      <c r="AC669" s="116"/>
      <c r="AD669" s="116"/>
      <c r="AE669" s="116"/>
      <c r="AF669" s="116"/>
      <c r="AG669" s="116"/>
      <c r="AH669" s="116"/>
      <c r="AI669" s="116"/>
      <c r="AJ669" s="116"/>
      <c r="AK669" s="116"/>
      <c r="AL669" s="116"/>
      <c r="AM669" s="116"/>
      <c r="AN669" s="116"/>
      <c r="AO669" s="116"/>
      <c r="AP669" s="116"/>
      <c r="AQ669" s="116"/>
      <c r="AR669" s="116"/>
      <c r="AS669" s="116"/>
      <c r="AT669" s="116"/>
      <c r="AU669" s="116"/>
      <c r="AV669" s="116"/>
      <c r="AW669" s="117"/>
    </row>
    <row r="670" ht="15.75" customHeight="1">
      <c r="A670" s="28"/>
      <c r="B670" s="28"/>
      <c r="C670" s="28"/>
      <c r="D670" s="28"/>
      <c r="E670" s="28"/>
      <c r="F670" s="28"/>
      <c r="G670" s="28"/>
      <c r="H670" s="28"/>
      <c r="I670" s="28"/>
      <c r="J670" s="28"/>
      <c r="K670" s="28"/>
      <c r="L670" s="28"/>
      <c r="M670" s="115"/>
      <c r="N670" s="115"/>
      <c r="O670" s="115"/>
      <c r="P670" s="115"/>
      <c r="Q670" s="115"/>
      <c r="R670" s="115"/>
      <c r="S670" s="115"/>
      <c r="T670" s="115"/>
      <c r="U670" s="116"/>
      <c r="V670" s="116"/>
      <c r="W670" s="116"/>
      <c r="X670" s="116"/>
      <c r="Y670" s="116"/>
      <c r="Z670" s="116"/>
      <c r="AA670" s="116"/>
      <c r="AB670" s="116"/>
      <c r="AC670" s="116"/>
      <c r="AD670" s="116"/>
      <c r="AE670" s="116"/>
      <c r="AF670" s="116"/>
      <c r="AG670" s="116"/>
      <c r="AH670" s="116"/>
      <c r="AI670" s="116"/>
      <c r="AJ670" s="116"/>
      <c r="AK670" s="116"/>
      <c r="AL670" s="116"/>
      <c r="AM670" s="116"/>
      <c r="AN670" s="116"/>
      <c r="AO670" s="116"/>
      <c r="AP670" s="116"/>
      <c r="AQ670" s="116"/>
      <c r="AR670" s="116"/>
      <c r="AS670" s="116"/>
      <c r="AT670" s="116"/>
      <c r="AU670" s="116"/>
      <c r="AV670" s="116"/>
      <c r="AW670" s="117"/>
    </row>
    <row r="671" ht="15.75" customHeight="1">
      <c r="A671" s="28"/>
      <c r="B671" s="28"/>
      <c r="C671" s="28"/>
      <c r="D671" s="28"/>
      <c r="E671" s="28"/>
      <c r="F671" s="28"/>
      <c r="G671" s="28"/>
      <c r="H671" s="28"/>
      <c r="I671" s="28"/>
      <c r="J671" s="28"/>
      <c r="K671" s="28"/>
      <c r="L671" s="28"/>
      <c r="M671" s="115"/>
      <c r="N671" s="115"/>
      <c r="O671" s="115"/>
      <c r="P671" s="115"/>
      <c r="Q671" s="115"/>
      <c r="R671" s="115"/>
      <c r="S671" s="115"/>
      <c r="T671" s="115"/>
      <c r="U671" s="116"/>
      <c r="V671" s="116"/>
      <c r="W671" s="116"/>
      <c r="X671" s="116"/>
      <c r="Y671" s="116"/>
      <c r="Z671" s="116"/>
      <c r="AA671" s="116"/>
      <c r="AB671" s="116"/>
      <c r="AC671" s="116"/>
      <c r="AD671" s="116"/>
      <c r="AE671" s="116"/>
      <c r="AF671" s="116"/>
      <c r="AG671" s="116"/>
      <c r="AH671" s="116"/>
      <c r="AI671" s="116"/>
      <c r="AJ671" s="116"/>
      <c r="AK671" s="116"/>
      <c r="AL671" s="116"/>
      <c r="AM671" s="116"/>
      <c r="AN671" s="116"/>
      <c r="AO671" s="116"/>
      <c r="AP671" s="116"/>
      <c r="AQ671" s="116"/>
      <c r="AR671" s="116"/>
      <c r="AS671" s="116"/>
      <c r="AT671" s="116"/>
      <c r="AU671" s="116"/>
      <c r="AV671" s="116"/>
      <c r="AW671" s="117"/>
    </row>
    <row r="672" ht="15.75" customHeight="1">
      <c r="A672" s="28"/>
      <c r="B672" s="28"/>
      <c r="C672" s="28"/>
      <c r="D672" s="28"/>
      <c r="E672" s="28"/>
      <c r="F672" s="28"/>
      <c r="G672" s="28"/>
      <c r="H672" s="28"/>
      <c r="I672" s="28"/>
      <c r="J672" s="28"/>
      <c r="K672" s="28"/>
      <c r="L672" s="28"/>
      <c r="M672" s="115"/>
      <c r="N672" s="115"/>
      <c r="O672" s="115"/>
      <c r="P672" s="115"/>
      <c r="Q672" s="115"/>
      <c r="R672" s="115"/>
      <c r="S672" s="115"/>
      <c r="T672" s="115"/>
      <c r="U672" s="116"/>
      <c r="V672" s="116"/>
      <c r="W672" s="116"/>
      <c r="X672" s="116"/>
      <c r="Y672" s="116"/>
      <c r="Z672" s="116"/>
      <c r="AA672" s="116"/>
      <c r="AB672" s="116"/>
      <c r="AC672" s="116"/>
      <c r="AD672" s="116"/>
      <c r="AE672" s="116"/>
      <c r="AF672" s="116"/>
      <c r="AG672" s="116"/>
      <c r="AH672" s="116"/>
      <c r="AI672" s="116"/>
      <c r="AJ672" s="116"/>
      <c r="AK672" s="116"/>
      <c r="AL672" s="116"/>
      <c r="AM672" s="116"/>
      <c r="AN672" s="116"/>
      <c r="AO672" s="116"/>
      <c r="AP672" s="116"/>
      <c r="AQ672" s="116"/>
      <c r="AR672" s="116"/>
      <c r="AS672" s="116"/>
      <c r="AT672" s="116"/>
      <c r="AU672" s="116"/>
      <c r="AV672" s="116"/>
      <c r="AW672" s="117"/>
    </row>
    <row r="673" ht="15.75" customHeight="1">
      <c r="A673" s="28"/>
      <c r="B673" s="28"/>
      <c r="C673" s="28"/>
      <c r="D673" s="28"/>
      <c r="E673" s="28"/>
      <c r="F673" s="28"/>
      <c r="G673" s="28"/>
      <c r="H673" s="28"/>
      <c r="I673" s="28"/>
      <c r="J673" s="28"/>
      <c r="K673" s="28"/>
      <c r="L673" s="28"/>
      <c r="M673" s="115"/>
      <c r="N673" s="115"/>
      <c r="O673" s="115"/>
      <c r="P673" s="115"/>
      <c r="Q673" s="115"/>
      <c r="R673" s="115"/>
      <c r="S673" s="115"/>
      <c r="T673" s="115"/>
      <c r="U673" s="116"/>
      <c r="V673" s="116"/>
      <c r="W673" s="116"/>
      <c r="X673" s="116"/>
      <c r="Y673" s="116"/>
      <c r="Z673" s="116"/>
      <c r="AA673" s="116"/>
      <c r="AB673" s="116"/>
      <c r="AC673" s="116"/>
      <c r="AD673" s="116"/>
      <c r="AE673" s="116"/>
      <c r="AF673" s="116"/>
      <c r="AG673" s="116"/>
      <c r="AH673" s="116"/>
      <c r="AI673" s="116"/>
      <c r="AJ673" s="116"/>
      <c r="AK673" s="116"/>
      <c r="AL673" s="116"/>
      <c r="AM673" s="116"/>
      <c r="AN673" s="116"/>
      <c r="AO673" s="116"/>
      <c r="AP673" s="116"/>
      <c r="AQ673" s="116"/>
      <c r="AR673" s="116"/>
      <c r="AS673" s="116"/>
      <c r="AT673" s="116"/>
      <c r="AU673" s="116"/>
      <c r="AV673" s="116"/>
      <c r="AW673" s="117"/>
    </row>
    <row r="674" ht="15.75" customHeight="1">
      <c r="A674" s="28"/>
      <c r="B674" s="28"/>
      <c r="C674" s="28"/>
      <c r="D674" s="28"/>
      <c r="E674" s="28"/>
      <c r="F674" s="28"/>
      <c r="G674" s="28"/>
      <c r="H674" s="28"/>
      <c r="I674" s="28"/>
      <c r="J674" s="28"/>
      <c r="K674" s="28"/>
      <c r="L674" s="28"/>
      <c r="M674" s="115"/>
      <c r="N674" s="115"/>
      <c r="O674" s="115"/>
      <c r="P674" s="115"/>
      <c r="Q674" s="115"/>
      <c r="R674" s="115"/>
      <c r="S674" s="115"/>
      <c r="T674" s="115"/>
      <c r="U674" s="116"/>
      <c r="V674" s="116"/>
      <c r="W674" s="116"/>
      <c r="X674" s="116"/>
      <c r="Y674" s="116"/>
      <c r="Z674" s="116"/>
      <c r="AA674" s="116"/>
      <c r="AB674" s="116"/>
      <c r="AC674" s="116"/>
      <c r="AD674" s="116"/>
      <c r="AE674" s="116"/>
      <c r="AF674" s="116"/>
      <c r="AG674" s="116"/>
      <c r="AH674" s="116"/>
      <c r="AI674" s="116"/>
      <c r="AJ674" s="116"/>
      <c r="AK674" s="116"/>
      <c r="AL674" s="116"/>
      <c r="AM674" s="116"/>
      <c r="AN674" s="116"/>
      <c r="AO674" s="116"/>
      <c r="AP674" s="116"/>
      <c r="AQ674" s="116"/>
      <c r="AR674" s="116"/>
      <c r="AS674" s="116"/>
      <c r="AT674" s="116"/>
      <c r="AU674" s="116"/>
      <c r="AV674" s="116"/>
      <c r="AW674" s="117"/>
    </row>
    <row r="675" ht="15.75" customHeight="1">
      <c r="A675" s="28"/>
      <c r="B675" s="28"/>
      <c r="C675" s="28"/>
      <c r="D675" s="28"/>
      <c r="E675" s="28"/>
      <c r="F675" s="28"/>
      <c r="G675" s="28"/>
      <c r="H675" s="28"/>
      <c r="I675" s="28"/>
      <c r="J675" s="28"/>
      <c r="K675" s="28"/>
      <c r="L675" s="28"/>
      <c r="M675" s="115"/>
      <c r="N675" s="115"/>
      <c r="O675" s="115"/>
      <c r="P675" s="115"/>
      <c r="Q675" s="115"/>
      <c r="R675" s="115"/>
      <c r="S675" s="115"/>
      <c r="T675" s="115"/>
      <c r="U675" s="116"/>
      <c r="V675" s="116"/>
      <c r="W675" s="116"/>
      <c r="X675" s="116"/>
      <c r="Y675" s="116"/>
      <c r="Z675" s="116"/>
      <c r="AA675" s="116"/>
      <c r="AB675" s="116"/>
      <c r="AC675" s="116"/>
      <c r="AD675" s="116"/>
      <c r="AE675" s="116"/>
      <c r="AF675" s="116"/>
      <c r="AG675" s="116"/>
      <c r="AH675" s="116"/>
      <c r="AI675" s="116"/>
      <c r="AJ675" s="116"/>
      <c r="AK675" s="116"/>
      <c r="AL675" s="116"/>
      <c r="AM675" s="116"/>
      <c r="AN675" s="116"/>
      <c r="AO675" s="116"/>
      <c r="AP675" s="116"/>
      <c r="AQ675" s="116"/>
      <c r="AR675" s="116"/>
      <c r="AS675" s="116"/>
      <c r="AT675" s="116"/>
      <c r="AU675" s="116"/>
      <c r="AV675" s="116"/>
      <c r="AW675" s="117"/>
    </row>
    <row r="676" ht="15.75" customHeight="1">
      <c r="A676" s="28"/>
      <c r="B676" s="28"/>
      <c r="C676" s="28"/>
      <c r="D676" s="28"/>
      <c r="E676" s="28"/>
      <c r="F676" s="28"/>
      <c r="G676" s="28"/>
      <c r="H676" s="28"/>
      <c r="I676" s="28"/>
      <c r="J676" s="28"/>
      <c r="K676" s="28"/>
      <c r="L676" s="28"/>
      <c r="M676" s="115"/>
      <c r="N676" s="115"/>
      <c r="O676" s="115"/>
      <c r="P676" s="115"/>
      <c r="Q676" s="115"/>
      <c r="R676" s="115"/>
      <c r="S676" s="115"/>
      <c r="T676" s="115"/>
      <c r="U676" s="116"/>
      <c r="V676" s="116"/>
      <c r="W676" s="116"/>
      <c r="X676" s="116"/>
      <c r="Y676" s="116"/>
      <c r="Z676" s="116"/>
      <c r="AA676" s="116"/>
      <c r="AB676" s="116"/>
      <c r="AC676" s="116"/>
      <c r="AD676" s="116"/>
      <c r="AE676" s="116"/>
      <c r="AF676" s="116"/>
      <c r="AG676" s="116"/>
      <c r="AH676" s="116"/>
      <c r="AI676" s="116"/>
      <c r="AJ676" s="116"/>
      <c r="AK676" s="116"/>
      <c r="AL676" s="116"/>
      <c r="AM676" s="116"/>
      <c r="AN676" s="116"/>
      <c r="AO676" s="116"/>
      <c r="AP676" s="116"/>
      <c r="AQ676" s="116"/>
      <c r="AR676" s="116"/>
      <c r="AS676" s="116"/>
      <c r="AT676" s="116"/>
      <c r="AU676" s="116"/>
      <c r="AV676" s="116"/>
      <c r="AW676" s="117"/>
    </row>
    <row r="677" ht="15.75" customHeight="1">
      <c r="A677" s="28"/>
      <c r="B677" s="28"/>
      <c r="C677" s="28"/>
      <c r="D677" s="28"/>
      <c r="E677" s="28"/>
      <c r="F677" s="28"/>
      <c r="G677" s="28"/>
      <c r="H677" s="28"/>
      <c r="I677" s="28"/>
      <c r="J677" s="28"/>
      <c r="K677" s="28"/>
      <c r="L677" s="28"/>
      <c r="M677" s="115"/>
      <c r="N677" s="115"/>
      <c r="O677" s="115"/>
      <c r="P677" s="115"/>
      <c r="Q677" s="115"/>
      <c r="R677" s="115"/>
      <c r="S677" s="115"/>
      <c r="T677" s="115"/>
      <c r="U677" s="116"/>
      <c r="V677" s="116"/>
      <c r="W677" s="116"/>
      <c r="X677" s="116"/>
      <c r="Y677" s="116"/>
      <c r="Z677" s="116"/>
      <c r="AA677" s="116"/>
      <c r="AB677" s="116"/>
      <c r="AC677" s="116"/>
      <c r="AD677" s="116"/>
      <c r="AE677" s="116"/>
      <c r="AF677" s="116"/>
      <c r="AG677" s="116"/>
      <c r="AH677" s="116"/>
      <c r="AI677" s="116"/>
      <c r="AJ677" s="116"/>
      <c r="AK677" s="116"/>
      <c r="AL677" s="116"/>
      <c r="AM677" s="116"/>
      <c r="AN677" s="116"/>
      <c r="AO677" s="116"/>
      <c r="AP677" s="116"/>
      <c r="AQ677" s="116"/>
      <c r="AR677" s="116"/>
      <c r="AS677" s="116"/>
      <c r="AT677" s="116"/>
      <c r="AU677" s="116"/>
      <c r="AV677" s="116"/>
      <c r="AW677" s="117"/>
    </row>
    <row r="678" ht="15.75" customHeight="1">
      <c r="A678" s="28"/>
      <c r="B678" s="28"/>
      <c r="C678" s="28"/>
      <c r="D678" s="28"/>
      <c r="E678" s="28"/>
      <c r="F678" s="28"/>
      <c r="G678" s="28"/>
      <c r="H678" s="28"/>
      <c r="I678" s="28"/>
      <c r="J678" s="28"/>
      <c r="K678" s="28"/>
      <c r="L678" s="28"/>
      <c r="M678" s="115"/>
      <c r="N678" s="115"/>
      <c r="O678" s="115"/>
      <c r="P678" s="115"/>
      <c r="Q678" s="115"/>
      <c r="R678" s="115"/>
      <c r="S678" s="115"/>
      <c r="T678" s="115"/>
      <c r="U678" s="116"/>
      <c r="V678" s="116"/>
      <c r="W678" s="116"/>
      <c r="X678" s="116"/>
      <c r="Y678" s="116"/>
      <c r="Z678" s="116"/>
      <c r="AA678" s="116"/>
      <c r="AB678" s="116"/>
      <c r="AC678" s="116"/>
      <c r="AD678" s="116"/>
      <c r="AE678" s="116"/>
      <c r="AF678" s="116"/>
      <c r="AG678" s="116"/>
      <c r="AH678" s="116"/>
      <c r="AI678" s="116"/>
      <c r="AJ678" s="116"/>
      <c r="AK678" s="116"/>
      <c r="AL678" s="116"/>
      <c r="AM678" s="116"/>
      <c r="AN678" s="116"/>
      <c r="AO678" s="116"/>
      <c r="AP678" s="116"/>
      <c r="AQ678" s="116"/>
      <c r="AR678" s="116"/>
      <c r="AS678" s="116"/>
      <c r="AT678" s="116"/>
      <c r="AU678" s="116"/>
      <c r="AV678" s="116"/>
      <c r="AW678" s="117"/>
    </row>
    <row r="679" ht="15.75" customHeight="1">
      <c r="A679" s="28"/>
      <c r="B679" s="28"/>
      <c r="C679" s="28"/>
      <c r="D679" s="28"/>
      <c r="E679" s="28"/>
      <c r="F679" s="28"/>
      <c r="G679" s="28"/>
      <c r="H679" s="28"/>
      <c r="I679" s="28"/>
      <c r="J679" s="28"/>
      <c r="K679" s="28"/>
      <c r="L679" s="28"/>
      <c r="M679" s="115"/>
      <c r="N679" s="115"/>
      <c r="O679" s="115"/>
      <c r="P679" s="115"/>
      <c r="Q679" s="115"/>
      <c r="R679" s="115"/>
      <c r="S679" s="115"/>
      <c r="T679" s="115"/>
      <c r="U679" s="116"/>
      <c r="V679" s="116"/>
      <c r="W679" s="116"/>
      <c r="X679" s="116"/>
      <c r="Y679" s="116"/>
      <c r="Z679" s="116"/>
      <c r="AA679" s="116"/>
      <c r="AB679" s="116"/>
      <c r="AC679" s="116"/>
      <c r="AD679" s="116"/>
      <c r="AE679" s="116"/>
      <c r="AF679" s="116"/>
      <c r="AG679" s="116"/>
      <c r="AH679" s="116"/>
      <c r="AI679" s="116"/>
      <c r="AJ679" s="116"/>
      <c r="AK679" s="116"/>
      <c r="AL679" s="116"/>
      <c r="AM679" s="116"/>
      <c r="AN679" s="116"/>
      <c r="AO679" s="116"/>
      <c r="AP679" s="116"/>
      <c r="AQ679" s="116"/>
      <c r="AR679" s="116"/>
      <c r="AS679" s="116"/>
      <c r="AT679" s="116"/>
      <c r="AU679" s="116"/>
      <c r="AV679" s="116"/>
      <c r="AW679" s="117"/>
    </row>
    <row r="680" ht="15.75" customHeight="1">
      <c r="A680" s="28"/>
      <c r="B680" s="28"/>
      <c r="C680" s="28"/>
      <c r="D680" s="28"/>
      <c r="E680" s="28"/>
      <c r="F680" s="28"/>
      <c r="G680" s="28"/>
      <c r="H680" s="28"/>
      <c r="I680" s="28"/>
      <c r="J680" s="28"/>
      <c r="K680" s="28"/>
      <c r="L680" s="28"/>
      <c r="M680" s="115"/>
      <c r="N680" s="115"/>
      <c r="O680" s="115"/>
      <c r="P680" s="115"/>
      <c r="Q680" s="115"/>
      <c r="R680" s="115"/>
      <c r="S680" s="115"/>
      <c r="T680" s="115"/>
      <c r="U680" s="116"/>
      <c r="V680" s="116"/>
      <c r="W680" s="116"/>
      <c r="X680" s="116"/>
      <c r="Y680" s="116"/>
      <c r="Z680" s="116"/>
      <c r="AA680" s="116"/>
      <c r="AB680" s="116"/>
      <c r="AC680" s="116"/>
      <c r="AD680" s="116"/>
      <c r="AE680" s="116"/>
      <c r="AF680" s="116"/>
      <c r="AG680" s="116"/>
      <c r="AH680" s="116"/>
      <c r="AI680" s="116"/>
      <c r="AJ680" s="116"/>
      <c r="AK680" s="116"/>
      <c r="AL680" s="116"/>
      <c r="AM680" s="116"/>
      <c r="AN680" s="116"/>
      <c r="AO680" s="116"/>
      <c r="AP680" s="116"/>
      <c r="AQ680" s="116"/>
      <c r="AR680" s="116"/>
      <c r="AS680" s="116"/>
      <c r="AT680" s="116"/>
      <c r="AU680" s="116"/>
      <c r="AV680" s="116"/>
      <c r="AW680" s="117"/>
    </row>
    <row r="681" ht="15.75" customHeight="1">
      <c r="A681" s="28"/>
      <c r="B681" s="28"/>
      <c r="C681" s="28"/>
      <c r="D681" s="28"/>
      <c r="E681" s="28"/>
      <c r="F681" s="28"/>
      <c r="G681" s="28"/>
      <c r="H681" s="28"/>
      <c r="I681" s="28"/>
      <c r="J681" s="28"/>
      <c r="K681" s="28"/>
      <c r="L681" s="28"/>
      <c r="M681" s="115"/>
      <c r="N681" s="115"/>
      <c r="O681" s="115"/>
      <c r="P681" s="115"/>
      <c r="Q681" s="115"/>
      <c r="R681" s="115"/>
      <c r="S681" s="115"/>
      <c r="T681" s="115"/>
      <c r="U681" s="116"/>
      <c r="V681" s="116"/>
      <c r="W681" s="116"/>
      <c r="X681" s="116"/>
      <c r="Y681" s="116"/>
      <c r="Z681" s="116"/>
      <c r="AA681" s="116"/>
      <c r="AB681" s="116"/>
      <c r="AC681" s="116"/>
      <c r="AD681" s="116"/>
      <c r="AE681" s="116"/>
      <c r="AF681" s="116"/>
      <c r="AG681" s="116"/>
      <c r="AH681" s="116"/>
      <c r="AI681" s="116"/>
      <c r="AJ681" s="116"/>
      <c r="AK681" s="116"/>
      <c r="AL681" s="116"/>
      <c r="AM681" s="116"/>
      <c r="AN681" s="116"/>
      <c r="AO681" s="116"/>
      <c r="AP681" s="116"/>
      <c r="AQ681" s="116"/>
      <c r="AR681" s="116"/>
      <c r="AS681" s="116"/>
      <c r="AT681" s="116"/>
      <c r="AU681" s="116"/>
      <c r="AV681" s="116"/>
      <c r="AW681" s="117"/>
    </row>
    <row r="682" ht="15.75" customHeight="1">
      <c r="A682" s="28"/>
      <c r="B682" s="28"/>
      <c r="C682" s="28"/>
      <c r="D682" s="28"/>
      <c r="E682" s="28"/>
      <c r="F682" s="28"/>
      <c r="G682" s="28"/>
      <c r="H682" s="28"/>
      <c r="I682" s="28"/>
      <c r="J682" s="28"/>
      <c r="K682" s="28"/>
      <c r="L682" s="28"/>
      <c r="M682" s="115"/>
      <c r="N682" s="115"/>
      <c r="O682" s="115"/>
      <c r="P682" s="115"/>
      <c r="Q682" s="115"/>
      <c r="R682" s="115"/>
      <c r="S682" s="115"/>
      <c r="T682" s="115"/>
      <c r="U682" s="116"/>
      <c r="V682" s="116"/>
      <c r="W682" s="116"/>
      <c r="X682" s="116"/>
      <c r="Y682" s="116"/>
      <c r="Z682" s="116"/>
      <c r="AA682" s="116"/>
      <c r="AB682" s="116"/>
      <c r="AC682" s="116"/>
      <c r="AD682" s="116"/>
      <c r="AE682" s="116"/>
      <c r="AF682" s="116"/>
      <c r="AG682" s="116"/>
      <c r="AH682" s="116"/>
      <c r="AI682" s="116"/>
      <c r="AJ682" s="116"/>
      <c r="AK682" s="116"/>
      <c r="AL682" s="116"/>
      <c r="AM682" s="116"/>
      <c r="AN682" s="116"/>
      <c r="AO682" s="116"/>
      <c r="AP682" s="116"/>
      <c r="AQ682" s="116"/>
      <c r="AR682" s="116"/>
      <c r="AS682" s="116"/>
      <c r="AT682" s="116"/>
      <c r="AU682" s="116"/>
      <c r="AV682" s="116"/>
      <c r="AW682" s="117"/>
    </row>
    <row r="683" ht="15.75" customHeight="1">
      <c r="A683" s="28"/>
      <c r="B683" s="28"/>
      <c r="C683" s="28"/>
      <c r="D683" s="28"/>
      <c r="E683" s="28"/>
      <c r="F683" s="28"/>
      <c r="G683" s="28"/>
      <c r="H683" s="28"/>
      <c r="I683" s="28"/>
      <c r="J683" s="28"/>
      <c r="K683" s="28"/>
      <c r="L683" s="28"/>
      <c r="M683" s="115"/>
      <c r="N683" s="115"/>
      <c r="O683" s="115"/>
      <c r="P683" s="115"/>
      <c r="Q683" s="115"/>
      <c r="R683" s="115"/>
      <c r="S683" s="115"/>
      <c r="T683" s="115"/>
      <c r="U683" s="116"/>
      <c r="V683" s="116"/>
      <c r="W683" s="116"/>
      <c r="X683" s="116"/>
      <c r="Y683" s="116"/>
      <c r="Z683" s="116"/>
      <c r="AA683" s="116"/>
      <c r="AB683" s="116"/>
      <c r="AC683" s="116"/>
      <c r="AD683" s="116"/>
      <c r="AE683" s="116"/>
      <c r="AF683" s="116"/>
      <c r="AG683" s="116"/>
      <c r="AH683" s="116"/>
      <c r="AI683" s="116"/>
      <c r="AJ683" s="116"/>
      <c r="AK683" s="116"/>
      <c r="AL683" s="116"/>
      <c r="AM683" s="116"/>
      <c r="AN683" s="116"/>
      <c r="AO683" s="116"/>
      <c r="AP683" s="116"/>
      <c r="AQ683" s="116"/>
      <c r="AR683" s="116"/>
      <c r="AS683" s="116"/>
      <c r="AT683" s="116"/>
      <c r="AU683" s="116"/>
      <c r="AV683" s="116"/>
      <c r="AW683" s="117"/>
    </row>
    <row r="684" ht="15.75" customHeight="1">
      <c r="A684" s="28"/>
      <c r="B684" s="28"/>
      <c r="C684" s="28"/>
      <c r="D684" s="28"/>
      <c r="E684" s="28"/>
      <c r="F684" s="28"/>
      <c r="G684" s="28"/>
      <c r="H684" s="28"/>
      <c r="I684" s="28"/>
      <c r="J684" s="28"/>
      <c r="K684" s="28"/>
      <c r="L684" s="28"/>
      <c r="M684" s="115"/>
      <c r="N684" s="115"/>
      <c r="O684" s="115"/>
      <c r="P684" s="115"/>
      <c r="Q684" s="115"/>
      <c r="R684" s="115"/>
      <c r="S684" s="115"/>
      <c r="T684" s="115"/>
      <c r="U684" s="116"/>
      <c r="V684" s="116"/>
      <c r="W684" s="116"/>
      <c r="X684" s="116"/>
      <c r="Y684" s="116"/>
      <c r="Z684" s="116"/>
      <c r="AA684" s="116"/>
      <c r="AB684" s="116"/>
      <c r="AC684" s="116"/>
      <c r="AD684" s="116"/>
      <c r="AE684" s="116"/>
      <c r="AF684" s="116"/>
      <c r="AG684" s="116"/>
      <c r="AH684" s="116"/>
      <c r="AI684" s="116"/>
      <c r="AJ684" s="116"/>
      <c r="AK684" s="116"/>
      <c r="AL684" s="116"/>
      <c r="AM684" s="116"/>
      <c r="AN684" s="116"/>
      <c r="AO684" s="116"/>
      <c r="AP684" s="116"/>
      <c r="AQ684" s="116"/>
      <c r="AR684" s="116"/>
      <c r="AS684" s="116"/>
      <c r="AT684" s="116"/>
      <c r="AU684" s="116"/>
      <c r="AV684" s="116"/>
      <c r="AW684" s="117"/>
    </row>
    <row r="685" ht="15.75" customHeight="1">
      <c r="A685" s="28"/>
      <c r="B685" s="28"/>
      <c r="C685" s="28"/>
      <c r="D685" s="28"/>
      <c r="E685" s="28"/>
      <c r="F685" s="28"/>
      <c r="G685" s="28"/>
      <c r="H685" s="28"/>
      <c r="I685" s="28"/>
      <c r="J685" s="28"/>
      <c r="K685" s="28"/>
      <c r="L685" s="28"/>
      <c r="M685" s="115"/>
      <c r="N685" s="115"/>
      <c r="O685" s="115"/>
      <c r="P685" s="115"/>
      <c r="Q685" s="115"/>
      <c r="R685" s="115"/>
      <c r="S685" s="115"/>
      <c r="T685" s="115"/>
      <c r="U685" s="116"/>
      <c r="V685" s="116"/>
      <c r="W685" s="116"/>
      <c r="X685" s="116"/>
      <c r="Y685" s="116"/>
      <c r="Z685" s="116"/>
      <c r="AA685" s="116"/>
      <c r="AB685" s="116"/>
      <c r="AC685" s="116"/>
      <c r="AD685" s="116"/>
      <c r="AE685" s="116"/>
      <c r="AF685" s="116"/>
      <c r="AG685" s="116"/>
      <c r="AH685" s="116"/>
      <c r="AI685" s="116"/>
      <c r="AJ685" s="116"/>
      <c r="AK685" s="116"/>
      <c r="AL685" s="116"/>
      <c r="AM685" s="116"/>
      <c r="AN685" s="116"/>
      <c r="AO685" s="116"/>
      <c r="AP685" s="116"/>
      <c r="AQ685" s="116"/>
      <c r="AR685" s="116"/>
      <c r="AS685" s="116"/>
      <c r="AT685" s="116"/>
      <c r="AU685" s="116"/>
      <c r="AV685" s="116"/>
      <c r="AW685" s="117"/>
    </row>
    <row r="686" ht="15.75" customHeight="1">
      <c r="A686" s="28"/>
      <c r="B686" s="28"/>
      <c r="C686" s="28"/>
      <c r="D686" s="28"/>
      <c r="E686" s="28"/>
      <c r="F686" s="28"/>
      <c r="G686" s="28"/>
      <c r="H686" s="28"/>
      <c r="I686" s="28"/>
      <c r="J686" s="28"/>
      <c r="K686" s="28"/>
      <c r="L686" s="28"/>
      <c r="M686" s="115"/>
      <c r="N686" s="115"/>
      <c r="O686" s="115"/>
      <c r="P686" s="115"/>
      <c r="Q686" s="115"/>
      <c r="R686" s="115"/>
      <c r="S686" s="115"/>
      <c r="T686" s="115"/>
      <c r="U686" s="116"/>
      <c r="V686" s="116"/>
      <c r="W686" s="116"/>
      <c r="X686" s="116"/>
      <c r="Y686" s="116"/>
      <c r="Z686" s="116"/>
      <c r="AA686" s="116"/>
      <c r="AB686" s="116"/>
      <c r="AC686" s="116"/>
      <c r="AD686" s="116"/>
      <c r="AE686" s="116"/>
      <c r="AF686" s="116"/>
      <c r="AG686" s="116"/>
      <c r="AH686" s="116"/>
      <c r="AI686" s="116"/>
      <c r="AJ686" s="116"/>
      <c r="AK686" s="116"/>
      <c r="AL686" s="116"/>
      <c r="AM686" s="116"/>
      <c r="AN686" s="116"/>
      <c r="AO686" s="116"/>
      <c r="AP686" s="116"/>
      <c r="AQ686" s="116"/>
      <c r="AR686" s="116"/>
      <c r="AS686" s="116"/>
      <c r="AT686" s="116"/>
      <c r="AU686" s="116"/>
      <c r="AV686" s="116"/>
      <c r="AW686" s="117"/>
    </row>
    <row r="687" ht="15.75" customHeight="1">
      <c r="A687" s="28"/>
      <c r="B687" s="28"/>
      <c r="C687" s="28"/>
      <c r="D687" s="28"/>
      <c r="E687" s="28"/>
      <c r="F687" s="28"/>
      <c r="G687" s="28"/>
      <c r="H687" s="28"/>
      <c r="I687" s="28"/>
      <c r="J687" s="28"/>
      <c r="K687" s="28"/>
      <c r="L687" s="28"/>
      <c r="M687" s="115"/>
      <c r="N687" s="115"/>
      <c r="O687" s="115"/>
      <c r="P687" s="115"/>
      <c r="Q687" s="115"/>
      <c r="R687" s="115"/>
      <c r="S687" s="115"/>
      <c r="T687" s="115"/>
      <c r="U687" s="116"/>
      <c r="V687" s="116"/>
      <c r="W687" s="116"/>
      <c r="X687" s="116"/>
      <c r="Y687" s="116"/>
      <c r="Z687" s="116"/>
      <c r="AA687" s="116"/>
      <c r="AB687" s="116"/>
      <c r="AC687" s="116"/>
      <c r="AD687" s="116"/>
      <c r="AE687" s="116"/>
      <c r="AF687" s="116"/>
      <c r="AG687" s="116"/>
      <c r="AH687" s="116"/>
      <c r="AI687" s="116"/>
      <c r="AJ687" s="116"/>
      <c r="AK687" s="116"/>
      <c r="AL687" s="116"/>
      <c r="AM687" s="116"/>
      <c r="AN687" s="116"/>
      <c r="AO687" s="116"/>
      <c r="AP687" s="116"/>
      <c r="AQ687" s="116"/>
      <c r="AR687" s="116"/>
      <c r="AS687" s="116"/>
      <c r="AT687" s="116"/>
      <c r="AU687" s="116"/>
      <c r="AV687" s="116"/>
      <c r="AW687" s="117"/>
    </row>
    <row r="688" ht="15.75" customHeight="1">
      <c r="A688" s="28"/>
      <c r="B688" s="28"/>
      <c r="C688" s="28"/>
      <c r="D688" s="28"/>
      <c r="E688" s="28"/>
      <c r="F688" s="28"/>
      <c r="G688" s="28"/>
      <c r="H688" s="28"/>
      <c r="I688" s="28"/>
      <c r="J688" s="28"/>
      <c r="K688" s="28"/>
      <c r="L688" s="28"/>
      <c r="M688" s="115"/>
      <c r="N688" s="115"/>
      <c r="O688" s="115"/>
      <c r="P688" s="115"/>
      <c r="Q688" s="115"/>
      <c r="R688" s="115"/>
      <c r="S688" s="115"/>
      <c r="T688" s="115"/>
      <c r="U688" s="116"/>
      <c r="V688" s="116"/>
      <c r="W688" s="116"/>
      <c r="X688" s="116"/>
      <c r="Y688" s="116"/>
      <c r="Z688" s="116"/>
      <c r="AA688" s="116"/>
      <c r="AB688" s="116"/>
      <c r="AC688" s="116"/>
      <c r="AD688" s="116"/>
      <c r="AE688" s="116"/>
      <c r="AF688" s="116"/>
      <c r="AG688" s="116"/>
      <c r="AH688" s="116"/>
      <c r="AI688" s="116"/>
      <c r="AJ688" s="116"/>
      <c r="AK688" s="116"/>
      <c r="AL688" s="116"/>
      <c r="AM688" s="116"/>
      <c r="AN688" s="116"/>
      <c r="AO688" s="116"/>
      <c r="AP688" s="116"/>
      <c r="AQ688" s="116"/>
      <c r="AR688" s="116"/>
      <c r="AS688" s="116"/>
      <c r="AT688" s="116"/>
      <c r="AU688" s="116"/>
      <c r="AV688" s="116"/>
      <c r="AW688" s="117"/>
    </row>
    <row r="689" ht="15.75" customHeight="1">
      <c r="A689" s="28"/>
      <c r="B689" s="28"/>
      <c r="C689" s="28"/>
      <c r="D689" s="28"/>
      <c r="E689" s="28"/>
      <c r="F689" s="28"/>
      <c r="G689" s="28"/>
      <c r="H689" s="28"/>
      <c r="I689" s="28"/>
      <c r="J689" s="28"/>
      <c r="K689" s="28"/>
      <c r="L689" s="28"/>
      <c r="M689" s="115"/>
      <c r="N689" s="115"/>
      <c r="O689" s="115"/>
      <c r="P689" s="115"/>
      <c r="Q689" s="115"/>
      <c r="R689" s="115"/>
      <c r="S689" s="115"/>
      <c r="T689" s="115"/>
      <c r="U689" s="116"/>
      <c r="V689" s="116"/>
      <c r="W689" s="116"/>
      <c r="X689" s="116"/>
      <c r="Y689" s="116"/>
      <c r="Z689" s="116"/>
      <c r="AA689" s="116"/>
      <c r="AB689" s="116"/>
      <c r="AC689" s="116"/>
      <c r="AD689" s="116"/>
      <c r="AE689" s="116"/>
      <c r="AF689" s="116"/>
      <c r="AG689" s="116"/>
      <c r="AH689" s="116"/>
      <c r="AI689" s="116"/>
      <c r="AJ689" s="116"/>
      <c r="AK689" s="116"/>
      <c r="AL689" s="116"/>
      <c r="AM689" s="116"/>
      <c r="AN689" s="116"/>
      <c r="AO689" s="116"/>
      <c r="AP689" s="116"/>
      <c r="AQ689" s="116"/>
      <c r="AR689" s="116"/>
      <c r="AS689" s="116"/>
      <c r="AT689" s="116"/>
      <c r="AU689" s="116"/>
      <c r="AV689" s="116"/>
      <c r="AW689" s="117"/>
    </row>
    <row r="690" ht="15.75" customHeight="1">
      <c r="A690" s="28"/>
      <c r="B690" s="28"/>
      <c r="C690" s="28"/>
      <c r="D690" s="28"/>
      <c r="E690" s="28"/>
      <c r="F690" s="28"/>
      <c r="G690" s="28"/>
      <c r="H690" s="28"/>
      <c r="I690" s="28"/>
      <c r="J690" s="28"/>
      <c r="K690" s="28"/>
      <c r="L690" s="28"/>
      <c r="M690" s="115"/>
      <c r="N690" s="115"/>
      <c r="O690" s="115"/>
      <c r="P690" s="115"/>
      <c r="Q690" s="115"/>
      <c r="R690" s="115"/>
      <c r="S690" s="115"/>
      <c r="T690" s="115"/>
      <c r="U690" s="116"/>
      <c r="V690" s="116"/>
      <c r="W690" s="116"/>
      <c r="X690" s="116"/>
      <c r="Y690" s="116"/>
      <c r="Z690" s="116"/>
      <c r="AA690" s="116"/>
      <c r="AB690" s="116"/>
      <c r="AC690" s="116"/>
      <c r="AD690" s="116"/>
      <c r="AE690" s="116"/>
      <c r="AF690" s="116"/>
      <c r="AG690" s="116"/>
      <c r="AH690" s="116"/>
      <c r="AI690" s="116"/>
      <c r="AJ690" s="116"/>
      <c r="AK690" s="116"/>
      <c r="AL690" s="116"/>
      <c r="AM690" s="116"/>
      <c r="AN690" s="116"/>
      <c r="AO690" s="116"/>
      <c r="AP690" s="116"/>
      <c r="AQ690" s="116"/>
      <c r="AR690" s="116"/>
      <c r="AS690" s="116"/>
      <c r="AT690" s="116"/>
      <c r="AU690" s="116"/>
      <c r="AV690" s="116"/>
      <c r="AW690" s="117"/>
    </row>
    <row r="691" ht="15.75" customHeight="1">
      <c r="A691" s="28"/>
      <c r="B691" s="28"/>
      <c r="C691" s="28"/>
      <c r="D691" s="28"/>
      <c r="E691" s="28"/>
      <c r="F691" s="28"/>
      <c r="G691" s="28"/>
      <c r="H691" s="28"/>
      <c r="I691" s="28"/>
      <c r="J691" s="28"/>
      <c r="K691" s="28"/>
      <c r="L691" s="28"/>
      <c r="M691" s="115"/>
      <c r="N691" s="115"/>
      <c r="O691" s="115"/>
      <c r="P691" s="115"/>
      <c r="Q691" s="115"/>
      <c r="R691" s="115"/>
      <c r="S691" s="115"/>
      <c r="T691" s="115"/>
      <c r="U691" s="116"/>
      <c r="V691" s="116"/>
      <c r="W691" s="116"/>
      <c r="X691" s="116"/>
      <c r="Y691" s="116"/>
      <c r="Z691" s="116"/>
      <c r="AA691" s="116"/>
      <c r="AB691" s="116"/>
      <c r="AC691" s="116"/>
      <c r="AD691" s="116"/>
      <c r="AE691" s="116"/>
      <c r="AF691" s="116"/>
      <c r="AG691" s="116"/>
      <c r="AH691" s="116"/>
      <c r="AI691" s="116"/>
      <c r="AJ691" s="116"/>
      <c r="AK691" s="116"/>
      <c r="AL691" s="116"/>
      <c r="AM691" s="116"/>
      <c r="AN691" s="116"/>
      <c r="AO691" s="116"/>
      <c r="AP691" s="116"/>
      <c r="AQ691" s="116"/>
      <c r="AR691" s="116"/>
      <c r="AS691" s="116"/>
      <c r="AT691" s="116"/>
      <c r="AU691" s="116"/>
      <c r="AV691" s="116"/>
      <c r="AW691" s="117"/>
    </row>
    <row r="692" ht="15.75" customHeight="1">
      <c r="A692" s="28"/>
      <c r="B692" s="28"/>
      <c r="C692" s="28"/>
      <c r="D692" s="28"/>
      <c r="E692" s="28"/>
      <c r="F692" s="28"/>
      <c r="G692" s="28"/>
      <c r="H692" s="28"/>
      <c r="I692" s="28"/>
      <c r="J692" s="28"/>
      <c r="K692" s="28"/>
      <c r="L692" s="28"/>
      <c r="M692" s="115"/>
      <c r="N692" s="115"/>
      <c r="O692" s="115"/>
      <c r="P692" s="115"/>
      <c r="Q692" s="115"/>
      <c r="R692" s="115"/>
      <c r="S692" s="115"/>
      <c r="T692" s="115"/>
      <c r="U692" s="116"/>
      <c r="V692" s="116"/>
      <c r="W692" s="116"/>
      <c r="X692" s="116"/>
      <c r="Y692" s="116"/>
      <c r="Z692" s="116"/>
      <c r="AA692" s="116"/>
      <c r="AB692" s="116"/>
      <c r="AC692" s="116"/>
      <c r="AD692" s="116"/>
      <c r="AE692" s="116"/>
      <c r="AF692" s="116"/>
      <c r="AG692" s="116"/>
      <c r="AH692" s="116"/>
      <c r="AI692" s="116"/>
      <c r="AJ692" s="116"/>
      <c r="AK692" s="116"/>
      <c r="AL692" s="116"/>
      <c r="AM692" s="116"/>
      <c r="AN692" s="116"/>
      <c r="AO692" s="116"/>
      <c r="AP692" s="116"/>
      <c r="AQ692" s="116"/>
      <c r="AR692" s="116"/>
      <c r="AS692" s="116"/>
      <c r="AT692" s="116"/>
      <c r="AU692" s="116"/>
      <c r="AV692" s="116"/>
      <c r="AW692" s="117"/>
    </row>
    <row r="693" ht="15.75" customHeight="1">
      <c r="A693" s="28"/>
      <c r="B693" s="28"/>
      <c r="C693" s="28"/>
      <c r="D693" s="28"/>
      <c r="E693" s="28"/>
      <c r="F693" s="28"/>
      <c r="G693" s="28"/>
      <c r="H693" s="28"/>
      <c r="I693" s="28"/>
      <c r="J693" s="28"/>
      <c r="K693" s="28"/>
      <c r="L693" s="28"/>
      <c r="M693" s="115"/>
      <c r="N693" s="115"/>
      <c r="O693" s="115"/>
      <c r="P693" s="115"/>
      <c r="Q693" s="115"/>
      <c r="R693" s="115"/>
      <c r="S693" s="115"/>
      <c r="T693" s="115"/>
      <c r="U693" s="116"/>
      <c r="V693" s="116"/>
      <c r="W693" s="116"/>
      <c r="X693" s="116"/>
      <c r="Y693" s="116"/>
      <c r="Z693" s="116"/>
      <c r="AA693" s="116"/>
      <c r="AB693" s="116"/>
      <c r="AC693" s="116"/>
      <c r="AD693" s="116"/>
      <c r="AE693" s="116"/>
      <c r="AF693" s="116"/>
      <c r="AG693" s="116"/>
      <c r="AH693" s="116"/>
      <c r="AI693" s="116"/>
      <c r="AJ693" s="116"/>
      <c r="AK693" s="116"/>
      <c r="AL693" s="116"/>
      <c r="AM693" s="116"/>
      <c r="AN693" s="116"/>
      <c r="AO693" s="116"/>
      <c r="AP693" s="116"/>
      <c r="AQ693" s="116"/>
      <c r="AR693" s="116"/>
      <c r="AS693" s="116"/>
      <c r="AT693" s="116"/>
      <c r="AU693" s="116"/>
      <c r="AV693" s="116"/>
      <c r="AW693" s="117"/>
    </row>
    <row r="694" ht="15.75" customHeight="1">
      <c r="A694" s="28"/>
      <c r="B694" s="28"/>
      <c r="C694" s="28"/>
      <c r="D694" s="28"/>
      <c r="E694" s="28"/>
      <c r="F694" s="28"/>
      <c r="G694" s="28"/>
      <c r="H694" s="28"/>
      <c r="I694" s="28"/>
      <c r="J694" s="28"/>
      <c r="K694" s="28"/>
      <c r="L694" s="28"/>
      <c r="M694" s="115"/>
      <c r="N694" s="115"/>
      <c r="O694" s="115"/>
      <c r="P694" s="115"/>
      <c r="Q694" s="115"/>
      <c r="R694" s="115"/>
      <c r="S694" s="115"/>
      <c r="T694" s="115"/>
      <c r="U694" s="116"/>
      <c r="V694" s="116"/>
      <c r="W694" s="116"/>
      <c r="X694" s="116"/>
      <c r="Y694" s="116"/>
      <c r="Z694" s="116"/>
      <c r="AA694" s="116"/>
      <c r="AB694" s="116"/>
      <c r="AC694" s="116"/>
      <c r="AD694" s="116"/>
      <c r="AE694" s="116"/>
      <c r="AF694" s="116"/>
      <c r="AG694" s="116"/>
      <c r="AH694" s="116"/>
      <c r="AI694" s="116"/>
      <c r="AJ694" s="116"/>
      <c r="AK694" s="116"/>
      <c r="AL694" s="116"/>
      <c r="AM694" s="116"/>
      <c r="AN694" s="116"/>
      <c r="AO694" s="116"/>
      <c r="AP694" s="116"/>
      <c r="AQ694" s="116"/>
      <c r="AR694" s="116"/>
      <c r="AS694" s="116"/>
      <c r="AT694" s="116"/>
      <c r="AU694" s="116"/>
      <c r="AV694" s="116"/>
      <c r="AW694" s="117"/>
    </row>
    <row r="695" ht="15.75" customHeight="1">
      <c r="A695" s="28"/>
      <c r="B695" s="28"/>
      <c r="C695" s="28"/>
      <c r="D695" s="28"/>
      <c r="E695" s="28"/>
      <c r="F695" s="28"/>
      <c r="G695" s="28"/>
      <c r="H695" s="28"/>
      <c r="I695" s="28"/>
      <c r="J695" s="28"/>
      <c r="K695" s="28"/>
      <c r="L695" s="28"/>
      <c r="M695" s="115"/>
      <c r="N695" s="115"/>
      <c r="O695" s="115"/>
      <c r="P695" s="115"/>
      <c r="Q695" s="115"/>
      <c r="R695" s="115"/>
      <c r="S695" s="115"/>
      <c r="T695" s="115"/>
      <c r="U695" s="116"/>
      <c r="V695" s="116"/>
      <c r="W695" s="116"/>
      <c r="X695" s="116"/>
      <c r="Y695" s="116"/>
      <c r="Z695" s="116"/>
      <c r="AA695" s="116"/>
      <c r="AB695" s="116"/>
      <c r="AC695" s="116"/>
      <c r="AD695" s="116"/>
      <c r="AE695" s="116"/>
      <c r="AF695" s="116"/>
      <c r="AG695" s="116"/>
      <c r="AH695" s="116"/>
      <c r="AI695" s="116"/>
      <c r="AJ695" s="116"/>
      <c r="AK695" s="116"/>
      <c r="AL695" s="116"/>
      <c r="AM695" s="116"/>
      <c r="AN695" s="116"/>
      <c r="AO695" s="116"/>
      <c r="AP695" s="116"/>
      <c r="AQ695" s="116"/>
      <c r="AR695" s="116"/>
      <c r="AS695" s="116"/>
      <c r="AT695" s="116"/>
      <c r="AU695" s="116"/>
      <c r="AV695" s="116"/>
      <c r="AW695" s="117"/>
    </row>
    <row r="696" ht="15.75" customHeight="1">
      <c r="A696" s="28"/>
      <c r="B696" s="28"/>
      <c r="C696" s="28"/>
      <c r="D696" s="28"/>
      <c r="E696" s="28"/>
      <c r="F696" s="28"/>
      <c r="G696" s="28"/>
      <c r="H696" s="28"/>
      <c r="I696" s="28"/>
      <c r="J696" s="28"/>
      <c r="K696" s="28"/>
      <c r="L696" s="28"/>
      <c r="M696" s="115"/>
      <c r="N696" s="115"/>
      <c r="O696" s="115"/>
      <c r="P696" s="115"/>
      <c r="Q696" s="115"/>
      <c r="R696" s="115"/>
      <c r="S696" s="115"/>
      <c r="T696" s="115"/>
      <c r="U696" s="116"/>
      <c r="V696" s="116"/>
      <c r="W696" s="116"/>
      <c r="X696" s="116"/>
      <c r="Y696" s="116"/>
      <c r="Z696" s="116"/>
      <c r="AA696" s="116"/>
      <c r="AB696" s="116"/>
      <c r="AC696" s="116"/>
      <c r="AD696" s="116"/>
      <c r="AE696" s="116"/>
      <c r="AF696" s="116"/>
      <c r="AG696" s="116"/>
      <c r="AH696" s="116"/>
      <c r="AI696" s="116"/>
      <c r="AJ696" s="116"/>
      <c r="AK696" s="116"/>
      <c r="AL696" s="116"/>
      <c r="AM696" s="116"/>
      <c r="AN696" s="116"/>
      <c r="AO696" s="116"/>
      <c r="AP696" s="116"/>
      <c r="AQ696" s="116"/>
      <c r="AR696" s="116"/>
      <c r="AS696" s="116"/>
      <c r="AT696" s="116"/>
      <c r="AU696" s="116"/>
      <c r="AV696" s="116"/>
      <c r="AW696" s="117"/>
    </row>
    <row r="697" ht="15.75" customHeight="1">
      <c r="A697" s="28"/>
      <c r="B697" s="28"/>
      <c r="C697" s="28"/>
      <c r="D697" s="28"/>
      <c r="E697" s="28"/>
      <c r="F697" s="28"/>
      <c r="G697" s="28"/>
      <c r="H697" s="28"/>
      <c r="I697" s="28"/>
      <c r="J697" s="28"/>
      <c r="K697" s="28"/>
      <c r="L697" s="28"/>
      <c r="M697" s="115"/>
      <c r="N697" s="115"/>
      <c r="O697" s="115"/>
      <c r="P697" s="115"/>
      <c r="Q697" s="115"/>
      <c r="R697" s="115"/>
      <c r="S697" s="115"/>
      <c r="T697" s="115"/>
      <c r="U697" s="116"/>
      <c r="V697" s="116"/>
      <c r="W697" s="116"/>
      <c r="X697" s="116"/>
      <c r="Y697" s="116"/>
      <c r="Z697" s="116"/>
      <c r="AA697" s="116"/>
      <c r="AB697" s="116"/>
      <c r="AC697" s="116"/>
      <c r="AD697" s="116"/>
      <c r="AE697" s="116"/>
      <c r="AF697" s="116"/>
      <c r="AG697" s="116"/>
      <c r="AH697" s="116"/>
      <c r="AI697" s="116"/>
      <c r="AJ697" s="116"/>
      <c r="AK697" s="116"/>
      <c r="AL697" s="116"/>
      <c r="AM697" s="116"/>
      <c r="AN697" s="116"/>
      <c r="AO697" s="116"/>
      <c r="AP697" s="116"/>
      <c r="AQ697" s="116"/>
      <c r="AR697" s="116"/>
      <c r="AS697" s="116"/>
      <c r="AT697" s="116"/>
      <c r="AU697" s="116"/>
      <c r="AV697" s="116"/>
      <c r="AW697" s="117"/>
    </row>
    <row r="698" ht="15.75" customHeight="1">
      <c r="A698" s="28"/>
      <c r="B698" s="28"/>
      <c r="C698" s="28"/>
      <c r="D698" s="28"/>
      <c r="E698" s="28"/>
      <c r="F698" s="28"/>
      <c r="G698" s="28"/>
      <c r="H698" s="28"/>
      <c r="I698" s="28"/>
      <c r="J698" s="28"/>
      <c r="K698" s="28"/>
      <c r="L698" s="28"/>
      <c r="M698" s="115"/>
      <c r="N698" s="115"/>
      <c r="O698" s="115"/>
      <c r="P698" s="115"/>
      <c r="Q698" s="115"/>
      <c r="R698" s="115"/>
      <c r="S698" s="115"/>
      <c r="T698" s="115"/>
      <c r="U698" s="116"/>
      <c r="V698" s="116"/>
      <c r="W698" s="116"/>
      <c r="X698" s="116"/>
      <c r="Y698" s="116"/>
      <c r="Z698" s="116"/>
      <c r="AA698" s="116"/>
      <c r="AB698" s="116"/>
      <c r="AC698" s="116"/>
      <c r="AD698" s="116"/>
      <c r="AE698" s="116"/>
      <c r="AF698" s="116"/>
      <c r="AG698" s="116"/>
      <c r="AH698" s="116"/>
      <c r="AI698" s="116"/>
      <c r="AJ698" s="116"/>
      <c r="AK698" s="116"/>
      <c r="AL698" s="116"/>
      <c r="AM698" s="116"/>
      <c r="AN698" s="116"/>
      <c r="AO698" s="116"/>
      <c r="AP698" s="116"/>
      <c r="AQ698" s="116"/>
      <c r="AR698" s="116"/>
      <c r="AS698" s="116"/>
      <c r="AT698" s="116"/>
      <c r="AU698" s="116"/>
      <c r="AV698" s="116"/>
      <c r="AW698" s="117"/>
    </row>
    <row r="699" ht="15.75" customHeight="1">
      <c r="A699" s="28"/>
      <c r="B699" s="28"/>
      <c r="C699" s="28"/>
      <c r="D699" s="28"/>
      <c r="E699" s="28"/>
      <c r="F699" s="28"/>
      <c r="G699" s="28"/>
      <c r="H699" s="28"/>
      <c r="I699" s="28"/>
      <c r="J699" s="28"/>
      <c r="K699" s="28"/>
      <c r="L699" s="28"/>
      <c r="M699" s="115"/>
      <c r="N699" s="115"/>
      <c r="O699" s="115"/>
      <c r="P699" s="115"/>
      <c r="Q699" s="115"/>
      <c r="R699" s="115"/>
      <c r="S699" s="115"/>
      <c r="T699" s="115"/>
      <c r="U699" s="116"/>
      <c r="V699" s="116"/>
      <c r="W699" s="116"/>
      <c r="X699" s="116"/>
      <c r="Y699" s="116"/>
      <c r="Z699" s="116"/>
      <c r="AA699" s="116"/>
      <c r="AB699" s="116"/>
      <c r="AC699" s="116"/>
      <c r="AD699" s="116"/>
      <c r="AE699" s="116"/>
      <c r="AF699" s="116"/>
      <c r="AG699" s="116"/>
      <c r="AH699" s="116"/>
      <c r="AI699" s="116"/>
      <c r="AJ699" s="116"/>
      <c r="AK699" s="116"/>
      <c r="AL699" s="116"/>
      <c r="AM699" s="116"/>
      <c r="AN699" s="116"/>
      <c r="AO699" s="116"/>
      <c r="AP699" s="116"/>
      <c r="AQ699" s="116"/>
      <c r="AR699" s="116"/>
      <c r="AS699" s="116"/>
      <c r="AT699" s="116"/>
      <c r="AU699" s="116"/>
      <c r="AV699" s="116"/>
      <c r="AW699" s="117"/>
    </row>
    <row r="700" ht="15.75" customHeight="1">
      <c r="A700" s="28"/>
      <c r="B700" s="28"/>
      <c r="C700" s="28"/>
      <c r="D700" s="28"/>
      <c r="E700" s="28"/>
      <c r="F700" s="28"/>
      <c r="G700" s="28"/>
      <c r="H700" s="28"/>
      <c r="I700" s="28"/>
      <c r="J700" s="28"/>
      <c r="K700" s="28"/>
      <c r="L700" s="28"/>
      <c r="M700" s="115"/>
      <c r="N700" s="115"/>
      <c r="O700" s="115"/>
      <c r="P700" s="115"/>
      <c r="Q700" s="115"/>
      <c r="R700" s="115"/>
      <c r="S700" s="115"/>
      <c r="T700" s="115"/>
      <c r="U700" s="116"/>
      <c r="V700" s="116"/>
      <c r="W700" s="116"/>
      <c r="X700" s="116"/>
      <c r="Y700" s="116"/>
      <c r="Z700" s="116"/>
      <c r="AA700" s="116"/>
      <c r="AB700" s="116"/>
      <c r="AC700" s="116"/>
      <c r="AD700" s="116"/>
      <c r="AE700" s="116"/>
      <c r="AF700" s="116"/>
      <c r="AG700" s="116"/>
      <c r="AH700" s="116"/>
      <c r="AI700" s="116"/>
      <c r="AJ700" s="116"/>
      <c r="AK700" s="116"/>
      <c r="AL700" s="116"/>
      <c r="AM700" s="116"/>
      <c r="AN700" s="116"/>
      <c r="AO700" s="116"/>
      <c r="AP700" s="116"/>
      <c r="AQ700" s="116"/>
      <c r="AR700" s="116"/>
      <c r="AS700" s="116"/>
      <c r="AT700" s="116"/>
      <c r="AU700" s="116"/>
      <c r="AV700" s="116"/>
      <c r="AW700" s="117"/>
    </row>
    <row r="701" ht="15.75" customHeight="1">
      <c r="A701" s="28"/>
      <c r="B701" s="28"/>
      <c r="C701" s="28"/>
      <c r="D701" s="28"/>
      <c r="E701" s="28"/>
      <c r="F701" s="28"/>
      <c r="G701" s="28"/>
      <c r="H701" s="28"/>
      <c r="I701" s="28"/>
      <c r="J701" s="28"/>
      <c r="K701" s="28"/>
      <c r="L701" s="28"/>
      <c r="M701" s="115"/>
      <c r="N701" s="115"/>
      <c r="O701" s="115"/>
      <c r="P701" s="115"/>
      <c r="Q701" s="115"/>
      <c r="R701" s="115"/>
      <c r="S701" s="115"/>
      <c r="T701" s="115"/>
      <c r="U701" s="116"/>
      <c r="V701" s="116"/>
      <c r="W701" s="116"/>
      <c r="X701" s="116"/>
      <c r="Y701" s="116"/>
      <c r="Z701" s="116"/>
      <c r="AA701" s="116"/>
      <c r="AB701" s="116"/>
      <c r="AC701" s="116"/>
      <c r="AD701" s="116"/>
      <c r="AE701" s="116"/>
      <c r="AF701" s="116"/>
      <c r="AG701" s="116"/>
      <c r="AH701" s="116"/>
      <c r="AI701" s="116"/>
      <c r="AJ701" s="116"/>
      <c r="AK701" s="116"/>
      <c r="AL701" s="116"/>
      <c r="AM701" s="116"/>
      <c r="AN701" s="116"/>
      <c r="AO701" s="116"/>
      <c r="AP701" s="116"/>
      <c r="AQ701" s="116"/>
      <c r="AR701" s="116"/>
      <c r="AS701" s="116"/>
      <c r="AT701" s="116"/>
      <c r="AU701" s="116"/>
      <c r="AV701" s="116"/>
      <c r="AW701" s="117"/>
    </row>
    <row r="702" ht="15.75" customHeight="1">
      <c r="A702" s="28"/>
      <c r="B702" s="28"/>
      <c r="C702" s="28"/>
      <c r="D702" s="28"/>
      <c r="E702" s="28"/>
      <c r="F702" s="28"/>
      <c r="G702" s="28"/>
      <c r="H702" s="28"/>
      <c r="I702" s="28"/>
      <c r="J702" s="28"/>
      <c r="K702" s="28"/>
      <c r="L702" s="28"/>
      <c r="M702" s="115"/>
      <c r="N702" s="115"/>
      <c r="O702" s="115"/>
      <c r="P702" s="115"/>
      <c r="Q702" s="115"/>
      <c r="R702" s="115"/>
      <c r="S702" s="115"/>
      <c r="T702" s="115"/>
      <c r="U702" s="116"/>
      <c r="V702" s="116"/>
      <c r="W702" s="116"/>
      <c r="X702" s="116"/>
      <c r="Y702" s="116"/>
      <c r="Z702" s="116"/>
      <c r="AA702" s="116"/>
      <c r="AB702" s="116"/>
      <c r="AC702" s="116"/>
      <c r="AD702" s="116"/>
      <c r="AE702" s="116"/>
      <c r="AF702" s="116"/>
      <c r="AG702" s="116"/>
      <c r="AH702" s="116"/>
      <c r="AI702" s="116"/>
      <c r="AJ702" s="116"/>
      <c r="AK702" s="116"/>
      <c r="AL702" s="116"/>
      <c r="AM702" s="116"/>
      <c r="AN702" s="116"/>
      <c r="AO702" s="116"/>
      <c r="AP702" s="116"/>
      <c r="AQ702" s="116"/>
      <c r="AR702" s="116"/>
      <c r="AS702" s="116"/>
      <c r="AT702" s="116"/>
      <c r="AU702" s="116"/>
      <c r="AV702" s="116"/>
      <c r="AW702" s="117"/>
    </row>
    <row r="703" ht="15.75" customHeight="1">
      <c r="A703" s="28"/>
      <c r="B703" s="28"/>
      <c r="C703" s="28"/>
      <c r="D703" s="28"/>
      <c r="E703" s="28"/>
      <c r="F703" s="28"/>
      <c r="G703" s="28"/>
      <c r="H703" s="28"/>
      <c r="I703" s="28"/>
      <c r="J703" s="28"/>
      <c r="K703" s="28"/>
      <c r="L703" s="28"/>
      <c r="M703" s="115"/>
      <c r="N703" s="115"/>
      <c r="O703" s="115"/>
      <c r="P703" s="115"/>
      <c r="Q703" s="115"/>
      <c r="R703" s="115"/>
      <c r="S703" s="115"/>
      <c r="T703" s="115"/>
      <c r="U703" s="116"/>
      <c r="V703" s="116"/>
      <c r="W703" s="116"/>
      <c r="X703" s="116"/>
      <c r="Y703" s="116"/>
      <c r="Z703" s="116"/>
      <c r="AA703" s="116"/>
      <c r="AB703" s="116"/>
      <c r="AC703" s="116"/>
      <c r="AD703" s="116"/>
      <c r="AE703" s="116"/>
      <c r="AF703" s="116"/>
      <c r="AG703" s="116"/>
      <c r="AH703" s="116"/>
      <c r="AI703" s="116"/>
      <c r="AJ703" s="116"/>
      <c r="AK703" s="116"/>
      <c r="AL703" s="116"/>
      <c r="AM703" s="116"/>
      <c r="AN703" s="116"/>
      <c r="AO703" s="116"/>
      <c r="AP703" s="116"/>
      <c r="AQ703" s="116"/>
      <c r="AR703" s="116"/>
      <c r="AS703" s="116"/>
      <c r="AT703" s="116"/>
      <c r="AU703" s="116"/>
      <c r="AV703" s="116"/>
      <c r="AW703" s="117"/>
    </row>
    <row r="704" ht="15.75" customHeight="1">
      <c r="A704" s="28"/>
      <c r="B704" s="28"/>
      <c r="C704" s="28"/>
      <c r="D704" s="28"/>
      <c r="E704" s="28"/>
      <c r="F704" s="28"/>
      <c r="G704" s="28"/>
      <c r="H704" s="28"/>
      <c r="I704" s="28"/>
      <c r="J704" s="28"/>
      <c r="K704" s="28"/>
      <c r="L704" s="28"/>
      <c r="M704" s="115"/>
      <c r="N704" s="115"/>
      <c r="O704" s="115"/>
      <c r="P704" s="115"/>
      <c r="Q704" s="115"/>
      <c r="R704" s="115"/>
      <c r="S704" s="115"/>
      <c r="T704" s="115"/>
      <c r="U704" s="116"/>
      <c r="V704" s="116"/>
      <c r="W704" s="116"/>
      <c r="X704" s="116"/>
      <c r="Y704" s="116"/>
      <c r="Z704" s="116"/>
      <c r="AA704" s="116"/>
      <c r="AB704" s="116"/>
      <c r="AC704" s="116"/>
      <c r="AD704" s="116"/>
      <c r="AE704" s="116"/>
      <c r="AF704" s="116"/>
      <c r="AG704" s="116"/>
      <c r="AH704" s="116"/>
      <c r="AI704" s="116"/>
      <c r="AJ704" s="116"/>
      <c r="AK704" s="116"/>
      <c r="AL704" s="116"/>
      <c r="AM704" s="116"/>
      <c r="AN704" s="116"/>
      <c r="AO704" s="116"/>
      <c r="AP704" s="116"/>
      <c r="AQ704" s="116"/>
      <c r="AR704" s="116"/>
      <c r="AS704" s="116"/>
      <c r="AT704" s="116"/>
      <c r="AU704" s="116"/>
      <c r="AV704" s="116"/>
      <c r="AW704" s="117"/>
    </row>
    <row r="705" ht="15.75" customHeight="1">
      <c r="A705" s="28"/>
      <c r="B705" s="28"/>
      <c r="C705" s="28"/>
      <c r="D705" s="28"/>
      <c r="E705" s="28"/>
      <c r="F705" s="28"/>
      <c r="G705" s="28"/>
      <c r="H705" s="28"/>
      <c r="I705" s="28"/>
      <c r="J705" s="28"/>
      <c r="K705" s="28"/>
      <c r="L705" s="28"/>
      <c r="M705" s="115"/>
      <c r="N705" s="115"/>
      <c r="O705" s="115"/>
      <c r="P705" s="115"/>
      <c r="Q705" s="115"/>
      <c r="R705" s="115"/>
      <c r="S705" s="115"/>
      <c r="T705" s="115"/>
      <c r="U705" s="116"/>
      <c r="V705" s="116"/>
      <c r="W705" s="116"/>
      <c r="X705" s="116"/>
      <c r="Y705" s="116"/>
      <c r="Z705" s="116"/>
      <c r="AA705" s="116"/>
      <c r="AB705" s="116"/>
      <c r="AC705" s="116"/>
      <c r="AD705" s="116"/>
      <c r="AE705" s="116"/>
      <c r="AF705" s="116"/>
      <c r="AG705" s="116"/>
      <c r="AH705" s="116"/>
      <c r="AI705" s="116"/>
      <c r="AJ705" s="116"/>
      <c r="AK705" s="116"/>
      <c r="AL705" s="116"/>
      <c r="AM705" s="116"/>
      <c r="AN705" s="116"/>
      <c r="AO705" s="116"/>
      <c r="AP705" s="116"/>
      <c r="AQ705" s="116"/>
      <c r="AR705" s="116"/>
      <c r="AS705" s="116"/>
      <c r="AT705" s="116"/>
      <c r="AU705" s="116"/>
      <c r="AV705" s="116"/>
      <c r="AW705" s="117"/>
    </row>
    <row r="706" ht="15.75" customHeight="1">
      <c r="A706" s="28"/>
      <c r="B706" s="28"/>
      <c r="C706" s="28"/>
      <c r="D706" s="28"/>
      <c r="E706" s="28"/>
      <c r="F706" s="28"/>
      <c r="G706" s="28"/>
      <c r="H706" s="28"/>
      <c r="I706" s="28"/>
      <c r="J706" s="28"/>
      <c r="K706" s="28"/>
      <c r="L706" s="28"/>
      <c r="M706" s="115"/>
      <c r="N706" s="115"/>
      <c r="O706" s="115"/>
      <c r="P706" s="115"/>
      <c r="Q706" s="115"/>
      <c r="R706" s="115"/>
      <c r="S706" s="115"/>
      <c r="T706" s="115"/>
      <c r="U706" s="116"/>
      <c r="V706" s="116"/>
      <c r="W706" s="116"/>
      <c r="X706" s="116"/>
      <c r="Y706" s="116"/>
      <c r="Z706" s="116"/>
      <c r="AA706" s="116"/>
      <c r="AB706" s="116"/>
      <c r="AC706" s="116"/>
      <c r="AD706" s="116"/>
      <c r="AE706" s="116"/>
      <c r="AF706" s="116"/>
      <c r="AG706" s="116"/>
      <c r="AH706" s="116"/>
      <c r="AI706" s="116"/>
      <c r="AJ706" s="116"/>
      <c r="AK706" s="116"/>
      <c r="AL706" s="116"/>
      <c r="AM706" s="116"/>
      <c r="AN706" s="116"/>
      <c r="AO706" s="116"/>
      <c r="AP706" s="116"/>
      <c r="AQ706" s="116"/>
      <c r="AR706" s="116"/>
      <c r="AS706" s="116"/>
      <c r="AT706" s="116"/>
      <c r="AU706" s="116"/>
      <c r="AV706" s="116"/>
      <c r="AW706" s="117"/>
    </row>
    <row r="707" ht="15.75" customHeight="1">
      <c r="A707" s="28"/>
      <c r="B707" s="28"/>
      <c r="C707" s="28"/>
      <c r="D707" s="28"/>
      <c r="E707" s="28"/>
      <c r="F707" s="28"/>
      <c r="G707" s="28"/>
      <c r="H707" s="28"/>
      <c r="I707" s="28"/>
      <c r="J707" s="28"/>
      <c r="K707" s="28"/>
      <c r="L707" s="28"/>
      <c r="M707" s="115"/>
      <c r="N707" s="115"/>
      <c r="O707" s="115"/>
      <c r="P707" s="115"/>
      <c r="Q707" s="115"/>
      <c r="R707" s="115"/>
      <c r="S707" s="115"/>
      <c r="T707" s="115"/>
      <c r="U707" s="116"/>
      <c r="V707" s="116"/>
      <c r="W707" s="116"/>
      <c r="X707" s="116"/>
      <c r="Y707" s="116"/>
      <c r="Z707" s="116"/>
      <c r="AA707" s="116"/>
      <c r="AB707" s="116"/>
      <c r="AC707" s="116"/>
      <c r="AD707" s="116"/>
      <c r="AE707" s="116"/>
      <c r="AF707" s="116"/>
      <c r="AG707" s="116"/>
      <c r="AH707" s="116"/>
      <c r="AI707" s="116"/>
      <c r="AJ707" s="116"/>
      <c r="AK707" s="116"/>
      <c r="AL707" s="116"/>
      <c r="AM707" s="116"/>
      <c r="AN707" s="116"/>
      <c r="AO707" s="116"/>
      <c r="AP707" s="116"/>
      <c r="AQ707" s="116"/>
      <c r="AR707" s="116"/>
      <c r="AS707" s="116"/>
      <c r="AT707" s="116"/>
      <c r="AU707" s="116"/>
      <c r="AV707" s="116"/>
      <c r="AW707" s="117"/>
    </row>
    <row r="708" ht="15.75" customHeight="1">
      <c r="A708" s="28"/>
      <c r="B708" s="28"/>
      <c r="C708" s="28"/>
      <c r="D708" s="28"/>
      <c r="E708" s="28"/>
      <c r="F708" s="28"/>
      <c r="G708" s="28"/>
      <c r="H708" s="28"/>
      <c r="I708" s="28"/>
      <c r="J708" s="28"/>
      <c r="K708" s="28"/>
      <c r="L708" s="28"/>
      <c r="M708" s="115"/>
      <c r="N708" s="115"/>
      <c r="O708" s="115"/>
      <c r="P708" s="115"/>
      <c r="Q708" s="115"/>
      <c r="R708" s="115"/>
      <c r="S708" s="115"/>
      <c r="T708" s="115"/>
      <c r="U708" s="116"/>
      <c r="V708" s="116"/>
      <c r="W708" s="116"/>
      <c r="X708" s="116"/>
      <c r="Y708" s="116"/>
      <c r="Z708" s="116"/>
      <c r="AA708" s="116"/>
      <c r="AB708" s="116"/>
      <c r="AC708" s="116"/>
      <c r="AD708" s="116"/>
      <c r="AE708" s="116"/>
      <c r="AF708" s="116"/>
      <c r="AG708" s="116"/>
      <c r="AH708" s="116"/>
      <c r="AI708" s="116"/>
      <c r="AJ708" s="116"/>
      <c r="AK708" s="116"/>
      <c r="AL708" s="116"/>
      <c r="AM708" s="116"/>
      <c r="AN708" s="116"/>
      <c r="AO708" s="116"/>
      <c r="AP708" s="116"/>
      <c r="AQ708" s="116"/>
      <c r="AR708" s="116"/>
      <c r="AS708" s="116"/>
      <c r="AT708" s="116"/>
      <c r="AU708" s="116"/>
      <c r="AV708" s="116"/>
      <c r="AW708" s="117"/>
    </row>
    <row r="709" ht="15.75" customHeight="1">
      <c r="A709" s="28"/>
      <c r="B709" s="28"/>
      <c r="C709" s="28"/>
      <c r="D709" s="28"/>
      <c r="E709" s="28"/>
      <c r="F709" s="28"/>
      <c r="G709" s="28"/>
      <c r="H709" s="28"/>
      <c r="I709" s="28"/>
      <c r="J709" s="28"/>
      <c r="K709" s="28"/>
      <c r="L709" s="28"/>
      <c r="M709" s="115"/>
      <c r="N709" s="115"/>
      <c r="O709" s="115"/>
      <c r="P709" s="115"/>
      <c r="Q709" s="115"/>
      <c r="R709" s="115"/>
      <c r="S709" s="115"/>
      <c r="T709" s="115"/>
      <c r="U709" s="116"/>
      <c r="V709" s="116"/>
      <c r="W709" s="116"/>
      <c r="X709" s="116"/>
      <c r="Y709" s="116"/>
      <c r="Z709" s="116"/>
      <c r="AA709" s="116"/>
      <c r="AB709" s="116"/>
      <c r="AC709" s="116"/>
      <c r="AD709" s="116"/>
      <c r="AE709" s="116"/>
      <c r="AF709" s="116"/>
      <c r="AG709" s="116"/>
      <c r="AH709" s="116"/>
      <c r="AI709" s="116"/>
      <c r="AJ709" s="116"/>
      <c r="AK709" s="116"/>
      <c r="AL709" s="116"/>
      <c r="AM709" s="116"/>
      <c r="AN709" s="116"/>
      <c r="AO709" s="116"/>
      <c r="AP709" s="116"/>
      <c r="AQ709" s="116"/>
      <c r="AR709" s="116"/>
      <c r="AS709" s="116"/>
      <c r="AT709" s="116"/>
      <c r="AU709" s="116"/>
      <c r="AV709" s="116"/>
      <c r="AW709" s="117"/>
    </row>
    <row r="710" ht="15.75" customHeight="1">
      <c r="A710" s="28"/>
      <c r="B710" s="28"/>
      <c r="C710" s="28"/>
      <c r="D710" s="28"/>
      <c r="E710" s="28"/>
      <c r="F710" s="28"/>
      <c r="G710" s="28"/>
      <c r="H710" s="28"/>
      <c r="I710" s="28"/>
      <c r="J710" s="28"/>
      <c r="K710" s="28"/>
      <c r="L710" s="28"/>
      <c r="M710" s="115"/>
      <c r="N710" s="115"/>
      <c r="O710" s="115"/>
      <c r="P710" s="115"/>
      <c r="Q710" s="115"/>
      <c r="R710" s="115"/>
      <c r="S710" s="115"/>
      <c r="T710" s="115"/>
      <c r="U710" s="116"/>
      <c r="V710" s="116"/>
      <c r="W710" s="116"/>
      <c r="X710" s="116"/>
      <c r="Y710" s="116"/>
      <c r="Z710" s="116"/>
      <c r="AA710" s="116"/>
      <c r="AB710" s="116"/>
      <c r="AC710" s="116"/>
      <c r="AD710" s="116"/>
      <c r="AE710" s="116"/>
      <c r="AF710" s="116"/>
      <c r="AG710" s="116"/>
      <c r="AH710" s="116"/>
      <c r="AI710" s="116"/>
      <c r="AJ710" s="116"/>
      <c r="AK710" s="116"/>
      <c r="AL710" s="116"/>
      <c r="AM710" s="116"/>
      <c r="AN710" s="116"/>
      <c r="AO710" s="116"/>
      <c r="AP710" s="116"/>
      <c r="AQ710" s="116"/>
      <c r="AR710" s="116"/>
      <c r="AS710" s="116"/>
      <c r="AT710" s="116"/>
      <c r="AU710" s="116"/>
      <c r="AV710" s="116"/>
      <c r="AW710" s="117"/>
    </row>
    <row r="711" ht="15.75" customHeight="1">
      <c r="A711" s="28"/>
      <c r="B711" s="28"/>
      <c r="C711" s="28"/>
      <c r="D711" s="28"/>
      <c r="E711" s="28"/>
      <c r="F711" s="28"/>
      <c r="G711" s="28"/>
      <c r="H711" s="28"/>
      <c r="I711" s="28"/>
      <c r="J711" s="28"/>
      <c r="K711" s="28"/>
      <c r="L711" s="28"/>
      <c r="M711" s="115"/>
      <c r="N711" s="115"/>
      <c r="O711" s="115"/>
      <c r="P711" s="115"/>
      <c r="Q711" s="115"/>
      <c r="R711" s="115"/>
      <c r="S711" s="115"/>
      <c r="T711" s="115"/>
      <c r="U711" s="116"/>
      <c r="V711" s="116"/>
      <c r="W711" s="116"/>
      <c r="X711" s="116"/>
      <c r="Y711" s="116"/>
      <c r="Z711" s="116"/>
      <c r="AA711" s="116"/>
      <c r="AB711" s="116"/>
      <c r="AC711" s="116"/>
      <c r="AD711" s="116"/>
      <c r="AE711" s="116"/>
      <c r="AF711" s="116"/>
      <c r="AG711" s="116"/>
      <c r="AH711" s="116"/>
      <c r="AI711" s="116"/>
      <c r="AJ711" s="116"/>
      <c r="AK711" s="116"/>
      <c r="AL711" s="116"/>
      <c r="AM711" s="116"/>
      <c r="AN711" s="116"/>
      <c r="AO711" s="116"/>
      <c r="AP711" s="116"/>
      <c r="AQ711" s="116"/>
      <c r="AR711" s="116"/>
      <c r="AS711" s="116"/>
      <c r="AT711" s="116"/>
      <c r="AU711" s="116"/>
      <c r="AV711" s="116"/>
      <c r="AW711" s="117"/>
    </row>
    <row r="712" ht="15.75" customHeight="1">
      <c r="A712" s="28"/>
      <c r="B712" s="28"/>
      <c r="C712" s="28"/>
      <c r="D712" s="28"/>
      <c r="E712" s="28"/>
      <c r="F712" s="28"/>
      <c r="G712" s="28"/>
      <c r="H712" s="28"/>
      <c r="I712" s="28"/>
      <c r="J712" s="28"/>
      <c r="K712" s="28"/>
      <c r="L712" s="28"/>
      <c r="M712" s="115"/>
      <c r="N712" s="115"/>
      <c r="O712" s="115"/>
      <c r="P712" s="115"/>
      <c r="Q712" s="115"/>
      <c r="R712" s="115"/>
      <c r="S712" s="115"/>
      <c r="T712" s="115"/>
      <c r="U712" s="116"/>
      <c r="V712" s="116"/>
      <c r="W712" s="116"/>
      <c r="X712" s="116"/>
      <c r="Y712" s="116"/>
      <c r="Z712" s="116"/>
      <c r="AA712" s="116"/>
      <c r="AB712" s="116"/>
      <c r="AC712" s="116"/>
      <c r="AD712" s="116"/>
      <c r="AE712" s="116"/>
      <c r="AF712" s="116"/>
      <c r="AG712" s="116"/>
      <c r="AH712" s="116"/>
      <c r="AI712" s="116"/>
      <c r="AJ712" s="116"/>
      <c r="AK712" s="116"/>
      <c r="AL712" s="116"/>
      <c r="AM712" s="116"/>
      <c r="AN712" s="116"/>
      <c r="AO712" s="116"/>
      <c r="AP712" s="116"/>
      <c r="AQ712" s="116"/>
      <c r="AR712" s="116"/>
      <c r="AS712" s="116"/>
      <c r="AT712" s="116"/>
      <c r="AU712" s="116"/>
      <c r="AV712" s="116"/>
      <c r="AW712" s="117"/>
    </row>
    <row r="713" ht="15.75" customHeight="1">
      <c r="A713" s="28"/>
      <c r="B713" s="28"/>
      <c r="C713" s="28"/>
      <c r="D713" s="28"/>
      <c r="E713" s="28"/>
      <c r="F713" s="28"/>
      <c r="G713" s="28"/>
      <c r="H713" s="28"/>
      <c r="I713" s="28"/>
      <c r="J713" s="28"/>
      <c r="K713" s="28"/>
      <c r="L713" s="28"/>
      <c r="M713" s="115"/>
      <c r="N713" s="115"/>
      <c r="O713" s="115"/>
      <c r="P713" s="115"/>
      <c r="Q713" s="115"/>
      <c r="R713" s="115"/>
      <c r="S713" s="115"/>
      <c r="T713" s="115"/>
      <c r="U713" s="116"/>
      <c r="V713" s="116"/>
      <c r="W713" s="116"/>
      <c r="X713" s="116"/>
      <c r="Y713" s="116"/>
      <c r="Z713" s="116"/>
      <c r="AA713" s="116"/>
      <c r="AB713" s="116"/>
      <c r="AC713" s="116"/>
      <c r="AD713" s="116"/>
      <c r="AE713" s="116"/>
      <c r="AF713" s="116"/>
      <c r="AG713" s="116"/>
      <c r="AH713" s="116"/>
      <c r="AI713" s="116"/>
      <c r="AJ713" s="116"/>
      <c r="AK713" s="116"/>
      <c r="AL713" s="116"/>
      <c r="AM713" s="116"/>
      <c r="AN713" s="116"/>
      <c r="AO713" s="116"/>
      <c r="AP713" s="116"/>
      <c r="AQ713" s="116"/>
      <c r="AR713" s="116"/>
      <c r="AS713" s="116"/>
      <c r="AT713" s="116"/>
      <c r="AU713" s="116"/>
      <c r="AV713" s="116"/>
      <c r="AW713" s="117"/>
    </row>
    <row r="714" ht="15.75" customHeight="1">
      <c r="A714" s="28"/>
      <c r="B714" s="28"/>
      <c r="C714" s="28"/>
      <c r="D714" s="28"/>
      <c r="E714" s="28"/>
      <c r="F714" s="28"/>
      <c r="G714" s="28"/>
      <c r="H714" s="28"/>
      <c r="I714" s="28"/>
      <c r="J714" s="28"/>
      <c r="K714" s="28"/>
      <c r="L714" s="28"/>
      <c r="M714" s="115"/>
      <c r="N714" s="115"/>
      <c r="O714" s="115"/>
      <c r="P714" s="115"/>
      <c r="Q714" s="115"/>
      <c r="R714" s="115"/>
      <c r="S714" s="115"/>
      <c r="T714" s="115"/>
      <c r="U714" s="116"/>
      <c r="V714" s="116"/>
      <c r="W714" s="116"/>
      <c r="X714" s="116"/>
      <c r="Y714" s="116"/>
      <c r="Z714" s="116"/>
      <c r="AA714" s="116"/>
      <c r="AB714" s="116"/>
      <c r="AC714" s="116"/>
      <c r="AD714" s="116"/>
      <c r="AE714" s="116"/>
      <c r="AF714" s="116"/>
      <c r="AG714" s="116"/>
      <c r="AH714" s="116"/>
      <c r="AI714" s="116"/>
      <c r="AJ714" s="116"/>
      <c r="AK714" s="116"/>
      <c r="AL714" s="116"/>
      <c r="AM714" s="116"/>
      <c r="AN714" s="116"/>
      <c r="AO714" s="116"/>
      <c r="AP714" s="116"/>
      <c r="AQ714" s="116"/>
      <c r="AR714" s="116"/>
      <c r="AS714" s="116"/>
      <c r="AT714" s="116"/>
      <c r="AU714" s="116"/>
      <c r="AV714" s="116"/>
      <c r="AW714" s="117"/>
    </row>
    <row r="715" ht="15.75" customHeight="1">
      <c r="A715" s="28"/>
      <c r="B715" s="28"/>
      <c r="C715" s="28"/>
      <c r="D715" s="28"/>
      <c r="E715" s="28"/>
      <c r="F715" s="28"/>
      <c r="G715" s="28"/>
      <c r="H715" s="28"/>
      <c r="I715" s="28"/>
      <c r="J715" s="28"/>
      <c r="K715" s="28"/>
      <c r="L715" s="28"/>
      <c r="M715" s="115"/>
      <c r="N715" s="115"/>
      <c r="O715" s="115"/>
      <c r="P715" s="115"/>
      <c r="Q715" s="115"/>
      <c r="R715" s="115"/>
      <c r="S715" s="115"/>
      <c r="T715" s="115"/>
      <c r="U715" s="116"/>
      <c r="V715" s="116"/>
      <c r="W715" s="116"/>
      <c r="X715" s="116"/>
      <c r="Y715" s="116"/>
      <c r="Z715" s="116"/>
      <c r="AA715" s="116"/>
      <c r="AB715" s="116"/>
      <c r="AC715" s="116"/>
      <c r="AD715" s="116"/>
      <c r="AE715" s="116"/>
      <c r="AF715" s="116"/>
      <c r="AG715" s="116"/>
      <c r="AH715" s="116"/>
      <c r="AI715" s="116"/>
      <c r="AJ715" s="116"/>
      <c r="AK715" s="116"/>
      <c r="AL715" s="116"/>
      <c r="AM715" s="116"/>
      <c r="AN715" s="116"/>
      <c r="AO715" s="116"/>
      <c r="AP715" s="116"/>
      <c r="AQ715" s="116"/>
      <c r="AR715" s="116"/>
      <c r="AS715" s="116"/>
      <c r="AT715" s="116"/>
      <c r="AU715" s="116"/>
      <c r="AV715" s="116"/>
      <c r="AW715" s="117"/>
    </row>
    <row r="716" ht="15.75" customHeight="1">
      <c r="A716" s="28"/>
      <c r="B716" s="28"/>
      <c r="C716" s="28"/>
      <c r="D716" s="28"/>
      <c r="E716" s="28"/>
      <c r="F716" s="28"/>
      <c r="G716" s="28"/>
      <c r="H716" s="28"/>
      <c r="I716" s="28"/>
      <c r="J716" s="28"/>
      <c r="K716" s="28"/>
      <c r="L716" s="28"/>
      <c r="M716" s="115"/>
      <c r="N716" s="115"/>
      <c r="O716" s="115"/>
      <c r="P716" s="115"/>
      <c r="Q716" s="115"/>
      <c r="R716" s="115"/>
      <c r="S716" s="115"/>
      <c r="T716" s="115"/>
      <c r="U716" s="116"/>
      <c r="V716" s="116"/>
      <c r="W716" s="116"/>
      <c r="X716" s="116"/>
      <c r="Y716" s="116"/>
      <c r="Z716" s="116"/>
      <c r="AA716" s="116"/>
      <c r="AB716" s="116"/>
      <c r="AC716" s="116"/>
      <c r="AD716" s="116"/>
      <c r="AE716" s="116"/>
      <c r="AF716" s="116"/>
      <c r="AG716" s="116"/>
      <c r="AH716" s="116"/>
      <c r="AI716" s="116"/>
      <c r="AJ716" s="116"/>
      <c r="AK716" s="116"/>
      <c r="AL716" s="116"/>
      <c r="AM716" s="116"/>
      <c r="AN716" s="116"/>
      <c r="AO716" s="116"/>
      <c r="AP716" s="116"/>
      <c r="AQ716" s="116"/>
      <c r="AR716" s="116"/>
      <c r="AS716" s="116"/>
      <c r="AT716" s="116"/>
      <c r="AU716" s="116"/>
      <c r="AV716" s="116"/>
      <c r="AW716" s="117"/>
    </row>
    <row r="717" ht="15.75" customHeight="1">
      <c r="A717" s="28"/>
      <c r="B717" s="28"/>
      <c r="C717" s="28"/>
      <c r="D717" s="28"/>
      <c r="E717" s="28"/>
      <c r="F717" s="28"/>
      <c r="G717" s="28"/>
      <c r="H717" s="28"/>
      <c r="I717" s="28"/>
      <c r="J717" s="28"/>
      <c r="K717" s="28"/>
      <c r="L717" s="28"/>
      <c r="M717" s="115"/>
      <c r="N717" s="115"/>
      <c r="O717" s="115"/>
      <c r="P717" s="115"/>
      <c r="Q717" s="115"/>
      <c r="R717" s="115"/>
      <c r="S717" s="115"/>
      <c r="T717" s="115"/>
      <c r="U717" s="116"/>
      <c r="V717" s="116"/>
      <c r="W717" s="116"/>
      <c r="X717" s="116"/>
      <c r="Y717" s="116"/>
      <c r="Z717" s="116"/>
      <c r="AA717" s="116"/>
      <c r="AB717" s="116"/>
      <c r="AC717" s="116"/>
      <c r="AD717" s="116"/>
      <c r="AE717" s="116"/>
      <c r="AF717" s="116"/>
      <c r="AG717" s="116"/>
      <c r="AH717" s="116"/>
      <c r="AI717" s="116"/>
      <c r="AJ717" s="116"/>
      <c r="AK717" s="116"/>
      <c r="AL717" s="116"/>
      <c r="AM717" s="116"/>
      <c r="AN717" s="116"/>
      <c r="AO717" s="116"/>
      <c r="AP717" s="116"/>
      <c r="AQ717" s="116"/>
      <c r="AR717" s="116"/>
      <c r="AS717" s="116"/>
      <c r="AT717" s="116"/>
      <c r="AU717" s="116"/>
      <c r="AV717" s="116"/>
      <c r="AW717" s="117"/>
    </row>
    <row r="718" ht="15.75" customHeight="1">
      <c r="A718" s="28"/>
      <c r="B718" s="28"/>
      <c r="C718" s="28"/>
      <c r="D718" s="28"/>
      <c r="E718" s="28"/>
      <c r="F718" s="28"/>
      <c r="G718" s="28"/>
      <c r="H718" s="28"/>
      <c r="I718" s="28"/>
      <c r="J718" s="28"/>
      <c r="K718" s="28"/>
      <c r="L718" s="28"/>
      <c r="M718" s="115"/>
      <c r="N718" s="115"/>
      <c r="O718" s="115"/>
      <c r="P718" s="115"/>
      <c r="Q718" s="115"/>
      <c r="R718" s="115"/>
      <c r="S718" s="115"/>
      <c r="T718" s="115"/>
      <c r="U718" s="116"/>
      <c r="V718" s="116"/>
      <c r="W718" s="116"/>
      <c r="X718" s="116"/>
      <c r="Y718" s="116"/>
      <c r="Z718" s="116"/>
      <c r="AA718" s="116"/>
      <c r="AB718" s="116"/>
      <c r="AC718" s="116"/>
      <c r="AD718" s="116"/>
      <c r="AE718" s="116"/>
      <c r="AF718" s="116"/>
      <c r="AG718" s="116"/>
      <c r="AH718" s="116"/>
      <c r="AI718" s="116"/>
      <c r="AJ718" s="116"/>
      <c r="AK718" s="116"/>
      <c r="AL718" s="116"/>
      <c r="AM718" s="116"/>
      <c r="AN718" s="116"/>
      <c r="AO718" s="116"/>
      <c r="AP718" s="116"/>
      <c r="AQ718" s="116"/>
      <c r="AR718" s="116"/>
      <c r="AS718" s="116"/>
      <c r="AT718" s="116"/>
      <c r="AU718" s="116"/>
      <c r="AV718" s="116"/>
      <c r="AW718" s="117"/>
    </row>
    <row r="719" ht="15.75" customHeight="1">
      <c r="A719" s="28"/>
      <c r="B719" s="28"/>
      <c r="C719" s="28"/>
      <c r="D719" s="28"/>
      <c r="E719" s="28"/>
      <c r="F719" s="28"/>
      <c r="G719" s="28"/>
      <c r="H719" s="28"/>
      <c r="I719" s="28"/>
      <c r="J719" s="28"/>
      <c r="K719" s="28"/>
      <c r="L719" s="28"/>
      <c r="M719" s="115"/>
      <c r="N719" s="115"/>
      <c r="O719" s="115"/>
      <c r="P719" s="115"/>
      <c r="Q719" s="115"/>
      <c r="R719" s="115"/>
      <c r="S719" s="115"/>
      <c r="T719" s="115"/>
      <c r="U719" s="116"/>
      <c r="V719" s="116"/>
      <c r="W719" s="116"/>
      <c r="X719" s="116"/>
      <c r="Y719" s="116"/>
      <c r="Z719" s="116"/>
      <c r="AA719" s="116"/>
      <c r="AB719" s="116"/>
      <c r="AC719" s="116"/>
      <c r="AD719" s="116"/>
      <c r="AE719" s="116"/>
      <c r="AF719" s="116"/>
      <c r="AG719" s="116"/>
      <c r="AH719" s="116"/>
      <c r="AI719" s="116"/>
      <c r="AJ719" s="116"/>
      <c r="AK719" s="116"/>
      <c r="AL719" s="116"/>
      <c r="AM719" s="116"/>
      <c r="AN719" s="116"/>
      <c r="AO719" s="116"/>
      <c r="AP719" s="116"/>
      <c r="AQ719" s="116"/>
      <c r="AR719" s="116"/>
      <c r="AS719" s="116"/>
      <c r="AT719" s="116"/>
      <c r="AU719" s="116"/>
      <c r="AV719" s="116"/>
      <c r="AW719" s="117"/>
    </row>
    <row r="720" ht="15.75" customHeight="1">
      <c r="A720" s="28"/>
      <c r="B720" s="28"/>
      <c r="C720" s="28"/>
      <c r="D720" s="28"/>
      <c r="E720" s="28"/>
      <c r="F720" s="28"/>
      <c r="G720" s="28"/>
      <c r="H720" s="28"/>
      <c r="I720" s="28"/>
      <c r="J720" s="28"/>
      <c r="K720" s="28"/>
      <c r="L720" s="28"/>
      <c r="M720" s="115"/>
      <c r="N720" s="115"/>
      <c r="O720" s="115"/>
      <c r="P720" s="115"/>
      <c r="Q720" s="115"/>
      <c r="R720" s="115"/>
      <c r="S720" s="115"/>
      <c r="T720" s="115"/>
      <c r="U720" s="116"/>
      <c r="V720" s="116"/>
      <c r="W720" s="116"/>
      <c r="X720" s="116"/>
      <c r="Y720" s="116"/>
      <c r="Z720" s="116"/>
      <c r="AA720" s="116"/>
      <c r="AB720" s="116"/>
      <c r="AC720" s="116"/>
      <c r="AD720" s="116"/>
      <c r="AE720" s="116"/>
      <c r="AF720" s="116"/>
      <c r="AG720" s="116"/>
      <c r="AH720" s="116"/>
      <c r="AI720" s="116"/>
      <c r="AJ720" s="116"/>
      <c r="AK720" s="116"/>
      <c r="AL720" s="116"/>
      <c r="AM720" s="116"/>
      <c r="AN720" s="116"/>
      <c r="AO720" s="116"/>
      <c r="AP720" s="116"/>
      <c r="AQ720" s="116"/>
      <c r="AR720" s="116"/>
      <c r="AS720" s="116"/>
      <c r="AT720" s="116"/>
      <c r="AU720" s="116"/>
      <c r="AV720" s="116"/>
      <c r="AW720" s="117"/>
    </row>
    <row r="721" ht="15.75" customHeight="1">
      <c r="A721" s="28"/>
      <c r="B721" s="28"/>
      <c r="C721" s="28"/>
      <c r="D721" s="28"/>
      <c r="E721" s="28"/>
      <c r="F721" s="28"/>
      <c r="G721" s="28"/>
      <c r="H721" s="28"/>
      <c r="I721" s="28"/>
      <c r="J721" s="28"/>
      <c r="K721" s="28"/>
      <c r="L721" s="28"/>
      <c r="M721" s="115"/>
      <c r="N721" s="115"/>
      <c r="O721" s="115"/>
      <c r="P721" s="115"/>
      <c r="Q721" s="115"/>
      <c r="R721" s="115"/>
      <c r="S721" s="115"/>
      <c r="T721" s="115"/>
      <c r="U721" s="116"/>
      <c r="V721" s="116"/>
      <c r="W721" s="116"/>
      <c r="X721" s="116"/>
      <c r="Y721" s="116"/>
      <c r="Z721" s="116"/>
      <c r="AA721" s="116"/>
      <c r="AB721" s="116"/>
      <c r="AC721" s="116"/>
      <c r="AD721" s="116"/>
      <c r="AE721" s="116"/>
      <c r="AF721" s="116"/>
      <c r="AG721" s="116"/>
      <c r="AH721" s="116"/>
      <c r="AI721" s="116"/>
      <c r="AJ721" s="116"/>
      <c r="AK721" s="116"/>
      <c r="AL721" s="116"/>
      <c r="AM721" s="116"/>
      <c r="AN721" s="116"/>
      <c r="AO721" s="116"/>
      <c r="AP721" s="116"/>
      <c r="AQ721" s="116"/>
      <c r="AR721" s="116"/>
      <c r="AS721" s="116"/>
      <c r="AT721" s="116"/>
      <c r="AU721" s="116"/>
      <c r="AV721" s="116"/>
      <c r="AW721" s="117"/>
    </row>
    <row r="722" ht="15.75" customHeight="1">
      <c r="A722" s="28"/>
      <c r="B722" s="28"/>
      <c r="C722" s="28"/>
      <c r="D722" s="28"/>
      <c r="E722" s="28"/>
      <c r="F722" s="28"/>
      <c r="G722" s="28"/>
      <c r="H722" s="28"/>
      <c r="I722" s="28"/>
      <c r="J722" s="28"/>
      <c r="K722" s="28"/>
      <c r="L722" s="28"/>
      <c r="M722" s="115"/>
      <c r="N722" s="115"/>
      <c r="O722" s="115"/>
      <c r="P722" s="115"/>
      <c r="Q722" s="115"/>
      <c r="R722" s="115"/>
      <c r="S722" s="115"/>
      <c r="T722" s="115"/>
      <c r="U722" s="116"/>
      <c r="V722" s="116"/>
      <c r="W722" s="116"/>
      <c r="X722" s="116"/>
      <c r="Y722" s="116"/>
      <c r="Z722" s="116"/>
      <c r="AA722" s="116"/>
      <c r="AB722" s="116"/>
      <c r="AC722" s="116"/>
      <c r="AD722" s="116"/>
      <c r="AE722" s="116"/>
      <c r="AF722" s="116"/>
      <c r="AG722" s="116"/>
      <c r="AH722" s="116"/>
      <c r="AI722" s="116"/>
      <c r="AJ722" s="116"/>
      <c r="AK722" s="116"/>
      <c r="AL722" s="116"/>
      <c r="AM722" s="116"/>
      <c r="AN722" s="116"/>
      <c r="AO722" s="116"/>
      <c r="AP722" s="116"/>
      <c r="AQ722" s="116"/>
      <c r="AR722" s="116"/>
      <c r="AS722" s="116"/>
      <c r="AT722" s="116"/>
      <c r="AU722" s="116"/>
      <c r="AV722" s="116"/>
      <c r="AW722" s="117"/>
    </row>
    <row r="723" ht="15.75" customHeight="1">
      <c r="A723" s="28"/>
      <c r="B723" s="28"/>
      <c r="C723" s="28"/>
      <c r="D723" s="28"/>
      <c r="E723" s="28"/>
      <c r="F723" s="28"/>
      <c r="G723" s="28"/>
      <c r="H723" s="28"/>
      <c r="I723" s="28"/>
      <c r="J723" s="28"/>
      <c r="K723" s="28"/>
      <c r="L723" s="28"/>
      <c r="M723" s="115"/>
      <c r="N723" s="115"/>
      <c r="O723" s="115"/>
      <c r="P723" s="115"/>
      <c r="Q723" s="115"/>
      <c r="R723" s="115"/>
      <c r="S723" s="115"/>
      <c r="T723" s="115"/>
      <c r="U723" s="116"/>
      <c r="V723" s="116"/>
      <c r="W723" s="116"/>
      <c r="X723" s="116"/>
      <c r="Y723" s="116"/>
      <c r="Z723" s="116"/>
      <c r="AA723" s="116"/>
      <c r="AB723" s="116"/>
      <c r="AC723" s="116"/>
      <c r="AD723" s="116"/>
      <c r="AE723" s="116"/>
      <c r="AF723" s="116"/>
      <c r="AG723" s="116"/>
      <c r="AH723" s="116"/>
      <c r="AI723" s="116"/>
      <c r="AJ723" s="116"/>
      <c r="AK723" s="116"/>
      <c r="AL723" s="116"/>
      <c r="AM723" s="116"/>
      <c r="AN723" s="116"/>
      <c r="AO723" s="116"/>
      <c r="AP723" s="116"/>
      <c r="AQ723" s="116"/>
      <c r="AR723" s="116"/>
      <c r="AS723" s="116"/>
      <c r="AT723" s="116"/>
      <c r="AU723" s="116"/>
      <c r="AV723" s="116"/>
      <c r="AW723" s="117"/>
    </row>
    <row r="724" ht="15.75" customHeight="1">
      <c r="A724" s="28"/>
      <c r="B724" s="28"/>
      <c r="C724" s="28"/>
      <c r="D724" s="28"/>
      <c r="E724" s="28"/>
      <c r="F724" s="28"/>
      <c r="G724" s="28"/>
      <c r="H724" s="28"/>
      <c r="I724" s="28"/>
      <c r="J724" s="28"/>
      <c r="K724" s="28"/>
      <c r="L724" s="28"/>
      <c r="M724" s="115"/>
      <c r="N724" s="115"/>
      <c r="O724" s="115"/>
      <c r="P724" s="115"/>
      <c r="Q724" s="115"/>
      <c r="R724" s="115"/>
      <c r="S724" s="115"/>
      <c r="T724" s="115"/>
      <c r="U724" s="116"/>
      <c r="V724" s="116"/>
      <c r="W724" s="116"/>
      <c r="X724" s="116"/>
      <c r="Y724" s="116"/>
      <c r="Z724" s="116"/>
      <c r="AA724" s="116"/>
      <c r="AB724" s="116"/>
      <c r="AC724" s="116"/>
      <c r="AD724" s="116"/>
      <c r="AE724" s="116"/>
      <c r="AF724" s="116"/>
      <c r="AG724" s="116"/>
      <c r="AH724" s="116"/>
      <c r="AI724" s="116"/>
      <c r="AJ724" s="116"/>
      <c r="AK724" s="116"/>
      <c r="AL724" s="116"/>
      <c r="AM724" s="116"/>
      <c r="AN724" s="116"/>
      <c r="AO724" s="116"/>
      <c r="AP724" s="116"/>
      <c r="AQ724" s="116"/>
      <c r="AR724" s="116"/>
      <c r="AS724" s="116"/>
      <c r="AT724" s="116"/>
      <c r="AU724" s="116"/>
      <c r="AV724" s="116"/>
      <c r="AW724" s="117"/>
    </row>
    <row r="725" ht="15.75" customHeight="1">
      <c r="A725" s="28"/>
      <c r="B725" s="28"/>
      <c r="C725" s="28"/>
      <c r="D725" s="28"/>
      <c r="E725" s="28"/>
      <c r="F725" s="28"/>
      <c r="G725" s="28"/>
      <c r="H725" s="28"/>
      <c r="I725" s="28"/>
      <c r="J725" s="28"/>
      <c r="K725" s="28"/>
      <c r="L725" s="28"/>
      <c r="M725" s="115"/>
      <c r="N725" s="115"/>
      <c r="O725" s="115"/>
      <c r="P725" s="115"/>
      <c r="Q725" s="115"/>
      <c r="R725" s="115"/>
      <c r="S725" s="115"/>
      <c r="T725" s="115"/>
      <c r="U725" s="116"/>
      <c r="V725" s="116"/>
      <c r="W725" s="116"/>
      <c r="X725" s="116"/>
      <c r="Y725" s="116"/>
      <c r="Z725" s="116"/>
      <c r="AA725" s="116"/>
      <c r="AB725" s="116"/>
      <c r="AC725" s="116"/>
      <c r="AD725" s="116"/>
      <c r="AE725" s="116"/>
      <c r="AF725" s="116"/>
      <c r="AG725" s="116"/>
      <c r="AH725" s="116"/>
      <c r="AI725" s="116"/>
      <c r="AJ725" s="116"/>
      <c r="AK725" s="116"/>
      <c r="AL725" s="116"/>
      <c r="AM725" s="116"/>
      <c r="AN725" s="116"/>
      <c r="AO725" s="116"/>
      <c r="AP725" s="116"/>
      <c r="AQ725" s="116"/>
      <c r="AR725" s="116"/>
      <c r="AS725" s="116"/>
      <c r="AT725" s="116"/>
      <c r="AU725" s="116"/>
      <c r="AV725" s="116"/>
      <c r="AW725" s="117"/>
    </row>
    <row r="726" ht="15.75" customHeight="1">
      <c r="A726" s="28"/>
      <c r="B726" s="28"/>
      <c r="C726" s="28"/>
      <c r="D726" s="28"/>
      <c r="E726" s="28"/>
      <c r="F726" s="28"/>
      <c r="G726" s="28"/>
      <c r="H726" s="28"/>
      <c r="I726" s="28"/>
      <c r="J726" s="28"/>
      <c r="K726" s="28"/>
      <c r="L726" s="28"/>
      <c r="M726" s="115"/>
      <c r="N726" s="115"/>
      <c r="O726" s="115"/>
      <c r="P726" s="115"/>
      <c r="Q726" s="115"/>
      <c r="R726" s="115"/>
      <c r="S726" s="115"/>
      <c r="T726" s="115"/>
      <c r="U726" s="116"/>
      <c r="V726" s="116"/>
      <c r="W726" s="116"/>
      <c r="X726" s="116"/>
      <c r="Y726" s="116"/>
      <c r="Z726" s="116"/>
      <c r="AA726" s="116"/>
      <c r="AB726" s="116"/>
      <c r="AC726" s="116"/>
      <c r="AD726" s="116"/>
      <c r="AE726" s="116"/>
      <c r="AF726" s="116"/>
      <c r="AG726" s="116"/>
      <c r="AH726" s="116"/>
      <c r="AI726" s="116"/>
      <c r="AJ726" s="116"/>
      <c r="AK726" s="116"/>
      <c r="AL726" s="116"/>
      <c r="AM726" s="116"/>
      <c r="AN726" s="116"/>
      <c r="AO726" s="116"/>
      <c r="AP726" s="116"/>
      <c r="AQ726" s="116"/>
      <c r="AR726" s="116"/>
      <c r="AS726" s="116"/>
      <c r="AT726" s="116"/>
      <c r="AU726" s="116"/>
      <c r="AV726" s="116"/>
      <c r="AW726" s="117"/>
    </row>
    <row r="727" ht="15.75" customHeight="1">
      <c r="A727" s="28"/>
      <c r="B727" s="28"/>
      <c r="C727" s="28"/>
      <c r="D727" s="28"/>
      <c r="E727" s="28"/>
      <c r="F727" s="28"/>
      <c r="G727" s="28"/>
      <c r="H727" s="28"/>
      <c r="I727" s="28"/>
      <c r="J727" s="28"/>
      <c r="K727" s="28"/>
      <c r="L727" s="28"/>
      <c r="M727" s="115"/>
      <c r="N727" s="115"/>
      <c r="O727" s="115"/>
      <c r="P727" s="115"/>
      <c r="Q727" s="115"/>
      <c r="R727" s="115"/>
      <c r="S727" s="115"/>
      <c r="T727" s="115"/>
      <c r="U727" s="116"/>
      <c r="V727" s="116"/>
      <c r="W727" s="116"/>
      <c r="X727" s="116"/>
      <c r="Y727" s="116"/>
      <c r="Z727" s="116"/>
      <c r="AA727" s="116"/>
      <c r="AB727" s="116"/>
      <c r="AC727" s="116"/>
      <c r="AD727" s="116"/>
      <c r="AE727" s="116"/>
      <c r="AF727" s="116"/>
      <c r="AG727" s="116"/>
      <c r="AH727" s="116"/>
      <c r="AI727" s="116"/>
      <c r="AJ727" s="116"/>
      <c r="AK727" s="116"/>
      <c r="AL727" s="116"/>
      <c r="AM727" s="116"/>
      <c r="AN727" s="116"/>
      <c r="AO727" s="116"/>
      <c r="AP727" s="116"/>
      <c r="AQ727" s="116"/>
      <c r="AR727" s="116"/>
      <c r="AS727" s="116"/>
      <c r="AT727" s="116"/>
      <c r="AU727" s="116"/>
      <c r="AV727" s="116"/>
      <c r="AW727" s="117"/>
    </row>
    <row r="728" ht="15.75" customHeight="1">
      <c r="A728" s="28"/>
      <c r="B728" s="28"/>
      <c r="C728" s="28"/>
      <c r="D728" s="28"/>
      <c r="E728" s="28"/>
      <c r="F728" s="28"/>
      <c r="G728" s="28"/>
      <c r="H728" s="28"/>
      <c r="I728" s="28"/>
      <c r="J728" s="28"/>
      <c r="K728" s="28"/>
      <c r="L728" s="28"/>
      <c r="M728" s="115"/>
      <c r="N728" s="115"/>
      <c r="O728" s="115"/>
      <c r="P728" s="115"/>
      <c r="Q728" s="115"/>
      <c r="R728" s="115"/>
      <c r="S728" s="115"/>
      <c r="T728" s="115"/>
      <c r="U728" s="116"/>
      <c r="V728" s="116"/>
      <c r="W728" s="116"/>
      <c r="X728" s="116"/>
      <c r="Y728" s="116"/>
      <c r="Z728" s="116"/>
      <c r="AA728" s="116"/>
      <c r="AB728" s="116"/>
      <c r="AC728" s="116"/>
      <c r="AD728" s="116"/>
      <c r="AE728" s="116"/>
      <c r="AF728" s="116"/>
      <c r="AG728" s="116"/>
      <c r="AH728" s="116"/>
      <c r="AI728" s="116"/>
      <c r="AJ728" s="116"/>
      <c r="AK728" s="116"/>
      <c r="AL728" s="116"/>
      <c r="AM728" s="116"/>
      <c r="AN728" s="116"/>
      <c r="AO728" s="116"/>
      <c r="AP728" s="116"/>
      <c r="AQ728" s="116"/>
      <c r="AR728" s="116"/>
      <c r="AS728" s="116"/>
      <c r="AT728" s="116"/>
      <c r="AU728" s="116"/>
      <c r="AV728" s="116"/>
      <c r="AW728" s="117"/>
    </row>
    <row r="729" ht="15.75" customHeight="1">
      <c r="A729" s="28"/>
      <c r="B729" s="28"/>
      <c r="C729" s="28"/>
      <c r="D729" s="28"/>
      <c r="E729" s="28"/>
      <c r="F729" s="28"/>
      <c r="G729" s="28"/>
      <c r="H729" s="28"/>
      <c r="I729" s="28"/>
      <c r="J729" s="28"/>
      <c r="K729" s="28"/>
      <c r="L729" s="28"/>
      <c r="M729" s="115"/>
      <c r="N729" s="115"/>
      <c r="O729" s="115"/>
      <c r="P729" s="115"/>
      <c r="Q729" s="115"/>
      <c r="R729" s="115"/>
      <c r="S729" s="115"/>
      <c r="T729" s="115"/>
      <c r="U729" s="116"/>
      <c r="V729" s="116"/>
      <c r="W729" s="116"/>
      <c r="X729" s="116"/>
      <c r="Y729" s="116"/>
      <c r="Z729" s="116"/>
      <c r="AA729" s="116"/>
      <c r="AB729" s="116"/>
      <c r="AC729" s="116"/>
      <c r="AD729" s="116"/>
      <c r="AE729" s="116"/>
      <c r="AF729" s="116"/>
      <c r="AG729" s="116"/>
      <c r="AH729" s="116"/>
      <c r="AI729" s="116"/>
      <c r="AJ729" s="116"/>
      <c r="AK729" s="116"/>
      <c r="AL729" s="116"/>
      <c r="AM729" s="116"/>
      <c r="AN729" s="116"/>
      <c r="AO729" s="116"/>
      <c r="AP729" s="116"/>
      <c r="AQ729" s="116"/>
      <c r="AR729" s="116"/>
      <c r="AS729" s="116"/>
      <c r="AT729" s="116"/>
      <c r="AU729" s="116"/>
      <c r="AV729" s="116"/>
      <c r="AW729" s="117"/>
    </row>
    <row r="730" ht="15.75" customHeight="1">
      <c r="A730" s="28"/>
      <c r="B730" s="28"/>
      <c r="C730" s="28"/>
      <c r="D730" s="28"/>
      <c r="E730" s="28"/>
      <c r="F730" s="28"/>
      <c r="G730" s="28"/>
      <c r="H730" s="28"/>
      <c r="I730" s="28"/>
      <c r="J730" s="28"/>
      <c r="K730" s="28"/>
      <c r="L730" s="28"/>
      <c r="M730" s="115"/>
      <c r="N730" s="115"/>
      <c r="O730" s="115"/>
      <c r="P730" s="115"/>
      <c r="Q730" s="115"/>
      <c r="R730" s="115"/>
      <c r="S730" s="115"/>
      <c r="T730" s="115"/>
      <c r="U730" s="116"/>
      <c r="V730" s="116"/>
      <c r="W730" s="116"/>
      <c r="X730" s="116"/>
      <c r="Y730" s="116"/>
      <c r="Z730" s="116"/>
      <c r="AA730" s="116"/>
      <c r="AB730" s="116"/>
      <c r="AC730" s="116"/>
      <c r="AD730" s="116"/>
      <c r="AE730" s="116"/>
      <c r="AF730" s="116"/>
      <c r="AG730" s="116"/>
      <c r="AH730" s="116"/>
      <c r="AI730" s="116"/>
      <c r="AJ730" s="116"/>
      <c r="AK730" s="116"/>
      <c r="AL730" s="116"/>
      <c r="AM730" s="116"/>
      <c r="AN730" s="116"/>
      <c r="AO730" s="116"/>
      <c r="AP730" s="116"/>
      <c r="AQ730" s="116"/>
      <c r="AR730" s="116"/>
      <c r="AS730" s="116"/>
      <c r="AT730" s="116"/>
      <c r="AU730" s="116"/>
      <c r="AV730" s="116"/>
      <c r="AW730" s="117"/>
    </row>
    <row r="731" ht="15.75" customHeight="1">
      <c r="A731" s="28"/>
      <c r="B731" s="28"/>
      <c r="C731" s="28"/>
      <c r="D731" s="28"/>
      <c r="E731" s="28"/>
      <c r="F731" s="28"/>
      <c r="G731" s="28"/>
      <c r="H731" s="28"/>
      <c r="I731" s="28"/>
      <c r="J731" s="28"/>
      <c r="K731" s="28"/>
      <c r="L731" s="28"/>
      <c r="M731" s="115"/>
      <c r="N731" s="115"/>
      <c r="O731" s="115"/>
      <c r="P731" s="115"/>
      <c r="Q731" s="115"/>
      <c r="R731" s="115"/>
      <c r="S731" s="115"/>
      <c r="T731" s="115"/>
      <c r="U731" s="116"/>
      <c r="V731" s="116"/>
      <c r="W731" s="116"/>
      <c r="X731" s="116"/>
      <c r="Y731" s="116"/>
      <c r="Z731" s="116"/>
      <c r="AA731" s="116"/>
      <c r="AB731" s="116"/>
      <c r="AC731" s="116"/>
      <c r="AD731" s="116"/>
      <c r="AE731" s="116"/>
      <c r="AF731" s="116"/>
      <c r="AG731" s="116"/>
      <c r="AH731" s="116"/>
      <c r="AI731" s="116"/>
      <c r="AJ731" s="116"/>
      <c r="AK731" s="116"/>
      <c r="AL731" s="116"/>
      <c r="AM731" s="116"/>
      <c r="AN731" s="116"/>
      <c r="AO731" s="116"/>
      <c r="AP731" s="116"/>
      <c r="AQ731" s="116"/>
      <c r="AR731" s="116"/>
      <c r="AS731" s="116"/>
      <c r="AT731" s="116"/>
      <c r="AU731" s="116"/>
      <c r="AV731" s="116"/>
      <c r="AW731" s="117"/>
    </row>
    <row r="732" ht="15.75" customHeight="1">
      <c r="A732" s="28"/>
      <c r="B732" s="28"/>
      <c r="C732" s="28"/>
      <c r="D732" s="28"/>
      <c r="E732" s="28"/>
      <c r="F732" s="28"/>
      <c r="G732" s="28"/>
      <c r="H732" s="28"/>
      <c r="I732" s="28"/>
      <c r="J732" s="28"/>
      <c r="K732" s="28"/>
      <c r="L732" s="28"/>
      <c r="M732" s="115"/>
      <c r="N732" s="115"/>
      <c r="O732" s="115"/>
      <c r="P732" s="115"/>
      <c r="Q732" s="115"/>
      <c r="R732" s="115"/>
      <c r="S732" s="115"/>
      <c r="T732" s="115"/>
      <c r="U732" s="116"/>
      <c r="V732" s="116"/>
      <c r="W732" s="116"/>
      <c r="X732" s="116"/>
      <c r="Y732" s="116"/>
      <c r="Z732" s="116"/>
      <c r="AA732" s="116"/>
      <c r="AB732" s="116"/>
      <c r="AC732" s="116"/>
      <c r="AD732" s="116"/>
      <c r="AE732" s="116"/>
      <c r="AF732" s="116"/>
      <c r="AG732" s="116"/>
      <c r="AH732" s="116"/>
      <c r="AI732" s="116"/>
      <c r="AJ732" s="116"/>
      <c r="AK732" s="116"/>
      <c r="AL732" s="116"/>
      <c r="AM732" s="116"/>
      <c r="AN732" s="116"/>
      <c r="AO732" s="116"/>
      <c r="AP732" s="116"/>
      <c r="AQ732" s="116"/>
      <c r="AR732" s="116"/>
      <c r="AS732" s="116"/>
      <c r="AT732" s="116"/>
      <c r="AU732" s="116"/>
      <c r="AV732" s="116"/>
      <c r="AW732" s="117"/>
    </row>
    <row r="733" ht="15.75" customHeight="1">
      <c r="A733" s="28"/>
      <c r="B733" s="28"/>
      <c r="C733" s="28"/>
      <c r="D733" s="28"/>
      <c r="E733" s="28"/>
      <c r="F733" s="28"/>
      <c r="G733" s="28"/>
      <c r="H733" s="28"/>
      <c r="I733" s="28"/>
      <c r="J733" s="28"/>
      <c r="K733" s="28"/>
      <c r="L733" s="28"/>
      <c r="M733" s="115"/>
      <c r="N733" s="115"/>
      <c r="O733" s="115"/>
      <c r="P733" s="115"/>
      <c r="Q733" s="115"/>
      <c r="R733" s="115"/>
      <c r="S733" s="115"/>
      <c r="T733" s="115"/>
      <c r="U733" s="116"/>
      <c r="V733" s="116"/>
      <c r="W733" s="116"/>
      <c r="X733" s="116"/>
      <c r="Y733" s="116"/>
      <c r="Z733" s="116"/>
      <c r="AA733" s="116"/>
      <c r="AB733" s="116"/>
      <c r="AC733" s="116"/>
      <c r="AD733" s="116"/>
      <c r="AE733" s="116"/>
      <c r="AF733" s="116"/>
      <c r="AG733" s="116"/>
      <c r="AH733" s="116"/>
      <c r="AI733" s="116"/>
      <c r="AJ733" s="116"/>
      <c r="AK733" s="116"/>
      <c r="AL733" s="116"/>
      <c r="AM733" s="116"/>
      <c r="AN733" s="116"/>
      <c r="AO733" s="116"/>
      <c r="AP733" s="116"/>
      <c r="AQ733" s="116"/>
      <c r="AR733" s="116"/>
      <c r="AS733" s="116"/>
      <c r="AT733" s="116"/>
      <c r="AU733" s="116"/>
      <c r="AV733" s="116"/>
      <c r="AW733" s="117"/>
    </row>
    <row r="734" ht="15.75" customHeight="1">
      <c r="A734" s="28"/>
      <c r="B734" s="28"/>
      <c r="C734" s="28"/>
      <c r="D734" s="28"/>
      <c r="E734" s="28"/>
      <c r="F734" s="28"/>
      <c r="G734" s="28"/>
      <c r="H734" s="28"/>
      <c r="I734" s="28"/>
      <c r="J734" s="28"/>
      <c r="K734" s="28"/>
      <c r="L734" s="28"/>
      <c r="M734" s="115"/>
      <c r="N734" s="115"/>
      <c r="O734" s="115"/>
      <c r="P734" s="115"/>
      <c r="Q734" s="115"/>
      <c r="R734" s="115"/>
      <c r="S734" s="115"/>
      <c r="T734" s="115"/>
      <c r="U734" s="116"/>
      <c r="V734" s="116"/>
      <c r="W734" s="116"/>
      <c r="X734" s="116"/>
      <c r="Y734" s="116"/>
      <c r="Z734" s="116"/>
      <c r="AA734" s="116"/>
      <c r="AB734" s="116"/>
      <c r="AC734" s="116"/>
      <c r="AD734" s="116"/>
      <c r="AE734" s="116"/>
      <c r="AF734" s="116"/>
      <c r="AG734" s="116"/>
      <c r="AH734" s="116"/>
      <c r="AI734" s="116"/>
      <c r="AJ734" s="116"/>
      <c r="AK734" s="116"/>
      <c r="AL734" s="116"/>
      <c r="AM734" s="116"/>
      <c r="AN734" s="116"/>
      <c r="AO734" s="116"/>
      <c r="AP734" s="116"/>
      <c r="AQ734" s="116"/>
      <c r="AR734" s="116"/>
      <c r="AS734" s="116"/>
      <c r="AT734" s="116"/>
      <c r="AU734" s="116"/>
      <c r="AV734" s="116"/>
      <c r="AW734" s="117"/>
    </row>
    <row r="735" ht="15.75" customHeight="1">
      <c r="A735" s="28"/>
      <c r="B735" s="28"/>
      <c r="C735" s="28"/>
      <c r="D735" s="28"/>
      <c r="E735" s="28"/>
      <c r="F735" s="28"/>
      <c r="G735" s="28"/>
      <c r="H735" s="28"/>
      <c r="I735" s="28"/>
      <c r="J735" s="28"/>
      <c r="K735" s="28"/>
      <c r="L735" s="28"/>
      <c r="M735" s="115"/>
      <c r="N735" s="115"/>
      <c r="O735" s="115"/>
      <c r="P735" s="115"/>
      <c r="Q735" s="115"/>
      <c r="R735" s="115"/>
      <c r="S735" s="115"/>
      <c r="T735" s="115"/>
      <c r="U735" s="116"/>
      <c r="V735" s="116"/>
      <c r="W735" s="116"/>
      <c r="X735" s="116"/>
      <c r="Y735" s="116"/>
      <c r="Z735" s="116"/>
      <c r="AA735" s="116"/>
      <c r="AB735" s="116"/>
      <c r="AC735" s="116"/>
      <c r="AD735" s="116"/>
      <c r="AE735" s="116"/>
      <c r="AF735" s="116"/>
      <c r="AG735" s="116"/>
      <c r="AH735" s="116"/>
      <c r="AI735" s="116"/>
      <c r="AJ735" s="116"/>
      <c r="AK735" s="116"/>
      <c r="AL735" s="116"/>
      <c r="AM735" s="116"/>
      <c r="AN735" s="116"/>
      <c r="AO735" s="116"/>
      <c r="AP735" s="116"/>
      <c r="AQ735" s="116"/>
      <c r="AR735" s="116"/>
      <c r="AS735" s="116"/>
      <c r="AT735" s="116"/>
      <c r="AU735" s="116"/>
      <c r="AV735" s="116"/>
      <c r="AW735" s="117"/>
    </row>
    <row r="736" ht="15.75" customHeight="1">
      <c r="A736" s="28"/>
      <c r="B736" s="28"/>
      <c r="C736" s="28"/>
      <c r="D736" s="28"/>
      <c r="E736" s="28"/>
      <c r="F736" s="28"/>
      <c r="G736" s="28"/>
      <c r="H736" s="28"/>
      <c r="I736" s="28"/>
      <c r="J736" s="28"/>
      <c r="K736" s="28"/>
      <c r="L736" s="28"/>
      <c r="M736" s="115"/>
      <c r="N736" s="115"/>
      <c r="O736" s="115"/>
      <c r="P736" s="115"/>
      <c r="Q736" s="115"/>
      <c r="R736" s="115"/>
      <c r="S736" s="115"/>
      <c r="T736" s="115"/>
      <c r="U736" s="116"/>
      <c r="V736" s="116"/>
      <c r="W736" s="116"/>
      <c r="X736" s="116"/>
      <c r="Y736" s="116"/>
      <c r="Z736" s="116"/>
      <c r="AA736" s="116"/>
      <c r="AB736" s="116"/>
      <c r="AC736" s="116"/>
      <c r="AD736" s="116"/>
      <c r="AE736" s="116"/>
      <c r="AF736" s="116"/>
      <c r="AG736" s="116"/>
      <c r="AH736" s="116"/>
      <c r="AI736" s="116"/>
      <c r="AJ736" s="116"/>
      <c r="AK736" s="116"/>
      <c r="AL736" s="116"/>
      <c r="AM736" s="116"/>
      <c r="AN736" s="116"/>
      <c r="AO736" s="116"/>
      <c r="AP736" s="116"/>
      <c r="AQ736" s="116"/>
      <c r="AR736" s="116"/>
      <c r="AS736" s="116"/>
      <c r="AT736" s="116"/>
      <c r="AU736" s="116"/>
      <c r="AV736" s="116"/>
      <c r="AW736" s="117"/>
    </row>
    <row r="737" ht="15.75" customHeight="1">
      <c r="A737" s="28"/>
      <c r="B737" s="28"/>
      <c r="C737" s="28"/>
      <c r="D737" s="28"/>
      <c r="E737" s="28"/>
      <c r="F737" s="28"/>
      <c r="G737" s="28"/>
      <c r="H737" s="28"/>
      <c r="I737" s="28"/>
      <c r="J737" s="28"/>
      <c r="K737" s="28"/>
      <c r="L737" s="28"/>
      <c r="M737" s="115"/>
      <c r="N737" s="115"/>
      <c r="O737" s="115"/>
      <c r="P737" s="115"/>
      <c r="Q737" s="115"/>
      <c r="R737" s="115"/>
      <c r="S737" s="115"/>
      <c r="T737" s="115"/>
      <c r="U737" s="116"/>
      <c r="V737" s="116"/>
      <c r="W737" s="116"/>
      <c r="X737" s="116"/>
      <c r="Y737" s="116"/>
      <c r="Z737" s="116"/>
      <c r="AA737" s="116"/>
      <c r="AB737" s="116"/>
      <c r="AC737" s="116"/>
      <c r="AD737" s="116"/>
      <c r="AE737" s="116"/>
      <c r="AF737" s="116"/>
      <c r="AG737" s="116"/>
      <c r="AH737" s="116"/>
      <c r="AI737" s="116"/>
      <c r="AJ737" s="116"/>
      <c r="AK737" s="116"/>
      <c r="AL737" s="116"/>
      <c r="AM737" s="116"/>
      <c r="AN737" s="116"/>
      <c r="AO737" s="116"/>
      <c r="AP737" s="116"/>
      <c r="AQ737" s="116"/>
      <c r="AR737" s="116"/>
      <c r="AS737" s="116"/>
      <c r="AT737" s="116"/>
      <c r="AU737" s="116"/>
      <c r="AV737" s="116"/>
      <c r="AW737" s="117"/>
    </row>
    <row r="738" ht="15.75" customHeight="1">
      <c r="A738" s="28"/>
      <c r="B738" s="28"/>
      <c r="C738" s="28"/>
      <c r="D738" s="28"/>
      <c r="E738" s="28"/>
      <c r="F738" s="28"/>
      <c r="G738" s="28"/>
      <c r="H738" s="28"/>
      <c r="I738" s="28"/>
      <c r="J738" s="28"/>
      <c r="K738" s="28"/>
      <c r="L738" s="28"/>
      <c r="M738" s="115"/>
      <c r="N738" s="115"/>
      <c r="O738" s="115"/>
      <c r="P738" s="115"/>
      <c r="Q738" s="115"/>
      <c r="R738" s="115"/>
      <c r="S738" s="115"/>
      <c r="T738" s="115"/>
      <c r="U738" s="116"/>
      <c r="V738" s="116"/>
      <c r="W738" s="116"/>
      <c r="X738" s="116"/>
      <c r="Y738" s="116"/>
      <c r="Z738" s="116"/>
      <c r="AA738" s="116"/>
      <c r="AB738" s="116"/>
      <c r="AC738" s="116"/>
      <c r="AD738" s="116"/>
      <c r="AE738" s="116"/>
      <c r="AF738" s="116"/>
      <c r="AG738" s="116"/>
      <c r="AH738" s="116"/>
      <c r="AI738" s="116"/>
      <c r="AJ738" s="116"/>
      <c r="AK738" s="116"/>
      <c r="AL738" s="116"/>
      <c r="AM738" s="116"/>
      <c r="AN738" s="116"/>
      <c r="AO738" s="116"/>
      <c r="AP738" s="116"/>
      <c r="AQ738" s="116"/>
      <c r="AR738" s="116"/>
      <c r="AS738" s="116"/>
      <c r="AT738" s="116"/>
      <c r="AU738" s="116"/>
      <c r="AV738" s="116"/>
      <c r="AW738" s="117"/>
    </row>
    <row r="739" ht="15.75" customHeight="1">
      <c r="A739" s="28"/>
      <c r="B739" s="28"/>
      <c r="C739" s="28"/>
      <c r="D739" s="28"/>
      <c r="E739" s="28"/>
      <c r="F739" s="28"/>
      <c r="G739" s="28"/>
      <c r="H739" s="28"/>
      <c r="I739" s="28"/>
      <c r="J739" s="28"/>
      <c r="K739" s="28"/>
      <c r="L739" s="28"/>
      <c r="M739" s="115"/>
      <c r="N739" s="115"/>
      <c r="O739" s="115"/>
      <c r="P739" s="115"/>
      <c r="Q739" s="115"/>
      <c r="R739" s="115"/>
      <c r="S739" s="115"/>
      <c r="T739" s="115"/>
      <c r="U739" s="116"/>
      <c r="V739" s="116"/>
      <c r="W739" s="116"/>
      <c r="X739" s="116"/>
      <c r="Y739" s="116"/>
      <c r="Z739" s="116"/>
      <c r="AA739" s="116"/>
      <c r="AB739" s="116"/>
      <c r="AC739" s="116"/>
      <c r="AD739" s="116"/>
      <c r="AE739" s="116"/>
      <c r="AF739" s="116"/>
      <c r="AG739" s="116"/>
      <c r="AH739" s="116"/>
      <c r="AI739" s="116"/>
      <c r="AJ739" s="116"/>
      <c r="AK739" s="116"/>
      <c r="AL739" s="116"/>
      <c r="AM739" s="116"/>
      <c r="AN739" s="116"/>
      <c r="AO739" s="116"/>
      <c r="AP739" s="116"/>
      <c r="AQ739" s="116"/>
      <c r="AR739" s="116"/>
      <c r="AS739" s="116"/>
      <c r="AT739" s="116"/>
      <c r="AU739" s="116"/>
      <c r="AV739" s="116"/>
      <c r="AW739" s="117"/>
    </row>
    <row r="740" ht="15.75" customHeight="1">
      <c r="A740" s="28"/>
      <c r="B740" s="28"/>
      <c r="C740" s="28"/>
      <c r="D740" s="28"/>
      <c r="E740" s="28"/>
      <c r="F740" s="28"/>
      <c r="G740" s="28"/>
      <c r="H740" s="28"/>
      <c r="I740" s="28"/>
      <c r="J740" s="28"/>
      <c r="K740" s="28"/>
      <c r="L740" s="28"/>
      <c r="M740" s="115"/>
      <c r="N740" s="115"/>
      <c r="O740" s="115"/>
      <c r="P740" s="115"/>
      <c r="Q740" s="115"/>
      <c r="R740" s="115"/>
      <c r="S740" s="115"/>
      <c r="T740" s="115"/>
      <c r="U740" s="116"/>
      <c r="V740" s="116"/>
      <c r="W740" s="116"/>
      <c r="X740" s="116"/>
      <c r="Y740" s="116"/>
      <c r="Z740" s="116"/>
      <c r="AA740" s="116"/>
      <c r="AB740" s="116"/>
      <c r="AC740" s="116"/>
      <c r="AD740" s="116"/>
      <c r="AE740" s="116"/>
      <c r="AF740" s="116"/>
      <c r="AG740" s="116"/>
      <c r="AH740" s="116"/>
      <c r="AI740" s="116"/>
      <c r="AJ740" s="116"/>
      <c r="AK740" s="116"/>
      <c r="AL740" s="116"/>
      <c r="AM740" s="116"/>
      <c r="AN740" s="116"/>
      <c r="AO740" s="116"/>
      <c r="AP740" s="116"/>
      <c r="AQ740" s="116"/>
      <c r="AR740" s="116"/>
      <c r="AS740" s="116"/>
      <c r="AT740" s="116"/>
      <c r="AU740" s="116"/>
      <c r="AV740" s="116"/>
      <c r="AW740" s="117"/>
    </row>
    <row r="741" ht="15.75" customHeight="1">
      <c r="A741" s="28"/>
      <c r="B741" s="28"/>
      <c r="C741" s="28"/>
      <c r="D741" s="28"/>
      <c r="E741" s="28"/>
      <c r="F741" s="28"/>
      <c r="G741" s="28"/>
      <c r="H741" s="28"/>
      <c r="I741" s="28"/>
      <c r="J741" s="28"/>
      <c r="K741" s="28"/>
      <c r="L741" s="28"/>
      <c r="M741" s="115"/>
      <c r="N741" s="115"/>
      <c r="O741" s="115"/>
      <c r="P741" s="115"/>
      <c r="Q741" s="115"/>
      <c r="R741" s="115"/>
      <c r="S741" s="115"/>
      <c r="T741" s="115"/>
      <c r="U741" s="116"/>
      <c r="V741" s="116"/>
      <c r="W741" s="116"/>
      <c r="X741" s="116"/>
      <c r="Y741" s="116"/>
      <c r="Z741" s="116"/>
      <c r="AA741" s="116"/>
      <c r="AB741" s="116"/>
      <c r="AC741" s="116"/>
      <c r="AD741" s="116"/>
      <c r="AE741" s="116"/>
      <c r="AF741" s="116"/>
      <c r="AG741" s="116"/>
      <c r="AH741" s="116"/>
      <c r="AI741" s="116"/>
      <c r="AJ741" s="116"/>
      <c r="AK741" s="116"/>
      <c r="AL741" s="116"/>
      <c r="AM741" s="116"/>
      <c r="AN741" s="116"/>
      <c r="AO741" s="116"/>
      <c r="AP741" s="116"/>
      <c r="AQ741" s="116"/>
      <c r="AR741" s="116"/>
      <c r="AS741" s="116"/>
      <c r="AT741" s="116"/>
      <c r="AU741" s="116"/>
      <c r="AV741" s="116"/>
      <c r="AW741" s="117"/>
    </row>
    <row r="742" ht="15.75" customHeight="1">
      <c r="A742" s="28"/>
      <c r="B742" s="28"/>
      <c r="C742" s="28"/>
      <c r="D742" s="28"/>
      <c r="E742" s="28"/>
      <c r="F742" s="28"/>
      <c r="G742" s="28"/>
      <c r="H742" s="28"/>
      <c r="I742" s="28"/>
      <c r="J742" s="28"/>
      <c r="K742" s="28"/>
      <c r="L742" s="28"/>
      <c r="M742" s="115"/>
      <c r="N742" s="115"/>
      <c r="O742" s="115"/>
      <c r="P742" s="115"/>
      <c r="Q742" s="115"/>
      <c r="R742" s="115"/>
      <c r="S742" s="115"/>
      <c r="T742" s="115"/>
      <c r="U742" s="116"/>
      <c r="V742" s="116"/>
      <c r="W742" s="116"/>
      <c r="X742" s="116"/>
      <c r="Y742" s="116"/>
      <c r="Z742" s="116"/>
      <c r="AA742" s="116"/>
      <c r="AB742" s="116"/>
      <c r="AC742" s="116"/>
      <c r="AD742" s="116"/>
      <c r="AE742" s="116"/>
      <c r="AF742" s="116"/>
      <c r="AG742" s="116"/>
      <c r="AH742" s="116"/>
      <c r="AI742" s="116"/>
      <c r="AJ742" s="116"/>
      <c r="AK742" s="116"/>
      <c r="AL742" s="116"/>
      <c r="AM742" s="116"/>
      <c r="AN742" s="116"/>
      <c r="AO742" s="116"/>
      <c r="AP742" s="116"/>
      <c r="AQ742" s="116"/>
      <c r="AR742" s="116"/>
      <c r="AS742" s="116"/>
      <c r="AT742" s="116"/>
      <c r="AU742" s="116"/>
      <c r="AV742" s="116"/>
      <c r="AW742" s="117"/>
    </row>
    <row r="743" ht="15.75" customHeight="1">
      <c r="A743" s="28"/>
      <c r="B743" s="28"/>
      <c r="C743" s="28"/>
      <c r="D743" s="28"/>
      <c r="E743" s="28"/>
      <c r="F743" s="28"/>
      <c r="G743" s="28"/>
      <c r="H743" s="28"/>
      <c r="I743" s="28"/>
      <c r="J743" s="28"/>
      <c r="K743" s="28"/>
      <c r="L743" s="28"/>
      <c r="M743" s="115"/>
      <c r="N743" s="115"/>
      <c r="O743" s="115"/>
      <c r="P743" s="115"/>
      <c r="Q743" s="115"/>
      <c r="R743" s="115"/>
      <c r="S743" s="115"/>
      <c r="T743" s="115"/>
      <c r="U743" s="116"/>
      <c r="V743" s="116"/>
      <c r="W743" s="116"/>
      <c r="X743" s="116"/>
      <c r="Y743" s="116"/>
      <c r="Z743" s="116"/>
      <c r="AA743" s="116"/>
      <c r="AB743" s="116"/>
      <c r="AC743" s="116"/>
      <c r="AD743" s="116"/>
      <c r="AE743" s="116"/>
      <c r="AF743" s="116"/>
      <c r="AG743" s="116"/>
      <c r="AH743" s="116"/>
      <c r="AI743" s="116"/>
      <c r="AJ743" s="116"/>
      <c r="AK743" s="116"/>
      <c r="AL743" s="116"/>
      <c r="AM743" s="116"/>
      <c r="AN743" s="116"/>
      <c r="AO743" s="116"/>
      <c r="AP743" s="116"/>
      <c r="AQ743" s="116"/>
      <c r="AR743" s="116"/>
      <c r="AS743" s="116"/>
      <c r="AT743" s="116"/>
      <c r="AU743" s="116"/>
      <c r="AV743" s="116"/>
      <c r="AW743" s="117"/>
    </row>
    <row r="744" ht="15.75" customHeight="1">
      <c r="A744" s="28"/>
      <c r="B744" s="28"/>
      <c r="C744" s="28"/>
      <c r="D744" s="28"/>
      <c r="E744" s="28"/>
      <c r="F744" s="28"/>
      <c r="G744" s="28"/>
      <c r="H744" s="28"/>
      <c r="I744" s="28"/>
      <c r="J744" s="28"/>
      <c r="K744" s="28"/>
      <c r="L744" s="28"/>
      <c r="M744" s="115"/>
      <c r="N744" s="115"/>
      <c r="O744" s="115"/>
      <c r="P744" s="115"/>
      <c r="Q744" s="115"/>
      <c r="R744" s="115"/>
      <c r="S744" s="115"/>
      <c r="T744" s="115"/>
      <c r="U744" s="116"/>
      <c r="V744" s="116"/>
      <c r="W744" s="116"/>
      <c r="X744" s="116"/>
      <c r="Y744" s="116"/>
      <c r="Z744" s="116"/>
      <c r="AA744" s="116"/>
      <c r="AB744" s="116"/>
      <c r="AC744" s="116"/>
      <c r="AD744" s="116"/>
      <c r="AE744" s="116"/>
      <c r="AF744" s="116"/>
      <c r="AG744" s="116"/>
      <c r="AH744" s="116"/>
      <c r="AI744" s="116"/>
      <c r="AJ744" s="116"/>
      <c r="AK744" s="116"/>
      <c r="AL744" s="116"/>
      <c r="AM744" s="116"/>
      <c r="AN744" s="116"/>
      <c r="AO744" s="116"/>
      <c r="AP744" s="116"/>
      <c r="AQ744" s="116"/>
      <c r="AR744" s="116"/>
      <c r="AS744" s="116"/>
      <c r="AT744" s="116"/>
      <c r="AU744" s="116"/>
      <c r="AV744" s="116"/>
      <c r="AW744" s="117"/>
    </row>
    <row r="745" ht="15.75" customHeight="1">
      <c r="A745" s="28"/>
      <c r="B745" s="28"/>
      <c r="C745" s="28"/>
      <c r="D745" s="28"/>
      <c r="E745" s="28"/>
      <c r="F745" s="28"/>
      <c r="G745" s="28"/>
      <c r="H745" s="28"/>
      <c r="I745" s="28"/>
      <c r="J745" s="28"/>
      <c r="K745" s="28"/>
      <c r="L745" s="28"/>
      <c r="M745" s="115"/>
      <c r="N745" s="115"/>
      <c r="O745" s="115"/>
      <c r="P745" s="115"/>
      <c r="Q745" s="115"/>
      <c r="R745" s="115"/>
      <c r="S745" s="115"/>
      <c r="T745" s="115"/>
      <c r="U745" s="116"/>
      <c r="V745" s="116"/>
      <c r="W745" s="116"/>
      <c r="X745" s="116"/>
      <c r="Y745" s="116"/>
      <c r="Z745" s="116"/>
      <c r="AA745" s="116"/>
      <c r="AB745" s="116"/>
      <c r="AC745" s="116"/>
      <c r="AD745" s="116"/>
      <c r="AE745" s="116"/>
      <c r="AF745" s="116"/>
      <c r="AG745" s="116"/>
      <c r="AH745" s="116"/>
      <c r="AI745" s="116"/>
      <c r="AJ745" s="116"/>
      <c r="AK745" s="116"/>
      <c r="AL745" s="116"/>
      <c r="AM745" s="116"/>
      <c r="AN745" s="116"/>
      <c r="AO745" s="116"/>
      <c r="AP745" s="116"/>
      <c r="AQ745" s="116"/>
      <c r="AR745" s="116"/>
      <c r="AS745" s="116"/>
      <c r="AT745" s="116"/>
      <c r="AU745" s="116"/>
      <c r="AV745" s="116"/>
      <c r="AW745" s="117"/>
    </row>
    <row r="746" ht="15.75" customHeight="1">
      <c r="A746" s="28"/>
      <c r="B746" s="28"/>
      <c r="C746" s="28"/>
      <c r="D746" s="28"/>
      <c r="E746" s="28"/>
      <c r="F746" s="28"/>
      <c r="G746" s="28"/>
      <c r="H746" s="28"/>
      <c r="I746" s="28"/>
      <c r="J746" s="28"/>
      <c r="K746" s="28"/>
      <c r="L746" s="28"/>
      <c r="M746" s="115"/>
      <c r="N746" s="115"/>
      <c r="O746" s="115"/>
      <c r="P746" s="115"/>
      <c r="Q746" s="115"/>
      <c r="R746" s="115"/>
      <c r="S746" s="115"/>
      <c r="T746" s="115"/>
      <c r="U746" s="116"/>
      <c r="V746" s="116"/>
      <c r="W746" s="116"/>
      <c r="X746" s="116"/>
      <c r="Y746" s="116"/>
      <c r="Z746" s="116"/>
      <c r="AA746" s="116"/>
      <c r="AB746" s="116"/>
      <c r="AC746" s="116"/>
      <c r="AD746" s="116"/>
      <c r="AE746" s="116"/>
      <c r="AF746" s="116"/>
      <c r="AG746" s="116"/>
      <c r="AH746" s="116"/>
      <c r="AI746" s="116"/>
      <c r="AJ746" s="116"/>
      <c r="AK746" s="116"/>
      <c r="AL746" s="116"/>
      <c r="AM746" s="116"/>
      <c r="AN746" s="116"/>
      <c r="AO746" s="116"/>
      <c r="AP746" s="116"/>
      <c r="AQ746" s="116"/>
      <c r="AR746" s="116"/>
      <c r="AS746" s="116"/>
      <c r="AT746" s="116"/>
      <c r="AU746" s="116"/>
      <c r="AV746" s="116"/>
      <c r="AW746" s="117"/>
    </row>
    <row r="747" ht="15.75" customHeight="1">
      <c r="A747" s="28"/>
      <c r="B747" s="28"/>
      <c r="C747" s="28"/>
      <c r="D747" s="28"/>
      <c r="E747" s="28"/>
      <c r="F747" s="28"/>
      <c r="G747" s="28"/>
      <c r="H747" s="28"/>
      <c r="I747" s="28"/>
      <c r="J747" s="28"/>
      <c r="K747" s="28"/>
      <c r="L747" s="28"/>
      <c r="M747" s="115"/>
      <c r="N747" s="115"/>
      <c r="O747" s="115"/>
      <c r="P747" s="115"/>
      <c r="Q747" s="115"/>
      <c r="R747" s="115"/>
      <c r="S747" s="115"/>
      <c r="T747" s="115"/>
      <c r="U747" s="116"/>
      <c r="V747" s="116"/>
      <c r="W747" s="116"/>
      <c r="X747" s="116"/>
      <c r="Y747" s="116"/>
      <c r="Z747" s="116"/>
      <c r="AA747" s="116"/>
      <c r="AB747" s="116"/>
      <c r="AC747" s="116"/>
      <c r="AD747" s="116"/>
      <c r="AE747" s="116"/>
      <c r="AF747" s="116"/>
      <c r="AG747" s="116"/>
      <c r="AH747" s="116"/>
      <c r="AI747" s="116"/>
      <c r="AJ747" s="116"/>
      <c r="AK747" s="116"/>
      <c r="AL747" s="116"/>
      <c r="AM747" s="116"/>
      <c r="AN747" s="116"/>
      <c r="AO747" s="116"/>
      <c r="AP747" s="116"/>
      <c r="AQ747" s="116"/>
      <c r="AR747" s="116"/>
      <c r="AS747" s="116"/>
      <c r="AT747" s="116"/>
      <c r="AU747" s="116"/>
      <c r="AV747" s="116"/>
      <c r="AW747" s="117"/>
    </row>
    <row r="748" ht="15.75" customHeight="1">
      <c r="A748" s="28"/>
      <c r="B748" s="28"/>
      <c r="C748" s="28"/>
      <c r="D748" s="28"/>
      <c r="E748" s="28"/>
      <c r="F748" s="28"/>
      <c r="G748" s="28"/>
      <c r="H748" s="28"/>
      <c r="I748" s="28"/>
      <c r="J748" s="28"/>
      <c r="K748" s="28"/>
      <c r="L748" s="28"/>
      <c r="M748" s="115"/>
      <c r="N748" s="115"/>
      <c r="O748" s="115"/>
      <c r="P748" s="115"/>
      <c r="Q748" s="115"/>
      <c r="R748" s="115"/>
      <c r="S748" s="115"/>
      <c r="T748" s="115"/>
      <c r="U748" s="116"/>
      <c r="V748" s="116"/>
      <c r="W748" s="116"/>
      <c r="X748" s="116"/>
      <c r="Y748" s="116"/>
      <c r="Z748" s="116"/>
      <c r="AA748" s="116"/>
      <c r="AB748" s="116"/>
      <c r="AC748" s="116"/>
      <c r="AD748" s="116"/>
      <c r="AE748" s="116"/>
      <c r="AF748" s="116"/>
      <c r="AG748" s="116"/>
      <c r="AH748" s="116"/>
      <c r="AI748" s="116"/>
      <c r="AJ748" s="116"/>
      <c r="AK748" s="116"/>
      <c r="AL748" s="116"/>
      <c r="AM748" s="116"/>
      <c r="AN748" s="116"/>
      <c r="AO748" s="116"/>
      <c r="AP748" s="116"/>
      <c r="AQ748" s="116"/>
      <c r="AR748" s="116"/>
      <c r="AS748" s="116"/>
      <c r="AT748" s="116"/>
      <c r="AU748" s="116"/>
      <c r="AV748" s="116"/>
      <c r="AW748" s="117"/>
    </row>
    <row r="749" ht="15.75" customHeight="1">
      <c r="A749" s="28"/>
      <c r="B749" s="28"/>
      <c r="C749" s="28"/>
      <c r="D749" s="28"/>
      <c r="E749" s="28"/>
      <c r="F749" s="28"/>
      <c r="G749" s="28"/>
      <c r="H749" s="28"/>
      <c r="I749" s="28"/>
      <c r="J749" s="28"/>
      <c r="K749" s="28"/>
      <c r="L749" s="28"/>
      <c r="M749" s="115"/>
      <c r="N749" s="115"/>
      <c r="O749" s="115"/>
      <c r="P749" s="115"/>
      <c r="Q749" s="115"/>
      <c r="R749" s="115"/>
      <c r="S749" s="115"/>
      <c r="T749" s="115"/>
      <c r="U749" s="116"/>
      <c r="V749" s="116"/>
      <c r="W749" s="116"/>
      <c r="X749" s="116"/>
      <c r="Y749" s="116"/>
      <c r="Z749" s="116"/>
      <c r="AA749" s="116"/>
      <c r="AB749" s="116"/>
      <c r="AC749" s="116"/>
      <c r="AD749" s="116"/>
      <c r="AE749" s="116"/>
      <c r="AF749" s="116"/>
      <c r="AG749" s="116"/>
      <c r="AH749" s="116"/>
      <c r="AI749" s="116"/>
      <c r="AJ749" s="116"/>
      <c r="AK749" s="116"/>
      <c r="AL749" s="116"/>
      <c r="AM749" s="116"/>
      <c r="AN749" s="116"/>
      <c r="AO749" s="116"/>
      <c r="AP749" s="116"/>
      <c r="AQ749" s="116"/>
      <c r="AR749" s="116"/>
      <c r="AS749" s="116"/>
      <c r="AT749" s="116"/>
      <c r="AU749" s="116"/>
      <c r="AV749" s="116"/>
      <c r="AW749" s="117"/>
    </row>
    <row r="750" ht="15.75" customHeight="1">
      <c r="A750" s="28"/>
      <c r="B750" s="28"/>
      <c r="C750" s="28"/>
      <c r="D750" s="28"/>
      <c r="E750" s="28"/>
      <c r="F750" s="28"/>
      <c r="G750" s="28"/>
      <c r="H750" s="28"/>
      <c r="I750" s="28"/>
      <c r="J750" s="28"/>
      <c r="K750" s="28"/>
      <c r="L750" s="28"/>
      <c r="M750" s="115"/>
      <c r="N750" s="115"/>
      <c r="O750" s="115"/>
      <c r="P750" s="115"/>
      <c r="Q750" s="115"/>
      <c r="R750" s="115"/>
      <c r="S750" s="115"/>
      <c r="T750" s="115"/>
      <c r="U750" s="116"/>
      <c r="V750" s="116"/>
      <c r="W750" s="116"/>
      <c r="X750" s="116"/>
      <c r="Y750" s="116"/>
      <c r="Z750" s="116"/>
      <c r="AA750" s="116"/>
      <c r="AB750" s="116"/>
      <c r="AC750" s="116"/>
      <c r="AD750" s="116"/>
      <c r="AE750" s="116"/>
      <c r="AF750" s="116"/>
      <c r="AG750" s="116"/>
      <c r="AH750" s="116"/>
      <c r="AI750" s="116"/>
      <c r="AJ750" s="116"/>
      <c r="AK750" s="116"/>
      <c r="AL750" s="116"/>
      <c r="AM750" s="116"/>
      <c r="AN750" s="116"/>
      <c r="AO750" s="116"/>
      <c r="AP750" s="116"/>
      <c r="AQ750" s="116"/>
      <c r="AR750" s="116"/>
      <c r="AS750" s="116"/>
      <c r="AT750" s="116"/>
      <c r="AU750" s="116"/>
      <c r="AV750" s="116"/>
      <c r="AW750" s="117"/>
    </row>
    <row r="751" ht="15.75" customHeight="1">
      <c r="A751" s="28"/>
      <c r="B751" s="28"/>
      <c r="C751" s="28"/>
      <c r="D751" s="28"/>
      <c r="E751" s="28"/>
      <c r="F751" s="28"/>
      <c r="G751" s="28"/>
      <c r="H751" s="28"/>
      <c r="I751" s="28"/>
      <c r="J751" s="28"/>
      <c r="K751" s="28"/>
      <c r="L751" s="28"/>
      <c r="M751" s="115"/>
      <c r="N751" s="115"/>
      <c r="O751" s="115"/>
      <c r="P751" s="115"/>
      <c r="Q751" s="115"/>
      <c r="R751" s="115"/>
      <c r="S751" s="115"/>
      <c r="T751" s="115"/>
      <c r="U751" s="116"/>
      <c r="V751" s="116"/>
      <c r="W751" s="116"/>
      <c r="X751" s="116"/>
      <c r="Y751" s="116"/>
      <c r="Z751" s="116"/>
      <c r="AA751" s="116"/>
      <c r="AB751" s="116"/>
      <c r="AC751" s="116"/>
      <c r="AD751" s="116"/>
      <c r="AE751" s="116"/>
      <c r="AF751" s="116"/>
      <c r="AG751" s="116"/>
      <c r="AH751" s="116"/>
      <c r="AI751" s="116"/>
      <c r="AJ751" s="116"/>
      <c r="AK751" s="116"/>
      <c r="AL751" s="116"/>
      <c r="AM751" s="116"/>
      <c r="AN751" s="116"/>
      <c r="AO751" s="116"/>
      <c r="AP751" s="116"/>
      <c r="AQ751" s="116"/>
      <c r="AR751" s="116"/>
      <c r="AS751" s="116"/>
      <c r="AT751" s="116"/>
      <c r="AU751" s="116"/>
      <c r="AV751" s="116"/>
      <c r="AW751" s="117"/>
    </row>
    <row r="752" ht="15.75" customHeight="1">
      <c r="A752" s="28"/>
      <c r="B752" s="28"/>
      <c r="C752" s="28"/>
      <c r="D752" s="28"/>
      <c r="E752" s="28"/>
      <c r="F752" s="28"/>
      <c r="G752" s="28"/>
      <c r="H752" s="28"/>
      <c r="I752" s="28"/>
      <c r="J752" s="28"/>
      <c r="K752" s="28"/>
      <c r="L752" s="28"/>
      <c r="M752" s="115"/>
      <c r="N752" s="115"/>
      <c r="O752" s="115"/>
      <c r="P752" s="115"/>
      <c r="Q752" s="115"/>
      <c r="R752" s="115"/>
      <c r="S752" s="115"/>
      <c r="T752" s="115"/>
      <c r="U752" s="116"/>
      <c r="V752" s="116"/>
      <c r="W752" s="116"/>
      <c r="X752" s="116"/>
      <c r="Y752" s="116"/>
      <c r="Z752" s="116"/>
      <c r="AA752" s="116"/>
      <c r="AB752" s="116"/>
      <c r="AC752" s="116"/>
      <c r="AD752" s="116"/>
      <c r="AE752" s="116"/>
      <c r="AF752" s="116"/>
      <c r="AG752" s="116"/>
      <c r="AH752" s="116"/>
      <c r="AI752" s="116"/>
      <c r="AJ752" s="116"/>
      <c r="AK752" s="116"/>
      <c r="AL752" s="116"/>
      <c r="AM752" s="116"/>
      <c r="AN752" s="116"/>
      <c r="AO752" s="116"/>
      <c r="AP752" s="116"/>
      <c r="AQ752" s="116"/>
      <c r="AR752" s="116"/>
      <c r="AS752" s="116"/>
      <c r="AT752" s="116"/>
      <c r="AU752" s="116"/>
      <c r="AV752" s="116"/>
      <c r="AW752" s="117"/>
    </row>
    <row r="753" ht="15.75" customHeight="1">
      <c r="A753" s="28"/>
      <c r="B753" s="28"/>
      <c r="C753" s="28"/>
      <c r="D753" s="28"/>
      <c r="E753" s="28"/>
      <c r="F753" s="28"/>
      <c r="G753" s="28"/>
      <c r="H753" s="28"/>
      <c r="I753" s="28"/>
      <c r="J753" s="28"/>
      <c r="K753" s="28"/>
      <c r="L753" s="28"/>
      <c r="M753" s="115"/>
      <c r="N753" s="115"/>
      <c r="O753" s="115"/>
      <c r="P753" s="115"/>
      <c r="Q753" s="115"/>
      <c r="R753" s="115"/>
      <c r="S753" s="115"/>
      <c r="T753" s="115"/>
      <c r="U753" s="116"/>
      <c r="V753" s="116"/>
      <c r="W753" s="116"/>
      <c r="X753" s="116"/>
      <c r="Y753" s="116"/>
      <c r="Z753" s="116"/>
      <c r="AA753" s="116"/>
      <c r="AB753" s="116"/>
      <c r="AC753" s="116"/>
      <c r="AD753" s="116"/>
      <c r="AE753" s="116"/>
      <c r="AF753" s="116"/>
      <c r="AG753" s="116"/>
      <c r="AH753" s="116"/>
      <c r="AI753" s="116"/>
      <c r="AJ753" s="116"/>
      <c r="AK753" s="116"/>
      <c r="AL753" s="116"/>
      <c r="AM753" s="116"/>
      <c r="AN753" s="116"/>
      <c r="AO753" s="116"/>
      <c r="AP753" s="116"/>
      <c r="AQ753" s="116"/>
      <c r="AR753" s="116"/>
      <c r="AS753" s="116"/>
      <c r="AT753" s="116"/>
      <c r="AU753" s="116"/>
      <c r="AV753" s="116"/>
      <c r="AW753" s="117"/>
    </row>
    <row r="754" ht="15.75" customHeight="1">
      <c r="A754" s="28"/>
      <c r="B754" s="28"/>
      <c r="C754" s="28"/>
      <c r="D754" s="28"/>
      <c r="E754" s="28"/>
      <c r="F754" s="28"/>
      <c r="G754" s="28"/>
      <c r="H754" s="28"/>
      <c r="I754" s="28"/>
      <c r="J754" s="28"/>
      <c r="K754" s="28"/>
      <c r="L754" s="28"/>
      <c r="M754" s="115"/>
      <c r="N754" s="115"/>
      <c r="O754" s="115"/>
      <c r="P754" s="115"/>
      <c r="Q754" s="115"/>
      <c r="R754" s="115"/>
      <c r="S754" s="115"/>
      <c r="T754" s="115"/>
      <c r="U754" s="116"/>
      <c r="V754" s="116"/>
      <c r="W754" s="116"/>
      <c r="X754" s="116"/>
      <c r="Y754" s="116"/>
      <c r="Z754" s="116"/>
      <c r="AA754" s="116"/>
      <c r="AB754" s="116"/>
      <c r="AC754" s="116"/>
      <c r="AD754" s="116"/>
      <c r="AE754" s="116"/>
      <c r="AF754" s="116"/>
      <c r="AG754" s="116"/>
      <c r="AH754" s="116"/>
      <c r="AI754" s="116"/>
      <c r="AJ754" s="116"/>
      <c r="AK754" s="116"/>
      <c r="AL754" s="116"/>
      <c r="AM754" s="116"/>
      <c r="AN754" s="116"/>
      <c r="AO754" s="116"/>
      <c r="AP754" s="116"/>
      <c r="AQ754" s="116"/>
      <c r="AR754" s="116"/>
      <c r="AS754" s="116"/>
      <c r="AT754" s="116"/>
      <c r="AU754" s="116"/>
      <c r="AV754" s="116"/>
      <c r="AW754" s="117"/>
    </row>
    <row r="755" ht="15.75" customHeight="1">
      <c r="A755" s="28"/>
      <c r="B755" s="28"/>
      <c r="C755" s="28"/>
      <c r="D755" s="28"/>
      <c r="E755" s="28"/>
      <c r="F755" s="28"/>
      <c r="G755" s="28"/>
      <c r="H755" s="28"/>
      <c r="I755" s="28"/>
      <c r="J755" s="28"/>
      <c r="K755" s="28"/>
      <c r="L755" s="28"/>
      <c r="M755" s="115"/>
      <c r="N755" s="115"/>
      <c r="O755" s="115"/>
      <c r="P755" s="115"/>
      <c r="Q755" s="115"/>
      <c r="R755" s="115"/>
      <c r="S755" s="115"/>
      <c r="T755" s="115"/>
      <c r="U755" s="116"/>
      <c r="V755" s="116"/>
      <c r="W755" s="116"/>
      <c r="X755" s="116"/>
      <c r="Y755" s="116"/>
      <c r="Z755" s="116"/>
      <c r="AA755" s="116"/>
      <c r="AB755" s="116"/>
      <c r="AC755" s="116"/>
      <c r="AD755" s="116"/>
      <c r="AE755" s="116"/>
      <c r="AF755" s="116"/>
      <c r="AG755" s="116"/>
      <c r="AH755" s="116"/>
      <c r="AI755" s="116"/>
      <c r="AJ755" s="116"/>
      <c r="AK755" s="116"/>
      <c r="AL755" s="116"/>
      <c r="AM755" s="116"/>
      <c r="AN755" s="116"/>
      <c r="AO755" s="116"/>
      <c r="AP755" s="116"/>
      <c r="AQ755" s="116"/>
      <c r="AR755" s="116"/>
      <c r="AS755" s="116"/>
      <c r="AT755" s="116"/>
      <c r="AU755" s="116"/>
      <c r="AV755" s="116"/>
      <c r="AW755" s="117"/>
    </row>
    <row r="756" ht="15.75" customHeight="1">
      <c r="A756" s="28"/>
      <c r="B756" s="28"/>
      <c r="C756" s="28"/>
      <c r="D756" s="28"/>
      <c r="E756" s="28"/>
      <c r="F756" s="28"/>
      <c r="G756" s="28"/>
      <c r="H756" s="28"/>
      <c r="I756" s="28"/>
      <c r="J756" s="28"/>
      <c r="K756" s="28"/>
      <c r="L756" s="28"/>
      <c r="M756" s="115"/>
      <c r="N756" s="115"/>
      <c r="O756" s="115"/>
      <c r="P756" s="115"/>
      <c r="Q756" s="115"/>
      <c r="R756" s="115"/>
      <c r="S756" s="115"/>
      <c r="T756" s="115"/>
      <c r="U756" s="116"/>
      <c r="V756" s="116"/>
      <c r="W756" s="116"/>
      <c r="X756" s="116"/>
      <c r="Y756" s="116"/>
      <c r="Z756" s="116"/>
      <c r="AA756" s="116"/>
      <c r="AB756" s="116"/>
      <c r="AC756" s="116"/>
      <c r="AD756" s="116"/>
      <c r="AE756" s="116"/>
      <c r="AF756" s="116"/>
      <c r="AG756" s="116"/>
      <c r="AH756" s="116"/>
      <c r="AI756" s="116"/>
      <c r="AJ756" s="116"/>
      <c r="AK756" s="116"/>
      <c r="AL756" s="116"/>
      <c r="AM756" s="116"/>
      <c r="AN756" s="116"/>
      <c r="AO756" s="116"/>
      <c r="AP756" s="116"/>
      <c r="AQ756" s="116"/>
      <c r="AR756" s="116"/>
      <c r="AS756" s="116"/>
      <c r="AT756" s="116"/>
      <c r="AU756" s="116"/>
      <c r="AV756" s="116"/>
      <c r="AW756" s="117"/>
    </row>
    <row r="757" ht="15.75" customHeight="1">
      <c r="A757" s="28"/>
      <c r="B757" s="28"/>
      <c r="C757" s="28"/>
      <c r="D757" s="28"/>
      <c r="E757" s="28"/>
      <c r="F757" s="28"/>
      <c r="G757" s="28"/>
      <c r="H757" s="28"/>
      <c r="I757" s="28"/>
      <c r="J757" s="28"/>
      <c r="K757" s="28"/>
      <c r="L757" s="28"/>
      <c r="M757" s="115"/>
      <c r="N757" s="115"/>
      <c r="O757" s="115"/>
      <c r="P757" s="115"/>
      <c r="Q757" s="115"/>
      <c r="R757" s="115"/>
      <c r="S757" s="115"/>
      <c r="T757" s="115"/>
      <c r="U757" s="116"/>
      <c r="V757" s="116"/>
      <c r="W757" s="116"/>
      <c r="X757" s="116"/>
      <c r="Y757" s="116"/>
      <c r="Z757" s="116"/>
      <c r="AA757" s="116"/>
      <c r="AB757" s="116"/>
      <c r="AC757" s="116"/>
      <c r="AD757" s="116"/>
      <c r="AE757" s="116"/>
      <c r="AF757" s="116"/>
      <c r="AG757" s="116"/>
      <c r="AH757" s="116"/>
      <c r="AI757" s="116"/>
      <c r="AJ757" s="116"/>
      <c r="AK757" s="116"/>
      <c r="AL757" s="116"/>
      <c r="AM757" s="116"/>
      <c r="AN757" s="116"/>
      <c r="AO757" s="116"/>
      <c r="AP757" s="116"/>
      <c r="AQ757" s="116"/>
      <c r="AR757" s="116"/>
      <c r="AS757" s="116"/>
      <c r="AT757" s="116"/>
      <c r="AU757" s="116"/>
      <c r="AV757" s="116"/>
      <c r="AW757" s="117"/>
    </row>
    <row r="758" ht="15.75" customHeight="1">
      <c r="A758" s="28"/>
      <c r="B758" s="28"/>
      <c r="C758" s="28"/>
      <c r="D758" s="28"/>
      <c r="E758" s="28"/>
      <c r="F758" s="28"/>
      <c r="G758" s="28"/>
      <c r="H758" s="28"/>
      <c r="I758" s="28"/>
      <c r="J758" s="28"/>
      <c r="K758" s="28"/>
      <c r="L758" s="28"/>
      <c r="M758" s="115"/>
      <c r="N758" s="115"/>
      <c r="O758" s="115"/>
      <c r="P758" s="115"/>
      <c r="Q758" s="115"/>
      <c r="R758" s="115"/>
      <c r="S758" s="115"/>
      <c r="T758" s="115"/>
      <c r="U758" s="116"/>
      <c r="V758" s="116"/>
      <c r="W758" s="116"/>
      <c r="X758" s="116"/>
      <c r="Y758" s="116"/>
      <c r="Z758" s="116"/>
      <c r="AA758" s="116"/>
      <c r="AB758" s="116"/>
      <c r="AC758" s="116"/>
      <c r="AD758" s="116"/>
      <c r="AE758" s="116"/>
      <c r="AF758" s="116"/>
      <c r="AG758" s="116"/>
      <c r="AH758" s="116"/>
      <c r="AI758" s="116"/>
      <c r="AJ758" s="116"/>
      <c r="AK758" s="116"/>
      <c r="AL758" s="116"/>
      <c r="AM758" s="116"/>
      <c r="AN758" s="116"/>
      <c r="AO758" s="116"/>
      <c r="AP758" s="116"/>
      <c r="AQ758" s="116"/>
      <c r="AR758" s="116"/>
      <c r="AS758" s="116"/>
      <c r="AT758" s="116"/>
      <c r="AU758" s="116"/>
      <c r="AV758" s="116"/>
      <c r="AW758" s="117"/>
    </row>
    <row r="759" ht="15.75" customHeight="1">
      <c r="A759" s="28"/>
      <c r="B759" s="28"/>
      <c r="C759" s="28"/>
      <c r="D759" s="28"/>
      <c r="E759" s="28"/>
      <c r="F759" s="28"/>
      <c r="G759" s="28"/>
      <c r="H759" s="28"/>
      <c r="I759" s="28"/>
      <c r="J759" s="28"/>
      <c r="K759" s="28"/>
      <c r="L759" s="28"/>
      <c r="M759" s="115"/>
      <c r="N759" s="115"/>
      <c r="O759" s="115"/>
      <c r="P759" s="115"/>
      <c r="Q759" s="115"/>
      <c r="R759" s="115"/>
      <c r="S759" s="115"/>
      <c r="T759" s="115"/>
      <c r="U759" s="116"/>
      <c r="V759" s="116"/>
      <c r="W759" s="116"/>
      <c r="X759" s="116"/>
      <c r="Y759" s="116"/>
      <c r="Z759" s="116"/>
      <c r="AA759" s="116"/>
      <c r="AB759" s="116"/>
      <c r="AC759" s="116"/>
      <c r="AD759" s="116"/>
      <c r="AE759" s="116"/>
      <c r="AF759" s="116"/>
      <c r="AG759" s="116"/>
      <c r="AH759" s="116"/>
      <c r="AI759" s="116"/>
      <c r="AJ759" s="116"/>
      <c r="AK759" s="116"/>
      <c r="AL759" s="116"/>
      <c r="AM759" s="116"/>
      <c r="AN759" s="116"/>
      <c r="AO759" s="116"/>
      <c r="AP759" s="116"/>
      <c r="AQ759" s="116"/>
      <c r="AR759" s="116"/>
      <c r="AS759" s="116"/>
      <c r="AT759" s="116"/>
      <c r="AU759" s="116"/>
      <c r="AV759" s="116"/>
      <c r="AW759" s="117"/>
    </row>
    <row r="760" ht="15.75" customHeight="1">
      <c r="A760" s="28"/>
      <c r="B760" s="28"/>
      <c r="C760" s="28"/>
      <c r="D760" s="28"/>
      <c r="E760" s="28"/>
      <c r="F760" s="28"/>
      <c r="G760" s="28"/>
      <c r="H760" s="28"/>
      <c r="I760" s="28"/>
      <c r="J760" s="28"/>
      <c r="K760" s="28"/>
      <c r="L760" s="28"/>
      <c r="M760" s="115"/>
      <c r="N760" s="115"/>
      <c r="O760" s="115"/>
      <c r="P760" s="115"/>
      <c r="Q760" s="115"/>
      <c r="R760" s="115"/>
      <c r="S760" s="115"/>
      <c r="T760" s="115"/>
      <c r="U760" s="116"/>
      <c r="V760" s="116"/>
      <c r="W760" s="116"/>
      <c r="X760" s="116"/>
      <c r="Y760" s="116"/>
      <c r="Z760" s="116"/>
      <c r="AA760" s="116"/>
      <c r="AB760" s="116"/>
      <c r="AC760" s="116"/>
      <c r="AD760" s="116"/>
      <c r="AE760" s="116"/>
      <c r="AF760" s="116"/>
      <c r="AG760" s="116"/>
      <c r="AH760" s="116"/>
      <c r="AI760" s="116"/>
      <c r="AJ760" s="116"/>
      <c r="AK760" s="116"/>
      <c r="AL760" s="116"/>
      <c r="AM760" s="116"/>
      <c r="AN760" s="116"/>
      <c r="AO760" s="116"/>
      <c r="AP760" s="116"/>
      <c r="AQ760" s="116"/>
      <c r="AR760" s="116"/>
      <c r="AS760" s="116"/>
      <c r="AT760" s="116"/>
      <c r="AU760" s="116"/>
      <c r="AV760" s="116"/>
      <c r="AW760" s="117"/>
    </row>
    <row r="761" ht="15.75" customHeight="1">
      <c r="A761" s="28"/>
      <c r="B761" s="28"/>
      <c r="C761" s="28"/>
      <c r="D761" s="28"/>
      <c r="E761" s="28"/>
      <c r="F761" s="28"/>
      <c r="G761" s="28"/>
      <c r="H761" s="28"/>
      <c r="I761" s="28"/>
      <c r="J761" s="28"/>
      <c r="K761" s="28"/>
      <c r="L761" s="28"/>
      <c r="M761" s="115"/>
      <c r="N761" s="115"/>
      <c r="O761" s="115"/>
      <c r="P761" s="115"/>
      <c r="Q761" s="115"/>
      <c r="R761" s="115"/>
      <c r="S761" s="115"/>
      <c r="T761" s="115"/>
      <c r="U761" s="116"/>
      <c r="V761" s="116"/>
      <c r="W761" s="116"/>
      <c r="X761" s="116"/>
      <c r="Y761" s="116"/>
      <c r="Z761" s="116"/>
      <c r="AA761" s="116"/>
      <c r="AB761" s="116"/>
      <c r="AC761" s="116"/>
      <c r="AD761" s="116"/>
      <c r="AE761" s="116"/>
      <c r="AF761" s="116"/>
      <c r="AG761" s="116"/>
      <c r="AH761" s="116"/>
      <c r="AI761" s="116"/>
      <c r="AJ761" s="116"/>
      <c r="AK761" s="116"/>
      <c r="AL761" s="116"/>
      <c r="AM761" s="116"/>
      <c r="AN761" s="116"/>
      <c r="AO761" s="116"/>
      <c r="AP761" s="116"/>
      <c r="AQ761" s="116"/>
      <c r="AR761" s="116"/>
      <c r="AS761" s="116"/>
      <c r="AT761" s="116"/>
      <c r="AU761" s="116"/>
      <c r="AV761" s="116"/>
      <c r="AW761" s="117"/>
    </row>
    <row r="762" ht="15.75" customHeight="1">
      <c r="A762" s="28"/>
      <c r="B762" s="28"/>
      <c r="C762" s="28"/>
      <c r="D762" s="28"/>
      <c r="E762" s="28"/>
      <c r="F762" s="28"/>
      <c r="G762" s="28"/>
      <c r="H762" s="28"/>
      <c r="I762" s="28"/>
      <c r="J762" s="28"/>
      <c r="K762" s="28"/>
      <c r="L762" s="28"/>
      <c r="M762" s="115"/>
      <c r="N762" s="115"/>
      <c r="O762" s="115"/>
      <c r="P762" s="115"/>
      <c r="Q762" s="115"/>
      <c r="R762" s="115"/>
      <c r="S762" s="115"/>
      <c r="T762" s="115"/>
      <c r="U762" s="116"/>
      <c r="V762" s="116"/>
      <c r="W762" s="116"/>
      <c r="X762" s="116"/>
      <c r="Y762" s="116"/>
      <c r="Z762" s="116"/>
      <c r="AA762" s="116"/>
      <c r="AB762" s="116"/>
      <c r="AC762" s="116"/>
      <c r="AD762" s="116"/>
      <c r="AE762" s="116"/>
      <c r="AF762" s="116"/>
      <c r="AG762" s="116"/>
      <c r="AH762" s="116"/>
      <c r="AI762" s="116"/>
      <c r="AJ762" s="116"/>
      <c r="AK762" s="116"/>
      <c r="AL762" s="116"/>
      <c r="AM762" s="116"/>
      <c r="AN762" s="116"/>
      <c r="AO762" s="116"/>
      <c r="AP762" s="116"/>
      <c r="AQ762" s="116"/>
      <c r="AR762" s="116"/>
      <c r="AS762" s="116"/>
      <c r="AT762" s="116"/>
      <c r="AU762" s="116"/>
      <c r="AV762" s="116"/>
      <c r="AW762" s="117"/>
    </row>
    <row r="763" ht="15.75" customHeight="1">
      <c r="A763" s="28"/>
      <c r="B763" s="28"/>
      <c r="C763" s="28"/>
      <c r="D763" s="28"/>
      <c r="E763" s="28"/>
      <c r="F763" s="28"/>
      <c r="G763" s="28"/>
      <c r="H763" s="28"/>
      <c r="I763" s="28"/>
      <c r="J763" s="28"/>
      <c r="K763" s="28"/>
      <c r="L763" s="28"/>
      <c r="M763" s="115"/>
      <c r="N763" s="115"/>
      <c r="O763" s="115"/>
      <c r="P763" s="115"/>
      <c r="Q763" s="115"/>
      <c r="R763" s="115"/>
      <c r="S763" s="115"/>
      <c r="T763" s="115"/>
      <c r="U763" s="116"/>
      <c r="V763" s="116"/>
      <c r="W763" s="116"/>
      <c r="X763" s="116"/>
      <c r="Y763" s="116"/>
      <c r="Z763" s="116"/>
      <c r="AA763" s="116"/>
      <c r="AB763" s="116"/>
      <c r="AC763" s="116"/>
      <c r="AD763" s="116"/>
      <c r="AE763" s="116"/>
      <c r="AF763" s="116"/>
      <c r="AG763" s="116"/>
      <c r="AH763" s="116"/>
      <c r="AI763" s="116"/>
      <c r="AJ763" s="116"/>
      <c r="AK763" s="116"/>
      <c r="AL763" s="116"/>
      <c r="AM763" s="116"/>
      <c r="AN763" s="116"/>
      <c r="AO763" s="116"/>
      <c r="AP763" s="116"/>
      <c r="AQ763" s="116"/>
      <c r="AR763" s="116"/>
      <c r="AS763" s="116"/>
      <c r="AT763" s="116"/>
      <c r="AU763" s="116"/>
      <c r="AV763" s="116"/>
      <c r="AW763" s="117"/>
    </row>
    <row r="764" ht="15.75" customHeight="1">
      <c r="A764" s="28"/>
      <c r="B764" s="28"/>
      <c r="C764" s="28"/>
      <c r="D764" s="28"/>
      <c r="E764" s="28"/>
      <c r="F764" s="28"/>
      <c r="G764" s="28"/>
      <c r="H764" s="28"/>
      <c r="I764" s="28"/>
      <c r="J764" s="28"/>
      <c r="K764" s="28"/>
      <c r="L764" s="28"/>
      <c r="M764" s="115"/>
      <c r="N764" s="115"/>
      <c r="O764" s="115"/>
      <c r="P764" s="115"/>
      <c r="Q764" s="115"/>
      <c r="R764" s="115"/>
      <c r="S764" s="115"/>
      <c r="T764" s="115"/>
      <c r="U764" s="116"/>
      <c r="V764" s="116"/>
      <c r="W764" s="116"/>
      <c r="X764" s="116"/>
      <c r="Y764" s="116"/>
      <c r="Z764" s="116"/>
      <c r="AA764" s="116"/>
      <c r="AB764" s="116"/>
      <c r="AC764" s="116"/>
      <c r="AD764" s="116"/>
      <c r="AE764" s="116"/>
      <c r="AF764" s="116"/>
      <c r="AG764" s="116"/>
      <c r="AH764" s="116"/>
      <c r="AI764" s="116"/>
      <c r="AJ764" s="116"/>
      <c r="AK764" s="116"/>
      <c r="AL764" s="116"/>
      <c r="AM764" s="116"/>
      <c r="AN764" s="116"/>
      <c r="AO764" s="116"/>
      <c r="AP764" s="116"/>
      <c r="AQ764" s="116"/>
      <c r="AR764" s="116"/>
      <c r="AS764" s="116"/>
      <c r="AT764" s="116"/>
      <c r="AU764" s="116"/>
      <c r="AV764" s="116"/>
      <c r="AW764" s="117"/>
    </row>
    <row r="765" ht="15.75" customHeight="1">
      <c r="A765" s="28"/>
      <c r="B765" s="28"/>
      <c r="C765" s="28"/>
      <c r="D765" s="28"/>
      <c r="E765" s="28"/>
      <c r="F765" s="28"/>
      <c r="G765" s="28"/>
      <c r="H765" s="28"/>
      <c r="I765" s="28"/>
      <c r="J765" s="28"/>
      <c r="K765" s="28"/>
      <c r="L765" s="28"/>
      <c r="M765" s="115"/>
      <c r="N765" s="115"/>
      <c r="O765" s="115"/>
      <c r="P765" s="115"/>
      <c r="Q765" s="115"/>
      <c r="R765" s="115"/>
      <c r="S765" s="115"/>
      <c r="T765" s="115"/>
      <c r="U765" s="116"/>
      <c r="V765" s="116"/>
      <c r="W765" s="116"/>
      <c r="X765" s="116"/>
      <c r="Y765" s="116"/>
      <c r="Z765" s="116"/>
      <c r="AA765" s="116"/>
      <c r="AB765" s="116"/>
      <c r="AC765" s="116"/>
      <c r="AD765" s="116"/>
      <c r="AE765" s="116"/>
      <c r="AF765" s="116"/>
      <c r="AG765" s="116"/>
      <c r="AH765" s="116"/>
      <c r="AI765" s="116"/>
      <c r="AJ765" s="116"/>
      <c r="AK765" s="116"/>
      <c r="AL765" s="116"/>
      <c r="AM765" s="116"/>
      <c r="AN765" s="116"/>
      <c r="AO765" s="116"/>
      <c r="AP765" s="116"/>
      <c r="AQ765" s="116"/>
      <c r="AR765" s="116"/>
      <c r="AS765" s="116"/>
      <c r="AT765" s="116"/>
      <c r="AU765" s="116"/>
      <c r="AV765" s="116"/>
      <c r="AW765" s="117"/>
    </row>
    <row r="766" ht="15.75" customHeight="1">
      <c r="A766" s="28"/>
      <c r="B766" s="28"/>
      <c r="C766" s="28"/>
      <c r="D766" s="28"/>
      <c r="E766" s="28"/>
      <c r="F766" s="28"/>
      <c r="G766" s="28"/>
      <c r="H766" s="28"/>
      <c r="I766" s="28"/>
      <c r="J766" s="28"/>
      <c r="K766" s="28"/>
      <c r="L766" s="28"/>
      <c r="M766" s="115"/>
      <c r="N766" s="115"/>
      <c r="O766" s="115"/>
      <c r="P766" s="115"/>
      <c r="Q766" s="115"/>
      <c r="R766" s="115"/>
      <c r="S766" s="115"/>
      <c r="T766" s="115"/>
      <c r="U766" s="116"/>
      <c r="V766" s="116"/>
      <c r="W766" s="116"/>
      <c r="X766" s="116"/>
      <c r="Y766" s="116"/>
      <c r="Z766" s="116"/>
      <c r="AA766" s="116"/>
      <c r="AB766" s="116"/>
      <c r="AC766" s="116"/>
      <c r="AD766" s="116"/>
      <c r="AE766" s="116"/>
      <c r="AF766" s="116"/>
      <c r="AG766" s="116"/>
      <c r="AH766" s="116"/>
      <c r="AI766" s="116"/>
      <c r="AJ766" s="116"/>
      <c r="AK766" s="116"/>
      <c r="AL766" s="116"/>
      <c r="AM766" s="116"/>
      <c r="AN766" s="116"/>
      <c r="AO766" s="116"/>
      <c r="AP766" s="116"/>
      <c r="AQ766" s="116"/>
      <c r="AR766" s="116"/>
      <c r="AS766" s="116"/>
      <c r="AT766" s="116"/>
      <c r="AU766" s="116"/>
      <c r="AV766" s="116"/>
      <c r="AW766" s="117"/>
    </row>
    <row r="767" ht="15.75" customHeight="1">
      <c r="A767" s="28"/>
      <c r="B767" s="28"/>
      <c r="C767" s="28"/>
      <c r="D767" s="28"/>
      <c r="E767" s="28"/>
      <c r="F767" s="28"/>
      <c r="G767" s="28"/>
      <c r="H767" s="28"/>
      <c r="I767" s="28"/>
      <c r="J767" s="28"/>
      <c r="K767" s="28"/>
      <c r="L767" s="28"/>
      <c r="M767" s="115"/>
      <c r="N767" s="115"/>
      <c r="O767" s="115"/>
      <c r="P767" s="115"/>
      <c r="Q767" s="115"/>
      <c r="R767" s="115"/>
      <c r="S767" s="115"/>
      <c r="T767" s="115"/>
      <c r="U767" s="116"/>
      <c r="V767" s="116"/>
      <c r="W767" s="116"/>
      <c r="X767" s="116"/>
      <c r="Y767" s="116"/>
      <c r="Z767" s="116"/>
      <c r="AA767" s="116"/>
      <c r="AB767" s="116"/>
      <c r="AC767" s="116"/>
      <c r="AD767" s="116"/>
      <c r="AE767" s="116"/>
      <c r="AF767" s="116"/>
      <c r="AG767" s="116"/>
      <c r="AH767" s="116"/>
      <c r="AI767" s="116"/>
      <c r="AJ767" s="116"/>
      <c r="AK767" s="116"/>
      <c r="AL767" s="116"/>
      <c r="AM767" s="116"/>
      <c r="AN767" s="116"/>
      <c r="AO767" s="116"/>
      <c r="AP767" s="116"/>
      <c r="AQ767" s="116"/>
      <c r="AR767" s="116"/>
      <c r="AS767" s="116"/>
      <c r="AT767" s="116"/>
      <c r="AU767" s="116"/>
      <c r="AV767" s="116"/>
      <c r="AW767" s="117"/>
    </row>
    <row r="768" ht="15.75" customHeight="1">
      <c r="A768" s="28"/>
      <c r="B768" s="28"/>
      <c r="C768" s="28"/>
      <c r="D768" s="28"/>
      <c r="E768" s="28"/>
      <c r="F768" s="28"/>
      <c r="G768" s="28"/>
      <c r="H768" s="28"/>
      <c r="I768" s="28"/>
      <c r="J768" s="28"/>
      <c r="K768" s="28"/>
      <c r="L768" s="28"/>
      <c r="M768" s="115"/>
      <c r="N768" s="115"/>
      <c r="O768" s="115"/>
      <c r="P768" s="115"/>
      <c r="Q768" s="115"/>
      <c r="R768" s="115"/>
      <c r="S768" s="115"/>
      <c r="T768" s="115"/>
      <c r="U768" s="116"/>
      <c r="V768" s="116"/>
      <c r="W768" s="116"/>
      <c r="X768" s="116"/>
      <c r="Y768" s="116"/>
      <c r="Z768" s="116"/>
      <c r="AA768" s="116"/>
      <c r="AB768" s="116"/>
      <c r="AC768" s="116"/>
      <c r="AD768" s="116"/>
      <c r="AE768" s="116"/>
      <c r="AF768" s="116"/>
      <c r="AG768" s="116"/>
      <c r="AH768" s="116"/>
      <c r="AI768" s="116"/>
      <c r="AJ768" s="116"/>
      <c r="AK768" s="116"/>
      <c r="AL768" s="116"/>
      <c r="AM768" s="116"/>
      <c r="AN768" s="116"/>
      <c r="AO768" s="116"/>
      <c r="AP768" s="116"/>
      <c r="AQ768" s="116"/>
      <c r="AR768" s="116"/>
      <c r="AS768" s="116"/>
      <c r="AT768" s="116"/>
      <c r="AU768" s="116"/>
      <c r="AV768" s="116"/>
      <c r="AW768" s="117"/>
    </row>
    <row r="769" ht="15.75" customHeight="1">
      <c r="A769" s="28"/>
      <c r="B769" s="28"/>
      <c r="C769" s="28"/>
      <c r="D769" s="28"/>
      <c r="E769" s="28"/>
      <c r="F769" s="28"/>
      <c r="G769" s="28"/>
      <c r="H769" s="28"/>
      <c r="I769" s="28"/>
      <c r="J769" s="28"/>
      <c r="K769" s="28"/>
      <c r="L769" s="28"/>
      <c r="M769" s="115"/>
      <c r="N769" s="115"/>
      <c r="O769" s="115"/>
      <c r="P769" s="115"/>
      <c r="Q769" s="115"/>
      <c r="R769" s="115"/>
      <c r="S769" s="115"/>
      <c r="T769" s="115"/>
      <c r="U769" s="116"/>
      <c r="V769" s="116"/>
      <c r="W769" s="116"/>
      <c r="X769" s="116"/>
      <c r="Y769" s="116"/>
      <c r="Z769" s="116"/>
      <c r="AA769" s="116"/>
      <c r="AB769" s="116"/>
      <c r="AC769" s="116"/>
      <c r="AD769" s="116"/>
      <c r="AE769" s="116"/>
      <c r="AF769" s="116"/>
      <c r="AG769" s="116"/>
      <c r="AH769" s="116"/>
      <c r="AI769" s="116"/>
      <c r="AJ769" s="116"/>
      <c r="AK769" s="116"/>
      <c r="AL769" s="116"/>
      <c r="AM769" s="116"/>
      <c r="AN769" s="116"/>
      <c r="AO769" s="116"/>
      <c r="AP769" s="116"/>
      <c r="AQ769" s="116"/>
      <c r="AR769" s="116"/>
      <c r="AS769" s="116"/>
      <c r="AT769" s="116"/>
      <c r="AU769" s="116"/>
      <c r="AV769" s="116"/>
      <c r="AW769" s="117"/>
    </row>
    <row r="770" ht="15.75" customHeight="1">
      <c r="A770" s="28"/>
      <c r="B770" s="28"/>
      <c r="C770" s="28"/>
      <c r="D770" s="28"/>
      <c r="E770" s="28"/>
      <c r="F770" s="28"/>
      <c r="G770" s="28"/>
      <c r="H770" s="28"/>
      <c r="I770" s="28"/>
      <c r="J770" s="28"/>
      <c r="K770" s="28"/>
      <c r="L770" s="28"/>
      <c r="M770" s="115"/>
      <c r="N770" s="115"/>
      <c r="O770" s="115"/>
      <c r="P770" s="115"/>
      <c r="Q770" s="115"/>
      <c r="R770" s="115"/>
      <c r="S770" s="115"/>
      <c r="T770" s="115"/>
      <c r="U770" s="116"/>
      <c r="V770" s="116"/>
      <c r="W770" s="116"/>
      <c r="X770" s="116"/>
      <c r="Y770" s="116"/>
      <c r="Z770" s="116"/>
      <c r="AA770" s="116"/>
      <c r="AB770" s="116"/>
      <c r="AC770" s="116"/>
      <c r="AD770" s="116"/>
      <c r="AE770" s="116"/>
      <c r="AF770" s="116"/>
      <c r="AG770" s="116"/>
      <c r="AH770" s="116"/>
      <c r="AI770" s="116"/>
      <c r="AJ770" s="116"/>
      <c r="AK770" s="116"/>
      <c r="AL770" s="116"/>
      <c r="AM770" s="116"/>
      <c r="AN770" s="116"/>
      <c r="AO770" s="116"/>
      <c r="AP770" s="116"/>
      <c r="AQ770" s="116"/>
      <c r="AR770" s="116"/>
      <c r="AS770" s="116"/>
      <c r="AT770" s="116"/>
      <c r="AU770" s="116"/>
      <c r="AV770" s="116"/>
      <c r="AW770" s="117"/>
    </row>
    <row r="771" ht="15.75" customHeight="1">
      <c r="A771" s="28"/>
      <c r="B771" s="28"/>
      <c r="C771" s="28"/>
      <c r="D771" s="28"/>
      <c r="E771" s="28"/>
      <c r="F771" s="28"/>
      <c r="G771" s="28"/>
      <c r="H771" s="28"/>
      <c r="I771" s="28"/>
      <c r="J771" s="28"/>
      <c r="K771" s="28"/>
      <c r="L771" s="28"/>
      <c r="M771" s="115"/>
      <c r="N771" s="115"/>
      <c r="O771" s="115"/>
      <c r="P771" s="115"/>
      <c r="Q771" s="115"/>
      <c r="R771" s="115"/>
      <c r="S771" s="115"/>
      <c r="T771" s="115"/>
      <c r="U771" s="116"/>
      <c r="V771" s="116"/>
      <c r="W771" s="116"/>
      <c r="X771" s="116"/>
      <c r="Y771" s="116"/>
      <c r="Z771" s="116"/>
      <c r="AA771" s="116"/>
      <c r="AB771" s="116"/>
      <c r="AC771" s="116"/>
      <c r="AD771" s="116"/>
      <c r="AE771" s="116"/>
      <c r="AF771" s="116"/>
      <c r="AG771" s="116"/>
      <c r="AH771" s="116"/>
      <c r="AI771" s="116"/>
      <c r="AJ771" s="116"/>
      <c r="AK771" s="116"/>
      <c r="AL771" s="116"/>
      <c r="AM771" s="116"/>
      <c r="AN771" s="116"/>
      <c r="AO771" s="116"/>
      <c r="AP771" s="116"/>
      <c r="AQ771" s="116"/>
      <c r="AR771" s="116"/>
      <c r="AS771" s="116"/>
      <c r="AT771" s="116"/>
      <c r="AU771" s="116"/>
      <c r="AV771" s="116"/>
      <c r="AW771" s="117"/>
    </row>
    <row r="772" ht="15.75" customHeight="1">
      <c r="A772" s="28"/>
      <c r="B772" s="28"/>
      <c r="C772" s="28"/>
      <c r="D772" s="28"/>
      <c r="E772" s="28"/>
      <c r="F772" s="28"/>
      <c r="G772" s="28"/>
      <c r="H772" s="28"/>
      <c r="I772" s="28"/>
      <c r="J772" s="28"/>
      <c r="K772" s="28"/>
      <c r="L772" s="28"/>
      <c r="M772" s="115"/>
      <c r="N772" s="115"/>
      <c r="O772" s="115"/>
      <c r="P772" s="115"/>
      <c r="Q772" s="115"/>
      <c r="R772" s="115"/>
      <c r="S772" s="115"/>
      <c r="T772" s="115"/>
      <c r="U772" s="116"/>
      <c r="V772" s="116"/>
      <c r="W772" s="116"/>
      <c r="X772" s="116"/>
      <c r="Y772" s="116"/>
      <c r="Z772" s="116"/>
      <c r="AA772" s="116"/>
      <c r="AB772" s="116"/>
      <c r="AC772" s="116"/>
      <c r="AD772" s="116"/>
      <c r="AE772" s="116"/>
      <c r="AF772" s="116"/>
      <c r="AG772" s="116"/>
      <c r="AH772" s="116"/>
      <c r="AI772" s="116"/>
      <c r="AJ772" s="116"/>
      <c r="AK772" s="116"/>
      <c r="AL772" s="116"/>
      <c r="AM772" s="116"/>
      <c r="AN772" s="116"/>
      <c r="AO772" s="116"/>
      <c r="AP772" s="116"/>
      <c r="AQ772" s="116"/>
      <c r="AR772" s="116"/>
      <c r="AS772" s="116"/>
      <c r="AT772" s="116"/>
      <c r="AU772" s="116"/>
      <c r="AV772" s="116"/>
      <c r="AW772" s="117"/>
    </row>
    <row r="773" ht="15.75" customHeight="1">
      <c r="A773" s="28"/>
      <c r="B773" s="28"/>
      <c r="C773" s="28"/>
      <c r="D773" s="28"/>
      <c r="E773" s="28"/>
      <c r="F773" s="28"/>
      <c r="G773" s="28"/>
      <c r="H773" s="28"/>
      <c r="I773" s="28"/>
      <c r="J773" s="28"/>
      <c r="K773" s="28"/>
      <c r="L773" s="28"/>
      <c r="M773" s="115"/>
      <c r="N773" s="115"/>
      <c r="O773" s="115"/>
      <c r="P773" s="115"/>
      <c r="Q773" s="115"/>
      <c r="R773" s="115"/>
      <c r="S773" s="115"/>
      <c r="T773" s="115"/>
      <c r="U773" s="116"/>
      <c r="V773" s="116"/>
      <c r="W773" s="116"/>
      <c r="X773" s="116"/>
      <c r="Y773" s="116"/>
      <c r="Z773" s="116"/>
      <c r="AA773" s="116"/>
      <c r="AB773" s="116"/>
      <c r="AC773" s="116"/>
      <c r="AD773" s="116"/>
      <c r="AE773" s="116"/>
      <c r="AF773" s="116"/>
      <c r="AG773" s="116"/>
      <c r="AH773" s="116"/>
      <c r="AI773" s="116"/>
      <c r="AJ773" s="116"/>
      <c r="AK773" s="116"/>
      <c r="AL773" s="116"/>
      <c r="AM773" s="116"/>
      <c r="AN773" s="116"/>
      <c r="AO773" s="116"/>
      <c r="AP773" s="116"/>
      <c r="AQ773" s="116"/>
      <c r="AR773" s="116"/>
      <c r="AS773" s="116"/>
      <c r="AT773" s="116"/>
      <c r="AU773" s="116"/>
      <c r="AV773" s="116"/>
      <c r="AW773" s="117"/>
    </row>
    <row r="774" ht="15.75" customHeight="1">
      <c r="A774" s="28"/>
      <c r="B774" s="28"/>
      <c r="C774" s="28"/>
      <c r="D774" s="28"/>
      <c r="E774" s="28"/>
      <c r="F774" s="28"/>
      <c r="G774" s="28"/>
      <c r="H774" s="28"/>
      <c r="I774" s="28"/>
      <c r="J774" s="28"/>
      <c r="K774" s="28"/>
      <c r="L774" s="28"/>
      <c r="M774" s="115"/>
      <c r="N774" s="115"/>
      <c r="O774" s="115"/>
      <c r="P774" s="115"/>
      <c r="Q774" s="115"/>
      <c r="R774" s="115"/>
      <c r="S774" s="115"/>
      <c r="T774" s="115"/>
      <c r="U774" s="116"/>
      <c r="V774" s="116"/>
      <c r="W774" s="116"/>
      <c r="X774" s="116"/>
      <c r="Y774" s="116"/>
      <c r="Z774" s="116"/>
      <c r="AA774" s="116"/>
      <c r="AB774" s="116"/>
      <c r="AC774" s="116"/>
      <c r="AD774" s="116"/>
      <c r="AE774" s="116"/>
      <c r="AF774" s="116"/>
      <c r="AG774" s="116"/>
      <c r="AH774" s="116"/>
      <c r="AI774" s="116"/>
      <c r="AJ774" s="116"/>
      <c r="AK774" s="116"/>
      <c r="AL774" s="116"/>
      <c r="AM774" s="116"/>
      <c r="AN774" s="116"/>
      <c r="AO774" s="116"/>
      <c r="AP774" s="116"/>
      <c r="AQ774" s="116"/>
      <c r="AR774" s="116"/>
      <c r="AS774" s="116"/>
      <c r="AT774" s="116"/>
      <c r="AU774" s="116"/>
      <c r="AV774" s="116"/>
      <c r="AW774" s="117"/>
    </row>
    <row r="775" ht="15.75" customHeight="1">
      <c r="A775" s="28"/>
      <c r="B775" s="28"/>
      <c r="C775" s="28"/>
      <c r="D775" s="28"/>
      <c r="E775" s="28"/>
      <c r="F775" s="28"/>
      <c r="G775" s="28"/>
      <c r="H775" s="28"/>
      <c r="I775" s="28"/>
      <c r="J775" s="28"/>
      <c r="K775" s="28"/>
      <c r="L775" s="28"/>
      <c r="M775" s="115"/>
      <c r="N775" s="115"/>
      <c r="O775" s="115"/>
      <c r="P775" s="115"/>
      <c r="Q775" s="115"/>
      <c r="R775" s="115"/>
      <c r="S775" s="115"/>
      <c r="T775" s="115"/>
      <c r="U775" s="116"/>
      <c r="V775" s="116"/>
      <c r="W775" s="116"/>
      <c r="X775" s="116"/>
      <c r="Y775" s="116"/>
      <c r="Z775" s="116"/>
      <c r="AA775" s="116"/>
      <c r="AB775" s="116"/>
      <c r="AC775" s="116"/>
      <c r="AD775" s="116"/>
      <c r="AE775" s="116"/>
      <c r="AF775" s="116"/>
      <c r="AG775" s="116"/>
      <c r="AH775" s="116"/>
      <c r="AI775" s="116"/>
      <c r="AJ775" s="116"/>
      <c r="AK775" s="116"/>
      <c r="AL775" s="116"/>
      <c r="AM775" s="116"/>
      <c r="AN775" s="116"/>
      <c r="AO775" s="116"/>
      <c r="AP775" s="116"/>
      <c r="AQ775" s="116"/>
      <c r="AR775" s="116"/>
      <c r="AS775" s="116"/>
      <c r="AT775" s="116"/>
      <c r="AU775" s="116"/>
      <c r="AV775" s="116"/>
      <c r="AW775" s="117"/>
    </row>
    <row r="776" ht="15.75" customHeight="1">
      <c r="A776" s="28"/>
      <c r="B776" s="28"/>
      <c r="C776" s="28"/>
      <c r="D776" s="28"/>
      <c r="E776" s="28"/>
      <c r="F776" s="28"/>
      <c r="G776" s="28"/>
      <c r="H776" s="28"/>
      <c r="I776" s="28"/>
      <c r="J776" s="28"/>
      <c r="K776" s="28"/>
      <c r="L776" s="28"/>
      <c r="M776" s="115"/>
      <c r="N776" s="115"/>
      <c r="O776" s="115"/>
      <c r="P776" s="115"/>
      <c r="Q776" s="115"/>
      <c r="R776" s="115"/>
      <c r="S776" s="115"/>
      <c r="T776" s="115"/>
      <c r="U776" s="116"/>
      <c r="V776" s="116"/>
      <c r="W776" s="116"/>
      <c r="X776" s="116"/>
      <c r="Y776" s="116"/>
      <c r="Z776" s="116"/>
      <c r="AA776" s="116"/>
      <c r="AB776" s="116"/>
      <c r="AC776" s="116"/>
      <c r="AD776" s="116"/>
      <c r="AE776" s="116"/>
      <c r="AF776" s="116"/>
      <c r="AG776" s="116"/>
      <c r="AH776" s="116"/>
      <c r="AI776" s="116"/>
      <c r="AJ776" s="116"/>
      <c r="AK776" s="116"/>
      <c r="AL776" s="116"/>
      <c r="AM776" s="116"/>
      <c r="AN776" s="116"/>
      <c r="AO776" s="116"/>
      <c r="AP776" s="116"/>
      <c r="AQ776" s="116"/>
      <c r="AR776" s="116"/>
      <c r="AS776" s="116"/>
      <c r="AT776" s="116"/>
      <c r="AU776" s="116"/>
      <c r="AV776" s="116"/>
      <c r="AW776" s="117"/>
    </row>
    <row r="777" ht="15.75" customHeight="1">
      <c r="A777" s="28"/>
      <c r="B777" s="28"/>
      <c r="C777" s="28"/>
      <c r="D777" s="28"/>
      <c r="E777" s="28"/>
      <c r="F777" s="28"/>
      <c r="G777" s="28"/>
      <c r="H777" s="28"/>
      <c r="I777" s="28"/>
      <c r="J777" s="28"/>
      <c r="K777" s="28"/>
      <c r="L777" s="28"/>
      <c r="M777" s="115"/>
      <c r="N777" s="115"/>
      <c r="O777" s="115"/>
      <c r="P777" s="115"/>
      <c r="Q777" s="115"/>
      <c r="R777" s="115"/>
      <c r="S777" s="115"/>
      <c r="T777" s="115"/>
      <c r="U777" s="116"/>
      <c r="V777" s="116"/>
      <c r="W777" s="116"/>
      <c r="X777" s="116"/>
      <c r="Y777" s="116"/>
      <c r="Z777" s="116"/>
      <c r="AA777" s="116"/>
      <c r="AB777" s="116"/>
      <c r="AC777" s="116"/>
      <c r="AD777" s="116"/>
      <c r="AE777" s="116"/>
      <c r="AF777" s="116"/>
      <c r="AG777" s="116"/>
      <c r="AH777" s="116"/>
      <c r="AI777" s="116"/>
      <c r="AJ777" s="116"/>
      <c r="AK777" s="116"/>
      <c r="AL777" s="116"/>
      <c r="AM777" s="116"/>
      <c r="AN777" s="116"/>
      <c r="AO777" s="116"/>
      <c r="AP777" s="116"/>
      <c r="AQ777" s="116"/>
      <c r="AR777" s="116"/>
      <c r="AS777" s="116"/>
      <c r="AT777" s="116"/>
      <c r="AU777" s="116"/>
      <c r="AV777" s="116"/>
      <c r="AW777" s="117"/>
    </row>
    <row r="778" ht="15.75" customHeight="1">
      <c r="A778" s="28"/>
      <c r="B778" s="28"/>
      <c r="C778" s="28"/>
      <c r="D778" s="28"/>
      <c r="E778" s="28"/>
      <c r="F778" s="28"/>
      <c r="G778" s="28"/>
      <c r="H778" s="28"/>
      <c r="I778" s="28"/>
      <c r="J778" s="28"/>
      <c r="K778" s="28"/>
      <c r="L778" s="28"/>
      <c r="M778" s="115"/>
      <c r="N778" s="115"/>
      <c r="O778" s="115"/>
      <c r="P778" s="115"/>
      <c r="Q778" s="115"/>
      <c r="R778" s="115"/>
      <c r="S778" s="115"/>
      <c r="T778" s="115"/>
      <c r="U778" s="116"/>
      <c r="V778" s="116"/>
      <c r="W778" s="116"/>
      <c r="X778" s="116"/>
      <c r="Y778" s="116"/>
      <c r="Z778" s="116"/>
      <c r="AA778" s="116"/>
      <c r="AB778" s="116"/>
      <c r="AC778" s="116"/>
      <c r="AD778" s="116"/>
      <c r="AE778" s="116"/>
      <c r="AF778" s="116"/>
      <c r="AG778" s="116"/>
      <c r="AH778" s="116"/>
      <c r="AI778" s="116"/>
      <c r="AJ778" s="116"/>
      <c r="AK778" s="116"/>
      <c r="AL778" s="116"/>
      <c r="AM778" s="116"/>
      <c r="AN778" s="116"/>
      <c r="AO778" s="116"/>
      <c r="AP778" s="116"/>
      <c r="AQ778" s="116"/>
      <c r="AR778" s="116"/>
      <c r="AS778" s="116"/>
      <c r="AT778" s="116"/>
      <c r="AU778" s="116"/>
      <c r="AV778" s="116"/>
      <c r="AW778" s="117"/>
    </row>
    <row r="779" ht="15.75" customHeight="1">
      <c r="A779" s="28"/>
      <c r="B779" s="28"/>
      <c r="C779" s="28"/>
      <c r="D779" s="28"/>
      <c r="E779" s="28"/>
      <c r="F779" s="28"/>
      <c r="G779" s="28"/>
      <c r="H779" s="28"/>
      <c r="I779" s="28"/>
      <c r="J779" s="28"/>
      <c r="K779" s="28"/>
      <c r="L779" s="28"/>
      <c r="M779" s="115"/>
      <c r="N779" s="115"/>
      <c r="O779" s="115"/>
      <c r="P779" s="115"/>
      <c r="Q779" s="115"/>
      <c r="R779" s="115"/>
      <c r="S779" s="115"/>
      <c r="T779" s="115"/>
      <c r="U779" s="116"/>
      <c r="V779" s="116"/>
      <c r="W779" s="116"/>
      <c r="X779" s="116"/>
      <c r="Y779" s="116"/>
      <c r="Z779" s="116"/>
      <c r="AA779" s="116"/>
      <c r="AB779" s="116"/>
      <c r="AC779" s="116"/>
      <c r="AD779" s="116"/>
      <c r="AE779" s="116"/>
      <c r="AF779" s="116"/>
      <c r="AG779" s="116"/>
      <c r="AH779" s="116"/>
      <c r="AI779" s="116"/>
      <c r="AJ779" s="116"/>
      <c r="AK779" s="116"/>
      <c r="AL779" s="116"/>
      <c r="AM779" s="116"/>
      <c r="AN779" s="116"/>
      <c r="AO779" s="116"/>
      <c r="AP779" s="116"/>
      <c r="AQ779" s="116"/>
      <c r="AR779" s="116"/>
      <c r="AS779" s="116"/>
      <c r="AT779" s="116"/>
      <c r="AU779" s="116"/>
      <c r="AV779" s="116"/>
      <c r="AW779" s="117"/>
    </row>
    <row r="780" ht="15.75" customHeight="1">
      <c r="A780" s="28"/>
      <c r="B780" s="28"/>
      <c r="C780" s="28"/>
      <c r="D780" s="28"/>
      <c r="E780" s="28"/>
      <c r="F780" s="28"/>
      <c r="G780" s="28"/>
      <c r="H780" s="28"/>
      <c r="I780" s="28"/>
      <c r="J780" s="28"/>
      <c r="K780" s="28"/>
      <c r="L780" s="28"/>
      <c r="M780" s="115"/>
      <c r="N780" s="115"/>
      <c r="O780" s="115"/>
      <c r="P780" s="115"/>
      <c r="Q780" s="115"/>
      <c r="R780" s="115"/>
      <c r="S780" s="115"/>
      <c r="T780" s="115"/>
      <c r="U780" s="116"/>
      <c r="V780" s="116"/>
      <c r="W780" s="116"/>
      <c r="X780" s="116"/>
      <c r="Y780" s="116"/>
      <c r="Z780" s="116"/>
      <c r="AA780" s="116"/>
      <c r="AB780" s="116"/>
      <c r="AC780" s="116"/>
      <c r="AD780" s="116"/>
      <c r="AE780" s="116"/>
      <c r="AF780" s="116"/>
      <c r="AG780" s="116"/>
      <c r="AH780" s="116"/>
      <c r="AI780" s="116"/>
      <c r="AJ780" s="116"/>
      <c r="AK780" s="116"/>
      <c r="AL780" s="116"/>
      <c r="AM780" s="116"/>
      <c r="AN780" s="116"/>
      <c r="AO780" s="116"/>
      <c r="AP780" s="116"/>
      <c r="AQ780" s="116"/>
      <c r="AR780" s="116"/>
      <c r="AS780" s="116"/>
      <c r="AT780" s="116"/>
      <c r="AU780" s="116"/>
      <c r="AV780" s="116"/>
      <c r="AW780" s="117"/>
    </row>
    <row r="781" ht="15.75" customHeight="1">
      <c r="A781" s="28"/>
      <c r="B781" s="28"/>
      <c r="C781" s="28"/>
      <c r="D781" s="28"/>
      <c r="E781" s="28"/>
      <c r="F781" s="28"/>
      <c r="G781" s="28"/>
      <c r="H781" s="28"/>
      <c r="I781" s="28"/>
      <c r="J781" s="28"/>
      <c r="K781" s="28"/>
      <c r="L781" s="28"/>
      <c r="M781" s="115"/>
      <c r="N781" s="115"/>
      <c r="O781" s="115"/>
      <c r="P781" s="115"/>
      <c r="Q781" s="115"/>
      <c r="R781" s="115"/>
      <c r="S781" s="115"/>
      <c r="T781" s="115"/>
      <c r="U781" s="116"/>
      <c r="V781" s="116"/>
      <c r="W781" s="116"/>
      <c r="X781" s="116"/>
      <c r="Y781" s="116"/>
      <c r="Z781" s="116"/>
      <c r="AA781" s="116"/>
      <c r="AB781" s="116"/>
      <c r="AC781" s="116"/>
      <c r="AD781" s="116"/>
      <c r="AE781" s="116"/>
      <c r="AF781" s="116"/>
      <c r="AG781" s="116"/>
      <c r="AH781" s="116"/>
      <c r="AI781" s="116"/>
      <c r="AJ781" s="116"/>
      <c r="AK781" s="116"/>
      <c r="AL781" s="116"/>
      <c r="AM781" s="116"/>
      <c r="AN781" s="116"/>
      <c r="AO781" s="116"/>
      <c r="AP781" s="116"/>
      <c r="AQ781" s="116"/>
      <c r="AR781" s="116"/>
      <c r="AS781" s="116"/>
      <c r="AT781" s="116"/>
      <c r="AU781" s="116"/>
      <c r="AV781" s="116"/>
      <c r="AW781" s="117"/>
    </row>
    <row r="782" ht="15.75" customHeight="1">
      <c r="A782" s="28"/>
      <c r="B782" s="28"/>
      <c r="C782" s="28"/>
      <c r="D782" s="28"/>
      <c r="E782" s="28"/>
      <c r="F782" s="28"/>
      <c r="G782" s="28"/>
      <c r="H782" s="28"/>
      <c r="I782" s="28"/>
      <c r="J782" s="28"/>
      <c r="K782" s="28"/>
      <c r="L782" s="28"/>
      <c r="M782" s="115"/>
      <c r="N782" s="115"/>
      <c r="O782" s="115"/>
      <c r="P782" s="115"/>
      <c r="Q782" s="115"/>
      <c r="R782" s="115"/>
      <c r="S782" s="115"/>
      <c r="T782" s="115"/>
      <c r="U782" s="116"/>
      <c r="V782" s="116"/>
      <c r="W782" s="116"/>
      <c r="X782" s="116"/>
      <c r="Y782" s="116"/>
      <c r="Z782" s="116"/>
      <c r="AA782" s="116"/>
      <c r="AB782" s="116"/>
      <c r="AC782" s="116"/>
      <c r="AD782" s="116"/>
      <c r="AE782" s="116"/>
      <c r="AF782" s="116"/>
      <c r="AG782" s="116"/>
      <c r="AH782" s="116"/>
      <c r="AI782" s="116"/>
      <c r="AJ782" s="116"/>
      <c r="AK782" s="116"/>
      <c r="AL782" s="116"/>
      <c r="AM782" s="116"/>
      <c r="AN782" s="116"/>
      <c r="AO782" s="116"/>
      <c r="AP782" s="116"/>
      <c r="AQ782" s="116"/>
      <c r="AR782" s="116"/>
      <c r="AS782" s="116"/>
      <c r="AT782" s="116"/>
      <c r="AU782" s="116"/>
      <c r="AV782" s="116"/>
      <c r="AW782" s="117"/>
    </row>
    <row r="783" ht="15.75" customHeight="1">
      <c r="A783" s="28"/>
      <c r="B783" s="28"/>
      <c r="C783" s="28"/>
      <c r="D783" s="28"/>
      <c r="E783" s="28"/>
      <c r="F783" s="28"/>
      <c r="G783" s="28"/>
      <c r="H783" s="28"/>
      <c r="I783" s="28"/>
      <c r="J783" s="28"/>
      <c r="K783" s="28"/>
      <c r="L783" s="28"/>
      <c r="M783" s="115"/>
      <c r="N783" s="115"/>
      <c r="O783" s="115"/>
      <c r="P783" s="115"/>
      <c r="Q783" s="115"/>
      <c r="R783" s="115"/>
      <c r="S783" s="115"/>
      <c r="T783" s="115"/>
      <c r="U783" s="116"/>
      <c r="V783" s="116"/>
      <c r="W783" s="116"/>
      <c r="X783" s="116"/>
      <c r="Y783" s="116"/>
      <c r="Z783" s="116"/>
      <c r="AA783" s="116"/>
      <c r="AB783" s="116"/>
      <c r="AC783" s="116"/>
      <c r="AD783" s="116"/>
      <c r="AE783" s="116"/>
      <c r="AF783" s="116"/>
      <c r="AG783" s="116"/>
      <c r="AH783" s="116"/>
      <c r="AI783" s="116"/>
      <c r="AJ783" s="116"/>
      <c r="AK783" s="116"/>
      <c r="AL783" s="116"/>
      <c r="AM783" s="116"/>
      <c r="AN783" s="116"/>
      <c r="AO783" s="116"/>
      <c r="AP783" s="116"/>
      <c r="AQ783" s="116"/>
      <c r="AR783" s="116"/>
      <c r="AS783" s="116"/>
      <c r="AT783" s="116"/>
      <c r="AU783" s="116"/>
      <c r="AV783" s="116"/>
      <c r="AW783" s="117"/>
    </row>
    <row r="784" ht="15.75" customHeight="1">
      <c r="A784" s="28"/>
      <c r="B784" s="28"/>
      <c r="C784" s="28"/>
      <c r="D784" s="28"/>
      <c r="E784" s="28"/>
      <c r="F784" s="28"/>
      <c r="G784" s="28"/>
      <c r="H784" s="28"/>
      <c r="I784" s="28"/>
      <c r="J784" s="28"/>
      <c r="K784" s="28"/>
      <c r="L784" s="28"/>
      <c r="M784" s="115"/>
      <c r="N784" s="115"/>
      <c r="O784" s="115"/>
      <c r="P784" s="115"/>
      <c r="Q784" s="115"/>
      <c r="R784" s="115"/>
      <c r="S784" s="115"/>
      <c r="T784" s="115"/>
      <c r="U784" s="116"/>
      <c r="V784" s="116"/>
      <c r="W784" s="116"/>
      <c r="X784" s="116"/>
      <c r="Y784" s="116"/>
      <c r="Z784" s="116"/>
      <c r="AA784" s="116"/>
      <c r="AB784" s="116"/>
      <c r="AC784" s="116"/>
      <c r="AD784" s="116"/>
      <c r="AE784" s="116"/>
      <c r="AF784" s="116"/>
      <c r="AG784" s="116"/>
      <c r="AH784" s="116"/>
      <c r="AI784" s="116"/>
      <c r="AJ784" s="116"/>
      <c r="AK784" s="116"/>
      <c r="AL784" s="116"/>
      <c r="AM784" s="116"/>
      <c r="AN784" s="116"/>
      <c r="AO784" s="116"/>
      <c r="AP784" s="116"/>
      <c r="AQ784" s="116"/>
      <c r="AR784" s="116"/>
      <c r="AS784" s="116"/>
      <c r="AT784" s="116"/>
      <c r="AU784" s="116"/>
      <c r="AV784" s="116"/>
      <c r="AW784" s="117"/>
    </row>
    <row r="785" ht="15.75" customHeight="1">
      <c r="A785" s="28"/>
      <c r="B785" s="28"/>
      <c r="C785" s="28"/>
      <c r="D785" s="28"/>
      <c r="E785" s="28"/>
      <c r="F785" s="28"/>
      <c r="G785" s="28"/>
      <c r="H785" s="28"/>
      <c r="I785" s="28"/>
      <c r="J785" s="28"/>
      <c r="K785" s="28"/>
      <c r="L785" s="28"/>
      <c r="M785" s="115"/>
      <c r="N785" s="115"/>
      <c r="O785" s="115"/>
      <c r="P785" s="115"/>
      <c r="Q785" s="115"/>
      <c r="R785" s="115"/>
      <c r="S785" s="115"/>
      <c r="T785" s="115"/>
      <c r="U785" s="116"/>
      <c r="V785" s="116"/>
      <c r="W785" s="116"/>
      <c r="X785" s="116"/>
      <c r="Y785" s="116"/>
      <c r="Z785" s="116"/>
      <c r="AA785" s="116"/>
      <c r="AB785" s="116"/>
      <c r="AC785" s="116"/>
      <c r="AD785" s="116"/>
      <c r="AE785" s="116"/>
      <c r="AF785" s="116"/>
      <c r="AG785" s="116"/>
      <c r="AH785" s="116"/>
      <c r="AI785" s="116"/>
      <c r="AJ785" s="116"/>
      <c r="AK785" s="116"/>
      <c r="AL785" s="116"/>
      <c r="AM785" s="116"/>
      <c r="AN785" s="116"/>
      <c r="AO785" s="116"/>
      <c r="AP785" s="116"/>
      <c r="AQ785" s="116"/>
      <c r="AR785" s="116"/>
      <c r="AS785" s="116"/>
      <c r="AT785" s="116"/>
      <c r="AU785" s="116"/>
      <c r="AV785" s="116"/>
      <c r="AW785" s="117"/>
    </row>
    <row r="786" ht="15.75" customHeight="1">
      <c r="A786" s="28"/>
      <c r="B786" s="28"/>
      <c r="C786" s="28"/>
      <c r="D786" s="28"/>
      <c r="E786" s="28"/>
      <c r="F786" s="28"/>
      <c r="G786" s="28"/>
      <c r="H786" s="28"/>
      <c r="I786" s="28"/>
      <c r="J786" s="28"/>
      <c r="K786" s="28"/>
      <c r="L786" s="28"/>
      <c r="M786" s="115"/>
      <c r="N786" s="115"/>
      <c r="O786" s="115"/>
      <c r="P786" s="115"/>
      <c r="Q786" s="115"/>
      <c r="R786" s="115"/>
      <c r="S786" s="115"/>
      <c r="T786" s="115"/>
      <c r="U786" s="116"/>
      <c r="V786" s="116"/>
      <c r="W786" s="116"/>
      <c r="X786" s="116"/>
      <c r="Y786" s="116"/>
      <c r="Z786" s="116"/>
      <c r="AA786" s="116"/>
      <c r="AB786" s="116"/>
      <c r="AC786" s="116"/>
      <c r="AD786" s="116"/>
      <c r="AE786" s="116"/>
      <c r="AF786" s="116"/>
      <c r="AG786" s="116"/>
      <c r="AH786" s="116"/>
      <c r="AI786" s="116"/>
      <c r="AJ786" s="116"/>
      <c r="AK786" s="116"/>
      <c r="AL786" s="116"/>
      <c r="AM786" s="116"/>
      <c r="AN786" s="116"/>
      <c r="AO786" s="116"/>
      <c r="AP786" s="116"/>
      <c r="AQ786" s="116"/>
      <c r="AR786" s="116"/>
      <c r="AS786" s="116"/>
      <c r="AT786" s="116"/>
      <c r="AU786" s="116"/>
      <c r="AV786" s="116"/>
      <c r="AW786" s="117"/>
    </row>
    <row r="787" ht="15.75" customHeight="1">
      <c r="A787" s="28"/>
      <c r="B787" s="28"/>
      <c r="C787" s="28"/>
      <c r="D787" s="28"/>
      <c r="E787" s="28"/>
      <c r="F787" s="28"/>
      <c r="G787" s="28"/>
      <c r="H787" s="28"/>
      <c r="I787" s="28"/>
      <c r="J787" s="28"/>
      <c r="K787" s="28"/>
      <c r="L787" s="28"/>
      <c r="M787" s="115"/>
      <c r="N787" s="115"/>
      <c r="O787" s="115"/>
      <c r="P787" s="115"/>
      <c r="Q787" s="115"/>
      <c r="R787" s="115"/>
      <c r="S787" s="115"/>
      <c r="T787" s="115"/>
      <c r="U787" s="116"/>
      <c r="V787" s="116"/>
      <c r="W787" s="116"/>
      <c r="X787" s="116"/>
      <c r="Y787" s="116"/>
      <c r="Z787" s="116"/>
      <c r="AA787" s="116"/>
      <c r="AB787" s="116"/>
      <c r="AC787" s="116"/>
      <c r="AD787" s="116"/>
      <c r="AE787" s="116"/>
      <c r="AF787" s="116"/>
      <c r="AG787" s="116"/>
      <c r="AH787" s="116"/>
      <c r="AI787" s="116"/>
      <c r="AJ787" s="116"/>
      <c r="AK787" s="116"/>
      <c r="AL787" s="116"/>
      <c r="AM787" s="116"/>
      <c r="AN787" s="116"/>
      <c r="AO787" s="116"/>
      <c r="AP787" s="116"/>
      <c r="AQ787" s="116"/>
      <c r="AR787" s="116"/>
      <c r="AS787" s="116"/>
      <c r="AT787" s="116"/>
      <c r="AU787" s="116"/>
      <c r="AV787" s="116"/>
      <c r="AW787" s="117"/>
    </row>
    <row r="788" ht="15.75" customHeight="1">
      <c r="A788" s="28"/>
      <c r="B788" s="28"/>
      <c r="C788" s="28"/>
      <c r="D788" s="28"/>
      <c r="E788" s="28"/>
      <c r="F788" s="28"/>
      <c r="G788" s="28"/>
      <c r="H788" s="28"/>
      <c r="I788" s="28"/>
      <c r="J788" s="28"/>
      <c r="K788" s="28"/>
      <c r="L788" s="28"/>
      <c r="M788" s="115"/>
      <c r="N788" s="115"/>
      <c r="O788" s="115"/>
      <c r="P788" s="115"/>
      <c r="Q788" s="115"/>
      <c r="R788" s="115"/>
      <c r="S788" s="115"/>
      <c r="T788" s="115"/>
      <c r="U788" s="116"/>
      <c r="V788" s="116"/>
      <c r="W788" s="116"/>
      <c r="X788" s="116"/>
      <c r="Y788" s="116"/>
      <c r="Z788" s="116"/>
      <c r="AA788" s="116"/>
      <c r="AB788" s="116"/>
      <c r="AC788" s="116"/>
      <c r="AD788" s="116"/>
      <c r="AE788" s="116"/>
      <c r="AF788" s="116"/>
      <c r="AG788" s="116"/>
      <c r="AH788" s="116"/>
      <c r="AI788" s="116"/>
      <c r="AJ788" s="116"/>
      <c r="AK788" s="116"/>
      <c r="AL788" s="116"/>
      <c r="AM788" s="116"/>
      <c r="AN788" s="116"/>
      <c r="AO788" s="116"/>
      <c r="AP788" s="116"/>
      <c r="AQ788" s="116"/>
      <c r="AR788" s="116"/>
      <c r="AS788" s="116"/>
      <c r="AT788" s="116"/>
      <c r="AU788" s="116"/>
      <c r="AV788" s="116"/>
      <c r="AW788" s="117"/>
    </row>
    <row r="789" ht="15.75" customHeight="1">
      <c r="A789" s="28"/>
      <c r="B789" s="28"/>
      <c r="C789" s="28"/>
      <c r="D789" s="28"/>
      <c r="E789" s="28"/>
      <c r="F789" s="28"/>
      <c r="G789" s="28"/>
      <c r="H789" s="28"/>
      <c r="I789" s="28"/>
      <c r="J789" s="28"/>
      <c r="K789" s="28"/>
      <c r="L789" s="28"/>
      <c r="M789" s="115"/>
      <c r="N789" s="115"/>
      <c r="O789" s="115"/>
      <c r="P789" s="115"/>
      <c r="Q789" s="115"/>
      <c r="R789" s="115"/>
      <c r="S789" s="115"/>
      <c r="T789" s="115"/>
      <c r="U789" s="116"/>
      <c r="V789" s="116"/>
      <c r="W789" s="116"/>
      <c r="X789" s="116"/>
      <c r="Y789" s="116"/>
      <c r="Z789" s="116"/>
      <c r="AA789" s="116"/>
      <c r="AB789" s="116"/>
      <c r="AC789" s="116"/>
      <c r="AD789" s="116"/>
      <c r="AE789" s="116"/>
      <c r="AF789" s="116"/>
      <c r="AG789" s="116"/>
      <c r="AH789" s="116"/>
      <c r="AI789" s="116"/>
      <c r="AJ789" s="116"/>
      <c r="AK789" s="116"/>
      <c r="AL789" s="116"/>
      <c r="AM789" s="116"/>
      <c r="AN789" s="116"/>
      <c r="AO789" s="116"/>
      <c r="AP789" s="116"/>
      <c r="AQ789" s="116"/>
      <c r="AR789" s="116"/>
      <c r="AS789" s="116"/>
      <c r="AT789" s="116"/>
      <c r="AU789" s="116"/>
      <c r="AV789" s="116"/>
      <c r="AW789" s="117"/>
    </row>
    <row r="790" ht="15.75" customHeight="1">
      <c r="A790" s="28"/>
      <c r="B790" s="28"/>
      <c r="C790" s="28"/>
      <c r="D790" s="28"/>
      <c r="E790" s="28"/>
      <c r="F790" s="28"/>
      <c r="G790" s="28"/>
      <c r="H790" s="28"/>
      <c r="I790" s="28"/>
      <c r="J790" s="28"/>
      <c r="K790" s="28"/>
      <c r="L790" s="28"/>
      <c r="M790" s="115"/>
      <c r="N790" s="115"/>
      <c r="O790" s="115"/>
      <c r="P790" s="115"/>
      <c r="Q790" s="115"/>
      <c r="R790" s="115"/>
      <c r="S790" s="115"/>
      <c r="T790" s="115"/>
      <c r="U790" s="116"/>
      <c r="V790" s="116"/>
      <c r="W790" s="116"/>
      <c r="X790" s="116"/>
      <c r="Y790" s="116"/>
      <c r="Z790" s="116"/>
      <c r="AA790" s="116"/>
      <c r="AB790" s="116"/>
      <c r="AC790" s="116"/>
      <c r="AD790" s="116"/>
      <c r="AE790" s="116"/>
      <c r="AF790" s="116"/>
      <c r="AG790" s="116"/>
      <c r="AH790" s="116"/>
      <c r="AI790" s="116"/>
      <c r="AJ790" s="116"/>
      <c r="AK790" s="116"/>
      <c r="AL790" s="116"/>
      <c r="AM790" s="116"/>
      <c r="AN790" s="116"/>
      <c r="AO790" s="116"/>
      <c r="AP790" s="116"/>
      <c r="AQ790" s="116"/>
      <c r="AR790" s="116"/>
      <c r="AS790" s="116"/>
      <c r="AT790" s="116"/>
      <c r="AU790" s="116"/>
      <c r="AV790" s="116"/>
      <c r="AW790" s="117"/>
    </row>
    <row r="791" ht="15.75" customHeight="1">
      <c r="A791" s="28"/>
      <c r="B791" s="28"/>
      <c r="C791" s="28"/>
      <c r="D791" s="28"/>
      <c r="E791" s="28"/>
      <c r="F791" s="28"/>
      <c r="G791" s="28"/>
      <c r="H791" s="28"/>
      <c r="I791" s="28"/>
      <c r="J791" s="28"/>
      <c r="K791" s="28"/>
      <c r="L791" s="28"/>
      <c r="M791" s="115"/>
      <c r="N791" s="115"/>
      <c r="O791" s="115"/>
      <c r="P791" s="115"/>
      <c r="Q791" s="115"/>
      <c r="R791" s="115"/>
      <c r="S791" s="115"/>
      <c r="T791" s="115"/>
      <c r="U791" s="116"/>
      <c r="V791" s="116"/>
      <c r="W791" s="116"/>
      <c r="X791" s="116"/>
      <c r="Y791" s="116"/>
      <c r="Z791" s="116"/>
      <c r="AA791" s="116"/>
      <c r="AB791" s="116"/>
      <c r="AC791" s="116"/>
      <c r="AD791" s="116"/>
      <c r="AE791" s="116"/>
      <c r="AF791" s="116"/>
      <c r="AG791" s="116"/>
      <c r="AH791" s="116"/>
      <c r="AI791" s="116"/>
      <c r="AJ791" s="116"/>
      <c r="AK791" s="116"/>
      <c r="AL791" s="116"/>
      <c r="AM791" s="116"/>
      <c r="AN791" s="116"/>
      <c r="AO791" s="116"/>
      <c r="AP791" s="116"/>
      <c r="AQ791" s="116"/>
      <c r="AR791" s="116"/>
      <c r="AS791" s="116"/>
      <c r="AT791" s="116"/>
      <c r="AU791" s="116"/>
      <c r="AV791" s="116"/>
      <c r="AW791" s="117"/>
    </row>
    <row r="792" ht="15.75" customHeight="1">
      <c r="A792" s="28"/>
      <c r="B792" s="28"/>
      <c r="C792" s="28"/>
      <c r="D792" s="28"/>
      <c r="E792" s="28"/>
      <c r="F792" s="28"/>
      <c r="G792" s="28"/>
      <c r="H792" s="28"/>
      <c r="I792" s="28"/>
      <c r="J792" s="28"/>
      <c r="K792" s="28"/>
      <c r="L792" s="28"/>
      <c r="M792" s="115"/>
      <c r="N792" s="115"/>
      <c r="O792" s="115"/>
      <c r="P792" s="115"/>
      <c r="Q792" s="115"/>
      <c r="R792" s="115"/>
      <c r="S792" s="115"/>
      <c r="T792" s="115"/>
      <c r="U792" s="116"/>
      <c r="V792" s="116"/>
      <c r="W792" s="116"/>
      <c r="X792" s="116"/>
      <c r="Y792" s="116"/>
      <c r="Z792" s="116"/>
      <c r="AA792" s="116"/>
      <c r="AB792" s="116"/>
      <c r="AC792" s="116"/>
      <c r="AD792" s="116"/>
      <c r="AE792" s="116"/>
      <c r="AF792" s="116"/>
      <c r="AG792" s="116"/>
      <c r="AH792" s="116"/>
      <c r="AI792" s="116"/>
      <c r="AJ792" s="116"/>
      <c r="AK792" s="116"/>
      <c r="AL792" s="116"/>
      <c r="AM792" s="116"/>
      <c r="AN792" s="116"/>
      <c r="AO792" s="116"/>
      <c r="AP792" s="116"/>
      <c r="AQ792" s="116"/>
      <c r="AR792" s="116"/>
      <c r="AS792" s="116"/>
      <c r="AT792" s="116"/>
      <c r="AU792" s="116"/>
      <c r="AV792" s="116"/>
      <c r="AW792" s="117"/>
    </row>
    <row r="793" ht="15.75" customHeight="1">
      <c r="A793" s="28"/>
      <c r="B793" s="28"/>
      <c r="C793" s="28"/>
      <c r="D793" s="28"/>
      <c r="E793" s="28"/>
      <c r="F793" s="28"/>
      <c r="G793" s="28"/>
      <c r="H793" s="28"/>
      <c r="I793" s="28"/>
      <c r="J793" s="28"/>
      <c r="K793" s="28"/>
      <c r="L793" s="28"/>
      <c r="M793" s="115"/>
      <c r="N793" s="115"/>
      <c r="O793" s="115"/>
      <c r="P793" s="115"/>
      <c r="Q793" s="115"/>
      <c r="R793" s="115"/>
      <c r="S793" s="115"/>
      <c r="T793" s="115"/>
      <c r="U793" s="116"/>
      <c r="V793" s="116"/>
      <c r="W793" s="116"/>
      <c r="X793" s="116"/>
      <c r="Y793" s="116"/>
      <c r="Z793" s="116"/>
      <c r="AA793" s="116"/>
      <c r="AB793" s="116"/>
      <c r="AC793" s="116"/>
      <c r="AD793" s="116"/>
      <c r="AE793" s="116"/>
      <c r="AF793" s="116"/>
      <c r="AG793" s="116"/>
      <c r="AH793" s="116"/>
      <c r="AI793" s="116"/>
      <c r="AJ793" s="116"/>
      <c r="AK793" s="116"/>
      <c r="AL793" s="116"/>
      <c r="AM793" s="116"/>
      <c r="AN793" s="116"/>
      <c r="AO793" s="116"/>
      <c r="AP793" s="116"/>
      <c r="AQ793" s="116"/>
      <c r="AR793" s="116"/>
      <c r="AS793" s="116"/>
      <c r="AT793" s="116"/>
      <c r="AU793" s="116"/>
      <c r="AV793" s="116"/>
      <c r="AW793" s="117"/>
    </row>
    <row r="794" ht="15.75" customHeight="1">
      <c r="A794" s="28"/>
      <c r="B794" s="28"/>
      <c r="C794" s="28"/>
      <c r="D794" s="28"/>
      <c r="E794" s="28"/>
      <c r="F794" s="28"/>
      <c r="G794" s="28"/>
      <c r="H794" s="28"/>
      <c r="I794" s="28"/>
      <c r="J794" s="28"/>
      <c r="K794" s="28"/>
      <c r="L794" s="28"/>
      <c r="M794" s="115"/>
      <c r="N794" s="115"/>
      <c r="O794" s="115"/>
      <c r="P794" s="115"/>
      <c r="Q794" s="115"/>
      <c r="R794" s="115"/>
      <c r="S794" s="115"/>
      <c r="T794" s="115"/>
      <c r="U794" s="116"/>
      <c r="V794" s="116"/>
      <c r="W794" s="116"/>
      <c r="X794" s="116"/>
      <c r="Y794" s="116"/>
      <c r="Z794" s="116"/>
      <c r="AA794" s="116"/>
      <c r="AB794" s="116"/>
      <c r="AC794" s="116"/>
      <c r="AD794" s="116"/>
      <c r="AE794" s="116"/>
      <c r="AF794" s="116"/>
      <c r="AG794" s="116"/>
      <c r="AH794" s="116"/>
      <c r="AI794" s="116"/>
      <c r="AJ794" s="116"/>
      <c r="AK794" s="116"/>
      <c r="AL794" s="116"/>
      <c r="AM794" s="116"/>
      <c r="AN794" s="116"/>
      <c r="AO794" s="116"/>
      <c r="AP794" s="116"/>
      <c r="AQ794" s="116"/>
      <c r="AR794" s="116"/>
      <c r="AS794" s="116"/>
      <c r="AT794" s="116"/>
      <c r="AU794" s="116"/>
      <c r="AV794" s="116"/>
      <c r="AW794" s="117"/>
    </row>
    <row r="795" ht="15.75" customHeight="1">
      <c r="A795" s="28"/>
      <c r="B795" s="28"/>
      <c r="C795" s="28"/>
      <c r="D795" s="28"/>
      <c r="E795" s="28"/>
      <c r="F795" s="28"/>
      <c r="G795" s="28"/>
      <c r="H795" s="28"/>
      <c r="I795" s="28"/>
      <c r="J795" s="28"/>
      <c r="K795" s="28"/>
      <c r="L795" s="28"/>
      <c r="M795" s="115"/>
      <c r="N795" s="115"/>
      <c r="O795" s="115"/>
      <c r="P795" s="115"/>
      <c r="Q795" s="115"/>
      <c r="R795" s="115"/>
      <c r="S795" s="115"/>
      <c r="T795" s="115"/>
      <c r="U795" s="116"/>
      <c r="V795" s="116"/>
      <c r="W795" s="116"/>
      <c r="X795" s="116"/>
      <c r="Y795" s="116"/>
      <c r="Z795" s="116"/>
      <c r="AA795" s="116"/>
      <c r="AB795" s="116"/>
      <c r="AC795" s="116"/>
      <c r="AD795" s="116"/>
      <c r="AE795" s="116"/>
      <c r="AF795" s="116"/>
      <c r="AG795" s="116"/>
      <c r="AH795" s="116"/>
      <c r="AI795" s="116"/>
      <c r="AJ795" s="116"/>
      <c r="AK795" s="116"/>
      <c r="AL795" s="116"/>
      <c r="AM795" s="116"/>
      <c r="AN795" s="116"/>
      <c r="AO795" s="116"/>
      <c r="AP795" s="116"/>
      <c r="AQ795" s="116"/>
      <c r="AR795" s="116"/>
      <c r="AS795" s="116"/>
      <c r="AT795" s="116"/>
      <c r="AU795" s="116"/>
      <c r="AV795" s="116"/>
      <c r="AW795" s="117"/>
    </row>
    <row r="796" ht="15.75" customHeight="1">
      <c r="A796" s="28"/>
      <c r="B796" s="28"/>
      <c r="C796" s="28"/>
      <c r="D796" s="28"/>
      <c r="E796" s="28"/>
      <c r="F796" s="28"/>
      <c r="G796" s="28"/>
      <c r="H796" s="28"/>
      <c r="I796" s="28"/>
      <c r="J796" s="28"/>
      <c r="K796" s="28"/>
      <c r="L796" s="28"/>
      <c r="M796" s="115"/>
      <c r="N796" s="115"/>
      <c r="O796" s="115"/>
      <c r="P796" s="115"/>
      <c r="Q796" s="115"/>
      <c r="R796" s="115"/>
      <c r="S796" s="115"/>
      <c r="T796" s="115"/>
      <c r="U796" s="116"/>
      <c r="V796" s="116"/>
      <c r="W796" s="116"/>
      <c r="X796" s="116"/>
      <c r="Y796" s="116"/>
      <c r="Z796" s="116"/>
      <c r="AA796" s="116"/>
      <c r="AB796" s="116"/>
      <c r="AC796" s="116"/>
      <c r="AD796" s="116"/>
      <c r="AE796" s="116"/>
      <c r="AF796" s="116"/>
      <c r="AG796" s="116"/>
      <c r="AH796" s="116"/>
      <c r="AI796" s="116"/>
      <c r="AJ796" s="116"/>
      <c r="AK796" s="116"/>
      <c r="AL796" s="116"/>
      <c r="AM796" s="116"/>
      <c r="AN796" s="116"/>
      <c r="AO796" s="116"/>
      <c r="AP796" s="116"/>
      <c r="AQ796" s="116"/>
      <c r="AR796" s="116"/>
      <c r="AS796" s="116"/>
      <c r="AT796" s="116"/>
      <c r="AU796" s="116"/>
      <c r="AV796" s="116"/>
      <c r="AW796" s="117"/>
    </row>
    <row r="797" ht="15.75" customHeight="1">
      <c r="A797" s="28"/>
      <c r="B797" s="28"/>
      <c r="C797" s="28"/>
      <c r="D797" s="28"/>
      <c r="E797" s="28"/>
      <c r="F797" s="28"/>
      <c r="G797" s="28"/>
      <c r="H797" s="28"/>
      <c r="I797" s="28"/>
      <c r="J797" s="28"/>
      <c r="K797" s="28"/>
      <c r="L797" s="28"/>
      <c r="M797" s="115"/>
      <c r="N797" s="115"/>
      <c r="O797" s="115"/>
      <c r="P797" s="115"/>
      <c r="Q797" s="115"/>
      <c r="R797" s="115"/>
      <c r="S797" s="115"/>
      <c r="T797" s="115"/>
      <c r="U797" s="116"/>
      <c r="V797" s="116"/>
      <c r="W797" s="116"/>
      <c r="X797" s="116"/>
      <c r="Y797" s="116"/>
      <c r="Z797" s="116"/>
      <c r="AA797" s="116"/>
      <c r="AB797" s="116"/>
      <c r="AC797" s="116"/>
      <c r="AD797" s="116"/>
      <c r="AE797" s="116"/>
      <c r="AF797" s="116"/>
      <c r="AG797" s="116"/>
      <c r="AH797" s="116"/>
      <c r="AI797" s="116"/>
      <c r="AJ797" s="116"/>
      <c r="AK797" s="116"/>
      <c r="AL797" s="116"/>
      <c r="AM797" s="116"/>
      <c r="AN797" s="116"/>
      <c r="AO797" s="116"/>
      <c r="AP797" s="116"/>
      <c r="AQ797" s="116"/>
      <c r="AR797" s="116"/>
      <c r="AS797" s="116"/>
      <c r="AT797" s="116"/>
      <c r="AU797" s="116"/>
      <c r="AV797" s="116"/>
      <c r="AW797" s="117"/>
    </row>
    <row r="798" ht="15.75" customHeight="1">
      <c r="A798" s="28"/>
      <c r="B798" s="28"/>
      <c r="C798" s="28"/>
      <c r="D798" s="28"/>
      <c r="E798" s="28"/>
      <c r="F798" s="28"/>
      <c r="G798" s="28"/>
      <c r="H798" s="28"/>
      <c r="I798" s="28"/>
      <c r="J798" s="28"/>
      <c r="K798" s="28"/>
      <c r="L798" s="28"/>
      <c r="M798" s="115"/>
      <c r="N798" s="115"/>
      <c r="O798" s="115"/>
      <c r="P798" s="115"/>
      <c r="Q798" s="115"/>
      <c r="R798" s="115"/>
      <c r="S798" s="115"/>
      <c r="T798" s="115"/>
      <c r="U798" s="116"/>
      <c r="V798" s="116"/>
      <c r="W798" s="116"/>
      <c r="X798" s="116"/>
      <c r="Y798" s="116"/>
      <c r="Z798" s="116"/>
      <c r="AA798" s="116"/>
      <c r="AB798" s="116"/>
      <c r="AC798" s="116"/>
      <c r="AD798" s="116"/>
      <c r="AE798" s="116"/>
      <c r="AF798" s="116"/>
      <c r="AG798" s="116"/>
      <c r="AH798" s="116"/>
      <c r="AI798" s="116"/>
      <c r="AJ798" s="116"/>
      <c r="AK798" s="116"/>
      <c r="AL798" s="116"/>
      <c r="AM798" s="116"/>
      <c r="AN798" s="116"/>
      <c r="AO798" s="116"/>
      <c r="AP798" s="116"/>
      <c r="AQ798" s="116"/>
      <c r="AR798" s="116"/>
      <c r="AS798" s="116"/>
      <c r="AT798" s="116"/>
      <c r="AU798" s="116"/>
      <c r="AV798" s="116"/>
      <c r="AW798" s="117"/>
    </row>
    <row r="799" ht="15.75" customHeight="1">
      <c r="A799" s="28"/>
      <c r="B799" s="28"/>
      <c r="C799" s="28"/>
      <c r="D799" s="28"/>
      <c r="E799" s="28"/>
      <c r="F799" s="28"/>
      <c r="G799" s="28"/>
      <c r="H799" s="28"/>
      <c r="I799" s="28"/>
      <c r="J799" s="28"/>
      <c r="K799" s="28"/>
      <c r="L799" s="28"/>
      <c r="M799" s="115"/>
      <c r="N799" s="115"/>
      <c r="O799" s="115"/>
      <c r="P799" s="115"/>
      <c r="Q799" s="115"/>
      <c r="R799" s="115"/>
      <c r="S799" s="115"/>
      <c r="T799" s="115"/>
      <c r="U799" s="116"/>
      <c r="V799" s="116"/>
      <c r="W799" s="116"/>
      <c r="X799" s="116"/>
      <c r="Y799" s="116"/>
      <c r="Z799" s="116"/>
      <c r="AA799" s="116"/>
      <c r="AB799" s="116"/>
      <c r="AC799" s="116"/>
      <c r="AD799" s="116"/>
      <c r="AE799" s="116"/>
      <c r="AF799" s="116"/>
      <c r="AG799" s="116"/>
      <c r="AH799" s="116"/>
      <c r="AI799" s="116"/>
      <c r="AJ799" s="116"/>
      <c r="AK799" s="116"/>
      <c r="AL799" s="116"/>
      <c r="AM799" s="116"/>
      <c r="AN799" s="116"/>
      <c r="AO799" s="116"/>
      <c r="AP799" s="116"/>
      <c r="AQ799" s="116"/>
      <c r="AR799" s="116"/>
      <c r="AS799" s="116"/>
      <c r="AT799" s="116"/>
      <c r="AU799" s="116"/>
      <c r="AV799" s="116"/>
      <c r="AW799" s="117"/>
    </row>
    <row r="800" ht="15.75" customHeight="1">
      <c r="A800" s="28"/>
      <c r="B800" s="28"/>
      <c r="C800" s="28"/>
      <c r="D800" s="28"/>
      <c r="E800" s="28"/>
      <c r="F800" s="28"/>
      <c r="G800" s="28"/>
      <c r="H800" s="28"/>
      <c r="I800" s="28"/>
      <c r="J800" s="28"/>
      <c r="K800" s="28"/>
      <c r="L800" s="28"/>
      <c r="M800" s="115"/>
      <c r="N800" s="115"/>
      <c r="O800" s="115"/>
      <c r="P800" s="115"/>
      <c r="Q800" s="115"/>
      <c r="R800" s="115"/>
      <c r="S800" s="115"/>
      <c r="T800" s="115"/>
      <c r="U800" s="116"/>
      <c r="V800" s="116"/>
      <c r="W800" s="116"/>
      <c r="X800" s="116"/>
      <c r="Y800" s="116"/>
      <c r="Z800" s="116"/>
      <c r="AA800" s="116"/>
      <c r="AB800" s="116"/>
      <c r="AC800" s="116"/>
      <c r="AD800" s="116"/>
      <c r="AE800" s="116"/>
      <c r="AF800" s="116"/>
      <c r="AG800" s="116"/>
      <c r="AH800" s="116"/>
      <c r="AI800" s="116"/>
      <c r="AJ800" s="116"/>
      <c r="AK800" s="116"/>
      <c r="AL800" s="116"/>
      <c r="AM800" s="116"/>
      <c r="AN800" s="116"/>
      <c r="AO800" s="116"/>
      <c r="AP800" s="116"/>
      <c r="AQ800" s="116"/>
      <c r="AR800" s="116"/>
      <c r="AS800" s="116"/>
      <c r="AT800" s="116"/>
      <c r="AU800" s="116"/>
      <c r="AV800" s="116"/>
      <c r="AW800" s="117"/>
    </row>
    <row r="801" ht="15.75" customHeight="1">
      <c r="A801" s="28"/>
      <c r="B801" s="28"/>
      <c r="C801" s="28"/>
      <c r="D801" s="28"/>
      <c r="E801" s="28"/>
      <c r="F801" s="28"/>
      <c r="G801" s="28"/>
      <c r="H801" s="28"/>
      <c r="I801" s="28"/>
      <c r="J801" s="28"/>
      <c r="K801" s="28"/>
      <c r="L801" s="28"/>
      <c r="M801" s="115"/>
      <c r="N801" s="115"/>
      <c r="O801" s="115"/>
      <c r="P801" s="115"/>
      <c r="Q801" s="115"/>
      <c r="R801" s="115"/>
      <c r="S801" s="115"/>
      <c r="T801" s="115"/>
      <c r="U801" s="116"/>
      <c r="V801" s="116"/>
      <c r="W801" s="116"/>
      <c r="X801" s="116"/>
      <c r="Y801" s="116"/>
      <c r="Z801" s="116"/>
      <c r="AA801" s="116"/>
      <c r="AB801" s="116"/>
      <c r="AC801" s="116"/>
      <c r="AD801" s="116"/>
      <c r="AE801" s="116"/>
      <c r="AF801" s="116"/>
      <c r="AG801" s="116"/>
      <c r="AH801" s="116"/>
      <c r="AI801" s="116"/>
      <c r="AJ801" s="116"/>
      <c r="AK801" s="116"/>
      <c r="AL801" s="116"/>
      <c r="AM801" s="116"/>
      <c r="AN801" s="116"/>
      <c r="AO801" s="116"/>
      <c r="AP801" s="116"/>
      <c r="AQ801" s="116"/>
      <c r="AR801" s="116"/>
      <c r="AS801" s="116"/>
      <c r="AT801" s="116"/>
      <c r="AU801" s="116"/>
      <c r="AV801" s="116"/>
      <c r="AW801" s="117"/>
    </row>
    <row r="802" ht="15.75" customHeight="1">
      <c r="A802" s="28"/>
      <c r="B802" s="28"/>
      <c r="C802" s="28"/>
      <c r="D802" s="28"/>
      <c r="E802" s="28"/>
      <c r="F802" s="28"/>
      <c r="G802" s="28"/>
      <c r="H802" s="28"/>
      <c r="I802" s="28"/>
      <c r="J802" s="28"/>
      <c r="K802" s="28"/>
      <c r="L802" s="28"/>
      <c r="M802" s="115"/>
      <c r="N802" s="115"/>
      <c r="O802" s="115"/>
      <c r="P802" s="115"/>
      <c r="Q802" s="115"/>
      <c r="R802" s="115"/>
      <c r="S802" s="115"/>
      <c r="T802" s="115"/>
      <c r="U802" s="116"/>
      <c r="V802" s="116"/>
      <c r="W802" s="116"/>
      <c r="X802" s="116"/>
      <c r="Y802" s="116"/>
      <c r="Z802" s="116"/>
      <c r="AA802" s="116"/>
      <c r="AB802" s="116"/>
      <c r="AC802" s="116"/>
      <c r="AD802" s="116"/>
      <c r="AE802" s="116"/>
      <c r="AF802" s="116"/>
      <c r="AG802" s="116"/>
      <c r="AH802" s="116"/>
      <c r="AI802" s="116"/>
      <c r="AJ802" s="116"/>
      <c r="AK802" s="116"/>
      <c r="AL802" s="116"/>
      <c r="AM802" s="116"/>
      <c r="AN802" s="116"/>
      <c r="AO802" s="116"/>
      <c r="AP802" s="116"/>
      <c r="AQ802" s="116"/>
      <c r="AR802" s="116"/>
      <c r="AS802" s="116"/>
      <c r="AT802" s="116"/>
      <c r="AU802" s="116"/>
      <c r="AV802" s="116"/>
      <c r="AW802" s="117"/>
    </row>
    <row r="803" ht="15.75" customHeight="1">
      <c r="A803" s="28"/>
      <c r="B803" s="28"/>
      <c r="C803" s="28"/>
      <c r="D803" s="28"/>
      <c r="E803" s="28"/>
      <c r="F803" s="28"/>
      <c r="G803" s="28"/>
      <c r="H803" s="28"/>
      <c r="I803" s="28"/>
      <c r="J803" s="28"/>
      <c r="K803" s="28"/>
      <c r="L803" s="28"/>
      <c r="M803" s="115"/>
      <c r="N803" s="115"/>
      <c r="O803" s="115"/>
      <c r="P803" s="115"/>
      <c r="Q803" s="115"/>
      <c r="R803" s="115"/>
      <c r="S803" s="115"/>
      <c r="T803" s="115"/>
      <c r="U803" s="116"/>
      <c r="V803" s="116"/>
      <c r="W803" s="116"/>
      <c r="X803" s="116"/>
      <c r="Y803" s="116"/>
      <c r="Z803" s="116"/>
      <c r="AA803" s="116"/>
      <c r="AB803" s="116"/>
      <c r="AC803" s="116"/>
      <c r="AD803" s="116"/>
      <c r="AE803" s="116"/>
      <c r="AF803" s="116"/>
      <c r="AG803" s="116"/>
      <c r="AH803" s="116"/>
      <c r="AI803" s="116"/>
      <c r="AJ803" s="116"/>
      <c r="AK803" s="116"/>
      <c r="AL803" s="116"/>
      <c r="AM803" s="116"/>
      <c r="AN803" s="116"/>
      <c r="AO803" s="116"/>
      <c r="AP803" s="116"/>
      <c r="AQ803" s="116"/>
      <c r="AR803" s="116"/>
      <c r="AS803" s="116"/>
      <c r="AT803" s="116"/>
      <c r="AU803" s="116"/>
      <c r="AV803" s="116"/>
      <c r="AW803" s="117"/>
    </row>
    <row r="804" ht="15.75" customHeight="1">
      <c r="A804" s="28"/>
      <c r="B804" s="28"/>
      <c r="C804" s="28"/>
      <c r="D804" s="28"/>
      <c r="E804" s="28"/>
      <c r="F804" s="28"/>
      <c r="G804" s="28"/>
      <c r="H804" s="28"/>
      <c r="I804" s="28"/>
      <c r="J804" s="28"/>
      <c r="K804" s="28"/>
      <c r="L804" s="28"/>
      <c r="M804" s="115"/>
      <c r="N804" s="115"/>
      <c r="O804" s="115"/>
      <c r="P804" s="115"/>
      <c r="Q804" s="115"/>
      <c r="R804" s="115"/>
      <c r="S804" s="115"/>
      <c r="T804" s="115"/>
      <c r="U804" s="116"/>
      <c r="V804" s="116"/>
      <c r="W804" s="116"/>
      <c r="X804" s="116"/>
      <c r="Y804" s="116"/>
      <c r="Z804" s="116"/>
      <c r="AA804" s="116"/>
      <c r="AB804" s="116"/>
      <c r="AC804" s="116"/>
      <c r="AD804" s="116"/>
      <c r="AE804" s="116"/>
      <c r="AF804" s="116"/>
      <c r="AG804" s="116"/>
      <c r="AH804" s="116"/>
      <c r="AI804" s="116"/>
      <c r="AJ804" s="116"/>
      <c r="AK804" s="116"/>
      <c r="AL804" s="116"/>
      <c r="AM804" s="116"/>
      <c r="AN804" s="116"/>
      <c r="AO804" s="116"/>
      <c r="AP804" s="116"/>
      <c r="AQ804" s="116"/>
      <c r="AR804" s="116"/>
      <c r="AS804" s="116"/>
      <c r="AT804" s="116"/>
      <c r="AU804" s="116"/>
      <c r="AV804" s="116"/>
      <c r="AW804" s="117"/>
    </row>
    <row r="805" ht="15.75" customHeight="1">
      <c r="A805" s="28"/>
      <c r="B805" s="28"/>
      <c r="C805" s="28"/>
      <c r="D805" s="28"/>
      <c r="E805" s="28"/>
      <c r="F805" s="28"/>
      <c r="G805" s="28"/>
      <c r="H805" s="28"/>
      <c r="I805" s="28"/>
      <c r="J805" s="28"/>
      <c r="K805" s="28"/>
      <c r="L805" s="28"/>
      <c r="M805" s="115"/>
      <c r="N805" s="115"/>
      <c r="O805" s="115"/>
      <c r="P805" s="115"/>
      <c r="Q805" s="115"/>
      <c r="R805" s="115"/>
      <c r="S805" s="115"/>
      <c r="T805" s="115"/>
      <c r="U805" s="116"/>
      <c r="V805" s="116"/>
      <c r="W805" s="116"/>
      <c r="X805" s="116"/>
      <c r="Y805" s="116"/>
      <c r="Z805" s="116"/>
      <c r="AA805" s="116"/>
      <c r="AB805" s="116"/>
      <c r="AC805" s="116"/>
      <c r="AD805" s="116"/>
      <c r="AE805" s="116"/>
      <c r="AF805" s="116"/>
      <c r="AG805" s="116"/>
      <c r="AH805" s="116"/>
      <c r="AI805" s="116"/>
      <c r="AJ805" s="116"/>
      <c r="AK805" s="116"/>
      <c r="AL805" s="116"/>
      <c r="AM805" s="116"/>
      <c r="AN805" s="116"/>
      <c r="AO805" s="116"/>
      <c r="AP805" s="116"/>
      <c r="AQ805" s="116"/>
      <c r="AR805" s="116"/>
      <c r="AS805" s="116"/>
      <c r="AT805" s="116"/>
      <c r="AU805" s="116"/>
      <c r="AV805" s="116"/>
      <c r="AW805" s="117"/>
    </row>
    <row r="806" ht="15.75" customHeight="1">
      <c r="A806" s="28"/>
      <c r="B806" s="28"/>
      <c r="C806" s="28"/>
      <c r="D806" s="28"/>
      <c r="E806" s="28"/>
      <c r="F806" s="28"/>
      <c r="G806" s="28"/>
      <c r="H806" s="28"/>
      <c r="I806" s="28"/>
      <c r="J806" s="28"/>
      <c r="K806" s="28"/>
      <c r="L806" s="28"/>
      <c r="M806" s="115"/>
      <c r="N806" s="115"/>
      <c r="O806" s="115"/>
      <c r="P806" s="115"/>
      <c r="Q806" s="115"/>
      <c r="R806" s="115"/>
      <c r="S806" s="115"/>
      <c r="T806" s="115"/>
      <c r="U806" s="116"/>
      <c r="V806" s="116"/>
      <c r="W806" s="116"/>
      <c r="X806" s="116"/>
      <c r="Y806" s="116"/>
      <c r="Z806" s="116"/>
      <c r="AA806" s="116"/>
      <c r="AB806" s="116"/>
      <c r="AC806" s="116"/>
      <c r="AD806" s="116"/>
      <c r="AE806" s="116"/>
      <c r="AF806" s="116"/>
      <c r="AG806" s="116"/>
      <c r="AH806" s="116"/>
      <c r="AI806" s="116"/>
      <c r="AJ806" s="116"/>
      <c r="AK806" s="116"/>
      <c r="AL806" s="116"/>
      <c r="AM806" s="116"/>
      <c r="AN806" s="116"/>
      <c r="AO806" s="116"/>
      <c r="AP806" s="116"/>
      <c r="AQ806" s="116"/>
      <c r="AR806" s="116"/>
      <c r="AS806" s="116"/>
      <c r="AT806" s="116"/>
      <c r="AU806" s="116"/>
      <c r="AV806" s="116"/>
      <c r="AW806" s="117"/>
    </row>
    <row r="807" ht="15.75" customHeight="1">
      <c r="A807" s="28"/>
      <c r="B807" s="28"/>
      <c r="C807" s="28"/>
      <c r="D807" s="28"/>
      <c r="E807" s="28"/>
      <c r="F807" s="28"/>
      <c r="G807" s="28"/>
      <c r="H807" s="28"/>
      <c r="I807" s="28"/>
      <c r="J807" s="28"/>
      <c r="K807" s="28"/>
      <c r="L807" s="28"/>
      <c r="M807" s="115"/>
      <c r="N807" s="115"/>
      <c r="O807" s="115"/>
      <c r="P807" s="115"/>
      <c r="Q807" s="115"/>
      <c r="R807" s="115"/>
      <c r="S807" s="115"/>
      <c r="T807" s="115"/>
      <c r="U807" s="116"/>
      <c r="V807" s="116"/>
      <c r="W807" s="116"/>
      <c r="X807" s="116"/>
      <c r="Y807" s="116"/>
      <c r="Z807" s="116"/>
      <c r="AA807" s="116"/>
      <c r="AB807" s="116"/>
      <c r="AC807" s="116"/>
      <c r="AD807" s="116"/>
      <c r="AE807" s="116"/>
      <c r="AF807" s="116"/>
      <c r="AG807" s="116"/>
      <c r="AH807" s="116"/>
      <c r="AI807" s="116"/>
      <c r="AJ807" s="116"/>
      <c r="AK807" s="116"/>
      <c r="AL807" s="116"/>
      <c r="AM807" s="116"/>
      <c r="AN807" s="116"/>
      <c r="AO807" s="116"/>
      <c r="AP807" s="116"/>
      <c r="AQ807" s="116"/>
      <c r="AR807" s="116"/>
      <c r="AS807" s="116"/>
      <c r="AT807" s="116"/>
      <c r="AU807" s="116"/>
      <c r="AV807" s="116"/>
      <c r="AW807" s="117"/>
    </row>
    <row r="808" ht="15.75" customHeight="1">
      <c r="A808" s="28"/>
      <c r="B808" s="28"/>
      <c r="C808" s="28"/>
      <c r="D808" s="28"/>
      <c r="E808" s="28"/>
      <c r="F808" s="28"/>
      <c r="G808" s="28"/>
      <c r="H808" s="28"/>
      <c r="I808" s="28"/>
      <c r="J808" s="28"/>
      <c r="K808" s="28"/>
      <c r="L808" s="28"/>
      <c r="M808" s="115"/>
      <c r="N808" s="115"/>
      <c r="O808" s="115"/>
      <c r="P808" s="115"/>
      <c r="Q808" s="115"/>
      <c r="R808" s="115"/>
      <c r="S808" s="115"/>
      <c r="T808" s="115"/>
      <c r="U808" s="116"/>
      <c r="V808" s="116"/>
      <c r="W808" s="116"/>
      <c r="X808" s="116"/>
      <c r="Y808" s="116"/>
      <c r="Z808" s="116"/>
      <c r="AA808" s="116"/>
      <c r="AB808" s="116"/>
      <c r="AC808" s="116"/>
      <c r="AD808" s="116"/>
      <c r="AE808" s="116"/>
      <c r="AF808" s="116"/>
      <c r="AG808" s="116"/>
      <c r="AH808" s="116"/>
      <c r="AI808" s="116"/>
      <c r="AJ808" s="116"/>
      <c r="AK808" s="116"/>
      <c r="AL808" s="116"/>
      <c r="AM808" s="116"/>
      <c r="AN808" s="116"/>
      <c r="AO808" s="116"/>
      <c r="AP808" s="116"/>
      <c r="AQ808" s="116"/>
      <c r="AR808" s="116"/>
      <c r="AS808" s="116"/>
      <c r="AT808" s="116"/>
      <c r="AU808" s="116"/>
      <c r="AV808" s="116"/>
      <c r="AW808" s="117"/>
    </row>
    <row r="809" ht="15.75" customHeight="1">
      <c r="A809" s="28"/>
      <c r="B809" s="28"/>
      <c r="C809" s="28"/>
      <c r="D809" s="28"/>
      <c r="E809" s="28"/>
      <c r="F809" s="28"/>
      <c r="G809" s="28"/>
      <c r="H809" s="28"/>
      <c r="I809" s="28"/>
      <c r="J809" s="28"/>
      <c r="K809" s="28"/>
      <c r="L809" s="28"/>
      <c r="M809" s="115"/>
      <c r="N809" s="115"/>
      <c r="O809" s="115"/>
      <c r="P809" s="115"/>
      <c r="Q809" s="115"/>
      <c r="R809" s="115"/>
      <c r="S809" s="115"/>
      <c r="T809" s="115"/>
      <c r="U809" s="116"/>
      <c r="V809" s="116"/>
      <c r="W809" s="116"/>
      <c r="X809" s="116"/>
      <c r="Y809" s="116"/>
      <c r="Z809" s="116"/>
      <c r="AA809" s="116"/>
      <c r="AB809" s="116"/>
      <c r="AC809" s="116"/>
      <c r="AD809" s="116"/>
      <c r="AE809" s="116"/>
      <c r="AF809" s="116"/>
      <c r="AG809" s="116"/>
      <c r="AH809" s="116"/>
      <c r="AI809" s="116"/>
      <c r="AJ809" s="116"/>
      <c r="AK809" s="116"/>
      <c r="AL809" s="116"/>
      <c r="AM809" s="116"/>
      <c r="AN809" s="116"/>
      <c r="AO809" s="116"/>
      <c r="AP809" s="116"/>
      <c r="AQ809" s="116"/>
      <c r="AR809" s="116"/>
      <c r="AS809" s="116"/>
      <c r="AT809" s="116"/>
      <c r="AU809" s="116"/>
      <c r="AV809" s="116"/>
      <c r="AW809" s="117"/>
    </row>
    <row r="810" ht="15.75" customHeight="1">
      <c r="A810" s="28"/>
      <c r="B810" s="28"/>
      <c r="C810" s="28"/>
      <c r="D810" s="28"/>
      <c r="E810" s="28"/>
      <c r="F810" s="28"/>
      <c r="G810" s="28"/>
      <c r="H810" s="28"/>
      <c r="I810" s="28"/>
      <c r="J810" s="28"/>
      <c r="K810" s="28"/>
      <c r="L810" s="28"/>
      <c r="M810" s="115"/>
      <c r="N810" s="115"/>
      <c r="O810" s="115"/>
      <c r="P810" s="115"/>
      <c r="Q810" s="115"/>
      <c r="R810" s="115"/>
      <c r="S810" s="115"/>
      <c r="T810" s="115"/>
      <c r="U810" s="116"/>
      <c r="V810" s="116"/>
      <c r="W810" s="116"/>
      <c r="X810" s="116"/>
      <c r="Y810" s="116"/>
      <c r="Z810" s="116"/>
      <c r="AA810" s="116"/>
      <c r="AB810" s="116"/>
      <c r="AC810" s="116"/>
      <c r="AD810" s="116"/>
      <c r="AE810" s="116"/>
      <c r="AF810" s="116"/>
      <c r="AG810" s="116"/>
      <c r="AH810" s="116"/>
      <c r="AI810" s="116"/>
      <c r="AJ810" s="116"/>
      <c r="AK810" s="116"/>
      <c r="AL810" s="116"/>
      <c r="AM810" s="116"/>
      <c r="AN810" s="116"/>
      <c r="AO810" s="116"/>
      <c r="AP810" s="116"/>
      <c r="AQ810" s="116"/>
      <c r="AR810" s="116"/>
      <c r="AS810" s="116"/>
      <c r="AT810" s="116"/>
      <c r="AU810" s="116"/>
      <c r="AV810" s="116"/>
      <c r="AW810" s="117"/>
    </row>
    <row r="811" ht="15.75" customHeight="1">
      <c r="A811" s="28"/>
      <c r="B811" s="28"/>
      <c r="C811" s="28"/>
      <c r="D811" s="28"/>
      <c r="E811" s="28"/>
      <c r="F811" s="28"/>
      <c r="G811" s="28"/>
      <c r="H811" s="28"/>
      <c r="I811" s="28"/>
      <c r="J811" s="28"/>
      <c r="K811" s="28"/>
      <c r="L811" s="28"/>
      <c r="M811" s="115"/>
      <c r="N811" s="115"/>
      <c r="O811" s="115"/>
      <c r="P811" s="115"/>
      <c r="Q811" s="115"/>
      <c r="R811" s="115"/>
      <c r="S811" s="115"/>
      <c r="T811" s="115"/>
      <c r="U811" s="116"/>
      <c r="V811" s="116"/>
      <c r="W811" s="116"/>
      <c r="X811" s="116"/>
      <c r="Y811" s="116"/>
      <c r="Z811" s="116"/>
      <c r="AA811" s="116"/>
      <c r="AB811" s="116"/>
      <c r="AC811" s="116"/>
      <c r="AD811" s="116"/>
      <c r="AE811" s="116"/>
      <c r="AF811" s="116"/>
      <c r="AG811" s="116"/>
      <c r="AH811" s="116"/>
      <c r="AI811" s="116"/>
      <c r="AJ811" s="116"/>
      <c r="AK811" s="116"/>
      <c r="AL811" s="116"/>
      <c r="AM811" s="116"/>
      <c r="AN811" s="116"/>
      <c r="AO811" s="116"/>
      <c r="AP811" s="116"/>
      <c r="AQ811" s="116"/>
      <c r="AR811" s="116"/>
      <c r="AS811" s="116"/>
      <c r="AT811" s="116"/>
      <c r="AU811" s="116"/>
      <c r="AV811" s="116"/>
      <c r="AW811" s="117"/>
    </row>
    <row r="812" ht="15.75" customHeight="1">
      <c r="A812" s="28"/>
      <c r="B812" s="28"/>
      <c r="C812" s="28"/>
      <c r="D812" s="28"/>
      <c r="E812" s="28"/>
      <c r="F812" s="28"/>
      <c r="G812" s="28"/>
      <c r="H812" s="28"/>
      <c r="I812" s="28"/>
      <c r="J812" s="28"/>
      <c r="K812" s="28"/>
      <c r="L812" s="28"/>
      <c r="M812" s="115"/>
      <c r="N812" s="115"/>
      <c r="O812" s="115"/>
      <c r="P812" s="115"/>
      <c r="Q812" s="115"/>
      <c r="R812" s="115"/>
      <c r="S812" s="115"/>
      <c r="T812" s="115"/>
      <c r="U812" s="116"/>
      <c r="V812" s="116"/>
      <c r="W812" s="116"/>
      <c r="X812" s="116"/>
      <c r="Y812" s="116"/>
      <c r="Z812" s="116"/>
      <c r="AA812" s="116"/>
      <c r="AB812" s="116"/>
      <c r="AC812" s="116"/>
      <c r="AD812" s="116"/>
      <c r="AE812" s="116"/>
      <c r="AF812" s="116"/>
      <c r="AG812" s="116"/>
      <c r="AH812" s="116"/>
      <c r="AI812" s="116"/>
      <c r="AJ812" s="116"/>
      <c r="AK812" s="116"/>
      <c r="AL812" s="116"/>
      <c r="AM812" s="116"/>
      <c r="AN812" s="116"/>
      <c r="AO812" s="116"/>
      <c r="AP812" s="116"/>
      <c r="AQ812" s="116"/>
      <c r="AR812" s="116"/>
      <c r="AS812" s="116"/>
      <c r="AT812" s="116"/>
      <c r="AU812" s="116"/>
      <c r="AV812" s="116"/>
      <c r="AW812" s="117"/>
    </row>
    <row r="813" ht="15.75" customHeight="1">
      <c r="A813" s="28"/>
      <c r="B813" s="28"/>
      <c r="C813" s="28"/>
      <c r="D813" s="28"/>
      <c r="E813" s="28"/>
      <c r="F813" s="28"/>
      <c r="G813" s="28"/>
      <c r="H813" s="28"/>
      <c r="I813" s="28"/>
      <c r="J813" s="28"/>
      <c r="K813" s="28"/>
      <c r="L813" s="28"/>
      <c r="M813" s="115"/>
      <c r="N813" s="115"/>
      <c r="O813" s="115"/>
      <c r="P813" s="115"/>
      <c r="Q813" s="115"/>
      <c r="R813" s="115"/>
      <c r="S813" s="115"/>
      <c r="T813" s="115"/>
      <c r="U813" s="116"/>
      <c r="V813" s="116"/>
      <c r="W813" s="116"/>
      <c r="X813" s="116"/>
      <c r="Y813" s="116"/>
      <c r="Z813" s="116"/>
      <c r="AA813" s="116"/>
      <c r="AB813" s="116"/>
      <c r="AC813" s="116"/>
      <c r="AD813" s="116"/>
      <c r="AE813" s="116"/>
      <c r="AF813" s="116"/>
      <c r="AG813" s="116"/>
      <c r="AH813" s="116"/>
      <c r="AI813" s="116"/>
      <c r="AJ813" s="116"/>
      <c r="AK813" s="116"/>
      <c r="AL813" s="116"/>
      <c r="AM813" s="116"/>
      <c r="AN813" s="116"/>
      <c r="AO813" s="116"/>
      <c r="AP813" s="116"/>
      <c r="AQ813" s="116"/>
      <c r="AR813" s="116"/>
      <c r="AS813" s="116"/>
      <c r="AT813" s="116"/>
      <c r="AU813" s="116"/>
      <c r="AV813" s="116"/>
      <c r="AW813" s="117"/>
    </row>
    <row r="814" ht="15.75" customHeight="1">
      <c r="A814" s="28"/>
      <c r="B814" s="28"/>
      <c r="C814" s="28"/>
      <c r="D814" s="28"/>
      <c r="E814" s="28"/>
      <c r="F814" s="28"/>
      <c r="G814" s="28"/>
      <c r="H814" s="28"/>
      <c r="I814" s="28"/>
      <c r="J814" s="28"/>
      <c r="K814" s="28"/>
      <c r="L814" s="28"/>
      <c r="M814" s="115"/>
      <c r="N814" s="115"/>
      <c r="O814" s="115"/>
      <c r="P814" s="115"/>
      <c r="Q814" s="115"/>
      <c r="R814" s="115"/>
      <c r="S814" s="115"/>
      <c r="T814" s="115"/>
      <c r="U814" s="116"/>
      <c r="V814" s="116"/>
      <c r="W814" s="116"/>
      <c r="X814" s="116"/>
      <c r="Y814" s="116"/>
      <c r="Z814" s="116"/>
      <c r="AA814" s="116"/>
      <c r="AB814" s="116"/>
      <c r="AC814" s="116"/>
      <c r="AD814" s="116"/>
      <c r="AE814" s="116"/>
      <c r="AF814" s="116"/>
      <c r="AG814" s="116"/>
      <c r="AH814" s="116"/>
      <c r="AI814" s="116"/>
      <c r="AJ814" s="116"/>
      <c r="AK814" s="116"/>
      <c r="AL814" s="116"/>
      <c r="AM814" s="116"/>
      <c r="AN814" s="116"/>
      <c r="AO814" s="116"/>
      <c r="AP814" s="116"/>
      <c r="AQ814" s="116"/>
      <c r="AR814" s="116"/>
      <c r="AS814" s="116"/>
      <c r="AT814" s="116"/>
      <c r="AU814" s="116"/>
      <c r="AV814" s="116"/>
      <c r="AW814" s="117"/>
    </row>
    <row r="815" ht="15.75" customHeight="1">
      <c r="A815" s="28"/>
      <c r="B815" s="28"/>
      <c r="C815" s="28"/>
      <c r="D815" s="28"/>
      <c r="E815" s="28"/>
      <c r="F815" s="28"/>
      <c r="G815" s="28"/>
      <c r="H815" s="28"/>
      <c r="I815" s="28"/>
      <c r="J815" s="28"/>
      <c r="K815" s="28"/>
      <c r="L815" s="28"/>
      <c r="M815" s="115"/>
      <c r="N815" s="115"/>
      <c r="O815" s="115"/>
      <c r="P815" s="115"/>
      <c r="Q815" s="115"/>
      <c r="R815" s="115"/>
      <c r="S815" s="115"/>
      <c r="T815" s="115"/>
      <c r="U815" s="116"/>
      <c r="V815" s="116"/>
      <c r="W815" s="116"/>
      <c r="X815" s="116"/>
      <c r="Y815" s="116"/>
      <c r="Z815" s="116"/>
      <c r="AA815" s="116"/>
      <c r="AB815" s="116"/>
      <c r="AC815" s="116"/>
      <c r="AD815" s="116"/>
      <c r="AE815" s="116"/>
      <c r="AF815" s="116"/>
      <c r="AG815" s="116"/>
      <c r="AH815" s="116"/>
      <c r="AI815" s="116"/>
      <c r="AJ815" s="116"/>
      <c r="AK815" s="116"/>
      <c r="AL815" s="116"/>
      <c r="AM815" s="116"/>
      <c r="AN815" s="116"/>
      <c r="AO815" s="116"/>
      <c r="AP815" s="116"/>
      <c r="AQ815" s="116"/>
      <c r="AR815" s="116"/>
      <c r="AS815" s="116"/>
      <c r="AT815" s="116"/>
      <c r="AU815" s="116"/>
      <c r="AV815" s="116"/>
      <c r="AW815" s="117"/>
    </row>
    <row r="816" ht="15.75" customHeight="1">
      <c r="A816" s="28"/>
      <c r="B816" s="28"/>
      <c r="C816" s="28"/>
      <c r="D816" s="28"/>
      <c r="E816" s="28"/>
      <c r="F816" s="28"/>
      <c r="G816" s="28"/>
      <c r="H816" s="28"/>
      <c r="I816" s="28"/>
      <c r="J816" s="28"/>
      <c r="K816" s="28"/>
      <c r="L816" s="28"/>
      <c r="M816" s="115"/>
      <c r="N816" s="115"/>
      <c r="O816" s="115"/>
      <c r="P816" s="115"/>
      <c r="Q816" s="115"/>
      <c r="R816" s="115"/>
      <c r="S816" s="115"/>
      <c r="T816" s="115"/>
      <c r="U816" s="116"/>
      <c r="V816" s="116"/>
      <c r="W816" s="116"/>
      <c r="X816" s="116"/>
      <c r="Y816" s="116"/>
      <c r="Z816" s="116"/>
      <c r="AA816" s="116"/>
      <c r="AB816" s="116"/>
      <c r="AC816" s="116"/>
      <c r="AD816" s="116"/>
      <c r="AE816" s="116"/>
      <c r="AF816" s="116"/>
      <c r="AG816" s="116"/>
      <c r="AH816" s="116"/>
      <c r="AI816" s="116"/>
      <c r="AJ816" s="116"/>
      <c r="AK816" s="116"/>
      <c r="AL816" s="116"/>
      <c r="AM816" s="116"/>
      <c r="AN816" s="116"/>
      <c r="AO816" s="116"/>
      <c r="AP816" s="116"/>
      <c r="AQ816" s="116"/>
      <c r="AR816" s="116"/>
      <c r="AS816" s="116"/>
      <c r="AT816" s="116"/>
      <c r="AU816" s="116"/>
      <c r="AV816" s="116"/>
      <c r="AW816" s="117"/>
    </row>
    <row r="817" ht="15.75" customHeight="1">
      <c r="A817" s="28"/>
      <c r="B817" s="28"/>
      <c r="C817" s="28"/>
      <c r="D817" s="28"/>
      <c r="E817" s="28"/>
      <c r="F817" s="28"/>
      <c r="G817" s="28"/>
      <c r="H817" s="28"/>
      <c r="I817" s="28"/>
      <c r="J817" s="28"/>
      <c r="K817" s="28"/>
      <c r="L817" s="28"/>
      <c r="M817" s="115"/>
      <c r="N817" s="115"/>
      <c r="O817" s="115"/>
      <c r="P817" s="115"/>
      <c r="Q817" s="115"/>
      <c r="R817" s="115"/>
      <c r="S817" s="115"/>
      <c r="T817" s="115"/>
      <c r="U817" s="116"/>
      <c r="V817" s="116"/>
      <c r="W817" s="116"/>
      <c r="X817" s="116"/>
      <c r="Y817" s="116"/>
      <c r="Z817" s="116"/>
      <c r="AA817" s="116"/>
      <c r="AB817" s="116"/>
      <c r="AC817" s="116"/>
      <c r="AD817" s="116"/>
      <c r="AE817" s="116"/>
      <c r="AF817" s="116"/>
      <c r="AG817" s="116"/>
      <c r="AH817" s="116"/>
      <c r="AI817" s="116"/>
      <c r="AJ817" s="116"/>
      <c r="AK817" s="116"/>
      <c r="AL817" s="116"/>
      <c r="AM817" s="116"/>
      <c r="AN817" s="116"/>
      <c r="AO817" s="116"/>
      <c r="AP817" s="116"/>
      <c r="AQ817" s="116"/>
      <c r="AR817" s="116"/>
      <c r="AS817" s="116"/>
      <c r="AT817" s="116"/>
      <c r="AU817" s="116"/>
      <c r="AV817" s="116"/>
      <c r="AW817" s="117"/>
    </row>
    <row r="818" ht="15.75" customHeight="1">
      <c r="A818" s="28"/>
      <c r="B818" s="28"/>
      <c r="C818" s="28"/>
      <c r="D818" s="28"/>
      <c r="E818" s="28"/>
      <c r="F818" s="28"/>
      <c r="G818" s="28"/>
      <c r="H818" s="28"/>
      <c r="I818" s="28"/>
      <c r="J818" s="28"/>
      <c r="K818" s="28"/>
      <c r="L818" s="28"/>
      <c r="M818" s="115"/>
      <c r="N818" s="115"/>
      <c r="O818" s="115"/>
      <c r="P818" s="115"/>
      <c r="Q818" s="115"/>
      <c r="R818" s="115"/>
      <c r="S818" s="115"/>
      <c r="T818" s="115"/>
      <c r="U818" s="116"/>
      <c r="V818" s="116"/>
      <c r="W818" s="116"/>
      <c r="X818" s="116"/>
      <c r="Y818" s="116"/>
      <c r="Z818" s="116"/>
      <c r="AA818" s="116"/>
      <c r="AB818" s="116"/>
      <c r="AC818" s="116"/>
      <c r="AD818" s="116"/>
      <c r="AE818" s="116"/>
      <c r="AF818" s="116"/>
      <c r="AG818" s="116"/>
      <c r="AH818" s="116"/>
      <c r="AI818" s="116"/>
      <c r="AJ818" s="116"/>
      <c r="AK818" s="116"/>
      <c r="AL818" s="116"/>
      <c r="AM818" s="116"/>
      <c r="AN818" s="116"/>
      <c r="AO818" s="116"/>
      <c r="AP818" s="116"/>
      <c r="AQ818" s="116"/>
      <c r="AR818" s="116"/>
      <c r="AS818" s="116"/>
      <c r="AT818" s="116"/>
      <c r="AU818" s="116"/>
      <c r="AV818" s="116"/>
      <c r="AW818" s="117"/>
    </row>
    <row r="819" ht="15.75" customHeight="1">
      <c r="A819" s="28"/>
      <c r="B819" s="28"/>
      <c r="C819" s="28"/>
      <c r="D819" s="28"/>
      <c r="E819" s="28"/>
      <c r="F819" s="28"/>
      <c r="G819" s="28"/>
      <c r="H819" s="28"/>
      <c r="I819" s="28"/>
      <c r="J819" s="28"/>
      <c r="K819" s="28"/>
      <c r="L819" s="28"/>
      <c r="M819" s="115"/>
      <c r="N819" s="115"/>
      <c r="O819" s="115"/>
      <c r="P819" s="115"/>
      <c r="Q819" s="115"/>
      <c r="R819" s="115"/>
      <c r="S819" s="115"/>
      <c r="T819" s="115"/>
      <c r="U819" s="116"/>
      <c r="V819" s="116"/>
      <c r="W819" s="116"/>
      <c r="X819" s="116"/>
      <c r="Y819" s="116"/>
      <c r="Z819" s="116"/>
      <c r="AA819" s="116"/>
      <c r="AB819" s="116"/>
      <c r="AC819" s="116"/>
      <c r="AD819" s="116"/>
      <c r="AE819" s="116"/>
      <c r="AF819" s="116"/>
      <c r="AG819" s="116"/>
      <c r="AH819" s="116"/>
      <c r="AI819" s="116"/>
      <c r="AJ819" s="116"/>
      <c r="AK819" s="116"/>
      <c r="AL819" s="116"/>
      <c r="AM819" s="116"/>
      <c r="AN819" s="116"/>
      <c r="AO819" s="116"/>
      <c r="AP819" s="116"/>
      <c r="AQ819" s="116"/>
      <c r="AR819" s="116"/>
      <c r="AS819" s="116"/>
      <c r="AT819" s="116"/>
      <c r="AU819" s="116"/>
      <c r="AV819" s="116"/>
      <c r="AW819" s="117"/>
    </row>
    <row r="820" ht="15.75" customHeight="1">
      <c r="A820" s="28"/>
      <c r="B820" s="28"/>
      <c r="C820" s="28"/>
      <c r="D820" s="28"/>
      <c r="E820" s="28"/>
      <c r="F820" s="28"/>
      <c r="G820" s="28"/>
      <c r="H820" s="28"/>
      <c r="I820" s="28"/>
      <c r="J820" s="28"/>
      <c r="K820" s="28"/>
      <c r="L820" s="28"/>
      <c r="M820" s="115"/>
      <c r="N820" s="115"/>
      <c r="O820" s="115"/>
      <c r="P820" s="115"/>
      <c r="Q820" s="115"/>
      <c r="R820" s="115"/>
      <c r="S820" s="115"/>
      <c r="T820" s="115"/>
      <c r="U820" s="116"/>
      <c r="V820" s="116"/>
      <c r="W820" s="116"/>
      <c r="X820" s="116"/>
      <c r="Y820" s="116"/>
      <c r="Z820" s="116"/>
      <c r="AA820" s="116"/>
      <c r="AB820" s="116"/>
      <c r="AC820" s="116"/>
      <c r="AD820" s="116"/>
      <c r="AE820" s="116"/>
      <c r="AF820" s="116"/>
      <c r="AG820" s="116"/>
      <c r="AH820" s="116"/>
      <c r="AI820" s="116"/>
      <c r="AJ820" s="116"/>
      <c r="AK820" s="116"/>
      <c r="AL820" s="116"/>
      <c r="AM820" s="116"/>
      <c r="AN820" s="116"/>
      <c r="AO820" s="116"/>
      <c r="AP820" s="116"/>
      <c r="AQ820" s="116"/>
      <c r="AR820" s="116"/>
      <c r="AS820" s="116"/>
      <c r="AT820" s="116"/>
      <c r="AU820" s="116"/>
      <c r="AV820" s="116"/>
      <c r="AW820" s="117"/>
    </row>
    <row r="821" ht="15.75" customHeight="1">
      <c r="A821" s="28"/>
      <c r="B821" s="28"/>
      <c r="C821" s="28"/>
      <c r="D821" s="28"/>
      <c r="E821" s="28"/>
      <c r="F821" s="28"/>
      <c r="G821" s="28"/>
      <c r="H821" s="28"/>
      <c r="I821" s="28"/>
      <c r="J821" s="28"/>
      <c r="K821" s="28"/>
      <c r="L821" s="28"/>
      <c r="M821" s="115"/>
      <c r="N821" s="115"/>
      <c r="O821" s="115"/>
      <c r="P821" s="115"/>
      <c r="Q821" s="115"/>
      <c r="R821" s="115"/>
      <c r="S821" s="115"/>
      <c r="T821" s="115"/>
      <c r="U821" s="116"/>
      <c r="V821" s="116"/>
      <c r="W821" s="116"/>
      <c r="X821" s="116"/>
      <c r="Y821" s="116"/>
      <c r="Z821" s="116"/>
      <c r="AA821" s="116"/>
      <c r="AB821" s="116"/>
      <c r="AC821" s="116"/>
      <c r="AD821" s="116"/>
      <c r="AE821" s="116"/>
      <c r="AF821" s="116"/>
      <c r="AG821" s="116"/>
      <c r="AH821" s="116"/>
      <c r="AI821" s="116"/>
      <c r="AJ821" s="116"/>
      <c r="AK821" s="116"/>
      <c r="AL821" s="116"/>
      <c r="AM821" s="116"/>
      <c r="AN821" s="116"/>
      <c r="AO821" s="116"/>
      <c r="AP821" s="116"/>
      <c r="AQ821" s="116"/>
      <c r="AR821" s="116"/>
      <c r="AS821" s="116"/>
      <c r="AT821" s="116"/>
      <c r="AU821" s="116"/>
      <c r="AV821" s="116"/>
      <c r="AW821" s="117"/>
    </row>
    <row r="822" ht="15.75" customHeight="1">
      <c r="A822" s="28"/>
      <c r="B822" s="28"/>
      <c r="C822" s="28"/>
      <c r="D822" s="28"/>
      <c r="E822" s="28"/>
      <c r="F822" s="28"/>
      <c r="G822" s="28"/>
      <c r="H822" s="28"/>
      <c r="I822" s="28"/>
      <c r="J822" s="28"/>
      <c r="K822" s="28"/>
      <c r="L822" s="28"/>
      <c r="M822" s="115"/>
      <c r="N822" s="115"/>
      <c r="O822" s="115"/>
      <c r="P822" s="115"/>
      <c r="Q822" s="115"/>
      <c r="R822" s="115"/>
      <c r="S822" s="115"/>
      <c r="T822" s="115"/>
      <c r="U822" s="116"/>
      <c r="V822" s="116"/>
      <c r="W822" s="116"/>
      <c r="X822" s="116"/>
      <c r="Y822" s="116"/>
      <c r="Z822" s="116"/>
      <c r="AA822" s="116"/>
      <c r="AB822" s="116"/>
      <c r="AC822" s="116"/>
      <c r="AD822" s="116"/>
      <c r="AE822" s="116"/>
      <c r="AF822" s="116"/>
      <c r="AG822" s="116"/>
      <c r="AH822" s="116"/>
      <c r="AI822" s="116"/>
      <c r="AJ822" s="116"/>
      <c r="AK822" s="116"/>
      <c r="AL822" s="116"/>
      <c r="AM822" s="116"/>
      <c r="AN822" s="116"/>
      <c r="AO822" s="116"/>
      <c r="AP822" s="116"/>
      <c r="AQ822" s="116"/>
      <c r="AR822" s="116"/>
      <c r="AS822" s="116"/>
      <c r="AT822" s="116"/>
      <c r="AU822" s="116"/>
      <c r="AV822" s="116"/>
      <c r="AW822" s="117"/>
    </row>
    <row r="823" ht="15.75" customHeight="1">
      <c r="A823" s="28"/>
      <c r="B823" s="28"/>
      <c r="C823" s="28"/>
      <c r="D823" s="28"/>
      <c r="E823" s="28"/>
      <c r="F823" s="28"/>
      <c r="G823" s="28"/>
      <c r="H823" s="28"/>
      <c r="I823" s="28"/>
      <c r="J823" s="28"/>
      <c r="K823" s="28"/>
      <c r="L823" s="28"/>
      <c r="M823" s="115"/>
      <c r="N823" s="115"/>
      <c r="O823" s="115"/>
      <c r="P823" s="115"/>
      <c r="Q823" s="115"/>
      <c r="R823" s="115"/>
      <c r="S823" s="115"/>
      <c r="T823" s="115"/>
      <c r="U823" s="116"/>
      <c r="V823" s="116"/>
      <c r="W823" s="116"/>
      <c r="X823" s="116"/>
      <c r="Y823" s="116"/>
      <c r="Z823" s="116"/>
      <c r="AA823" s="116"/>
      <c r="AB823" s="116"/>
      <c r="AC823" s="116"/>
      <c r="AD823" s="116"/>
      <c r="AE823" s="116"/>
      <c r="AF823" s="116"/>
      <c r="AG823" s="116"/>
      <c r="AH823" s="116"/>
      <c r="AI823" s="116"/>
      <c r="AJ823" s="116"/>
      <c r="AK823" s="116"/>
      <c r="AL823" s="116"/>
      <c r="AM823" s="116"/>
      <c r="AN823" s="116"/>
      <c r="AO823" s="116"/>
      <c r="AP823" s="116"/>
      <c r="AQ823" s="116"/>
      <c r="AR823" s="116"/>
      <c r="AS823" s="116"/>
      <c r="AT823" s="116"/>
      <c r="AU823" s="116"/>
      <c r="AV823" s="116"/>
      <c r="AW823" s="117"/>
    </row>
    <row r="824" ht="15.75" customHeight="1">
      <c r="A824" s="28"/>
      <c r="B824" s="28"/>
      <c r="C824" s="28"/>
      <c r="D824" s="28"/>
      <c r="E824" s="28"/>
      <c r="F824" s="28"/>
      <c r="G824" s="28"/>
      <c r="H824" s="28"/>
      <c r="I824" s="28"/>
      <c r="J824" s="28"/>
      <c r="K824" s="28"/>
      <c r="L824" s="28"/>
      <c r="M824" s="115"/>
      <c r="N824" s="115"/>
      <c r="O824" s="115"/>
      <c r="P824" s="115"/>
      <c r="Q824" s="115"/>
      <c r="R824" s="115"/>
      <c r="S824" s="115"/>
      <c r="T824" s="115"/>
      <c r="U824" s="116"/>
      <c r="V824" s="116"/>
      <c r="W824" s="116"/>
      <c r="X824" s="116"/>
      <c r="Y824" s="116"/>
      <c r="Z824" s="116"/>
      <c r="AA824" s="116"/>
      <c r="AB824" s="116"/>
      <c r="AC824" s="116"/>
      <c r="AD824" s="116"/>
      <c r="AE824" s="116"/>
      <c r="AF824" s="116"/>
      <c r="AG824" s="116"/>
      <c r="AH824" s="116"/>
      <c r="AI824" s="116"/>
      <c r="AJ824" s="116"/>
      <c r="AK824" s="116"/>
      <c r="AL824" s="116"/>
      <c r="AM824" s="116"/>
      <c r="AN824" s="116"/>
      <c r="AO824" s="116"/>
      <c r="AP824" s="116"/>
      <c r="AQ824" s="116"/>
      <c r="AR824" s="116"/>
      <c r="AS824" s="116"/>
      <c r="AT824" s="116"/>
      <c r="AU824" s="116"/>
      <c r="AV824" s="116"/>
      <c r="AW824" s="117"/>
    </row>
    <row r="825" ht="15.75" customHeight="1">
      <c r="A825" s="28"/>
      <c r="B825" s="28"/>
      <c r="C825" s="28"/>
      <c r="D825" s="28"/>
      <c r="E825" s="28"/>
      <c r="F825" s="28"/>
      <c r="G825" s="28"/>
      <c r="H825" s="28"/>
      <c r="I825" s="28"/>
      <c r="J825" s="28"/>
      <c r="K825" s="28"/>
      <c r="L825" s="28"/>
      <c r="M825" s="115"/>
      <c r="N825" s="115"/>
      <c r="O825" s="115"/>
      <c r="P825" s="115"/>
      <c r="Q825" s="115"/>
      <c r="R825" s="115"/>
      <c r="S825" s="115"/>
      <c r="T825" s="115"/>
      <c r="U825" s="116"/>
      <c r="V825" s="116"/>
      <c r="W825" s="116"/>
      <c r="X825" s="116"/>
      <c r="Y825" s="116"/>
      <c r="Z825" s="116"/>
      <c r="AA825" s="116"/>
      <c r="AB825" s="116"/>
      <c r="AC825" s="116"/>
      <c r="AD825" s="116"/>
      <c r="AE825" s="116"/>
      <c r="AF825" s="116"/>
      <c r="AG825" s="116"/>
      <c r="AH825" s="116"/>
      <c r="AI825" s="116"/>
      <c r="AJ825" s="116"/>
      <c r="AK825" s="116"/>
      <c r="AL825" s="116"/>
      <c r="AM825" s="116"/>
      <c r="AN825" s="116"/>
      <c r="AO825" s="116"/>
      <c r="AP825" s="116"/>
      <c r="AQ825" s="116"/>
      <c r="AR825" s="116"/>
      <c r="AS825" s="116"/>
      <c r="AT825" s="116"/>
      <c r="AU825" s="116"/>
      <c r="AV825" s="116"/>
      <c r="AW825" s="117"/>
    </row>
    <row r="826" ht="15.75" customHeight="1">
      <c r="A826" s="28"/>
      <c r="B826" s="28"/>
      <c r="C826" s="28"/>
      <c r="D826" s="28"/>
      <c r="E826" s="28"/>
      <c r="F826" s="28"/>
      <c r="G826" s="28"/>
      <c r="H826" s="28"/>
      <c r="I826" s="28"/>
      <c r="J826" s="28"/>
      <c r="K826" s="28"/>
      <c r="L826" s="28"/>
      <c r="M826" s="115"/>
      <c r="N826" s="115"/>
      <c r="O826" s="115"/>
      <c r="P826" s="115"/>
      <c r="Q826" s="115"/>
      <c r="R826" s="115"/>
      <c r="S826" s="115"/>
      <c r="T826" s="115"/>
      <c r="U826" s="116"/>
      <c r="V826" s="116"/>
      <c r="W826" s="116"/>
      <c r="X826" s="116"/>
      <c r="Y826" s="116"/>
      <c r="Z826" s="116"/>
      <c r="AA826" s="116"/>
      <c r="AB826" s="116"/>
      <c r="AC826" s="116"/>
      <c r="AD826" s="116"/>
      <c r="AE826" s="116"/>
      <c r="AF826" s="116"/>
      <c r="AG826" s="116"/>
      <c r="AH826" s="116"/>
      <c r="AI826" s="116"/>
      <c r="AJ826" s="116"/>
      <c r="AK826" s="116"/>
      <c r="AL826" s="116"/>
      <c r="AM826" s="116"/>
      <c r="AN826" s="116"/>
      <c r="AO826" s="116"/>
      <c r="AP826" s="116"/>
      <c r="AQ826" s="116"/>
      <c r="AR826" s="116"/>
      <c r="AS826" s="116"/>
      <c r="AT826" s="116"/>
      <c r="AU826" s="116"/>
      <c r="AV826" s="116"/>
      <c r="AW826" s="117"/>
    </row>
    <row r="827" ht="15.75" customHeight="1">
      <c r="A827" s="28"/>
      <c r="B827" s="28"/>
      <c r="C827" s="28"/>
      <c r="D827" s="28"/>
      <c r="E827" s="28"/>
      <c r="F827" s="28"/>
      <c r="G827" s="28"/>
      <c r="H827" s="28"/>
      <c r="I827" s="28"/>
      <c r="J827" s="28"/>
      <c r="K827" s="28"/>
      <c r="L827" s="28"/>
      <c r="M827" s="115"/>
      <c r="N827" s="115"/>
      <c r="O827" s="115"/>
      <c r="P827" s="115"/>
      <c r="Q827" s="115"/>
      <c r="R827" s="115"/>
      <c r="S827" s="115"/>
      <c r="T827" s="115"/>
      <c r="U827" s="116"/>
      <c r="V827" s="116"/>
      <c r="W827" s="116"/>
      <c r="X827" s="116"/>
      <c r="Y827" s="116"/>
      <c r="Z827" s="116"/>
      <c r="AA827" s="116"/>
      <c r="AB827" s="116"/>
      <c r="AC827" s="116"/>
      <c r="AD827" s="116"/>
      <c r="AE827" s="116"/>
      <c r="AF827" s="116"/>
      <c r="AG827" s="116"/>
      <c r="AH827" s="116"/>
      <c r="AI827" s="116"/>
      <c r="AJ827" s="116"/>
      <c r="AK827" s="116"/>
      <c r="AL827" s="116"/>
      <c r="AM827" s="116"/>
      <c r="AN827" s="116"/>
      <c r="AO827" s="116"/>
      <c r="AP827" s="116"/>
      <c r="AQ827" s="116"/>
      <c r="AR827" s="116"/>
      <c r="AS827" s="116"/>
      <c r="AT827" s="116"/>
      <c r="AU827" s="116"/>
      <c r="AV827" s="116"/>
      <c r="AW827" s="117"/>
    </row>
    <row r="828" ht="15.75" customHeight="1">
      <c r="A828" s="28"/>
      <c r="B828" s="28"/>
      <c r="C828" s="28"/>
      <c r="D828" s="28"/>
      <c r="E828" s="28"/>
      <c r="F828" s="28"/>
      <c r="G828" s="28"/>
      <c r="H828" s="28"/>
      <c r="I828" s="28"/>
      <c r="J828" s="28"/>
      <c r="K828" s="28"/>
      <c r="L828" s="28"/>
      <c r="M828" s="115"/>
      <c r="N828" s="115"/>
      <c r="O828" s="115"/>
      <c r="P828" s="115"/>
      <c r="Q828" s="115"/>
      <c r="R828" s="115"/>
      <c r="S828" s="115"/>
      <c r="T828" s="115"/>
      <c r="U828" s="116"/>
      <c r="V828" s="116"/>
      <c r="W828" s="116"/>
      <c r="X828" s="116"/>
      <c r="Y828" s="116"/>
      <c r="Z828" s="116"/>
      <c r="AA828" s="116"/>
      <c r="AB828" s="116"/>
      <c r="AC828" s="116"/>
      <c r="AD828" s="116"/>
      <c r="AE828" s="116"/>
      <c r="AF828" s="116"/>
      <c r="AG828" s="116"/>
      <c r="AH828" s="116"/>
      <c r="AI828" s="116"/>
      <c r="AJ828" s="116"/>
      <c r="AK828" s="116"/>
      <c r="AL828" s="116"/>
      <c r="AM828" s="116"/>
      <c r="AN828" s="116"/>
      <c r="AO828" s="116"/>
      <c r="AP828" s="116"/>
      <c r="AQ828" s="116"/>
      <c r="AR828" s="116"/>
      <c r="AS828" s="116"/>
      <c r="AT828" s="116"/>
      <c r="AU828" s="116"/>
      <c r="AV828" s="116"/>
      <c r="AW828" s="117"/>
    </row>
    <row r="829" ht="15.75" customHeight="1">
      <c r="A829" s="28"/>
      <c r="B829" s="28"/>
      <c r="C829" s="28"/>
      <c r="D829" s="28"/>
      <c r="E829" s="28"/>
      <c r="F829" s="28"/>
      <c r="G829" s="28"/>
      <c r="H829" s="28"/>
      <c r="I829" s="28"/>
      <c r="J829" s="28"/>
      <c r="K829" s="28"/>
      <c r="L829" s="28"/>
      <c r="M829" s="115"/>
      <c r="N829" s="115"/>
      <c r="O829" s="115"/>
      <c r="P829" s="115"/>
      <c r="Q829" s="115"/>
      <c r="R829" s="115"/>
      <c r="S829" s="115"/>
      <c r="T829" s="115"/>
      <c r="U829" s="116"/>
      <c r="V829" s="116"/>
      <c r="W829" s="116"/>
      <c r="X829" s="116"/>
      <c r="Y829" s="116"/>
      <c r="Z829" s="116"/>
      <c r="AA829" s="116"/>
      <c r="AB829" s="116"/>
      <c r="AC829" s="116"/>
      <c r="AD829" s="116"/>
      <c r="AE829" s="116"/>
      <c r="AF829" s="116"/>
      <c r="AG829" s="116"/>
      <c r="AH829" s="116"/>
      <c r="AI829" s="116"/>
      <c r="AJ829" s="116"/>
      <c r="AK829" s="116"/>
      <c r="AL829" s="116"/>
      <c r="AM829" s="116"/>
      <c r="AN829" s="116"/>
      <c r="AO829" s="116"/>
      <c r="AP829" s="116"/>
      <c r="AQ829" s="116"/>
      <c r="AR829" s="116"/>
      <c r="AS829" s="116"/>
      <c r="AT829" s="116"/>
      <c r="AU829" s="116"/>
      <c r="AV829" s="116"/>
      <c r="AW829" s="117"/>
    </row>
    <row r="830" ht="15.75" customHeight="1">
      <c r="A830" s="28"/>
      <c r="B830" s="28"/>
      <c r="C830" s="28"/>
      <c r="D830" s="28"/>
      <c r="E830" s="28"/>
      <c r="F830" s="28"/>
      <c r="G830" s="28"/>
      <c r="H830" s="28"/>
      <c r="I830" s="28"/>
      <c r="J830" s="28"/>
      <c r="K830" s="28"/>
      <c r="L830" s="28"/>
      <c r="M830" s="115"/>
      <c r="N830" s="115"/>
      <c r="O830" s="115"/>
      <c r="P830" s="115"/>
      <c r="Q830" s="115"/>
      <c r="R830" s="115"/>
      <c r="S830" s="115"/>
      <c r="T830" s="115"/>
      <c r="U830" s="116"/>
      <c r="V830" s="116"/>
      <c r="W830" s="116"/>
      <c r="X830" s="116"/>
      <c r="Y830" s="116"/>
      <c r="Z830" s="116"/>
      <c r="AA830" s="116"/>
      <c r="AB830" s="116"/>
      <c r="AC830" s="116"/>
      <c r="AD830" s="116"/>
      <c r="AE830" s="116"/>
      <c r="AF830" s="116"/>
      <c r="AG830" s="116"/>
      <c r="AH830" s="116"/>
      <c r="AI830" s="116"/>
      <c r="AJ830" s="116"/>
      <c r="AK830" s="116"/>
      <c r="AL830" s="116"/>
      <c r="AM830" s="116"/>
      <c r="AN830" s="116"/>
      <c r="AO830" s="116"/>
      <c r="AP830" s="116"/>
      <c r="AQ830" s="116"/>
      <c r="AR830" s="116"/>
      <c r="AS830" s="116"/>
      <c r="AT830" s="116"/>
      <c r="AU830" s="116"/>
      <c r="AV830" s="116"/>
      <c r="AW830" s="117"/>
    </row>
    <row r="831" ht="15.75" customHeight="1">
      <c r="A831" s="28"/>
      <c r="B831" s="28"/>
      <c r="C831" s="28"/>
      <c r="D831" s="28"/>
      <c r="E831" s="28"/>
      <c r="F831" s="28"/>
      <c r="G831" s="28"/>
      <c r="H831" s="28"/>
      <c r="I831" s="28"/>
      <c r="J831" s="28"/>
      <c r="K831" s="28"/>
      <c r="L831" s="28"/>
      <c r="M831" s="115"/>
      <c r="N831" s="115"/>
      <c r="O831" s="115"/>
      <c r="P831" s="115"/>
      <c r="Q831" s="115"/>
      <c r="R831" s="115"/>
      <c r="S831" s="115"/>
      <c r="T831" s="115"/>
      <c r="U831" s="116"/>
      <c r="V831" s="116"/>
      <c r="W831" s="116"/>
      <c r="X831" s="116"/>
      <c r="Y831" s="116"/>
      <c r="Z831" s="116"/>
      <c r="AA831" s="116"/>
      <c r="AB831" s="116"/>
      <c r="AC831" s="116"/>
      <c r="AD831" s="116"/>
      <c r="AE831" s="116"/>
      <c r="AF831" s="116"/>
      <c r="AG831" s="116"/>
      <c r="AH831" s="116"/>
      <c r="AI831" s="116"/>
      <c r="AJ831" s="116"/>
      <c r="AK831" s="116"/>
      <c r="AL831" s="116"/>
      <c r="AM831" s="116"/>
      <c r="AN831" s="116"/>
      <c r="AO831" s="116"/>
      <c r="AP831" s="116"/>
      <c r="AQ831" s="116"/>
      <c r="AR831" s="116"/>
      <c r="AS831" s="116"/>
      <c r="AT831" s="116"/>
      <c r="AU831" s="116"/>
      <c r="AV831" s="116"/>
      <c r="AW831" s="117"/>
    </row>
    <row r="832" ht="15.75" customHeight="1">
      <c r="A832" s="28"/>
      <c r="B832" s="28"/>
      <c r="C832" s="28"/>
      <c r="D832" s="28"/>
      <c r="E832" s="28"/>
      <c r="F832" s="28"/>
      <c r="G832" s="28"/>
      <c r="H832" s="28"/>
      <c r="I832" s="28"/>
      <c r="J832" s="28"/>
      <c r="K832" s="28"/>
      <c r="L832" s="28"/>
      <c r="M832" s="115"/>
      <c r="N832" s="115"/>
      <c r="O832" s="115"/>
      <c r="P832" s="115"/>
      <c r="Q832" s="115"/>
      <c r="R832" s="115"/>
      <c r="S832" s="115"/>
      <c r="T832" s="115"/>
      <c r="U832" s="116"/>
      <c r="V832" s="116"/>
      <c r="W832" s="116"/>
      <c r="X832" s="116"/>
      <c r="Y832" s="116"/>
      <c r="Z832" s="116"/>
      <c r="AA832" s="116"/>
      <c r="AB832" s="116"/>
      <c r="AC832" s="116"/>
      <c r="AD832" s="116"/>
      <c r="AE832" s="116"/>
      <c r="AF832" s="116"/>
      <c r="AG832" s="116"/>
      <c r="AH832" s="116"/>
      <c r="AI832" s="116"/>
      <c r="AJ832" s="116"/>
      <c r="AK832" s="116"/>
      <c r="AL832" s="116"/>
      <c r="AM832" s="116"/>
      <c r="AN832" s="116"/>
      <c r="AO832" s="116"/>
      <c r="AP832" s="116"/>
      <c r="AQ832" s="116"/>
      <c r="AR832" s="116"/>
      <c r="AS832" s="116"/>
      <c r="AT832" s="116"/>
      <c r="AU832" s="116"/>
      <c r="AV832" s="116"/>
      <c r="AW832" s="117"/>
    </row>
    <row r="833" ht="15.75" customHeight="1">
      <c r="A833" s="28"/>
      <c r="B833" s="28"/>
      <c r="C833" s="28"/>
      <c r="D833" s="28"/>
      <c r="E833" s="28"/>
      <c r="F833" s="28"/>
      <c r="G833" s="28"/>
      <c r="H833" s="28"/>
      <c r="I833" s="28"/>
      <c r="J833" s="28"/>
      <c r="K833" s="28"/>
      <c r="L833" s="28"/>
      <c r="M833" s="115"/>
      <c r="N833" s="115"/>
      <c r="O833" s="115"/>
      <c r="P833" s="115"/>
      <c r="Q833" s="115"/>
      <c r="R833" s="115"/>
      <c r="S833" s="115"/>
      <c r="T833" s="115"/>
      <c r="U833" s="116"/>
      <c r="V833" s="116"/>
      <c r="W833" s="116"/>
      <c r="X833" s="116"/>
      <c r="Y833" s="116"/>
      <c r="Z833" s="116"/>
      <c r="AA833" s="116"/>
      <c r="AB833" s="116"/>
      <c r="AC833" s="116"/>
      <c r="AD833" s="116"/>
      <c r="AE833" s="116"/>
      <c r="AF833" s="116"/>
      <c r="AG833" s="116"/>
      <c r="AH833" s="116"/>
      <c r="AI833" s="116"/>
      <c r="AJ833" s="116"/>
      <c r="AK833" s="116"/>
      <c r="AL833" s="116"/>
      <c r="AM833" s="116"/>
      <c r="AN833" s="116"/>
      <c r="AO833" s="116"/>
      <c r="AP833" s="116"/>
      <c r="AQ833" s="116"/>
      <c r="AR833" s="116"/>
      <c r="AS833" s="116"/>
      <c r="AT833" s="116"/>
      <c r="AU833" s="116"/>
      <c r="AV833" s="116"/>
      <c r="AW833" s="117"/>
    </row>
    <row r="834" ht="15.75" customHeight="1">
      <c r="A834" s="28"/>
      <c r="B834" s="28"/>
      <c r="C834" s="28"/>
      <c r="D834" s="28"/>
      <c r="E834" s="28"/>
      <c r="F834" s="28"/>
      <c r="G834" s="28"/>
      <c r="H834" s="28"/>
      <c r="I834" s="28"/>
      <c r="J834" s="28"/>
      <c r="K834" s="28"/>
      <c r="L834" s="28"/>
      <c r="M834" s="115"/>
      <c r="N834" s="115"/>
      <c r="O834" s="115"/>
      <c r="P834" s="115"/>
      <c r="Q834" s="115"/>
      <c r="R834" s="115"/>
      <c r="S834" s="115"/>
      <c r="T834" s="115"/>
      <c r="U834" s="116"/>
      <c r="V834" s="116"/>
      <c r="W834" s="116"/>
      <c r="X834" s="116"/>
      <c r="Y834" s="116"/>
      <c r="Z834" s="116"/>
      <c r="AA834" s="116"/>
      <c r="AB834" s="116"/>
      <c r="AC834" s="116"/>
      <c r="AD834" s="116"/>
      <c r="AE834" s="116"/>
      <c r="AF834" s="116"/>
      <c r="AG834" s="116"/>
      <c r="AH834" s="116"/>
      <c r="AI834" s="116"/>
      <c r="AJ834" s="116"/>
      <c r="AK834" s="116"/>
      <c r="AL834" s="116"/>
      <c r="AM834" s="116"/>
      <c r="AN834" s="116"/>
      <c r="AO834" s="116"/>
      <c r="AP834" s="116"/>
      <c r="AQ834" s="116"/>
      <c r="AR834" s="116"/>
      <c r="AS834" s="116"/>
      <c r="AT834" s="116"/>
      <c r="AU834" s="116"/>
      <c r="AV834" s="116"/>
      <c r="AW834" s="117"/>
    </row>
    <row r="835" ht="15.75" customHeight="1">
      <c r="A835" s="28"/>
      <c r="B835" s="28"/>
      <c r="C835" s="28"/>
      <c r="D835" s="28"/>
      <c r="E835" s="28"/>
      <c r="F835" s="28"/>
      <c r="G835" s="28"/>
      <c r="H835" s="28"/>
      <c r="I835" s="28"/>
      <c r="J835" s="28"/>
      <c r="K835" s="28"/>
      <c r="L835" s="28"/>
      <c r="M835" s="115"/>
      <c r="N835" s="115"/>
      <c r="O835" s="115"/>
      <c r="P835" s="115"/>
      <c r="Q835" s="115"/>
      <c r="R835" s="115"/>
      <c r="S835" s="115"/>
      <c r="T835" s="115"/>
      <c r="U835" s="116"/>
      <c r="V835" s="116"/>
      <c r="W835" s="116"/>
      <c r="X835" s="116"/>
      <c r="Y835" s="116"/>
      <c r="Z835" s="116"/>
      <c r="AA835" s="116"/>
      <c r="AB835" s="116"/>
      <c r="AC835" s="116"/>
      <c r="AD835" s="116"/>
      <c r="AE835" s="116"/>
      <c r="AF835" s="116"/>
      <c r="AG835" s="116"/>
      <c r="AH835" s="116"/>
      <c r="AI835" s="116"/>
      <c r="AJ835" s="116"/>
      <c r="AK835" s="116"/>
      <c r="AL835" s="116"/>
      <c r="AM835" s="116"/>
      <c r="AN835" s="116"/>
      <c r="AO835" s="116"/>
      <c r="AP835" s="116"/>
      <c r="AQ835" s="116"/>
      <c r="AR835" s="116"/>
      <c r="AS835" s="116"/>
      <c r="AT835" s="116"/>
      <c r="AU835" s="116"/>
      <c r="AV835" s="116"/>
      <c r="AW835" s="117"/>
    </row>
    <row r="836" ht="15.75" customHeight="1">
      <c r="A836" s="28"/>
      <c r="B836" s="28"/>
      <c r="C836" s="28"/>
      <c r="D836" s="28"/>
      <c r="E836" s="28"/>
      <c r="F836" s="28"/>
      <c r="G836" s="28"/>
      <c r="H836" s="28"/>
      <c r="I836" s="28"/>
      <c r="J836" s="28"/>
      <c r="K836" s="28"/>
      <c r="L836" s="28"/>
      <c r="M836" s="115"/>
      <c r="N836" s="115"/>
      <c r="O836" s="115"/>
      <c r="P836" s="115"/>
      <c r="Q836" s="115"/>
      <c r="R836" s="115"/>
      <c r="S836" s="115"/>
      <c r="T836" s="115"/>
      <c r="U836" s="116"/>
      <c r="V836" s="116"/>
      <c r="W836" s="116"/>
      <c r="X836" s="116"/>
      <c r="Y836" s="116"/>
      <c r="Z836" s="116"/>
      <c r="AA836" s="116"/>
      <c r="AB836" s="116"/>
      <c r="AC836" s="116"/>
      <c r="AD836" s="116"/>
      <c r="AE836" s="116"/>
      <c r="AF836" s="116"/>
      <c r="AG836" s="116"/>
      <c r="AH836" s="116"/>
      <c r="AI836" s="116"/>
      <c r="AJ836" s="116"/>
      <c r="AK836" s="116"/>
      <c r="AL836" s="116"/>
      <c r="AM836" s="116"/>
      <c r="AN836" s="116"/>
      <c r="AO836" s="116"/>
      <c r="AP836" s="116"/>
      <c r="AQ836" s="116"/>
      <c r="AR836" s="116"/>
      <c r="AS836" s="116"/>
      <c r="AT836" s="116"/>
      <c r="AU836" s="116"/>
      <c r="AV836" s="116"/>
      <c r="AW836" s="117"/>
    </row>
    <row r="837" ht="15.75" customHeight="1">
      <c r="A837" s="28"/>
      <c r="B837" s="28"/>
      <c r="C837" s="28"/>
      <c r="D837" s="28"/>
      <c r="E837" s="28"/>
      <c r="F837" s="28"/>
      <c r="G837" s="28"/>
      <c r="H837" s="28"/>
      <c r="I837" s="28"/>
      <c r="J837" s="28"/>
      <c r="K837" s="28"/>
      <c r="L837" s="28"/>
      <c r="M837" s="115"/>
      <c r="N837" s="115"/>
      <c r="O837" s="115"/>
      <c r="P837" s="115"/>
      <c r="Q837" s="115"/>
      <c r="R837" s="115"/>
      <c r="S837" s="115"/>
      <c r="T837" s="115"/>
      <c r="U837" s="116"/>
      <c r="V837" s="116"/>
      <c r="W837" s="116"/>
      <c r="X837" s="116"/>
      <c r="Y837" s="116"/>
      <c r="Z837" s="116"/>
      <c r="AA837" s="116"/>
      <c r="AB837" s="116"/>
      <c r="AC837" s="116"/>
      <c r="AD837" s="116"/>
      <c r="AE837" s="116"/>
      <c r="AF837" s="116"/>
      <c r="AG837" s="116"/>
      <c r="AH837" s="116"/>
      <c r="AI837" s="116"/>
      <c r="AJ837" s="116"/>
      <c r="AK837" s="116"/>
      <c r="AL837" s="116"/>
      <c r="AM837" s="116"/>
      <c r="AN837" s="116"/>
      <c r="AO837" s="116"/>
      <c r="AP837" s="116"/>
      <c r="AQ837" s="116"/>
      <c r="AR837" s="116"/>
      <c r="AS837" s="116"/>
      <c r="AT837" s="116"/>
      <c r="AU837" s="116"/>
      <c r="AV837" s="116"/>
      <c r="AW837" s="117"/>
    </row>
    <row r="838" ht="15.75" customHeight="1">
      <c r="A838" s="28"/>
      <c r="B838" s="28"/>
      <c r="C838" s="28"/>
      <c r="D838" s="28"/>
      <c r="E838" s="28"/>
      <c r="F838" s="28"/>
      <c r="G838" s="28"/>
      <c r="H838" s="28"/>
      <c r="I838" s="28"/>
      <c r="J838" s="28"/>
      <c r="K838" s="28"/>
      <c r="L838" s="28"/>
      <c r="M838" s="115"/>
      <c r="N838" s="115"/>
      <c r="O838" s="115"/>
      <c r="P838" s="115"/>
      <c r="Q838" s="115"/>
      <c r="R838" s="115"/>
      <c r="S838" s="115"/>
      <c r="T838" s="115"/>
      <c r="U838" s="116"/>
      <c r="V838" s="116"/>
      <c r="W838" s="116"/>
      <c r="X838" s="116"/>
      <c r="Y838" s="116"/>
      <c r="Z838" s="116"/>
      <c r="AA838" s="116"/>
      <c r="AB838" s="116"/>
      <c r="AC838" s="116"/>
      <c r="AD838" s="116"/>
      <c r="AE838" s="116"/>
      <c r="AF838" s="116"/>
      <c r="AG838" s="116"/>
      <c r="AH838" s="116"/>
      <c r="AI838" s="116"/>
      <c r="AJ838" s="116"/>
      <c r="AK838" s="116"/>
      <c r="AL838" s="116"/>
      <c r="AM838" s="116"/>
      <c r="AN838" s="116"/>
      <c r="AO838" s="116"/>
      <c r="AP838" s="116"/>
      <c r="AQ838" s="116"/>
      <c r="AR838" s="116"/>
      <c r="AS838" s="116"/>
      <c r="AT838" s="116"/>
      <c r="AU838" s="116"/>
      <c r="AV838" s="116"/>
      <c r="AW838" s="117"/>
    </row>
    <row r="839" ht="15.75" customHeight="1">
      <c r="A839" s="28"/>
      <c r="B839" s="28"/>
      <c r="C839" s="28"/>
      <c r="D839" s="28"/>
      <c r="E839" s="28"/>
      <c r="F839" s="28"/>
      <c r="G839" s="28"/>
      <c r="H839" s="28"/>
      <c r="I839" s="28"/>
      <c r="J839" s="28"/>
      <c r="K839" s="28"/>
      <c r="L839" s="28"/>
      <c r="M839" s="115"/>
      <c r="N839" s="115"/>
      <c r="O839" s="115"/>
      <c r="P839" s="115"/>
      <c r="Q839" s="115"/>
      <c r="R839" s="115"/>
      <c r="S839" s="115"/>
      <c r="T839" s="115"/>
      <c r="U839" s="116"/>
      <c r="V839" s="116"/>
      <c r="W839" s="116"/>
      <c r="X839" s="116"/>
      <c r="Y839" s="116"/>
      <c r="Z839" s="116"/>
      <c r="AA839" s="116"/>
      <c r="AB839" s="116"/>
      <c r="AC839" s="116"/>
      <c r="AD839" s="116"/>
      <c r="AE839" s="116"/>
      <c r="AF839" s="116"/>
      <c r="AG839" s="116"/>
      <c r="AH839" s="116"/>
      <c r="AI839" s="116"/>
      <c r="AJ839" s="116"/>
      <c r="AK839" s="116"/>
      <c r="AL839" s="116"/>
      <c r="AM839" s="116"/>
      <c r="AN839" s="116"/>
      <c r="AO839" s="116"/>
      <c r="AP839" s="116"/>
      <c r="AQ839" s="116"/>
      <c r="AR839" s="116"/>
      <c r="AS839" s="116"/>
      <c r="AT839" s="116"/>
      <c r="AU839" s="116"/>
      <c r="AV839" s="116"/>
      <c r="AW839" s="117"/>
    </row>
    <row r="840" ht="15.75" customHeight="1">
      <c r="A840" s="28"/>
      <c r="B840" s="28"/>
      <c r="C840" s="28"/>
      <c r="D840" s="28"/>
      <c r="E840" s="28"/>
      <c r="F840" s="28"/>
      <c r="G840" s="28"/>
      <c r="H840" s="28"/>
      <c r="I840" s="28"/>
      <c r="J840" s="28"/>
      <c r="K840" s="28"/>
      <c r="L840" s="28"/>
      <c r="M840" s="115"/>
      <c r="N840" s="115"/>
      <c r="O840" s="115"/>
      <c r="P840" s="115"/>
      <c r="Q840" s="115"/>
      <c r="R840" s="115"/>
      <c r="S840" s="115"/>
      <c r="T840" s="115"/>
      <c r="U840" s="116"/>
      <c r="V840" s="116"/>
      <c r="W840" s="116"/>
      <c r="X840" s="116"/>
      <c r="Y840" s="116"/>
      <c r="Z840" s="116"/>
      <c r="AA840" s="116"/>
      <c r="AB840" s="116"/>
      <c r="AC840" s="116"/>
      <c r="AD840" s="116"/>
      <c r="AE840" s="116"/>
      <c r="AF840" s="116"/>
      <c r="AG840" s="116"/>
      <c r="AH840" s="116"/>
      <c r="AI840" s="116"/>
      <c r="AJ840" s="116"/>
      <c r="AK840" s="116"/>
      <c r="AL840" s="116"/>
      <c r="AM840" s="116"/>
      <c r="AN840" s="116"/>
      <c r="AO840" s="116"/>
      <c r="AP840" s="116"/>
      <c r="AQ840" s="116"/>
      <c r="AR840" s="116"/>
      <c r="AS840" s="116"/>
      <c r="AT840" s="116"/>
      <c r="AU840" s="116"/>
      <c r="AV840" s="116"/>
      <c r="AW840" s="117"/>
    </row>
    <row r="841" ht="15.75" customHeight="1">
      <c r="A841" s="28"/>
      <c r="B841" s="28"/>
      <c r="C841" s="28"/>
      <c r="D841" s="28"/>
      <c r="E841" s="28"/>
      <c r="F841" s="28"/>
      <c r="G841" s="28"/>
      <c r="H841" s="28"/>
      <c r="I841" s="28"/>
      <c r="J841" s="28"/>
      <c r="K841" s="28"/>
      <c r="L841" s="28"/>
      <c r="M841" s="115"/>
      <c r="N841" s="115"/>
      <c r="O841" s="115"/>
      <c r="P841" s="115"/>
      <c r="Q841" s="115"/>
      <c r="R841" s="115"/>
      <c r="S841" s="115"/>
      <c r="T841" s="115"/>
      <c r="U841" s="116"/>
      <c r="V841" s="116"/>
      <c r="W841" s="116"/>
      <c r="X841" s="116"/>
      <c r="Y841" s="116"/>
      <c r="Z841" s="116"/>
      <c r="AA841" s="116"/>
      <c r="AB841" s="116"/>
      <c r="AC841" s="116"/>
      <c r="AD841" s="116"/>
      <c r="AE841" s="116"/>
      <c r="AF841" s="116"/>
      <c r="AG841" s="116"/>
      <c r="AH841" s="116"/>
      <c r="AI841" s="116"/>
      <c r="AJ841" s="116"/>
      <c r="AK841" s="116"/>
      <c r="AL841" s="116"/>
      <c r="AM841" s="116"/>
      <c r="AN841" s="116"/>
      <c r="AO841" s="116"/>
      <c r="AP841" s="116"/>
      <c r="AQ841" s="116"/>
      <c r="AR841" s="116"/>
      <c r="AS841" s="116"/>
      <c r="AT841" s="116"/>
      <c r="AU841" s="116"/>
      <c r="AV841" s="116"/>
      <c r="AW841" s="117"/>
    </row>
    <row r="842" ht="15.75" customHeight="1">
      <c r="A842" s="28"/>
      <c r="B842" s="28"/>
      <c r="C842" s="28"/>
      <c r="D842" s="28"/>
      <c r="E842" s="28"/>
      <c r="F842" s="28"/>
      <c r="G842" s="28"/>
      <c r="H842" s="28"/>
      <c r="I842" s="28"/>
      <c r="J842" s="28"/>
      <c r="K842" s="28"/>
      <c r="L842" s="28"/>
      <c r="M842" s="115"/>
      <c r="N842" s="115"/>
      <c r="O842" s="115"/>
      <c r="P842" s="115"/>
      <c r="Q842" s="115"/>
      <c r="R842" s="115"/>
      <c r="S842" s="115"/>
      <c r="T842" s="115"/>
      <c r="U842" s="116"/>
      <c r="V842" s="116"/>
      <c r="W842" s="116"/>
      <c r="X842" s="116"/>
      <c r="Y842" s="116"/>
      <c r="Z842" s="116"/>
      <c r="AA842" s="116"/>
      <c r="AB842" s="116"/>
      <c r="AC842" s="116"/>
      <c r="AD842" s="116"/>
      <c r="AE842" s="116"/>
      <c r="AF842" s="116"/>
      <c r="AG842" s="116"/>
      <c r="AH842" s="116"/>
      <c r="AI842" s="116"/>
      <c r="AJ842" s="116"/>
      <c r="AK842" s="116"/>
      <c r="AL842" s="116"/>
      <c r="AM842" s="116"/>
      <c r="AN842" s="116"/>
      <c r="AO842" s="116"/>
      <c r="AP842" s="116"/>
      <c r="AQ842" s="116"/>
      <c r="AR842" s="116"/>
      <c r="AS842" s="116"/>
      <c r="AT842" s="116"/>
      <c r="AU842" s="116"/>
      <c r="AV842" s="116"/>
      <c r="AW842" s="117"/>
    </row>
    <row r="843" ht="15.75" customHeight="1">
      <c r="A843" s="28"/>
      <c r="B843" s="28"/>
      <c r="C843" s="28"/>
      <c r="D843" s="28"/>
      <c r="E843" s="28"/>
      <c r="F843" s="28"/>
      <c r="G843" s="28"/>
      <c r="H843" s="28"/>
      <c r="I843" s="28"/>
      <c r="J843" s="28"/>
      <c r="K843" s="28"/>
      <c r="L843" s="28"/>
      <c r="M843" s="115"/>
      <c r="N843" s="115"/>
      <c r="O843" s="115"/>
      <c r="P843" s="115"/>
      <c r="Q843" s="115"/>
      <c r="R843" s="115"/>
      <c r="S843" s="115"/>
      <c r="T843" s="115"/>
      <c r="U843" s="116"/>
      <c r="V843" s="116"/>
      <c r="W843" s="116"/>
      <c r="X843" s="116"/>
      <c r="Y843" s="116"/>
      <c r="Z843" s="116"/>
      <c r="AA843" s="116"/>
      <c r="AB843" s="116"/>
      <c r="AC843" s="116"/>
      <c r="AD843" s="116"/>
      <c r="AE843" s="116"/>
      <c r="AF843" s="116"/>
      <c r="AG843" s="116"/>
      <c r="AH843" s="116"/>
      <c r="AI843" s="116"/>
      <c r="AJ843" s="116"/>
      <c r="AK843" s="116"/>
      <c r="AL843" s="116"/>
      <c r="AM843" s="116"/>
      <c r="AN843" s="116"/>
      <c r="AO843" s="116"/>
      <c r="AP843" s="116"/>
      <c r="AQ843" s="116"/>
      <c r="AR843" s="116"/>
      <c r="AS843" s="116"/>
      <c r="AT843" s="116"/>
      <c r="AU843" s="116"/>
      <c r="AV843" s="116"/>
      <c r="AW843" s="117"/>
    </row>
    <row r="844" ht="15.75" customHeight="1">
      <c r="A844" s="28"/>
      <c r="B844" s="28"/>
      <c r="C844" s="28"/>
      <c r="D844" s="28"/>
      <c r="E844" s="28"/>
      <c r="F844" s="28"/>
      <c r="G844" s="28"/>
      <c r="H844" s="28"/>
      <c r="I844" s="28"/>
      <c r="J844" s="28"/>
      <c r="K844" s="28"/>
      <c r="L844" s="28"/>
      <c r="M844" s="115"/>
      <c r="N844" s="115"/>
      <c r="O844" s="115"/>
      <c r="P844" s="115"/>
      <c r="Q844" s="115"/>
      <c r="R844" s="115"/>
      <c r="S844" s="115"/>
      <c r="T844" s="115"/>
      <c r="U844" s="116"/>
      <c r="V844" s="116"/>
      <c r="W844" s="116"/>
      <c r="X844" s="116"/>
      <c r="Y844" s="116"/>
      <c r="Z844" s="116"/>
      <c r="AA844" s="116"/>
      <c r="AB844" s="116"/>
      <c r="AC844" s="116"/>
      <c r="AD844" s="116"/>
      <c r="AE844" s="116"/>
      <c r="AF844" s="116"/>
      <c r="AG844" s="116"/>
      <c r="AH844" s="116"/>
      <c r="AI844" s="116"/>
      <c r="AJ844" s="116"/>
      <c r="AK844" s="116"/>
      <c r="AL844" s="116"/>
      <c r="AM844" s="116"/>
      <c r="AN844" s="116"/>
      <c r="AO844" s="116"/>
      <c r="AP844" s="116"/>
      <c r="AQ844" s="116"/>
      <c r="AR844" s="116"/>
      <c r="AS844" s="116"/>
      <c r="AT844" s="116"/>
      <c r="AU844" s="116"/>
      <c r="AV844" s="116"/>
      <c r="AW844" s="117"/>
    </row>
    <row r="845" ht="15.75" customHeight="1">
      <c r="A845" s="28"/>
      <c r="B845" s="28"/>
      <c r="C845" s="28"/>
      <c r="D845" s="28"/>
      <c r="E845" s="28"/>
      <c r="F845" s="28"/>
      <c r="G845" s="28"/>
      <c r="H845" s="28"/>
      <c r="I845" s="28"/>
      <c r="J845" s="28"/>
      <c r="K845" s="28"/>
      <c r="L845" s="28"/>
      <c r="M845" s="115"/>
      <c r="N845" s="115"/>
      <c r="O845" s="115"/>
      <c r="P845" s="115"/>
      <c r="Q845" s="115"/>
      <c r="R845" s="115"/>
      <c r="S845" s="115"/>
      <c r="T845" s="115"/>
      <c r="U845" s="116"/>
      <c r="V845" s="116"/>
      <c r="W845" s="116"/>
      <c r="X845" s="116"/>
      <c r="Y845" s="116"/>
      <c r="Z845" s="116"/>
      <c r="AA845" s="116"/>
      <c r="AB845" s="116"/>
      <c r="AC845" s="116"/>
      <c r="AD845" s="116"/>
      <c r="AE845" s="116"/>
      <c r="AF845" s="116"/>
      <c r="AG845" s="116"/>
      <c r="AH845" s="116"/>
      <c r="AI845" s="116"/>
      <c r="AJ845" s="116"/>
      <c r="AK845" s="116"/>
      <c r="AL845" s="116"/>
      <c r="AM845" s="116"/>
      <c r="AN845" s="116"/>
      <c r="AO845" s="116"/>
      <c r="AP845" s="116"/>
      <c r="AQ845" s="116"/>
      <c r="AR845" s="116"/>
      <c r="AS845" s="116"/>
      <c r="AT845" s="116"/>
      <c r="AU845" s="116"/>
      <c r="AV845" s="116"/>
      <c r="AW845" s="117"/>
    </row>
    <row r="846" ht="15.75" customHeight="1">
      <c r="A846" s="28"/>
      <c r="B846" s="28"/>
      <c r="C846" s="28"/>
      <c r="D846" s="28"/>
      <c r="E846" s="28"/>
      <c r="F846" s="28"/>
      <c r="G846" s="28"/>
      <c r="H846" s="28"/>
      <c r="I846" s="28"/>
      <c r="J846" s="28"/>
      <c r="K846" s="28"/>
      <c r="L846" s="28"/>
      <c r="M846" s="115"/>
      <c r="N846" s="115"/>
      <c r="O846" s="115"/>
      <c r="P846" s="115"/>
      <c r="Q846" s="115"/>
      <c r="R846" s="115"/>
      <c r="S846" s="115"/>
      <c r="T846" s="115"/>
      <c r="U846" s="116"/>
      <c r="V846" s="116"/>
      <c r="W846" s="116"/>
      <c r="X846" s="116"/>
      <c r="Y846" s="116"/>
      <c r="Z846" s="116"/>
      <c r="AA846" s="116"/>
      <c r="AB846" s="116"/>
      <c r="AC846" s="116"/>
      <c r="AD846" s="116"/>
      <c r="AE846" s="116"/>
      <c r="AF846" s="116"/>
      <c r="AG846" s="116"/>
      <c r="AH846" s="116"/>
      <c r="AI846" s="116"/>
      <c r="AJ846" s="116"/>
      <c r="AK846" s="116"/>
      <c r="AL846" s="116"/>
      <c r="AM846" s="116"/>
      <c r="AN846" s="116"/>
      <c r="AO846" s="116"/>
      <c r="AP846" s="116"/>
      <c r="AQ846" s="116"/>
      <c r="AR846" s="116"/>
      <c r="AS846" s="116"/>
      <c r="AT846" s="116"/>
      <c r="AU846" s="116"/>
      <c r="AV846" s="116"/>
      <c r="AW846" s="117"/>
    </row>
    <row r="847" ht="15.75" customHeight="1">
      <c r="A847" s="28"/>
      <c r="B847" s="28"/>
      <c r="C847" s="28"/>
      <c r="D847" s="28"/>
      <c r="E847" s="28"/>
      <c r="F847" s="28"/>
      <c r="G847" s="28"/>
      <c r="H847" s="28"/>
      <c r="I847" s="28"/>
      <c r="J847" s="28"/>
      <c r="K847" s="28"/>
      <c r="L847" s="28"/>
      <c r="M847" s="115"/>
      <c r="N847" s="115"/>
      <c r="O847" s="115"/>
      <c r="P847" s="115"/>
      <c r="Q847" s="115"/>
      <c r="R847" s="115"/>
      <c r="S847" s="115"/>
      <c r="T847" s="115"/>
      <c r="U847" s="116"/>
      <c r="V847" s="116"/>
      <c r="W847" s="116"/>
      <c r="X847" s="116"/>
      <c r="Y847" s="116"/>
      <c r="Z847" s="116"/>
      <c r="AA847" s="116"/>
      <c r="AB847" s="116"/>
      <c r="AC847" s="116"/>
      <c r="AD847" s="116"/>
      <c r="AE847" s="116"/>
      <c r="AF847" s="116"/>
      <c r="AG847" s="116"/>
      <c r="AH847" s="116"/>
      <c r="AI847" s="116"/>
      <c r="AJ847" s="116"/>
      <c r="AK847" s="116"/>
      <c r="AL847" s="116"/>
      <c r="AM847" s="116"/>
      <c r="AN847" s="116"/>
      <c r="AO847" s="116"/>
      <c r="AP847" s="116"/>
      <c r="AQ847" s="116"/>
      <c r="AR847" s="116"/>
      <c r="AS847" s="116"/>
      <c r="AT847" s="116"/>
      <c r="AU847" s="116"/>
      <c r="AV847" s="116"/>
      <c r="AW847" s="117"/>
    </row>
    <row r="848" ht="15.75" customHeight="1">
      <c r="A848" s="28"/>
      <c r="B848" s="28"/>
      <c r="C848" s="28"/>
      <c r="D848" s="28"/>
      <c r="E848" s="28"/>
      <c r="F848" s="28"/>
      <c r="G848" s="28"/>
      <c r="H848" s="28"/>
      <c r="I848" s="28"/>
      <c r="J848" s="28"/>
      <c r="K848" s="28"/>
      <c r="L848" s="28"/>
      <c r="M848" s="115"/>
      <c r="N848" s="115"/>
      <c r="O848" s="115"/>
      <c r="P848" s="115"/>
      <c r="Q848" s="115"/>
      <c r="R848" s="115"/>
      <c r="S848" s="115"/>
      <c r="T848" s="115"/>
      <c r="U848" s="116"/>
      <c r="V848" s="116"/>
      <c r="W848" s="116"/>
      <c r="X848" s="116"/>
      <c r="Y848" s="116"/>
      <c r="Z848" s="116"/>
      <c r="AA848" s="116"/>
      <c r="AB848" s="116"/>
      <c r="AC848" s="116"/>
      <c r="AD848" s="116"/>
      <c r="AE848" s="116"/>
      <c r="AF848" s="116"/>
      <c r="AG848" s="116"/>
      <c r="AH848" s="116"/>
      <c r="AI848" s="116"/>
      <c r="AJ848" s="116"/>
      <c r="AK848" s="116"/>
      <c r="AL848" s="116"/>
      <c r="AM848" s="116"/>
      <c r="AN848" s="116"/>
      <c r="AO848" s="116"/>
      <c r="AP848" s="116"/>
      <c r="AQ848" s="116"/>
      <c r="AR848" s="116"/>
      <c r="AS848" s="116"/>
      <c r="AT848" s="116"/>
      <c r="AU848" s="116"/>
      <c r="AV848" s="116"/>
      <c r="AW848" s="117"/>
    </row>
    <row r="849" ht="15.75" customHeight="1">
      <c r="A849" s="28"/>
      <c r="B849" s="28"/>
      <c r="C849" s="28"/>
      <c r="D849" s="28"/>
      <c r="E849" s="28"/>
      <c r="F849" s="28"/>
      <c r="G849" s="28"/>
      <c r="H849" s="28"/>
      <c r="I849" s="28"/>
      <c r="J849" s="28"/>
      <c r="K849" s="28"/>
      <c r="L849" s="28"/>
      <c r="M849" s="115"/>
      <c r="N849" s="115"/>
      <c r="O849" s="115"/>
      <c r="P849" s="115"/>
      <c r="Q849" s="115"/>
      <c r="R849" s="115"/>
      <c r="S849" s="115"/>
      <c r="T849" s="115"/>
      <c r="U849" s="116"/>
      <c r="V849" s="116"/>
      <c r="W849" s="116"/>
      <c r="X849" s="116"/>
      <c r="Y849" s="116"/>
      <c r="Z849" s="116"/>
      <c r="AA849" s="116"/>
      <c r="AB849" s="116"/>
      <c r="AC849" s="116"/>
      <c r="AD849" s="116"/>
      <c r="AE849" s="116"/>
      <c r="AF849" s="116"/>
      <c r="AG849" s="116"/>
      <c r="AH849" s="116"/>
      <c r="AI849" s="116"/>
      <c r="AJ849" s="116"/>
      <c r="AK849" s="116"/>
      <c r="AL849" s="116"/>
      <c r="AM849" s="116"/>
      <c r="AN849" s="116"/>
      <c r="AO849" s="116"/>
      <c r="AP849" s="116"/>
      <c r="AQ849" s="116"/>
      <c r="AR849" s="116"/>
      <c r="AS849" s="116"/>
      <c r="AT849" s="116"/>
      <c r="AU849" s="116"/>
      <c r="AV849" s="116"/>
      <c r="AW849" s="117"/>
    </row>
    <row r="850" ht="15.75" customHeight="1">
      <c r="A850" s="28"/>
      <c r="B850" s="28"/>
      <c r="C850" s="28"/>
      <c r="D850" s="28"/>
      <c r="E850" s="28"/>
      <c r="F850" s="28"/>
      <c r="G850" s="28"/>
      <c r="H850" s="28"/>
      <c r="I850" s="28"/>
      <c r="J850" s="28"/>
      <c r="K850" s="28"/>
      <c r="L850" s="28"/>
      <c r="M850" s="115"/>
      <c r="N850" s="115"/>
      <c r="O850" s="115"/>
      <c r="P850" s="115"/>
      <c r="Q850" s="115"/>
      <c r="R850" s="115"/>
      <c r="S850" s="115"/>
      <c r="T850" s="115"/>
      <c r="U850" s="116"/>
      <c r="V850" s="116"/>
      <c r="W850" s="116"/>
      <c r="X850" s="116"/>
      <c r="Y850" s="116"/>
      <c r="Z850" s="116"/>
      <c r="AA850" s="116"/>
      <c r="AB850" s="116"/>
      <c r="AC850" s="116"/>
      <c r="AD850" s="116"/>
      <c r="AE850" s="116"/>
      <c r="AF850" s="116"/>
      <c r="AG850" s="116"/>
      <c r="AH850" s="116"/>
      <c r="AI850" s="116"/>
      <c r="AJ850" s="116"/>
      <c r="AK850" s="116"/>
      <c r="AL850" s="116"/>
      <c r="AM850" s="116"/>
      <c r="AN850" s="116"/>
      <c r="AO850" s="116"/>
      <c r="AP850" s="116"/>
      <c r="AQ850" s="116"/>
      <c r="AR850" s="116"/>
      <c r="AS850" s="116"/>
      <c r="AT850" s="116"/>
      <c r="AU850" s="116"/>
      <c r="AV850" s="116"/>
      <c r="AW850" s="117"/>
    </row>
    <row r="851" ht="15.75" customHeight="1">
      <c r="A851" s="28"/>
      <c r="B851" s="28"/>
      <c r="C851" s="28"/>
      <c r="D851" s="28"/>
      <c r="E851" s="28"/>
      <c r="F851" s="28"/>
      <c r="G851" s="28"/>
      <c r="H851" s="28"/>
      <c r="I851" s="28"/>
      <c r="J851" s="28"/>
      <c r="K851" s="28"/>
      <c r="L851" s="28"/>
      <c r="M851" s="115"/>
      <c r="N851" s="115"/>
      <c r="O851" s="115"/>
      <c r="P851" s="115"/>
      <c r="Q851" s="115"/>
      <c r="R851" s="115"/>
      <c r="S851" s="115"/>
      <c r="T851" s="115"/>
      <c r="U851" s="116"/>
      <c r="V851" s="116"/>
      <c r="W851" s="116"/>
      <c r="X851" s="116"/>
      <c r="Y851" s="116"/>
      <c r="Z851" s="116"/>
      <c r="AA851" s="116"/>
      <c r="AB851" s="116"/>
      <c r="AC851" s="116"/>
      <c r="AD851" s="116"/>
      <c r="AE851" s="116"/>
      <c r="AF851" s="116"/>
      <c r="AG851" s="116"/>
      <c r="AH851" s="116"/>
      <c r="AI851" s="116"/>
      <c r="AJ851" s="116"/>
      <c r="AK851" s="116"/>
      <c r="AL851" s="116"/>
      <c r="AM851" s="116"/>
      <c r="AN851" s="116"/>
      <c r="AO851" s="116"/>
      <c r="AP851" s="116"/>
      <c r="AQ851" s="116"/>
      <c r="AR851" s="116"/>
      <c r="AS851" s="116"/>
      <c r="AT851" s="116"/>
      <c r="AU851" s="116"/>
      <c r="AV851" s="116"/>
      <c r="AW851" s="117"/>
    </row>
    <row r="852" ht="15.75" customHeight="1">
      <c r="A852" s="28"/>
      <c r="B852" s="28"/>
      <c r="C852" s="28"/>
      <c r="D852" s="28"/>
      <c r="E852" s="28"/>
      <c r="F852" s="28"/>
      <c r="G852" s="28"/>
      <c r="H852" s="28"/>
      <c r="I852" s="28"/>
      <c r="J852" s="28"/>
      <c r="K852" s="28"/>
      <c r="L852" s="28"/>
      <c r="M852" s="115"/>
      <c r="N852" s="115"/>
      <c r="O852" s="115"/>
      <c r="P852" s="115"/>
      <c r="Q852" s="115"/>
      <c r="R852" s="115"/>
      <c r="S852" s="115"/>
      <c r="T852" s="115"/>
      <c r="U852" s="116"/>
      <c r="V852" s="116"/>
      <c r="W852" s="116"/>
      <c r="X852" s="116"/>
      <c r="Y852" s="116"/>
      <c r="Z852" s="116"/>
      <c r="AA852" s="116"/>
      <c r="AB852" s="116"/>
      <c r="AC852" s="116"/>
      <c r="AD852" s="116"/>
      <c r="AE852" s="116"/>
      <c r="AF852" s="116"/>
      <c r="AG852" s="116"/>
      <c r="AH852" s="116"/>
      <c r="AI852" s="116"/>
      <c r="AJ852" s="116"/>
      <c r="AK852" s="116"/>
      <c r="AL852" s="116"/>
      <c r="AM852" s="116"/>
      <c r="AN852" s="116"/>
      <c r="AO852" s="116"/>
      <c r="AP852" s="116"/>
      <c r="AQ852" s="116"/>
      <c r="AR852" s="116"/>
      <c r="AS852" s="116"/>
      <c r="AT852" s="116"/>
      <c r="AU852" s="116"/>
      <c r="AV852" s="116"/>
      <c r="AW852" s="117"/>
    </row>
    <row r="853" ht="15.75" customHeight="1">
      <c r="A853" s="28"/>
      <c r="B853" s="28"/>
      <c r="C853" s="28"/>
      <c r="D853" s="28"/>
      <c r="E853" s="28"/>
      <c r="F853" s="28"/>
      <c r="G853" s="28"/>
      <c r="H853" s="28"/>
      <c r="I853" s="28"/>
      <c r="J853" s="28"/>
      <c r="K853" s="28"/>
      <c r="L853" s="28"/>
      <c r="M853" s="115"/>
      <c r="N853" s="115"/>
      <c r="O853" s="115"/>
      <c r="P853" s="115"/>
      <c r="Q853" s="115"/>
      <c r="R853" s="115"/>
      <c r="S853" s="115"/>
      <c r="T853" s="115"/>
      <c r="U853" s="116"/>
      <c r="V853" s="116"/>
      <c r="W853" s="116"/>
      <c r="X853" s="116"/>
      <c r="Y853" s="116"/>
      <c r="Z853" s="116"/>
      <c r="AA853" s="116"/>
      <c r="AB853" s="116"/>
      <c r="AC853" s="116"/>
      <c r="AD853" s="116"/>
      <c r="AE853" s="116"/>
      <c r="AF853" s="116"/>
      <c r="AG853" s="116"/>
      <c r="AH853" s="116"/>
      <c r="AI853" s="116"/>
      <c r="AJ853" s="116"/>
      <c r="AK853" s="116"/>
      <c r="AL853" s="116"/>
      <c r="AM853" s="116"/>
      <c r="AN853" s="116"/>
      <c r="AO853" s="116"/>
      <c r="AP853" s="116"/>
      <c r="AQ853" s="116"/>
      <c r="AR853" s="116"/>
      <c r="AS853" s="116"/>
      <c r="AT853" s="116"/>
      <c r="AU853" s="116"/>
      <c r="AV853" s="116"/>
      <c r="AW853" s="117"/>
    </row>
    <row r="854" ht="15.75" customHeight="1">
      <c r="A854" s="28"/>
      <c r="B854" s="28"/>
      <c r="C854" s="28"/>
      <c r="D854" s="28"/>
      <c r="E854" s="28"/>
      <c r="F854" s="28"/>
      <c r="G854" s="28"/>
      <c r="H854" s="28"/>
      <c r="I854" s="28"/>
      <c r="J854" s="28"/>
      <c r="K854" s="28"/>
      <c r="L854" s="28"/>
      <c r="M854" s="115"/>
      <c r="N854" s="115"/>
      <c r="O854" s="115"/>
      <c r="P854" s="115"/>
      <c r="Q854" s="115"/>
      <c r="R854" s="115"/>
      <c r="S854" s="115"/>
      <c r="T854" s="115"/>
      <c r="U854" s="116"/>
      <c r="V854" s="116"/>
      <c r="W854" s="116"/>
      <c r="X854" s="116"/>
      <c r="Y854" s="116"/>
      <c r="Z854" s="116"/>
      <c r="AA854" s="116"/>
      <c r="AB854" s="116"/>
      <c r="AC854" s="116"/>
      <c r="AD854" s="116"/>
      <c r="AE854" s="116"/>
      <c r="AF854" s="116"/>
      <c r="AG854" s="116"/>
      <c r="AH854" s="116"/>
      <c r="AI854" s="116"/>
      <c r="AJ854" s="116"/>
      <c r="AK854" s="116"/>
      <c r="AL854" s="116"/>
      <c r="AM854" s="116"/>
      <c r="AN854" s="116"/>
      <c r="AO854" s="116"/>
      <c r="AP854" s="116"/>
      <c r="AQ854" s="116"/>
      <c r="AR854" s="116"/>
      <c r="AS854" s="116"/>
      <c r="AT854" s="116"/>
      <c r="AU854" s="116"/>
      <c r="AV854" s="116"/>
      <c r="AW854" s="117"/>
    </row>
    <row r="855" ht="15.75" customHeight="1">
      <c r="A855" s="28"/>
      <c r="B855" s="28"/>
      <c r="C855" s="28"/>
      <c r="D855" s="28"/>
      <c r="E855" s="28"/>
      <c r="F855" s="28"/>
      <c r="G855" s="28"/>
      <c r="H855" s="28"/>
      <c r="I855" s="28"/>
      <c r="J855" s="28"/>
      <c r="K855" s="28"/>
      <c r="L855" s="28"/>
      <c r="M855" s="115"/>
      <c r="N855" s="115"/>
      <c r="O855" s="115"/>
      <c r="P855" s="115"/>
      <c r="Q855" s="115"/>
      <c r="R855" s="115"/>
      <c r="S855" s="115"/>
      <c r="T855" s="115"/>
      <c r="U855" s="116"/>
      <c r="V855" s="116"/>
      <c r="W855" s="116"/>
      <c r="X855" s="116"/>
      <c r="Y855" s="116"/>
      <c r="Z855" s="116"/>
      <c r="AA855" s="116"/>
      <c r="AB855" s="116"/>
      <c r="AC855" s="116"/>
      <c r="AD855" s="116"/>
      <c r="AE855" s="116"/>
      <c r="AF855" s="116"/>
      <c r="AG855" s="116"/>
      <c r="AH855" s="116"/>
      <c r="AI855" s="116"/>
      <c r="AJ855" s="116"/>
      <c r="AK855" s="116"/>
      <c r="AL855" s="116"/>
      <c r="AM855" s="116"/>
      <c r="AN855" s="116"/>
      <c r="AO855" s="116"/>
      <c r="AP855" s="116"/>
      <c r="AQ855" s="116"/>
      <c r="AR855" s="116"/>
      <c r="AS855" s="116"/>
      <c r="AT855" s="116"/>
      <c r="AU855" s="116"/>
      <c r="AV855" s="116"/>
      <c r="AW855" s="117"/>
    </row>
    <row r="856" ht="15.75" customHeight="1">
      <c r="A856" s="28"/>
      <c r="B856" s="28"/>
      <c r="C856" s="28"/>
      <c r="D856" s="28"/>
      <c r="E856" s="28"/>
      <c r="F856" s="28"/>
      <c r="G856" s="28"/>
      <c r="H856" s="28"/>
      <c r="I856" s="28"/>
      <c r="J856" s="28"/>
      <c r="K856" s="28"/>
      <c r="L856" s="28"/>
      <c r="M856" s="115"/>
      <c r="N856" s="115"/>
      <c r="O856" s="115"/>
      <c r="P856" s="115"/>
      <c r="Q856" s="115"/>
      <c r="R856" s="115"/>
      <c r="S856" s="115"/>
      <c r="T856" s="115"/>
      <c r="U856" s="116"/>
      <c r="V856" s="116"/>
      <c r="W856" s="116"/>
      <c r="X856" s="116"/>
      <c r="Y856" s="116"/>
      <c r="Z856" s="116"/>
      <c r="AA856" s="116"/>
      <c r="AB856" s="116"/>
      <c r="AC856" s="116"/>
      <c r="AD856" s="116"/>
      <c r="AE856" s="116"/>
      <c r="AF856" s="116"/>
      <c r="AG856" s="116"/>
      <c r="AH856" s="116"/>
      <c r="AI856" s="116"/>
      <c r="AJ856" s="116"/>
      <c r="AK856" s="116"/>
      <c r="AL856" s="116"/>
      <c r="AM856" s="116"/>
      <c r="AN856" s="116"/>
      <c r="AO856" s="116"/>
      <c r="AP856" s="116"/>
      <c r="AQ856" s="116"/>
      <c r="AR856" s="116"/>
      <c r="AS856" s="116"/>
      <c r="AT856" s="116"/>
      <c r="AU856" s="116"/>
      <c r="AV856" s="116"/>
      <c r="AW856" s="117"/>
    </row>
    <row r="857" ht="15.75" customHeight="1">
      <c r="A857" s="28"/>
      <c r="B857" s="28"/>
      <c r="C857" s="28"/>
      <c r="D857" s="28"/>
      <c r="E857" s="28"/>
      <c r="F857" s="28"/>
      <c r="G857" s="28"/>
      <c r="H857" s="28"/>
      <c r="I857" s="28"/>
      <c r="J857" s="28"/>
      <c r="K857" s="28"/>
      <c r="L857" s="28"/>
      <c r="M857" s="115"/>
      <c r="N857" s="115"/>
      <c r="O857" s="115"/>
      <c r="P857" s="115"/>
      <c r="Q857" s="115"/>
      <c r="R857" s="115"/>
      <c r="S857" s="115"/>
      <c r="T857" s="115"/>
      <c r="U857" s="116"/>
      <c r="V857" s="116"/>
      <c r="W857" s="116"/>
      <c r="X857" s="116"/>
      <c r="Y857" s="116"/>
      <c r="Z857" s="116"/>
      <c r="AA857" s="116"/>
      <c r="AB857" s="116"/>
      <c r="AC857" s="116"/>
      <c r="AD857" s="116"/>
      <c r="AE857" s="116"/>
      <c r="AF857" s="116"/>
      <c r="AG857" s="116"/>
      <c r="AH857" s="116"/>
      <c r="AI857" s="116"/>
      <c r="AJ857" s="116"/>
      <c r="AK857" s="116"/>
      <c r="AL857" s="116"/>
      <c r="AM857" s="116"/>
      <c r="AN857" s="116"/>
      <c r="AO857" s="116"/>
      <c r="AP857" s="116"/>
      <c r="AQ857" s="116"/>
      <c r="AR857" s="116"/>
      <c r="AS857" s="116"/>
      <c r="AT857" s="116"/>
      <c r="AU857" s="116"/>
      <c r="AV857" s="116"/>
      <c r="AW857" s="117"/>
    </row>
    <row r="858" ht="15.75" customHeight="1">
      <c r="A858" s="28"/>
      <c r="B858" s="28"/>
      <c r="C858" s="28"/>
      <c r="D858" s="28"/>
      <c r="E858" s="28"/>
      <c r="F858" s="28"/>
      <c r="G858" s="28"/>
      <c r="H858" s="28"/>
      <c r="I858" s="28"/>
      <c r="J858" s="28"/>
      <c r="K858" s="28"/>
      <c r="L858" s="28"/>
      <c r="M858" s="115"/>
      <c r="N858" s="115"/>
      <c r="O858" s="115"/>
      <c r="P858" s="115"/>
      <c r="Q858" s="115"/>
      <c r="R858" s="115"/>
      <c r="S858" s="115"/>
      <c r="T858" s="115"/>
      <c r="U858" s="116"/>
      <c r="V858" s="116"/>
      <c r="W858" s="116"/>
      <c r="X858" s="116"/>
      <c r="Y858" s="116"/>
      <c r="Z858" s="116"/>
      <c r="AA858" s="116"/>
      <c r="AB858" s="116"/>
      <c r="AC858" s="116"/>
      <c r="AD858" s="116"/>
      <c r="AE858" s="116"/>
      <c r="AF858" s="116"/>
      <c r="AG858" s="116"/>
      <c r="AH858" s="116"/>
      <c r="AI858" s="116"/>
      <c r="AJ858" s="116"/>
      <c r="AK858" s="116"/>
      <c r="AL858" s="116"/>
      <c r="AM858" s="116"/>
      <c r="AN858" s="116"/>
      <c r="AO858" s="116"/>
      <c r="AP858" s="116"/>
      <c r="AQ858" s="116"/>
      <c r="AR858" s="116"/>
      <c r="AS858" s="116"/>
      <c r="AT858" s="116"/>
      <c r="AU858" s="116"/>
      <c r="AV858" s="116"/>
      <c r="AW858" s="117"/>
    </row>
    <row r="859" ht="15.75" customHeight="1">
      <c r="A859" s="28"/>
      <c r="B859" s="28"/>
      <c r="C859" s="28"/>
      <c r="D859" s="28"/>
      <c r="E859" s="28"/>
      <c r="F859" s="28"/>
      <c r="G859" s="28"/>
      <c r="H859" s="28"/>
      <c r="I859" s="28"/>
      <c r="J859" s="28"/>
      <c r="K859" s="28"/>
      <c r="L859" s="28"/>
      <c r="M859" s="115"/>
      <c r="N859" s="115"/>
      <c r="O859" s="115"/>
      <c r="P859" s="115"/>
      <c r="Q859" s="115"/>
      <c r="R859" s="115"/>
      <c r="S859" s="115"/>
      <c r="T859" s="115"/>
      <c r="U859" s="116"/>
      <c r="V859" s="116"/>
      <c r="W859" s="116"/>
      <c r="X859" s="116"/>
      <c r="Y859" s="116"/>
      <c r="Z859" s="116"/>
      <c r="AA859" s="116"/>
      <c r="AB859" s="116"/>
      <c r="AC859" s="116"/>
      <c r="AD859" s="116"/>
      <c r="AE859" s="116"/>
      <c r="AF859" s="116"/>
      <c r="AG859" s="116"/>
      <c r="AH859" s="116"/>
      <c r="AI859" s="116"/>
      <c r="AJ859" s="116"/>
      <c r="AK859" s="116"/>
      <c r="AL859" s="116"/>
      <c r="AM859" s="116"/>
      <c r="AN859" s="116"/>
      <c r="AO859" s="116"/>
      <c r="AP859" s="116"/>
      <c r="AQ859" s="116"/>
      <c r="AR859" s="116"/>
      <c r="AS859" s="116"/>
      <c r="AT859" s="116"/>
      <c r="AU859" s="116"/>
      <c r="AV859" s="116"/>
      <c r="AW859" s="117"/>
    </row>
    <row r="860" ht="15.75" customHeight="1">
      <c r="A860" s="28"/>
      <c r="B860" s="28"/>
      <c r="C860" s="28"/>
      <c r="D860" s="28"/>
      <c r="E860" s="28"/>
      <c r="F860" s="28"/>
      <c r="G860" s="28"/>
      <c r="H860" s="28"/>
      <c r="I860" s="28"/>
      <c r="J860" s="28"/>
      <c r="K860" s="28"/>
      <c r="L860" s="28"/>
      <c r="M860" s="115"/>
      <c r="N860" s="115"/>
      <c r="O860" s="115"/>
      <c r="P860" s="115"/>
      <c r="Q860" s="115"/>
      <c r="R860" s="115"/>
      <c r="S860" s="115"/>
      <c r="T860" s="115"/>
      <c r="U860" s="116"/>
      <c r="V860" s="116"/>
      <c r="W860" s="116"/>
      <c r="X860" s="116"/>
      <c r="Y860" s="116"/>
      <c r="Z860" s="116"/>
      <c r="AA860" s="116"/>
      <c r="AB860" s="116"/>
      <c r="AC860" s="116"/>
      <c r="AD860" s="116"/>
      <c r="AE860" s="116"/>
      <c r="AF860" s="116"/>
      <c r="AG860" s="116"/>
      <c r="AH860" s="116"/>
      <c r="AI860" s="116"/>
      <c r="AJ860" s="116"/>
      <c r="AK860" s="116"/>
      <c r="AL860" s="116"/>
      <c r="AM860" s="116"/>
      <c r="AN860" s="116"/>
      <c r="AO860" s="116"/>
      <c r="AP860" s="116"/>
      <c r="AQ860" s="116"/>
      <c r="AR860" s="116"/>
      <c r="AS860" s="116"/>
      <c r="AT860" s="116"/>
      <c r="AU860" s="116"/>
      <c r="AV860" s="116"/>
      <c r="AW860" s="117"/>
    </row>
    <row r="861" ht="15.75" customHeight="1">
      <c r="A861" s="28"/>
      <c r="B861" s="28"/>
      <c r="C861" s="28"/>
      <c r="D861" s="28"/>
      <c r="E861" s="28"/>
      <c r="F861" s="28"/>
      <c r="G861" s="28"/>
      <c r="H861" s="28"/>
      <c r="I861" s="28"/>
      <c r="J861" s="28"/>
      <c r="K861" s="28"/>
      <c r="L861" s="28"/>
      <c r="M861" s="115"/>
      <c r="N861" s="115"/>
      <c r="O861" s="115"/>
      <c r="P861" s="115"/>
      <c r="Q861" s="115"/>
      <c r="R861" s="115"/>
      <c r="S861" s="115"/>
      <c r="T861" s="115"/>
      <c r="U861" s="116"/>
      <c r="V861" s="116"/>
      <c r="W861" s="116"/>
      <c r="X861" s="116"/>
      <c r="Y861" s="116"/>
      <c r="Z861" s="116"/>
      <c r="AA861" s="116"/>
      <c r="AB861" s="116"/>
      <c r="AC861" s="116"/>
      <c r="AD861" s="116"/>
      <c r="AE861" s="116"/>
      <c r="AF861" s="116"/>
      <c r="AG861" s="116"/>
      <c r="AH861" s="116"/>
      <c r="AI861" s="116"/>
      <c r="AJ861" s="116"/>
      <c r="AK861" s="116"/>
      <c r="AL861" s="116"/>
      <c r="AM861" s="116"/>
      <c r="AN861" s="116"/>
      <c r="AO861" s="116"/>
      <c r="AP861" s="116"/>
      <c r="AQ861" s="116"/>
      <c r="AR861" s="116"/>
      <c r="AS861" s="116"/>
      <c r="AT861" s="116"/>
      <c r="AU861" s="116"/>
      <c r="AV861" s="116"/>
      <c r="AW861" s="117"/>
    </row>
    <row r="862" ht="15.75" customHeight="1">
      <c r="A862" s="28"/>
      <c r="B862" s="28"/>
      <c r="C862" s="28"/>
      <c r="D862" s="28"/>
      <c r="E862" s="28"/>
      <c r="F862" s="28"/>
      <c r="G862" s="28"/>
      <c r="H862" s="28"/>
      <c r="I862" s="28"/>
      <c r="J862" s="28"/>
      <c r="K862" s="28"/>
      <c r="L862" s="28"/>
      <c r="M862" s="115"/>
      <c r="N862" s="115"/>
      <c r="O862" s="115"/>
      <c r="P862" s="115"/>
      <c r="Q862" s="115"/>
      <c r="R862" s="115"/>
      <c r="S862" s="115"/>
      <c r="T862" s="115"/>
      <c r="U862" s="116"/>
      <c r="V862" s="116"/>
      <c r="W862" s="116"/>
      <c r="X862" s="116"/>
      <c r="Y862" s="116"/>
      <c r="Z862" s="116"/>
      <c r="AA862" s="116"/>
      <c r="AB862" s="116"/>
      <c r="AC862" s="116"/>
      <c r="AD862" s="116"/>
      <c r="AE862" s="116"/>
      <c r="AF862" s="116"/>
      <c r="AG862" s="116"/>
      <c r="AH862" s="116"/>
      <c r="AI862" s="116"/>
      <c r="AJ862" s="116"/>
      <c r="AK862" s="116"/>
      <c r="AL862" s="116"/>
      <c r="AM862" s="116"/>
      <c r="AN862" s="116"/>
      <c r="AO862" s="116"/>
      <c r="AP862" s="116"/>
      <c r="AQ862" s="116"/>
      <c r="AR862" s="116"/>
      <c r="AS862" s="116"/>
      <c r="AT862" s="116"/>
      <c r="AU862" s="116"/>
      <c r="AV862" s="116"/>
      <c r="AW862" s="117"/>
    </row>
    <row r="863" ht="15.75" customHeight="1">
      <c r="A863" s="28"/>
      <c r="B863" s="28"/>
      <c r="C863" s="28"/>
      <c r="D863" s="28"/>
      <c r="E863" s="28"/>
      <c r="F863" s="28"/>
      <c r="G863" s="28"/>
      <c r="H863" s="28"/>
      <c r="I863" s="28"/>
      <c r="J863" s="28"/>
      <c r="K863" s="28"/>
      <c r="L863" s="28"/>
      <c r="M863" s="115"/>
      <c r="N863" s="115"/>
      <c r="O863" s="115"/>
      <c r="P863" s="115"/>
      <c r="Q863" s="115"/>
      <c r="R863" s="115"/>
      <c r="S863" s="115"/>
      <c r="T863" s="115"/>
      <c r="U863" s="116"/>
      <c r="V863" s="116"/>
      <c r="W863" s="116"/>
      <c r="X863" s="116"/>
      <c r="Y863" s="116"/>
      <c r="Z863" s="116"/>
      <c r="AA863" s="116"/>
      <c r="AB863" s="116"/>
      <c r="AC863" s="116"/>
      <c r="AD863" s="116"/>
      <c r="AE863" s="116"/>
      <c r="AF863" s="116"/>
      <c r="AG863" s="116"/>
      <c r="AH863" s="116"/>
      <c r="AI863" s="116"/>
      <c r="AJ863" s="116"/>
      <c r="AK863" s="116"/>
      <c r="AL863" s="116"/>
      <c r="AM863" s="116"/>
      <c r="AN863" s="116"/>
      <c r="AO863" s="116"/>
      <c r="AP863" s="116"/>
      <c r="AQ863" s="116"/>
      <c r="AR863" s="116"/>
      <c r="AS863" s="116"/>
      <c r="AT863" s="116"/>
      <c r="AU863" s="116"/>
      <c r="AV863" s="116"/>
      <c r="AW863" s="117"/>
    </row>
    <row r="864" ht="15.75" customHeight="1">
      <c r="A864" s="28"/>
      <c r="B864" s="28"/>
      <c r="C864" s="28"/>
      <c r="D864" s="28"/>
      <c r="E864" s="28"/>
      <c r="F864" s="28"/>
      <c r="G864" s="28"/>
      <c r="H864" s="28"/>
      <c r="I864" s="28"/>
      <c r="J864" s="28"/>
      <c r="K864" s="28"/>
      <c r="L864" s="28"/>
      <c r="M864" s="115"/>
      <c r="N864" s="115"/>
      <c r="O864" s="115"/>
      <c r="P864" s="115"/>
      <c r="Q864" s="115"/>
      <c r="R864" s="115"/>
      <c r="S864" s="115"/>
      <c r="T864" s="115"/>
      <c r="U864" s="116"/>
      <c r="V864" s="116"/>
      <c r="W864" s="116"/>
      <c r="X864" s="116"/>
      <c r="Y864" s="116"/>
      <c r="Z864" s="116"/>
      <c r="AA864" s="116"/>
      <c r="AB864" s="116"/>
      <c r="AC864" s="116"/>
      <c r="AD864" s="116"/>
      <c r="AE864" s="116"/>
      <c r="AF864" s="116"/>
      <c r="AG864" s="116"/>
      <c r="AH864" s="116"/>
      <c r="AI864" s="116"/>
      <c r="AJ864" s="116"/>
      <c r="AK864" s="116"/>
      <c r="AL864" s="116"/>
      <c r="AM864" s="116"/>
      <c r="AN864" s="116"/>
      <c r="AO864" s="116"/>
      <c r="AP864" s="116"/>
      <c r="AQ864" s="116"/>
      <c r="AR864" s="116"/>
      <c r="AS864" s="116"/>
      <c r="AT864" s="116"/>
      <c r="AU864" s="116"/>
      <c r="AV864" s="116"/>
      <c r="AW864" s="117"/>
    </row>
    <row r="865" ht="15.75" customHeight="1">
      <c r="A865" s="28"/>
      <c r="B865" s="28"/>
      <c r="C865" s="28"/>
      <c r="D865" s="28"/>
      <c r="E865" s="28"/>
      <c r="F865" s="28"/>
      <c r="G865" s="28"/>
      <c r="H865" s="28"/>
      <c r="I865" s="28"/>
      <c r="J865" s="28"/>
      <c r="K865" s="28"/>
      <c r="L865" s="28"/>
      <c r="M865" s="115"/>
      <c r="N865" s="115"/>
      <c r="O865" s="115"/>
      <c r="P865" s="115"/>
      <c r="Q865" s="115"/>
      <c r="R865" s="115"/>
      <c r="S865" s="115"/>
      <c r="T865" s="115"/>
      <c r="U865" s="116"/>
      <c r="V865" s="116"/>
      <c r="W865" s="116"/>
      <c r="X865" s="116"/>
      <c r="Y865" s="116"/>
      <c r="Z865" s="116"/>
      <c r="AA865" s="116"/>
      <c r="AB865" s="116"/>
      <c r="AC865" s="116"/>
      <c r="AD865" s="116"/>
      <c r="AE865" s="116"/>
      <c r="AF865" s="116"/>
      <c r="AG865" s="116"/>
      <c r="AH865" s="116"/>
      <c r="AI865" s="116"/>
      <c r="AJ865" s="116"/>
      <c r="AK865" s="116"/>
      <c r="AL865" s="116"/>
      <c r="AM865" s="116"/>
      <c r="AN865" s="116"/>
      <c r="AO865" s="116"/>
      <c r="AP865" s="116"/>
      <c r="AQ865" s="116"/>
      <c r="AR865" s="116"/>
      <c r="AS865" s="116"/>
      <c r="AT865" s="116"/>
      <c r="AU865" s="116"/>
      <c r="AV865" s="116"/>
      <c r="AW865" s="117"/>
    </row>
    <row r="866" ht="15.75" customHeight="1">
      <c r="A866" s="28"/>
      <c r="B866" s="28"/>
      <c r="C866" s="28"/>
      <c r="D866" s="28"/>
      <c r="E866" s="28"/>
      <c r="F866" s="28"/>
      <c r="G866" s="28"/>
      <c r="H866" s="28"/>
      <c r="I866" s="28"/>
      <c r="J866" s="28"/>
      <c r="K866" s="28"/>
      <c r="L866" s="28"/>
      <c r="M866" s="115"/>
      <c r="N866" s="115"/>
      <c r="O866" s="115"/>
      <c r="P866" s="115"/>
      <c r="Q866" s="115"/>
      <c r="R866" s="115"/>
      <c r="S866" s="115"/>
      <c r="T866" s="115"/>
      <c r="U866" s="116"/>
      <c r="V866" s="116"/>
      <c r="W866" s="116"/>
      <c r="X866" s="116"/>
      <c r="Y866" s="116"/>
      <c r="Z866" s="116"/>
      <c r="AA866" s="116"/>
      <c r="AB866" s="116"/>
      <c r="AC866" s="116"/>
      <c r="AD866" s="116"/>
      <c r="AE866" s="116"/>
      <c r="AF866" s="116"/>
      <c r="AG866" s="116"/>
      <c r="AH866" s="116"/>
      <c r="AI866" s="116"/>
      <c r="AJ866" s="116"/>
      <c r="AK866" s="116"/>
      <c r="AL866" s="116"/>
      <c r="AM866" s="116"/>
      <c r="AN866" s="116"/>
      <c r="AO866" s="116"/>
      <c r="AP866" s="116"/>
      <c r="AQ866" s="116"/>
      <c r="AR866" s="116"/>
      <c r="AS866" s="116"/>
      <c r="AT866" s="116"/>
      <c r="AU866" s="116"/>
      <c r="AV866" s="116"/>
      <c r="AW866" s="117"/>
    </row>
    <row r="867" ht="15.75" customHeight="1">
      <c r="A867" s="28"/>
      <c r="B867" s="28"/>
      <c r="C867" s="28"/>
      <c r="D867" s="28"/>
      <c r="E867" s="28"/>
      <c r="F867" s="28"/>
      <c r="G867" s="28"/>
      <c r="H867" s="28"/>
      <c r="I867" s="28"/>
      <c r="J867" s="28"/>
      <c r="K867" s="28"/>
      <c r="L867" s="28"/>
      <c r="M867" s="115"/>
      <c r="N867" s="115"/>
      <c r="O867" s="115"/>
      <c r="P867" s="115"/>
      <c r="Q867" s="115"/>
      <c r="R867" s="115"/>
      <c r="S867" s="115"/>
      <c r="T867" s="115"/>
      <c r="U867" s="116"/>
      <c r="V867" s="116"/>
      <c r="W867" s="116"/>
      <c r="X867" s="116"/>
      <c r="Y867" s="116"/>
      <c r="Z867" s="116"/>
      <c r="AA867" s="116"/>
      <c r="AB867" s="116"/>
      <c r="AC867" s="116"/>
      <c r="AD867" s="116"/>
      <c r="AE867" s="116"/>
      <c r="AF867" s="116"/>
      <c r="AG867" s="116"/>
      <c r="AH867" s="116"/>
      <c r="AI867" s="116"/>
      <c r="AJ867" s="116"/>
      <c r="AK867" s="116"/>
      <c r="AL867" s="116"/>
      <c r="AM867" s="116"/>
      <c r="AN867" s="116"/>
      <c r="AO867" s="116"/>
      <c r="AP867" s="116"/>
      <c r="AQ867" s="116"/>
      <c r="AR867" s="116"/>
      <c r="AS867" s="116"/>
      <c r="AT867" s="116"/>
      <c r="AU867" s="116"/>
      <c r="AV867" s="116"/>
      <c r="AW867" s="117"/>
    </row>
    <row r="868" ht="15.75" customHeight="1">
      <c r="A868" s="28"/>
      <c r="B868" s="28"/>
      <c r="C868" s="28"/>
      <c r="D868" s="28"/>
      <c r="E868" s="28"/>
      <c r="F868" s="28"/>
      <c r="G868" s="28"/>
      <c r="H868" s="28"/>
      <c r="I868" s="28"/>
      <c r="J868" s="28"/>
      <c r="K868" s="28"/>
      <c r="L868" s="28"/>
      <c r="M868" s="115"/>
      <c r="N868" s="115"/>
      <c r="O868" s="115"/>
      <c r="P868" s="115"/>
      <c r="Q868" s="115"/>
      <c r="R868" s="115"/>
      <c r="S868" s="115"/>
      <c r="T868" s="115"/>
      <c r="U868" s="116"/>
      <c r="V868" s="116"/>
      <c r="W868" s="116"/>
      <c r="X868" s="116"/>
      <c r="Y868" s="116"/>
      <c r="Z868" s="116"/>
      <c r="AA868" s="116"/>
      <c r="AB868" s="116"/>
      <c r="AC868" s="116"/>
      <c r="AD868" s="116"/>
      <c r="AE868" s="116"/>
      <c r="AF868" s="116"/>
      <c r="AG868" s="116"/>
      <c r="AH868" s="116"/>
      <c r="AI868" s="116"/>
      <c r="AJ868" s="116"/>
      <c r="AK868" s="116"/>
      <c r="AL868" s="116"/>
      <c r="AM868" s="116"/>
      <c r="AN868" s="116"/>
      <c r="AO868" s="116"/>
      <c r="AP868" s="116"/>
      <c r="AQ868" s="116"/>
      <c r="AR868" s="116"/>
      <c r="AS868" s="116"/>
      <c r="AT868" s="116"/>
      <c r="AU868" s="116"/>
      <c r="AV868" s="116"/>
      <c r="AW868" s="117"/>
    </row>
    <row r="869" ht="15.75" customHeight="1">
      <c r="A869" s="28"/>
      <c r="B869" s="28"/>
      <c r="C869" s="28"/>
      <c r="D869" s="28"/>
      <c r="E869" s="28"/>
      <c r="F869" s="28"/>
      <c r="G869" s="28"/>
      <c r="H869" s="28"/>
      <c r="I869" s="28"/>
      <c r="J869" s="28"/>
      <c r="K869" s="28"/>
      <c r="L869" s="28"/>
      <c r="M869" s="115"/>
      <c r="N869" s="115"/>
      <c r="O869" s="115"/>
      <c r="P869" s="115"/>
      <c r="Q869" s="115"/>
      <c r="R869" s="115"/>
      <c r="S869" s="115"/>
      <c r="T869" s="115"/>
      <c r="U869" s="116"/>
      <c r="V869" s="116"/>
      <c r="W869" s="116"/>
      <c r="X869" s="116"/>
      <c r="Y869" s="116"/>
      <c r="Z869" s="116"/>
      <c r="AA869" s="116"/>
      <c r="AB869" s="116"/>
      <c r="AC869" s="116"/>
      <c r="AD869" s="116"/>
      <c r="AE869" s="116"/>
      <c r="AF869" s="116"/>
      <c r="AG869" s="116"/>
      <c r="AH869" s="116"/>
      <c r="AI869" s="116"/>
      <c r="AJ869" s="116"/>
      <c r="AK869" s="116"/>
      <c r="AL869" s="116"/>
      <c r="AM869" s="116"/>
      <c r="AN869" s="116"/>
      <c r="AO869" s="116"/>
      <c r="AP869" s="116"/>
      <c r="AQ869" s="116"/>
      <c r="AR869" s="116"/>
      <c r="AS869" s="116"/>
      <c r="AT869" s="116"/>
      <c r="AU869" s="116"/>
      <c r="AV869" s="116"/>
      <c r="AW869" s="117"/>
    </row>
    <row r="870" ht="15.75" customHeight="1">
      <c r="A870" s="28"/>
      <c r="B870" s="28"/>
      <c r="C870" s="28"/>
      <c r="D870" s="28"/>
      <c r="E870" s="28"/>
      <c r="F870" s="28"/>
      <c r="G870" s="28"/>
      <c r="H870" s="28"/>
      <c r="I870" s="28"/>
      <c r="J870" s="28"/>
      <c r="K870" s="28"/>
      <c r="L870" s="28"/>
      <c r="M870" s="115"/>
      <c r="N870" s="115"/>
      <c r="O870" s="115"/>
      <c r="P870" s="115"/>
      <c r="Q870" s="115"/>
      <c r="R870" s="115"/>
      <c r="S870" s="115"/>
      <c r="T870" s="115"/>
      <c r="U870" s="116"/>
      <c r="V870" s="116"/>
      <c r="W870" s="116"/>
      <c r="X870" s="116"/>
      <c r="Y870" s="116"/>
      <c r="Z870" s="116"/>
      <c r="AA870" s="116"/>
      <c r="AB870" s="116"/>
      <c r="AC870" s="116"/>
      <c r="AD870" s="116"/>
      <c r="AE870" s="116"/>
      <c r="AF870" s="116"/>
      <c r="AG870" s="116"/>
      <c r="AH870" s="116"/>
      <c r="AI870" s="116"/>
      <c r="AJ870" s="116"/>
      <c r="AK870" s="116"/>
      <c r="AL870" s="116"/>
      <c r="AM870" s="116"/>
      <c r="AN870" s="116"/>
      <c r="AO870" s="116"/>
      <c r="AP870" s="116"/>
      <c r="AQ870" s="116"/>
      <c r="AR870" s="116"/>
      <c r="AS870" s="116"/>
      <c r="AT870" s="116"/>
      <c r="AU870" s="116"/>
      <c r="AV870" s="116"/>
      <c r="AW870" s="117"/>
    </row>
    <row r="871" ht="15.75" customHeight="1">
      <c r="A871" s="28"/>
      <c r="B871" s="28"/>
      <c r="C871" s="28"/>
      <c r="D871" s="28"/>
      <c r="E871" s="28"/>
      <c r="F871" s="28"/>
      <c r="G871" s="28"/>
      <c r="H871" s="28"/>
      <c r="I871" s="28"/>
      <c r="J871" s="28"/>
      <c r="K871" s="28"/>
      <c r="L871" s="28"/>
      <c r="M871" s="115"/>
      <c r="N871" s="115"/>
      <c r="O871" s="115"/>
      <c r="P871" s="115"/>
      <c r="Q871" s="115"/>
      <c r="R871" s="115"/>
      <c r="S871" s="115"/>
      <c r="T871" s="115"/>
      <c r="U871" s="116"/>
      <c r="V871" s="116"/>
      <c r="W871" s="116"/>
      <c r="X871" s="116"/>
      <c r="Y871" s="116"/>
      <c r="Z871" s="116"/>
      <c r="AA871" s="116"/>
      <c r="AB871" s="116"/>
      <c r="AC871" s="116"/>
      <c r="AD871" s="116"/>
      <c r="AE871" s="116"/>
      <c r="AF871" s="116"/>
      <c r="AG871" s="116"/>
      <c r="AH871" s="116"/>
      <c r="AI871" s="116"/>
      <c r="AJ871" s="116"/>
      <c r="AK871" s="116"/>
      <c r="AL871" s="116"/>
      <c r="AM871" s="116"/>
      <c r="AN871" s="116"/>
      <c r="AO871" s="116"/>
      <c r="AP871" s="116"/>
      <c r="AQ871" s="116"/>
      <c r="AR871" s="116"/>
      <c r="AS871" s="116"/>
      <c r="AT871" s="116"/>
      <c r="AU871" s="116"/>
      <c r="AV871" s="116"/>
      <c r="AW871" s="117"/>
    </row>
    <row r="872" ht="15.75" customHeight="1">
      <c r="A872" s="28"/>
      <c r="B872" s="28"/>
      <c r="C872" s="28"/>
      <c r="D872" s="28"/>
      <c r="E872" s="28"/>
      <c r="F872" s="28"/>
      <c r="G872" s="28"/>
      <c r="H872" s="28"/>
      <c r="I872" s="28"/>
      <c r="J872" s="28"/>
      <c r="K872" s="28"/>
      <c r="L872" s="28"/>
      <c r="M872" s="115"/>
      <c r="N872" s="115"/>
      <c r="O872" s="115"/>
      <c r="P872" s="115"/>
      <c r="Q872" s="115"/>
      <c r="R872" s="115"/>
      <c r="S872" s="115"/>
      <c r="T872" s="115"/>
      <c r="U872" s="116"/>
      <c r="V872" s="116"/>
      <c r="W872" s="116"/>
      <c r="X872" s="116"/>
      <c r="Y872" s="116"/>
      <c r="Z872" s="116"/>
      <c r="AA872" s="116"/>
      <c r="AB872" s="116"/>
      <c r="AC872" s="116"/>
      <c r="AD872" s="116"/>
      <c r="AE872" s="116"/>
      <c r="AF872" s="116"/>
      <c r="AG872" s="116"/>
      <c r="AH872" s="116"/>
      <c r="AI872" s="116"/>
      <c r="AJ872" s="116"/>
      <c r="AK872" s="116"/>
      <c r="AL872" s="116"/>
      <c r="AM872" s="116"/>
      <c r="AN872" s="116"/>
      <c r="AO872" s="116"/>
      <c r="AP872" s="116"/>
      <c r="AQ872" s="116"/>
      <c r="AR872" s="116"/>
      <c r="AS872" s="116"/>
      <c r="AT872" s="116"/>
      <c r="AU872" s="116"/>
      <c r="AV872" s="116"/>
      <c r="AW872" s="117"/>
    </row>
    <row r="873" ht="15.75" customHeight="1">
      <c r="A873" s="28"/>
      <c r="B873" s="28"/>
      <c r="C873" s="28"/>
      <c r="D873" s="28"/>
      <c r="E873" s="28"/>
      <c r="F873" s="28"/>
      <c r="G873" s="28"/>
      <c r="H873" s="28"/>
      <c r="I873" s="28"/>
      <c r="J873" s="28"/>
      <c r="K873" s="28"/>
      <c r="L873" s="28"/>
      <c r="M873" s="115"/>
      <c r="N873" s="115"/>
      <c r="O873" s="115"/>
      <c r="P873" s="115"/>
      <c r="Q873" s="115"/>
      <c r="R873" s="115"/>
      <c r="S873" s="115"/>
      <c r="T873" s="115"/>
      <c r="U873" s="116"/>
      <c r="V873" s="116"/>
      <c r="W873" s="116"/>
      <c r="X873" s="116"/>
      <c r="Y873" s="116"/>
      <c r="Z873" s="116"/>
      <c r="AA873" s="116"/>
      <c r="AB873" s="116"/>
      <c r="AC873" s="116"/>
      <c r="AD873" s="116"/>
      <c r="AE873" s="116"/>
      <c r="AF873" s="116"/>
      <c r="AG873" s="116"/>
      <c r="AH873" s="116"/>
      <c r="AI873" s="116"/>
      <c r="AJ873" s="116"/>
      <c r="AK873" s="116"/>
      <c r="AL873" s="116"/>
      <c r="AM873" s="116"/>
      <c r="AN873" s="116"/>
      <c r="AO873" s="116"/>
      <c r="AP873" s="116"/>
      <c r="AQ873" s="116"/>
      <c r="AR873" s="116"/>
      <c r="AS873" s="116"/>
      <c r="AT873" s="116"/>
      <c r="AU873" s="116"/>
      <c r="AV873" s="116"/>
      <c r="AW873" s="117"/>
    </row>
    <row r="874" ht="15.75" customHeight="1">
      <c r="A874" s="28"/>
      <c r="B874" s="28"/>
      <c r="C874" s="28"/>
      <c r="D874" s="28"/>
      <c r="E874" s="28"/>
      <c r="F874" s="28"/>
      <c r="G874" s="28"/>
      <c r="H874" s="28"/>
      <c r="I874" s="28"/>
      <c r="J874" s="28"/>
      <c r="K874" s="28"/>
      <c r="L874" s="28"/>
      <c r="M874" s="115"/>
      <c r="N874" s="115"/>
      <c r="O874" s="115"/>
      <c r="P874" s="115"/>
      <c r="Q874" s="115"/>
      <c r="R874" s="115"/>
      <c r="S874" s="115"/>
      <c r="T874" s="115"/>
      <c r="U874" s="116"/>
      <c r="V874" s="116"/>
      <c r="W874" s="116"/>
      <c r="X874" s="116"/>
      <c r="Y874" s="116"/>
      <c r="Z874" s="116"/>
      <c r="AA874" s="116"/>
      <c r="AB874" s="116"/>
      <c r="AC874" s="116"/>
      <c r="AD874" s="116"/>
      <c r="AE874" s="116"/>
      <c r="AF874" s="116"/>
      <c r="AG874" s="116"/>
      <c r="AH874" s="116"/>
      <c r="AI874" s="116"/>
      <c r="AJ874" s="116"/>
      <c r="AK874" s="116"/>
      <c r="AL874" s="116"/>
      <c r="AM874" s="116"/>
      <c r="AN874" s="116"/>
      <c r="AO874" s="116"/>
      <c r="AP874" s="116"/>
      <c r="AQ874" s="116"/>
      <c r="AR874" s="116"/>
      <c r="AS874" s="116"/>
      <c r="AT874" s="116"/>
      <c r="AU874" s="116"/>
      <c r="AV874" s="116"/>
      <c r="AW874" s="117"/>
    </row>
    <row r="875" ht="15.75" customHeight="1">
      <c r="A875" s="28"/>
      <c r="B875" s="28"/>
      <c r="C875" s="28"/>
      <c r="D875" s="28"/>
      <c r="E875" s="28"/>
      <c r="F875" s="28"/>
      <c r="G875" s="28"/>
      <c r="H875" s="28"/>
      <c r="I875" s="28"/>
      <c r="J875" s="28"/>
      <c r="K875" s="28"/>
      <c r="L875" s="28"/>
      <c r="M875" s="115"/>
      <c r="N875" s="115"/>
      <c r="O875" s="115"/>
      <c r="P875" s="115"/>
      <c r="Q875" s="115"/>
      <c r="R875" s="115"/>
      <c r="S875" s="115"/>
      <c r="T875" s="115"/>
      <c r="U875" s="116"/>
      <c r="V875" s="116"/>
      <c r="W875" s="116"/>
      <c r="X875" s="116"/>
      <c r="Y875" s="116"/>
      <c r="Z875" s="116"/>
      <c r="AA875" s="116"/>
      <c r="AB875" s="116"/>
      <c r="AC875" s="116"/>
      <c r="AD875" s="116"/>
      <c r="AE875" s="116"/>
      <c r="AF875" s="116"/>
      <c r="AG875" s="116"/>
      <c r="AH875" s="116"/>
      <c r="AI875" s="116"/>
      <c r="AJ875" s="116"/>
      <c r="AK875" s="116"/>
      <c r="AL875" s="116"/>
      <c r="AM875" s="116"/>
      <c r="AN875" s="116"/>
      <c r="AO875" s="116"/>
      <c r="AP875" s="116"/>
      <c r="AQ875" s="116"/>
      <c r="AR875" s="116"/>
      <c r="AS875" s="116"/>
      <c r="AT875" s="116"/>
      <c r="AU875" s="116"/>
      <c r="AV875" s="116"/>
      <c r="AW875" s="117"/>
    </row>
    <row r="876" ht="15.75" customHeight="1">
      <c r="A876" s="28"/>
      <c r="B876" s="28"/>
      <c r="C876" s="28"/>
      <c r="D876" s="28"/>
      <c r="E876" s="28"/>
      <c r="F876" s="28"/>
      <c r="G876" s="28"/>
      <c r="H876" s="28"/>
      <c r="I876" s="28"/>
      <c r="J876" s="28"/>
      <c r="K876" s="28"/>
      <c r="L876" s="28"/>
      <c r="M876" s="115"/>
      <c r="N876" s="115"/>
      <c r="O876" s="115"/>
      <c r="P876" s="115"/>
      <c r="Q876" s="115"/>
      <c r="R876" s="115"/>
      <c r="S876" s="115"/>
      <c r="T876" s="115"/>
      <c r="U876" s="116"/>
      <c r="V876" s="116"/>
      <c r="W876" s="116"/>
      <c r="X876" s="116"/>
      <c r="Y876" s="116"/>
      <c r="Z876" s="116"/>
      <c r="AA876" s="116"/>
      <c r="AB876" s="116"/>
      <c r="AC876" s="116"/>
      <c r="AD876" s="116"/>
      <c r="AE876" s="116"/>
      <c r="AF876" s="116"/>
      <c r="AG876" s="116"/>
      <c r="AH876" s="116"/>
      <c r="AI876" s="116"/>
      <c r="AJ876" s="116"/>
      <c r="AK876" s="116"/>
      <c r="AL876" s="116"/>
      <c r="AM876" s="116"/>
      <c r="AN876" s="116"/>
      <c r="AO876" s="116"/>
      <c r="AP876" s="116"/>
      <c r="AQ876" s="116"/>
      <c r="AR876" s="116"/>
      <c r="AS876" s="116"/>
      <c r="AT876" s="116"/>
      <c r="AU876" s="116"/>
      <c r="AV876" s="116"/>
      <c r="AW876" s="117"/>
    </row>
    <row r="877" ht="15.75" customHeight="1">
      <c r="A877" s="28"/>
      <c r="B877" s="28"/>
      <c r="C877" s="28"/>
      <c r="D877" s="28"/>
      <c r="E877" s="28"/>
      <c r="F877" s="28"/>
      <c r="G877" s="28"/>
      <c r="H877" s="28"/>
      <c r="I877" s="28"/>
      <c r="J877" s="28"/>
      <c r="K877" s="28"/>
      <c r="L877" s="28"/>
      <c r="M877" s="115"/>
      <c r="N877" s="115"/>
      <c r="O877" s="115"/>
      <c r="P877" s="115"/>
      <c r="Q877" s="115"/>
      <c r="R877" s="115"/>
      <c r="S877" s="115"/>
      <c r="T877" s="115"/>
      <c r="U877" s="116"/>
      <c r="V877" s="116"/>
      <c r="W877" s="116"/>
      <c r="X877" s="116"/>
      <c r="Y877" s="116"/>
      <c r="Z877" s="116"/>
      <c r="AA877" s="116"/>
      <c r="AB877" s="116"/>
      <c r="AC877" s="116"/>
      <c r="AD877" s="116"/>
      <c r="AE877" s="116"/>
      <c r="AF877" s="116"/>
      <c r="AG877" s="116"/>
      <c r="AH877" s="116"/>
      <c r="AI877" s="116"/>
      <c r="AJ877" s="116"/>
      <c r="AK877" s="116"/>
      <c r="AL877" s="116"/>
      <c r="AM877" s="116"/>
      <c r="AN877" s="116"/>
      <c r="AO877" s="116"/>
      <c r="AP877" s="116"/>
      <c r="AQ877" s="116"/>
      <c r="AR877" s="116"/>
      <c r="AS877" s="116"/>
      <c r="AT877" s="116"/>
      <c r="AU877" s="116"/>
      <c r="AV877" s="116"/>
      <c r="AW877" s="117"/>
    </row>
    <row r="878" ht="15.75" customHeight="1">
      <c r="A878" s="28"/>
      <c r="B878" s="28"/>
      <c r="C878" s="28"/>
      <c r="D878" s="28"/>
      <c r="E878" s="28"/>
      <c r="F878" s="28"/>
      <c r="G878" s="28"/>
      <c r="H878" s="28"/>
      <c r="I878" s="28"/>
      <c r="J878" s="28"/>
      <c r="K878" s="28"/>
      <c r="L878" s="28"/>
      <c r="M878" s="115"/>
      <c r="N878" s="115"/>
      <c r="O878" s="115"/>
      <c r="P878" s="115"/>
      <c r="Q878" s="115"/>
      <c r="R878" s="115"/>
      <c r="S878" s="115"/>
      <c r="T878" s="115"/>
      <c r="U878" s="116"/>
      <c r="V878" s="116"/>
      <c r="W878" s="116"/>
      <c r="X878" s="116"/>
      <c r="Y878" s="116"/>
      <c r="Z878" s="116"/>
      <c r="AA878" s="116"/>
      <c r="AB878" s="116"/>
      <c r="AC878" s="116"/>
      <c r="AD878" s="116"/>
      <c r="AE878" s="116"/>
      <c r="AF878" s="116"/>
      <c r="AG878" s="116"/>
      <c r="AH878" s="116"/>
      <c r="AI878" s="116"/>
      <c r="AJ878" s="116"/>
      <c r="AK878" s="116"/>
      <c r="AL878" s="116"/>
      <c r="AM878" s="116"/>
      <c r="AN878" s="116"/>
      <c r="AO878" s="116"/>
      <c r="AP878" s="116"/>
      <c r="AQ878" s="116"/>
      <c r="AR878" s="116"/>
      <c r="AS878" s="116"/>
      <c r="AT878" s="116"/>
      <c r="AU878" s="116"/>
      <c r="AV878" s="116"/>
      <c r="AW878" s="117"/>
    </row>
    <row r="879" ht="15.75" customHeight="1">
      <c r="A879" s="28"/>
      <c r="B879" s="28"/>
      <c r="C879" s="28"/>
      <c r="D879" s="28"/>
      <c r="E879" s="28"/>
      <c r="F879" s="28"/>
      <c r="G879" s="28"/>
      <c r="H879" s="28"/>
      <c r="I879" s="28"/>
      <c r="J879" s="28"/>
      <c r="K879" s="28"/>
      <c r="L879" s="28"/>
      <c r="M879" s="115"/>
      <c r="N879" s="115"/>
      <c r="O879" s="115"/>
      <c r="P879" s="115"/>
      <c r="Q879" s="115"/>
      <c r="R879" s="115"/>
      <c r="S879" s="115"/>
      <c r="T879" s="115"/>
      <c r="U879" s="116"/>
      <c r="V879" s="116"/>
      <c r="W879" s="116"/>
      <c r="X879" s="116"/>
      <c r="Y879" s="116"/>
      <c r="Z879" s="116"/>
      <c r="AA879" s="116"/>
      <c r="AB879" s="116"/>
      <c r="AC879" s="116"/>
      <c r="AD879" s="116"/>
      <c r="AE879" s="116"/>
      <c r="AF879" s="116"/>
      <c r="AG879" s="116"/>
      <c r="AH879" s="116"/>
      <c r="AI879" s="116"/>
      <c r="AJ879" s="116"/>
      <c r="AK879" s="116"/>
      <c r="AL879" s="116"/>
      <c r="AM879" s="116"/>
      <c r="AN879" s="116"/>
      <c r="AO879" s="116"/>
      <c r="AP879" s="116"/>
      <c r="AQ879" s="116"/>
      <c r="AR879" s="116"/>
      <c r="AS879" s="116"/>
      <c r="AT879" s="116"/>
      <c r="AU879" s="116"/>
      <c r="AV879" s="116"/>
      <c r="AW879" s="117"/>
    </row>
    <row r="880" ht="15.75" customHeight="1">
      <c r="A880" s="28"/>
      <c r="B880" s="28"/>
      <c r="C880" s="28"/>
      <c r="D880" s="28"/>
      <c r="E880" s="28"/>
      <c r="F880" s="28"/>
      <c r="G880" s="28"/>
      <c r="H880" s="28"/>
      <c r="I880" s="28"/>
      <c r="J880" s="28"/>
      <c r="K880" s="28"/>
      <c r="L880" s="28"/>
      <c r="M880" s="115"/>
      <c r="N880" s="115"/>
      <c r="O880" s="115"/>
      <c r="P880" s="115"/>
      <c r="Q880" s="115"/>
      <c r="R880" s="115"/>
      <c r="S880" s="115"/>
      <c r="T880" s="115"/>
      <c r="U880" s="116"/>
      <c r="V880" s="116"/>
      <c r="W880" s="116"/>
      <c r="X880" s="116"/>
      <c r="Y880" s="116"/>
      <c r="Z880" s="116"/>
      <c r="AA880" s="116"/>
      <c r="AB880" s="116"/>
      <c r="AC880" s="116"/>
      <c r="AD880" s="116"/>
      <c r="AE880" s="116"/>
      <c r="AF880" s="116"/>
      <c r="AG880" s="116"/>
      <c r="AH880" s="116"/>
      <c r="AI880" s="116"/>
      <c r="AJ880" s="116"/>
      <c r="AK880" s="116"/>
      <c r="AL880" s="116"/>
      <c r="AM880" s="116"/>
      <c r="AN880" s="116"/>
      <c r="AO880" s="116"/>
      <c r="AP880" s="116"/>
      <c r="AQ880" s="116"/>
      <c r="AR880" s="116"/>
      <c r="AS880" s="116"/>
      <c r="AT880" s="116"/>
      <c r="AU880" s="116"/>
      <c r="AV880" s="116"/>
      <c r="AW880" s="117"/>
    </row>
    <row r="881" ht="15.75" customHeight="1">
      <c r="A881" s="28"/>
      <c r="B881" s="28"/>
      <c r="C881" s="28"/>
      <c r="D881" s="28"/>
      <c r="E881" s="28"/>
      <c r="F881" s="28"/>
      <c r="G881" s="28"/>
      <c r="H881" s="28"/>
      <c r="I881" s="28"/>
      <c r="J881" s="28"/>
      <c r="K881" s="28"/>
      <c r="L881" s="28"/>
      <c r="M881" s="115"/>
      <c r="N881" s="115"/>
      <c r="O881" s="115"/>
      <c r="P881" s="115"/>
      <c r="Q881" s="115"/>
      <c r="R881" s="115"/>
      <c r="S881" s="115"/>
      <c r="T881" s="115"/>
      <c r="U881" s="116"/>
      <c r="V881" s="116"/>
      <c r="W881" s="116"/>
      <c r="X881" s="116"/>
      <c r="Y881" s="116"/>
      <c r="Z881" s="116"/>
      <c r="AA881" s="116"/>
      <c r="AB881" s="116"/>
      <c r="AC881" s="116"/>
      <c r="AD881" s="116"/>
      <c r="AE881" s="116"/>
      <c r="AF881" s="116"/>
      <c r="AG881" s="116"/>
      <c r="AH881" s="116"/>
      <c r="AI881" s="116"/>
      <c r="AJ881" s="116"/>
      <c r="AK881" s="116"/>
      <c r="AL881" s="116"/>
      <c r="AM881" s="116"/>
      <c r="AN881" s="116"/>
      <c r="AO881" s="116"/>
      <c r="AP881" s="116"/>
      <c r="AQ881" s="116"/>
      <c r="AR881" s="116"/>
      <c r="AS881" s="116"/>
      <c r="AT881" s="116"/>
      <c r="AU881" s="116"/>
      <c r="AV881" s="116"/>
      <c r="AW881" s="117"/>
    </row>
    <row r="882" ht="15.75" customHeight="1">
      <c r="A882" s="28"/>
      <c r="B882" s="28"/>
      <c r="C882" s="28"/>
      <c r="D882" s="28"/>
      <c r="E882" s="28"/>
      <c r="F882" s="28"/>
      <c r="G882" s="28"/>
      <c r="H882" s="28"/>
      <c r="I882" s="28"/>
      <c r="J882" s="28"/>
      <c r="K882" s="28"/>
      <c r="L882" s="28"/>
      <c r="M882" s="115"/>
      <c r="N882" s="115"/>
      <c r="O882" s="115"/>
      <c r="P882" s="115"/>
      <c r="Q882" s="115"/>
      <c r="R882" s="115"/>
      <c r="S882" s="115"/>
      <c r="T882" s="115"/>
      <c r="U882" s="116"/>
      <c r="V882" s="116"/>
      <c r="W882" s="116"/>
      <c r="X882" s="116"/>
      <c r="Y882" s="116"/>
      <c r="Z882" s="116"/>
      <c r="AA882" s="116"/>
      <c r="AB882" s="116"/>
      <c r="AC882" s="116"/>
      <c r="AD882" s="116"/>
      <c r="AE882" s="116"/>
      <c r="AF882" s="116"/>
      <c r="AG882" s="116"/>
      <c r="AH882" s="116"/>
      <c r="AI882" s="116"/>
      <c r="AJ882" s="116"/>
      <c r="AK882" s="116"/>
      <c r="AL882" s="116"/>
      <c r="AM882" s="116"/>
      <c r="AN882" s="116"/>
      <c r="AO882" s="116"/>
      <c r="AP882" s="116"/>
      <c r="AQ882" s="116"/>
      <c r="AR882" s="116"/>
      <c r="AS882" s="116"/>
      <c r="AT882" s="116"/>
      <c r="AU882" s="116"/>
      <c r="AV882" s="116"/>
      <c r="AW882" s="117"/>
    </row>
    <row r="883" ht="15.75" customHeight="1">
      <c r="A883" s="28"/>
      <c r="B883" s="28"/>
      <c r="C883" s="28"/>
      <c r="D883" s="28"/>
      <c r="E883" s="28"/>
      <c r="F883" s="28"/>
      <c r="G883" s="28"/>
      <c r="H883" s="28"/>
      <c r="I883" s="28"/>
      <c r="J883" s="28"/>
      <c r="K883" s="28"/>
      <c r="L883" s="28"/>
      <c r="M883" s="115"/>
      <c r="N883" s="115"/>
      <c r="O883" s="115"/>
      <c r="P883" s="115"/>
      <c r="Q883" s="115"/>
      <c r="R883" s="115"/>
      <c r="S883" s="115"/>
      <c r="T883" s="115"/>
      <c r="U883" s="116"/>
      <c r="V883" s="116"/>
      <c r="W883" s="116"/>
      <c r="X883" s="116"/>
      <c r="Y883" s="116"/>
      <c r="Z883" s="116"/>
      <c r="AA883" s="116"/>
      <c r="AB883" s="116"/>
      <c r="AC883" s="116"/>
      <c r="AD883" s="116"/>
      <c r="AE883" s="116"/>
      <c r="AF883" s="116"/>
      <c r="AG883" s="116"/>
      <c r="AH883" s="116"/>
      <c r="AI883" s="116"/>
      <c r="AJ883" s="116"/>
      <c r="AK883" s="116"/>
      <c r="AL883" s="116"/>
      <c r="AM883" s="116"/>
      <c r="AN883" s="116"/>
      <c r="AO883" s="116"/>
      <c r="AP883" s="116"/>
      <c r="AQ883" s="116"/>
      <c r="AR883" s="116"/>
      <c r="AS883" s="116"/>
      <c r="AT883" s="116"/>
      <c r="AU883" s="116"/>
      <c r="AV883" s="116"/>
      <c r="AW883" s="117"/>
    </row>
    <row r="884" ht="15.75" customHeight="1">
      <c r="A884" s="28"/>
      <c r="B884" s="28"/>
      <c r="C884" s="28"/>
      <c r="D884" s="28"/>
      <c r="E884" s="28"/>
      <c r="F884" s="28"/>
      <c r="G884" s="28"/>
      <c r="H884" s="28"/>
      <c r="I884" s="28"/>
      <c r="J884" s="28"/>
      <c r="K884" s="28"/>
      <c r="L884" s="28"/>
      <c r="M884" s="115"/>
      <c r="N884" s="115"/>
      <c r="O884" s="115"/>
      <c r="P884" s="115"/>
      <c r="Q884" s="115"/>
      <c r="R884" s="115"/>
      <c r="S884" s="115"/>
      <c r="T884" s="115"/>
      <c r="U884" s="116"/>
      <c r="V884" s="116"/>
      <c r="W884" s="116"/>
      <c r="X884" s="116"/>
      <c r="Y884" s="116"/>
      <c r="Z884" s="116"/>
      <c r="AA884" s="116"/>
      <c r="AB884" s="116"/>
      <c r="AC884" s="116"/>
      <c r="AD884" s="116"/>
      <c r="AE884" s="116"/>
      <c r="AF884" s="116"/>
      <c r="AG884" s="116"/>
      <c r="AH884" s="116"/>
      <c r="AI884" s="116"/>
      <c r="AJ884" s="116"/>
      <c r="AK884" s="116"/>
      <c r="AL884" s="116"/>
      <c r="AM884" s="116"/>
      <c r="AN884" s="116"/>
      <c r="AO884" s="116"/>
      <c r="AP884" s="116"/>
      <c r="AQ884" s="116"/>
      <c r="AR884" s="116"/>
      <c r="AS884" s="116"/>
      <c r="AT884" s="116"/>
      <c r="AU884" s="116"/>
      <c r="AV884" s="116"/>
      <c r="AW884" s="117"/>
    </row>
    <row r="885" ht="15.75" customHeight="1">
      <c r="A885" s="28"/>
      <c r="B885" s="28"/>
      <c r="C885" s="28"/>
      <c r="D885" s="28"/>
      <c r="E885" s="28"/>
      <c r="F885" s="28"/>
      <c r="G885" s="28"/>
      <c r="H885" s="28"/>
      <c r="I885" s="28"/>
      <c r="J885" s="28"/>
      <c r="K885" s="28"/>
      <c r="L885" s="28"/>
      <c r="M885" s="115"/>
      <c r="N885" s="115"/>
      <c r="O885" s="115"/>
      <c r="P885" s="115"/>
      <c r="Q885" s="115"/>
      <c r="R885" s="115"/>
      <c r="S885" s="115"/>
      <c r="T885" s="115"/>
      <c r="U885" s="116"/>
      <c r="V885" s="116"/>
      <c r="W885" s="116"/>
      <c r="X885" s="116"/>
      <c r="Y885" s="116"/>
      <c r="Z885" s="116"/>
      <c r="AA885" s="116"/>
      <c r="AB885" s="116"/>
      <c r="AC885" s="116"/>
      <c r="AD885" s="116"/>
      <c r="AE885" s="116"/>
      <c r="AF885" s="116"/>
      <c r="AG885" s="116"/>
      <c r="AH885" s="116"/>
      <c r="AI885" s="116"/>
      <c r="AJ885" s="116"/>
      <c r="AK885" s="116"/>
      <c r="AL885" s="116"/>
      <c r="AM885" s="116"/>
      <c r="AN885" s="116"/>
      <c r="AO885" s="116"/>
      <c r="AP885" s="116"/>
      <c r="AQ885" s="116"/>
      <c r="AR885" s="116"/>
      <c r="AS885" s="116"/>
      <c r="AT885" s="116"/>
      <c r="AU885" s="116"/>
      <c r="AV885" s="116"/>
      <c r="AW885" s="117"/>
    </row>
    <row r="886" ht="15.75" customHeight="1">
      <c r="A886" s="28"/>
      <c r="B886" s="28"/>
      <c r="C886" s="28"/>
      <c r="D886" s="28"/>
      <c r="E886" s="28"/>
      <c r="F886" s="28"/>
      <c r="G886" s="28"/>
      <c r="H886" s="28"/>
      <c r="I886" s="28"/>
      <c r="J886" s="28"/>
      <c r="K886" s="28"/>
      <c r="L886" s="28"/>
      <c r="M886" s="115"/>
      <c r="N886" s="115"/>
      <c r="O886" s="115"/>
      <c r="P886" s="115"/>
      <c r="Q886" s="115"/>
      <c r="R886" s="115"/>
      <c r="S886" s="115"/>
      <c r="T886" s="115"/>
      <c r="U886" s="116"/>
      <c r="V886" s="116"/>
      <c r="W886" s="116"/>
      <c r="X886" s="116"/>
      <c r="Y886" s="116"/>
      <c r="Z886" s="116"/>
      <c r="AA886" s="116"/>
      <c r="AB886" s="116"/>
      <c r="AC886" s="116"/>
      <c r="AD886" s="116"/>
      <c r="AE886" s="116"/>
      <c r="AF886" s="116"/>
      <c r="AG886" s="116"/>
      <c r="AH886" s="116"/>
      <c r="AI886" s="116"/>
      <c r="AJ886" s="116"/>
      <c r="AK886" s="116"/>
      <c r="AL886" s="116"/>
      <c r="AM886" s="116"/>
      <c r="AN886" s="116"/>
      <c r="AO886" s="116"/>
      <c r="AP886" s="116"/>
      <c r="AQ886" s="116"/>
      <c r="AR886" s="116"/>
      <c r="AS886" s="116"/>
      <c r="AT886" s="116"/>
      <c r="AU886" s="116"/>
      <c r="AV886" s="116"/>
      <c r="AW886" s="117"/>
    </row>
    <row r="887" ht="15.75" customHeight="1">
      <c r="A887" s="28"/>
      <c r="B887" s="28"/>
      <c r="C887" s="28"/>
      <c r="D887" s="28"/>
      <c r="E887" s="28"/>
      <c r="F887" s="28"/>
      <c r="G887" s="28"/>
      <c r="H887" s="28"/>
      <c r="I887" s="28"/>
      <c r="J887" s="28"/>
      <c r="K887" s="28"/>
      <c r="L887" s="28"/>
      <c r="M887" s="115"/>
      <c r="N887" s="115"/>
      <c r="O887" s="115"/>
      <c r="P887" s="115"/>
      <c r="Q887" s="115"/>
      <c r="R887" s="115"/>
      <c r="S887" s="115"/>
      <c r="T887" s="115"/>
      <c r="U887" s="116"/>
      <c r="V887" s="116"/>
      <c r="W887" s="116"/>
      <c r="X887" s="116"/>
      <c r="Y887" s="116"/>
      <c r="Z887" s="116"/>
      <c r="AA887" s="116"/>
      <c r="AB887" s="116"/>
      <c r="AC887" s="116"/>
      <c r="AD887" s="116"/>
      <c r="AE887" s="116"/>
      <c r="AF887" s="116"/>
      <c r="AG887" s="116"/>
      <c r="AH887" s="116"/>
      <c r="AI887" s="116"/>
      <c r="AJ887" s="116"/>
      <c r="AK887" s="116"/>
      <c r="AL887" s="116"/>
      <c r="AM887" s="116"/>
      <c r="AN887" s="116"/>
      <c r="AO887" s="116"/>
      <c r="AP887" s="116"/>
      <c r="AQ887" s="116"/>
      <c r="AR887" s="116"/>
      <c r="AS887" s="116"/>
      <c r="AT887" s="116"/>
      <c r="AU887" s="116"/>
      <c r="AV887" s="116"/>
      <c r="AW887" s="117"/>
    </row>
    <row r="888" ht="15.75" customHeight="1">
      <c r="A888" s="28"/>
      <c r="B888" s="28"/>
      <c r="C888" s="28"/>
      <c r="D888" s="28"/>
      <c r="E888" s="28"/>
      <c r="F888" s="28"/>
      <c r="G888" s="28"/>
      <c r="H888" s="28"/>
      <c r="I888" s="28"/>
      <c r="J888" s="28"/>
      <c r="K888" s="28"/>
      <c r="L888" s="28"/>
      <c r="M888" s="115"/>
      <c r="N888" s="115"/>
      <c r="O888" s="115"/>
      <c r="P888" s="115"/>
      <c r="Q888" s="115"/>
      <c r="R888" s="115"/>
      <c r="S888" s="115"/>
      <c r="T888" s="115"/>
      <c r="U888" s="116"/>
      <c r="V888" s="116"/>
      <c r="W888" s="116"/>
      <c r="X888" s="116"/>
      <c r="Y888" s="116"/>
      <c r="Z888" s="116"/>
      <c r="AA888" s="116"/>
      <c r="AB888" s="116"/>
      <c r="AC888" s="116"/>
      <c r="AD888" s="116"/>
      <c r="AE888" s="116"/>
      <c r="AF888" s="116"/>
      <c r="AG888" s="116"/>
      <c r="AH888" s="116"/>
      <c r="AI888" s="116"/>
      <c r="AJ888" s="116"/>
      <c r="AK888" s="116"/>
      <c r="AL888" s="116"/>
      <c r="AM888" s="116"/>
      <c r="AN888" s="116"/>
      <c r="AO888" s="116"/>
      <c r="AP888" s="116"/>
      <c r="AQ888" s="116"/>
      <c r="AR888" s="116"/>
      <c r="AS888" s="116"/>
      <c r="AT888" s="116"/>
      <c r="AU888" s="116"/>
      <c r="AV888" s="116"/>
      <c r="AW888" s="117"/>
    </row>
    <row r="889" ht="15.75" customHeight="1">
      <c r="A889" s="28"/>
      <c r="B889" s="28"/>
      <c r="C889" s="28"/>
      <c r="D889" s="28"/>
      <c r="E889" s="28"/>
      <c r="F889" s="28"/>
      <c r="G889" s="28"/>
      <c r="H889" s="28"/>
      <c r="I889" s="28"/>
      <c r="J889" s="28"/>
      <c r="K889" s="28"/>
      <c r="L889" s="28"/>
      <c r="M889" s="115"/>
      <c r="N889" s="115"/>
      <c r="O889" s="115"/>
      <c r="P889" s="115"/>
      <c r="Q889" s="115"/>
      <c r="R889" s="115"/>
      <c r="S889" s="115"/>
      <c r="T889" s="115"/>
      <c r="U889" s="116"/>
      <c r="V889" s="116"/>
      <c r="W889" s="116"/>
      <c r="X889" s="116"/>
      <c r="Y889" s="116"/>
      <c r="Z889" s="116"/>
      <c r="AA889" s="116"/>
      <c r="AB889" s="116"/>
      <c r="AC889" s="116"/>
      <c r="AD889" s="116"/>
      <c r="AE889" s="116"/>
      <c r="AF889" s="116"/>
      <c r="AG889" s="116"/>
      <c r="AH889" s="116"/>
      <c r="AI889" s="116"/>
      <c r="AJ889" s="116"/>
      <c r="AK889" s="116"/>
      <c r="AL889" s="116"/>
      <c r="AM889" s="116"/>
      <c r="AN889" s="116"/>
      <c r="AO889" s="116"/>
      <c r="AP889" s="116"/>
      <c r="AQ889" s="116"/>
      <c r="AR889" s="116"/>
      <c r="AS889" s="116"/>
      <c r="AT889" s="116"/>
      <c r="AU889" s="116"/>
      <c r="AV889" s="116"/>
      <c r="AW889" s="117"/>
    </row>
    <row r="890" ht="15.75" customHeight="1">
      <c r="A890" s="28"/>
      <c r="B890" s="28"/>
      <c r="C890" s="28"/>
      <c r="D890" s="28"/>
      <c r="E890" s="28"/>
      <c r="F890" s="28"/>
      <c r="G890" s="28"/>
      <c r="H890" s="28"/>
      <c r="I890" s="28"/>
      <c r="J890" s="28"/>
      <c r="K890" s="28"/>
      <c r="L890" s="28"/>
      <c r="M890" s="115"/>
      <c r="N890" s="115"/>
      <c r="O890" s="115"/>
      <c r="P890" s="115"/>
      <c r="Q890" s="115"/>
      <c r="R890" s="115"/>
      <c r="S890" s="115"/>
      <c r="T890" s="115"/>
      <c r="U890" s="116"/>
      <c r="V890" s="116"/>
      <c r="W890" s="116"/>
      <c r="X890" s="116"/>
      <c r="Y890" s="116"/>
      <c r="Z890" s="116"/>
      <c r="AA890" s="116"/>
      <c r="AB890" s="116"/>
      <c r="AC890" s="116"/>
      <c r="AD890" s="116"/>
      <c r="AE890" s="116"/>
      <c r="AF890" s="116"/>
      <c r="AG890" s="116"/>
      <c r="AH890" s="116"/>
      <c r="AI890" s="116"/>
      <c r="AJ890" s="116"/>
      <c r="AK890" s="116"/>
      <c r="AL890" s="116"/>
      <c r="AM890" s="116"/>
      <c r="AN890" s="116"/>
      <c r="AO890" s="116"/>
      <c r="AP890" s="116"/>
      <c r="AQ890" s="116"/>
      <c r="AR890" s="116"/>
      <c r="AS890" s="116"/>
      <c r="AT890" s="116"/>
      <c r="AU890" s="116"/>
      <c r="AV890" s="116"/>
      <c r="AW890" s="117"/>
    </row>
    <row r="891" ht="15.75" customHeight="1">
      <c r="A891" s="28"/>
      <c r="B891" s="28"/>
      <c r="C891" s="28"/>
      <c r="D891" s="28"/>
      <c r="E891" s="28"/>
      <c r="F891" s="28"/>
      <c r="G891" s="28"/>
      <c r="H891" s="28"/>
      <c r="I891" s="28"/>
      <c r="J891" s="28"/>
      <c r="K891" s="28"/>
      <c r="L891" s="28"/>
      <c r="M891" s="115"/>
      <c r="N891" s="115"/>
      <c r="O891" s="115"/>
      <c r="P891" s="115"/>
      <c r="Q891" s="115"/>
      <c r="R891" s="115"/>
      <c r="S891" s="115"/>
      <c r="T891" s="115"/>
      <c r="U891" s="116"/>
      <c r="V891" s="116"/>
      <c r="W891" s="116"/>
      <c r="X891" s="116"/>
      <c r="Y891" s="116"/>
      <c r="Z891" s="116"/>
      <c r="AA891" s="116"/>
      <c r="AB891" s="116"/>
      <c r="AC891" s="116"/>
      <c r="AD891" s="116"/>
      <c r="AE891" s="116"/>
      <c r="AF891" s="116"/>
      <c r="AG891" s="116"/>
      <c r="AH891" s="116"/>
      <c r="AI891" s="116"/>
      <c r="AJ891" s="116"/>
      <c r="AK891" s="116"/>
      <c r="AL891" s="116"/>
      <c r="AM891" s="116"/>
      <c r="AN891" s="116"/>
      <c r="AO891" s="116"/>
      <c r="AP891" s="116"/>
      <c r="AQ891" s="116"/>
      <c r="AR891" s="116"/>
      <c r="AS891" s="116"/>
      <c r="AT891" s="116"/>
      <c r="AU891" s="116"/>
      <c r="AV891" s="116"/>
      <c r="AW891" s="117"/>
    </row>
    <row r="892" ht="15.75" customHeight="1">
      <c r="A892" s="28"/>
      <c r="B892" s="28"/>
      <c r="C892" s="28"/>
      <c r="D892" s="28"/>
      <c r="E892" s="28"/>
      <c r="F892" s="28"/>
      <c r="G892" s="28"/>
      <c r="H892" s="28"/>
      <c r="I892" s="28"/>
      <c r="J892" s="28"/>
      <c r="K892" s="28"/>
      <c r="L892" s="28"/>
      <c r="M892" s="115"/>
      <c r="N892" s="115"/>
      <c r="O892" s="115"/>
      <c r="P892" s="115"/>
      <c r="Q892" s="115"/>
      <c r="R892" s="115"/>
      <c r="S892" s="115"/>
      <c r="T892" s="115"/>
      <c r="U892" s="116"/>
      <c r="V892" s="116"/>
      <c r="W892" s="116"/>
      <c r="X892" s="116"/>
      <c r="Y892" s="116"/>
      <c r="Z892" s="116"/>
      <c r="AA892" s="116"/>
      <c r="AB892" s="116"/>
      <c r="AC892" s="116"/>
      <c r="AD892" s="116"/>
      <c r="AE892" s="116"/>
      <c r="AF892" s="116"/>
      <c r="AG892" s="116"/>
      <c r="AH892" s="116"/>
      <c r="AI892" s="116"/>
      <c r="AJ892" s="116"/>
      <c r="AK892" s="116"/>
      <c r="AL892" s="116"/>
      <c r="AM892" s="116"/>
      <c r="AN892" s="116"/>
      <c r="AO892" s="116"/>
      <c r="AP892" s="116"/>
      <c r="AQ892" s="116"/>
      <c r="AR892" s="116"/>
      <c r="AS892" s="116"/>
      <c r="AT892" s="116"/>
      <c r="AU892" s="116"/>
      <c r="AV892" s="116"/>
      <c r="AW892" s="117"/>
    </row>
    <row r="893" ht="15.75" customHeight="1">
      <c r="A893" s="28"/>
      <c r="B893" s="28"/>
      <c r="C893" s="28"/>
      <c r="D893" s="28"/>
      <c r="E893" s="28"/>
      <c r="F893" s="28"/>
      <c r="G893" s="28"/>
      <c r="H893" s="28"/>
      <c r="I893" s="28"/>
      <c r="J893" s="28"/>
      <c r="K893" s="28"/>
      <c r="L893" s="28"/>
      <c r="M893" s="115"/>
      <c r="N893" s="115"/>
      <c r="O893" s="115"/>
      <c r="P893" s="115"/>
      <c r="Q893" s="115"/>
      <c r="R893" s="115"/>
      <c r="S893" s="115"/>
      <c r="T893" s="115"/>
      <c r="U893" s="116"/>
      <c r="V893" s="116"/>
      <c r="W893" s="116"/>
      <c r="X893" s="116"/>
      <c r="Y893" s="116"/>
      <c r="Z893" s="116"/>
      <c r="AA893" s="116"/>
      <c r="AB893" s="116"/>
      <c r="AC893" s="116"/>
      <c r="AD893" s="116"/>
      <c r="AE893" s="116"/>
      <c r="AF893" s="116"/>
      <c r="AG893" s="116"/>
      <c r="AH893" s="116"/>
      <c r="AI893" s="116"/>
      <c r="AJ893" s="116"/>
      <c r="AK893" s="116"/>
      <c r="AL893" s="116"/>
      <c r="AM893" s="116"/>
      <c r="AN893" s="116"/>
      <c r="AO893" s="116"/>
      <c r="AP893" s="116"/>
      <c r="AQ893" s="116"/>
      <c r="AR893" s="116"/>
      <c r="AS893" s="116"/>
      <c r="AT893" s="116"/>
      <c r="AU893" s="116"/>
      <c r="AV893" s="116"/>
      <c r="AW893" s="117"/>
    </row>
    <row r="894" ht="15.75" customHeight="1">
      <c r="A894" s="28"/>
      <c r="B894" s="28"/>
      <c r="C894" s="28"/>
      <c r="D894" s="28"/>
      <c r="E894" s="28"/>
      <c r="F894" s="28"/>
      <c r="G894" s="28"/>
      <c r="H894" s="28"/>
      <c r="I894" s="28"/>
      <c r="J894" s="28"/>
      <c r="K894" s="28"/>
      <c r="L894" s="28"/>
      <c r="M894" s="115"/>
      <c r="N894" s="115"/>
      <c r="O894" s="115"/>
      <c r="P894" s="115"/>
      <c r="Q894" s="115"/>
      <c r="R894" s="115"/>
      <c r="S894" s="115"/>
      <c r="T894" s="115"/>
      <c r="U894" s="116"/>
      <c r="V894" s="116"/>
      <c r="W894" s="116"/>
      <c r="X894" s="116"/>
      <c r="Y894" s="116"/>
      <c r="Z894" s="116"/>
      <c r="AA894" s="116"/>
      <c r="AB894" s="116"/>
      <c r="AC894" s="116"/>
      <c r="AD894" s="116"/>
      <c r="AE894" s="116"/>
      <c r="AF894" s="116"/>
      <c r="AG894" s="116"/>
      <c r="AH894" s="116"/>
      <c r="AI894" s="116"/>
      <c r="AJ894" s="116"/>
      <c r="AK894" s="116"/>
      <c r="AL894" s="116"/>
      <c r="AM894" s="116"/>
      <c r="AN894" s="116"/>
      <c r="AO894" s="116"/>
      <c r="AP894" s="116"/>
      <c r="AQ894" s="116"/>
      <c r="AR894" s="116"/>
      <c r="AS894" s="116"/>
      <c r="AT894" s="116"/>
      <c r="AU894" s="116"/>
      <c r="AV894" s="116"/>
      <c r="AW894" s="117"/>
    </row>
    <row r="895" ht="15.75" customHeight="1">
      <c r="A895" s="28"/>
      <c r="B895" s="28"/>
      <c r="C895" s="28"/>
      <c r="D895" s="28"/>
      <c r="E895" s="28"/>
      <c r="F895" s="28"/>
      <c r="G895" s="28"/>
      <c r="H895" s="28"/>
      <c r="I895" s="28"/>
      <c r="J895" s="28"/>
      <c r="K895" s="28"/>
      <c r="L895" s="28"/>
      <c r="M895" s="115"/>
      <c r="N895" s="115"/>
      <c r="O895" s="115"/>
      <c r="P895" s="115"/>
      <c r="Q895" s="115"/>
      <c r="R895" s="115"/>
      <c r="S895" s="115"/>
      <c r="T895" s="115"/>
      <c r="U895" s="116"/>
      <c r="V895" s="116"/>
      <c r="W895" s="116"/>
      <c r="X895" s="116"/>
      <c r="Y895" s="116"/>
      <c r="Z895" s="116"/>
      <c r="AA895" s="116"/>
      <c r="AB895" s="116"/>
      <c r="AC895" s="116"/>
      <c r="AD895" s="116"/>
      <c r="AE895" s="116"/>
      <c r="AF895" s="116"/>
      <c r="AG895" s="116"/>
      <c r="AH895" s="116"/>
      <c r="AI895" s="116"/>
      <c r="AJ895" s="116"/>
      <c r="AK895" s="116"/>
      <c r="AL895" s="116"/>
      <c r="AM895" s="116"/>
      <c r="AN895" s="116"/>
      <c r="AO895" s="116"/>
      <c r="AP895" s="116"/>
      <c r="AQ895" s="116"/>
      <c r="AR895" s="116"/>
      <c r="AS895" s="116"/>
      <c r="AT895" s="116"/>
      <c r="AU895" s="116"/>
      <c r="AV895" s="116"/>
      <c r="AW895" s="117"/>
    </row>
    <row r="896" ht="15.75" customHeight="1">
      <c r="A896" s="28"/>
      <c r="B896" s="28"/>
      <c r="C896" s="28"/>
      <c r="D896" s="28"/>
      <c r="E896" s="28"/>
      <c r="F896" s="28"/>
      <c r="G896" s="28"/>
      <c r="H896" s="28"/>
      <c r="I896" s="28"/>
      <c r="J896" s="28"/>
      <c r="K896" s="28"/>
      <c r="L896" s="28"/>
      <c r="M896" s="115"/>
      <c r="N896" s="115"/>
      <c r="O896" s="115"/>
      <c r="P896" s="115"/>
      <c r="Q896" s="115"/>
      <c r="R896" s="115"/>
      <c r="S896" s="115"/>
      <c r="T896" s="115"/>
      <c r="U896" s="116"/>
      <c r="V896" s="116"/>
      <c r="W896" s="116"/>
      <c r="X896" s="116"/>
      <c r="Y896" s="116"/>
      <c r="Z896" s="116"/>
      <c r="AA896" s="116"/>
      <c r="AB896" s="116"/>
      <c r="AC896" s="116"/>
      <c r="AD896" s="116"/>
      <c r="AE896" s="116"/>
      <c r="AF896" s="116"/>
      <c r="AG896" s="116"/>
      <c r="AH896" s="116"/>
      <c r="AI896" s="116"/>
      <c r="AJ896" s="116"/>
      <c r="AK896" s="116"/>
      <c r="AL896" s="116"/>
      <c r="AM896" s="116"/>
      <c r="AN896" s="116"/>
      <c r="AO896" s="116"/>
      <c r="AP896" s="116"/>
      <c r="AQ896" s="116"/>
      <c r="AR896" s="116"/>
      <c r="AS896" s="116"/>
      <c r="AT896" s="116"/>
      <c r="AU896" s="116"/>
      <c r="AV896" s="116"/>
      <c r="AW896" s="117"/>
    </row>
    <row r="897" ht="15.75" customHeight="1">
      <c r="A897" s="28"/>
      <c r="B897" s="28"/>
      <c r="C897" s="28"/>
      <c r="D897" s="28"/>
      <c r="E897" s="28"/>
      <c r="F897" s="28"/>
      <c r="G897" s="28"/>
      <c r="H897" s="28"/>
      <c r="I897" s="28"/>
      <c r="J897" s="28"/>
      <c r="K897" s="28"/>
      <c r="L897" s="28"/>
      <c r="M897" s="115"/>
      <c r="N897" s="115"/>
      <c r="O897" s="115"/>
      <c r="P897" s="115"/>
      <c r="Q897" s="115"/>
      <c r="R897" s="115"/>
      <c r="S897" s="115"/>
      <c r="T897" s="115"/>
      <c r="U897" s="116"/>
      <c r="V897" s="116"/>
      <c r="W897" s="116"/>
      <c r="X897" s="116"/>
      <c r="Y897" s="116"/>
      <c r="Z897" s="116"/>
      <c r="AA897" s="116"/>
      <c r="AB897" s="116"/>
      <c r="AC897" s="116"/>
      <c r="AD897" s="116"/>
      <c r="AE897" s="116"/>
      <c r="AF897" s="116"/>
      <c r="AG897" s="116"/>
      <c r="AH897" s="116"/>
      <c r="AI897" s="116"/>
      <c r="AJ897" s="116"/>
      <c r="AK897" s="116"/>
      <c r="AL897" s="116"/>
      <c r="AM897" s="116"/>
      <c r="AN897" s="116"/>
      <c r="AO897" s="116"/>
      <c r="AP897" s="116"/>
      <c r="AQ897" s="116"/>
      <c r="AR897" s="116"/>
      <c r="AS897" s="116"/>
      <c r="AT897" s="116"/>
      <c r="AU897" s="116"/>
      <c r="AV897" s="116"/>
      <c r="AW897" s="117"/>
    </row>
    <row r="898" ht="15.75" customHeight="1">
      <c r="A898" s="28"/>
      <c r="B898" s="28"/>
      <c r="C898" s="28"/>
      <c r="D898" s="28"/>
      <c r="E898" s="28"/>
      <c r="F898" s="28"/>
      <c r="G898" s="28"/>
      <c r="H898" s="28"/>
      <c r="I898" s="28"/>
      <c r="J898" s="28"/>
      <c r="K898" s="28"/>
      <c r="L898" s="28"/>
      <c r="M898" s="115"/>
      <c r="N898" s="115"/>
      <c r="O898" s="115"/>
      <c r="P898" s="115"/>
      <c r="Q898" s="115"/>
      <c r="R898" s="115"/>
      <c r="S898" s="115"/>
      <c r="T898" s="115"/>
      <c r="U898" s="116"/>
      <c r="V898" s="116"/>
      <c r="W898" s="116"/>
      <c r="X898" s="116"/>
      <c r="Y898" s="116"/>
      <c r="Z898" s="116"/>
      <c r="AA898" s="116"/>
      <c r="AB898" s="116"/>
      <c r="AC898" s="116"/>
      <c r="AD898" s="116"/>
      <c r="AE898" s="116"/>
      <c r="AF898" s="116"/>
      <c r="AG898" s="116"/>
      <c r="AH898" s="116"/>
      <c r="AI898" s="116"/>
      <c r="AJ898" s="116"/>
      <c r="AK898" s="116"/>
      <c r="AL898" s="116"/>
      <c r="AM898" s="116"/>
      <c r="AN898" s="116"/>
      <c r="AO898" s="116"/>
      <c r="AP898" s="116"/>
      <c r="AQ898" s="116"/>
      <c r="AR898" s="116"/>
      <c r="AS898" s="116"/>
      <c r="AT898" s="116"/>
      <c r="AU898" s="116"/>
      <c r="AV898" s="116"/>
      <c r="AW898" s="117"/>
    </row>
    <row r="899" ht="15.75" customHeight="1">
      <c r="A899" s="28"/>
      <c r="B899" s="28"/>
      <c r="C899" s="28"/>
      <c r="D899" s="28"/>
      <c r="E899" s="28"/>
      <c r="F899" s="28"/>
      <c r="G899" s="28"/>
      <c r="H899" s="28"/>
      <c r="I899" s="28"/>
      <c r="J899" s="28"/>
      <c r="K899" s="28"/>
      <c r="L899" s="28"/>
      <c r="M899" s="115"/>
      <c r="N899" s="115"/>
      <c r="O899" s="115"/>
      <c r="P899" s="115"/>
      <c r="Q899" s="115"/>
      <c r="R899" s="115"/>
      <c r="S899" s="115"/>
      <c r="T899" s="115"/>
      <c r="U899" s="116"/>
      <c r="V899" s="116"/>
      <c r="W899" s="116"/>
      <c r="X899" s="116"/>
      <c r="Y899" s="116"/>
      <c r="Z899" s="116"/>
      <c r="AA899" s="116"/>
      <c r="AB899" s="116"/>
      <c r="AC899" s="116"/>
      <c r="AD899" s="116"/>
      <c r="AE899" s="116"/>
      <c r="AF899" s="116"/>
      <c r="AG899" s="116"/>
      <c r="AH899" s="116"/>
      <c r="AI899" s="116"/>
      <c r="AJ899" s="116"/>
      <c r="AK899" s="116"/>
      <c r="AL899" s="116"/>
      <c r="AM899" s="116"/>
      <c r="AN899" s="116"/>
      <c r="AO899" s="116"/>
      <c r="AP899" s="116"/>
      <c r="AQ899" s="116"/>
      <c r="AR899" s="116"/>
      <c r="AS899" s="116"/>
      <c r="AT899" s="116"/>
      <c r="AU899" s="116"/>
      <c r="AV899" s="116"/>
      <c r="AW899" s="117"/>
    </row>
    <row r="900" ht="15.75" customHeight="1">
      <c r="A900" s="28"/>
      <c r="B900" s="28"/>
      <c r="C900" s="28"/>
      <c r="D900" s="28"/>
      <c r="E900" s="28"/>
      <c r="F900" s="28"/>
      <c r="G900" s="28"/>
      <c r="H900" s="28"/>
      <c r="I900" s="28"/>
      <c r="J900" s="28"/>
      <c r="K900" s="28"/>
      <c r="L900" s="28"/>
      <c r="M900" s="115"/>
      <c r="N900" s="115"/>
      <c r="O900" s="115"/>
      <c r="P900" s="115"/>
      <c r="Q900" s="115"/>
      <c r="R900" s="115"/>
      <c r="S900" s="115"/>
      <c r="T900" s="115"/>
      <c r="U900" s="116"/>
      <c r="V900" s="116"/>
      <c r="W900" s="116"/>
      <c r="X900" s="116"/>
      <c r="Y900" s="116"/>
      <c r="Z900" s="116"/>
      <c r="AA900" s="116"/>
      <c r="AB900" s="116"/>
      <c r="AC900" s="116"/>
      <c r="AD900" s="116"/>
      <c r="AE900" s="116"/>
      <c r="AF900" s="116"/>
      <c r="AG900" s="116"/>
      <c r="AH900" s="116"/>
      <c r="AI900" s="116"/>
      <c r="AJ900" s="116"/>
      <c r="AK900" s="116"/>
      <c r="AL900" s="116"/>
      <c r="AM900" s="116"/>
      <c r="AN900" s="116"/>
      <c r="AO900" s="116"/>
      <c r="AP900" s="116"/>
      <c r="AQ900" s="116"/>
      <c r="AR900" s="116"/>
      <c r="AS900" s="116"/>
      <c r="AT900" s="116"/>
      <c r="AU900" s="116"/>
      <c r="AV900" s="116"/>
      <c r="AW900" s="117"/>
    </row>
    <row r="901" ht="15.75" customHeight="1">
      <c r="A901" s="28"/>
      <c r="B901" s="28"/>
      <c r="C901" s="28"/>
      <c r="D901" s="28"/>
      <c r="E901" s="28"/>
      <c r="F901" s="28"/>
      <c r="G901" s="28"/>
      <c r="H901" s="28"/>
      <c r="I901" s="28"/>
      <c r="J901" s="28"/>
      <c r="K901" s="28"/>
      <c r="L901" s="28"/>
      <c r="M901" s="115"/>
      <c r="N901" s="115"/>
      <c r="O901" s="115"/>
      <c r="P901" s="115"/>
      <c r="Q901" s="115"/>
      <c r="R901" s="115"/>
      <c r="S901" s="115"/>
      <c r="T901" s="115"/>
      <c r="U901" s="116"/>
      <c r="V901" s="116"/>
      <c r="W901" s="116"/>
      <c r="X901" s="116"/>
      <c r="Y901" s="116"/>
      <c r="Z901" s="116"/>
      <c r="AA901" s="116"/>
      <c r="AB901" s="116"/>
      <c r="AC901" s="116"/>
      <c r="AD901" s="116"/>
      <c r="AE901" s="116"/>
      <c r="AF901" s="116"/>
      <c r="AG901" s="116"/>
      <c r="AH901" s="116"/>
      <c r="AI901" s="116"/>
      <c r="AJ901" s="116"/>
      <c r="AK901" s="116"/>
      <c r="AL901" s="116"/>
      <c r="AM901" s="116"/>
      <c r="AN901" s="116"/>
      <c r="AO901" s="116"/>
      <c r="AP901" s="116"/>
      <c r="AQ901" s="116"/>
      <c r="AR901" s="116"/>
      <c r="AS901" s="116"/>
      <c r="AT901" s="116"/>
      <c r="AU901" s="116"/>
      <c r="AV901" s="116"/>
      <c r="AW901" s="117"/>
    </row>
    <row r="902" ht="15.75" customHeight="1">
      <c r="A902" s="28"/>
      <c r="B902" s="28"/>
      <c r="C902" s="28"/>
      <c r="D902" s="28"/>
      <c r="E902" s="28"/>
      <c r="F902" s="28"/>
      <c r="G902" s="28"/>
      <c r="H902" s="28"/>
      <c r="I902" s="28"/>
      <c r="J902" s="28"/>
      <c r="K902" s="28"/>
      <c r="L902" s="28"/>
      <c r="M902" s="115"/>
      <c r="N902" s="115"/>
      <c r="O902" s="115"/>
      <c r="P902" s="115"/>
      <c r="Q902" s="115"/>
      <c r="R902" s="115"/>
      <c r="S902" s="115"/>
      <c r="T902" s="115"/>
      <c r="U902" s="116"/>
      <c r="V902" s="116"/>
      <c r="W902" s="116"/>
      <c r="X902" s="116"/>
      <c r="Y902" s="116"/>
      <c r="Z902" s="116"/>
      <c r="AA902" s="116"/>
      <c r="AB902" s="116"/>
      <c r="AC902" s="116"/>
      <c r="AD902" s="116"/>
      <c r="AE902" s="116"/>
      <c r="AF902" s="116"/>
      <c r="AG902" s="116"/>
      <c r="AH902" s="116"/>
      <c r="AI902" s="116"/>
      <c r="AJ902" s="116"/>
      <c r="AK902" s="116"/>
      <c r="AL902" s="116"/>
      <c r="AM902" s="116"/>
      <c r="AN902" s="116"/>
      <c r="AO902" s="116"/>
      <c r="AP902" s="116"/>
      <c r="AQ902" s="116"/>
      <c r="AR902" s="116"/>
      <c r="AS902" s="116"/>
      <c r="AT902" s="116"/>
      <c r="AU902" s="116"/>
      <c r="AV902" s="116"/>
      <c r="AW902" s="117"/>
    </row>
    <row r="903" ht="15.75" customHeight="1">
      <c r="A903" s="28"/>
      <c r="B903" s="28"/>
      <c r="C903" s="28"/>
      <c r="D903" s="28"/>
      <c r="E903" s="28"/>
      <c r="F903" s="28"/>
      <c r="G903" s="28"/>
      <c r="H903" s="28"/>
      <c r="I903" s="28"/>
      <c r="J903" s="28"/>
      <c r="K903" s="28"/>
      <c r="L903" s="28"/>
      <c r="M903" s="115"/>
      <c r="N903" s="115"/>
      <c r="O903" s="115"/>
      <c r="P903" s="115"/>
      <c r="Q903" s="115"/>
      <c r="R903" s="115"/>
      <c r="S903" s="115"/>
      <c r="T903" s="115"/>
      <c r="U903" s="116"/>
      <c r="V903" s="116"/>
      <c r="W903" s="116"/>
      <c r="X903" s="116"/>
      <c r="Y903" s="116"/>
      <c r="Z903" s="116"/>
      <c r="AA903" s="116"/>
      <c r="AB903" s="116"/>
      <c r="AC903" s="116"/>
      <c r="AD903" s="116"/>
      <c r="AE903" s="116"/>
      <c r="AF903" s="116"/>
      <c r="AG903" s="116"/>
      <c r="AH903" s="116"/>
      <c r="AI903" s="116"/>
      <c r="AJ903" s="116"/>
      <c r="AK903" s="116"/>
      <c r="AL903" s="116"/>
      <c r="AM903" s="116"/>
      <c r="AN903" s="116"/>
      <c r="AO903" s="116"/>
      <c r="AP903" s="116"/>
      <c r="AQ903" s="116"/>
      <c r="AR903" s="116"/>
      <c r="AS903" s="116"/>
      <c r="AT903" s="116"/>
      <c r="AU903" s="116"/>
      <c r="AV903" s="116"/>
      <c r="AW903" s="117"/>
    </row>
    <row r="904" ht="15.75" customHeight="1">
      <c r="A904" s="28"/>
      <c r="B904" s="28"/>
      <c r="C904" s="28"/>
      <c r="D904" s="28"/>
      <c r="E904" s="28"/>
      <c r="F904" s="28"/>
      <c r="G904" s="28"/>
      <c r="H904" s="28"/>
      <c r="I904" s="28"/>
      <c r="J904" s="28"/>
      <c r="K904" s="28"/>
      <c r="L904" s="28"/>
      <c r="M904" s="115"/>
      <c r="N904" s="115"/>
      <c r="O904" s="115"/>
      <c r="P904" s="115"/>
      <c r="Q904" s="115"/>
      <c r="R904" s="115"/>
      <c r="S904" s="115"/>
      <c r="T904" s="115"/>
      <c r="U904" s="116"/>
      <c r="V904" s="116"/>
      <c r="W904" s="116"/>
      <c r="X904" s="116"/>
      <c r="Y904" s="116"/>
      <c r="Z904" s="116"/>
      <c r="AA904" s="116"/>
      <c r="AB904" s="116"/>
      <c r="AC904" s="116"/>
      <c r="AD904" s="116"/>
      <c r="AE904" s="116"/>
      <c r="AF904" s="116"/>
      <c r="AG904" s="116"/>
      <c r="AH904" s="116"/>
      <c r="AI904" s="116"/>
      <c r="AJ904" s="116"/>
      <c r="AK904" s="116"/>
      <c r="AL904" s="116"/>
      <c r="AM904" s="116"/>
      <c r="AN904" s="116"/>
      <c r="AO904" s="116"/>
      <c r="AP904" s="116"/>
      <c r="AQ904" s="116"/>
      <c r="AR904" s="116"/>
      <c r="AS904" s="116"/>
      <c r="AT904" s="116"/>
      <c r="AU904" s="116"/>
      <c r="AV904" s="116"/>
      <c r="AW904" s="117"/>
    </row>
    <row r="905" ht="15.75" customHeight="1">
      <c r="A905" s="28"/>
      <c r="B905" s="28"/>
      <c r="C905" s="28"/>
      <c r="D905" s="28"/>
      <c r="E905" s="28"/>
      <c r="F905" s="28"/>
      <c r="G905" s="28"/>
      <c r="H905" s="28"/>
      <c r="I905" s="28"/>
      <c r="J905" s="28"/>
      <c r="K905" s="28"/>
      <c r="L905" s="28"/>
      <c r="M905" s="115"/>
      <c r="N905" s="115"/>
      <c r="O905" s="115"/>
      <c r="P905" s="115"/>
      <c r="Q905" s="115"/>
      <c r="R905" s="115"/>
      <c r="S905" s="115"/>
      <c r="T905" s="115"/>
      <c r="U905" s="116"/>
      <c r="V905" s="116"/>
      <c r="W905" s="116"/>
      <c r="X905" s="116"/>
      <c r="Y905" s="116"/>
      <c r="Z905" s="116"/>
      <c r="AA905" s="116"/>
      <c r="AB905" s="116"/>
      <c r="AC905" s="116"/>
      <c r="AD905" s="116"/>
      <c r="AE905" s="116"/>
      <c r="AF905" s="116"/>
      <c r="AG905" s="116"/>
      <c r="AH905" s="116"/>
      <c r="AI905" s="116"/>
      <c r="AJ905" s="116"/>
      <c r="AK905" s="116"/>
      <c r="AL905" s="116"/>
      <c r="AM905" s="116"/>
      <c r="AN905" s="116"/>
      <c r="AO905" s="116"/>
      <c r="AP905" s="116"/>
      <c r="AQ905" s="116"/>
      <c r="AR905" s="116"/>
      <c r="AS905" s="116"/>
      <c r="AT905" s="116"/>
      <c r="AU905" s="116"/>
      <c r="AV905" s="116"/>
      <c r="AW905" s="117"/>
    </row>
    <row r="906" ht="15.75" customHeight="1">
      <c r="A906" s="28"/>
      <c r="B906" s="28"/>
      <c r="C906" s="28"/>
      <c r="D906" s="28"/>
      <c r="E906" s="28"/>
      <c r="F906" s="28"/>
      <c r="G906" s="28"/>
      <c r="H906" s="28"/>
      <c r="I906" s="28"/>
      <c r="J906" s="28"/>
      <c r="K906" s="28"/>
      <c r="L906" s="28"/>
      <c r="M906" s="115"/>
      <c r="N906" s="115"/>
      <c r="O906" s="115"/>
      <c r="P906" s="115"/>
      <c r="Q906" s="115"/>
      <c r="R906" s="115"/>
      <c r="S906" s="115"/>
      <c r="T906" s="115"/>
      <c r="U906" s="116"/>
      <c r="V906" s="116"/>
      <c r="W906" s="116"/>
      <c r="X906" s="116"/>
      <c r="Y906" s="116"/>
      <c r="Z906" s="116"/>
      <c r="AA906" s="116"/>
      <c r="AB906" s="116"/>
      <c r="AC906" s="116"/>
      <c r="AD906" s="116"/>
      <c r="AE906" s="116"/>
      <c r="AF906" s="116"/>
      <c r="AG906" s="116"/>
      <c r="AH906" s="116"/>
      <c r="AI906" s="116"/>
      <c r="AJ906" s="116"/>
      <c r="AK906" s="116"/>
      <c r="AL906" s="116"/>
      <c r="AM906" s="116"/>
      <c r="AN906" s="116"/>
      <c r="AO906" s="116"/>
      <c r="AP906" s="116"/>
      <c r="AQ906" s="116"/>
      <c r="AR906" s="116"/>
      <c r="AS906" s="116"/>
      <c r="AT906" s="116"/>
      <c r="AU906" s="116"/>
      <c r="AV906" s="116"/>
      <c r="AW906" s="117"/>
    </row>
    <row r="907" ht="15.75" customHeight="1">
      <c r="A907" s="28"/>
      <c r="B907" s="28"/>
      <c r="C907" s="28"/>
      <c r="D907" s="28"/>
      <c r="E907" s="28"/>
      <c r="F907" s="28"/>
      <c r="G907" s="28"/>
      <c r="H907" s="28"/>
      <c r="I907" s="28"/>
      <c r="J907" s="28"/>
      <c r="K907" s="28"/>
      <c r="L907" s="28"/>
      <c r="M907" s="115"/>
      <c r="N907" s="115"/>
      <c r="O907" s="115"/>
      <c r="P907" s="115"/>
      <c r="Q907" s="115"/>
      <c r="R907" s="115"/>
      <c r="S907" s="115"/>
      <c r="T907" s="115"/>
      <c r="U907" s="116"/>
      <c r="V907" s="116"/>
      <c r="W907" s="116"/>
      <c r="X907" s="116"/>
      <c r="Y907" s="116"/>
      <c r="Z907" s="116"/>
      <c r="AA907" s="116"/>
      <c r="AB907" s="116"/>
      <c r="AC907" s="116"/>
      <c r="AD907" s="116"/>
      <c r="AE907" s="116"/>
      <c r="AF907" s="116"/>
      <c r="AG907" s="116"/>
      <c r="AH907" s="116"/>
      <c r="AI907" s="116"/>
      <c r="AJ907" s="116"/>
      <c r="AK907" s="116"/>
      <c r="AL907" s="116"/>
      <c r="AM907" s="116"/>
      <c r="AN907" s="116"/>
      <c r="AO907" s="116"/>
      <c r="AP907" s="116"/>
      <c r="AQ907" s="116"/>
      <c r="AR907" s="116"/>
      <c r="AS907" s="116"/>
      <c r="AT907" s="116"/>
      <c r="AU907" s="116"/>
      <c r="AV907" s="116"/>
      <c r="AW907" s="117"/>
    </row>
    <row r="908" ht="15.75" customHeight="1">
      <c r="A908" s="28"/>
      <c r="B908" s="28"/>
      <c r="C908" s="28"/>
      <c r="D908" s="28"/>
      <c r="E908" s="28"/>
      <c r="F908" s="28"/>
      <c r="G908" s="28"/>
      <c r="H908" s="28"/>
      <c r="I908" s="28"/>
      <c r="J908" s="28"/>
      <c r="K908" s="28"/>
      <c r="L908" s="28"/>
      <c r="M908" s="115"/>
      <c r="N908" s="115"/>
      <c r="O908" s="115"/>
      <c r="P908" s="115"/>
      <c r="Q908" s="115"/>
      <c r="R908" s="115"/>
      <c r="S908" s="115"/>
      <c r="T908" s="115"/>
      <c r="U908" s="116"/>
      <c r="V908" s="116"/>
      <c r="W908" s="116"/>
      <c r="X908" s="116"/>
      <c r="Y908" s="116"/>
      <c r="Z908" s="116"/>
      <c r="AA908" s="116"/>
      <c r="AB908" s="116"/>
      <c r="AC908" s="116"/>
      <c r="AD908" s="116"/>
      <c r="AE908" s="116"/>
      <c r="AF908" s="116"/>
      <c r="AG908" s="116"/>
      <c r="AH908" s="116"/>
      <c r="AI908" s="116"/>
      <c r="AJ908" s="116"/>
      <c r="AK908" s="116"/>
      <c r="AL908" s="116"/>
      <c r="AM908" s="116"/>
      <c r="AN908" s="116"/>
      <c r="AO908" s="116"/>
      <c r="AP908" s="116"/>
      <c r="AQ908" s="116"/>
      <c r="AR908" s="116"/>
      <c r="AS908" s="116"/>
      <c r="AT908" s="116"/>
      <c r="AU908" s="116"/>
      <c r="AV908" s="116"/>
      <c r="AW908" s="117"/>
    </row>
    <row r="909" ht="15.75" customHeight="1">
      <c r="A909" s="28"/>
      <c r="B909" s="28"/>
      <c r="C909" s="28"/>
      <c r="D909" s="28"/>
      <c r="E909" s="28"/>
      <c r="F909" s="28"/>
      <c r="G909" s="28"/>
      <c r="H909" s="28"/>
      <c r="I909" s="28"/>
      <c r="J909" s="28"/>
      <c r="K909" s="28"/>
      <c r="L909" s="28"/>
      <c r="M909" s="115"/>
      <c r="N909" s="115"/>
      <c r="O909" s="115"/>
      <c r="P909" s="115"/>
      <c r="Q909" s="115"/>
      <c r="R909" s="115"/>
      <c r="S909" s="115"/>
      <c r="T909" s="115"/>
      <c r="U909" s="116"/>
      <c r="V909" s="116"/>
      <c r="W909" s="116"/>
      <c r="X909" s="116"/>
      <c r="Y909" s="116"/>
      <c r="Z909" s="116"/>
      <c r="AA909" s="116"/>
      <c r="AB909" s="116"/>
      <c r="AC909" s="116"/>
      <c r="AD909" s="116"/>
      <c r="AE909" s="116"/>
      <c r="AF909" s="116"/>
      <c r="AG909" s="116"/>
      <c r="AH909" s="116"/>
      <c r="AI909" s="116"/>
      <c r="AJ909" s="116"/>
      <c r="AK909" s="116"/>
      <c r="AL909" s="116"/>
      <c r="AM909" s="116"/>
      <c r="AN909" s="116"/>
      <c r="AO909" s="116"/>
      <c r="AP909" s="116"/>
      <c r="AQ909" s="116"/>
      <c r="AR909" s="116"/>
      <c r="AS909" s="116"/>
      <c r="AT909" s="116"/>
      <c r="AU909" s="116"/>
      <c r="AV909" s="116"/>
      <c r="AW909" s="117"/>
    </row>
    <row r="910" ht="15.75" customHeight="1">
      <c r="A910" s="28"/>
      <c r="B910" s="28"/>
      <c r="C910" s="28"/>
      <c r="D910" s="28"/>
      <c r="E910" s="28"/>
      <c r="F910" s="28"/>
      <c r="G910" s="28"/>
      <c r="H910" s="28"/>
      <c r="I910" s="28"/>
      <c r="J910" s="28"/>
      <c r="K910" s="28"/>
      <c r="L910" s="28"/>
      <c r="M910" s="115"/>
      <c r="N910" s="115"/>
      <c r="O910" s="115"/>
      <c r="P910" s="115"/>
      <c r="Q910" s="115"/>
      <c r="R910" s="115"/>
      <c r="S910" s="115"/>
      <c r="T910" s="115"/>
      <c r="U910" s="116"/>
      <c r="V910" s="116"/>
      <c r="W910" s="116"/>
      <c r="X910" s="116"/>
      <c r="Y910" s="116"/>
      <c r="Z910" s="116"/>
      <c r="AA910" s="116"/>
      <c r="AB910" s="116"/>
      <c r="AC910" s="116"/>
      <c r="AD910" s="116"/>
      <c r="AE910" s="116"/>
      <c r="AF910" s="116"/>
      <c r="AG910" s="116"/>
      <c r="AH910" s="116"/>
      <c r="AI910" s="116"/>
      <c r="AJ910" s="116"/>
      <c r="AK910" s="116"/>
      <c r="AL910" s="116"/>
      <c r="AM910" s="116"/>
      <c r="AN910" s="116"/>
      <c r="AO910" s="116"/>
      <c r="AP910" s="116"/>
      <c r="AQ910" s="116"/>
      <c r="AR910" s="116"/>
      <c r="AS910" s="116"/>
      <c r="AT910" s="116"/>
      <c r="AU910" s="116"/>
      <c r="AV910" s="116"/>
      <c r="AW910" s="117"/>
    </row>
    <row r="911" ht="15.75" customHeight="1">
      <c r="A911" s="28"/>
      <c r="B911" s="28"/>
      <c r="C911" s="28"/>
      <c r="D911" s="28"/>
      <c r="E911" s="28"/>
      <c r="F911" s="28"/>
      <c r="G911" s="28"/>
      <c r="H911" s="28"/>
      <c r="I911" s="28"/>
      <c r="J911" s="28"/>
      <c r="K911" s="28"/>
      <c r="L911" s="28"/>
      <c r="M911" s="115"/>
      <c r="N911" s="115"/>
      <c r="O911" s="115"/>
      <c r="P911" s="115"/>
      <c r="Q911" s="115"/>
      <c r="R911" s="115"/>
      <c r="S911" s="115"/>
      <c r="T911" s="115"/>
      <c r="U911" s="116"/>
      <c r="V911" s="116"/>
      <c r="W911" s="116"/>
      <c r="X911" s="116"/>
      <c r="Y911" s="116"/>
      <c r="Z911" s="116"/>
      <c r="AA911" s="116"/>
      <c r="AB911" s="116"/>
      <c r="AC911" s="116"/>
      <c r="AD911" s="116"/>
      <c r="AE911" s="116"/>
      <c r="AF911" s="116"/>
      <c r="AG911" s="116"/>
      <c r="AH911" s="116"/>
      <c r="AI911" s="116"/>
      <c r="AJ911" s="116"/>
      <c r="AK911" s="116"/>
      <c r="AL911" s="116"/>
      <c r="AM911" s="116"/>
      <c r="AN911" s="116"/>
      <c r="AO911" s="116"/>
      <c r="AP911" s="116"/>
      <c r="AQ911" s="116"/>
      <c r="AR911" s="116"/>
      <c r="AS911" s="116"/>
      <c r="AT911" s="116"/>
      <c r="AU911" s="116"/>
      <c r="AV911" s="116"/>
      <c r="AW911" s="117"/>
    </row>
    <row r="912" ht="15.75" customHeight="1">
      <c r="A912" s="28"/>
      <c r="B912" s="28"/>
      <c r="C912" s="28"/>
      <c r="D912" s="28"/>
      <c r="E912" s="28"/>
      <c r="F912" s="28"/>
      <c r="G912" s="28"/>
      <c r="H912" s="28"/>
      <c r="I912" s="28"/>
      <c r="J912" s="28"/>
      <c r="K912" s="28"/>
      <c r="L912" s="28"/>
      <c r="M912" s="115"/>
      <c r="N912" s="115"/>
      <c r="O912" s="115"/>
      <c r="P912" s="115"/>
      <c r="Q912" s="115"/>
      <c r="R912" s="115"/>
      <c r="S912" s="115"/>
      <c r="T912" s="115"/>
      <c r="U912" s="116"/>
      <c r="V912" s="116"/>
      <c r="W912" s="116"/>
      <c r="X912" s="116"/>
      <c r="Y912" s="116"/>
      <c r="Z912" s="116"/>
      <c r="AA912" s="116"/>
      <c r="AB912" s="116"/>
      <c r="AC912" s="116"/>
      <c r="AD912" s="116"/>
      <c r="AE912" s="116"/>
      <c r="AF912" s="116"/>
      <c r="AG912" s="116"/>
      <c r="AH912" s="116"/>
      <c r="AI912" s="116"/>
      <c r="AJ912" s="116"/>
      <c r="AK912" s="116"/>
      <c r="AL912" s="116"/>
      <c r="AM912" s="116"/>
      <c r="AN912" s="116"/>
      <c r="AO912" s="116"/>
      <c r="AP912" s="116"/>
      <c r="AQ912" s="116"/>
      <c r="AR912" s="116"/>
      <c r="AS912" s="116"/>
      <c r="AT912" s="116"/>
      <c r="AU912" s="116"/>
      <c r="AV912" s="116"/>
      <c r="AW912" s="117"/>
    </row>
    <row r="913" ht="15.75" customHeight="1">
      <c r="A913" s="28"/>
      <c r="B913" s="28"/>
      <c r="C913" s="28"/>
      <c r="D913" s="28"/>
      <c r="E913" s="28"/>
      <c r="F913" s="28"/>
      <c r="G913" s="28"/>
      <c r="H913" s="28"/>
      <c r="I913" s="28"/>
      <c r="J913" s="28"/>
      <c r="K913" s="28"/>
      <c r="L913" s="28"/>
      <c r="M913" s="115"/>
      <c r="N913" s="115"/>
      <c r="O913" s="115"/>
      <c r="P913" s="115"/>
      <c r="Q913" s="115"/>
      <c r="R913" s="115"/>
      <c r="S913" s="115"/>
      <c r="T913" s="115"/>
      <c r="U913" s="116"/>
      <c r="V913" s="116"/>
      <c r="W913" s="116"/>
      <c r="X913" s="116"/>
      <c r="Y913" s="116"/>
      <c r="Z913" s="116"/>
      <c r="AA913" s="116"/>
      <c r="AB913" s="116"/>
      <c r="AC913" s="116"/>
      <c r="AD913" s="116"/>
      <c r="AE913" s="116"/>
      <c r="AF913" s="116"/>
      <c r="AG913" s="116"/>
      <c r="AH913" s="116"/>
      <c r="AI913" s="116"/>
      <c r="AJ913" s="116"/>
      <c r="AK913" s="116"/>
      <c r="AL913" s="116"/>
      <c r="AM913" s="116"/>
      <c r="AN913" s="116"/>
      <c r="AO913" s="116"/>
      <c r="AP913" s="116"/>
      <c r="AQ913" s="116"/>
      <c r="AR913" s="116"/>
      <c r="AS913" s="116"/>
      <c r="AT913" s="116"/>
      <c r="AU913" s="116"/>
      <c r="AV913" s="116"/>
      <c r="AW913" s="117"/>
    </row>
    <row r="914" ht="15.75" customHeight="1">
      <c r="A914" s="28"/>
      <c r="B914" s="28"/>
      <c r="C914" s="28"/>
      <c r="D914" s="28"/>
      <c r="E914" s="28"/>
      <c r="F914" s="28"/>
      <c r="G914" s="28"/>
      <c r="H914" s="28"/>
      <c r="I914" s="28"/>
      <c r="J914" s="28"/>
      <c r="K914" s="28"/>
      <c r="L914" s="28"/>
      <c r="M914" s="115"/>
      <c r="N914" s="115"/>
      <c r="O914" s="115"/>
      <c r="P914" s="115"/>
      <c r="Q914" s="115"/>
      <c r="R914" s="115"/>
      <c r="S914" s="115"/>
      <c r="T914" s="115"/>
      <c r="U914" s="116"/>
      <c r="V914" s="116"/>
      <c r="W914" s="116"/>
      <c r="X914" s="116"/>
      <c r="Y914" s="116"/>
      <c r="Z914" s="116"/>
      <c r="AA914" s="116"/>
      <c r="AB914" s="116"/>
      <c r="AC914" s="116"/>
      <c r="AD914" s="116"/>
      <c r="AE914" s="116"/>
      <c r="AF914" s="116"/>
      <c r="AG914" s="116"/>
      <c r="AH914" s="116"/>
      <c r="AI914" s="116"/>
      <c r="AJ914" s="116"/>
      <c r="AK914" s="116"/>
      <c r="AL914" s="116"/>
      <c r="AM914" s="116"/>
      <c r="AN914" s="116"/>
      <c r="AO914" s="116"/>
      <c r="AP914" s="116"/>
      <c r="AQ914" s="116"/>
      <c r="AR914" s="116"/>
      <c r="AS914" s="116"/>
      <c r="AT914" s="116"/>
      <c r="AU914" s="116"/>
      <c r="AV914" s="116"/>
      <c r="AW914" s="117"/>
    </row>
    <row r="915" ht="15.75" customHeight="1">
      <c r="A915" s="28"/>
      <c r="B915" s="28"/>
      <c r="C915" s="28"/>
      <c r="D915" s="28"/>
      <c r="E915" s="28"/>
      <c r="F915" s="28"/>
      <c r="G915" s="28"/>
      <c r="H915" s="28"/>
      <c r="I915" s="28"/>
      <c r="J915" s="28"/>
      <c r="K915" s="28"/>
      <c r="L915" s="28"/>
      <c r="M915" s="115"/>
      <c r="N915" s="115"/>
      <c r="O915" s="115"/>
      <c r="P915" s="115"/>
      <c r="Q915" s="115"/>
      <c r="R915" s="115"/>
      <c r="S915" s="115"/>
      <c r="T915" s="115"/>
      <c r="U915" s="116"/>
      <c r="V915" s="116"/>
      <c r="W915" s="116"/>
      <c r="X915" s="116"/>
      <c r="Y915" s="116"/>
      <c r="Z915" s="116"/>
      <c r="AA915" s="116"/>
      <c r="AB915" s="116"/>
      <c r="AC915" s="116"/>
      <c r="AD915" s="116"/>
      <c r="AE915" s="116"/>
      <c r="AF915" s="116"/>
      <c r="AG915" s="116"/>
      <c r="AH915" s="116"/>
      <c r="AI915" s="116"/>
      <c r="AJ915" s="116"/>
      <c r="AK915" s="116"/>
      <c r="AL915" s="116"/>
      <c r="AM915" s="116"/>
      <c r="AN915" s="116"/>
      <c r="AO915" s="116"/>
      <c r="AP915" s="116"/>
      <c r="AQ915" s="116"/>
      <c r="AR915" s="116"/>
      <c r="AS915" s="116"/>
      <c r="AT915" s="116"/>
      <c r="AU915" s="116"/>
      <c r="AV915" s="116"/>
      <c r="AW915" s="117"/>
    </row>
    <row r="916" ht="15.75" customHeight="1">
      <c r="A916" s="28"/>
      <c r="B916" s="28"/>
      <c r="C916" s="28"/>
      <c r="D916" s="28"/>
      <c r="E916" s="28"/>
      <c r="F916" s="28"/>
      <c r="G916" s="28"/>
      <c r="H916" s="28"/>
      <c r="I916" s="28"/>
      <c r="J916" s="28"/>
      <c r="K916" s="28"/>
      <c r="L916" s="28"/>
      <c r="M916" s="115"/>
      <c r="N916" s="115"/>
      <c r="O916" s="115"/>
      <c r="P916" s="115"/>
      <c r="Q916" s="115"/>
      <c r="R916" s="115"/>
      <c r="S916" s="115"/>
      <c r="T916" s="115"/>
      <c r="U916" s="116"/>
      <c r="V916" s="116"/>
      <c r="W916" s="116"/>
      <c r="X916" s="116"/>
      <c r="Y916" s="116"/>
      <c r="Z916" s="116"/>
      <c r="AA916" s="116"/>
      <c r="AB916" s="116"/>
      <c r="AC916" s="116"/>
      <c r="AD916" s="116"/>
      <c r="AE916" s="116"/>
      <c r="AF916" s="116"/>
      <c r="AG916" s="116"/>
      <c r="AH916" s="116"/>
      <c r="AI916" s="116"/>
      <c r="AJ916" s="116"/>
      <c r="AK916" s="116"/>
      <c r="AL916" s="116"/>
      <c r="AM916" s="116"/>
      <c r="AN916" s="116"/>
      <c r="AO916" s="116"/>
      <c r="AP916" s="116"/>
      <c r="AQ916" s="116"/>
      <c r="AR916" s="116"/>
      <c r="AS916" s="116"/>
      <c r="AT916" s="116"/>
      <c r="AU916" s="116"/>
      <c r="AV916" s="116"/>
      <c r="AW916" s="117"/>
    </row>
    <row r="917" ht="15.75" customHeight="1">
      <c r="A917" s="28"/>
      <c r="B917" s="28"/>
      <c r="C917" s="28"/>
      <c r="D917" s="28"/>
      <c r="E917" s="28"/>
      <c r="F917" s="28"/>
      <c r="G917" s="28"/>
      <c r="H917" s="28"/>
      <c r="I917" s="28"/>
      <c r="J917" s="28"/>
      <c r="K917" s="28"/>
      <c r="L917" s="28"/>
      <c r="M917" s="115"/>
      <c r="N917" s="115"/>
      <c r="O917" s="115"/>
      <c r="P917" s="115"/>
      <c r="Q917" s="115"/>
      <c r="R917" s="115"/>
      <c r="S917" s="115"/>
      <c r="T917" s="115"/>
      <c r="U917" s="116"/>
      <c r="V917" s="116"/>
      <c r="W917" s="116"/>
      <c r="X917" s="116"/>
      <c r="Y917" s="116"/>
      <c r="Z917" s="116"/>
      <c r="AA917" s="116"/>
      <c r="AB917" s="116"/>
      <c r="AC917" s="116"/>
      <c r="AD917" s="116"/>
      <c r="AE917" s="116"/>
      <c r="AF917" s="116"/>
      <c r="AG917" s="116"/>
      <c r="AH917" s="116"/>
      <c r="AI917" s="116"/>
      <c r="AJ917" s="116"/>
      <c r="AK917" s="116"/>
      <c r="AL917" s="116"/>
      <c r="AM917" s="116"/>
      <c r="AN917" s="116"/>
      <c r="AO917" s="116"/>
      <c r="AP917" s="116"/>
      <c r="AQ917" s="116"/>
      <c r="AR917" s="116"/>
      <c r="AS917" s="116"/>
      <c r="AT917" s="116"/>
      <c r="AU917" s="116"/>
      <c r="AV917" s="116"/>
      <c r="AW917" s="117"/>
    </row>
    <row r="918" ht="15.75" customHeight="1">
      <c r="A918" s="28"/>
      <c r="B918" s="28"/>
      <c r="C918" s="28"/>
      <c r="D918" s="28"/>
      <c r="E918" s="28"/>
      <c r="F918" s="28"/>
      <c r="G918" s="28"/>
      <c r="H918" s="28"/>
      <c r="I918" s="28"/>
      <c r="J918" s="28"/>
      <c r="K918" s="28"/>
      <c r="L918" s="28"/>
      <c r="M918" s="115"/>
      <c r="N918" s="115"/>
      <c r="O918" s="115"/>
      <c r="P918" s="115"/>
      <c r="Q918" s="115"/>
      <c r="R918" s="115"/>
      <c r="S918" s="115"/>
      <c r="T918" s="115"/>
      <c r="U918" s="116"/>
      <c r="V918" s="116"/>
      <c r="W918" s="116"/>
      <c r="X918" s="116"/>
      <c r="Y918" s="116"/>
      <c r="Z918" s="116"/>
      <c r="AA918" s="116"/>
      <c r="AB918" s="116"/>
      <c r="AC918" s="116"/>
      <c r="AD918" s="116"/>
      <c r="AE918" s="116"/>
      <c r="AF918" s="116"/>
      <c r="AG918" s="116"/>
      <c r="AH918" s="116"/>
      <c r="AI918" s="116"/>
      <c r="AJ918" s="116"/>
      <c r="AK918" s="116"/>
      <c r="AL918" s="116"/>
      <c r="AM918" s="116"/>
      <c r="AN918" s="116"/>
      <c r="AO918" s="116"/>
      <c r="AP918" s="116"/>
      <c r="AQ918" s="116"/>
      <c r="AR918" s="116"/>
      <c r="AS918" s="116"/>
      <c r="AT918" s="116"/>
      <c r="AU918" s="116"/>
      <c r="AV918" s="116"/>
      <c r="AW918" s="117"/>
    </row>
    <row r="919" ht="15.75" customHeight="1">
      <c r="A919" s="28"/>
      <c r="B919" s="28"/>
      <c r="C919" s="28"/>
      <c r="D919" s="28"/>
      <c r="E919" s="28"/>
      <c r="F919" s="28"/>
      <c r="G919" s="28"/>
      <c r="H919" s="28"/>
      <c r="I919" s="28"/>
      <c r="J919" s="28"/>
      <c r="K919" s="28"/>
      <c r="L919" s="28"/>
      <c r="M919" s="115"/>
      <c r="N919" s="115"/>
      <c r="O919" s="115"/>
      <c r="P919" s="115"/>
      <c r="Q919" s="115"/>
      <c r="R919" s="115"/>
      <c r="S919" s="115"/>
      <c r="T919" s="115"/>
      <c r="U919" s="116"/>
      <c r="V919" s="116"/>
      <c r="W919" s="116"/>
      <c r="X919" s="116"/>
      <c r="Y919" s="116"/>
      <c r="Z919" s="116"/>
      <c r="AA919" s="116"/>
      <c r="AB919" s="116"/>
      <c r="AC919" s="116"/>
      <c r="AD919" s="116"/>
      <c r="AE919" s="116"/>
      <c r="AF919" s="116"/>
      <c r="AG919" s="116"/>
      <c r="AH919" s="116"/>
      <c r="AI919" s="116"/>
      <c r="AJ919" s="116"/>
      <c r="AK919" s="116"/>
      <c r="AL919" s="116"/>
      <c r="AM919" s="116"/>
      <c r="AN919" s="116"/>
      <c r="AO919" s="116"/>
      <c r="AP919" s="116"/>
      <c r="AQ919" s="116"/>
      <c r="AR919" s="116"/>
      <c r="AS919" s="116"/>
      <c r="AT919" s="116"/>
      <c r="AU919" s="116"/>
      <c r="AV919" s="116"/>
      <c r="AW919" s="117"/>
    </row>
    <row r="920" ht="15.75" customHeight="1">
      <c r="A920" s="28"/>
      <c r="B920" s="28"/>
      <c r="C920" s="28"/>
      <c r="D920" s="28"/>
      <c r="E920" s="28"/>
      <c r="F920" s="28"/>
      <c r="G920" s="28"/>
      <c r="H920" s="28"/>
      <c r="I920" s="28"/>
      <c r="J920" s="28"/>
      <c r="K920" s="28"/>
      <c r="L920" s="28"/>
      <c r="M920" s="115"/>
      <c r="N920" s="115"/>
      <c r="O920" s="115"/>
      <c r="P920" s="115"/>
      <c r="Q920" s="115"/>
      <c r="R920" s="115"/>
      <c r="S920" s="115"/>
      <c r="T920" s="115"/>
      <c r="U920" s="116"/>
      <c r="V920" s="116"/>
      <c r="W920" s="116"/>
      <c r="X920" s="116"/>
      <c r="Y920" s="116"/>
      <c r="Z920" s="116"/>
      <c r="AA920" s="116"/>
      <c r="AB920" s="116"/>
      <c r="AC920" s="116"/>
      <c r="AD920" s="116"/>
      <c r="AE920" s="116"/>
      <c r="AF920" s="116"/>
      <c r="AG920" s="116"/>
      <c r="AH920" s="116"/>
      <c r="AI920" s="116"/>
      <c r="AJ920" s="116"/>
      <c r="AK920" s="116"/>
      <c r="AL920" s="116"/>
      <c r="AM920" s="116"/>
      <c r="AN920" s="116"/>
      <c r="AO920" s="116"/>
      <c r="AP920" s="116"/>
      <c r="AQ920" s="116"/>
      <c r="AR920" s="116"/>
      <c r="AS920" s="116"/>
      <c r="AT920" s="116"/>
      <c r="AU920" s="116"/>
      <c r="AV920" s="116"/>
      <c r="AW920" s="117"/>
    </row>
    <row r="921" ht="15.75" customHeight="1">
      <c r="A921" s="28"/>
      <c r="B921" s="28"/>
      <c r="C921" s="28"/>
      <c r="D921" s="28"/>
      <c r="E921" s="28"/>
      <c r="F921" s="28"/>
      <c r="G921" s="28"/>
      <c r="H921" s="28"/>
      <c r="I921" s="28"/>
      <c r="J921" s="28"/>
      <c r="K921" s="28"/>
      <c r="L921" s="28"/>
      <c r="M921" s="115"/>
      <c r="N921" s="115"/>
      <c r="O921" s="115"/>
      <c r="P921" s="115"/>
      <c r="Q921" s="115"/>
      <c r="R921" s="115"/>
      <c r="S921" s="115"/>
      <c r="T921" s="115"/>
      <c r="U921" s="116"/>
      <c r="V921" s="116"/>
      <c r="W921" s="116"/>
      <c r="X921" s="116"/>
      <c r="Y921" s="116"/>
      <c r="Z921" s="116"/>
      <c r="AA921" s="116"/>
      <c r="AB921" s="116"/>
      <c r="AC921" s="116"/>
      <c r="AD921" s="116"/>
      <c r="AE921" s="116"/>
      <c r="AF921" s="116"/>
      <c r="AG921" s="116"/>
      <c r="AH921" s="116"/>
      <c r="AI921" s="116"/>
      <c r="AJ921" s="116"/>
      <c r="AK921" s="116"/>
      <c r="AL921" s="116"/>
      <c r="AM921" s="116"/>
      <c r="AN921" s="116"/>
      <c r="AO921" s="116"/>
      <c r="AP921" s="116"/>
      <c r="AQ921" s="116"/>
      <c r="AR921" s="116"/>
      <c r="AS921" s="116"/>
      <c r="AT921" s="116"/>
      <c r="AU921" s="116"/>
      <c r="AV921" s="116"/>
      <c r="AW921" s="117"/>
    </row>
    <row r="922" ht="15.75" customHeight="1">
      <c r="A922" s="28"/>
      <c r="B922" s="28"/>
      <c r="C922" s="28"/>
      <c r="D922" s="28"/>
      <c r="E922" s="28"/>
      <c r="F922" s="28"/>
      <c r="G922" s="28"/>
      <c r="H922" s="28"/>
      <c r="I922" s="28"/>
      <c r="J922" s="28"/>
      <c r="K922" s="28"/>
      <c r="L922" s="28"/>
      <c r="M922" s="115"/>
      <c r="N922" s="115"/>
      <c r="O922" s="115"/>
      <c r="P922" s="115"/>
      <c r="Q922" s="115"/>
      <c r="R922" s="115"/>
      <c r="S922" s="115"/>
      <c r="T922" s="115"/>
      <c r="U922" s="116"/>
      <c r="V922" s="116"/>
      <c r="W922" s="116"/>
      <c r="X922" s="116"/>
      <c r="Y922" s="116"/>
      <c r="Z922" s="116"/>
      <c r="AA922" s="116"/>
      <c r="AB922" s="116"/>
      <c r="AC922" s="116"/>
      <c r="AD922" s="116"/>
      <c r="AE922" s="116"/>
      <c r="AF922" s="116"/>
      <c r="AG922" s="116"/>
      <c r="AH922" s="116"/>
      <c r="AI922" s="116"/>
      <c r="AJ922" s="116"/>
      <c r="AK922" s="116"/>
      <c r="AL922" s="116"/>
      <c r="AM922" s="116"/>
      <c r="AN922" s="116"/>
      <c r="AO922" s="116"/>
      <c r="AP922" s="116"/>
      <c r="AQ922" s="116"/>
      <c r="AR922" s="116"/>
      <c r="AS922" s="116"/>
      <c r="AT922" s="116"/>
      <c r="AU922" s="116"/>
      <c r="AV922" s="116"/>
      <c r="AW922" s="117"/>
    </row>
    <row r="923" ht="15.75" customHeight="1">
      <c r="A923" s="28"/>
      <c r="B923" s="28"/>
      <c r="C923" s="28"/>
      <c r="D923" s="28"/>
      <c r="E923" s="28"/>
      <c r="F923" s="28"/>
      <c r="G923" s="28"/>
      <c r="H923" s="28"/>
      <c r="I923" s="28"/>
      <c r="J923" s="28"/>
      <c r="K923" s="28"/>
      <c r="L923" s="28"/>
      <c r="M923" s="115"/>
      <c r="N923" s="115"/>
      <c r="O923" s="115"/>
      <c r="P923" s="115"/>
      <c r="Q923" s="115"/>
      <c r="R923" s="115"/>
      <c r="S923" s="115"/>
      <c r="T923" s="115"/>
      <c r="U923" s="116"/>
      <c r="V923" s="116"/>
      <c r="W923" s="116"/>
      <c r="X923" s="116"/>
      <c r="Y923" s="116"/>
      <c r="Z923" s="116"/>
      <c r="AA923" s="116"/>
      <c r="AB923" s="116"/>
      <c r="AC923" s="116"/>
      <c r="AD923" s="116"/>
      <c r="AE923" s="116"/>
      <c r="AF923" s="116"/>
      <c r="AG923" s="116"/>
      <c r="AH923" s="116"/>
      <c r="AI923" s="116"/>
      <c r="AJ923" s="116"/>
      <c r="AK923" s="116"/>
      <c r="AL923" s="116"/>
      <c r="AM923" s="116"/>
      <c r="AN923" s="116"/>
      <c r="AO923" s="116"/>
      <c r="AP923" s="116"/>
      <c r="AQ923" s="116"/>
      <c r="AR923" s="116"/>
      <c r="AS923" s="116"/>
      <c r="AT923" s="116"/>
      <c r="AU923" s="116"/>
      <c r="AV923" s="116"/>
      <c r="AW923" s="117"/>
    </row>
    <row r="924" ht="15.75" customHeight="1">
      <c r="A924" s="28"/>
      <c r="B924" s="28"/>
      <c r="C924" s="28"/>
      <c r="D924" s="28"/>
      <c r="E924" s="28"/>
      <c r="F924" s="28"/>
      <c r="G924" s="28"/>
      <c r="H924" s="28"/>
      <c r="I924" s="28"/>
      <c r="J924" s="28"/>
      <c r="K924" s="28"/>
      <c r="L924" s="28"/>
      <c r="M924" s="115"/>
      <c r="N924" s="115"/>
      <c r="O924" s="115"/>
      <c r="P924" s="115"/>
      <c r="Q924" s="115"/>
      <c r="R924" s="115"/>
      <c r="S924" s="115"/>
      <c r="T924" s="115"/>
      <c r="U924" s="116"/>
      <c r="V924" s="116"/>
      <c r="W924" s="116"/>
      <c r="X924" s="116"/>
      <c r="Y924" s="116"/>
      <c r="Z924" s="116"/>
      <c r="AA924" s="116"/>
      <c r="AB924" s="116"/>
      <c r="AC924" s="116"/>
      <c r="AD924" s="116"/>
      <c r="AE924" s="116"/>
      <c r="AF924" s="116"/>
      <c r="AG924" s="116"/>
      <c r="AH924" s="116"/>
      <c r="AI924" s="116"/>
      <c r="AJ924" s="116"/>
      <c r="AK924" s="116"/>
      <c r="AL924" s="116"/>
      <c r="AM924" s="116"/>
      <c r="AN924" s="116"/>
      <c r="AO924" s="116"/>
      <c r="AP924" s="116"/>
      <c r="AQ924" s="116"/>
      <c r="AR924" s="116"/>
      <c r="AS924" s="116"/>
      <c r="AT924" s="116"/>
      <c r="AU924" s="116"/>
      <c r="AV924" s="116"/>
      <c r="AW924" s="117"/>
    </row>
    <row r="925" ht="15.75" customHeight="1">
      <c r="A925" s="28"/>
      <c r="B925" s="28"/>
      <c r="C925" s="28"/>
      <c r="D925" s="28"/>
      <c r="E925" s="28"/>
      <c r="F925" s="28"/>
      <c r="G925" s="28"/>
      <c r="H925" s="28"/>
      <c r="I925" s="28"/>
      <c r="J925" s="28"/>
      <c r="K925" s="28"/>
      <c r="L925" s="28"/>
      <c r="M925" s="115"/>
      <c r="N925" s="115"/>
      <c r="O925" s="115"/>
      <c r="P925" s="115"/>
      <c r="Q925" s="115"/>
      <c r="R925" s="115"/>
      <c r="S925" s="115"/>
      <c r="T925" s="115"/>
      <c r="U925" s="116"/>
      <c r="V925" s="116"/>
      <c r="W925" s="116"/>
      <c r="X925" s="116"/>
      <c r="Y925" s="116"/>
      <c r="Z925" s="116"/>
      <c r="AA925" s="116"/>
      <c r="AB925" s="116"/>
      <c r="AC925" s="116"/>
      <c r="AD925" s="116"/>
      <c r="AE925" s="116"/>
      <c r="AF925" s="116"/>
      <c r="AG925" s="116"/>
      <c r="AH925" s="116"/>
      <c r="AI925" s="116"/>
      <c r="AJ925" s="116"/>
      <c r="AK925" s="116"/>
      <c r="AL925" s="116"/>
      <c r="AM925" s="116"/>
      <c r="AN925" s="116"/>
      <c r="AO925" s="116"/>
      <c r="AP925" s="116"/>
      <c r="AQ925" s="116"/>
      <c r="AR925" s="116"/>
      <c r="AS925" s="116"/>
      <c r="AT925" s="116"/>
      <c r="AU925" s="116"/>
      <c r="AV925" s="116"/>
      <c r="AW925" s="117"/>
    </row>
    <row r="926" ht="15.75" customHeight="1">
      <c r="A926" s="28"/>
      <c r="B926" s="28"/>
      <c r="C926" s="28"/>
      <c r="D926" s="28"/>
      <c r="E926" s="28"/>
      <c r="F926" s="28"/>
      <c r="G926" s="28"/>
      <c r="H926" s="28"/>
      <c r="I926" s="28"/>
      <c r="J926" s="28"/>
      <c r="K926" s="28"/>
      <c r="L926" s="28"/>
      <c r="M926" s="115"/>
      <c r="N926" s="115"/>
      <c r="O926" s="115"/>
      <c r="P926" s="115"/>
      <c r="Q926" s="115"/>
      <c r="R926" s="115"/>
      <c r="S926" s="115"/>
      <c r="T926" s="115"/>
      <c r="U926" s="116"/>
      <c r="V926" s="116"/>
      <c r="W926" s="116"/>
      <c r="X926" s="116"/>
      <c r="Y926" s="116"/>
      <c r="Z926" s="116"/>
      <c r="AA926" s="116"/>
      <c r="AB926" s="116"/>
      <c r="AC926" s="116"/>
      <c r="AD926" s="116"/>
      <c r="AE926" s="116"/>
      <c r="AF926" s="116"/>
      <c r="AG926" s="116"/>
      <c r="AH926" s="116"/>
      <c r="AI926" s="116"/>
      <c r="AJ926" s="116"/>
      <c r="AK926" s="116"/>
      <c r="AL926" s="116"/>
      <c r="AM926" s="116"/>
      <c r="AN926" s="116"/>
      <c r="AO926" s="116"/>
      <c r="AP926" s="116"/>
      <c r="AQ926" s="116"/>
      <c r="AR926" s="116"/>
      <c r="AS926" s="116"/>
      <c r="AT926" s="116"/>
      <c r="AU926" s="116"/>
      <c r="AV926" s="116"/>
      <c r="AW926" s="117"/>
    </row>
    <row r="927" ht="15.75" customHeight="1">
      <c r="A927" s="28"/>
      <c r="B927" s="28"/>
      <c r="C927" s="28"/>
      <c r="D927" s="28"/>
      <c r="E927" s="28"/>
      <c r="F927" s="28"/>
      <c r="G927" s="28"/>
      <c r="H927" s="28"/>
      <c r="I927" s="28"/>
      <c r="J927" s="28"/>
      <c r="K927" s="28"/>
      <c r="L927" s="28"/>
      <c r="M927" s="115"/>
      <c r="N927" s="115"/>
      <c r="O927" s="115"/>
      <c r="P927" s="115"/>
      <c r="Q927" s="115"/>
      <c r="R927" s="115"/>
      <c r="S927" s="115"/>
      <c r="T927" s="115"/>
      <c r="U927" s="116"/>
      <c r="V927" s="116"/>
      <c r="W927" s="116"/>
      <c r="X927" s="116"/>
      <c r="Y927" s="116"/>
      <c r="Z927" s="116"/>
      <c r="AA927" s="116"/>
      <c r="AB927" s="116"/>
      <c r="AC927" s="116"/>
      <c r="AD927" s="116"/>
      <c r="AE927" s="116"/>
      <c r="AF927" s="116"/>
      <c r="AG927" s="116"/>
      <c r="AH927" s="116"/>
      <c r="AI927" s="116"/>
      <c r="AJ927" s="116"/>
      <c r="AK927" s="116"/>
      <c r="AL927" s="116"/>
      <c r="AM927" s="116"/>
      <c r="AN927" s="116"/>
      <c r="AO927" s="116"/>
      <c r="AP927" s="116"/>
      <c r="AQ927" s="116"/>
      <c r="AR927" s="116"/>
      <c r="AS927" s="116"/>
      <c r="AT927" s="116"/>
      <c r="AU927" s="116"/>
      <c r="AV927" s="116"/>
      <c r="AW927" s="117"/>
    </row>
    <row r="928" ht="15.75" customHeight="1">
      <c r="A928" s="28"/>
      <c r="B928" s="28"/>
      <c r="C928" s="28"/>
      <c r="D928" s="28"/>
      <c r="E928" s="28"/>
      <c r="F928" s="28"/>
      <c r="G928" s="28"/>
      <c r="H928" s="28"/>
      <c r="I928" s="28"/>
      <c r="J928" s="28"/>
      <c r="K928" s="28"/>
      <c r="L928" s="28"/>
      <c r="M928" s="115"/>
      <c r="N928" s="115"/>
      <c r="O928" s="115"/>
      <c r="P928" s="115"/>
      <c r="Q928" s="115"/>
      <c r="R928" s="115"/>
      <c r="S928" s="115"/>
      <c r="T928" s="115"/>
      <c r="U928" s="116"/>
      <c r="V928" s="116"/>
      <c r="W928" s="116"/>
      <c r="X928" s="116"/>
      <c r="Y928" s="116"/>
      <c r="Z928" s="116"/>
      <c r="AA928" s="116"/>
      <c r="AB928" s="116"/>
      <c r="AC928" s="116"/>
      <c r="AD928" s="116"/>
      <c r="AE928" s="116"/>
      <c r="AF928" s="116"/>
      <c r="AG928" s="116"/>
      <c r="AH928" s="116"/>
      <c r="AI928" s="116"/>
      <c r="AJ928" s="116"/>
      <c r="AK928" s="116"/>
      <c r="AL928" s="116"/>
      <c r="AM928" s="116"/>
      <c r="AN928" s="116"/>
      <c r="AO928" s="116"/>
      <c r="AP928" s="116"/>
      <c r="AQ928" s="116"/>
      <c r="AR928" s="116"/>
      <c r="AS928" s="116"/>
      <c r="AT928" s="116"/>
      <c r="AU928" s="116"/>
      <c r="AV928" s="116"/>
      <c r="AW928" s="117"/>
    </row>
    <row r="929" ht="15.75" customHeight="1">
      <c r="A929" s="28"/>
      <c r="B929" s="28"/>
      <c r="C929" s="28"/>
      <c r="D929" s="28"/>
      <c r="E929" s="28"/>
      <c r="F929" s="28"/>
      <c r="G929" s="28"/>
      <c r="H929" s="28"/>
      <c r="I929" s="28"/>
      <c r="J929" s="28"/>
      <c r="K929" s="28"/>
      <c r="L929" s="28"/>
      <c r="M929" s="115"/>
      <c r="N929" s="115"/>
      <c r="O929" s="115"/>
      <c r="P929" s="115"/>
      <c r="Q929" s="115"/>
      <c r="R929" s="115"/>
      <c r="S929" s="115"/>
      <c r="T929" s="115"/>
      <c r="U929" s="116"/>
      <c r="V929" s="116"/>
      <c r="W929" s="116"/>
      <c r="X929" s="116"/>
      <c r="Y929" s="116"/>
      <c r="Z929" s="116"/>
      <c r="AA929" s="116"/>
      <c r="AB929" s="116"/>
      <c r="AC929" s="116"/>
      <c r="AD929" s="116"/>
      <c r="AE929" s="116"/>
      <c r="AF929" s="116"/>
      <c r="AG929" s="116"/>
      <c r="AH929" s="116"/>
      <c r="AI929" s="116"/>
      <c r="AJ929" s="116"/>
      <c r="AK929" s="116"/>
      <c r="AL929" s="116"/>
      <c r="AM929" s="116"/>
      <c r="AN929" s="116"/>
      <c r="AO929" s="116"/>
      <c r="AP929" s="116"/>
      <c r="AQ929" s="116"/>
      <c r="AR929" s="116"/>
      <c r="AS929" s="116"/>
      <c r="AT929" s="116"/>
      <c r="AU929" s="116"/>
      <c r="AV929" s="116"/>
      <c r="AW929" s="117"/>
    </row>
    <row r="930" ht="15.75" customHeight="1">
      <c r="A930" s="28"/>
      <c r="B930" s="28"/>
      <c r="C930" s="28"/>
      <c r="D930" s="28"/>
      <c r="E930" s="28"/>
      <c r="F930" s="28"/>
      <c r="G930" s="28"/>
      <c r="H930" s="28"/>
      <c r="I930" s="28"/>
      <c r="J930" s="28"/>
      <c r="K930" s="28"/>
      <c r="L930" s="28"/>
      <c r="M930" s="115"/>
      <c r="N930" s="115"/>
      <c r="O930" s="115"/>
      <c r="P930" s="115"/>
      <c r="Q930" s="115"/>
      <c r="R930" s="115"/>
      <c r="S930" s="115"/>
      <c r="T930" s="115"/>
      <c r="U930" s="116"/>
      <c r="V930" s="116"/>
      <c r="W930" s="116"/>
      <c r="X930" s="116"/>
      <c r="Y930" s="116"/>
      <c r="Z930" s="116"/>
      <c r="AA930" s="116"/>
      <c r="AB930" s="116"/>
      <c r="AC930" s="116"/>
      <c r="AD930" s="116"/>
      <c r="AE930" s="116"/>
      <c r="AF930" s="116"/>
      <c r="AG930" s="116"/>
      <c r="AH930" s="116"/>
      <c r="AI930" s="116"/>
      <c r="AJ930" s="116"/>
      <c r="AK930" s="116"/>
      <c r="AL930" s="116"/>
      <c r="AM930" s="116"/>
      <c r="AN930" s="116"/>
      <c r="AO930" s="116"/>
      <c r="AP930" s="116"/>
      <c r="AQ930" s="116"/>
      <c r="AR930" s="116"/>
      <c r="AS930" s="116"/>
      <c r="AT930" s="116"/>
      <c r="AU930" s="116"/>
      <c r="AV930" s="116"/>
      <c r="AW930" s="117"/>
    </row>
    <row r="931" ht="15.75" customHeight="1">
      <c r="A931" s="28"/>
      <c r="B931" s="28"/>
      <c r="C931" s="28"/>
      <c r="D931" s="28"/>
      <c r="E931" s="28"/>
      <c r="F931" s="28"/>
      <c r="G931" s="28"/>
      <c r="H931" s="28"/>
      <c r="I931" s="28"/>
      <c r="J931" s="28"/>
      <c r="K931" s="28"/>
      <c r="L931" s="28"/>
      <c r="M931" s="115"/>
      <c r="N931" s="115"/>
      <c r="O931" s="115"/>
      <c r="P931" s="115"/>
      <c r="Q931" s="115"/>
      <c r="R931" s="115"/>
      <c r="S931" s="115"/>
      <c r="T931" s="115"/>
      <c r="U931" s="116"/>
      <c r="V931" s="116"/>
      <c r="W931" s="116"/>
      <c r="X931" s="116"/>
      <c r="Y931" s="116"/>
      <c r="Z931" s="116"/>
      <c r="AA931" s="116"/>
      <c r="AB931" s="116"/>
      <c r="AC931" s="116"/>
      <c r="AD931" s="116"/>
      <c r="AE931" s="116"/>
      <c r="AF931" s="116"/>
      <c r="AG931" s="116"/>
      <c r="AH931" s="116"/>
      <c r="AI931" s="116"/>
      <c r="AJ931" s="116"/>
      <c r="AK931" s="116"/>
      <c r="AL931" s="116"/>
      <c r="AM931" s="116"/>
      <c r="AN931" s="116"/>
      <c r="AO931" s="116"/>
      <c r="AP931" s="116"/>
      <c r="AQ931" s="116"/>
      <c r="AR931" s="116"/>
      <c r="AS931" s="116"/>
      <c r="AT931" s="116"/>
      <c r="AU931" s="116"/>
      <c r="AV931" s="116"/>
      <c r="AW931" s="117"/>
    </row>
    <row r="932" ht="15.75" customHeight="1">
      <c r="A932" s="28"/>
      <c r="B932" s="28"/>
      <c r="C932" s="28"/>
      <c r="D932" s="28"/>
      <c r="E932" s="28"/>
      <c r="F932" s="28"/>
      <c r="G932" s="28"/>
      <c r="H932" s="28"/>
      <c r="I932" s="28"/>
      <c r="J932" s="28"/>
      <c r="K932" s="28"/>
      <c r="L932" s="28"/>
      <c r="M932" s="115"/>
      <c r="N932" s="115"/>
      <c r="O932" s="115"/>
      <c r="P932" s="115"/>
      <c r="Q932" s="115"/>
      <c r="R932" s="115"/>
      <c r="S932" s="115"/>
      <c r="T932" s="115"/>
      <c r="U932" s="116"/>
      <c r="V932" s="116"/>
      <c r="W932" s="116"/>
      <c r="X932" s="116"/>
      <c r="Y932" s="116"/>
      <c r="Z932" s="116"/>
      <c r="AA932" s="116"/>
      <c r="AB932" s="116"/>
      <c r="AC932" s="116"/>
      <c r="AD932" s="116"/>
      <c r="AE932" s="116"/>
      <c r="AF932" s="116"/>
      <c r="AG932" s="116"/>
      <c r="AH932" s="116"/>
      <c r="AI932" s="116"/>
      <c r="AJ932" s="116"/>
      <c r="AK932" s="116"/>
      <c r="AL932" s="116"/>
      <c r="AM932" s="116"/>
      <c r="AN932" s="116"/>
      <c r="AO932" s="116"/>
      <c r="AP932" s="116"/>
      <c r="AQ932" s="116"/>
      <c r="AR932" s="116"/>
      <c r="AS932" s="116"/>
      <c r="AT932" s="116"/>
      <c r="AU932" s="116"/>
      <c r="AV932" s="116"/>
      <c r="AW932" s="117"/>
    </row>
    <row r="933" ht="15.75" customHeight="1">
      <c r="A933" s="28"/>
      <c r="B933" s="28"/>
      <c r="C933" s="28"/>
      <c r="D933" s="28"/>
      <c r="E933" s="28"/>
      <c r="F933" s="28"/>
      <c r="G933" s="28"/>
      <c r="H933" s="28"/>
      <c r="I933" s="28"/>
      <c r="J933" s="28"/>
      <c r="K933" s="28"/>
      <c r="L933" s="28"/>
      <c r="M933" s="115"/>
      <c r="N933" s="115"/>
      <c r="O933" s="115"/>
      <c r="P933" s="115"/>
      <c r="Q933" s="115"/>
      <c r="R933" s="115"/>
      <c r="S933" s="115"/>
      <c r="T933" s="115"/>
      <c r="U933" s="116"/>
      <c r="V933" s="116"/>
      <c r="W933" s="116"/>
      <c r="X933" s="116"/>
      <c r="Y933" s="116"/>
      <c r="Z933" s="116"/>
      <c r="AA933" s="116"/>
      <c r="AB933" s="116"/>
      <c r="AC933" s="116"/>
      <c r="AD933" s="116"/>
      <c r="AE933" s="116"/>
      <c r="AF933" s="116"/>
      <c r="AG933" s="116"/>
      <c r="AH933" s="116"/>
      <c r="AI933" s="116"/>
      <c r="AJ933" s="116"/>
      <c r="AK933" s="116"/>
      <c r="AL933" s="116"/>
      <c r="AM933" s="116"/>
      <c r="AN933" s="116"/>
      <c r="AO933" s="116"/>
      <c r="AP933" s="116"/>
      <c r="AQ933" s="116"/>
      <c r="AR933" s="116"/>
      <c r="AS933" s="116"/>
      <c r="AT933" s="116"/>
      <c r="AU933" s="116"/>
      <c r="AV933" s="116"/>
      <c r="AW933" s="117"/>
    </row>
    <row r="934" ht="15.75" customHeight="1">
      <c r="A934" s="28"/>
      <c r="B934" s="28"/>
      <c r="C934" s="28"/>
      <c r="D934" s="28"/>
      <c r="E934" s="28"/>
      <c r="F934" s="28"/>
      <c r="G934" s="28"/>
      <c r="H934" s="28"/>
      <c r="I934" s="28"/>
      <c r="J934" s="28"/>
      <c r="K934" s="28"/>
      <c r="L934" s="28"/>
      <c r="M934" s="115"/>
      <c r="N934" s="115"/>
      <c r="O934" s="115"/>
      <c r="P934" s="115"/>
      <c r="Q934" s="115"/>
      <c r="R934" s="115"/>
      <c r="S934" s="115"/>
      <c r="T934" s="115"/>
      <c r="U934" s="116"/>
      <c r="V934" s="116"/>
      <c r="W934" s="116"/>
      <c r="X934" s="116"/>
      <c r="Y934" s="116"/>
      <c r="Z934" s="116"/>
      <c r="AA934" s="116"/>
      <c r="AB934" s="116"/>
      <c r="AC934" s="116"/>
      <c r="AD934" s="116"/>
      <c r="AE934" s="116"/>
      <c r="AF934" s="116"/>
      <c r="AG934" s="116"/>
      <c r="AH934" s="116"/>
      <c r="AI934" s="116"/>
      <c r="AJ934" s="116"/>
      <c r="AK934" s="116"/>
      <c r="AL934" s="116"/>
      <c r="AM934" s="116"/>
      <c r="AN934" s="116"/>
      <c r="AO934" s="116"/>
      <c r="AP934" s="116"/>
      <c r="AQ934" s="116"/>
      <c r="AR934" s="116"/>
      <c r="AS934" s="116"/>
      <c r="AT934" s="116"/>
      <c r="AU934" s="116"/>
      <c r="AV934" s="116"/>
      <c r="AW934" s="117"/>
    </row>
    <row r="935" ht="15.75" customHeight="1">
      <c r="A935" s="28"/>
      <c r="B935" s="28"/>
      <c r="C935" s="28"/>
      <c r="D935" s="28"/>
      <c r="E935" s="28"/>
      <c r="F935" s="28"/>
      <c r="G935" s="28"/>
      <c r="H935" s="28"/>
      <c r="I935" s="28"/>
      <c r="J935" s="28"/>
      <c r="K935" s="28"/>
      <c r="L935" s="28"/>
      <c r="M935" s="115"/>
      <c r="N935" s="115"/>
      <c r="O935" s="115"/>
      <c r="P935" s="115"/>
      <c r="Q935" s="115"/>
      <c r="R935" s="115"/>
      <c r="S935" s="115"/>
      <c r="T935" s="115"/>
      <c r="U935" s="116"/>
      <c r="V935" s="116"/>
      <c r="W935" s="116"/>
      <c r="X935" s="116"/>
      <c r="Y935" s="116"/>
      <c r="Z935" s="116"/>
      <c r="AA935" s="116"/>
      <c r="AB935" s="116"/>
      <c r="AC935" s="116"/>
      <c r="AD935" s="116"/>
      <c r="AE935" s="116"/>
      <c r="AF935" s="116"/>
      <c r="AG935" s="116"/>
      <c r="AH935" s="116"/>
      <c r="AI935" s="116"/>
      <c r="AJ935" s="116"/>
      <c r="AK935" s="116"/>
      <c r="AL935" s="116"/>
      <c r="AM935" s="116"/>
      <c r="AN935" s="116"/>
      <c r="AO935" s="116"/>
      <c r="AP935" s="116"/>
      <c r="AQ935" s="116"/>
      <c r="AR935" s="116"/>
      <c r="AS935" s="116"/>
      <c r="AT935" s="116"/>
      <c r="AU935" s="116"/>
      <c r="AV935" s="116"/>
      <c r="AW935" s="117"/>
    </row>
    <row r="936" ht="15.75" customHeight="1">
      <c r="A936" s="28"/>
      <c r="B936" s="28"/>
      <c r="C936" s="28"/>
      <c r="D936" s="28"/>
      <c r="E936" s="28"/>
      <c r="F936" s="28"/>
      <c r="G936" s="28"/>
      <c r="H936" s="28"/>
      <c r="I936" s="28"/>
      <c r="J936" s="28"/>
      <c r="K936" s="28"/>
      <c r="L936" s="28"/>
      <c r="M936" s="115"/>
      <c r="N936" s="115"/>
      <c r="O936" s="115"/>
      <c r="P936" s="115"/>
      <c r="Q936" s="115"/>
      <c r="R936" s="115"/>
      <c r="S936" s="115"/>
      <c r="T936" s="115"/>
      <c r="U936" s="116"/>
      <c r="V936" s="116"/>
      <c r="W936" s="116"/>
      <c r="X936" s="116"/>
      <c r="Y936" s="116"/>
      <c r="Z936" s="116"/>
      <c r="AA936" s="116"/>
      <c r="AB936" s="116"/>
      <c r="AC936" s="116"/>
      <c r="AD936" s="116"/>
      <c r="AE936" s="116"/>
      <c r="AF936" s="116"/>
      <c r="AG936" s="116"/>
      <c r="AH936" s="116"/>
      <c r="AI936" s="116"/>
      <c r="AJ936" s="116"/>
      <c r="AK936" s="116"/>
      <c r="AL936" s="116"/>
      <c r="AM936" s="116"/>
      <c r="AN936" s="116"/>
      <c r="AO936" s="116"/>
      <c r="AP936" s="116"/>
      <c r="AQ936" s="116"/>
      <c r="AR936" s="116"/>
      <c r="AS936" s="116"/>
      <c r="AT936" s="116"/>
      <c r="AU936" s="116"/>
      <c r="AV936" s="116"/>
      <c r="AW936" s="117"/>
    </row>
    <row r="937" ht="15.75" customHeight="1">
      <c r="A937" s="28"/>
      <c r="B937" s="28"/>
      <c r="C937" s="28"/>
      <c r="D937" s="28"/>
      <c r="E937" s="28"/>
      <c r="F937" s="28"/>
      <c r="G937" s="28"/>
      <c r="H937" s="28"/>
      <c r="I937" s="28"/>
      <c r="J937" s="28"/>
      <c r="K937" s="28"/>
      <c r="L937" s="28"/>
      <c r="M937" s="115"/>
      <c r="N937" s="115"/>
      <c r="O937" s="115"/>
      <c r="P937" s="115"/>
      <c r="Q937" s="115"/>
      <c r="R937" s="115"/>
      <c r="S937" s="115"/>
      <c r="T937" s="115"/>
      <c r="U937" s="116"/>
      <c r="V937" s="116"/>
      <c r="W937" s="116"/>
      <c r="X937" s="116"/>
      <c r="Y937" s="116"/>
      <c r="Z937" s="116"/>
      <c r="AA937" s="116"/>
      <c r="AB937" s="116"/>
      <c r="AC937" s="116"/>
      <c r="AD937" s="116"/>
      <c r="AE937" s="116"/>
      <c r="AF937" s="116"/>
      <c r="AG937" s="116"/>
      <c r="AH937" s="116"/>
      <c r="AI937" s="116"/>
      <c r="AJ937" s="116"/>
      <c r="AK937" s="116"/>
      <c r="AL937" s="116"/>
      <c r="AM937" s="116"/>
      <c r="AN937" s="116"/>
      <c r="AO937" s="116"/>
      <c r="AP937" s="116"/>
      <c r="AQ937" s="116"/>
      <c r="AR937" s="116"/>
      <c r="AS937" s="116"/>
      <c r="AT937" s="116"/>
      <c r="AU937" s="116"/>
      <c r="AV937" s="116"/>
      <c r="AW937" s="117"/>
    </row>
    <row r="938" ht="15.75" customHeight="1">
      <c r="A938" s="28"/>
      <c r="B938" s="28"/>
      <c r="C938" s="28"/>
      <c r="D938" s="28"/>
      <c r="E938" s="28"/>
      <c r="F938" s="28"/>
      <c r="G938" s="28"/>
      <c r="H938" s="28"/>
      <c r="I938" s="28"/>
      <c r="J938" s="28"/>
      <c r="K938" s="28"/>
      <c r="L938" s="28"/>
      <c r="M938" s="115"/>
      <c r="N938" s="115"/>
      <c r="O938" s="115"/>
      <c r="P938" s="115"/>
      <c r="Q938" s="115"/>
      <c r="R938" s="115"/>
      <c r="S938" s="115"/>
      <c r="T938" s="115"/>
      <c r="U938" s="116"/>
      <c r="V938" s="116"/>
      <c r="W938" s="116"/>
      <c r="X938" s="116"/>
      <c r="Y938" s="116"/>
      <c r="Z938" s="116"/>
      <c r="AA938" s="116"/>
      <c r="AB938" s="116"/>
      <c r="AC938" s="116"/>
      <c r="AD938" s="116"/>
      <c r="AE938" s="116"/>
      <c r="AF938" s="116"/>
      <c r="AG938" s="116"/>
      <c r="AH938" s="116"/>
      <c r="AI938" s="116"/>
      <c r="AJ938" s="116"/>
      <c r="AK938" s="116"/>
      <c r="AL938" s="116"/>
      <c r="AM938" s="116"/>
      <c r="AN938" s="116"/>
      <c r="AO938" s="116"/>
      <c r="AP938" s="116"/>
      <c r="AQ938" s="116"/>
      <c r="AR938" s="116"/>
      <c r="AS938" s="116"/>
      <c r="AT938" s="116"/>
      <c r="AU938" s="116"/>
      <c r="AV938" s="116"/>
      <c r="AW938" s="117"/>
    </row>
    <row r="939" ht="15.75" customHeight="1">
      <c r="A939" s="28"/>
      <c r="B939" s="28"/>
      <c r="C939" s="28"/>
      <c r="D939" s="28"/>
      <c r="E939" s="28"/>
      <c r="F939" s="28"/>
      <c r="G939" s="28"/>
      <c r="H939" s="28"/>
      <c r="I939" s="28"/>
      <c r="J939" s="28"/>
      <c r="K939" s="28"/>
      <c r="L939" s="28"/>
      <c r="M939" s="115"/>
      <c r="N939" s="115"/>
      <c r="O939" s="115"/>
      <c r="P939" s="115"/>
      <c r="Q939" s="115"/>
      <c r="R939" s="115"/>
      <c r="S939" s="115"/>
      <c r="T939" s="115"/>
      <c r="U939" s="116"/>
      <c r="V939" s="116"/>
      <c r="W939" s="116"/>
      <c r="X939" s="116"/>
      <c r="Y939" s="116"/>
      <c r="Z939" s="116"/>
      <c r="AA939" s="116"/>
      <c r="AB939" s="116"/>
      <c r="AC939" s="116"/>
      <c r="AD939" s="116"/>
      <c r="AE939" s="116"/>
      <c r="AF939" s="116"/>
      <c r="AG939" s="116"/>
      <c r="AH939" s="116"/>
      <c r="AI939" s="116"/>
      <c r="AJ939" s="116"/>
      <c r="AK939" s="116"/>
      <c r="AL939" s="116"/>
      <c r="AM939" s="116"/>
      <c r="AN939" s="116"/>
      <c r="AO939" s="116"/>
      <c r="AP939" s="116"/>
      <c r="AQ939" s="116"/>
      <c r="AR939" s="116"/>
      <c r="AS939" s="116"/>
      <c r="AT939" s="116"/>
      <c r="AU939" s="116"/>
      <c r="AV939" s="116"/>
      <c r="AW939" s="117"/>
    </row>
    <row r="940" ht="15.75" customHeight="1">
      <c r="A940" s="28"/>
      <c r="B940" s="28"/>
      <c r="C940" s="28"/>
      <c r="D940" s="28"/>
      <c r="E940" s="28"/>
      <c r="F940" s="28"/>
      <c r="G940" s="28"/>
      <c r="H940" s="28"/>
      <c r="I940" s="28"/>
      <c r="J940" s="28"/>
      <c r="K940" s="28"/>
      <c r="L940" s="28"/>
      <c r="M940" s="115"/>
      <c r="N940" s="115"/>
      <c r="O940" s="115"/>
      <c r="P940" s="115"/>
      <c r="Q940" s="115"/>
      <c r="R940" s="115"/>
      <c r="S940" s="115"/>
      <c r="T940" s="115"/>
      <c r="U940" s="116"/>
      <c r="V940" s="116"/>
      <c r="W940" s="116"/>
      <c r="X940" s="116"/>
      <c r="Y940" s="116"/>
      <c r="Z940" s="116"/>
      <c r="AA940" s="116"/>
      <c r="AB940" s="116"/>
      <c r="AC940" s="116"/>
      <c r="AD940" s="116"/>
      <c r="AE940" s="116"/>
      <c r="AF940" s="116"/>
      <c r="AG940" s="116"/>
      <c r="AH940" s="116"/>
      <c r="AI940" s="116"/>
      <c r="AJ940" s="116"/>
      <c r="AK940" s="116"/>
      <c r="AL940" s="116"/>
      <c r="AM940" s="116"/>
      <c r="AN940" s="116"/>
      <c r="AO940" s="116"/>
      <c r="AP940" s="116"/>
      <c r="AQ940" s="116"/>
      <c r="AR940" s="116"/>
      <c r="AS940" s="116"/>
      <c r="AT940" s="116"/>
      <c r="AU940" s="116"/>
      <c r="AV940" s="116"/>
      <c r="AW940" s="117"/>
    </row>
    <row r="941" ht="15.75" customHeight="1">
      <c r="A941" s="28"/>
      <c r="B941" s="28"/>
      <c r="C941" s="28"/>
      <c r="D941" s="28"/>
      <c r="E941" s="28"/>
      <c r="F941" s="28"/>
      <c r="G941" s="28"/>
      <c r="H941" s="28"/>
      <c r="I941" s="28"/>
      <c r="J941" s="28"/>
      <c r="K941" s="28"/>
      <c r="L941" s="28"/>
      <c r="M941" s="115"/>
      <c r="N941" s="115"/>
      <c r="O941" s="115"/>
      <c r="P941" s="115"/>
      <c r="Q941" s="115"/>
      <c r="R941" s="115"/>
      <c r="S941" s="115"/>
      <c r="T941" s="115"/>
      <c r="U941" s="116"/>
      <c r="V941" s="116"/>
      <c r="W941" s="116"/>
      <c r="X941" s="116"/>
      <c r="Y941" s="116"/>
      <c r="Z941" s="116"/>
      <c r="AA941" s="116"/>
      <c r="AB941" s="116"/>
      <c r="AC941" s="116"/>
      <c r="AD941" s="116"/>
      <c r="AE941" s="116"/>
      <c r="AF941" s="116"/>
      <c r="AG941" s="116"/>
      <c r="AH941" s="116"/>
      <c r="AI941" s="116"/>
      <c r="AJ941" s="116"/>
      <c r="AK941" s="116"/>
      <c r="AL941" s="116"/>
      <c r="AM941" s="116"/>
      <c r="AN941" s="116"/>
      <c r="AO941" s="116"/>
      <c r="AP941" s="116"/>
      <c r="AQ941" s="116"/>
      <c r="AR941" s="116"/>
      <c r="AS941" s="116"/>
      <c r="AT941" s="116"/>
      <c r="AU941" s="116"/>
      <c r="AV941" s="116"/>
      <c r="AW941" s="117"/>
    </row>
    <row r="942" ht="15.75" customHeight="1">
      <c r="A942" s="28"/>
      <c r="B942" s="28"/>
      <c r="C942" s="28"/>
      <c r="D942" s="28"/>
      <c r="E942" s="28"/>
      <c r="F942" s="28"/>
      <c r="G942" s="28"/>
      <c r="H942" s="28"/>
      <c r="I942" s="28"/>
      <c r="J942" s="28"/>
      <c r="K942" s="28"/>
      <c r="L942" s="28"/>
      <c r="M942" s="115"/>
      <c r="N942" s="115"/>
      <c r="O942" s="115"/>
      <c r="P942" s="115"/>
      <c r="Q942" s="115"/>
      <c r="R942" s="115"/>
      <c r="S942" s="115"/>
      <c r="T942" s="115"/>
      <c r="U942" s="116"/>
      <c r="V942" s="116"/>
      <c r="W942" s="116"/>
      <c r="X942" s="116"/>
      <c r="Y942" s="116"/>
      <c r="Z942" s="116"/>
      <c r="AA942" s="116"/>
      <c r="AB942" s="116"/>
      <c r="AC942" s="116"/>
      <c r="AD942" s="116"/>
      <c r="AE942" s="116"/>
      <c r="AF942" s="116"/>
      <c r="AG942" s="116"/>
      <c r="AH942" s="116"/>
      <c r="AI942" s="116"/>
      <c r="AJ942" s="116"/>
      <c r="AK942" s="116"/>
      <c r="AL942" s="116"/>
      <c r="AM942" s="116"/>
      <c r="AN942" s="116"/>
      <c r="AO942" s="116"/>
      <c r="AP942" s="116"/>
      <c r="AQ942" s="116"/>
      <c r="AR942" s="116"/>
      <c r="AS942" s="116"/>
      <c r="AT942" s="116"/>
      <c r="AU942" s="116"/>
      <c r="AV942" s="116"/>
      <c r="AW942" s="117"/>
    </row>
    <row r="943" ht="15.75" customHeight="1">
      <c r="A943" s="28"/>
      <c r="B943" s="28"/>
      <c r="C943" s="28"/>
      <c r="D943" s="28"/>
      <c r="E943" s="28"/>
      <c r="F943" s="28"/>
      <c r="G943" s="28"/>
      <c r="H943" s="28"/>
      <c r="I943" s="28"/>
      <c r="J943" s="28"/>
      <c r="K943" s="28"/>
      <c r="L943" s="28"/>
      <c r="M943" s="115"/>
      <c r="N943" s="115"/>
      <c r="O943" s="115"/>
      <c r="P943" s="115"/>
      <c r="Q943" s="115"/>
      <c r="R943" s="115"/>
      <c r="S943" s="115"/>
      <c r="T943" s="115"/>
      <c r="U943" s="116"/>
      <c r="V943" s="116"/>
      <c r="W943" s="116"/>
      <c r="X943" s="116"/>
      <c r="Y943" s="116"/>
      <c r="Z943" s="116"/>
      <c r="AA943" s="116"/>
      <c r="AB943" s="116"/>
      <c r="AC943" s="116"/>
      <c r="AD943" s="116"/>
      <c r="AE943" s="116"/>
      <c r="AF943" s="116"/>
      <c r="AG943" s="116"/>
      <c r="AH943" s="116"/>
      <c r="AI943" s="116"/>
      <c r="AJ943" s="116"/>
      <c r="AK943" s="116"/>
      <c r="AL943" s="116"/>
      <c r="AM943" s="116"/>
      <c r="AN943" s="116"/>
      <c r="AO943" s="116"/>
      <c r="AP943" s="116"/>
      <c r="AQ943" s="116"/>
      <c r="AR943" s="116"/>
      <c r="AS943" s="116"/>
      <c r="AT943" s="116"/>
      <c r="AU943" s="116"/>
      <c r="AV943" s="116"/>
      <c r="AW943" s="117"/>
    </row>
    <row r="944" ht="15.75" customHeight="1">
      <c r="A944" s="28"/>
      <c r="B944" s="28"/>
      <c r="C944" s="28"/>
      <c r="D944" s="28"/>
      <c r="E944" s="28"/>
      <c r="F944" s="28"/>
      <c r="G944" s="28"/>
      <c r="H944" s="28"/>
      <c r="I944" s="28"/>
      <c r="J944" s="28"/>
      <c r="K944" s="28"/>
      <c r="L944" s="28"/>
      <c r="M944" s="115"/>
      <c r="N944" s="115"/>
      <c r="O944" s="115"/>
      <c r="P944" s="115"/>
      <c r="Q944" s="115"/>
      <c r="R944" s="115"/>
      <c r="S944" s="115"/>
      <c r="T944" s="115"/>
      <c r="U944" s="116"/>
      <c r="V944" s="116"/>
      <c r="W944" s="116"/>
      <c r="X944" s="116"/>
      <c r="Y944" s="116"/>
      <c r="Z944" s="116"/>
      <c r="AA944" s="116"/>
      <c r="AB944" s="116"/>
      <c r="AC944" s="116"/>
      <c r="AD944" s="116"/>
      <c r="AE944" s="116"/>
      <c r="AF944" s="116"/>
      <c r="AG944" s="116"/>
      <c r="AH944" s="116"/>
      <c r="AI944" s="116"/>
      <c r="AJ944" s="116"/>
      <c r="AK944" s="116"/>
      <c r="AL944" s="116"/>
      <c r="AM944" s="116"/>
      <c r="AN944" s="116"/>
      <c r="AO944" s="116"/>
      <c r="AP944" s="116"/>
      <c r="AQ944" s="116"/>
      <c r="AR944" s="116"/>
      <c r="AS944" s="116"/>
      <c r="AT944" s="116"/>
      <c r="AU944" s="116"/>
      <c r="AV944" s="116"/>
      <c r="AW944" s="117"/>
    </row>
    <row r="945" ht="15.75" customHeight="1">
      <c r="A945" s="28"/>
      <c r="B945" s="28"/>
      <c r="C945" s="28"/>
      <c r="D945" s="28"/>
      <c r="E945" s="28"/>
      <c r="F945" s="28"/>
      <c r="G945" s="28"/>
      <c r="H945" s="28"/>
      <c r="I945" s="28"/>
      <c r="J945" s="28"/>
      <c r="K945" s="28"/>
      <c r="L945" s="28"/>
      <c r="M945" s="115"/>
      <c r="N945" s="115"/>
      <c r="O945" s="115"/>
      <c r="P945" s="115"/>
      <c r="Q945" s="115"/>
      <c r="R945" s="115"/>
      <c r="S945" s="115"/>
      <c r="T945" s="115"/>
      <c r="U945" s="116"/>
      <c r="V945" s="116"/>
      <c r="W945" s="116"/>
      <c r="X945" s="116"/>
      <c r="Y945" s="116"/>
      <c r="Z945" s="116"/>
      <c r="AA945" s="116"/>
      <c r="AB945" s="116"/>
      <c r="AC945" s="116"/>
      <c r="AD945" s="116"/>
      <c r="AE945" s="116"/>
      <c r="AF945" s="116"/>
      <c r="AG945" s="116"/>
      <c r="AH945" s="116"/>
      <c r="AI945" s="116"/>
      <c r="AJ945" s="116"/>
      <c r="AK945" s="116"/>
      <c r="AL945" s="116"/>
      <c r="AM945" s="116"/>
      <c r="AN945" s="116"/>
      <c r="AO945" s="116"/>
      <c r="AP945" s="116"/>
      <c r="AQ945" s="116"/>
      <c r="AR945" s="116"/>
      <c r="AS945" s="116"/>
      <c r="AT945" s="116"/>
      <c r="AU945" s="116"/>
      <c r="AV945" s="116"/>
      <c r="AW945" s="117"/>
    </row>
    <row r="946" ht="15.75" customHeight="1">
      <c r="A946" s="28"/>
      <c r="B946" s="28"/>
      <c r="C946" s="28"/>
      <c r="D946" s="28"/>
      <c r="E946" s="28"/>
      <c r="F946" s="28"/>
      <c r="G946" s="28"/>
      <c r="H946" s="28"/>
      <c r="I946" s="28"/>
      <c r="J946" s="28"/>
      <c r="K946" s="28"/>
      <c r="L946" s="28"/>
      <c r="M946" s="115"/>
      <c r="N946" s="115"/>
      <c r="O946" s="115"/>
      <c r="P946" s="115"/>
      <c r="Q946" s="115"/>
      <c r="R946" s="115"/>
      <c r="S946" s="115"/>
      <c r="T946" s="115"/>
      <c r="U946" s="116"/>
      <c r="V946" s="116"/>
      <c r="W946" s="116"/>
      <c r="X946" s="116"/>
      <c r="Y946" s="116"/>
      <c r="Z946" s="116"/>
      <c r="AA946" s="116"/>
      <c r="AB946" s="116"/>
      <c r="AC946" s="116"/>
      <c r="AD946" s="116"/>
      <c r="AE946" s="116"/>
      <c r="AF946" s="116"/>
      <c r="AG946" s="116"/>
      <c r="AH946" s="116"/>
      <c r="AI946" s="116"/>
      <c r="AJ946" s="116"/>
      <c r="AK946" s="116"/>
      <c r="AL946" s="116"/>
      <c r="AM946" s="116"/>
      <c r="AN946" s="116"/>
      <c r="AO946" s="116"/>
      <c r="AP946" s="116"/>
      <c r="AQ946" s="116"/>
      <c r="AR946" s="116"/>
      <c r="AS946" s="116"/>
      <c r="AT946" s="116"/>
      <c r="AU946" s="116"/>
      <c r="AV946" s="116"/>
      <c r="AW946" s="117"/>
    </row>
    <row r="947" ht="15.75" customHeight="1">
      <c r="A947" s="28"/>
      <c r="B947" s="28"/>
      <c r="C947" s="28"/>
      <c r="D947" s="28"/>
      <c r="E947" s="28"/>
      <c r="F947" s="28"/>
      <c r="G947" s="28"/>
      <c r="H947" s="28"/>
      <c r="I947" s="28"/>
      <c r="J947" s="28"/>
      <c r="K947" s="28"/>
      <c r="L947" s="28"/>
      <c r="M947" s="115"/>
      <c r="N947" s="115"/>
      <c r="O947" s="115"/>
      <c r="P947" s="115"/>
      <c r="Q947" s="115"/>
      <c r="R947" s="115"/>
      <c r="S947" s="115"/>
      <c r="T947" s="115"/>
      <c r="U947" s="116"/>
      <c r="V947" s="116"/>
      <c r="W947" s="116"/>
      <c r="X947" s="116"/>
      <c r="Y947" s="116"/>
      <c r="Z947" s="116"/>
      <c r="AA947" s="116"/>
      <c r="AB947" s="116"/>
      <c r="AC947" s="116"/>
      <c r="AD947" s="116"/>
      <c r="AE947" s="116"/>
      <c r="AF947" s="116"/>
      <c r="AG947" s="116"/>
      <c r="AH947" s="116"/>
      <c r="AI947" s="116"/>
      <c r="AJ947" s="116"/>
      <c r="AK947" s="116"/>
      <c r="AL947" s="116"/>
      <c r="AM947" s="116"/>
      <c r="AN947" s="116"/>
      <c r="AO947" s="116"/>
      <c r="AP947" s="116"/>
      <c r="AQ947" s="116"/>
      <c r="AR947" s="116"/>
      <c r="AS947" s="116"/>
      <c r="AT947" s="116"/>
      <c r="AU947" s="116"/>
      <c r="AV947" s="116"/>
      <c r="AW947" s="117"/>
    </row>
    <row r="948" ht="15.75" customHeight="1">
      <c r="A948" s="28"/>
      <c r="B948" s="28"/>
      <c r="C948" s="28"/>
      <c r="D948" s="28"/>
      <c r="E948" s="28"/>
      <c r="F948" s="28"/>
      <c r="G948" s="28"/>
      <c r="H948" s="28"/>
      <c r="I948" s="28"/>
      <c r="J948" s="28"/>
      <c r="K948" s="28"/>
      <c r="L948" s="28"/>
      <c r="M948" s="115"/>
      <c r="N948" s="115"/>
      <c r="O948" s="115"/>
      <c r="P948" s="115"/>
      <c r="Q948" s="115"/>
      <c r="R948" s="115"/>
      <c r="S948" s="115"/>
      <c r="T948" s="115"/>
      <c r="U948" s="116"/>
      <c r="V948" s="116"/>
      <c r="W948" s="116"/>
      <c r="X948" s="116"/>
      <c r="Y948" s="116"/>
      <c r="Z948" s="116"/>
      <c r="AA948" s="116"/>
      <c r="AB948" s="116"/>
      <c r="AC948" s="116"/>
      <c r="AD948" s="116"/>
      <c r="AE948" s="116"/>
      <c r="AF948" s="116"/>
      <c r="AG948" s="116"/>
      <c r="AH948" s="116"/>
      <c r="AI948" s="116"/>
      <c r="AJ948" s="116"/>
      <c r="AK948" s="116"/>
      <c r="AL948" s="116"/>
      <c r="AM948" s="116"/>
      <c r="AN948" s="116"/>
      <c r="AO948" s="116"/>
      <c r="AP948" s="116"/>
      <c r="AQ948" s="116"/>
      <c r="AR948" s="116"/>
      <c r="AS948" s="116"/>
      <c r="AT948" s="116"/>
      <c r="AU948" s="116"/>
      <c r="AV948" s="116"/>
      <c r="AW948" s="117"/>
    </row>
    <row r="949" ht="15.75" customHeight="1">
      <c r="A949" s="28"/>
      <c r="B949" s="28"/>
      <c r="C949" s="28"/>
      <c r="D949" s="28"/>
      <c r="E949" s="28"/>
      <c r="F949" s="28"/>
      <c r="G949" s="28"/>
      <c r="H949" s="28"/>
      <c r="I949" s="28"/>
      <c r="J949" s="28"/>
      <c r="K949" s="28"/>
      <c r="L949" s="28"/>
      <c r="M949" s="115"/>
      <c r="N949" s="115"/>
      <c r="O949" s="115"/>
      <c r="P949" s="115"/>
      <c r="Q949" s="115"/>
      <c r="R949" s="115"/>
      <c r="S949" s="115"/>
      <c r="T949" s="115"/>
      <c r="U949" s="116"/>
      <c r="V949" s="116"/>
      <c r="W949" s="116"/>
      <c r="X949" s="116"/>
      <c r="Y949" s="116"/>
      <c r="Z949" s="116"/>
      <c r="AA949" s="116"/>
      <c r="AB949" s="116"/>
      <c r="AC949" s="116"/>
      <c r="AD949" s="116"/>
      <c r="AE949" s="116"/>
      <c r="AF949" s="116"/>
      <c r="AG949" s="116"/>
      <c r="AH949" s="116"/>
      <c r="AI949" s="116"/>
      <c r="AJ949" s="116"/>
      <c r="AK949" s="116"/>
      <c r="AL949" s="116"/>
      <c r="AM949" s="116"/>
      <c r="AN949" s="116"/>
      <c r="AO949" s="116"/>
      <c r="AP949" s="116"/>
      <c r="AQ949" s="116"/>
      <c r="AR949" s="116"/>
      <c r="AS949" s="116"/>
      <c r="AT949" s="116"/>
      <c r="AU949" s="116"/>
      <c r="AV949" s="116"/>
      <c r="AW949" s="117"/>
    </row>
    <row r="950" ht="15.75" customHeight="1">
      <c r="A950" s="28"/>
      <c r="B950" s="28"/>
      <c r="C950" s="28"/>
      <c r="D950" s="28"/>
      <c r="E950" s="28"/>
      <c r="F950" s="28"/>
      <c r="G950" s="28"/>
      <c r="H950" s="28"/>
      <c r="I950" s="28"/>
      <c r="J950" s="28"/>
      <c r="K950" s="28"/>
      <c r="L950" s="28"/>
      <c r="M950" s="115"/>
      <c r="N950" s="115"/>
      <c r="O950" s="115"/>
      <c r="P950" s="115"/>
      <c r="Q950" s="115"/>
      <c r="R950" s="115"/>
      <c r="S950" s="115"/>
      <c r="T950" s="115"/>
      <c r="U950" s="116"/>
      <c r="V950" s="116"/>
      <c r="W950" s="116"/>
      <c r="X950" s="116"/>
      <c r="Y950" s="116"/>
      <c r="Z950" s="116"/>
      <c r="AA950" s="116"/>
      <c r="AB950" s="116"/>
      <c r="AC950" s="116"/>
      <c r="AD950" s="116"/>
      <c r="AE950" s="116"/>
      <c r="AF950" s="116"/>
      <c r="AG950" s="116"/>
      <c r="AH950" s="116"/>
      <c r="AI950" s="116"/>
      <c r="AJ950" s="116"/>
      <c r="AK950" s="116"/>
      <c r="AL950" s="116"/>
      <c r="AM950" s="116"/>
      <c r="AN950" s="116"/>
      <c r="AO950" s="116"/>
      <c r="AP950" s="116"/>
      <c r="AQ950" s="116"/>
      <c r="AR950" s="116"/>
      <c r="AS950" s="116"/>
      <c r="AT950" s="116"/>
      <c r="AU950" s="116"/>
      <c r="AV950" s="116"/>
      <c r="AW950" s="117"/>
    </row>
    <row r="951" ht="15.75" customHeight="1">
      <c r="A951" s="28"/>
      <c r="B951" s="28"/>
      <c r="C951" s="28"/>
      <c r="D951" s="28"/>
      <c r="E951" s="28"/>
      <c r="F951" s="28"/>
      <c r="G951" s="28"/>
      <c r="H951" s="28"/>
      <c r="I951" s="28"/>
      <c r="J951" s="28"/>
      <c r="K951" s="28"/>
      <c r="L951" s="28"/>
      <c r="M951" s="115"/>
      <c r="N951" s="115"/>
      <c r="O951" s="115"/>
      <c r="P951" s="115"/>
      <c r="Q951" s="115"/>
      <c r="R951" s="115"/>
      <c r="S951" s="115"/>
      <c r="T951" s="115"/>
      <c r="U951" s="116"/>
      <c r="V951" s="116"/>
      <c r="W951" s="116"/>
      <c r="X951" s="116"/>
      <c r="Y951" s="116"/>
      <c r="Z951" s="116"/>
      <c r="AA951" s="116"/>
      <c r="AB951" s="116"/>
      <c r="AC951" s="116"/>
      <c r="AD951" s="116"/>
      <c r="AE951" s="116"/>
      <c r="AF951" s="116"/>
      <c r="AG951" s="116"/>
      <c r="AH951" s="116"/>
      <c r="AI951" s="116"/>
      <c r="AJ951" s="116"/>
      <c r="AK951" s="116"/>
      <c r="AL951" s="116"/>
      <c r="AM951" s="116"/>
      <c r="AN951" s="116"/>
      <c r="AO951" s="116"/>
      <c r="AP951" s="116"/>
      <c r="AQ951" s="116"/>
      <c r="AR951" s="116"/>
      <c r="AS951" s="116"/>
      <c r="AT951" s="116"/>
      <c r="AU951" s="116"/>
      <c r="AV951" s="116"/>
      <c r="AW951" s="117"/>
    </row>
    <row r="952" ht="15.75" customHeight="1">
      <c r="A952" s="28"/>
      <c r="B952" s="28"/>
      <c r="C952" s="28"/>
      <c r="D952" s="28"/>
      <c r="E952" s="28"/>
      <c r="F952" s="28"/>
      <c r="G952" s="28"/>
      <c r="H952" s="28"/>
      <c r="I952" s="28"/>
      <c r="J952" s="28"/>
      <c r="K952" s="28"/>
      <c r="L952" s="28"/>
      <c r="M952" s="115"/>
      <c r="N952" s="115"/>
      <c r="O952" s="115"/>
      <c r="P952" s="115"/>
      <c r="Q952" s="115"/>
      <c r="R952" s="115"/>
      <c r="S952" s="115"/>
      <c r="T952" s="115"/>
      <c r="U952" s="116"/>
      <c r="V952" s="116"/>
      <c r="W952" s="116"/>
      <c r="X952" s="116"/>
      <c r="Y952" s="116"/>
      <c r="Z952" s="116"/>
      <c r="AA952" s="116"/>
      <c r="AB952" s="116"/>
      <c r="AC952" s="116"/>
      <c r="AD952" s="116"/>
      <c r="AE952" s="116"/>
      <c r="AF952" s="116"/>
      <c r="AG952" s="116"/>
      <c r="AH952" s="116"/>
      <c r="AI952" s="116"/>
      <c r="AJ952" s="116"/>
      <c r="AK952" s="116"/>
      <c r="AL952" s="116"/>
      <c r="AM952" s="116"/>
      <c r="AN952" s="116"/>
      <c r="AO952" s="116"/>
      <c r="AP952" s="116"/>
      <c r="AQ952" s="116"/>
      <c r="AR952" s="116"/>
      <c r="AS952" s="116"/>
      <c r="AT952" s="116"/>
      <c r="AU952" s="116"/>
      <c r="AV952" s="116"/>
      <c r="AW952" s="117"/>
    </row>
    <row r="953" ht="15.75" customHeight="1">
      <c r="A953" s="28"/>
      <c r="B953" s="28"/>
      <c r="C953" s="28"/>
      <c r="D953" s="28"/>
      <c r="E953" s="28"/>
      <c r="F953" s="28"/>
      <c r="G953" s="28"/>
      <c r="H953" s="28"/>
      <c r="I953" s="28"/>
      <c r="J953" s="28"/>
      <c r="K953" s="28"/>
      <c r="L953" s="28"/>
      <c r="M953" s="115"/>
      <c r="N953" s="115"/>
      <c r="O953" s="115"/>
      <c r="P953" s="115"/>
      <c r="Q953" s="115"/>
      <c r="R953" s="115"/>
      <c r="S953" s="115"/>
      <c r="T953" s="115"/>
      <c r="U953" s="116"/>
      <c r="V953" s="116"/>
      <c r="W953" s="116"/>
      <c r="X953" s="116"/>
      <c r="Y953" s="116"/>
      <c r="Z953" s="116"/>
      <c r="AA953" s="116"/>
      <c r="AB953" s="116"/>
      <c r="AC953" s="116"/>
      <c r="AD953" s="116"/>
      <c r="AE953" s="116"/>
      <c r="AF953" s="116"/>
      <c r="AG953" s="116"/>
      <c r="AH953" s="116"/>
      <c r="AI953" s="116"/>
      <c r="AJ953" s="116"/>
      <c r="AK953" s="116"/>
      <c r="AL953" s="116"/>
      <c r="AM953" s="116"/>
      <c r="AN953" s="116"/>
      <c r="AO953" s="116"/>
      <c r="AP953" s="116"/>
      <c r="AQ953" s="116"/>
      <c r="AR953" s="116"/>
      <c r="AS953" s="116"/>
      <c r="AT953" s="116"/>
      <c r="AU953" s="116"/>
      <c r="AV953" s="116"/>
      <c r="AW953" s="117"/>
    </row>
    <row r="954" ht="15.75" customHeight="1">
      <c r="A954" s="28"/>
      <c r="B954" s="28"/>
      <c r="C954" s="28"/>
      <c r="D954" s="28"/>
      <c r="E954" s="28"/>
      <c r="F954" s="28"/>
      <c r="G954" s="28"/>
      <c r="H954" s="28"/>
      <c r="I954" s="28"/>
      <c r="J954" s="28"/>
      <c r="K954" s="28"/>
      <c r="L954" s="28"/>
      <c r="M954" s="115"/>
      <c r="N954" s="115"/>
      <c r="O954" s="115"/>
      <c r="P954" s="115"/>
      <c r="Q954" s="115"/>
      <c r="R954" s="115"/>
      <c r="S954" s="115"/>
      <c r="T954" s="115"/>
      <c r="U954" s="116"/>
      <c r="V954" s="116"/>
      <c r="W954" s="116"/>
      <c r="X954" s="116"/>
      <c r="Y954" s="116"/>
      <c r="Z954" s="116"/>
      <c r="AA954" s="116"/>
      <c r="AB954" s="116"/>
      <c r="AC954" s="116"/>
      <c r="AD954" s="116"/>
      <c r="AE954" s="116"/>
      <c r="AF954" s="116"/>
      <c r="AG954" s="116"/>
      <c r="AH954" s="116"/>
      <c r="AI954" s="116"/>
      <c r="AJ954" s="116"/>
      <c r="AK954" s="116"/>
      <c r="AL954" s="116"/>
      <c r="AM954" s="116"/>
      <c r="AN954" s="116"/>
      <c r="AO954" s="116"/>
      <c r="AP954" s="116"/>
      <c r="AQ954" s="116"/>
      <c r="AR954" s="116"/>
      <c r="AS954" s="116"/>
      <c r="AT954" s="116"/>
      <c r="AU954" s="116"/>
      <c r="AV954" s="116"/>
      <c r="AW954" s="117"/>
    </row>
    <row r="955" ht="15.75" customHeight="1">
      <c r="A955" s="28"/>
      <c r="B955" s="28"/>
      <c r="C955" s="28"/>
      <c r="D955" s="28"/>
      <c r="E955" s="28"/>
      <c r="F955" s="28"/>
      <c r="G955" s="28"/>
      <c r="H955" s="28"/>
      <c r="I955" s="28"/>
      <c r="J955" s="28"/>
      <c r="K955" s="28"/>
      <c r="L955" s="28"/>
      <c r="M955" s="115"/>
      <c r="N955" s="115"/>
      <c r="O955" s="115"/>
      <c r="P955" s="115"/>
      <c r="Q955" s="115"/>
      <c r="R955" s="115"/>
      <c r="S955" s="115"/>
      <c r="T955" s="115"/>
      <c r="U955" s="116"/>
      <c r="V955" s="116"/>
      <c r="W955" s="116"/>
      <c r="X955" s="116"/>
      <c r="Y955" s="116"/>
      <c r="Z955" s="116"/>
      <c r="AA955" s="116"/>
      <c r="AB955" s="116"/>
      <c r="AC955" s="116"/>
      <c r="AD955" s="116"/>
      <c r="AE955" s="116"/>
      <c r="AF955" s="116"/>
      <c r="AG955" s="116"/>
      <c r="AH955" s="116"/>
      <c r="AI955" s="116"/>
      <c r="AJ955" s="116"/>
      <c r="AK955" s="116"/>
      <c r="AL955" s="116"/>
      <c r="AM955" s="116"/>
      <c r="AN955" s="116"/>
      <c r="AO955" s="116"/>
      <c r="AP955" s="116"/>
      <c r="AQ955" s="116"/>
      <c r="AR955" s="116"/>
      <c r="AS955" s="116"/>
      <c r="AT955" s="116"/>
      <c r="AU955" s="116"/>
      <c r="AV955" s="116"/>
      <c r="AW955" s="117"/>
    </row>
    <row r="956" ht="15.75" customHeight="1">
      <c r="A956" s="28"/>
      <c r="B956" s="28"/>
      <c r="C956" s="28"/>
      <c r="D956" s="28"/>
      <c r="E956" s="28"/>
      <c r="F956" s="28"/>
      <c r="G956" s="28"/>
      <c r="H956" s="28"/>
      <c r="I956" s="28"/>
      <c r="J956" s="28"/>
      <c r="K956" s="28"/>
      <c r="L956" s="28"/>
      <c r="M956" s="115"/>
      <c r="N956" s="115"/>
      <c r="O956" s="115"/>
      <c r="P956" s="115"/>
      <c r="Q956" s="115"/>
      <c r="R956" s="115"/>
      <c r="S956" s="115"/>
      <c r="T956" s="115"/>
      <c r="U956" s="116"/>
      <c r="V956" s="116"/>
      <c r="W956" s="116"/>
      <c r="X956" s="116"/>
      <c r="Y956" s="116"/>
      <c r="Z956" s="116"/>
      <c r="AA956" s="116"/>
      <c r="AB956" s="116"/>
      <c r="AC956" s="116"/>
      <c r="AD956" s="116"/>
      <c r="AE956" s="116"/>
      <c r="AF956" s="116"/>
      <c r="AG956" s="116"/>
      <c r="AH956" s="116"/>
      <c r="AI956" s="116"/>
      <c r="AJ956" s="116"/>
      <c r="AK956" s="116"/>
      <c r="AL956" s="116"/>
      <c r="AM956" s="116"/>
      <c r="AN956" s="116"/>
      <c r="AO956" s="116"/>
      <c r="AP956" s="116"/>
      <c r="AQ956" s="116"/>
      <c r="AR956" s="116"/>
      <c r="AS956" s="116"/>
      <c r="AT956" s="116"/>
      <c r="AU956" s="116"/>
      <c r="AV956" s="116"/>
      <c r="AW956" s="117"/>
    </row>
    <row r="957" ht="15.75" customHeight="1">
      <c r="A957" s="28"/>
      <c r="B957" s="28"/>
      <c r="C957" s="28"/>
      <c r="D957" s="28"/>
      <c r="E957" s="28"/>
      <c r="F957" s="28"/>
      <c r="G957" s="28"/>
      <c r="H957" s="28"/>
      <c r="I957" s="28"/>
      <c r="J957" s="28"/>
      <c r="K957" s="28"/>
      <c r="L957" s="28"/>
      <c r="M957" s="115"/>
      <c r="N957" s="115"/>
      <c r="O957" s="115"/>
      <c r="P957" s="115"/>
      <c r="Q957" s="115"/>
      <c r="R957" s="115"/>
      <c r="S957" s="115"/>
      <c r="T957" s="115"/>
      <c r="U957" s="116"/>
      <c r="V957" s="116"/>
      <c r="W957" s="116"/>
      <c r="X957" s="116"/>
      <c r="Y957" s="116"/>
      <c r="Z957" s="116"/>
      <c r="AA957" s="116"/>
      <c r="AB957" s="116"/>
      <c r="AC957" s="116"/>
      <c r="AD957" s="116"/>
      <c r="AE957" s="116"/>
      <c r="AF957" s="116"/>
      <c r="AG957" s="116"/>
      <c r="AH957" s="116"/>
      <c r="AI957" s="116"/>
      <c r="AJ957" s="116"/>
      <c r="AK957" s="116"/>
      <c r="AL957" s="116"/>
      <c r="AM957" s="116"/>
      <c r="AN957" s="116"/>
      <c r="AO957" s="116"/>
      <c r="AP957" s="116"/>
      <c r="AQ957" s="116"/>
      <c r="AR957" s="116"/>
      <c r="AS957" s="116"/>
      <c r="AT957" s="116"/>
      <c r="AU957" s="116"/>
      <c r="AV957" s="116"/>
      <c r="AW957" s="117"/>
    </row>
    <row r="958" ht="15.75" customHeight="1">
      <c r="A958" s="28"/>
      <c r="B958" s="28"/>
      <c r="C958" s="28"/>
      <c r="D958" s="28"/>
      <c r="E958" s="28"/>
      <c r="F958" s="28"/>
      <c r="G958" s="28"/>
      <c r="H958" s="28"/>
      <c r="I958" s="28"/>
      <c r="J958" s="28"/>
      <c r="K958" s="28"/>
      <c r="L958" s="28"/>
      <c r="M958" s="115"/>
      <c r="N958" s="115"/>
      <c r="O958" s="115"/>
      <c r="P958" s="115"/>
      <c r="Q958" s="115"/>
      <c r="R958" s="115"/>
      <c r="S958" s="115"/>
      <c r="T958" s="115"/>
      <c r="U958" s="116"/>
      <c r="V958" s="116"/>
      <c r="W958" s="116"/>
      <c r="X958" s="116"/>
      <c r="Y958" s="116"/>
      <c r="Z958" s="116"/>
      <c r="AA958" s="116"/>
      <c r="AB958" s="116"/>
      <c r="AC958" s="116"/>
      <c r="AD958" s="116"/>
      <c r="AE958" s="116"/>
      <c r="AF958" s="116"/>
      <c r="AG958" s="116"/>
      <c r="AH958" s="116"/>
      <c r="AI958" s="116"/>
      <c r="AJ958" s="116"/>
      <c r="AK958" s="116"/>
      <c r="AL958" s="116"/>
      <c r="AM958" s="116"/>
      <c r="AN958" s="116"/>
      <c r="AO958" s="116"/>
      <c r="AP958" s="116"/>
      <c r="AQ958" s="116"/>
      <c r="AR958" s="116"/>
      <c r="AS958" s="116"/>
      <c r="AT958" s="116"/>
      <c r="AU958" s="116"/>
      <c r="AV958" s="116"/>
      <c r="AW958" s="117"/>
    </row>
    <row r="959" ht="15.75" customHeight="1">
      <c r="A959" s="28"/>
      <c r="B959" s="28"/>
      <c r="C959" s="28"/>
      <c r="D959" s="28"/>
      <c r="E959" s="28"/>
      <c r="F959" s="28"/>
      <c r="G959" s="28"/>
      <c r="H959" s="28"/>
      <c r="I959" s="28"/>
      <c r="J959" s="28"/>
      <c r="K959" s="28"/>
      <c r="L959" s="28"/>
      <c r="M959" s="115"/>
      <c r="N959" s="115"/>
      <c r="O959" s="115"/>
      <c r="P959" s="115"/>
      <c r="Q959" s="115"/>
      <c r="R959" s="115"/>
      <c r="S959" s="115"/>
      <c r="T959" s="115"/>
      <c r="U959" s="116"/>
      <c r="V959" s="116"/>
      <c r="W959" s="116"/>
      <c r="X959" s="116"/>
      <c r="Y959" s="116"/>
      <c r="Z959" s="116"/>
      <c r="AA959" s="116"/>
      <c r="AB959" s="116"/>
      <c r="AC959" s="116"/>
      <c r="AD959" s="116"/>
      <c r="AE959" s="116"/>
      <c r="AF959" s="116"/>
      <c r="AG959" s="116"/>
      <c r="AH959" s="116"/>
      <c r="AI959" s="116"/>
      <c r="AJ959" s="116"/>
      <c r="AK959" s="116"/>
      <c r="AL959" s="116"/>
      <c r="AM959" s="116"/>
      <c r="AN959" s="116"/>
      <c r="AO959" s="116"/>
      <c r="AP959" s="116"/>
      <c r="AQ959" s="116"/>
      <c r="AR959" s="116"/>
      <c r="AS959" s="116"/>
      <c r="AT959" s="116"/>
      <c r="AU959" s="116"/>
      <c r="AV959" s="116"/>
      <c r="AW959" s="117"/>
    </row>
    <row r="960" ht="15.75" customHeight="1">
      <c r="A960" s="28"/>
      <c r="B960" s="28"/>
      <c r="C960" s="28"/>
      <c r="D960" s="28"/>
      <c r="E960" s="28"/>
      <c r="F960" s="28"/>
      <c r="G960" s="28"/>
      <c r="H960" s="28"/>
      <c r="I960" s="28"/>
      <c r="J960" s="28"/>
      <c r="K960" s="28"/>
      <c r="L960" s="28"/>
      <c r="M960" s="115"/>
      <c r="N960" s="115"/>
      <c r="O960" s="115"/>
      <c r="P960" s="115"/>
      <c r="Q960" s="115"/>
      <c r="R960" s="115"/>
      <c r="S960" s="115"/>
      <c r="T960" s="115"/>
      <c r="U960" s="116"/>
      <c r="V960" s="116"/>
      <c r="W960" s="116"/>
      <c r="X960" s="116"/>
      <c r="Y960" s="116"/>
      <c r="Z960" s="116"/>
      <c r="AA960" s="116"/>
      <c r="AB960" s="116"/>
      <c r="AC960" s="116"/>
      <c r="AD960" s="116"/>
      <c r="AE960" s="116"/>
      <c r="AF960" s="116"/>
      <c r="AG960" s="116"/>
      <c r="AH960" s="116"/>
      <c r="AI960" s="116"/>
      <c r="AJ960" s="116"/>
      <c r="AK960" s="116"/>
      <c r="AL960" s="116"/>
      <c r="AM960" s="116"/>
      <c r="AN960" s="116"/>
      <c r="AO960" s="116"/>
      <c r="AP960" s="116"/>
      <c r="AQ960" s="116"/>
      <c r="AR960" s="116"/>
      <c r="AS960" s="116"/>
      <c r="AT960" s="116"/>
      <c r="AU960" s="116"/>
      <c r="AV960" s="116"/>
      <c r="AW960" s="117"/>
    </row>
    <row r="961" ht="15.75" customHeight="1">
      <c r="A961" s="28"/>
      <c r="B961" s="28"/>
      <c r="C961" s="28"/>
      <c r="D961" s="28"/>
      <c r="E961" s="28"/>
      <c r="F961" s="28"/>
      <c r="G961" s="28"/>
      <c r="H961" s="28"/>
      <c r="I961" s="28"/>
      <c r="J961" s="28"/>
      <c r="K961" s="28"/>
      <c r="L961" s="28"/>
      <c r="M961" s="115"/>
      <c r="N961" s="115"/>
      <c r="O961" s="115"/>
      <c r="P961" s="115"/>
      <c r="Q961" s="115"/>
      <c r="R961" s="115"/>
      <c r="S961" s="115"/>
      <c r="T961" s="115"/>
      <c r="U961" s="116"/>
      <c r="V961" s="116"/>
      <c r="W961" s="116"/>
      <c r="X961" s="116"/>
      <c r="Y961" s="116"/>
      <c r="Z961" s="116"/>
      <c r="AA961" s="116"/>
      <c r="AB961" s="116"/>
      <c r="AC961" s="116"/>
      <c r="AD961" s="116"/>
      <c r="AE961" s="116"/>
      <c r="AF961" s="116"/>
      <c r="AG961" s="116"/>
      <c r="AH961" s="116"/>
      <c r="AI961" s="116"/>
      <c r="AJ961" s="116"/>
      <c r="AK961" s="116"/>
      <c r="AL961" s="116"/>
      <c r="AM961" s="116"/>
      <c r="AN961" s="116"/>
      <c r="AO961" s="116"/>
      <c r="AP961" s="116"/>
      <c r="AQ961" s="116"/>
      <c r="AR961" s="116"/>
      <c r="AS961" s="116"/>
      <c r="AT961" s="116"/>
      <c r="AU961" s="116"/>
      <c r="AV961" s="116"/>
      <c r="AW961" s="117"/>
    </row>
    <row r="962" ht="15.75" customHeight="1">
      <c r="A962" s="28"/>
      <c r="B962" s="28"/>
      <c r="C962" s="28"/>
      <c r="D962" s="28"/>
      <c r="E962" s="28"/>
      <c r="F962" s="28"/>
      <c r="G962" s="28"/>
      <c r="H962" s="28"/>
      <c r="I962" s="28"/>
      <c r="J962" s="28"/>
      <c r="K962" s="28"/>
      <c r="L962" s="28"/>
      <c r="M962" s="115"/>
      <c r="N962" s="115"/>
      <c r="O962" s="115"/>
      <c r="P962" s="115"/>
      <c r="Q962" s="115"/>
      <c r="R962" s="115"/>
      <c r="S962" s="115"/>
      <c r="T962" s="115"/>
      <c r="U962" s="116"/>
      <c r="V962" s="116"/>
      <c r="W962" s="116"/>
      <c r="X962" s="116"/>
      <c r="Y962" s="116"/>
      <c r="Z962" s="116"/>
      <c r="AA962" s="116"/>
      <c r="AB962" s="116"/>
      <c r="AC962" s="116"/>
      <c r="AD962" s="116"/>
      <c r="AE962" s="116"/>
      <c r="AF962" s="116"/>
      <c r="AG962" s="116"/>
      <c r="AH962" s="116"/>
      <c r="AI962" s="116"/>
      <c r="AJ962" s="116"/>
      <c r="AK962" s="116"/>
      <c r="AL962" s="116"/>
      <c r="AM962" s="116"/>
      <c r="AN962" s="116"/>
      <c r="AO962" s="116"/>
      <c r="AP962" s="116"/>
      <c r="AQ962" s="116"/>
      <c r="AR962" s="116"/>
      <c r="AS962" s="116"/>
      <c r="AT962" s="116"/>
      <c r="AU962" s="116"/>
      <c r="AV962" s="116"/>
      <c r="AW962" s="117"/>
    </row>
    <row r="963" ht="15.75" customHeight="1">
      <c r="A963" s="28"/>
      <c r="B963" s="28"/>
      <c r="C963" s="28"/>
      <c r="D963" s="28"/>
      <c r="E963" s="28"/>
      <c r="F963" s="28"/>
      <c r="G963" s="28"/>
      <c r="H963" s="28"/>
      <c r="I963" s="28"/>
      <c r="J963" s="28"/>
      <c r="K963" s="28"/>
      <c r="L963" s="28"/>
      <c r="M963" s="115"/>
      <c r="N963" s="115"/>
      <c r="O963" s="115"/>
      <c r="P963" s="115"/>
      <c r="Q963" s="115"/>
      <c r="R963" s="115"/>
      <c r="S963" s="115"/>
      <c r="T963" s="115"/>
      <c r="U963" s="116"/>
      <c r="V963" s="116"/>
      <c r="W963" s="116"/>
      <c r="X963" s="116"/>
      <c r="Y963" s="116"/>
      <c r="Z963" s="116"/>
      <c r="AA963" s="116"/>
      <c r="AB963" s="116"/>
      <c r="AC963" s="116"/>
      <c r="AD963" s="116"/>
      <c r="AE963" s="116"/>
      <c r="AF963" s="116"/>
      <c r="AG963" s="116"/>
      <c r="AH963" s="116"/>
      <c r="AI963" s="116"/>
      <c r="AJ963" s="116"/>
      <c r="AK963" s="116"/>
      <c r="AL963" s="116"/>
      <c r="AM963" s="116"/>
      <c r="AN963" s="116"/>
      <c r="AO963" s="116"/>
      <c r="AP963" s="116"/>
      <c r="AQ963" s="116"/>
      <c r="AR963" s="116"/>
      <c r="AS963" s="116"/>
      <c r="AT963" s="116"/>
      <c r="AU963" s="116"/>
      <c r="AV963" s="116"/>
      <c r="AW963" s="117"/>
    </row>
    <row r="964" ht="15.75" customHeight="1">
      <c r="A964" s="28"/>
      <c r="B964" s="28"/>
      <c r="C964" s="28"/>
      <c r="D964" s="28"/>
      <c r="E964" s="28"/>
      <c r="F964" s="28"/>
      <c r="G964" s="28"/>
      <c r="H964" s="28"/>
      <c r="I964" s="28"/>
      <c r="J964" s="28"/>
      <c r="K964" s="28"/>
      <c r="L964" s="28"/>
      <c r="M964" s="115"/>
      <c r="N964" s="115"/>
      <c r="O964" s="115"/>
      <c r="P964" s="115"/>
      <c r="Q964" s="115"/>
      <c r="R964" s="115"/>
      <c r="S964" s="115"/>
      <c r="T964" s="115"/>
      <c r="U964" s="116"/>
      <c r="V964" s="116"/>
      <c r="W964" s="116"/>
      <c r="X964" s="116"/>
      <c r="Y964" s="116"/>
      <c r="Z964" s="116"/>
      <c r="AA964" s="116"/>
      <c r="AB964" s="116"/>
      <c r="AC964" s="116"/>
      <c r="AD964" s="116"/>
      <c r="AE964" s="116"/>
      <c r="AF964" s="116"/>
      <c r="AG964" s="116"/>
      <c r="AH964" s="116"/>
      <c r="AI964" s="116"/>
      <c r="AJ964" s="116"/>
      <c r="AK964" s="116"/>
      <c r="AL964" s="116"/>
      <c r="AM964" s="116"/>
      <c r="AN964" s="116"/>
      <c r="AO964" s="116"/>
      <c r="AP964" s="116"/>
      <c r="AQ964" s="116"/>
      <c r="AR964" s="116"/>
      <c r="AS964" s="116"/>
      <c r="AT964" s="116"/>
      <c r="AU964" s="116"/>
      <c r="AV964" s="116"/>
      <c r="AW964" s="117"/>
    </row>
    <row r="965" ht="15.75" customHeight="1">
      <c r="A965" s="28"/>
      <c r="B965" s="28"/>
      <c r="C965" s="28"/>
      <c r="D965" s="28"/>
      <c r="E965" s="28"/>
      <c r="F965" s="28"/>
      <c r="G965" s="28"/>
      <c r="H965" s="28"/>
      <c r="I965" s="28"/>
      <c r="J965" s="28"/>
      <c r="K965" s="28"/>
      <c r="L965" s="28"/>
      <c r="M965" s="115"/>
      <c r="N965" s="115"/>
      <c r="O965" s="115"/>
      <c r="P965" s="115"/>
      <c r="Q965" s="115"/>
      <c r="R965" s="115"/>
      <c r="S965" s="115"/>
      <c r="T965" s="115"/>
      <c r="U965" s="116"/>
      <c r="V965" s="116"/>
      <c r="W965" s="116"/>
      <c r="X965" s="116"/>
      <c r="Y965" s="116"/>
      <c r="Z965" s="116"/>
      <c r="AA965" s="116"/>
      <c r="AB965" s="116"/>
      <c r="AC965" s="116"/>
      <c r="AD965" s="116"/>
      <c r="AE965" s="116"/>
      <c r="AF965" s="116"/>
      <c r="AG965" s="116"/>
      <c r="AH965" s="116"/>
      <c r="AI965" s="116"/>
      <c r="AJ965" s="116"/>
      <c r="AK965" s="116"/>
      <c r="AL965" s="116"/>
      <c r="AM965" s="116"/>
      <c r="AN965" s="116"/>
      <c r="AO965" s="116"/>
      <c r="AP965" s="116"/>
      <c r="AQ965" s="116"/>
      <c r="AR965" s="116"/>
      <c r="AS965" s="116"/>
      <c r="AT965" s="116"/>
      <c r="AU965" s="116"/>
      <c r="AV965" s="116"/>
      <c r="AW965" s="117"/>
    </row>
    <row r="966" ht="15.75" customHeight="1">
      <c r="A966" s="28"/>
      <c r="B966" s="28"/>
      <c r="C966" s="28"/>
      <c r="D966" s="28"/>
      <c r="E966" s="28"/>
      <c r="F966" s="28"/>
      <c r="G966" s="28"/>
      <c r="H966" s="28"/>
      <c r="I966" s="28"/>
      <c r="J966" s="28"/>
      <c r="K966" s="28"/>
      <c r="L966" s="28"/>
      <c r="M966" s="115"/>
      <c r="N966" s="115"/>
      <c r="O966" s="115"/>
      <c r="P966" s="115"/>
      <c r="Q966" s="115"/>
      <c r="R966" s="115"/>
      <c r="S966" s="115"/>
      <c r="T966" s="115"/>
      <c r="U966" s="116"/>
      <c r="V966" s="116"/>
      <c r="W966" s="116"/>
      <c r="X966" s="116"/>
      <c r="Y966" s="116"/>
      <c r="Z966" s="116"/>
      <c r="AA966" s="116"/>
      <c r="AB966" s="116"/>
      <c r="AC966" s="116"/>
      <c r="AD966" s="116"/>
      <c r="AE966" s="116"/>
      <c r="AF966" s="116"/>
      <c r="AG966" s="116"/>
      <c r="AH966" s="116"/>
      <c r="AI966" s="116"/>
      <c r="AJ966" s="116"/>
      <c r="AK966" s="116"/>
      <c r="AL966" s="116"/>
      <c r="AM966" s="116"/>
      <c r="AN966" s="116"/>
      <c r="AO966" s="116"/>
      <c r="AP966" s="116"/>
      <c r="AQ966" s="116"/>
      <c r="AR966" s="116"/>
      <c r="AS966" s="116"/>
      <c r="AT966" s="116"/>
      <c r="AU966" s="116"/>
      <c r="AV966" s="116"/>
      <c r="AW966" s="117"/>
    </row>
    <row r="967" ht="15.75" customHeight="1">
      <c r="A967" s="28"/>
      <c r="B967" s="28"/>
      <c r="C967" s="28"/>
      <c r="D967" s="28"/>
      <c r="E967" s="28"/>
      <c r="F967" s="28"/>
      <c r="G967" s="28"/>
      <c r="H967" s="28"/>
      <c r="I967" s="28"/>
      <c r="J967" s="28"/>
      <c r="K967" s="28"/>
      <c r="L967" s="28"/>
      <c r="M967" s="115"/>
      <c r="N967" s="115"/>
      <c r="O967" s="115"/>
      <c r="P967" s="115"/>
      <c r="Q967" s="115"/>
      <c r="R967" s="115"/>
      <c r="S967" s="115"/>
      <c r="T967" s="115"/>
      <c r="U967" s="116"/>
      <c r="V967" s="116"/>
      <c r="W967" s="116"/>
      <c r="X967" s="116"/>
      <c r="Y967" s="116"/>
      <c r="Z967" s="116"/>
      <c r="AA967" s="116"/>
      <c r="AB967" s="116"/>
      <c r="AC967" s="116"/>
      <c r="AD967" s="116"/>
      <c r="AE967" s="116"/>
      <c r="AF967" s="116"/>
      <c r="AG967" s="116"/>
      <c r="AH967" s="116"/>
      <c r="AI967" s="116"/>
      <c r="AJ967" s="116"/>
      <c r="AK967" s="116"/>
      <c r="AL967" s="116"/>
      <c r="AM967" s="116"/>
      <c r="AN967" s="116"/>
      <c r="AO967" s="116"/>
      <c r="AP967" s="116"/>
      <c r="AQ967" s="116"/>
      <c r="AR967" s="116"/>
      <c r="AS967" s="116"/>
      <c r="AT967" s="116"/>
      <c r="AU967" s="116"/>
      <c r="AV967" s="116"/>
      <c r="AW967" s="117"/>
    </row>
    <row r="968" ht="15.75" customHeight="1">
      <c r="A968" s="28"/>
      <c r="B968" s="28"/>
      <c r="C968" s="28"/>
      <c r="D968" s="28"/>
      <c r="E968" s="28"/>
      <c r="F968" s="28"/>
      <c r="G968" s="28"/>
      <c r="H968" s="28"/>
      <c r="I968" s="28"/>
      <c r="J968" s="28"/>
      <c r="K968" s="28"/>
      <c r="L968" s="28"/>
      <c r="M968" s="115"/>
      <c r="N968" s="115"/>
      <c r="O968" s="115"/>
      <c r="P968" s="115"/>
      <c r="Q968" s="115"/>
      <c r="R968" s="115"/>
      <c r="S968" s="115"/>
      <c r="T968" s="115"/>
      <c r="U968" s="116"/>
      <c r="V968" s="116"/>
      <c r="W968" s="116"/>
      <c r="X968" s="116"/>
      <c r="Y968" s="116"/>
      <c r="Z968" s="116"/>
      <c r="AA968" s="116"/>
      <c r="AB968" s="116"/>
      <c r="AC968" s="116"/>
      <c r="AD968" s="116"/>
      <c r="AE968" s="116"/>
      <c r="AF968" s="116"/>
      <c r="AG968" s="116"/>
      <c r="AH968" s="116"/>
      <c r="AI968" s="116"/>
      <c r="AJ968" s="116"/>
      <c r="AK968" s="116"/>
      <c r="AL968" s="116"/>
      <c r="AM968" s="116"/>
      <c r="AN968" s="116"/>
      <c r="AO968" s="116"/>
      <c r="AP968" s="116"/>
      <c r="AQ968" s="116"/>
      <c r="AR968" s="116"/>
      <c r="AS968" s="116"/>
      <c r="AT968" s="116"/>
      <c r="AU968" s="116"/>
      <c r="AV968" s="116"/>
      <c r="AW968" s="117"/>
    </row>
    <row r="969" ht="15.75" customHeight="1">
      <c r="A969" s="28"/>
      <c r="B969" s="28"/>
      <c r="C969" s="28"/>
      <c r="D969" s="28"/>
      <c r="E969" s="28"/>
      <c r="F969" s="28"/>
      <c r="G969" s="28"/>
      <c r="H969" s="28"/>
      <c r="I969" s="28"/>
      <c r="J969" s="28"/>
      <c r="K969" s="28"/>
      <c r="L969" s="28"/>
      <c r="M969" s="115"/>
      <c r="N969" s="115"/>
      <c r="O969" s="115"/>
      <c r="P969" s="115"/>
      <c r="Q969" s="115"/>
      <c r="R969" s="115"/>
      <c r="S969" s="115"/>
      <c r="T969" s="115"/>
      <c r="U969" s="116"/>
      <c r="V969" s="116"/>
      <c r="W969" s="116"/>
      <c r="X969" s="116"/>
      <c r="Y969" s="116"/>
      <c r="Z969" s="116"/>
      <c r="AA969" s="116"/>
      <c r="AB969" s="116"/>
      <c r="AC969" s="116"/>
      <c r="AD969" s="116"/>
      <c r="AE969" s="116"/>
      <c r="AF969" s="116"/>
      <c r="AG969" s="116"/>
      <c r="AH969" s="116"/>
      <c r="AI969" s="116"/>
      <c r="AJ969" s="116"/>
      <c r="AK969" s="116"/>
      <c r="AL969" s="116"/>
      <c r="AM969" s="116"/>
      <c r="AN969" s="116"/>
      <c r="AO969" s="116"/>
      <c r="AP969" s="116"/>
      <c r="AQ969" s="116"/>
      <c r="AR969" s="116"/>
      <c r="AS969" s="116"/>
      <c r="AT969" s="116"/>
      <c r="AU969" s="116"/>
      <c r="AV969" s="116"/>
      <c r="AW969" s="117"/>
    </row>
    <row r="970" ht="15.75" customHeight="1">
      <c r="A970" s="28"/>
      <c r="B970" s="28"/>
      <c r="C970" s="28"/>
      <c r="D970" s="28"/>
      <c r="E970" s="28"/>
      <c r="F970" s="28"/>
      <c r="G970" s="28"/>
      <c r="H970" s="28"/>
      <c r="I970" s="28"/>
      <c r="J970" s="28"/>
      <c r="K970" s="28"/>
      <c r="L970" s="28"/>
      <c r="M970" s="115"/>
      <c r="N970" s="115"/>
      <c r="O970" s="115"/>
      <c r="P970" s="115"/>
      <c r="Q970" s="115"/>
      <c r="R970" s="115"/>
      <c r="S970" s="115"/>
      <c r="T970" s="115"/>
      <c r="U970" s="116"/>
      <c r="V970" s="116"/>
      <c r="W970" s="116"/>
      <c r="X970" s="116"/>
      <c r="Y970" s="116"/>
      <c r="Z970" s="116"/>
      <c r="AA970" s="116"/>
      <c r="AB970" s="116"/>
      <c r="AC970" s="116"/>
      <c r="AD970" s="116"/>
      <c r="AE970" s="116"/>
      <c r="AF970" s="116"/>
      <c r="AG970" s="116"/>
      <c r="AH970" s="116"/>
      <c r="AI970" s="116"/>
      <c r="AJ970" s="116"/>
      <c r="AK970" s="116"/>
      <c r="AL970" s="116"/>
      <c r="AM970" s="116"/>
      <c r="AN970" s="116"/>
      <c r="AO970" s="116"/>
      <c r="AP970" s="116"/>
      <c r="AQ970" s="116"/>
      <c r="AR970" s="116"/>
      <c r="AS970" s="116"/>
      <c r="AT970" s="116"/>
      <c r="AU970" s="116"/>
      <c r="AV970" s="116"/>
      <c r="AW970" s="117"/>
    </row>
    <row r="971" ht="15.75" customHeight="1">
      <c r="A971" s="28"/>
      <c r="B971" s="28"/>
      <c r="C971" s="28"/>
      <c r="D971" s="28"/>
      <c r="E971" s="28"/>
      <c r="F971" s="28"/>
      <c r="G971" s="28"/>
      <c r="H971" s="28"/>
      <c r="I971" s="28"/>
      <c r="J971" s="28"/>
      <c r="K971" s="28"/>
      <c r="L971" s="28"/>
      <c r="M971" s="115"/>
      <c r="N971" s="115"/>
      <c r="O971" s="115"/>
      <c r="P971" s="115"/>
      <c r="Q971" s="115"/>
      <c r="R971" s="115"/>
      <c r="S971" s="115"/>
      <c r="T971" s="115"/>
      <c r="U971" s="116"/>
      <c r="V971" s="116"/>
      <c r="W971" s="116"/>
      <c r="X971" s="116"/>
      <c r="Y971" s="116"/>
      <c r="Z971" s="116"/>
      <c r="AA971" s="116"/>
      <c r="AB971" s="116"/>
      <c r="AC971" s="116"/>
      <c r="AD971" s="116"/>
      <c r="AE971" s="116"/>
      <c r="AF971" s="116"/>
      <c r="AG971" s="116"/>
      <c r="AH971" s="116"/>
      <c r="AI971" s="116"/>
      <c r="AJ971" s="116"/>
      <c r="AK971" s="116"/>
      <c r="AL971" s="116"/>
      <c r="AM971" s="116"/>
      <c r="AN971" s="116"/>
      <c r="AO971" s="116"/>
      <c r="AP971" s="116"/>
      <c r="AQ971" s="116"/>
      <c r="AR971" s="116"/>
      <c r="AS971" s="116"/>
      <c r="AT971" s="116"/>
      <c r="AU971" s="116"/>
      <c r="AV971" s="116"/>
      <c r="AW971" s="117"/>
    </row>
    <row r="972" ht="15.75" customHeight="1">
      <c r="A972" s="28"/>
      <c r="B972" s="28"/>
      <c r="C972" s="28"/>
      <c r="D972" s="28"/>
      <c r="E972" s="28"/>
      <c r="F972" s="28"/>
      <c r="G972" s="28"/>
      <c r="H972" s="28"/>
      <c r="I972" s="28"/>
      <c r="J972" s="28"/>
      <c r="K972" s="28"/>
      <c r="L972" s="28"/>
      <c r="M972" s="115"/>
      <c r="N972" s="115"/>
      <c r="O972" s="115"/>
      <c r="P972" s="115"/>
      <c r="Q972" s="115"/>
      <c r="R972" s="115"/>
      <c r="S972" s="115"/>
      <c r="T972" s="115"/>
      <c r="U972" s="116"/>
      <c r="V972" s="116"/>
      <c r="W972" s="116"/>
      <c r="X972" s="116"/>
      <c r="Y972" s="116"/>
      <c r="Z972" s="116"/>
      <c r="AA972" s="116"/>
      <c r="AB972" s="116"/>
      <c r="AC972" s="116"/>
      <c r="AD972" s="116"/>
      <c r="AE972" s="116"/>
      <c r="AF972" s="116"/>
      <c r="AG972" s="116"/>
      <c r="AH972" s="116"/>
      <c r="AI972" s="116"/>
      <c r="AJ972" s="116"/>
      <c r="AK972" s="116"/>
      <c r="AL972" s="116"/>
      <c r="AM972" s="116"/>
      <c r="AN972" s="116"/>
      <c r="AO972" s="116"/>
      <c r="AP972" s="116"/>
      <c r="AQ972" s="116"/>
      <c r="AR972" s="116"/>
      <c r="AS972" s="116"/>
      <c r="AT972" s="116"/>
      <c r="AU972" s="116"/>
      <c r="AV972" s="116"/>
      <c r="AW972" s="117"/>
    </row>
    <row r="973" ht="15.75" customHeight="1">
      <c r="A973" s="28"/>
      <c r="B973" s="28"/>
      <c r="C973" s="28"/>
      <c r="D973" s="28"/>
      <c r="E973" s="28"/>
      <c r="F973" s="28"/>
      <c r="G973" s="28"/>
      <c r="H973" s="28"/>
      <c r="I973" s="28"/>
      <c r="J973" s="28"/>
      <c r="K973" s="28"/>
      <c r="L973" s="28"/>
      <c r="M973" s="115"/>
      <c r="N973" s="115"/>
      <c r="O973" s="115"/>
      <c r="P973" s="115"/>
      <c r="Q973" s="115"/>
      <c r="R973" s="115"/>
      <c r="S973" s="115"/>
      <c r="T973" s="115"/>
      <c r="U973" s="116"/>
      <c r="V973" s="116"/>
      <c r="W973" s="116"/>
      <c r="X973" s="116"/>
      <c r="Y973" s="116"/>
      <c r="Z973" s="116"/>
      <c r="AA973" s="116"/>
      <c r="AB973" s="116"/>
      <c r="AC973" s="116"/>
      <c r="AD973" s="116"/>
      <c r="AE973" s="116"/>
      <c r="AF973" s="116"/>
      <c r="AG973" s="116"/>
      <c r="AH973" s="116"/>
      <c r="AI973" s="116"/>
      <c r="AJ973" s="116"/>
      <c r="AK973" s="116"/>
      <c r="AL973" s="116"/>
      <c r="AM973" s="116"/>
      <c r="AN973" s="116"/>
      <c r="AO973" s="116"/>
      <c r="AP973" s="116"/>
      <c r="AQ973" s="116"/>
      <c r="AR973" s="116"/>
      <c r="AS973" s="116"/>
      <c r="AT973" s="116"/>
      <c r="AU973" s="116"/>
      <c r="AV973" s="116"/>
      <c r="AW973" s="117"/>
    </row>
    <row r="974" ht="15.75" customHeight="1">
      <c r="A974" s="28"/>
      <c r="B974" s="28"/>
      <c r="C974" s="28"/>
      <c r="D974" s="28"/>
      <c r="E974" s="28"/>
      <c r="F974" s="28"/>
      <c r="G974" s="28"/>
      <c r="H974" s="28"/>
      <c r="I974" s="28"/>
      <c r="J974" s="28"/>
      <c r="K974" s="28"/>
      <c r="L974" s="28"/>
      <c r="M974" s="115"/>
      <c r="N974" s="115"/>
      <c r="O974" s="115"/>
      <c r="P974" s="115"/>
      <c r="Q974" s="115"/>
      <c r="R974" s="115"/>
      <c r="S974" s="115"/>
      <c r="T974" s="115"/>
      <c r="U974" s="116"/>
      <c r="V974" s="116"/>
      <c r="W974" s="116"/>
      <c r="X974" s="116"/>
      <c r="Y974" s="116"/>
      <c r="Z974" s="116"/>
      <c r="AA974" s="116"/>
      <c r="AB974" s="116"/>
      <c r="AC974" s="116"/>
      <c r="AD974" s="116"/>
      <c r="AE974" s="116"/>
      <c r="AF974" s="116"/>
      <c r="AG974" s="116"/>
      <c r="AH974" s="116"/>
      <c r="AI974" s="116"/>
      <c r="AJ974" s="116"/>
      <c r="AK974" s="116"/>
      <c r="AL974" s="116"/>
      <c r="AM974" s="116"/>
      <c r="AN974" s="116"/>
      <c r="AO974" s="116"/>
      <c r="AP974" s="116"/>
      <c r="AQ974" s="116"/>
      <c r="AR974" s="116"/>
      <c r="AS974" s="116"/>
      <c r="AT974" s="116"/>
      <c r="AU974" s="116"/>
      <c r="AV974" s="116"/>
      <c r="AW974" s="117"/>
    </row>
    <row r="975" ht="15.75" customHeight="1">
      <c r="A975" s="28"/>
      <c r="B975" s="28"/>
      <c r="C975" s="28"/>
      <c r="D975" s="28"/>
      <c r="E975" s="28"/>
      <c r="F975" s="28"/>
      <c r="G975" s="28"/>
      <c r="H975" s="28"/>
      <c r="I975" s="28"/>
      <c r="J975" s="28"/>
      <c r="K975" s="28"/>
      <c r="L975" s="28"/>
      <c r="M975" s="115"/>
      <c r="N975" s="115"/>
      <c r="O975" s="115"/>
      <c r="P975" s="115"/>
      <c r="Q975" s="115"/>
      <c r="R975" s="115"/>
      <c r="S975" s="115"/>
      <c r="T975" s="115"/>
      <c r="U975" s="116"/>
      <c r="V975" s="116"/>
      <c r="W975" s="116"/>
      <c r="X975" s="116"/>
      <c r="Y975" s="116"/>
      <c r="Z975" s="116"/>
      <c r="AA975" s="116"/>
      <c r="AB975" s="116"/>
      <c r="AC975" s="116"/>
      <c r="AD975" s="116"/>
      <c r="AE975" s="116"/>
      <c r="AF975" s="116"/>
      <c r="AG975" s="116"/>
      <c r="AH975" s="116"/>
      <c r="AI975" s="116"/>
      <c r="AJ975" s="116"/>
      <c r="AK975" s="116"/>
      <c r="AL975" s="116"/>
      <c r="AM975" s="116"/>
      <c r="AN975" s="116"/>
      <c r="AO975" s="116"/>
      <c r="AP975" s="116"/>
      <c r="AQ975" s="116"/>
      <c r="AR975" s="116"/>
      <c r="AS975" s="116"/>
      <c r="AT975" s="116"/>
      <c r="AU975" s="116"/>
      <c r="AV975" s="116"/>
      <c r="AW975" s="117"/>
    </row>
    <row r="976" ht="15.75" customHeight="1">
      <c r="A976" s="28"/>
      <c r="B976" s="28"/>
      <c r="C976" s="28"/>
      <c r="D976" s="28"/>
      <c r="E976" s="28"/>
      <c r="F976" s="28"/>
      <c r="G976" s="28"/>
      <c r="H976" s="28"/>
      <c r="I976" s="28"/>
      <c r="J976" s="28"/>
      <c r="K976" s="28"/>
      <c r="L976" s="28"/>
      <c r="M976" s="115"/>
      <c r="N976" s="115"/>
      <c r="O976" s="115"/>
      <c r="P976" s="115"/>
      <c r="Q976" s="115"/>
      <c r="R976" s="115"/>
      <c r="S976" s="115"/>
      <c r="T976" s="115"/>
      <c r="U976" s="116"/>
      <c r="V976" s="116"/>
      <c r="W976" s="116"/>
      <c r="X976" s="116"/>
      <c r="Y976" s="116"/>
      <c r="Z976" s="116"/>
      <c r="AA976" s="116"/>
      <c r="AB976" s="116"/>
      <c r="AC976" s="116"/>
      <c r="AD976" s="116"/>
      <c r="AE976" s="116"/>
      <c r="AF976" s="116"/>
      <c r="AG976" s="116"/>
      <c r="AH976" s="116"/>
      <c r="AI976" s="116"/>
      <c r="AJ976" s="116"/>
      <c r="AK976" s="116"/>
      <c r="AL976" s="116"/>
      <c r="AM976" s="116"/>
      <c r="AN976" s="116"/>
      <c r="AO976" s="116"/>
      <c r="AP976" s="116"/>
      <c r="AQ976" s="116"/>
      <c r="AR976" s="116"/>
      <c r="AS976" s="116"/>
      <c r="AT976" s="116"/>
      <c r="AU976" s="116"/>
      <c r="AV976" s="116"/>
      <c r="AW976" s="117"/>
    </row>
    <row r="977" ht="15.75" customHeight="1">
      <c r="A977" s="28"/>
      <c r="B977" s="28"/>
      <c r="C977" s="28"/>
      <c r="D977" s="28"/>
      <c r="E977" s="28"/>
      <c r="F977" s="28"/>
      <c r="G977" s="28"/>
      <c r="H977" s="28"/>
      <c r="I977" s="28"/>
      <c r="J977" s="28"/>
      <c r="K977" s="28"/>
      <c r="L977" s="28"/>
      <c r="M977" s="115"/>
      <c r="N977" s="115"/>
      <c r="O977" s="115"/>
      <c r="P977" s="115"/>
      <c r="Q977" s="115"/>
      <c r="R977" s="115"/>
      <c r="S977" s="115"/>
      <c r="T977" s="115"/>
      <c r="U977" s="116"/>
      <c r="V977" s="116"/>
      <c r="W977" s="116"/>
      <c r="X977" s="116"/>
      <c r="Y977" s="116"/>
      <c r="Z977" s="116"/>
      <c r="AA977" s="116"/>
      <c r="AB977" s="116"/>
      <c r="AC977" s="116"/>
      <c r="AD977" s="116"/>
      <c r="AE977" s="116"/>
      <c r="AF977" s="116"/>
      <c r="AG977" s="116"/>
      <c r="AH977" s="116"/>
      <c r="AI977" s="116"/>
      <c r="AJ977" s="116"/>
      <c r="AK977" s="116"/>
      <c r="AL977" s="116"/>
      <c r="AM977" s="116"/>
      <c r="AN977" s="116"/>
      <c r="AO977" s="116"/>
      <c r="AP977" s="116"/>
      <c r="AQ977" s="116"/>
      <c r="AR977" s="116"/>
      <c r="AS977" s="116"/>
      <c r="AT977" s="116"/>
      <c r="AU977" s="116"/>
      <c r="AV977" s="116"/>
      <c r="AW977" s="117"/>
    </row>
    <row r="978" ht="15.75" customHeight="1">
      <c r="A978" s="28"/>
      <c r="B978" s="28"/>
      <c r="C978" s="28"/>
      <c r="D978" s="28"/>
      <c r="E978" s="28"/>
      <c r="F978" s="28"/>
      <c r="G978" s="28"/>
      <c r="H978" s="28"/>
      <c r="I978" s="28"/>
      <c r="J978" s="28"/>
      <c r="K978" s="28"/>
      <c r="L978" s="28"/>
      <c r="M978" s="115"/>
      <c r="N978" s="115"/>
      <c r="O978" s="115"/>
      <c r="P978" s="115"/>
      <c r="Q978" s="115"/>
      <c r="R978" s="115"/>
      <c r="S978" s="115"/>
      <c r="T978" s="115"/>
      <c r="U978" s="116"/>
      <c r="V978" s="116"/>
      <c r="W978" s="116"/>
      <c r="X978" s="116"/>
      <c r="Y978" s="116"/>
      <c r="Z978" s="116"/>
      <c r="AA978" s="116"/>
      <c r="AB978" s="116"/>
      <c r="AC978" s="116"/>
      <c r="AD978" s="116"/>
      <c r="AE978" s="116"/>
      <c r="AF978" s="116"/>
      <c r="AG978" s="116"/>
      <c r="AH978" s="116"/>
      <c r="AI978" s="116"/>
      <c r="AJ978" s="116"/>
      <c r="AK978" s="116"/>
      <c r="AL978" s="116"/>
      <c r="AM978" s="116"/>
      <c r="AN978" s="116"/>
      <c r="AO978" s="116"/>
      <c r="AP978" s="116"/>
      <c r="AQ978" s="116"/>
      <c r="AR978" s="116"/>
      <c r="AS978" s="116"/>
      <c r="AT978" s="116"/>
      <c r="AU978" s="116"/>
      <c r="AV978" s="116"/>
      <c r="AW978" s="117"/>
    </row>
    <row r="979" ht="15.75" customHeight="1">
      <c r="A979" s="28"/>
      <c r="B979" s="28"/>
      <c r="C979" s="28"/>
      <c r="D979" s="28"/>
      <c r="E979" s="28"/>
      <c r="F979" s="28"/>
      <c r="G979" s="28"/>
      <c r="H979" s="28"/>
      <c r="I979" s="28"/>
      <c r="J979" s="28"/>
      <c r="K979" s="28"/>
      <c r="L979" s="28"/>
      <c r="M979" s="115"/>
      <c r="N979" s="115"/>
      <c r="O979" s="115"/>
      <c r="P979" s="115"/>
      <c r="Q979" s="115"/>
      <c r="R979" s="115"/>
      <c r="S979" s="115"/>
      <c r="T979" s="115"/>
      <c r="U979" s="116"/>
      <c r="V979" s="116"/>
      <c r="W979" s="116"/>
      <c r="X979" s="116"/>
      <c r="Y979" s="116"/>
      <c r="Z979" s="116"/>
      <c r="AA979" s="116"/>
      <c r="AB979" s="116"/>
      <c r="AC979" s="116"/>
      <c r="AD979" s="116"/>
      <c r="AE979" s="116"/>
      <c r="AF979" s="116"/>
      <c r="AG979" s="116"/>
      <c r="AH979" s="116"/>
      <c r="AI979" s="116"/>
      <c r="AJ979" s="116"/>
      <c r="AK979" s="116"/>
      <c r="AL979" s="116"/>
      <c r="AM979" s="116"/>
      <c r="AN979" s="116"/>
      <c r="AO979" s="116"/>
      <c r="AP979" s="116"/>
      <c r="AQ979" s="116"/>
      <c r="AR979" s="116"/>
      <c r="AS979" s="116"/>
      <c r="AT979" s="116"/>
      <c r="AU979" s="116"/>
      <c r="AV979" s="116"/>
      <c r="AW979" s="117"/>
    </row>
    <row r="980" ht="15.75" customHeight="1">
      <c r="A980" s="28"/>
      <c r="B980" s="28"/>
      <c r="C980" s="28"/>
      <c r="D980" s="28"/>
      <c r="E980" s="28"/>
      <c r="F980" s="28"/>
      <c r="G980" s="28"/>
      <c r="H980" s="28"/>
      <c r="I980" s="28"/>
      <c r="J980" s="28"/>
      <c r="K980" s="28"/>
      <c r="L980" s="28"/>
      <c r="M980" s="115"/>
      <c r="N980" s="115"/>
      <c r="O980" s="115"/>
      <c r="P980" s="115"/>
      <c r="Q980" s="115"/>
      <c r="R980" s="115"/>
      <c r="S980" s="115"/>
      <c r="T980" s="115"/>
      <c r="U980" s="116"/>
      <c r="V980" s="116"/>
      <c r="W980" s="116"/>
      <c r="X980" s="116"/>
      <c r="Y980" s="116"/>
      <c r="Z980" s="116"/>
      <c r="AA980" s="116"/>
      <c r="AB980" s="116"/>
      <c r="AC980" s="116"/>
      <c r="AD980" s="116"/>
      <c r="AE980" s="116"/>
      <c r="AF980" s="116"/>
      <c r="AG980" s="116"/>
      <c r="AH980" s="116"/>
      <c r="AI980" s="116"/>
      <c r="AJ980" s="116"/>
      <c r="AK980" s="116"/>
      <c r="AL980" s="116"/>
      <c r="AM980" s="116"/>
      <c r="AN980" s="116"/>
      <c r="AO980" s="116"/>
      <c r="AP980" s="116"/>
      <c r="AQ980" s="116"/>
      <c r="AR980" s="116"/>
      <c r="AS980" s="116"/>
      <c r="AT980" s="116"/>
      <c r="AU980" s="116"/>
      <c r="AV980" s="116"/>
      <c r="AW980" s="117"/>
    </row>
    <row r="981" ht="15.75" customHeight="1">
      <c r="A981" s="28"/>
      <c r="B981" s="28"/>
      <c r="C981" s="28"/>
      <c r="D981" s="28"/>
      <c r="E981" s="28"/>
      <c r="F981" s="28"/>
      <c r="G981" s="28"/>
      <c r="H981" s="28"/>
      <c r="I981" s="28"/>
      <c r="J981" s="28"/>
      <c r="K981" s="28"/>
      <c r="L981" s="28"/>
      <c r="M981" s="115"/>
      <c r="N981" s="115"/>
      <c r="O981" s="115"/>
      <c r="P981" s="115"/>
      <c r="Q981" s="115"/>
      <c r="R981" s="115"/>
      <c r="S981" s="115"/>
      <c r="T981" s="115"/>
      <c r="U981" s="116"/>
      <c r="V981" s="116"/>
      <c r="W981" s="116"/>
      <c r="X981" s="116"/>
      <c r="Y981" s="116"/>
      <c r="Z981" s="116"/>
      <c r="AA981" s="116"/>
      <c r="AB981" s="116"/>
      <c r="AC981" s="116"/>
      <c r="AD981" s="116"/>
      <c r="AE981" s="116"/>
      <c r="AF981" s="116"/>
      <c r="AG981" s="116"/>
      <c r="AH981" s="116"/>
      <c r="AI981" s="116"/>
      <c r="AJ981" s="116"/>
      <c r="AK981" s="116"/>
      <c r="AL981" s="116"/>
      <c r="AM981" s="116"/>
      <c r="AN981" s="116"/>
      <c r="AO981" s="116"/>
      <c r="AP981" s="116"/>
      <c r="AQ981" s="116"/>
      <c r="AR981" s="116"/>
      <c r="AS981" s="116"/>
      <c r="AT981" s="116"/>
      <c r="AU981" s="116"/>
      <c r="AV981" s="116"/>
      <c r="AW981" s="117"/>
    </row>
    <row r="982" ht="15.75" customHeight="1">
      <c r="A982" s="28"/>
      <c r="B982" s="28"/>
      <c r="C982" s="28"/>
      <c r="D982" s="28"/>
      <c r="E982" s="28"/>
      <c r="F982" s="28"/>
      <c r="G982" s="28"/>
      <c r="H982" s="28"/>
      <c r="I982" s="28"/>
      <c r="J982" s="28"/>
      <c r="K982" s="28"/>
      <c r="L982" s="28"/>
      <c r="M982" s="115"/>
      <c r="N982" s="115"/>
      <c r="O982" s="115"/>
      <c r="P982" s="115"/>
      <c r="Q982" s="115"/>
      <c r="R982" s="115"/>
      <c r="S982" s="115"/>
      <c r="T982" s="115"/>
      <c r="U982" s="116"/>
      <c r="V982" s="116"/>
      <c r="W982" s="116"/>
      <c r="X982" s="116"/>
      <c r="Y982" s="116"/>
      <c r="Z982" s="116"/>
      <c r="AA982" s="116"/>
      <c r="AB982" s="116"/>
      <c r="AC982" s="116"/>
      <c r="AD982" s="116"/>
      <c r="AE982" s="116"/>
      <c r="AF982" s="116"/>
      <c r="AG982" s="116"/>
      <c r="AH982" s="116"/>
      <c r="AI982" s="116"/>
      <c r="AJ982" s="116"/>
      <c r="AK982" s="116"/>
      <c r="AL982" s="116"/>
      <c r="AM982" s="116"/>
      <c r="AN982" s="116"/>
      <c r="AO982" s="116"/>
      <c r="AP982" s="116"/>
      <c r="AQ982" s="116"/>
      <c r="AR982" s="116"/>
      <c r="AS982" s="116"/>
      <c r="AT982" s="116"/>
      <c r="AU982" s="116"/>
      <c r="AV982" s="116"/>
      <c r="AW982" s="117"/>
    </row>
    <row r="983" ht="15.75" customHeight="1">
      <c r="A983" s="28"/>
      <c r="B983" s="28"/>
      <c r="C983" s="28"/>
      <c r="D983" s="28"/>
      <c r="E983" s="28"/>
      <c r="F983" s="28"/>
      <c r="G983" s="28"/>
      <c r="H983" s="28"/>
      <c r="I983" s="28"/>
      <c r="J983" s="28"/>
      <c r="K983" s="28"/>
      <c r="L983" s="28"/>
      <c r="M983" s="115"/>
      <c r="N983" s="115"/>
      <c r="O983" s="115"/>
      <c r="P983" s="115"/>
      <c r="Q983" s="115"/>
      <c r="R983" s="115"/>
      <c r="S983" s="115"/>
      <c r="T983" s="115"/>
      <c r="U983" s="116"/>
      <c r="V983" s="116"/>
      <c r="W983" s="116"/>
      <c r="X983" s="116"/>
      <c r="Y983" s="116"/>
      <c r="Z983" s="116"/>
      <c r="AA983" s="116"/>
      <c r="AB983" s="116"/>
      <c r="AC983" s="116"/>
      <c r="AD983" s="116"/>
      <c r="AE983" s="116"/>
      <c r="AF983" s="116"/>
      <c r="AG983" s="116"/>
      <c r="AH983" s="116"/>
      <c r="AI983" s="116"/>
      <c r="AJ983" s="116"/>
      <c r="AK983" s="116"/>
      <c r="AL983" s="116"/>
      <c r="AM983" s="116"/>
      <c r="AN983" s="116"/>
      <c r="AO983" s="116"/>
      <c r="AP983" s="116"/>
      <c r="AQ983" s="116"/>
      <c r="AR983" s="116"/>
      <c r="AS983" s="116"/>
      <c r="AT983" s="116"/>
      <c r="AU983" s="116"/>
      <c r="AV983" s="116"/>
      <c r="AW983" s="117"/>
    </row>
    <row r="984" ht="15.75" customHeight="1">
      <c r="A984" s="28"/>
      <c r="B984" s="28"/>
      <c r="C984" s="28"/>
      <c r="D984" s="28"/>
      <c r="E984" s="28"/>
      <c r="F984" s="28"/>
      <c r="G984" s="28"/>
      <c r="H984" s="28"/>
      <c r="I984" s="28"/>
      <c r="J984" s="28"/>
      <c r="K984" s="28"/>
      <c r="L984" s="28"/>
      <c r="M984" s="115"/>
      <c r="N984" s="115"/>
      <c r="O984" s="115"/>
      <c r="P984" s="115"/>
      <c r="Q984" s="115"/>
      <c r="R984" s="115"/>
      <c r="S984" s="115"/>
      <c r="T984" s="115"/>
      <c r="U984" s="116"/>
      <c r="V984" s="116"/>
      <c r="W984" s="116"/>
      <c r="X984" s="116"/>
      <c r="Y984" s="116"/>
      <c r="Z984" s="116"/>
      <c r="AA984" s="116"/>
      <c r="AB984" s="116"/>
      <c r="AC984" s="116"/>
      <c r="AD984" s="116"/>
      <c r="AE984" s="116"/>
      <c r="AF984" s="116"/>
      <c r="AG984" s="116"/>
      <c r="AH984" s="116"/>
      <c r="AI984" s="116"/>
      <c r="AJ984" s="116"/>
      <c r="AK984" s="116"/>
      <c r="AL984" s="116"/>
      <c r="AM984" s="116"/>
      <c r="AN984" s="116"/>
      <c r="AO984" s="116"/>
      <c r="AP984" s="116"/>
      <c r="AQ984" s="116"/>
      <c r="AR984" s="116"/>
      <c r="AS984" s="116"/>
      <c r="AT984" s="116"/>
      <c r="AU984" s="116"/>
      <c r="AV984" s="116"/>
      <c r="AW984" s="117"/>
    </row>
    <row r="985" ht="15.75" customHeight="1">
      <c r="A985" s="28"/>
      <c r="B985" s="28"/>
      <c r="C985" s="28"/>
      <c r="D985" s="28"/>
      <c r="E985" s="28"/>
      <c r="F985" s="28"/>
      <c r="G985" s="28"/>
      <c r="H985" s="28"/>
      <c r="I985" s="28"/>
      <c r="J985" s="28"/>
      <c r="K985" s="28"/>
      <c r="L985" s="28"/>
      <c r="M985" s="115"/>
      <c r="N985" s="115"/>
      <c r="O985" s="115"/>
      <c r="P985" s="115"/>
      <c r="Q985" s="115"/>
      <c r="R985" s="115"/>
      <c r="S985" s="115"/>
      <c r="T985" s="115"/>
      <c r="U985" s="116"/>
      <c r="V985" s="116"/>
      <c r="W985" s="116"/>
      <c r="X985" s="116"/>
      <c r="Y985" s="116"/>
      <c r="Z985" s="116"/>
      <c r="AA985" s="116"/>
      <c r="AB985" s="116"/>
      <c r="AC985" s="116"/>
      <c r="AD985" s="116"/>
      <c r="AE985" s="116"/>
      <c r="AF985" s="116"/>
      <c r="AG985" s="116"/>
      <c r="AH985" s="116"/>
      <c r="AI985" s="116"/>
      <c r="AJ985" s="116"/>
      <c r="AK985" s="116"/>
      <c r="AL985" s="116"/>
      <c r="AM985" s="116"/>
      <c r="AN985" s="116"/>
      <c r="AO985" s="116"/>
      <c r="AP985" s="116"/>
      <c r="AQ985" s="116"/>
      <c r="AR985" s="116"/>
      <c r="AS985" s="116"/>
      <c r="AT985" s="116"/>
      <c r="AU985" s="116"/>
      <c r="AV985" s="116"/>
      <c r="AW985" s="117"/>
    </row>
    <row r="986" ht="15.75" customHeight="1">
      <c r="A986" s="28"/>
      <c r="B986" s="28"/>
      <c r="C986" s="28"/>
      <c r="D986" s="28"/>
      <c r="E986" s="28"/>
      <c r="F986" s="28"/>
      <c r="G986" s="28"/>
      <c r="H986" s="28"/>
      <c r="I986" s="28"/>
      <c r="J986" s="28"/>
      <c r="K986" s="28"/>
      <c r="L986" s="28"/>
      <c r="M986" s="115"/>
      <c r="N986" s="115"/>
      <c r="O986" s="115"/>
      <c r="P986" s="115"/>
      <c r="Q986" s="115"/>
      <c r="R986" s="115"/>
      <c r="S986" s="115"/>
      <c r="T986" s="115"/>
      <c r="U986" s="116"/>
      <c r="V986" s="116"/>
      <c r="W986" s="116"/>
      <c r="X986" s="116"/>
      <c r="Y986" s="116"/>
      <c r="Z986" s="116"/>
      <c r="AA986" s="116"/>
      <c r="AB986" s="116"/>
      <c r="AC986" s="116"/>
      <c r="AD986" s="116"/>
      <c r="AE986" s="116"/>
      <c r="AF986" s="116"/>
      <c r="AG986" s="116"/>
      <c r="AH986" s="116"/>
      <c r="AI986" s="116"/>
      <c r="AJ986" s="116"/>
      <c r="AK986" s="116"/>
      <c r="AL986" s="116"/>
      <c r="AM986" s="116"/>
      <c r="AN986" s="116"/>
      <c r="AO986" s="116"/>
      <c r="AP986" s="116"/>
      <c r="AQ986" s="116"/>
      <c r="AR986" s="116"/>
      <c r="AS986" s="116"/>
      <c r="AT986" s="116"/>
      <c r="AU986" s="116"/>
      <c r="AV986" s="116"/>
      <c r="AW986" s="117"/>
    </row>
    <row r="987" ht="15.75" customHeight="1">
      <c r="A987" s="28"/>
      <c r="B987" s="28"/>
      <c r="C987" s="28"/>
      <c r="D987" s="28"/>
      <c r="E987" s="28"/>
      <c r="F987" s="28"/>
      <c r="G987" s="28"/>
      <c r="H987" s="28"/>
      <c r="I987" s="28"/>
      <c r="J987" s="28"/>
      <c r="K987" s="28"/>
      <c r="L987" s="28"/>
      <c r="M987" s="115"/>
      <c r="N987" s="115"/>
      <c r="O987" s="115"/>
      <c r="P987" s="115"/>
      <c r="Q987" s="115"/>
      <c r="R987" s="115"/>
      <c r="S987" s="115"/>
      <c r="T987" s="115"/>
      <c r="U987" s="116"/>
      <c r="V987" s="116"/>
      <c r="W987" s="116"/>
      <c r="X987" s="116"/>
      <c r="Y987" s="116"/>
      <c r="Z987" s="116"/>
      <c r="AA987" s="116"/>
      <c r="AB987" s="116"/>
      <c r="AC987" s="116"/>
      <c r="AD987" s="116"/>
      <c r="AE987" s="116"/>
      <c r="AF987" s="116"/>
      <c r="AG987" s="116"/>
      <c r="AH987" s="116"/>
      <c r="AI987" s="116"/>
      <c r="AJ987" s="116"/>
      <c r="AK987" s="116"/>
      <c r="AL987" s="116"/>
      <c r="AM987" s="116"/>
      <c r="AN987" s="116"/>
      <c r="AO987" s="116"/>
      <c r="AP987" s="116"/>
      <c r="AQ987" s="116"/>
      <c r="AR987" s="116"/>
      <c r="AS987" s="116"/>
      <c r="AT987" s="116"/>
      <c r="AU987" s="116"/>
      <c r="AV987" s="116"/>
      <c r="AW987" s="117"/>
    </row>
    <row r="988" ht="15.75" customHeight="1">
      <c r="A988" s="28"/>
      <c r="B988" s="28"/>
      <c r="C988" s="28"/>
      <c r="D988" s="28"/>
      <c r="E988" s="28"/>
      <c r="F988" s="28"/>
      <c r="G988" s="28"/>
      <c r="H988" s="28"/>
      <c r="I988" s="28"/>
      <c r="J988" s="28"/>
      <c r="K988" s="28"/>
      <c r="L988" s="28"/>
      <c r="M988" s="115"/>
      <c r="N988" s="115"/>
      <c r="O988" s="115"/>
      <c r="P988" s="115"/>
      <c r="Q988" s="115"/>
      <c r="R988" s="115"/>
      <c r="S988" s="115"/>
      <c r="T988" s="115"/>
      <c r="U988" s="116"/>
      <c r="V988" s="116"/>
      <c r="W988" s="116"/>
      <c r="X988" s="116"/>
      <c r="Y988" s="116"/>
      <c r="Z988" s="116"/>
      <c r="AA988" s="116"/>
      <c r="AB988" s="116"/>
      <c r="AC988" s="116"/>
      <c r="AD988" s="116"/>
      <c r="AE988" s="116"/>
      <c r="AF988" s="116"/>
      <c r="AG988" s="116"/>
      <c r="AH988" s="116"/>
      <c r="AI988" s="116"/>
      <c r="AJ988" s="116"/>
      <c r="AK988" s="116"/>
      <c r="AL988" s="116"/>
      <c r="AM988" s="116"/>
      <c r="AN988" s="116"/>
      <c r="AO988" s="116"/>
      <c r="AP988" s="116"/>
      <c r="AQ988" s="116"/>
      <c r="AR988" s="116"/>
      <c r="AS988" s="116"/>
      <c r="AT988" s="116"/>
      <c r="AU988" s="116"/>
      <c r="AV988" s="116"/>
      <c r="AW988" s="117"/>
    </row>
    <row r="989" ht="15.75" customHeight="1">
      <c r="A989" s="28"/>
      <c r="B989" s="28"/>
      <c r="C989" s="28"/>
      <c r="D989" s="28"/>
      <c r="E989" s="28"/>
      <c r="F989" s="28"/>
      <c r="G989" s="28"/>
      <c r="H989" s="28"/>
      <c r="I989" s="28"/>
      <c r="J989" s="28"/>
      <c r="K989" s="28"/>
      <c r="L989" s="28"/>
      <c r="M989" s="115"/>
      <c r="N989" s="115"/>
      <c r="O989" s="115"/>
      <c r="P989" s="115"/>
      <c r="Q989" s="115"/>
      <c r="R989" s="115"/>
      <c r="S989" s="115"/>
      <c r="T989" s="115"/>
      <c r="U989" s="116"/>
      <c r="V989" s="116"/>
      <c r="W989" s="116"/>
      <c r="X989" s="116"/>
      <c r="Y989" s="116"/>
      <c r="Z989" s="116"/>
      <c r="AA989" s="116"/>
      <c r="AB989" s="116"/>
      <c r="AC989" s="116"/>
      <c r="AD989" s="116"/>
      <c r="AE989" s="116"/>
      <c r="AF989" s="116"/>
      <c r="AG989" s="116"/>
      <c r="AH989" s="116"/>
      <c r="AI989" s="116"/>
      <c r="AJ989" s="116"/>
      <c r="AK989" s="116"/>
      <c r="AL989" s="116"/>
      <c r="AM989" s="116"/>
      <c r="AN989" s="116"/>
      <c r="AO989" s="116"/>
      <c r="AP989" s="116"/>
      <c r="AQ989" s="116"/>
      <c r="AR989" s="116"/>
      <c r="AS989" s="116"/>
      <c r="AT989" s="116"/>
      <c r="AU989" s="116"/>
      <c r="AV989" s="116"/>
      <c r="AW989" s="117"/>
    </row>
    <row r="990" ht="15.75" customHeight="1">
      <c r="A990" s="28"/>
      <c r="B990" s="28"/>
      <c r="C990" s="28"/>
      <c r="D990" s="28"/>
      <c r="E990" s="28"/>
      <c r="F990" s="28"/>
      <c r="G990" s="28"/>
      <c r="H990" s="28"/>
      <c r="I990" s="28"/>
      <c r="J990" s="28"/>
      <c r="K990" s="28"/>
      <c r="L990" s="28"/>
      <c r="M990" s="115"/>
      <c r="N990" s="115"/>
      <c r="O990" s="115"/>
      <c r="P990" s="115"/>
      <c r="Q990" s="115"/>
      <c r="R990" s="115"/>
      <c r="S990" s="115"/>
      <c r="T990" s="115"/>
      <c r="U990" s="116"/>
      <c r="V990" s="116"/>
      <c r="W990" s="116"/>
      <c r="X990" s="116"/>
      <c r="Y990" s="116"/>
      <c r="Z990" s="116"/>
      <c r="AA990" s="116"/>
      <c r="AB990" s="116"/>
      <c r="AC990" s="116"/>
      <c r="AD990" s="116"/>
      <c r="AE990" s="116"/>
      <c r="AF990" s="116"/>
      <c r="AG990" s="116"/>
      <c r="AH990" s="116"/>
      <c r="AI990" s="116"/>
      <c r="AJ990" s="116"/>
      <c r="AK990" s="116"/>
      <c r="AL990" s="116"/>
      <c r="AM990" s="116"/>
      <c r="AN990" s="116"/>
      <c r="AO990" s="116"/>
      <c r="AP990" s="116"/>
      <c r="AQ990" s="116"/>
      <c r="AR990" s="116"/>
      <c r="AS990" s="116"/>
      <c r="AT990" s="116"/>
      <c r="AU990" s="116"/>
      <c r="AV990" s="116"/>
      <c r="AW990" s="117"/>
    </row>
    <row r="991" ht="15.75" customHeight="1">
      <c r="A991" s="28"/>
      <c r="B991" s="28"/>
      <c r="C991" s="28"/>
      <c r="D991" s="28"/>
      <c r="E991" s="28"/>
      <c r="F991" s="28"/>
      <c r="G991" s="28"/>
      <c r="H991" s="28"/>
      <c r="I991" s="28"/>
      <c r="J991" s="28"/>
      <c r="K991" s="28"/>
      <c r="L991" s="28"/>
      <c r="M991" s="115"/>
      <c r="N991" s="115"/>
      <c r="O991" s="115"/>
      <c r="P991" s="115"/>
      <c r="Q991" s="115"/>
      <c r="R991" s="115"/>
      <c r="S991" s="115"/>
      <c r="T991" s="115"/>
      <c r="U991" s="116"/>
      <c r="V991" s="116"/>
      <c r="W991" s="116"/>
      <c r="X991" s="116"/>
      <c r="Y991" s="116"/>
      <c r="Z991" s="116"/>
      <c r="AA991" s="116"/>
      <c r="AB991" s="116"/>
      <c r="AC991" s="116"/>
      <c r="AD991" s="116"/>
      <c r="AE991" s="116"/>
      <c r="AF991" s="116"/>
      <c r="AG991" s="116"/>
      <c r="AH991" s="116"/>
      <c r="AI991" s="116"/>
      <c r="AJ991" s="116"/>
      <c r="AK991" s="116"/>
      <c r="AL991" s="116"/>
      <c r="AM991" s="116"/>
      <c r="AN991" s="116"/>
      <c r="AO991" s="116"/>
      <c r="AP991" s="116"/>
      <c r="AQ991" s="116"/>
      <c r="AR991" s="116"/>
      <c r="AS991" s="116"/>
      <c r="AT991" s="116"/>
      <c r="AU991" s="116"/>
      <c r="AV991" s="116"/>
      <c r="AW991" s="117"/>
    </row>
    <row r="992" ht="15.75" customHeight="1">
      <c r="A992" s="28"/>
      <c r="B992" s="28"/>
      <c r="C992" s="28"/>
      <c r="D992" s="28"/>
      <c r="E992" s="28"/>
      <c r="F992" s="28"/>
      <c r="G992" s="28"/>
      <c r="H992" s="28"/>
      <c r="I992" s="28"/>
      <c r="J992" s="28"/>
      <c r="K992" s="28"/>
      <c r="L992" s="28"/>
      <c r="M992" s="115"/>
      <c r="N992" s="115"/>
      <c r="O992" s="115"/>
      <c r="P992" s="115"/>
      <c r="Q992" s="115"/>
      <c r="R992" s="115"/>
      <c r="S992" s="115"/>
      <c r="T992" s="115"/>
      <c r="U992" s="116"/>
      <c r="V992" s="116"/>
      <c r="W992" s="116"/>
      <c r="X992" s="116"/>
      <c r="Y992" s="116"/>
      <c r="Z992" s="116"/>
      <c r="AA992" s="116"/>
      <c r="AB992" s="116"/>
      <c r="AC992" s="116"/>
      <c r="AD992" s="116"/>
      <c r="AE992" s="116"/>
      <c r="AF992" s="116"/>
      <c r="AG992" s="116"/>
      <c r="AH992" s="116"/>
      <c r="AI992" s="116"/>
      <c r="AJ992" s="116"/>
      <c r="AK992" s="116"/>
      <c r="AL992" s="116"/>
      <c r="AM992" s="116"/>
      <c r="AN992" s="116"/>
      <c r="AO992" s="116"/>
      <c r="AP992" s="116"/>
      <c r="AQ992" s="116"/>
      <c r="AR992" s="116"/>
      <c r="AS992" s="116"/>
      <c r="AT992" s="116"/>
      <c r="AU992" s="116"/>
      <c r="AV992" s="116"/>
      <c r="AW992" s="117"/>
    </row>
    <row r="993" ht="15.75" customHeight="1">
      <c r="A993" s="28"/>
      <c r="B993" s="28"/>
      <c r="C993" s="28"/>
      <c r="D993" s="28"/>
      <c r="E993" s="28"/>
      <c r="F993" s="28"/>
      <c r="G993" s="28"/>
      <c r="H993" s="28"/>
      <c r="I993" s="28"/>
      <c r="J993" s="28"/>
      <c r="K993" s="28"/>
      <c r="L993" s="28"/>
      <c r="M993" s="115"/>
      <c r="N993" s="115"/>
      <c r="O993" s="115"/>
      <c r="P993" s="115"/>
      <c r="Q993" s="115"/>
      <c r="R993" s="115"/>
      <c r="S993" s="115"/>
      <c r="T993" s="115"/>
      <c r="U993" s="116"/>
      <c r="V993" s="116"/>
      <c r="W993" s="116"/>
      <c r="X993" s="116"/>
      <c r="Y993" s="116"/>
      <c r="Z993" s="116"/>
      <c r="AA993" s="116"/>
      <c r="AB993" s="116"/>
      <c r="AC993" s="116"/>
      <c r="AD993" s="116"/>
      <c r="AE993" s="116"/>
      <c r="AF993" s="116"/>
      <c r="AG993" s="116"/>
      <c r="AH993" s="116"/>
      <c r="AI993" s="116"/>
      <c r="AJ993" s="116"/>
      <c r="AK993" s="116"/>
      <c r="AL993" s="116"/>
      <c r="AM993" s="116"/>
      <c r="AN993" s="116"/>
      <c r="AO993" s="116"/>
      <c r="AP993" s="116"/>
      <c r="AQ993" s="116"/>
      <c r="AR993" s="116"/>
      <c r="AS993" s="116"/>
      <c r="AT993" s="116"/>
      <c r="AU993" s="116"/>
      <c r="AV993" s="116"/>
      <c r="AW993" s="117"/>
    </row>
    <row r="994" ht="15.75" customHeight="1">
      <c r="A994" s="28"/>
      <c r="B994" s="28"/>
      <c r="C994" s="28"/>
      <c r="D994" s="28"/>
      <c r="E994" s="28"/>
      <c r="F994" s="28"/>
      <c r="G994" s="28"/>
      <c r="H994" s="28"/>
      <c r="I994" s="28"/>
      <c r="J994" s="28"/>
      <c r="K994" s="28"/>
      <c r="L994" s="28"/>
      <c r="M994" s="115"/>
      <c r="N994" s="115"/>
      <c r="O994" s="115"/>
      <c r="P994" s="115"/>
      <c r="Q994" s="115"/>
      <c r="R994" s="115"/>
      <c r="S994" s="115"/>
      <c r="T994" s="115"/>
      <c r="U994" s="116"/>
      <c r="V994" s="116"/>
      <c r="W994" s="116"/>
      <c r="X994" s="116"/>
      <c r="Y994" s="116"/>
      <c r="Z994" s="116"/>
      <c r="AA994" s="116"/>
      <c r="AB994" s="116"/>
      <c r="AC994" s="116"/>
      <c r="AD994" s="116"/>
      <c r="AE994" s="116"/>
      <c r="AF994" s="116"/>
      <c r="AG994" s="116"/>
      <c r="AH994" s="116"/>
      <c r="AI994" s="116"/>
      <c r="AJ994" s="116"/>
      <c r="AK994" s="116"/>
      <c r="AL994" s="116"/>
      <c r="AM994" s="116"/>
      <c r="AN994" s="116"/>
      <c r="AO994" s="116"/>
      <c r="AP994" s="116"/>
      <c r="AQ994" s="116"/>
      <c r="AR994" s="116"/>
      <c r="AS994" s="116"/>
      <c r="AT994" s="116"/>
      <c r="AU994" s="116"/>
      <c r="AV994" s="116"/>
      <c r="AW994" s="117"/>
    </row>
    <row r="995" ht="15.75" customHeight="1">
      <c r="A995" s="28"/>
      <c r="B995" s="28"/>
      <c r="C995" s="28"/>
      <c r="D995" s="28"/>
      <c r="E995" s="28"/>
      <c r="F995" s="28"/>
      <c r="G995" s="28"/>
      <c r="H995" s="28"/>
      <c r="I995" s="28"/>
      <c r="J995" s="28"/>
      <c r="K995" s="28"/>
      <c r="L995" s="28"/>
      <c r="M995" s="115"/>
      <c r="N995" s="115"/>
      <c r="O995" s="115"/>
      <c r="P995" s="115"/>
      <c r="Q995" s="115"/>
      <c r="R995" s="115"/>
      <c r="S995" s="115"/>
      <c r="T995" s="115"/>
      <c r="U995" s="116"/>
      <c r="V995" s="116"/>
      <c r="W995" s="116"/>
      <c r="X995" s="116"/>
      <c r="Y995" s="116"/>
      <c r="Z995" s="116"/>
      <c r="AA995" s="116"/>
      <c r="AB995" s="116"/>
      <c r="AC995" s="116"/>
      <c r="AD995" s="116"/>
      <c r="AE995" s="116"/>
      <c r="AF995" s="116"/>
      <c r="AG995" s="116"/>
      <c r="AH995" s="116"/>
      <c r="AI995" s="116"/>
      <c r="AJ995" s="116"/>
      <c r="AK995" s="116"/>
      <c r="AL995" s="116"/>
      <c r="AM995" s="116"/>
      <c r="AN995" s="116"/>
      <c r="AO995" s="116"/>
      <c r="AP995" s="116"/>
      <c r="AQ995" s="116"/>
      <c r="AR995" s="116"/>
      <c r="AS995" s="116"/>
      <c r="AT995" s="116"/>
      <c r="AU995" s="116"/>
      <c r="AV995" s="116"/>
      <c r="AW995" s="117"/>
    </row>
    <row r="996" ht="15.75" customHeight="1">
      <c r="A996" s="28"/>
      <c r="B996" s="28"/>
      <c r="C996" s="28"/>
      <c r="D996" s="28"/>
      <c r="E996" s="28"/>
      <c r="F996" s="28"/>
      <c r="G996" s="28"/>
      <c r="H996" s="28"/>
      <c r="I996" s="28"/>
      <c r="J996" s="28"/>
      <c r="K996" s="28"/>
      <c r="L996" s="28"/>
      <c r="M996" s="115"/>
      <c r="N996" s="115"/>
      <c r="O996" s="115"/>
      <c r="P996" s="115"/>
      <c r="Q996" s="115"/>
      <c r="R996" s="115"/>
      <c r="S996" s="115"/>
      <c r="T996" s="115"/>
      <c r="U996" s="116"/>
      <c r="V996" s="116"/>
      <c r="W996" s="116"/>
      <c r="X996" s="116"/>
      <c r="Y996" s="116"/>
      <c r="Z996" s="116"/>
      <c r="AA996" s="116"/>
      <c r="AB996" s="116"/>
      <c r="AC996" s="116"/>
      <c r="AD996" s="116"/>
      <c r="AE996" s="116"/>
      <c r="AF996" s="116"/>
      <c r="AG996" s="116"/>
      <c r="AH996" s="116"/>
      <c r="AI996" s="116"/>
      <c r="AJ996" s="116"/>
      <c r="AK996" s="116"/>
      <c r="AL996" s="116"/>
      <c r="AM996" s="116"/>
      <c r="AN996" s="116"/>
      <c r="AO996" s="116"/>
      <c r="AP996" s="116"/>
      <c r="AQ996" s="116"/>
      <c r="AR996" s="116"/>
      <c r="AS996" s="116"/>
      <c r="AT996" s="116"/>
      <c r="AU996" s="116"/>
      <c r="AV996" s="116"/>
      <c r="AW996" s="117"/>
    </row>
    <row r="997" ht="15.75" customHeight="1">
      <c r="A997" s="28"/>
      <c r="B997" s="28"/>
      <c r="C997" s="28"/>
      <c r="D997" s="28"/>
      <c r="E997" s="28"/>
      <c r="F997" s="28"/>
      <c r="G997" s="28"/>
      <c r="H997" s="28"/>
      <c r="I997" s="28"/>
      <c r="J997" s="28"/>
      <c r="K997" s="28"/>
      <c r="L997" s="28"/>
      <c r="M997" s="115"/>
      <c r="N997" s="115"/>
      <c r="O997" s="115"/>
      <c r="P997" s="115"/>
      <c r="Q997" s="115"/>
      <c r="R997" s="115"/>
      <c r="S997" s="115"/>
      <c r="T997" s="115"/>
      <c r="U997" s="116"/>
      <c r="V997" s="116"/>
      <c r="W997" s="116"/>
      <c r="X997" s="116"/>
      <c r="Y997" s="116"/>
      <c r="Z997" s="116"/>
      <c r="AA997" s="116"/>
      <c r="AB997" s="116"/>
      <c r="AC997" s="116"/>
      <c r="AD997" s="116"/>
      <c r="AE997" s="116"/>
      <c r="AF997" s="116"/>
      <c r="AG997" s="116"/>
      <c r="AH997" s="116"/>
      <c r="AI997" s="116"/>
      <c r="AJ997" s="116"/>
      <c r="AK997" s="116"/>
      <c r="AL997" s="116"/>
      <c r="AM997" s="116"/>
      <c r="AN997" s="116"/>
      <c r="AO997" s="116"/>
      <c r="AP997" s="116"/>
      <c r="AQ997" s="116"/>
      <c r="AR997" s="116"/>
      <c r="AS997" s="116"/>
      <c r="AT997" s="116"/>
      <c r="AU997" s="116"/>
      <c r="AV997" s="116"/>
      <c r="AW997" s="117"/>
    </row>
    <row r="998" ht="15.75" customHeight="1">
      <c r="A998" s="28"/>
      <c r="B998" s="28"/>
      <c r="C998" s="28"/>
      <c r="D998" s="28"/>
      <c r="E998" s="28"/>
      <c r="F998" s="28"/>
      <c r="G998" s="28"/>
      <c r="H998" s="28"/>
      <c r="I998" s="28"/>
      <c r="J998" s="28"/>
      <c r="K998" s="28"/>
      <c r="L998" s="28"/>
      <c r="M998" s="115"/>
      <c r="N998" s="115"/>
      <c r="O998" s="115"/>
      <c r="P998" s="115"/>
      <c r="Q998" s="115"/>
      <c r="R998" s="115"/>
      <c r="S998" s="115"/>
      <c r="T998" s="115"/>
      <c r="U998" s="116"/>
      <c r="V998" s="116"/>
      <c r="W998" s="116"/>
      <c r="X998" s="116"/>
      <c r="Y998" s="116"/>
      <c r="Z998" s="116"/>
      <c r="AA998" s="116"/>
      <c r="AB998" s="116"/>
      <c r="AC998" s="116"/>
      <c r="AD998" s="116"/>
      <c r="AE998" s="116"/>
      <c r="AF998" s="116"/>
      <c r="AG998" s="116"/>
      <c r="AH998" s="116"/>
      <c r="AI998" s="116"/>
      <c r="AJ998" s="116"/>
      <c r="AK998" s="116"/>
      <c r="AL998" s="116"/>
      <c r="AM998" s="116"/>
      <c r="AN998" s="116"/>
      <c r="AO998" s="116"/>
      <c r="AP998" s="116"/>
      <c r="AQ998" s="116"/>
      <c r="AR998" s="116"/>
      <c r="AS998" s="116"/>
      <c r="AT998" s="116"/>
      <c r="AU998" s="116"/>
      <c r="AV998" s="116"/>
      <c r="AW998" s="117"/>
    </row>
    <row r="999" ht="15.75" customHeight="1">
      <c r="A999" s="28"/>
      <c r="B999" s="28"/>
      <c r="C999" s="28"/>
      <c r="D999" s="28"/>
      <c r="E999" s="28"/>
      <c r="F999" s="28"/>
      <c r="G999" s="28"/>
      <c r="H999" s="28"/>
      <c r="I999" s="28"/>
      <c r="J999" s="28"/>
      <c r="K999" s="28"/>
      <c r="L999" s="28"/>
      <c r="M999" s="115"/>
      <c r="N999" s="115"/>
      <c r="O999" s="115"/>
      <c r="P999" s="115"/>
      <c r="Q999" s="115"/>
      <c r="R999" s="115"/>
      <c r="S999" s="115"/>
      <c r="T999" s="115"/>
      <c r="U999" s="116"/>
      <c r="V999" s="116"/>
      <c r="W999" s="116"/>
      <c r="X999" s="116"/>
      <c r="Y999" s="116"/>
      <c r="Z999" s="116"/>
      <c r="AA999" s="116"/>
      <c r="AB999" s="116"/>
      <c r="AC999" s="116"/>
      <c r="AD999" s="116"/>
      <c r="AE999" s="116"/>
      <c r="AF999" s="116"/>
      <c r="AG999" s="116"/>
      <c r="AH999" s="116"/>
      <c r="AI999" s="116"/>
      <c r="AJ999" s="116"/>
      <c r="AK999" s="116"/>
      <c r="AL999" s="116"/>
      <c r="AM999" s="116"/>
      <c r="AN999" s="116"/>
      <c r="AO999" s="116"/>
      <c r="AP999" s="116"/>
      <c r="AQ999" s="116"/>
      <c r="AR999" s="116"/>
      <c r="AS999" s="116"/>
      <c r="AT999" s="116"/>
      <c r="AU999" s="116"/>
      <c r="AV999" s="116"/>
      <c r="AW999" s="117"/>
    </row>
    <row r="1000" ht="15.75" customHeight="1">
      <c r="A1000" s="28"/>
      <c r="B1000" s="28"/>
      <c r="C1000" s="28"/>
      <c r="D1000" s="28"/>
      <c r="E1000" s="28"/>
      <c r="F1000" s="28"/>
      <c r="G1000" s="28"/>
      <c r="H1000" s="28"/>
      <c r="I1000" s="28"/>
      <c r="J1000" s="28"/>
      <c r="K1000" s="28"/>
      <c r="L1000" s="28"/>
      <c r="M1000" s="115"/>
      <c r="N1000" s="115"/>
      <c r="O1000" s="115"/>
      <c r="P1000" s="115"/>
      <c r="Q1000" s="115"/>
      <c r="R1000" s="115"/>
      <c r="S1000" s="115"/>
      <c r="T1000" s="115"/>
      <c r="U1000" s="116"/>
      <c r="V1000" s="116"/>
      <c r="W1000" s="116"/>
      <c r="X1000" s="116"/>
      <c r="Y1000" s="116"/>
      <c r="Z1000" s="116"/>
      <c r="AA1000" s="116"/>
      <c r="AB1000" s="116"/>
      <c r="AC1000" s="116"/>
      <c r="AD1000" s="116"/>
      <c r="AE1000" s="116"/>
      <c r="AF1000" s="116"/>
      <c r="AG1000" s="116"/>
      <c r="AH1000" s="116"/>
      <c r="AI1000" s="116"/>
      <c r="AJ1000" s="116"/>
      <c r="AK1000" s="116"/>
      <c r="AL1000" s="116"/>
      <c r="AM1000" s="116"/>
      <c r="AN1000" s="116"/>
      <c r="AO1000" s="116"/>
      <c r="AP1000" s="116"/>
      <c r="AQ1000" s="116"/>
      <c r="AR1000" s="116"/>
      <c r="AS1000" s="116"/>
      <c r="AT1000" s="116"/>
      <c r="AU1000" s="116"/>
      <c r="AV1000" s="116"/>
      <c r="AW1000" s="117"/>
    </row>
  </sheetData>
  <mergeCells count="24">
    <mergeCell ref="G1:K3"/>
    <mergeCell ref="M1:O1"/>
    <mergeCell ref="N3:O3"/>
    <mergeCell ref="G5:K5"/>
    <mergeCell ref="N8:O8"/>
    <mergeCell ref="G9:K9"/>
    <mergeCell ref="N10:O10"/>
    <mergeCell ref="I10:K10"/>
    <mergeCell ref="G12:G13"/>
    <mergeCell ref="I12:K12"/>
    <mergeCell ref="I13:K13"/>
    <mergeCell ref="N14:O14"/>
    <mergeCell ref="G21:K21"/>
    <mergeCell ref="G23:K23"/>
    <mergeCell ref="G69:H69"/>
    <mergeCell ref="G71:H71"/>
    <mergeCell ref="I71:K71"/>
    <mergeCell ref="G28:K28"/>
    <mergeCell ref="G32:K32"/>
    <mergeCell ref="G36:K36"/>
    <mergeCell ref="G37:G50"/>
    <mergeCell ref="G51:G64"/>
    <mergeCell ref="H65:K65"/>
    <mergeCell ref="H66:K66"/>
  </mergeCells>
  <dataValidations>
    <dataValidation type="list" allowBlank="1" showErrorMessage="1" sqref="H65:H66">
      <formula1>$N$65:$N$66</formula1>
    </dataValidation>
    <dataValidation type="list" allowBlank="1" showErrorMessage="1" sqref="H17">
      <formula1>$D$5:$D$6</formula1>
    </dataValidation>
    <dataValidation type="list" allowBlank="1" showErrorMessage="1" sqref="H10">
      <formula1>$A$35:$A$37</formula1>
    </dataValidation>
  </dataValidations>
  <printOptions/>
  <pageMargins bottom="0.75" footer="0.0" header="0.0" left="0.7" right="0.7" top="0.75"/>
  <pageSetup paperSize="9"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53.0"/>
    <col customWidth="1" hidden="1" min="2" max="5" width="11.43"/>
    <col customWidth="1" hidden="1" min="6" max="6" width="50.29"/>
    <col customWidth="1" hidden="1" min="7" max="8" width="11.43"/>
    <col customWidth="1" min="9" max="9" width="3.0"/>
    <col customWidth="1" min="10" max="10" width="61.0"/>
    <col customWidth="1" hidden="1" min="11" max="11" width="15.14"/>
    <col customWidth="1" min="12" max="12" width="10.71"/>
    <col customWidth="1" min="13" max="13" width="13.14"/>
    <col customWidth="1" hidden="1" min="14" max="14" width="20.43"/>
    <col customWidth="1" hidden="1" min="15" max="15" width="12.29"/>
    <col customWidth="1" hidden="1" min="16" max="16" width="11.57"/>
    <col customWidth="1" hidden="1" min="17" max="17" width="5.0"/>
    <col customWidth="1" min="18" max="18" width="19.29"/>
    <col customWidth="1" min="19" max="19" width="11.43"/>
    <col customWidth="1" min="20" max="21" width="11.71"/>
    <col customWidth="1" min="22" max="23" width="11.43"/>
    <col customWidth="1" hidden="1" min="24" max="30" width="10.71"/>
  </cols>
  <sheetData>
    <row r="1">
      <c r="A1" s="216"/>
      <c r="B1" s="216"/>
      <c r="C1" s="216"/>
      <c r="D1" s="216"/>
      <c r="E1" s="216"/>
      <c r="F1" s="216"/>
      <c r="G1" s="216"/>
      <c r="H1" s="216"/>
      <c r="I1" s="216"/>
      <c r="J1" s="216"/>
      <c r="K1" s="216"/>
      <c r="L1" s="216"/>
      <c r="M1" s="216"/>
      <c r="N1" s="216"/>
      <c r="O1" s="216"/>
      <c r="P1" s="216"/>
      <c r="Q1" s="216"/>
      <c r="R1" s="216"/>
      <c r="S1" s="216"/>
      <c r="T1" s="216"/>
      <c r="U1" s="216"/>
      <c r="V1" s="216"/>
      <c r="W1" s="216"/>
      <c r="X1" s="216"/>
      <c r="Y1" s="216"/>
      <c r="Z1" s="216"/>
      <c r="AA1" s="216"/>
      <c r="AB1" s="216"/>
      <c r="AC1" s="216"/>
      <c r="AD1" s="216"/>
    </row>
    <row r="2">
      <c r="A2" s="216"/>
      <c r="B2" s="216"/>
      <c r="C2" s="216"/>
      <c r="D2" s="216"/>
      <c r="E2" s="216"/>
      <c r="F2" s="216" t="s">
        <v>277</v>
      </c>
      <c r="G2" s="217">
        <f>REQ!H7</f>
        <v>1342.415</v>
      </c>
      <c r="H2" s="216"/>
      <c r="I2" s="216"/>
      <c r="J2" s="218" t="s">
        <v>278</v>
      </c>
      <c r="K2" s="219"/>
      <c r="L2" s="219"/>
      <c r="M2" s="219"/>
      <c r="N2" s="216"/>
      <c r="O2" s="216"/>
      <c r="P2" s="216"/>
      <c r="Q2" s="216"/>
      <c r="R2" s="216"/>
      <c r="S2" s="216"/>
      <c r="T2" s="216"/>
      <c r="U2" s="216"/>
      <c r="V2" s="216"/>
      <c r="W2" s="216"/>
      <c r="X2" s="216"/>
      <c r="Y2" s="216"/>
      <c r="Z2" s="216"/>
      <c r="AA2" s="216"/>
      <c r="AB2" s="216"/>
      <c r="AC2" s="216"/>
      <c r="AD2" s="216"/>
    </row>
    <row r="3">
      <c r="A3" s="216"/>
      <c r="B3" s="216"/>
      <c r="C3" s="216"/>
      <c r="D3" s="216"/>
      <c r="E3" s="216"/>
      <c r="F3" s="216" t="s">
        <v>279</v>
      </c>
      <c r="G3" s="217">
        <f>REQ!H6</f>
        <v>1394.5</v>
      </c>
      <c r="H3" s="216"/>
      <c r="I3" s="216"/>
      <c r="J3" s="160" t="s">
        <v>279</v>
      </c>
      <c r="K3" s="216"/>
      <c r="L3" s="217">
        <f>VLOOKUP(J3,F2:G3,2,FALSE)</f>
        <v>1394.5</v>
      </c>
      <c r="M3" s="216"/>
      <c r="N3" s="216"/>
      <c r="O3" s="216"/>
      <c r="P3" s="216"/>
      <c r="Q3" s="216"/>
      <c r="R3" s="216"/>
      <c r="S3" s="216"/>
      <c r="T3" s="216"/>
      <c r="U3" s="216"/>
      <c r="V3" s="216"/>
      <c r="W3" s="216"/>
      <c r="X3" s="216"/>
      <c r="Y3" s="216"/>
      <c r="Z3" s="216"/>
      <c r="AA3" s="216"/>
      <c r="AB3" s="216"/>
      <c r="AC3" s="216"/>
      <c r="AD3" s="216"/>
    </row>
    <row r="4" ht="15.0" customHeight="1">
      <c r="A4" s="216"/>
      <c r="B4" s="216"/>
      <c r="C4" s="216"/>
      <c r="D4" s="216"/>
      <c r="E4" s="216"/>
      <c r="F4" s="216"/>
      <c r="G4" s="216"/>
      <c r="H4" s="216"/>
      <c r="I4" s="216"/>
      <c r="J4" s="220" t="s">
        <v>280</v>
      </c>
      <c r="K4" s="221"/>
      <c r="L4" s="222" t="s">
        <v>281</v>
      </c>
      <c r="M4" s="216"/>
      <c r="N4" s="216"/>
      <c r="O4" s="216"/>
      <c r="P4" s="216"/>
      <c r="Q4" s="216"/>
      <c r="R4" s="216"/>
      <c r="S4" s="216"/>
      <c r="T4" s="223" t="s">
        <v>282</v>
      </c>
      <c r="U4" s="224"/>
      <c r="V4" s="60"/>
      <c r="W4" s="216"/>
      <c r="X4" s="216"/>
      <c r="Y4" s="216"/>
      <c r="Z4" s="216"/>
      <c r="AA4" s="216"/>
      <c r="AB4" s="216"/>
      <c r="AC4" s="216"/>
      <c r="AD4" s="216"/>
    </row>
    <row r="5" ht="15.0" customHeight="1">
      <c r="A5" s="216"/>
      <c r="B5" s="216"/>
      <c r="C5" s="216"/>
      <c r="D5" s="216"/>
      <c r="E5" s="216"/>
      <c r="F5" s="216"/>
      <c r="G5" s="216"/>
      <c r="H5" s="216"/>
      <c r="I5" s="216"/>
      <c r="J5" s="225" t="s">
        <v>283</v>
      </c>
      <c r="K5" s="221"/>
      <c r="L5" s="226" t="str">
        <f>X8</f>
        <v>COMPLETO</v>
      </c>
      <c r="M5" s="216"/>
      <c r="N5" s="227"/>
      <c r="O5" s="216"/>
      <c r="P5" s="216"/>
      <c r="Q5" s="216"/>
      <c r="R5" s="216"/>
      <c r="S5" s="216"/>
      <c r="T5" s="12"/>
      <c r="V5" s="13"/>
      <c r="W5" s="216"/>
      <c r="X5" s="216">
        <f>SUM(L8:L37)</f>
        <v>24</v>
      </c>
      <c r="Y5" s="216"/>
      <c r="Z5" s="228">
        <f>SUM(N8:N37)</f>
        <v>1</v>
      </c>
      <c r="AA5" s="229"/>
      <c r="AB5" s="229">
        <f>SUM(P8:P37)</f>
        <v>1.4775</v>
      </c>
      <c r="AC5" s="216"/>
      <c r="AD5" s="217">
        <f>SUM(R8:R37)</f>
        <v>2060.37375</v>
      </c>
    </row>
    <row r="6">
      <c r="A6" s="230"/>
      <c r="B6" s="231"/>
      <c r="C6" s="231"/>
      <c r="D6" s="231"/>
      <c r="E6" s="231"/>
      <c r="F6" s="231"/>
      <c r="G6" s="231"/>
      <c r="H6" s="231"/>
      <c r="I6" s="232" t="s">
        <v>282</v>
      </c>
      <c r="J6" s="94"/>
      <c r="K6" s="94"/>
      <c r="L6" s="94"/>
      <c r="M6" s="94"/>
      <c r="N6" s="94"/>
      <c r="O6" s="94"/>
      <c r="P6" s="94"/>
      <c r="Q6" s="94"/>
      <c r="R6" s="86"/>
      <c r="S6" s="216"/>
      <c r="T6" s="12"/>
      <c r="V6" s="13"/>
      <c r="W6" s="216"/>
      <c r="X6" s="216"/>
      <c r="Y6" s="216"/>
      <c r="Z6" s="216"/>
      <c r="AA6" s="216"/>
      <c r="AB6" s="216"/>
      <c r="AC6" s="216"/>
      <c r="AD6" s="216"/>
    </row>
    <row r="7">
      <c r="A7" s="233"/>
      <c r="B7" s="233" t="s">
        <v>284</v>
      </c>
      <c r="C7" s="233" t="s">
        <v>285</v>
      </c>
      <c r="D7" s="233" t="s">
        <v>286</v>
      </c>
      <c r="E7" s="233" t="s">
        <v>287</v>
      </c>
      <c r="F7" s="233"/>
      <c r="G7" s="233"/>
      <c r="H7" s="234"/>
      <c r="I7" s="235"/>
      <c r="J7" s="236" t="s">
        <v>288</v>
      </c>
      <c r="K7" s="236" t="s">
        <v>289</v>
      </c>
      <c r="L7" s="236" t="s">
        <v>290</v>
      </c>
      <c r="M7" s="236" t="s">
        <v>291</v>
      </c>
      <c r="N7" s="236" t="s">
        <v>292</v>
      </c>
      <c r="O7" s="236" t="s">
        <v>293</v>
      </c>
      <c r="P7" s="236" t="s">
        <v>294</v>
      </c>
      <c r="Q7" s="236" t="s">
        <v>295</v>
      </c>
      <c r="R7" s="237" t="s">
        <v>296</v>
      </c>
      <c r="S7" s="216"/>
      <c r="T7" s="14"/>
      <c r="U7" s="15"/>
      <c r="V7" s="16"/>
      <c r="W7" s="216"/>
      <c r="X7" s="216"/>
      <c r="Y7" s="216"/>
      <c r="Z7" s="216"/>
      <c r="AA7" s="216"/>
      <c r="AB7" s="216"/>
      <c r="AC7" s="216"/>
      <c r="AD7" s="217">
        <f>AB5*Q37</f>
        <v>2060.37375</v>
      </c>
    </row>
    <row r="8">
      <c r="A8" s="238"/>
      <c r="B8" s="238" t="s">
        <v>297</v>
      </c>
      <c r="C8" s="238">
        <v>1.55</v>
      </c>
      <c r="D8" s="238">
        <v>1.78</v>
      </c>
      <c r="E8" s="238">
        <v>2.1</v>
      </c>
      <c r="F8" s="238"/>
      <c r="G8" s="238" t="s">
        <v>281</v>
      </c>
      <c r="H8" s="239"/>
      <c r="I8" s="240">
        <v>1.0</v>
      </c>
      <c r="J8" s="241" t="s">
        <v>298</v>
      </c>
      <c r="K8" s="242">
        <f t="shared" ref="K8:K37" si="1">IF(J8="","",IF($L$4="Día",24,168))</f>
        <v>24</v>
      </c>
      <c r="L8" s="241">
        <v>8.0</v>
      </c>
      <c r="M8" s="243">
        <f>L8</f>
        <v>8</v>
      </c>
      <c r="N8" s="244">
        <f t="shared" ref="N8:N37" si="2">IF(L8=0,"",L8/K8)</f>
        <v>0.3333333333</v>
      </c>
      <c r="O8" s="245">
        <f t="shared" ref="O8:O37" si="3">IF(J8="","",VLOOKUP($J8,$F$13:$G$63,2,FALSE))</f>
        <v>1</v>
      </c>
      <c r="P8" s="244">
        <f t="shared" ref="P8:P37" si="4">IF(L8=0,"",O8*N8)</f>
        <v>0.3333333333</v>
      </c>
      <c r="Q8" s="246">
        <f t="shared" ref="Q8:Q37" si="5">$L$3</f>
        <v>1394.5</v>
      </c>
      <c r="R8" s="247">
        <f t="shared" ref="R8:R37" si="6">IF(J8="","",IF(P8="","",P8*Q8))</f>
        <v>464.8333333</v>
      </c>
      <c r="S8" s="216"/>
      <c r="T8" s="248" t="s">
        <v>299</v>
      </c>
      <c r="U8" s="18"/>
      <c r="V8" s="19"/>
      <c r="W8" s="216"/>
      <c r="X8" s="216" t="str">
        <f>IF(X5&lt;K8,"FALTA",IF(X5=K8,"COMPLETO","SOBRA"))</f>
        <v>COMPLETO</v>
      </c>
      <c r="Y8" s="216"/>
      <c r="Z8" s="216"/>
      <c r="AA8" s="216"/>
      <c r="AB8" s="216"/>
      <c r="AC8" s="216"/>
      <c r="AD8" s="216"/>
    </row>
    <row r="9">
      <c r="A9" s="238"/>
      <c r="B9" s="238" t="s">
        <v>300</v>
      </c>
      <c r="C9" s="238">
        <v>1.56</v>
      </c>
      <c r="D9" s="238">
        <v>1.64</v>
      </c>
      <c r="E9" s="238">
        <v>1.82</v>
      </c>
      <c r="F9" s="238"/>
      <c r="G9" s="238" t="s">
        <v>301</v>
      </c>
      <c r="H9" s="239"/>
      <c r="I9" s="240">
        <v>2.0</v>
      </c>
      <c r="J9" s="241" t="s">
        <v>302</v>
      </c>
      <c r="K9" s="242">
        <f t="shared" si="1"/>
        <v>24</v>
      </c>
      <c r="L9" s="241">
        <v>2.0</v>
      </c>
      <c r="M9" s="243">
        <f t="shared" ref="M9:M37" si="7">IF(L9="","",M8+L9)</f>
        <v>10</v>
      </c>
      <c r="N9" s="244">
        <f t="shared" si="2"/>
        <v>0.08333333333</v>
      </c>
      <c r="O9" s="245">
        <f t="shared" si="3"/>
        <v>1.883333333</v>
      </c>
      <c r="P9" s="244">
        <f t="shared" si="4"/>
        <v>0.1569444444</v>
      </c>
      <c r="Q9" s="246">
        <f t="shared" si="5"/>
        <v>1394.5</v>
      </c>
      <c r="R9" s="247">
        <f t="shared" si="6"/>
        <v>218.8590278</v>
      </c>
      <c r="S9" s="216"/>
      <c r="T9" s="249">
        <f>AD5</f>
        <v>2060.37375</v>
      </c>
      <c r="U9" s="18"/>
      <c r="V9" s="19"/>
      <c r="W9" s="216"/>
      <c r="X9" s="216"/>
      <c r="Y9" s="216"/>
      <c r="Z9" s="216"/>
      <c r="AA9" s="216"/>
      <c r="AB9" s="216"/>
      <c r="AC9" s="216"/>
      <c r="AD9" s="216"/>
    </row>
    <row r="10">
      <c r="A10" s="238"/>
      <c r="B10" s="238"/>
      <c r="C10" s="238"/>
      <c r="D10" s="238"/>
      <c r="E10" s="238"/>
      <c r="F10" s="238"/>
      <c r="G10" s="238"/>
      <c r="H10" s="239"/>
      <c r="I10" s="240">
        <v>3.0</v>
      </c>
      <c r="J10" s="241" t="s">
        <v>303</v>
      </c>
      <c r="K10" s="242">
        <f t="shared" si="1"/>
        <v>24</v>
      </c>
      <c r="L10" s="241">
        <v>2.0</v>
      </c>
      <c r="M10" s="243">
        <f t="shared" si="7"/>
        <v>12</v>
      </c>
      <c r="N10" s="244">
        <f t="shared" si="2"/>
        <v>0.08333333333</v>
      </c>
      <c r="O10" s="245">
        <f t="shared" si="3"/>
        <v>1.6</v>
      </c>
      <c r="P10" s="244">
        <f t="shared" si="4"/>
        <v>0.1333333333</v>
      </c>
      <c r="Q10" s="246">
        <f t="shared" si="5"/>
        <v>1394.5</v>
      </c>
      <c r="R10" s="247">
        <f t="shared" si="6"/>
        <v>185.9333333</v>
      </c>
      <c r="S10" s="216"/>
      <c r="T10" s="250"/>
      <c r="U10" s="251"/>
      <c r="V10" s="252"/>
      <c r="W10" s="216"/>
      <c r="X10" s="216"/>
      <c r="Y10" s="216"/>
      <c r="Z10" s="216"/>
      <c r="AA10" s="216"/>
      <c r="AB10" s="216"/>
      <c r="AC10" s="216"/>
      <c r="AD10" s="216"/>
    </row>
    <row r="11">
      <c r="A11" s="238"/>
      <c r="B11" s="238"/>
      <c r="C11" s="238"/>
      <c r="D11" s="238"/>
      <c r="E11" s="238"/>
      <c r="F11" s="238"/>
      <c r="G11" s="238"/>
      <c r="H11" s="239"/>
      <c r="I11" s="240">
        <v>4.0</v>
      </c>
      <c r="J11" s="241" t="s">
        <v>304</v>
      </c>
      <c r="K11" s="242">
        <f t="shared" si="1"/>
        <v>24</v>
      </c>
      <c r="L11" s="241">
        <v>2.0</v>
      </c>
      <c r="M11" s="243">
        <f t="shared" si="7"/>
        <v>14</v>
      </c>
      <c r="N11" s="244">
        <f t="shared" si="2"/>
        <v>0.08333333333</v>
      </c>
      <c r="O11" s="245">
        <f t="shared" si="3"/>
        <v>1.2</v>
      </c>
      <c r="P11" s="244">
        <f t="shared" si="4"/>
        <v>0.1</v>
      </c>
      <c r="Q11" s="246">
        <f t="shared" si="5"/>
        <v>1394.5</v>
      </c>
      <c r="R11" s="247">
        <f t="shared" si="6"/>
        <v>139.45</v>
      </c>
      <c r="S11" s="216"/>
      <c r="T11" s="253" t="s">
        <v>305</v>
      </c>
      <c r="U11" s="3"/>
      <c r="V11" s="4"/>
      <c r="W11" s="216"/>
      <c r="X11" s="216"/>
      <c r="Y11" s="216"/>
      <c r="Z11" s="216"/>
      <c r="AA11" s="216"/>
      <c r="AB11" s="216"/>
      <c r="AC11" s="216"/>
      <c r="AD11" s="216"/>
    </row>
    <row r="12" ht="15.75" customHeight="1">
      <c r="A12" s="238"/>
      <c r="B12" s="238"/>
      <c r="C12" s="238" t="s">
        <v>195</v>
      </c>
      <c r="D12" s="238" t="s">
        <v>222</v>
      </c>
      <c r="E12" s="238"/>
      <c r="F12" s="238"/>
      <c r="G12" s="238"/>
      <c r="H12" s="239"/>
      <c r="I12" s="240">
        <v>5.0</v>
      </c>
      <c r="J12" s="241" t="s">
        <v>306</v>
      </c>
      <c r="K12" s="242">
        <f t="shared" si="1"/>
        <v>24</v>
      </c>
      <c r="L12" s="241">
        <v>8.0</v>
      </c>
      <c r="M12" s="243">
        <f t="shared" si="7"/>
        <v>22</v>
      </c>
      <c r="N12" s="244">
        <f t="shared" si="2"/>
        <v>0.3333333333</v>
      </c>
      <c r="O12" s="245">
        <f t="shared" si="3"/>
        <v>1.516666667</v>
      </c>
      <c r="P12" s="244">
        <f t="shared" si="4"/>
        <v>0.5055555556</v>
      </c>
      <c r="Q12" s="246">
        <f t="shared" si="5"/>
        <v>1394.5</v>
      </c>
      <c r="R12" s="247">
        <f t="shared" si="6"/>
        <v>704.9972222</v>
      </c>
      <c r="S12" s="216"/>
      <c r="T12" s="254">
        <f>IF(J8="",0,AB5)</f>
        <v>1.4775</v>
      </c>
      <c r="U12" s="26"/>
      <c r="V12" s="27"/>
      <c r="W12" s="216"/>
      <c r="X12" s="216"/>
      <c r="Y12" s="216"/>
      <c r="Z12" s="216"/>
      <c r="AA12" s="216"/>
      <c r="AB12" s="216"/>
      <c r="AC12" s="216"/>
      <c r="AD12" s="216"/>
    </row>
    <row r="13">
      <c r="A13" s="238"/>
      <c r="B13" s="238" t="s">
        <v>298</v>
      </c>
      <c r="C13" s="255">
        <v>1.0</v>
      </c>
      <c r="D13" s="255">
        <v>1.0</v>
      </c>
      <c r="E13" s="238"/>
      <c r="F13" s="238" t="s">
        <v>298</v>
      </c>
      <c r="G13" s="229">
        <f>IF(VN!$E$6="MASCULINO",C13,D13)</f>
        <v>1</v>
      </c>
      <c r="H13" s="239"/>
      <c r="I13" s="240">
        <v>6.0</v>
      </c>
      <c r="J13" s="241" t="s">
        <v>307</v>
      </c>
      <c r="K13" s="242">
        <f t="shared" si="1"/>
        <v>24</v>
      </c>
      <c r="L13" s="241">
        <v>1.0</v>
      </c>
      <c r="M13" s="243">
        <f t="shared" si="7"/>
        <v>23</v>
      </c>
      <c r="N13" s="244">
        <f t="shared" si="2"/>
        <v>0.04166666667</v>
      </c>
      <c r="O13" s="245">
        <f t="shared" si="3"/>
        <v>4.24</v>
      </c>
      <c r="P13" s="244">
        <f t="shared" si="4"/>
        <v>0.1766666667</v>
      </c>
      <c r="Q13" s="246">
        <f t="shared" si="5"/>
        <v>1394.5</v>
      </c>
      <c r="R13" s="247">
        <f t="shared" si="6"/>
        <v>246.3616667</v>
      </c>
      <c r="S13" s="216"/>
      <c r="T13" s="216"/>
      <c r="U13" s="216"/>
      <c r="V13" s="216"/>
      <c r="W13" s="216"/>
      <c r="X13" s="216"/>
      <c r="Y13" s="216"/>
      <c r="Z13" s="216"/>
      <c r="AA13" s="216"/>
      <c r="AB13" s="216"/>
      <c r="AC13" s="216"/>
      <c r="AD13" s="216"/>
    </row>
    <row r="14">
      <c r="A14" s="238"/>
      <c r="B14" s="238" t="s">
        <v>302</v>
      </c>
      <c r="C14" s="255">
        <v>1.7166666666666668</v>
      </c>
      <c r="D14" s="255">
        <v>1.8833333333333335</v>
      </c>
      <c r="E14" s="238"/>
      <c r="F14" s="238" t="s">
        <v>302</v>
      </c>
      <c r="G14" s="229">
        <f>IF(VN!$E$6="MASCULINO",C14,D14)</f>
        <v>1.883333333</v>
      </c>
      <c r="H14" s="239"/>
      <c r="I14" s="240">
        <v>7.0</v>
      </c>
      <c r="J14" s="241" t="s">
        <v>308</v>
      </c>
      <c r="K14" s="242">
        <f t="shared" si="1"/>
        <v>24</v>
      </c>
      <c r="L14" s="241">
        <v>1.0</v>
      </c>
      <c r="M14" s="243">
        <f t="shared" si="7"/>
        <v>24</v>
      </c>
      <c r="N14" s="244">
        <f t="shared" si="2"/>
        <v>0.04166666667</v>
      </c>
      <c r="O14" s="245">
        <f t="shared" si="3"/>
        <v>1.72</v>
      </c>
      <c r="P14" s="244">
        <f t="shared" si="4"/>
        <v>0.07166666667</v>
      </c>
      <c r="Q14" s="246">
        <f t="shared" si="5"/>
        <v>1394.5</v>
      </c>
      <c r="R14" s="247">
        <f t="shared" si="6"/>
        <v>99.93916667</v>
      </c>
      <c r="S14" s="216"/>
      <c r="T14" s="216"/>
      <c r="U14" s="216"/>
      <c r="V14" s="216"/>
      <c r="W14" s="216"/>
      <c r="X14" s="216"/>
      <c r="Y14" s="216"/>
      <c r="Z14" s="216"/>
      <c r="AA14" s="216"/>
      <c r="AB14" s="216"/>
      <c r="AC14" s="216"/>
      <c r="AD14" s="216"/>
    </row>
    <row r="15" ht="15.0" customHeight="1">
      <c r="A15" s="238"/>
      <c r="B15" s="238" t="s">
        <v>303</v>
      </c>
      <c r="C15" s="255">
        <v>1.4</v>
      </c>
      <c r="D15" s="255">
        <v>1.6</v>
      </c>
      <c r="E15" s="238"/>
      <c r="F15" s="238" t="s">
        <v>303</v>
      </c>
      <c r="G15" s="229">
        <f>IF(VN!$E$6="MASCULINO",C15,D15)</f>
        <v>1.6</v>
      </c>
      <c r="H15" s="239"/>
      <c r="I15" s="240">
        <v>8.0</v>
      </c>
      <c r="J15" s="241"/>
      <c r="K15" s="242" t="str">
        <f t="shared" si="1"/>
        <v/>
      </c>
      <c r="L15" s="241"/>
      <c r="M15" s="243" t="str">
        <f t="shared" si="7"/>
        <v/>
      </c>
      <c r="N15" s="243" t="str">
        <f t="shared" si="2"/>
        <v/>
      </c>
      <c r="O15" s="245" t="str">
        <f t="shared" si="3"/>
        <v/>
      </c>
      <c r="P15" s="243" t="str">
        <f t="shared" si="4"/>
        <v/>
      </c>
      <c r="Q15" s="246">
        <f t="shared" si="5"/>
        <v>1394.5</v>
      </c>
      <c r="R15" s="247" t="str">
        <f t="shared" si="6"/>
        <v/>
      </c>
      <c r="S15" s="216"/>
      <c r="T15" s="216"/>
      <c r="U15" s="216"/>
      <c r="V15" s="216"/>
      <c r="W15" s="216"/>
      <c r="X15" s="216"/>
      <c r="Y15" s="216"/>
      <c r="Z15" s="216"/>
      <c r="AA15" s="216"/>
      <c r="AB15" s="216"/>
      <c r="AC15" s="216"/>
      <c r="AD15" s="216"/>
    </row>
    <row r="16" ht="15.0" customHeight="1">
      <c r="A16" s="238"/>
      <c r="B16" s="238" t="s">
        <v>309</v>
      </c>
      <c r="C16" s="255">
        <v>2.8</v>
      </c>
      <c r="D16" s="255">
        <v>3.0</v>
      </c>
      <c r="E16" s="238"/>
      <c r="F16" s="238" t="s">
        <v>309</v>
      </c>
      <c r="G16" s="229">
        <f>IF(VN!$E$6="MASCULINO",C16,D16)</f>
        <v>3</v>
      </c>
      <c r="H16" s="239"/>
      <c r="I16" s="240">
        <v>9.0</v>
      </c>
      <c r="J16" s="241"/>
      <c r="K16" s="242" t="str">
        <f t="shared" si="1"/>
        <v/>
      </c>
      <c r="L16" s="241"/>
      <c r="M16" s="243" t="str">
        <f t="shared" si="7"/>
        <v/>
      </c>
      <c r="N16" s="243" t="str">
        <f t="shared" si="2"/>
        <v/>
      </c>
      <c r="O16" s="245" t="str">
        <f t="shared" si="3"/>
        <v/>
      </c>
      <c r="P16" s="243" t="str">
        <f t="shared" si="4"/>
        <v/>
      </c>
      <c r="Q16" s="246">
        <f t="shared" si="5"/>
        <v>1394.5</v>
      </c>
      <c r="R16" s="247" t="str">
        <f t="shared" si="6"/>
        <v/>
      </c>
      <c r="S16" s="216"/>
      <c r="T16" s="216"/>
      <c r="U16" s="216"/>
      <c r="V16" s="216"/>
      <c r="W16" s="216"/>
      <c r="X16" s="216"/>
      <c r="Y16" s="216"/>
      <c r="Z16" s="216"/>
      <c r="AA16" s="216"/>
      <c r="AB16" s="216"/>
      <c r="AC16" s="216"/>
      <c r="AD16" s="216"/>
    </row>
    <row r="17">
      <c r="A17" s="238"/>
      <c r="B17" s="238" t="s">
        <v>310</v>
      </c>
      <c r="C17" s="255">
        <v>3.8</v>
      </c>
      <c r="D17" s="255">
        <v>3.8</v>
      </c>
      <c r="E17" s="238"/>
      <c r="F17" s="238" t="s">
        <v>310</v>
      </c>
      <c r="G17" s="229">
        <f>IF(VN!$E$6="MASCULINO",C17,D17)</f>
        <v>3.8</v>
      </c>
      <c r="H17" s="239"/>
      <c r="I17" s="240">
        <v>10.0</v>
      </c>
      <c r="J17" s="241"/>
      <c r="K17" s="242" t="str">
        <f t="shared" si="1"/>
        <v/>
      </c>
      <c r="L17" s="241"/>
      <c r="M17" s="243" t="str">
        <f t="shared" si="7"/>
        <v/>
      </c>
      <c r="N17" s="243" t="str">
        <f t="shared" si="2"/>
        <v/>
      </c>
      <c r="O17" s="245" t="str">
        <f t="shared" si="3"/>
        <v/>
      </c>
      <c r="P17" s="243" t="str">
        <f t="shared" si="4"/>
        <v/>
      </c>
      <c r="Q17" s="246">
        <f t="shared" si="5"/>
        <v>1394.5</v>
      </c>
      <c r="R17" s="247" t="str">
        <f t="shared" si="6"/>
        <v/>
      </c>
      <c r="S17" s="216"/>
      <c r="T17" s="216"/>
      <c r="U17" s="216"/>
      <c r="V17" s="216"/>
      <c r="W17" s="216"/>
      <c r="X17" s="216"/>
      <c r="Y17" s="216"/>
      <c r="Z17" s="216"/>
      <c r="AA17" s="216"/>
      <c r="AB17" s="216"/>
      <c r="AC17" s="216"/>
      <c r="AD17" s="216"/>
    </row>
    <row r="18">
      <c r="A18" s="238"/>
      <c r="B18" s="238" t="s">
        <v>311</v>
      </c>
      <c r="C18" s="255">
        <v>7.1</v>
      </c>
      <c r="D18" s="255">
        <v>5.4</v>
      </c>
      <c r="E18" s="238"/>
      <c r="F18" s="238" t="s">
        <v>311</v>
      </c>
      <c r="G18" s="229">
        <f>IF(VN!$E$6="MASCULINO",C18,D18)</f>
        <v>5.4</v>
      </c>
      <c r="H18" s="239"/>
      <c r="I18" s="240">
        <v>11.0</v>
      </c>
      <c r="J18" s="241"/>
      <c r="K18" s="242" t="str">
        <f t="shared" si="1"/>
        <v/>
      </c>
      <c r="L18" s="241"/>
      <c r="M18" s="243" t="str">
        <f t="shared" si="7"/>
        <v/>
      </c>
      <c r="N18" s="243" t="str">
        <f t="shared" si="2"/>
        <v/>
      </c>
      <c r="O18" s="245" t="str">
        <f t="shared" si="3"/>
        <v/>
      </c>
      <c r="P18" s="243" t="str">
        <f t="shared" si="4"/>
        <v/>
      </c>
      <c r="Q18" s="246">
        <f t="shared" si="5"/>
        <v>1394.5</v>
      </c>
      <c r="R18" s="247" t="str">
        <f t="shared" si="6"/>
        <v/>
      </c>
      <c r="S18" s="216"/>
      <c r="T18" s="216"/>
      <c r="U18" s="216"/>
      <c r="V18" s="216"/>
      <c r="W18" s="216"/>
      <c r="X18" s="216"/>
      <c r="Y18" s="216"/>
      <c r="Z18" s="216"/>
      <c r="AA18" s="216"/>
      <c r="AB18" s="216"/>
      <c r="AC18" s="216"/>
      <c r="AD18" s="216"/>
    </row>
    <row r="19">
      <c r="A19" s="238"/>
      <c r="B19" s="238" t="s">
        <v>312</v>
      </c>
      <c r="C19" s="255">
        <v>3.5</v>
      </c>
      <c r="D19" s="255">
        <v>3.2</v>
      </c>
      <c r="E19" s="238"/>
      <c r="F19" s="238" t="s">
        <v>312</v>
      </c>
      <c r="G19" s="229">
        <f>IF(VN!$E$6="MASCULINO",C19,D19)</f>
        <v>3.2</v>
      </c>
      <c r="H19" s="239"/>
      <c r="I19" s="240">
        <v>12.0</v>
      </c>
      <c r="J19" s="241"/>
      <c r="K19" s="242" t="str">
        <f t="shared" si="1"/>
        <v/>
      </c>
      <c r="L19" s="241"/>
      <c r="M19" s="243" t="str">
        <f t="shared" si="7"/>
        <v/>
      </c>
      <c r="N19" s="243" t="str">
        <f t="shared" si="2"/>
        <v/>
      </c>
      <c r="O19" s="245" t="str">
        <f t="shared" si="3"/>
        <v/>
      </c>
      <c r="P19" s="243" t="str">
        <f t="shared" si="4"/>
        <v/>
      </c>
      <c r="Q19" s="246">
        <f t="shared" si="5"/>
        <v>1394.5</v>
      </c>
      <c r="R19" s="247" t="str">
        <f t="shared" si="6"/>
        <v/>
      </c>
      <c r="S19" s="216"/>
      <c r="T19" s="216"/>
      <c r="U19" s="216"/>
      <c r="V19" s="216"/>
      <c r="W19" s="216"/>
      <c r="X19" s="216"/>
      <c r="Y19" s="216"/>
      <c r="Z19" s="216"/>
      <c r="AA19" s="216"/>
      <c r="AB19" s="216"/>
      <c r="AC19" s="216"/>
      <c r="AD19" s="216"/>
    </row>
    <row r="20">
      <c r="A20" s="238"/>
      <c r="B20" s="238" t="s">
        <v>313</v>
      </c>
      <c r="C20" s="255">
        <v>5.0</v>
      </c>
      <c r="D20" s="255">
        <v>5.0</v>
      </c>
      <c r="E20" s="238"/>
      <c r="F20" s="238" t="s">
        <v>313</v>
      </c>
      <c r="G20" s="229">
        <f>IF(VN!$E$6="MASCULINO",C20,D20)</f>
        <v>5</v>
      </c>
      <c r="H20" s="239"/>
      <c r="I20" s="240">
        <v>13.0</v>
      </c>
      <c r="J20" s="241"/>
      <c r="K20" s="242" t="str">
        <f t="shared" si="1"/>
        <v/>
      </c>
      <c r="L20" s="241"/>
      <c r="M20" s="243" t="str">
        <f t="shared" si="7"/>
        <v/>
      </c>
      <c r="N20" s="243" t="str">
        <f t="shared" si="2"/>
        <v/>
      </c>
      <c r="O20" s="245" t="str">
        <f t="shared" si="3"/>
        <v/>
      </c>
      <c r="P20" s="243" t="str">
        <f t="shared" si="4"/>
        <v/>
      </c>
      <c r="Q20" s="246">
        <f t="shared" si="5"/>
        <v>1394.5</v>
      </c>
      <c r="R20" s="247" t="str">
        <f t="shared" si="6"/>
        <v/>
      </c>
      <c r="S20" s="216"/>
      <c r="T20" s="216"/>
      <c r="U20" s="216"/>
      <c r="V20" s="216"/>
      <c r="W20" s="216"/>
      <c r="X20" s="216"/>
      <c r="Y20" s="216"/>
      <c r="Z20" s="216"/>
      <c r="AA20" s="216"/>
      <c r="AB20" s="216"/>
      <c r="AC20" s="216"/>
      <c r="AD20" s="216"/>
    </row>
    <row r="21" ht="15.75" customHeight="1">
      <c r="A21" s="238"/>
      <c r="B21" s="238" t="s">
        <v>304</v>
      </c>
      <c r="C21" s="255">
        <v>1.2</v>
      </c>
      <c r="D21" s="255">
        <v>1.2</v>
      </c>
      <c r="E21" s="238"/>
      <c r="F21" s="238" t="s">
        <v>304</v>
      </c>
      <c r="G21" s="229">
        <f>IF(VN!$E$6="MASCULINO",C21,D21)</f>
        <v>1.2</v>
      </c>
      <c r="H21" s="239"/>
      <c r="I21" s="240">
        <v>14.0</v>
      </c>
      <c r="J21" s="241"/>
      <c r="K21" s="242" t="str">
        <f t="shared" si="1"/>
        <v/>
      </c>
      <c r="L21" s="241"/>
      <c r="M21" s="243" t="str">
        <f t="shared" si="7"/>
        <v/>
      </c>
      <c r="N21" s="243" t="str">
        <f t="shared" si="2"/>
        <v/>
      </c>
      <c r="O21" s="245" t="str">
        <f t="shared" si="3"/>
        <v/>
      </c>
      <c r="P21" s="243" t="str">
        <f t="shared" si="4"/>
        <v/>
      </c>
      <c r="Q21" s="246">
        <f t="shared" si="5"/>
        <v>1394.5</v>
      </c>
      <c r="R21" s="247" t="str">
        <f t="shared" si="6"/>
        <v/>
      </c>
      <c r="S21" s="216"/>
      <c r="T21" s="216"/>
      <c r="U21" s="216"/>
      <c r="V21" s="216"/>
      <c r="W21" s="216"/>
      <c r="X21" s="216"/>
      <c r="Y21" s="216"/>
      <c r="Z21" s="216"/>
      <c r="AA21" s="216"/>
      <c r="AB21" s="216"/>
      <c r="AC21" s="216"/>
      <c r="AD21" s="216"/>
    </row>
    <row r="22" ht="15.75" customHeight="1">
      <c r="A22" s="238"/>
      <c r="B22" s="238" t="s">
        <v>314</v>
      </c>
      <c r="C22" s="255">
        <v>5.6</v>
      </c>
      <c r="D22" s="255">
        <v>3.6</v>
      </c>
      <c r="E22" s="238"/>
      <c r="F22" s="238" t="s">
        <v>314</v>
      </c>
      <c r="G22" s="229">
        <f>IF(VN!$E$6="MASCULINO",C22,D22)</f>
        <v>3.6</v>
      </c>
      <c r="H22" s="239"/>
      <c r="I22" s="240">
        <v>15.0</v>
      </c>
      <c r="J22" s="241"/>
      <c r="K22" s="242" t="str">
        <f t="shared" si="1"/>
        <v/>
      </c>
      <c r="L22" s="241"/>
      <c r="M22" s="243" t="str">
        <f t="shared" si="7"/>
        <v/>
      </c>
      <c r="N22" s="243" t="str">
        <f t="shared" si="2"/>
        <v/>
      </c>
      <c r="O22" s="245" t="str">
        <f t="shared" si="3"/>
        <v/>
      </c>
      <c r="P22" s="243" t="str">
        <f t="shared" si="4"/>
        <v/>
      </c>
      <c r="Q22" s="246">
        <f t="shared" si="5"/>
        <v>1394.5</v>
      </c>
      <c r="R22" s="247" t="str">
        <f t="shared" si="6"/>
        <v/>
      </c>
      <c r="S22" s="216"/>
      <c r="T22" s="216"/>
      <c r="U22" s="216"/>
      <c r="V22" s="216"/>
      <c r="W22" s="216"/>
      <c r="X22" s="216"/>
      <c r="Y22" s="216"/>
      <c r="Z22" s="216"/>
      <c r="AA22" s="216"/>
      <c r="AB22" s="216"/>
      <c r="AC22" s="216"/>
      <c r="AD22" s="216"/>
    </row>
    <row r="23" ht="15.75" customHeight="1">
      <c r="A23" s="238"/>
      <c r="B23" s="238" t="s">
        <v>315</v>
      </c>
      <c r="C23" s="255">
        <v>2.7</v>
      </c>
      <c r="D23" s="255">
        <v>2.7</v>
      </c>
      <c r="E23" s="238"/>
      <c r="F23" s="238" t="s">
        <v>315</v>
      </c>
      <c r="G23" s="229">
        <f>IF(VN!$E$6="MASCULINO",C23,D23)</f>
        <v>2.7</v>
      </c>
      <c r="H23" s="239"/>
      <c r="I23" s="240">
        <v>16.0</v>
      </c>
      <c r="J23" s="241"/>
      <c r="K23" s="242" t="str">
        <f t="shared" si="1"/>
        <v/>
      </c>
      <c r="L23" s="241"/>
      <c r="M23" s="243" t="str">
        <f t="shared" si="7"/>
        <v/>
      </c>
      <c r="N23" s="243" t="str">
        <f t="shared" si="2"/>
        <v/>
      </c>
      <c r="O23" s="245" t="str">
        <f t="shared" si="3"/>
        <v/>
      </c>
      <c r="P23" s="243" t="str">
        <f t="shared" si="4"/>
        <v/>
      </c>
      <c r="Q23" s="246">
        <f t="shared" si="5"/>
        <v>1394.5</v>
      </c>
      <c r="R23" s="247" t="str">
        <f t="shared" si="6"/>
        <v/>
      </c>
      <c r="S23" s="216"/>
      <c r="T23" s="216"/>
      <c r="U23" s="216"/>
      <c r="V23" s="216"/>
      <c r="W23" s="216"/>
      <c r="X23" s="216"/>
      <c r="Y23" s="216"/>
      <c r="Z23" s="216"/>
      <c r="AA23" s="216"/>
      <c r="AB23" s="216"/>
      <c r="AC23" s="216"/>
      <c r="AD23" s="216"/>
    </row>
    <row r="24" ht="15.75" customHeight="1">
      <c r="A24" s="238"/>
      <c r="B24" s="238" t="s">
        <v>316</v>
      </c>
      <c r="C24" s="255">
        <v>2.0</v>
      </c>
      <c r="D24" s="255">
        <v>2.0</v>
      </c>
      <c r="E24" s="238"/>
      <c r="F24" s="238" t="s">
        <v>316</v>
      </c>
      <c r="G24" s="229">
        <f>IF(VN!$E$6="MASCULINO",C24,D24)</f>
        <v>2</v>
      </c>
      <c r="H24" s="239"/>
      <c r="I24" s="240">
        <v>17.0</v>
      </c>
      <c r="J24" s="241"/>
      <c r="K24" s="242" t="str">
        <f t="shared" si="1"/>
        <v/>
      </c>
      <c r="L24" s="241"/>
      <c r="M24" s="243" t="str">
        <f t="shared" si="7"/>
        <v/>
      </c>
      <c r="N24" s="243" t="str">
        <f t="shared" si="2"/>
        <v/>
      </c>
      <c r="O24" s="245" t="str">
        <f t="shared" si="3"/>
        <v/>
      </c>
      <c r="P24" s="243" t="str">
        <f t="shared" si="4"/>
        <v/>
      </c>
      <c r="Q24" s="246">
        <f t="shared" si="5"/>
        <v>1394.5</v>
      </c>
      <c r="R24" s="247" t="str">
        <f t="shared" si="6"/>
        <v/>
      </c>
      <c r="S24" s="216"/>
      <c r="T24" s="216"/>
      <c r="U24" s="216"/>
      <c r="V24" s="216"/>
      <c r="W24" s="216"/>
      <c r="X24" s="216"/>
      <c r="Y24" s="216"/>
      <c r="Z24" s="216"/>
      <c r="AA24" s="216"/>
      <c r="AB24" s="216"/>
      <c r="AC24" s="216"/>
      <c r="AD24" s="216"/>
    </row>
    <row r="25" ht="15.75" customHeight="1">
      <c r="A25" s="238"/>
      <c r="B25" s="238" t="s">
        <v>317</v>
      </c>
      <c r="C25" s="255">
        <v>3.4</v>
      </c>
      <c r="D25" s="255">
        <v>3.3600000000000003</v>
      </c>
      <c r="E25" s="238"/>
      <c r="F25" s="238" t="s">
        <v>317</v>
      </c>
      <c r="G25" s="229">
        <f>IF(VN!$E$6="MASCULINO",C25,D25)</f>
        <v>3.36</v>
      </c>
      <c r="H25" s="239"/>
      <c r="I25" s="240">
        <v>18.0</v>
      </c>
      <c r="J25" s="241"/>
      <c r="K25" s="242" t="str">
        <f t="shared" si="1"/>
        <v/>
      </c>
      <c r="L25" s="241"/>
      <c r="M25" s="243" t="str">
        <f t="shared" si="7"/>
        <v/>
      </c>
      <c r="N25" s="243" t="str">
        <f t="shared" si="2"/>
        <v/>
      </c>
      <c r="O25" s="245" t="str">
        <f t="shared" si="3"/>
        <v/>
      </c>
      <c r="P25" s="243" t="str">
        <f t="shared" si="4"/>
        <v/>
      </c>
      <c r="Q25" s="246">
        <f t="shared" si="5"/>
        <v>1394.5</v>
      </c>
      <c r="R25" s="247" t="str">
        <f t="shared" si="6"/>
        <v/>
      </c>
      <c r="S25" s="216"/>
      <c r="T25" s="216"/>
      <c r="U25" s="216"/>
      <c r="V25" s="216"/>
      <c r="W25" s="216"/>
      <c r="X25" s="216"/>
      <c r="Y25" s="216"/>
      <c r="Z25" s="216"/>
      <c r="AA25" s="216"/>
      <c r="AB25" s="216"/>
      <c r="AC25" s="216"/>
      <c r="AD25" s="216"/>
    </row>
    <row r="26" ht="15.75" customHeight="1">
      <c r="A26" s="238"/>
      <c r="B26" s="238" t="s">
        <v>318</v>
      </c>
      <c r="C26" s="255">
        <v>2.6333333333333333</v>
      </c>
      <c r="D26" s="255">
        <v>2.6333333333333333</v>
      </c>
      <c r="E26" s="238"/>
      <c r="F26" s="238" t="s">
        <v>318</v>
      </c>
      <c r="G26" s="229">
        <f>IF(VN!$E$6="MASCULINO",C26,D26)</f>
        <v>2.633333333</v>
      </c>
      <c r="H26" s="239"/>
      <c r="I26" s="240">
        <v>19.0</v>
      </c>
      <c r="J26" s="241"/>
      <c r="K26" s="242" t="str">
        <f t="shared" si="1"/>
        <v/>
      </c>
      <c r="L26" s="241"/>
      <c r="M26" s="243" t="str">
        <f t="shared" si="7"/>
        <v/>
      </c>
      <c r="N26" s="243" t="str">
        <f t="shared" si="2"/>
        <v/>
      </c>
      <c r="O26" s="245" t="str">
        <f t="shared" si="3"/>
        <v/>
      </c>
      <c r="P26" s="243" t="str">
        <f t="shared" si="4"/>
        <v/>
      </c>
      <c r="Q26" s="246">
        <f t="shared" si="5"/>
        <v>1394.5</v>
      </c>
      <c r="R26" s="247" t="str">
        <f t="shared" si="6"/>
        <v/>
      </c>
      <c r="S26" s="216"/>
      <c r="T26" s="216"/>
      <c r="U26" s="216"/>
      <c r="V26" s="216"/>
      <c r="W26" s="216"/>
      <c r="X26" s="216"/>
      <c r="Y26" s="216"/>
      <c r="Z26" s="216"/>
      <c r="AA26" s="216"/>
      <c r="AB26" s="216"/>
      <c r="AC26" s="216"/>
      <c r="AD26" s="216"/>
    </row>
    <row r="27" ht="15.75" customHeight="1">
      <c r="A27" s="238"/>
      <c r="B27" s="238" t="s">
        <v>319</v>
      </c>
      <c r="C27" s="255">
        <v>3.9222222222222225</v>
      </c>
      <c r="D27" s="255">
        <v>3.9222222222222225</v>
      </c>
      <c r="E27" s="238"/>
      <c r="F27" s="238" t="s">
        <v>319</v>
      </c>
      <c r="G27" s="229">
        <f>IF(VN!$E$6="MASCULINO",C27,D27)</f>
        <v>3.922222222</v>
      </c>
      <c r="H27" s="239"/>
      <c r="I27" s="240">
        <v>20.0</v>
      </c>
      <c r="J27" s="241"/>
      <c r="K27" s="242" t="str">
        <f t="shared" si="1"/>
        <v/>
      </c>
      <c r="L27" s="241"/>
      <c r="M27" s="243" t="str">
        <f t="shared" si="7"/>
        <v/>
      </c>
      <c r="N27" s="243" t="str">
        <f t="shared" si="2"/>
        <v/>
      </c>
      <c r="O27" s="245" t="str">
        <f t="shared" si="3"/>
        <v/>
      </c>
      <c r="P27" s="243" t="str">
        <f t="shared" si="4"/>
        <v/>
      </c>
      <c r="Q27" s="246">
        <f t="shared" si="5"/>
        <v>1394.5</v>
      </c>
      <c r="R27" s="247" t="str">
        <f t="shared" si="6"/>
        <v/>
      </c>
      <c r="S27" s="216"/>
      <c r="T27" s="216"/>
      <c r="U27" s="216"/>
      <c r="V27" s="216"/>
      <c r="W27" s="216"/>
      <c r="X27" s="216"/>
      <c r="Y27" s="216"/>
      <c r="Z27" s="216"/>
      <c r="AA27" s="216"/>
      <c r="AB27" s="216"/>
      <c r="AC27" s="216"/>
      <c r="AD27" s="216"/>
    </row>
    <row r="28" ht="15.75" customHeight="1">
      <c r="A28" s="238"/>
      <c r="B28" s="238" t="s">
        <v>320</v>
      </c>
      <c r="C28" s="255">
        <v>3.0749999999999997</v>
      </c>
      <c r="D28" s="255">
        <v>2.6</v>
      </c>
      <c r="E28" s="238"/>
      <c r="F28" s="238" t="s">
        <v>320</v>
      </c>
      <c r="G28" s="229">
        <f>IF(VN!$E$6="MASCULINO",C28,D28)</f>
        <v>2.6</v>
      </c>
      <c r="H28" s="239"/>
      <c r="I28" s="240">
        <v>21.0</v>
      </c>
      <c r="J28" s="241"/>
      <c r="K28" s="242" t="str">
        <f t="shared" si="1"/>
        <v/>
      </c>
      <c r="L28" s="241"/>
      <c r="M28" s="243" t="str">
        <f t="shared" si="7"/>
        <v/>
      </c>
      <c r="N28" s="243" t="str">
        <f t="shared" si="2"/>
        <v/>
      </c>
      <c r="O28" s="245" t="str">
        <f t="shared" si="3"/>
        <v/>
      </c>
      <c r="P28" s="243" t="str">
        <f t="shared" si="4"/>
        <v/>
      </c>
      <c r="Q28" s="246">
        <f t="shared" si="5"/>
        <v>1394.5</v>
      </c>
      <c r="R28" s="247" t="str">
        <f t="shared" si="6"/>
        <v/>
      </c>
      <c r="S28" s="216"/>
      <c r="T28" s="216"/>
      <c r="U28" s="216"/>
      <c r="V28" s="216"/>
      <c r="W28" s="216"/>
      <c r="X28" s="216"/>
      <c r="Y28" s="216"/>
      <c r="Z28" s="216"/>
      <c r="AA28" s="216"/>
      <c r="AB28" s="216"/>
      <c r="AC28" s="216"/>
      <c r="AD28" s="216"/>
    </row>
    <row r="29" ht="15.75" customHeight="1">
      <c r="A29" s="238"/>
      <c r="B29" s="238" t="s">
        <v>321</v>
      </c>
      <c r="C29" s="255">
        <v>4.966666666666667</v>
      </c>
      <c r="D29" s="255">
        <v>4.8</v>
      </c>
      <c r="E29" s="238"/>
      <c r="F29" s="238" t="s">
        <v>321</v>
      </c>
      <c r="G29" s="229">
        <f>IF(VN!$E$6="MASCULINO",C29,D29)</f>
        <v>4.8</v>
      </c>
      <c r="H29" s="239"/>
      <c r="I29" s="240">
        <v>22.0</v>
      </c>
      <c r="J29" s="241"/>
      <c r="K29" s="242" t="str">
        <f t="shared" si="1"/>
        <v/>
      </c>
      <c r="L29" s="241"/>
      <c r="M29" s="243" t="str">
        <f t="shared" si="7"/>
        <v/>
      </c>
      <c r="N29" s="243" t="str">
        <f t="shared" si="2"/>
        <v/>
      </c>
      <c r="O29" s="245" t="str">
        <f t="shared" si="3"/>
        <v/>
      </c>
      <c r="P29" s="243" t="str">
        <f t="shared" si="4"/>
        <v/>
      </c>
      <c r="Q29" s="246">
        <f t="shared" si="5"/>
        <v>1394.5</v>
      </c>
      <c r="R29" s="247" t="str">
        <f t="shared" si="6"/>
        <v/>
      </c>
      <c r="S29" s="216"/>
      <c r="T29" s="216"/>
      <c r="U29" s="216"/>
      <c r="V29" s="216"/>
      <c r="W29" s="216"/>
      <c r="X29" s="216"/>
      <c r="Y29" s="216"/>
      <c r="Z29" s="216"/>
      <c r="AA29" s="216"/>
      <c r="AB29" s="216"/>
      <c r="AC29" s="216"/>
      <c r="AD29" s="216"/>
    </row>
    <row r="30" ht="15.75" customHeight="1">
      <c r="A30" s="238"/>
      <c r="B30" s="238" t="s">
        <v>322</v>
      </c>
      <c r="C30" s="255">
        <v>2.5</v>
      </c>
      <c r="D30" s="255">
        <v>2.5</v>
      </c>
      <c r="E30" s="238"/>
      <c r="F30" s="238" t="s">
        <v>322</v>
      </c>
      <c r="G30" s="229">
        <f>IF(VN!$E$6="MASCULINO",C30,D30)</f>
        <v>2.5</v>
      </c>
      <c r="H30" s="239"/>
      <c r="I30" s="240">
        <v>23.0</v>
      </c>
      <c r="J30" s="241"/>
      <c r="K30" s="242" t="str">
        <f t="shared" si="1"/>
        <v/>
      </c>
      <c r="L30" s="241"/>
      <c r="M30" s="243" t="str">
        <f t="shared" si="7"/>
        <v/>
      </c>
      <c r="N30" s="243" t="str">
        <f t="shared" si="2"/>
        <v/>
      </c>
      <c r="O30" s="245" t="str">
        <f t="shared" si="3"/>
        <v/>
      </c>
      <c r="P30" s="243" t="str">
        <f t="shared" si="4"/>
        <v/>
      </c>
      <c r="Q30" s="246">
        <f t="shared" si="5"/>
        <v>1394.5</v>
      </c>
      <c r="R30" s="247" t="str">
        <f t="shared" si="6"/>
        <v/>
      </c>
      <c r="S30" s="216"/>
      <c r="T30" s="216"/>
      <c r="U30" s="216"/>
      <c r="V30" s="216"/>
      <c r="W30" s="216"/>
      <c r="X30" s="216"/>
      <c r="Y30" s="216"/>
      <c r="Z30" s="216"/>
      <c r="AA30" s="216"/>
      <c r="AB30" s="216"/>
      <c r="AC30" s="216"/>
      <c r="AD30" s="216"/>
    </row>
    <row r="31" ht="15.75" customHeight="1">
      <c r="A31" s="238"/>
      <c r="B31" s="238" t="s">
        <v>323</v>
      </c>
      <c r="C31" s="255">
        <v>2.9</v>
      </c>
      <c r="D31" s="255">
        <v>2.9</v>
      </c>
      <c r="E31" s="238"/>
      <c r="F31" s="238" t="s">
        <v>323</v>
      </c>
      <c r="G31" s="229">
        <f>IF(VN!$E$6="MASCULINO",C31,D31)</f>
        <v>2.9</v>
      </c>
      <c r="H31" s="239"/>
      <c r="I31" s="240">
        <v>24.0</v>
      </c>
      <c r="J31" s="241"/>
      <c r="K31" s="242" t="str">
        <f t="shared" si="1"/>
        <v/>
      </c>
      <c r="L31" s="241"/>
      <c r="M31" s="243" t="str">
        <f t="shared" si="7"/>
        <v/>
      </c>
      <c r="N31" s="243" t="str">
        <f t="shared" si="2"/>
        <v/>
      </c>
      <c r="O31" s="245" t="str">
        <f t="shared" si="3"/>
        <v/>
      </c>
      <c r="P31" s="243" t="str">
        <f t="shared" si="4"/>
        <v/>
      </c>
      <c r="Q31" s="246">
        <f t="shared" si="5"/>
        <v>1394.5</v>
      </c>
      <c r="R31" s="247" t="str">
        <f t="shared" si="6"/>
        <v/>
      </c>
      <c r="S31" s="216"/>
      <c r="T31" s="216"/>
      <c r="U31" s="216"/>
      <c r="V31" s="216"/>
      <c r="W31" s="216"/>
      <c r="X31" s="216"/>
      <c r="Y31" s="216"/>
      <c r="Z31" s="216"/>
      <c r="AA31" s="216"/>
      <c r="AB31" s="216"/>
      <c r="AC31" s="216"/>
      <c r="AD31" s="216"/>
    </row>
    <row r="32" ht="15.75" customHeight="1">
      <c r="A32" s="238"/>
      <c r="B32" s="238" t="s">
        <v>324</v>
      </c>
      <c r="C32" s="255">
        <v>4.3</v>
      </c>
      <c r="D32" s="255">
        <v>4.3</v>
      </c>
      <c r="E32" s="238"/>
      <c r="F32" s="238" t="s">
        <v>324</v>
      </c>
      <c r="G32" s="229">
        <f>IF(VN!$E$6="MASCULINO",C32,D32)</f>
        <v>4.3</v>
      </c>
      <c r="H32" s="239"/>
      <c r="I32" s="240">
        <v>25.0</v>
      </c>
      <c r="J32" s="241"/>
      <c r="K32" s="242" t="str">
        <f t="shared" si="1"/>
        <v/>
      </c>
      <c r="L32" s="241"/>
      <c r="M32" s="243" t="str">
        <f t="shared" si="7"/>
        <v/>
      </c>
      <c r="N32" s="243" t="str">
        <f t="shared" si="2"/>
        <v/>
      </c>
      <c r="O32" s="245" t="str">
        <f t="shared" si="3"/>
        <v/>
      </c>
      <c r="P32" s="243" t="str">
        <f t="shared" si="4"/>
        <v/>
      </c>
      <c r="Q32" s="246">
        <f t="shared" si="5"/>
        <v>1394.5</v>
      </c>
      <c r="R32" s="247" t="str">
        <f t="shared" si="6"/>
        <v/>
      </c>
      <c r="S32" s="216"/>
      <c r="T32" s="216"/>
      <c r="U32" s="216"/>
      <c r="V32" s="216"/>
      <c r="W32" s="216"/>
      <c r="X32" s="216"/>
      <c r="Y32" s="216"/>
      <c r="Z32" s="216"/>
      <c r="AA32" s="216"/>
      <c r="AB32" s="216"/>
      <c r="AC32" s="216"/>
      <c r="AD32" s="216"/>
    </row>
    <row r="33" ht="15.75" customHeight="1">
      <c r="A33" s="238"/>
      <c r="B33" s="238" t="s">
        <v>325</v>
      </c>
      <c r="C33" s="255">
        <v>4.85</v>
      </c>
      <c r="D33" s="255">
        <v>4.85</v>
      </c>
      <c r="E33" s="238"/>
      <c r="F33" s="238" t="s">
        <v>325</v>
      </c>
      <c r="G33" s="229">
        <f>IF(VN!$E$6="MASCULINO",C33,D33)</f>
        <v>4.85</v>
      </c>
      <c r="H33" s="239"/>
      <c r="I33" s="240">
        <v>26.0</v>
      </c>
      <c r="J33" s="241"/>
      <c r="K33" s="242" t="str">
        <f t="shared" si="1"/>
        <v/>
      </c>
      <c r="L33" s="241"/>
      <c r="M33" s="243" t="str">
        <f t="shared" si="7"/>
        <v/>
      </c>
      <c r="N33" s="243" t="str">
        <f t="shared" si="2"/>
        <v/>
      </c>
      <c r="O33" s="245" t="str">
        <f t="shared" si="3"/>
        <v/>
      </c>
      <c r="P33" s="243" t="str">
        <f t="shared" si="4"/>
        <v/>
      </c>
      <c r="Q33" s="246">
        <f t="shared" si="5"/>
        <v>1394.5</v>
      </c>
      <c r="R33" s="247" t="str">
        <f t="shared" si="6"/>
        <v/>
      </c>
      <c r="S33" s="216"/>
      <c r="T33" s="216"/>
      <c r="U33" s="216"/>
      <c r="V33" s="216"/>
      <c r="W33" s="216"/>
      <c r="X33" s="216"/>
      <c r="Y33" s="216"/>
      <c r="Z33" s="216"/>
      <c r="AA33" s="216"/>
      <c r="AB33" s="216"/>
      <c r="AC33" s="216"/>
      <c r="AD33" s="216"/>
    </row>
    <row r="34" ht="15.75" customHeight="1">
      <c r="A34" s="238"/>
      <c r="B34" s="238" t="s">
        <v>326</v>
      </c>
      <c r="C34" s="255">
        <v>8.333333333333334</v>
      </c>
      <c r="D34" s="255">
        <v>8.366666666666667</v>
      </c>
      <c r="E34" s="238"/>
      <c r="F34" s="238" t="s">
        <v>326</v>
      </c>
      <c r="G34" s="229">
        <f>IF(VN!$E$6="MASCULINO",C34,D34)</f>
        <v>8.366666667</v>
      </c>
      <c r="H34" s="239"/>
      <c r="I34" s="240">
        <v>27.0</v>
      </c>
      <c r="J34" s="241"/>
      <c r="K34" s="242" t="str">
        <f t="shared" si="1"/>
        <v/>
      </c>
      <c r="L34" s="241"/>
      <c r="M34" s="243" t="str">
        <f t="shared" si="7"/>
        <v/>
      </c>
      <c r="N34" s="243" t="str">
        <f t="shared" si="2"/>
        <v/>
      </c>
      <c r="O34" s="245" t="str">
        <f t="shared" si="3"/>
        <v/>
      </c>
      <c r="P34" s="243" t="str">
        <f t="shared" si="4"/>
        <v/>
      </c>
      <c r="Q34" s="246">
        <f t="shared" si="5"/>
        <v>1394.5</v>
      </c>
      <c r="R34" s="247" t="str">
        <f t="shared" si="6"/>
        <v/>
      </c>
      <c r="S34" s="216"/>
      <c r="T34" s="216"/>
      <c r="U34" s="216"/>
      <c r="V34" s="216"/>
      <c r="W34" s="216"/>
      <c r="X34" s="216"/>
      <c r="Y34" s="216"/>
      <c r="Z34" s="216"/>
      <c r="AA34" s="216"/>
      <c r="AB34" s="216"/>
      <c r="AC34" s="216"/>
      <c r="AD34" s="216"/>
    </row>
    <row r="35" ht="15.75" customHeight="1">
      <c r="A35" s="238"/>
      <c r="B35" s="238" t="s">
        <v>327</v>
      </c>
      <c r="C35" s="255">
        <v>5.075000000000001</v>
      </c>
      <c r="D35" s="255">
        <v>5.075000000000001</v>
      </c>
      <c r="E35" s="238"/>
      <c r="F35" s="238" t="s">
        <v>327</v>
      </c>
      <c r="G35" s="229">
        <f>IF(VN!$E$6="MASCULINO",C35,D35)</f>
        <v>5.075</v>
      </c>
      <c r="H35" s="239"/>
      <c r="I35" s="240">
        <v>28.0</v>
      </c>
      <c r="J35" s="241"/>
      <c r="K35" s="242" t="str">
        <f t="shared" si="1"/>
        <v/>
      </c>
      <c r="L35" s="241"/>
      <c r="M35" s="243" t="str">
        <f t="shared" si="7"/>
        <v/>
      </c>
      <c r="N35" s="243" t="str">
        <f t="shared" si="2"/>
        <v/>
      </c>
      <c r="O35" s="245" t="str">
        <f t="shared" si="3"/>
        <v/>
      </c>
      <c r="P35" s="243" t="str">
        <f t="shared" si="4"/>
        <v/>
      </c>
      <c r="Q35" s="246">
        <f t="shared" si="5"/>
        <v>1394.5</v>
      </c>
      <c r="R35" s="247" t="str">
        <f t="shared" si="6"/>
        <v/>
      </c>
      <c r="S35" s="216"/>
      <c r="T35" s="216"/>
      <c r="U35" s="216"/>
      <c r="V35" s="216"/>
      <c r="W35" s="216"/>
      <c r="X35" s="216"/>
      <c r="Y35" s="216"/>
      <c r="Z35" s="216"/>
      <c r="AA35" s="216"/>
      <c r="AB35" s="216"/>
      <c r="AC35" s="216"/>
      <c r="AD35" s="216"/>
    </row>
    <row r="36" ht="15.75" customHeight="1">
      <c r="A36" s="238"/>
      <c r="B36" s="238" t="s">
        <v>328</v>
      </c>
      <c r="C36" s="255">
        <v>4.936</v>
      </c>
      <c r="D36" s="255">
        <v>4.936</v>
      </c>
      <c r="E36" s="238"/>
      <c r="F36" s="238" t="s">
        <v>328</v>
      </c>
      <c r="G36" s="229">
        <f>IF(VN!$E$6="MASCULINO",C36,D36)</f>
        <v>4.936</v>
      </c>
      <c r="H36" s="239"/>
      <c r="I36" s="240">
        <v>29.0</v>
      </c>
      <c r="J36" s="241"/>
      <c r="K36" s="242" t="str">
        <f t="shared" si="1"/>
        <v/>
      </c>
      <c r="L36" s="241"/>
      <c r="M36" s="243" t="str">
        <f t="shared" si="7"/>
        <v/>
      </c>
      <c r="N36" s="243" t="str">
        <f t="shared" si="2"/>
        <v/>
      </c>
      <c r="O36" s="245" t="str">
        <f t="shared" si="3"/>
        <v/>
      </c>
      <c r="P36" s="243" t="str">
        <f t="shared" si="4"/>
        <v/>
      </c>
      <c r="Q36" s="246">
        <f t="shared" si="5"/>
        <v>1394.5</v>
      </c>
      <c r="R36" s="247" t="str">
        <f t="shared" si="6"/>
        <v/>
      </c>
      <c r="S36" s="216"/>
      <c r="T36" s="216"/>
      <c r="U36" s="216"/>
      <c r="V36" s="216"/>
      <c r="W36" s="216"/>
      <c r="X36" s="216"/>
      <c r="Y36" s="216"/>
      <c r="Z36" s="216"/>
      <c r="AA36" s="216"/>
      <c r="AB36" s="216"/>
      <c r="AC36" s="216"/>
      <c r="AD36" s="216"/>
    </row>
    <row r="37" ht="15.75" customHeight="1">
      <c r="A37" s="238"/>
      <c r="B37" s="238" t="s">
        <v>329</v>
      </c>
      <c r="C37" s="255">
        <v>3.9</v>
      </c>
      <c r="D37" s="255">
        <v>3.9</v>
      </c>
      <c r="E37" s="238"/>
      <c r="F37" s="238" t="s">
        <v>329</v>
      </c>
      <c r="G37" s="229">
        <f>IF(VN!$E$6="MASCULINO",C37,D37)</f>
        <v>3.9</v>
      </c>
      <c r="H37" s="239"/>
      <c r="I37" s="256">
        <v>30.0</v>
      </c>
      <c r="J37" s="257"/>
      <c r="K37" s="258" t="str">
        <f t="shared" si="1"/>
        <v/>
      </c>
      <c r="L37" s="257"/>
      <c r="M37" s="259" t="str">
        <f t="shared" si="7"/>
        <v/>
      </c>
      <c r="N37" s="259" t="str">
        <f t="shared" si="2"/>
        <v/>
      </c>
      <c r="O37" s="260" t="str">
        <f t="shared" si="3"/>
        <v/>
      </c>
      <c r="P37" s="259" t="str">
        <f t="shared" si="4"/>
        <v/>
      </c>
      <c r="Q37" s="261">
        <f t="shared" si="5"/>
        <v>1394.5</v>
      </c>
      <c r="R37" s="262" t="str">
        <f t="shared" si="6"/>
        <v/>
      </c>
      <c r="S37" s="216"/>
      <c r="T37" s="216"/>
      <c r="U37" s="216"/>
      <c r="V37" s="216"/>
      <c r="W37" s="216"/>
      <c r="X37" s="216"/>
      <c r="Y37" s="216"/>
      <c r="Z37" s="216"/>
      <c r="AA37" s="216"/>
      <c r="AB37" s="216"/>
      <c r="AC37" s="216"/>
      <c r="AD37" s="216"/>
    </row>
    <row r="38" ht="15.75" customHeight="1">
      <c r="A38" s="216"/>
      <c r="B38" s="216" t="s">
        <v>306</v>
      </c>
      <c r="C38" s="229">
        <v>1.45</v>
      </c>
      <c r="D38" s="229">
        <v>1.5166666666666666</v>
      </c>
      <c r="E38" s="216"/>
      <c r="F38" s="216" t="s">
        <v>306</v>
      </c>
      <c r="G38" s="229">
        <f>IF(VN!$E$6="MASCULINO",C38,D38)</f>
        <v>1.516666667</v>
      </c>
      <c r="H38" s="216"/>
      <c r="I38" s="216"/>
      <c r="J38" s="216"/>
      <c r="K38" s="216"/>
      <c r="L38" s="216"/>
      <c r="M38" s="216"/>
      <c r="N38" s="216"/>
      <c r="O38" s="216"/>
      <c r="P38" s="216"/>
      <c r="Q38" s="216"/>
      <c r="R38" s="216"/>
      <c r="S38" s="216"/>
      <c r="T38" s="216"/>
      <c r="U38" s="216"/>
      <c r="V38" s="216"/>
      <c r="W38" s="216"/>
      <c r="X38" s="216"/>
      <c r="Y38" s="216"/>
      <c r="Z38" s="216"/>
      <c r="AA38" s="216"/>
      <c r="AB38" s="216"/>
      <c r="AC38" s="216"/>
      <c r="AD38" s="216"/>
    </row>
    <row r="39" ht="15.75" customHeight="1">
      <c r="A39" s="216"/>
      <c r="B39" s="216" t="s">
        <v>307</v>
      </c>
      <c r="C39" s="229">
        <v>3.51</v>
      </c>
      <c r="D39" s="229">
        <v>4.24</v>
      </c>
      <c r="E39" s="216"/>
      <c r="F39" s="216" t="s">
        <v>307</v>
      </c>
      <c r="G39" s="229">
        <f>IF(VN!$E$6="MASCULINO",C39,D39)</f>
        <v>4.24</v>
      </c>
      <c r="H39" s="216"/>
      <c r="I39" s="216"/>
      <c r="J39" s="216"/>
      <c r="K39" s="216"/>
      <c r="L39" s="216"/>
      <c r="M39" s="216"/>
      <c r="N39" s="216"/>
      <c r="O39" s="216"/>
      <c r="P39" s="216"/>
      <c r="Q39" s="216"/>
      <c r="R39" s="216"/>
      <c r="S39" s="216"/>
      <c r="T39" s="216"/>
      <c r="U39" s="216"/>
      <c r="V39" s="216"/>
      <c r="W39" s="216"/>
      <c r="X39" s="216"/>
      <c r="Y39" s="216"/>
      <c r="Z39" s="216"/>
      <c r="AA39" s="216"/>
      <c r="AB39" s="216"/>
      <c r="AC39" s="216"/>
      <c r="AD39" s="216"/>
    </row>
    <row r="40" ht="15.75" customHeight="1">
      <c r="A40" s="216"/>
      <c r="B40" s="216" t="s">
        <v>330</v>
      </c>
      <c r="C40" s="229">
        <v>7.93</v>
      </c>
      <c r="D40" s="229">
        <v>8.31</v>
      </c>
      <c r="E40" s="216"/>
      <c r="F40" s="216" t="s">
        <v>330</v>
      </c>
      <c r="G40" s="229">
        <f>IF(VN!$E$6="MASCULINO",C40,D40)</f>
        <v>8.31</v>
      </c>
      <c r="H40" s="216"/>
      <c r="I40" s="216"/>
      <c r="J40" s="216"/>
      <c r="K40" s="216"/>
      <c r="L40" s="216"/>
      <c r="M40" s="216"/>
      <c r="N40" s="216"/>
      <c r="O40" s="216"/>
      <c r="P40" s="216"/>
      <c r="Q40" s="216"/>
      <c r="R40" s="216"/>
      <c r="S40" s="216"/>
      <c r="T40" s="216"/>
      <c r="U40" s="216"/>
      <c r="V40" s="216"/>
      <c r="W40" s="216"/>
      <c r="X40" s="216"/>
      <c r="Y40" s="216"/>
      <c r="Z40" s="216"/>
      <c r="AA40" s="216"/>
      <c r="AB40" s="216"/>
      <c r="AC40" s="216"/>
      <c r="AD40" s="216"/>
    </row>
    <row r="41" ht="15.75" customHeight="1">
      <c r="A41" s="216"/>
      <c r="B41" s="216" t="s">
        <v>331</v>
      </c>
      <c r="C41" s="229">
        <v>6.95</v>
      </c>
      <c r="D41" s="229">
        <v>7.74</v>
      </c>
      <c r="E41" s="216"/>
      <c r="F41" s="216" t="s">
        <v>331</v>
      </c>
      <c r="G41" s="229">
        <f>IF(VN!$E$6="MASCULINO",C41,D41)</f>
        <v>7.74</v>
      </c>
      <c r="H41" s="216"/>
      <c r="I41" s="263" t="s">
        <v>332</v>
      </c>
      <c r="J41" s="224"/>
      <c r="K41" s="224"/>
      <c r="L41" s="224"/>
      <c r="M41" s="224"/>
      <c r="N41" s="224"/>
      <c r="O41" s="224"/>
      <c r="P41" s="224"/>
      <c r="Q41" s="224"/>
      <c r="R41" s="60"/>
      <c r="S41" s="216"/>
      <c r="T41" s="216"/>
      <c r="U41" s="216"/>
      <c r="V41" s="216"/>
      <c r="W41" s="216"/>
      <c r="X41" s="216"/>
      <c r="Y41" s="216"/>
      <c r="Z41" s="216"/>
      <c r="AA41" s="216"/>
      <c r="AB41" s="216"/>
      <c r="AC41" s="216"/>
      <c r="AD41" s="216"/>
    </row>
    <row r="42" ht="15.75" customHeight="1">
      <c r="A42" s="216"/>
      <c r="B42" s="216" t="s">
        <v>333</v>
      </c>
      <c r="C42" s="229">
        <v>4.85</v>
      </c>
      <c r="D42" s="229">
        <v>4.85</v>
      </c>
      <c r="E42" s="216"/>
      <c r="F42" s="216" t="s">
        <v>333</v>
      </c>
      <c r="G42" s="229">
        <f>IF(VN!$E$6="MASCULINO",C42,D42)</f>
        <v>4.85</v>
      </c>
      <c r="H42" s="216"/>
      <c r="I42" s="48"/>
      <c r="J42" s="264"/>
      <c r="K42" s="264"/>
      <c r="L42" s="264"/>
      <c r="M42" s="264"/>
      <c r="N42" s="264"/>
      <c r="O42" s="264"/>
      <c r="P42" s="264"/>
      <c r="Q42" s="264"/>
      <c r="R42" s="64"/>
      <c r="S42" s="216"/>
      <c r="T42" s="216"/>
      <c r="U42" s="216"/>
      <c r="V42" s="216"/>
      <c r="W42" s="216"/>
      <c r="X42" s="216"/>
      <c r="Y42" s="216"/>
      <c r="Z42" s="216"/>
      <c r="AA42" s="216"/>
      <c r="AB42" s="216"/>
      <c r="AC42" s="216"/>
      <c r="AD42" s="216"/>
    </row>
    <row r="43" ht="15.75" customHeight="1">
      <c r="A43" s="216"/>
      <c r="B43" s="216" t="s">
        <v>334</v>
      </c>
      <c r="C43" s="229">
        <v>4.21</v>
      </c>
      <c r="D43" s="229">
        <v>4.21</v>
      </c>
      <c r="E43" s="216"/>
      <c r="F43" s="216" t="s">
        <v>334</v>
      </c>
      <c r="G43" s="229">
        <f>IF(VN!$E$6="MASCULINO",C43,D43)</f>
        <v>4.21</v>
      </c>
      <c r="H43" s="216"/>
      <c r="I43" s="216"/>
      <c r="J43" s="216"/>
      <c r="K43" s="216"/>
      <c r="L43" s="216"/>
      <c r="M43" s="216"/>
      <c r="N43" s="216"/>
      <c r="O43" s="216"/>
      <c r="P43" s="216"/>
      <c r="Q43" s="216"/>
      <c r="R43" s="216"/>
      <c r="S43" s="216"/>
      <c r="T43" s="216"/>
      <c r="U43" s="216"/>
      <c r="V43" s="216"/>
      <c r="W43" s="216"/>
      <c r="X43" s="216"/>
      <c r="Y43" s="216"/>
      <c r="Z43" s="216"/>
      <c r="AA43" s="216"/>
      <c r="AB43" s="216"/>
      <c r="AC43" s="216"/>
      <c r="AD43" s="216"/>
    </row>
    <row r="44" ht="15.75" customHeight="1">
      <c r="A44" s="216"/>
      <c r="B44" s="216" t="s">
        <v>335</v>
      </c>
      <c r="C44" s="229">
        <v>5.44</v>
      </c>
      <c r="D44" s="229">
        <v>5.44</v>
      </c>
      <c r="E44" s="216"/>
      <c r="F44" s="216" t="s">
        <v>335</v>
      </c>
      <c r="G44" s="229">
        <f>IF(VN!$E$6="MASCULINO",C44,D44)</f>
        <v>5.44</v>
      </c>
      <c r="H44" s="216"/>
      <c r="I44" s="265"/>
      <c r="J44" s="235" t="s">
        <v>288</v>
      </c>
      <c r="K44" s="236" t="s">
        <v>289</v>
      </c>
      <c r="L44" s="236" t="s">
        <v>290</v>
      </c>
      <c r="M44" s="236" t="s">
        <v>291</v>
      </c>
      <c r="N44" s="236" t="s">
        <v>292</v>
      </c>
      <c r="O44" s="236" t="s">
        <v>293</v>
      </c>
      <c r="P44" s="236" t="s">
        <v>294</v>
      </c>
      <c r="Q44" s="236" t="s">
        <v>295</v>
      </c>
      <c r="R44" s="237" t="s">
        <v>296</v>
      </c>
      <c r="S44" s="216"/>
      <c r="T44" s="216"/>
      <c r="U44" s="216"/>
      <c r="V44" s="216"/>
      <c r="W44" s="216"/>
      <c r="X44" s="216"/>
      <c r="Y44" s="216"/>
      <c r="Z44" s="216"/>
      <c r="AA44" s="216"/>
      <c r="AB44" s="216"/>
      <c r="AC44" s="216"/>
      <c r="AD44" s="216"/>
    </row>
    <row r="45" ht="15.75" customHeight="1">
      <c r="A45" s="216"/>
      <c r="B45" s="216" t="s">
        <v>336</v>
      </c>
      <c r="C45" s="229">
        <v>6.96</v>
      </c>
      <c r="D45" s="229">
        <v>6.29</v>
      </c>
      <c r="E45" s="216"/>
      <c r="F45" s="216" t="s">
        <v>336</v>
      </c>
      <c r="G45" s="229">
        <f>IF(VN!$E$6="MASCULINO",C45,D45)</f>
        <v>6.29</v>
      </c>
      <c r="H45" s="216"/>
      <c r="I45" s="266">
        <v>1.0</v>
      </c>
      <c r="J45" s="267" t="s">
        <v>298</v>
      </c>
      <c r="K45" s="216"/>
      <c r="L45" s="268">
        <v>8.0</v>
      </c>
      <c r="M45" s="243">
        <f>IF(J46="","",L45)</f>
        <v>8</v>
      </c>
      <c r="N45" s="216">
        <f t="shared" ref="N45:N74" si="8">IF(J45="","",VLOOKUP($J45,$A$105:$B$168,2,FALSE))</f>
        <v>0.017</v>
      </c>
      <c r="O45" s="216"/>
      <c r="P45" s="216"/>
      <c r="Q45" s="216"/>
      <c r="R45" s="269">
        <f t="shared" ref="R45:R74" si="9">IF(J45="","",$F$103*L45*60*N45)</f>
        <v>530.4</v>
      </c>
      <c r="S45" s="216"/>
      <c r="T45" s="270" t="s">
        <v>332</v>
      </c>
      <c r="U45" s="224"/>
      <c r="V45" s="60"/>
      <c r="W45" s="216"/>
      <c r="X45" s="216"/>
      <c r="Y45" s="216"/>
      <c r="Z45" s="216"/>
      <c r="AA45" s="216"/>
      <c r="AB45" s="216"/>
      <c r="AC45" s="216"/>
      <c r="AD45" s="216"/>
    </row>
    <row r="46" ht="15.75" customHeight="1">
      <c r="A46" s="216"/>
      <c r="B46" s="216" t="s">
        <v>337</v>
      </c>
      <c r="C46" s="229">
        <v>8.0</v>
      </c>
      <c r="D46" s="229">
        <v>8.0</v>
      </c>
      <c r="E46" s="216"/>
      <c r="F46" s="216" t="s">
        <v>337</v>
      </c>
      <c r="G46" s="229">
        <f>IF(VN!$E$6="MASCULINO",C46,D46)</f>
        <v>8</v>
      </c>
      <c r="H46" s="216"/>
      <c r="I46" s="266">
        <v>2.0</v>
      </c>
      <c r="J46" s="267" t="s">
        <v>338</v>
      </c>
      <c r="K46" s="216"/>
      <c r="L46" s="268">
        <v>2.0</v>
      </c>
      <c r="M46" s="243">
        <f t="shared" ref="M46:M74" si="10">IF(J46="","",M45+L46)</f>
        <v>10</v>
      </c>
      <c r="N46" s="216">
        <f t="shared" si="8"/>
        <v>0.05</v>
      </c>
      <c r="O46" s="216"/>
      <c r="P46" s="216"/>
      <c r="Q46" s="216"/>
      <c r="R46" s="269">
        <f t="shared" si="9"/>
        <v>390</v>
      </c>
      <c r="S46" s="216"/>
      <c r="T46" s="12"/>
      <c r="V46" s="13"/>
      <c r="W46" s="216"/>
      <c r="X46" s="216"/>
      <c r="Y46" s="216"/>
      <c r="Z46" s="216"/>
      <c r="AA46" s="216"/>
      <c r="AB46" s="216"/>
      <c r="AC46" s="216"/>
      <c r="AD46" s="216"/>
    </row>
    <row r="47" ht="15.75" customHeight="1">
      <c r="A47" s="216"/>
      <c r="B47" s="216" t="s">
        <v>339</v>
      </c>
      <c r="C47" s="229">
        <v>4.38</v>
      </c>
      <c r="D47" s="229">
        <v>4.38</v>
      </c>
      <c r="E47" s="216"/>
      <c r="F47" s="216" t="s">
        <v>339</v>
      </c>
      <c r="G47" s="229">
        <f>IF(VN!$E$6="MASCULINO",C47,D47)</f>
        <v>4.38</v>
      </c>
      <c r="H47" s="216"/>
      <c r="I47" s="266">
        <v>3.0</v>
      </c>
      <c r="J47" s="267" t="s">
        <v>303</v>
      </c>
      <c r="K47" s="216"/>
      <c r="L47" s="268">
        <v>2.0</v>
      </c>
      <c r="M47" s="243">
        <f t="shared" si="10"/>
        <v>12</v>
      </c>
      <c r="N47" s="216">
        <f t="shared" si="8"/>
        <v>0.03</v>
      </c>
      <c r="O47" s="216"/>
      <c r="P47" s="216"/>
      <c r="Q47" s="216"/>
      <c r="R47" s="269">
        <f t="shared" si="9"/>
        <v>234</v>
      </c>
      <c r="S47" s="216"/>
      <c r="T47" s="12"/>
      <c r="V47" s="13"/>
      <c r="W47" s="216"/>
      <c r="X47" s="216"/>
      <c r="Y47" s="216"/>
      <c r="Z47" s="216"/>
      <c r="AA47" s="216"/>
      <c r="AB47" s="216"/>
      <c r="AC47" s="216"/>
      <c r="AD47" s="216"/>
    </row>
    <row r="48" ht="15.75" customHeight="1">
      <c r="A48" s="216"/>
      <c r="B48" s="216" t="s">
        <v>340</v>
      </c>
      <c r="C48" s="229">
        <v>6.7</v>
      </c>
      <c r="D48" s="229">
        <v>5.34</v>
      </c>
      <c r="E48" s="216"/>
      <c r="F48" s="216" t="s">
        <v>340</v>
      </c>
      <c r="G48" s="229">
        <f>IF(VN!$E$6="MASCULINO",C48,D48)</f>
        <v>5.34</v>
      </c>
      <c r="H48" s="216"/>
      <c r="I48" s="266">
        <v>4.0</v>
      </c>
      <c r="J48" s="267" t="s">
        <v>341</v>
      </c>
      <c r="K48" s="216"/>
      <c r="L48" s="268">
        <v>3.0</v>
      </c>
      <c r="M48" s="243">
        <f t="shared" si="10"/>
        <v>15</v>
      </c>
      <c r="N48" s="216">
        <f t="shared" si="8"/>
        <v>0.018</v>
      </c>
      <c r="O48" s="216"/>
      <c r="P48" s="216"/>
      <c r="Q48" s="216"/>
      <c r="R48" s="269">
        <f t="shared" si="9"/>
        <v>210.6</v>
      </c>
      <c r="S48" s="216"/>
      <c r="T48" s="14"/>
      <c r="U48" s="15"/>
      <c r="V48" s="16"/>
      <c r="W48" s="216"/>
      <c r="X48" s="216"/>
      <c r="Y48" s="216"/>
      <c r="Z48" s="216"/>
      <c r="AA48" s="216"/>
      <c r="AB48" s="216"/>
      <c r="AC48" s="216"/>
      <c r="AD48" s="216"/>
    </row>
    <row r="49" ht="15.75" customHeight="1">
      <c r="A49" s="216"/>
      <c r="B49" s="216" t="s">
        <v>342</v>
      </c>
      <c r="C49" s="229">
        <v>6.34</v>
      </c>
      <c r="D49" s="229">
        <v>6.55</v>
      </c>
      <c r="E49" s="216"/>
      <c r="F49" s="216" t="s">
        <v>342</v>
      </c>
      <c r="G49" s="229">
        <f>IF(VN!$E$6="MASCULINO",C49,D49)</f>
        <v>6.55</v>
      </c>
      <c r="H49" s="216"/>
      <c r="I49" s="266">
        <v>5.0</v>
      </c>
      <c r="J49" s="267" t="s">
        <v>343</v>
      </c>
      <c r="K49" s="216"/>
      <c r="L49" s="268">
        <v>8.0</v>
      </c>
      <c r="M49" s="243">
        <f t="shared" si="10"/>
        <v>23</v>
      </c>
      <c r="N49" s="216">
        <f t="shared" si="8"/>
        <v>0.031</v>
      </c>
      <c r="O49" s="216"/>
      <c r="P49" s="216"/>
      <c r="Q49" s="216"/>
      <c r="R49" s="269">
        <f t="shared" si="9"/>
        <v>967.2</v>
      </c>
      <c r="S49" s="216"/>
      <c r="T49" s="271" t="s">
        <v>299</v>
      </c>
      <c r="U49" s="18"/>
      <c r="V49" s="19"/>
      <c r="W49" s="216"/>
      <c r="X49" s="216"/>
      <c r="Y49" s="216"/>
      <c r="Z49" s="216"/>
      <c r="AA49" s="216"/>
      <c r="AB49" s="216"/>
      <c r="AC49" s="216"/>
      <c r="AD49" s="216"/>
    </row>
    <row r="50" ht="15.75" customHeight="1">
      <c r="A50" s="216"/>
      <c r="B50" s="216" t="s">
        <v>344</v>
      </c>
      <c r="C50" s="229">
        <v>8.21</v>
      </c>
      <c r="D50" s="229">
        <v>8.28</v>
      </c>
      <c r="E50" s="216"/>
      <c r="F50" s="216" t="s">
        <v>344</v>
      </c>
      <c r="G50" s="229">
        <f>IF(VN!$E$6="MASCULINO",C50,D50)</f>
        <v>8.28</v>
      </c>
      <c r="H50" s="216"/>
      <c r="I50" s="266">
        <v>6.0</v>
      </c>
      <c r="J50" s="267" t="s">
        <v>345</v>
      </c>
      <c r="K50" s="216"/>
      <c r="L50" s="268">
        <v>1.0</v>
      </c>
      <c r="M50" s="243">
        <f t="shared" si="10"/>
        <v>24</v>
      </c>
      <c r="N50" s="216">
        <f t="shared" si="8"/>
        <v>0.051</v>
      </c>
      <c r="O50" s="216"/>
      <c r="P50" s="216"/>
      <c r="Q50" s="216"/>
      <c r="R50" s="269">
        <f t="shared" si="9"/>
        <v>198.9</v>
      </c>
      <c r="S50" s="216"/>
      <c r="T50" s="272">
        <f>SUM(R45:R74)</f>
        <v>2531.1</v>
      </c>
      <c r="U50" s="18"/>
      <c r="V50" s="19"/>
      <c r="W50" s="216"/>
      <c r="X50" s="216"/>
      <c r="Y50" s="216"/>
      <c r="Z50" s="216"/>
      <c r="AA50" s="216"/>
      <c r="AB50" s="216"/>
      <c r="AC50" s="216"/>
      <c r="AD50" s="216"/>
    </row>
    <row r="51" ht="15.75" customHeight="1">
      <c r="A51" s="216"/>
      <c r="B51" s="216" t="s">
        <v>346</v>
      </c>
      <c r="C51" s="229">
        <v>1.42</v>
      </c>
      <c r="D51" s="229">
        <v>1.54</v>
      </c>
      <c r="E51" s="216"/>
      <c r="F51" s="216" t="s">
        <v>346</v>
      </c>
      <c r="G51" s="229">
        <f>IF(VN!$E$6="MASCULINO",C51,D51)</f>
        <v>1.54</v>
      </c>
      <c r="H51" s="216"/>
      <c r="I51" s="266">
        <v>7.0</v>
      </c>
      <c r="J51" s="267"/>
      <c r="K51" s="216"/>
      <c r="L51" s="268"/>
      <c r="M51" s="243" t="str">
        <f t="shared" si="10"/>
        <v/>
      </c>
      <c r="N51" s="216" t="str">
        <f t="shared" si="8"/>
        <v/>
      </c>
      <c r="O51" s="216" t="str">
        <f t="shared" ref="O51:O73" si="11">IF(J51="","",$F$103*L51*60*M51)</f>
        <v/>
      </c>
      <c r="P51" s="216"/>
      <c r="Q51" s="216"/>
      <c r="R51" s="269" t="str">
        <f t="shared" si="9"/>
        <v/>
      </c>
      <c r="S51" s="216"/>
      <c r="T51" s="273"/>
      <c r="U51" s="274"/>
      <c r="V51" s="275"/>
      <c r="W51" s="216"/>
      <c r="X51" s="216"/>
      <c r="Y51" s="216"/>
      <c r="Z51" s="216"/>
      <c r="AA51" s="216"/>
      <c r="AB51" s="216"/>
      <c r="AC51" s="216"/>
      <c r="AD51" s="216"/>
    </row>
    <row r="52" ht="15.75" customHeight="1">
      <c r="A52" s="216"/>
      <c r="B52" s="216" t="s">
        <v>347</v>
      </c>
      <c r="C52" s="229">
        <v>9.0</v>
      </c>
      <c r="D52" s="229">
        <v>9.0</v>
      </c>
      <c r="E52" s="216"/>
      <c r="F52" s="216" t="s">
        <v>347</v>
      </c>
      <c r="G52" s="229">
        <f>IF(VN!$E$6="MASCULINO",C52,D52)</f>
        <v>9</v>
      </c>
      <c r="H52" s="216"/>
      <c r="I52" s="266">
        <v>8.0</v>
      </c>
      <c r="J52" s="267"/>
      <c r="K52" s="216"/>
      <c r="L52" s="268"/>
      <c r="M52" s="243" t="str">
        <f t="shared" si="10"/>
        <v/>
      </c>
      <c r="N52" s="216" t="str">
        <f t="shared" si="8"/>
        <v/>
      </c>
      <c r="O52" s="216" t="str">
        <f t="shared" si="11"/>
        <v/>
      </c>
      <c r="P52" s="216"/>
      <c r="Q52" s="216"/>
      <c r="R52" s="269" t="str">
        <f t="shared" si="9"/>
        <v/>
      </c>
      <c r="S52" s="216"/>
      <c r="T52" s="276" t="s">
        <v>305</v>
      </c>
      <c r="U52" s="3"/>
      <c r="V52" s="4"/>
      <c r="W52" s="216"/>
      <c r="X52" s="216"/>
      <c r="Y52" s="216"/>
      <c r="Z52" s="216"/>
      <c r="AA52" s="216"/>
      <c r="AB52" s="216"/>
      <c r="AC52" s="216"/>
      <c r="AD52" s="216"/>
    </row>
    <row r="53" ht="15.75" customHeight="1">
      <c r="A53" s="216"/>
      <c r="B53" s="216" t="s">
        <v>348</v>
      </c>
      <c r="C53" s="229">
        <v>5.8</v>
      </c>
      <c r="D53" s="229">
        <v>5.92</v>
      </c>
      <c r="E53" s="216"/>
      <c r="F53" s="216" t="s">
        <v>348</v>
      </c>
      <c r="G53" s="229">
        <f>IF(VN!$E$6="MASCULINO",C53,D53)</f>
        <v>5.92</v>
      </c>
      <c r="H53" s="216"/>
      <c r="I53" s="266">
        <v>9.0</v>
      </c>
      <c r="J53" s="267"/>
      <c r="K53" s="216"/>
      <c r="L53" s="268"/>
      <c r="M53" s="243" t="str">
        <f t="shared" si="10"/>
        <v/>
      </c>
      <c r="N53" s="216" t="str">
        <f t="shared" si="8"/>
        <v/>
      </c>
      <c r="O53" s="216" t="str">
        <f t="shared" si="11"/>
        <v/>
      </c>
      <c r="P53" s="216"/>
      <c r="Q53" s="216"/>
      <c r="R53" s="269" t="str">
        <f t="shared" si="9"/>
        <v/>
      </c>
      <c r="S53" s="216"/>
      <c r="T53" s="277">
        <f>T50/L3</f>
        <v>1.815059161</v>
      </c>
      <c r="U53" s="26"/>
      <c r="V53" s="27"/>
      <c r="W53" s="216"/>
      <c r="X53" s="216"/>
      <c r="Y53" s="216"/>
      <c r="Z53" s="216"/>
      <c r="AA53" s="216"/>
      <c r="AB53" s="216"/>
      <c r="AC53" s="216"/>
      <c r="AD53" s="216"/>
    </row>
    <row r="54" ht="15.75" customHeight="1">
      <c r="A54" s="216"/>
      <c r="B54" s="216" t="s">
        <v>349</v>
      </c>
      <c r="C54" s="229">
        <v>6.06</v>
      </c>
      <c r="D54" s="229">
        <v>6.06</v>
      </c>
      <c r="E54" s="216"/>
      <c r="F54" s="216" t="s">
        <v>349</v>
      </c>
      <c r="G54" s="229">
        <f>IF(VN!$E$6="MASCULINO",C54,D54)</f>
        <v>6.06</v>
      </c>
      <c r="H54" s="216"/>
      <c r="I54" s="266">
        <v>10.0</v>
      </c>
      <c r="J54" s="267"/>
      <c r="K54" s="216"/>
      <c r="L54" s="268"/>
      <c r="M54" s="243" t="str">
        <f t="shared" si="10"/>
        <v/>
      </c>
      <c r="N54" s="216" t="str">
        <f t="shared" si="8"/>
        <v/>
      </c>
      <c r="O54" s="216" t="str">
        <f t="shared" si="11"/>
        <v/>
      </c>
      <c r="P54" s="216"/>
      <c r="Q54" s="216"/>
      <c r="R54" s="269" t="str">
        <f t="shared" si="9"/>
        <v/>
      </c>
      <c r="S54" s="216"/>
      <c r="T54" s="216"/>
      <c r="U54" s="216"/>
      <c r="V54" s="216"/>
      <c r="W54" s="216"/>
      <c r="X54" s="216"/>
      <c r="Y54" s="216"/>
      <c r="Z54" s="216"/>
      <c r="AA54" s="216"/>
      <c r="AB54" s="216"/>
      <c r="AC54" s="216"/>
      <c r="AD54" s="216"/>
    </row>
    <row r="55" ht="15.75" customHeight="1">
      <c r="A55" s="216"/>
      <c r="B55" s="216" t="s">
        <v>350</v>
      </c>
      <c r="C55" s="229">
        <v>5.0</v>
      </c>
      <c r="D55" s="229">
        <v>5.09</v>
      </c>
      <c r="E55" s="216"/>
      <c r="F55" s="216" t="s">
        <v>350</v>
      </c>
      <c r="G55" s="229">
        <f>IF(VN!$E$6="MASCULINO",C55,D55)</f>
        <v>5.09</v>
      </c>
      <c r="H55" s="216"/>
      <c r="I55" s="266">
        <v>11.0</v>
      </c>
      <c r="J55" s="267"/>
      <c r="K55" s="216"/>
      <c r="L55" s="268"/>
      <c r="M55" s="243" t="str">
        <f t="shared" si="10"/>
        <v/>
      </c>
      <c r="N55" s="216" t="str">
        <f t="shared" si="8"/>
        <v/>
      </c>
      <c r="O55" s="216" t="str">
        <f t="shared" si="11"/>
        <v/>
      </c>
      <c r="P55" s="216"/>
      <c r="Q55" s="216"/>
      <c r="R55" s="269" t="str">
        <f t="shared" si="9"/>
        <v/>
      </c>
      <c r="S55" s="216"/>
      <c r="T55" s="216"/>
      <c r="U55" s="216"/>
      <c r="V55" s="216"/>
      <c r="W55" s="216"/>
      <c r="X55" s="216"/>
      <c r="Y55" s="216"/>
      <c r="Z55" s="216"/>
      <c r="AA55" s="216"/>
      <c r="AB55" s="216"/>
      <c r="AC55" s="216"/>
      <c r="AD55" s="216"/>
    </row>
    <row r="56" ht="15.75" customHeight="1">
      <c r="A56" s="216"/>
      <c r="B56" s="216" t="s">
        <v>351</v>
      </c>
      <c r="C56" s="229">
        <v>1.57</v>
      </c>
      <c r="D56" s="229">
        <v>1.43</v>
      </c>
      <c r="E56" s="216"/>
      <c r="F56" s="216" t="s">
        <v>351</v>
      </c>
      <c r="G56" s="229">
        <f>IF(VN!$E$6="MASCULINO",C56,D56)</f>
        <v>1.43</v>
      </c>
      <c r="H56" s="216"/>
      <c r="I56" s="266">
        <v>12.0</v>
      </c>
      <c r="J56" s="267"/>
      <c r="K56" s="216"/>
      <c r="L56" s="268"/>
      <c r="M56" s="243" t="str">
        <f t="shared" si="10"/>
        <v/>
      </c>
      <c r="N56" s="216" t="str">
        <f t="shared" si="8"/>
        <v/>
      </c>
      <c r="O56" s="216" t="str">
        <f t="shared" si="11"/>
        <v/>
      </c>
      <c r="P56" s="216"/>
      <c r="Q56" s="216"/>
      <c r="R56" s="269" t="str">
        <f t="shared" si="9"/>
        <v/>
      </c>
      <c r="S56" s="216"/>
      <c r="T56" s="216"/>
      <c r="U56" s="216"/>
      <c r="V56" s="216"/>
      <c r="W56" s="216"/>
      <c r="X56" s="216"/>
      <c r="Y56" s="216"/>
      <c r="Z56" s="216"/>
      <c r="AA56" s="216"/>
      <c r="AB56" s="216"/>
      <c r="AC56" s="216"/>
      <c r="AD56" s="216"/>
    </row>
    <row r="57" ht="15.75" customHeight="1">
      <c r="A57" s="216"/>
      <c r="B57" s="216" t="s">
        <v>352</v>
      </c>
      <c r="C57" s="229">
        <v>1.25</v>
      </c>
      <c r="D57" s="229">
        <v>1.27</v>
      </c>
      <c r="E57" s="216"/>
      <c r="F57" s="216" t="s">
        <v>352</v>
      </c>
      <c r="G57" s="229">
        <f>IF(VN!$E$6="MASCULINO",C57,D57)</f>
        <v>1.27</v>
      </c>
      <c r="H57" s="216"/>
      <c r="I57" s="266">
        <v>13.0</v>
      </c>
      <c r="J57" s="267"/>
      <c r="K57" s="216"/>
      <c r="L57" s="268"/>
      <c r="M57" s="243" t="str">
        <f t="shared" si="10"/>
        <v/>
      </c>
      <c r="N57" s="216" t="str">
        <f t="shared" si="8"/>
        <v/>
      </c>
      <c r="O57" s="216" t="str">
        <f t="shared" si="11"/>
        <v/>
      </c>
      <c r="P57" s="216"/>
      <c r="Q57" s="216"/>
      <c r="R57" s="269" t="str">
        <f t="shared" si="9"/>
        <v/>
      </c>
      <c r="S57" s="216"/>
      <c r="T57" s="216"/>
      <c r="U57" s="216"/>
      <c r="V57" s="216"/>
      <c r="W57" s="216"/>
      <c r="X57" s="216"/>
      <c r="Y57" s="216"/>
      <c r="Z57" s="216"/>
      <c r="AA57" s="216"/>
      <c r="AB57" s="216"/>
      <c r="AC57" s="216"/>
      <c r="AD57" s="216"/>
    </row>
    <row r="58" ht="15.75" customHeight="1">
      <c r="A58" s="216"/>
      <c r="B58" s="216" t="s">
        <v>353</v>
      </c>
      <c r="C58" s="229">
        <v>1.5</v>
      </c>
      <c r="D58" s="229">
        <v>1.75</v>
      </c>
      <c r="E58" s="216"/>
      <c r="F58" s="216" t="s">
        <v>353</v>
      </c>
      <c r="G58" s="229">
        <f>IF(VN!$E$6="MASCULINO",C58,D58)</f>
        <v>1.75</v>
      </c>
      <c r="H58" s="216"/>
      <c r="I58" s="266">
        <v>14.0</v>
      </c>
      <c r="J58" s="267"/>
      <c r="K58" s="216"/>
      <c r="L58" s="268"/>
      <c r="M58" s="243" t="str">
        <f t="shared" si="10"/>
        <v/>
      </c>
      <c r="N58" s="216" t="str">
        <f t="shared" si="8"/>
        <v/>
      </c>
      <c r="O58" s="216" t="str">
        <f t="shared" si="11"/>
        <v/>
      </c>
      <c r="P58" s="216"/>
      <c r="Q58" s="216"/>
      <c r="R58" s="269" t="str">
        <f t="shared" si="9"/>
        <v/>
      </c>
      <c r="S58" s="216"/>
      <c r="T58" s="216"/>
      <c r="U58" s="216"/>
      <c r="V58" s="216"/>
      <c r="W58" s="216"/>
      <c r="X58" s="216"/>
      <c r="Y58" s="216"/>
      <c r="Z58" s="216"/>
      <c r="AA58" s="216"/>
      <c r="AB58" s="216"/>
      <c r="AC58" s="216"/>
      <c r="AD58" s="216"/>
    </row>
    <row r="59" ht="15.75" customHeight="1">
      <c r="A59" s="216"/>
      <c r="B59" s="216" t="s">
        <v>354</v>
      </c>
      <c r="C59" s="229">
        <v>3.71</v>
      </c>
      <c r="D59" s="229">
        <v>3.71</v>
      </c>
      <c r="E59" s="216"/>
      <c r="F59" s="216" t="s">
        <v>354</v>
      </c>
      <c r="G59" s="229">
        <f>IF(VN!$E$6="MASCULINO",C59,D59)</f>
        <v>3.71</v>
      </c>
      <c r="H59" s="216"/>
      <c r="I59" s="266">
        <v>15.0</v>
      </c>
      <c r="J59" s="267"/>
      <c r="K59" s="216"/>
      <c r="L59" s="268"/>
      <c r="M59" s="243" t="str">
        <f t="shared" si="10"/>
        <v/>
      </c>
      <c r="N59" s="216" t="str">
        <f t="shared" si="8"/>
        <v/>
      </c>
      <c r="O59" s="216" t="str">
        <f t="shared" si="11"/>
        <v/>
      </c>
      <c r="P59" s="216"/>
      <c r="Q59" s="216"/>
      <c r="R59" s="269" t="str">
        <f t="shared" si="9"/>
        <v/>
      </c>
      <c r="S59" s="216"/>
      <c r="T59" s="216"/>
      <c r="U59" s="216"/>
      <c r="V59" s="216"/>
      <c r="W59" s="216"/>
      <c r="X59" s="216"/>
      <c r="Y59" s="216"/>
      <c r="Z59" s="216"/>
      <c r="AA59" s="216"/>
      <c r="AB59" s="216"/>
      <c r="AC59" s="216"/>
      <c r="AD59" s="216"/>
    </row>
    <row r="60" ht="15.75" customHeight="1">
      <c r="A60" s="216"/>
      <c r="B60" s="216" t="s">
        <v>355</v>
      </c>
      <c r="C60" s="229">
        <v>2.25</v>
      </c>
      <c r="D60" s="229">
        <v>2.25</v>
      </c>
      <c r="E60" s="216"/>
      <c r="F60" s="216" t="s">
        <v>355</v>
      </c>
      <c r="G60" s="229">
        <f>IF(VN!$E$6="MASCULINO",C60,D60)</f>
        <v>2.25</v>
      </c>
      <c r="H60" s="216"/>
      <c r="I60" s="266">
        <v>16.0</v>
      </c>
      <c r="J60" s="267"/>
      <c r="K60" s="216"/>
      <c r="L60" s="268"/>
      <c r="M60" s="243" t="str">
        <f t="shared" si="10"/>
        <v/>
      </c>
      <c r="N60" s="216" t="str">
        <f t="shared" si="8"/>
        <v/>
      </c>
      <c r="O60" s="216" t="str">
        <f t="shared" si="11"/>
        <v/>
      </c>
      <c r="P60" s="216"/>
      <c r="Q60" s="216"/>
      <c r="R60" s="269" t="str">
        <f t="shared" si="9"/>
        <v/>
      </c>
      <c r="S60" s="216"/>
      <c r="T60" s="216"/>
      <c r="U60" s="216"/>
      <c r="V60" s="216"/>
      <c r="W60" s="216"/>
      <c r="X60" s="216"/>
      <c r="Y60" s="216"/>
      <c r="Z60" s="216"/>
      <c r="AA60" s="216"/>
      <c r="AB60" s="216"/>
      <c r="AC60" s="216"/>
      <c r="AD60" s="216"/>
    </row>
    <row r="61" ht="15.75" customHeight="1">
      <c r="A61" s="216"/>
      <c r="B61" s="216" t="s">
        <v>356</v>
      </c>
      <c r="C61" s="229">
        <v>1.77</v>
      </c>
      <c r="D61" s="229">
        <v>1.77</v>
      </c>
      <c r="E61" s="216"/>
      <c r="F61" s="216" t="s">
        <v>356</v>
      </c>
      <c r="G61" s="229">
        <f>IF(VN!$E$6="MASCULINO",C61,D61)</f>
        <v>1.77</v>
      </c>
      <c r="H61" s="216"/>
      <c r="I61" s="266">
        <v>17.0</v>
      </c>
      <c r="J61" s="267"/>
      <c r="K61" s="216"/>
      <c r="L61" s="268"/>
      <c r="M61" s="243" t="str">
        <f t="shared" si="10"/>
        <v/>
      </c>
      <c r="N61" s="216" t="str">
        <f t="shared" si="8"/>
        <v/>
      </c>
      <c r="O61" s="216" t="str">
        <f t="shared" si="11"/>
        <v/>
      </c>
      <c r="P61" s="216"/>
      <c r="Q61" s="216"/>
      <c r="R61" s="269" t="str">
        <f t="shared" si="9"/>
        <v/>
      </c>
      <c r="S61" s="216"/>
      <c r="T61" s="216"/>
      <c r="U61" s="216"/>
      <c r="V61" s="216"/>
      <c r="W61" s="216"/>
      <c r="X61" s="216"/>
      <c r="Y61" s="216"/>
      <c r="Z61" s="216"/>
      <c r="AA61" s="216"/>
      <c r="AB61" s="216"/>
      <c r="AC61" s="216"/>
      <c r="AD61" s="216"/>
    </row>
    <row r="62" ht="15.75" customHeight="1">
      <c r="A62" s="216"/>
      <c r="B62" s="216" t="s">
        <v>357</v>
      </c>
      <c r="C62" s="229">
        <v>1.22</v>
      </c>
      <c r="D62" s="229">
        <v>1.25</v>
      </c>
      <c r="E62" s="216"/>
      <c r="F62" s="216" t="s">
        <v>357</v>
      </c>
      <c r="G62" s="229">
        <f>IF(VN!$E$6="MASCULINO",C62,D62)</f>
        <v>1.25</v>
      </c>
      <c r="H62" s="216"/>
      <c r="I62" s="266">
        <v>18.0</v>
      </c>
      <c r="J62" s="267"/>
      <c r="K62" s="216"/>
      <c r="L62" s="268"/>
      <c r="M62" s="243" t="str">
        <f t="shared" si="10"/>
        <v/>
      </c>
      <c r="N62" s="216" t="str">
        <f t="shared" si="8"/>
        <v/>
      </c>
      <c r="O62" s="216" t="str">
        <f t="shared" si="11"/>
        <v/>
      </c>
      <c r="P62" s="216"/>
      <c r="Q62" s="216"/>
      <c r="R62" s="269" t="str">
        <f t="shared" si="9"/>
        <v/>
      </c>
      <c r="S62" s="216"/>
      <c r="T62" s="216"/>
      <c r="U62" s="216"/>
      <c r="V62" s="216"/>
      <c r="W62" s="216"/>
      <c r="X62" s="216"/>
      <c r="Y62" s="216"/>
      <c r="Z62" s="216"/>
      <c r="AA62" s="216"/>
      <c r="AB62" s="216"/>
      <c r="AC62" s="216"/>
      <c r="AD62" s="216"/>
    </row>
    <row r="63" ht="15.75" customHeight="1">
      <c r="A63" s="216"/>
      <c r="B63" s="216" t="s">
        <v>308</v>
      </c>
      <c r="C63" s="229">
        <v>1.64</v>
      </c>
      <c r="D63" s="229">
        <v>1.72</v>
      </c>
      <c r="E63" s="216"/>
      <c r="F63" s="216" t="s">
        <v>308</v>
      </c>
      <c r="G63" s="229">
        <f>IF(VN!$E$6="MASCULINO",C63,D63)</f>
        <v>1.72</v>
      </c>
      <c r="H63" s="216"/>
      <c r="I63" s="266">
        <v>19.0</v>
      </c>
      <c r="J63" s="267"/>
      <c r="K63" s="216"/>
      <c r="L63" s="268"/>
      <c r="M63" s="243" t="str">
        <f t="shared" si="10"/>
        <v/>
      </c>
      <c r="N63" s="216" t="str">
        <f t="shared" si="8"/>
        <v/>
      </c>
      <c r="O63" s="216" t="str">
        <f t="shared" si="11"/>
        <v/>
      </c>
      <c r="P63" s="216"/>
      <c r="Q63" s="216"/>
      <c r="R63" s="269" t="str">
        <f t="shared" si="9"/>
        <v/>
      </c>
      <c r="S63" s="216"/>
      <c r="T63" s="216"/>
      <c r="U63" s="216"/>
      <c r="V63" s="216"/>
      <c r="W63" s="216"/>
      <c r="X63" s="216"/>
      <c r="Y63" s="216"/>
      <c r="Z63" s="216"/>
      <c r="AA63" s="216"/>
      <c r="AB63" s="216"/>
      <c r="AC63" s="216"/>
      <c r="AD63" s="216"/>
    </row>
    <row r="64" ht="15.75" customHeight="1">
      <c r="A64" s="216"/>
      <c r="B64" s="216"/>
      <c r="C64" s="216"/>
      <c r="D64" s="216"/>
      <c r="E64" s="216"/>
      <c r="F64" s="216"/>
      <c r="G64" s="216"/>
      <c r="H64" s="216"/>
      <c r="I64" s="266">
        <v>20.0</v>
      </c>
      <c r="J64" s="267"/>
      <c r="K64" s="216"/>
      <c r="L64" s="268"/>
      <c r="M64" s="243" t="str">
        <f t="shared" si="10"/>
        <v/>
      </c>
      <c r="N64" s="216" t="str">
        <f t="shared" si="8"/>
        <v/>
      </c>
      <c r="O64" s="216" t="str">
        <f t="shared" si="11"/>
        <v/>
      </c>
      <c r="P64" s="216"/>
      <c r="Q64" s="216"/>
      <c r="R64" s="269" t="str">
        <f t="shared" si="9"/>
        <v/>
      </c>
      <c r="S64" s="216"/>
      <c r="T64" s="216"/>
      <c r="U64" s="216"/>
      <c r="V64" s="216"/>
      <c r="W64" s="216"/>
      <c r="X64" s="216"/>
      <c r="Y64" s="216"/>
      <c r="Z64" s="216"/>
      <c r="AA64" s="216"/>
      <c r="AB64" s="216"/>
      <c r="AC64" s="216"/>
      <c r="AD64" s="216"/>
    </row>
    <row r="65" ht="15.75" customHeight="1">
      <c r="A65" s="216"/>
      <c r="B65" s="216"/>
      <c r="C65" s="216"/>
      <c r="D65" s="216"/>
      <c r="E65" s="216"/>
      <c r="F65" s="216"/>
      <c r="G65" s="216"/>
      <c r="H65" s="216"/>
      <c r="I65" s="266">
        <v>21.0</v>
      </c>
      <c r="J65" s="267"/>
      <c r="K65" s="216"/>
      <c r="L65" s="268"/>
      <c r="M65" s="243" t="str">
        <f t="shared" si="10"/>
        <v/>
      </c>
      <c r="N65" s="216" t="str">
        <f t="shared" si="8"/>
        <v/>
      </c>
      <c r="O65" s="216" t="str">
        <f t="shared" si="11"/>
        <v/>
      </c>
      <c r="P65" s="216"/>
      <c r="Q65" s="216"/>
      <c r="R65" s="269" t="str">
        <f t="shared" si="9"/>
        <v/>
      </c>
      <c r="S65" s="216"/>
      <c r="T65" s="216"/>
      <c r="U65" s="216"/>
      <c r="V65" s="216"/>
      <c r="W65" s="216"/>
      <c r="X65" s="216"/>
      <c r="Y65" s="216"/>
      <c r="Z65" s="216"/>
      <c r="AA65" s="216"/>
      <c r="AB65" s="216"/>
      <c r="AC65" s="216"/>
      <c r="AD65" s="216"/>
    </row>
    <row r="66" ht="15.75" customHeight="1">
      <c r="A66" s="216"/>
      <c r="B66" s="216"/>
      <c r="C66" s="216"/>
      <c r="D66" s="216"/>
      <c r="E66" s="216"/>
      <c r="F66" s="216"/>
      <c r="G66" s="216"/>
      <c r="H66" s="216"/>
      <c r="I66" s="266">
        <v>22.0</v>
      </c>
      <c r="J66" s="267"/>
      <c r="K66" s="216"/>
      <c r="L66" s="268"/>
      <c r="M66" s="243" t="str">
        <f t="shared" si="10"/>
        <v/>
      </c>
      <c r="N66" s="216" t="str">
        <f t="shared" si="8"/>
        <v/>
      </c>
      <c r="O66" s="216" t="str">
        <f t="shared" si="11"/>
        <v/>
      </c>
      <c r="P66" s="216"/>
      <c r="Q66" s="216"/>
      <c r="R66" s="269" t="str">
        <f t="shared" si="9"/>
        <v/>
      </c>
      <c r="S66" s="216"/>
      <c r="T66" s="216"/>
      <c r="U66" s="216"/>
      <c r="V66" s="216"/>
      <c r="W66" s="216"/>
      <c r="X66" s="216"/>
      <c r="Y66" s="216"/>
      <c r="Z66" s="216"/>
      <c r="AA66" s="216"/>
      <c r="AB66" s="216"/>
      <c r="AC66" s="216"/>
      <c r="AD66" s="216"/>
    </row>
    <row r="67" ht="15.75" customHeight="1">
      <c r="A67" s="216"/>
      <c r="B67" s="216"/>
      <c r="C67" s="216"/>
      <c r="D67" s="216"/>
      <c r="E67" s="216"/>
      <c r="F67" s="216"/>
      <c r="G67" s="216"/>
      <c r="H67" s="216"/>
      <c r="I67" s="266">
        <v>23.0</v>
      </c>
      <c r="J67" s="267"/>
      <c r="K67" s="216"/>
      <c r="L67" s="268"/>
      <c r="M67" s="243" t="str">
        <f t="shared" si="10"/>
        <v/>
      </c>
      <c r="N67" s="216" t="str">
        <f t="shared" si="8"/>
        <v/>
      </c>
      <c r="O67" s="216" t="str">
        <f t="shared" si="11"/>
        <v/>
      </c>
      <c r="P67" s="216"/>
      <c r="Q67" s="216"/>
      <c r="R67" s="269" t="str">
        <f t="shared" si="9"/>
        <v/>
      </c>
      <c r="S67" s="216"/>
      <c r="T67" s="216"/>
      <c r="U67" s="216"/>
      <c r="V67" s="216"/>
      <c r="W67" s="216"/>
      <c r="X67" s="216"/>
      <c r="Y67" s="216"/>
      <c r="Z67" s="216"/>
      <c r="AA67" s="216"/>
      <c r="AB67" s="216"/>
      <c r="AC67" s="216"/>
      <c r="AD67" s="216"/>
    </row>
    <row r="68" ht="15.75" customHeight="1">
      <c r="A68" s="216"/>
      <c r="B68" s="216"/>
      <c r="C68" s="216"/>
      <c r="D68" s="216"/>
      <c r="E68" s="216"/>
      <c r="F68" s="216"/>
      <c r="G68" s="216"/>
      <c r="H68" s="216"/>
      <c r="I68" s="266">
        <v>24.0</v>
      </c>
      <c r="J68" s="267"/>
      <c r="K68" s="216"/>
      <c r="L68" s="268"/>
      <c r="M68" s="243" t="str">
        <f t="shared" si="10"/>
        <v/>
      </c>
      <c r="N68" s="216" t="str">
        <f t="shared" si="8"/>
        <v/>
      </c>
      <c r="O68" s="216" t="str">
        <f t="shared" si="11"/>
        <v/>
      </c>
      <c r="P68" s="216"/>
      <c r="Q68" s="216"/>
      <c r="R68" s="269" t="str">
        <f t="shared" si="9"/>
        <v/>
      </c>
      <c r="S68" s="216"/>
      <c r="T68" s="216"/>
      <c r="U68" s="216"/>
      <c r="V68" s="216"/>
      <c r="W68" s="216"/>
      <c r="X68" s="216"/>
      <c r="Y68" s="216"/>
      <c r="Z68" s="216"/>
      <c r="AA68" s="216"/>
      <c r="AB68" s="216"/>
      <c r="AC68" s="216"/>
      <c r="AD68" s="216"/>
    </row>
    <row r="69" ht="15.75" customHeight="1">
      <c r="A69" s="216"/>
      <c r="B69" s="216"/>
      <c r="C69" s="216"/>
      <c r="D69" s="216"/>
      <c r="E69" s="216"/>
      <c r="F69" s="216"/>
      <c r="G69" s="216"/>
      <c r="H69" s="216"/>
      <c r="I69" s="266">
        <v>25.0</v>
      </c>
      <c r="J69" s="267"/>
      <c r="K69" s="216"/>
      <c r="L69" s="268"/>
      <c r="M69" s="243" t="str">
        <f t="shared" si="10"/>
        <v/>
      </c>
      <c r="N69" s="216" t="str">
        <f t="shared" si="8"/>
        <v/>
      </c>
      <c r="O69" s="216" t="str">
        <f t="shared" si="11"/>
        <v/>
      </c>
      <c r="P69" s="216"/>
      <c r="Q69" s="216"/>
      <c r="R69" s="269" t="str">
        <f t="shared" si="9"/>
        <v/>
      </c>
      <c r="S69" s="216"/>
      <c r="T69" s="216"/>
      <c r="U69" s="216"/>
      <c r="V69" s="216"/>
      <c r="W69" s="216"/>
      <c r="X69" s="216"/>
      <c r="Y69" s="216"/>
      <c r="Z69" s="216"/>
      <c r="AA69" s="216"/>
      <c r="AB69" s="216"/>
      <c r="AC69" s="216"/>
      <c r="AD69" s="216"/>
    </row>
    <row r="70" ht="15.75" customHeight="1">
      <c r="A70" s="216"/>
      <c r="B70" s="216"/>
      <c r="C70" s="216"/>
      <c r="D70" s="216"/>
      <c r="E70" s="216"/>
      <c r="F70" s="216"/>
      <c r="G70" s="216"/>
      <c r="H70" s="216"/>
      <c r="I70" s="266">
        <v>26.0</v>
      </c>
      <c r="J70" s="267"/>
      <c r="K70" s="216"/>
      <c r="L70" s="268"/>
      <c r="M70" s="243" t="str">
        <f t="shared" si="10"/>
        <v/>
      </c>
      <c r="N70" s="216" t="str">
        <f t="shared" si="8"/>
        <v/>
      </c>
      <c r="O70" s="216" t="str">
        <f t="shared" si="11"/>
        <v/>
      </c>
      <c r="P70" s="216"/>
      <c r="Q70" s="216"/>
      <c r="R70" s="269" t="str">
        <f t="shared" si="9"/>
        <v/>
      </c>
      <c r="S70" s="216"/>
      <c r="T70" s="216"/>
      <c r="U70" s="216"/>
      <c r="V70" s="216"/>
      <c r="W70" s="216"/>
      <c r="X70" s="216"/>
      <c r="Y70" s="216"/>
      <c r="Z70" s="216"/>
      <c r="AA70" s="216"/>
      <c r="AB70" s="216"/>
      <c r="AC70" s="216"/>
      <c r="AD70" s="216"/>
    </row>
    <row r="71" ht="15.75" customHeight="1">
      <c r="A71" s="216"/>
      <c r="B71" s="216"/>
      <c r="C71" s="216"/>
      <c r="D71" s="216"/>
      <c r="E71" s="216"/>
      <c r="F71" s="216"/>
      <c r="G71" s="216"/>
      <c r="H71" s="216"/>
      <c r="I71" s="266">
        <v>27.0</v>
      </c>
      <c r="J71" s="267"/>
      <c r="K71" s="216"/>
      <c r="L71" s="268"/>
      <c r="M71" s="243" t="str">
        <f t="shared" si="10"/>
        <v/>
      </c>
      <c r="N71" s="216" t="str">
        <f t="shared" si="8"/>
        <v/>
      </c>
      <c r="O71" s="216" t="str">
        <f t="shared" si="11"/>
        <v/>
      </c>
      <c r="P71" s="216"/>
      <c r="Q71" s="216"/>
      <c r="R71" s="269" t="str">
        <f t="shared" si="9"/>
        <v/>
      </c>
      <c r="S71" s="216"/>
      <c r="T71" s="216"/>
      <c r="U71" s="216"/>
      <c r="V71" s="216"/>
      <c r="W71" s="216"/>
      <c r="X71" s="216"/>
      <c r="Y71" s="216"/>
      <c r="Z71" s="216"/>
      <c r="AA71" s="216"/>
      <c r="AB71" s="216"/>
      <c r="AC71" s="216"/>
      <c r="AD71" s="216"/>
    </row>
    <row r="72" ht="15.75" customHeight="1">
      <c r="A72" s="216"/>
      <c r="B72" s="216"/>
      <c r="C72" s="216"/>
      <c r="D72" s="216"/>
      <c r="E72" s="216"/>
      <c r="F72" s="216"/>
      <c r="G72" s="216"/>
      <c r="H72" s="216"/>
      <c r="I72" s="266">
        <v>28.0</v>
      </c>
      <c r="J72" s="267"/>
      <c r="K72" s="216"/>
      <c r="L72" s="268"/>
      <c r="M72" s="243" t="str">
        <f t="shared" si="10"/>
        <v/>
      </c>
      <c r="N72" s="216" t="str">
        <f t="shared" si="8"/>
        <v/>
      </c>
      <c r="O72" s="216" t="str">
        <f t="shared" si="11"/>
        <v/>
      </c>
      <c r="P72" s="216"/>
      <c r="Q72" s="216"/>
      <c r="R72" s="269" t="str">
        <f t="shared" si="9"/>
        <v/>
      </c>
      <c r="S72" s="216"/>
      <c r="T72" s="216"/>
      <c r="U72" s="216"/>
      <c r="V72" s="216"/>
      <c r="W72" s="216"/>
      <c r="X72" s="216"/>
      <c r="Y72" s="216"/>
      <c r="Z72" s="216"/>
      <c r="AA72" s="216"/>
      <c r="AB72" s="216"/>
      <c r="AC72" s="216"/>
      <c r="AD72" s="216"/>
    </row>
    <row r="73" ht="15.75" customHeight="1">
      <c r="A73" s="216"/>
      <c r="B73" s="216"/>
      <c r="C73" s="216"/>
      <c r="D73" s="216"/>
      <c r="E73" s="216"/>
      <c r="F73" s="216"/>
      <c r="G73" s="216"/>
      <c r="H73" s="216"/>
      <c r="I73" s="266">
        <v>29.0</v>
      </c>
      <c r="J73" s="267"/>
      <c r="K73" s="216"/>
      <c r="L73" s="268"/>
      <c r="M73" s="243" t="str">
        <f t="shared" si="10"/>
        <v/>
      </c>
      <c r="N73" s="216" t="str">
        <f t="shared" si="8"/>
        <v/>
      </c>
      <c r="O73" s="216" t="str">
        <f t="shared" si="11"/>
        <v/>
      </c>
      <c r="P73" s="216"/>
      <c r="Q73" s="216"/>
      <c r="R73" s="269" t="str">
        <f t="shared" si="9"/>
        <v/>
      </c>
      <c r="S73" s="216"/>
      <c r="T73" s="216"/>
      <c r="U73" s="216"/>
      <c r="V73" s="216"/>
      <c r="W73" s="216"/>
      <c r="X73" s="216"/>
      <c r="Y73" s="216"/>
      <c r="Z73" s="216"/>
      <c r="AA73" s="216"/>
      <c r="AB73" s="216"/>
      <c r="AC73" s="216"/>
      <c r="AD73" s="216"/>
    </row>
    <row r="74" ht="15.75" customHeight="1">
      <c r="A74" s="216"/>
      <c r="B74" s="216"/>
      <c r="C74" s="216"/>
      <c r="D74" s="216"/>
      <c r="E74" s="216"/>
      <c r="F74" s="216"/>
      <c r="G74" s="216"/>
      <c r="H74" s="216"/>
      <c r="I74" s="278">
        <v>30.0</v>
      </c>
      <c r="J74" s="279"/>
      <c r="K74" s="280"/>
      <c r="L74" s="281"/>
      <c r="M74" s="259" t="str">
        <f t="shared" si="10"/>
        <v/>
      </c>
      <c r="N74" s="280" t="str">
        <f t="shared" si="8"/>
        <v/>
      </c>
      <c r="O74" s="280"/>
      <c r="P74" s="280"/>
      <c r="Q74" s="280"/>
      <c r="R74" s="282" t="str">
        <f t="shared" si="9"/>
        <v/>
      </c>
      <c r="S74" s="216"/>
      <c r="T74" s="216"/>
      <c r="U74" s="216"/>
      <c r="V74" s="216"/>
      <c r="W74" s="216"/>
      <c r="X74" s="216"/>
      <c r="Y74" s="216"/>
      <c r="Z74" s="216"/>
      <c r="AA74" s="216"/>
      <c r="AB74" s="216"/>
      <c r="AC74" s="216"/>
      <c r="AD74" s="216"/>
    </row>
    <row r="75" ht="15.75" customHeight="1">
      <c r="A75" s="216"/>
      <c r="B75" s="216"/>
      <c r="C75" s="216"/>
      <c r="D75" s="216"/>
      <c r="E75" s="216"/>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c r="AD75" s="216"/>
    </row>
    <row r="76" ht="15.75" customHeight="1">
      <c r="A76" s="216"/>
      <c r="B76" s="216"/>
      <c r="C76" s="216"/>
      <c r="D76" s="216"/>
      <c r="E76" s="216"/>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row>
    <row r="77" ht="15.75" customHeight="1">
      <c r="A77" s="216"/>
      <c r="B77" s="216"/>
      <c r="C77" s="216"/>
      <c r="D77" s="216"/>
      <c r="E77" s="216"/>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row>
    <row r="78" ht="15.75" customHeight="1">
      <c r="A78" s="216"/>
      <c r="B78" s="216"/>
      <c r="C78" s="216"/>
      <c r="D78" s="216"/>
      <c r="E78" s="216"/>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row>
    <row r="79" ht="15.75"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row>
    <row r="80" ht="15.75" customHeight="1">
      <c r="A80" s="216"/>
      <c r="B80" s="216"/>
      <c r="C80" s="216"/>
      <c r="D80" s="216"/>
      <c r="E80" s="216"/>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row>
    <row r="81" ht="15.75" customHeight="1">
      <c r="A81" s="216"/>
      <c r="B81" s="216"/>
      <c r="C81" s="216"/>
      <c r="D81" s="216"/>
      <c r="E81" s="216"/>
      <c r="F81" s="216"/>
      <c r="G81" s="216"/>
      <c r="H81" s="216"/>
      <c r="I81" s="216"/>
      <c r="J81" s="216"/>
      <c r="K81" s="216"/>
      <c r="L81" s="216"/>
      <c r="M81" s="216"/>
      <c r="N81" s="216"/>
      <c r="O81" s="216"/>
      <c r="P81" s="216"/>
      <c r="Q81" s="216"/>
      <c r="R81" s="216"/>
      <c r="S81" s="216"/>
      <c r="T81" s="216"/>
      <c r="U81" s="216"/>
      <c r="V81" s="216"/>
      <c r="W81" s="216"/>
      <c r="X81" s="216"/>
      <c r="Y81" s="216"/>
      <c r="Z81" s="216"/>
      <c r="AA81" s="216"/>
      <c r="AB81" s="216"/>
      <c r="AC81" s="216"/>
      <c r="AD81" s="216"/>
    </row>
    <row r="82" ht="15.75" customHeight="1">
      <c r="A82" s="216"/>
      <c r="B82" s="216"/>
      <c r="C82" s="216"/>
      <c r="D82" s="216"/>
      <c r="E82" s="216"/>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row>
    <row r="83" ht="15.75" customHeight="1">
      <c r="A83" s="216"/>
      <c r="B83" s="216"/>
      <c r="C83" s="216"/>
      <c r="D83" s="216"/>
      <c r="E83" s="216"/>
      <c r="F83" s="216"/>
      <c r="G83" s="216"/>
      <c r="H83" s="216"/>
      <c r="I83" s="216"/>
      <c r="J83" s="216"/>
      <c r="K83" s="216"/>
      <c r="L83" s="216"/>
      <c r="M83" s="216"/>
      <c r="N83" s="216"/>
      <c r="O83" s="216"/>
      <c r="P83" s="216"/>
      <c r="Q83" s="216"/>
      <c r="R83" s="216"/>
      <c r="S83" s="216"/>
      <c r="T83" s="216"/>
      <c r="U83" s="216"/>
      <c r="V83" s="216"/>
      <c r="W83" s="216"/>
      <c r="X83" s="216"/>
      <c r="Y83" s="216"/>
      <c r="Z83" s="216"/>
      <c r="AA83" s="216"/>
      <c r="AB83" s="216"/>
      <c r="AC83" s="216"/>
      <c r="AD83" s="216"/>
    </row>
    <row r="84" ht="15.75" customHeight="1">
      <c r="A84" s="216"/>
      <c r="B84" s="216"/>
      <c r="C84" s="216"/>
      <c r="D84" s="216"/>
      <c r="E84" s="216"/>
      <c r="F84" s="216"/>
      <c r="G84" s="216"/>
      <c r="H84" s="216"/>
      <c r="I84" s="216"/>
      <c r="J84" s="216"/>
      <c r="K84" s="216"/>
      <c r="L84" s="216"/>
      <c r="M84" s="216"/>
      <c r="N84" s="216"/>
      <c r="O84" s="216"/>
      <c r="P84" s="216"/>
      <c r="Q84" s="216"/>
      <c r="R84" s="216"/>
      <c r="S84" s="216"/>
      <c r="T84" s="216"/>
      <c r="U84" s="216"/>
      <c r="V84" s="216"/>
      <c r="W84" s="216"/>
      <c r="X84" s="216"/>
      <c r="Y84" s="216"/>
      <c r="Z84" s="216"/>
      <c r="AA84" s="216"/>
      <c r="AB84" s="216"/>
      <c r="AC84" s="216"/>
      <c r="AD84" s="216"/>
    </row>
    <row r="85" ht="15.75" customHeight="1">
      <c r="A85" s="216"/>
      <c r="B85" s="216"/>
      <c r="C85" s="216"/>
      <c r="D85" s="216"/>
      <c r="E85" s="216"/>
      <c r="F85" s="216"/>
      <c r="G85" s="216"/>
      <c r="H85" s="216"/>
      <c r="I85" s="216"/>
      <c r="J85" s="216"/>
      <c r="K85" s="216"/>
      <c r="L85" s="216"/>
      <c r="M85" s="216"/>
      <c r="N85" s="216"/>
      <c r="O85" s="216"/>
      <c r="P85" s="216"/>
      <c r="Q85" s="216"/>
      <c r="R85" s="216"/>
      <c r="S85" s="216"/>
      <c r="T85" s="216"/>
      <c r="U85" s="216"/>
      <c r="V85" s="216"/>
      <c r="W85" s="216"/>
      <c r="X85" s="216"/>
      <c r="Y85" s="216"/>
      <c r="Z85" s="216"/>
      <c r="AA85" s="216"/>
      <c r="AB85" s="216"/>
      <c r="AC85" s="216"/>
      <c r="AD85" s="216"/>
    </row>
    <row r="86" ht="15.75" customHeight="1">
      <c r="A86" s="216"/>
      <c r="B86" s="216"/>
      <c r="C86" s="216"/>
      <c r="D86" s="216"/>
      <c r="E86" s="216"/>
      <c r="F86" s="216"/>
      <c r="G86" s="216"/>
      <c r="H86" s="216"/>
      <c r="I86" s="216"/>
      <c r="J86" s="216"/>
      <c r="K86" s="216"/>
      <c r="L86" s="216"/>
      <c r="M86" s="216"/>
      <c r="N86" s="216"/>
      <c r="O86" s="216"/>
      <c r="P86" s="216"/>
      <c r="Q86" s="216"/>
      <c r="R86" s="216"/>
      <c r="S86" s="216"/>
      <c r="T86" s="216"/>
      <c r="U86" s="216"/>
      <c r="V86" s="216"/>
      <c r="W86" s="216"/>
      <c r="X86" s="216"/>
      <c r="Y86" s="216"/>
      <c r="Z86" s="216"/>
      <c r="AA86" s="216"/>
      <c r="AB86" s="216"/>
      <c r="AC86" s="216"/>
      <c r="AD86" s="216"/>
    </row>
    <row r="87" ht="15.75" customHeight="1">
      <c r="A87" s="216"/>
      <c r="B87" s="216"/>
      <c r="C87" s="216"/>
      <c r="D87" s="216"/>
      <c r="E87" s="216"/>
      <c r="F87" s="216"/>
      <c r="G87" s="216"/>
      <c r="H87" s="216"/>
      <c r="I87" s="216"/>
      <c r="J87" s="216"/>
      <c r="K87" s="216"/>
      <c r="L87" s="216"/>
      <c r="M87" s="216"/>
      <c r="N87" s="216"/>
      <c r="O87" s="216"/>
      <c r="P87" s="216"/>
      <c r="Q87" s="216"/>
      <c r="R87" s="216"/>
      <c r="S87" s="216"/>
      <c r="T87" s="216"/>
      <c r="U87" s="216"/>
      <c r="V87" s="216"/>
      <c r="W87" s="216"/>
      <c r="X87" s="216"/>
      <c r="Y87" s="216"/>
      <c r="Z87" s="216"/>
      <c r="AA87" s="216"/>
      <c r="AB87" s="216"/>
      <c r="AC87" s="216"/>
      <c r="AD87" s="216"/>
    </row>
    <row r="88" ht="15.75" customHeight="1">
      <c r="A88" s="283" t="s">
        <v>358</v>
      </c>
      <c r="B88" s="284"/>
      <c r="C88" s="284"/>
      <c r="D88" s="284"/>
      <c r="E88" s="284"/>
      <c r="F88" s="284"/>
      <c r="G88" s="284"/>
      <c r="H88" s="284"/>
      <c r="I88" s="284"/>
      <c r="J88" s="216"/>
      <c r="K88" s="216"/>
      <c r="L88" s="216"/>
      <c r="M88" s="216"/>
      <c r="N88" s="216"/>
      <c r="O88" s="216"/>
      <c r="P88" s="216"/>
      <c r="Q88" s="216"/>
      <c r="R88" s="216"/>
      <c r="S88" s="216"/>
      <c r="T88" s="216"/>
      <c r="U88" s="216"/>
      <c r="V88" s="216"/>
      <c r="W88" s="216"/>
      <c r="X88" s="216"/>
      <c r="Y88" s="216"/>
      <c r="Z88" s="216"/>
      <c r="AA88" s="216"/>
      <c r="AB88" s="216"/>
      <c r="AC88" s="216"/>
      <c r="AD88" s="216"/>
    </row>
    <row r="89" ht="15.75" customHeight="1">
      <c r="A89" s="284" t="s">
        <v>359</v>
      </c>
      <c r="B89" s="284"/>
      <c r="C89" s="284"/>
      <c r="D89" s="284"/>
      <c r="E89" s="284"/>
      <c r="F89" s="284"/>
      <c r="G89" s="284"/>
      <c r="H89" s="284"/>
      <c r="I89" s="284"/>
      <c r="J89" s="216"/>
      <c r="K89" s="216"/>
      <c r="L89" s="216"/>
      <c r="M89" s="216"/>
      <c r="N89" s="216"/>
      <c r="O89" s="216"/>
      <c r="P89" s="216"/>
      <c r="Q89" s="216"/>
      <c r="R89" s="216"/>
      <c r="S89" s="216"/>
      <c r="T89" s="216"/>
      <c r="U89" s="216"/>
      <c r="V89" s="216"/>
      <c r="W89" s="216"/>
      <c r="X89" s="216"/>
      <c r="Y89" s="216"/>
      <c r="Z89" s="216"/>
      <c r="AA89" s="216"/>
      <c r="AB89" s="216"/>
      <c r="AC89" s="216"/>
      <c r="AD89" s="216"/>
    </row>
    <row r="90" ht="15.75" customHeight="1">
      <c r="A90" s="284" t="s">
        <v>360</v>
      </c>
      <c r="B90" s="284"/>
      <c r="C90" s="284"/>
      <c r="D90" s="284"/>
      <c r="E90" s="284"/>
      <c r="F90" s="284"/>
      <c r="G90" s="284"/>
      <c r="H90" s="284"/>
      <c r="I90" s="284"/>
      <c r="J90" s="216"/>
      <c r="K90" s="216"/>
      <c r="L90" s="216"/>
      <c r="M90" s="216"/>
      <c r="N90" s="216"/>
      <c r="O90" s="216"/>
      <c r="P90" s="216"/>
      <c r="Q90" s="216"/>
      <c r="R90" s="216"/>
      <c r="S90" s="216"/>
      <c r="T90" s="216"/>
      <c r="U90" s="216"/>
      <c r="V90" s="216"/>
      <c r="W90" s="216"/>
      <c r="X90" s="216"/>
      <c r="Y90" s="216"/>
      <c r="Z90" s="216"/>
      <c r="AA90" s="216"/>
      <c r="AB90" s="216"/>
      <c r="AC90" s="216"/>
      <c r="AD90" s="216"/>
    </row>
    <row r="91" ht="15.75" customHeight="1">
      <c r="A91" s="283" t="s">
        <v>361</v>
      </c>
      <c r="B91" s="284"/>
      <c r="C91" s="284"/>
      <c r="D91" s="284"/>
      <c r="E91" s="284"/>
      <c r="F91" s="284"/>
      <c r="G91" s="284"/>
      <c r="H91" s="284"/>
      <c r="I91" s="284"/>
      <c r="J91" s="216"/>
      <c r="K91" s="216"/>
      <c r="L91" s="216"/>
      <c r="M91" s="216"/>
      <c r="N91" s="216"/>
      <c r="O91" s="216"/>
      <c r="P91" s="216"/>
      <c r="Q91" s="216"/>
      <c r="R91" s="216"/>
      <c r="S91" s="216"/>
      <c r="T91" s="216"/>
      <c r="U91" s="216"/>
      <c r="V91" s="216"/>
      <c r="W91" s="216"/>
      <c r="X91" s="216"/>
      <c r="Y91" s="216"/>
      <c r="Z91" s="216"/>
      <c r="AA91" s="216"/>
      <c r="AB91" s="216"/>
      <c r="AC91" s="216"/>
      <c r="AD91" s="216"/>
    </row>
    <row r="92" ht="15.75" customHeight="1">
      <c r="A92" s="285" t="s">
        <v>362</v>
      </c>
      <c r="B92" s="286"/>
      <c r="C92" s="286"/>
      <c r="D92" s="286"/>
      <c r="E92" s="286"/>
      <c r="F92" s="286"/>
      <c r="G92" s="287"/>
      <c r="H92" s="284"/>
      <c r="I92" s="284"/>
      <c r="J92" s="216"/>
      <c r="K92" s="216"/>
      <c r="L92" s="216"/>
      <c r="M92" s="216"/>
      <c r="N92" s="216"/>
      <c r="O92" s="216"/>
      <c r="P92" s="216"/>
      <c r="Q92" s="216"/>
      <c r="R92" s="216"/>
      <c r="S92" s="216"/>
      <c r="T92" s="216"/>
      <c r="U92" s="216"/>
      <c r="V92" s="216"/>
      <c r="W92" s="216"/>
      <c r="X92" s="216"/>
      <c r="Y92" s="216"/>
      <c r="Z92" s="216"/>
      <c r="AA92" s="216"/>
      <c r="AB92" s="216"/>
      <c r="AC92" s="216"/>
      <c r="AD92" s="216"/>
    </row>
    <row r="93" ht="15.75" customHeight="1">
      <c r="A93" s="288" t="s">
        <v>363</v>
      </c>
      <c r="B93" s="286"/>
      <c r="C93" s="286"/>
      <c r="D93" s="286"/>
      <c r="E93" s="286"/>
      <c r="F93" s="286"/>
      <c r="G93" s="287"/>
      <c r="H93" s="284"/>
      <c r="I93" s="284"/>
      <c r="J93" s="216"/>
      <c r="K93" s="216"/>
      <c r="L93" s="216"/>
      <c r="M93" s="216"/>
      <c r="N93" s="216"/>
      <c r="O93" s="216"/>
      <c r="P93" s="216"/>
      <c r="Q93" s="216"/>
      <c r="R93" s="216"/>
      <c r="S93" s="216"/>
      <c r="T93" s="216"/>
      <c r="U93" s="216"/>
      <c r="V93" s="216"/>
      <c r="W93" s="216"/>
      <c r="X93" s="216"/>
      <c r="Y93" s="216"/>
      <c r="Z93" s="216"/>
      <c r="AA93" s="216"/>
      <c r="AB93" s="216"/>
      <c r="AC93" s="216"/>
      <c r="AD93" s="216"/>
    </row>
    <row r="94" ht="15.75" customHeight="1">
      <c r="A94" s="288" t="s">
        <v>364</v>
      </c>
      <c r="B94" s="286"/>
      <c r="C94" s="286"/>
      <c r="D94" s="286"/>
      <c r="E94" s="286"/>
      <c r="F94" s="286"/>
      <c r="G94" s="287"/>
      <c r="H94" s="284"/>
      <c r="I94" s="284"/>
      <c r="J94" s="216"/>
      <c r="K94" s="216"/>
      <c r="L94" s="216"/>
      <c r="M94" s="216"/>
      <c r="N94" s="216"/>
      <c r="O94" s="216"/>
      <c r="P94" s="216"/>
      <c r="Q94" s="216"/>
      <c r="R94" s="216"/>
      <c r="S94" s="216"/>
      <c r="T94" s="216"/>
      <c r="U94" s="216"/>
      <c r="V94" s="216"/>
      <c r="W94" s="216"/>
      <c r="X94" s="216"/>
      <c r="Y94" s="216"/>
      <c r="Z94" s="216"/>
      <c r="AA94" s="216"/>
      <c r="AB94" s="216"/>
      <c r="AC94" s="216"/>
      <c r="AD94" s="216"/>
    </row>
    <row r="95" ht="15.75" customHeight="1">
      <c r="A95" s="288" t="s">
        <v>365</v>
      </c>
      <c r="B95" s="286"/>
      <c r="C95" s="286"/>
      <c r="D95" s="286"/>
      <c r="E95" s="286"/>
      <c r="F95" s="286"/>
      <c r="G95" s="287"/>
      <c r="H95" s="284"/>
      <c r="I95" s="284"/>
      <c r="J95" s="216"/>
      <c r="K95" s="216"/>
      <c r="L95" s="216"/>
      <c r="M95" s="216"/>
      <c r="N95" s="216"/>
      <c r="O95" s="216"/>
      <c r="P95" s="216"/>
      <c r="Q95" s="216"/>
      <c r="R95" s="216"/>
      <c r="S95" s="216"/>
      <c r="T95" s="216"/>
      <c r="U95" s="216"/>
      <c r="V95" s="216"/>
      <c r="W95" s="216"/>
      <c r="X95" s="216"/>
      <c r="Y95" s="216"/>
      <c r="Z95" s="216"/>
      <c r="AA95" s="216"/>
      <c r="AB95" s="216"/>
      <c r="AC95" s="216"/>
      <c r="AD95" s="216"/>
    </row>
    <row r="96" ht="15.75" customHeight="1">
      <c r="A96" s="288" t="s">
        <v>366</v>
      </c>
      <c r="B96" s="286"/>
      <c r="C96" s="286"/>
      <c r="D96" s="286"/>
      <c r="E96" s="286"/>
      <c r="F96" s="286"/>
      <c r="G96" s="287"/>
      <c r="H96" s="284"/>
      <c r="I96" s="284"/>
      <c r="J96" s="216"/>
      <c r="K96" s="216"/>
      <c r="L96" s="216"/>
      <c r="M96" s="216"/>
      <c r="N96" s="216"/>
      <c r="O96" s="216"/>
      <c r="P96" s="216"/>
      <c r="Q96" s="216"/>
      <c r="R96" s="216"/>
      <c r="S96" s="216"/>
      <c r="T96" s="216"/>
      <c r="U96" s="216"/>
      <c r="V96" s="216"/>
      <c r="W96" s="216"/>
      <c r="X96" s="216"/>
      <c r="Y96" s="216"/>
      <c r="Z96" s="216"/>
      <c r="AA96" s="216"/>
      <c r="AB96" s="216"/>
      <c r="AC96" s="216"/>
      <c r="AD96" s="216"/>
    </row>
    <row r="97" ht="15.75" customHeight="1">
      <c r="A97" s="288" t="s">
        <v>367</v>
      </c>
      <c r="B97" s="286"/>
      <c r="C97" s="286"/>
      <c r="D97" s="286"/>
      <c r="E97" s="286"/>
      <c r="F97" s="286"/>
      <c r="G97" s="287"/>
      <c r="H97" s="284"/>
      <c r="I97" s="284"/>
      <c r="J97" s="216"/>
      <c r="K97" s="216"/>
      <c r="L97" s="216"/>
      <c r="M97" s="216"/>
      <c r="N97" s="216"/>
      <c r="O97" s="216"/>
      <c r="P97" s="216"/>
      <c r="Q97" s="216"/>
      <c r="R97" s="216"/>
      <c r="S97" s="216"/>
      <c r="T97" s="216"/>
      <c r="U97" s="216"/>
      <c r="V97" s="216"/>
      <c r="W97" s="216"/>
      <c r="X97" s="216"/>
      <c r="Y97" s="216"/>
      <c r="Z97" s="216"/>
      <c r="AA97" s="216"/>
      <c r="AB97" s="216"/>
      <c r="AC97" s="216"/>
      <c r="AD97" s="216"/>
    </row>
    <row r="98" ht="15.75" customHeight="1">
      <c r="A98" s="288" t="s">
        <v>368</v>
      </c>
      <c r="B98" s="286"/>
      <c r="C98" s="286"/>
      <c r="D98" s="286"/>
      <c r="E98" s="286"/>
      <c r="F98" s="286"/>
      <c r="G98" s="287"/>
      <c r="H98" s="284"/>
      <c r="I98" s="284"/>
      <c r="J98" s="216"/>
      <c r="K98" s="216"/>
      <c r="L98" s="216"/>
      <c r="M98" s="216"/>
      <c r="N98" s="216"/>
      <c r="O98" s="216"/>
      <c r="P98" s="216"/>
      <c r="Q98" s="216"/>
      <c r="R98" s="216"/>
      <c r="S98" s="216"/>
      <c r="T98" s="216"/>
      <c r="U98" s="216"/>
      <c r="V98" s="216"/>
      <c r="W98" s="216"/>
      <c r="X98" s="216"/>
      <c r="Y98" s="216"/>
      <c r="Z98" s="216"/>
      <c r="AA98" s="216"/>
      <c r="AB98" s="216"/>
      <c r="AC98" s="216"/>
      <c r="AD98" s="216"/>
    </row>
    <row r="99" ht="15.75" customHeight="1">
      <c r="A99" s="285" t="s">
        <v>369</v>
      </c>
      <c r="B99" s="286"/>
      <c r="C99" s="286"/>
      <c r="D99" s="286"/>
      <c r="E99" s="286"/>
      <c r="F99" s="286"/>
      <c r="G99" s="287"/>
      <c r="H99" s="284"/>
      <c r="I99" s="284"/>
      <c r="J99" s="216"/>
      <c r="K99" s="216"/>
      <c r="L99" s="216"/>
      <c r="M99" s="216"/>
      <c r="N99" s="216"/>
      <c r="O99" s="216"/>
      <c r="P99" s="216"/>
      <c r="Q99" s="216"/>
      <c r="R99" s="216"/>
      <c r="S99" s="216"/>
      <c r="T99" s="216"/>
      <c r="U99" s="216"/>
      <c r="V99" s="216"/>
      <c r="W99" s="216"/>
      <c r="X99" s="216"/>
      <c r="Y99" s="216"/>
      <c r="Z99" s="216"/>
      <c r="AA99" s="216"/>
      <c r="AB99" s="216"/>
      <c r="AC99" s="216"/>
      <c r="AD99" s="216"/>
    </row>
    <row r="100" ht="15.75" customHeight="1">
      <c r="A100" s="284" t="s">
        <v>370</v>
      </c>
      <c r="B100" s="284"/>
      <c r="C100" s="284"/>
      <c r="D100" s="284"/>
      <c r="E100" s="284"/>
      <c r="F100" s="284"/>
      <c r="G100" s="284"/>
      <c r="H100" s="284"/>
      <c r="I100" s="284"/>
      <c r="J100" s="216"/>
      <c r="K100" s="216"/>
      <c r="L100" s="216"/>
      <c r="M100" s="216"/>
      <c r="N100" s="216"/>
      <c r="O100" s="216"/>
      <c r="P100" s="216"/>
      <c r="Q100" s="216"/>
      <c r="R100" s="216"/>
      <c r="S100" s="216"/>
      <c r="T100" s="216"/>
      <c r="U100" s="216"/>
      <c r="V100" s="216"/>
      <c r="W100" s="216"/>
      <c r="X100" s="216"/>
      <c r="Y100" s="216"/>
      <c r="Z100" s="216"/>
      <c r="AA100" s="216"/>
      <c r="AB100" s="216"/>
      <c r="AC100" s="216"/>
      <c r="AD100" s="216"/>
    </row>
    <row r="101" ht="15.75" customHeight="1">
      <c r="A101" s="284" t="s">
        <v>371</v>
      </c>
      <c r="B101" s="284"/>
      <c r="C101" s="284"/>
      <c r="D101" s="284"/>
      <c r="E101" s="284"/>
      <c r="F101" s="284"/>
      <c r="G101" s="284"/>
      <c r="H101" s="284"/>
      <c r="I101" s="284"/>
      <c r="J101" s="216"/>
      <c r="K101" s="216"/>
      <c r="L101" s="216"/>
      <c r="M101" s="216"/>
      <c r="N101" s="216"/>
      <c r="O101" s="216"/>
      <c r="P101" s="216"/>
      <c r="Q101" s="216"/>
      <c r="R101" s="216"/>
      <c r="S101" s="216"/>
      <c r="T101" s="216"/>
      <c r="U101" s="216"/>
      <c r="V101" s="216"/>
      <c r="W101" s="216"/>
      <c r="X101" s="216"/>
      <c r="Y101" s="216"/>
      <c r="Z101" s="216"/>
      <c r="AA101" s="216"/>
      <c r="AB101" s="216"/>
      <c r="AC101" s="216"/>
      <c r="AD101" s="216"/>
    </row>
    <row r="102" ht="15.75" customHeight="1">
      <c r="A102" s="216"/>
      <c r="B102" s="216"/>
      <c r="C102" s="216"/>
      <c r="D102" s="216"/>
      <c r="E102" s="216"/>
      <c r="F102" s="216"/>
      <c r="G102" s="216"/>
      <c r="H102" s="216"/>
      <c r="I102" s="216"/>
      <c r="J102" s="216"/>
      <c r="K102" s="216"/>
      <c r="L102" s="216"/>
      <c r="M102" s="216"/>
      <c r="N102" s="216"/>
      <c r="O102" s="216"/>
      <c r="P102" s="216"/>
      <c r="Q102" s="216"/>
      <c r="R102" s="216"/>
      <c r="S102" s="216"/>
      <c r="T102" s="216"/>
      <c r="U102" s="216"/>
      <c r="V102" s="216"/>
      <c r="W102" s="216"/>
      <c r="X102" s="216"/>
      <c r="Y102" s="216"/>
      <c r="Z102" s="216"/>
      <c r="AA102" s="216"/>
      <c r="AB102" s="216"/>
      <c r="AC102" s="216"/>
      <c r="AD102" s="216"/>
    </row>
    <row r="103" ht="15.75" customHeight="1">
      <c r="A103" s="216"/>
      <c r="B103" s="216"/>
      <c r="C103" s="216"/>
      <c r="D103" s="216"/>
      <c r="E103" s="216"/>
      <c r="F103" s="216">
        <f>VN!E7</f>
        <v>65</v>
      </c>
      <c r="G103" s="216"/>
      <c r="H103" s="216"/>
      <c r="I103" s="216"/>
      <c r="J103" s="216"/>
      <c r="K103" s="216"/>
      <c r="L103" s="216"/>
      <c r="M103" s="216"/>
      <c r="N103" s="216"/>
      <c r="O103" s="216"/>
      <c r="P103" s="216"/>
      <c r="Q103" s="216"/>
      <c r="R103" s="216"/>
      <c r="S103" s="216"/>
      <c r="T103" s="216"/>
      <c r="U103" s="216"/>
      <c r="V103" s="216"/>
      <c r="W103" s="216"/>
      <c r="X103" s="216"/>
      <c r="Y103" s="216"/>
      <c r="Z103" s="216"/>
      <c r="AA103" s="216"/>
      <c r="AB103" s="216"/>
      <c r="AC103" s="216"/>
      <c r="AD103" s="216"/>
    </row>
    <row r="104" ht="15.75" customHeight="1">
      <c r="A104" s="216" t="s">
        <v>372</v>
      </c>
      <c r="B104" s="289" t="s">
        <v>373</v>
      </c>
      <c r="C104" s="216"/>
      <c r="D104" s="216"/>
      <c r="E104" s="216"/>
      <c r="F104" s="216"/>
      <c r="G104" s="216"/>
      <c r="H104" s="216"/>
      <c r="I104" s="216"/>
      <c r="J104" s="216"/>
      <c r="K104" s="216"/>
      <c r="L104" s="216"/>
      <c r="M104" s="216"/>
      <c r="N104" s="216"/>
      <c r="O104" s="216"/>
      <c r="P104" s="216"/>
      <c r="Q104" s="216"/>
      <c r="R104" s="216"/>
      <c r="S104" s="216"/>
      <c r="T104" s="216"/>
      <c r="U104" s="216"/>
      <c r="V104" s="216"/>
      <c r="W104" s="216"/>
      <c r="X104" s="216"/>
      <c r="Y104" s="216"/>
      <c r="Z104" s="216"/>
      <c r="AA104" s="216"/>
      <c r="AB104" s="216"/>
      <c r="AC104" s="216"/>
      <c r="AD104" s="216"/>
    </row>
    <row r="105" ht="15.75" customHeight="1">
      <c r="A105" s="216" t="s">
        <v>298</v>
      </c>
      <c r="B105" s="216">
        <v>0.017</v>
      </c>
      <c r="C105" s="216"/>
      <c r="D105" s="216"/>
      <c r="E105" s="216"/>
      <c r="F105" s="216"/>
      <c r="G105" s="216"/>
      <c r="H105" s="216"/>
      <c r="I105" s="216"/>
      <c r="J105" s="216"/>
      <c r="K105" s="216"/>
      <c r="L105" s="216"/>
      <c r="M105" s="216"/>
      <c r="N105" s="216"/>
      <c r="O105" s="216"/>
      <c r="P105" s="216"/>
      <c r="Q105" s="216"/>
      <c r="R105" s="216"/>
      <c r="S105" s="216"/>
      <c r="T105" s="216"/>
      <c r="U105" s="216"/>
      <c r="V105" s="216"/>
      <c r="W105" s="216"/>
      <c r="X105" s="216"/>
      <c r="Y105" s="216"/>
      <c r="Z105" s="216"/>
      <c r="AA105" s="216"/>
      <c r="AB105" s="216"/>
      <c r="AC105" s="216"/>
      <c r="AD105" s="216"/>
    </row>
    <row r="106" ht="15.75" customHeight="1">
      <c r="A106" s="216" t="s">
        <v>374</v>
      </c>
      <c r="B106" s="216">
        <v>0.023</v>
      </c>
      <c r="C106" s="216"/>
      <c r="D106" s="216"/>
      <c r="E106" s="216"/>
      <c r="F106" s="216"/>
      <c r="G106" s="216"/>
      <c r="H106" s="216"/>
      <c r="I106" s="216"/>
      <c r="J106" s="216"/>
      <c r="K106" s="216"/>
      <c r="L106" s="216"/>
      <c r="M106" s="216"/>
      <c r="N106" s="216"/>
      <c r="O106" s="216"/>
      <c r="P106" s="216"/>
      <c r="Q106" s="216"/>
      <c r="R106" s="216"/>
      <c r="S106" s="216"/>
      <c r="T106" s="216"/>
      <c r="U106" s="216"/>
      <c r="V106" s="216"/>
      <c r="W106" s="216"/>
      <c r="X106" s="216"/>
      <c r="Y106" s="216"/>
      <c r="Z106" s="216"/>
      <c r="AA106" s="216"/>
      <c r="AB106" s="216"/>
      <c r="AC106" s="216"/>
      <c r="AD106" s="216"/>
    </row>
    <row r="107" ht="15.75" customHeight="1">
      <c r="A107" s="216" t="s">
        <v>375</v>
      </c>
      <c r="B107" s="216">
        <v>0.042</v>
      </c>
      <c r="C107" s="216"/>
      <c r="D107" s="216"/>
      <c r="E107" s="216"/>
      <c r="F107" s="216"/>
      <c r="G107" s="216"/>
      <c r="H107" s="216"/>
      <c r="I107" s="216"/>
      <c r="J107" s="216"/>
      <c r="K107" s="216"/>
      <c r="L107" s="216"/>
      <c r="M107" s="216"/>
      <c r="N107" s="216"/>
      <c r="O107" s="216"/>
      <c r="P107" s="216"/>
      <c r="Q107" s="216"/>
      <c r="R107" s="216"/>
      <c r="S107" s="216"/>
      <c r="T107" s="216"/>
      <c r="U107" s="216"/>
      <c r="V107" s="216"/>
      <c r="W107" s="216"/>
      <c r="X107" s="216"/>
      <c r="Y107" s="216"/>
      <c r="Z107" s="216"/>
      <c r="AA107" s="216"/>
      <c r="AB107" s="216"/>
      <c r="AC107" s="216"/>
      <c r="AD107" s="216"/>
    </row>
    <row r="108" ht="15.75" customHeight="1">
      <c r="A108" s="216" t="s">
        <v>376</v>
      </c>
      <c r="B108" s="216">
        <v>0.046</v>
      </c>
      <c r="C108" s="216"/>
      <c r="D108" s="216"/>
      <c r="E108" s="216"/>
      <c r="F108" s="216"/>
      <c r="G108" s="216"/>
      <c r="H108" s="216"/>
      <c r="I108" s="216"/>
      <c r="J108" s="216"/>
      <c r="K108" s="216"/>
      <c r="L108" s="216"/>
      <c r="M108" s="216"/>
      <c r="N108" s="216"/>
      <c r="O108" s="216"/>
      <c r="P108" s="216"/>
      <c r="Q108" s="216"/>
      <c r="R108" s="216"/>
      <c r="S108" s="216"/>
      <c r="T108" s="216"/>
      <c r="U108" s="216"/>
      <c r="V108" s="216"/>
      <c r="W108" s="216"/>
      <c r="X108" s="216"/>
      <c r="Y108" s="216"/>
      <c r="Z108" s="216"/>
      <c r="AA108" s="216"/>
      <c r="AB108" s="216"/>
      <c r="AC108" s="216"/>
      <c r="AD108" s="216"/>
    </row>
    <row r="109" ht="15.75" customHeight="1">
      <c r="A109" s="216" t="s">
        <v>338</v>
      </c>
      <c r="B109" s="216">
        <v>0.05</v>
      </c>
      <c r="C109" s="216"/>
      <c r="D109" s="216"/>
      <c r="E109" s="216"/>
      <c r="F109" s="216"/>
      <c r="G109" s="216"/>
      <c r="H109" s="216"/>
      <c r="I109" s="216"/>
      <c r="J109" s="216"/>
      <c r="K109" s="216"/>
      <c r="L109" s="216"/>
      <c r="M109" s="216"/>
      <c r="N109" s="216"/>
      <c r="O109" s="216"/>
      <c r="P109" s="216"/>
      <c r="Q109" s="216"/>
      <c r="R109" s="216"/>
      <c r="S109" s="216"/>
      <c r="T109" s="216"/>
      <c r="U109" s="216"/>
      <c r="V109" s="216"/>
      <c r="W109" s="216"/>
      <c r="X109" s="216"/>
      <c r="Y109" s="216"/>
      <c r="Z109" s="216"/>
      <c r="AA109" s="216"/>
      <c r="AB109" s="216"/>
      <c r="AC109" s="216"/>
      <c r="AD109" s="216"/>
    </row>
    <row r="110" ht="15.75" customHeight="1">
      <c r="A110" s="216" t="s">
        <v>303</v>
      </c>
      <c r="B110" s="216">
        <v>0.03</v>
      </c>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row>
    <row r="111" ht="15.75" customHeight="1">
      <c r="A111" s="216" t="s">
        <v>377</v>
      </c>
      <c r="B111" s="216">
        <v>0.045</v>
      </c>
      <c r="C111" s="216"/>
      <c r="D111" s="216"/>
      <c r="E111" s="216"/>
      <c r="F111" s="216"/>
      <c r="G111" s="216"/>
      <c r="H111" s="216"/>
      <c r="I111" s="216"/>
      <c r="J111" s="216"/>
      <c r="K111" s="216"/>
      <c r="L111" s="216"/>
      <c r="M111" s="216"/>
      <c r="N111" s="216"/>
      <c r="O111" s="216"/>
      <c r="P111" s="216"/>
      <c r="Q111" s="216"/>
      <c r="R111" s="216"/>
      <c r="S111" s="216"/>
      <c r="T111" s="216"/>
      <c r="U111" s="216"/>
      <c r="V111" s="216"/>
      <c r="W111" s="216"/>
      <c r="X111" s="216"/>
      <c r="Y111" s="216"/>
      <c r="Z111" s="216"/>
      <c r="AA111" s="216"/>
      <c r="AB111" s="216"/>
      <c r="AC111" s="216"/>
      <c r="AD111" s="216"/>
    </row>
    <row r="112" ht="15.0" customHeight="1">
      <c r="A112" s="289" t="s">
        <v>341</v>
      </c>
      <c r="B112" s="216">
        <v>0.018</v>
      </c>
      <c r="C112" s="216"/>
      <c r="D112" s="216"/>
      <c r="E112" s="216"/>
      <c r="F112" s="216"/>
      <c r="G112" s="216"/>
      <c r="H112" s="216"/>
      <c r="I112" s="216"/>
      <c r="J112" s="216"/>
      <c r="K112" s="216"/>
      <c r="L112" s="216"/>
      <c r="M112" s="216"/>
      <c r="N112" s="216"/>
      <c r="O112" s="216"/>
      <c r="P112" s="216"/>
      <c r="Q112" s="216"/>
      <c r="R112" s="216"/>
      <c r="S112" s="216"/>
      <c r="T112" s="216"/>
      <c r="U112" s="216"/>
      <c r="V112" s="216"/>
      <c r="W112" s="216"/>
      <c r="X112" s="216"/>
      <c r="Y112" s="216"/>
      <c r="Z112" s="216"/>
      <c r="AA112" s="216"/>
      <c r="AB112" s="216"/>
      <c r="AC112" s="216"/>
      <c r="AD112" s="216"/>
    </row>
    <row r="113" ht="15.75" customHeight="1">
      <c r="A113" s="216" t="s">
        <v>378</v>
      </c>
      <c r="B113" s="216">
        <v>0.029</v>
      </c>
      <c r="C113" s="216"/>
      <c r="D113" s="216"/>
      <c r="E113" s="216"/>
      <c r="F113" s="216"/>
      <c r="G113" s="216"/>
      <c r="H113" s="216"/>
      <c r="I113" s="216"/>
      <c r="J113" s="216"/>
      <c r="K113" s="216"/>
      <c r="L113" s="216"/>
      <c r="M113" s="216"/>
      <c r="N113" s="216"/>
      <c r="O113" s="216"/>
      <c r="P113" s="216"/>
      <c r="Q113" s="216"/>
      <c r="R113" s="216"/>
      <c r="S113" s="216"/>
      <c r="T113" s="216"/>
      <c r="U113" s="216"/>
      <c r="V113" s="216"/>
      <c r="W113" s="216"/>
      <c r="X113" s="216"/>
      <c r="Y113" s="216"/>
      <c r="Z113" s="216"/>
      <c r="AA113" s="216"/>
      <c r="AB113" s="216"/>
      <c r="AC113" s="216"/>
      <c r="AD113" s="216"/>
    </row>
    <row r="114" ht="15.75" customHeight="1">
      <c r="A114" s="216" t="s">
        <v>379</v>
      </c>
      <c r="B114" s="216">
        <v>0.02</v>
      </c>
      <c r="C114" s="216"/>
      <c r="D114" s="216"/>
      <c r="E114" s="216"/>
      <c r="F114" s="216"/>
      <c r="G114" s="216"/>
      <c r="H114" s="216"/>
      <c r="I114" s="216"/>
      <c r="J114" s="216"/>
      <c r="K114" s="216"/>
      <c r="L114" s="216"/>
      <c r="M114" s="216"/>
      <c r="N114" s="216"/>
      <c r="O114" s="216"/>
      <c r="P114" s="216"/>
      <c r="Q114" s="216"/>
      <c r="R114" s="216"/>
      <c r="S114" s="216"/>
      <c r="T114" s="216"/>
      <c r="U114" s="216"/>
      <c r="V114" s="216"/>
      <c r="W114" s="216"/>
      <c r="X114" s="216"/>
      <c r="Y114" s="216"/>
      <c r="Z114" s="216"/>
      <c r="AA114" s="216"/>
      <c r="AB114" s="216"/>
      <c r="AC114" s="216"/>
      <c r="AD114" s="216"/>
    </row>
    <row r="115" ht="15.75" customHeight="1">
      <c r="A115" s="216" t="s">
        <v>380</v>
      </c>
      <c r="B115" s="216">
        <v>0.027</v>
      </c>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row>
    <row r="116" ht="15.75" customHeight="1">
      <c r="A116" s="216" t="s">
        <v>381</v>
      </c>
      <c r="B116" s="216">
        <v>0.05</v>
      </c>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row>
    <row r="117" ht="15.75" customHeight="1">
      <c r="A117" s="216" t="s">
        <v>382</v>
      </c>
      <c r="B117" s="216">
        <v>0.057</v>
      </c>
      <c r="C117" s="216"/>
      <c r="D117" s="216"/>
      <c r="E117" s="216"/>
      <c r="F117" s="216"/>
      <c r="G117" s="216"/>
      <c r="H117" s="216"/>
      <c r="I117" s="216"/>
      <c r="J117" s="216"/>
      <c r="K117" s="216"/>
      <c r="L117" s="216"/>
      <c r="M117" s="216"/>
      <c r="N117" s="216"/>
      <c r="O117" s="216"/>
      <c r="P117" s="216"/>
      <c r="Q117" s="216"/>
      <c r="R117" s="216"/>
      <c r="S117" s="216"/>
      <c r="T117" s="216"/>
      <c r="U117" s="216"/>
      <c r="V117" s="216"/>
      <c r="W117" s="216"/>
      <c r="X117" s="216"/>
      <c r="Y117" s="216"/>
      <c r="Z117" s="216"/>
      <c r="AA117" s="216"/>
      <c r="AB117" s="216"/>
      <c r="AC117" s="216"/>
      <c r="AD117" s="216"/>
    </row>
    <row r="118" ht="15.75" customHeight="1">
      <c r="A118" s="216" t="s">
        <v>383</v>
      </c>
      <c r="B118" s="216">
        <v>0.068</v>
      </c>
      <c r="C118" s="216"/>
      <c r="D118" s="216"/>
      <c r="E118" s="216"/>
      <c r="F118" s="216"/>
      <c r="G118" s="216"/>
      <c r="H118" s="216"/>
      <c r="I118" s="216"/>
      <c r="J118" s="216"/>
      <c r="K118" s="216"/>
      <c r="L118" s="216"/>
      <c r="M118" s="216"/>
      <c r="N118" s="216"/>
      <c r="O118" s="216"/>
      <c r="P118" s="216"/>
      <c r="Q118" s="216"/>
      <c r="R118" s="216"/>
      <c r="S118" s="216"/>
      <c r="T118" s="216"/>
      <c r="U118" s="216"/>
      <c r="V118" s="216"/>
      <c r="W118" s="216"/>
      <c r="X118" s="216"/>
      <c r="Y118" s="216"/>
      <c r="Z118" s="216"/>
      <c r="AA118" s="216"/>
      <c r="AB118" s="216"/>
      <c r="AC118" s="216"/>
      <c r="AD118" s="216"/>
    </row>
    <row r="119" ht="15.75" customHeight="1">
      <c r="A119" s="216" t="s">
        <v>384</v>
      </c>
      <c r="B119" s="216">
        <v>0.065</v>
      </c>
      <c r="C119" s="216"/>
      <c r="D119" s="216"/>
      <c r="E119" s="216"/>
      <c r="F119" s="216"/>
      <c r="G119" s="216"/>
      <c r="H119" s="216"/>
      <c r="I119" s="216"/>
      <c r="J119" s="216"/>
      <c r="K119" s="216"/>
      <c r="L119" s="216"/>
      <c r="M119" s="216"/>
      <c r="N119" s="216"/>
      <c r="O119" s="216"/>
      <c r="P119" s="216"/>
      <c r="Q119" s="216"/>
      <c r="R119" s="216"/>
      <c r="S119" s="216"/>
      <c r="T119" s="216"/>
      <c r="U119" s="216"/>
      <c r="V119" s="216"/>
      <c r="W119" s="216"/>
      <c r="X119" s="216"/>
      <c r="Y119" s="216"/>
      <c r="Z119" s="216"/>
      <c r="AA119" s="216"/>
      <c r="AB119" s="216"/>
      <c r="AC119" s="216"/>
      <c r="AD119" s="216"/>
    </row>
    <row r="120" ht="15.75" customHeight="1">
      <c r="A120" s="216" t="s">
        <v>385</v>
      </c>
      <c r="B120" s="216">
        <v>0.061</v>
      </c>
      <c r="C120" s="216"/>
      <c r="D120" s="216"/>
      <c r="E120" s="216"/>
      <c r="F120" s="216"/>
      <c r="G120" s="216"/>
      <c r="H120" s="216"/>
      <c r="I120" s="216"/>
      <c r="J120" s="216"/>
      <c r="K120" s="216"/>
      <c r="L120" s="216"/>
      <c r="M120" s="216"/>
      <c r="N120" s="216"/>
      <c r="O120" s="216"/>
      <c r="P120" s="216"/>
      <c r="Q120" s="216"/>
      <c r="R120" s="216"/>
      <c r="S120" s="216"/>
      <c r="T120" s="216"/>
      <c r="U120" s="216"/>
      <c r="V120" s="216"/>
      <c r="W120" s="216"/>
      <c r="X120" s="216"/>
      <c r="Y120" s="216"/>
      <c r="Z120" s="216"/>
      <c r="AA120" s="216"/>
      <c r="AB120" s="216"/>
      <c r="AC120" s="216"/>
      <c r="AD120" s="216"/>
    </row>
    <row r="121" ht="15.75" customHeight="1">
      <c r="A121" s="216" t="s">
        <v>386</v>
      </c>
      <c r="B121" s="216">
        <v>0.07</v>
      </c>
      <c r="C121" s="216"/>
      <c r="D121" s="216"/>
      <c r="E121" s="216"/>
      <c r="F121" s="216"/>
      <c r="G121" s="216"/>
      <c r="H121" s="216"/>
      <c r="I121" s="216"/>
      <c r="J121" s="216"/>
      <c r="K121" s="216"/>
      <c r="L121" s="216"/>
      <c r="M121" s="216"/>
      <c r="N121" s="216"/>
      <c r="O121" s="216"/>
      <c r="P121" s="216"/>
      <c r="Q121" s="216"/>
      <c r="R121" s="216"/>
      <c r="S121" s="216"/>
      <c r="T121" s="216"/>
      <c r="U121" s="216"/>
      <c r="V121" s="216"/>
      <c r="W121" s="216"/>
      <c r="X121" s="216"/>
      <c r="Y121" s="216"/>
      <c r="Z121" s="216"/>
      <c r="AA121" s="216"/>
      <c r="AB121" s="216"/>
      <c r="AC121" s="216"/>
      <c r="AD121" s="216"/>
    </row>
    <row r="122" ht="15.75" customHeight="1">
      <c r="A122" s="216" t="s">
        <v>387</v>
      </c>
      <c r="B122" s="216">
        <v>0.037</v>
      </c>
      <c r="C122" s="216"/>
      <c r="D122" s="216"/>
      <c r="E122" s="216"/>
      <c r="F122" s="216"/>
      <c r="G122" s="216"/>
      <c r="H122" s="216"/>
      <c r="I122" s="216"/>
      <c r="J122" s="216"/>
      <c r="K122" s="216"/>
      <c r="L122" s="216"/>
      <c r="M122" s="216"/>
      <c r="N122" s="216"/>
      <c r="O122" s="216"/>
      <c r="P122" s="216"/>
      <c r="Q122" s="216"/>
      <c r="R122" s="216"/>
      <c r="S122" s="216"/>
      <c r="T122" s="216"/>
      <c r="U122" s="216"/>
      <c r="V122" s="216"/>
      <c r="W122" s="216"/>
      <c r="X122" s="216"/>
      <c r="Y122" s="216"/>
      <c r="Z122" s="216"/>
      <c r="AA122" s="216"/>
      <c r="AB122" s="216"/>
      <c r="AC122" s="216"/>
      <c r="AD122" s="216"/>
    </row>
    <row r="123" ht="15.75" customHeight="1">
      <c r="A123" s="216" t="s">
        <v>388</v>
      </c>
      <c r="B123" s="216">
        <v>0.036</v>
      </c>
      <c r="C123" s="216"/>
      <c r="D123" s="216"/>
      <c r="E123" s="216"/>
      <c r="F123" s="216"/>
      <c r="G123" s="216"/>
      <c r="H123" s="216"/>
      <c r="I123" s="216"/>
      <c r="J123" s="216"/>
      <c r="K123" s="216"/>
      <c r="L123" s="216"/>
      <c r="M123" s="216"/>
      <c r="N123" s="216"/>
      <c r="O123" s="216"/>
      <c r="P123" s="216"/>
      <c r="Q123" s="216"/>
      <c r="R123" s="216"/>
      <c r="S123" s="216"/>
      <c r="T123" s="216"/>
      <c r="U123" s="216"/>
      <c r="V123" s="216"/>
      <c r="W123" s="216"/>
      <c r="X123" s="216"/>
      <c r="Y123" s="216"/>
      <c r="Z123" s="216"/>
      <c r="AA123" s="216"/>
      <c r="AB123" s="216"/>
      <c r="AC123" s="216"/>
      <c r="AD123" s="216"/>
    </row>
    <row r="124" ht="15.75" customHeight="1">
      <c r="A124" s="216" t="s">
        <v>389</v>
      </c>
      <c r="B124" s="216">
        <v>0.064</v>
      </c>
      <c r="C124" s="216"/>
      <c r="D124" s="216"/>
      <c r="E124" s="216"/>
      <c r="F124" s="216"/>
      <c r="G124" s="216"/>
      <c r="H124" s="216"/>
      <c r="I124" s="216"/>
      <c r="J124" s="216"/>
      <c r="K124" s="216"/>
      <c r="L124" s="216"/>
      <c r="M124" s="216"/>
      <c r="N124" s="216"/>
      <c r="O124" s="216"/>
      <c r="P124" s="216"/>
      <c r="Q124" s="216"/>
      <c r="R124" s="216"/>
      <c r="S124" s="216"/>
      <c r="T124" s="216"/>
      <c r="U124" s="216"/>
      <c r="V124" s="216"/>
      <c r="W124" s="216"/>
      <c r="X124" s="216"/>
      <c r="Y124" s="216"/>
      <c r="Z124" s="216"/>
      <c r="AA124" s="216"/>
      <c r="AB124" s="216"/>
      <c r="AC124" s="216"/>
      <c r="AD124" s="216"/>
    </row>
    <row r="125" ht="15.75" customHeight="1">
      <c r="A125" s="216" t="s">
        <v>390</v>
      </c>
      <c r="B125" s="216">
        <v>0.025</v>
      </c>
      <c r="C125" s="216"/>
      <c r="D125" s="216"/>
      <c r="E125" s="216"/>
      <c r="F125" s="216"/>
      <c r="G125" s="216"/>
      <c r="H125" s="216"/>
      <c r="I125" s="216"/>
      <c r="J125" s="216"/>
      <c r="K125" s="216"/>
      <c r="L125" s="216"/>
      <c r="M125" s="216"/>
      <c r="N125" s="216"/>
      <c r="O125" s="216"/>
      <c r="P125" s="216"/>
      <c r="Q125" s="216"/>
      <c r="R125" s="216"/>
      <c r="S125" s="216"/>
      <c r="T125" s="216"/>
      <c r="U125" s="216"/>
      <c r="V125" s="216"/>
      <c r="W125" s="216"/>
      <c r="X125" s="216"/>
      <c r="Y125" s="216"/>
      <c r="Z125" s="216"/>
      <c r="AA125" s="216"/>
      <c r="AB125" s="216"/>
      <c r="AC125" s="216"/>
      <c r="AD125" s="216"/>
    </row>
    <row r="126" ht="15.75" customHeight="1">
      <c r="A126" s="216" t="s">
        <v>391</v>
      </c>
      <c r="B126" s="216">
        <v>0.097</v>
      </c>
      <c r="C126" s="216"/>
      <c r="D126" s="216"/>
      <c r="E126" s="216"/>
      <c r="F126" s="216"/>
      <c r="G126" s="216"/>
      <c r="H126" s="216"/>
      <c r="I126" s="216"/>
      <c r="J126" s="216"/>
      <c r="K126" s="216"/>
      <c r="L126" s="216"/>
      <c r="M126" s="216"/>
      <c r="N126" s="216"/>
      <c r="O126" s="216"/>
      <c r="P126" s="216"/>
      <c r="Q126" s="216"/>
      <c r="R126" s="216"/>
      <c r="S126" s="216"/>
      <c r="T126" s="216"/>
      <c r="U126" s="216"/>
      <c r="V126" s="216"/>
      <c r="W126" s="216"/>
      <c r="X126" s="216"/>
      <c r="Y126" s="216"/>
      <c r="Z126" s="216"/>
      <c r="AA126" s="216"/>
      <c r="AB126" s="216"/>
      <c r="AC126" s="216"/>
      <c r="AD126" s="216"/>
    </row>
    <row r="127" ht="15.75" customHeight="1">
      <c r="A127" s="216" t="s">
        <v>313</v>
      </c>
      <c r="B127" s="216">
        <v>0.254</v>
      </c>
      <c r="C127" s="216"/>
      <c r="D127" s="216"/>
      <c r="E127" s="216"/>
      <c r="F127" s="216"/>
      <c r="G127" s="216"/>
      <c r="H127" s="216"/>
      <c r="I127" s="216"/>
      <c r="J127" s="216"/>
      <c r="K127" s="216"/>
      <c r="L127" s="216"/>
      <c r="M127" s="216"/>
      <c r="N127" s="216"/>
      <c r="O127" s="216"/>
      <c r="P127" s="216"/>
      <c r="Q127" s="216"/>
      <c r="R127" s="216"/>
      <c r="S127" s="216"/>
      <c r="T127" s="216"/>
      <c r="U127" s="216"/>
      <c r="V127" s="216"/>
      <c r="W127" s="216"/>
      <c r="X127" s="216"/>
      <c r="Y127" s="216"/>
      <c r="Z127" s="216"/>
      <c r="AA127" s="216"/>
      <c r="AB127" s="216"/>
      <c r="AC127" s="216"/>
      <c r="AD127" s="216"/>
    </row>
    <row r="128" ht="15.75" customHeight="1">
      <c r="A128" s="216" t="s">
        <v>392</v>
      </c>
      <c r="B128" s="216">
        <v>0.151</v>
      </c>
      <c r="C128" s="216"/>
      <c r="D128" s="216"/>
      <c r="E128" s="216"/>
      <c r="F128" s="216"/>
      <c r="G128" s="216"/>
      <c r="H128" s="216"/>
      <c r="I128" s="216"/>
      <c r="J128" s="216"/>
      <c r="K128" s="216"/>
      <c r="L128" s="216"/>
      <c r="M128" s="216"/>
      <c r="N128" s="216"/>
      <c r="O128" s="216"/>
      <c r="P128" s="216"/>
      <c r="Q128" s="216"/>
      <c r="R128" s="216"/>
      <c r="S128" s="216"/>
      <c r="T128" s="216"/>
      <c r="U128" s="216"/>
      <c r="V128" s="216"/>
      <c r="W128" s="216"/>
      <c r="X128" s="216"/>
      <c r="Y128" s="216"/>
      <c r="Z128" s="216"/>
      <c r="AA128" s="216"/>
      <c r="AB128" s="216"/>
      <c r="AC128" s="216"/>
      <c r="AD128" s="216"/>
    </row>
    <row r="129" ht="15.75" customHeight="1">
      <c r="A129" s="216" t="s">
        <v>393</v>
      </c>
      <c r="B129" s="216">
        <v>0.097</v>
      </c>
      <c r="C129" s="216"/>
      <c r="D129" s="216"/>
      <c r="E129" s="216"/>
      <c r="F129" s="216"/>
      <c r="G129" s="216"/>
      <c r="H129" s="216"/>
      <c r="I129" s="216"/>
      <c r="J129" s="216"/>
      <c r="K129" s="216"/>
      <c r="L129" s="216"/>
      <c r="M129" s="216"/>
      <c r="N129" s="216"/>
      <c r="O129" s="216"/>
      <c r="P129" s="216"/>
      <c r="Q129" s="216"/>
      <c r="R129" s="216"/>
      <c r="S129" s="216"/>
      <c r="T129" s="216"/>
      <c r="U129" s="216"/>
      <c r="V129" s="216"/>
      <c r="W129" s="216"/>
      <c r="X129" s="216"/>
      <c r="Y129" s="216"/>
      <c r="Z129" s="216"/>
      <c r="AA129" s="216"/>
      <c r="AB129" s="216"/>
      <c r="AC129" s="216"/>
      <c r="AD129" s="216"/>
    </row>
    <row r="130" ht="15.75" customHeight="1">
      <c r="A130" s="216" t="s">
        <v>394</v>
      </c>
      <c r="B130" s="216">
        <v>0.063</v>
      </c>
      <c r="C130" s="216"/>
      <c r="D130" s="216"/>
      <c r="E130" s="216"/>
      <c r="F130" s="216"/>
      <c r="G130" s="216"/>
      <c r="H130" s="216"/>
      <c r="I130" s="216"/>
      <c r="J130" s="216"/>
      <c r="K130" s="216"/>
      <c r="L130" s="216"/>
      <c r="M130" s="216"/>
      <c r="N130" s="216"/>
      <c r="O130" s="216"/>
      <c r="P130" s="216"/>
      <c r="Q130" s="216"/>
      <c r="R130" s="216"/>
      <c r="S130" s="216"/>
      <c r="T130" s="216"/>
      <c r="U130" s="216"/>
      <c r="V130" s="216"/>
      <c r="W130" s="216"/>
      <c r="X130" s="216"/>
      <c r="Y130" s="216"/>
      <c r="Z130" s="216"/>
      <c r="AA130" s="216"/>
      <c r="AB130" s="216"/>
      <c r="AC130" s="216"/>
      <c r="AD130" s="216"/>
    </row>
    <row r="131" ht="15.75" customHeight="1">
      <c r="A131" s="216" t="s">
        <v>345</v>
      </c>
      <c r="B131" s="216">
        <v>0.051</v>
      </c>
      <c r="C131" s="216"/>
      <c r="D131" s="216"/>
      <c r="E131" s="216"/>
      <c r="F131" s="216"/>
      <c r="G131" s="216"/>
      <c r="H131" s="216"/>
      <c r="I131" s="216"/>
      <c r="J131" s="216"/>
      <c r="K131" s="216"/>
      <c r="L131" s="216"/>
      <c r="M131" s="216"/>
      <c r="N131" s="216"/>
      <c r="O131" s="216"/>
      <c r="P131" s="216"/>
      <c r="Q131" s="216"/>
      <c r="R131" s="216"/>
      <c r="S131" s="216"/>
      <c r="T131" s="216"/>
      <c r="U131" s="216"/>
      <c r="V131" s="216"/>
      <c r="W131" s="216"/>
      <c r="X131" s="216"/>
      <c r="Y131" s="216"/>
      <c r="Z131" s="216"/>
      <c r="AA131" s="216"/>
      <c r="AB131" s="216"/>
      <c r="AC131" s="216"/>
      <c r="AD131" s="216"/>
    </row>
    <row r="132" ht="15.75" customHeight="1">
      <c r="A132" s="216" t="s">
        <v>395</v>
      </c>
      <c r="B132" s="216">
        <v>0.038</v>
      </c>
      <c r="C132" s="216"/>
      <c r="D132" s="216"/>
      <c r="E132" s="216"/>
      <c r="F132" s="216"/>
      <c r="G132" s="216"/>
      <c r="H132" s="216"/>
      <c r="I132" s="216"/>
      <c r="J132" s="216"/>
      <c r="K132" s="216"/>
      <c r="L132" s="216"/>
      <c r="M132" s="216"/>
      <c r="N132" s="216"/>
      <c r="O132" s="216"/>
      <c r="P132" s="216"/>
      <c r="Q132" s="216"/>
      <c r="R132" s="216"/>
      <c r="S132" s="216"/>
      <c r="T132" s="216"/>
      <c r="U132" s="216"/>
      <c r="V132" s="216"/>
      <c r="W132" s="216"/>
      <c r="X132" s="216"/>
      <c r="Y132" s="216"/>
      <c r="Z132" s="216"/>
      <c r="AA132" s="216"/>
      <c r="AB132" s="216"/>
      <c r="AC132" s="216"/>
      <c r="AD132" s="216"/>
    </row>
    <row r="133" ht="15.75" customHeight="1">
      <c r="A133" s="216" t="s">
        <v>396</v>
      </c>
      <c r="B133" s="216">
        <v>0.043</v>
      </c>
      <c r="C133" s="216"/>
      <c r="D133" s="216"/>
      <c r="E133" s="216"/>
      <c r="F133" s="216"/>
      <c r="G133" s="216"/>
      <c r="H133" s="216"/>
      <c r="I133" s="216"/>
      <c r="J133" s="216"/>
      <c r="K133" s="216"/>
      <c r="L133" s="216"/>
      <c r="M133" s="216"/>
      <c r="N133" s="216"/>
      <c r="O133" s="216"/>
      <c r="P133" s="216"/>
      <c r="Q133" s="216"/>
      <c r="R133" s="216"/>
      <c r="S133" s="216"/>
      <c r="T133" s="216"/>
      <c r="U133" s="216"/>
      <c r="V133" s="216"/>
      <c r="W133" s="216"/>
      <c r="X133" s="216"/>
      <c r="Y133" s="216"/>
      <c r="Z133" s="216"/>
      <c r="AA133" s="216"/>
      <c r="AB133" s="216"/>
      <c r="AC133" s="216"/>
      <c r="AD133" s="216"/>
    </row>
    <row r="134" ht="15.75" customHeight="1">
      <c r="A134" s="216" t="s">
        <v>397</v>
      </c>
      <c r="B134" s="216">
        <v>0.052</v>
      </c>
      <c r="C134" s="216"/>
      <c r="D134" s="216"/>
      <c r="E134" s="216"/>
      <c r="F134" s="216"/>
      <c r="G134" s="216"/>
      <c r="H134" s="216"/>
      <c r="I134" s="216"/>
      <c r="J134" s="216"/>
      <c r="K134" s="216"/>
      <c r="L134" s="216"/>
      <c r="M134" s="216"/>
      <c r="N134" s="216"/>
      <c r="O134" s="216"/>
      <c r="P134" s="216"/>
      <c r="Q134" s="216"/>
      <c r="R134" s="216"/>
      <c r="S134" s="216"/>
      <c r="T134" s="216"/>
      <c r="U134" s="216"/>
      <c r="V134" s="216"/>
      <c r="W134" s="216"/>
      <c r="X134" s="216"/>
      <c r="Y134" s="216"/>
      <c r="Z134" s="216"/>
      <c r="AA134" s="216"/>
      <c r="AB134" s="216"/>
      <c r="AC134" s="216"/>
      <c r="AD134" s="216"/>
    </row>
    <row r="135" ht="15.75" customHeight="1">
      <c r="A135" s="216" t="s">
        <v>398</v>
      </c>
      <c r="B135" s="216">
        <v>0.038</v>
      </c>
      <c r="C135" s="216"/>
      <c r="D135" s="216"/>
      <c r="E135" s="216"/>
      <c r="F135" s="216"/>
      <c r="G135" s="216"/>
      <c r="H135" s="216"/>
      <c r="I135" s="216"/>
      <c r="J135" s="216"/>
      <c r="K135" s="216"/>
      <c r="L135" s="216"/>
      <c r="M135" s="216"/>
      <c r="N135" s="216"/>
      <c r="O135" s="216"/>
      <c r="P135" s="216"/>
      <c r="Q135" s="216"/>
      <c r="R135" s="216"/>
      <c r="S135" s="216"/>
      <c r="T135" s="216"/>
      <c r="U135" s="216"/>
      <c r="V135" s="216"/>
      <c r="W135" s="216"/>
      <c r="X135" s="216"/>
      <c r="Y135" s="216"/>
      <c r="Z135" s="216"/>
      <c r="AA135" s="216"/>
      <c r="AB135" s="216"/>
      <c r="AC135" s="216"/>
      <c r="AD135" s="216"/>
    </row>
    <row r="136" ht="15.75" customHeight="1">
      <c r="A136" s="216" t="s">
        <v>399</v>
      </c>
      <c r="B136" s="216">
        <v>0.107</v>
      </c>
      <c r="C136" s="216"/>
      <c r="D136" s="216"/>
      <c r="E136" s="216"/>
      <c r="F136" s="216"/>
      <c r="G136" s="216"/>
      <c r="H136" s="216"/>
      <c r="I136" s="216"/>
      <c r="J136" s="216"/>
      <c r="K136" s="216"/>
      <c r="L136" s="216"/>
      <c r="M136" s="216"/>
      <c r="N136" s="216"/>
      <c r="O136" s="216"/>
      <c r="P136" s="216"/>
      <c r="Q136" s="216"/>
      <c r="R136" s="216"/>
      <c r="S136" s="216"/>
      <c r="T136" s="216"/>
      <c r="U136" s="216"/>
      <c r="V136" s="216"/>
      <c r="W136" s="216"/>
      <c r="X136" s="216"/>
      <c r="Y136" s="216"/>
      <c r="Z136" s="216"/>
      <c r="AA136" s="216"/>
      <c r="AB136" s="216"/>
      <c r="AC136" s="216"/>
      <c r="AD136" s="216"/>
    </row>
    <row r="137" ht="15.75" customHeight="1">
      <c r="A137" s="216" t="s">
        <v>400</v>
      </c>
      <c r="B137" s="216">
        <v>0.064</v>
      </c>
      <c r="C137" s="216"/>
      <c r="D137" s="216"/>
      <c r="E137" s="216"/>
      <c r="F137" s="216"/>
      <c r="G137" s="216"/>
      <c r="H137" s="216"/>
      <c r="I137" s="216"/>
      <c r="J137" s="216"/>
      <c r="K137" s="216"/>
      <c r="L137" s="216"/>
      <c r="M137" s="216"/>
      <c r="N137" s="216"/>
      <c r="O137" s="216"/>
      <c r="P137" s="216"/>
      <c r="Q137" s="216"/>
      <c r="R137" s="216"/>
      <c r="S137" s="216"/>
      <c r="T137" s="216"/>
      <c r="U137" s="216"/>
      <c r="V137" s="216"/>
      <c r="W137" s="216"/>
      <c r="X137" s="216"/>
      <c r="Y137" s="216"/>
      <c r="Z137" s="216"/>
      <c r="AA137" s="216"/>
      <c r="AB137" s="216"/>
      <c r="AC137" s="216"/>
      <c r="AD137" s="216"/>
    </row>
    <row r="138" ht="15.75" customHeight="1">
      <c r="A138" s="216" t="s">
        <v>401</v>
      </c>
      <c r="B138" s="216">
        <v>0.1</v>
      </c>
      <c r="C138" s="216"/>
      <c r="D138" s="216"/>
      <c r="E138" s="216"/>
      <c r="F138" s="216"/>
      <c r="G138" s="216"/>
      <c r="H138" s="216"/>
      <c r="I138" s="216"/>
      <c r="J138" s="216"/>
      <c r="K138" s="216"/>
      <c r="L138" s="216"/>
      <c r="M138" s="216"/>
      <c r="N138" s="216"/>
      <c r="O138" s="216"/>
      <c r="P138" s="216"/>
      <c r="Q138" s="216"/>
      <c r="R138" s="216"/>
      <c r="S138" s="216"/>
      <c r="T138" s="216"/>
      <c r="U138" s="216"/>
      <c r="V138" s="216"/>
      <c r="W138" s="216"/>
      <c r="X138" s="216"/>
      <c r="Y138" s="216"/>
      <c r="Z138" s="216"/>
      <c r="AA138" s="216"/>
      <c r="AB138" s="216"/>
      <c r="AC138" s="216"/>
      <c r="AD138" s="216"/>
    </row>
    <row r="139" ht="15.75" customHeight="1">
      <c r="A139" s="216" t="s">
        <v>402</v>
      </c>
      <c r="B139" s="216">
        <v>0.16</v>
      </c>
      <c r="C139" s="216"/>
      <c r="D139" s="216"/>
      <c r="E139" s="216"/>
      <c r="F139" s="216"/>
      <c r="G139" s="216"/>
      <c r="H139" s="216"/>
      <c r="I139" s="216"/>
      <c r="J139" s="216"/>
      <c r="K139" s="216"/>
      <c r="L139" s="216"/>
      <c r="M139" s="216"/>
      <c r="N139" s="216"/>
      <c r="O139" s="216"/>
      <c r="P139" s="216"/>
      <c r="Q139" s="216"/>
      <c r="R139" s="216"/>
      <c r="S139" s="216"/>
      <c r="T139" s="216"/>
      <c r="U139" s="216"/>
      <c r="V139" s="216"/>
      <c r="W139" s="216"/>
      <c r="X139" s="216"/>
      <c r="Y139" s="216"/>
      <c r="Z139" s="216"/>
      <c r="AA139" s="216"/>
      <c r="AB139" s="216"/>
      <c r="AC139" s="216"/>
      <c r="AD139" s="216"/>
    </row>
    <row r="140" ht="15.75" customHeight="1">
      <c r="A140" s="216" t="s">
        <v>403</v>
      </c>
      <c r="B140" s="216">
        <v>0.086</v>
      </c>
      <c r="C140" s="216"/>
      <c r="D140" s="216"/>
      <c r="E140" s="216"/>
      <c r="F140" s="216"/>
      <c r="G140" s="216"/>
      <c r="H140" s="216"/>
      <c r="I140" s="216"/>
      <c r="J140" s="216"/>
      <c r="K140" s="216"/>
      <c r="L140" s="216"/>
      <c r="M140" s="216"/>
      <c r="N140" s="216"/>
      <c r="O140" s="216"/>
      <c r="P140" s="216"/>
      <c r="Q140" s="216"/>
      <c r="R140" s="216"/>
      <c r="S140" s="216"/>
      <c r="T140" s="216"/>
      <c r="U140" s="216"/>
      <c r="V140" s="216"/>
      <c r="W140" s="216"/>
      <c r="X140" s="216"/>
      <c r="Y140" s="216"/>
      <c r="Z140" s="216"/>
      <c r="AA140" s="216"/>
      <c r="AB140" s="216"/>
      <c r="AC140" s="216"/>
      <c r="AD140" s="216"/>
    </row>
    <row r="141" ht="15.75" customHeight="1">
      <c r="A141" s="216" t="s">
        <v>404</v>
      </c>
      <c r="B141" s="216">
        <v>0.11</v>
      </c>
      <c r="C141" s="216"/>
      <c r="D141" s="216"/>
      <c r="E141" s="216"/>
      <c r="F141" s="216"/>
      <c r="G141" s="216"/>
      <c r="H141" s="216"/>
      <c r="I141" s="216"/>
      <c r="J141" s="216"/>
      <c r="K141" s="216"/>
      <c r="L141" s="216"/>
      <c r="M141" s="216"/>
      <c r="N141" s="216"/>
      <c r="O141" s="216"/>
      <c r="P141" s="216"/>
      <c r="Q141" s="216"/>
      <c r="R141" s="216"/>
      <c r="S141" s="216"/>
      <c r="T141" s="216"/>
      <c r="U141" s="216"/>
      <c r="V141" s="216"/>
      <c r="W141" s="216"/>
      <c r="X141" s="216"/>
      <c r="Y141" s="216"/>
      <c r="Z141" s="216"/>
      <c r="AA141" s="216"/>
      <c r="AB141" s="216"/>
      <c r="AC141" s="216"/>
      <c r="AD141" s="216"/>
    </row>
    <row r="142" ht="15.75" customHeight="1">
      <c r="A142" s="216" t="s">
        <v>405</v>
      </c>
      <c r="B142" s="216">
        <v>0.07</v>
      </c>
      <c r="C142" s="216"/>
      <c r="D142" s="216"/>
      <c r="E142" s="216"/>
      <c r="F142" s="216"/>
      <c r="G142" s="216"/>
      <c r="H142" s="216"/>
      <c r="I142" s="216"/>
      <c r="J142" s="216"/>
      <c r="K142" s="216"/>
      <c r="L142" s="216"/>
      <c r="M142" s="216"/>
      <c r="N142" s="216"/>
      <c r="O142" s="216"/>
      <c r="P142" s="216"/>
      <c r="Q142" s="216"/>
      <c r="R142" s="216"/>
      <c r="S142" s="216"/>
      <c r="T142" s="216"/>
      <c r="U142" s="216"/>
      <c r="V142" s="216"/>
      <c r="W142" s="216"/>
      <c r="X142" s="216"/>
      <c r="Y142" s="216"/>
      <c r="Z142" s="216"/>
      <c r="AA142" s="216"/>
      <c r="AB142" s="216"/>
      <c r="AC142" s="216"/>
      <c r="AD142" s="216"/>
    </row>
    <row r="143" ht="15.75" customHeight="1">
      <c r="A143" s="216" t="s">
        <v>406</v>
      </c>
      <c r="B143" s="216">
        <v>0.061</v>
      </c>
      <c r="C143" s="216"/>
      <c r="D143" s="216"/>
      <c r="E143" s="216"/>
      <c r="F143" s="216"/>
      <c r="G143" s="216"/>
      <c r="H143" s="216"/>
      <c r="I143" s="216"/>
      <c r="J143" s="216"/>
      <c r="K143" s="216"/>
      <c r="L143" s="216"/>
      <c r="M143" s="216"/>
      <c r="N143" s="216"/>
      <c r="O143" s="216"/>
      <c r="P143" s="216"/>
      <c r="Q143" s="216"/>
      <c r="R143" s="216"/>
      <c r="S143" s="216"/>
      <c r="T143" s="216"/>
      <c r="U143" s="216"/>
      <c r="V143" s="216"/>
      <c r="W143" s="216"/>
      <c r="X143" s="216"/>
      <c r="Y143" s="216"/>
      <c r="Z143" s="216"/>
      <c r="AA143" s="216"/>
      <c r="AB143" s="216"/>
      <c r="AC143" s="216"/>
      <c r="AD143" s="216"/>
    </row>
    <row r="144" ht="15.75" customHeight="1">
      <c r="A144" s="216" t="s">
        <v>407</v>
      </c>
      <c r="B144" s="216">
        <v>0.101</v>
      </c>
      <c r="C144" s="216"/>
      <c r="D144" s="216"/>
      <c r="E144" s="216"/>
      <c r="F144" s="216"/>
      <c r="G144" s="216"/>
      <c r="H144" s="216"/>
      <c r="I144" s="216"/>
      <c r="J144" s="216"/>
      <c r="K144" s="216"/>
      <c r="L144" s="216"/>
      <c r="M144" s="216"/>
      <c r="N144" s="216"/>
      <c r="O144" s="216"/>
      <c r="P144" s="216"/>
      <c r="Q144" s="216"/>
      <c r="R144" s="216"/>
      <c r="S144" s="216"/>
      <c r="T144" s="216"/>
      <c r="U144" s="216"/>
      <c r="V144" s="216"/>
      <c r="W144" s="216"/>
      <c r="X144" s="216"/>
      <c r="Y144" s="216"/>
      <c r="Z144" s="216"/>
      <c r="AA144" s="216"/>
      <c r="AB144" s="216"/>
      <c r="AC144" s="216"/>
      <c r="AD144" s="216"/>
    </row>
    <row r="145" ht="15.75" customHeight="1">
      <c r="A145" s="216" t="s">
        <v>408</v>
      </c>
      <c r="B145" s="216">
        <v>0.14</v>
      </c>
      <c r="C145" s="216"/>
      <c r="D145" s="216"/>
      <c r="E145" s="216"/>
      <c r="F145" s="216"/>
      <c r="G145" s="216"/>
      <c r="H145" s="216"/>
      <c r="I145" s="216"/>
      <c r="J145" s="216"/>
      <c r="K145" s="216"/>
      <c r="L145" s="216"/>
      <c r="M145" s="216"/>
      <c r="N145" s="216"/>
      <c r="O145" s="216"/>
      <c r="P145" s="216"/>
      <c r="Q145" s="216"/>
      <c r="R145" s="216"/>
      <c r="S145" s="216"/>
      <c r="T145" s="216"/>
      <c r="U145" s="216"/>
      <c r="V145" s="216"/>
      <c r="W145" s="216"/>
      <c r="X145" s="216"/>
      <c r="Y145" s="216"/>
      <c r="Z145" s="216"/>
      <c r="AA145" s="216"/>
      <c r="AB145" s="216"/>
      <c r="AC145" s="216"/>
      <c r="AD145" s="216"/>
    </row>
    <row r="146" ht="15.75" customHeight="1">
      <c r="A146" s="216" t="s">
        <v>409</v>
      </c>
      <c r="B146" s="216">
        <v>0.12</v>
      </c>
      <c r="C146" s="216"/>
      <c r="D146" s="216"/>
      <c r="E146" s="216"/>
      <c r="F146" s="216"/>
      <c r="G146" s="216"/>
      <c r="H146" s="216"/>
      <c r="I146" s="216"/>
      <c r="J146" s="216"/>
      <c r="K146" s="216"/>
      <c r="L146" s="216"/>
      <c r="M146" s="216"/>
      <c r="N146" s="216"/>
      <c r="O146" s="216"/>
      <c r="P146" s="216"/>
      <c r="Q146" s="216"/>
      <c r="R146" s="216"/>
      <c r="S146" s="216"/>
      <c r="T146" s="216"/>
      <c r="U146" s="216"/>
      <c r="V146" s="216"/>
      <c r="W146" s="216"/>
      <c r="X146" s="216"/>
      <c r="Y146" s="216"/>
      <c r="Z146" s="216"/>
      <c r="AA146" s="216"/>
      <c r="AB146" s="216"/>
      <c r="AC146" s="216"/>
      <c r="AD146" s="216"/>
    </row>
    <row r="147" ht="15.75" customHeight="1">
      <c r="A147" s="216" t="s">
        <v>410</v>
      </c>
      <c r="B147" s="216">
        <v>0.098</v>
      </c>
      <c r="C147" s="216"/>
      <c r="D147" s="216"/>
      <c r="E147" s="216"/>
      <c r="F147" s="216"/>
      <c r="G147" s="216"/>
      <c r="H147" s="216"/>
      <c r="I147" s="216"/>
      <c r="J147" s="216"/>
      <c r="K147" s="216"/>
      <c r="L147" s="216"/>
      <c r="M147" s="216"/>
      <c r="N147" s="216"/>
      <c r="O147" s="216"/>
      <c r="P147" s="216"/>
      <c r="Q147" s="216"/>
      <c r="R147" s="216"/>
      <c r="S147" s="216"/>
      <c r="T147" s="216"/>
      <c r="U147" s="216"/>
      <c r="V147" s="216"/>
      <c r="W147" s="216"/>
      <c r="X147" s="216"/>
      <c r="Y147" s="216"/>
      <c r="Z147" s="216"/>
      <c r="AA147" s="216"/>
      <c r="AB147" s="216"/>
      <c r="AC147" s="216"/>
      <c r="AD147" s="216"/>
    </row>
    <row r="148" ht="15.75" customHeight="1">
      <c r="A148" s="216" t="s">
        <v>411</v>
      </c>
      <c r="B148" s="216">
        <v>0.152</v>
      </c>
      <c r="C148" s="216"/>
      <c r="D148" s="216"/>
      <c r="E148" s="216"/>
      <c r="F148" s="216"/>
      <c r="G148" s="216"/>
      <c r="H148" s="216"/>
      <c r="I148" s="216"/>
      <c r="J148" s="216"/>
      <c r="K148" s="216"/>
      <c r="L148" s="216"/>
      <c r="M148" s="216"/>
      <c r="N148" s="216"/>
      <c r="O148" s="216"/>
      <c r="P148" s="216"/>
      <c r="Q148" s="216"/>
      <c r="R148" s="216"/>
      <c r="S148" s="216"/>
      <c r="T148" s="216"/>
      <c r="U148" s="216"/>
      <c r="V148" s="216"/>
      <c r="W148" s="216"/>
      <c r="X148" s="216"/>
      <c r="Y148" s="216"/>
      <c r="Z148" s="216"/>
      <c r="AA148" s="216"/>
      <c r="AB148" s="216"/>
      <c r="AC148" s="216"/>
      <c r="AD148" s="216"/>
    </row>
    <row r="149" ht="15.75" customHeight="1">
      <c r="A149" s="216" t="s">
        <v>412</v>
      </c>
      <c r="B149" s="216">
        <v>0.137</v>
      </c>
      <c r="C149" s="216"/>
      <c r="D149" s="216"/>
      <c r="E149" s="216"/>
      <c r="F149" s="216"/>
      <c r="G149" s="216"/>
      <c r="H149" s="216"/>
      <c r="I149" s="216"/>
      <c r="J149" s="216"/>
      <c r="K149" s="216"/>
      <c r="L149" s="216"/>
      <c r="M149" s="216"/>
      <c r="N149" s="216"/>
      <c r="O149" s="216"/>
      <c r="P149" s="216"/>
      <c r="Q149" s="216"/>
      <c r="R149" s="216"/>
      <c r="S149" s="216"/>
      <c r="T149" s="216"/>
      <c r="U149" s="216"/>
      <c r="V149" s="216"/>
      <c r="W149" s="216"/>
      <c r="X149" s="216"/>
      <c r="Y149" s="216"/>
      <c r="Z149" s="216"/>
      <c r="AA149" s="216"/>
      <c r="AB149" s="216"/>
      <c r="AC149" s="216"/>
      <c r="AD149" s="216"/>
    </row>
    <row r="150" ht="15.75" customHeight="1">
      <c r="A150" s="216" t="s">
        <v>413</v>
      </c>
      <c r="B150" s="216">
        <v>0.08</v>
      </c>
      <c r="C150" s="216"/>
      <c r="D150" s="216"/>
      <c r="E150" s="216"/>
      <c r="F150" s="216"/>
      <c r="G150" s="216"/>
      <c r="H150" s="216"/>
      <c r="I150" s="216"/>
      <c r="J150" s="216"/>
      <c r="K150" s="216"/>
      <c r="L150" s="216"/>
      <c r="M150" s="216"/>
      <c r="N150" s="216"/>
      <c r="O150" s="216"/>
      <c r="P150" s="216"/>
      <c r="Q150" s="216"/>
      <c r="R150" s="216"/>
      <c r="S150" s="216"/>
      <c r="T150" s="216"/>
      <c r="U150" s="216"/>
      <c r="V150" s="216"/>
      <c r="W150" s="216"/>
      <c r="X150" s="216"/>
      <c r="Y150" s="216"/>
      <c r="Z150" s="216"/>
      <c r="AA150" s="216"/>
      <c r="AB150" s="216"/>
      <c r="AC150" s="216"/>
      <c r="AD150" s="216"/>
    </row>
    <row r="151" ht="15.75" customHeight="1">
      <c r="A151" s="216" t="s">
        <v>414</v>
      </c>
      <c r="B151" s="216">
        <v>0.052</v>
      </c>
      <c r="C151" s="216"/>
      <c r="D151" s="216"/>
      <c r="E151" s="216"/>
      <c r="F151" s="216"/>
      <c r="G151" s="216"/>
      <c r="H151" s="216"/>
      <c r="I151" s="216"/>
      <c r="J151" s="216"/>
      <c r="K151" s="216"/>
      <c r="L151" s="216"/>
      <c r="M151" s="216"/>
      <c r="N151" s="216"/>
      <c r="O151" s="216"/>
      <c r="P151" s="216"/>
      <c r="Q151" s="216"/>
      <c r="R151" s="216"/>
      <c r="S151" s="216"/>
      <c r="T151" s="216"/>
      <c r="U151" s="216"/>
      <c r="V151" s="216"/>
      <c r="W151" s="216"/>
      <c r="X151" s="216"/>
      <c r="Y151" s="216"/>
      <c r="Z151" s="216"/>
      <c r="AA151" s="216"/>
      <c r="AB151" s="216"/>
      <c r="AC151" s="216"/>
      <c r="AD151" s="216"/>
    </row>
    <row r="152" ht="15.75" customHeight="1">
      <c r="A152" s="216" t="s">
        <v>415</v>
      </c>
      <c r="B152" s="216">
        <v>0.056</v>
      </c>
      <c r="C152" s="216"/>
      <c r="D152" s="216"/>
      <c r="E152" s="216"/>
      <c r="F152" s="216"/>
      <c r="G152" s="216"/>
      <c r="H152" s="216"/>
      <c r="I152" s="216"/>
      <c r="J152" s="216"/>
      <c r="K152" s="216"/>
      <c r="L152" s="216"/>
      <c r="M152" s="216"/>
      <c r="N152" s="216"/>
      <c r="O152" s="216"/>
      <c r="P152" s="216"/>
      <c r="Q152" s="216"/>
      <c r="R152" s="216"/>
      <c r="S152" s="216"/>
      <c r="T152" s="216"/>
      <c r="U152" s="216"/>
      <c r="V152" s="216"/>
      <c r="W152" s="216"/>
      <c r="X152" s="216"/>
      <c r="Y152" s="216"/>
      <c r="Z152" s="216"/>
      <c r="AA152" s="216"/>
      <c r="AB152" s="216"/>
      <c r="AC152" s="216"/>
      <c r="AD152" s="216"/>
    </row>
    <row r="153" ht="15.75" customHeight="1">
      <c r="A153" s="216" t="s">
        <v>416</v>
      </c>
      <c r="B153" s="216">
        <v>0.109</v>
      </c>
      <c r="C153" s="216"/>
      <c r="D153" s="216"/>
      <c r="E153" s="216"/>
      <c r="F153" s="216"/>
      <c r="G153" s="216"/>
      <c r="H153" s="216"/>
      <c r="I153" s="216"/>
      <c r="J153" s="216"/>
      <c r="K153" s="216"/>
      <c r="L153" s="216"/>
      <c r="M153" s="216"/>
      <c r="N153" s="216"/>
      <c r="O153" s="216"/>
      <c r="P153" s="216"/>
      <c r="Q153" s="216"/>
      <c r="R153" s="216"/>
      <c r="S153" s="216"/>
      <c r="T153" s="216"/>
      <c r="U153" s="216"/>
      <c r="V153" s="216"/>
      <c r="W153" s="216"/>
      <c r="X153" s="216"/>
      <c r="Y153" s="216"/>
      <c r="Z153" s="216"/>
      <c r="AA153" s="216"/>
      <c r="AB153" s="216"/>
      <c r="AC153" s="216"/>
      <c r="AD153" s="216"/>
    </row>
    <row r="154" ht="15.75" customHeight="1">
      <c r="A154" s="216" t="s">
        <v>417</v>
      </c>
      <c r="B154" s="216">
        <v>0.147</v>
      </c>
      <c r="C154" s="216"/>
      <c r="D154" s="216"/>
      <c r="E154" s="216"/>
      <c r="F154" s="216"/>
      <c r="G154" s="216"/>
      <c r="H154" s="216"/>
      <c r="I154" s="216"/>
      <c r="J154" s="216"/>
      <c r="K154" s="216"/>
      <c r="L154" s="216"/>
      <c r="M154" s="216"/>
      <c r="N154" s="216"/>
      <c r="O154" s="216"/>
      <c r="P154" s="216"/>
      <c r="Q154" s="216"/>
      <c r="R154" s="216"/>
      <c r="S154" s="216"/>
      <c r="T154" s="216"/>
      <c r="U154" s="216"/>
      <c r="V154" s="216"/>
      <c r="W154" s="216"/>
      <c r="X154" s="216"/>
      <c r="Y154" s="216"/>
      <c r="Z154" s="216"/>
      <c r="AA154" s="216"/>
      <c r="AB154" s="216"/>
      <c r="AC154" s="216"/>
      <c r="AD154" s="216"/>
    </row>
    <row r="155" ht="15.75" customHeight="1">
      <c r="A155" s="216" t="s">
        <v>418</v>
      </c>
      <c r="B155" s="216">
        <v>0.19</v>
      </c>
      <c r="C155" s="216"/>
      <c r="D155" s="216"/>
      <c r="E155" s="216"/>
      <c r="F155" s="216"/>
      <c r="G155" s="216"/>
      <c r="H155" s="216"/>
      <c r="I155" s="216"/>
      <c r="J155" s="216"/>
      <c r="K155" s="216"/>
      <c r="L155" s="216"/>
      <c r="M155" s="216"/>
      <c r="N155" s="216"/>
      <c r="O155" s="216"/>
      <c r="P155" s="216"/>
      <c r="Q155" s="216"/>
      <c r="R155" s="216"/>
      <c r="S155" s="216"/>
      <c r="T155" s="216"/>
      <c r="U155" s="216"/>
      <c r="V155" s="216"/>
      <c r="W155" s="216"/>
      <c r="X155" s="216"/>
      <c r="Y155" s="216"/>
      <c r="Z155" s="216"/>
      <c r="AA155" s="216"/>
      <c r="AB155" s="216"/>
      <c r="AC155" s="216"/>
      <c r="AD155" s="216"/>
    </row>
    <row r="156" ht="15.75" customHeight="1">
      <c r="A156" s="216" t="s">
        <v>419</v>
      </c>
      <c r="B156" s="216">
        <v>0.09</v>
      </c>
      <c r="C156" s="216"/>
      <c r="D156" s="216"/>
      <c r="E156" s="216"/>
      <c r="F156" s="216"/>
      <c r="G156" s="216"/>
      <c r="H156" s="216"/>
      <c r="I156" s="216"/>
      <c r="J156" s="216"/>
      <c r="K156" s="216"/>
      <c r="L156" s="216"/>
      <c r="M156" s="216"/>
      <c r="N156" s="216"/>
      <c r="O156" s="216"/>
      <c r="P156" s="216"/>
      <c r="Q156" s="216"/>
      <c r="R156" s="216"/>
      <c r="S156" s="216"/>
      <c r="T156" s="216"/>
      <c r="U156" s="216"/>
      <c r="V156" s="216"/>
      <c r="W156" s="216"/>
      <c r="X156" s="216"/>
      <c r="Y156" s="216"/>
      <c r="Z156" s="216"/>
      <c r="AA156" s="216"/>
      <c r="AB156" s="216"/>
      <c r="AC156" s="216"/>
      <c r="AD156" s="216"/>
    </row>
    <row r="157" ht="15.75" customHeight="1">
      <c r="A157" s="216" t="s">
        <v>420</v>
      </c>
      <c r="B157" s="216">
        <v>0.038</v>
      </c>
      <c r="C157" s="216"/>
      <c r="D157" s="216"/>
      <c r="E157" s="216"/>
      <c r="F157" s="216"/>
      <c r="G157" s="216"/>
      <c r="H157" s="216"/>
      <c r="I157" s="216"/>
      <c r="J157" s="216"/>
      <c r="K157" s="216"/>
      <c r="L157" s="216"/>
      <c r="M157" s="216"/>
      <c r="N157" s="216"/>
      <c r="O157" s="216"/>
      <c r="P157" s="216"/>
      <c r="Q157" s="216"/>
      <c r="R157" s="216"/>
      <c r="S157" s="216"/>
      <c r="T157" s="216"/>
      <c r="U157" s="216"/>
      <c r="V157" s="216"/>
      <c r="W157" s="216"/>
      <c r="X157" s="216"/>
      <c r="Y157" s="216"/>
      <c r="Z157" s="216"/>
      <c r="AA157" s="216"/>
      <c r="AB157" s="216"/>
      <c r="AC157" s="216"/>
      <c r="AD157" s="216"/>
    </row>
    <row r="158" ht="15.75" customHeight="1">
      <c r="A158" s="216" t="s">
        <v>421</v>
      </c>
      <c r="B158" s="216">
        <v>0.078</v>
      </c>
      <c r="C158" s="216"/>
      <c r="D158" s="216"/>
      <c r="E158" s="216"/>
      <c r="F158" s="216"/>
      <c r="G158" s="216"/>
      <c r="H158" s="216"/>
      <c r="I158" s="216"/>
      <c r="J158" s="216"/>
      <c r="K158" s="216"/>
      <c r="L158" s="216"/>
      <c r="M158" s="216"/>
      <c r="N158" s="216"/>
      <c r="O158" s="216"/>
      <c r="P158" s="216"/>
      <c r="Q158" s="216"/>
      <c r="R158" s="216"/>
      <c r="S158" s="216"/>
      <c r="T158" s="216"/>
      <c r="U158" s="216"/>
      <c r="V158" s="216"/>
      <c r="W158" s="216"/>
      <c r="X158" s="216"/>
      <c r="Y158" s="216"/>
      <c r="Z158" s="216"/>
      <c r="AA158" s="216"/>
      <c r="AB158" s="216"/>
      <c r="AC158" s="216"/>
      <c r="AD158" s="216"/>
    </row>
    <row r="159" ht="15.75" customHeight="1">
      <c r="A159" s="216" t="s">
        <v>422</v>
      </c>
      <c r="B159" s="216">
        <v>0.106</v>
      </c>
      <c r="C159" s="216"/>
      <c r="D159" s="216"/>
      <c r="E159" s="216"/>
      <c r="F159" s="216"/>
      <c r="G159" s="216"/>
      <c r="H159" s="216"/>
      <c r="I159" s="216"/>
      <c r="J159" s="216"/>
      <c r="K159" s="216"/>
      <c r="L159" s="216"/>
      <c r="M159" s="216"/>
      <c r="N159" s="216"/>
      <c r="O159" s="216"/>
      <c r="P159" s="216"/>
      <c r="Q159" s="216"/>
      <c r="R159" s="216"/>
      <c r="S159" s="216"/>
      <c r="T159" s="216"/>
      <c r="U159" s="216"/>
      <c r="V159" s="216"/>
      <c r="W159" s="216"/>
      <c r="X159" s="216"/>
      <c r="Y159" s="216"/>
      <c r="Z159" s="216"/>
      <c r="AA159" s="216"/>
      <c r="AB159" s="216"/>
      <c r="AC159" s="216"/>
      <c r="AD159" s="216"/>
    </row>
    <row r="160" ht="15.75" customHeight="1">
      <c r="A160" s="216" t="s">
        <v>423</v>
      </c>
      <c r="B160" s="216">
        <v>0.173</v>
      </c>
      <c r="C160" s="216"/>
      <c r="D160" s="216"/>
      <c r="E160" s="216"/>
      <c r="F160" s="216"/>
      <c r="G160" s="216"/>
      <c r="H160" s="216"/>
      <c r="I160" s="216"/>
      <c r="J160" s="216"/>
      <c r="K160" s="216"/>
      <c r="L160" s="216"/>
      <c r="M160" s="216"/>
      <c r="N160" s="216"/>
      <c r="O160" s="216"/>
      <c r="P160" s="216"/>
      <c r="Q160" s="216"/>
      <c r="R160" s="216"/>
      <c r="S160" s="216"/>
      <c r="T160" s="216"/>
      <c r="U160" s="216"/>
      <c r="V160" s="216"/>
      <c r="W160" s="216"/>
      <c r="X160" s="216"/>
      <c r="Y160" s="216"/>
      <c r="Z160" s="216"/>
      <c r="AA160" s="216"/>
      <c r="AB160" s="216"/>
      <c r="AC160" s="216"/>
      <c r="AD160" s="216"/>
    </row>
    <row r="161" ht="15.75" customHeight="1">
      <c r="A161" s="216" t="s">
        <v>424</v>
      </c>
      <c r="B161" s="216">
        <v>0.152</v>
      </c>
      <c r="C161" s="216"/>
      <c r="D161" s="216"/>
      <c r="E161" s="216"/>
      <c r="F161" s="216"/>
      <c r="G161" s="216"/>
      <c r="H161" s="216"/>
      <c r="I161" s="216"/>
      <c r="J161" s="216"/>
      <c r="K161" s="216"/>
      <c r="L161" s="216"/>
      <c r="M161" s="216"/>
      <c r="N161" s="216"/>
      <c r="O161" s="216"/>
      <c r="P161" s="216"/>
      <c r="Q161" s="216"/>
      <c r="R161" s="216"/>
      <c r="S161" s="216"/>
      <c r="T161" s="216"/>
      <c r="U161" s="216"/>
      <c r="V161" s="216"/>
      <c r="W161" s="216"/>
      <c r="X161" s="216"/>
      <c r="Y161" s="216"/>
      <c r="Z161" s="216"/>
      <c r="AA161" s="216"/>
      <c r="AB161" s="216"/>
      <c r="AC161" s="216"/>
      <c r="AD161" s="216"/>
    </row>
    <row r="162" ht="15.75" customHeight="1">
      <c r="A162" s="216" t="s">
        <v>425</v>
      </c>
      <c r="B162" s="216">
        <v>0.056</v>
      </c>
      <c r="C162" s="216"/>
      <c r="D162" s="216"/>
      <c r="E162" s="216"/>
      <c r="F162" s="216"/>
      <c r="G162" s="216"/>
      <c r="H162" s="216"/>
      <c r="I162" s="216"/>
      <c r="J162" s="216"/>
      <c r="K162" s="216"/>
      <c r="L162" s="216"/>
      <c r="M162" s="216"/>
      <c r="N162" s="216"/>
      <c r="O162" s="216"/>
      <c r="P162" s="216"/>
      <c r="Q162" s="216"/>
      <c r="R162" s="216"/>
      <c r="S162" s="216"/>
      <c r="T162" s="216"/>
      <c r="U162" s="216"/>
      <c r="V162" s="216"/>
      <c r="W162" s="216"/>
      <c r="X162" s="216"/>
      <c r="Y162" s="216"/>
      <c r="Z162" s="216"/>
      <c r="AA162" s="216"/>
      <c r="AB162" s="216"/>
      <c r="AC162" s="216"/>
      <c r="AD162" s="216"/>
    </row>
    <row r="163" ht="15.75" customHeight="1">
      <c r="A163" s="216" t="s">
        <v>426</v>
      </c>
      <c r="B163" s="216">
        <v>0.061</v>
      </c>
      <c r="C163" s="216"/>
      <c r="D163" s="216"/>
      <c r="E163" s="216"/>
      <c r="F163" s="216"/>
      <c r="G163" s="216"/>
      <c r="H163" s="216"/>
      <c r="I163" s="216"/>
      <c r="J163" s="216"/>
      <c r="K163" s="216"/>
      <c r="L163" s="216"/>
      <c r="M163" s="216"/>
      <c r="N163" s="216"/>
      <c r="O163" s="216"/>
      <c r="P163" s="216"/>
      <c r="Q163" s="216"/>
      <c r="R163" s="216"/>
      <c r="S163" s="216"/>
      <c r="T163" s="216"/>
      <c r="U163" s="216"/>
      <c r="V163" s="216"/>
      <c r="W163" s="216"/>
      <c r="X163" s="216"/>
      <c r="Y163" s="216"/>
      <c r="Z163" s="216"/>
      <c r="AA163" s="216"/>
      <c r="AB163" s="216"/>
      <c r="AC163" s="216"/>
      <c r="AD163" s="216"/>
    </row>
    <row r="164" ht="15.75" customHeight="1">
      <c r="A164" s="216" t="s">
        <v>427</v>
      </c>
      <c r="B164" s="216">
        <v>0.1</v>
      </c>
      <c r="C164" s="216"/>
      <c r="D164" s="216"/>
      <c r="E164" s="216"/>
      <c r="F164" s="216"/>
      <c r="G164" s="216"/>
      <c r="H164" s="216"/>
      <c r="I164" s="216"/>
      <c r="J164" s="216"/>
      <c r="K164" s="216"/>
      <c r="L164" s="216"/>
      <c r="M164" s="216"/>
      <c r="N164" s="216"/>
      <c r="O164" s="216"/>
      <c r="P164" s="216"/>
      <c r="Q164" s="216"/>
      <c r="R164" s="216"/>
      <c r="S164" s="216"/>
      <c r="T164" s="216"/>
      <c r="U164" s="216"/>
      <c r="V164" s="216"/>
      <c r="W164" s="216"/>
      <c r="X164" s="216"/>
      <c r="Y164" s="216"/>
      <c r="Z164" s="216"/>
      <c r="AA164" s="216"/>
      <c r="AB164" s="216"/>
      <c r="AC164" s="216"/>
      <c r="AD164" s="216"/>
    </row>
    <row r="165" ht="15.75" customHeight="1">
      <c r="A165" s="216" t="s">
        <v>428</v>
      </c>
      <c r="B165" s="216">
        <v>0.047</v>
      </c>
      <c r="C165" s="216"/>
      <c r="D165" s="216"/>
      <c r="E165" s="216"/>
      <c r="F165" s="216"/>
      <c r="G165" s="216"/>
      <c r="H165" s="216"/>
      <c r="I165" s="216"/>
      <c r="J165" s="216"/>
      <c r="K165" s="216"/>
      <c r="L165" s="216"/>
      <c r="M165" s="216"/>
      <c r="N165" s="216"/>
      <c r="O165" s="216"/>
      <c r="P165" s="216"/>
      <c r="Q165" s="216"/>
      <c r="R165" s="216"/>
      <c r="S165" s="216"/>
      <c r="T165" s="216"/>
      <c r="U165" s="216"/>
      <c r="V165" s="216"/>
      <c r="W165" s="216"/>
      <c r="X165" s="216"/>
      <c r="Y165" s="216"/>
      <c r="Z165" s="216"/>
      <c r="AA165" s="216"/>
      <c r="AB165" s="216"/>
      <c r="AC165" s="216"/>
      <c r="AD165" s="216"/>
    </row>
    <row r="166" ht="15.0" customHeight="1">
      <c r="A166" s="289" t="s">
        <v>343</v>
      </c>
      <c r="B166" s="216">
        <v>0.031</v>
      </c>
      <c r="C166" s="216"/>
      <c r="D166" s="216"/>
      <c r="E166" s="216"/>
      <c r="F166" s="216"/>
      <c r="G166" s="216"/>
      <c r="H166" s="216"/>
      <c r="I166" s="216"/>
      <c r="J166" s="216"/>
      <c r="K166" s="216"/>
      <c r="L166" s="216"/>
      <c r="M166" s="216"/>
      <c r="N166" s="216"/>
      <c r="O166" s="216"/>
      <c r="P166" s="216"/>
      <c r="Q166" s="216"/>
      <c r="R166" s="216"/>
      <c r="S166" s="216"/>
      <c r="T166" s="216"/>
      <c r="U166" s="216"/>
      <c r="V166" s="216"/>
      <c r="W166" s="216"/>
      <c r="X166" s="216"/>
      <c r="Y166" s="216"/>
      <c r="Z166" s="216"/>
      <c r="AA166" s="216"/>
      <c r="AB166" s="216"/>
      <c r="AC166" s="216"/>
      <c r="AD166" s="216"/>
    </row>
    <row r="167" ht="15.0" customHeight="1">
      <c r="A167" s="289" t="s">
        <v>429</v>
      </c>
      <c r="B167" s="216">
        <v>0.049</v>
      </c>
      <c r="C167" s="216"/>
      <c r="D167" s="216"/>
      <c r="E167" s="216"/>
      <c r="F167" s="216"/>
      <c r="G167" s="216"/>
      <c r="H167" s="216"/>
      <c r="I167" s="216"/>
      <c r="J167" s="216"/>
      <c r="K167" s="216"/>
      <c r="L167" s="216"/>
      <c r="M167" s="216"/>
      <c r="N167" s="216"/>
      <c r="O167" s="216"/>
      <c r="P167" s="216"/>
      <c r="Q167" s="216"/>
      <c r="R167" s="216"/>
      <c r="S167" s="216"/>
      <c r="T167" s="216"/>
      <c r="U167" s="216"/>
      <c r="V167" s="216"/>
      <c r="W167" s="216"/>
      <c r="X167" s="216"/>
      <c r="Y167" s="216"/>
      <c r="Z167" s="216"/>
      <c r="AA167" s="216"/>
      <c r="AB167" s="216"/>
      <c r="AC167" s="216"/>
      <c r="AD167" s="216"/>
    </row>
    <row r="168" ht="15.0" customHeight="1">
      <c r="A168" s="289" t="s">
        <v>430</v>
      </c>
      <c r="B168" s="216">
        <v>0.096</v>
      </c>
      <c r="C168" s="216"/>
      <c r="D168" s="216"/>
      <c r="E168" s="216"/>
      <c r="F168" s="216"/>
      <c r="G168" s="216"/>
      <c r="H168" s="216"/>
      <c r="I168" s="216"/>
      <c r="J168" s="216"/>
      <c r="K168" s="216"/>
      <c r="L168" s="216"/>
      <c r="M168" s="216"/>
      <c r="N168" s="216"/>
      <c r="O168" s="216"/>
      <c r="P168" s="216"/>
      <c r="Q168" s="216"/>
      <c r="R168" s="216"/>
      <c r="S168" s="216"/>
      <c r="T168" s="216"/>
      <c r="U168" s="216"/>
      <c r="V168" s="216"/>
      <c r="W168" s="216"/>
      <c r="X168" s="216"/>
      <c r="Y168" s="216"/>
      <c r="Z168" s="216"/>
      <c r="AA168" s="216"/>
      <c r="AB168" s="216"/>
      <c r="AC168" s="216"/>
      <c r="AD168" s="216"/>
    </row>
    <row r="169" ht="15.75" customHeight="1">
      <c r="A169" s="216"/>
      <c r="B169" s="216"/>
      <c r="C169" s="216"/>
      <c r="D169" s="216"/>
      <c r="E169" s="216"/>
      <c r="F169" s="216"/>
      <c r="G169" s="216"/>
      <c r="H169" s="216"/>
      <c r="I169" s="216"/>
      <c r="J169" s="216"/>
      <c r="K169" s="216"/>
      <c r="L169" s="216"/>
      <c r="M169" s="216"/>
      <c r="N169" s="216"/>
      <c r="O169" s="216"/>
      <c r="P169" s="216"/>
      <c r="Q169" s="216"/>
      <c r="R169" s="216"/>
      <c r="S169" s="216"/>
      <c r="T169" s="216"/>
      <c r="U169" s="216"/>
      <c r="V169" s="216"/>
      <c r="W169" s="216"/>
      <c r="X169" s="216"/>
      <c r="Y169" s="216"/>
      <c r="Z169" s="216"/>
      <c r="AA169" s="216"/>
      <c r="AB169" s="216"/>
      <c r="AC169" s="216"/>
      <c r="AD169" s="216"/>
    </row>
    <row r="170" ht="15.75" customHeight="1">
      <c r="A170" s="216"/>
      <c r="B170" s="216"/>
      <c r="C170" s="216"/>
      <c r="D170" s="216"/>
      <c r="E170" s="216"/>
      <c r="F170" s="216"/>
      <c r="G170" s="216"/>
      <c r="H170" s="216"/>
      <c r="I170" s="216"/>
      <c r="J170" s="216"/>
      <c r="K170" s="216"/>
      <c r="L170" s="216"/>
      <c r="M170" s="216"/>
      <c r="N170" s="216"/>
      <c r="O170" s="216"/>
      <c r="P170" s="216"/>
      <c r="Q170" s="216"/>
      <c r="R170" s="216"/>
      <c r="S170" s="216"/>
      <c r="T170" s="216"/>
      <c r="U170" s="216"/>
      <c r="V170" s="216"/>
      <c r="W170" s="216"/>
      <c r="X170" s="216"/>
      <c r="Y170" s="216"/>
      <c r="Z170" s="216"/>
      <c r="AA170" s="216"/>
      <c r="AB170" s="216"/>
      <c r="AC170" s="216"/>
      <c r="AD170" s="216"/>
    </row>
    <row r="171" ht="15.75" customHeight="1">
      <c r="A171" s="216"/>
      <c r="B171" s="216"/>
      <c r="C171" s="216"/>
      <c r="D171" s="216"/>
      <c r="E171" s="216"/>
      <c r="F171" s="216"/>
      <c r="G171" s="216"/>
      <c r="H171" s="216"/>
      <c r="I171" s="216"/>
      <c r="J171" s="216"/>
      <c r="K171" s="216"/>
      <c r="L171" s="216"/>
      <c r="M171" s="216"/>
      <c r="N171" s="216"/>
      <c r="O171" s="216"/>
      <c r="P171" s="216"/>
      <c r="Q171" s="216"/>
      <c r="R171" s="216"/>
      <c r="S171" s="216"/>
      <c r="T171" s="216"/>
      <c r="U171" s="216"/>
      <c r="V171" s="216"/>
      <c r="W171" s="216"/>
      <c r="X171" s="216"/>
      <c r="Y171" s="216"/>
      <c r="Z171" s="216"/>
      <c r="AA171" s="216"/>
      <c r="AB171" s="216"/>
      <c r="AC171" s="216"/>
      <c r="AD171" s="216"/>
    </row>
    <row r="172" ht="15.75" customHeight="1">
      <c r="A172" s="216"/>
      <c r="B172" s="216"/>
      <c r="C172" s="216"/>
      <c r="D172" s="216"/>
      <c r="E172" s="216"/>
      <c r="F172" s="216"/>
      <c r="G172" s="216"/>
      <c r="H172" s="216"/>
      <c r="I172" s="216"/>
      <c r="J172" s="216"/>
      <c r="K172" s="216"/>
      <c r="L172" s="216"/>
      <c r="M172" s="216"/>
      <c r="N172" s="216"/>
      <c r="O172" s="216"/>
      <c r="P172" s="216"/>
      <c r="Q172" s="216"/>
      <c r="R172" s="216"/>
      <c r="S172" s="216"/>
      <c r="T172" s="216"/>
      <c r="U172" s="216"/>
      <c r="V172" s="216"/>
      <c r="W172" s="216"/>
      <c r="X172" s="216"/>
      <c r="Y172" s="216"/>
      <c r="Z172" s="216"/>
      <c r="AA172" s="216"/>
      <c r="AB172" s="216"/>
      <c r="AC172" s="216"/>
      <c r="AD172" s="216"/>
    </row>
    <row r="173" ht="15.75" customHeight="1">
      <c r="A173" s="216"/>
      <c r="B173" s="216"/>
      <c r="C173" s="216"/>
      <c r="D173" s="216"/>
      <c r="E173" s="216"/>
      <c r="F173" s="216"/>
      <c r="G173" s="216"/>
      <c r="H173" s="216"/>
      <c r="I173" s="216"/>
      <c r="J173" s="216"/>
      <c r="K173" s="216"/>
      <c r="L173" s="216"/>
      <c r="M173" s="216"/>
      <c r="N173" s="216"/>
      <c r="O173" s="216"/>
      <c r="P173" s="216"/>
      <c r="Q173" s="216"/>
      <c r="R173" s="216"/>
      <c r="S173" s="216"/>
      <c r="T173" s="216"/>
      <c r="U173" s="216"/>
      <c r="V173" s="216"/>
      <c r="W173" s="216"/>
      <c r="X173" s="216"/>
      <c r="Y173" s="216"/>
      <c r="Z173" s="216"/>
      <c r="AA173" s="216"/>
      <c r="AB173" s="216"/>
      <c r="AC173" s="216"/>
      <c r="AD173" s="216"/>
    </row>
    <row r="174" ht="15.75" customHeight="1">
      <c r="A174" s="216"/>
      <c r="B174" s="216"/>
      <c r="C174" s="216"/>
      <c r="D174" s="216"/>
      <c r="E174" s="216"/>
      <c r="F174" s="216"/>
      <c r="G174" s="216"/>
      <c r="H174" s="216"/>
      <c r="I174" s="216"/>
      <c r="J174" s="216"/>
      <c r="K174" s="216"/>
      <c r="L174" s="216"/>
      <c r="M174" s="216"/>
      <c r="N174" s="216"/>
      <c r="O174" s="216"/>
      <c r="P174" s="216"/>
      <c r="Q174" s="216"/>
      <c r="R174" s="216"/>
      <c r="S174" s="216"/>
      <c r="T174" s="216"/>
      <c r="U174" s="216"/>
      <c r="V174" s="216"/>
      <c r="W174" s="216"/>
      <c r="X174" s="216"/>
      <c r="Y174" s="216"/>
      <c r="Z174" s="216"/>
      <c r="AA174" s="216"/>
      <c r="AB174" s="216"/>
      <c r="AC174" s="216"/>
      <c r="AD174" s="216"/>
    </row>
    <row r="175" ht="15.75" customHeight="1">
      <c r="A175" s="216"/>
      <c r="B175" s="216"/>
      <c r="C175" s="216"/>
      <c r="D175" s="216"/>
      <c r="E175" s="216"/>
      <c r="F175" s="216"/>
      <c r="G175" s="216"/>
      <c r="H175" s="216"/>
      <c r="I175" s="216"/>
      <c r="J175" s="216"/>
      <c r="K175" s="216"/>
      <c r="L175" s="216"/>
      <c r="M175" s="216"/>
      <c r="N175" s="216"/>
      <c r="O175" s="216"/>
      <c r="P175" s="216"/>
      <c r="Q175" s="216"/>
      <c r="R175" s="216"/>
      <c r="S175" s="216"/>
      <c r="T175" s="216"/>
      <c r="U175" s="216"/>
      <c r="V175" s="216"/>
      <c r="W175" s="216"/>
      <c r="X175" s="216"/>
      <c r="Y175" s="216"/>
      <c r="Z175" s="216"/>
      <c r="AA175" s="216"/>
      <c r="AB175" s="216"/>
      <c r="AC175" s="216"/>
      <c r="AD175" s="216"/>
    </row>
    <row r="176" ht="15.75" customHeight="1">
      <c r="A176" s="216"/>
      <c r="B176" s="216"/>
      <c r="C176" s="216"/>
      <c r="D176" s="216"/>
      <c r="E176" s="216"/>
      <c r="F176" s="216"/>
      <c r="G176" s="216"/>
      <c r="H176" s="216"/>
      <c r="I176" s="216"/>
      <c r="J176" s="216"/>
      <c r="K176" s="216"/>
      <c r="L176" s="216"/>
      <c r="M176" s="216"/>
      <c r="N176" s="216"/>
      <c r="O176" s="216"/>
      <c r="P176" s="216"/>
      <c r="Q176" s="216"/>
      <c r="R176" s="216"/>
      <c r="S176" s="216"/>
      <c r="T176" s="216"/>
      <c r="U176" s="216"/>
      <c r="V176" s="216"/>
      <c r="W176" s="216"/>
      <c r="X176" s="216"/>
      <c r="Y176" s="216"/>
      <c r="Z176" s="216"/>
      <c r="AA176" s="216"/>
      <c r="AB176" s="216"/>
      <c r="AC176" s="216"/>
      <c r="AD176" s="216"/>
    </row>
    <row r="177" ht="15.75" customHeight="1">
      <c r="A177" s="216"/>
      <c r="B177" s="216"/>
      <c r="C177" s="216"/>
      <c r="D177" s="216"/>
      <c r="E177" s="216"/>
      <c r="F177" s="216"/>
      <c r="G177" s="216"/>
      <c r="H177" s="216"/>
      <c r="I177" s="216"/>
      <c r="J177" s="216"/>
      <c r="K177" s="216"/>
      <c r="L177" s="216"/>
      <c r="M177" s="216"/>
      <c r="N177" s="216"/>
      <c r="O177" s="216"/>
      <c r="P177" s="216"/>
      <c r="Q177" s="216"/>
      <c r="R177" s="216"/>
      <c r="S177" s="216"/>
      <c r="T177" s="216"/>
      <c r="U177" s="216"/>
      <c r="V177" s="216"/>
      <c r="W177" s="216"/>
      <c r="X177" s="216"/>
      <c r="Y177" s="216"/>
      <c r="Z177" s="216"/>
      <c r="AA177" s="216"/>
      <c r="AB177" s="216"/>
      <c r="AC177" s="216"/>
      <c r="AD177" s="216"/>
    </row>
    <row r="178" ht="15.75" customHeight="1">
      <c r="A178" s="216"/>
      <c r="B178" s="216"/>
      <c r="C178" s="216"/>
      <c r="D178" s="216"/>
      <c r="E178" s="216"/>
      <c r="F178" s="216"/>
      <c r="G178" s="216"/>
      <c r="H178" s="216"/>
      <c r="I178" s="216"/>
      <c r="J178" s="216"/>
      <c r="K178" s="216"/>
      <c r="L178" s="216"/>
      <c r="M178" s="216"/>
      <c r="N178" s="216"/>
      <c r="O178" s="216"/>
      <c r="P178" s="216"/>
      <c r="Q178" s="216"/>
      <c r="R178" s="216"/>
      <c r="S178" s="216"/>
      <c r="T178" s="216"/>
      <c r="U178" s="216"/>
      <c r="V178" s="216"/>
      <c r="W178" s="216"/>
      <c r="X178" s="216"/>
      <c r="Y178" s="216"/>
      <c r="Z178" s="216"/>
      <c r="AA178" s="216"/>
      <c r="AB178" s="216"/>
      <c r="AC178" s="216"/>
      <c r="AD178" s="216"/>
    </row>
    <row r="179" ht="15.75" customHeight="1">
      <c r="A179" s="216"/>
      <c r="B179" s="216"/>
      <c r="C179" s="216"/>
      <c r="D179" s="216"/>
      <c r="E179" s="216"/>
      <c r="F179" s="216"/>
      <c r="G179" s="216"/>
      <c r="H179" s="216"/>
      <c r="I179" s="216"/>
      <c r="J179" s="216"/>
      <c r="K179" s="216"/>
      <c r="L179" s="216"/>
      <c r="M179" s="216"/>
      <c r="N179" s="216"/>
      <c r="O179" s="216"/>
      <c r="P179" s="216"/>
      <c r="Q179" s="216"/>
      <c r="R179" s="216"/>
      <c r="S179" s="216"/>
      <c r="T179" s="216"/>
      <c r="U179" s="216"/>
      <c r="V179" s="216"/>
      <c r="W179" s="216"/>
      <c r="X179" s="216"/>
      <c r="Y179" s="216"/>
      <c r="Z179" s="216"/>
      <c r="AA179" s="216"/>
      <c r="AB179" s="216"/>
      <c r="AC179" s="216"/>
      <c r="AD179" s="216"/>
    </row>
    <row r="180" ht="15.75" customHeight="1">
      <c r="A180" s="216"/>
      <c r="B180" s="216"/>
      <c r="C180" s="216"/>
      <c r="D180" s="216"/>
      <c r="E180" s="216"/>
      <c r="F180" s="216"/>
      <c r="G180" s="216"/>
      <c r="H180" s="216"/>
      <c r="I180" s="216"/>
      <c r="J180" s="216"/>
      <c r="K180" s="216"/>
      <c r="L180" s="216"/>
      <c r="M180" s="216"/>
      <c r="N180" s="216"/>
      <c r="O180" s="216"/>
      <c r="P180" s="216"/>
      <c r="Q180" s="216"/>
      <c r="R180" s="216"/>
      <c r="S180" s="216"/>
      <c r="T180" s="216"/>
      <c r="U180" s="216"/>
      <c r="V180" s="216"/>
      <c r="W180" s="216"/>
      <c r="X180" s="216"/>
      <c r="Y180" s="216"/>
      <c r="Z180" s="216"/>
      <c r="AA180" s="216"/>
      <c r="AB180" s="216"/>
      <c r="AC180" s="216"/>
      <c r="AD180" s="216"/>
    </row>
    <row r="181" ht="15.75" customHeight="1">
      <c r="A181" s="216"/>
      <c r="B181" s="216"/>
      <c r="C181" s="216"/>
      <c r="D181" s="216"/>
      <c r="E181" s="216"/>
      <c r="F181" s="216"/>
      <c r="G181" s="216"/>
      <c r="H181" s="216"/>
      <c r="I181" s="216"/>
      <c r="J181" s="216"/>
      <c r="K181" s="216"/>
      <c r="L181" s="216"/>
      <c r="M181" s="216"/>
      <c r="N181" s="216"/>
      <c r="O181" s="216"/>
      <c r="P181" s="216"/>
      <c r="Q181" s="216"/>
      <c r="R181" s="216"/>
      <c r="S181" s="216"/>
      <c r="T181" s="216"/>
      <c r="U181" s="216"/>
      <c r="V181" s="216"/>
      <c r="W181" s="216"/>
      <c r="X181" s="216"/>
      <c r="Y181" s="216"/>
      <c r="Z181" s="216"/>
      <c r="AA181" s="216"/>
      <c r="AB181" s="216"/>
      <c r="AC181" s="216"/>
      <c r="AD181" s="216"/>
    </row>
    <row r="182" ht="15.75" customHeight="1">
      <c r="A182" s="216"/>
      <c r="B182" s="216"/>
      <c r="C182" s="216"/>
      <c r="D182" s="216"/>
      <c r="E182" s="216"/>
      <c r="F182" s="216"/>
      <c r="G182" s="216"/>
      <c r="H182" s="216"/>
      <c r="I182" s="216"/>
      <c r="J182" s="216"/>
      <c r="K182" s="216"/>
      <c r="L182" s="216"/>
      <c r="M182" s="216"/>
      <c r="N182" s="216"/>
      <c r="O182" s="216"/>
      <c r="P182" s="216"/>
      <c r="Q182" s="216"/>
      <c r="R182" s="216"/>
      <c r="S182" s="216"/>
      <c r="T182" s="216"/>
      <c r="U182" s="216"/>
      <c r="V182" s="216"/>
      <c r="W182" s="216"/>
      <c r="X182" s="216"/>
      <c r="Y182" s="216"/>
      <c r="Z182" s="216"/>
      <c r="AA182" s="216"/>
      <c r="AB182" s="216"/>
      <c r="AC182" s="216"/>
      <c r="AD182" s="216"/>
    </row>
    <row r="183" ht="15.75" customHeight="1">
      <c r="A183" s="216"/>
      <c r="B183" s="216"/>
      <c r="C183" s="216"/>
      <c r="D183" s="216"/>
      <c r="E183" s="216"/>
      <c r="F183" s="216"/>
      <c r="G183" s="216"/>
      <c r="H183" s="216"/>
      <c r="I183" s="216"/>
      <c r="J183" s="216"/>
      <c r="K183" s="216"/>
      <c r="L183" s="216"/>
      <c r="M183" s="216"/>
      <c r="N183" s="216"/>
      <c r="O183" s="216"/>
      <c r="P183" s="216"/>
      <c r="Q183" s="216"/>
      <c r="R183" s="216"/>
      <c r="S183" s="216"/>
      <c r="T183" s="216"/>
      <c r="U183" s="216"/>
      <c r="V183" s="216"/>
      <c r="W183" s="216"/>
      <c r="X183" s="216"/>
      <c r="Y183" s="216"/>
      <c r="Z183" s="216"/>
      <c r="AA183" s="216"/>
      <c r="AB183" s="216"/>
      <c r="AC183" s="216"/>
      <c r="AD183" s="216"/>
    </row>
    <row r="184" ht="15.75" customHeight="1">
      <c r="A184" s="216"/>
      <c r="B184" s="216"/>
      <c r="C184" s="216"/>
      <c r="D184" s="216"/>
      <c r="E184" s="216"/>
      <c r="F184" s="216"/>
      <c r="G184" s="216"/>
      <c r="H184" s="216"/>
      <c r="I184" s="216"/>
      <c r="J184" s="216"/>
      <c r="K184" s="216"/>
      <c r="L184" s="216"/>
      <c r="M184" s="216"/>
      <c r="N184" s="216"/>
      <c r="O184" s="216"/>
      <c r="P184" s="216"/>
      <c r="Q184" s="216"/>
      <c r="R184" s="216"/>
      <c r="S184" s="216"/>
      <c r="T184" s="216"/>
      <c r="U184" s="216"/>
      <c r="V184" s="216"/>
      <c r="W184" s="216"/>
      <c r="X184" s="216"/>
      <c r="Y184" s="216"/>
      <c r="Z184" s="216"/>
      <c r="AA184" s="216"/>
      <c r="AB184" s="216"/>
      <c r="AC184" s="216"/>
      <c r="AD184" s="216"/>
    </row>
    <row r="185" ht="15.75" customHeight="1">
      <c r="A185" s="216"/>
      <c r="B185" s="216"/>
      <c r="C185" s="216"/>
      <c r="D185" s="216"/>
      <c r="E185" s="216"/>
      <c r="F185" s="216"/>
      <c r="G185" s="216"/>
      <c r="H185" s="216"/>
      <c r="I185" s="216"/>
      <c r="J185" s="216"/>
      <c r="K185" s="216"/>
      <c r="L185" s="216"/>
      <c r="M185" s="216"/>
      <c r="N185" s="216"/>
      <c r="O185" s="216"/>
      <c r="P185" s="216"/>
      <c r="Q185" s="216"/>
      <c r="R185" s="216"/>
      <c r="S185" s="216"/>
      <c r="T185" s="216"/>
      <c r="U185" s="216"/>
      <c r="V185" s="216"/>
      <c r="W185" s="216"/>
      <c r="X185" s="216"/>
      <c r="Y185" s="216"/>
      <c r="Z185" s="216"/>
      <c r="AA185" s="216"/>
      <c r="AB185" s="216"/>
      <c r="AC185" s="216"/>
      <c r="AD185" s="216"/>
    </row>
    <row r="186" ht="15.75" customHeight="1">
      <c r="A186" s="216"/>
      <c r="B186" s="216"/>
      <c r="C186" s="216"/>
      <c r="D186" s="216"/>
      <c r="E186" s="216"/>
      <c r="F186" s="216"/>
      <c r="G186" s="216"/>
      <c r="H186" s="216"/>
      <c r="I186" s="216"/>
      <c r="J186" s="216"/>
      <c r="K186" s="216"/>
      <c r="L186" s="216"/>
      <c r="M186" s="216"/>
      <c r="N186" s="216"/>
      <c r="O186" s="216"/>
      <c r="P186" s="216"/>
      <c r="Q186" s="216"/>
      <c r="R186" s="216"/>
      <c r="S186" s="216"/>
      <c r="T186" s="216"/>
      <c r="U186" s="216"/>
      <c r="V186" s="216"/>
      <c r="W186" s="216"/>
      <c r="X186" s="216"/>
      <c r="Y186" s="216"/>
      <c r="Z186" s="216"/>
      <c r="AA186" s="216"/>
      <c r="AB186" s="216"/>
      <c r="AC186" s="216"/>
      <c r="AD186" s="216"/>
    </row>
    <row r="187" ht="15.75" customHeight="1">
      <c r="A187" s="216"/>
      <c r="B187" s="216"/>
      <c r="C187" s="216"/>
      <c r="D187" s="216"/>
      <c r="E187" s="216"/>
      <c r="F187" s="216"/>
      <c r="G187" s="216"/>
      <c r="H187" s="216"/>
      <c r="I187" s="216"/>
      <c r="J187" s="216"/>
      <c r="K187" s="216"/>
      <c r="L187" s="216"/>
      <c r="M187" s="216"/>
      <c r="N187" s="216"/>
      <c r="O187" s="216"/>
      <c r="P187" s="216"/>
      <c r="Q187" s="216"/>
      <c r="R187" s="216"/>
      <c r="S187" s="216"/>
      <c r="T187" s="216"/>
      <c r="U187" s="216"/>
      <c r="V187" s="216"/>
      <c r="W187" s="216"/>
      <c r="X187" s="216"/>
      <c r="Y187" s="216"/>
      <c r="Z187" s="216"/>
      <c r="AA187" s="216"/>
      <c r="AB187" s="216"/>
      <c r="AC187" s="216"/>
      <c r="AD187" s="216"/>
    </row>
    <row r="188" ht="15.75" customHeight="1">
      <c r="A188" s="216"/>
      <c r="B188" s="216"/>
      <c r="C188" s="216"/>
      <c r="D188" s="216"/>
      <c r="E188" s="216"/>
      <c r="F188" s="216"/>
      <c r="G188" s="216"/>
      <c r="H188" s="216"/>
      <c r="I188" s="216"/>
      <c r="J188" s="216"/>
      <c r="K188" s="216"/>
      <c r="L188" s="216"/>
      <c r="M188" s="216"/>
      <c r="N188" s="216"/>
      <c r="O188" s="216"/>
      <c r="P188" s="216"/>
      <c r="Q188" s="216"/>
      <c r="R188" s="216"/>
      <c r="S188" s="216"/>
      <c r="T188" s="216"/>
      <c r="U188" s="216"/>
      <c r="V188" s="216"/>
      <c r="W188" s="216"/>
      <c r="X188" s="216"/>
      <c r="Y188" s="216"/>
      <c r="Z188" s="216"/>
      <c r="AA188" s="216"/>
      <c r="AB188" s="216"/>
      <c r="AC188" s="216"/>
      <c r="AD188" s="216"/>
    </row>
    <row r="189" ht="15.75" customHeight="1">
      <c r="A189" s="216"/>
      <c r="B189" s="216"/>
      <c r="C189" s="216"/>
      <c r="D189" s="216"/>
      <c r="E189" s="216"/>
      <c r="F189" s="216"/>
      <c r="G189" s="216"/>
      <c r="H189" s="216"/>
      <c r="I189" s="216"/>
      <c r="J189" s="216"/>
      <c r="K189" s="216"/>
      <c r="L189" s="216"/>
      <c r="M189" s="216"/>
      <c r="N189" s="216"/>
      <c r="O189" s="216"/>
      <c r="P189" s="216"/>
      <c r="Q189" s="216"/>
      <c r="R189" s="216"/>
      <c r="S189" s="216"/>
      <c r="T189" s="216"/>
      <c r="U189" s="216"/>
      <c r="V189" s="216"/>
      <c r="W189" s="216"/>
      <c r="X189" s="216"/>
      <c r="Y189" s="216"/>
      <c r="Z189" s="216"/>
      <c r="AA189" s="216"/>
      <c r="AB189" s="216"/>
      <c r="AC189" s="216"/>
      <c r="AD189" s="216"/>
    </row>
    <row r="190" ht="15.75" customHeight="1">
      <c r="A190" s="216"/>
      <c r="B190" s="216"/>
      <c r="C190" s="216"/>
      <c r="D190" s="216"/>
      <c r="E190" s="216"/>
      <c r="F190" s="216"/>
      <c r="G190" s="216"/>
      <c r="H190" s="216"/>
      <c r="I190" s="216"/>
      <c r="J190" s="216"/>
      <c r="K190" s="216"/>
      <c r="L190" s="216"/>
      <c r="M190" s="216"/>
      <c r="N190" s="216"/>
      <c r="O190" s="216"/>
      <c r="P190" s="216"/>
      <c r="Q190" s="216"/>
      <c r="R190" s="216"/>
      <c r="S190" s="216"/>
      <c r="T190" s="216"/>
      <c r="U190" s="216"/>
      <c r="V190" s="216"/>
      <c r="W190" s="216"/>
      <c r="X190" s="216"/>
      <c r="Y190" s="216"/>
      <c r="Z190" s="216"/>
      <c r="AA190" s="216"/>
      <c r="AB190" s="216"/>
      <c r="AC190" s="216"/>
      <c r="AD190" s="216"/>
    </row>
    <row r="191" ht="15.75" customHeight="1">
      <c r="A191" s="216"/>
      <c r="B191" s="216"/>
      <c r="C191" s="216"/>
      <c r="D191" s="216"/>
      <c r="E191" s="216"/>
      <c r="F191" s="216"/>
      <c r="G191" s="216"/>
      <c r="H191" s="216"/>
      <c r="I191" s="216"/>
      <c r="J191" s="216"/>
      <c r="K191" s="216"/>
      <c r="L191" s="216"/>
      <c r="M191" s="216"/>
      <c r="N191" s="216"/>
      <c r="O191" s="216"/>
      <c r="P191" s="216"/>
      <c r="Q191" s="216"/>
      <c r="R191" s="216"/>
      <c r="S191" s="216"/>
      <c r="T191" s="216"/>
      <c r="U191" s="216"/>
      <c r="V191" s="216"/>
      <c r="W191" s="216"/>
      <c r="X191" s="216"/>
      <c r="Y191" s="216"/>
      <c r="Z191" s="216"/>
      <c r="AA191" s="216"/>
      <c r="AB191" s="216"/>
      <c r="AC191" s="216"/>
      <c r="AD191" s="216"/>
    </row>
    <row r="192" ht="15.75" customHeight="1">
      <c r="A192" s="216"/>
      <c r="B192" s="216"/>
      <c r="C192" s="216"/>
      <c r="D192" s="216"/>
      <c r="E192" s="216"/>
      <c r="F192" s="216"/>
      <c r="G192" s="216"/>
      <c r="H192" s="216"/>
      <c r="I192" s="216"/>
      <c r="J192" s="216"/>
      <c r="K192" s="216"/>
      <c r="L192" s="216"/>
      <c r="M192" s="216"/>
      <c r="N192" s="216"/>
      <c r="O192" s="216"/>
      <c r="P192" s="216"/>
      <c r="Q192" s="216"/>
      <c r="R192" s="216"/>
      <c r="S192" s="216"/>
      <c r="T192" s="216"/>
      <c r="U192" s="216"/>
      <c r="V192" s="216"/>
      <c r="W192" s="216"/>
      <c r="X192" s="216"/>
      <c r="Y192" s="216"/>
      <c r="Z192" s="216"/>
      <c r="AA192" s="216"/>
      <c r="AB192" s="216"/>
      <c r="AC192" s="216"/>
      <c r="AD192" s="216"/>
    </row>
    <row r="193" ht="15.75" customHeight="1">
      <c r="A193" s="216"/>
      <c r="B193" s="216"/>
      <c r="C193" s="216"/>
      <c r="D193" s="216"/>
      <c r="E193" s="216"/>
      <c r="F193" s="216"/>
      <c r="G193" s="216"/>
      <c r="H193" s="216"/>
      <c r="I193" s="216"/>
      <c r="J193" s="216"/>
      <c r="K193" s="216"/>
      <c r="L193" s="216"/>
      <c r="M193" s="216"/>
      <c r="N193" s="216"/>
      <c r="O193" s="216"/>
      <c r="P193" s="216"/>
      <c r="Q193" s="216"/>
      <c r="R193" s="216"/>
      <c r="S193" s="216"/>
      <c r="T193" s="216"/>
      <c r="U193" s="216"/>
      <c r="V193" s="216"/>
      <c r="W193" s="216"/>
      <c r="X193" s="216"/>
      <c r="Y193" s="216"/>
      <c r="Z193" s="216"/>
      <c r="AA193" s="216"/>
      <c r="AB193" s="216"/>
      <c r="AC193" s="216"/>
      <c r="AD193" s="216"/>
    </row>
    <row r="194" ht="15.75" customHeight="1">
      <c r="A194" s="216"/>
      <c r="B194" s="216"/>
      <c r="C194" s="216"/>
      <c r="D194" s="216"/>
      <c r="E194" s="216"/>
      <c r="F194" s="216"/>
      <c r="G194" s="216"/>
      <c r="H194" s="216"/>
      <c r="I194" s="216"/>
      <c r="J194" s="216"/>
      <c r="K194" s="216"/>
      <c r="L194" s="216"/>
      <c r="M194" s="216"/>
      <c r="N194" s="216"/>
      <c r="O194" s="216"/>
      <c r="P194" s="216"/>
      <c r="Q194" s="216"/>
      <c r="R194" s="216"/>
      <c r="S194" s="216"/>
      <c r="T194" s="216"/>
      <c r="U194" s="216"/>
      <c r="V194" s="216"/>
      <c r="W194" s="216"/>
      <c r="X194" s="216"/>
      <c r="Y194" s="216"/>
      <c r="Z194" s="216"/>
      <c r="AA194" s="216"/>
      <c r="AB194" s="216"/>
      <c r="AC194" s="216"/>
      <c r="AD194" s="216"/>
    </row>
    <row r="195" ht="15.75" customHeight="1">
      <c r="A195" s="216"/>
      <c r="B195" s="216"/>
      <c r="C195" s="216"/>
      <c r="D195" s="216"/>
      <c r="E195" s="216"/>
      <c r="F195" s="216"/>
      <c r="G195" s="216"/>
      <c r="H195" s="216"/>
      <c r="I195" s="216"/>
      <c r="J195" s="216"/>
      <c r="K195" s="216"/>
      <c r="L195" s="216"/>
      <c r="M195" s="216"/>
      <c r="N195" s="216"/>
      <c r="O195" s="216"/>
      <c r="P195" s="216"/>
      <c r="Q195" s="216"/>
      <c r="R195" s="216"/>
      <c r="S195" s="216"/>
      <c r="T195" s="216"/>
      <c r="U195" s="216"/>
      <c r="V195" s="216"/>
      <c r="W195" s="216"/>
      <c r="X195" s="216"/>
      <c r="Y195" s="216"/>
      <c r="Z195" s="216"/>
      <c r="AA195" s="216"/>
      <c r="AB195" s="216"/>
      <c r="AC195" s="216"/>
      <c r="AD195" s="216"/>
    </row>
    <row r="196" ht="15.75" customHeight="1">
      <c r="A196" s="216"/>
      <c r="B196" s="216"/>
      <c r="C196" s="216"/>
      <c r="D196" s="216"/>
      <c r="E196" s="216"/>
      <c r="F196" s="216"/>
      <c r="G196" s="216"/>
      <c r="H196" s="216"/>
      <c r="I196" s="216"/>
      <c r="J196" s="216"/>
      <c r="K196" s="216"/>
      <c r="L196" s="216"/>
      <c r="M196" s="216"/>
      <c r="N196" s="216"/>
      <c r="O196" s="216"/>
      <c r="P196" s="216"/>
      <c r="Q196" s="216"/>
      <c r="R196" s="216"/>
      <c r="S196" s="216"/>
      <c r="T196" s="216"/>
      <c r="U196" s="216"/>
      <c r="V196" s="216"/>
      <c r="W196" s="216"/>
      <c r="X196" s="216"/>
      <c r="Y196" s="216"/>
      <c r="Z196" s="216"/>
      <c r="AA196" s="216"/>
      <c r="AB196" s="216"/>
      <c r="AC196" s="216"/>
      <c r="AD196" s="216"/>
    </row>
    <row r="197" ht="15.75" customHeight="1">
      <c r="A197" s="216"/>
      <c r="B197" s="216"/>
      <c r="C197" s="216"/>
      <c r="D197" s="216"/>
      <c r="E197" s="216"/>
      <c r="F197" s="216"/>
      <c r="G197" s="216"/>
      <c r="H197" s="216"/>
      <c r="I197" s="216"/>
      <c r="J197" s="216"/>
      <c r="K197" s="216"/>
      <c r="L197" s="216"/>
      <c r="M197" s="216"/>
      <c r="N197" s="216"/>
      <c r="O197" s="216"/>
      <c r="P197" s="216"/>
      <c r="Q197" s="216"/>
      <c r="R197" s="216"/>
      <c r="S197" s="216"/>
      <c r="T197" s="216"/>
      <c r="U197" s="216"/>
      <c r="V197" s="216"/>
      <c r="W197" s="216"/>
      <c r="X197" s="216"/>
      <c r="Y197" s="216"/>
      <c r="Z197" s="216"/>
      <c r="AA197" s="216"/>
      <c r="AB197" s="216"/>
      <c r="AC197" s="216"/>
      <c r="AD197" s="216"/>
    </row>
    <row r="198" ht="15.75" customHeight="1">
      <c r="A198" s="216"/>
      <c r="B198" s="216"/>
      <c r="C198" s="216"/>
      <c r="D198" s="216"/>
      <c r="E198" s="216"/>
      <c r="F198" s="216"/>
      <c r="G198" s="216"/>
      <c r="H198" s="216"/>
      <c r="I198" s="216"/>
      <c r="J198" s="216"/>
      <c r="K198" s="216"/>
      <c r="L198" s="216"/>
      <c r="M198" s="216"/>
      <c r="N198" s="216"/>
      <c r="O198" s="216"/>
      <c r="P198" s="216"/>
      <c r="Q198" s="216"/>
      <c r="R198" s="216"/>
      <c r="S198" s="216"/>
      <c r="T198" s="216"/>
      <c r="U198" s="216"/>
      <c r="V198" s="216"/>
      <c r="W198" s="216"/>
      <c r="X198" s="216"/>
      <c r="Y198" s="216"/>
      <c r="Z198" s="216"/>
      <c r="AA198" s="216"/>
      <c r="AB198" s="216"/>
      <c r="AC198" s="216"/>
      <c r="AD198" s="216"/>
    </row>
    <row r="199" ht="15.75" customHeight="1">
      <c r="A199" s="216"/>
      <c r="B199" s="216"/>
      <c r="C199" s="216"/>
      <c r="D199" s="216"/>
      <c r="E199" s="216"/>
      <c r="F199" s="216"/>
      <c r="G199" s="216"/>
      <c r="H199" s="216"/>
      <c r="I199" s="216"/>
      <c r="J199" s="216"/>
      <c r="K199" s="216"/>
      <c r="L199" s="216"/>
      <c r="M199" s="216"/>
      <c r="N199" s="216"/>
      <c r="O199" s="216"/>
      <c r="P199" s="216"/>
      <c r="Q199" s="216"/>
      <c r="R199" s="216"/>
      <c r="S199" s="216"/>
      <c r="T199" s="216"/>
      <c r="U199" s="216"/>
      <c r="V199" s="216"/>
      <c r="W199" s="216"/>
      <c r="X199" s="216"/>
      <c r="Y199" s="216"/>
      <c r="Z199" s="216"/>
      <c r="AA199" s="216"/>
      <c r="AB199" s="216"/>
      <c r="AC199" s="216"/>
      <c r="AD199" s="216"/>
    </row>
    <row r="200" ht="15.75" customHeight="1">
      <c r="A200" s="216"/>
      <c r="B200" s="216"/>
      <c r="C200" s="216"/>
      <c r="D200" s="216"/>
      <c r="E200" s="216"/>
      <c r="F200" s="216"/>
      <c r="G200" s="216"/>
      <c r="H200" s="216"/>
      <c r="I200" s="216"/>
      <c r="J200" s="216"/>
      <c r="K200" s="216"/>
      <c r="L200" s="216"/>
      <c r="M200" s="216"/>
      <c r="N200" s="216"/>
      <c r="O200" s="216"/>
      <c r="P200" s="216"/>
      <c r="Q200" s="216"/>
      <c r="R200" s="216"/>
      <c r="S200" s="216"/>
      <c r="T200" s="216"/>
      <c r="U200" s="216"/>
      <c r="V200" s="216"/>
      <c r="W200" s="216"/>
      <c r="X200" s="216"/>
      <c r="Y200" s="216"/>
      <c r="Z200" s="216"/>
      <c r="AA200" s="216"/>
      <c r="AB200" s="216"/>
      <c r="AC200" s="216"/>
      <c r="AD200" s="216"/>
    </row>
    <row r="201" ht="15.75" customHeight="1">
      <c r="A201" s="216"/>
      <c r="B201" s="216"/>
      <c r="C201" s="216"/>
      <c r="D201" s="216"/>
      <c r="E201" s="216"/>
      <c r="F201" s="216"/>
      <c r="G201" s="216"/>
      <c r="H201" s="216"/>
      <c r="I201" s="216"/>
      <c r="J201" s="216"/>
      <c r="K201" s="216"/>
      <c r="L201" s="216"/>
      <c r="M201" s="216"/>
      <c r="N201" s="216"/>
      <c r="O201" s="216"/>
      <c r="P201" s="216"/>
      <c r="Q201" s="216"/>
      <c r="R201" s="216"/>
      <c r="S201" s="216"/>
      <c r="T201" s="216"/>
      <c r="U201" s="216"/>
      <c r="V201" s="216"/>
      <c r="W201" s="216"/>
      <c r="X201" s="216"/>
      <c r="Y201" s="216"/>
      <c r="Z201" s="216"/>
      <c r="AA201" s="216"/>
      <c r="AB201" s="216"/>
      <c r="AC201" s="216"/>
      <c r="AD201" s="216"/>
    </row>
    <row r="202" ht="15.75" customHeight="1">
      <c r="A202" s="216"/>
      <c r="B202" s="216"/>
      <c r="C202" s="216"/>
      <c r="D202" s="216"/>
      <c r="E202" s="216"/>
      <c r="F202" s="216"/>
      <c r="G202" s="216"/>
      <c r="H202" s="216"/>
      <c r="I202" s="216"/>
      <c r="J202" s="216"/>
      <c r="K202" s="216"/>
      <c r="L202" s="216"/>
      <c r="M202" s="216"/>
      <c r="N202" s="216"/>
      <c r="O202" s="216"/>
      <c r="P202" s="216"/>
      <c r="Q202" s="216"/>
      <c r="R202" s="216"/>
      <c r="S202" s="216"/>
      <c r="T202" s="216"/>
      <c r="U202" s="216"/>
      <c r="V202" s="216"/>
      <c r="W202" s="216"/>
      <c r="X202" s="216"/>
      <c r="Y202" s="216"/>
      <c r="Z202" s="216"/>
      <c r="AA202" s="216"/>
      <c r="AB202" s="216"/>
      <c r="AC202" s="216"/>
      <c r="AD202" s="216"/>
    </row>
    <row r="203" ht="15.75" customHeight="1">
      <c r="A203" s="216"/>
      <c r="B203" s="216"/>
      <c r="C203" s="216"/>
      <c r="D203" s="216"/>
      <c r="E203" s="216"/>
      <c r="F203" s="216"/>
      <c r="G203" s="216"/>
      <c r="H203" s="216"/>
      <c r="I203" s="216"/>
      <c r="J203" s="216"/>
      <c r="K203" s="216"/>
      <c r="L203" s="216"/>
      <c r="M203" s="216"/>
      <c r="N203" s="216"/>
      <c r="O203" s="216"/>
      <c r="P203" s="216"/>
      <c r="Q203" s="216"/>
      <c r="R203" s="216"/>
      <c r="S203" s="216"/>
      <c r="T203" s="216"/>
      <c r="U203" s="216"/>
      <c r="V203" s="216"/>
      <c r="W203" s="216"/>
      <c r="X203" s="216"/>
      <c r="Y203" s="216"/>
      <c r="Z203" s="216"/>
      <c r="AA203" s="216"/>
      <c r="AB203" s="216"/>
      <c r="AC203" s="216"/>
      <c r="AD203" s="216"/>
    </row>
    <row r="204" ht="15.75" customHeight="1">
      <c r="A204" s="216"/>
      <c r="B204" s="216"/>
      <c r="C204" s="216"/>
      <c r="D204" s="216"/>
      <c r="E204" s="216"/>
      <c r="F204" s="216"/>
      <c r="G204" s="216"/>
      <c r="H204" s="216"/>
      <c r="I204" s="216"/>
      <c r="J204" s="216"/>
      <c r="K204" s="216"/>
      <c r="L204" s="216"/>
      <c r="M204" s="216"/>
      <c r="N204" s="216"/>
      <c r="O204" s="216"/>
      <c r="P204" s="216"/>
      <c r="Q204" s="216"/>
      <c r="R204" s="216"/>
      <c r="S204" s="216"/>
      <c r="T204" s="216"/>
      <c r="U204" s="216"/>
      <c r="V204" s="216"/>
      <c r="W204" s="216"/>
      <c r="X204" s="216"/>
      <c r="Y204" s="216"/>
      <c r="Z204" s="216"/>
      <c r="AA204" s="216"/>
      <c r="AB204" s="216"/>
      <c r="AC204" s="216"/>
      <c r="AD204" s="216"/>
    </row>
    <row r="205" ht="15.75" customHeight="1">
      <c r="A205" s="216"/>
      <c r="B205" s="216"/>
      <c r="C205" s="216"/>
      <c r="D205" s="216"/>
      <c r="E205" s="216"/>
      <c r="F205" s="216"/>
      <c r="G205" s="216"/>
      <c r="H205" s="216"/>
      <c r="I205" s="216"/>
      <c r="J205" s="216"/>
      <c r="K205" s="216"/>
      <c r="L205" s="216"/>
      <c r="M205" s="216"/>
      <c r="N205" s="216"/>
      <c r="O205" s="216"/>
      <c r="P205" s="216"/>
      <c r="Q205" s="216"/>
      <c r="R205" s="216"/>
      <c r="S205" s="216"/>
      <c r="T205" s="216"/>
      <c r="U205" s="216"/>
      <c r="V205" s="216"/>
      <c r="W205" s="216"/>
      <c r="X205" s="216"/>
      <c r="Y205" s="216"/>
      <c r="Z205" s="216"/>
      <c r="AA205" s="216"/>
      <c r="AB205" s="216"/>
      <c r="AC205" s="216"/>
      <c r="AD205" s="216"/>
    </row>
    <row r="206" ht="15.75" customHeight="1">
      <c r="A206" s="216"/>
      <c r="B206" s="216"/>
      <c r="C206" s="216"/>
      <c r="D206" s="216"/>
      <c r="E206" s="216"/>
      <c r="F206" s="216"/>
      <c r="G206" s="216"/>
      <c r="H206" s="216"/>
      <c r="I206" s="216"/>
      <c r="J206" s="216"/>
      <c r="K206" s="216"/>
      <c r="L206" s="216"/>
      <c r="M206" s="216"/>
      <c r="N206" s="216"/>
      <c r="O206" s="216"/>
      <c r="P206" s="216"/>
      <c r="Q206" s="216"/>
      <c r="R206" s="216"/>
      <c r="S206" s="216"/>
      <c r="T206" s="216"/>
      <c r="U206" s="216"/>
      <c r="V206" s="216"/>
      <c r="W206" s="216"/>
      <c r="X206" s="216"/>
      <c r="Y206" s="216"/>
      <c r="Z206" s="216"/>
      <c r="AA206" s="216"/>
      <c r="AB206" s="216"/>
      <c r="AC206" s="216"/>
      <c r="AD206" s="216"/>
    </row>
    <row r="207" ht="15.75" customHeight="1">
      <c r="A207" s="216"/>
      <c r="B207" s="216"/>
      <c r="C207" s="216"/>
      <c r="D207" s="216"/>
      <c r="E207" s="216"/>
      <c r="F207" s="216"/>
      <c r="G207" s="216"/>
      <c r="H207" s="216"/>
      <c r="I207" s="216"/>
      <c r="J207" s="216"/>
      <c r="K207" s="216"/>
      <c r="L207" s="216"/>
      <c r="M207" s="216"/>
      <c r="N207" s="216"/>
      <c r="O207" s="216"/>
      <c r="P207" s="216"/>
      <c r="Q207" s="216"/>
      <c r="R207" s="216"/>
      <c r="S207" s="216"/>
      <c r="T207" s="216"/>
      <c r="U207" s="216"/>
      <c r="V207" s="216"/>
      <c r="W207" s="216"/>
      <c r="X207" s="216"/>
      <c r="Y207" s="216"/>
      <c r="Z207" s="216"/>
      <c r="AA207" s="216"/>
      <c r="AB207" s="216"/>
      <c r="AC207" s="216"/>
      <c r="AD207" s="216"/>
    </row>
    <row r="208" ht="15.75" customHeight="1">
      <c r="A208" s="216"/>
      <c r="B208" s="216"/>
      <c r="C208" s="216"/>
      <c r="D208" s="216"/>
      <c r="E208" s="216"/>
      <c r="F208" s="216"/>
      <c r="G208" s="216"/>
      <c r="H208" s="216"/>
      <c r="I208" s="216"/>
      <c r="J208" s="216"/>
      <c r="K208" s="216"/>
      <c r="L208" s="216"/>
      <c r="M208" s="216"/>
      <c r="N208" s="216"/>
      <c r="O208" s="216"/>
      <c r="P208" s="216"/>
      <c r="Q208" s="216"/>
      <c r="R208" s="216"/>
      <c r="S208" s="216"/>
      <c r="T208" s="216"/>
      <c r="U208" s="216"/>
      <c r="V208" s="216"/>
      <c r="W208" s="216"/>
      <c r="X208" s="216"/>
      <c r="Y208" s="216"/>
      <c r="Z208" s="216"/>
      <c r="AA208" s="216"/>
      <c r="AB208" s="216"/>
      <c r="AC208" s="216"/>
      <c r="AD208" s="216"/>
    </row>
    <row r="209" ht="15.75" customHeight="1">
      <c r="A209" s="216"/>
      <c r="B209" s="216"/>
      <c r="C209" s="216"/>
      <c r="D209" s="216"/>
      <c r="E209" s="216"/>
      <c r="F209" s="216"/>
      <c r="G209" s="216"/>
      <c r="H209" s="216"/>
      <c r="I209" s="216"/>
      <c r="J209" s="216"/>
      <c r="K209" s="216"/>
      <c r="L209" s="216"/>
      <c r="M209" s="216"/>
      <c r="N209" s="216"/>
      <c r="O209" s="216"/>
      <c r="P209" s="216"/>
      <c r="Q209" s="216"/>
      <c r="R209" s="216"/>
      <c r="S209" s="216"/>
      <c r="T209" s="216"/>
      <c r="U209" s="216"/>
      <c r="V209" s="216"/>
      <c r="W209" s="216"/>
      <c r="X209" s="216"/>
      <c r="Y209" s="216"/>
      <c r="Z209" s="216"/>
      <c r="AA209" s="216"/>
      <c r="AB209" s="216"/>
      <c r="AC209" s="216"/>
      <c r="AD209" s="216"/>
    </row>
    <row r="210" ht="15.75" customHeight="1">
      <c r="A210" s="216"/>
      <c r="B210" s="216"/>
      <c r="C210" s="216"/>
      <c r="D210" s="216"/>
      <c r="E210" s="216"/>
      <c r="F210" s="216"/>
      <c r="G210" s="216"/>
      <c r="H210" s="216"/>
      <c r="I210" s="216"/>
      <c r="J210" s="216"/>
      <c r="K210" s="216"/>
      <c r="L210" s="216"/>
      <c r="M210" s="216"/>
      <c r="N210" s="216"/>
      <c r="O210" s="216"/>
      <c r="P210" s="216"/>
      <c r="Q210" s="216"/>
      <c r="R210" s="216"/>
      <c r="S210" s="216"/>
      <c r="T210" s="216"/>
      <c r="U210" s="216"/>
      <c r="V210" s="216"/>
      <c r="W210" s="216"/>
      <c r="X210" s="216"/>
      <c r="Y210" s="216"/>
      <c r="Z210" s="216"/>
      <c r="AA210" s="216"/>
      <c r="AB210" s="216"/>
      <c r="AC210" s="216"/>
      <c r="AD210" s="216"/>
    </row>
    <row r="211" ht="15.75" customHeight="1">
      <c r="A211" s="216"/>
      <c r="B211" s="216"/>
      <c r="C211" s="216"/>
      <c r="D211" s="216"/>
      <c r="E211" s="216"/>
      <c r="F211" s="216"/>
      <c r="G211" s="216"/>
      <c r="H211" s="216"/>
      <c r="I211" s="216"/>
      <c r="J211" s="216"/>
      <c r="K211" s="216"/>
      <c r="L211" s="216"/>
      <c r="M211" s="216"/>
      <c r="N211" s="216"/>
      <c r="O211" s="216"/>
      <c r="P211" s="216"/>
      <c r="Q211" s="216"/>
      <c r="R211" s="216"/>
      <c r="S211" s="216"/>
      <c r="T211" s="216"/>
      <c r="U211" s="216"/>
      <c r="V211" s="216"/>
      <c r="W211" s="216"/>
      <c r="X211" s="216"/>
      <c r="Y211" s="216"/>
      <c r="Z211" s="216"/>
      <c r="AA211" s="216"/>
      <c r="AB211" s="216"/>
      <c r="AC211" s="216"/>
      <c r="AD211" s="216"/>
    </row>
    <row r="212" ht="15.75" customHeight="1">
      <c r="A212" s="216"/>
      <c r="B212" s="216"/>
      <c r="C212" s="216"/>
      <c r="D212" s="216"/>
      <c r="E212" s="216"/>
      <c r="F212" s="216"/>
      <c r="G212" s="216"/>
      <c r="H212" s="216"/>
      <c r="I212" s="216"/>
      <c r="J212" s="216"/>
      <c r="K212" s="216"/>
      <c r="L212" s="216"/>
      <c r="M212" s="216"/>
      <c r="N212" s="216"/>
      <c r="O212" s="216"/>
      <c r="P212" s="216"/>
      <c r="Q212" s="216"/>
      <c r="R212" s="216"/>
      <c r="S212" s="216"/>
      <c r="T212" s="216"/>
      <c r="U212" s="216"/>
      <c r="V212" s="216"/>
      <c r="W212" s="216"/>
      <c r="X212" s="216"/>
      <c r="Y212" s="216"/>
      <c r="Z212" s="216"/>
      <c r="AA212" s="216"/>
      <c r="AB212" s="216"/>
      <c r="AC212" s="216"/>
      <c r="AD212" s="216"/>
    </row>
    <row r="213" ht="15.75" customHeight="1">
      <c r="A213" s="216"/>
      <c r="B213" s="216"/>
      <c r="C213" s="216"/>
      <c r="D213" s="216"/>
      <c r="E213" s="216"/>
      <c r="F213" s="216"/>
      <c r="G213" s="216"/>
      <c r="H213" s="216"/>
      <c r="I213" s="216"/>
      <c r="J213" s="216"/>
      <c r="K213" s="216"/>
      <c r="L213" s="216"/>
      <c r="M213" s="216"/>
      <c r="N213" s="216"/>
      <c r="O213" s="216"/>
      <c r="P213" s="216"/>
      <c r="Q213" s="216"/>
      <c r="R213" s="216"/>
      <c r="S213" s="216"/>
      <c r="T213" s="216"/>
      <c r="U213" s="216"/>
      <c r="V213" s="216"/>
      <c r="W213" s="216"/>
      <c r="X213" s="216"/>
      <c r="Y213" s="216"/>
      <c r="Z213" s="216"/>
      <c r="AA213" s="216"/>
      <c r="AB213" s="216"/>
      <c r="AC213" s="216"/>
      <c r="AD213" s="216"/>
    </row>
    <row r="214" ht="15.75" customHeight="1">
      <c r="A214" s="216"/>
      <c r="B214" s="216"/>
      <c r="C214" s="216"/>
      <c r="D214" s="216"/>
      <c r="E214" s="216"/>
      <c r="F214" s="216"/>
      <c r="G214" s="216"/>
      <c r="H214" s="216"/>
      <c r="I214" s="216"/>
      <c r="J214" s="216"/>
      <c r="K214" s="216"/>
      <c r="L214" s="216"/>
      <c r="M214" s="216"/>
      <c r="N214" s="216"/>
      <c r="O214" s="216"/>
      <c r="P214" s="216"/>
      <c r="Q214" s="216"/>
      <c r="R214" s="216"/>
      <c r="S214" s="216"/>
      <c r="T214" s="216"/>
      <c r="U214" s="216"/>
      <c r="V214" s="216"/>
      <c r="W214" s="216"/>
      <c r="X214" s="216"/>
      <c r="Y214" s="216"/>
      <c r="Z214" s="216"/>
      <c r="AA214" s="216"/>
      <c r="AB214" s="216"/>
      <c r="AC214" s="216"/>
      <c r="AD214" s="216"/>
    </row>
    <row r="215" ht="15.75" customHeight="1">
      <c r="A215" s="216"/>
      <c r="B215" s="216"/>
      <c r="C215" s="216"/>
      <c r="D215" s="216"/>
      <c r="E215" s="216"/>
      <c r="F215" s="216"/>
      <c r="G215" s="216"/>
      <c r="H215" s="216"/>
      <c r="I215" s="216"/>
      <c r="J215" s="216"/>
      <c r="K215" s="216"/>
      <c r="L215" s="216"/>
      <c r="M215" s="216"/>
      <c r="N215" s="216"/>
      <c r="O215" s="216"/>
      <c r="P215" s="216"/>
      <c r="Q215" s="216"/>
      <c r="R215" s="216"/>
      <c r="S215" s="216"/>
      <c r="T215" s="216"/>
      <c r="U215" s="216"/>
      <c r="V215" s="216"/>
      <c r="W215" s="216"/>
      <c r="X215" s="216"/>
      <c r="Y215" s="216"/>
      <c r="Z215" s="216"/>
      <c r="AA215" s="216"/>
      <c r="AB215" s="216"/>
      <c r="AC215" s="216"/>
      <c r="AD215" s="216"/>
    </row>
    <row r="216" ht="15.75" customHeight="1">
      <c r="A216" s="216"/>
      <c r="B216" s="216"/>
      <c r="C216" s="216"/>
      <c r="D216" s="216"/>
      <c r="E216" s="216"/>
      <c r="F216" s="216"/>
      <c r="G216" s="216"/>
      <c r="H216" s="216"/>
      <c r="I216" s="216"/>
      <c r="J216" s="216"/>
      <c r="K216" s="216"/>
      <c r="L216" s="216"/>
      <c r="M216" s="216"/>
      <c r="N216" s="216"/>
      <c r="O216" s="216"/>
      <c r="P216" s="216"/>
      <c r="Q216" s="216"/>
      <c r="R216" s="216"/>
      <c r="S216" s="216"/>
      <c r="T216" s="216"/>
      <c r="U216" s="216"/>
      <c r="V216" s="216"/>
      <c r="W216" s="216"/>
      <c r="X216" s="216"/>
      <c r="Y216" s="216"/>
      <c r="Z216" s="216"/>
      <c r="AA216" s="216"/>
      <c r="AB216" s="216"/>
      <c r="AC216" s="216"/>
      <c r="AD216" s="216"/>
    </row>
    <row r="217" ht="15.75" customHeight="1">
      <c r="A217" s="216"/>
      <c r="B217" s="216"/>
      <c r="C217" s="216"/>
      <c r="D217" s="216"/>
      <c r="E217" s="216"/>
      <c r="F217" s="216"/>
      <c r="G217" s="216"/>
      <c r="H217" s="216"/>
      <c r="I217" s="216"/>
      <c r="J217" s="216"/>
      <c r="K217" s="216"/>
      <c r="L217" s="216"/>
      <c r="M217" s="216"/>
      <c r="N217" s="216"/>
      <c r="O217" s="216"/>
      <c r="P217" s="216"/>
      <c r="Q217" s="216"/>
      <c r="R217" s="216"/>
      <c r="S217" s="216"/>
      <c r="T217" s="216"/>
      <c r="U217" s="216"/>
      <c r="V217" s="216"/>
      <c r="W217" s="216"/>
      <c r="X217" s="216"/>
      <c r="Y217" s="216"/>
      <c r="Z217" s="216"/>
      <c r="AA217" s="216"/>
      <c r="AB217" s="216"/>
      <c r="AC217" s="216"/>
      <c r="AD217" s="216"/>
    </row>
    <row r="218" ht="15.75" customHeight="1">
      <c r="A218" s="216"/>
      <c r="B218" s="216"/>
      <c r="C218" s="216"/>
      <c r="D218" s="216"/>
      <c r="E218" s="216"/>
      <c r="F218" s="216"/>
      <c r="G218" s="216"/>
      <c r="H218" s="216"/>
      <c r="I218" s="216"/>
      <c r="J218" s="216"/>
      <c r="K218" s="216"/>
      <c r="L218" s="216"/>
      <c r="M218" s="216"/>
      <c r="N218" s="216"/>
      <c r="O218" s="216"/>
      <c r="P218" s="216"/>
      <c r="Q218" s="216"/>
      <c r="R218" s="216"/>
      <c r="S218" s="216"/>
      <c r="T218" s="216"/>
      <c r="U218" s="216"/>
      <c r="V218" s="216"/>
      <c r="W218" s="216"/>
      <c r="X218" s="216"/>
      <c r="Y218" s="216"/>
      <c r="Z218" s="216"/>
      <c r="AA218" s="216"/>
      <c r="AB218" s="216"/>
      <c r="AC218" s="216"/>
      <c r="AD218" s="216"/>
    </row>
    <row r="219" ht="15.75" customHeight="1">
      <c r="A219" s="216"/>
      <c r="B219" s="216"/>
      <c r="C219" s="216"/>
      <c r="D219" s="216"/>
      <c r="E219" s="216"/>
      <c r="F219" s="216"/>
      <c r="G219" s="216"/>
      <c r="H219" s="216"/>
      <c r="I219" s="216"/>
      <c r="J219" s="216"/>
      <c r="K219" s="216"/>
      <c r="L219" s="216"/>
      <c r="M219" s="216"/>
      <c r="N219" s="216"/>
      <c r="O219" s="216"/>
      <c r="P219" s="216"/>
      <c r="Q219" s="216"/>
      <c r="R219" s="216"/>
      <c r="S219" s="216"/>
      <c r="T219" s="216"/>
      <c r="U219" s="216"/>
      <c r="V219" s="216"/>
      <c r="W219" s="216"/>
      <c r="X219" s="216"/>
      <c r="Y219" s="216"/>
      <c r="Z219" s="216"/>
      <c r="AA219" s="216"/>
      <c r="AB219" s="216"/>
      <c r="AC219" s="216"/>
      <c r="AD219" s="216"/>
    </row>
    <row r="220" ht="15.75" customHeight="1">
      <c r="A220" s="216"/>
      <c r="B220" s="216"/>
      <c r="C220" s="216"/>
      <c r="D220" s="216"/>
      <c r="E220" s="216"/>
      <c r="F220" s="216"/>
      <c r="G220" s="216"/>
      <c r="H220" s="216"/>
      <c r="I220" s="216"/>
      <c r="J220" s="216"/>
      <c r="K220" s="216"/>
      <c r="L220" s="216"/>
      <c r="M220" s="216"/>
      <c r="N220" s="216"/>
      <c r="O220" s="216"/>
      <c r="P220" s="216"/>
      <c r="Q220" s="216"/>
      <c r="R220" s="216"/>
      <c r="S220" s="216"/>
      <c r="T220" s="216"/>
      <c r="U220" s="216"/>
      <c r="V220" s="216"/>
      <c r="W220" s="216"/>
      <c r="X220" s="216"/>
      <c r="Y220" s="216"/>
      <c r="Z220" s="216"/>
      <c r="AA220" s="216"/>
      <c r="AB220" s="216"/>
      <c r="AC220" s="216"/>
      <c r="AD220" s="216"/>
    </row>
    <row r="221" ht="15.75" customHeight="1">
      <c r="A221" s="216"/>
      <c r="B221" s="216"/>
      <c r="C221" s="216"/>
      <c r="D221" s="216"/>
      <c r="E221" s="216"/>
      <c r="F221" s="216"/>
      <c r="G221" s="216"/>
      <c r="H221" s="216"/>
      <c r="I221" s="216"/>
      <c r="J221" s="216"/>
      <c r="K221" s="216"/>
      <c r="L221" s="216"/>
      <c r="M221" s="216"/>
      <c r="N221" s="216"/>
      <c r="O221" s="216"/>
      <c r="P221" s="216"/>
      <c r="Q221" s="216"/>
      <c r="R221" s="216"/>
      <c r="S221" s="216"/>
      <c r="T221" s="216"/>
      <c r="U221" s="216"/>
      <c r="V221" s="216"/>
      <c r="W221" s="216"/>
      <c r="X221" s="216"/>
      <c r="Y221" s="216"/>
      <c r="Z221" s="216"/>
      <c r="AA221" s="216"/>
      <c r="AB221" s="216"/>
      <c r="AC221" s="216"/>
      <c r="AD221" s="216"/>
    </row>
    <row r="222" ht="15.75" customHeight="1">
      <c r="A222" s="216"/>
      <c r="B222" s="216"/>
      <c r="C222" s="216"/>
      <c r="D222" s="216"/>
      <c r="E222" s="216"/>
      <c r="F222" s="216"/>
      <c r="G222" s="216"/>
      <c r="H222" s="216"/>
      <c r="I222" s="216"/>
      <c r="J222" s="216"/>
      <c r="K222" s="216"/>
      <c r="L222" s="216"/>
      <c r="M222" s="216"/>
      <c r="N222" s="216"/>
      <c r="O222" s="216"/>
      <c r="P222" s="216"/>
      <c r="Q222" s="216"/>
      <c r="R222" s="216"/>
      <c r="S222" s="216"/>
      <c r="T222" s="216"/>
      <c r="U222" s="216"/>
      <c r="V222" s="216"/>
      <c r="W222" s="216"/>
      <c r="X222" s="216"/>
      <c r="Y222" s="216"/>
      <c r="Z222" s="216"/>
      <c r="AA222" s="216"/>
      <c r="AB222" s="216"/>
      <c r="AC222" s="216"/>
      <c r="AD222" s="216"/>
    </row>
    <row r="223" ht="15.75" customHeight="1">
      <c r="A223" s="216"/>
      <c r="B223" s="216"/>
      <c r="C223" s="216"/>
      <c r="D223" s="216"/>
      <c r="E223" s="216"/>
      <c r="F223" s="216"/>
      <c r="G223" s="216"/>
      <c r="H223" s="216"/>
      <c r="I223" s="216"/>
      <c r="J223" s="216"/>
      <c r="K223" s="216"/>
      <c r="L223" s="216"/>
      <c r="M223" s="216"/>
      <c r="N223" s="216"/>
      <c r="O223" s="216"/>
      <c r="P223" s="216"/>
      <c r="Q223" s="216"/>
      <c r="R223" s="216"/>
      <c r="S223" s="216"/>
      <c r="T223" s="216"/>
      <c r="U223" s="216"/>
      <c r="V223" s="216"/>
      <c r="W223" s="216"/>
      <c r="X223" s="216"/>
      <c r="Y223" s="216"/>
      <c r="Z223" s="216"/>
      <c r="AA223" s="216"/>
      <c r="AB223" s="216"/>
      <c r="AC223" s="216"/>
      <c r="AD223" s="216"/>
    </row>
    <row r="224" ht="15.75" customHeight="1">
      <c r="A224" s="216"/>
      <c r="B224" s="216"/>
      <c r="C224" s="216"/>
      <c r="D224" s="216"/>
      <c r="E224" s="216"/>
      <c r="F224" s="216"/>
      <c r="G224" s="216"/>
      <c r="H224" s="216"/>
      <c r="I224" s="216"/>
      <c r="J224" s="216"/>
      <c r="K224" s="216"/>
      <c r="L224" s="216"/>
      <c r="M224" s="216"/>
      <c r="N224" s="216"/>
      <c r="O224" s="216"/>
      <c r="P224" s="216"/>
      <c r="Q224" s="216"/>
      <c r="R224" s="216"/>
      <c r="S224" s="216"/>
      <c r="T224" s="216"/>
      <c r="U224" s="216"/>
      <c r="V224" s="216"/>
      <c r="W224" s="216"/>
      <c r="X224" s="216"/>
      <c r="Y224" s="216"/>
      <c r="Z224" s="216"/>
      <c r="AA224" s="216"/>
      <c r="AB224" s="216"/>
      <c r="AC224" s="216"/>
      <c r="AD224" s="216"/>
    </row>
    <row r="225" ht="15.75" customHeight="1">
      <c r="A225" s="216"/>
      <c r="B225" s="216"/>
      <c r="C225" s="216"/>
      <c r="D225" s="216"/>
      <c r="E225" s="216"/>
      <c r="F225" s="216"/>
      <c r="G225" s="216"/>
      <c r="H225" s="216"/>
      <c r="I225" s="216"/>
      <c r="J225" s="216"/>
      <c r="K225" s="216"/>
      <c r="L225" s="216"/>
      <c r="M225" s="216"/>
      <c r="N225" s="216"/>
      <c r="O225" s="216"/>
      <c r="P225" s="216"/>
      <c r="Q225" s="216"/>
      <c r="R225" s="216"/>
      <c r="S225" s="216"/>
      <c r="T225" s="216"/>
      <c r="U225" s="216"/>
      <c r="V225" s="216"/>
      <c r="W225" s="216"/>
      <c r="X225" s="216"/>
      <c r="Y225" s="216"/>
      <c r="Z225" s="216"/>
      <c r="AA225" s="216"/>
      <c r="AB225" s="216"/>
      <c r="AC225" s="216"/>
      <c r="AD225" s="216"/>
    </row>
    <row r="226" ht="15.75" customHeight="1">
      <c r="A226" s="216"/>
      <c r="B226" s="216"/>
      <c r="C226" s="216"/>
      <c r="D226" s="216"/>
      <c r="E226" s="216"/>
      <c r="F226" s="216"/>
      <c r="G226" s="216"/>
      <c r="H226" s="216"/>
      <c r="I226" s="216"/>
      <c r="J226" s="216"/>
      <c r="K226" s="216"/>
      <c r="L226" s="216"/>
      <c r="M226" s="216"/>
      <c r="N226" s="216"/>
      <c r="O226" s="216"/>
      <c r="P226" s="216"/>
      <c r="Q226" s="216"/>
      <c r="R226" s="216"/>
      <c r="S226" s="216"/>
      <c r="T226" s="216"/>
      <c r="U226" s="216"/>
      <c r="V226" s="216"/>
      <c r="W226" s="216"/>
      <c r="X226" s="216"/>
      <c r="Y226" s="216"/>
      <c r="Z226" s="216"/>
      <c r="AA226" s="216"/>
      <c r="AB226" s="216"/>
      <c r="AC226" s="216"/>
      <c r="AD226" s="216"/>
    </row>
    <row r="227" ht="15.75" customHeight="1">
      <c r="A227" s="216"/>
      <c r="B227" s="216"/>
      <c r="C227" s="216"/>
      <c r="D227" s="216"/>
      <c r="E227" s="216"/>
      <c r="F227" s="216"/>
      <c r="G227" s="216"/>
      <c r="H227" s="216"/>
      <c r="I227" s="216"/>
      <c r="J227" s="216"/>
      <c r="K227" s="216"/>
      <c r="L227" s="216"/>
      <c r="M227" s="216"/>
      <c r="N227" s="216"/>
      <c r="O227" s="216"/>
      <c r="P227" s="216"/>
      <c r="Q227" s="216"/>
      <c r="R227" s="216"/>
      <c r="S227" s="216"/>
      <c r="T227" s="216"/>
      <c r="U227" s="216"/>
      <c r="V227" s="216"/>
      <c r="W227" s="216"/>
      <c r="X227" s="216"/>
      <c r="Y227" s="216"/>
      <c r="Z227" s="216"/>
      <c r="AA227" s="216"/>
      <c r="AB227" s="216"/>
      <c r="AC227" s="216"/>
      <c r="AD227" s="216"/>
    </row>
    <row r="228" ht="15.75" customHeight="1">
      <c r="A228" s="216"/>
      <c r="B228" s="216"/>
      <c r="C228" s="216"/>
      <c r="D228" s="216"/>
      <c r="E228" s="216"/>
      <c r="F228" s="216"/>
      <c r="G228" s="216"/>
      <c r="H228" s="216"/>
      <c r="I228" s="216"/>
      <c r="J228" s="216"/>
      <c r="K228" s="216"/>
      <c r="L228" s="216"/>
      <c r="M228" s="216"/>
      <c r="N228" s="216"/>
      <c r="O228" s="216"/>
      <c r="P228" s="216"/>
      <c r="Q228" s="216"/>
      <c r="R228" s="216"/>
      <c r="S228" s="216"/>
      <c r="T228" s="216"/>
      <c r="U228" s="216"/>
      <c r="V228" s="216"/>
      <c r="W228" s="216"/>
      <c r="X228" s="216"/>
      <c r="Y228" s="216"/>
      <c r="Z228" s="216"/>
      <c r="AA228" s="216"/>
      <c r="AB228" s="216"/>
      <c r="AC228" s="216"/>
      <c r="AD228" s="216"/>
    </row>
    <row r="229" ht="15.75" customHeight="1">
      <c r="A229" s="216"/>
      <c r="B229" s="216"/>
      <c r="C229" s="216"/>
      <c r="D229" s="216"/>
      <c r="E229" s="216"/>
      <c r="F229" s="216"/>
      <c r="G229" s="216"/>
      <c r="H229" s="216"/>
      <c r="I229" s="216"/>
      <c r="J229" s="216"/>
      <c r="K229" s="216"/>
      <c r="L229" s="216"/>
      <c r="M229" s="216"/>
      <c r="N229" s="216"/>
      <c r="O229" s="216"/>
      <c r="P229" s="216"/>
      <c r="Q229" s="216"/>
      <c r="R229" s="216"/>
      <c r="S229" s="216"/>
      <c r="T229" s="216"/>
      <c r="U229" s="216"/>
      <c r="V229" s="216"/>
      <c r="W229" s="216"/>
      <c r="X229" s="216"/>
      <c r="Y229" s="216"/>
      <c r="Z229" s="216"/>
      <c r="AA229" s="216"/>
      <c r="AB229" s="216"/>
      <c r="AC229" s="216"/>
      <c r="AD229" s="216"/>
    </row>
    <row r="230" ht="15.75" customHeight="1">
      <c r="A230" s="216"/>
      <c r="B230" s="216"/>
      <c r="C230" s="216"/>
      <c r="D230" s="216"/>
      <c r="E230" s="216"/>
      <c r="F230" s="216"/>
      <c r="G230" s="216"/>
      <c r="H230" s="216"/>
      <c r="I230" s="216"/>
      <c r="J230" s="216"/>
      <c r="K230" s="216"/>
      <c r="L230" s="216"/>
      <c r="M230" s="216"/>
      <c r="N230" s="216"/>
      <c r="O230" s="216"/>
      <c r="P230" s="216"/>
      <c r="Q230" s="216"/>
      <c r="R230" s="216"/>
      <c r="S230" s="216"/>
      <c r="T230" s="216"/>
      <c r="U230" s="216"/>
      <c r="V230" s="216"/>
      <c r="W230" s="216"/>
      <c r="X230" s="216"/>
      <c r="Y230" s="216"/>
      <c r="Z230" s="216"/>
      <c r="AA230" s="216"/>
      <c r="AB230" s="216"/>
      <c r="AC230" s="216"/>
      <c r="AD230" s="216"/>
    </row>
    <row r="231" ht="15.75" customHeight="1">
      <c r="A231" s="216"/>
      <c r="B231" s="216"/>
      <c r="C231" s="216"/>
      <c r="D231" s="216"/>
      <c r="E231" s="216"/>
      <c r="F231" s="216"/>
      <c r="G231" s="216"/>
      <c r="H231" s="216"/>
      <c r="I231" s="216"/>
      <c r="J231" s="216"/>
      <c r="K231" s="216"/>
      <c r="L231" s="216"/>
      <c r="M231" s="216"/>
      <c r="N231" s="216"/>
      <c r="O231" s="216"/>
      <c r="P231" s="216"/>
      <c r="Q231" s="216"/>
      <c r="R231" s="216"/>
      <c r="S231" s="216"/>
      <c r="T231" s="216"/>
      <c r="U231" s="216"/>
      <c r="V231" s="216"/>
      <c r="W231" s="216"/>
      <c r="X231" s="216"/>
      <c r="Y231" s="216"/>
      <c r="Z231" s="216"/>
      <c r="AA231" s="216"/>
      <c r="AB231" s="216"/>
      <c r="AC231" s="216"/>
      <c r="AD231" s="216"/>
    </row>
    <row r="232" ht="15.75" customHeight="1">
      <c r="A232" s="216"/>
      <c r="B232" s="216"/>
      <c r="C232" s="216"/>
      <c r="D232" s="216"/>
      <c r="E232" s="216"/>
      <c r="F232" s="216"/>
      <c r="G232" s="216"/>
      <c r="H232" s="216"/>
      <c r="I232" s="216"/>
      <c r="J232" s="216"/>
      <c r="K232" s="216"/>
      <c r="L232" s="216"/>
      <c r="M232" s="216"/>
      <c r="N232" s="216"/>
      <c r="O232" s="216"/>
      <c r="P232" s="216"/>
      <c r="Q232" s="216"/>
      <c r="R232" s="216"/>
      <c r="S232" s="216"/>
      <c r="T232" s="216"/>
      <c r="U232" s="216"/>
      <c r="V232" s="216"/>
      <c r="W232" s="216"/>
      <c r="X232" s="216"/>
      <c r="Y232" s="216"/>
      <c r="Z232" s="216"/>
      <c r="AA232" s="216"/>
      <c r="AB232" s="216"/>
      <c r="AC232" s="216"/>
      <c r="AD232" s="216"/>
    </row>
    <row r="233" ht="15.75" customHeight="1">
      <c r="A233" s="216"/>
      <c r="B233" s="216"/>
      <c r="C233" s="216"/>
      <c r="D233" s="216"/>
      <c r="E233" s="216"/>
      <c r="F233" s="216"/>
      <c r="G233" s="216"/>
      <c r="H233" s="216"/>
      <c r="I233" s="216"/>
      <c r="J233" s="216"/>
      <c r="K233" s="216"/>
      <c r="L233" s="216"/>
      <c r="M233" s="216"/>
      <c r="N233" s="216"/>
      <c r="O233" s="216"/>
      <c r="P233" s="216"/>
      <c r="Q233" s="216"/>
      <c r="R233" s="216"/>
      <c r="S233" s="216"/>
      <c r="T233" s="216"/>
      <c r="U233" s="216"/>
      <c r="V233" s="216"/>
      <c r="W233" s="216"/>
      <c r="X233" s="216"/>
      <c r="Y233" s="216"/>
      <c r="Z233" s="216"/>
      <c r="AA233" s="216"/>
      <c r="AB233" s="216"/>
      <c r="AC233" s="216"/>
      <c r="AD233" s="216"/>
    </row>
    <row r="234" ht="15.75" customHeight="1">
      <c r="A234" s="216"/>
      <c r="B234" s="216"/>
      <c r="C234" s="216"/>
      <c r="D234" s="216"/>
      <c r="E234" s="216"/>
      <c r="F234" s="216"/>
      <c r="G234" s="216"/>
      <c r="H234" s="216"/>
      <c r="I234" s="216"/>
      <c r="J234" s="216"/>
      <c r="K234" s="216"/>
      <c r="L234" s="216"/>
      <c r="M234" s="216"/>
      <c r="N234" s="216"/>
      <c r="O234" s="216"/>
      <c r="P234" s="216"/>
      <c r="Q234" s="216"/>
      <c r="R234" s="216"/>
      <c r="S234" s="216"/>
      <c r="T234" s="216"/>
      <c r="U234" s="216"/>
      <c r="V234" s="216"/>
      <c r="W234" s="216"/>
      <c r="X234" s="216"/>
      <c r="Y234" s="216"/>
      <c r="Z234" s="216"/>
      <c r="AA234" s="216"/>
      <c r="AB234" s="216"/>
      <c r="AC234" s="216"/>
      <c r="AD234" s="216"/>
    </row>
    <row r="235" ht="15.75" customHeight="1">
      <c r="A235" s="216"/>
      <c r="B235" s="216"/>
      <c r="C235" s="216"/>
      <c r="D235" s="216"/>
      <c r="E235" s="216"/>
      <c r="F235" s="216"/>
      <c r="G235" s="216"/>
      <c r="H235" s="216"/>
      <c r="I235" s="216"/>
      <c r="J235" s="216"/>
      <c r="K235" s="216"/>
      <c r="L235" s="216"/>
      <c r="M235" s="216"/>
      <c r="N235" s="216"/>
      <c r="O235" s="216"/>
      <c r="P235" s="216"/>
      <c r="Q235" s="216"/>
      <c r="R235" s="216"/>
      <c r="S235" s="216"/>
      <c r="T235" s="216"/>
      <c r="U235" s="216"/>
      <c r="V235" s="216"/>
      <c r="W235" s="216"/>
      <c r="X235" s="216"/>
      <c r="Y235" s="216"/>
      <c r="Z235" s="216"/>
      <c r="AA235" s="216"/>
      <c r="AB235" s="216"/>
      <c r="AC235" s="216"/>
      <c r="AD235" s="216"/>
    </row>
    <row r="236" ht="15.75" customHeight="1">
      <c r="A236" s="216"/>
      <c r="B236" s="216"/>
      <c r="C236" s="216"/>
      <c r="D236" s="216"/>
      <c r="E236" s="216"/>
      <c r="F236" s="216"/>
      <c r="G236" s="216"/>
      <c r="H236" s="216"/>
      <c r="I236" s="216"/>
      <c r="J236" s="216"/>
      <c r="K236" s="216"/>
      <c r="L236" s="216"/>
      <c r="M236" s="216"/>
      <c r="N236" s="216"/>
      <c r="O236" s="216"/>
      <c r="P236" s="216"/>
      <c r="Q236" s="216"/>
      <c r="R236" s="216"/>
      <c r="S236" s="216"/>
      <c r="T236" s="216"/>
      <c r="U236" s="216"/>
      <c r="V236" s="216"/>
      <c r="W236" s="216"/>
      <c r="X236" s="216"/>
      <c r="Y236" s="216"/>
      <c r="Z236" s="216"/>
      <c r="AA236" s="216"/>
      <c r="AB236" s="216"/>
      <c r="AC236" s="216"/>
      <c r="AD236" s="216"/>
    </row>
    <row r="237" ht="15.75" customHeight="1">
      <c r="A237" s="216"/>
      <c r="B237" s="216"/>
      <c r="C237" s="216"/>
      <c r="D237" s="216"/>
      <c r="E237" s="216"/>
      <c r="F237" s="216"/>
      <c r="G237" s="216"/>
      <c r="H237" s="216"/>
      <c r="I237" s="216"/>
      <c r="J237" s="216"/>
      <c r="K237" s="216"/>
      <c r="L237" s="216"/>
      <c r="M237" s="216"/>
      <c r="N237" s="216"/>
      <c r="O237" s="216"/>
      <c r="P237" s="216"/>
      <c r="Q237" s="216"/>
      <c r="R237" s="216"/>
      <c r="S237" s="216"/>
      <c r="T237" s="216"/>
      <c r="U237" s="216"/>
      <c r="V237" s="216"/>
      <c r="W237" s="216"/>
      <c r="X237" s="216"/>
      <c r="Y237" s="216"/>
      <c r="Z237" s="216"/>
      <c r="AA237" s="216"/>
      <c r="AB237" s="216"/>
      <c r="AC237" s="216"/>
      <c r="AD237" s="216"/>
    </row>
    <row r="238" ht="15.75" customHeight="1">
      <c r="A238" s="216"/>
      <c r="B238" s="216"/>
      <c r="C238" s="216"/>
      <c r="D238" s="216"/>
      <c r="E238" s="216"/>
      <c r="F238" s="216"/>
      <c r="G238" s="216"/>
      <c r="H238" s="216"/>
      <c r="I238" s="216"/>
      <c r="J238" s="216"/>
      <c r="K238" s="216"/>
      <c r="L238" s="216"/>
      <c r="M238" s="216"/>
      <c r="N238" s="216"/>
      <c r="O238" s="216"/>
      <c r="P238" s="216"/>
      <c r="Q238" s="216"/>
      <c r="R238" s="216"/>
      <c r="S238" s="216"/>
      <c r="T238" s="216"/>
      <c r="U238" s="216"/>
      <c r="V238" s="216"/>
      <c r="W238" s="216"/>
      <c r="X238" s="216"/>
      <c r="Y238" s="216"/>
      <c r="Z238" s="216"/>
      <c r="AA238" s="216"/>
      <c r="AB238" s="216"/>
      <c r="AC238" s="216"/>
      <c r="AD238" s="216"/>
    </row>
    <row r="239" ht="15.75" customHeight="1">
      <c r="A239" s="216"/>
      <c r="B239" s="216"/>
      <c r="C239" s="216"/>
      <c r="D239" s="216"/>
      <c r="E239" s="216"/>
      <c r="F239" s="216"/>
      <c r="G239" s="216"/>
      <c r="H239" s="216"/>
      <c r="I239" s="216"/>
      <c r="J239" s="216"/>
      <c r="K239" s="216"/>
      <c r="L239" s="216"/>
      <c r="M239" s="216"/>
      <c r="N239" s="216"/>
      <c r="O239" s="216"/>
      <c r="P239" s="216"/>
      <c r="Q239" s="216"/>
      <c r="R239" s="216"/>
      <c r="S239" s="216"/>
      <c r="T239" s="216"/>
      <c r="U239" s="216"/>
      <c r="V239" s="216"/>
      <c r="W239" s="216"/>
      <c r="X239" s="216"/>
      <c r="Y239" s="216"/>
      <c r="Z239" s="216"/>
      <c r="AA239" s="216"/>
      <c r="AB239" s="216"/>
      <c r="AC239" s="216"/>
      <c r="AD239" s="216"/>
    </row>
    <row r="240" ht="15.75" customHeight="1">
      <c r="A240" s="216"/>
      <c r="B240" s="216"/>
      <c r="C240" s="216"/>
      <c r="D240" s="216"/>
      <c r="E240" s="216"/>
      <c r="F240" s="216"/>
      <c r="G240" s="216"/>
      <c r="H240" s="216"/>
      <c r="I240" s="216"/>
      <c r="J240" s="216"/>
      <c r="K240" s="216"/>
      <c r="L240" s="216"/>
      <c r="M240" s="216"/>
      <c r="N240" s="216"/>
      <c r="O240" s="216"/>
      <c r="P240" s="216"/>
      <c r="Q240" s="216"/>
      <c r="R240" s="216"/>
      <c r="S240" s="216"/>
      <c r="T240" s="216"/>
      <c r="U240" s="216"/>
      <c r="V240" s="216"/>
      <c r="W240" s="216"/>
      <c r="X240" s="216"/>
      <c r="Y240" s="216"/>
      <c r="Z240" s="216"/>
      <c r="AA240" s="216"/>
      <c r="AB240" s="216"/>
      <c r="AC240" s="216"/>
      <c r="AD240" s="216"/>
    </row>
    <row r="241" ht="15.75" customHeight="1">
      <c r="A241" s="216"/>
      <c r="B241" s="216"/>
      <c r="C241" s="216"/>
      <c r="D241" s="216"/>
      <c r="E241" s="216"/>
      <c r="F241" s="216"/>
      <c r="G241" s="216"/>
      <c r="H241" s="216"/>
      <c r="I241" s="216"/>
      <c r="J241" s="216"/>
      <c r="K241" s="216"/>
      <c r="L241" s="216"/>
      <c r="M241" s="216"/>
      <c r="N241" s="216"/>
      <c r="O241" s="216"/>
      <c r="P241" s="216"/>
      <c r="Q241" s="216"/>
      <c r="R241" s="216"/>
      <c r="S241" s="216"/>
      <c r="T241" s="216"/>
      <c r="U241" s="216"/>
      <c r="V241" s="216"/>
      <c r="W241" s="216"/>
      <c r="X241" s="216"/>
      <c r="Y241" s="216"/>
      <c r="Z241" s="216"/>
      <c r="AA241" s="216"/>
      <c r="AB241" s="216"/>
      <c r="AC241" s="216"/>
      <c r="AD241" s="216"/>
    </row>
    <row r="242" ht="15.75" customHeight="1">
      <c r="A242" s="216"/>
      <c r="B242" s="216"/>
      <c r="C242" s="216"/>
      <c r="D242" s="216"/>
      <c r="E242" s="216"/>
      <c r="F242" s="216"/>
      <c r="G242" s="216"/>
      <c r="H242" s="216"/>
      <c r="I242" s="216"/>
      <c r="J242" s="216"/>
      <c r="K242" s="216"/>
      <c r="L242" s="216"/>
      <c r="M242" s="216"/>
      <c r="N242" s="216"/>
      <c r="O242" s="216"/>
      <c r="P242" s="216"/>
      <c r="Q242" s="216"/>
      <c r="R242" s="216"/>
      <c r="S242" s="216"/>
      <c r="T242" s="216"/>
      <c r="U242" s="216"/>
      <c r="V242" s="216"/>
      <c r="W242" s="216"/>
      <c r="X242" s="216"/>
      <c r="Y242" s="216"/>
      <c r="Z242" s="216"/>
      <c r="AA242" s="216"/>
      <c r="AB242" s="216"/>
      <c r="AC242" s="216"/>
      <c r="AD242" s="216"/>
    </row>
    <row r="243" ht="15.75" customHeight="1">
      <c r="A243" s="216"/>
      <c r="B243" s="216"/>
      <c r="C243" s="216"/>
      <c r="D243" s="216"/>
      <c r="E243" s="216"/>
      <c r="F243" s="216"/>
      <c r="G243" s="216"/>
      <c r="H243" s="216"/>
      <c r="I243" s="216"/>
      <c r="J243" s="216"/>
      <c r="K243" s="216"/>
      <c r="L243" s="216"/>
      <c r="M243" s="216"/>
      <c r="N243" s="216"/>
      <c r="O243" s="216"/>
      <c r="P243" s="216"/>
      <c r="Q243" s="216"/>
      <c r="R243" s="216"/>
      <c r="S243" s="216"/>
      <c r="T243" s="216"/>
      <c r="U243" s="216"/>
      <c r="V243" s="216"/>
      <c r="W243" s="216"/>
      <c r="X243" s="216"/>
      <c r="Y243" s="216"/>
      <c r="Z243" s="216"/>
      <c r="AA243" s="216"/>
      <c r="AB243" s="216"/>
      <c r="AC243" s="216"/>
      <c r="AD243" s="216"/>
    </row>
    <row r="244" ht="15.75" customHeight="1">
      <c r="A244" s="216"/>
      <c r="B244" s="216"/>
      <c r="C244" s="216"/>
      <c r="D244" s="216"/>
      <c r="E244" s="216"/>
      <c r="F244" s="216"/>
      <c r="G244" s="216"/>
      <c r="H244" s="216"/>
      <c r="I244" s="216"/>
      <c r="J244" s="216"/>
      <c r="K244" s="216"/>
      <c r="L244" s="216"/>
      <c r="M244" s="216"/>
      <c r="N244" s="216"/>
      <c r="O244" s="216"/>
      <c r="P244" s="216"/>
      <c r="Q244" s="216"/>
      <c r="R244" s="216"/>
      <c r="S244" s="216"/>
      <c r="T244" s="216"/>
      <c r="U244" s="216"/>
      <c r="V244" s="216"/>
      <c r="W244" s="216"/>
      <c r="X244" s="216"/>
      <c r="Y244" s="216"/>
      <c r="Z244" s="216"/>
      <c r="AA244" s="216"/>
      <c r="AB244" s="216"/>
      <c r="AC244" s="216"/>
      <c r="AD244" s="216"/>
    </row>
    <row r="245" ht="15.75" customHeight="1">
      <c r="A245" s="216"/>
      <c r="B245" s="216"/>
      <c r="C245" s="216"/>
      <c r="D245" s="216"/>
      <c r="E245" s="216"/>
      <c r="F245" s="216"/>
      <c r="G245" s="216"/>
      <c r="H245" s="216"/>
      <c r="I245" s="216"/>
      <c r="J245" s="216"/>
      <c r="K245" s="216"/>
      <c r="L245" s="216"/>
      <c r="M245" s="216"/>
      <c r="N245" s="216"/>
      <c r="O245" s="216"/>
      <c r="P245" s="216"/>
      <c r="Q245" s="216"/>
      <c r="R245" s="216"/>
      <c r="S245" s="216"/>
      <c r="T245" s="216"/>
      <c r="U245" s="216"/>
      <c r="V245" s="216"/>
      <c r="W245" s="216"/>
      <c r="X245" s="216"/>
      <c r="Y245" s="216"/>
      <c r="Z245" s="216"/>
      <c r="AA245" s="216"/>
      <c r="AB245" s="216"/>
      <c r="AC245" s="216"/>
      <c r="AD245" s="216"/>
    </row>
    <row r="246" ht="15.75" customHeight="1">
      <c r="A246" s="216"/>
      <c r="B246" s="216"/>
      <c r="C246" s="216"/>
      <c r="D246" s="216"/>
      <c r="E246" s="216"/>
      <c r="F246" s="216"/>
      <c r="G246" s="216"/>
      <c r="H246" s="216"/>
      <c r="I246" s="216"/>
      <c r="J246" s="216"/>
      <c r="K246" s="216"/>
      <c r="L246" s="216"/>
      <c r="M246" s="216"/>
      <c r="N246" s="216"/>
      <c r="O246" s="216"/>
      <c r="P246" s="216"/>
      <c r="Q246" s="216"/>
      <c r="R246" s="216"/>
      <c r="S246" s="216"/>
      <c r="T246" s="216"/>
      <c r="U246" s="216"/>
      <c r="V246" s="216"/>
      <c r="W246" s="216"/>
      <c r="X246" s="216"/>
      <c r="Y246" s="216"/>
      <c r="Z246" s="216"/>
      <c r="AA246" s="216"/>
      <c r="AB246" s="216"/>
      <c r="AC246" s="216"/>
      <c r="AD246" s="216"/>
    </row>
    <row r="247" ht="15.75" customHeight="1">
      <c r="A247" s="216"/>
      <c r="B247" s="216"/>
      <c r="C247" s="216"/>
      <c r="D247" s="216"/>
      <c r="E247" s="216"/>
      <c r="F247" s="216"/>
      <c r="G247" s="216"/>
      <c r="H247" s="216"/>
      <c r="I247" s="216"/>
      <c r="J247" s="216"/>
      <c r="K247" s="216"/>
      <c r="L247" s="216"/>
      <c r="M247" s="216"/>
      <c r="N247" s="216"/>
      <c r="O247" s="216"/>
      <c r="P247" s="216"/>
      <c r="Q247" s="216"/>
      <c r="R247" s="216"/>
      <c r="S247" s="216"/>
      <c r="T247" s="216"/>
      <c r="U247" s="216"/>
      <c r="V247" s="216"/>
      <c r="W247" s="216"/>
      <c r="X247" s="216"/>
      <c r="Y247" s="216"/>
      <c r="Z247" s="216"/>
      <c r="AA247" s="216"/>
      <c r="AB247" s="216"/>
      <c r="AC247" s="216"/>
      <c r="AD247" s="216"/>
    </row>
    <row r="248" ht="15.75" customHeight="1">
      <c r="A248" s="216"/>
      <c r="B248" s="216"/>
      <c r="C248" s="216"/>
      <c r="D248" s="216"/>
      <c r="E248" s="216"/>
      <c r="F248" s="216"/>
      <c r="G248" s="216"/>
      <c r="H248" s="216"/>
      <c r="I248" s="216"/>
      <c r="J248" s="216"/>
      <c r="K248" s="216"/>
      <c r="L248" s="216"/>
      <c r="M248" s="216"/>
      <c r="N248" s="216"/>
      <c r="O248" s="216"/>
      <c r="P248" s="216"/>
      <c r="Q248" s="216"/>
      <c r="R248" s="216"/>
      <c r="S248" s="216"/>
      <c r="T248" s="216"/>
      <c r="U248" s="216"/>
      <c r="V248" s="216"/>
      <c r="W248" s="216"/>
      <c r="X248" s="216"/>
      <c r="Y248" s="216"/>
      <c r="Z248" s="216"/>
      <c r="AA248" s="216"/>
      <c r="AB248" s="216"/>
      <c r="AC248" s="216"/>
      <c r="AD248" s="216"/>
    </row>
    <row r="249" ht="15.75" customHeight="1">
      <c r="A249" s="216"/>
      <c r="B249" s="216"/>
      <c r="C249" s="216"/>
      <c r="D249" s="216"/>
      <c r="E249" s="216"/>
      <c r="F249" s="216"/>
      <c r="G249" s="216"/>
      <c r="H249" s="216"/>
      <c r="I249" s="216"/>
      <c r="J249" s="216"/>
      <c r="K249" s="216"/>
      <c r="L249" s="216"/>
      <c r="M249" s="216"/>
      <c r="N249" s="216"/>
      <c r="O249" s="216"/>
      <c r="P249" s="216"/>
      <c r="Q249" s="216"/>
      <c r="R249" s="216"/>
      <c r="S249" s="216"/>
      <c r="T249" s="216"/>
      <c r="U249" s="216"/>
      <c r="V249" s="216"/>
      <c r="W249" s="216"/>
      <c r="X249" s="216"/>
      <c r="Y249" s="216"/>
      <c r="Z249" s="216"/>
      <c r="AA249" s="216"/>
      <c r="AB249" s="216"/>
      <c r="AC249" s="216"/>
      <c r="AD249" s="216"/>
    </row>
    <row r="250" ht="15.75" customHeight="1">
      <c r="A250" s="216"/>
      <c r="B250" s="216"/>
      <c r="C250" s="216"/>
      <c r="D250" s="216"/>
      <c r="E250" s="216"/>
      <c r="F250" s="216"/>
      <c r="G250" s="216"/>
      <c r="H250" s="216"/>
      <c r="I250" s="216"/>
      <c r="J250" s="216"/>
      <c r="K250" s="216"/>
      <c r="L250" s="216"/>
      <c r="M250" s="216"/>
      <c r="N250" s="216"/>
      <c r="O250" s="216"/>
      <c r="P250" s="216"/>
      <c r="Q250" s="216"/>
      <c r="R250" s="216"/>
      <c r="S250" s="216"/>
      <c r="T250" s="216"/>
      <c r="U250" s="216"/>
      <c r="V250" s="216"/>
      <c r="W250" s="216"/>
      <c r="X250" s="216"/>
      <c r="Y250" s="216"/>
      <c r="Z250" s="216"/>
      <c r="AA250" s="216"/>
      <c r="AB250" s="216"/>
      <c r="AC250" s="216"/>
      <c r="AD250" s="216"/>
    </row>
    <row r="251" ht="15.75" customHeight="1">
      <c r="A251" s="216"/>
      <c r="B251" s="216"/>
      <c r="C251" s="216"/>
      <c r="D251" s="216"/>
      <c r="E251" s="216"/>
      <c r="F251" s="216"/>
      <c r="G251" s="216"/>
      <c r="H251" s="216"/>
      <c r="I251" s="216"/>
      <c r="J251" s="216"/>
      <c r="K251" s="216"/>
      <c r="L251" s="216"/>
      <c r="M251" s="216"/>
      <c r="N251" s="216"/>
      <c r="O251" s="216"/>
      <c r="P251" s="216"/>
      <c r="Q251" s="216"/>
      <c r="R251" s="216"/>
      <c r="S251" s="216"/>
      <c r="T251" s="216"/>
      <c r="U251" s="216"/>
      <c r="V251" s="216"/>
      <c r="W251" s="216"/>
      <c r="X251" s="216"/>
      <c r="Y251" s="216"/>
      <c r="Z251" s="216"/>
      <c r="AA251" s="216"/>
      <c r="AB251" s="216"/>
      <c r="AC251" s="216"/>
      <c r="AD251" s="216"/>
    </row>
    <row r="252" ht="15.75" customHeight="1">
      <c r="A252" s="216"/>
      <c r="B252" s="216"/>
      <c r="C252" s="216"/>
      <c r="D252" s="216"/>
      <c r="E252" s="216"/>
      <c r="F252" s="216"/>
      <c r="G252" s="216"/>
      <c r="H252" s="216"/>
      <c r="I252" s="216"/>
      <c r="J252" s="216"/>
      <c r="K252" s="216"/>
      <c r="L252" s="216"/>
      <c r="M252" s="216"/>
      <c r="N252" s="216"/>
      <c r="O252" s="216"/>
      <c r="P252" s="216"/>
      <c r="Q252" s="216"/>
      <c r="R252" s="216"/>
      <c r="S252" s="216"/>
      <c r="T252" s="216"/>
      <c r="U252" s="216"/>
      <c r="V252" s="216"/>
      <c r="W252" s="216"/>
      <c r="X252" s="216"/>
      <c r="Y252" s="216"/>
      <c r="Z252" s="216"/>
      <c r="AA252" s="216"/>
      <c r="AB252" s="216"/>
      <c r="AC252" s="216"/>
      <c r="AD252" s="216"/>
    </row>
    <row r="253" ht="15.75" customHeight="1">
      <c r="A253" s="216"/>
      <c r="B253" s="216"/>
      <c r="C253" s="216"/>
      <c r="D253" s="216"/>
      <c r="E253" s="216"/>
      <c r="F253" s="216"/>
      <c r="G253" s="216"/>
      <c r="H253" s="216"/>
      <c r="I253" s="216"/>
      <c r="J253" s="216"/>
      <c r="K253" s="216"/>
      <c r="L253" s="216"/>
      <c r="M253" s="216"/>
      <c r="N253" s="216"/>
      <c r="O253" s="216"/>
      <c r="P253" s="216"/>
      <c r="Q253" s="216"/>
      <c r="R253" s="216"/>
      <c r="S253" s="216"/>
      <c r="T253" s="216"/>
      <c r="U253" s="216"/>
      <c r="V253" s="216"/>
      <c r="W253" s="216"/>
      <c r="X253" s="216"/>
      <c r="Y253" s="216"/>
      <c r="Z253" s="216"/>
      <c r="AA253" s="216"/>
      <c r="AB253" s="216"/>
      <c r="AC253" s="216"/>
      <c r="AD253" s="216"/>
    </row>
    <row r="254" ht="15.75" customHeight="1">
      <c r="A254" s="216"/>
      <c r="B254" s="216"/>
      <c r="C254" s="216"/>
      <c r="D254" s="216"/>
      <c r="E254" s="216"/>
      <c r="F254" s="216"/>
      <c r="G254" s="216"/>
      <c r="H254" s="216"/>
      <c r="I254" s="216"/>
      <c r="J254" s="216"/>
      <c r="K254" s="216"/>
      <c r="L254" s="216"/>
      <c r="M254" s="216"/>
      <c r="N254" s="216"/>
      <c r="O254" s="216"/>
      <c r="P254" s="216"/>
      <c r="Q254" s="216"/>
      <c r="R254" s="216"/>
      <c r="S254" s="216"/>
      <c r="T254" s="216"/>
      <c r="U254" s="216"/>
      <c r="V254" s="216"/>
      <c r="W254" s="216"/>
      <c r="X254" s="216"/>
      <c r="Y254" s="216"/>
      <c r="Z254" s="216"/>
      <c r="AA254" s="216"/>
      <c r="AB254" s="216"/>
      <c r="AC254" s="216"/>
      <c r="AD254" s="216"/>
    </row>
    <row r="255" ht="15.75" customHeight="1">
      <c r="A255" s="216"/>
      <c r="B255" s="216"/>
      <c r="C255" s="216"/>
      <c r="D255" s="216"/>
      <c r="E255" s="216"/>
      <c r="F255" s="216"/>
      <c r="G255" s="216"/>
      <c r="H255" s="216"/>
      <c r="I255" s="216"/>
      <c r="J255" s="216"/>
      <c r="K255" s="216"/>
      <c r="L255" s="216"/>
      <c r="M255" s="216"/>
      <c r="N255" s="216"/>
      <c r="O255" s="216"/>
      <c r="P255" s="216"/>
      <c r="Q255" s="216"/>
      <c r="R255" s="216"/>
      <c r="S255" s="216"/>
      <c r="T255" s="216"/>
      <c r="U255" s="216"/>
      <c r="V255" s="216"/>
      <c r="W255" s="216"/>
      <c r="X255" s="216"/>
      <c r="Y255" s="216"/>
      <c r="Z255" s="216"/>
      <c r="AA255" s="216"/>
      <c r="AB255" s="216"/>
      <c r="AC255" s="216"/>
      <c r="AD255" s="216"/>
    </row>
    <row r="256" ht="15.75" customHeight="1">
      <c r="A256" s="216"/>
      <c r="B256" s="216"/>
      <c r="C256" s="216"/>
      <c r="D256" s="216"/>
      <c r="E256" s="216"/>
      <c r="F256" s="216"/>
      <c r="G256" s="216"/>
      <c r="H256" s="216"/>
      <c r="I256" s="216"/>
      <c r="J256" s="216"/>
      <c r="K256" s="216"/>
      <c r="L256" s="216"/>
      <c r="M256" s="216"/>
      <c r="N256" s="216"/>
      <c r="O256" s="216"/>
      <c r="P256" s="216"/>
      <c r="Q256" s="216"/>
      <c r="R256" s="216"/>
      <c r="S256" s="216"/>
      <c r="T256" s="216"/>
      <c r="U256" s="216"/>
      <c r="V256" s="216"/>
      <c r="W256" s="216"/>
      <c r="X256" s="216"/>
      <c r="Y256" s="216"/>
      <c r="Z256" s="216"/>
      <c r="AA256" s="216"/>
      <c r="AB256" s="216"/>
      <c r="AC256" s="216"/>
      <c r="AD256" s="216"/>
    </row>
    <row r="257" ht="15.75" customHeight="1">
      <c r="A257" s="216"/>
      <c r="B257" s="216"/>
      <c r="C257" s="216"/>
      <c r="D257" s="216"/>
      <c r="E257" s="216"/>
      <c r="F257" s="216"/>
      <c r="G257" s="216"/>
      <c r="H257" s="216"/>
      <c r="I257" s="216"/>
      <c r="J257" s="216"/>
      <c r="K257" s="216"/>
      <c r="L257" s="216"/>
      <c r="M257" s="216"/>
      <c r="N257" s="216"/>
      <c r="O257" s="216"/>
      <c r="P257" s="216"/>
      <c r="Q257" s="216"/>
      <c r="R257" s="216"/>
      <c r="S257" s="216"/>
      <c r="T257" s="216"/>
      <c r="U257" s="216"/>
      <c r="V257" s="216"/>
      <c r="W257" s="216"/>
      <c r="X257" s="216"/>
      <c r="Y257" s="216"/>
      <c r="Z257" s="216"/>
      <c r="AA257" s="216"/>
      <c r="AB257" s="216"/>
      <c r="AC257" s="216"/>
      <c r="AD257" s="216"/>
    </row>
    <row r="258" ht="15.75" customHeight="1">
      <c r="A258" s="216"/>
      <c r="B258" s="216"/>
      <c r="C258" s="216"/>
      <c r="D258" s="216"/>
      <c r="E258" s="216"/>
      <c r="F258" s="216"/>
      <c r="G258" s="216"/>
      <c r="H258" s="216"/>
      <c r="I258" s="216"/>
      <c r="J258" s="216"/>
      <c r="K258" s="216"/>
      <c r="L258" s="216"/>
      <c r="M258" s="216"/>
      <c r="N258" s="216"/>
      <c r="O258" s="216"/>
      <c r="P258" s="216"/>
      <c r="Q258" s="216"/>
      <c r="R258" s="216"/>
      <c r="S258" s="216"/>
      <c r="T258" s="216"/>
      <c r="U258" s="216"/>
      <c r="V258" s="216"/>
      <c r="W258" s="216"/>
      <c r="X258" s="216"/>
      <c r="Y258" s="216"/>
      <c r="Z258" s="216"/>
      <c r="AA258" s="216"/>
      <c r="AB258" s="216"/>
      <c r="AC258" s="216"/>
      <c r="AD258" s="216"/>
    </row>
    <row r="259" ht="15.75" customHeight="1">
      <c r="A259" s="216"/>
      <c r="B259" s="216"/>
      <c r="C259" s="216"/>
      <c r="D259" s="216"/>
      <c r="E259" s="216"/>
      <c r="F259" s="216"/>
      <c r="G259" s="216"/>
      <c r="H259" s="216"/>
      <c r="I259" s="216"/>
      <c r="J259" s="216"/>
      <c r="K259" s="216"/>
      <c r="L259" s="216"/>
      <c r="M259" s="216"/>
      <c r="N259" s="216"/>
      <c r="O259" s="216"/>
      <c r="P259" s="216"/>
      <c r="Q259" s="216"/>
      <c r="R259" s="216"/>
      <c r="S259" s="216"/>
      <c r="T259" s="216"/>
      <c r="U259" s="216"/>
      <c r="V259" s="216"/>
      <c r="W259" s="216"/>
      <c r="X259" s="216"/>
      <c r="Y259" s="216"/>
      <c r="Z259" s="216"/>
      <c r="AA259" s="216"/>
      <c r="AB259" s="216"/>
      <c r="AC259" s="216"/>
      <c r="AD259" s="216"/>
    </row>
    <row r="260" ht="15.75" customHeight="1">
      <c r="A260" s="216"/>
      <c r="B260" s="216"/>
      <c r="C260" s="216"/>
      <c r="D260" s="216"/>
      <c r="E260" s="216"/>
      <c r="F260" s="216"/>
      <c r="G260" s="216"/>
      <c r="H260" s="216"/>
      <c r="I260" s="216"/>
      <c r="J260" s="216"/>
      <c r="K260" s="216"/>
      <c r="L260" s="216"/>
      <c r="M260" s="216"/>
      <c r="N260" s="216"/>
      <c r="O260" s="216"/>
      <c r="P260" s="216"/>
      <c r="Q260" s="216"/>
      <c r="R260" s="216"/>
      <c r="S260" s="216"/>
      <c r="T260" s="216"/>
      <c r="U260" s="216"/>
      <c r="V260" s="216"/>
      <c r="W260" s="216"/>
      <c r="X260" s="216"/>
      <c r="Y260" s="216"/>
      <c r="Z260" s="216"/>
      <c r="AA260" s="216"/>
      <c r="AB260" s="216"/>
      <c r="AC260" s="216"/>
      <c r="AD260" s="216"/>
    </row>
    <row r="261" ht="15.75" customHeight="1">
      <c r="A261" s="216"/>
      <c r="B261" s="216"/>
      <c r="C261" s="216"/>
      <c r="D261" s="216"/>
      <c r="E261" s="216"/>
      <c r="F261" s="216"/>
      <c r="G261" s="216"/>
      <c r="H261" s="216"/>
      <c r="I261" s="216"/>
      <c r="J261" s="216"/>
      <c r="K261" s="216"/>
      <c r="L261" s="216"/>
      <c r="M261" s="216"/>
      <c r="N261" s="216"/>
      <c r="O261" s="216"/>
      <c r="P261" s="216"/>
      <c r="Q261" s="216"/>
      <c r="R261" s="216"/>
      <c r="S261" s="216"/>
      <c r="T261" s="216"/>
      <c r="U261" s="216"/>
      <c r="V261" s="216"/>
      <c r="W261" s="216"/>
      <c r="X261" s="216"/>
      <c r="Y261" s="216"/>
      <c r="Z261" s="216"/>
      <c r="AA261" s="216"/>
      <c r="AB261" s="216"/>
      <c r="AC261" s="216"/>
      <c r="AD261" s="216"/>
    </row>
    <row r="262" ht="15.75" customHeight="1">
      <c r="A262" s="216"/>
      <c r="B262" s="216"/>
      <c r="C262" s="216"/>
      <c r="D262" s="216"/>
      <c r="E262" s="216"/>
      <c r="F262" s="216"/>
      <c r="G262" s="216"/>
      <c r="H262" s="216"/>
      <c r="I262" s="216"/>
      <c r="J262" s="216"/>
      <c r="K262" s="216"/>
      <c r="L262" s="216"/>
      <c r="M262" s="216"/>
      <c r="N262" s="216"/>
      <c r="O262" s="216"/>
      <c r="P262" s="216"/>
      <c r="Q262" s="216"/>
      <c r="R262" s="216"/>
      <c r="S262" s="216"/>
      <c r="T262" s="216"/>
      <c r="U262" s="216"/>
      <c r="V262" s="216"/>
      <c r="W262" s="216"/>
      <c r="X262" s="216"/>
      <c r="Y262" s="216"/>
      <c r="Z262" s="216"/>
      <c r="AA262" s="216"/>
      <c r="AB262" s="216"/>
      <c r="AC262" s="216"/>
      <c r="AD262" s="216"/>
    </row>
    <row r="263" ht="15.75" customHeight="1">
      <c r="A263" s="216"/>
      <c r="B263" s="216"/>
      <c r="C263" s="216"/>
      <c r="D263" s="216"/>
      <c r="E263" s="216"/>
      <c r="F263" s="216"/>
      <c r="G263" s="216"/>
      <c r="H263" s="216"/>
      <c r="I263" s="216"/>
      <c r="J263" s="216"/>
      <c r="K263" s="216"/>
      <c r="L263" s="216"/>
      <c r="M263" s="216"/>
      <c r="N263" s="216"/>
      <c r="O263" s="216"/>
      <c r="P263" s="216"/>
      <c r="Q263" s="216"/>
      <c r="R263" s="216"/>
      <c r="S263" s="216"/>
      <c r="T263" s="216"/>
      <c r="U263" s="216"/>
      <c r="V263" s="216"/>
      <c r="W263" s="216"/>
      <c r="X263" s="216"/>
      <c r="Y263" s="216"/>
      <c r="Z263" s="216"/>
      <c r="AA263" s="216"/>
      <c r="AB263" s="216"/>
      <c r="AC263" s="216"/>
      <c r="AD263" s="216"/>
    </row>
    <row r="264" ht="15.75" customHeight="1">
      <c r="A264" s="216"/>
      <c r="B264" s="216"/>
      <c r="C264" s="216"/>
      <c r="D264" s="216"/>
      <c r="E264" s="216"/>
      <c r="F264" s="216"/>
      <c r="G264" s="216"/>
      <c r="H264" s="216"/>
      <c r="I264" s="216"/>
      <c r="J264" s="216"/>
      <c r="K264" s="216"/>
      <c r="L264" s="216"/>
      <c r="M264" s="216"/>
      <c r="N264" s="216"/>
      <c r="O264" s="216"/>
      <c r="P264" s="216"/>
      <c r="Q264" s="216"/>
      <c r="R264" s="216"/>
      <c r="S264" s="216"/>
      <c r="T264" s="216"/>
      <c r="U264" s="216"/>
      <c r="V264" s="216"/>
      <c r="W264" s="216"/>
      <c r="X264" s="216"/>
      <c r="Y264" s="216"/>
      <c r="Z264" s="216"/>
      <c r="AA264" s="216"/>
      <c r="AB264" s="216"/>
      <c r="AC264" s="216"/>
      <c r="AD264" s="216"/>
    </row>
    <row r="265" ht="15.75" customHeight="1">
      <c r="A265" s="216"/>
      <c r="B265" s="216"/>
      <c r="C265" s="216"/>
      <c r="D265" s="216"/>
      <c r="E265" s="216"/>
      <c r="F265" s="216"/>
      <c r="G265" s="216"/>
      <c r="H265" s="216"/>
      <c r="I265" s="216"/>
      <c r="J265" s="216"/>
      <c r="K265" s="216"/>
      <c r="L265" s="216"/>
      <c r="M265" s="216"/>
      <c r="N265" s="216"/>
      <c r="O265" s="216"/>
      <c r="P265" s="216"/>
      <c r="Q265" s="216"/>
      <c r="R265" s="216"/>
      <c r="S265" s="216"/>
      <c r="T265" s="216"/>
      <c r="U265" s="216"/>
      <c r="V265" s="216"/>
      <c r="W265" s="216"/>
      <c r="X265" s="216"/>
      <c r="Y265" s="216"/>
      <c r="Z265" s="216"/>
      <c r="AA265" s="216"/>
      <c r="AB265" s="216"/>
      <c r="AC265" s="216"/>
      <c r="AD265" s="216"/>
    </row>
    <row r="266" ht="15.75" customHeight="1">
      <c r="A266" s="216"/>
      <c r="B266" s="216"/>
      <c r="C266" s="216"/>
      <c r="D266" s="216"/>
      <c r="E266" s="216"/>
      <c r="F266" s="216"/>
      <c r="G266" s="216"/>
      <c r="H266" s="216"/>
      <c r="I266" s="216"/>
      <c r="J266" s="216"/>
      <c r="K266" s="216"/>
      <c r="L266" s="216"/>
      <c r="M266" s="216"/>
      <c r="N266" s="216"/>
      <c r="O266" s="216"/>
      <c r="P266" s="216"/>
      <c r="Q266" s="216"/>
      <c r="R266" s="216"/>
      <c r="S266" s="216"/>
      <c r="T266" s="216"/>
      <c r="U266" s="216"/>
      <c r="V266" s="216"/>
      <c r="W266" s="216"/>
      <c r="X266" s="216"/>
      <c r="Y266" s="216"/>
      <c r="Z266" s="216"/>
      <c r="AA266" s="216"/>
      <c r="AB266" s="216"/>
      <c r="AC266" s="216"/>
      <c r="AD266" s="216"/>
    </row>
    <row r="267" ht="15.75" customHeight="1">
      <c r="A267" s="216"/>
      <c r="B267" s="216"/>
      <c r="C267" s="216"/>
      <c r="D267" s="216"/>
      <c r="E267" s="216"/>
      <c r="F267" s="216"/>
      <c r="G267" s="216"/>
      <c r="H267" s="216"/>
      <c r="I267" s="216"/>
      <c r="J267" s="216"/>
      <c r="K267" s="216"/>
      <c r="L267" s="216"/>
      <c r="M267" s="216"/>
      <c r="N267" s="216"/>
      <c r="O267" s="216"/>
      <c r="P267" s="216"/>
      <c r="Q267" s="216"/>
      <c r="R267" s="216"/>
      <c r="S267" s="216"/>
      <c r="T267" s="216"/>
      <c r="U267" s="216"/>
      <c r="V267" s="216"/>
      <c r="W267" s="216"/>
      <c r="X267" s="216"/>
      <c r="Y267" s="216"/>
      <c r="Z267" s="216"/>
      <c r="AA267" s="216"/>
      <c r="AB267" s="216"/>
      <c r="AC267" s="216"/>
      <c r="AD267" s="216"/>
    </row>
    <row r="268" ht="15.75" customHeight="1">
      <c r="A268" s="216"/>
      <c r="B268" s="216"/>
      <c r="C268" s="216"/>
      <c r="D268" s="216"/>
      <c r="E268" s="216"/>
      <c r="F268" s="216"/>
      <c r="G268" s="216"/>
      <c r="H268" s="216"/>
      <c r="I268" s="216"/>
      <c r="J268" s="216"/>
      <c r="K268" s="216"/>
      <c r="L268" s="216"/>
      <c r="M268" s="216"/>
      <c r="N268" s="216"/>
      <c r="O268" s="216"/>
      <c r="P268" s="216"/>
      <c r="Q268" s="216"/>
      <c r="R268" s="216"/>
      <c r="S268" s="216"/>
      <c r="T268" s="216"/>
      <c r="U268" s="216"/>
      <c r="V268" s="216"/>
      <c r="W268" s="216"/>
      <c r="X268" s="216"/>
      <c r="Y268" s="216"/>
      <c r="Z268" s="216"/>
      <c r="AA268" s="216"/>
      <c r="AB268" s="216"/>
      <c r="AC268" s="216"/>
      <c r="AD268" s="216"/>
    </row>
    <row r="269" ht="15.75" customHeight="1">
      <c r="A269" s="216"/>
      <c r="B269" s="216"/>
      <c r="C269" s="216"/>
      <c r="D269" s="216"/>
      <c r="E269" s="216"/>
      <c r="F269" s="216"/>
      <c r="G269" s="216"/>
      <c r="H269" s="216"/>
      <c r="I269" s="216"/>
      <c r="J269" s="216"/>
      <c r="K269" s="216"/>
      <c r="L269" s="216"/>
      <c r="M269" s="216"/>
      <c r="N269" s="216"/>
      <c r="O269" s="216"/>
      <c r="P269" s="216"/>
      <c r="Q269" s="216"/>
      <c r="R269" s="216"/>
      <c r="S269" s="216"/>
      <c r="T269" s="216"/>
      <c r="U269" s="216"/>
      <c r="V269" s="216"/>
      <c r="W269" s="216"/>
      <c r="X269" s="216"/>
      <c r="Y269" s="216"/>
      <c r="Z269" s="216"/>
      <c r="AA269" s="216"/>
      <c r="AB269" s="216"/>
      <c r="AC269" s="216"/>
      <c r="AD269" s="216"/>
    </row>
    <row r="270" ht="15.75" customHeight="1">
      <c r="A270" s="216"/>
      <c r="B270" s="216"/>
      <c r="C270" s="216"/>
      <c r="D270" s="216"/>
      <c r="E270" s="216"/>
      <c r="F270" s="216"/>
      <c r="G270" s="216"/>
      <c r="H270" s="216"/>
      <c r="I270" s="216"/>
      <c r="J270" s="216"/>
      <c r="K270" s="216"/>
      <c r="L270" s="216"/>
      <c r="M270" s="216"/>
      <c r="N270" s="216"/>
      <c r="O270" s="216"/>
      <c r="P270" s="216"/>
      <c r="Q270" s="216"/>
      <c r="R270" s="216"/>
      <c r="S270" s="216"/>
      <c r="T270" s="216"/>
      <c r="U270" s="216"/>
      <c r="V270" s="216"/>
      <c r="W270" s="216"/>
      <c r="X270" s="216"/>
      <c r="Y270" s="216"/>
      <c r="Z270" s="216"/>
      <c r="AA270" s="216"/>
      <c r="AB270" s="216"/>
      <c r="AC270" s="216"/>
      <c r="AD270" s="216"/>
    </row>
    <row r="271" ht="15.75" customHeight="1">
      <c r="A271" s="216"/>
      <c r="B271" s="216"/>
      <c r="C271" s="216"/>
      <c r="D271" s="216"/>
      <c r="E271" s="216"/>
      <c r="F271" s="216"/>
      <c r="G271" s="216"/>
      <c r="H271" s="216"/>
      <c r="I271" s="216"/>
      <c r="J271" s="216"/>
      <c r="K271" s="216"/>
      <c r="L271" s="216"/>
      <c r="M271" s="216"/>
      <c r="N271" s="216"/>
      <c r="O271" s="216"/>
      <c r="P271" s="216"/>
      <c r="Q271" s="216"/>
      <c r="R271" s="216"/>
      <c r="S271" s="216"/>
      <c r="T271" s="216"/>
      <c r="U271" s="216"/>
      <c r="V271" s="216"/>
      <c r="W271" s="216"/>
      <c r="X271" s="216"/>
      <c r="Y271" s="216"/>
      <c r="Z271" s="216"/>
      <c r="AA271" s="216"/>
      <c r="AB271" s="216"/>
      <c r="AC271" s="216"/>
      <c r="AD271" s="216"/>
    </row>
    <row r="272" ht="15.75" customHeight="1">
      <c r="A272" s="216"/>
      <c r="B272" s="216"/>
      <c r="C272" s="216"/>
      <c r="D272" s="216"/>
      <c r="E272" s="216"/>
      <c r="F272" s="216"/>
      <c r="G272" s="216"/>
      <c r="H272" s="216"/>
      <c r="I272" s="216"/>
      <c r="J272" s="216"/>
      <c r="K272" s="216"/>
      <c r="L272" s="216"/>
      <c r="M272" s="216"/>
      <c r="N272" s="216"/>
      <c r="O272" s="216"/>
      <c r="P272" s="216"/>
      <c r="Q272" s="216"/>
      <c r="R272" s="216"/>
      <c r="S272" s="216"/>
      <c r="T272" s="216"/>
      <c r="U272" s="216"/>
      <c r="V272" s="216"/>
      <c r="W272" s="216"/>
      <c r="X272" s="216"/>
      <c r="Y272" s="216"/>
      <c r="Z272" s="216"/>
      <c r="AA272" s="216"/>
      <c r="AB272" s="216"/>
      <c r="AC272" s="216"/>
      <c r="AD272" s="216"/>
    </row>
    <row r="273" ht="15.75" customHeight="1">
      <c r="A273" s="216"/>
      <c r="B273" s="216"/>
      <c r="C273" s="216"/>
      <c r="D273" s="216"/>
      <c r="E273" s="216"/>
      <c r="F273" s="216"/>
      <c r="G273" s="216"/>
      <c r="H273" s="216"/>
      <c r="I273" s="216"/>
      <c r="J273" s="216"/>
      <c r="K273" s="216"/>
      <c r="L273" s="216"/>
      <c r="M273" s="216"/>
      <c r="N273" s="216"/>
      <c r="O273" s="216"/>
      <c r="P273" s="216"/>
      <c r="Q273" s="216"/>
      <c r="R273" s="216"/>
      <c r="S273" s="216"/>
      <c r="T273" s="216"/>
      <c r="U273" s="216"/>
      <c r="V273" s="216"/>
      <c r="W273" s="216"/>
      <c r="X273" s="216"/>
      <c r="Y273" s="216"/>
      <c r="Z273" s="216"/>
      <c r="AA273" s="216"/>
      <c r="AB273" s="216"/>
      <c r="AC273" s="216"/>
      <c r="AD273" s="216"/>
    </row>
    <row r="274" ht="15.75" customHeight="1">
      <c r="A274" s="216"/>
      <c r="B274" s="216"/>
      <c r="C274" s="216"/>
      <c r="D274" s="216"/>
      <c r="E274" s="216"/>
      <c r="F274" s="216"/>
      <c r="G274" s="216"/>
      <c r="H274" s="216"/>
      <c r="I274" s="216"/>
      <c r="J274" s="216"/>
      <c r="K274" s="216"/>
      <c r="L274" s="216"/>
      <c r="M274" s="216"/>
      <c r="N274" s="216"/>
      <c r="O274" s="216"/>
      <c r="P274" s="216"/>
      <c r="Q274" s="216"/>
      <c r="R274" s="216"/>
      <c r="S274" s="216"/>
      <c r="T274" s="216"/>
      <c r="U274" s="216"/>
      <c r="V274" s="216"/>
      <c r="W274" s="216"/>
      <c r="X274" s="216"/>
      <c r="Y274" s="216"/>
      <c r="Z274" s="216"/>
      <c r="AA274" s="216"/>
      <c r="AB274" s="216"/>
      <c r="AC274" s="216"/>
      <c r="AD274" s="216"/>
    </row>
    <row r="275" ht="15.75" customHeight="1">
      <c r="A275" s="216"/>
      <c r="B275" s="216"/>
      <c r="C275" s="216"/>
      <c r="D275" s="216"/>
      <c r="E275" s="216"/>
      <c r="F275" s="216"/>
      <c r="G275" s="216"/>
      <c r="H275" s="216"/>
      <c r="I275" s="216"/>
      <c r="J275" s="216"/>
      <c r="K275" s="216"/>
      <c r="L275" s="216"/>
      <c r="M275" s="216"/>
      <c r="N275" s="216"/>
      <c r="O275" s="216"/>
      <c r="P275" s="216"/>
      <c r="Q275" s="216"/>
      <c r="R275" s="216"/>
      <c r="S275" s="216"/>
      <c r="T275" s="216"/>
      <c r="U275" s="216"/>
      <c r="V275" s="216"/>
      <c r="W275" s="216"/>
      <c r="X275" s="216"/>
      <c r="Y275" s="216"/>
      <c r="Z275" s="216"/>
      <c r="AA275" s="216"/>
      <c r="AB275" s="216"/>
      <c r="AC275" s="216"/>
      <c r="AD275" s="216"/>
    </row>
    <row r="276" ht="15.75" customHeight="1">
      <c r="A276" s="216"/>
      <c r="B276" s="216"/>
      <c r="C276" s="216"/>
      <c r="D276" s="216"/>
      <c r="E276" s="216"/>
      <c r="F276" s="216"/>
      <c r="G276" s="216"/>
      <c r="H276" s="216"/>
      <c r="I276" s="216"/>
      <c r="J276" s="216"/>
      <c r="K276" s="216"/>
      <c r="L276" s="216"/>
      <c r="M276" s="216"/>
      <c r="N276" s="216"/>
      <c r="O276" s="216"/>
      <c r="P276" s="216"/>
      <c r="Q276" s="216"/>
      <c r="R276" s="216"/>
      <c r="S276" s="216"/>
      <c r="T276" s="216"/>
      <c r="U276" s="216"/>
      <c r="V276" s="216"/>
      <c r="W276" s="216"/>
      <c r="X276" s="216"/>
      <c r="Y276" s="216"/>
      <c r="Z276" s="216"/>
      <c r="AA276" s="216"/>
      <c r="AB276" s="216"/>
      <c r="AC276" s="216"/>
      <c r="AD276" s="216"/>
    </row>
    <row r="277" ht="15.75" customHeight="1">
      <c r="A277" s="216"/>
      <c r="B277" s="216"/>
      <c r="C277" s="216"/>
      <c r="D277" s="216"/>
      <c r="E277" s="216"/>
      <c r="F277" s="216"/>
      <c r="G277" s="216"/>
      <c r="H277" s="216"/>
      <c r="I277" s="216"/>
      <c r="J277" s="216"/>
      <c r="K277" s="216"/>
      <c r="L277" s="216"/>
      <c r="M277" s="216"/>
      <c r="N277" s="216"/>
      <c r="O277" s="216"/>
      <c r="P277" s="216"/>
      <c r="Q277" s="216"/>
      <c r="R277" s="216"/>
      <c r="S277" s="216"/>
      <c r="T277" s="216"/>
      <c r="U277" s="216"/>
      <c r="V277" s="216"/>
      <c r="W277" s="216"/>
      <c r="X277" s="216"/>
      <c r="Y277" s="216"/>
      <c r="Z277" s="216"/>
      <c r="AA277" s="216"/>
      <c r="AB277" s="216"/>
      <c r="AC277" s="216"/>
      <c r="AD277" s="216"/>
    </row>
    <row r="278" ht="15.75" customHeight="1">
      <c r="A278" s="216"/>
      <c r="B278" s="216"/>
      <c r="C278" s="216"/>
      <c r="D278" s="216"/>
      <c r="E278" s="216"/>
      <c r="F278" s="216"/>
      <c r="G278" s="216"/>
      <c r="H278" s="216"/>
      <c r="I278" s="216"/>
      <c r="J278" s="216"/>
      <c r="K278" s="216"/>
      <c r="L278" s="216"/>
      <c r="M278" s="216"/>
      <c r="N278" s="216"/>
      <c r="O278" s="216"/>
      <c r="P278" s="216"/>
      <c r="Q278" s="216"/>
      <c r="R278" s="216"/>
      <c r="S278" s="216"/>
      <c r="T278" s="216"/>
      <c r="U278" s="216"/>
      <c r="V278" s="216"/>
      <c r="W278" s="216"/>
      <c r="X278" s="216"/>
      <c r="Y278" s="216"/>
      <c r="Z278" s="216"/>
      <c r="AA278" s="216"/>
      <c r="AB278" s="216"/>
      <c r="AC278" s="216"/>
      <c r="AD278" s="216"/>
    </row>
    <row r="279" ht="15.75" customHeight="1">
      <c r="A279" s="216"/>
      <c r="B279" s="216"/>
      <c r="C279" s="216"/>
      <c r="D279" s="216"/>
      <c r="E279" s="216"/>
      <c r="F279" s="216"/>
      <c r="G279" s="216"/>
      <c r="H279" s="216"/>
      <c r="I279" s="216"/>
      <c r="J279" s="216"/>
      <c r="K279" s="216"/>
      <c r="L279" s="216"/>
      <c r="M279" s="216"/>
      <c r="N279" s="216"/>
      <c r="O279" s="216"/>
      <c r="P279" s="216"/>
      <c r="Q279" s="216"/>
      <c r="R279" s="216"/>
      <c r="S279" s="216"/>
      <c r="T279" s="216"/>
      <c r="U279" s="216"/>
      <c r="V279" s="216"/>
      <c r="W279" s="216"/>
      <c r="X279" s="216"/>
      <c r="Y279" s="216"/>
      <c r="Z279" s="216"/>
      <c r="AA279" s="216"/>
      <c r="AB279" s="216"/>
      <c r="AC279" s="216"/>
      <c r="AD279" s="216"/>
    </row>
    <row r="280" ht="15.75" customHeight="1">
      <c r="A280" s="216"/>
      <c r="B280" s="216"/>
      <c r="C280" s="216"/>
      <c r="D280" s="216"/>
      <c r="E280" s="216"/>
      <c r="F280" s="216"/>
      <c r="G280" s="216"/>
      <c r="H280" s="216"/>
      <c r="I280" s="216"/>
      <c r="J280" s="216"/>
      <c r="K280" s="216"/>
      <c r="L280" s="216"/>
      <c r="M280" s="216"/>
      <c r="N280" s="216"/>
      <c r="O280" s="216"/>
      <c r="P280" s="216"/>
      <c r="Q280" s="216"/>
      <c r="R280" s="216"/>
      <c r="S280" s="216"/>
      <c r="T280" s="216"/>
      <c r="U280" s="216"/>
      <c r="V280" s="216"/>
      <c r="W280" s="216"/>
      <c r="X280" s="216"/>
      <c r="Y280" s="216"/>
      <c r="Z280" s="216"/>
      <c r="AA280" s="216"/>
      <c r="AB280" s="216"/>
      <c r="AC280" s="216"/>
      <c r="AD280" s="216"/>
    </row>
    <row r="281" ht="15.75" customHeight="1">
      <c r="A281" s="216"/>
      <c r="B281" s="216"/>
      <c r="C281" s="216"/>
      <c r="D281" s="216"/>
      <c r="E281" s="216"/>
      <c r="F281" s="216"/>
      <c r="G281" s="216"/>
      <c r="H281" s="216"/>
      <c r="I281" s="216"/>
      <c r="J281" s="216"/>
      <c r="K281" s="216"/>
      <c r="L281" s="216"/>
      <c r="M281" s="216"/>
      <c r="N281" s="216"/>
      <c r="O281" s="216"/>
      <c r="P281" s="216"/>
      <c r="Q281" s="216"/>
      <c r="R281" s="216"/>
      <c r="S281" s="216"/>
      <c r="T281" s="216"/>
      <c r="U281" s="216"/>
      <c r="V281" s="216"/>
      <c r="W281" s="216"/>
      <c r="X281" s="216"/>
      <c r="Y281" s="216"/>
      <c r="Z281" s="216"/>
      <c r="AA281" s="216"/>
      <c r="AB281" s="216"/>
      <c r="AC281" s="216"/>
      <c r="AD281" s="216"/>
    </row>
    <row r="282" ht="15.75" customHeight="1">
      <c r="A282" s="216"/>
      <c r="B282" s="216"/>
      <c r="C282" s="216"/>
      <c r="D282" s="216"/>
      <c r="E282" s="216"/>
      <c r="F282" s="216"/>
      <c r="G282" s="216"/>
      <c r="H282" s="216"/>
      <c r="I282" s="216"/>
      <c r="J282" s="216"/>
      <c r="K282" s="216"/>
      <c r="L282" s="216"/>
      <c r="M282" s="216"/>
      <c r="N282" s="216"/>
      <c r="O282" s="216"/>
      <c r="P282" s="216"/>
      <c r="Q282" s="216"/>
      <c r="R282" s="216"/>
      <c r="S282" s="216"/>
      <c r="T282" s="216"/>
      <c r="U282" s="216"/>
      <c r="V282" s="216"/>
      <c r="W282" s="216"/>
      <c r="X282" s="216"/>
      <c r="Y282" s="216"/>
      <c r="Z282" s="216"/>
      <c r="AA282" s="216"/>
      <c r="AB282" s="216"/>
      <c r="AC282" s="216"/>
      <c r="AD282" s="216"/>
    </row>
    <row r="283" ht="15.75" customHeight="1">
      <c r="A283" s="216"/>
      <c r="B283" s="216"/>
      <c r="C283" s="216"/>
      <c r="D283" s="216"/>
      <c r="E283" s="216"/>
      <c r="F283" s="216"/>
      <c r="G283" s="216"/>
      <c r="H283" s="216"/>
      <c r="I283" s="216"/>
      <c r="J283" s="216"/>
      <c r="K283" s="216"/>
      <c r="L283" s="216"/>
      <c r="M283" s="216"/>
      <c r="N283" s="216"/>
      <c r="O283" s="216"/>
      <c r="P283" s="216"/>
      <c r="Q283" s="216"/>
      <c r="R283" s="216"/>
      <c r="S283" s="216"/>
      <c r="T283" s="216"/>
      <c r="U283" s="216"/>
      <c r="V283" s="216"/>
      <c r="W283" s="216"/>
      <c r="X283" s="216"/>
      <c r="Y283" s="216"/>
      <c r="Z283" s="216"/>
      <c r="AA283" s="216"/>
      <c r="AB283" s="216"/>
      <c r="AC283" s="216"/>
      <c r="AD283" s="216"/>
    </row>
    <row r="284" ht="15.75" customHeight="1">
      <c r="A284" s="216"/>
      <c r="B284" s="216"/>
      <c r="C284" s="216"/>
      <c r="D284" s="216"/>
      <c r="E284" s="216"/>
      <c r="F284" s="216"/>
      <c r="G284" s="216"/>
      <c r="H284" s="216"/>
      <c r="I284" s="216"/>
      <c r="J284" s="216"/>
      <c r="K284" s="216"/>
      <c r="L284" s="216"/>
      <c r="M284" s="216"/>
      <c r="N284" s="216"/>
      <c r="O284" s="216"/>
      <c r="P284" s="216"/>
      <c r="Q284" s="216"/>
      <c r="R284" s="216"/>
      <c r="S284" s="216"/>
      <c r="T284" s="216"/>
      <c r="U284" s="216"/>
      <c r="V284" s="216"/>
      <c r="W284" s="216"/>
      <c r="X284" s="216"/>
      <c r="Y284" s="216"/>
      <c r="Z284" s="216"/>
      <c r="AA284" s="216"/>
      <c r="AB284" s="216"/>
      <c r="AC284" s="216"/>
      <c r="AD284" s="216"/>
    </row>
    <row r="285" ht="15.75" customHeight="1">
      <c r="A285" s="216"/>
      <c r="B285" s="216"/>
      <c r="C285" s="216"/>
      <c r="D285" s="216"/>
      <c r="E285" s="216"/>
      <c r="F285" s="216"/>
      <c r="G285" s="216"/>
      <c r="H285" s="216"/>
      <c r="I285" s="216"/>
      <c r="J285" s="216"/>
      <c r="K285" s="216"/>
      <c r="L285" s="216"/>
      <c r="M285" s="216"/>
      <c r="N285" s="216"/>
      <c r="O285" s="216"/>
      <c r="P285" s="216"/>
      <c r="Q285" s="216"/>
      <c r="R285" s="216"/>
      <c r="S285" s="216"/>
      <c r="T285" s="216"/>
      <c r="U285" s="216"/>
      <c r="V285" s="216"/>
      <c r="W285" s="216"/>
      <c r="X285" s="216"/>
      <c r="Y285" s="216"/>
      <c r="Z285" s="216"/>
      <c r="AA285" s="216"/>
      <c r="AB285" s="216"/>
      <c r="AC285" s="216"/>
      <c r="AD285" s="216"/>
    </row>
    <row r="286" ht="15.75" customHeight="1">
      <c r="A286" s="216"/>
      <c r="B286" s="216"/>
      <c r="C286" s="216"/>
      <c r="D286" s="216"/>
      <c r="E286" s="216"/>
      <c r="F286" s="216"/>
      <c r="G286" s="216"/>
      <c r="H286" s="216"/>
      <c r="I286" s="216"/>
      <c r="J286" s="216"/>
      <c r="K286" s="216"/>
      <c r="L286" s="216"/>
      <c r="M286" s="216"/>
      <c r="N286" s="216"/>
      <c r="O286" s="216"/>
      <c r="P286" s="216"/>
      <c r="Q286" s="216"/>
      <c r="R286" s="216"/>
      <c r="S286" s="216"/>
      <c r="T286" s="216"/>
      <c r="U286" s="216"/>
      <c r="V286" s="216"/>
      <c r="W286" s="216"/>
      <c r="X286" s="216"/>
      <c r="Y286" s="216"/>
      <c r="Z286" s="216"/>
      <c r="AA286" s="216"/>
      <c r="AB286" s="216"/>
      <c r="AC286" s="216"/>
      <c r="AD286" s="216"/>
    </row>
    <row r="287" ht="15.75" customHeight="1">
      <c r="A287" s="216"/>
      <c r="B287" s="216"/>
      <c r="C287" s="216"/>
      <c r="D287" s="216"/>
      <c r="E287" s="216"/>
      <c r="F287" s="216"/>
      <c r="G287" s="216"/>
      <c r="H287" s="216"/>
      <c r="I287" s="216"/>
      <c r="J287" s="216"/>
      <c r="K287" s="216"/>
      <c r="L287" s="216"/>
      <c r="M287" s="216"/>
      <c r="N287" s="216"/>
      <c r="O287" s="216"/>
      <c r="P287" s="216"/>
      <c r="Q287" s="216"/>
      <c r="R287" s="216"/>
      <c r="S287" s="216"/>
      <c r="T287" s="216"/>
      <c r="U287" s="216"/>
      <c r="V287" s="216"/>
      <c r="W287" s="216"/>
      <c r="X287" s="216"/>
      <c r="Y287" s="216"/>
      <c r="Z287" s="216"/>
      <c r="AA287" s="216"/>
      <c r="AB287" s="216"/>
      <c r="AC287" s="216"/>
      <c r="AD287" s="216"/>
    </row>
    <row r="288" ht="15.75" customHeight="1">
      <c r="A288" s="216"/>
      <c r="B288" s="216"/>
      <c r="C288" s="216"/>
      <c r="D288" s="216"/>
      <c r="E288" s="216"/>
      <c r="F288" s="216"/>
      <c r="G288" s="216"/>
      <c r="H288" s="216"/>
      <c r="I288" s="216"/>
      <c r="J288" s="216"/>
      <c r="K288" s="216"/>
      <c r="L288" s="216"/>
      <c r="M288" s="216"/>
      <c r="N288" s="216"/>
      <c r="O288" s="216"/>
      <c r="P288" s="216"/>
      <c r="Q288" s="216"/>
      <c r="R288" s="216"/>
      <c r="S288" s="216"/>
      <c r="T288" s="216"/>
      <c r="U288" s="216"/>
      <c r="V288" s="216"/>
      <c r="W288" s="216"/>
      <c r="X288" s="216"/>
      <c r="Y288" s="216"/>
      <c r="Z288" s="216"/>
      <c r="AA288" s="216"/>
      <c r="AB288" s="216"/>
      <c r="AC288" s="216"/>
      <c r="AD288" s="216"/>
    </row>
    <row r="289" ht="15.75" customHeight="1">
      <c r="A289" s="216"/>
      <c r="B289" s="216"/>
      <c r="C289" s="216"/>
      <c r="D289" s="216"/>
      <c r="E289" s="216"/>
      <c r="F289" s="216"/>
      <c r="G289" s="216"/>
      <c r="H289" s="216"/>
      <c r="I289" s="216"/>
      <c r="J289" s="216"/>
      <c r="K289" s="216"/>
      <c r="L289" s="216"/>
      <c r="M289" s="216"/>
      <c r="N289" s="216"/>
      <c r="O289" s="216"/>
      <c r="P289" s="216"/>
      <c r="Q289" s="216"/>
      <c r="R289" s="216"/>
      <c r="S289" s="216"/>
      <c r="T289" s="216"/>
      <c r="U289" s="216"/>
      <c r="V289" s="216"/>
      <c r="W289" s="216"/>
      <c r="X289" s="216"/>
      <c r="Y289" s="216"/>
      <c r="Z289" s="216"/>
      <c r="AA289" s="216"/>
      <c r="AB289" s="216"/>
      <c r="AC289" s="216"/>
      <c r="AD289" s="216"/>
    </row>
    <row r="290" ht="15.75" customHeight="1">
      <c r="A290" s="216"/>
      <c r="B290" s="216"/>
      <c r="C290" s="216"/>
      <c r="D290" s="216"/>
      <c r="E290" s="216"/>
      <c r="F290" s="216"/>
      <c r="G290" s="216"/>
      <c r="H290" s="216"/>
      <c r="I290" s="216"/>
      <c r="J290" s="216"/>
      <c r="K290" s="216"/>
      <c r="L290" s="216"/>
      <c r="M290" s="216"/>
      <c r="N290" s="216"/>
      <c r="O290" s="216"/>
      <c r="P290" s="216"/>
      <c r="Q290" s="216"/>
      <c r="R290" s="216"/>
      <c r="S290" s="216"/>
      <c r="T290" s="216"/>
      <c r="U290" s="216"/>
      <c r="V290" s="216"/>
      <c r="W290" s="216"/>
      <c r="X290" s="216"/>
      <c r="Y290" s="216"/>
      <c r="Z290" s="216"/>
      <c r="AA290" s="216"/>
      <c r="AB290" s="216"/>
      <c r="AC290" s="216"/>
      <c r="AD290" s="216"/>
    </row>
    <row r="291" ht="15.75" customHeight="1">
      <c r="A291" s="216"/>
      <c r="B291" s="216"/>
      <c r="C291" s="216"/>
      <c r="D291" s="216"/>
      <c r="E291" s="216"/>
      <c r="F291" s="216"/>
      <c r="G291" s="216"/>
      <c r="H291" s="216"/>
      <c r="I291" s="216"/>
      <c r="J291" s="216"/>
      <c r="K291" s="216"/>
      <c r="L291" s="216"/>
      <c r="M291" s="216"/>
      <c r="N291" s="216"/>
      <c r="O291" s="216"/>
      <c r="P291" s="216"/>
      <c r="Q291" s="216"/>
      <c r="R291" s="216"/>
      <c r="S291" s="216"/>
      <c r="T291" s="216"/>
      <c r="U291" s="216"/>
      <c r="V291" s="216"/>
      <c r="W291" s="216"/>
      <c r="X291" s="216"/>
      <c r="Y291" s="216"/>
      <c r="Z291" s="216"/>
      <c r="AA291" s="216"/>
      <c r="AB291" s="216"/>
      <c r="AC291" s="216"/>
      <c r="AD291" s="216"/>
    </row>
    <row r="292" ht="15.75" customHeight="1">
      <c r="A292" s="216"/>
      <c r="B292" s="216"/>
      <c r="C292" s="216"/>
      <c r="D292" s="216"/>
      <c r="E292" s="216"/>
      <c r="F292" s="216"/>
      <c r="G292" s="216"/>
      <c r="H292" s="216"/>
      <c r="I292" s="216"/>
      <c r="J292" s="216"/>
      <c r="K292" s="216"/>
      <c r="L292" s="216"/>
      <c r="M292" s="216"/>
      <c r="N292" s="216"/>
      <c r="O292" s="216"/>
      <c r="P292" s="216"/>
      <c r="Q292" s="216"/>
      <c r="R292" s="216"/>
      <c r="S292" s="216"/>
      <c r="T292" s="216"/>
      <c r="U292" s="216"/>
      <c r="V292" s="216"/>
      <c r="W292" s="216"/>
      <c r="X292" s="216"/>
      <c r="Y292" s="216"/>
      <c r="Z292" s="216"/>
      <c r="AA292" s="216"/>
      <c r="AB292" s="216"/>
      <c r="AC292" s="216"/>
      <c r="AD292" s="216"/>
    </row>
    <row r="293" ht="15.75" customHeight="1">
      <c r="A293" s="216"/>
      <c r="B293" s="216"/>
      <c r="C293" s="216"/>
      <c r="D293" s="216"/>
      <c r="E293" s="216"/>
      <c r="F293" s="216"/>
      <c r="G293" s="216"/>
      <c r="H293" s="216"/>
      <c r="I293" s="216"/>
      <c r="J293" s="216"/>
      <c r="K293" s="216"/>
      <c r="L293" s="216"/>
      <c r="M293" s="216"/>
      <c r="N293" s="216"/>
      <c r="O293" s="216"/>
      <c r="P293" s="216"/>
      <c r="Q293" s="216"/>
      <c r="R293" s="216"/>
      <c r="S293" s="216"/>
      <c r="T293" s="216"/>
      <c r="U293" s="216"/>
      <c r="V293" s="216"/>
      <c r="W293" s="216"/>
      <c r="X293" s="216"/>
      <c r="Y293" s="216"/>
      <c r="Z293" s="216"/>
      <c r="AA293" s="216"/>
      <c r="AB293" s="216"/>
      <c r="AC293" s="216"/>
      <c r="AD293" s="216"/>
    </row>
    <row r="294" ht="15.75" customHeight="1">
      <c r="A294" s="216"/>
      <c r="B294" s="216"/>
      <c r="C294" s="216"/>
      <c r="D294" s="216"/>
      <c r="E294" s="216"/>
      <c r="F294" s="216"/>
      <c r="G294" s="216"/>
      <c r="H294" s="216"/>
      <c r="I294" s="216"/>
      <c r="J294" s="216"/>
      <c r="K294" s="216"/>
      <c r="L294" s="216"/>
      <c r="M294" s="216"/>
      <c r="N294" s="216"/>
      <c r="O294" s="216"/>
      <c r="P294" s="216"/>
      <c r="Q294" s="216"/>
      <c r="R294" s="216"/>
      <c r="S294" s="216"/>
      <c r="T294" s="216"/>
      <c r="U294" s="216"/>
      <c r="V294" s="216"/>
      <c r="W294" s="216"/>
      <c r="X294" s="216"/>
      <c r="Y294" s="216"/>
      <c r="Z294" s="216"/>
      <c r="AA294" s="216"/>
      <c r="AB294" s="216"/>
      <c r="AC294" s="216"/>
      <c r="AD294" s="216"/>
    </row>
    <row r="295" ht="15.75" customHeight="1">
      <c r="A295" s="216"/>
      <c r="B295" s="216"/>
      <c r="C295" s="216"/>
      <c r="D295" s="216"/>
      <c r="E295" s="216"/>
      <c r="F295" s="216"/>
      <c r="G295" s="216"/>
      <c r="H295" s="216"/>
      <c r="I295" s="216"/>
      <c r="J295" s="216"/>
      <c r="K295" s="216"/>
      <c r="L295" s="216"/>
      <c r="M295" s="216"/>
      <c r="N295" s="216"/>
      <c r="O295" s="216"/>
      <c r="P295" s="216"/>
      <c r="Q295" s="216"/>
      <c r="R295" s="216"/>
      <c r="S295" s="216"/>
      <c r="T295" s="216"/>
      <c r="U295" s="216"/>
      <c r="V295" s="216"/>
      <c r="W295" s="216"/>
      <c r="X295" s="216"/>
      <c r="Y295" s="216"/>
      <c r="Z295" s="216"/>
      <c r="AA295" s="216"/>
      <c r="AB295" s="216"/>
      <c r="AC295" s="216"/>
      <c r="AD295" s="216"/>
    </row>
    <row r="296" ht="15.75" customHeight="1">
      <c r="A296" s="216"/>
      <c r="B296" s="216"/>
      <c r="C296" s="216"/>
      <c r="D296" s="216"/>
      <c r="E296" s="216"/>
      <c r="F296" s="216"/>
      <c r="G296" s="216"/>
      <c r="H296" s="216"/>
      <c r="I296" s="216"/>
      <c r="J296" s="216"/>
      <c r="K296" s="216"/>
      <c r="L296" s="216"/>
      <c r="M296" s="216"/>
      <c r="N296" s="216"/>
      <c r="O296" s="216"/>
      <c r="P296" s="216"/>
      <c r="Q296" s="216"/>
      <c r="R296" s="216"/>
      <c r="S296" s="216"/>
      <c r="T296" s="216"/>
      <c r="U296" s="216"/>
      <c r="V296" s="216"/>
      <c r="W296" s="216"/>
      <c r="X296" s="216"/>
      <c r="Y296" s="216"/>
      <c r="Z296" s="216"/>
      <c r="AA296" s="216"/>
      <c r="AB296" s="216"/>
      <c r="AC296" s="216"/>
      <c r="AD296" s="216"/>
    </row>
    <row r="297" ht="15.75" customHeight="1">
      <c r="A297" s="216"/>
      <c r="B297" s="216"/>
      <c r="C297" s="216"/>
      <c r="D297" s="216"/>
      <c r="E297" s="216"/>
      <c r="F297" s="216"/>
      <c r="G297" s="216"/>
      <c r="H297" s="216"/>
      <c r="I297" s="216"/>
      <c r="J297" s="216"/>
      <c r="K297" s="216"/>
      <c r="L297" s="216"/>
      <c r="M297" s="216"/>
      <c r="N297" s="216"/>
      <c r="O297" s="216"/>
      <c r="P297" s="216"/>
      <c r="Q297" s="216"/>
      <c r="R297" s="216"/>
      <c r="S297" s="216"/>
      <c r="T297" s="216"/>
      <c r="U297" s="216"/>
      <c r="V297" s="216"/>
      <c r="W297" s="216"/>
      <c r="X297" s="216"/>
      <c r="Y297" s="216"/>
      <c r="Z297" s="216"/>
      <c r="AA297" s="216"/>
      <c r="AB297" s="216"/>
      <c r="AC297" s="216"/>
      <c r="AD297" s="216"/>
    </row>
    <row r="298" ht="15.75" customHeight="1">
      <c r="A298" s="216"/>
      <c r="B298" s="216"/>
      <c r="C298" s="216"/>
      <c r="D298" s="216"/>
      <c r="E298" s="216"/>
      <c r="F298" s="216"/>
      <c r="G298" s="216"/>
      <c r="H298" s="216"/>
      <c r="I298" s="216"/>
      <c r="J298" s="216"/>
      <c r="K298" s="216"/>
      <c r="L298" s="216"/>
      <c r="M298" s="216"/>
      <c r="N298" s="216"/>
      <c r="O298" s="216"/>
      <c r="P298" s="216"/>
      <c r="Q298" s="216"/>
      <c r="R298" s="216"/>
      <c r="S298" s="216"/>
      <c r="T298" s="216"/>
      <c r="U298" s="216"/>
      <c r="V298" s="216"/>
      <c r="W298" s="216"/>
      <c r="X298" s="216"/>
      <c r="Y298" s="216"/>
      <c r="Z298" s="216"/>
      <c r="AA298" s="216"/>
      <c r="AB298" s="216"/>
      <c r="AC298" s="216"/>
      <c r="AD298" s="216"/>
    </row>
    <row r="299" ht="15.75" customHeight="1">
      <c r="A299" s="216"/>
      <c r="B299" s="216"/>
      <c r="C299" s="216"/>
      <c r="D299" s="216"/>
      <c r="E299" s="216"/>
      <c r="F299" s="216"/>
      <c r="G299" s="216"/>
      <c r="H299" s="216"/>
      <c r="I299" s="216"/>
      <c r="J299" s="216"/>
      <c r="K299" s="216"/>
      <c r="L299" s="216"/>
      <c r="M299" s="216"/>
      <c r="N299" s="216"/>
      <c r="O299" s="216"/>
      <c r="P299" s="216"/>
      <c r="Q299" s="216"/>
      <c r="R299" s="216"/>
      <c r="S299" s="216"/>
      <c r="T299" s="216"/>
      <c r="U299" s="216"/>
      <c r="V299" s="216"/>
      <c r="W299" s="216"/>
      <c r="X299" s="216"/>
      <c r="Y299" s="216"/>
      <c r="Z299" s="216"/>
      <c r="AA299" s="216"/>
      <c r="AB299" s="216"/>
      <c r="AC299" s="216"/>
      <c r="AD299" s="216"/>
    </row>
    <row r="300" ht="15.75" customHeight="1">
      <c r="A300" s="216"/>
      <c r="B300" s="216"/>
      <c r="C300" s="216"/>
      <c r="D300" s="216"/>
      <c r="E300" s="216"/>
      <c r="F300" s="216"/>
      <c r="G300" s="216"/>
      <c r="H300" s="216"/>
      <c r="I300" s="216"/>
      <c r="J300" s="216"/>
      <c r="K300" s="216"/>
      <c r="L300" s="216"/>
      <c r="M300" s="216"/>
      <c r="N300" s="216"/>
      <c r="O300" s="216"/>
      <c r="P300" s="216"/>
      <c r="Q300" s="216"/>
      <c r="R300" s="216"/>
      <c r="S300" s="216"/>
      <c r="T300" s="216"/>
      <c r="U300" s="216"/>
      <c r="V300" s="216"/>
      <c r="W300" s="216"/>
      <c r="X300" s="216"/>
      <c r="Y300" s="216"/>
      <c r="Z300" s="216"/>
      <c r="AA300" s="216"/>
      <c r="AB300" s="216"/>
      <c r="AC300" s="216"/>
      <c r="AD300" s="216"/>
    </row>
    <row r="301" ht="15.75" customHeight="1">
      <c r="A301" s="216"/>
      <c r="B301" s="216"/>
      <c r="C301" s="216"/>
      <c r="D301" s="216"/>
      <c r="E301" s="216"/>
      <c r="F301" s="216"/>
      <c r="G301" s="216"/>
      <c r="H301" s="216"/>
      <c r="I301" s="216"/>
      <c r="J301" s="216"/>
      <c r="K301" s="216"/>
      <c r="L301" s="216"/>
      <c r="M301" s="216"/>
      <c r="N301" s="216"/>
      <c r="O301" s="216"/>
      <c r="P301" s="216"/>
      <c r="Q301" s="216"/>
      <c r="R301" s="216"/>
      <c r="S301" s="216"/>
      <c r="T301" s="216"/>
      <c r="U301" s="216"/>
      <c r="V301" s="216"/>
      <c r="W301" s="216"/>
      <c r="X301" s="216"/>
      <c r="Y301" s="216"/>
      <c r="Z301" s="216"/>
      <c r="AA301" s="216"/>
      <c r="AB301" s="216"/>
      <c r="AC301" s="216"/>
      <c r="AD301" s="216"/>
    </row>
    <row r="302" ht="15.75" customHeight="1">
      <c r="A302" s="216"/>
      <c r="B302" s="216"/>
      <c r="C302" s="216"/>
      <c r="D302" s="216"/>
      <c r="E302" s="216"/>
      <c r="F302" s="216"/>
      <c r="G302" s="216"/>
      <c r="H302" s="216"/>
      <c r="I302" s="216"/>
      <c r="J302" s="216"/>
      <c r="K302" s="216"/>
      <c r="L302" s="216"/>
      <c r="M302" s="216"/>
      <c r="N302" s="216"/>
      <c r="O302" s="216"/>
      <c r="P302" s="216"/>
      <c r="Q302" s="216"/>
      <c r="R302" s="216"/>
      <c r="S302" s="216"/>
      <c r="T302" s="216"/>
      <c r="U302" s="216"/>
      <c r="V302" s="216"/>
      <c r="W302" s="216"/>
      <c r="X302" s="216"/>
      <c r="Y302" s="216"/>
      <c r="Z302" s="216"/>
      <c r="AA302" s="216"/>
      <c r="AB302" s="216"/>
      <c r="AC302" s="216"/>
      <c r="AD302" s="216"/>
    </row>
    <row r="303" ht="15.75" customHeight="1">
      <c r="A303" s="216"/>
      <c r="B303" s="216"/>
      <c r="C303" s="216"/>
      <c r="D303" s="216"/>
      <c r="E303" s="216"/>
      <c r="F303" s="216"/>
      <c r="G303" s="216"/>
      <c r="H303" s="216"/>
      <c r="I303" s="216"/>
      <c r="J303" s="216"/>
      <c r="K303" s="216"/>
      <c r="L303" s="216"/>
      <c r="M303" s="216"/>
      <c r="N303" s="216"/>
      <c r="O303" s="216"/>
      <c r="P303" s="216"/>
      <c r="Q303" s="216"/>
      <c r="R303" s="216"/>
      <c r="S303" s="216"/>
      <c r="T303" s="216"/>
      <c r="U303" s="216"/>
      <c r="V303" s="216"/>
      <c r="W303" s="216"/>
      <c r="X303" s="216"/>
      <c r="Y303" s="216"/>
      <c r="Z303" s="216"/>
      <c r="AA303" s="216"/>
      <c r="AB303" s="216"/>
      <c r="AC303" s="216"/>
      <c r="AD303" s="216"/>
    </row>
    <row r="304" ht="15.75" customHeight="1">
      <c r="A304" s="216"/>
      <c r="B304" s="216"/>
      <c r="C304" s="216"/>
      <c r="D304" s="216"/>
      <c r="E304" s="216"/>
      <c r="F304" s="216"/>
      <c r="G304" s="216"/>
      <c r="H304" s="216"/>
      <c r="I304" s="216"/>
      <c r="J304" s="216"/>
      <c r="K304" s="216"/>
      <c r="L304" s="216"/>
      <c r="M304" s="216"/>
      <c r="N304" s="216"/>
      <c r="O304" s="216"/>
      <c r="P304" s="216"/>
      <c r="Q304" s="216"/>
      <c r="R304" s="216"/>
      <c r="S304" s="216"/>
      <c r="T304" s="216"/>
      <c r="U304" s="216"/>
      <c r="V304" s="216"/>
      <c r="W304" s="216"/>
      <c r="X304" s="216"/>
      <c r="Y304" s="216"/>
      <c r="Z304" s="216"/>
      <c r="AA304" s="216"/>
      <c r="AB304" s="216"/>
      <c r="AC304" s="216"/>
      <c r="AD304" s="216"/>
    </row>
    <row r="305" ht="15.75" customHeight="1">
      <c r="A305" s="216"/>
      <c r="B305" s="216"/>
      <c r="C305" s="216"/>
      <c r="D305" s="216"/>
      <c r="E305" s="216"/>
      <c r="F305" s="216"/>
      <c r="G305" s="216"/>
      <c r="H305" s="216"/>
      <c r="I305" s="216"/>
      <c r="J305" s="216"/>
      <c r="K305" s="216"/>
      <c r="L305" s="216"/>
      <c r="M305" s="216"/>
      <c r="N305" s="216"/>
      <c r="O305" s="216"/>
      <c r="P305" s="216"/>
      <c r="Q305" s="216"/>
      <c r="R305" s="216"/>
      <c r="S305" s="216"/>
      <c r="T305" s="216"/>
      <c r="U305" s="216"/>
      <c r="V305" s="216"/>
      <c r="W305" s="216"/>
      <c r="X305" s="216"/>
      <c r="Y305" s="216"/>
      <c r="Z305" s="216"/>
      <c r="AA305" s="216"/>
      <c r="AB305" s="216"/>
      <c r="AC305" s="216"/>
      <c r="AD305" s="216"/>
    </row>
    <row r="306" ht="15.75" customHeight="1">
      <c r="A306" s="216"/>
      <c r="B306" s="216"/>
      <c r="C306" s="216"/>
      <c r="D306" s="216"/>
      <c r="E306" s="216"/>
      <c r="F306" s="216"/>
      <c r="G306" s="216"/>
      <c r="H306" s="216"/>
      <c r="I306" s="216"/>
      <c r="J306" s="216"/>
      <c r="K306" s="216"/>
      <c r="L306" s="216"/>
      <c r="M306" s="216"/>
      <c r="N306" s="216"/>
      <c r="O306" s="216"/>
      <c r="P306" s="216"/>
      <c r="Q306" s="216"/>
      <c r="R306" s="216"/>
      <c r="S306" s="216"/>
      <c r="T306" s="216"/>
      <c r="U306" s="216"/>
      <c r="V306" s="216"/>
      <c r="W306" s="216"/>
      <c r="X306" s="216"/>
      <c r="Y306" s="216"/>
      <c r="Z306" s="216"/>
      <c r="AA306" s="216"/>
      <c r="AB306" s="216"/>
      <c r="AC306" s="216"/>
      <c r="AD306" s="216"/>
    </row>
    <row r="307" ht="15.75" customHeight="1">
      <c r="A307" s="216"/>
      <c r="B307" s="216"/>
      <c r="C307" s="216"/>
      <c r="D307" s="216"/>
      <c r="E307" s="216"/>
      <c r="F307" s="216"/>
      <c r="G307" s="216"/>
      <c r="H307" s="216"/>
      <c r="I307" s="216"/>
      <c r="J307" s="216"/>
      <c r="K307" s="216"/>
      <c r="L307" s="216"/>
      <c r="M307" s="216"/>
      <c r="N307" s="216"/>
      <c r="O307" s="216"/>
      <c r="P307" s="216"/>
      <c r="Q307" s="216"/>
      <c r="R307" s="216"/>
      <c r="S307" s="216"/>
      <c r="T307" s="216"/>
      <c r="U307" s="216"/>
      <c r="V307" s="216"/>
      <c r="W307" s="216"/>
      <c r="X307" s="216"/>
      <c r="Y307" s="216"/>
      <c r="Z307" s="216"/>
      <c r="AA307" s="216"/>
      <c r="AB307" s="216"/>
      <c r="AC307" s="216"/>
      <c r="AD307" s="216"/>
    </row>
    <row r="308" ht="15.75" customHeight="1">
      <c r="A308" s="216"/>
      <c r="B308" s="216"/>
      <c r="C308" s="216"/>
      <c r="D308" s="216"/>
      <c r="E308" s="216"/>
      <c r="F308" s="216"/>
      <c r="G308" s="216"/>
      <c r="H308" s="216"/>
      <c r="I308" s="216"/>
      <c r="J308" s="216"/>
      <c r="K308" s="216"/>
      <c r="L308" s="216"/>
      <c r="M308" s="216"/>
      <c r="N308" s="216"/>
      <c r="O308" s="216"/>
      <c r="P308" s="216"/>
      <c r="Q308" s="216"/>
      <c r="R308" s="216"/>
      <c r="S308" s="216"/>
      <c r="T308" s="216"/>
      <c r="U308" s="216"/>
      <c r="V308" s="216"/>
      <c r="W308" s="216"/>
      <c r="X308" s="216"/>
      <c r="Y308" s="216"/>
      <c r="Z308" s="216"/>
      <c r="AA308" s="216"/>
      <c r="AB308" s="216"/>
      <c r="AC308" s="216"/>
      <c r="AD308" s="216"/>
    </row>
    <row r="309" ht="15.75" customHeight="1">
      <c r="A309" s="216"/>
      <c r="B309" s="216"/>
      <c r="C309" s="216"/>
      <c r="D309" s="216"/>
      <c r="E309" s="216"/>
      <c r="F309" s="216"/>
      <c r="G309" s="216"/>
      <c r="H309" s="216"/>
      <c r="I309" s="216"/>
      <c r="J309" s="216"/>
      <c r="K309" s="216"/>
      <c r="L309" s="216"/>
      <c r="M309" s="216"/>
      <c r="N309" s="216"/>
      <c r="O309" s="216"/>
      <c r="P309" s="216"/>
      <c r="Q309" s="216"/>
      <c r="R309" s="216"/>
      <c r="S309" s="216"/>
      <c r="T309" s="216"/>
      <c r="U309" s="216"/>
      <c r="V309" s="216"/>
      <c r="W309" s="216"/>
      <c r="X309" s="216"/>
      <c r="Y309" s="216"/>
      <c r="Z309" s="216"/>
      <c r="AA309" s="216"/>
      <c r="AB309" s="216"/>
      <c r="AC309" s="216"/>
      <c r="AD309" s="216"/>
    </row>
    <row r="310" ht="15.75" customHeight="1">
      <c r="A310" s="216"/>
      <c r="B310" s="216"/>
      <c r="C310" s="216"/>
      <c r="D310" s="216"/>
      <c r="E310" s="216"/>
      <c r="F310" s="216"/>
      <c r="G310" s="216"/>
      <c r="H310" s="216"/>
      <c r="I310" s="216"/>
      <c r="J310" s="216"/>
      <c r="K310" s="216"/>
      <c r="L310" s="216"/>
      <c r="M310" s="216"/>
      <c r="N310" s="216"/>
      <c r="O310" s="216"/>
      <c r="P310" s="216"/>
      <c r="Q310" s="216"/>
      <c r="R310" s="216"/>
      <c r="S310" s="216"/>
      <c r="T310" s="216"/>
      <c r="U310" s="216"/>
      <c r="V310" s="216"/>
      <c r="W310" s="216"/>
      <c r="X310" s="216"/>
      <c r="Y310" s="216"/>
      <c r="Z310" s="216"/>
      <c r="AA310" s="216"/>
      <c r="AB310" s="216"/>
      <c r="AC310" s="216"/>
      <c r="AD310" s="216"/>
    </row>
    <row r="311" ht="15.75" customHeight="1">
      <c r="A311" s="216"/>
      <c r="B311" s="216"/>
      <c r="C311" s="216"/>
      <c r="D311" s="216"/>
      <c r="E311" s="216"/>
      <c r="F311" s="216"/>
      <c r="G311" s="216"/>
      <c r="H311" s="216"/>
      <c r="I311" s="216"/>
      <c r="J311" s="216"/>
      <c r="K311" s="216"/>
      <c r="L311" s="216"/>
      <c r="M311" s="216"/>
      <c r="N311" s="216"/>
      <c r="O311" s="216"/>
      <c r="P311" s="216"/>
      <c r="Q311" s="216"/>
      <c r="R311" s="216"/>
      <c r="S311" s="216"/>
      <c r="T311" s="216"/>
      <c r="U311" s="216"/>
      <c r="V311" s="216"/>
      <c r="W311" s="216"/>
      <c r="X311" s="216"/>
      <c r="Y311" s="216"/>
      <c r="Z311" s="216"/>
      <c r="AA311" s="216"/>
      <c r="AB311" s="216"/>
      <c r="AC311" s="216"/>
      <c r="AD311" s="216"/>
    </row>
    <row r="312" ht="15.75" customHeight="1">
      <c r="A312" s="216"/>
      <c r="B312" s="216"/>
      <c r="C312" s="216"/>
      <c r="D312" s="216"/>
      <c r="E312" s="216"/>
      <c r="F312" s="216"/>
      <c r="G312" s="216"/>
      <c r="H312" s="216"/>
      <c r="I312" s="216"/>
      <c r="J312" s="216"/>
      <c r="K312" s="216"/>
      <c r="L312" s="216"/>
      <c r="M312" s="216"/>
      <c r="N312" s="216"/>
      <c r="O312" s="216"/>
      <c r="P312" s="216"/>
      <c r="Q312" s="216"/>
      <c r="R312" s="216"/>
      <c r="S312" s="216"/>
      <c r="T312" s="216"/>
      <c r="U312" s="216"/>
      <c r="V312" s="216"/>
      <c r="W312" s="216"/>
      <c r="X312" s="216"/>
      <c r="Y312" s="216"/>
      <c r="Z312" s="216"/>
      <c r="AA312" s="216"/>
      <c r="AB312" s="216"/>
      <c r="AC312" s="216"/>
      <c r="AD312" s="216"/>
    </row>
    <row r="313" ht="15.75" customHeight="1">
      <c r="A313" s="216"/>
      <c r="B313" s="216"/>
      <c r="C313" s="216"/>
      <c r="D313" s="216"/>
      <c r="E313" s="216"/>
      <c r="F313" s="216"/>
      <c r="G313" s="216"/>
      <c r="H313" s="216"/>
      <c r="I313" s="216"/>
      <c r="J313" s="216"/>
      <c r="K313" s="216"/>
      <c r="L313" s="216"/>
      <c r="M313" s="216"/>
      <c r="N313" s="216"/>
      <c r="O313" s="216"/>
      <c r="P313" s="216"/>
      <c r="Q313" s="216"/>
      <c r="R313" s="216"/>
      <c r="S313" s="216"/>
      <c r="T313" s="216"/>
      <c r="U313" s="216"/>
      <c r="V313" s="216"/>
      <c r="W313" s="216"/>
      <c r="X313" s="216"/>
      <c r="Y313" s="216"/>
      <c r="Z313" s="216"/>
      <c r="AA313" s="216"/>
      <c r="AB313" s="216"/>
      <c r="AC313" s="216"/>
      <c r="AD313" s="216"/>
    </row>
    <row r="314" ht="15.75" customHeight="1">
      <c r="A314" s="216"/>
      <c r="B314" s="216"/>
      <c r="C314" s="216"/>
      <c r="D314" s="216"/>
      <c r="E314" s="216"/>
      <c r="F314" s="216"/>
      <c r="G314" s="216"/>
      <c r="H314" s="216"/>
      <c r="I314" s="216"/>
      <c r="J314" s="216"/>
      <c r="K314" s="216"/>
      <c r="L314" s="216"/>
      <c r="M314" s="216"/>
      <c r="N314" s="216"/>
      <c r="O314" s="216"/>
      <c r="P314" s="216"/>
      <c r="Q314" s="216"/>
      <c r="R314" s="216"/>
      <c r="S314" s="216"/>
      <c r="T314" s="216"/>
      <c r="U314" s="216"/>
      <c r="V314" s="216"/>
      <c r="W314" s="216"/>
      <c r="X314" s="216"/>
      <c r="Y314" s="216"/>
      <c r="Z314" s="216"/>
      <c r="AA314" s="216"/>
      <c r="AB314" s="216"/>
      <c r="AC314" s="216"/>
      <c r="AD314" s="216"/>
    </row>
    <row r="315" ht="15.75" customHeight="1">
      <c r="A315" s="216"/>
      <c r="B315" s="216"/>
      <c r="C315" s="216"/>
      <c r="D315" s="216"/>
      <c r="E315" s="216"/>
      <c r="F315" s="216"/>
      <c r="G315" s="216"/>
      <c r="H315" s="216"/>
      <c r="I315" s="216"/>
      <c r="J315" s="216"/>
      <c r="K315" s="216"/>
      <c r="L315" s="216"/>
      <c r="M315" s="216"/>
      <c r="N315" s="216"/>
      <c r="O315" s="216"/>
      <c r="P315" s="216"/>
      <c r="Q315" s="216"/>
      <c r="R315" s="216"/>
      <c r="S315" s="216"/>
      <c r="T315" s="216"/>
      <c r="U315" s="216"/>
      <c r="V315" s="216"/>
      <c r="W315" s="216"/>
      <c r="X315" s="216"/>
      <c r="Y315" s="216"/>
      <c r="Z315" s="216"/>
      <c r="AA315" s="216"/>
      <c r="AB315" s="216"/>
      <c r="AC315" s="216"/>
      <c r="AD315" s="216"/>
    </row>
    <row r="316" ht="15.75" customHeight="1">
      <c r="A316" s="216"/>
      <c r="B316" s="216"/>
      <c r="C316" s="216"/>
      <c r="D316" s="216"/>
      <c r="E316" s="216"/>
      <c r="F316" s="216"/>
      <c r="G316" s="216"/>
      <c r="H316" s="216"/>
      <c r="I316" s="216"/>
      <c r="J316" s="216"/>
      <c r="K316" s="216"/>
      <c r="L316" s="216"/>
      <c r="M316" s="216"/>
      <c r="N316" s="216"/>
      <c r="O316" s="216"/>
      <c r="P316" s="216"/>
      <c r="Q316" s="216"/>
      <c r="R316" s="216"/>
      <c r="S316" s="216"/>
      <c r="T316" s="216"/>
      <c r="U316" s="216"/>
      <c r="V316" s="216"/>
      <c r="W316" s="216"/>
      <c r="X316" s="216"/>
      <c r="Y316" s="216"/>
      <c r="Z316" s="216"/>
      <c r="AA316" s="216"/>
      <c r="AB316" s="216"/>
      <c r="AC316" s="216"/>
      <c r="AD316" s="216"/>
    </row>
    <row r="317" ht="15.75" customHeight="1">
      <c r="A317" s="216"/>
      <c r="B317" s="216"/>
      <c r="C317" s="216"/>
      <c r="D317" s="216"/>
      <c r="E317" s="216"/>
      <c r="F317" s="216"/>
      <c r="G317" s="216"/>
      <c r="H317" s="216"/>
      <c r="I317" s="216"/>
      <c r="J317" s="216"/>
      <c r="K317" s="216"/>
      <c r="L317" s="216"/>
      <c r="M317" s="216"/>
      <c r="N317" s="216"/>
      <c r="O317" s="216"/>
      <c r="P317" s="216"/>
      <c r="Q317" s="216"/>
      <c r="R317" s="216"/>
      <c r="S317" s="216"/>
      <c r="T317" s="216"/>
      <c r="U317" s="216"/>
      <c r="V317" s="216"/>
      <c r="W317" s="216"/>
      <c r="X317" s="216"/>
      <c r="Y317" s="216"/>
      <c r="Z317" s="216"/>
      <c r="AA317" s="216"/>
      <c r="AB317" s="216"/>
      <c r="AC317" s="216"/>
      <c r="AD317" s="216"/>
    </row>
    <row r="318" ht="15.75" customHeight="1">
      <c r="A318" s="216"/>
      <c r="B318" s="216"/>
      <c r="C318" s="216"/>
      <c r="D318" s="216"/>
      <c r="E318" s="216"/>
      <c r="F318" s="216"/>
      <c r="G318" s="216"/>
      <c r="H318" s="216"/>
      <c r="I318" s="216"/>
      <c r="J318" s="216"/>
      <c r="K318" s="216"/>
      <c r="L318" s="216"/>
      <c r="M318" s="216"/>
      <c r="N318" s="216"/>
      <c r="O318" s="216"/>
      <c r="P318" s="216"/>
      <c r="Q318" s="216"/>
      <c r="R318" s="216"/>
      <c r="S318" s="216"/>
      <c r="T318" s="216"/>
      <c r="U318" s="216"/>
      <c r="V318" s="216"/>
      <c r="W318" s="216"/>
      <c r="X318" s="216"/>
      <c r="Y318" s="216"/>
      <c r="Z318" s="216"/>
      <c r="AA318" s="216"/>
      <c r="AB318" s="216"/>
      <c r="AC318" s="216"/>
      <c r="AD318" s="216"/>
    </row>
    <row r="319" ht="15.75" customHeight="1">
      <c r="A319" s="216"/>
      <c r="B319" s="216"/>
      <c r="C319" s="216"/>
      <c r="D319" s="216"/>
      <c r="E319" s="216"/>
      <c r="F319" s="216"/>
      <c r="G319" s="216"/>
      <c r="H319" s="216"/>
      <c r="I319" s="216"/>
      <c r="J319" s="216"/>
      <c r="K319" s="216"/>
      <c r="L319" s="216"/>
      <c r="M319" s="216"/>
      <c r="N319" s="216"/>
      <c r="O319" s="216"/>
      <c r="P319" s="216"/>
      <c r="Q319" s="216"/>
      <c r="R319" s="216"/>
      <c r="S319" s="216"/>
      <c r="T319" s="216"/>
      <c r="U319" s="216"/>
      <c r="V319" s="216"/>
      <c r="W319" s="216"/>
      <c r="X319" s="216"/>
      <c r="Y319" s="216"/>
      <c r="Z319" s="216"/>
      <c r="AA319" s="216"/>
      <c r="AB319" s="216"/>
      <c r="AC319" s="216"/>
      <c r="AD319" s="216"/>
    </row>
    <row r="320" ht="15.75" customHeight="1">
      <c r="A320" s="216"/>
      <c r="B320" s="216"/>
      <c r="C320" s="216"/>
      <c r="D320" s="216"/>
      <c r="E320" s="216"/>
      <c r="F320" s="216"/>
      <c r="G320" s="216"/>
      <c r="H320" s="216"/>
      <c r="I320" s="216"/>
      <c r="J320" s="216"/>
      <c r="K320" s="216"/>
      <c r="L320" s="216"/>
      <c r="M320" s="216"/>
      <c r="N320" s="216"/>
      <c r="O320" s="216"/>
      <c r="P320" s="216"/>
      <c r="Q320" s="216"/>
      <c r="R320" s="216"/>
      <c r="S320" s="216"/>
      <c r="T320" s="216"/>
      <c r="U320" s="216"/>
      <c r="V320" s="216"/>
      <c r="W320" s="216"/>
      <c r="X320" s="216"/>
      <c r="Y320" s="216"/>
      <c r="Z320" s="216"/>
      <c r="AA320" s="216"/>
      <c r="AB320" s="216"/>
      <c r="AC320" s="216"/>
      <c r="AD320" s="216"/>
    </row>
    <row r="321" ht="15.75" customHeight="1">
      <c r="A321" s="216"/>
      <c r="B321" s="216"/>
      <c r="C321" s="216"/>
      <c r="D321" s="216"/>
      <c r="E321" s="216"/>
      <c r="F321" s="216"/>
      <c r="G321" s="216"/>
      <c r="H321" s="216"/>
      <c r="I321" s="216"/>
      <c r="J321" s="216"/>
      <c r="K321" s="216"/>
      <c r="L321" s="216"/>
      <c r="M321" s="216"/>
      <c r="N321" s="216"/>
      <c r="O321" s="216"/>
      <c r="P321" s="216"/>
      <c r="Q321" s="216"/>
      <c r="R321" s="216"/>
      <c r="S321" s="216"/>
      <c r="T321" s="216"/>
      <c r="U321" s="216"/>
      <c r="V321" s="216"/>
      <c r="W321" s="216"/>
      <c r="X321" s="216"/>
      <c r="Y321" s="216"/>
      <c r="Z321" s="216"/>
      <c r="AA321" s="216"/>
      <c r="AB321" s="216"/>
      <c r="AC321" s="216"/>
      <c r="AD321" s="216"/>
    </row>
    <row r="322" ht="15.75" customHeight="1">
      <c r="A322" s="216"/>
      <c r="B322" s="216"/>
      <c r="C322" s="216"/>
      <c r="D322" s="216"/>
      <c r="E322" s="216"/>
      <c r="F322" s="216"/>
      <c r="G322" s="216"/>
      <c r="H322" s="216"/>
      <c r="I322" s="216"/>
      <c r="J322" s="216"/>
      <c r="K322" s="216"/>
      <c r="L322" s="216"/>
      <c r="M322" s="216"/>
      <c r="N322" s="216"/>
      <c r="O322" s="216"/>
      <c r="P322" s="216"/>
      <c r="Q322" s="216"/>
      <c r="R322" s="216"/>
      <c r="S322" s="216"/>
      <c r="T322" s="216"/>
      <c r="U322" s="216"/>
      <c r="V322" s="216"/>
      <c r="W322" s="216"/>
      <c r="X322" s="216"/>
      <c r="Y322" s="216"/>
      <c r="Z322" s="216"/>
      <c r="AA322" s="216"/>
      <c r="AB322" s="216"/>
      <c r="AC322" s="216"/>
      <c r="AD322" s="216"/>
    </row>
    <row r="323" ht="15.75" customHeight="1">
      <c r="A323" s="216"/>
      <c r="B323" s="216"/>
      <c r="C323" s="216"/>
      <c r="D323" s="216"/>
      <c r="E323" s="216"/>
      <c r="F323" s="216"/>
      <c r="G323" s="216"/>
      <c r="H323" s="216"/>
      <c r="I323" s="216"/>
      <c r="J323" s="216"/>
      <c r="K323" s="216"/>
      <c r="L323" s="216"/>
      <c r="M323" s="216"/>
      <c r="N323" s="216"/>
      <c r="O323" s="216"/>
      <c r="P323" s="216"/>
      <c r="Q323" s="216"/>
      <c r="R323" s="216"/>
      <c r="S323" s="216"/>
      <c r="T323" s="216"/>
      <c r="U323" s="216"/>
      <c r="V323" s="216"/>
      <c r="W323" s="216"/>
      <c r="X323" s="216"/>
      <c r="Y323" s="216"/>
      <c r="Z323" s="216"/>
      <c r="AA323" s="216"/>
      <c r="AB323" s="216"/>
      <c r="AC323" s="216"/>
      <c r="AD323" s="216"/>
    </row>
    <row r="324" ht="15.75" customHeight="1">
      <c r="A324" s="216"/>
      <c r="B324" s="216"/>
      <c r="C324" s="216"/>
      <c r="D324" s="216"/>
      <c r="E324" s="216"/>
      <c r="F324" s="216"/>
      <c r="G324" s="216"/>
      <c r="H324" s="216"/>
      <c r="I324" s="216"/>
      <c r="J324" s="216"/>
      <c r="K324" s="216"/>
      <c r="L324" s="216"/>
      <c r="M324" s="216"/>
      <c r="N324" s="216"/>
      <c r="O324" s="216"/>
      <c r="P324" s="216"/>
      <c r="Q324" s="216"/>
      <c r="R324" s="216"/>
      <c r="S324" s="216"/>
      <c r="T324" s="216"/>
      <c r="U324" s="216"/>
      <c r="V324" s="216"/>
      <c r="W324" s="216"/>
      <c r="X324" s="216"/>
      <c r="Y324" s="216"/>
      <c r="Z324" s="216"/>
      <c r="AA324" s="216"/>
      <c r="AB324" s="216"/>
      <c r="AC324" s="216"/>
      <c r="AD324" s="216"/>
    </row>
    <row r="325" ht="15.75" customHeight="1">
      <c r="A325" s="216"/>
      <c r="B325" s="216"/>
      <c r="C325" s="216"/>
      <c r="D325" s="216"/>
      <c r="E325" s="216"/>
      <c r="F325" s="216"/>
      <c r="G325" s="216"/>
      <c r="H325" s="216"/>
      <c r="I325" s="216"/>
      <c r="J325" s="216"/>
      <c r="K325" s="216"/>
      <c r="L325" s="216"/>
      <c r="M325" s="216"/>
      <c r="N325" s="216"/>
      <c r="O325" s="216"/>
      <c r="P325" s="216"/>
      <c r="Q325" s="216"/>
      <c r="R325" s="216"/>
      <c r="S325" s="216"/>
      <c r="T325" s="216"/>
      <c r="U325" s="216"/>
      <c r="V325" s="216"/>
      <c r="W325" s="216"/>
      <c r="X325" s="216"/>
      <c r="Y325" s="216"/>
      <c r="Z325" s="216"/>
      <c r="AA325" s="216"/>
      <c r="AB325" s="216"/>
      <c r="AC325" s="216"/>
      <c r="AD325" s="216"/>
    </row>
    <row r="326" ht="15.75" customHeight="1">
      <c r="A326" s="216"/>
      <c r="B326" s="216"/>
      <c r="C326" s="216"/>
      <c r="D326" s="216"/>
      <c r="E326" s="216"/>
      <c r="F326" s="216"/>
      <c r="G326" s="216"/>
      <c r="H326" s="216"/>
      <c r="I326" s="216"/>
      <c r="J326" s="216"/>
      <c r="K326" s="216"/>
      <c r="L326" s="216"/>
      <c r="M326" s="216"/>
      <c r="N326" s="216"/>
      <c r="O326" s="216"/>
      <c r="P326" s="216"/>
      <c r="Q326" s="216"/>
      <c r="R326" s="216"/>
      <c r="S326" s="216"/>
      <c r="T326" s="216"/>
      <c r="U326" s="216"/>
      <c r="V326" s="216"/>
      <c r="W326" s="216"/>
      <c r="X326" s="216"/>
      <c r="Y326" s="216"/>
      <c r="Z326" s="216"/>
      <c r="AA326" s="216"/>
      <c r="AB326" s="216"/>
      <c r="AC326" s="216"/>
      <c r="AD326" s="216"/>
    </row>
    <row r="327" ht="15.75" customHeight="1">
      <c r="A327" s="216"/>
      <c r="B327" s="216"/>
      <c r="C327" s="216"/>
      <c r="D327" s="216"/>
      <c r="E327" s="216"/>
      <c r="F327" s="216"/>
      <c r="G327" s="216"/>
      <c r="H327" s="216"/>
      <c r="I327" s="216"/>
      <c r="J327" s="216"/>
      <c r="K327" s="216"/>
      <c r="L327" s="216"/>
      <c r="M327" s="216"/>
      <c r="N327" s="216"/>
      <c r="O327" s="216"/>
      <c r="P327" s="216"/>
      <c r="Q327" s="216"/>
      <c r="R327" s="216"/>
      <c r="S327" s="216"/>
      <c r="T327" s="216"/>
      <c r="U327" s="216"/>
      <c r="V327" s="216"/>
      <c r="W327" s="216"/>
      <c r="X327" s="216"/>
      <c r="Y327" s="216"/>
      <c r="Z327" s="216"/>
      <c r="AA327" s="216"/>
      <c r="AB327" s="216"/>
      <c r="AC327" s="216"/>
      <c r="AD327" s="216"/>
    </row>
    <row r="328" ht="15.75" customHeight="1">
      <c r="A328" s="216"/>
      <c r="B328" s="216"/>
      <c r="C328" s="216"/>
      <c r="D328" s="216"/>
      <c r="E328" s="216"/>
      <c r="F328" s="216"/>
      <c r="G328" s="216"/>
      <c r="H328" s="216"/>
      <c r="I328" s="216"/>
      <c r="J328" s="216"/>
      <c r="K328" s="216"/>
      <c r="L328" s="216"/>
      <c r="M328" s="216"/>
      <c r="N328" s="216"/>
      <c r="O328" s="216"/>
      <c r="P328" s="216"/>
      <c r="Q328" s="216"/>
      <c r="R328" s="216"/>
      <c r="S328" s="216"/>
      <c r="T328" s="216"/>
      <c r="U328" s="216"/>
      <c r="V328" s="216"/>
      <c r="W328" s="216"/>
      <c r="X328" s="216"/>
      <c r="Y328" s="216"/>
      <c r="Z328" s="216"/>
      <c r="AA328" s="216"/>
      <c r="AB328" s="216"/>
      <c r="AC328" s="216"/>
      <c r="AD328" s="216"/>
    </row>
    <row r="329" ht="15.75" customHeight="1">
      <c r="A329" s="216"/>
      <c r="B329" s="216"/>
      <c r="C329" s="216"/>
      <c r="D329" s="216"/>
      <c r="E329" s="216"/>
      <c r="F329" s="216"/>
      <c r="G329" s="216"/>
      <c r="H329" s="216"/>
      <c r="I329" s="216"/>
      <c r="J329" s="216"/>
      <c r="K329" s="216"/>
      <c r="L329" s="216"/>
      <c r="M329" s="216"/>
      <c r="N329" s="216"/>
      <c r="O329" s="216"/>
      <c r="P329" s="216"/>
      <c r="Q329" s="216"/>
      <c r="R329" s="216"/>
      <c r="S329" s="216"/>
      <c r="T329" s="216"/>
      <c r="U329" s="216"/>
      <c r="V329" s="216"/>
      <c r="W329" s="216"/>
      <c r="X329" s="216"/>
      <c r="Y329" s="216"/>
      <c r="Z329" s="216"/>
      <c r="AA329" s="216"/>
      <c r="AB329" s="216"/>
      <c r="AC329" s="216"/>
      <c r="AD329" s="216"/>
    </row>
    <row r="330" ht="15.75" customHeight="1">
      <c r="A330" s="216"/>
      <c r="B330" s="216"/>
      <c r="C330" s="216"/>
      <c r="D330" s="216"/>
      <c r="E330" s="216"/>
      <c r="F330" s="216"/>
      <c r="G330" s="216"/>
      <c r="H330" s="216"/>
      <c r="I330" s="216"/>
      <c r="J330" s="216"/>
      <c r="K330" s="216"/>
      <c r="L330" s="216"/>
      <c r="M330" s="216"/>
      <c r="N330" s="216"/>
      <c r="O330" s="216"/>
      <c r="P330" s="216"/>
      <c r="Q330" s="216"/>
      <c r="R330" s="216"/>
      <c r="S330" s="216"/>
      <c r="T330" s="216"/>
      <c r="U330" s="216"/>
      <c r="V330" s="216"/>
      <c r="W330" s="216"/>
      <c r="X330" s="216"/>
      <c r="Y330" s="216"/>
      <c r="Z330" s="216"/>
      <c r="AA330" s="216"/>
      <c r="AB330" s="216"/>
      <c r="AC330" s="216"/>
      <c r="AD330" s="216"/>
    </row>
    <row r="331" ht="15.75" customHeight="1">
      <c r="A331" s="216"/>
      <c r="B331" s="216"/>
      <c r="C331" s="216"/>
      <c r="D331" s="216"/>
      <c r="E331" s="216"/>
      <c r="F331" s="216"/>
      <c r="G331" s="216"/>
      <c r="H331" s="216"/>
      <c r="I331" s="216"/>
      <c r="J331" s="216"/>
      <c r="K331" s="216"/>
      <c r="L331" s="216"/>
      <c r="M331" s="216"/>
      <c r="N331" s="216"/>
      <c r="O331" s="216"/>
      <c r="P331" s="216"/>
      <c r="Q331" s="216"/>
      <c r="R331" s="216"/>
      <c r="S331" s="216"/>
      <c r="T331" s="216"/>
      <c r="U331" s="216"/>
      <c r="V331" s="216"/>
      <c r="W331" s="216"/>
      <c r="X331" s="216"/>
      <c r="Y331" s="216"/>
      <c r="Z331" s="216"/>
      <c r="AA331" s="216"/>
      <c r="AB331" s="216"/>
      <c r="AC331" s="216"/>
      <c r="AD331" s="216"/>
    </row>
    <row r="332" ht="15.75" customHeight="1">
      <c r="A332" s="216"/>
      <c r="B332" s="216"/>
      <c r="C332" s="216"/>
      <c r="D332" s="216"/>
      <c r="E332" s="216"/>
      <c r="F332" s="216"/>
      <c r="G332" s="216"/>
      <c r="H332" s="216"/>
      <c r="I332" s="216"/>
      <c r="J332" s="216"/>
      <c r="K332" s="216"/>
      <c r="L332" s="216"/>
      <c r="M332" s="216"/>
      <c r="N332" s="216"/>
      <c r="O332" s="216"/>
      <c r="P332" s="216"/>
      <c r="Q332" s="216"/>
      <c r="R332" s="216"/>
      <c r="S332" s="216"/>
      <c r="T332" s="216"/>
      <c r="U332" s="216"/>
      <c r="V332" s="216"/>
      <c r="W332" s="216"/>
      <c r="X332" s="216"/>
      <c r="Y332" s="216"/>
      <c r="Z332" s="216"/>
      <c r="AA332" s="216"/>
      <c r="AB332" s="216"/>
      <c r="AC332" s="216"/>
      <c r="AD332" s="216"/>
    </row>
    <row r="333" ht="15.75" customHeight="1">
      <c r="A333" s="216"/>
      <c r="B333" s="216"/>
      <c r="C333" s="216"/>
      <c r="D333" s="216"/>
      <c r="E333" s="216"/>
      <c r="F333" s="216"/>
      <c r="G333" s="216"/>
      <c r="H333" s="216"/>
      <c r="I333" s="216"/>
      <c r="J333" s="216"/>
      <c r="K333" s="216"/>
      <c r="L333" s="216"/>
      <c r="M333" s="216"/>
      <c r="N333" s="216"/>
      <c r="O333" s="216"/>
      <c r="P333" s="216"/>
      <c r="Q333" s="216"/>
      <c r="R333" s="216"/>
      <c r="S333" s="216"/>
      <c r="T333" s="216"/>
      <c r="U333" s="216"/>
      <c r="V333" s="216"/>
      <c r="W333" s="216"/>
      <c r="X333" s="216"/>
      <c r="Y333" s="216"/>
      <c r="Z333" s="216"/>
      <c r="AA333" s="216"/>
      <c r="AB333" s="216"/>
      <c r="AC333" s="216"/>
      <c r="AD333" s="216"/>
    </row>
    <row r="334" ht="15.75" customHeight="1">
      <c r="A334" s="216"/>
      <c r="B334" s="216"/>
      <c r="C334" s="216"/>
      <c r="D334" s="216"/>
      <c r="E334" s="216"/>
      <c r="F334" s="216"/>
      <c r="G334" s="216"/>
      <c r="H334" s="216"/>
      <c r="I334" s="216"/>
      <c r="J334" s="216"/>
      <c r="K334" s="216"/>
      <c r="L334" s="216"/>
      <c r="M334" s="216"/>
      <c r="N334" s="216"/>
      <c r="O334" s="216"/>
      <c r="P334" s="216"/>
      <c r="Q334" s="216"/>
      <c r="R334" s="216"/>
      <c r="S334" s="216"/>
      <c r="T334" s="216"/>
      <c r="U334" s="216"/>
      <c r="V334" s="216"/>
      <c r="W334" s="216"/>
      <c r="X334" s="216"/>
      <c r="Y334" s="216"/>
      <c r="Z334" s="216"/>
      <c r="AA334" s="216"/>
      <c r="AB334" s="216"/>
      <c r="AC334" s="216"/>
      <c r="AD334" s="216"/>
    </row>
    <row r="335" ht="15.75" customHeight="1">
      <c r="A335" s="216"/>
      <c r="B335" s="216"/>
      <c r="C335" s="216"/>
      <c r="D335" s="216"/>
      <c r="E335" s="216"/>
      <c r="F335" s="216"/>
      <c r="G335" s="216"/>
      <c r="H335" s="216"/>
      <c r="I335" s="216"/>
      <c r="J335" s="216"/>
      <c r="K335" s="216"/>
      <c r="L335" s="216"/>
      <c r="M335" s="216"/>
      <c r="N335" s="216"/>
      <c r="O335" s="216"/>
      <c r="P335" s="216"/>
      <c r="Q335" s="216"/>
      <c r="R335" s="216"/>
      <c r="S335" s="216"/>
      <c r="T335" s="216"/>
      <c r="U335" s="216"/>
      <c r="V335" s="216"/>
      <c r="W335" s="216"/>
      <c r="X335" s="216"/>
      <c r="Y335" s="216"/>
      <c r="Z335" s="216"/>
      <c r="AA335" s="216"/>
      <c r="AB335" s="216"/>
      <c r="AC335" s="216"/>
      <c r="AD335" s="216"/>
    </row>
    <row r="336" ht="15.75" customHeight="1">
      <c r="A336" s="216"/>
      <c r="B336" s="216"/>
      <c r="C336" s="216"/>
      <c r="D336" s="216"/>
      <c r="E336" s="216"/>
      <c r="F336" s="216"/>
      <c r="G336" s="216"/>
      <c r="H336" s="216"/>
      <c r="I336" s="216"/>
      <c r="J336" s="216"/>
      <c r="K336" s="216"/>
      <c r="L336" s="216"/>
      <c r="M336" s="216"/>
      <c r="N336" s="216"/>
      <c r="O336" s="216"/>
      <c r="P336" s="216"/>
      <c r="Q336" s="216"/>
      <c r="R336" s="216"/>
      <c r="S336" s="216"/>
      <c r="T336" s="216"/>
      <c r="U336" s="216"/>
      <c r="V336" s="216"/>
      <c r="W336" s="216"/>
      <c r="X336" s="216"/>
      <c r="Y336" s="216"/>
      <c r="Z336" s="216"/>
      <c r="AA336" s="216"/>
      <c r="AB336" s="216"/>
      <c r="AC336" s="216"/>
      <c r="AD336" s="216"/>
    </row>
    <row r="337" ht="15.75" customHeight="1">
      <c r="A337" s="216"/>
      <c r="B337" s="216"/>
      <c r="C337" s="216"/>
      <c r="D337" s="216"/>
      <c r="E337" s="216"/>
      <c r="F337" s="216"/>
      <c r="G337" s="216"/>
      <c r="H337" s="216"/>
      <c r="I337" s="216"/>
      <c r="J337" s="216"/>
      <c r="K337" s="216"/>
      <c r="L337" s="216"/>
      <c r="M337" s="216"/>
      <c r="N337" s="216"/>
      <c r="O337" s="216"/>
      <c r="P337" s="216"/>
      <c r="Q337" s="216"/>
      <c r="R337" s="216"/>
      <c r="S337" s="216"/>
      <c r="T337" s="216"/>
      <c r="U337" s="216"/>
      <c r="V337" s="216"/>
      <c r="W337" s="216"/>
      <c r="X337" s="216"/>
      <c r="Y337" s="216"/>
      <c r="Z337" s="216"/>
      <c r="AA337" s="216"/>
      <c r="AB337" s="216"/>
      <c r="AC337" s="216"/>
      <c r="AD337" s="216"/>
    </row>
    <row r="338" ht="15.75" customHeight="1">
      <c r="A338" s="216"/>
      <c r="B338" s="216"/>
      <c r="C338" s="216"/>
      <c r="D338" s="216"/>
      <c r="E338" s="216"/>
      <c r="F338" s="216"/>
      <c r="G338" s="216"/>
      <c r="H338" s="216"/>
      <c r="I338" s="216"/>
      <c r="J338" s="216"/>
      <c r="K338" s="216"/>
      <c r="L338" s="216"/>
      <c r="M338" s="216"/>
      <c r="N338" s="216"/>
      <c r="O338" s="216"/>
      <c r="P338" s="216"/>
      <c r="Q338" s="216"/>
      <c r="R338" s="216"/>
      <c r="S338" s="216"/>
      <c r="T338" s="216"/>
      <c r="U338" s="216"/>
      <c r="V338" s="216"/>
      <c r="W338" s="216"/>
      <c r="X338" s="216"/>
      <c r="Y338" s="216"/>
      <c r="Z338" s="216"/>
      <c r="AA338" s="216"/>
      <c r="AB338" s="216"/>
      <c r="AC338" s="216"/>
      <c r="AD338" s="216"/>
    </row>
    <row r="339" ht="15.75" customHeight="1">
      <c r="A339" s="216"/>
      <c r="B339" s="216"/>
      <c r="C339" s="216"/>
      <c r="D339" s="216"/>
      <c r="E339" s="216"/>
      <c r="F339" s="216"/>
      <c r="G339" s="216"/>
      <c r="H339" s="216"/>
      <c r="I339" s="216"/>
      <c r="J339" s="216"/>
      <c r="K339" s="216"/>
      <c r="L339" s="216"/>
      <c r="M339" s="216"/>
      <c r="N339" s="216"/>
      <c r="O339" s="216"/>
      <c r="P339" s="216"/>
      <c r="Q339" s="216"/>
      <c r="R339" s="216"/>
      <c r="S339" s="216"/>
      <c r="T339" s="216"/>
      <c r="U339" s="216"/>
      <c r="V339" s="216"/>
      <c r="W339" s="216"/>
      <c r="X339" s="216"/>
      <c r="Y339" s="216"/>
      <c r="Z339" s="216"/>
      <c r="AA339" s="216"/>
      <c r="AB339" s="216"/>
      <c r="AC339" s="216"/>
      <c r="AD339" s="216"/>
    </row>
    <row r="340" ht="15.75" customHeight="1">
      <c r="A340" s="216"/>
      <c r="B340" s="216"/>
      <c r="C340" s="216"/>
      <c r="D340" s="216"/>
      <c r="E340" s="216"/>
      <c r="F340" s="216"/>
      <c r="G340" s="216"/>
      <c r="H340" s="216"/>
      <c r="I340" s="216"/>
      <c r="J340" s="216"/>
      <c r="K340" s="216"/>
      <c r="L340" s="216"/>
      <c r="M340" s="216"/>
      <c r="N340" s="216"/>
      <c r="O340" s="216"/>
      <c r="P340" s="216"/>
      <c r="Q340" s="216"/>
      <c r="R340" s="216"/>
      <c r="S340" s="216"/>
      <c r="T340" s="216"/>
      <c r="U340" s="216"/>
      <c r="V340" s="216"/>
      <c r="W340" s="216"/>
      <c r="X340" s="216"/>
      <c r="Y340" s="216"/>
      <c r="Z340" s="216"/>
      <c r="AA340" s="216"/>
      <c r="AB340" s="216"/>
      <c r="AC340" s="216"/>
      <c r="AD340" s="216"/>
    </row>
    <row r="341" ht="15.75" customHeight="1">
      <c r="A341" s="216"/>
      <c r="B341" s="216"/>
      <c r="C341" s="216"/>
      <c r="D341" s="216"/>
      <c r="E341" s="216"/>
      <c r="F341" s="216"/>
      <c r="G341" s="216"/>
      <c r="H341" s="216"/>
      <c r="I341" s="216"/>
      <c r="J341" s="216"/>
      <c r="K341" s="216"/>
      <c r="L341" s="216"/>
      <c r="M341" s="216"/>
      <c r="N341" s="216"/>
      <c r="O341" s="216"/>
      <c r="P341" s="216"/>
      <c r="Q341" s="216"/>
      <c r="R341" s="216"/>
      <c r="S341" s="216"/>
      <c r="T341" s="216"/>
      <c r="U341" s="216"/>
      <c r="V341" s="216"/>
      <c r="W341" s="216"/>
      <c r="X341" s="216"/>
      <c r="Y341" s="216"/>
      <c r="Z341" s="216"/>
      <c r="AA341" s="216"/>
      <c r="AB341" s="216"/>
      <c r="AC341" s="216"/>
      <c r="AD341" s="216"/>
    </row>
    <row r="342" ht="15.75" customHeight="1">
      <c r="A342" s="216"/>
      <c r="B342" s="216"/>
      <c r="C342" s="216"/>
      <c r="D342" s="216"/>
      <c r="E342" s="216"/>
      <c r="F342" s="216"/>
      <c r="G342" s="216"/>
      <c r="H342" s="216"/>
      <c r="I342" s="216"/>
      <c r="J342" s="216"/>
      <c r="K342" s="216"/>
      <c r="L342" s="216"/>
      <c r="M342" s="216"/>
      <c r="N342" s="216"/>
      <c r="O342" s="216"/>
      <c r="P342" s="216"/>
      <c r="Q342" s="216"/>
      <c r="R342" s="216"/>
      <c r="S342" s="216"/>
      <c r="T342" s="216"/>
      <c r="U342" s="216"/>
      <c r="V342" s="216"/>
      <c r="W342" s="216"/>
      <c r="X342" s="216"/>
      <c r="Y342" s="216"/>
      <c r="Z342" s="216"/>
      <c r="AA342" s="216"/>
      <c r="AB342" s="216"/>
      <c r="AC342" s="216"/>
      <c r="AD342" s="216"/>
    </row>
    <row r="343" ht="15.75" customHeight="1">
      <c r="A343" s="216"/>
      <c r="B343" s="216"/>
      <c r="C343" s="216"/>
      <c r="D343" s="216"/>
      <c r="E343" s="216"/>
      <c r="F343" s="216"/>
      <c r="G343" s="216"/>
      <c r="H343" s="216"/>
      <c r="I343" s="216"/>
      <c r="J343" s="216"/>
      <c r="K343" s="216"/>
      <c r="L343" s="216"/>
      <c r="M343" s="216"/>
      <c r="N343" s="216"/>
      <c r="O343" s="216"/>
      <c r="P343" s="216"/>
      <c r="Q343" s="216"/>
      <c r="R343" s="216"/>
      <c r="S343" s="216"/>
      <c r="T343" s="216"/>
      <c r="U343" s="216"/>
      <c r="V343" s="216"/>
      <c r="W343" s="216"/>
      <c r="X343" s="216"/>
      <c r="Y343" s="216"/>
      <c r="Z343" s="216"/>
      <c r="AA343" s="216"/>
      <c r="AB343" s="216"/>
      <c r="AC343" s="216"/>
      <c r="AD343" s="216"/>
    </row>
    <row r="344" ht="15.75" customHeight="1">
      <c r="A344" s="216"/>
      <c r="B344" s="216"/>
      <c r="C344" s="216"/>
      <c r="D344" s="216"/>
      <c r="E344" s="216"/>
      <c r="F344" s="216"/>
      <c r="G344" s="216"/>
      <c r="H344" s="216"/>
      <c r="I344" s="216"/>
      <c r="J344" s="216"/>
      <c r="K344" s="216"/>
      <c r="L344" s="216"/>
      <c r="M344" s="216"/>
      <c r="N344" s="216"/>
      <c r="O344" s="216"/>
      <c r="P344" s="216"/>
      <c r="Q344" s="216"/>
      <c r="R344" s="216"/>
      <c r="S344" s="216"/>
      <c r="T344" s="216"/>
      <c r="U344" s="216"/>
      <c r="V344" s="216"/>
      <c r="W344" s="216"/>
      <c r="X344" s="216"/>
      <c r="Y344" s="216"/>
      <c r="Z344" s="216"/>
      <c r="AA344" s="216"/>
      <c r="AB344" s="216"/>
      <c r="AC344" s="216"/>
      <c r="AD344" s="216"/>
    </row>
    <row r="345" ht="15.75" customHeight="1">
      <c r="A345" s="216"/>
      <c r="B345" s="216"/>
      <c r="C345" s="216"/>
      <c r="D345" s="216"/>
      <c r="E345" s="216"/>
      <c r="F345" s="216"/>
      <c r="G345" s="216"/>
      <c r="H345" s="216"/>
      <c r="I345" s="216"/>
      <c r="J345" s="216"/>
      <c r="K345" s="216"/>
      <c r="L345" s="216"/>
      <c r="M345" s="216"/>
      <c r="N345" s="216"/>
      <c r="O345" s="216"/>
      <c r="P345" s="216"/>
      <c r="Q345" s="216"/>
      <c r="R345" s="216"/>
      <c r="S345" s="216"/>
      <c r="T345" s="216"/>
      <c r="U345" s="216"/>
      <c r="V345" s="216"/>
      <c r="W345" s="216"/>
      <c r="X345" s="216"/>
      <c r="Y345" s="216"/>
      <c r="Z345" s="216"/>
      <c r="AA345" s="216"/>
      <c r="AB345" s="216"/>
      <c r="AC345" s="216"/>
      <c r="AD345" s="216"/>
    </row>
    <row r="346" ht="15.75" customHeight="1">
      <c r="A346" s="216"/>
      <c r="B346" s="216"/>
      <c r="C346" s="216"/>
      <c r="D346" s="216"/>
      <c r="E346" s="216"/>
      <c r="F346" s="216"/>
      <c r="G346" s="216"/>
      <c r="H346" s="216"/>
      <c r="I346" s="216"/>
      <c r="J346" s="216"/>
      <c r="K346" s="216"/>
      <c r="L346" s="216"/>
      <c r="M346" s="216"/>
      <c r="N346" s="216"/>
      <c r="O346" s="216"/>
      <c r="P346" s="216"/>
      <c r="Q346" s="216"/>
      <c r="R346" s="216"/>
      <c r="S346" s="216"/>
      <c r="T346" s="216"/>
      <c r="U346" s="216"/>
      <c r="V346" s="216"/>
      <c r="W346" s="216"/>
      <c r="X346" s="216"/>
      <c r="Y346" s="216"/>
      <c r="Z346" s="216"/>
      <c r="AA346" s="216"/>
      <c r="AB346" s="216"/>
      <c r="AC346" s="216"/>
      <c r="AD346" s="216"/>
    </row>
    <row r="347" ht="15.75" customHeight="1">
      <c r="A347" s="216"/>
      <c r="B347" s="216"/>
      <c r="C347" s="216"/>
      <c r="D347" s="216"/>
      <c r="E347" s="216"/>
      <c r="F347" s="216"/>
      <c r="G347" s="216"/>
      <c r="H347" s="216"/>
      <c r="I347" s="216"/>
      <c r="J347" s="216"/>
      <c r="K347" s="216"/>
      <c r="L347" s="216"/>
      <c r="M347" s="216"/>
      <c r="N347" s="216"/>
      <c r="O347" s="216"/>
      <c r="P347" s="216"/>
      <c r="Q347" s="216"/>
      <c r="R347" s="216"/>
      <c r="S347" s="216"/>
      <c r="T347" s="216"/>
      <c r="U347" s="216"/>
      <c r="V347" s="216"/>
      <c r="W347" s="216"/>
      <c r="X347" s="216"/>
      <c r="Y347" s="216"/>
      <c r="Z347" s="216"/>
      <c r="AA347" s="216"/>
      <c r="AB347" s="216"/>
      <c r="AC347" s="216"/>
      <c r="AD347" s="216"/>
    </row>
    <row r="348" ht="15.75" customHeight="1">
      <c r="A348" s="216"/>
      <c r="B348" s="216"/>
      <c r="C348" s="216"/>
      <c r="D348" s="216"/>
      <c r="E348" s="216"/>
      <c r="F348" s="216"/>
      <c r="G348" s="216"/>
      <c r="H348" s="216"/>
      <c r="I348" s="216"/>
      <c r="J348" s="216"/>
      <c r="K348" s="216"/>
      <c r="L348" s="216"/>
      <c r="M348" s="216"/>
      <c r="N348" s="216"/>
      <c r="O348" s="216"/>
      <c r="P348" s="216"/>
      <c r="Q348" s="216"/>
      <c r="R348" s="216"/>
      <c r="S348" s="216"/>
      <c r="T348" s="216"/>
      <c r="U348" s="216"/>
      <c r="V348" s="216"/>
      <c r="W348" s="216"/>
      <c r="X348" s="216"/>
      <c r="Y348" s="216"/>
      <c r="Z348" s="216"/>
      <c r="AA348" s="216"/>
      <c r="AB348" s="216"/>
      <c r="AC348" s="216"/>
      <c r="AD348" s="216"/>
    </row>
    <row r="349" ht="15.75" customHeight="1">
      <c r="A349" s="216"/>
      <c r="B349" s="216"/>
      <c r="C349" s="216"/>
      <c r="D349" s="216"/>
      <c r="E349" s="216"/>
      <c r="F349" s="216"/>
      <c r="G349" s="216"/>
      <c r="H349" s="216"/>
      <c r="I349" s="216"/>
      <c r="J349" s="216"/>
      <c r="K349" s="216"/>
      <c r="L349" s="216"/>
      <c r="M349" s="216"/>
      <c r="N349" s="216"/>
      <c r="O349" s="216"/>
      <c r="P349" s="216"/>
      <c r="Q349" s="216"/>
      <c r="R349" s="216"/>
      <c r="S349" s="216"/>
      <c r="T349" s="216"/>
      <c r="U349" s="216"/>
      <c r="V349" s="216"/>
      <c r="W349" s="216"/>
      <c r="X349" s="216"/>
      <c r="Y349" s="216"/>
      <c r="Z349" s="216"/>
      <c r="AA349" s="216"/>
      <c r="AB349" s="216"/>
      <c r="AC349" s="216"/>
      <c r="AD349" s="216"/>
    </row>
    <row r="350" ht="15.75" customHeight="1">
      <c r="A350" s="216"/>
      <c r="B350" s="216"/>
      <c r="C350" s="216"/>
      <c r="D350" s="216"/>
      <c r="E350" s="216"/>
      <c r="F350" s="216"/>
      <c r="G350" s="216"/>
      <c r="H350" s="216"/>
      <c r="I350" s="216"/>
      <c r="J350" s="216"/>
      <c r="K350" s="216"/>
      <c r="L350" s="216"/>
      <c r="M350" s="216"/>
      <c r="N350" s="216"/>
      <c r="O350" s="216"/>
      <c r="P350" s="216"/>
      <c r="Q350" s="216"/>
      <c r="R350" s="216"/>
      <c r="S350" s="216"/>
      <c r="T350" s="216"/>
      <c r="U350" s="216"/>
      <c r="V350" s="216"/>
      <c r="W350" s="216"/>
      <c r="X350" s="216"/>
      <c r="Y350" s="216"/>
      <c r="Z350" s="216"/>
      <c r="AA350" s="216"/>
      <c r="AB350" s="216"/>
      <c r="AC350" s="216"/>
      <c r="AD350" s="216"/>
    </row>
    <row r="351" ht="15.75" customHeight="1">
      <c r="A351" s="216"/>
      <c r="B351" s="216"/>
      <c r="C351" s="216"/>
      <c r="D351" s="216"/>
      <c r="E351" s="216"/>
      <c r="F351" s="216"/>
      <c r="G351" s="216"/>
      <c r="H351" s="216"/>
      <c r="I351" s="216"/>
      <c r="J351" s="216"/>
      <c r="K351" s="216"/>
      <c r="L351" s="216"/>
      <c r="M351" s="216"/>
      <c r="N351" s="216"/>
      <c r="O351" s="216"/>
      <c r="P351" s="216"/>
      <c r="Q351" s="216"/>
      <c r="R351" s="216"/>
      <c r="S351" s="216"/>
      <c r="T351" s="216"/>
      <c r="U351" s="216"/>
      <c r="V351" s="216"/>
      <c r="W351" s="216"/>
      <c r="X351" s="216"/>
      <c r="Y351" s="216"/>
      <c r="Z351" s="216"/>
      <c r="AA351" s="216"/>
      <c r="AB351" s="216"/>
      <c r="AC351" s="216"/>
      <c r="AD351" s="216"/>
    </row>
    <row r="352" ht="15.75" customHeight="1">
      <c r="A352" s="216"/>
      <c r="B352" s="216"/>
      <c r="C352" s="216"/>
      <c r="D352" s="216"/>
      <c r="E352" s="216"/>
      <c r="F352" s="216"/>
      <c r="G352" s="216"/>
      <c r="H352" s="216"/>
      <c r="I352" s="216"/>
      <c r="J352" s="216"/>
      <c r="K352" s="216"/>
      <c r="L352" s="216"/>
      <c r="M352" s="216"/>
      <c r="N352" s="216"/>
      <c r="O352" s="216"/>
      <c r="P352" s="216"/>
      <c r="Q352" s="216"/>
      <c r="R352" s="216"/>
      <c r="S352" s="216"/>
      <c r="T352" s="216"/>
      <c r="U352" s="216"/>
      <c r="V352" s="216"/>
      <c r="W352" s="216"/>
      <c r="X352" s="216"/>
      <c r="Y352" s="216"/>
      <c r="Z352" s="216"/>
      <c r="AA352" s="216"/>
      <c r="AB352" s="216"/>
      <c r="AC352" s="216"/>
      <c r="AD352" s="216"/>
    </row>
    <row r="353" ht="15.75" customHeight="1">
      <c r="A353" s="216"/>
      <c r="B353" s="216"/>
      <c r="C353" s="216"/>
      <c r="D353" s="216"/>
      <c r="E353" s="216"/>
      <c r="F353" s="216"/>
      <c r="G353" s="216"/>
      <c r="H353" s="216"/>
      <c r="I353" s="216"/>
      <c r="J353" s="216"/>
      <c r="K353" s="216"/>
      <c r="L353" s="216"/>
      <c r="M353" s="216"/>
      <c r="N353" s="216"/>
      <c r="O353" s="216"/>
      <c r="P353" s="216"/>
      <c r="Q353" s="216"/>
      <c r="R353" s="216"/>
      <c r="S353" s="216"/>
      <c r="T353" s="216"/>
      <c r="U353" s="216"/>
      <c r="V353" s="216"/>
      <c r="W353" s="216"/>
      <c r="X353" s="216"/>
      <c r="Y353" s="216"/>
      <c r="Z353" s="216"/>
      <c r="AA353" s="216"/>
      <c r="AB353" s="216"/>
      <c r="AC353" s="216"/>
      <c r="AD353" s="216"/>
    </row>
    <row r="354" ht="15.75" customHeight="1">
      <c r="A354" s="216"/>
      <c r="B354" s="216"/>
      <c r="C354" s="216"/>
      <c r="D354" s="216"/>
      <c r="E354" s="216"/>
      <c r="F354" s="216"/>
      <c r="G354" s="216"/>
      <c r="H354" s="216"/>
      <c r="I354" s="216"/>
      <c r="J354" s="216"/>
      <c r="K354" s="216"/>
      <c r="L354" s="216"/>
      <c r="M354" s="216"/>
      <c r="N354" s="216"/>
      <c r="O354" s="216"/>
      <c r="P354" s="216"/>
      <c r="Q354" s="216"/>
      <c r="R354" s="216"/>
      <c r="S354" s="216"/>
      <c r="T354" s="216"/>
      <c r="U354" s="216"/>
      <c r="V354" s="216"/>
      <c r="W354" s="216"/>
      <c r="X354" s="216"/>
      <c r="Y354" s="216"/>
      <c r="Z354" s="216"/>
      <c r="AA354" s="216"/>
      <c r="AB354" s="216"/>
      <c r="AC354" s="216"/>
      <c r="AD354" s="216"/>
    </row>
    <row r="355" ht="15.75" customHeight="1">
      <c r="A355" s="216"/>
      <c r="B355" s="216"/>
      <c r="C355" s="216"/>
      <c r="D355" s="216"/>
      <c r="E355" s="216"/>
      <c r="F355" s="216"/>
      <c r="G355" s="216"/>
      <c r="H355" s="216"/>
      <c r="I355" s="216"/>
      <c r="J355" s="216"/>
      <c r="K355" s="216"/>
      <c r="L355" s="216"/>
      <c r="M355" s="216"/>
      <c r="N355" s="216"/>
      <c r="O355" s="216"/>
      <c r="P355" s="216"/>
      <c r="Q355" s="216"/>
      <c r="R355" s="216"/>
      <c r="S355" s="216"/>
      <c r="T355" s="216"/>
      <c r="U355" s="216"/>
      <c r="V355" s="216"/>
      <c r="W355" s="216"/>
      <c r="X355" s="216"/>
      <c r="Y355" s="216"/>
      <c r="Z355" s="216"/>
      <c r="AA355" s="216"/>
      <c r="AB355" s="216"/>
      <c r="AC355" s="216"/>
      <c r="AD355" s="216"/>
    </row>
    <row r="356" ht="15.75" customHeight="1">
      <c r="A356" s="216"/>
      <c r="B356" s="216"/>
      <c r="C356" s="216"/>
      <c r="D356" s="216"/>
      <c r="E356" s="216"/>
      <c r="F356" s="216"/>
      <c r="G356" s="216"/>
      <c r="H356" s="216"/>
      <c r="I356" s="216"/>
      <c r="J356" s="216"/>
      <c r="K356" s="216"/>
      <c r="L356" s="216"/>
      <c r="M356" s="216"/>
      <c r="N356" s="216"/>
      <c r="O356" s="216"/>
      <c r="P356" s="216"/>
      <c r="Q356" s="216"/>
      <c r="R356" s="216"/>
      <c r="S356" s="216"/>
      <c r="T356" s="216"/>
      <c r="U356" s="216"/>
      <c r="V356" s="216"/>
      <c r="W356" s="216"/>
      <c r="X356" s="216"/>
      <c r="Y356" s="216"/>
      <c r="Z356" s="216"/>
      <c r="AA356" s="216"/>
      <c r="AB356" s="216"/>
      <c r="AC356" s="216"/>
      <c r="AD356" s="216"/>
    </row>
    <row r="357" ht="15.75" customHeight="1">
      <c r="A357" s="216"/>
      <c r="B357" s="216"/>
      <c r="C357" s="216"/>
      <c r="D357" s="216"/>
      <c r="E357" s="216"/>
      <c r="F357" s="216"/>
      <c r="G357" s="216"/>
      <c r="H357" s="216"/>
      <c r="I357" s="216"/>
      <c r="J357" s="216"/>
      <c r="K357" s="216"/>
      <c r="L357" s="216"/>
      <c r="M357" s="216"/>
      <c r="N357" s="216"/>
      <c r="O357" s="216"/>
      <c r="P357" s="216"/>
      <c r="Q357" s="216"/>
      <c r="R357" s="216"/>
      <c r="S357" s="216"/>
      <c r="T357" s="216"/>
      <c r="U357" s="216"/>
      <c r="V357" s="216"/>
      <c r="W357" s="216"/>
      <c r="X357" s="216"/>
      <c r="Y357" s="216"/>
      <c r="Z357" s="216"/>
      <c r="AA357" s="216"/>
      <c r="AB357" s="216"/>
      <c r="AC357" s="216"/>
      <c r="AD357" s="216"/>
    </row>
    <row r="358" ht="15.75" customHeight="1">
      <c r="A358" s="216"/>
      <c r="B358" s="216"/>
      <c r="C358" s="216"/>
      <c r="D358" s="216"/>
      <c r="E358" s="216"/>
      <c r="F358" s="216"/>
      <c r="G358" s="216"/>
      <c r="H358" s="216"/>
      <c r="I358" s="216"/>
      <c r="J358" s="216"/>
      <c r="K358" s="216"/>
      <c r="L358" s="216"/>
      <c r="M358" s="216"/>
      <c r="N358" s="216"/>
      <c r="O358" s="216"/>
      <c r="P358" s="216"/>
      <c r="Q358" s="216"/>
      <c r="R358" s="216"/>
      <c r="S358" s="216"/>
      <c r="T358" s="216"/>
      <c r="U358" s="216"/>
      <c r="V358" s="216"/>
      <c r="W358" s="216"/>
      <c r="X358" s="216"/>
      <c r="Y358" s="216"/>
      <c r="Z358" s="216"/>
      <c r="AA358" s="216"/>
      <c r="AB358" s="216"/>
      <c r="AC358" s="216"/>
      <c r="AD358" s="216"/>
    </row>
    <row r="359" ht="15.75" customHeight="1">
      <c r="A359" s="216"/>
      <c r="B359" s="216"/>
      <c r="C359" s="216"/>
      <c r="D359" s="216"/>
      <c r="E359" s="216"/>
      <c r="F359" s="216"/>
      <c r="G359" s="216"/>
      <c r="H359" s="216"/>
      <c r="I359" s="216"/>
      <c r="J359" s="216"/>
      <c r="K359" s="216"/>
      <c r="L359" s="216"/>
      <c r="M359" s="216"/>
      <c r="N359" s="216"/>
      <c r="O359" s="216"/>
      <c r="P359" s="216"/>
      <c r="Q359" s="216"/>
      <c r="R359" s="216"/>
      <c r="S359" s="216"/>
      <c r="T359" s="216"/>
      <c r="U359" s="216"/>
      <c r="V359" s="216"/>
      <c r="W359" s="216"/>
      <c r="X359" s="216"/>
      <c r="Y359" s="216"/>
      <c r="Z359" s="216"/>
      <c r="AA359" s="216"/>
      <c r="AB359" s="216"/>
      <c r="AC359" s="216"/>
      <c r="AD359" s="216"/>
    </row>
    <row r="360" ht="15.75" customHeight="1">
      <c r="A360" s="216"/>
      <c r="B360" s="216"/>
      <c r="C360" s="216"/>
      <c r="D360" s="216"/>
      <c r="E360" s="216"/>
      <c r="F360" s="216"/>
      <c r="G360" s="216"/>
      <c r="H360" s="216"/>
      <c r="I360" s="216"/>
      <c r="J360" s="216"/>
      <c r="K360" s="216"/>
      <c r="L360" s="216"/>
      <c r="M360" s="216"/>
      <c r="N360" s="216"/>
      <c r="O360" s="216"/>
      <c r="P360" s="216"/>
      <c r="Q360" s="216"/>
      <c r="R360" s="216"/>
      <c r="S360" s="216"/>
      <c r="T360" s="216"/>
      <c r="U360" s="216"/>
      <c r="V360" s="216"/>
      <c r="W360" s="216"/>
      <c r="X360" s="216"/>
      <c r="Y360" s="216"/>
      <c r="Z360" s="216"/>
      <c r="AA360" s="216"/>
      <c r="AB360" s="216"/>
      <c r="AC360" s="216"/>
      <c r="AD360" s="216"/>
    </row>
    <row r="361" ht="15.75" customHeight="1">
      <c r="A361" s="216"/>
      <c r="B361" s="216"/>
      <c r="C361" s="216"/>
      <c r="D361" s="216"/>
      <c r="E361" s="216"/>
      <c r="F361" s="216"/>
      <c r="G361" s="216"/>
      <c r="H361" s="216"/>
      <c r="I361" s="216"/>
      <c r="J361" s="216"/>
      <c r="K361" s="216"/>
      <c r="L361" s="216"/>
      <c r="M361" s="216"/>
      <c r="N361" s="216"/>
      <c r="O361" s="216"/>
      <c r="P361" s="216"/>
      <c r="Q361" s="216"/>
      <c r="R361" s="216"/>
      <c r="S361" s="216"/>
      <c r="T361" s="216"/>
      <c r="U361" s="216"/>
      <c r="V361" s="216"/>
      <c r="W361" s="216"/>
      <c r="X361" s="216"/>
      <c r="Y361" s="216"/>
      <c r="Z361" s="216"/>
      <c r="AA361" s="216"/>
      <c r="AB361" s="216"/>
      <c r="AC361" s="216"/>
      <c r="AD361" s="216"/>
    </row>
    <row r="362" ht="15.75" customHeight="1">
      <c r="A362" s="216"/>
      <c r="B362" s="216"/>
      <c r="C362" s="216"/>
      <c r="D362" s="216"/>
      <c r="E362" s="216"/>
      <c r="F362" s="216"/>
      <c r="G362" s="216"/>
      <c r="H362" s="216"/>
      <c r="I362" s="216"/>
      <c r="J362" s="216"/>
      <c r="K362" s="216"/>
      <c r="L362" s="216"/>
      <c r="M362" s="216"/>
      <c r="N362" s="216"/>
      <c r="O362" s="216"/>
      <c r="P362" s="216"/>
      <c r="Q362" s="216"/>
      <c r="R362" s="216"/>
      <c r="S362" s="216"/>
      <c r="T362" s="216"/>
      <c r="U362" s="216"/>
      <c r="V362" s="216"/>
      <c r="W362" s="216"/>
      <c r="X362" s="216"/>
      <c r="Y362" s="216"/>
      <c r="Z362" s="216"/>
      <c r="AA362" s="216"/>
      <c r="AB362" s="216"/>
      <c r="AC362" s="216"/>
      <c r="AD362" s="216"/>
    </row>
    <row r="363" ht="15.75" customHeight="1">
      <c r="A363" s="216"/>
      <c r="B363" s="216"/>
      <c r="C363" s="216"/>
      <c r="D363" s="216"/>
      <c r="E363" s="216"/>
      <c r="F363" s="216"/>
      <c r="G363" s="216"/>
      <c r="H363" s="216"/>
      <c r="I363" s="216"/>
      <c r="J363" s="216"/>
      <c r="K363" s="216"/>
      <c r="L363" s="216"/>
      <c r="M363" s="216"/>
      <c r="N363" s="216"/>
      <c r="O363" s="216"/>
      <c r="P363" s="216"/>
      <c r="Q363" s="216"/>
      <c r="R363" s="216"/>
      <c r="S363" s="216"/>
      <c r="T363" s="216"/>
      <c r="U363" s="216"/>
      <c r="V363" s="216"/>
      <c r="W363" s="216"/>
      <c r="X363" s="216"/>
      <c r="Y363" s="216"/>
      <c r="Z363" s="216"/>
      <c r="AA363" s="216"/>
      <c r="AB363" s="216"/>
      <c r="AC363" s="216"/>
      <c r="AD363" s="216"/>
    </row>
    <row r="364" ht="15.75" customHeight="1">
      <c r="A364" s="216"/>
      <c r="B364" s="216"/>
      <c r="C364" s="216"/>
      <c r="D364" s="216"/>
      <c r="E364" s="216"/>
      <c r="F364" s="216"/>
      <c r="G364" s="216"/>
      <c r="H364" s="216"/>
      <c r="I364" s="216"/>
      <c r="J364" s="216"/>
      <c r="K364" s="216"/>
      <c r="L364" s="216"/>
      <c r="M364" s="216"/>
      <c r="N364" s="216"/>
      <c r="O364" s="216"/>
      <c r="P364" s="216"/>
      <c r="Q364" s="216"/>
      <c r="R364" s="216"/>
      <c r="S364" s="216"/>
      <c r="T364" s="216"/>
      <c r="U364" s="216"/>
      <c r="V364" s="216"/>
      <c r="W364" s="216"/>
      <c r="X364" s="216"/>
      <c r="Y364" s="216"/>
      <c r="Z364" s="216"/>
      <c r="AA364" s="216"/>
      <c r="AB364" s="216"/>
      <c r="AC364" s="216"/>
      <c r="AD364" s="216"/>
    </row>
    <row r="365" ht="15.75" customHeight="1">
      <c r="A365" s="216"/>
      <c r="B365" s="216"/>
      <c r="C365" s="216"/>
      <c r="D365" s="216"/>
      <c r="E365" s="216"/>
      <c r="F365" s="216"/>
      <c r="G365" s="216"/>
      <c r="H365" s="216"/>
      <c r="I365" s="216"/>
      <c r="J365" s="216"/>
      <c r="K365" s="216"/>
      <c r="L365" s="216"/>
      <c r="M365" s="216"/>
      <c r="N365" s="216"/>
      <c r="O365" s="216"/>
      <c r="P365" s="216"/>
      <c r="Q365" s="216"/>
      <c r="R365" s="216"/>
      <c r="S365" s="216"/>
      <c r="T365" s="216"/>
      <c r="U365" s="216"/>
      <c r="V365" s="216"/>
      <c r="W365" s="216"/>
      <c r="X365" s="216"/>
      <c r="Y365" s="216"/>
      <c r="Z365" s="216"/>
      <c r="AA365" s="216"/>
      <c r="AB365" s="216"/>
      <c r="AC365" s="216"/>
      <c r="AD365" s="216"/>
    </row>
    <row r="366" ht="15.75" customHeight="1">
      <c r="A366" s="216"/>
      <c r="B366" s="216"/>
      <c r="C366" s="216"/>
      <c r="D366" s="216"/>
      <c r="E366" s="216"/>
      <c r="F366" s="216"/>
      <c r="G366" s="216"/>
      <c r="H366" s="216"/>
      <c r="I366" s="216"/>
      <c r="J366" s="216"/>
      <c r="K366" s="216"/>
      <c r="L366" s="216"/>
      <c r="M366" s="216"/>
      <c r="N366" s="216"/>
      <c r="O366" s="216"/>
      <c r="P366" s="216"/>
      <c r="Q366" s="216"/>
      <c r="R366" s="216"/>
      <c r="S366" s="216"/>
      <c r="T366" s="216"/>
      <c r="U366" s="216"/>
      <c r="V366" s="216"/>
      <c r="W366" s="216"/>
      <c r="X366" s="216"/>
      <c r="Y366" s="216"/>
      <c r="Z366" s="216"/>
      <c r="AA366" s="216"/>
      <c r="AB366" s="216"/>
      <c r="AC366" s="216"/>
      <c r="AD366" s="216"/>
    </row>
    <row r="367" ht="15.75" customHeight="1">
      <c r="A367" s="216"/>
      <c r="B367" s="216"/>
      <c r="C367" s="216"/>
      <c r="D367" s="216"/>
      <c r="E367" s="216"/>
      <c r="F367" s="216"/>
      <c r="G367" s="216"/>
      <c r="H367" s="216"/>
      <c r="I367" s="216"/>
      <c r="J367" s="216"/>
      <c r="K367" s="216"/>
      <c r="L367" s="216"/>
      <c r="M367" s="216"/>
      <c r="N367" s="216"/>
      <c r="O367" s="216"/>
      <c r="P367" s="216"/>
      <c r="Q367" s="216"/>
      <c r="R367" s="216"/>
      <c r="S367" s="216"/>
      <c r="T367" s="216"/>
      <c r="U367" s="216"/>
      <c r="V367" s="216"/>
      <c r="W367" s="216"/>
      <c r="X367" s="216"/>
      <c r="Y367" s="216"/>
      <c r="Z367" s="216"/>
      <c r="AA367" s="216"/>
      <c r="AB367" s="216"/>
      <c r="AC367" s="216"/>
      <c r="AD367" s="216"/>
    </row>
    <row r="368" ht="15.75" customHeight="1">
      <c r="A368" s="216"/>
      <c r="B368" s="216"/>
      <c r="C368" s="216"/>
      <c r="D368" s="216"/>
      <c r="E368" s="216"/>
      <c r="F368" s="216"/>
      <c r="G368" s="216"/>
      <c r="H368" s="216"/>
      <c r="I368" s="216"/>
      <c r="J368" s="216"/>
      <c r="K368" s="216"/>
      <c r="L368" s="216"/>
      <c r="M368" s="216"/>
      <c r="N368" s="216"/>
      <c r="O368" s="216"/>
      <c r="P368" s="216"/>
      <c r="Q368" s="216"/>
      <c r="R368" s="216"/>
      <c r="S368" s="216"/>
      <c r="T368" s="216"/>
      <c r="U368" s="216"/>
      <c r="V368" s="216"/>
      <c r="W368" s="216"/>
      <c r="X368" s="216"/>
      <c r="Y368" s="216"/>
      <c r="Z368" s="216"/>
      <c r="AA368" s="216"/>
      <c r="AB368" s="216"/>
      <c r="AC368" s="216"/>
      <c r="AD368" s="216"/>
    </row>
    <row r="369" ht="15.75" customHeight="1">
      <c r="A369" s="216"/>
      <c r="B369" s="216"/>
      <c r="C369" s="216"/>
      <c r="D369" s="216"/>
      <c r="E369" s="216"/>
      <c r="F369" s="216"/>
      <c r="G369" s="216"/>
      <c r="H369" s="216"/>
      <c r="I369" s="216"/>
      <c r="J369" s="216"/>
      <c r="K369" s="216"/>
      <c r="L369" s="216"/>
      <c r="M369" s="216"/>
      <c r="N369" s="216"/>
      <c r="O369" s="216"/>
      <c r="P369" s="216"/>
      <c r="Q369" s="216"/>
      <c r="R369" s="216"/>
      <c r="S369" s="216"/>
      <c r="T369" s="216"/>
      <c r="U369" s="216"/>
      <c r="V369" s="216"/>
      <c r="W369" s="216"/>
      <c r="X369" s="216"/>
      <c r="Y369" s="216"/>
      <c r="Z369" s="216"/>
      <c r="AA369" s="216"/>
      <c r="AB369" s="216"/>
      <c r="AC369" s="216"/>
      <c r="AD369" s="216"/>
    </row>
    <row r="370" ht="15.75" customHeight="1">
      <c r="A370" s="216"/>
      <c r="B370" s="216"/>
      <c r="C370" s="216"/>
      <c r="D370" s="216"/>
      <c r="E370" s="216"/>
      <c r="F370" s="216"/>
      <c r="G370" s="216"/>
      <c r="H370" s="216"/>
      <c r="I370" s="216"/>
      <c r="J370" s="216"/>
      <c r="K370" s="216"/>
      <c r="L370" s="216"/>
      <c r="M370" s="216"/>
      <c r="N370" s="216"/>
      <c r="O370" s="216"/>
      <c r="P370" s="216"/>
      <c r="Q370" s="216"/>
      <c r="R370" s="216"/>
      <c r="S370" s="216"/>
      <c r="T370" s="216"/>
      <c r="U370" s="216"/>
      <c r="V370" s="216"/>
      <c r="W370" s="216"/>
      <c r="X370" s="216"/>
      <c r="Y370" s="216"/>
      <c r="Z370" s="216"/>
      <c r="AA370" s="216"/>
      <c r="AB370" s="216"/>
      <c r="AC370" s="216"/>
      <c r="AD370" s="216"/>
    </row>
    <row r="371" ht="15.75" customHeight="1">
      <c r="A371" s="216"/>
      <c r="B371" s="216"/>
      <c r="C371" s="216"/>
      <c r="D371" s="216"/>
      <c r="E371" s="216"/>
      <c r="F371" s="216"/>
      <c r="G371" s="216"/>
      <c r="H371" s="216"/>
      <c r="I371" s="216"/>
      <c r="J371" s="216"/>
      <c r="K371" s="216"/>
      <c r="L371" s="216"/>
      <c r="M371" s="216"/>
      <c r="N371" s="216"/>
      <c r="O371" s="216"/>
      <c r="P371" s="216"/>
      <c r="Q371" s="216"/>
      <c r="R371" s="216"/>
      <c r="S371" s="216"/>
      <c r="T371" s="216"/>
      <c r="U371" s="216"/>
      <c r="V371" s="216"/>
      <c r="W371" s="216"/>
      <c r="X371" s="216"/>
      <c r="Y371" s="216"/>
      <c r="Z371" s="216"/>
      <c r="AA371" s="216"/>
      <c r="AB371" s="216"/>
      <c r="AC371" s="216"/>
      <c r="AD371" s="216"/>
    </row>
    <row r="372" ht="15.75" customHeight="1">
      <c r="A372" s="216"/>
      <c r="B372" s="216"/>
      <c r="C372" s="216"/>
      <c r="D372" s="216"/>
      <c r="E372" s="216"/>
      <c r="F372" s="216"/>
      <c r="G372" s="216"/>
      <c r="H372" s="216"/>
      <c r="I372" s="216"/>
      <c r="J372" s="216"/>
      <c r="K372" s="216"/>
      <c r="L372" s="216"/>
      <c r="M372" s="216"/>
      <c r="N372" s="216"/>
      <c r="O372" s="216"/>
      <c r="P372" s="216"/>
      <c r="Q372" s="216"/>
      <c r="R372" s="216"/>
      <c r="S372" s="216"/>
      <c r="T372" s="216"/>
      <c r="U372" s="216"/>
      <c r="V372" s="216"/>
      <c r="W372" s="216"/>
      <c r="X372" s="216"/>
      <c r="Y372" s="216"/>
      <c r="Z372" s="216"/>
      <c r="AA372" s="216"/>
      <c r="AB372" s="216"/>
      <c r="AC372" s="216"/>
      <c r="AD372" s="216"/>
    </row>
    <row r="373" ht="15.75" customHeight="1">
      <c r="A373" s="216"/>
      <c r="B373" s="216"/>
      <c r="C373" s="216"/>
      <c r="D373" s="216"/>
      <c r="E373" s="216"/>
      <c r="F373" s="216"/>
      <c r="G373" s="216"/>
      <c r="H373" s="216"/>
      <c r="I373" s="216"/>
      <c r="J373" s="216"/>
      <c r="K373" s="216"/>
      <c r="L373" s="216"/>
      <c r="M373" s="216"/>
      <c r="N373" s="216"/>
      <c r="O373" s="216"/>
      <c r="P373" s="216"/>
      <c r="Q373" s="216"/>
      <c r="R373" s="216"/>
      <c r="S373" s="216"/>
      <c r="T373" s="216"/>
      <c r="U373" s="216"/>
      <c r="V373" s="216"/>
      <c r="W373" s="216"/>
      <c r="X373" s="216"/>
      <c r="Y373" s="216"/>
      <c r="Z373" s="216"/>
      <c r="AA373" s="216"/>
      <c r="AB373" s="216"/>
      <c r="AC373" s="216"/>
      <c r="AD373" s="216"/>
    </row>
    <row r="374" ht="15.75" customHeight="1">
      <c r="A374" s="216"/>
      <c r="B374" s="216"/>
      <c r="C374" s="216"/>
      <c r="D374" s="216"/>
      <c r="E374" s="216"/>
      <c r="F374" s="216"/>
      <c r="G374" s="216"/>
      <c r="H374" s="216"/>
      <c r="I374" s="216"/>
      <c r="J374" s="216"/>
      <c r="K374" s="216"/>
      <c r="L374" s="216"/>
      <c r="M374" s="216"/>
      <c r="N374" s="216"/>
      <c r="O374" s="216"/>
      <c r="P374" s="216"/>
      <c r="Q374" s="216"/>
      <c r="R374" s="216"/>
      <c r="S374" s="216"/>
      <c r="T374" s="216"/>
      <c r="U374" s="216"/>
      <c r="V374" s="216"/>
      <c r="W374" s="216"/>
      <c r="X374" s="216"/>
      <c r="Y374" s="216"/>
      <c r="Z374" s="216"/>
      <c r="AA374" s="216"/>
      <c r="AB374" s="216"/>
      <c r="AC374" s="216"/>
      <c r="AD374" s="216"/>
    </row>
    <row r="375" ht="15.75" customHeight="1">
      <c r="A375" s="216"/>
      <c r="B375" s="216"/>
      <c r="C375" s="216"/>
      <c r="D375" s="216"/>
      <c r="E375" s="216"/>
      <c r="F375" s="216"/>
      <c r="G375" s="216"/>
      <c r="H375" s="216"/>
      <c r="I375" s="216"/>
      <c r="J375" s="216"/>
      <c r="K375" s="216"/>
      <c r="L375" s="216"/>
      <c r="M375" s="216"/>
      <c r="N375" s="216"/>
      <c r="O375" s="216"/>
      <c r="P375" s="216"/>
      <c r="Q375" s="216"/>
      <c r="R375" s="216"/>
      <c r="S375" s="216"/>
      <c r="T375" s="216"/>
      <c r="U375" s="216"/>
      <c r="V375" s="216"/>
      <c r="W375" s="216"/>
      <c r="X375" s="216"/>
      <c r="Y375" s="216"/>
      <c r="Z375" s="216"/>
      <c r="AA375" s="216"/>
      <c r="AB375" s="216"/>
      <c r="AC375" s="216"/>
      <c r="AD375" s="216"/>
    </row>
    <row r="376" ht="15.75" customHeight="1">
      <c r="A376" s="216"/>
      <c r="B376" s="216"/>
      <c r="C376" s="216"/>
      <c r="D376" s="216"/>
      <c r="E376" s="216"/>
      <c r="F376" s="216"/>
      <c r="G376" s="216"/>
      <c r="H376" s="216"/>
      <c r="I376" s="216"/>
      <c r="J376" s="216"/>
      <c r="K376" s="216"/>
      <c r="L376" s="216"/>
      <c r="M376" s="216"/>
      <c r="N376" s="216"/>
      <c r="O376" s="216"/>
      <c r="P376" s="216"/>
      <c r="Q376" s="216"/>
      <c r="R376" s="216"/>
      <c r="S376" s="216"/>
      <c r="T376" s="216"/>
      <c r="U376" s="216"/>
      <c r="V376" s="216"/>
      <c r="W376" s="216"/>
      <c r="X376" s="216"/>
      <c r="Y376" s="216"/>
      <c r="Z376" s="216"/>
      <c r="AA376" s="216"/>
      <c r="AB376" s="216"/>
      <c r="AC376" s="216"/>
      <c r="AD376" s="216"/>
    </row>
    <row r="377" ht="15.75" customHeight="1">
      <c r="A377" s="216"/>
      <c r="B377" s="216"/>
      <c r="C377" s="216"/>
      <c r="D377" s="216"/>
      <c r="E377" s="216"/>
      <c r="F377" s="216"/>
      <c r="G377" s="216"/>
      <c r="H377" s="216"/>
      <c r="I377" s="216"/>
      <c r="J377" s="216"/>
      <c r="K377" s="216"/>
      <c r="L377" s="216"/>
      <c r="M377" s="216"/>
      <c r="N377" s="216"/>
      <c r="O377" s="216"/>
      <c r="P377" s="216"/>
      <c r="Q377" s="216"/>
      <c r="R377" s="216"/>
      <c r="S377" s="216"/>
      <c r="T377" s="216"/>
      <c r="U377" s="216"/>
      <c r="V377" s="216"/>
      <c r="W377" s="216"/>
      <c r="X377" s="216"/>
      <c r="Y377" s="216"/>
      <c r="Z377" s="216"/>
      <c r="AA377" s="216"/>
      <c r="AB377" s="216"/>
      <c r="AC377" s="216"/>
      <c r="AD377" s="216"/>
    </row>
    <row r="378" ht="15.75" customHeight="1">
      <c r="A378" s="216"/>
      <c r="B378" s="216"/>
      <c r="C378" s="216"/>
      <c r="D378" s="216"/>
      <c r="E378" s="216"/>
      <c r="F378" s="216"/>
      <c r="G378" s="216"/>
      <c r="H378" s="216"/>
      <c r="I378" s="216"/>
      <c r="J378" s="216"/>
      <c r="K378" s="216"/>
      <c r="L378" s="216"/>
      <c r="M378" s="216"/>
      <c r="N378" s="216"/>
      <c r="O378" s="216"/>
      <c r="P378" s="216"/>
      <c r="Q378" s="216"/>
      <c r="R378" s="216"/>
      <c r="S378" s="216"/>
      <c r="T378" s="216"/>
      <c r="U378" s="216"/>
      <c r="V378" s="216"/>
      <c r="W378" s="216"/>
      <c r="X378" s="216"/>
      <c r="Y378" s="216"/>
      <c r="Z378" s="216"/>
      <c r="AA378" s="216"/>
      <c r="AB378" s="216"/>
      <c r="AC378" s="216"/>
      <c r="AD378" s="216"/>
    </row>
    <row r="379" ht="15.75" customHeight="1">
      <c r="A379" s="216"/>
      <c r="B379" s="216"/>
      <c r="C379" s="216"/>
      <c r="D379" s="216"/>
      <c r="E379" s="216"/>
      <c r="F379" s="216"/>
      <c r="G379" s="216"/>
      <c r="H379" s="216"/>
      <c r="I379" s="216"/>
      <c r="J379" s="216"/>
      <c r="K379" s="216"/>
      <c r="L379" s="216"/>
      <c r="M379" s="216"/>
      <c r="N379" s="216"/>
      <c r="O379" s="216"/>
      <c r="P379" s="216"/>
      <c r="Q379" s="216"/>
      <c r="R379" s="216"/>
      <c r="S379" s="216"/>
      <c r="T379" s="216"/>
      <c r="U379" s="216"/>
      <c r="V379" s="216"/>
      <c r="W379" s="216"/>
      <c r="X379" s="216"/>
      <c r="Y379" s="216"/>
      <c r="Z379" s="216"/>
      <c r="AA379" s="216"/>
      <c r="AB379" s="216"/>
      <c r="AC379" s="216"/>
      <c r="AD379" s="216"/>
    </row>
    <row r="380" ht="15.75" customHeight="1">
      <c r="A380" s="216"/>
      <c r="B380" s="216"/>
      <c r="C380" s="216"/>
      <c r="D380" s="216"/>
      <c r="E380" s="216"/>
      <c r="F380" s="216"/>
      <c r="G380" s="216"/>
      <c r="H380" s="216"/>
      <c r="I380" s="216"/>
      <c r="J380" s="216"/>
      <c r="K380" s="216"/>
      <c r="L380" s="216"/>
      <c r="M380" s="216"/>
      <c r="N380" s="216"/>
      <c r="O380" s="216"/>
      <c r="P380" s="216"/>
      <c r="Q380" s="216"/>
      <c r="R380" s="216"/>
      <c r="S380" s="216"/>
      <c r="T380" s="216"/>
      <c r="U380" s="216"/>
      <c r="V380" s="216"/>
      <c r="W380" s="216"/>
      <c r="X380" s="216"/>
      <c r="Y380" s="216"/>
      <c r="Z380" s="216"/>
      <c r="AA380" s="216"/>
      <c r="AB380" s="216"/>
      <c r="AC380" s="216"/>
      <c r="AD380" s="216"/>
    </row>
    <row r="381" ht="15.75" customHeight="1">
      <c r="A381" s="216"/>
      <c r="B381" s="216"/>
      <c r="C381" s="216"/>
      <c r="D381" s="216"/>
      <c r="E381" s="216"/>
      <c r="F381" s="216"/>
      <c r="G381" s="216"/>
      <c r="H381" s="216"/>
      <c r="I381" s="216"/>
      <c r="J381" s="216"/>
      <c r="K381" s="216"/>
      <c r="L381" s="216"/>
      <c r="M381" s="216"/>
      <c r="N381" s="216"/>
      <c r="O381" s="216"/>
      <c r="P381" s="216"/>
      <c r="Q381" s="216"/>
      <c r="R381" s="216"/>
      <c r="S381" s="216"/>
      <c r="T381" s="216"/>
      <c r="U381" s="216"/>
      <c r="V381" s="216"/>
      <c r="W381" s="216"/>
      <c r="X381" s="216"/>
      <c r="Y381" s="216"/>
      <c r="Z381" s="216"/>
      <c r="AA381" s="216"/>
      <c r="AB381" s="216"/>
      <c r="AC381" s="216"/>
      <c r="AD381" s="216"/>
    </row>
    <row r="382" ht="15.75" customHeight="1">
      <c r="A382" s="216"/>
      <c r="B382" s="216"/>
      <c r="C382" s="216"/>
      <c r="D382" s="216"/>
      <c r="E382" s="216"/>
      <c r="F382" s="216"/>
      <c r="G382" s="216"/>
      <c r="H382" s="216"/>
      <c r="I382" s="216"/>
      <c r="J382" s="216"/>
      <c r="K382" s="216"/>
      <c r="L382" s="216"/>
      <c r="M382" s="216"/>
      <c r="N382" s="216"/>
      <c r="O382" s="216"/>
      <c r="P382" s="216"/>
      <c r="Q382" s="216"/>
      <c r="R382" s="216"/>
      <c r="S382" s="216"/>
      <c r="T382" s="216"/>
      <c r="U382" s="216"/>
      <c r="V382" s="216"/>
      <c r="W382" s="216"/>
      <c r="X382" s="216"/>
      <c r="Y382" s="216"/>
      <c r="Z382" s="216"/>
      <c r="AA382" s="216"/>
      <c r="AB382" s="216"/>
      <c r="AC382" s="216"/>
      <c r="AD382" s="216"/>
    </row>
    <row r="383" ht="15.75" customHeight="1">
      <c r="A383" s="216"/>
      <c r="B383" s="216"/>
      <c r="C383" s="216"/>
      <c r="D383" s="216"/>
      <c r="E383" s="216"/>
      <c r="F383" s="216"/>
      <c r="G383" s="216"/>
      <c r="H383" s="216"/>
      <c r="I383" s="216"/>
      <c r="J383" s="216"/>
      <c r="K383" s="216"/>
      <c r="L383" s="216"/>
      <c r="M383" s="216"/>
      <c r="N383" s="216"/>
      <c r="O383" s="216"/>
      <c r="P383" s="216"/>
      <c r="Q383" s="216"/>
      <c r="R383" s="216"/>
      <c r="S383" s="216"/>
      <c r="T383" s="216"/>
      <c r="U383" s="216"/>
      <c r="V383" s="216"/>
      <c r="W383" s="216"/>
      <c r="X383" s="216"/>
      <c r="Y383" s="216"/>
      <c r="Z383" s="216"/>
      <c r="AA383" s="216"/>
      <c r="AB383" s="216"/>
      <c r="AC383" s="216"/>
      <c r="AD383" s="216"/>
    </row>
    <row r="384" ht="15.75" customHeight="1">
      <c r="A384" s="216"/>
      <c r="B384" s="216"/>
      <c r="C384" s="216"/>
      <c r="D384" s="216"/>
      <c r="E384" s="216"/>
      <c r="F384" s="216"/>
      <c r="G384" s="216"/>
      <c r="H384" s="216"/>
      <c r="I384" s="216"/>
      <c r="J384" s="216"/>
      <c r="K384" s="216"/>
      <c r="L384" s="216"/>
      <c r="M384" s="216"/>
      <c r="N384" s="216"/>
      <c r="O384" s="216"/>
      <c r="P384" s="216"/>
      <c r="Q384" s="216"/>
      <c r="R384" s="216"/>
      <c r="S384" s="216"/>
      <c r="T384" s="216"/>
      <c r="U384" s="216"/>
      <c r="V384" s="216"/>
      <c r="W384" s="216"/>
      <c r="X384" s="216"/>
      <c r="Y384" s="216"/>
      <c r="Z384" s="216"/>
      <c r="AA384" s="216"/>
      <c r="AB384" s="216"/>
      <c r="AC384" s="216"/>
      <c r="AD384" s="216"/>
    </row>
    <row r="385" ht="15.75" customHeight="1">
      <c r="A385" s="216"/>
      <c r="B385" s="216"/>
      <c r="C385" s="216"/>
      <c r="D385" s="216"/>
      <c r="E385" s="216"/>
      <c r="F385" s="216"/>
      <c r="G385" s="216"/>
      <c r="H385" s="216"/>
      <c r="I385" s="216"/>
      <c r="J385" s="216"/>
      <c r="K385" s="216"/>
      <c r="L385" s="216"/>
      <c r="M385" s="216"/>
      <c r="N385" s="216"/>
      <c r="O385" s="216"/>
      <c r="P385" s="216"/>
      <c r="Q385" s="216"/>
      <c r="R385" s="216"/>
      <c r="S385" s="216"/>
      <c r="T385" s="216"/>
      <c r="U385" s="216"/>
      <c r="V385" s="216"/>
      <c r="W385" s="216"/>
      <c r="X385" s="216"/>
      <c r="Y385" s="216"/>
      <c r="Z385" s="216"/>
      <c r="AA385" s="216"/>
      <c r="AB385" s="216"/>
      <c r="AC385" s="216"/>
      <c r="AD385" s="216"/>
    </row>
    <row r="386" ht="15.75" customHeight="1">
      <c r="A386" s="216"/>
      <c r="B386" s="216"/>
      <c r="C386" s="216"/>
      <c r="D386" s="216"/>
      <c r="E386" s="216"/>
      <c r="F386" s="216"/>
      <c r="G386" s="216"/>
      <c r="H386" s="216"/>
      <c r="I386" s="216"/>
      <c r="J386" s="216"/>
      <c r="K386" s="216"/>
      <c r="L386" s="216"/>
      <c r="M386" s="216"/>
      <c r="N386" s="216"/>
      <c r="O386" s="216"/>
      <c r="P386" s="216"/>
      <c r="Q386" s="216"/>
      <c r="R386" s="216"/>
      <c r="S386" s="216"/>
      <c r="T386" s="216"/>
      <c r="U386" s="216"/>
      <c r="V386" s="216"/>
      <c r="W386" s="216"/>
      <c r="X386" s="216"/>
      <c r="Y386" s="216"/>
      <c r="Z386" s="216"/>
      <c r="AA386" s="216"/>
      <c r="AB386" s="216"/>
      <c r="AC386" s="216"/>
      <c r="AD386" s="216"/>
    </row>
    <row r="387" ht="15.75" customHeight="1">
      <c r="A387" s="216"/>
      <c r="B387" s="216"/>
      <c r="C387" s="216"/>
      <c r="D387" s="216"/>
      <c r="E387" s="216"/>
      <c r="F387" s="216"/>
      <c r="G387" s="216"/>
      <c r="H387" s="216"/>
      <c r="I387" s="216"/>
      <c r="J387" s="216"/>
      <c r="K387" s="216"/>
      <c r="L387" s="216"/>
      <c r="M387" s="216"/>
      <c r="N387" s="216"/>
      <c r="O387" s="216"/>
      <c r="P387" s="216"/>
      <c r="Q387" s="216"/>
      <c r="R387" s="216"/>
      <c r="S387" s="216"/>
      <c r="T387" s="216"/>
      <c r="U387" s="216"/>
      <c r="V387" s="216"/>
      <c r="W387" s="216"/>
      <c r="X387" s="216"/>
      <c r="Y387" s="216"/>
      <c r="Z387" s="216"/>
      <c r="AA387" s="216"/>
      <c r="AB387" s="216"/>
      <c r="AC387" s="216"/>
      <c r="AD387" s="216"/>
    </row>
    <row r="388" ht="15.75" customHeight="1">
      <c r="A388" s="216"/>
      <c r="B388" s="216"/>
      <c r="C388" s="216"/>
      <c r="D388" s="216"/>
      <c r="E388" s="216"/>
      <c r="F388" s="216"/>
      <c r="G388" s="216"/>
      <c r="H388" s="216"/>
      <c r="I388" s="216"/>
      <c r="J388" s="216"/>
      <c r="K388" s="216"/>
      <c r="L388" s="216"/>
      <c r="M388" s="216"/>
      <c r="N388" s="216"/>
      <c r="O388" s="216"/>
      <c r="P388" s="216"/>
      <c r="Q388" s="216"/>
      <c r="R388" s="216"/>
      <c r="S388" s="216"/>
      <c r="T388" s="216"/>
      <c r="U388" s="216"/>
      <c r="V388" s="216"/>
      <c r="W388" s="216"/>
      <c r="X388" s="216"/>
      <c r="Y388" s="216"/>
      <c r="Z388" s="216"/>
      <c r="AA388" s="216"/>
      <c r="AB388" s="216"/>
      <c r="AC388" s="216"/>
      <c r="AD388" s="216"/>
    </row>
    <row r="389" ht="15.75" customHeight="1">
      <c r="A389" s="216"/>
      <c r="B389" s="216"/>
      <c r="C389" s="216"/>
      <c r="D389" s="216"/>
      <c r="E389" s="216"/>
      <c r="F389" s="216"/>
      <c r="G389" s="216"/>
      <c r="H389" s="216"/>
      <c r="I389" s="216"/>
      <c r="J389" s="216"/>
      <c r="K389" s="216"/>
      <c r="L389" s="216"/>
      <c r="M389" s="216"/>
      <c r="N389" s="216"/>
      <c r="O389" s="216"/>
      <c r="P389" s="216"/>
      <c r="Q389" s="216"/>
      <c r="R389" s="216"/>
      <c r="S389" s="216"/>
      <c r="T389" s="216"/>
      <c r="U389" s="216"/>
      <c r="V389" s="216"/>
      <c r="W389" s="216"/>
      <c r="X389" s="216"/>
      <c r="Y389" s="216"/>
      <c r="Z389" s="216"/>
      <c r="AA389" s="216"/>
      <c r="AB389" s="216"/>
      <c r="AC389" s="216"/>
      <c r="AD389" s="216"/>
    </row>
    <row r="390" ht="15.75" customHeight="1">
      <c r="A390" s="216"/>
      <c r="B390" s="216"/>
      <c r="C390" s="216"/>
      <c r="D390" s="216"/>
      <c r="E390" s="216"/>
      <c r="F390" s="216"/>
      <c r="G390" s="216"/>
      <c r="H390" s="216"/>
      <c r="I390" s="216"/>
      <c r="J390" s="216"/>
      <c r="K390" s="216"/>
      <c r="L390" s="216"/>
      <c r="M390" s="216"/>
      <c r="N390" s="216"/>
      <c r="O390" s="216"/>
      <c r="P390" s="216"/>
      <c r="Q390" s="216"/>
      <c r="R390" s="216"/>
      <c r="S390" s="216"/>
      <c r="T390" s="216"/>
      <c r="U390" s="216"/>
      <c r="V390" s="216"/>
      <c r="W390" s="216"/>
      <c r="X390" s="216"/>
      <c r="Y390" s="216"/>
      <c r="Z390" s="216"/>
      <c r="AA390" s="216"/>
      <c r="AB390" s="216"/>
      <c r="AC390" s="216"/>
      <c r="AD390" s="216"/>
    </row>
    <row r="391" ht="15.75" customHeight="1">
      <c r="A391" s="216"/>
      <c r="B391" s="216"/>
      <c r="C391" s="216"/>
      <c r="D391" s="216"/>
      <c r="E391" s="216"/>
      <c r="F391" s="216"/>
      <c r="G391" s="216"/>
      <c r="H391" s="216"/>
      <c r="I391" s="216"/>
      <c r="J391" s="216"/>
      <c r="K391" s="216"/>
      <c r="L391" s="216"/>
      <c r="M391" s="216"/>
      <c r="N391" s="216"/>
      <c r="O391" s="216"/>
      <c r="P391" s="216"/>
      <c r="Q391" s="216"/>
      <c r="R391" s="216"/>
      <c r="S391" s="216"/>
      <c r="T391" s="216"/>
      <c r="U391" s="216"/>
      <c r="V391" s="216"/>
      <c r="W391" s="216"/>
      <c r="X391" s="216"/>
      <c r="Y391" s="216"/>
      <c r="Z391" s="216"/>
      <c r="AA391" s="216"/>
      <c r="AB391" s="216"/>
      <c r="AC391" s="216"/>
      <c r="AD391" s="216"/>
    </row>
    <row r="392" ht="15.75" customHeight="1">
      <c r="A392" s="216"/>
      <c r="B392" s="216"/>
      <c r="C392" s="216"/>
      <c r="D392" s="216"/>
      <c r="E392" s="216"/>
      <c r="F392" s="216"/>
      <c r="G392" s="216"/>
      <c r="H392" s="216"/>
      <c r="I392" s="216"/>
      <c r="J392" s="216"/>
      <c r="K392" s="216"/>
      <c r="L392" s="216"/>
      <c r="M392" s="216"/>
      <c r="N392" s="216"/>
      <c r="O392" s="216"/>
      <c r="P392" s="216"/>
      <c r="Q392" s="216"/>
      <c r="R392" s="216"/>
      <c r="S392" s="216"/>
      <c r="T392" s="216"/>
      <c r="U392" s="216"/>
      <c r="V392" s="216"/>
      <c r="W392" s="216"/>
      <c r="X392" s="216"/>
      <c r="Y392" s="216"/>
      <c r="Z392" s="216"/>
      <c r="AA392" s="216"/>
      <c r="AB392" s="216"/>
      <c r="AC392" s="216"/>
      <c r="AD392" s="216"/>
    </row>
    <row r="393" ht="15.75" customHeight="1">
      <c r="A393" s="216"/>
      <c r="B393" s="216"/>
      <c r="C393" s="216"/>
      <c r="D393" s="216"/>
      <c r="E393" s="216"/>
      <c r="F393" s="216"/>
      <c r="G393" s="216"/>
      <c r="H393" s="216"/>
      <c r="I393" s="216"/>
      <c r="J393" s="216"/>
      <c r="K393" s="216"/>
      <c r="L393" s="216"/>
      <c r="M393" s="216"/>
      <c r="N393" s="216"/>
      <c r="O393" s="216"/>
      <c r="P393" s="216"/>
      <c r="Q393" s="216"/>
      <c r="R393" s="216"/>
      <c r="S393" s="216"/>
      <c r="T393" s="216"/>
      <c r="U393" s="216"/>
      <c r="V393" s="216"/>
      <c r="W393" s="216"/>
      <c r="X393" s="216"/>
      <c r="Y393" s="216"/>
      <c r="Z393" s="216"/>
      <c r="AA393" s="216"/>
      <c r="AB393" s="216"/>
      <c r="AC393" s="216"/>
      <c r="AD393" s="216"/>
    </row>
    <row r="394" ht="15.75" customHeight="1">
      <c r="A394" s="216"/>
      <c r="B394" s="216"/>
      <c r="C394" s="216"/>
      <c r="D394" s="216"/>
      <c r="E394" s="216"/>
      <c r="F394" s="216"/>
      <c r="G394" s="216"/>
      <c r="H394" s="216"/>
      <c r="I394" s="216"/>
      <c r="J394" s="216"/>
      <c r="K394" s="216"/>
      <c r="L394" s="216"/>
      <c r="M394" s="216"/>
      <c r="N394" s="216"/>
      <c r="O394" s="216"/>
      <c r="P394" s="216"/>
      <c r="Q394" s="216"/>
      <c r="R394" s="216"/>
      <c r="S394" s="216"/>
      <c r="T394" s="216"/>
      <c r="U394" s="216"/>
      <c r="V394" s="216"/>
      <c r="W394" s="216"/>
      <c r="X394" s="216"/>
      <c r="Y394" s="216"/>
      <c r="Z394" s="216"/>
      <c r="AA394" s="216"/>
      <c r="AB394" s="216"/>
      <c r="AC394" s="216"/>
      <c r="AD394" s="216"/>
    </row>
    <row r="395" ht="15.75" customHeight="1">
      <c r="A395" s="216"/>
      <c r="B395" s="216"/>
      <c r="C395" s="216"/>
      <c r="D395" s="216"/>
      <c r="E395" s="216"/>
      <c r="F395" s="216"/>
      <c r="G395" s="216"/>
      <c r="H395" s="216"/>
      <c r="I395" s="216"/>
      <c r="J395" s="216"/>
      <c r="K395" s="216"/>
      <c r="L395" s="216"/>
      <c r="M395" s="216"/>
      <c r="N395" s="216"/>
      <c r="O395" s="216"/>
      <c r="P395" s="216"/>
      <c r="Q395" s="216"/>
      <c r="R395" s="216"/>
      <c r="S395" s="216"/>
      <c r="T395" s="216"/>
      <c r="U395" s="216"/>
      <c r="V395" s="216"/>
      <c r="W395" s="216"/>
      <c r="X395" s="216"/>
      <c r="Y395" s="216"/>
      <c r="Z395" s="216"/>
      <c r="AA395" s="216"/>
      <c r="AB395" s="216"/>
      <c r="AC395" s="216"/>
      <c r="AD395" s="216"/>
    </row>
    <row r="396" ht="15.75" customHeight="1">
      <c r="A396" s="216"/>
      <c r="B396" s="216"/>
      <c r="C396" s="216"/>
      <c r="D396" s="216"/>
      <c r="E396" s="216"/>
      <c r="F396" s="216"/>
      <c r="G396" s="216"/>
      <c r="H396" s="216"/>
      <c r="I396" s="216"/>
      <c r="J396" s="216"/>
      <c r="K396" s="216"/>
      <c r="L396" s="216"/>
      <c r="M396" s="216"/>
      <c r="N396" s="216"/>
      <c r="O396" s="216"/>
      <c r="P396" s="216"/>
      <c r="Q396" s="216"/>
      <c r="R396" s="216"/>
      <c r="S396" s="216"/>
      <c r="T396" s="216"/>
      <c r="U396" s="216"/>
      <c r="V396" s="216"/>
      <c r="W396" s="216"/>
      <c r="X396" s="216"/>
      <c r="Y396" s="216"/>
      <c r="Z396" s="216"/>
      <c r="AA396" s="216"/>
      <c r="AB396" s="216"/>
      <c r="AC396" s="216"/>
      <c r="AD396" s="216"/>
    </row>
    <row r="397" ht="15.75" customHeight="1">
      <c r="A397" s="216"/>
      <c r="B397" s="216"/>
      <c r="C397" s="216"/>
      <c r="D397" s="216"/>
      <c r="E397" s="216"/>
      <c r="F397" s="216"/>
      <c r="G397" s="216"/>
      <c r="H397" s="216"/>
      <c r="I397" s="216"/>
      <c r="J397" s="216"/>
      <c r="K397" s="216"/>
      <c r="L397" s="216"/>
      <c r="M397" s="216"/>
      <c r="N397" s="216"/>
      <c r="O397" s="216"/>
      <c r="P397" s="216"/>
      <c r="Q397" s="216"/>
      <c r="R397" s="216"/>
      <c r="S397" s="216"/>
      <c r="T397" s="216"/>
      <c r="U397" s="216"/>
      <c r="V397" s="216"/>
      <c r="W397" s="216"/>
      <c r="X397" s="216"/>
      <c r="Y397" s="216"/>
      <c r="Z397" s="216"/>
      <c r="AA397" s="216"/>
      <c r="AB397" s="216"/>
      <c r="AC397" s="216"/>
      <c r="AD397" s="216"/>
    </row>
    <row r="398" ht="15.75" customHeight="1">
      <c r="A398" s="216"/>
      <c r="B398" s="216"/>
      <c r="C398" s="216"/>
      <c r="D398" s="216"/>
      <c r="E398" s="216"/>
      <c r="F398" s="216"/>
      <c r="G398" s="216"/>
      <c r="H398" s="216"/>
      <c r="I398" s="216"/>
      <c r="J398" s="216"/>
      <c r="K398" s="216"/>
      <c r="L398" s="216"/>
      <c r="M398" s="216"/>
      <c r="N398" s="216"/>
      <c r="O398" s="216"/>
      <c r="P398" s="216"/>
      <c r="Q398" s="216"/>
      <c r="R398" s="216"/>
      <c r="S398" s="216"/>
      <c r="T398" s="216"/>
      <c r="U398" s="216"/>
      <c r="V398" s="216"/>
      <c r="W398" s="216"/>
      <c r="X398" s="216"/>
      <c r="Y398" s="216"/>
      <c r="Z398" s="216"/>
      <c r="AA398" s="216"/>
      <c r="AB398" s="216"/>
      <c r="AC398" s="216"/>
      <c r="AD398" s="216"/>
    </row>
    <row r="399" ht="15.75" customHeight="1">
      <c r="A399" s="216"/>
      <c r="B399" s="216"/>
      <c r="C399" s="216"/>
      <c r="D399" s="216"/>
      <c r="E399" s="216"/>
      <c r="F399" s="216"/>
      <c r="G399" s="216"/>
      <c r="H399" s="216"/>
      <c r="I399" s="216"/>
      <c r="J399" s="216"/>
      <c r="K399" s="216"/>
      <c r="L399" s="216"/>
      <c r="M399" s="216"/>
      <c r="N399" s="216"/>
      <c r="O399" s="216"/>
      <c r="P399" s="216"/>
      <c r="Q399" s="216"/>
      <c r="R399" s="216"/>
      <c r="S399" s="216"/>
      <c r="T399" s="216"/>
      <c r="U399" s="216"/>
      <c r="V399" s="216"/>
      <c r="W399" s="216"/>
      <c r="X399" s="216"/>
      <c r="Y399" s="216"/>
      <c r="Z399" s="216"/>
      <c r="AA399" s="216"/>
      <c r="AB399" s="216"/>
      <c r="AC399" s="216"/>
      <c r="AD399" s="216"/>
    </row>
    <row r="400" ht="15.75" customHeight="1">
      <c r="A400" s="216"/>
      <c r="B400" s="216"/>
      <c r="C400" s="216"/>
      <c r="D400" s="216"/>
      <c r="E400" s="216"/>
      <c r="F400" s="216"/>
      <c r="G400" s="216"/>
      <c r="H400" s="216"/>
      <c r="I400" s="216"/>
      <c r="J400" s="216"/>
      <c r="K400" s="216"/>
      <c r="L400" s="216"/>
      <c r="M400" s="216"/>
      <c r="N400" s="216"/>
      <c r="O400" s="216"/>
      <c r="P400" s="216"/>
      <c r="Q400" s="216"/>
      <c r="R400" s="216"/>
      <c r="S400" s="216"/>
      <c r="T400" s="216"/>
      <c r="U400" s="216"/>
      <c r="V400" s="216"/>
      <c r="W400" s="216"/>
      <c r="X400" s="216"/>
      <c r="Y400" s="216"/>
      <c r="Z400" s="216"/>
      <c r="AA400" s="216"/>
      <c r="AB400" s="216"/>
      <c r="AC400" s="216"/>
      <c r="AD400" s="216"/>
    </row>
    <row r="401" ht="15.75" customHeight="1">
      <c r="A401" s="216"/>
      <c r="B401" s="216"/>
      <c r="C401" s="216"/>
      <c r="D401" s="216"/>
      <c r="E401" s="216"/>
      <c r="F401" s="216"/>
      <c r="G401" s="216"/>
      <c r="H401" s="216"/>
      <c r="I401" s="216"/>
      <c r="J401" s="216"/>
      <c r="K401" s="216"/>
      <c r="L401" s="216"/>
      <c r="M401" s="216"/>
      <c r="N401" s="216"/>
      <c r="O401" s="216"/>
      <c r="P401" s="216"/>
      <c r="Q401" s="216"/>
      <c r="R401" s="216"/>
      <c r="S401" s="216"/>
      <c r="T401" s="216"/>
      <c r="U401" s="216"/>
      <c r="V401" s="216"/>
      <c r="W401" s="216"/>
      <c r="X401" s="216"/>
      <c r="Y401" s="216"/>
      <c r="Z401" s="216"/>
      <c r="AA401" s="216"/>
      <c r="AB401" s="216"/>
      <c r="AC401" s="216"/>
      <c r="AD401" s="216"/>
    </row>
    <row r="402" ht="15.75" customHeight="1">
      <c r="A402" s="216"/>
      <c r="B402" s="216"/>
      <c r="C402" s="216"/>
      <c r="D402" s="216"/>
      <c r="E402" s="216"/>
      <c r="F402" s="216"/>
      <c r="G402" s="216"/>
      <c r="H402" s="216"/>
      <c r="I402" s="216"/>
      <c r="J402" s="216"/>
      <c r="K402" s="216"/>
      <c r="L402" s="216"/>
      <c r="M402" s="216"/>
      <c r="N402" s="216"/>
      <c r="O402" s="216"/>
      <c r="P402" s="216"/>
      <c r="Q402" s="216"/>
      <c r="R402" s="216"/>
      <c r="S402" s="216"/>
      <c r="T402" s="216"/>
      <c r="U402" s="216"/>
      <c r="V402" s="216"/>
      <c r="W402" s="216"/>
      <c r="X402" s="216"/>
      <c r="Y402" s="216"/>
      <c r="Z402" s="216"/>
      <c r="AA402" s="216"/>
      <c r="AB402" s="216"/>
      <c r="AC402" s="216"/>
      <c r="AD402" s="216"/>
    </row>
    <row r="403" ht="15.75" customHeight="1">
      <c r="A403" s="216"/>
      <c r="B403" s="216"/>
      <c r="C403" s="216"/>
      <c r="D403" s="216"/>
      <c r="E403" s="216"/>
      <c r="F403" s="216"/>
      <c r="G403" s="216"/>
      <c r="H403" s="216"/>
      <c r="I403" s="216"/>
      <c r="J403" s="216"/>
      <c r="K403" s="216"/>
      <c r="L403" s="216"/>
      <c r="M403" s="216"/>
      <c r="N403" s="216"/>
      <c r="O403" s="216"/>
      <c r="P403" s="216"/>
      <c r="Q403" s="216"/>
      <c r="R403" s="216"/>
      <c r="S403" s="216"/>
      <c r="T403" s="216"/>
      <c r="U403" s="216"/>
      <c r="V403" s="216"/>
      <c r="W403" s="216"/>
      <c r="X403" s="216"/>
      <c r="Y403" s="216"/>
      <c r="Z403" s="216"/>
      <c r="AA403" s="216"/>
      <c r="AB403" s="216"/>
      <c r="AC403" s="216"/>
      <c r="AD403" s="216"/>
    </row>
    <row r="404" ht="15.75" customHeight="1">
      <c r="A404" s="216"/>
      <c r="B404" s="216"/>
      <c r="C404" s="216"/>
      <c r="D404" s="216"/>
      <c r="E404" s="216"/>
      <c r="F404" s="216"/>
      <c r="G404" s="216"/>
      <c r="H404" s="216"/>
      <c r="I404" s="216"/>
      <c r="J404" s="216"/>
      <c r="K404" s="216"/>
      <c r="L404" s="216"/>
      <c r="M404" s="216"/>
      <c r="N404" s="216"/>
      <c r="O404" s="216"/>
      <c r="P404" s="216"/>
      <c r="Q404" s="216"/>
      <c r="R404" s="216"/>
      <c r="S404" s="216"/>
      <c r="T404" s="216"/>
      <c r="U404" s="216"/>
      <c r="V404" s="216"/>
      <c r="W404" s="216"/>
      <c r="X404" s="216"/>
      <c r="Y404" s="216"/>
      <c r="Z404" s="216"/>
      <c r="AA404" s="216"/>
      <c r="AB404" s="216"/>
      <c r="AC404" s="216"/>
      <c r="AD404" s="216"/>
    </row>
    <row r="405" ht="15.75" customHeight="1">
      <c r="A405" s="216"/>
      <c r="B405" s="216"/>
      <c r="C405" s="216"/>
      <c r="D405" s="216"/>
      <c r="E405" s="216"/>
      <c r="F405" s="216"/>
      <c r="G405" s="216"/>
      <c r="H405" s="216"/>
      <c r="I405" s="216"/>
      <c r="J405" s="216"/>
      <c r="K405" s="216"/>
      <c r="L405" s="216"/>
      <c r="M405" s="216"/>
      <c r="N405" s="216"/>
      <c r="O405" s="216"/>
      <c r="P405" s="216"/>
      <c r="Q405" s="216"/>
      <c r="R405" s="216"/>
      <c r="S405" s="216"/>
      <c r="T405" s="216"/>
      <c r="U405" s="216"/>
      <c r="V405" s="216"/>
      <c r="W405" s="216"/>
      <c r="X405" s="216"/>
      <c r="Y405" s="216"/>
      <c r="Z405" s="216"/>
      <c r="AA405" s="216"/>
      <c r="AB405" s="216"/>
      <c r="AC405" s="216"/>
      <c r="AD405" s="216"/>
    </row>
    <row r="406" ht="15.75" customHeight="1">
      <c r="A406" s="216"/>
      <c r="B406" s="216"/>
      <c r="C406" s="216"/>
      <c r="D406" s="216"/>
      <c r="E406" s="216"/>
      <c r="F406" s="216"/>
      <c r="G406" s="216"/>
      <c r="H406" s="216"/>
      <c r="I406" s="216"/>
      <c r="J406" s="216"/>
      <c r="K406" s="216"/>
      <c r="L406" s="216"/>
      <c r="M406" s="216"/>
      <c r="N406" s="216"/>
      <c r="O406" s="216"/>
      <c r="P406" s="216"/>
      <c r="Q406" s="216"/>
      <c r="R406" s="216"/>
      <c r="S406" s="216"/>
      <c r="T406" s="216"/>
      <c r="U406" s="216"/>
      <c r="V406" s="216"/>
      <c r="W406" s="216"/>
      <c r="X406" s="216"/>
      <c r="Y406" s="216"/>
      <c r="Z406" s="216"/>
      <c r="AA406" s="216"/>
      <c r="AB406" s="216"/>
      <c r="AC406" s="216"/>
      <c r="AD406" s="216"/>
    </row>
    <row r="407" ht="15.75" customHeight="1">
      <c r="A407" s="216"/>
      <c r="B407" s="216"/>
      <c r="C407" s="216"/>
      <c r="D407" s="216"/>
      <c r="E407" s="216"/>
      <c r="F407" s="216"/>
      <c r="G407" s="216"/>
      <c r="H407" s="216"/>
      <c r="I407" s="216"/>
      <c r="J407" s="216"/>
      <c r="K407" s="216"/>
      <c r="L407" s="216"/>
      <c r="M407" s="216"/>
      <c r="N407" s="216"/>
      <c r="O407" s="216"/>
      <c r="P407" s="216"/>
      <c r="Q407" s="216"/>
      <c r="R407" s="216"/>
      <c r="S407" s="216"/>
      <c r="T407" s="216"/>
      <c r="U407" s="216"/>
      <c r="V407" s="216"/>
      <c r="W407" s="216"/>
      <c r="X407" s="216"/>
      <c r="Y407" s="216"/>
      <c r="Z407" s="216"/>
      <c r="AA407" s="216"/>
      <c r="AB407" s="216"/>
      <c r="AC407" s="216"/>
      <c r="AD407" s="216"/>
    </row>
    <row r="408" ht="15.75" customHeight="1">
      <c r="A408" s="216"/>
      <c r="B408" s="216"/>
      <c r="C408" s="216"/>
      <c r="D408" s="216"/>
      <c r="E408" s="216"/>
      <c r="F408" s="216"/>
      <c r="G408" s="216"/>
      <c r="H408" s="216"/>
      <c r="I408" s="216"/>
      <c r="J408" s="216"/>
      <c r="K408" s="216"/>
      <c r="L408" s="216"/>
      <c r="M408" s="216"/>
      <c r="N408" s="216"/>
      <c r="O408" s="216"/>
      <c r="P408" s="216"/>
      <c r="Q408" s="216"/>
      <c r="R408" s="216"/>
      <c r="S408" s="216"/>
      <c r="T408" s="216"/>
      <c r="U408" s="216"/>
      <c r="V408" s="216"/>
      <c r="W408" s="216"/>
      <c r="X408" s="216"/>
      <c r="Y408" s="216"/>
      <c r="Z408" s="216"/>
      <c r="AA408" s="216"/>
      <c r="AB408" s="216"/>
      <c r="AC408" s="216"/>
      <c r="AD408" s="216"/>
    </row>
    <row r="409" ht="15.75" customHeight="1">
      <c r="A409" s="216"/>
      <c r="B409" s="216"/>
      <c r="C409" s="216"/>
      <c r="D409" s="216"/>
      <c r="E409" s="216"/>
      <c r="F409" s="216"/>
      <c r="G409" s="216"/>
      <c r="H409" s="216"/>
      <c r="I409" s="216"/>
      <c r="J409" s="216"/>
      <c r="K409" s="216"/>
      <c r="L409" s="216"/>
      <c r="M409" s="216"/>
      <c r="N409" s="216"/>
      <c r="O409" s="216"/>
      <c r="P409" s="216"/>
      <c r="Q409" s="216"/>
      <c r="R409" s="216"/>
      <c r="S409" s="216"/>
      <c r="T409" s="216"/>
      <c r="U409" s="216"/>
      <c r="V409" s="216"/>
      <c r="W409" s="216"/>
      <c r="X409" s="216"/>
      <c r="Y409" s="216"/>
      <c r="Z409" s="216"/>
      <c r="AA409" s="216"/>
      <c r="AB409" s="216"/>
      <c r="AC409" s="216"/>
      <c r="AD409" s="216"/>
    </row>
    <row r="410" ht="15.75" customHeight="1">
      <c r="A410" s="216"/>
      <c r="B410" s="216"/>
      <c r="C410" s="216"/>
      <c r="D410" s="216"/>
      <c r="E410" s="216"/>
      <c r="F410" s="216"/>
      <c r="G410" s="216"/>
      <c r="H410" s="216"/>
      <c r="I410" s="216"/>
      <c r="J410" s="216"/>
      <c r="K410" s="216"/>
      <c r="L410" s="216"/>
      <c r="M410" s="216"/>
      <c r="N410" s="216"/>
      <c r="O410" s="216"/>
      <c r="P410" s="216"/>
      <c r="Q410" s="216"/>
      <c r="R410" s="216"/>
      <c r="S410" s="216"/>
      <c r="T410" s="216"/>
      <c r="U410" s="216"/>
      <c r="V410" s="216"/>
      <c r="W410" s="216"/>
      <c r="X410" s="216"/>
      <c r="Y410" s="216"/>
      <c r="Z410" s="216"/>
      <c r="AA410" s="216"/>
      <c r="AB410" s="216"/>
      <c r="AC410" s="216"/>
      <c r="AD410" s="216"/>
    </row>
    <row r="411" ht="15.75" customHeight="1">
      <c r="A411" s="216"/>
      <c r="B411" s="216"/>
      <c r="C411" s="216"/>
      <c r="D411" s="216"/>
      <c r="E411" s="216"/>
      <c r="F411" s="216"/>
      <c r="G411" s="216"/>
      <c r="H411" s="216"/>
      <c r="I411" s="216"/>
      <c r="J411" s="216"/>
      <c r="K411" s="216"/>
      <c r="L411" s="216"/>
      <c r="M411" s="216"/>
      <c r="N411" s="216"/>
      <c r="O411" s="216"/>
      <c r="P411" s="216"/>
      <c r="Q411" s="216"/>
      <c r="R411" s="216"/>
      <c r="S411" s="216"/>
      <c r="T411" s="216"/>
      <c r="U411" s="216"/>
      <c r="V411" s="216"/>
      <c r="W411" s="216"/>
      <c r="X411" s="216"/>
      <c r="Y411" s="216"/>
      <c r="Z411" s="216"/>
      <c r="AA411" s="216"/>
      <c r="AB411" s="216"/>
      <c r="AC411" s="216"/>
      <c r="AD411" s="216"/>
    </row>
    <row r="412" ht="15.75" customHeight="1">
      <c r="A412" s="216"/>
      <c r="B412" s="216"/>
      <c r="C412" s="216"/>
      <c r="D412" s="216"/>
      <c r="E412" s="216"/>
      <c r="F412" s="216"/>
      <c r="G412" s="216"/>
      <c r="H412" s="216"/>
      <c r="I412" s="216"/>
      <c r="J412" s="216"/>
      <c r="K412" s="216"/>
      <c r="L412" s="216"/>
      <c r="M412" s="216"/>
      <c r="N412" s="216"/>
      <c r="O412" s="216"/>
      <c r="P412" s="216"/>
      <c r="Q412" s="216"/>
      <c r="R412" s="216"/>
      <c r="S412" s="216"/>
      <c r="T412" s="216"/>
      <c r="U412" s="216"/>
      <c r="V412" s="216"/>
      <c r="W412" s="216"/>
      <c r="X412" s="216"/>
      <c r="Y412" s="216"/>
      <c r="Z412" s="216"/>
      <c r="AA412" s="216"/>
      <c r="AB412" s="216"/>
      <c r="AC412" s="216"/>
      <c r="AD412" s="216"/>
    </row>
    <row r="413" ht="15.75" customHeight="1">
      <c r="A413" s="216"/>
      <c r="B413" s="216"/>
      <c r="C413" s="216"/>
      <c r="D413" s="216"/>
      <c r="E413" s="216"/>
      <c r="F413" s="216"/>
      <c r="G413" s="216"/>
      <c r="H413" s="216"/>
      <c r="I413" s="216"/>
      <c r="J413" s="216"/>
      <c r="K413" s="216"/>
      <c r="L413" s="216"/>
      <c r="M413" s="216"/>
      <c r="N413" s="216"/>
      <c r="O413" s="216"/>
      <c r="P413" s="216"/>
      <c r="Q413" s="216"/>
      <c r="R413" s="216"/>
      <c r="S413" s="216"/>
      <c r="T413" s="216"/>
      <c r="U413" s="216"/>
      <c r="V413" s="216"/>
      <c r="W413" s="216"/>
      <c r="X413" s="216"/>
      <c r="Y413" s="216"/>
      <c r="Z413" s="216"/>
      <c r="AA413" s="216"/>
      <c r="AB413" s="216"/>
      <c r="AC413" s="216"/>
      <c r="AD413" s="216"/>
    </row>
    <row r="414" ht="15.75" customHeight="1">
      <c r="A414" s="216"/>
      <c r="B414" s="216"/>
      <c r="C414" s="216"/>
      <c r="D414" s="216"/>
      <c r="E414" s="216"/>
      <c r="F414" s="216"/>
      <c r="G414" s="216"/>
      <c r="H414" s="216"/>
      <c r="I414" s="216"/>
      <c r="J414" s="216"/>
      <c r="K414" s="216"/>
      <c r="L414" s="216"/>
      <c r="M414" s="216"/>
      <c r="N414" s="216"/>
      <c r="O414" s="216"/>
      <c r="P414" s="216"/>
      <c r="Q414" s="216"/>
      <c r="R414" s="216"/>
      <c r="S414" s="216"/>
      <c r="T414" s="216"/>
      <c r="U414" s="216"/>
      <c r="V414" s="216"/>
      <c r="W414" s="216"/>
      <c r="X414" s="216"/>
      <c r="Y414" s="216"/>
      <c r="Z414" s="216"/>
      <c r="AA414" s="216"/>
      <c r="AB414" s="216"/>
      <c r="AC414" s="216"/>
      <c r="AD414" s="216"/>
    </row>
    <row r="415" ht="15.75" customHeight="1">
      <c r="A415" s="216"/>
      <c r="B415" s="216"/>
      <c r="C415" s="216"/>
      <c r="D415" s="216"/>
      <c r="E415" s="216"/>
      <c r="F415" s="216"/>
      <c r="G415" s="216"/>
      <c r="H415" s="216"/>
      <c r="I415" s="216"/>
      <c r="J415" s="216"/>
      <c r="K415" s="216"/>
      <c r="L415" s="216"/>
      <c r="M415" s="216"/>
      <c r="N415" s="216"/>
      <c r="O415" s="216"/>
      <c r="P415" s="216"/>
      <c r="Q415" s="216"/>
      <c r="R415" s="216"/>
      <c r="S415" s="216"/>
      <c r="T415" s="216"/>
      <c r="U415" s="216"/>
      <c r="V415" s="216"/>
      <c r="W415" s="216"/>
      <c r="X415" s="216"/>
      <c r="Y415" s="216"/>
      <c r="Z415" s="216"/>
      <c r="AA415" s="216"/>
      <c r="AB415" s="216"/>
      <c r="AC415" s="216"/>
      <c r="AD415" s="216"/>
    </row>
    <row r="416" ht="15.75" customHeight="1">
      <c r="A416" s="216"/>
      <c r="B416" s="216"/>
      <c r="C416" s="216"/>
      <c r="D416" s="216"/>
      <c r="E416" s="216"/>
      <c r="F416" s="216"/>
      <c r="G416" s="216"/>
      <c r="H416" s="216"/>
      <c r="I416" s="216"/>
      <c r="J416" s="216"/>
      <c r="K416" s="216"/>
      <c r="L416" s="216"/>
      <c r="M416" s="216"/>
      <c r="N416" s="216"/>
      <c r="O416" s="216"/>
      <c r="P416" s="216"/>
      <c r="Q416" s="216"/>
      <c r="R416" s="216"/>
      <c r="S416" s="216"/>
      <c r="T416" s="216"/>
      <c r="U416" s="216"/>
      <c r="V416" s="216"/>
      <c r="W416" s="216"/>
      <c r="X416" s="216"/>
      <c r="Y416" s="216"/>
      <c r="Z416" s="216"/>
      <c r="AA416" s="216"/>
      <c r="AB416" s="216"/>
      <c r="AC416" s="216"/>
      <c r="AD416" s="216"/>
    </row>
    <row r="417" ht="15.75" customHeight="1">
      <c r="A417" s="216"/>
      <c r="B417" s="216"/>
      <c r="C417" s="216"/>
      <c r="D417" s="216"/>
      <c r="E417" s="216"/>
      <c r="F417" s="216"/>
      <c r="G417" s="216"/>
      <c r="H417" s="216"/>
      <c r="I417" s="216"/>
      <c r="J417" s="216"/>
      <c r="K417" s="216"/>
      <c r="L417" s="216"/>
      <c r="M417" s="216"/>
      <c r="N417" s="216"/>
      <c r="O417" s="216"/>
      <c r="P417" s="216"/>
      <c r="Q417" s="216"/>
      <c r="R417" s="216"/>
      <c r="S417" s="216"/>
      <c r="T417" s="216"/>
      <c r="U417" s="216"/>
      <c r="V417" s="216"/>
      <c r="W417" s="216"/>
      <c r="X417" s="216"/>
      <c r="Y417" s="216"/>
      <c r="Z417" s="216"/>
      <c r="AA417" s="216"/>
      <c r="AB417" s="216"/>
      <c r="AC417" s="216"/>
      <c r="AD417" s="216"/>
    </row>
    <row r="418" ht="15.75" customHeight="1">
      <c r="A418" s="216"/>
      <c r="B418" s="216"/>
      <c r="C418" s="216"/>
      <c r="D418" s="216"/>
      <c r="E418" s="216"/>
      <c r="F418" s="216"/>
      <c r="G418" s="216"/>
      <c r="H418" s="216"/>
      <c r="I418" s="216"/>
      <c r="J418" s="216"/>
      <c r="K418" s="216"/>
      <c r="L418" s="216"/>
      <c r="M418" s="216"/>
      <c r="N418" s="216"/>
      <c r="O418" s="216"/>
      <c r="P418" s="216"/>
      <c r="Q418" s="216"/>
      <c r="R418" s="216"/>
      <c r="S418" s="216"/>
      <c r="T418" s="216"/>
      <c r="U418" s="216"/>
      <c r="V418" s="216"/>
      <c r="W418" s="216"/>
      <c r="X418" s="216"/>
      <c r="Y418" s="216"/>
      <c r="Z418" s="216"/>
      <c r="AA418" s="216"/>
      <c r="AB418" s="216"/>
      <c r="AC418" s="216"/>
      <c r="AD418" s="216"/>
    </row>
    <row r="419" ht="15.75" customHeight="1">
      <c r="A419" s="216"/>
      <c r="B419" s="216"/>
      <c r="C419" s="216"/>
      <c r="D419" s="216"/>
      <c r="E419" s="216"/>
      <c r="F419" s="216"/>
      <c r="G419" s="216"/>
      <c r="H419" s="216"/>
      <c r="I419" s="216"/>
      <c r="J419" s="216"/>
      <c r="K419" s="216"/>
      <c r="L419" s="216"/>
      <c r="M419" s="216"/>
      <c r="N419" s="216"/>
      <c r="O419" s="216"/>
      <c r="P419" s="216"/>
      <c r="Q419" s="216"/>
      <c r="R419" s="216"/>
      <c r="S419" s="216"/>
      <c r="T419" s="216"/>
      <c r="U419" s="216"/>
      <c r="V419" s="216"/>
      <c r="W419" s="216"/>
      <c r="X419" s="216"/>
      <c r="Y419" s="216"/>
      <c r="Z419" s="216"/>
      <c r="AA419" s="216"/>
      <c r="AB419" s="216"/>
      <c r="AC419" s="216"/>
      <c r="AD419" s="216"/>
    </row>
    <row r="420" ht="15.75" customHeight="1">
      <c r="A420" s="216"/>
      <c r="B420" s="216"/>
      <c r="C420" s="216"/>
      <c r="D420" s="216"/>
      <c r="E420" s="216"/>
      <c r="F420" s="216"/>
      <c r="G420" s="216"/>
      <c r="H420" s="216"/>
      <c r="I420" s="216"/>
      <c r="J420" s="216"/>
      <c r="K420" s="216"/>
      <c r="L420" s="216"/>
      <c r="M420" s="216"/>
      <c r="N420" s="216"/>
      <c r="O420" s="216"/>
      <c r="P420" s="216"/>
      <c r="Q420" s="216"/>
      <c r="R420" s="216"/>
      <c r="S420" s="216"/>
      <c r="T420" s="216"/>
      <c r="U420" s="216"/>
      <c r="V420" s="216"/>
      <c r="W420" s="216"/>
      <c r="X420" s="216"/>
      <c r="Y420" s="216"/>
      <c r="Z420" s="216"/>
      <c r="AA420" s="216"/>
      <c r="AB420" s="216"/>
      <c r="AC420" s="216"/>
      <c r="AD420" s="216"/>
    </row>
    <row r="421" ht="15.75" customHeight="1">
      <c r="A421" s="216"/>
      <c r="B421" s="216"/>
      <c r="C421" s="216"/>
      <c r="D421" s="216"/>
      <c r="E421" s="216"/>
      <c r="F421" s="216"/>
      <c r="G421" s="216"/>
      <c r="H421" s="216"/>
      <c r="I421" s="216"/>
      <c r="J421" s="216"/>
      <c r="K421" s="216"/>
      <c r="L421" s="216"/>
      <c r="M421" s="216"/>
      <c r="N421" s="216"/>
      <c r="O421" s="216"/>
      <c r="P421" s="216"/>
      <c r="Q421" s="216"/>
      <c r="R421" s="216"/>
      <c r="S421" s="216"/>
      <c r="T421" s="216"/>
      <c r="U421" s="216"/>
      <c r="V421" s="216"/>
      <c r="W421" s="216"/>
      <c r="X421" s="216"/>
      <c r="Y421" s="216"/>
      <c r="Z421" s="216"/>
      <c r="AA421" s="216"/>
      <c r="AB421" s="216"/>
      <c r="AC421" s="216"/>
      <c r="AD421" s="216"/>
    </row>
    <row r="422" ht="15.75" customHeight="1">
      <c r="A422" s="216"/>
      <c r="B422" s="216"/>
      <c r="C422" s="216"/>
      <c r="D422" s="216"/>
      <c r="E422" s="216"/>
      <c r="F422" s="216"/>
      <c r="G422" s="216"/>
      <c r="H422" s="216"/>
      <c r="I422" s="216"/>
      <c r="J422" s="216"/>
      <c r="K422" s="216"/>
      <c r="L422" s="216"/>
      <c r="M422" s="216"/>
      <c r="N422" s="216"/>
      <c r="O422" s="216"/>
      <c r="P422" s="216"/>
      <c r="Q422" s="216"/>
      <c r="R422" s="216"/>
      <c r="S422" s="216"/>
      <c r="T422" s="216"/>
      <c r="U422" s="216"/>
      <c r="V422" s="216"/>
      <c r="W422" s="216"/>
      <c r="X422" s="216"/>
      <c r="Y422" s="216"/>
      <c r="Z422" s="216"/>
      <c r="AA422" s="216"/>
      <c r="AB422" s="216"/>
      <c r="AC422" s="216"/>
      <c r="AD422" s="216"/>
    </row>
    <row r="423" ht="15.75" customHeight="1">
      <c r="A423" s="216"/>
      <c r="B423" s="216"/>
      <c r="C423" s="216"/>
      <c r="D423" s="216"/>
      <c r="E423" s="216"/>
      <c r="F423" s="216"/>
      <c r="G423" s="216"/>
      <c r="H423" s="216"/>
      <c r="I423" s="216"/>
      <c r="J423" s="216"/>
      <c r="K423" s="216"/>
      <c r="L423" s="216"/>
      <c r="M423" s="216"/>
      <c r="N423" s="216"/>
      <c r="O423" s="216"/>
      <c r="P423" s="216"/>
      <c r="Q423" s="216"/>
      <c r="R423" s="216"/>
      <c r="S423" s="216"/>
      <c r="T423" s="216"/>
      <c r="U423" s="216"/>
      <c r="V423" s="216"/>
      <c r="W423" s="216"/>
      <c r="X423" s="216"/>
      <c r="Y423" s="216"/>
      <c r="Z423" s="216"/>
      <c r="AA423" s="216"/>
      <c r="AB423" s="216"/>
      <c r="AC423" s="216"/>
      <c r="AD423" s="216"/>
    </row>
    <row r="424" ht="15.75" customHeight="1">
      <c r="A424" s="216"/>
      <c r="B424" s="216"/>
      <c r="C424" s="216"/>
      <c r="D424" s="216"/>
      <c r="E424" s="216"/>
      <c r="F424" s="216"/>
      <c r="G424" s="216"/>
      <c r="H424" s="216"/>
      <c r="I424" s="216"/>
      <c r="J424" s="216"/>
      <c r="K424" s="216"/>
      <c r="L424" s="216"/>
      <c r="M424" s="216"/>
      <c r="N424" s="216"/>
      <c r="O424" s="216"/>
      <c r="P424" s="216"/>
      <c r="Q424" s="216"/>
      <c r="R424" s="216"/>
      <c r="S424" s="216"/>
      <c r="T424" s="216"/>
      <c r="U424" s="216"/>
      <c r="V424" s="216"/>
      <c r="W424" s="216"/>
      <c r="X424" s="216"/>
      <c r="Y424" s="216"/>
      <c r="Z424" s="216"/>
      <c r="AA424" s="216"/>
      <c r="AB424" s="216"/>
      <c r="AC424" s="216"/>
      <c r="AD424" s="216"/>
    </row>
    <row r="425" ht="15.75" customHeight="1">
      <c r="A425" s="216"/>
      <c r="B425" s="216"/>
      <c r="C425" s="216"/>
      <c r="D425" s="216"/>
      <c r="E425" s="216"/>
      <c r="F425" s="216"/>
      <c r="G425" s="216"/>
      <c r="H425" s="216"/>
      <c r="I425" s="216"/>
      <c r="J425" s="216"/>
      <c r="K425" s="216"/>
      <c r="L425" s="216"/>
      <c r="M425" s="216"/>
      <c r="N425" s="216"/>
      <c r="O425" s="216"/>
      <c r="P425" s="216"/>
      <c r="Q425" s="216"/>
      <c r="R425" s="216"/>
      <c r="S425" s="216"/>
      <c r="T425" s="216"/>
      <c r="U425" s="216"/>
      <c r="V425" s="216"/>
      <c r="W425" s="216"/>
      <c r="X425" s="216"/>
      <c r="Y425" s="216"/>
      <c r="Z425" s="216"/>
      <c r="AA425" s="216"/>
      <c r="AB425" s="216"/>
      <c r="AC425" s="216"/>
      <c r="AD425" s="216"/>
    </row>
    <row r="426" ht="15.75" customHeight="1">
      <c r="A426" s="216"/>
      <c r="B426" s="216"/>
      <c r="C426" s="216"/>
      <c r="D426" s="216"/>
      <c r="E426" s="216"/>
      <c r="F426" s="216"/>
      <c r="G426" s="216"/>
      <c r="H426" s="216"/>
      <c r="I426" s="216"/>
      <c r="J426" s="216"/>
      <c r="K426" s="216"/>
      <c r="L426" s="216"/>
      <c r="M426" s="216"/>
      <c r="N426" s="216"/>
      <c r="O426" s="216"/>
      <c r="P426" s="216"/>
      <c r="Q426" s="216"/>
      <c r="R426" s="216"/>
      <c r="S426" s="216"/>
      <c r="T426" s="216"/>
      <c r="U426" s="216"/>
      <c r="V426" s="216"/>
      <c r="W426" s="216"/>
      <c r="X426" s="216"/>
      <c r="Y426" s="216"/>
      <c r="Z426" s="216"/>
      <c r="AA426" s="216"/>
      <c r="AB426" s="216"/>
      <c r="AC426" s="216"/>
      <c r="AD426" s="216"/>
    </row>
    <row r="427" ht="15.75" customHeight="1">
      <c r="A427" s="216"/>
      <c r="B427" s="216"/>
      <c r="C427" s="216"/>
      <c r="D427" s="216"/>
      <c r="E427" s="216"/>
      <c r="F427" s="216"/>
      <c r="G427" s="216"/>
      <c r="H427" s="216"/>
      <c r="I427" s="216"/>
      <c r="J427" s="216"/>
      <c r="K427" s="216"/>
      <c r="L427" s="216"/>
      <c r="M427" s="216"/>
      <c r="N427" s="216"/>
      <c r="O427" s="216"/>
      <c r="P427" s="216"/>
      <c r="Q427" s="216"/>
      <c r="R427" s="216"/>
      <c r="S427" s="216"/>
      <c r="T427" s="216"/>
      <c r="U427" s="216"/>
      <c r="V427" s="216"/>
      <c r="W427" s="216"/>
      <c r="X427" s="216"/>
      <c r="Y427" s="216"/>
      <c r="Z427" s="216"/>
      <c r="AA427" s="216"/>
      <c r="AB427" s="216"/>
      <c r="AC427" s="216"/>
      <c r="AD427" s="216"/>
    </row>
    <row r="428" ht="15.75" customHeight="1">
      <c r="A428" s="216"/>
      <c r="B428" s="216"/>
      <c r="C428" s="216"/>
      <c r="D428" s="216"/>
      <c r="E428" s="216"/>
      <c r="F428" s="216"/>
      <c r="G428" s="216"/>
      <c r="H428" s="216"/>
      <c r="I428" s="216"/>
      <c r="J428" s="216"/>
      <c r="K428" s="216"/>
      <c r="L428" s="216"/>
      <c r="M428" s="216"/>
      <c r="N428" s="216"/>
      <c r="O428" s="216"/>
      <c r="P428" s="216"/>
      <c r="Q428" s="216"/>
      <c r="R428" s="216"/>
      <c r="S428" s="216"/>
      <c r="T428" s="216"/>
      <c r="U428" s="216"/>
      <c r="V428" s="216"/>
      <c r="W428" s="216"/>
      <c r="X428" s="216"/>
      <c r="Y428" s="216"/>
      <c r="Z428" s="216"/>
      <c r="AA428" s="216"/>
      <c r="AB428" s="216"/>
      <c r="AC428" s="216"/>
      <c r="AD428" s="216"/>
    </row>
    <row r="429" ht="15.75" customHeight="1">
      <c r="A429" s="216"/>
      <c r="B429" s="216"/>
      <c r="C429" s="216"/>
      <c r="D429" s="216"/>
      <c r="E429" s="216"/>
      <c r="F429" s="216"/>
      <c r="G429" s="216"/>
      <c r="H429" s="216"/>
      <c r="I429" s="216"/>
      <c r="J429" s="216"/>
      <c r="K429" s="216"/>
      <c r="L429" s="216"/>
      <c r="M429" s="216"/>
      <c r="N429" s="216"/>
      <c r="O429" s="216"/>
      <c r="P429" s="216"/>
      <c r="Q429" s="216"/>
      <c r="R429" s="216"/>
      <c r="S429" s="216"/>
      <c r="T429" s="216"/>
      <c r="U429" s="216"/>
      <c r="V429" s="216"/>
      <c r="W429" s="216"/>
      <c r="X429" s="216"/>
      <c r="Y429" s="216"/>
      <c r="Z429" s="216"/>
      <c r="AA429" s="216"/>
      <c r="AB429" s="216"/>
      <c r="AC429" s="216"/>
      <c r="AD429" s="216"/>
    </row>
    <row r="430" ht="15.75" customHeight="1">
      <c r="A430" s="216"/>
      <c r="B430" s="216"/>
      <c r="C430" s="216"/>
      <c r="D430" s="216"/>
      <c r="E430" s="216"/>
      <c r="F430" s="216"/>
      <c r="G430" s="216"/>
      <c r="H430" s="216"/>
      <c r="I430" s="216"/>
      <c r="J430" s="216"/>
      <c r="K430" s="216"/>
      <c r="L430" s="216"/>
      <c r="M430" s="216"/>
      <c r="N430" s="216"/>
      <c r="O430" s="216"/>
      <c r="P430" s="216"/>
      <c r="Q430" s="216"/>
      <c r="R430" s="216"/>
      <c r="S430" s="216"/>
      <c r="T430" s="216"/>
      <c r="U430" s="216"/>
      <c r="V430" s="216"/>
      <c r="W430" s="216"/>
      <c r="X430" s="216"/>
      <c r="Y430" s="216"/>
      <c r="Z430" s="216"/>
      <c r="AA430" s="216"/>
      <c r="AB430" s="216"/>
      <c r="AC430" s="216"/>
      <c r="AD430" s="216"/>
    </row>
    <row r="431" ht="15.75" customHeight="1">
      <c r="A431" s="216"/>
      <c r="B431" s="216"/>
      <c r="C431" s="216"/>
      <c r="D431" s="216"/>
      <c r="E431" s="216"/>
      <c r="F431" s="216"/>
      <c r="G431" s="216"/>
      <c r="H431" s="216"/>
      <c r="I431" s="216"/>
      <c r="J431" s="216"/>
      <c r="K431" s="216"/>
      <c r="L431" s="216"/>
      <c r="M431" s="216"/>
      <c r="N431" s="216"/>
      <c r="O431" s="216"/>
      <c r="P431" s="216"/>
      <c r="Q431" s="216"/>
      <c r="R431" s="216"/>
      <c r="S431" s="216"/>
      <c r="T431" s="216"/>
      <c r="U431" s="216"/>
      <c r="V431" s="216"/>
      <c r="W431" s="216"/>
      <c r="X431" s="216"/>
      <c r="Y431" s="216"/>
      <c r="Z431" s="216"/>
      <c r="AA431" s="216"/>
      <c r="AB431" s="216"/>
      <c r="AC431" s="216"/>
      <c r="AD431" s="216"/>
    </row>
    <row r="432" ht="15.75" customHeight="1">
      <c r="A432" s="216"/>
      <c r="B432" s="216"/>
      <c r="C432" s="216"/>
      <c r="D432" s="216"/>
      <c r="E432" s="216"/>
      <c r="F432" s="216"/>
      <c r="G432" s="216"/>
      <c r="H432" s="216"/>
      <c r="I432" s="216"/>
      <c r="J432" s="216"/>
      <c r="K432" s="216"/>
      <c r="L432" s="216"/>
      <c r="M432" s="216"/>
      <c r="N432" s="216"/>
      <c r="O432" s="216"/>
      <c r="P432" s="216"/>
      <c r="Q432" s="216"/>
      <c r="R432" s="216"/>
      <c r="S432" s="216"/>
      <c r="T432" s="216"/>
      <c r="U432" s="216"/>
      <c r="V432" s="216"/>
      <c r="W432" s="216"/>
      <c r="X432" s="216"/>
      <c r="Y432" s="216"/>
      <c r="Z432" s="216"/>
      <c r="AA432" s="216"/>
      <c r="AB432" s="216"/>
      <c r="AC432" s="216"/>
      <c r="AD432" s="216"/>
    </row>
    <row r="433" ht="15.75" customHeight="1">
      <c r="A433" s="216"/>
      <c r="B433" s="216"/>
      <c r="C433" s="216"/>
      <c r="D433" s="216"/>
      <c r="E433" s="216"/>
      <c r="F433" s="216"/>
      <c r="G433" s="216"/>
      <c r="H433" s="216"/>
      <c r="I433" s="216"/>
      <c r="J433" s="216"/>
      <c r="K433" s="216"/>
      <c r="L433" s="216"/>
      <c r="M433" s="216"/>
      <c r="N433" s="216"/>
      <c r="O433" s="216"/>
      <c r="P433" s="216"/>
      <c r="Q433" s="216"/>
      <c r="R433" s="216"/>
      <c r="S433" s="216"/>
      <c r="T433" s="216"/>
      <c r="U433" s="216"/>
      <c r="V433" s="216"/>
      <c r="W433" s="216"/>
      <c r="X433" s="216"/>
      <c r="Y433" s="216"/>
      <c r="Z433" s="216"/>
      <c r="AA433" s="216"/>
      <c r="AB433" s="216"/>
      <c r="AC433" s="216"/>
      <c r="AD433" s="216"/>
    </row>
    <row r="434" ht="15.75" customHeight="1">
      <c r="A434" s="216"/>
      <c r="B434" s="216"/>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c r="AA434" s="216"/>
      <c r="AB434" s="216"/>
      <c r="AC434" s="216"/>
      <c r="AD434" s="216"/>
    </row>
    <row r="435" ht="15.75" customHeight="1">
      <c r="A435" s="216"/>
      <c r="B435" s="216"/>
      <c r="C435" s="216"/>
      <c r="D435" s="216"/>
      <c r="E435" s="216"/>
      <c r="F435" s="216"/>
      <c r="G435" s="216"/>
      <c r="H435" s="216"/>
      <c r="I435" s="216"/>
      <c r="J435" s="216"/>
      <c r="K435" s="216"/>
      <c r="L435" s="216"/>
      <c r="M435" s="216"/>
      <c r="N435" s="216"/>
      <c r="O435" s="216"/>
      <c r="P435" s="216"/>
      <c r="Q435" s="216"/>
      <c r="R435" s="216"/>
      <c r="S435" s="216"/>
      <c r="T435" s="216"/>
      <c r="U435" s="216"/>
      <c r="V435" s="216"/>
      <c r="W435" s="216"/>
      <c r="X435" s="216"/>
      <c r="Y435" s="216"/>
      <c r="Z435" s="216"/>
      <c r="AA435" s="216"/>
      <c r="AB435" s="216"/>
      <c r="AC435" s="216"/>
      <c r="AD435" s="216"/>
    </row>
    <row r="436" ht="15.75" customHeight="1">
      <c r="A436" s="216"/>
      <c r="B436" s="216"/>
      <c r="C436" s="216"/>
      <c r="D436" s="216"/>
      <c r="E436" s="216"/>
      <c r="F436" s="216"/>
      <c r="G436" s="216"/>
      <c r="H436" s="216"/>
      <c r="I436" s="216"/>
      <c r="J436" s="216"/>
      <c r="K436" s="216"/>
      <c r="L436" s="216"/>
      <c r="M436" s="216"/>
      <c r="N436" s="216"/>
      <c r="O436" s="216"/>
      <c r="P436" s="216"/>
      <c r="Q436" s="216"/>
      <c r="R436" s="216"/>
      <c r="S436" s="216"/>
      <c r="T436" s="216"/>
      <c r="U436" s="216"/>
      <c r="V436" s="216"/>
      <c r="W436" s="216"/>
      <c r="X436" s="216"/>
      <c r="Y436" s="216"/>
      <c r="Z436" s="216"/>
      <c r="AA436" s="216"/>
      <c r="AB436" s="216"/>
      <c r="AC436" s="216"/>
      <c r="AD436" s="216"/>
    </row>
    <row r="437" ht="15.75" customHeight="1">
      <c r="A437" s="216"/>
      <c r="B437" s="216"/>
      <c r="C437" s="216"/>
      <c r="D437" s="216"/>
      <c r="E437" s="216"/>
      <c r="F437" s="216"/>
      <c r="G437" s="216"/>
      <c r="H437" s="216"/>
      <c r="I437" s="216"/>
      <c r="J437" s="216"/>
      <c r="K437" s="216"/>
      <c r="L437" s="216"/>
      <c r="M437" s="216"/>
      <c r="N437" s="216"/>
      <c r="O437" s="216"/>
      <c r="P437" s="216"/>
      <c r="Q437" s="216"/>
      <c r="R437" s="216"/>
      <c r="S437" s="216"/>
      <c r="T437" s="216"/>
      <c r="U437" s="216"/>
      <c r="V437" s="216"/>
      <c r="W437" s="216"/>
      <c r="X437" s="216"/>
      <c r="Y437" s="216"/>
      <c r="Z437" s="216"/>
      <c r="AA437" s="216"/>
      <c r="AB437" s="216"/>
      <c r="AC437" s="216"/>
      <c r="AD437" s="216"/>
    </row>
    <row r="438" ht="15.75" customHeight="1">
      <c r="A438" s="216"/>
      <c r="B438" s="216"/>
      <c r="C438" s="216"/>
      <c r="D438" s="216"/>
      <c r="E438" s="216"/>
      <c r="F438" s="216"/>
      <c r="G438" s="216"/>
      <c r="H438" s="216"/>
      <c r="I438" s="216"/>
      <c r="J438" s="216"/>
      <c r="K438" s="216"/>
      <c r="L438" s="216"/>
      <c r="M438" s="216"/>
      <c r="N438" s="216"/>
      <c r="O438" s="216"/>
      <c r="P438" s="216"/>
      <c r="Q438" s="216"/>
      <c r="R438" s="216"/>
      <c r="S438" s="216"/>
      <c r="T438" s="216"/>
      <c r="U438" s="216"/>
      <c r="V438" s="216"/>
      <c r="W438" s="216"/>
      <c r="X438" s="216"/>
      <c r="Y438" s="216"/>
      <c r="Z438" s="216"/>
      <c r="AA438" s="216"/>
      <c r="AB438" s="216"/>
      <c r="AC438" s="216"/>
      <c r="AD438" s="216"/>
    </row>
    <row r="439" ht="15.75" customHeight="1">
      <c r="A439" s="216"/>
      <c r="B439" s="216"/>
      <c r="C439" s="216"/>
      <c r="D439" s="216"/>
      <c r="E439" s="216"/>
      <c r="F439" s="216"/>
      <c r="G439" s="216"/>
      <c r="H439" s="216"/>
      <c r="I439" s="216"/>
      <c r="J439" s="216"/>
      <c r="K439" s="216"/>
      <c r="L439" s="216"/>
      <c r="M439" s="216"/>
      <c r="N439" s="216"/>
      <c r="O439" s="216"/>
      <c r="P439" s="216"/>
      <c r="Q439" s="216"/>
      <c r="R439" s="216"/>
      <c r="S439" s="216"/>
      <c r="T439" s="216"/>
      <c r="U439" s="216"/>
      <c r="V439" s="216"/>
      <c r="W439" s="216"/>
      <c r="X439" s="216"/>
      <c r="Y439" s="216"/>
      <c r="Z439" s="216"/>
      <c r="AA439" s="216"/>
      <c r="AB439" s="216"/>
      <c r="AC439" s="216"/>
      <c r="AD439" s="216"/>
    </row>
    <row r="440" ht="15.75" customHeight="1">
      <c r="A440" s="216"/>
      <c r="B440" s="216"/>
      <c r="C440" s="216"/>
      <c r="D440" s="216"/>
      <c r="E440" s="216"/>
      <c r="F440" s="216"/>
      <c r="G440" s="216"/>
      <c r="H440" s="216"/>
      <c r="I440" s="216"/>
      <c r="J440" s="216"/>
      <c r="K440" s="216"/>
      <c r="L440" s="216"/>
      <c r="M440" s="216"/>
      <c r="N440" s="216"/>
      <c r="O440" s="216"/>
      <c r="P440" s="216"/>
      <c r="Q440" s="216"/>
      <c r="R440" s="216"/>
      <c r="S440" s="216"/>
      <c r="T440" s="216"/>
      <c r="U440" s="216"/>
      <c r="V440" s="216"/>
      <c r="W440" s="216"/>
      <c r="X440" s="216"/>
      <c r="Y440" s="216"/>
      <c r="Z440" s="216"/>
      <c r="AA440" s="216"/>
      <c r="AB440" s="216"/>
      <c r="AC440" s="216"/>
      <c r="AD440" s="216"/>
    </row>
    <row r="441" ht="15.75" customHeight="1">
      <c r="A441" s="216"/>
      <c r="B441" s="216"/>
      <c r="C441" s="216"/>
      <c r="D441" s="216"/>
      <c r="E441" s="216"/>
      <c r="F441" s="216"/>
      <c r="G441" s="216"/>
      <c r="H441" s="216"/>
      <c r="I441" s="216"/>
      <c r="J441" s="216"/>
      <c r="K441" s="216"/>
      <c r="L441" s="216"/>
      <c r="M441" s="216"/>
      <c r="N441" s="216"/>
      <c r="O441" s="216"/>
      <c r="P441" s="216"/>
      <c r="Q441" s="216"/>
      <c r="R441" s="216"/>
      <c r="S441" s="216"/>
      <c r="T441" s="216"/>
      <c r="U441" s="216"/>
      <c r="V441" s="216"/>
      <c r="W441" s="216"/>
      <c r="X441" s="216"/>
      <c r="Y441" s="216"/>
      <c r="Z441" s="216"/>
      <c r="AA441" s="216"/>
      <c r="AB441" s="216"/>
      <c r="AC441" s="216"/>
      <c r="AD441" s="216"/>
    </row>
    <row r="442" ht="15.75" customHeight="1">
      <c r="A442" s="216"/>
      <c r="B442" s="216"/>
      <c r="C442" s="216"/>
      <c r="D442" s="216"/>
      <c r="E442" s="216"/>
      <c r="F442" s="216"/>
      <c r="G442" s="216"/>
      <c r="H442" s="216"/>
      <c r="I442" s="216"/>
      <c r="J442" s="216"/>
      <c r="K442" s="216"/>
      <c r="L442" s="216"/>
      <c r="M442" s="216"/>
      <c r="N442" s="216"/>
      <c r="O442" s="216"/>
      <c r="P442" s="216"/>
      <c r="Q442" s="216"/>
      <c r="R442" s="216"/>
      <c r="S442" s="216"/>
      <c r="T442" s="216"/>
      <c r="U442" s="216"/>
      <c r="V442" s="216"/>
      <c r="W442" s="216"/>
      <c r="X442" s="216"/>
      <c r="Y442" s="216"/>
      <c r="Z442" s="216"/>
      <c r="AA442" s="216"/>
      <c r="AB442" s="216"/>
      <c r="AC442" s="216"/>
      <c r="AD442" s="216"/>
    </row>
    <row r="443" ht="15.75" customHeight="1">
      <c r="A443" s="216"/>
      <c r="B443" s="216"/>
      <c r="C443" s="216"/>
      <c r="D443" s="216"/>
      <c r="E443" s="216"/>
      <c r="F443" s="216"/>
      <c r="G443" s="216"/>
      <c r="H443" s="216"/>
      <c r="I443" s="216"/>
      <c r="J443" s="216"/>
      <c r="K443" s="216"/>
      <c r="L443" s="216"/>
      <c r="M443" s="216"/>
      <c r="N443" s="216"/>
      <c r="O443" s="216"/>
      <c r="P443" s="216"/>
      <c r="Q443" s="216"/>
      <c r="R443" s="216"/>
      <c r="S443" s="216"/>
      <c r="T443" s="216"/>
      <c r="U443" s="216"/>
      <c r="V443" s="216"/>
      <c r="W443" s="216"/>
      <c r="X443" s="216"/>
      <c r="Y443" s="216"/>
      <c r="Z443" s="216"/>
      <c r="AA443" s="216"/>
      <c r="AB443" s="216"/>
      <c r="AC443" s="216"/>
      <c r="AD443" s="216"/>
    </row>
    <row r="444" ht="15.75" customHeight="1">
      <c r="A444" s="216"/>
      <c r="B444" s="216"/>
      <c r="C444" s="216"/>
      <c r="D444" s="216"/>
      <c r="E444" s="216"/>
      <c r="F444" s="216"/>
      <c r="G444" s="216"/>
      <c r="H444" s="216"/>
      <c r="I444" s="216"/>
      <c r="J444" s="216"/>
      <c r="K444" s="216"/>
      <c r="L444" s="216"/>
      <c r="M444" s="216"/>
      <c r="N444" s="216"/>
      <c r="O444" s="216"/>
      <c r="P444" s="216"/>
      <c r="Q444" s="216"/>
      <c r="R444" s="216"/>
      <c r="S444" s="216"/>
      <c r="T444" s="216"/>
      <c r="U444" s="216"/>
      <c r="V444" s="216"/>
      <c r="W444" s="216"/>
      <c r="X444" s="216"/>
      <c r="Y444" s="216"/>
      <c r="Z444" s="216"/>
      <c r="AA444" s="216"/>
      <c r="AB444" s="216"/>
      <c r="AC444" s="216"/>
      <c r="AD444" s="216"/>
    </row>
    <row r="445" ht="15.75" customHeight="1">
      <c r="A445" s="216"/>
      <c r="B445" s="216"/>
      <c r="C445" s="216"/>
      <c r="D445" s="216"/>
      <c r="E445" s="216"/>
      <c r="F445" s="216"/>
      <c r="G445" s="216"/>
      <c r="H445" s="216"/>
      <c r="I445" s="216"/>
      <c r="J445" s="216"/>
      <c r="K445" s="216"/>
      <c r="L445" s="216"/>
      <c r="M445" s="216"/>
      <c r="N445" s="216"/>
      <c r="O445" s="216"/>
      <c r="P445" s="216"/>
      <c r="Q445" s="216"/>
      <c r="R445" s="216"/>
      <c r="S445" s="216"/>
      <c r="T445" s="216"/>
      <c r="U445" s="216"/>
      <c r="V445" s="216"/>
      <c r="W445" s="216"/>
      <c r="X445" s="216"/>
      <c r="Y445" s="216"/>
      <c r="Z445" s="216"/>
      <c r="AA445" s="216"/>
      <c r="AB445" s="216"/>
      <c r="AC445" s="216"/>
      <c r="AD445" s="216"/>
    </row>
    <row r="446" ht="15.75" customHeight="1">
      <c r="A446" s="216"/>
      <c r="B446" s="216"/>
      <c r="C446" s="216"/>
      <c r="D446" s="216"/>
      <c r="E446" s="216"/>
      <c r="F446" s="216"/>
      <c r="G446" s="216"/>
      <c r="H446" s="216"/>
      <c r="I446" s="216"/>
      <c r="J446" s="216"/>
      <c r="K446" s="216"/>
      <c r="L446" s="216"/>
      <c r="M446" s="216"/>
      <c r="N446" s="216"/>
      <c r="O446" s="216"/>
      <c r="P446" s="216"/>
      <c r="Q446" s="216"/>
      <c r="R446" s="216"/>
      <c r="S446" s="216"/>
      <c r="T446" s="216"/>
      <c r="U446" s="216"/>
      <c r="V446" s="216"/>
      <c r="W446" s="216"/>
      <c r="X446" s="216"/>
      <c r="Y446" s="216"/>
      <c r="Z446" s="216"/>
      <c r="AA446" s="216"/>
      <c r="AB446" s="216"/>
      <c r="AC446" s="216"/>
      <c r="AD446" s="216"/>
    </row>
    <row r="447" ht="15.75" customHeight="1">
      <c r="A447" s="216"/>
      <c r="B447" s="216"/>
      <c r="C447" s="216"/>
      <c r="D447" s="216"/>
      <c r="E447" s="216"/>
      <c r="F447" s="216"/>
      <c r="G447" s="216"/>
      <c r="H447" s="216"/>
      <c r="I447" s="216"/>
      <c r="J447" s="216"/>
      <c r="K447" s="216"/>
      <c r="L447" s="216"/>
      <c r="M447" s="216"/>
      <c r="N447" s="216"/>
      <c r="O447" s="216"/>
      <c r="P447" s="216"/>
      <c r="Q447" s="216"/>
      <c r="R447" s="216"/>
      <c r="S447" s="216"/>
      <c r="T447" s="216"/>
      <c r="U447" s="216"/>
      <c r="V447" s="216"/>
      <c r="W447" s="216"/>
      <c r="X447" s="216"/>
      <c r="Y447" s="216"/>
      <c r="Z447" s="216"/>
      <c r="AA447" s="216"/>
      <c r="AB447" s="216"/>
      <c r="AC447" s="216"/>
      <c r="AD447" s="216"/>
    </row>
    <row r="448" ht="15.75" customHeight="1">
      <c r="A448" s="216"/>
      <c r="B448" s="216"/>
      <c r="C448" s="216"/>
      <c r="D448" s="216"/>
      <c r="E448" s="216"/>
      <c r="F448" s="216"/>
      <c r="G448" s="216"/>
      <c r="H448" s="216"/>
      <c r="I448" s="216"/>
      <c r="J448" s="216"/>
      <c r="K448" s="216"/>
      <c r="L448" s="216"/>
      <c r="M448" s="216"/>
      <c r="N448" s="216"/>
      <c r="O448" s="216"/>
      <c r="P448" s="216"/>
      <c r="Q448" s="216"/>
      <c r="R448" s="216"/>
      <c r="S448" s="216"/>
      <c r="T448" s="216"/>
      <c r="U448" s="216"/>
      <c r="V448" s="216"/>
      <c r="W448" s="216"/>
      <c r="X448" s="216"/>
      <c r="Y448" s="216"/>
      <c r="Z448" s="216"/>
      <c r="AA448" s="216"/>
      <c r="AB448" s="216"/>
      <c r="AC448" s="216"/>
      <c r="AD448" s="216"/>
    </row>
    <row r="449" ht="15.75" customHeight="1">
      <c r="A449" s="216"/>
      <c r="B449" s="216"/>
      <c r="C449" s="216"/>
      <c r="D449" s="216"/>
      <c r="E449" s="216"/>
      <c r="F449" s="216"/>
      <c r="G449" s="216"/>
      <c r="H449" s="216"/>
      <c r="I449" s="216"/>
      <c r="J449" s="216"/>
      <c r="K449" s="216"/>
      <c r="L449" s="216"/>
      <c r="M449" s="216"/>
      <c r="N449" s="216"/>
      <c r="O449" s="216"/>
      <c r="P449" s="216"/>
      <c r="Q449" s="216"/>
      <c r="R449" s="216"/>
      <c r="S449" s="216"/>
      <c r="T449" s="216"/>
      <c r="U449" s="216"/>
      <c r="V449" s="216"/>
      <c r="W449" s="216"/>
      <c r="X449" s="216"/>
      <c r="Y449" s="216"/>
      <c r="Z449" s="216"/>
      <c r="AA449" s="216"/>
      <c r="AB449" s="216"/>
      <c r="AC449" s="216"/>
      <c r="AD449" s="216"/>
    </row>
    <row r="450" ht="15.75" customHeight="1">
      <c r="A450" s="216"/>
      <c r="B450" s="216"/>
      <c r="C450" s="216"/>
      <c r="D450" s="216"/>
      <c r="E450" s="216"/>
      <c r="F450" s="216"/>
      <c r="G450" s="216"/>
      <c r="H450" s="216"/>
      <c r="I450" s="216"/>
      <c r="J450" s="216"/>
      <c r="K450" s="216"/>
      <c r="L450" s="216"/>
      <c r="M450" s="216"/>
      <c r="N450" s="216"/>
      <c r="O450" s="216"/>
      <c r="P450" s="216"/>
      <c r="Q450" s="216"/>
      <c r="R450" s="216"/>
      <c r="S450" s="216"/>
      <c r="T450" s="216"/>
      <c r="U450" s="216"/>
      <c r="V450" s="216"/>
      <c r="W450" s="216"/>
      <c r="X450" s="216"/>
      <c r="Y450" s="216"/>
      <c r="Z450" s="216"/>
      <c r="AA450" s="216"/>
      <c r="AB450" s="216"/>
      <c r="AC450" s="216"/>
      <c r="AD450" s="216"/>
    </row>
    <row r="451" ht="15.75" customHeight="1">
      <c r="A451" s="216"/>
      <c r="B451" s="216"/>
      <c r="C451" s="216"/>
      <c r="D451" s="216"/>
      <c r="E451" s="216"/>
      <c r="F451" s="216"/>
      <c r="G451" s="216"/>
      <c r="H451" s="216"/>
      <c r="I451" s="216"/>
      <c r="J451" s="216"/>
      <c r="K451" s="216"/>
      <c r="L451" s="216"/>
      <c r="M451" s="216"/>
      <c r="N451" s="216"/>
      <c r="O451" s="216"/>
      <c r="P451" s="216"/>
      <c r="Q451" s="216"/>
      <c r="R451" s="216"/>
      <c r="S451" s="216"/>
      <c r="T451" s="216"/>
      <c r="U451" s="216"/>
      <c r="V451" s="216"/>
      <c r="W451" s="216"/>
      <c r="X451" s="216"/>
      <c r="Y451" s="216"/>
      <c r="Z451" s="216"/>
      <c r="AA451" s="216"/>
      <c r="AB451" s="216"/>
      <c r="AC451" s="216"/>
      <c r="AD451" s="216"/>
    </row>
    <row r="452" ht="15.75" customHeight="1">
      <c r="A452" s="216"/>
      <c r="B452" s="216"/>
      <c r="C452" s="216"/>
      <c r="D452" s="216"/>
      <c r="E452" s="216"/>
      <c r="F452" s="216"/>
      <c r="G452" s="216"/>
      <c r="H452" s="216"/>
      <c r="I452" s="216"/>
      <c r="J452" s="216"/>
      <c r="K452" s="216"/>
      <c r="L452" s="216"/>
      <c r="M452" s="216"/>
      <c r="N452" s="216"/>
      <c r="O452" s="216"/>
      <c r="P452" s="216"/>
      <c r="Q452" s="216"/>
      <c r="R452" s="216"/>
      <c r="S452" s="216"/>
      <c r="T452" s="216"/>
      <c r="U452" s="216"/>
      <c r="V452" s="216"/>
      <c r="W452" s="216"/>
      <c r="X452" s="216"/>
      <c r="Y452" s="216"/>
      <c r="Z452" s="216"/>
      <c r="AA452" s="216"/>
      <c r="AB452" s="216"/>
      <c r="AC452" s="216"/>
      <c r="AD452" s="216"/>
    </row>
    <row r="453" ht="15.75" customHeight="1">
      <c r="A453" s="216"/>
      <c r="B453" s="216"/>
      <c r="C453" s="216"/>
      <c r="D453" s="216"/>
      <c r="E453" s="216"/>
      <c r="F453" s="216"/>
      <c r="G453" s="216"/>
      <c r="H453" s="216"/>
      <c r="I453" s="216"/>
      <c r="J453" s="216"/>
      <c r="K453" s="216"/>
      <c r="L453" s="216"/>
      <c r="M453" s="216"/>
      <c r="N453" s="216"/>
      <c r="O453" s="216"/>
      <c r="P453" s="216"/>
      <c r="Q453" s="216"/>
      <c r="R453" s="216"/>
      <c r="S453" s="216"/>
      <c r="T453" s="216"/>
      <c r="U453" s="216"/>
      <c r="V453" s="216"/>
      <c r="W453" s="216"/>
      <c r="X453" s="216"/>
      <c r="Y453" s="216"/>
      <c r="Z453" s="216"/>
      <c r="AA453" s="216"/>
      <c r="AB453" s="216"/>
      <c r="AC453" s="216"/>
      <c r="AD453" s="216"/>
    </row>
    <row r="454" ht="15.75" customHeight="1">
      <c r="A454" s="216"/>
      <c r="B454" s="216"/>
      <c r="C454" s="216"/>
      <c r="D454" s="216"/>
      <c r="E454" s="216"/>
      <c r="F454" s="216"/>
      <c r="G454" s="216"/>
      <c r="H454" s="216"/>
      <c r="I454" s="216"/>
      <c r="J454" s="216"/>
      <c r="K454" s="216"/>
      <c r="L454" s="216"/>
      <c r="M454" s="216"/>
      <c r="N454" s="216"/>
      <c r="O454" s="216"/>
      <c r="P454" s="216"/>
      <c r="Q454" s="216"/>
      <c r="R454" s="216"/>
      <c r="S454" s="216"/>
      <c r="T454" s="216"/>
      <c r="U454" s="216"/>
      <c r="V454" s="216"/>
      <c r="W454" s="216"/>
      <c r="X454" s="216"/>
      <c r="Y454" s="216"/>
      <c r="Z454" s="216"/>
      <c r="AA454" s="216"/>
      <c r="AB454" s="216"/>
      <c r="AC454" s="216"/>
      <c r="AD454" s="216"/>
    </row>
    <row r="455" ht="15.75" customHeight="1">
      <c r="A455" s="216"/>
      <c r="B455" s="216"/>
      <c r="C455" s="216"/>
      <c r="D455" s="216"/>
      <c r="E455" s="216"/>
      <c r="F455" s="216"/>
      <c r="G455" s="216"/>
      <c r="H455" s="216"/>
      <c r="I455" s="216"/>
      <c r="J455" s="216"/>
      <c r="K455" s="216"/>
      <c r="L455" s="216"/>
      <c r="M455" s="216"/>
      <c r="N455" s="216"/>
      <c r="O455" s="216"/>
      <c r="P455" s="216"/>
      <c r="Q455" s="216"/>
      <c r="R455" s="216"/>
      <c r="S455" s="216"/>
      <c r="T455" s="216"/>
      <c r="U455" s="216"/>
      <c r="V455" s="216"/>
      <c r="W455" s="216"/>
      <c r="X455" s="216"/>
      <c r="Y455" s="216"/>
      <c r="Z455" s="216"/>
      <c r="AA455" s="216"/>
      <c r="AB455" s="216"/>
      <c r="AC455" s="216"/>
      <c r="AD455" s="216"/>
    </row>
    <row r="456" ht="15.75" customHeight="1">
      <c r="A456" s="216"/>
      <c r="B456" s="216"/>
      <c r="C456" s="216"/>
      <c r="D456" s="216"/>
      <c r="E456" s="216"/>
      <c r="F456" s="216"/>
      <c r="G456" s="216"/>
      <c r="H456" s="216"/>
      <c r="I456" s="216"/>
      <c r="J456" s="216"/>
      <c r="K456" s="216"/>
      <c r="L456" s="216"/>
      <c r="M456" s="216"/>
      <c r="N456" s="216"/>
      <c r="O456" s="216"/>
      <c r="P456" s="216"/>
      <c r="Q456" s="216"/>
      <c r="R456" s="216"/>
      <c r="S456" s="216"/>
      <c r="T456" s="216"/>
      <c r="U456" s="216"/>
      <c r="V456" s="216"/>
      <c r="W456" s="216"/>
      <c r="X456" s="216"/>
      <c r="Y456" s="216"/>
      <c r="Z456" s="216"/>
      <c r="AA456" s="216"/>
      <c r="AB456" s="216"/>
      <c r="AC456" s="216"/>
      <c r="AD456" s="216"/>
    </row>
    <row r="457" ht="15.75" customHeight="1">
      <c r="A457" s="216"/>
      <c r="B457" s="216"/>
      <c r="C457" s="216"/>
      <c r="D457" s="216"/>
      <c r="E457" s="216"/>
      <c r="F457" s="216"/>
      <c r="G457" s="216"/>
      <c r="H457" s="216"/>
      <c r="I457" s="216"/>
      <c r="J457" s="216"/>
      <c r="K457" s="216"/>
      <c r="L457" s="216"/>
      <c r="M457" s="216"/>
      <c r="N457" s="216"/>
      <c r="O457" s="216"/>
      <c r="P457" s="216"/>
      <c r="Q457" s="216"/>
      <c r="R457" s="216"/>
      <c r="S457" s="216"/>
      <c r="T457" s="216"/>
      <c r="U457" s="216"/>
      <c r="V457" s="216"/>
      <c r="W457" s="216"/>
      <c r="X457" s="216"/>
      <c r="Y457" s="216"/>
      <c r="Z457" s="216"/>
      <c r="AA457" s="216"/>
      <c r="AB457" s="216"/>
      <c r="AC457" s="216"/>
      <c r="AD457" s="216"/>
    </row>
    <row r="458" ht="15.75" customHeight="1">
      <c r="A458" s="216"/>
      <c r="B458" s="216"/>
      <c r="C458" s="216"/>
      <c r="D458" s="216"/>
      <c r="E458" s="216"/>
      <c r="F458" s="216"/>
      <c r="G458" s="216"/>
      <c r="H458" s="216"/>
      <c r="I458" s="216"/>
      <c r="J458" s="216"/>
      <c r="K458" s="216"/>
      <c r="L458" s="216"/>
      <c r="M458" s="216"/>
      <c r="N458" s="216"/>
      <c r="O458" s="216"/>
      <c r="P458" s="216"/>
      <c r="Q458" s="216"/>
      <c r="R458" s="216"/>
      <c r="S458" s="216"/>
      <c r="T458" s="216"/>
      <c r="U458" s="216"/>
      <c r="V458" s="216"/>
      <c r="W458" s="216"/>
      <c r="X458" s="216"/>
      <c r="Y458" s="216"/>
      <c r="Z458" s="216"/>
      <c r="AA458" s="216"/>
      <c r="AB458" s="216"/>
      <c r="AC458" s="216"/>
      <c r="AD458" s="216"/>
    </row>
    <row r="459" ht="15.75" customHeight="1">
      <c r="A459" s="216"/>
      <c r="B459" s="216"/>
      <c r="C459" s="216"/>
      <c r="D459" s="216"/>
      <c r="E459" s="216"/>
      <c r="F459" s="216"/>
      <c r="G459" s="216"/>
      <c r="H459" s="216"/>
      <c r="I459" s="216"/>
      <c r="J459" s="216"/>
      <c r="K459" s="216"/>
      <c r="L459" s="216"/>
      <c r="M459" s="216"/>
      <c r="N459" s="216"/>
      <c r="O459" s="216"/>
      <c r="P459" s="216"/>
      <c r="Q459" s="216"/>
      <c r="R459" s="216"/>
      <c r="S459" s="216"/>
      <c r="T459" s="216"/>
      <c r="U459" s="216"/>
      <c r="V459" s="216"/>
      <c r="W459" s="216"/>
      <c r="X459" s="216"/>
      <c r="Y459" s="216"/>
      <c r="Z459" s="216"/>
      <c r="AA459" s="216"/>
      <c r="AB459" s="216"/>
      <c r="AC459" s="216"/>
      <c r="AD459" s="216"/>
    </row>
    <row r="460" ht="15.75" customHeight="1">
      <c r="A460" s="216"/>
      <c r="B460" s="216"/>
      <c r="C460" s="216"/>
      <c r="D460" s="216"/>
      <c r="E460" s="216"/>
      <c r="F460" s="216"/>
      <c r="G460" s="216"/>
      <c r="H460" s="216"/>
      <c r="I460" s="216"/>
      <c r="J460" s="216"/>
      <c r="K460" s="216"/>
      <c r="L460" s="216"/>
      <c r="M460" s="216"/>
      <c r="N460" s="216"/>
      <c r="O460" s="216"/>
      <c r="P460" s="216"/>
      <c r="Q460" s="216"/>
      <c r="R460" s="216"/>
      <c r="S460" s="216"/>
      <c r="T460" s="216"/>
      <c r="U460" s="216"/>
      <c r="V460" s="216"/>
      <c r="W460" s="216"/>
      <c r="X460" s="216"/>
      <c r="Y460" s="216"/>
      <c r="Z460" s="216"/>
      <c r="AA460" s="216"/>
      <c r="AB460" s="216"/>
      <c r="AC460" s="216"/>
      <c r="AD460" s="216"/>
    </row>
    <row r="461" ht="15.75" customHeight="1">
      <c r="A461" s="216"/>
      <c r="B461" s="216"/>
      <c r="C461" s="216"/>
      <c r="D461" s="216"/>
      <c r="E461" s="216"/>
      <c r="F461" s="216"/>
      <c r="G461" s="216"/>
      <c r="H461" s="216"/>
      <c r="I461" s="216"/>
      <c r="J461" s="216"/>
      <c r="K461" s="216"/>
      <c r="L461" s="216"/>
      <c r="M461" s="216"/>
      <c r="N461" s="216"/>
      <c r="O461" s="216"/>
      <c r="P461" s="216"/>
      <c r="Q461" s="216"/>
      <c r="R461" s="216"/>
      <c r="S461" s="216"/>
      <c r="T461" s="216"/>
      <c r="U461" s="216"/>
      <c r="V461" s="216"/>
      <c r="W461" s="216"/>
      <c r="X461" s="216"/>
      <c r="Y461" s="216"/>
      <c r="Z461" s="216"/>
      <c r="AA461" s="216"/>
      <c r="AB461" s="216"/>
      <c r="AC461" s="216"/>
      <c r="AD461" s="216"/>
    </row>
    <row r="462" ht="15.75" customHeight="1">
      <c r="A462" s="216"/>
      <c r="B462" s="216"/>
      <c r="C462" s="216"/>
      <c r="D462" s="216"/>
      <c r="E462" s="216"/>
      <c r="F462" s="216"/>
      <c r="G462" s="216"/>
      <c r="H462" s="216"/>
      <c r="I462" s="216"/>
      <c r="J462" s="216"/>
      <c r="K462" s="216"/>
      <c r="L462" s="216"/>
      <c r="M462" s="216"/>
      <c r="N462" s="216"/>
      <c r="O462" s="216"/>
      <c r="P462" s="216"/>
      <c r="Q462" s="216"/>
      <c r="R462" s="216"/>
      <c r="S462" s="216"/>
      <c r="T462" s="216"/>
      <c r="U462" s="216"/>
      <c r="V462" s="216"/>
      <c r="W462" s="216"/>
      <c r="X462" s="216"/>
      <c r="Y462" s="216"/>
      <c r="Z462" s="216"/>
      <c r="AA462" s="216"/>
      <c r="AB462" s="216"/>
      <c r="AC462" s="216"/>
      <c r="AD462" s="216"/>
    </row>
    <row r="463" ht="15.75" customHeight="1">
      <c r="A463" s="216"/>
      <c r="B463" s="216"/>
      <c r="C463" s="216"/>
      <c r="D463" s="216"/>
      <c r="E463" s="216"/>
      <c r="F463" s="216"/>
      <c r="G463" s="216"/>
      <c r="H463" s="216"/>
      <c r="I463" s="216"/>
      <c r="J463" s="216"/>
      <c r="K463" s="216"/>
      <c r="L463" s="216"/>
      <c r="M463" s="216"/>
      <c r="N463" s="216"/>
      <c r="O463" s="216"/>
      <c r="P463" s="216"/>
      <c r="Q463" s="216"/>
      <c r="R463" s="216"/>
      <c r="S463" s="216"/>
      <c r="T463" s="216"/>
      <c r="U463" s="216"/>
      <c r="V463" s="216"/>
      <c r="W463" s="216"/>
      <c r="X463" s="216"/>
      <c r="Y463" s="216"/>
      <c r="Z463" s="216"/>
      <c r="AA463" s="216"/>
      <c r="AB463" s="216"/>
      <c r="AC463" s="216"/>
      <c r="AD463" s="216"/>
    </row>
    <row r="464" ht="15.75" customHeight="1">
      <c r="A464" s="216"/>
      <c r="B464" s="216"/>
      <c r="C464" s="216"/>
      <c r="D464" s="216"/>
      <c r="E464" s="216"/>
      <c r="F464" s="216"/>
      <c r="G464" s="216"/>
      <c r="H464" s="216"/>
      <c r="I464" s="216"/>
      <c r="J464" s="216"/>
      <c r="K464" s="216"/>
      <c r="L464" s="216"/>
      <c r="M464" s="216"/>
      <c r="N464" s="216"/>
      <c r="O464" s="216"/>
      <c r="P464" s="216"/>
      <c r="Q464" s="216"/>
      <c r="R464" s="216"/>
      <c r="S464" s="216"/>
      <c r="T464" s="216"/>
      <c r="U464" s="216"/>
      <c r="V464" s="216"/>
      <c r="W464" s="216"/>
      <c r="X464" s="216"/>
      <c r="Y464" s="216"/>
      <c r="Z464" s="216"/>
      <c r="AA464" s="216"/>
      <c r="AB464" s="216"/>
      <c r="AC464" s="216"/>
      <c r="AD464" s="216"/>
    </row>
    <row r="465" ht="15.75" customHeight="1">
      <c r="A465" s="216"/>
      <c r="B465" s="216"/>
      <c r="C465" s="216"/>
      <c r="D465" s="216"/>
      <c r="E465" s="216"/>
      <c r="F465" s="216"/>
      <c r="G465" s="216"/>
      <c r="H465" s="216"/>
      <c r="I465" s="216"/>
      <c r="J465" s="216"/>
      <c r="K465" s="216"/>
      <c r="L465" s="216"/>
      <c r="M465" s="216"/>
      <c r="N465" s="216"/>
      <c r="O465" s="216"/>
      <c r="P465" s="216"/>
      <c r="Q465" s="216"/>
      <c r="R465" s="216"/>
      <c r="S465" s="216"/>
      <c r="T465" s="216"/>
      <c r="U465" s="216"/>
      <c r="V465" s="216"/>
      <c r="W465" s="216"/>
      <c r="X465" s="216"/>
      <c r="Y465" s="216"/>
      <c r="Z465" s="216"/>
      <c r="AA465" s="216"/>
      <c r="AB465" s="216"/>
      <c r="AC465" s="216"/>
      <c r="AD465" s="216"/>
    </row>
    <row r="466" ht="15.75" customHeight="1">
      <c r="A466" s="216"/>
      <c r="B466" s="216"/>
      <c r="C466" s="216"/>
      <c r="D466" s="216"/>
      <c r="E466" s="216"/>
      <c r="F466" s="216"/>
      <c r="G466" s="216"/>
      <c r="H466" s="216"/>
      <c r="I466" s="216"/>
      <c r="J466" s="216"/>
      <c r="K466" s="216"/>
      <c r="L466" s="216"/>
      <c r="M466" s="216"/>
      <c r="N466" s="216"/>
      <c r="O466" s="216"/>
      <c r="P466" s="216"/>
      <c r="Q466" s="216"/>
      <c r="R466" s="216"/>
      <c r="S466" s="216"/>
      <c r="T466" s="216"/>
      <c r="U466" s="216"/>
      <c r="V466" s="216"/>
      <c r="W466" s="216"/>
      <c r="X466" s="216"/>
      <c r="Y466" s="216"/>
      <c r="Z466" s="216"/>
      <c r="AA466" s="216"/>
      <c r="AB466" s="216"/>
      <c r="AC466" s="216"/>
      <c r="AD466" s="216"/>
    </row>
    <row r="467" ht="15.75" customHeight="1">
      <c r="A467" s="216"/>
      <c r="B467" s="216"/>
      <c r="C467" s="216"/>
      <c r="D467" s="216"/>
      <c r="E467" s="216"/>
      <c r="F467" s="216"/>
      <c r="G467" s="216"/>
      <c r="H467" s="216"/>
      <c r="I467" s="216"/>
      <c r="J467" s="216"/>
      <c r="K467" s="216"/>
      <c r="L467" s="216"/>
      <c r="M467" s="216"/>
      <c r="N467" s="216"/>
      <c r="O467" s="216"/>
      <c r="P467" s="216"/>
      <c r="Q467" s="216"/>
      <c r="R467" s="216"/>
      <c r="S467" s="216"/>
      <c r="T467" s="216"/>
      <c r="U467" s="216"/>
      <c r="V467" s="216"/>
      <c r="W467" s="216"/>
      <c r="X467" s="216"/>
      <c r="Y467" s="216"/>
      <c r="Z467" s="216"/>
      <c r="AA467" s="216"/>
      <c r="AB467" s="216"/>
      <c r="AC467" s="216"/>
      <c r="AD467" s="216"/>
    </row>
    <row r="468" ht="15.75" customHeight="1">
      <c r="A468" s="216"/>
      <c r="B468" s="216"/>
      <c r="C468" s="216"/>
      <c r="D468" s="216"/>
      <c r="E468" s="216"/>
      <c r="F468" s="216"/>
      <c r="G468" s="216"/>
      <c r="H468" s="216"/>
      <c r="I468" s="216"/>
      <c r="J468" s="216"/>
      <c r="K468" s="216"/>
      <c r="L468" s="216"/>
      <c r="M468" s="216"/>
      <c r="N468" s="216"/>
      <c r="O468" s="216"/>
      <c r="P468" s="216"/>
      <c r="Q468" s="216"/>
      <c r="R468" s="216"/>
      <c r="S468" s="216"/>
      <c r="T468" s="216"/>
      <c r="U468" s="216"/>
      <c r="V468" s="216"/>
      <c r="W468" s="216"/>
      <c r="X468" s="216"/>
      <c r="Y468" s="216"/>
      <c r="Z468" s="216"/>
      <c r="AA468" s="216"/>
      <c r="AB468" s="216"/>
      <c r="AC468" s="216"/>
      <c r="AD468" s="216"/>
    </row>
    <row r="469" ht="15.75" customHeight="1">
      <c r="A469" s="216"/>
      <c r="B469" s="216"/>
      <c r="C469" s="216"/>
      <c r="D469" s="216"/>
      <c r="E469" s="216"/>
      <c r="F469" s="216"/>
      <c r="G469" s="216"/>
      <c r="H469" s="216"/>
      <c r="I469" s="216"/>
      <c r="J469" s="216"/>
      <c r="K469" s="216"/>
      <c r="L469" s="216"/>
      <c r="M469" s="216"/>
      <c r="N469" s="216"/>
      <c r="O469" s="216"/>
      <c r="P469" s="216"/>
      <c r="Q469" s="216"/>
      <c r="R469" s="216"/>
      <c r="S469" s="216"/>
      <c r="T469" s="216"/>
      <c r="U469" s="216"/>
      <c r="V469" s="216"/>
      <c r="W469" s="216"/>
      <c r="X469" s="216"/>
      <c r="Y469" s="216"/>
      <c r="Z469" s="216"/>
      <c r="AA469" s="216"/>
      <c r="AB469" s="216"/>
      <c r="AC469" s="216"/>
      <c r="AD469" s="216"/>
    </row>
    <row r="470" ht="15.75" customHeight="1">
      <c r="A470" s="216"/>
      <c r="B470" s="216"/>
      <c r="C470" s="216"/>
      <c r="D470" s="216"/>
      <c r="E470" s="216"/>
      <c r="F470" s="216"/>
      <c r="G470" s="216"/>
      <c r="H470" s="216"/>
      <c r="I470" s="216"/>
      <c r="J470" s="216"/>
      <c r="K470" s="216"/>
      <c r="L470" s="216"/>
      <c r="M470" s="216"/>
      <c r="N470" s="216"/>
      <c r="O470" s="216"/>
      <c r="P470" s="216"/>
      <c r="Q470" s="216"/>
      <c r="R470" s="216"/>
      <c r="S470" s="216"/>
      <c r="T470" s="216"/>
      <c r="U470" s="216"/>
      <c r="V470" s="216"/>
      <c r="W470" s="216"/>
      <c r="X470" s="216"/>
      <c r="Y470" s="216"/>
      <c r="Z470" s="216"/>
      <c r="AA470" s="216"/>
      <c r="AB470" s="216"/>
      <c r="AC470" s="216"/>
      <c r="AD470" s="216"/>
    </row>
    <row r="471" ht="15.75" customHeight="1">
      <c r="A471" s="216"/>
      <c r="B471" s="216"/>
      <c r="C471" s="216"/>
      <c r="D471" s="216"/>
      <c r="E471" s="216"/>
      <c r="F471" s="216"/>
      <c r="G471" s="216"/>
      <c r="H471" s="216"/>
      <c r="I471" s="216"/>
      <c r="J471" s="216"/>
      <c r="K471" s="216"/>
      <c r="L471" s="216"/>
      <c r="M471" s="216"/>
      <c r="N471" s="216"/>
      <c r="O471" s="216"/>
      <c r="P471" s="216"/>
      <c r="Q471" s="216"/>
      <c r="R471" s="216"/>
      <c r="S471" s="216"/>
      <c r="T471" s="216"/>
      <c r="U471" s="216"/>
      <c r="V471" s="216"/>
      <c r="W471" s="216"/>
      <c r="X471" s="216"/>
      <c r="Y471" s="216"/>
      <c r="Z471" s="216"/>
      <c r="AA471" s="216"/>
      <c r="AB471" s="216"/>
      <c r="AC471" s="216"/>
      <c r="AD471" s="216"/>
    </row>
    <row r="472" ht="15.75" customHeight="1">
      <c r="A472" s="216"/>
      <c r="B472" s="216"/>
      <c r="C472" s="216"/>
      <c r="D472" s="216"/>
      <c r="E472" s="216"/>
      <c r="F472" s="216"/>
      <c r="G472" s="216"/>
      <c r="H472" s="216"/>
      <c r="I472" s="216"/>
      <c r="J472" s="216"/>
      <c r="K472" s="216"/>
      <c r="L472" s="216"/>
      <c r="M472" s="216"/>
      <c r="N472" s="216"/>
      <c r="O472" s="216"/>
      <c r="P472" s="216"/>
      <c r="Q472" s="216"/>
      <c r="R472" s="216"/>
      <c r="S472" s="216"/>
      <c r="T472" s="216"/>
      <c r="U472" s="216"/>
      <c r="V472" s="216"/>
      <c r="W472" s="216"/>
      <c r="X472" s="216"/>
      <c r="Y472" s="216"/>
      <c r="Z472" s="216"/>
      <c r="AA472" s="216"/>
      <c r="AB472" s="216"/>
      <c r="AC472" s="216"/>
      <c r="AD472" s="216"/>
    </row>
    <row r="473" ht="15.75" customHeight="1">
      <c r="A473" s="216"/>
      <c r="B473" s="216"/>
      <c r="C473" s="216"/>
      <c r="D473" s="216"/>
      <c r="E473" s="216"/>
      <c r="F473" s="216"/>
      <c r="G473" s="216"/>
      <c r="H473" s="216"/>
      <c r="I473" s="216"/>
      <c r="J473" s="216"/>
      <c r="K473" s="216"/>
      <c r="L473" s="216"/>
      <c r="M473" s="216"/>
      <c r="N473" s="216"/>
      <c r="O473" s="216"/>
      <c r="P473" s="216"/>
      <c r="Q473" s="216"/>
      <c r="R473" s="216"/>
      <c r="S473" s="216"/>
      <c r="T473" s="216"/>
      <c r="U473" s="216"/>
      <c r="V473" s="216"/>
      <c r="W473" s="216"/>
      <c r="X473" s="216"/>
      <c r="Y473" s="216"/>
      <c r="Z473" s="216"/>
      <c r="AA473" s="216"/>
      <c r="AB473" s="216"/>
      <c r="AC473" s="216"/>
      <c r="AD473" s="216"/>
    </row>
    <row r="474" ht="15.75" customHeight="1">
      <c r="A474" s="216"/>
      <c r="B474" s="216"/>
      <c r="C474" s="216"/>
      <c r="D474" s="216"/>
      <c r="E474" s="216"/>
      <c r="F474" s="216"/>
      <c r="G474" s="216"/>
      <c r="H474" s="216"/>
      <c r="I474" s="216"/>
      <c r="J474" s="216"/>
      <c r="K474" s="216"/>
      <c r="L474" s="216"/>
      <c r="M474" s="216"/>
      <c r="N474" s="216"/>
      <c r="O474" s="216"/>
      <c r="P474" s="216"/>
      <c r="Q474" s="216"/>
      <c r="R474" s="216"/>
      <c r="S474" s="216"/>
      <c r="T474" s="216"/>
      <c r="U474" s="216"/>
      <c r="V474" s="216"/>
      <c r="W474" s="216"/>
      <c r="X474" s="216"/>
      <c r="Y474" s="216"/>
      <c r="Z474" s="216"/>
      <c r="AA474" s="216"/>
      <c r="AB474" s="216"/>
      <c r="AC474" s="216"/>
      <c r="AD474" s="216"/>
    </row>
    <row r="475" ht="15.75" customHeight="1">
      <c r="A475" s="216"/>
      <c r="B475" s="216"/>
      <c r="C475" s="216"/>
      <c r="D475" s="216"/>
      <c r="E475" s="216"/>
      <c r="F475" s="216"/>
      <c r="G475" s="216"/>
      <c r="H475" s="216"/>
      <c r="I475" s="216"/>
      <c r="J475" s="216"/>
      <c r="K475" s="216"/>
      <c r="L475" s="216"/>
      <c r="M475" s="216"/>
      <c r="N475" s="216"/>
      <c r="O475" s="216"/>
      <c r="P475" s="216"/>
      <c r="Q475" s="216"/>
      <c r="R475" s="216"/>
      <c r="S475" s="216"/>
      <c r="T475" s="216"/>
      <c r="U475" s="216"/>
      <c r="V475" s="216"/>
      <c r="W475" s="216"/>
      <c r="X475" s="216"/>
      <c r="Y475" s="216"/>
      <c r="Z475" s="216"/>
      <c r="AA475" s="216"/>
      <c r="AB475" s="216"/>
      <c r="AC475" s="216"/>
      <c r="AD475" s="216"/>
    </row>
    <row r="476" ht="15.75" customHeight="1">
      <c r="A476" s="216"/>
      <c r="B476" s="216"/>
      <c r="C476" s="216"/>
      <c r="D476" s="216"/>
      <c r="E476" s="216"/>
      <c r="F476" s="216"/>
      <c r="G476" s="216"/>
      <c r="H476" s="216"/>
      <c r="I476" s="216"/>
      <c r="J476" s="216"/>
      <c r="K476" s="216"/>
      <c r="L476" s="216"/>
      <c r="M476" s="216"/>
      <c r="N476" s="216"/>
      <c r="O476" s="216"/>
      <c r="P476" s="216"/>
      <c r="Q476" s="216"/>
      <c r="R476" s="216"/>
      <c r="S476" s="216"/>
      <c r="T476" s="216"/>
      <c r="U476" s="216"/>
      <c r="V476" s="216"/>
      <c r="W476" s="216"/>
      <c r="X476" s="216"/>
      <c r="Y476" s="216"/>
      <c r="Z476" s="216"/>
      <c r="AA476" s="216"/>
      <c r="AB476" s="216"/>
      <c r="AC476" s="216"/>
      <c r="AD476" s="216"/>
    </row>
    <row r="477" ht="15.75" customHeight="1">
      <c r="A477" s="216"/>
      <c r="B477" s="216"/>
      <c r="C477" s="216"/>
      <c r="D477" s="216"/>
      <c r="E477" s="216"/>
      <c r="F477" s="216"/>
      <c r="G477" s="216"/>
      <c r="H477" s="216"/>
      <c r="I477" s="216"/>
      <c r="J477" s="216"/>
      <c r="K477" s="216"/>
      <c r="L477" s="216"/>
      <c r="M477" s="216"/>
      <c r="N477" s="216"/>
      <c r="O477" s="216"/>
      <c r="P477" s="216"/>
      <c r="Q477" s="216"/>
      <c r="R477" s="216"/>
      <c r="S477" s="216"/>
      <c r="T477" s="216"/>
      <c r="U477" s="216"/>
      <c r="V477" s="216"/>
      <c r="W477" s="216"/>
      <c r="X477" s="216"/>
      <c r="Y477" s="216"/>
      <c r="Z477" s="216"/>
      <c r="AA477" s="216"/>
      <c r="AB477" s="216"/>
      <c r="AC477" s="216"/>
      <c r="AD477" s="216"/>
    </row>
    <row r="478" ht="15.75" customHeight="1">
      <c r="A478" s="216"/>
      <c r="B478" s="216"/>
      <c r="C478" s="216"/>
      <c r="D478" s="216"/>
      <c r="E478" s="216"/>
      <c r="F478" s="216"/>
      <c r="G478" s="216"/>
      <c r="H478" s="216"/>
      <c r="I478" s="216"/>
      <c r="J478" s="216"/>
      <c r="K478" s="216"/>
      <c r="L478" s="216"/>
      <c r="M478" s="216"/>
      <c r="N478" s="216"/>
      <c r="O478" s="216"/>
      <c r="P478" s="216"/>
      <c r="Q478" s="216"/>
      <c r="R478" s="216"/>
      <c r="S478" s="216"/>
      <c r="T478" s="216"/>
      <c r="U478" s="216"/>
      <c r="V478" s="216"/>
      <c r="W478" s="216"/>
      <c r="X478" s="216"/>
      <c r="Y478" s="216"/>
      <c r="Z478" s="216"/>
      <c r="AA478" s="216"/>
      <c r="AB478" s="216"/>
      <c r="AC478" s="216"/>
      <c r="AD478" s="216"/>
    </row>
    <row r="479" ht="15.75" customHeight="1">
      <c r="A479" s="216"/>
      <c r="B479" s="216"/>
      <c r="C479" s="216"/>
      <c r="D479" s="216"/>
      <c r="E479" s="216"/>
      <c r="F479" s="216"/>
      <c r="G479" s="216"/>
      <c r="H479" s="216"/>
      <c r="I479" s="216"/>
      <c r="J479" s="216"/>
      <c r="K479" s="216"/>
      <c r="L479" s="216"/>
      <c r="M479" s="216"/>
      <c r="N479" s="216"/>
      <c r="O479" s="216"/>
      <c r="P479" s="216"/>
      <c r="Q479" s="216"/>
      <c r="R479" s="216"/>
      <c r="S479" s="216"/>
      <c r="T479" s="216"/>
      <c r="U479" s="216"/>
      <c r="V479" s="216"/>
      <c r="W479" s="216"/>
      <c r="X479" s="216"/>
      <c r="Y479" s="216"/>
      <c r="Z479" s="216"/>
      <c r="AA479" s="216"/>
      <c r="AB479" s="216"/>
      <c r="AC479" s="216"/>
      <c r="AD479" s="216"/>
    </row>
    <row r="480" ht="15.75" customHeight="1">
      <c r="A480" s="216"/>
      <c r="B480" s="216"/>
      <c r="C480" s="216"/>
      <c r="D480" s="216"/>
      <c r="E480" s="216"/>
      <c r="F480" s="216"/>
      <c r="G480" s="216"/>
      <c r="H480" s="216"/>
      <c r="I480" s="216"/>
      <c r="J480" s="216"/>
      <c r="K480" s="216"/>
      <c r="L480" s="216"/>
      <c r="M480" s="216"/>
      <c r="N480" s="216"/>
      <c r="O480" s="216"/>
      <c r="P480" s="216"/>
      <c r="Q480" s="216"/>
      <c r="R480" s="216"/>
      <c r="S480" s="216"/>
      <c r="T480" s="216"/>
      <c r="U480" s="216"/>
      <c r="V480" s="216"/>
      <c r="W480" s="216"/>
      <c r="X480" s="216"/>
      <c r="Y480" s="216"/>
      <c r="Z480" s="216"/>
      <c r="AA480" s="216"/>
      <c r="AB480" s="216"/>
      <c r="AC480" s="216"/>
      <c r="AD480" s="216"/>
    </row>
    <row r="481" ht="15.75" customHeight="1">
      <c r="A481" s="216"/>
      <c r="B481" s="216"/>
      <c r="C481" s="216"/>
      <c r="D481" s="216"/>
      <c r="E481" s="216"/>
      <c r="F481" s="216"/>
      <c r="G481" s="216"/>
      <c r="H481" s="216"/>
      <c r="I481" s="216"/>
      <c r="J481" s="216"/>
      <c r="K481" s="216"/>
      <c r="L481" s="216"/>
      <c r="M481" s="216"/>
      <c r="N481" s="216"/>
      <c r="O481" s="216"/>
      <c r="P481" s="216"/>
      <c r="Q481" s="216"/>
      <c r="R481" s="216"/>
      <c r="S481" s="216"/>
      <c r="T481" s="216"/>
      <c r="U481" s="216"/>
      <c r="V481" s="216"/>
      <c r="W481" s="216"/>
      <c r="X481" s="216"/>
      <c r="Y481" s="216"/>
      <c r="Z481" s="216"/>
      <c r="AA481" s="216"/>
      <c r="AB481" s="216"/>
      <c r="AC481" s="216"/>
      <c r="AD481" s="216"/>
    </row>
    <row r="482" ht="15.75" customHeight="1">
      <c r="A482" s="216"/>
      <c r="B482" s="216"/>
      <c r="C482" s="216"/>
      <c r="D482" s="216"/>
      <c r="E482" s="216"/>
      <c r="F482" s="216"/>
      <c r="G482" s="216"/>
      <c r="H482" s="216"/>
      <c r="I482" s="216"/>
      <c r="J482" s="216"/>
      <c r="K482" s="216"/>
      <c r="L482" s="216"/>
      <c r="M482" s="216"/>
      <c r="N482" s="216"/>
      <c r="O482" s="216"/>
      <c r="P482" s="216"/>
      <c r="Q482" s="216"/>
      <c r="R482" s="216"/>
      <c r="S482" s="216"/>
      <c r="T482" s="216"/>
      <c r="U482" s="216"/>
      <c r="V482" s="216"/>
      <c r="W482" s="216"/>
      <c r="X482" s="216"/>
      <c r="Y482" s="216"/>
      <c r="Z482" s="216"/>
      <c r="AA482" s="216"/>
      <c r="AB482" s="216"/>
      <c r="AC482" s="216"/>
      <c r="AD482" s="216"/>
    </row>
    <row r="483" ht="15.75" customHeight="1">
      <c r="A483" s="216"/>
      <c r="B483" s="216"/>
      <c r="C483" s="216"/>
      <c r="D483" s="216"/>
      <c r="E483" s="216"/>
      <c r="F483" s="216"/>
      <c r="G483" s="216"/>
      <c r="H483" s="216"/>
      <c r="I483" s="216"/>
      <c r="J483" s="216"/>
      <c r="K483" s="216"/>
      <c r="L483" s="216"/>
      <c r="M483" s="216"/>
      <c r="N483" s="216"/>
      <c r="O483" s="216"/>
      <c r="P483" s="216"/>
      <c r="Q483" s="216"/>
      <c r="R483" s="216"/>
      <c r="S483" s="216"/>
      <c r="T483" s="216"/>
      <c r="U483" s="216"/>
      <c r="V483" s="216"/>
      <c r="W483" s="216"/>
      <c r="X483" s="216"/>
      <c r="Y483" s="216"/>
      <c r="Z483" s="216"/>
      <c r="AA483" s="216"/>
      <c r="AB483" s="216"/>
      <c r="AC483" s="216"/>
      <c r="AD483" s="216"/>
    </row>
    <row r="484" ht="15.75" customHeight="1">
      <c r="A484" s="216"/>
      <c r="B484" s="216"/>
      <c r="C484" s="216"/>
      <c r="D484" s="216"/>
      <c r="E484" s="216"/>
      <c r="F484" s="216"/>
      <c r="G484" s="216"/>
      <c r="H484" s="216"/>
      <c r="I484" s="216"/>
      <c r="J484" s="216"/>
      <c r="K484" s="216"/>
      <c r="L484" s="216"/>
      <c r="M484" s="216"/>
      <c r="N484" s="216"/>
      <c r="O484" s="216"/>
      <c r="P484" s="216"/>
      <c r="Q484" s="216"/>
      <c r="R484" s="216"/>
      <c r="S484" s="216"/>
      <c r="T484" s="216"/>
      <c r="U484" s="216"/>
      <c r="V484" s="216"/>
      <c r="W484" s="216"/>
      <c r="X484" s="216"/>
      <c r="Y484" s="216"/>
      <c r="Z484" s="216"/>
      <c r="AA484" s="216"/>
      <c r="AB484" s="216"/>
      <c r="AC484" s="216"/>
      <c r="AD484" s="216"/>
    </row>
    <row r="485" ht="15.75" customHeight="1">
      <c r="A485" s="216"/>
      <c r="B485" s="216"/>
      <c r="C485" s="216"/>
      <c r="D485" s="216"/>
      <c r="E485" s="216"/>
      <c r="F485" s="216"/>
      <c r="G485" s="216"/>
      <c r="H485" s="216"/>
      <c r="I485" s="216"/>
      <c r="J485" s="216"/>
      <c r="K485" s="216"/>
      <c r="L485" s="216"/>
      <c r="M485" s="216"/>
      <c r="N485" s="216"/>
      <c r="O485" s="216"/>
      <c r="P485" s="216"/>
      <c r="Q485" s="216"/>
      <c r="R485" s="216"/>
      <c r="S485" s="216"/>
      <c r="T485" s="216"/>
      <c r="U485" s="216"/>
      <c r="V485" s="216"/>
      <c r="W485" s="216"/>
      <c r="X485" s="216"/>
      <c r="Y485" s="216"/>
      <c r="Z485" s="216"/>
      <c r="AA485" s="216"/>
      <c r="AB485" s="216"/>
      <c r="AC485" s="216"/>
      <c r="AD485" s="216"/>
    </row>
    <row r="486" ht="15.75" customHeight="1">
      <c r="A486" s="216"/>
      <c r="B486" s="216"/>
      <c r="C486" s="216"/>
      <c r="D486" s="216"/>
      <c r="E486" s="216"/>
      <c r="F486" s="216"/>
      <c r="G486" s="216"/>
      <c r="H486" s="216"/>
      <c r="I486" s="216"/>
      <c r="J486" s="216"/>
      <c r="K486" s="216"/>
      <c r="L486" s="216"/>
      <c r="M486" s="216"/>
      <c r="N486" s="216"/>
      <c r="O486" s="216"/>
      <c r="P486" s="216"/>
      <c r="Q486" s="216"/>
      <c r="R486" s="216"/>
      <c r="S486" s="216"/>
      <c r="T486" s="216"/>
      <c r="U486" s="216"/>
      <c r="V486" s="216"/>
      <c r="W486" s="216"/>
      <c r="X486" s="216"/>
      <c r="Y486" s="216"/>
      <c r="Z486" s="216"/>
      <c r="AA486" s="216"/>
      <c r="AB486" s="216"/>
      <c r="AC486" s="216"/>
      <c r="AD486" s="216"/>
    </row>
    <row r="487" ht="15.75" customHeight="1">
      <c r="A487" s="216"/>
      <c r="B487" s="216"/>
      <c r="C487" s="216"/>
      <c r="D487" s="216"/>
      <c r="E487" s="216"/>
      <c r="F487" s="216"/>
      <c r="G487" s="216"/>
      <c r="H487" s="216"/>
      <c r="I487" s="216"/>
      <c r="J487" s="216"/>
      <c r="K487" s="216"/>
      <c r="L487" s="216"/>
      <c r="M487" s="216"/>
      <c r="N487" s="216"/>
      <c r="O487" s="216"/>
      <c r="P487" s="216"/>
      <c r="Q487" s="216"/>
      <c r="R487" s="216"/>
      <c r="S487" s="216"/>
      <c r="T487" s="216"/>
      <c r="U487" s="216"/>
      <c r="V487" s="216"/>
      <c r="W487" s="216"/>
      <c r="X487" s="216"/>
      <c r="Y487" s="216"/>
      <c r="Z487" s="216"/>
      <c r="AA487" s="216"/>
      <c r="AB487" s="216"/>
      <c r="AC487" s="216"/>
      <c r="AD487" s="216"/>
    </row>
    <row r="488" ht="15.75" customHeight="1">
      <c r="A488" s="216"/>
      <c r="B488" s="216"/>
      <c r="C488" s="216"/>
      <c r="D488" s="216"/>
      <c r="E488" s="216"/>
      <c r="F488" s="216"/>
      <c r="G488" s="216"/>
      <c r="H488" s="216"/>
      <c r="I488" s="216"/>
      <c r="J488" s="216"/>
      <c r="K488" s="216"/>
      <c r="L488" s="216"/>
      <c r="M488" s="216"/>
      <c r="N488" s="216"/>
      <c r="O488" s="216"/>
      <c r="P488" s="216"/>
      <c r="Q488" s="216"/>
      <c r="R488" s="216"/>
      <c r="S488" s="216"/>
      <c r="T488" s="216"/>
      <c r="U488" s="216"/>
      <c r="V488" s="216"/>
      <c r="W488" s="216"/>
      <c r="X488" s="216"/>
      <c r="Y488" s="216"/>
      <c r="Z488" s="216"/>
      <c r="AA488" s="216"/>
      <c r="AB488" s="216"/>
      <c r="AC488" s="216"/>
      <c r="AD488" s="216"/>
    </row>
    <row r="489" ht="15.75" customHeight="1">
      <c r="A489" s="216"/>
      <c r="B489" s="216"/>
      <c r="C489" s="216"/>
      <c r="D489" s="216"/>
      <c r="E489" s="216"/>
      <c r="F489" s="216"/>
      <c r="G489" s="216"/>
      <c r="H489" s="216"/>
      <c r="I489" s="216"/>
      <c r="J489" s="216"/>
      <c r="K489" s="216"/>
      <c r="L489" s="216"/>
      <c r="M489" s="216"/>
      <c r="N489" s="216"/>
      <c r="O489" s="216"/>
      <c r="P489" s="216"/>
      <c r="Q489" s="216"/>
      <c r="R489" s="216"/>
      <c r="S489" s="216"/>
      <c r="T489" s="216"/>
      <c r="U489" s="216"/>
      <c r="V489" s="216"/>
      <c r="W489" s="216"/>
      <c r="X489" s="216"/>
      <c r="Y489" s="216"/>
      <c r="Z489" s="216"/>
      <c r="AA489" s="216"/>
      <c r="AB489" s="216"/>
      <c r="AC489" s="216"/>
      <c r="AD489" s="216"/>
    </row>
    <row r="490" ht="15.75" customHeight="1">
      <c r="A490" s="216"/>
      <c r="B490" s="216"/>
      <c r="C490" s="216"/>
      <c r="D490" s="216"/>
      <c r="E490" s="216"/>
      <c r="F490" s="216"/>
      <c r="G490" s="216"/>
      <c r="H490" s="216"/>
      <c r="I490" s="216"/>
      <c r="J490" s="216"/>
      <c r="K490" s="216"/>
      <c r="L490" s="216"/>
      <c r="M490" s="216"/>
      <c r="N490" s="216"/>
      <c r="O490" s="216"/>
      <c r="P490" s="216"/>
      <c r="Q490" s="216"/>
      <c r="R490" s="216"/>
      <c r="S490" s="216"/>
      <c r="T490" s="216"/>
      <c r="U490" s="216"/>
      <c r="V490" s="216"/>
      <c r="W490" s="216"/>
      <c r="X490" s="216"/>
      <c r="Y490" s="216"/>
      <c r="Z490" s="216"/>
      <c r="AA490" s="216"/>
      <c r="AB490" s="216"/>
      <c r="AC490" s="216"/>
      <c r="AD490" s="216"/>
    </row>
    <row r="491" ht="15.75" customHeight="1">
      <c r="A491" s="216"/>
      <c r="B491" s="216"/>
      <c r="C491" s="216"/>
      <c r="D491" s="216"/>
      <c r="E491" s="216"/>
      <c r="F491" s="216"/>
      <c r="G491" s="216"/>
      <c r="H491" s="216"/>
      <c r="I491" s="216"/>
      <c r="J491" s="216"/>
      <c r="K491" s="216"/>
      <c r="L491" s="216"/>
      <c r="M491" s="216"/>
      <c r="N491" s="216"/>
      <c r="O491" s="216"/>
      <c r="P491" s="216"/>
      <c r="Q491" s="216"/>
      <c r="R491" s="216"/>
      <c r="S491" s="216"/>
      <c r="T491" s="216"/>
      <c r="U491" s="216"/>
      <c r="V491" s="216"/>
      <c r="W491" s="216"/>
      <c r="X491" s="216"/>
      <c r="Y491" s="216"/>
      <c r="Z491" s="216"/>
      <c r="AA491" s="216"/>
      <c r="AB491" s="216"/>
      <c r="AC491" s="216"/>
      <c r="AD491" s="216"/>
    </row>
    <row r="492" ht="15.75" customHeight="1">
      <c r="A492" s="216"/>
      <c r="B492" s="216"/>
      <c r="C492" s="216"/>
      <c r="D492" s="216"/>
      <c r="E492" s="216"/>
      <c r="F492" s="216"/>
      <c r="G492" s="216"/>
      <c r="H492" s="216"/>
      <c r="I492" s="216"/>
      <c r="J492" s="216"/>
      <c r="K492" s="216"/>
      <c r="L492" s="216"/>
      <c r="M492" s="216"/>
      <c r="N492" s="216"/>
      <c r="O492" s="216"/>
      <c r="P492" s="216"/>
      <c r="Q492" s="216"/>
      <c r="R492" s="216"/>
      <c r="S492" s="216"/>
      <c r="T492" s="216"/>
      <c r="U492" s="216"/>
      <c r="V492" s="216"/>
      <c r="W492" s="216"/>
      <c r="X492" s="216"/>
      <c r="Y492" s="216"/>
      <c r="Z492" s="216"/>
      <c r="AA492" s="216"/>
      <c r="AB492" s="216"/>
      <c r="AC492" s="216"/>
      <c r="AD492" s="216"/>
    </row>
    <row r="493" ht="15.75" customHeight="1">
      <c r="A493" s="216"/>
      <c r="B493" s="216"/>
      <c r="C493" s="216"/>
      <c r="D493" s="216"/>
      <c r="E493" s="216"/>
      <c r="F493" s="216"/>
      <c r="G493" s="216"/>
      <c r="H493" s="216"/>
      <c r="I493" s="216"/>
      <c r="J493" s="216"/>
      <c r="K493" s="216"/>
      <c r="L493" s="216"/>
      <c r="M493" s="216"/>
      <c r="N493" s="216"/>
      <c r="O493" s="216"/>
      <c r="P493" s="216"/>
      <c r="Q493" s="216"/>
      <c r="R493" s="216"/>
      <c r="S493" s="216"/>
      <c r="T493" s="216"/>
      <c r="U493" s="216"/>
      <c r="V493" s="216"/>
      <c r="W493" s="216"/>
      <c r="X493" s="216"/>
      <c r="Y493" s="216"/>
      <c r="Z493" s="216"/>
      <c r="AA493" s="216"/>
      <c r="AB493" s="216"/>
      <c r="AC493" s="216"/>
      <c r="AD493" s="216"/>
    </row>
    <row r="494" ht="15.75" customHeight="1">
      <c r="A494" s="216"/>
      <c r="B494" s="216"/>
      <c r="C494" s="216"/>
      <c r="D494" s="216"/>
      <c r="E494" s="216"/>
      <c r="F494" s="216"/>
      <c r="G494" s="216"/>
      <c r="H494" s="216"/>
      <c r="I494" s="216"/>
      <c r="J494" s="216"/>
      <c r="K494" s="216"/>
      <c r="L494" s="216"/>
      <c r="M494" s="216"/>
      <c r="N494" s="216"/>
      <c r="O494" s="216"/>
      <c r="P494" s="216"/>
      <c r="Q494" s="216"/>
      <c r="R494" s="216"/>
      <c r="S494" s="216"/>
      <c r="T494" s="216"/>
      <c r="U494" s="216"/>
      <c r="V494" s="216"/>
      <c r="W494" s="216"/>
      <c r="X494" s="216"/>
      <c r="Y494" s="216"/>
      <c r="Z494" s="216"/>
      <c r="AA494" s="216"/>
      <c r="AB494" s="216"/>
      <c r="AC494" s="216"/>
      <c r="AD494" s="216"/>
    </row>
    <row r="495" ht="15.75" customHeight="1">
      <c r="A495" s="216"/>
      <c r="B495" s="216"/>
      <c r="C495" s="216"/>
      <c r="D495" s="216"/>
      <c r="E495" s="216"/>
      <c r="F495" s="216"/>
      <c r="G495" s="216"/>
      <c r="H495" s="216"/>
      <c r="I495" s="216"/>
      <c r="J495" s="216"/>
      <c r="K495" s="216"/>
      <c r="L495" s="216"/>
      <c r="M495" s="216"/>
      <c r="N495" s="216"/>
      <c r="O495" s="216"/>
      <c r="P495" s="216"/>
      <c r="Q495" s="216"/>
      <c r="R495" s="216"/>
      <c r="S495" s="216"/>
      <c r="T495" s="216"/>
      <c r="U495" s="216"/>
      <c r="V495" s="216"/>
      <c r="W495" s="216"/>
      <c r="X495" s="216"/>
      <c r="Y495" s="216"/>
      <c r="Z495" s="216"/>
      <c r="AA495" s="216"/>
      <c r="AB495" s="216"/>
      <c r="AC495" s="216"/>
      <c r="AD495" s="216"/>
    </row>
    <row r="496" ht="15.75" customHeight="1">
      <c r="A496" s="216"/>
      <c r="B496" s="216"/>
      <c r="C496" s="216"/>
      <c r="D496" s="216"/>
      <c r="E496" s="216"/>
      <c r="F496" s="216"/>
      <c r="G496" s="216"/>
      <c r="H496" s="216"/>
      <c r="I496" s="216"/>
      <c r="J496" s="216"/>
      <c r="K496" s="216"/>
      <c r="L496" s="216"/>
      <c r="M496" s="216"/>
      <c r="N496" s="216"/>
      <c r="O496" s="216"/>
      <c r="P496" s="216"/>
      <c r="Q496" s="216"/>
      <c r="R496" s="216"/>
      <c r="S496" s="216"/>
      <c r="T496" s="216"/>
      <c r="U496" s="216"/>
      <c r="V496" s="216"/>
      <c r="W496" s="216"/>
      <c r="X496" s="216"/>
      <c r="Y496" s="216"/>
      <c r="Z496" s="216"/>
      <c r="AA496" s="216"/>
      <c r="AB496" s="216"/>
      <c r="AC496" s="216"/>
      <c r="AD496" s="216"/>
    </row>
    <row r="497" ht="15.75" customHeight="1">
      <c r="A497" s="216"/>
      <c r="B497" s="216"/>
      <c r="C497" s="216"/>
      <c r="D497" s="216"/>
      <c r="E497" s="216"/>
      <c r="F497" s="216"/>
      <c r="G497" s="216"/>
      <c r="H497" s="216"/>
      <c r="I497" s="216"/>
      <c r="J497" s="216"/>
      <c r="K497" s="216"/>
      <c r="L497" s="216"/>
      <c r="M497" s="216"/>
      <c r="N497" s="216"/>
      <c r="O497" s="216"/>
      <c r="P497" s="216"/>
      <c r="Q497" s="216"/>
      <c r="R497" s="216"/>
      <c r="S497" s="216"/>
      <c r="T497" s="216"/>
      <c r="U497" s="216"/>
      <c r="V497" s="216"/>
      <c r="W497" s="216"/>
      <c r="X497" s="216"/>
      <c r="Y497" s="216"/>
      <c r="Z497" s="216"/>
      <c r="AA497" s="216"/>
      <c r="AB497" s="216"/>
      <c r="AC497" s="216"/>
      <c r="AD497" s="216"/>
    </row>
    <row r="498" ht="15.75" customHeight="1">
      <c r="A498" s="216"/>
      <c r="B498" s="216"/>
      <c r="C498" s="216"/>
      <c r="D498" s="216"/>
      <c r="E498" s="216"/>
      <c r="F498" s="216"/>
      <c r="G498" s="216"/>
      <c r="H498" s="216"/>
      <c r="I498" s="216"/>
      <c r="J498" s="216"/>
      <c r="K498" s="216"/>
      <c r="L498" s="216"/>
      <c r="M498" s="216"/>
      <c r="N498" s="216"/>
      <c r="O498" s="216"/>
      <c r="P498" s="216"/>
      <c r="Q498" s="216"/>
      <c r="R498" s="216"/>
      <c r="S498" s="216"/>
      <c r="T498" s="216"/>
      <c r="U498" s="216"/>
      <c r="V498" s="216"/>
      <c r="W498" s="216"/>
      <c r="X498" s="216"/>
      <c r="Y498" s="216"/>
      <c r="Z498" s="216"/>
      <c r="AA498" s="216"/>
      <c r="AB498" s="216"/>
      <c r="AC498" s="216"/>
      <c r="AD498" s="216"/>
    </row>
    <row r="499" ht="15.75" customHeight="1">
      <c r="A499" s="216"/>
      <c r="B499" s="216"/>
      <c r="C499" s="216"/>
      <c r="D499" s="216"/>
      <c r="E499" s="216"/>
      <c r="F499" s="216"/>
      <c r="G499" s="216"/>
      <c r="H499" s="216"/>
      <c r="I499" s="216"/>
      <c r="J499" s="216"/>
      <c r="K499" s="216"/>
      <c r="L499" s="216"/>
      <c r="M499" s="216"/>
      <c r="N499" s="216"/>
      <c r="O499" s="216"/>
      <c r="P499" s="216"/>
      <c r="Q499" s="216"/>
      <c r="R499" s="216"/>
      <c r="S499" s="216"/>
      <c r="T499" s="216"/>
      <c r="U499" s="216"/>
      <c r="V499" s="216"/>
      <c r="W499" s="216"/>
      <c r="X499" s="216"/>
      <c r="Y499" s="216"/>
      <c r="Z499" s="216"/>
      <c r="AA499" s="216"/>
      <c r="AB499" s="216"/>
      <c r="AC499" s="216"/>
      <c r="AD499" s="216"/>
    </row>
    <row r="500" ht="15.75" customHeight="1">
      <c r="A500" s="216"/>
      <c r="B500" s="216"/>
      <c r="C500" s="216"/>
      <c r="D500" s="216"/>
      <c r="E500" s="216"/>
      <c r="F500" s="216"/>
      <c r="G500" s="216"/>
      <c r="H500" s="216"/>
      <c r="I500" s="216"/>
      <c r="J500" s="216"/>
      <c r="K500" s="216"/>
      <c r="L500" s="216"/>
      <c r="M500" s="216"/>
      <c r="N500" s="216"/>
      <c r="O500" s="216"/>
      <c r="P500" s="216"/>
      <c r="Q500" s="216"/>
      <c r="R500" s="216"/>
      <c r="S500" s="216"/>
      <c r="T500" s="216"/>
      <c r="U500" s="216"/>
      <c r="V500" s="216"/>
      <c r="W500" s="216"/>
      <c r="X500" s="216"/>
      <c r="Y500" s="216"/>
      <c r="Z500" s="216"/>
      <c r="AA500" s="216"/>
      <c r="AB500" s="216"/>
      <c r="AC500" s="216"/>
      <c r="AD500" s="216"/>
    </row>
    <row r="501" ht="15.75" customHeight="1">
      <c r="A501" s="216"/>
      <c r="B501" s="216"/>
      <c r="C501" s="216"/>
      <c r="D501" s="216"/>
      <c r="E501" s="216"/>
      <c r="F501" s="216"/>
      <c r="G501" s="216"/>
      <c r="H501" s="216"/>
      <c r="I501" s="216"/>
      <c r="J501" s="216"/>
      <c r="K501" s="216"/>
      <c r="L501" s="216"/>
      <c r="M501" s="216"/>
      <c r="N501" s="216"/>
      <c r="O501" s="216"/>
      <c r="P501" s="216"/>
      <c r="Q501" s="216"/>
      <c r="R501" s="216"/>
      <c r="S501" s="216"/>
      <c r="T501" s="216"/>
      <c r="U501" s="216"/>
      <c r="V501" s="216"/>
      <c r="W501" s="216"/>
      <c r="X501" s="216"/>
      <c r="Y501" s="216"/>
      <c r="Z501" s="216"/>
      <c r="AA501" s="216"/>
      <c r="AB501" s="216"/>
      <c r="AC501" s="216"/>
      <c r="AD501" s="216"/>
    </row>
    <row r="502" ht="15.75" customHeight="1">
      <c r="A502" s="216"/>
      <c r="B502" s="216"/>
      <c r="C502" s="216"/>
      <c r="D502" s="216"/>
      <c r="E502" s="216"/>
      <c r="F502" s="216"/>
      <c r="G502" s="216"/>
      <c r="H502" s="216"/>
      <c r="I502" s="216"/>
      <c r="J502" s="216"/>
      <c r="K502" s="216"/>
      <c r="L502" s="216"/>
      <c r="M502" s="216"/>
      <c r="N502" s="216"/>
      <c r="O502" s="216"/>
      <c r="P502" s="216"/>
      <c r="Q502" s="216"/>
      <c r="R502" s="216"/>
      <c r="S502" s="216"/>
      <c r="T502" s="216"/>
      <c r="U502" s="216"/>
      <c r="V502" s="216"/>
      <c r="W502" s="216"/>
      <c r="X502" s="216"/>
      <c r="Y502" s="216"/>
      <c r="Z502" s="216"/>
      <c r="AA502" s="216"/>
      <c r="AB502" s="216"/>
      <c r="AC502" s="216"/>
      <c r="AD502" s="216"/>
    </row>
    <row r="503" ht="15.75" customHeight="1">
      <c r="A503" s="216"/>
      <c r="B503" s="216"/>
      <c r="C503" s="216"/>
      <c r="D503" s="216"/>
      <c r="E503" s="216"/>
      <c r="F503" s="216"/>
      <c r="G503" s="216"/>
      <c r="H503" s="216"/>
      <c r="I503" s="216"/>
      <c r="J503" s="216"/>
      <c r="K503" s="216"/>
      <c r="L503" s="216"/>
      <c r="M503" s="216"/>
      <c r="N503" s="216"/>
      <c r="O503" s="216"/>
      <c r="P503" s="216"/>
      <c r="Q503" s="216"/>
      <c r="R503" s="216"/>
      <c r="S503" s="216"/>
      <c r="T503" s="216"/>
      <c r="U503" s="216"/>
      <c r="V503" s="216"/>
      <c r="W503" s="216"/>
      <c r="X503" s="216"/>
      <c r="Y503" s="216"/>
      <c r="Z503" s="216"/>
      <c r="AA503" s="216"/>
      <c r="AB503" s="216"/>
      <c r="AC503" s="216"/>
      <c r="AD503" s="216"/>
    </row>
    <row r="504" ht="15.75" customHeight="1">
      <c r="A504" s="216"/>
      <c r="B504" s="216"/>
      <c r="C504" s="216"/>
      <c r="D504" s="216"/>
      <c r="E504" s="216"/>
      <c r="F504" s="216"/>
      <c r="G504" s="216"/>
      <c r="H504" s="216"/>
      <c r="I504" s="216"/>
      <c r="J504" s="216"/>
      <c r="K504" s="216"/>
      <c r="L504" s="216"/>
      <c r="M504" s="216"/>
      <c r="N504" s="216"/>
      <c r="O504" s="216"/>
      <c r="P504" s="216"/>
      <c r="Q504" s="216"/>
      <c r="R504" s="216"/>
      <c r="S504" s="216"/>
      <c r="T504" s="216"/>
      <c r="U504" s="216"/>
      <c r="V504" s="216"/>
      <c r="W504" s="216"/>
      <c r="X504" s="216"/>
      <c r="Y504" s="216"/>
      <c r="Z504" s="216"/>
      <c r="AA504" s="216"/>
      <c r="AB504" s="216"/>
      <c r="AC504" s="216"/>
      <c r="AD504" s="216"/>
    </row>
    <row r="505" ht="15.75" customHeight="1">
      <c r="A505" s="216"/>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c r="AA505" s="216"/>
      <c r="AB505" s="216"/>
      <c r="AC505" s="216"/>
      <c r="AD505" s="216"/>
    </row>
    <row r="506" ht="15.75" customHeight="1">
      <c r="A506" s="216"/>
      <c r="B506" s="216"/>
      <c r="C506" s="216"/>
      <c r="D506" s="216"/>
      <c r="E506" s="216"/>
      <c r="F506" s="216"/>
      <c r="G506" s="216"/>
      <c r="H506" s="216"/>
      <c r="I506" s="216"/>
      <c r="J506" s="216"/>
      <c r="K506" s="216"/>
      <c r="L506" s="216"/>
      <c r="M506" s="216"/>
      <c r="N506" s="216"/>
      <c r="O506" s="216"/>
      <c r="P506" s="216"/>
      <c r="Q506" s="216"/>
      <c r="R506" s="216"/>
      <c r="S506" s="216"/>
      <c r="T506" s="216"/>
      <c r="U506" s="216"/>
      <c r="V506" s="216"/>
      <c r="W506" s="216"/>
      <c r="X506" s="216"/>
      <c r="Y506" s="216"/>
      <c r="Z506" s="216"/>
      <c r="AA506" s="216"/>
      <c r="AB506" s="216"/>
      <c r="AC506" s="216"/>
      <c r="AD506" s="216"/>
    </row>
    <row r="507" ht="15.75" customHeight="1">
      <c r="A507" s="216"/>
      <c r="B507" s="216"/>
      <c r="C507" s="216"/>
      <c r="D507" s="216"/>
      <c r="E507" s="216"/>
      <c r="F507" s="216"/>
      <c r="G507" s="216"/>
      <c r="H507" s="216"/>
      <c r="I507" s="216"/>
      <c r="J507" s="216"/>
      <c r="K507" s="216"/>
      <c r="L507" s="216"/>
      <c r="M507" s="216"/>
      <c r="N507" s="216"/>
      <c r="O507" s="216"/>
      <c r="P507" s="216"/>
      <c r="Q507" s="216"/>
      <c r="R507" s="216"/>
      <c r="S507" s="216"/>
      <c r="T507" s="216"/>
      <c r="U507" s="216"/>
      <c r="V507" s="216"/>
      <c r="W507" s="216"/>
      <c r="X507" s="216"/>
      <c r="Y507" s="216"/>
      <c r="Z507" s="216"/>
      <c r="AA507" s="216"/>
      <c r="AB507" s="216"/>
      <c r="AC507" s="216"/>
      <c r="AD507" s="216"/>
    </row>
    <row r="508" ht="15.75" customHeight="1">
      <c r="A508" s="216"/>
      <c r="B508" s="216"/>
      <c r="C508" s="216"/>
      <c r="D508" s="216"/>
      <c r="E508" s="216"/>
      <c r="F508" s="216"/>
      <c r="G508" s="216"/>
      <c r="H508" s="216"/>
      <c r="I508" s="216"/>
      <c r="J508" s="216"/>
      <c r="K508" s="216"/>
      <c r="L508" s="216"/>
      <c r="M508" s="216"/>
      <c r="N508" s="216"/>
      <c r="O508" s="216"/>
      <c r="P508" s="216"/>
      <c r="Q508" s="216"/>
      <c r="R508" s="216"/>
      <c r="S508" s="216"/>
      <c r="T508" s="216"/>
      <c r="U508" s="216"/>
      <c r="V508" s="216"/>
      <c r="W508" s="216"/>
      <c r="X508" s="216"/>
      <c r="Y508" s="216"/>
      <c r="Z508" s="216"/>
      <c r="AA508" s="216"/>
      <c r="AB508" s="216"/>
      <c r="AC508" s="216"/>
      <c r="AD508" s="216"/>
    </row>
    <row r="509" ht="15.75" customHeight="1">
      <c r="A509" s="216"/>
      <c r="B509" s="216"/>
      <c r="C509" s="216"/>
      <c r="D509" s="216"/>
      <c r="E509" s="216"/>
      <c r="F509" s="216"/>
      <c r="G509" s="216"/>
      <c r="H509" s="216"/>
      <c r="I509" s="216"/>
      <c r="J509" s="216"/>
      <c r="K509" s="216"/>
      <c r="L509" s="216"/>
      <c r="M509" s="216"/>
      <c r="N509" s="216"/>
      <c r="O509" s="216"/>
      <c r="P509" s="216"/>
      <c r="Q509" s="216"/>
      <c r="R509" s="216"/>
      <c r="S509" s="216"/>
      <c r="T509" s="216"/>
      <c r="U509" s="216"/>
      <c r="V509" s="216"/>
      <c r="W509" s="216"/>
      <c r="X509" s="216"/>
      <c r="Y509" s="216"/>
      <c r="Z509" s="216"/>
      <c r="AA509" s="216"/>
      <c r="AB509" s="216"/>
      <c r="AC509" s="216"/>
      <c r="AD509" s="216"/>
    </row>
    <row r="510" ht="15.75" customHeight="1">
      <c r="A510" s="216"/>
      <c r="B510" s="216"/>
      <c r="C510" s="216"/>
      <c r="D510" s="216"/>
      <c r="E510" s="216"/>
      <c r="F510" s="216"/>
      <c r="G510" s="216"/>
      <c r="H510" s="216"/>
      <c r="I510" s="216"/>
      <c r="J510" s="216"/>
      <c r="K510" s="216"/>
      <c r="L510" s="216"/>
      <c r="M510" s="216"/>
      <c r="N510" s="216"/>
      <c r="O510" s="216"/>
      <c r="P510" s="216"/>
      <c r="Q510" s="216"/>
      <c r="R510" s="216"/>
      <c r="S510" s="216"/>
      <c r="T510" s="216"/>
      <c r="U510" s="216"/>
      <c r="V510" s="216"/>
      <c r="W510" s="216"/>
      <c r="X510" s="216"/>
      <c r="Y510" s="216"/>
      <c r="Z510" s="216"/>
      <c r="AA510" s="216"/>
      <c r="AB510" s="216"/>
      <c r="AC510" s="216"/>
      <c r="AD510" s="216"/>
    </row>
    <row r="511" ht="15.75" customHeight="1">
      <c r="A511" s="216"/>
      <c r="B511" s="216"/>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c r="AA511" s="216"/>
      <c r="AB511" s="216"/>
      <c r="AC511" s="216"/>
      <c r="AD511" s="216"/>
    </row>
    <row r="512" ht="15.75" customHeight="1">
      <c r="A512" s="216"/>
      <c r="B512" s="216"/>
      <c r="C512" s="216"/>
      <c r="D512" s="216"/>
      <c r="E512" s="216"/>
      <c r="F512" s="216"/>
      <c r="G512" s="216"/>
      <c r="H512" s="216"/>
      <c r="I512" s="216"/>
      <c r="J512" s="216"/>
      <c r="K512" s="216"/>
      <c r="L512" s="216"/>
      <c r="M512" s="216"/>
      <c r="N512" s="216"/>
      <c r="O512" s="216"/>
      <c r="P512" s="216"/>
      <c r="Q512" s="216"/>
      <c r="R512" s="216"/>
      <c r="S512" s="216"/>
      <c r="T512" s="216"/>
      <c r="U512" s="216"/>
      <c r="V512" s="216"/>
      <c r="W512" s="216"/>
      <c r="X512" s="216"/>
      <c r="Y512" s="216"/>
      <c r="Z512" s="216"/>
      <c r="AA512" s="216"/>
      <c r="AB512" s="216"/>
      <c r="AC512" s="216"/>
      <c r="AD512" s="216"/>
    </row>
    <row r="513" ht="15.75" customHeight="1">
      <c r="A513" s="216"/>
      <c r="B513" s="216"/>
      <c r="C513" s="216"/>
      <c r="D513" s="216"/>
      <c r="E513" s="216"/>
      <c r="F513" s="216"/>
      <c r="G513" s="216"/>
      <c r="H513" s="216"/>
      <c r="I513" s="216"/>
      <c r="J513" s="216"/>
      <c r="K513" s="216"/>
      <c r="L513" s="216"/>
      <c r="M513" s="216"/>
      <c r="N513" s="216"/>
      <c r="O513" s="216"/>
      <c r="P513" s="216"/>
      <c r="Q513" s="216"/>
      <c r="R513" s="216"/>
      <c r="S513" s="216"/>
      <c r="T513" s="216"/>
      <c r="U513" s="216"/>
      <c r="V513" s="216"/>
      <c r="W513" s="216"/>
      <c r="X513" s="216"/>
      <c r="Y513" s="216"/>
      <c r="Z513" s="216"/>
      <c r="AA513" s="216"/>
      <c r="AB513" s="216"/>
      <c r="AC513" s="216"/>
      <c r="AD513" s="216"/>
    </row>
    <row r="514" ht="15.75" customHeight="1">
      <c r="A514" s="216"/>
      <c r="B514" s="216"/>
      <c r="C514" s="216"/>
      <c r="D514" s="216"/>
      <c r="E514" s="216"/>
      <c r="F514" s="216"/>
      <c r="G514" s="216"/>
      <c r="H514" s="216"/>
      <c r="I514" s="216"/>
      <c r="J514" s="216"/>
      <c r="K514" s="216"/>
      <c r="L514" s="216"/>
      <c r="M514" s="216"/>
      <c r="N514" s="216"/>
      <c r="O514" s="216"/>
      <c r="P514" s="216"/>
      <c r="Q514" s="216"/>
      <c r="R514" s="216"/>
      <c r="S514" s="216"/>
      <c r="T514" s="216"/>
      <c r="U514" s="216"/>
      <c r="V514" s="216"/>
      <c r="W514" s="216"/>
      <c r="X514" s="216"/>
      <c r="Y514" s="216"/>
      <c r="Z514" s="216"/>
      <c r="AA514" s="216"/>
      <c r="AB514" s="216"/>
      <c r="AC514" s="216"/>
      <c r="AD514" s="216"/>
    </row>
    <row r="515" ht="15.75" customHeight="1">
      <c r="A515" s="216"/>
      <c r="B515" s="216"/>
      <c r="C515" s="216"/>
      <c r="D515" s="216"/>
      <c r="E515" s="216"/>
      <c r="F515" s="216"/>
      <c r="G515" s="216"/>
      <c r="H515" s="216"/>
      <c r="I515" s="216"/>
      <c r="J515" s="216"/>
      <c r="K515" s="216"/>
      <c r="L515" s="216"/>
      <c r="M515" s="216"/>
      <c r="N515" s="216"/>
      <c r="O515" s="216"/>
      <c r="P515" s="216"/>
      <c r="Q515" s="216"/>
      <c r="R515" s="216"/>
      <c r="S515" s="216"/>
      <c r="T515" s="216"/>
      <c r="U515" s="216"/>
      <c r="V515" s="216"/>
      <c r="W515" s="216"/>
      <c r="X515" s="216"/>
      <c r="Y515" s="216"/>
      <c r="Z515" s="216"/>
      <c r="AA515" s="216"/>
      <c r="AB515" s="216"/>
      <c r="AC515" s="216"/>
      <c r="AD515" s="216"/>
    </row>
    <row r="516" ht="15.75" customHeight="1">
      <c r="A516" s="216"/>
      <c r="B516" s="216"/>
      <c r="C516" s="216"/>
      <c r="D516" s="216"/>
      <c r="E516" s="216"/>
      <c r="F516" s="216"/>
      <c r="G516" s="216"/>
      <c r="H516" s="216"/>
      <c r="I516" s="216"/>
      <c r="J516" s="216"/>
      <c r="K516" s="216"/>
      <c r="L516" s="216"/>
      <c r="M516" s="216"/>
      <c r="N516" s="216"/>
      <c r="O516" s="216"/>
      <c r="P516" s="216"/>
      <c r="Q516" s="216"/>
      <c r="R516" s="216"/>
      <c r="S516" s="216"/>
      <c r="T516" s="216"/>
      <c r="U516" s="216"/>
      <c r="V516" s="216"/>
      <c r="W516" s="216"/>
      <c r="X516" s="216"/>
      <c r="Y516" s="216"/>
      <c r="Z516" s="216"/>
      <c r="AA516" s="216"/>
      <c r="AB516" s="216"/>
      <c r="AC516" s="216"/>
      <c r="AD516" s="216"/>
    </row>
    <row r="517" ht="15.75" customHeight="1">
      <c r="A517" s="216"/>
      <c r="B517" s="216"/>
      <c r="C517" s="216"/>
      <c r="D517" s="216"/>
      <c r="E517" s="216"/>
      <c r="F517" s="216"/>
      <c r="G517" s="216"/>
      <c r="H517" s="216"/>
      <c r="I517" s="216"/>
      <c r="J517" s="216"/>
      <c r="K517" s="216"/>
      <c r="L517" s="216"/>
      <c r="M517" s="216"/>
      <c r="N517" s="216"/>
      <c r="O517" s="216"/>
      <c r="P517" s="216"/>
      <c r="Q517" s="216"/>
      <c r="R517" s="216"/>
      <c r="S517" s="216"/>
      <c r="T517" s="216"/>
      <c r="U517" s="216"/>
      <c r="V517" s="216"/>
      <c r="W517" s="216"/>
      <c r="X517" s="216"/>
      <c r="Y517" s="216"/>
      <c r="Z517" s="216"/>
      <c r="AA517" s="216"/>
      <c r="AB517" s="216"/>
      <c r="AC517" s="216"/>
      <c r="AD517" s="216"/>
    </row>
    <row r="518" ht="15.75" customHeight="1">
      <c r="A518" s="216"/>
      <c r="B518" s="216"/>
      <c r="C518" s="216"/>
      <c r="D518" s="216"/>
      <c r="E518" s="216"/>
      <c r="F518" s="216"/>
      <c r="G518" s="216"/>
      <c r="H518" s="216"/>
      <c r="I518" s="216"/>
      <c r="J518" s="216"/>
      <c r="K518" s="216"/>
      <c r="L518" s="216"/>
      <c r="M518" s="216"/>
      <c r="N518" s="216"/>
      <c r="O518" s="216"/>
      <c r="P518" s="216"/>
      <c r="Q518" s="216"/>
      <c r="R518" s="216"/>
      <c r="S518" s="216"/>
      <c r="T518" s="216"/>
      <c r="U518" s="216"/>
      <c r="V518" s="216"/>
      <c r="W518" s="216"/>
      <c r="X518" s="216"/>
      <c r="Y518" s="216"/>
      <c r="Z518" s="216"/>
      <c r="AA518" s="216"/>
      <c r="AB518" s="216"/>
      <c r="AC518" s="216"/>
      <c r="AD518" s="216"/>
    </row>
    <row r="519" ht="15.75" customHeight="1">
      <c r="A519" s="216"/>
      <c r="B519" s="216"/>
      <c r="C519" s="216"/>
      <c r="D519" s="216"/>
      <c r="E519" s="216"/>
      <c r="F519" s="216"/>
      <c r="G519" s="216"/>
      <c r="H519" s="216"/>
      <c r="I519" s="216"/>
      <c r="J519" s="216"/>
      <c r="K519" s="216"/>
      <c r="L519" s="216"/>
      <c r="M519" s="216"/>
      <c r="N519" s="216"/>
      <c r="O519" s="216"/>
      <c r="P519" s="216"/>
      <c r="Q519" s="216"/>
      <c r="R519" s="216"/>
      <c r="S519" s="216"/>
      <c r="T519" s="216"/>
      <c r="U519" s="216"/>
      <c r="V519" s="216"/>
      <c r="W519" s="216"/>
      <c r="X519" s="216"/>
      <c r="Y519" s="216"/>
      <c r="Z519" s="216"/>
      <c r="AA519" s="216"/>
      <c r="AB519" s="216"/>
      <c r="AC519" s="216"/>
      <c r="AD519" s="216"/>
    </row>
    <row r="520" ht="15.75" customHeight="1">
      <c r="A520" s="216"/>
      <c r="B520" s="216"/>
      <c r="C520" s="216"/>
      <c r="D520" s="216"/>
      <c r="E520" s="216"/>
      <c r="F520" s="216"/>
      <c r="G520" s="216"/>
      <c r="H520" s="216"/>
      <c r="I520" s="216"/>
      <c r="J520" s="216"/>
      <c r="K520" s="216"/>
      <c r="L520" s="216"/>
      <c r="M520" s="216"/>
      <c r="N520" s="216"/>
      <c r="O520" s="216"/>
      <c r="P520" s="216"/>
      <c r="Q520" s="216"/>
      <c r="R520" s="216"/>
      <c r="S520" s="216"/>
      <c r="T520" s="216"/>
      <c r="U520" s="216"/>
      <c r="V520" s="216"/>
      <c r="W520" s="216"/>
      <c r="X520" s="216"/>
      <c r="Y520" s="216"/>
      <c r="Z520" s="216"/>
      <c r="AA520" s="216"/>
      <c r="AB520" s="216"/>
      <c r="AC520" s="216"/>
      <c r="AD520" s="216"/>
    </row>
    <row r="521" ht="15.75" customHeight="1">
      <c r="A521" s="216"/>
      <c r="B521" s="216"/>
      <c r="C521" s="216"/>
      <c r="D521" s="216"/>
      <c r="E521" s="216"/>
      <c r="F521" s="216"/>
      <c r="G521" s="216"/>
      <c r="H521" s="216"/>
      <c r="I521" s="216"/>
      <c r="J521" s="216"/>
      <c r="K521" s="216"/>
      <c r="L521" s="216"/>
      <c r="M521" s="216"/>
      <c r="N521" s="216"/>
      <c r="O521" s="216"/>
      <c r="P521" s="216"/>
      <c r="Q521" s="216"/>
      <c r="R521" s="216"/>
      <c r="S521" s="216"/>
      <c r="T521" s="216"/>
      <c r="U521" s="216"/>
      <c r="V521" s="216"/>
      <c r="W521" s="216"/>
      <c r="X521" s="216"/>
      <c r="Y521" s="216"/>
      <c r="Z521" s="216"/>
      <c r="AA521" s="216"/>
      <c r="AB521" s="216"/>
      <c r="AC521" s="216"/>
      <c r="AD521" s="216"/>
    </row>
    <row r="522" ht="15.75" customHeight="1">
      <c r="A522" s="216"/>
      <c r="B522" s="216"/>
      <c r="C522" s="216"/>
      <c r="D522" s="216"/>
      <c r="E522" s="216"/>
      <c r="F522" s="216"/>
      <c r="G522" s="216"/>
      <c r="H522" s="216"/>
      <c r="I522" s="216"/>
      <c r="J522" s="216"/>
      <c r="K522" s="216"/>
      <c r="L522" s="216"/>
      <c r="M522" s="216"/>
      <c r="N522" s="216"/>
      <c r="O522" s="216"/>
      <c r="P522" s="216"/>
      <c r="Q522" s="216"/>
      <c r="R522" s="216"/>
      <c r="S522" s="216"/>
      <c r="T522" s="216"/>
      <c r="U522" s="216"/>
      <c r="V522" s="216"/>
      <c r="W522" s="216"/>
      <c r="X522" s="216"/>
      <c r="Y522" s="216"/>
      <c r="Z522" s="216"/>
      <c r="AA522" s="216"/>
      <c r="AB522" s="216"/>
      <c r="AC522" s="216"/>
      <c r="AD522" s="216"/>
    </row>
    <row r="523" ht="15.75" customHeight="1">
      <c r="A523" s="216"/>
      <c r="B523" s="216"/>
      <c r="C523" s="216"/>
      <c r="D523" s="216"/>
      <c r="E523" s="216"/>
      <c r="F523" s="216"/>
      <c r="G523" s="216"/>
      <c r="H523" s="216"/>
      <c r="I523" s="216"/>
      <c r="J523" s="216"/>
      <c r="K523" s="216"/>
      <c r="L523" s="216"/>
      <c r="M523" s="216"/>
      <c r="N523" s="216"/>
      <c r="O523" s="216"/>
      <c r="P523" s="216"/>
      <c r="Q523" s="216"/>
      <c r="R523" s="216"/>
      <c r="S523" s="216"/>
      <c r="T523" s="216"/>
      <c r="U523" s="216"/>
      <c r="V523" s="216"/>
      <c r="W523" s="216"/>
      <c r="X523" s="216"/>
      <c r="Y523" s="216"/>
      <c r="Z523" s="216"/>
      <c r="AA523" s="216"/>
      <c r="AB523" s="216"/>
      <c r="AC523" s="216"/>
      <c r="AD523" s="216"/>
    </row>
    <row r="524" ht="15.75" customHeight="1">
      <c r="A524" s="216"/>
      <c r="B524" s="216"/>
      <c r="C524" s="216"/>
      <c r="D524" s="216"/>
      <c r="E524" s="216"/>
      <c r="F524" s="216"/>
      <c r="G524" s="216"/>
      <c r="H524" s="216"/>
      <c r="I524" s="216"/>
      <c r="J524" s="216"/>
      <c r="K524" s="216"/>
      <c r="L524" s="216"/>
      <c r="M524" s="216"/>
      <c r="N524" s="216"/>
      <c r="O524" s="216"/>
      <c r="P524" s="216"/>
      <c r="Q524" s="216"/>
      <c r="R524" s="216"/>
      <c r="S524" s="216"/>
      <c r="T524" s="216"/>
      <c r="U524" s="216"/>
      <c r="V524" s="216"/>
      <c r="W524" s="216"/>
      <c r="X524" s="216"/>
      <c r="Y524" s="216"/>
      <c r="Z524" s="216"/>
      <c r="AA524" s="216"/>
      <c r="AB524" s="216"/>
      <c r="AC524" s="216"/>
      <c r="AD524" s="216"/>
    </row>
    <row r="525" ht="15.75" customHeight="1">
      <c r="A525" s="216"/>
      <c r="B525" s="216"/>
      <c r="C525" s="216"/>
      <c r="D525" s="216"/>
      <c r="E525" s="216"/>
      <c r="F525" s="216"/>
      <c r="G525" s="216"/>
      <c r="H525" s="216"/>
      <c r="I525" s="216"/>
      <c r="J525" s="216"/>
      <c r="K525" s="216"/>
      <c r="L525" s="216"/>
      <c r="M525" s="216"/>
      <c r="N525" s="216"/>
      <c r="O525" s="216"/>
      <c r="P525" s="216"/>
      <c r="Q525" s="216"/>
      <c r="R525" s="216"/>
      <c r="S525" s="216"/>
      <c r="T525" s="216"/>
      <c r="U525" s="216"/>
      <c r="V525" s="216"/>
      <c r="W525" s="216"/>
      <c r="X525" s="216"/>
      <c r="Y525" s="216"/>
      <c r="Z525" s="216"/>
      <c r="AA525" s="216"/>
      <c r="AB525" s="216"/>
      <c r="AC525" s="216"/>
      <c r="AD525" s="216"/>
    </row>
    <row r="526" ht="15.75" customHeight="1">
      <c r="A526" s="216"/>
      <c r="B526" s="216"/>
      <c r="C526" s="216"/>
      <c r="D526" s="216"/>
      <c r="E526" s="216"/>
      <c r="F526" s="216"/>
      <c r="G526" s="216"/>
      <c r="H526" s="216"/>
      <c r="I526" s="216"/>
      <c r="J526" s="216"/>
      <c r="K526" s="216"/>
      <c r="L526" s="216"/>
      <c r="M526" s="216"/>
      <c r="N526" s="216"/>
      <c r="O526" s="216"/>
      <c r="P526" s="216"/>
      <c r="Q526" s="216"/>
      <c r="R526" s="216"/>
      <c r="S526" s="216"/>
      <c r="T526" s="216"/>
      <c r="U526" s="216"/>
      <c r="V526" s="216"/>
      <c r="W526" s="216"/>
      <c r="X526" s="216"/>
      <c r="Y526" s="216"/>
      <c r="Z526" s="216"/>
      <c r="AA526" s="216"/>
      <c r="AB526" s="216"/>
      <c r="AC526" s="216"/>
      <c r="AD526" s="216"/>
    </row>
    <row r="527" ht="15.75" customHeight="1">
      <c r="A527" s="216"/>
      <c r="B527" s="216"/>
      <c r="C527" s="216"/>
      <c r="D527" s="216"/>
      <c r="E527" s="216"/>
      <c r="F527" s="216"/>
      <c r="G527" s="216"/>
      <c r="H527" s="216"/>
      <c r="I527" s="216"/>
      <c r="J527" s="216"/>
      <c r="K527" s="216"/>
      <c r="L527" s="216"/>
      <c r="M527" s="216"/>
      <c r="N527" s="216"/>
      <c r="O527" s="216"/>
      <c r="P527" s="216"/>
      <c r="Q527" s="216"/>
      <c r="R527" s="216"/>
      <c r="S527" s="216"/>
      <c r="T527" s="216"/>
      <c r="U527" s="216"/>
      <c r="V527" s="216"/>
      <c r="W527" s="216"/>
      <c r="X527" s="216"/>
      <c r="Y527" s="216"/>
      <c r="Z527" s="216"/>
      <c r="AA527" s="216"/>
      <c r="AB527" s="216"/>
      <c r="AC527" s="216"/>
      <c r="AD527" s="216"/>
    </row>
    <row r="528" ht="15.75" customHeight="1">
      <c r="A528" s="216"/>
      <c r="B528" s="216"/>
      <c r="C528" s="216"/>
      <c r="D528" s="216"/>
      <c r="E528" s="216"/>
      <c r="F528" s="216"/>
      <c r="G528" s="216"/>
      <c r="H528" s="216"/>
      <c r="I528" s="216"/>
      <c r="J528" s="216"/>
      <c r="K528" s="216"/>
      <c r="L528" s="216"/>
      <c r="M528" s="216"/>
      <c r="N528" s="216"/>
      <c r="O528" s="216"/>
      <c r="P528" s="216"/>
      <c r="Q528" s="216"/>
      <c r="R528" s="216"/>
      <c r="S528" s="216"/>
      <c r="T528" s="216"/>
      <c r="U528" s="216"/>
      <c r="V528" s="216"/>
      <c r="W528" s="216"/>
      <c r="X528" s="216"/>
      <c r="Y528" s="216"/>
      <c r="Z528" s="216"/>
      <c r="AA528" s="216"/>
      <c r="AB528" s="216"/>
      <c r="AC528" s="216"/>
      <c r="AD528" s="216"/>
    </row>
    <row r="529" ht="15.75" customHeight="1">
      <c r="A529" s="216"/>
      <c r="B529" s="216"/>
      <c r="C529" s="216"/>
      <c r="D529" s="216"/>
      <c r="E529" s="216"/>
      <c r="F529" s="216"/>
      <c r="G529" s="216"/>
      <c r="H529" s="216"/>
      <c r="I529" s="216"/>
      <c r="J529" s="216"/>
      <c r="K529" s="216"/>
      <c r="L529" s="216"/>
      <c r="M529" s="216"/>
      <c r="N529" s="216"/>
      <c r="O529" s="216"/>
      <c r="P529" s="216"/>
      <c r="Q529" s="216"/>
      <c r="R529" s="216"/>
      <c r="S529" s="216"/>
      <c r="T529" s="216"/>
      <c r="U529" s="216"/>
      <c r="V529" s="216"/>
      <c r="W529" s="216"/>
      <c r="X529" s="216"/>
      <c r="Y529" s="216"/>
      <c r="Z529" s="216"/>
      <c r="AA529" s="216"/>
      <c r="AB529" s="216"/>
      <c r="AC529" s="216"/>
      <c r="AD529" s="216"/>
    </row>
    <row r="530" ht="15.75" customHeight="1">
      <c r="A530" s="216"/>
      <c r="B530" s="216"/>
      <c r="C530" s="216"/>
      <c r="D530" s="216"/>
      <c r="E530" s="216"/>
      <c r="F530" s="216"/>
      <c r="G530" s="216"/>
      <c r="H530" s="216"/>
      <c r="I530" s="216"/>
      <c r="J530" s="216"/>
      <c r="K530" s="216"/>
      <c r="L530" s="216"/>
      <c r="M530" s="216"/>
      <c r="N530" s="216"/>
      <c r="O530" s="216"/>
      <c r="P530" s="216"/>
      <c r="Q530" s="216"/>
      <c r="R530" s="216"/>
      <c r="S530" s="216"/>
      <c r="T530" s="216"/>
      <c r="U530" s="216"/>
      <c r="V530" s="216"/>
      <c r="W530" s="216"/>
      <c r="X530" s="216"/>
      <c r="Y530" s="216"/>
      <c r="Z530" s="216"/>
      <c r="AA530" s="216"/>
      <c r="AB530" s="216"/>
      <c r="AC530" s="216"/>
      <c r="AD530" s="216"/>
    </row>
    <row r="531" ht="15.75" customHeight="1">
      <c r="A531" s="216"/>
      <c r="B531" s="216"/>
      <c r="C531" s="216"/>
      <c r="D531" s="216"/>
      <c r="E531" s="216"/>
      <c r="F531" s="216"/>
      <c r="G531" s="216"/>
      <c r="H531" s="216"/>
      <c r="I531" s="216"/>
      <c r="J531" s="216"/>
      <c r="K531" s="216"/>
      <c r="L531" s="216"/>
      <c r="M531" s="216"/>
      <c r="N531" s="216"/>
      <c r="O531" s="216"/>
      <c r="P531" s="216"/>
      <c r="Q531" s="216"/>
      <c r="R531" s="216"/>
      <c r="S531" s="216"/>
      <c r="T531" s="216"/>
      <c r="U531" s="216"/>
      <c r="V531" s="216"/>
      <c r="W531" s="216"/>
      <c r="X531" s="216"/>
      <c r="Y531" s="216"/>
      <c r="Z531" s="216"/>
      <c r="AA531" s="216"/>
      <c r="AB531" s="216"/>
      <c r="AC531" s="216"/>
      <c r="AD531" s="216"/>
    </row>
    <row r="532" ht="15.75" customHeight="1">
      <c r="A532" s="216"/>
      <c r="B532" s="216"/>
      <c r="C532" s="216"/>
      <c r="D532" s="216"/>
      <c r="E532" s="216"/>
      <c r="F532" s="216"/>
      <c r="G532" s="216"/>
      <c r="H532" s="216"/>
      <c r="I532" s="216"/>
      <c r="J532" s="216"/>
      <c r="K532" s="216"/>
      <c r="L532" s="216"/>
      <c r="M532" s="216"/>
      <c r="N532" s="216"/>
      <c r="O532" s="216"/>
      <c r="P532" s="216"/>
      <c r="Q532" s="216"/>
      <c r="R532" s="216"/>
      <c r="S532" s="216"/>
      <c r="T532" s="216"/>
      <c r="U532" s="216"/>
      <c r="V532" s="216"/>
      <c r="W532" s="216"/>
      <c r="X532" s="216"/>
      <c r="Y532" s="216"/>
      <c r="Z532" s="216"/>
      <c r="AA532" s="216"/>
      <c r="AB532" s="216"/>
      <c r="AC532" s="216"/>
      <c r="AD532" s="216"/>
    </row>
    <row r="533" ht="15.75" customHeight="1">
      <c r="A533" s="216"/>
      <c r="B533" s="216"/>
      <c r="C533" s="216"/>
      <c r="D533" s="216"/>
      <c r="E533" s="216"/>
      <c r="F533" s="216"/>
      <c r="G533" s="216"/>
      <c r="H533" s="216"/>
      <c r="I533" s="216"/>
      <c r="J533" s="216"/>
      <c r="K533" s="216"/>
      <c r="L533" s="216"/>
      <c r="M533" s="216"/>
      <c r="N533" s="216"/>
      <c r="O533" s="216"/>
      <c r="P533" s="216"/>
      <c r="Q533" s="216"/>
      <c r="R533" s="216"/>
      <c r="S533" s="216"/>
      <c r="T533" s="216"/>
      <c r="U533" s="216"/>
      <c r="V533" s="216"/>
      <c r="W533" s="216"/>
      <c r="X533" s="216"/>
      <c r="Y533" s="216"/>
      <c r="Z533" s="216"/>
      <c r="AA533" s="216"/>
      <c r="AB533" s="216"/>
      <c r="AC533" s="216"/>
      <c r="AD533" s="216"/>
    </row>
    <row r="534" ht="15.75" customHeight="1">
      <c r="A534" s="216"/>
      <c r="B534" s="216"/>
      <c r="C534" s="216"/>
      <c r="D534" s="216"/>
      <c r="E534" s="216"/>
      <c r="F534" s="216"/>
      <c r="G534" s="216"/>
      <c r="H534" s="216"/>
      <c r="I534" s="216"/>
      <c r="J534" s="216"/>
      <c r="K534" s="216"/>
      <c r="L534" s="216"/>
      <c r="M534" s="216"/>
      <c r="N534" s="216"/>
      <c r="O534" s="216"/>
      <c r="P534" s="216"/>
      <c r="Q534" s="216"/>
      <c r="R534" s="216"/>
      <c r="S534" s="216"/>
      <c r="T534" s="216"/>
      <c r="U534" s="216"/>
      <c r="V534" s="216"/>
      <c r="W534" s="216"/>
      <c r="X534" s="216"/>
      <c r="Y534" s="216"/>
      <c r="Z534" s="216"/>
      <c r="AA534" s="216"/>
      <c r="AB534" s="216"/>
      <c r="AC534" s="216"/>
      <c r="AD534" s="216"/>
    </row>
    <row r="535" ht="15.75" customHeight="1">
      <c r="A535" s="216"/>
      <c r="B535" s="216"/>
      <c r="C535" s="216"/>
      <c r="D535" s="216"/>
      <c r="E535" s="216"/>
      <c r="F535" s="216"/>
      <c r="G535" s="216"/>
      <c r="H535" s="216"/>
      <c r="I535" s="216"/>
      <c r="J535" s="216"/>
      <c r="K535" s="216"/>
      <c r="L535" s="216"/>
      <c r="M535" s="216"/>
      <c r="N535" s="216"/>
      <c r="O535" s="216"/>
      <c r="P535" s="216"/>
      <c r="Q535" s="216"/>
      <c r="R535" s="216"/>
      <c r="S535" s="216"/>
      <c r="T535" s="216"/>
      <c r="U535" s="216"/>
      <c r="V535" s="216"/>
      <c r="W535" s="216"/>
      <c r="X535" s="216"/>
      <c r="Y535" s="216"/>
      <c r="Z535" s="216"/>
      <c r="AA535" s="216"/>
      <c r="AB535" s="216"/>
      <c r="AC535" s="216"/>
      <c r="AD535" s="216"/>
    </row>
    <row r="536" ht="15.75" customHeight="1">
      <c r="A536" s="216"/>
      <c r="B536" s="216"/>
      <c r="C536" s="216"/>
      <c r="D536" s="216"/>
      <c r="E536" s="216"/>
      <c r="F536" s="216"/>
      <c r="G536" s="216"/>
      <c r="H536" s="216"/>
      <c r="I536" s="216"/>
      <c r="J536" s="216"/>
      <c r="K536" s="216"/>
      <c r="L536" s="216"/>
      <c r="M536" s="216"/>
      <c r="N536" s="216"/>
      <c r="O536" s="216"/>
      <c r="P536" s="216"/>
      <c r="Q536" s="216"/>
      <c r="R536" s="216"/>
      <c r="S536" s="216"/>
      <c r="T536" s="216"/>
      <c r="U536" s="216"/>
      <c r="V536" s="216"/>
      <c r="W536" s="216"/>
      <c r="X536" s="216"/>
      <c r="Y536" s="216"/>
      <c r="Z536" s="216"/>
      <c r="AA536" s="216"/>
      <c r="AB536" s="216"/>
      <c r="AC536" s="216"/>
      <c r="AD536" s="216"/>
    </row>
    <row r="537" ht="15.75" customHeight="1">
      <c r="A537" s="216"/>
      <c r="B537" s="216"/>
      <c r="C537" s="216"/>
      <c r="D537" s="216"/>
      <c r="E537" s="216"/>
      <c r="F537" s="216"/>
      <c r="G537" s="216"/>
      <c r="H537" s="216"/>
      <c r="I537" s="216"/>
      <c r="J537" s="216"/>
      <c r="K537" s="216"/>
      <c r="L537" s="216"/>
      <c r="M537" s="216"/>
      <c r="N537" s="216"/>
      <c r="O537" s="216"/>
      <c r="P537" s="216"/>
      <c r="Q537" s="216"/>
      <c r="R537" s="216"/>
      <c r="S537" s="216"/>
      <c r="T537" s="216"/>
      <c r="U537" s="216"/>
      <c r="V537" s="216"/>
      <c r="W537" s="216"/>
      <c r="X537" s="216"/>
      <c r="Y537" s="216"/>
      <c r="Z537" s="216"/>
      <c r="AA537" s="216"/>
      <c r="AB537" s="216"/>
      <c r="AC537" s="216"/>
      <c r="AD537" s="216"/>
    </row>
    <row r="538" ht="15.75" customHeight="1">
      <c r="A538" s="216"/>
      <c r="B538" s="216"/>
      <c r="C538" s="216"/>
      <c r="D538" s="216"/>
      <c r="E538" s="216"/>
      <c r="F538" s="216"/>
      <c r="G538" s="216"/>
      <c r="H538" s="216"/>
      <c r="I538" s="216"/>
      <c r="J538" s="216"/>
      <c r="K538" s="216"/>
      <c r="L538" s="216"/>
      <c r="M538" s="216"/>
      <c r="N538" s="216"/>
      <c r="O538" s="216"/>
      <c r="P538" s="216"/>
      <c r="Q538" s="216"/>
      <c r="R538" s="216"/>
      <c r="S538" s="216"/>
      <c r="T538" s="216"/>
      <c r="U538" s="216"/>
      <c r="V538" s="216"/>
      <c r="W538" s="216"/>
      <c r="X538" s="216"/>
      <c r="Y538" s="216"/>
      <c r="Z538" s="216"/>
      <c r="AA538" s="216"/>
      <c r="AB538" s="216"/>
      <c r="AC538" s="216"/>
      <c r="AD538" s="216"/>
    </row>
    <row r="539" ht="15.75" customHeight="1">
      <c r="A539" s="216"/>
      <c r="B539" s="216"/>
      <c r="C539" s="216"/>
      <c r="D539" s="216"/>
      <c r="E539" s="216"/>
      <c r="F539" s="216"/>
      <c r="G539" s="216"/>
      <c r="H539" s="216"/>
      <c r="I539" s="216"/>
      <c r="J539" s="216"/>
      <c r="K539" s="216"/>
      <c r="L539" s="216"/>
      <c r="M539" s="216"/>
      <c r="N539" s="216"/>
      <c r="O539" s="216"/>
      <c r="P539" s="216"/>
      <c r="Q539" s="216"/>
      <c r="R539" s="216"/>
      <c r="S539" s="216"/>
      <c r="T539" s="216"/>
      <c r="U539" s="216"/>
      <c r="V539" s="216"/>
      <c r="W539" s="216"/>
      <c r="X539" s="216"/>
      <c r="Y539" s="216"/>
      <c r="Z539" s="216"/>
      <c r="AA539" s="216"/>
      <c r="AB539" s="216"/>
      <c r="AC539" s="216"/>
      <c r="AD539" s="216"/>
    </row>
    <row r="540" ht="15.75" customHeight="1">
      <c r="A540" s="216"/>
      <c r="B540" s="216"/>
      <c r="C540" s="216"/>
      <c r="D540" s="216"/>
      <c r="E540" s="216"/>
      <c r="F540" s="216"/>
      <c r="G540" s="216"/>
      <c r="H540" s="216"/>
      <c r="I540" s="216"/>
      <c r="J540" s="216"/>
      <c r="K540" s="216"/>
      <c r="L540" s="216"/>
      <c r="M540" s="216"/>
      <c r="N540" s="216"/>
      <c r="O540" s="216"/>
      <c r="P540" s="216"/>
      <c r="Q540" s="216"/>
      <c r="R540" s="216"/>
      <c r="S540" s="216"/>
      <c r="T540" s="216"/>
      <c r="U540" s="216"/>
      <c r="V540" s="216"/>
      <c r="W540" s="216"/>
      <c r="X540" s="216"/>
      <c r="Y540" s="216"/>
      <c r="Z540" s="216"/>
      <c r="AA540" s="216"/>
      <c r="AB540" s="216"/>
      <c r="AC540" s="216"/>
      <c r="AD540" s="216"/>
    </row>
    <row r="541" ht="15.75" customHeight="1">
      <c r="A541" s="216"/>
      <c r="B541" s="216"/>
      <c r="C541" s="216"/>
      <c r="D541" s="216"/>
      <c r="E541" s="216"/>
      <c r="F541" s="216"/>
      <c r="G541" s="216"/>
      <c r="H541" s="216"/>
      <c r="I541" s="216"/>
      <c r="J541" s="216"/>
      <c r="K541" s="216"/>
      <c r="L541" s="216"/>
      <c r="M541" s="216"/>
      <c r="N541" s="216"/>
      <c r="O541" s="216"/>
      <c r="P541" s="216"/>
      <c r="Q541" s="216"/>
      <c r="R541" s="216"/>
      <c r="S541" s="216"/>
      <c r="T541" s="216"/>
      <c r="U541" s="216"/>
      <c r="V541" s="216"/>
      <c r="W541" s="216"/>
      <c r="X541" s="216"/>
      <c r="Y541" s="216"/>
      <c r="Z541" s="216"/>
      <c r="AA541" s="216"/>
      <c r="AB541" s="216"/>
      <c r="AC541" s="216"/>
      <c r="AD541" s="216"/>
    </row>
    <row r="542" ht="15.75" customHeight="1">
      <c r="A542" s="216"/>
      <c r="B542" s="216"/>
      <c r="C542" s="216"/>
      <c r="D542" s="216"/>
      <c r="E542" s="216"/>
      <c r="F542" s="216"/>
      <c r="G542" s="216"/>
      <c r="H542" s="216"/>
      <c r="I542" s="216"/>
      <c r="J542" s="216"/>
      <c r="K542" s="216"/>
      <c r="L542" s="216"/>
      <c r="M542" s="216"/>
      <c r="N542" s="216"/>
      <c r="O542" s="216"/>
      <c r="P542" s="216"/>
      <c r="Q542" s="216"/>
      <c r="R542" s="216"/>
      <c r="S542" s="216"/>
      <c r="T542" s="216"/>
      <c r="U542" s="216"/>
      <c r="V542" s="216"/>
      <c r="W542" s="216"/>
      <c r="X542" s="216"/>
      <c r="Y542" s="216"/>
      <c r="Z542" s="216"/>
      <c r="AA542" s="216"/>
      <c r="AB542" s="216"/>
      <c r="AC542" s="216"/>
      <c r="AD542" s="216"/>
    </row>
    <row r="543" ht="15.75" customHeight="1">
      <c r="A543" s="216"/>
      <c r="B543" s="216"/>
      <c r="C543" s="216"/>
      <c r="D543" s="216"/>
      <c r="E543" s="216"/>
      <c r="F543" s="216"/>
      <c r="G543" s="216"/>
      <c r="H543" s="216"/>
      <c r="I543" s="216"/>
      <c r="J543" s="216"/>
      <c r="K543" s="216"/>
      <c r="L543" s="216"/>
      <c r="M543" s="216"/>
      <c r="N543" s="216"/>
      <c r="O543" s="216"/>
      <c r="P543" s="216"/>
      <c r="Q543" s="216"/>
      <c r="R543" s="216"/>
      <c r="S543" s="216"/>
      <c r="T543" s="216"/>
      <c r="U543" s="216"/>
      <c r="V543" s="216"/>
      <c r="W543" s="216"/>
      <c r="X543" s="216"/>
      <c r="Y543" s="216"/>
      <c r="Z543" s="216"/>
      <c r="AA543" s="216"/>
      <c r="AB543" s="216"/>
      <c r="AC543" s="216"/>
      <c r="AD543" s="216"/>
    </row>
    <row r="544" ht="15.75" customHeight="1">
      <c r="A544" s="216"/>
      <c r="B544" s="216"/>
      <c r="C544" s="216"/>
      <c r="D544" s="216"/>
      <c r="E544" s="216"/>
      <c r="F544" s="216"/>
      <c r="G544" s="216"/>
      <c r="H544" s="216"/>
      <c r="I544" s="216"/>
      <c r="J544" s="216"/>
      <c r="K544" s="216"/>
      <c r="L544" s="216"/>
      <c r="M544" s="216"/>
      <c r="N544" s="216"/>
      <c r="O544" s="216"/>
      <c r="P544" s="216"/>
      <c r="Q544" s="216"/>
      <c r="R544" s="216"/>
      <c r="S544" s="216"/>
      <c r="T544" s="216"/>
      <c r="U544" s="216"/>
      <c r="V544" s="216"/>
      <c r="W544" s="216"/>
      <c r="X544" s="216"/>
      <c r="Y544" s="216"/>
      <c r="Z544" s="216"/>
      <c r="AA544" s="216"/>
      <c r="AB544" s="216"/>
      <c r="AC544" s="216"/>
      <c r="AD544" s="216"/>
    </row>
    <row r="545" ht="15.75" customHeight="1">
      <c r="A545" s="216"/>
      <c r="B545" s="216"/>
      <c r="C545" s="216"/>
      <c r="D545" s="216"/>
      <c r="E545" s="216"/>
      <c r="F545" s="216"/>
      <c r="G545" s="216"/>
      <c r="H545" s="216"/>
      <c r="I545" s="216"/>
      <c r="J545" s="216"/>
      <c r="K545" s="216"/>
      <c r="L545" s="216"/>
      <c r="M545" s="216"/>
      <c r="N545" s="216"/>
      <c r="O545" s="216"/>
      <c r="P545" s="216"/>
      <c r="Q545" s="216"/>
      <c r="R545" s="216"/>
      <c r="S545" s="216"/>
      <c r="T545" s="216"/>
      <c r="U545" s="216"/>
      <c r="V545" s="216"/>
      <c r="W545" s="216"/>
      <c r="X545" s="216"/>
      <c r="Y545" s="216"/>
      <c r="Z545" s="216"/>
      <c r="AA545" s="216"/>
      <c r="AB545" s="216"/>
      <c r="AC545" s="216"/>
      <c r="AD545" s="216"/>
    </row>
    <row r="546" ht="15.75" customHeight="1">
      <c r="A546" s="216"/>
      <c r="B546" s="216"/>
      <c r="C546" s="216"/>
      <c r="D546" s="216"/>
      <c r="E546" s="216"/>
      <c r="F546" s="216"/>
      <c r="G546" s="216"/>
      <c r="H546" s="216"/>
      <c r="I546" s="216"/>
      <c r="J546" s="216"/>
      <c r="K546" s="216"/>
      <c r="L546" s="216"/>
      <c r="M546" s="216"/>
      <c r="N546" s="216"/>
      <c r="O546" s="216"/>
      <c r="P546" s="216"/>
      <c r="Q546" s="216"/>
      <c r="R546" s="216"/>
      <c r="S546" s="216"/>
      <c r="T546" s="216"/>
      <c r="U546" s="216"/>
      <c r="V546" s="216"/>
      <c r="W546" s="216"/>
      <c r="X546" s="216"/>
      <c r="Y546" s="216"/>
      <c r="Z546" s="216"/>
      <c r="AA546" s="216"/>
      <c r="AB546" s="216"/>
      <c r="AC546" s="216"/>
      <c r="AD546" s="216"/>
    </row>
    <row r="547" ht="15.75" customHeight="1">
      <c r="A547" s="216"/>
      <c r="B547" s="216"/>
      <c r="C547" s="216"/>
      <c r="D547" s="216"/>
      <c r="E547" s="216"/>
      <c r="F547" s="216"/>
      <c r="G547" s="216"/>
      <c r="H547" s="216"/>
      <c r="I547" s="216"/>
      <c r="J547" s="216"/>
      <c r="K547" s="216"/>
      <c r="L547" s="216"/>
      <c r="M547" s="216"/>
      <c r="N547" s="216"/>
      <c r="O547" s="216"/>
      <c r="P547" s="216"/>
      <c r="Q547" s="216"/>
      <c r="R547" s="216"/>
      <c r="S547" s="216"/>
      <c r="T547" s="216"/>
      <c r="U547" s="216"/>
      <c r="V547" s="216"/>
      <c r="W547" s="216"/>
      <c r="X547" s="216"/>
      <c r="Y547" s="216"/>
      <c r="Z547" s="216"/>
      <c r="AA547" s="216"/>
      <c r="AB547" s="216"/>
      <c r="AC547" s="216"/>
      <c r="AD547" s="216"/>
    </row>
    <row r="548" ht="15.75" customHeight="1">
      <c r="A548" s="216"/>
      <c r="B548" s="216"/>
      <c r="C548" s="216"/>
      <c r="D548" s="216"/>
      <c r="E548" s="216"/>
      <c r="F548" s="216"/>
      <c r="G548" s="216"/>
      <c r="H548" s="216"/>
      <c r="I548" s="216"/>
      <c r="J548" s="216"/>
      <c r="K548" s="216"/>
      <c r="L548" s="216"/>
      <c r="M548" s="216"/>
      <c r="N548" s="216"/>
      <c r="O548" s="216"/>
      <c r="P548" s="216"/>
      <c r="Q548" s="216"/>
      <c r="R548" s="216"/>
      <c r="S548" s="216"/>
      <c r="T548" s="216"/>
      <c r="U548" s="216"/>
      <c r="V548" s="216"/>
      <c r="W548" s="216"/>
      <c r="X548" s="216"/>
      <c r="Y548" s="216"/>
      <c r="Z548" s="216"/>
      <c r="AA548" s="216"/>
      <c r="AB548" s="216"/>
      <c r="AC548" s="216"/>
      <c r="AD548" s="216"/>
    </row>
    <row r="549" ht="15.75" customHeight="1">
      <c r="A549" s="216"/>
      <c r="B549" s="216"/>
      <c r="C549" s="216"/>
      <c r="D549" s="216"/>
      <c r="E549" s="216"/>
      <c r="F549" s="216"/>
      <c r="G549" s="216"/>
      <c r="H549" s="216"/>
      <c r="I549" s="216"/>
      <c r="J549" s="216"/>
      <c r="K549" s="216"/>
      <c r="L549" s="216"/>
      <c r="M549" s="216"/>
      <c r="N549" s="216"/>
      <c r="O549" s="216"/>
      <c r="P549" s="216"/>
      <c r="Q549" s="216"/>
      <c r="R549" s="216"/>
      <c r="S549" s="216"/>
      <c r="T549" s="216"/>
      <c r="U549" s="216"/>
      <c r="V549" s="216"/>
      <c r="W549" s="216"/>
      <c r="X549" s="216"/>
      <c r="Y549" s="216"/>
      <c r="Z549" s="216"/>
      <c r="AA549" s="216"/>
      <c r="AB549" s="216"/>
      <c r="AC549" s="216"/>
      <c r="AD549" s="216"/>
    </row>
    <row r="550" ht="15.75" customHeight="1">
      <c r="A550" s="216"/>
      <c r="B550" s="216"/>
      <c r="C550" s="216"/>
      <c r="D550" s="216"/>
      <c r="E550" s="216"/>
      <c r="F550" s="216"/>
      <c r="G550" s="216"/>
      <c r="H550" s="216"/>
      <c r="I550" s="216"/>
      <c r="J550" s="216"/>
      <c r="K550" s="216"/>
      <c r="L550" s="216"/>
      <c r="M550" s="216"/>
      <c r="N550" s="216"/>
      <c r="O550" s="216"/>
      <c r="P550" s="216"/>
      <c r="Q550" s="216"/>
      <c r="R550" s="216"/>
      <c r="S550" s="216"/>
      <c r="T550" s="216"/>
      <c r="U550" s="216"/>
      <c r="V550" s="216"/>
      <c r="W550" s="216"/>
      <c r="X550" s="216"/>
      <c r="Y550" s="216"/>
      <c r="Z550" s="216"/>
      <c r="AA550" s="216"/>
      <c r="AB550" s="216"/>
      <c r="AC550" s="216"/>
      <c r="AD550" s="216"/>
    </row>
    <row r="551" ht="15.75" customHeight="1">
      <c r="A551" s="216"/>
      <c r="B551" s="216"/>
      <c r="C551" s="216"/>
      <c r="D551" s="216"/>
      <c r="E551" s="216"/>
      <c r="F551" s="216"/>
      <c r="G551" s="216"/>
      <c r="H551" s="216"/>
      <c r="I551" s="216"/>
      <c r="J551" s="216"/>
      <c r="K551" s="216"/>
      <c r="L551" s="216"/>
      <c r="M551" s="216"/>
      <c r="N551" s="216"/>
      <c r="O551" s="216"/>
      <c r="P551" s="216"/>
      <c r="Q551" s="216"/>
      <c r="R551" s="216"/>
      <c r="S551" s="216"/>
      <c r="T551" s="216"/>
      <c r="U551" s="216"/>
      <c r="V551" s="216"/>
      <c r="W551" s="216"/>
      <c r="X551" s="216"/>
      <c r="Y551" s="216"/>
      <c r="Z551" s="216"/>
      <c r="AA551" s="216"/>
      <c r="AB551" s="216"/>
      <c r="AC551" s="216"/>
      <c r="AD551" s="216"/>
    </row>
    <row r="552" ht="15.75" customHeight="1">
      <c r="A552" s="216"/>
      <c r="B552" s="216"/>
      <c r="C552" s="216"/>
      <c r="D552" s="216"/>
      <c r="E552" s="216"/>
      <c r="F552" s="216"/>
      <c r="G552" s="216"/>
      <c r="H552" s="216"/>
      <c r="I552" s="216"/>
      <c r="J552" s="216"/>
      <c r="K552" s="216"/>
      <c r="L552" s="216"/>
      <c r="M552" s="216"/>
      <c r="N552" s="216"/>
      <c r="O552" s="216"/>
      <c r="P552" s="216"/>
      <c r="Q552" s="216"/>
      <c r="R552" s="216"/>
      <c r="S552" s="216"/>
      <c r="T552" s="216"/>
      <c r="U552" s="216"/>
      <c r="V552" s="216"/>
      <c r="W552" s="216"/>
      <c r="X552" s="216"/>
      <c r="Y552" s="216"/>
      <c r="Z552" s="216"/>
      <c r="AA552" s="216"/>
      <c r="AB552" s="216"/>
      <c r="AC552" s="216"/>
      <c r="AD552" s="216"/>
    </row>
    <row r="553" ht="15.75" customHeight="1">
      <c r="A553" s="216"/>
      <c r="B553" s="216"/>
      <c r="C553" s="216"/>
      <c r="D553" s="216"/>
      <c r="E553" s="216"/>
      <c r="F553" s="216"/>
      <c r="G553" s="216"/>
      <c r="H553" s="216"/>
      <c r="I553" s="216"/>
      <c r="J553" s="216"/>
      <c r="K553" s="216"/>
      <c r="L553" s="216"/>
      <c r="M553" s="216"/>
      <c r="N553" s="216"/>
      <c r="O553" s="216"/>
      <c r="P553" s="216"/>
      <c r="Q553" s="216"/>
      <c r="R553" s="216"/>
      <c r="S553" s="216"/>
      <c r="T553" s="216"/>
      <c r="U553" s="216"/>
      <c r="V553" s="216"/>
      <c r="W553" s="216"/>
      <c r="X553" s="216"/>
      <c r="Y553" s="216"/>
      <c r="Z553" s="216"/>
      <c r="AA553" s="216"/>
      <c r="AB553" s="216"/>
      <c r="AC553" s="216"/>
      <c r="AD553" s="216"/>
    </row>
    <row r="554" ht="15.75" customHeight="1">
      <c r="A554" s="216"/>
      <c r="B554" s="216"/>
      <c r="C554" s="216"/>
      <c r="D554" s="216"/>
      <c r="E554" s="216"/>
      <c r="F554" s="216"/>
      <c r="G554" s="216"/>
      <c r="H554" s="216"/>
      <c r="I554" s="216"/>
      <c r="J554" s="216"/>
      <c r="K554" s="216"/>
      <c r="L554" s="216"/>
      <c r="M554" s="216"/>
      <c r="N554" s="216"/>
      <c r="O554" s="216"/>
      <c r="P554" s="216"/>
      <c r="Q554" s="216"/>
      <c r="R554" s="216"/>
      <c r="S554" s="216"/>
      <c r="T554" s="216"/>
      <c r="U554" s="216"/>
      <c r="V554" s="216"/>
      <c r="W554" s="216"/>
      <c r="X554" s="216"/>
      <c r="Y554" s="216"/>
      <c r="Z554" s="216"/>
      <c r="AA554" s="216"/>
      <c r="AB554" s="216"/>
      <c r="AC554" s="216"/>
      <c r="AD554" s="216"/>
    </row>
    <row r="555" ht="15.75" customHeight="1">
      <c r="A555" s="216"/>
      <c r="B555" s="216"/>
      <c r="C555" s="216"/>
      <c r="D555" s="216"/>
      <c r="E555" s="216"/>
      <c r="F555" s="216"/>
      <c r="G555" s="216"/>
      <c r="H555" s="216"/>
      <c r="I555" s="216"/>
      <c r="J555" s="216"/>
      <c r="K555" s="216"/>
      <c r="L555" s="216"/>
      <c r="M555" s="216"/>
      <c r="N555" s="216"/>
      <c r="O555" s="216"/>
      <c r="P555" s="216"/>
      <c r="Q555" s="216"/>
      <c r="R555" s="216"/>
      <c r="S555" s="216"/>
      <c r="T555" s="216"/>
      <c r="U555" s="216"/>
      <c r="V555" s="216"/>
      <c r="W555" s="216"/>
      <c r="X555" s="216"/>
      <c r="Y555" s="216"/>
      <c r="Z555" s="216"/>
      <c r="AA555" s="216"/>
      <c r="AB555" s="216"/>
      <c r="AC555" s="216"/>
      <c r="AD555" s="216"/>
    </row>
    <row r="556" ht="15.75" customHeight="1">
      <c r="A556" s="216"/>
      <c r="B556" s="216"/>
      <c r="C556" s="216"/>
      <c r="D556" s="216"/>
      <c r="E556" s="216"/>
      <c r="F556" s="216"/>
      <c r="G556" s="216"/>
      <c r="H556" s="216"/>
      <c r="I556" s="216"/>
      <c r="J556" s="216"/>
      <c r="K556" s="216"/>
      <c r="L556" s="216"/>
      <c r="M556" s="216"/>
      <c r="N556" s="216"/>
      <c r="O556" s="216"/>
      <c r="P556" s="216"/>
      <c r="Q556" s="216"/>
      <c r="R556" s="216"/>
      <c r="S556" s="216"/>
      <c r="T556" s="216"/>
      <c r="U556" s="216"/>
      <c r="V556" s="216"/>
      <c r="W556" s="216"/>
      <c r="X556" s="216"/>
      <c r="Y556" s="216"/>
      <c r="Z556" s="216"/>
      <c r="AA556" s="216"/>
      <c r="AB556" s="216"/>
      <c r="AC556" s="216"/>
      <c r="AD556" s="216"/>
    </row>
    <row r="557" ht="15.75" customHeight="1">
      <c r="A557" s="216"/>
      <c r="B557" s="216"/>
      <c r="C557" s="216"/>
      <c r="D557" s="216"/>
      <c r="E557" s="216"/>
      <c r="F557" s="216"/>
      <c r="G557" s="216"/>
      <c r="H557" s="216"/>
      <c r="I557" s="216"/>
      <c r="J557" s="216"/>
      <c r="K557" s="216"/>
      <c r="L557" s="216"/>
      <c r="M557" s="216"/>
      <c r="N557" s="216"/>
      <c r="O557" s="216"/>
      <c r="P557" s="216"/>
      <c r="Q557" s="216"/>
      <c r="R557" s="216"/>
      <c r="S557" s="216"/>
      <c r="T557" s="216"/>
      <c r="U557" s="216"/>
      <c r="V557" s="216"/>
      <c r="W557" s="216"/>
      <c r="X557" s="216"/>
      <c r="Y557" s="216"/>
      <c r="Z557" s="216"/>
      <c r="AA557" s="216"/>
      <c r="AB557" s="216"/>
      <c r="AC557" s="216"/>
      <c r="AD557" s="216"/>
    </row>
    <row r="558" ht="15.75" customHeight="1">
      <c r="A558" s="216"/>
      <c r="B558" s="216"/>
      <c r="C558" s="216"/>
      <c r="D558" s="216"/>
      <c r="E558" s="216"/>
      <c r="F558" s="216"/>
      <c r="G558" s="216"/>
      <c r="H558" s="216"/>
      <c r="I558" s="216"/>
      <c r="J558" s="216"/>
      <c r="K558" s="216"/>
      <c r="L558" s="216"/>
      <c r="M558" s="216"/>
      <c r="N558" s="216"/>
      <c r="O558" s="216"/>
      <c r="P558" s="216"/>
      <c r="Q558" s="216"/>
      <c r="R558" s="216"/>
      <c r="S558" s="216"/>
      <c r="T558" s="216"/>
      <c r="U558" s="216"/>
      <c r="V558" s="216"/>
      <c r="W558" s="216"/>
      <c r="X558" s="216"/>
      <c r="Y558" s="216"/>
      <c r="Z558" s="216"/>
      <c r="AA558" s="216"/>
      <c r="AB558" s="216"/>
      <c r="AC558" s="216"/>
      <c r="AD558" s="216"/>
    </row>
    <row r="559" ht="15.75" customHeight="1">
      <c r="A559" s="216"/>
      <c r="B559" s="216"/>
      <c r="C559" s="216"/>
      <c r="D559" s="216"/>
      <c r="E559" s="216"/>
      <c r="F559" s="216"/>
      <c r="G559" s="216"/>
      <c r="H559" s="216"/>
      <c r="I559" s="216"/>
      <c r="J559" s="216"/>
      <c r="K559" s="216"/>
      <c r="L559" s="216"/>
      <c r="M559" s="216"/>
      <c r="N559" s="216"/>
      <c r="O559" s="216"/>
      <c r="P559" s="216"/>
      <c r="Q559" s="216"/>
      <c r="R559" s="216"/>
      <c r="S559" s="216"/>
      <c r="T559" s="216"/>
      <c r="U559" s="216"/>
      <c r="V559" s="216"/>
      <c r="W559" s="216"/>
      <c r="X559" s="216"/>
      <c r="Y559" s="216"/>
      <c r="Z559" s="216"/>
      <c r="AA559" s="216"/>
      <c r="AB559" s="216"/>
      <c r="AC559" s="216"/>
      <c r="AD559" s="216"/>
    </row>
    <row r="560" ht="15.75" customHeight="1">
      <c r="A560" s="216"/>
      <c r="B560" s="216"/>
      <c r="C560" s="216"/>
      <c r="D560" s="216"/>
      <c r="E560" s="216"/>
      <c r="F560" s="216"/>
      <c r="G560" s="216"/>
      <c r="H560" s="216"/>
      <c r="I560" s="216"/>
      <c r="J560" s="216"/>
      <c r="K560" s="216"/>
      <c r="L560" s="216"/>
      <c r="M560" s="216"/>
      <c r="N560" s="216"/>
      <c r="O560" s="216"/>
      <c r="P560" s="216"/>
      <c r="Q560" s="216"/>
      <c r="R560" s="216"/>
      <c r="S560" s="216"/>
      <c r="T560" s="216"/>
      <c r="U560" s="216"/>
      <c r="V560" s="216"/>
      <c r="W560" s="216"/>
      <c r="X560" s="216"/>
      <c r="Y560" s="216"/>
      <c r="Z560" s="216"/>
      <c r="AA560" s="216"/>
      <c r="AB560" s="216"/>
      <c r="AC560" s="216"/>
      <c r="AD560" s="216"/>
    </row>
    <row r="561" ht="15.75" customHeight="1">
      <c r="A561" s="216"/>
      <c r="B561" s="216"/>
      <c r="C561" s="216"/>
      <c r="D561" s="216"/>
      <c r="E561" s="216"/>
      <c r="F561" s="216"/>
      <c r="G561" s="216"/>
      <c r="H561" s="216"/>
      <c r="I561" s="216"/>
      <c r="J561" s="216"/>
      <c r="K561" s="216"/>
      <c r="L561" s="216"/>
      <c r="M561" s="216"/>
      <c r="N561" s="216"/>
      <c r="O561" s="216"/>
      <c r="P561" s="216"/>
      <c r="Q561" s="216"/>
      <c r="R561" s="216"/>
      <c r="S561" s="216"/>
      <c r="T561" s="216"/>
      <c r="U561" s="216"/>
      <c r="V561" s="216"/>
      <c r="W561" s="216"/>
      <c r="X561" s="216"/>
      <c r="Y561" s="216"/>
      <c r="Z561" s="216"/>
      <c r="AA561" s="216"/>
      <c r="AB561" s="216"/>
      <c r="AC561" s="216"/>
      <c r="AD561" s="216"/>
    </row>
    <row r="562" ht="15.75" customHeight="1">
      <c r="A562" s="216"/>
      <c r="B562" s="216"/>
      <c r="C562" s="216"/>
      <c r="D562" s="216"/>
      <c r="E562" s="216"/>
      <c r="F562" s="216"/>
      <c r="G562" s="216"/>
      <c r="H562" s="216"/>
      <c r="I562" s="216"/>
      <c r="J562" s="216"/>
      <c r="K562" s="216"/>
      <c r="L562" s="216"/>
      <c r="M562" s="216"/>
      <c r="N562" s="216"/>
      <c r="O562" s="216"/>
      <c r="P562" s="216"/>
      <c r="Q562" s="216"/>
      <c r="R562" s="216"/>
      <c r="S562" s="216"/>
      <c r="T562" s="216"/>
      <c r="U562" s="216"/>
      <c r="V562" s="216"/>
      <c r="W562" s="216"/>
      <c r="X562" s="216"/>
      <c r="Y562" s="216"/>
      <c r="Z562" s="216"/>
      <c r="AA562" s="216"/>
      <c r="AB562" s="216"/>
      <c r="AC562" s="216"/>
      <c r="AD562" s="216"/>
    </row>
    <row r="563" ht="15.75" customHeight="1">
      <c r="A563" s="216"/>
      <c r="B563" s="216"/>
      <c r="C563" s="216"/>
      <c r="D563" s="216"/>
      <c r="E563" s="216"/>
      <c r="F563" s="216"/>
      <c r="G563" s="216"/>
      <c r="H563" s="216"/>
      <c r="I563" s="216"/>
      <c r="J563" s="216"/>
      <c r="K563" s="216"/>
      <c r="L563" s="216"/>
      <c r="M563" s="216"/>
      <c r="N563" s="216"/>
      <c r="O563" s="216"/>
      <c r="P563" s="216"/>
      <c r="Q563" s="216"/>
      <c r="R563" s="216"/>
      <c r="S563" s="216"/>
      <c r="T563" s="216"/>
      <c r="U563" s="216"/>
      <c r="V563" s="216"/>
      <c r="W563" s="216"/>
      <c r="X563" s="216"/>
      <c r="Y563" s="216"/>
      <c r="Z563" s="216"/>
      <c r="AA563" s="216"/>
      <c r="AB563" s="216"/>
      <c r="AC563" s="216"/>
      <c r="AD563" s="216"/>
    </row>
    <row r="564" ht="15.75" customHeight="1">
      <c r="A564" s="216"/>
      <c r="B564" s="216"/>
      <c r="C564" s="216"/>
      <c r="D564" s="216"/>
      <c r="E564" s="216"/>
      <c r="F564" s="216"/>
      <c r="G564" s="216"/>
      <c r="H564" s="216"/>
      <c r="I564" s="216"/>
      <c r="J564" s="216"/>
      <c r="K564" s="216"/>
      <c r="L564" s="216"/>
      <c r="M564" s="216"/>
      <c r="N564" s="216"/>
      <c r="O564" s="216"/>
      <c r="P564" s="216"/>
      <c r="Q564" s="216"/>
      <c r="R564" s="216"/>
      <c r="S564" s="216"/>
      <c r="T564" s="216"/>
      <c r="U564" s="216"/>
      <c r="V564" s="216"/>
      <c r="W564" s="216"/>
      <c r="X564" s="216"/>
      <c r="Y564" s="216"/>
      <c r="Z564" s="216"/>
      <c r="AA564" s="216"/>
      <c r="AB564" s="216"/>
      <c r="AC564" s="216"/>
      <c r="AD564" s="216"/>
    </row>
    <row r="565" ht="15.75" customHeight="1">
      <c r="A565" s="216"/>
      <c r="B565" s="216"/>
      <c r="C565" s="216"/>
      <c r="D565" s="216"/>
      <c r="E565" s="216"/>
      <c r="F565" s="216"/>
      <c r="G565" s="216"/>
      <c r="H565" s="216"/>
      <c r="I565" s="216"/>
      <c r="J565" s="216"/>
      <c r="K565" s="216"/>
      <c r="L565" s="216"/>
      <c r="M565" s="216"/>
      <c r="N565" s="216"/>
      <c r="O565" s="216"/>
      <c r="P565" s="216"/>
      <c r="Q565" s="216"/>
      <c r="R565" s="216"/>
      <c r="S565" s="216"/>
      <c r="T565" s="216"/>
      <c r="U565" s="216"/>
      <c r="V565" s="216"/>
      <c r="W565" s="216"/>
      <c r="X565" s="216"/>
      <c r="Y565" s="216"/>
      <c r="Z565" s="216"/>
      <c r="AA565" s="216"/>
      <c r="AB565" s="216"/>
      <c r="AC565" s="216"/>
      <c r="AD565" s="216"/>
    </row>
    <row r="566" ht="15.75" customHeight="1">
      <c r="A566" s="216"/>
      <c r="B566" s="216"/>
      <c r="C566" s="216"/>
      <c r="D566" s="216"/>
      <c r="E566" s="216"/>
      <c r="F566" s="216"/>
      <c r="G566" s="216"/>
      <c r="H566" s="216"/>
      <c r="I566" s="216"/>
      <c r="J566" s="216"/>
      <c r="K566" s="216"/>
      <c r="L566" s="216"/>
      <c r="M566" s="216"/>
      <c r="N566" s="216"/>
      <c r="O566" s="216"/>
      <c r="P566" s="216"/>
      <c r="Q566" s="216"/>
      <c r="R566" s="216"/>
      <c r="S566" s="216"/>
      <c r="T566" s="216"/>
      <c r="U566" s="216"/>
      <c r="V566" s="216"/>
      <c r="W566" s="216"/>
      <c r="X566" s="216"/>
      <c r="Y566" s="216"/>
      <c r="Z566" s="216"/>
      <c r="AA566" s="216"/>
      <c r="AB566" s="216"/>
      <c r="AC566" s="216"/>
      <c r="AD566" s="216"/>
    </row>
    <row r="567" ht="15.75" customHeight="1">
      <c r="A567" s="216"/>
      <c r="B567" s="216"/>
      <c r="C567" s="216"/>
      <c r="D567" s="216"/>
      <c r="E567" s="216"/>
      <c r="F567" s="216"/>
      <c r="G567" s="216"/>
      <c r="H567" s="216"/>
      <c r="I567" s="216"/>
      <c r="J567" s="216"/>
      <c r="K567" s="216"/>
      <c r="L567" s="216"/>
      <c r="M567" s="216"/>
      <c r="N567" s="216"/>
      <c r="O567" s="216"/>
      <c r="P567" s="216"/>
      <c r="Q567" s="216"/>
      <c r="R567" s="216"/>
      <c r="S567" s="216"/>
      <c r="T567" s="216"/>
      <c r="U567" s="216"/>
      <c r="V567" s="216"/>
      <c r="W567" s="216"/>
      <c r="X567" s="216"/>
      <c r="Y567" s="216"/>
      <c r="Z567" s="216"/>
      <c r="AA567" s="216"/>
      <c r="AB567" s="216"/>
      <c r="AC567" s="216"/>
      <c r="AD567" s="216"/>
    </row>
    <row r="568" ht="15.75" customHeight="1">
      <c r="A568" s="216"/>
      <c r="B568" s="216"/>
      <c r="C568" s="216"/>
      <c r="D568" s="216"/>
      <c r="E568" s="216"/>
      <c r="F568" s="216"/>
      <c r="G568" s="216"/>
      <c r="H568" s="216"/>
      <c r="I568" s="216"/>
      <c r="J568" s="216"/>
      <c r="K568" s="216"/>
      <c r="L568" s="216"/>
      <c r="M568" s="216"/>
      <c r="N568" s="216"/>
      <c r="O568" s="216"/>
      <c r="P568" s="216"/>
      <c r="Q568" s="216"/>
      <c r="R568" s="216"/>
      <c r="S568" s="216"/>
      <c r="T568" s="216"/>
      <c r="U568" s="216"/>
      <c r="V568" s="216"/>
      <c r="W568" s="216"/>
      <c r="X568" s="216"/>
      <c r="Y568" s="216"/>
      <c r="Z568" s="216"/>
      <c r="AA568" s="216"/>
      <c r="AB568" s="216"/>
      <c r="AC568" s="216"/>
      <c r="AD568" s="216"/>
    </row>
    <row r="569" ht="15.75" customHeight="1">
      <c r="A569" s="216"/>
      <c r="B569" s="216"/>
      <c r="C569" s="216"/>
      <c r="D569" s="216"/>
      <c r="E569" s="216"/>
      <c r="F569" s="216"/>
      <c r="G569" s="216"/>
      <c r="H569" s="216"/>
      <c r="I569" s="216"/>
      <c r="J569" s="216"/>
      <c r="K569" s="216"/>
      <c r="L569" s="216"/>
      <c r="M569" s="216"/>
      <c r="N569" s="216"/>
      <c r="O569" s="216"/>
      <c r="P569" s="216"/>
      <c r="Q569" s="216"/>
      <c r="R569" s="216"/>
      <c r="S569" s="216"/>
      <c r="T569" s="216"/>
      <c r="U569" s="216"/>
      <c r="V569" s="216"/>
      <c r="W569" s="216"/>
      <c r="X569" s="216"/>
      <c r="Y569" s="216"/>
      <c r="Z569" s="216"/>
      <c r="AA569" s="216"/>
      <c r="AB569" s="216"/>
      <c r="AC569" s="216"/>
      <c r="AD569" s="216"/>
    </row>
    <row r="570" ht="15.75" customHeight="1">
      <c r="A570" s="216"/>
      <c r="B570" s="216"/>
      <c r="C570" s="216"/>
      <c r="D570" s="216"/>
      <c r="E570" s="216"/>
      <c r="F570" s="216"/>
      <c r="G570" s="216"/>
      <c r="H570" s="216"/>
      <c r="I570" s="216"/>
      <c r="J570" s="216"/>
      <c r="K570" s="216"/>
      <c r="L570" s="216"/>
      <c r="M570" s="216"/>
      <c r="N570" s="216"/>
      <c r="O570" s="216"/>
      <c r="P570" s="216"/>
      <c r="Q570" s="216"/>
      <c r="R570" s="216"/>
      <c r="S570" s="216"/>
      <c r="T570" s="216"/>
      <c r="U570" s="216"/>
      <c r="V570" s="216"/>
      <c r="W570" s="216"/>
      <c r="X570" s="216"/>
      <c r="Y570" s="216"/>
      <c r="Z570" s="216"/>
      <c r="AA570" s="216"/>
      <c r="AB570" s="216"/>
      <c r="AC570" s="216"/>
      <c r="AD570" s="216"/>
    </row>
    <row r="571" ht="15.75" customHeight="1">
      <c r="A571" s="216"/>
      <c r="B571" s="216"/>
      <c r="C571" s="216"/>
      <c r="D571" s="216"/>
      <c r="E571" s="216"/>
      <c r="F571" s="216"/>
      <c r="G571" s="216"/>
      <c r="H571" s="216"/>
      <c r="I571" s="216"/>
      <c r="J571" s="216"/>
      <c r="K571" s="216"/>
      <c r="L571" s="216"/>
      <c r="M571" s="216"/>
      <c r="N571" s="216"/>
      <c r="O571" s="216"/>
      <c r="P571" s="216"/>
      <c r="Q571" s="216"/>
      <c r="R571" s="216"/>
      <c r="S571" s="216"/>
      <c r="T571" s="216"/>
      <c r="U571" s="216"/>
      <c r="V571" s="216"/>
      <c r="W571" s="216"/>
      <c r="X571" s="216"/>
      <c r="Y571" s="216"/>
      <c r="Z571" s="216"/>
      <c r="AA571" s="216"/>
      <c r="AB571" s="216"/>
      <c r="AC571" s="216"/>
      <c r="AD571" s="216"/>
    </row>
    <row r="572" ht="15.75" customHeight="1">
      <c r="A572" s="216"/>
      <c r="B572" s="216"/>
      <c r="C572" s="216"/>
      <c r="D572" s="216"/>
      <c r="E572" s="216"/>
      <c r="F572" s="216"/>
      <c r="G572" s="216"/>
      <c r="H572" s="216"/>
      <c r="I572" s="216"/>
      <c r="J572" s="216"/>
      <c r="K572" s="216"/>
      <c r="L572" s="216"/>
      <c r="M572" s="216"/>
      <c r="N572" s="216"/>
      <c r="O572" s="216"/>
      <c r="P572" s="216"/>
      <c r="Q572" s="216"/>
      <c r="R572" s="216"/>
      <c r="S572" s="216"/>
      <c r="T572" s="216"/>
      <c r="U572" s="216"/>
      <c r="V572" s="216"/>
      <c r="W572" s="216"/>
      <c r="X572" s="216"/>
      <c r="Y572" s="216"/>
      <c r="Z572" s="216"/>
      <c r="AA572" s="216"/>
      <c r="AB572" s="216"/>
      <c r="AC572" s="216"/>
      <c r="AD572" s="216"/>
    </row>
    <row r="573" ht="15.75" customHeight="1">
      <c r="A573" s="216"/>
      <c r="B573" s="216"/>
      <c r="C573" s="216"/>
      <c r="D573" s="216"/>
      <c r="E573" s="216"/>
      <c r="F573" s="216"/>
      <c r="G573" s="216"/>
      <c r="H573" s="216"/>
      <c r="I573" s="216"/>
      <c r="J573" s="216"/>
      <c r="K573" s="216"/>
      <c r="L573" s="216"/>
      <c r="M573" s="216"/>
      <c r="N573" s="216"/>
      <c r="O573" s="216"/>
      <c r="P573" s="216"/>
      <c r="Q573" s="216"/>
      <c r="R573" s="216"/>
      <c r="S573" s="216"/>
      <c r="T573" s="216"/>
      <c r="U573" s="216"/>
      <c r="V573" s="216"/>
      <c r="W573" s="216"/>
      <c r="X573" s="216"/>
      <c r="Y573" s="216"/>
      <c r="Z573" s="216"/>
      <c r="AA573" s="216"/>
      <c r="AB573" s="216"/>
      <c r="AC573" s="216"/>
      <c r="AD573" s="216"/>
    </row>
    <row r="574" ht="15.75" customHeight="1">
      <c r="A574" s="216"/>
      <c r="B574" s="216"/>
      <c r="C574" s="216"/>
      <c r="D574" s="216"/>
      <c r="E574" s="216"/>
      <c r="F574" s="216"/>
      <c r="G574" s="216"/>
      <c r="H574" s="216"/>
      <c r="I574" s="216"/>
      <c r="J574" s="216"/>
      <c r="K574" s="216"/>
      <c r="L574" s="216"/>
      <c r="M574" s="216"/>
      <c r="N574" s="216"/>
      <c r="O574" s="216"/>
      <c r="P574" s="216"/>
      <c r="Q574" s="216"/>
      <c r="R574" s="216"/>
      <c r="S574" s="216"/>
      <c r="T574" s="216"/>
      <c r="U574" s="216"/>
      <c r="V574" s="216"/>
      <c r="W574" s="216"/>
      <c r="X574" s="216"/>
      <c r="Y574" s="216"/>
      <c r="Z574" s="216"/>
      <c r="AA574" s="216"/>
      <c r="AB574" s="216"/>
      <c r="AC574" s="216"/>
      <c r="AD574" s="216"/>
    </row>
    <row r="575" ht="15.75" customHeight="1">
      <c r="A575" s="216"/>
      <c r="B575" s="216"/>
      <c r="C575" s="216"/>
      <c r="D575" s="216"/>
      <c r="E575" s="216"/>
      <c r="F575" s="216"/>
      <c r="G575" s="216"/>
      <c r="H575" s="216"/>
      <c r="I575" s="216"/>
      <c r="J575" s="216"/>
      <c r="K575" s="216"/>
      <c r="L575" s="216"/>
      <c r="M575" s="216"/>
      <c r="N575" s="216"/>
      <c r="O575" s="216"/>
      <c r="P575" s="216"/>
      <c r="Q575" s="216"/>
      <c r="R575" s="216"/>
      <c r="S575" s="216"/>
      <c r="T575" s="216"/>
      <c r="U575" s="216"/>
      <c r="V575" s="216"/>
      <c r="W575" s="216"/>
      <c r="X575" s="216"/>
      <c r="Y575" s="216"/>
      <c r="Z575" s="216"/>
      <c r="AA575" s="216"/>
      <c r="AB575" s="216"/>
      <c r="AC575" s="216"/>
      <c r="AD575" s="216"/>
    </row>
    <row r="576" ht="15.75" customHeight="1">
      <c r="A576" s="216"/>
      <c r="B576" s="216"/>
      <c r="C576" s="216"/>
      <c r="D576" s="216"/>
      <c r="E576" s="216"/>
      <c r="F576" s="216"/>
      <c r="G576" s="216"/>
      <c r="H576" s="216"/>
      <c r="I576" s="216"/>
      <c r="J576" s="216"/>
      <c r="K576" s="216"/>
      <c r="L576" s="216"/>
      <c r="M576" s="216"/>
      <c r="N576" s="216"/>
      <c r="O576" s="216"/>
      <c r="P576" s="216"/>
      <c r="Q576" s="216"/>
      <c r="R576" s="216"/>
      <c r="S576" s="216"/>
      <c r="T576" s="216"/>
      <c r="U576" s="216"/>
      <c r="V576" s="216"/>
      <c r="W576" s="216"/>
      <c r="X576" s="216"/>
      <c r="Y576" s="216"/>
      <c r="Z576" s="216"/>
      <c r="AA576" s="216"/>
      <c r="AB576" s="216"/>
      <c r="AC576" s="216"/>
      <c r="AD576" s="216"/>
    </row>
    <row r="577" ht="15.75" customHeight="1">
      <c r="A577" s="216"/>
      <c r="B577" s="216"/>
      <c r="C577" s="216"/>
      <c r="D577" s="216"/>
      <c r="E577" s="216"/>
      <c r="F577" s="216"/>
      <c r="G577" s="216"/>
      <c r="H577" s="216"/>
      <c r="I577" s="216"/>
      <c r="J577" s="216"/>
      <c r="K577" s="216"/>
      <c r="L577" s="216"/>
      <c r="M577" s="216"/>
      <c r="N577" s="216"/>
      <c r="O577" s="216"/>
      <c r="P577" s="216"/>
      <c r="Q577" s="216"/>
      <c r="R577" s="216"/>
      <c r="S577" s="216"/>
      <c r="T577" s="216"/>
      <c r="U577" s="216"/>
      <c r="V577" s="216"/>
      <c r="W577" s="216"/>
      <c r="X577" s="216"/>
      <c r="Y577" s="216"/>
      <c r="Z577" s="216"/>
      <c r="AA577" s="216"/>
      <c r="AB577" s="216"/>
      <c r="AC577" s="216"/>
      <c r="AD577" s="216"/>
    </row>
    <row r="578" ht="15.75" customHeight="1">
      <c r="A578" s="216"/>
      <c r="B578" s="216"/>
      <c r="C578" s="216"/>
      <c r="D578" s="216"/>
      <c r="E578" s="216"/>
      <c r="F578" s="216"/>
      <c r="G578" s="216"/>
      <c r="H578" s="216"/>
      <c r="I578" s="216"/>
      <c r="J578" s="216"/>
      <c r="K578" s="216"/>
      <c r="L578" s="216"/>
      <c r="M578" s="216"/>
      <c r="N578" s="216"/>
      <c r="O578" s="216"/>
      <c r="P578" s="216"/>
      <c r="Q578" s="216"/>
      <c r="R578" s="216"/>
      <c r="S578" s="216"/>
      <c r="T578" s="216"/>
      <c r="U578" s="216"/>
      <c r="V578" s="216"/>
      <c r="W578" s="216"/>
      <c r="X578" s="216"/>
      <c r="Y578" s="216"/>
      <c r="Z578" s="216"/>
      <c r="AA578" s="216"/>
      <c r="AB578" s="216"/>
      <c r="AC578" s="216"/>
      <c r="AD578" s="216"/>
    </row>
    <row r="579" ht="15.75" customHeight="1">
      <c r="A579" s="216"/>
      <c r="B579" s="216"/>
      <c r="C579" s="216"/>
      <c r="D579" s="216"/>
      <c r="E579" s="216"/>
      <c r="F579" s="216"/>
      <c r="G579" s="216"/>
      <c r="H579" s="216"/>
      <c r="I579" s="216"/>
      <c r="J579" s="216"/>
      <c r="K579" s="216"/>
      <c r="L579" s="216"/>
      <c r="M579" s="216"/>
      <c r="N579" s="216"/>
      <c r="O579" s="216"/>
      <c r="P579" s="216"/>
      <c r="Q579" s="216"/>
      <c r="R579" s="216"/>
      <c r="S579" s="216"/>
      <c r="T579" s="216"/>
      <c r="U579" s="216"/>
      <c r="V579" s="216"/>
      <c r="W579" s="216"/>
      <c r="X579" s="216"/>
      <c r="Y579" s="216"/>
      <c r="Z579" s="216"/>
      <c r="AA579" s="216"/>
      <c r="AB579" s="216"/>
      <c r="AC579" s="216"/>
      <c r="AD579" s="216"/>
    </row>
    <row r="580" ht="15.75" customHeight="1">
      <c r="A580" s="216"/>
      <c r="B580" s="216"/>
      <c r="C580" s="216"/>
      <c r="D580" s="216"/>
      <c r="E580" s="216"/>
      <c r="F580" s="216"/>
      <c r="G580" s="216"/>
      <c r="H580" s="216"/>
      <c r="I580" s="216"/>
      <c r="J580" s="216"/>
      <c r="K580" s="216"/>
      <c r="L580" s="216"/>
      <c r="M580" s="216"/>
      <c r="N580" s="216"/>
      <c r="O580" s="216"/>
      <c r="P580" s="216"/>
      <c r="Q580" s="216"/>
      <c r="R580" s="216"/>
      <c r="S580" s="216"/>
      <c r="T580" s="216"/>
      <c r="U580" s="216"/>
      <c r="V580" s="216"/>
      <c r="W580" s="216"/>
      <c r="X580" s="216"/>
      <c r="Y580" s="216"/>
      <c r="Z580" s="216"/>
      <c r="AA580" s="216"/>
      <c r="AB580" s="216"/>
      <c r="AC580" s="216"/>
      <c r="AD580" s="216"/>
    </row>
    <row r="581" ht="15.75" customHeight="1">
      <c r="A581" s="216"/>
      <c r="B581" s="216"/>
      <c r="C581" s="216"/>
      <c r="D581" s="216"/>
      <c r="E581" s="216"/>
      <c r="F581" s="216"/>
      <c r="G581" s="216"/>
      <c r="H581" s="216"/>
      <c r="I581" s="216"/>
      <c r="J581" s="216"/>
      <c r="K581" s="216"/>
      <c r="L581" s="216"/>
      <c r="M581" s="216"/>
      <c r="N581" s="216"/>
      <c r="O581" s="216"/>
      <c r="P581" s="216"/>
      <c r="Q581" s="216"/>
      <c r="R581" s="216"/>
      <c r="S581" s="216"/>
      <c r="T581" s="216"/>
      <c r="U581" s="216"/>
      <c r="V581" s="216"/>
      <c r="W581" s="216"/>
      <c r="X581" s="216"/>
      <c r="Y581" s="216"/>
      <c r="Z581" s="216"/>
      <c r="AA581" s="216"/>
      <c r="AB581" s="216"/>
      <c r="AC581" s="216"/>
      <c r="AD581" s="216"/>
    </row>
    <row r="582" ht="15.75" customHeight="1">
      <c r="A582" s="216"/>
      <c r="B582" s="216"/>
      <c r="C582" s="216"/>
      <c r="D582" s="216"/>
      <c r="E582" s="216"/>
      <c r="F582" s="216"/>
      <c r="G582" s="216"/>
      <c r="H582" s="216"/>
      <c r="I582" s="216"/>
      <c r="J582" s="216"/>
      <c r="K582" s="216"/>
      <c r="L582" s="216"/>
      <c r="M582" s="216"/>
      <c r="N582" s="216"/>
      <c r="O582" s="216"/>
      <c r="P582" s="216"/>
      <c r="Q582" s="216"/>
      <c r="R582" s="216"/>
      <c r="S582" s="216"/>
      <c r="T582" s="216"/>
      <c r="U582" s="216"/>
      <c r="V582" s="216"/>
      <c r="W582" s="216"/>
      <c r="X582" s="216"/>
      <c r="Y582" s="216"/>
      <c r="Z582" s="216"/>
      <c r="AA582" s="216"/>
      <c r="AB582" s="216"/>
      <c r="AC582" s="216"/>
      <c r="AD582" s="216"/>
    </row>
    <row r="583" ht="15.75" customHeight="1">
      <c r="A583" s="216"/>
      <c r="B583" s="216"/>
      <c r="C583" s="216"/>
      <c r="D583" s="216"/>
      <c r="E583" s="216"/>
      <c r="F583" s="216"/>
      <c r="G583" s="216"/>
      <c r="H583" s="216"/>
      <c r="I583" s="216"/>
      <c r="J583" s="216"/>
      <c r="K583" s="216"/>
      <c r="L583" s="216"/>
      <c r="M583" s="216"/>
      <c r="N583" s="216"/>
      <c r="O583" s="216"/>
      <c r="P583" s="216"/>
      <c r="Q583" s="216"/>
      <c r="R583" s="216"/>
      <c r="S583" s="216"/>
      <c r="T583" s="216"/>
      <c r="U583" s="216"/>
      <c r="V583" s="216"/>
      <c r="W583" s="216"/>
      <c r="X583" s="216"/>
      <c r="Y583" s="216"/>
      <c r="Z583" s="216"/>
      <c r="AA583" s="216"/>
      <c r="AB583" s="216"/>
      <c r="AC583" s="216"/>
      <c r="AD583" s="216"/>
    </row>
    <row r="584" ht="15.75" customHeight="1">
      <c r="A584" s="216"/>
      <c r="B584" s="216"/>
      <c r="C584" s="216"/>
      <c r="D584" s="216"/>
      <c r="E584" s="216"/>
      <c r="F584" s="216"/>
      <c r="G584" s="216"/>
      <c r="H584" s="216"/>
      <c r="I584" s="216"/>
      <c r="J584" s="216"/>
      <c r="K584" s="216"/>
      <c r="L584" s="216"/>
      <c r="M584" s="216"/>
      <c r="N584" s="216"/>
      <c r="O584" s="216"/>
      <c r="P584" s="216"/>
      <c r="Q584" s="216"/>
      <c r="R584" s="216"/>
      <c r="S584" s="216"/>
      <c r="T584" s="216"/>
      <c r="U584" s="216"/>
      <c r="V584" s="216"/>
      <c r="W584" s="216"/>
      <c r="X584" s="216"/>
      <c r="Y584" s="216"/>
      <c r="Z584" s="216"/>
      <c r="AA584" s="216"/>
      <c r="AB584" s="216"/>
      <c r="AC584" s="216"/>
      <c r="AD584" s="216"/>
    </row>
    <row r="585" ht="15.75" customHeight="1">
      <c r="A585" s="216"/>
      <c r="B585" s="216"/>
      <c r="C585" s="216"/>
      <c r="D585" s="216"/>
      <c r="E585" s="216"/>
      <c r="F585" s="216"/>
      <c r="G585" s="216"/>
      <c r="H585" s="216"/>
      <c r="I585" s="216"/>
      <c r="J585" s="216"/>
      <c r="K585" s="216"/>
      <c r="L585" s="216"/>
      <c r="M585" s="216"/>
      <c r="N585" s="216"/>
      <c r="O585" s="216"/>
      <c r="P585" s="216"/>
      <c r="Q585" s="216"/>
      <c r="R585" s="216"/>
      <c r="S585" s="216"/>
      <c r="T585" s="216"/>
      <c r="U585" s="216"/>
      <c r="V585" s="216"/>
      <c r="W585" s="216"/>
      <c r="X585" s="216"/>
      <c r="Y585" s="216"/>
      <c r="Z585" s="216"/>
      <c r="AA585" s="216"/>
      <c r="AB585" s="216"/>
      <c r="AC585" s="216"/>
      <c r="AD585" s="216"/>
    </row>
    <row r="586" ht="15.75" customHeight="1">
      <c r="A586" s="216"/>
      <c r="B586" s="216"/>
      <c r="C586" s="216"/>
      <c r="D586" s="216"/>
      <c r="E586" s="216"/>
      <c r="F586" s="216"/>
      <c r="G586" s="216"/>
      <c r="H586" s="216"/>
      <c r="I586" s="216"/>
      <c r="J586" s="216"/>
      <c r="K586" s="216"/>
      <c r="L586" s="216"/>
      <c r="M586" s="216"/>
      <c r="N586" s="216"/>
      <c r="O586" s="216"/>
      <c r="P586" s="216"/>
      <c r="Q586" s="216"/>
      <c r="R586" s="216"/>
      <c r="S586" s="216"/>
      <c r="T586" s="216"/>
      <c r="U586" s="216"/>
      <c r="V586" s="216"/>
      <c r="W586" s="216"/>
      <c r="X586" s="216"/>
      <c r="Y586" s="216"/>
      <c r="Z586" s="216"/>
      <c r="AA586" s="216"/>
      <c r="AB586" s="216"/>
      <c r="AC586" s="216"/>
      <c r="AD586" s="216"/>
    </row>
    <row r="587" ht="15.75" customHeight="1">
      <c r="A587" s="216"/>
      <c r="B587" s="216"/>
      <c r="C587" s="216"/>
      <c r="D587" s="216"/>
      <c r="E587" s="216"/>
      <c r="F587" s="216"/>
      <c r="G587" s="216"/>
      <c r="H587" s="216"/>
      <c r="I587" s="216"/>
      <c r="J587" s="216"/>
      <c r="K587" s="216"/>
      <c r="L587" s="216"/>
      <c r="M587" s="216"/>
      <c r="N587" s="216"/>
      <c r="O587" s="216"/>
      <c r="P587" s="216"/>
      <c r="Q587" s="216"/>
      <c r="R587" s="216"/>
      <c r="S587" s="216"/>
      <c r="T587" s="216"/>
      <c r="U587" s="216"/>
      <c r="V587" s="216"/>
      <c r="W587" s="216"/>
      <c r="X587" s="216"/>
      <c r="Y587" s="216"/>
      <c r="Z587" s="216"/>
      <c r="AA587" s="216"/>
      <c r="AB587" s="216"/>
      <c r="AC587" s="216"/>
      <c r="AD587" s="216"/>
    </row>
    <row r="588" ht="15.75" customHeight="1">
      <c r="A588" s="216"/>
      <c r="B588" s="216"/>
      <c r="C588" s="216"/>
      <c r="D588" s="216"/>
      <c r="E588" s="216"/>
      <c r="F588" s="216"/>
      <c r="G588" s="216"/>
      <c r="H588" s="216"/>
      <c r="I588" s="216"/>
      <c r="J588" s="216"/>
      <c r="K588" s="216"/>
      <c r="L588" s="216"/>
      <c r="M588" s="216"/>
      <c r="N588" s="216"/>
      <c r="O588" s="216"/>
      <c r="P588" s="216"/>
      <c r="Q588" s="216"/>
      <c r="R588" s="216"/>
      <c r="S588" s="216"/>
      <c r="T588" s="216"/>
      <c r="U588" s="216"/>
      <c r="V588" s="216"/>
      <c r="W588" s="216"/>
      <c r="X588" s="216"/>
      <c r="Y588" s="216"/>
      <c r="Z588" s="216"/>
      <c r="AA588" s="216"/>
      <c r="AB588" s="216"/>
      <c r="AC588" s="216"/>
      <c r="AD588" s="216"/>
    </row>
    <row r="589" ht="15.75" customHeight="1">
      <c r="A589" s="216"/>
      <c r="B589" s="216"/>
      <c r="C589" s="216"/>
      <c r="D589" s="216"/>
      <c r="E589" s="216"/>
      <c r="F589" s="216"/>
      <c r="G589" s="216"/>
      <c r="H589" s="216"/>
      <c r="I589" s="216"/>
      <c r="J589" s="216"/>
      <c r="K589" s="216"/>
      <c r="L589" s="216"/>
      <c r="M589" s="216"/>
      <c r="N589" s="216"/>
      <c r="O589" s="216"/>
      <c r="P589" s="216"/>
      <c r="Q589" s="216"/>
      <c r="R589" s="216"/>
      <c r="S589" s="216"/>
      <c r="T589" s="216"/>
      <c r="U589" s="216"/>
      <c r="V589" s="216"/>
      <c r="W589" s="216"/>
      <c r="X589" s="216"/>
      <c r="Y589" s="216"/>
      <c r="Z589" s="216"/>
      <c r="AA589" s="216"/>
      <c r="AB589" s="216"/>
      <c r="AC589" s="216"/>
      <c r="AD589" s="216"/>
    </row>
    <row r="590" ht="15.75" customHeight="1">
      <c r="A590" s="216"/>
      <c r="B590" s="216"/>
      <c r="C590" s="216"/>
      <c r="D590" s="216"/>
      <c r="E590" s="216"/>
      <c r="F590" s="216"/>
      <c r="G590" s="216"/>
      <c r="H590" s="216"/>
      <c r="I590" s="216"/>
      <c r="J590" s="216"/>
      <c r="K590" s="216"/>
      <c r="L590" s="216"/>
      <c r="M590" s="216"/>
      <c r="N590" s="216"/>
      <c r="O590" s="216"/>
      <c r="P590" s="216"/>
      <c r="Q590" s="216"/>
      <c r="R590" s="216"/>
      <c r="S590" s="216"/>
      <c r="T590" s="216"/>
      <c r="U590" s="216"/>
      <c r="V590" s="216"/>
      <c r="W590" s="216"/>
      <c r="X590" s="216"/>
      <c r="Y590" s="216"/>
      <c r="Z590" s="216"/>
      <c r="AA590" s="216"/>
      <c r="AB590" s="216"/>
      <c r="AC590" s="216"/>
      <c r="AD590" s="216"/>
    </row>
    <row r="591" ht="15.75" customHeight="1">
      <c r="A591" s="216"/>
      <c r="B591" s="216"/>
      <c r="C591" s="216"/>
      <c r="D591" s="216"/>
      <c r="E591" s="216"/>
      <c r="F591" s="216"/>
      <c r="G591" s="216"/>
      <c r="H591" s="216"/>
      <c r="I591" s="216"/>
      <c r="J591" s="216"/>
      <c r="K591" s="216"/>
      <c r="L591" s="216"/>
      <c r="M591" s="216"/>
      <c r="N591" s="216"/>
      <c r="O591" s="216"/>
      <c r="P591" s="216"/>
      <c r="Q591" s="216"/>
      <c r="R591" s="216"/>
      <c r="S591" s="216"/>
      <c r="T591" s="216"/>
      <c r="U591" s="216"/>
      <c r="V591" s="216"/>
      <c r="W591" s="216"/>
      <c r="X591" s="216"/>
      <c r="Y591" s="216"/>
      <c r="Z591" s="216"/>
      <c r="AA591" s="216"/>
      <c r="AB591" s="216"/>
      <c r="AC591" s="216"/>
      <c r="AD591" s="216"/>
    </row>
    <row r="592" ht="15.75" customHeight="1">
      <c r="A592" s="216"/>
      <c r="B592" s="216"/>
      <c r="C592" s="216"/>
      <c r="D592" s="216"/>
      <c r="E592" s="216"/>
      <c r="F592" s="216"/>
      <c r="G592" s="216"/>
      <c r="H592" s="216"/>
      <c r="I592" s="216"/>
      <c r="J592" s="216"/>
      <c r="K592" s="216"/>
      <c r="L592" s="216"/>
      <c r="M592" s="216"/>
      <c r="N592" s="216"/>
      <c r="O592" s="216"/>
      <c r="P592" s="216"/>
      <c r="Q592" s="216"/>
      <c r="R592" s="216"/>
      <c r="S592" s="216"/>
      <c r="T592" s="216"/>
      <c r="U592" s="216"/>
      <c r="V592" s="216"/>
      <c r="W592" s="216"/>
      <c r="X592" s="216"/>
      <c r="Y592" s="216"/>
      <c r="Z592" s="216"/>
      <c r="AA592" s="216"/>
      <c r="AB592" s="216"/>
      <c r="AC592" s="216"/>
      <c r="AD592" s="216"/>
    </row>
    <row r="593" ht="15.75" customHeight="1">
      <c r="A593" s="216"/>
      <c r="B593" s="216"/>
      <c r="C593" s="216"/>
      <c r="D593" s="216"/>
      <c r="E593" s="216"/>
      <c r="F593" s="216"/>
      <c r="G593" s="216"/>
      <c r="H593" s="216"/>
      <c r="I593" s="216"/>
      <c r="J593" s="216"/>
      <c r="K593" s="216"/>
      <c r="L593" s="216"/>
      <c r="M593" s="216"/>
      <c r="N593" s="216"/>
      <c r="O593" s="216"/>
      <c r="P593" s="216"/>
      <c r="Q593" s="216"/>
      <c r="R593" s="216"/>
      <c r="S593" s="216"/>
      <c r="T593" s="216"/>
      <c r="U593" s="216"/>
      <c r="V593" s="216"/>
      <c r="W593" s="216"/>
      <c r="X593" s="216"/>
      <c r="Y593" s="216"/>
      <c r="Z593" s="216"/>
      <c r="AA593" s="216"/>
      <c r="AB593" s="216"/>
      <c r="AC593" s="216"/>
      <c r="AD593" s="216"/>
    </row>
    <row r="594" ht="15.75" customHeight="1">
      <c r="A594" s="216"/>
      <c r="B594" s="216"/>
      <c r="C594" s="216"/>
      <c r="D594" s="216"/>
      <c r="E594" s="216"/>
      <c r="F594" s="216"/>
      <c r="G594" s="216"/>
      <c r="H594" s="216"/>
      <c r="I594" s="216"/>
      <c r="J594" s="216"/>
      <c r="K594" s="216"/>
      <c r="L594" s="216"/>
      <c r="M594" s="216"/>
      <c r="N594" s="216"/>
      <c r="O594" s="216"/>
      <c r="P594" s="216"/>
      <c r="Q594" s="216"/>
      <c r="R594" s="216"/>
      <c r="S594" s="216"/>
      <c r="T594" s="216"/>
      <c r="U594" s="216"/>
      <c r="V594" s="216"/>
      <c r="W594" s="216"/>
      <c r="X594" s="216"/>
      <c r="Y594" s="216"/>
      <c r="Z594" s="216"/>
      <c r="AA594" s="216"/>
      <c r="AB594" s="216"/>
      <c r="AC594" s="216"/>
      <c r="AD594" s="216"/>
    </row>
    <row r="595" ht="15.75" customHeight="1">
      <c r="A595" s="216"/>
      <c r="B595" s="216"/>
      <c r="C595" s="216"/>
      <c r="D595" s="216"/>
      <c r="E595" s="216"/>
      <c r="F595" s="216"/>
      <c r="G595" s="216"/>
      <c r="H595" s="216"/>
      <c r="I595" s="216"/>
      <c r="J595" s="216"/>
      <c r="K595" s="216"/>
      <c r="L595" s="216"/>
      <c r="M595" s="216"/>
      <c r="N595" s="216"/>
      <c r="O595" s="216"/>
      <c r="P595" s="216"/>
      <c r="Q595" s="216"/>
      <c r="R595" s="216"/>
      <c r="S595" s="216"/>
      <c r="T595" s="216"/>
      <c r="U595" s="216"/>
      <c r="V595" s="216"/>
      <c r="W595" s="216"/>
      <c r="X595" s="216"/>
      <c r="Y595" s="216"/>
      <c r="Z595" s="216"/>
      <c r="AA595" s="216"/>
      <c r="AB595" s="216"/>
      <c r="AC595" s="216"/>
      <c r="AD595" s="216"/>
    </row>
    <row r="596" ht="15.75" customHeight="1">
      <c r="A596" s="216"/>
      <c r="B596" s="216"/>
      <c r="C596" s="216"/>
      <c r="D596" s="216"/>
      <c r="E596" s="216"/>
      <c r="F596" s="216"/>
      <c r="G596" s="216"/>
      <c r="H596" s="216"/>
      <c r="I596" s="216"/>
      <c r="J596" s="216"/>
      <c r="K596" s="216"/>
      <c r="L596" s="216"/>
      <c r="M596" s="216"/>
      <c r="N596" s="216"/>
      <c r="O596" s="216"/>
      <c r="P596" s="216"/>
      <c r="Q596" s="216"/>
      <c r="R596" s="216"/>
      <c r="S596" s="216"/>
      <c r="T596" s="216"/>
      <c r="U596" s="216"/>
      <c r="V596" s="216"/>
      <c r="W596" s="216"/>
      <c r="X596" s="216"/>
      <c r="Y596" s="216"/>
      <c r="Z596" s="216"/>
      <c r="AA596" s="216"/>
      <c r="AB596" s="216"/>
      <c r="AC596" s="216"/>
      <c r="AD596" s="216"/>
    </row>
    <row r="597" ht="15.75" customHeight="1">
      <c r="A597" s="216"/>
      <c r="B597" s="216"/>
      <c r="C597" s="216"/>
      <c r="D597" s="216"/>
      <c r="E597" s="216"/>
      <c r="F597" s="216"/>
      <c r="G597" s="216"/>
      <c r="H597" s="216"/>
      <c r="I597" s="216"/>
      <c r="J597" s="216"/>
      <c r="K597" s="216"/>
      <c r="L597" s="216"/>
      <c r="M597" s="216"/>
      <c r="N597" s="216"/>
      <c r="O597" s="216"/>
      <c r="P597" s="216"/>
      <c r="Q597" s="216"/>
      <c r="R597" s="216"/>
      <c r="S597" s="216"/>
      <c r="T597" s="216"/>
      <c r="U597" s="216"/>
      <c r="V597" s="216"/>
      <c r="W597" s="216"/>
      <c r="X597" s="216"/>
      <c r="Y597" s="216"/>
      <c r="Z597" s="216"/>
      <c r="AA597" s="216"/>
      <c r="AB597" s="216"/>
      <c r="AC597" s="216"/>
      <c r="AD597" s="216"/>
    </row>
    <row r="598" ht="15.75" customHeight="1">
      <c r="A598" s="216"/>
      <c r="B598" s="216"/>
      <c r="C598" s="216"/>
      <c r="D598" s="216"/>
      <c r="E598" s="216"/>
      <c r="F598" s="216"/>
      <c r="G598" s="216"/>
      <c r="H598" s="216"/>
      <c r="I598" s="216"/>
      <c r="J598" s="216"/>
      <c r="K598" s="216"/>
      <c r="L598" s="216"/>
      <c r="M598" s="216"/>
      <c r="N598" s="216"/>
      <c r="O598" s="216"/>
      <c r="P598" s="216"/>
      <c r="Q598" s="216"/>
      <c r="R598" s="216"/>
      <c r="S598" s="216"/>
      <c r="T598" s="216"/>
      <c r="U598" s="216"/>
      <c r="V598" s="216"/>
      <c r="W598" s="216"/>
      <c r="X598" s="216"/>
      <c r="Y598" s="216"/>
      <c r="Z598" s="216"/>
      <c r="AA598" s="216"/>
      <c r="AB598" s="216"/>
      <c r="AC598" s="216"/>
      <c r="AD598" s="216"/>
    </row>
    <row r="599" ht="15.75" customHeight="1">
      <c r="A599" s="216"/>
      <c r="B599" s="216"/>
      <c r="C599" s="216"/>
      <c r="D599" s="216"/>
      <c r="E599" s="216"/>
      <c r="F599" s="216"/>
      <c r="G599" s="216"/>
      <c r="H599" s="216"/>
      <c r="I599" s="216"/>
      <c r="J599" s="216"/>
      <c r="K599" s="216"/>
      <c r="L599" s="216"/>
      <c r="M599" s="216"/>
      <c r="N599" s="216"/>
      <c r="O599" s="216"/>
      <c r="P599" s="216"/>
      <c r="Q599" s="216"/>
      <c r="R599" s="216"/>
      <c r="S599" s="216"/>
      <c r="T599" s="216"/>
      <c r="U599" s="216"/>
      <c r="V599" s="216"/>
      <c r="W599" s="216"/>
      <c r="X599" s="216"/>
      <c r="Y599" s="216"/>
      <c r="Z599" s="216"/>
      <c r="AA599" s="216"/>
      <c r="AB599" s="216"/>
      <c r="AC599" s="216"/>
      <c r="AD599" s="216"/>
    </row>
    <row r="600" ht="15.75" customHeight="1">
      <c r="A600" s="216"/>
      <c r="B600" s="216"/>
      <c r="C600" s="216"/>
      <c r="D600" s="216"/>
      <c r="E600" s="216"/>
      <c r="F600" s="216"/>
      <c r="G600" s="216"/>
      <c r="H600" s="216"/>
      <c r="I600" s="216"/>
      <c r="J600" s="216"/>
      <c r="K600" s="216"/>
      <c r="L600" s="216"/>
      <c r="M600" s="216"/>
      <c r="N600" s="216"/>
      <c r="O600" s="216"/>
      <c r="P600" s="216"/>
      <c r="Q600" s="216"/>
      <c r="R600" s="216"/>
      <c r="S600" s="216"/>
      <c r="T600" s="216"/>
      <c r="U600" s="216"/>
      <c r="V600" s="216"/>
      <c r="W600" s="216"/>
      <c r="X600" s="216"/>
      <c r="Y600" s="216"/>
      <c r="Z600" s="216"/>
      <c r="AA600" s="216"/>
      <c r="AB600" s="216"/>
      <c r="AC600" s="216"/>
      <c r="AD600" s="216"/>
    </row>
    <row r="601" ht="15.75" customHeight="1">
      <c r="A601" s="216"/>
      <c r="B601" s="216"/>
      <c r="C601" s="216"/>
      <c r="D601" s="216"/>
      <c r="E601" s="216"/>
      <c r="F601" s="216"/>
      <c r="G601" s="216"/>
      <c r="H601" s="216"/>
      <c r="I601" s="216"/>
      <c r="J601" s="216"/>
      <c r="K601" s="216"/>
      <c r="L601" s="216"/>
      <c r="M601" s="216"/>
      <c r="N601" s="216"/>
      <c r="O601" s="216"/>
      <c r="P601" s="216"/>
      <c r="Q601" s="216"/>
      <c r="R601" s="216"/>
      <c r="S601" s="216"/>
      <c r="T601" s="216"/>
      <c r="U601" s="216"/>
      <c r="V601" s="216"/>
      <c r="W601" s="216"/>
      <c r="X601" s="216"/>
      <c r="Y601" s="216"/>
      <c r="Z601" s="216"/>
      <c r="AA601" s="216"/>
      <c r="AB601" s="216"/>
      <c r="AC601" s="216"/>
      <c r="AD601" s="216"/>
    </row>
    <row r="602" ht="15.75" customHeight="1">
      <c r="A602" s="216"/>
      <c r="B602" s="216"/>
      <c r="C602" s="216"/>
      <c r="D602" s="216"/>
      <c r="E602" s="216"/>
      <c r="F602" s="216"/>
      <c r="G602" s="216"/>
      <c r="H602" s="216"/>
      <c r="I602" s="216"/>
      <c r="J602" s="216"/>
      <c r="K602" s="216"/>
      <c r="L602" s="216"/>
      <c r="M602" s="216"/>
      <c r="N602" s="216"/>
      <c r="O602" s="216"/>
      <c r="P602" s="216"/>
      <c r="Q602" s="216"/>
      <c r="R602" s="216"/>
      <c r="S602" s="216"/>
      <c r="T602" s="216"/>
      <c r="U602" s="216"/>
      <c r="V602" s="216"/>
      <c r="W602" s="216"/>
      <c r="X602" s="216"/>
      <c r="Y602" s="216"/>
      <c r="Z602" s="216"/>
      <c r="AA602" s="216"/>
      <c r="AB602" s="216"/>
      <c r="AC602" s="216"/>
      <c r="AD602" s="216"/>
    </row>
    <row r="603" ht="15.75" customHeight="1">
      <c r="A603" s="216"/>
      <c r="B603" s="216"/>
      <c r="C603" s="216"/>
      <c r="D603" s="216"/>
      <c r="E603" s="216"/>
      <c r="F603" s="216"/>
      <c r="G603" s="216"/>
      <c r="H603" s="216"/>
      <c r="I603" s="216"/>
      <c r="J603" s="216"/>
      <c r="K603" s="216"/>
      <c r="L603" s="216"/>
      <c r="M603" s="216"/>
      <c r="N603" s="216"/>
      <c r="O603" s="216"/>
      <c r="P603" s="216"/>
      <c r="Q603" s="216"/>
      <c r="R603" s="216"/>
      <c r="S603" s="216"/>
      <c r="T603" s="216"/>
      <c r="U603" s="216"/>
      <c r="V603" s="216"/>
      <c r="W603" s="216"/>
      <c r="X603" s="216"/>
      <c r="Y603" s="216"/>
      <c r="Z603" s="216"/>
      <c r="AA603" s="216"/>
      <c r="AB603" s="216"/>
      <c r="AC603" s="216"/>
      <c r="AD603" s="216"/>
    </row>
    <row r="604" ht="15.75" customHeight="1">
      <c r="A604" s="216"/>
      <c r="B604" s="216"/>
      <c r="C604" s="216"/>
      <c r="D604" s="216"/>
      <c r="E604" s="216"/>
      <c r="F604" s="216"/>
      <c r="G604" s="216"/>
      <c r="H604" s="216"/>
      <c r="I604" s="216"/>
      <c r="J604" s="216"/>
      <c r="K604" s="216"/>
      <c r="L604" s="216"/>
      <c r="M604" s="216"/>
      <c r="N604" s="216"/>
      <c r="O604" s="216"/>
      <c r="P604" s="216"/>
      <c r="Q604" s="216"/>
      <c r="R604" s="216"/>
      <c r="S604" s="216"/>
      <c r="T604" s="216"/>
      <c r="U604" s="216"/>
      <c r="V604" s="216"/>
      <c r="W604" s="216"/>
      <c r="X604" s="216"/>
      <c r="Y604" s="216"/>
      <c r="Z604" s="216"/>
      <c r="AA604" s="216"/>
      <c r="AB604" s="216"/>
      <c r="AC604" s="216"/>
      <c r="AD604" s="216"/>
    </row>
    <row r="605" ht="15.75" customHeight="1">
      <c r="A605" s="216"/>
      <c r="B605" s="216"/>
      <c r="C605" s="216"/>
      <c r="D605" s="216"/>
      <c r="E605" s="216"/>
      <c r="F605" s="216"/>
      <c r="G605" s="216"/>
      <c r="H605" s="216"/>
      <c r="I605" s="216"/>
      <c r="J605" s="216"/>
      <c r="K605" s="216"/>
      <c r="L605" s="216"/>
      <c r="M605" s="216"/>
      <c r="N605" s="216"/>
      <c r="O605" s="216"/>
      <c r="P605" s="216"/>
      <c r="Q605" s="216"/>
      <c r="R605" s="216"/>
      <c r="S605" s="216"/>
      <c r="T605" s="216"/>
      <c r="U605" s="216"/>
      <c r="V605" s="216"/>
      <c r="W605" s="216"/>
      <c r="X605" s="216"/>
      <c r="Y605" s="216"/>
      <c r="Z605" s="216"/>
      <c r="AA605" s="216"/>
      <c r="AB605" s="216"/>
      <c r="AC605" s="216"/>
      <c r="AD605" s="216"/>
    </row>
    <row r="606" ht="15.75" customHeight="1">
      <c r="A606" s="216"/>
      <c r="B606" s="216"/>
      <c r="C606" s="216"/>
      <c r="D606" s="216"/>
      <c r="E606" s="216"/>
      <c r="F606" s="216"/>
      <c r="G606" s="216"/>
      <c r="H606" s="216"/>
      <c r="I606" s="216"/>
      <c r="J606" s="216"/>
      <c r="K606" s="216"/>
      <c r="L606" s="216"/>
      <c r="M606" s="216"/>
      <c r="N606" s="216"/>
      <c r="O606" s="216"/>
      <c r="P606" s="216"/>
      <c r="Q606" s="216"/>
      <c r="R606" s="216"/>
      <c r="S606" s="216"/>
      <c r="T606" s="216"/>
      <c r="U606" s="216"/>
      <c r="V606" s="216"/>
      <c r="W606" s="216"/>
      <c r="X606" s="216"/>
      <c r="Y606" s="216"/>
      <c r="Z606" s="216"/>
      <c r="AA606" s="216"/>
      <c r="AB606" s="216"/>
      <c r="AC606" s="216"/>
      <c r="AD606" s="216"/>
    </row>
    <row r="607" ht="15.75" customHeight="1">
      <c r="A607" s="216"/>
      <c r="B607" s="216"/>
      <c r="C607" s="216"/>
      <c r="D607" s="216"/>
      <c r="E607" s="216"/>
      <c r="F607" s="216"/>
      <c r="G607" s="216"/>
      <c r="H607" s="216"/>
      <c r="I607" s="216"/>
      <c r="J607" s="216"/>
      <c r="K607" s="216"/>
      <c r="L607" s="216"/>
      <c r="M607" s="216"/>
      <c r="N607" s="216"/>
      <c r="O607" s="216"/>
      <c r="P607" s="216"/>
      <c r="Q607" s="216"/>
      <c r="R607" s="216"/>
      <c r="S607" s="216"/>
      <c r="T607" s="216"/>
      <c r="U607" s="216"/>
      <c r="V607" s="216"/>
      <c r="W607" s="216"/>
      <c r="X607" s="216"/>
      <c r="Y607" s="216"/>
      <c r="Z607" s="216"/>
      <c r="AA607" s="216"/>
      <c r="AB607" s="216"/>
      <c r="AC607" s="216"/>
      <c r="AD607" s="216"/>
    </row>
    <row r="608" ht="15.75" customHeight="1">
      <c r="A608" s="216"/>
      <c r="B608" s="216"/>
      <c r="C608" s="216"/>
      <c r="D608" s="216"/>
      <c r="E608" s="216"/>
      <c r="F608" s="216"/>
      <c r="G608" s="216"/>
      <c r="H608" s="216"/>
      <c r="I608" s="216"/>
      <c r="J608" s="216"/>
      <c r="K608" s="216"/>
      <c r="L608" s="216"/>
      <c r="M608" s="216"/>
      <c r="N608" s="216"/>
      <c r="O608" s="216"/>
      <c r="P608" s="216"/>
      <c r="Q608" s="216"/>
      <c r="R608" s="216"/>
      <c r="S608" s="216"/>
      <c r="T608" s="216"/>
      <c r="U608" s="216"/>
      <c r="V608" s="216"/>
      <c r="W608" s="216"/>
      <c r="X608" s="216"/>
      <c r="Y608" s="216"/>
      <c r="Z608" s="216"/>
      <c r="AA608" s="216"/>
      <c r="AB608" s="216"/>
      <c r="AC608" s="216"/>
      <c r="AD608" s="216"/>
    </row>
    <row r="609" ht="15.75" customHeight="1">
      <c r="A609" s="216"/>
      <c r="B609" s="216"/>
      <c r="C609" s="216"/>
      <c r="D609" s="216"/>
      <c r="E609" s="216"/>
      <c r="F609" s="216"/>
      <c r="G609" s="216"/>
      <c r="H609" s="216"/>
      <c r="I609" s="216"/>
      <c r="J609" s="216"/>
      <c r="K609" s="216"/>
      <c r="L609" s="216"/>
      <c r="M609" s="216"/>
      <c r="N609" s="216"/>
      <c r="O609" s="216"/>
      <c r="P609" s="216"/>
      <c r="Q609" s="216"/>
      <c r="R609" s="216"/>
      <c r="S609" s="216"/>
      <c r="T609" s="216"/>
      <c r="U609" s="216"/>
      <c r="V609" s="216"/>
      <c r="W609" s="216"/>
      <c r="X609" s="216"/>
      <c r="Y609" s="216"/>
      <c r="Z609" s="216"/>
      <c r="AA609" s="216"/>
      <c r="AB609" s="216"/>
      <c r="AC609" s="216"/>
      <c r="AD609" s="216"/>
    </row>
    <row r="610" ht="15.75" customHeight="1">
      <c r="A610" s="216"/>
      <c r="B610" s="216"/>
      <c r="C610" s="216"/>
      <c r="D610" s="216"/>
      <c r="E610" s="216"/>
      <c r="F610" s="216"/>
      <c r="G610" s="216"/>
      <c r="H610" s="216"/>
      <c r="I610" s="216"/>
      <c r="J610" s="216"/>
      <c r="K610" s="216"/>
      <c r="L610" s="216"/>
      <c r="M610" s="216"/>
      <c r="N610" s="216"/>
      <c r="O610" s="216"/>
      <c r="P610" s="216"/>
      <c r="Q610" s="216"/>
      <c r="R610" s="216"/>
      <c r="S610" s="216"/>
      <c r="T610" s="216"/>
      <c r="U610" s="216"/>
      <c r="V610" s="216"/>
      <c r="W610" s="216"/>
      <c r="X610" s="216"/>
      <c r="Y610" s="216"/>
      <c r="Z610" s="216"/>
      <c r="AA610" s="216"/>
      <c r="AB610" s="216"/>
      <c r="AC610" s="216"/>
      <c r="AD610" s="216"/>
    </row>
    <row r="611" ht="15.75" customHeight="1">
      <c r="A611" s="216"/>
      <c r="B611" s="216"/>
      <c r="C611" s="216"/>
      <c r="D611" s="216"/>
      <c r="E611" s="216"/>
      <c r="F611" s="216"/>
      <c r="G611" s="216"/>
      <c r="H611" s="216"/>
      <c r="I611" s="216"/>
      <c r="J611" s="216"/>
      <c r="K611" s="216"/>
      <c r="L611" s="216"/>
      <c r="M611" s="216"/>
      <c r="N611" s="216"/>
      <c r="O611" s="216"/>
      <c r="P611" s="216"/>
      <c r="Q611" s="216"/>
      <c r="R611" s="216"/>
      <c r="S611" s="216"/>
      <c r="T611" s="216"/>
      <c r="U611" s="216"/>
      <c r="V611" s="216"/>
      <c r="W611" s="216"/>
      <c r="X611" s="216"/>
      <c r="Y611" s="216"/>
      <c r="Z611" s="216"/>
      <c r="AA611" s="216"/>
      <c r="AB611" s="216"/>
      <c r="AC611" s="216"/>
      <c r="AD611" s="216"/>
    </row>
    <row r="612" ht="15.75" customHeight="1">
      <c r="A612" s="216"/>
      <c r="B612" s="216"/>
      <c r="C612" s="216"/>
      <c r="D612" s="216"/>
      <c r="E612" s="216"/>
      <c r="F612" s="216"/>
      <c r="G612" s="216"/>
      <c r="H612" s="216"/>
      <c r="I612" s="216"/>
      <c r="J612" s="216"/>
      <c r="K612" s="216"/>
      <c r="L612" s="216"/>
      <c r="M612" s="216"/>
      <c r="N612" s="216"/>
      <c r="O612" s="216"/>
      <c r="P612" s="216"/>
      <c r="Q612" s="216"/>
      <c r="R612" s="216"/>
      <c r="S612" s="216"/>
      <c r="T612" s="216"/>
      <c r="U612" s="216"/>
      <c r="V612" s="216"/>
      <c r="W612" s="216"/>
      <c r="X612" s="216"/>
      <c r="Y612" s="216"/>
      <c r="Z612" s="216"/>
      <c r="AA612" s="216"/>
      <c r="AB612" s="216"/>
      <c r="AC612" s="216"/>
      <c r="AD612" s="216"/>
    </row>
    <row r="613" ht="15.75" customHeight="1">
      <c r="A613" s="216"/>
      <c r="B613" s="216"/>
      <c r="C613" s="216"/>
      <c r="D613" s="216"/>
      <c r="E613" s="216"/>
      <c r="F613" s="216"/>
      <c r="G613" s="216"/>
      <c r="H613" s="216"/>
      <c r="I613" s="216"/>
      <c r="J613" s="216"/>
      <c r="K613" s="216"/>
      <c r="L613" s="216"/>
      <c r="M613" s="216"/>
      <c r="N613" s="216"/>
      <c r="O613" s="216"/>
      <c r="P613" s="216"/>
      <c r="Q613" s="216"/>
      <c r="R613" s="216"/>
      <c r="S613" s="216"/>
      <c r="T613" s="216"/>
      <c r="U613" s="216"/>
      <c r="V613" s="216"/>
      <c r="W613" s="216"/>
      <c r="X613" s="216"/>
      <c r="Y613" s="216"/>
      <c r="Z613" s="216"/>
      <c r="AA613" s="216"/>
      <c r="AB613" s="216"/>
      <c r="AC613" s="216"/>
      <c r="AD613" s="216"/>
    </row>
    <row r="614" ht="15.75" customHeight="1">
      <c r="A614" s="216"/>
      <c r="B614" s="216"/>
      <c r="C614" s="216"/>
      <c r="D614" s="216"/>
      <c r="E614" s="216"/>
      <c r="F614" s="216"/>
      <c r="G614" s="216"/>
      <c r="H614" s="216"/>
      <c r="I614" s="216"/>
      <c r="J614" s="216"/>
      <c r="K614" s="216"/>
      <c r="L614" s="216"/>
      <c r="M614" s="216"/>
      <c r="N614" s="216"/>
      <c r="O614" s="216"/>
      <c r="P614" s="216"/>
      <c r="Q614" s="216"/>
      <c r="R614" s="216"/>
      <c r="S614" s="216"/>
      <c r="T614" s="216"/>
      <c r="U614" s="216"/>
      <c r="V614" s="216"/>
      <c r="W614" s="216"/>
      <c r="X614" s="216"/>
      <c r="Y614" s="216"/>
      <c r="Z614" s="216"/>
      <c r="AA614" s="216"/>
      <c r="AB614" s="216"/>
      <c r="AC614" s="216"/>
      <c r="AD614" s="216"/>
    </row>
    <row r="615" ht="15.75" customHeight="1">
      <c r="A615" s="216"/>
      <c r="B615" s="216"/>
      <c r="C615" s="216"/>
      <c r="D615" s="216"/>
      <c r="E615" s="216"/>
      <c r="F615" s="216"/>
      <c r="G615" s="216"/>
      <c r="H615" s="216"/>
      <c r="I615" s="216"/>
      <c r="J615" s="216"/>
      <c r="K615" s="216"/>
      <c r="L615" s="216"/>
      <c r="M615" s="216"/>
      <c r="N615" s="216"/>
      <c r="O615" s="216"/>
      <c r="P615" s="216"/>
      <c r="Q615" s="216"/>
      <c r="R615" s="216"/>
      <c r="S615" s="216"/>
      <c r="T615" s="216"/>
      <c r="U615" s="216"/>
      <c r="V615" s="216"/>
      <c r="W615" s="216"/>
      <c r="X615" s="216"/>
      <c r="Y615" s="216"/>
      <c r="Z615" s="216"/>
      <c r="AA615" s="216"/>
      <c r="AB615" s="216"/>
      <c r="AC615" s="216"/>
      <c r="AD615" s="216"/>
    </row>
    <row r="616" ht="15.75" customHeight="1">
      <c r="A616" s="216"/>
      <c r="B616" s="216"/>
      <c r="C616" s="216"/>
      <c r="D616" s="216"/>
      <c r="E616" s="216"/>
      <c r="F616" s="216"/>
      <c r="G616" s="216"/>
      <c r="H616" s="216"/>
      <c r="I616" s="216"/>
      <c r="J616" s="216"/>
      <c r="K616" s="216"/>
      <c r="L616" s="216"/>
      <c r="M616" s="216"/>
      <c r="N616" s="216"/>
      <c r="O616" s="216"/>
      <c r="P616" s="216"/>
      <c r="Q616" s="216"/>
      <c r="R616" s="216"/>
      <c r="S616" s="216"/>
      <c r="T616" s="216"/>
      <c r="U616" s="216"/>
      <c r="V616" s="216"/>
      <c r="W616" s="216"/>
      <c r="X616" s="216"/>
      <c r="Y616" s="216"/>
      <c r="Z616" s="216"/>
      <c r="AA616" s="216"/>
      <c r="AB616" s="216"/>
      <c r="AC616" s="216"/>
      <c r="AD616" s="216"/>
    </row>
    <row r="617" ht="15.75" customHeight="1">
      <c r="A617" s="216"/>
      <c r="B617" s="216"/>
      <c r="C617" s="216"/>
      <c r="D617" s="216"/>
      <c r="E617" s="216"/>
      <c r="F617" s="216"/>
      <c r="G617" s="216"/>
      <c r="H617" s="216"/>
      <c r="I617" s="216"/>
      <c r="J617" s="216"/>
      <c r="K617" s="216"/>
      <c r="L617" s="216"/>
      <c r="M617" s="216"/>
      <c r="N617" s="216"/>
      <c r="O617" s="216"/>
      <c r="P617" s="216"/>
      <c r="Q617" s="216"/>
      <c r="R617" s="216"/>
      <c r="S617" s="216"/>
      <c r="T617" s="216"/>
      <c r="U617" s="216"/>
      <c r="V617" s="216"/>
      <c r="W617" s="216"/>
      <c r="X617" s="216"/>
      <c r="Y617" s="216"/>
      <c r="Z617" s="216"/>
      <c r="AA617" s="216"/>
      <c r="AB617" s="216"/>
      <c r="AC617" s="216"/>
      <c r="AD617" s="216"/>
    </row>
    <row r="618" ht="15.75" customHeight="1">
      <c r="A618" s="216"/>
      <c r="B618" s="216"/>
      <c r="C618" s="216"/>
      <c r="D618" s="216"/>
      <c r="E618" s="216"/>
      <c r="F618" s="216"/>
      <c r="G618" s="216"/>
      <c r="H618" s="216"/>
      <c r="I618" s="216"/>
      <c r="J618" s="216"/>
      <c r="K618" s="216"/>
      <c r="L618" s="216"/>
      <c r="M618" s="216"/>
      <c r="N618" s="216"/>
      <c r="O618" s="216"/>
      <c r="P618" s="216"/>
      <c r="Q618" s="216"/>
      <c r="R618" s="216"/>
      <c r="S618" s="216"/>
      <c r="T618" s="216"/>
      <c r="U618" s="216"/>
      <c r="V618" s="216"/>
      <c r="W618" s="216"/>
      <c r="X618" s="216"/>
      <c r="Y618" s="216"/>
      <c r="Z618" s="216"/>
      <c r="AA618" s="216"/>
      <c r="AB618" s="216"/>
      <c r="AC618" s="216"/>
      <c r="AD618" s="216"/>
    </row>
    <row r="619" ht="15.75" customHeight="1">
      <c r="A619" s="216"/>
      <c r="B619" s="216"/>
      <c r="C619" s="216"/>
      <c r="D619" s="216"/>
      <c r="E619" s="216"/>
      <c r="F619" s="216"/>
      <c r="G619" s="216"/>
      <c r="H619" s="216"/>
      <c r="I619" s="216"/>
      <c r="J619" s="216"/>
      <c r="K619" s="216"/>
      <c r="L619" s="216"/>
      <c r="M619" s="216"/>
      <c r="N619" s="216"/>
      <c r="O619" s="216"/>
      <c r="P619" s="216"/>
      <c r="Q619" s="216"/>
      <c r="R619" s="216"/>
      <c r="S619" s="216"/>
      <c r="T619" s="216"/>
      <c r="U619" s="216"/>
      <c r="V619" s="216"/>
      <c r="W619" s="216"/>
      <c r="X619" s="216"/>
      <c r="Y619" s="216"/>
      <c r="Z619" s="216"/>
      <c r="AA619" s="216"/>
      <c r="AB619" s="216"/>
      <c r="AC619" s="216"/>
      <c r="AD619" s="216"/>
    </row>
    <row r="620" ht="15.75" customHeight="1">
      <c r="A620" s="216"/>
      <c r="B620" s="216"/>
      <c r="C620" s="216"/>
      <c r="D620" s="216"/>
      <c r="E620" s="216"/>
      <c r="F620" s="216"/>
      <c r="G620" s="216"/>
      <c r="H620" s="216"/>
      <c r="I620" s="216"/>
      <c r="J620" s="216"/>
      <c r="K620" s="216"/>
      <c r="L620" s="216"/>
      <c r="M620" s="216"/>
      <c r="N620" s="216"/>
      <c r="O620" s="216"/>
      <c r="P620" s="216"/>
      <c r="Q620" s="216"/>
      <c r="R620" s="216"/>
      <c r="S620" s="216"/>
      <c r="T620" s="216"/>
      <c r="U620" s="216"/>
      <c r="V620" s="216"/>
      <c r="W620" s="216"/>
      <c r="X620" s="216"/>
      <c r="Y620" s="216"/>
      <c r="Z620" s="216"/>
      <c r="AA620" s="216"/>
      <c r="AB620" s="216"/>
      <c r="AC620" s="216"/>
      <c r="AD620" s="216"/>
    </row>
    <row r="621" ht="15.75" customHeight="1">
      <c r="A621" s="216"/>
      <c r="B621" s="216"/>
      <c r="C621" s="216"/>
      <c r="D621" s="216"/>
      <c r="E621" s="216"/>
      <c r="F621" s="216"/>
      <c r="G621" s="216"/>
      <c r="H621" s="216"/>
      <c r="I621" s="216"/>
      <c r="J621" s="216"/>
      <c r="K621" s="216"/>
      <c r="L621" s="216"/>
      <c r="M621" s="216"/>
      <c r="N621" s="216"/>
      <c r="O621" s="216"/>
      <c r="P621" s="216"/>
      <c r="Q621" s="216"/>
      <c r="R621" s="216"/>
      <c r="S621" s="216"/>
      <c r="T621" s="216"/>
      <c r="U621" s="216"/>
      <c r="V621" s="216"/>
      <c r="W621" s="216"/>
      <c r="X621" s="216"/>
      <c r="Y621" s="216"/>
      <c r="Z621" s="216"/>
      <c r="AA621" s="216"/>
      <c r="AB621" s="216"/>
      <c r="AC621" s="216"/>
      <c r="AD621" s="216"/>
    </row>
    <row r="622" ht="15.75" customHeight="1">
      <c r="A622" s="216"/>
      <c r="B622" s="216"/>
      <c r="C622" s="216"/>
      <c r="D622" s="216"/>
      <c r="E622" s="216"/>
      <c r="F622" s="216"/>
      <c r="G622" s="216"/>
      <c r="H622" s="216"/>
      <c r="I622" s="216"/>
      <c r="J622" s="216"/>
      <c r="K622" s="216"/>
      <c r="L622" s="216"/>
      <c r="M622" s="216"/>
      <c r="N622" s="216"/>
      <c r="O622" s="216"/>
      <c r="P622" s="216"/>
      <c r="Q622" s="216"/>
      <c r="R622" s="216"/>
      <c r="S622" s="216"/>
      <c r="T622" s="216"/>
      <c r="U622" s="216"/>
      <c r="V622" s="216"/>
      <c r="W622" s="216"/>
      <c r="X622" s="216"/>
      <c r="Y622" s="216"/>
      <c r="Z622" s="216"/>
      <c r="AA622" s="216"/>
      <c r="AB622" s="216"/>
      <c r="AC622" s="216"/>
      <c r="AD622" s="216"/>
    </row>
    <row r="623" ht="15.75" customHeight="1">
      <c r="A623" s="216"/>
      <c r="B623" s="216"/>
      <c r="C623" s="216"/>
      <c r="D623" s="216"/>
      <c r="E623" s="216"/>
      <c r="F623" s="216"/>
      <c r="G623" s="216"/>
      <c r="H623" s="216"/>
      <c r="I623" s="216"/>
      <c r="J623" s="216"/>
      <c r="K623" s="216"/>
      <c r="L623" s="216"/>
      <c r="M623" s="216"/>
      <c r="N623" s="216"/>
      <c r="O623" s="216"/>
      <c r="P623" s="216"/>
      <c r="Q623" s="216"/>
      <c r="R623" s="216"/>
      <c r="S623" s="216"/>
      <c r="T623" s="216"/>
      <c r="U623" s="216"/>
      <c r="V623" s="216"/>
      <c r="W623" s="216"/>
      <c r="X623" s="216"/>
      <c r="Y623" s="216"/>
      <c r="Z623" s="216"/>
      <c r="AA623" s="216"/>
      <c r="AB623" s="216"/>
      <c r="AC623" s="216"/>
      <c r="AD623" s="216"/>
    </row>
    <row r="624" ht="15.75" customHeight="1">
      <c r="A624" s="216"/>
      <c r="B624" s="216"/>
      <c r="C624" s="216"/>
      <c r="D624" s="216"/>
      <c r="E624" s="216"/>
      <c r="F624" s="216"/>
      <c r="G624" s="216"/>
      <c r="H624" s="216"/>
      <c r="I624" s="216"/>
      <c r="J624" s="216"/>
      <c r="K624" s="216"/>
      <c r="L624" s="216"/>
      <c r="M624" s="216"/>
      <c r="N624" s="216"/>
      <c r="O624" s="216"/>
      <c r="P624" s="216"/>
      <c r="Q624" s="216"/>
      <c r="R624" s="216"/>
      <c r="S624" s="216"/>
      <c r="T624" s="216"/>
      <c r="U624" s="216"/>
      <c r="V624" s="216"/>
      <c r="W624" s="216"/>
      <c r="X624" s="216"/>
      <c r="Y624" s="216"/>
      <c r="Z624" s="216"/>
      <c r="AA624" s="216"/>
      <c r="AB624" s="216"/>
      <c r="AC624" s="216"/>
      <c r="AD624" s="216"/>
    </row>
    <row r="625" ht="15.75" customHeight="1">
      <c r="A625" s="216"/>
      <c r="B625" s="216"/>
      <c r="C625" s="216"/>
      <c r="D625" s="216"/>
      <c r="E625" s="216"/>
      <c r="F625" s="216"/>
      <c r="G625" s="216"/>
      <c r="H625" s="216"/>
      <c r="I625" s="216"/>
      <c r="J625" s="216"/>
      <c r="K625" s="216"/>
      <c r="L625" s="216"/>
      <c r="M625" s="216"/>
      <c r="N625" s="216"/>
      <c r="O625" s="216"/>
      <c r="P625" s="216"/>
      <c r="Q625" s="216"/>
      <c r="R625" s="216"/>
      <c r="S625" s="216"/>
      <c r="T625" s="216"/>
      <c r="U625" s="216"/>
      <c r="V625" s="216"/>
      <c r="W625" s="216"/>
      <c r="X625" s="216"/>
      <c r="Y625" s="216"/>
      <c r="Z625" s="216"/>
      <c r="AA625" s="216"/>
      <c r="AB625" s="216"/>
      <c r="AC625" s="216"/>
      <c r="AD625" s="216"/>
    </row>
    <row r="626" ht="15.75" customHeight="1">
      <c r="A626" s="216"/>
      <c r="B626" s="216"/>
      <c r="C626" s="216"/>
      <c r="D626" s="216"/>
      <c r="E626" s="216"/>
      <c r="F626" s="216"/>
      <c r="G626" s="216"/>
      <c r="H626" s="216"/>
      <c r="I626" s="216"/>
      <c r="J626" s="216"/>
      <c r="K626" s="216"/>
      <c r="L626" s="216"/>
      <c r="M626" s="216"/>
      <c r="N626" s="216"/>
      <c r="O626" s="216"/>
      <c r="P626" s="216"/>
      <c r="Q626" s="216"/>
      <c r="R626" s="216"/>
      <c r="S626" s="216"/>
      <c r="T626" s="216"/>
      <c r="U626" s="216"/>
      <c r="V626" s="216"/>
      <c r="W626" s="216"/>
      <c r="X626" s="216"/>
      <c r="Y626" s="216"/>
      <c r="Z626" s="216"/>
      <c r="AA626" s="216"/>
      <c r="AB626" s="216"/>
      <c r="AC626" s="216"/>
      <c r="AD626" s="216"/>
    </row>
    <row r="627" ht="15.75" customHeight="1">
      <c r="A627" s="216"/>
      <c r="B627" s="216"/>
      <c r="C627" s="216"/>
      <c r="D627" s="216"/>
      <c r="E627" s="216"/>
      <c r="F627" s="216"/>
      <c r="G627" s="216"/>
      <c r="H627" s="216"/>
      <c r="I627" s="216"/>
      <c r="J627" s="216"/>
      <c r="K627" s="216"/>
      <c r="L627" s="216"/>
      <c r="M627" s="216"/>
      <c r="N627" s="216"/>
      <c r="O627" s="216"/>
      <c r="P627" s="216"/>
      <c r="Q627" s="216"/>
      <c r="R627" s="216"/>
      <c r="S627" s="216"/>
      <c r="T627" s="216"/>
      <c r="U627" s="216"/>
      <c r="V627" s="216"/>
      <c r="W627" s="216"/>
      <c r="X627" s="216"/>
      <c r="Y627" s="216"/>
      <c r="Z627" s="216"/>
      <c r="AA627" s="216"/>
      <c r="AB627" s="216"/>
      <c r="AC627" s="216"/>
      <c r="AD627" s="216"/>
    </row>
    <row r="628" ht="15.75" customHeight="1">
      <c r="A628" s="216"/>
      <c r="B628" s="216"/>
      <c r="C628" s="216"/>
      <c r="D628" s="216"/>
      <c r="E628" s="216"/>
      <c r="F628" s="216"/>
      <c r="G628" s="216"/>
      <c r="H628" s="216"/>
      <c r="I628" s="216"/>
      <c r="J628" s="216"/>
      <c r="K628" s="216"/>
      <c r="L628" s="216"/>
      <c r="M628" s="216"/>
      <c r="N628" s="216"/>
      <c r="O628" s="216"/>
      <c r="P628" s="216"/>
      <c r="Q628" s="216"/>
      <c r="R628" s="216"/>
      <c r="S628" s="216"/>
      <c r="T628" s="216"/>
      <c r="U628" s="216"/>
      <c r="V628" s="216"/>
      <c r="W628" s="216"/>
      <c r="X628" s="216"/>
      <c r="Y628" s="216"/>
      <c r="Z628" s="216"/>
      <c r="AA628" s="216"/>
      <c r="AB628" s="216"/>
      <c r="AC628" s="216"/>
      <c r="AD628" s="216"/>
    </row>
    <row r="629" ht="15.75" customHeight="1">
      <c r="A629" s="216"/>
      <c r="B629" s="216"/>
      <c r="C629" s="216"/>
      <c r="D629" s="216"/>
      <c r="E629" s="216"/>
      <c r="F629" s="216"/>
      <c r="G629" s="216"/>
      <c r="H629" s="216"/>
      <c r="I629" s="216"/>
      <c r="J629" s="216"/>
      <c r="K629" s="216"/>
      <c r="L629" s="216"/>
      <c r="M629" s="216"/>
      <c r="N629" s="216"/>
      <c r="O629" s="216"/>
      <c r="P629" s="216"/>
      <c r="Q629" s="216"/>
      <c r="R629" s="216"/>
      <c r="S629" s="216"/>
      <c r="T629" s="216"/>
      <c r="U629" s="216"/>
      <c r="V629" s="216"/>
      <c r="W629" s="216"/>
      <c r="X629" s="216"/>
      <c r="Y629" s="216"/>
      <c r="Z629" s="216"/>
      <c r="AA629" s="216"/>
      <c r="AB629" s="216"/>
      <c r="AC629" s="216"/>
      <c r="AD629" s="216"/>
    </row>
    <row r="630" ht="15.75" customHeight="1">
      <c r="A630" s="216"/>
      <c r="B630" s="216"/>
      <c r="C630" s="216"/>
      <c r="D630" s="216"/>
      <c r="E630" s="216"/>
      <c r="F630" s="216"/>
      <c r="G630" s="216"/>
      <c r="H630" s="216"/>
      <c r="I630" s="216"/>
      <c r="J630" s="216"/>
      <c r="K630" s="216"/>
      <c r="L630" s="216"/>
      <c r="M630" s="216"/>
      <c r="N630" s="216"/>
      <c r="O630" s="216"/>
      <c r="P630" s="216"/>
      <c r="Q630" s="216"/>
      <c r="R630" s="216"/>
      <c r="S630" s="216"/>
      <c r="T630" s="216"/>
      <c r="U630" s="216"/>
      <c r="V630" s="216"/>
      <c r="W630" s="216"/>
      <c r="X630" s="216"/>
      <c r="Y630" s="216"/>
      <c r="Z630" s="216"/>
      <c r="AA630" s="216"/>
      <c r="AB630" s="216"/>
      <c r="AC630" s="216"/>
      <c r="AD630" s="216"/>
    </row>
    <row r="631" ht="15.75" customHeight="1">
      <c r="A631" s="216"/>
      <c r="B631" s="216"/>
      <c r="C631" s="216"/>
      <c r="D631" s="216"/>
      <c r="E631" s="216"/>
      <c r="F631" s="216"/>
      <c r="G631" s="216"/>
      <c r="H631" s="216"/>
      <c r="I631" s="216"/>
      <c r="J631" s="216"/>
      <c r="K631" s="216"/>
      <c r="L631" s="216"/>
      <c r="M631" s="216"/>
      <c r="N631" s="216"/>
      <c r="O631" s="216"/>
      <c r="P631" s="216"/>
      <c r="Q631" s="216"/>
      <c r="R631" s="216"/>
      <c r="S631" s="216"/>
      <c r="T631" s="216"/>
      <c r="U631" s="216"/>
      <c r="V631" s="216"/>
      <c r="W631" s="216"/>
      <c r="X631" s="216"/>
      <c r="Y631" s="216"/>
      <c r="Z631" s="216"/>
      <c r="AA631" s="216"/>
      <c r="AB631" s="216"/>
      <c r="AC631" s="216"/>
      <c r="AD631" s="216"/>
    </row>
    <row r="632" ht="15.75" customHeight="1">
      <c r="A632" s="216"/>
      <c r="B632" s="216"/>
      <c r="C632" s="216"/>
      <c r="D632" s="216"/>
      <c r="E632" s="216"/>
      <c r="F632" s="216"/>
      <c r="G632" s="216"/>
      <c r="H632" s="216"/>
      <c r="I632" s="216"/>
      <c r="J632" s="216"/>
      <c r="K632" s="216"/>
      <c r="L632" s="216"/>
      <c r="M632" s="216"/>
      <c r="N632" s="216"/>
      <c r="O632" s="216"/>
      <c r="P632" s="216"/>
      <c r="Q632" s="216"/>
      <c r="R632" s="216"/>
      <c r="S632" s="216"/>
      <c r="T632" s="216"/>
      <c r="U632" s="216"/>
      <c r="V632" s="216"/>
      <c r="W632" s="216"/>
      <c r="X632" s="216"/>
      <c r="Y632" s="216"/>
      <c r="Z632" s="216"/>
      <c r="AA632" s="216"/>
      <c r="AB632" s="216"/>
      <c r="AC632" s="216"/>
      <c r="AD632" s="216"/>
    </row>
    <row r="633" ht="15.75" customHeight="1">
      <c r="A633" s="216"/>
      <c r="B633" s="216"/>
      <c r="C633" s="216"/>
      <c r="D633" s="216"/>
      <c r="E633" s="216"/>
      <c r="F633" s="216"/>
      <c r="G633" s="216"/>
      <c r="H633" s="216"/>
      <c r="I633" s="216"/>
      <c r="J633" s="216"/>
      <c r="K633" s="216"/>
      <c r="L633" s="216"/>
      <c r="M633" s="216"/>
      <c r="N633" s="216"/>
      <c r="O633" s="216"/>
      <c r="P633" s="216"/>
      <c r="Q633" s="216"/>
      <c r="R633" s="216"/>
      <c r="S633" s="216"/>
      <c r="T633" s="216"/>
      <c r="U633" s="216"/>
      <c r="V633" s="216"/>
      <c r="W633" s="216"/>
      <c r="X633" s="216"/>
      <c r="Y633" s="216"/>
      <c r="Z633" s="216"/>
      <c r="AA633" s="216"/>
      <c r="AB633" s="216"/>
      <c r="AC633" s="216"/>
      <c r="AD633" s="216"/>
    </row>
    <row r="634" ht="15.75" customHeight="1">
      <c r="A634" s="216"/>
      <c r="B634" s="216"/>
      <c r="C634" s="216"/>
      <c r="D634" s="216"/>
      <c r="E634" s="216"/>
      <c r="F634" s="216"/>
      <c r="G634" s="216"/>
      <c r="H634" s="216"/>
      <c r="I634" s="216"/>
      <c r="J634" s="216"/>
      <c r="K634" s="216"/>
      <c r="L634" s="216"/>
      <c r="M634" s="216"/>
      <c r="N634" s="216"/>
      <c r="O634" s="216"/>
      <c r="P634" s="216"/>
      <c r="Q634" s="216"/>
      <c r="R634" s="216"/>
      <c r="S634" s="216"/>
      <c r="T634" s="216"/>
      <c r="U634" s="216"/>
      <c r="V634" s="216"/>
      <c r="W634" s="216"/>
      <c r="X634" s="216"/>
      <c r="Y634" s="216"/>
      <c r="Z634" s="216"/>
      <c r="AA634" s="216"/>
      <c r="AB634" s="216"/>
      <c r="AC634" s="216"/>
      <c r="AD634" s="216"/>
    </row>
    <row r="635" ht="15.75" customHeight="1">
      <c r="A635" s="216"/>
      <c r="B635" s="216"/>
      <c r="C635" s="216"/>
      <c r="D635" s="216"/>
      <c r="E635" s="216"/>
      <c r="F635" s="216"/>
      <c r="G635" s="216"/>
      <c r="H635" s="216"/>
      <c r="I635" s="216"/>
      <c r="J635" s="216"/>
      <c r="K635" s="216"/>
      <c r="L635" s="216"/>
      <c r="M635" s="216"/>
      <c r="N635" s="216"/>
      <c r="O635" s="216"/>
      <c r="P635" s="216"/>
      <c r="Q635" s="216"/>
      <c r="R635" s="216"/>
      <c r="S635" s="216"/>
      <c r="T635" s="216"/>
      <c r="U635" s="216"/>
      <c r="V635" s="216"/>
      <c r="W635" s="216"/>
      <c r="X635" s="216"/>
      <c r="Y635" s="216"/>
      <c r="Z635" s="216"/>
      <c r="AA635" s="216"/>
      <c r="AB635" s="216"/>
      <c r="AC635" s="216"/>
      <c r="AD635" s="216"/>
    </row>
    <row r="636" ht="15.75" customHeight="1">
      <c r="A636" s="216"/>
      <c r="B636" s="216"/>
      <c r="C636" s="216"/>
      <c r="D636" s="216"/>
      <c r="E636" s="216"/>
      <c r="F636" s="216"/>
      <c r="G636" s="216"/>
      <c r="H636" s="216"/>
      <c r="I636" s="216"/>
      <c r="J636" s="216"/>
      <c r="K636" s="216"/>
      <c r="L636" s="216"/>
      <c r="M636" s="216"/>
      <c r="N636" s="216"/>
      <c r="O636" s="216"/>
      <c r="P636" s="216"/>
      <c r="Q636" s="216"/>
      <c r="R636" s="216"/>
      <c r="S636" s="216"/>
      <c r="T636" s="216"/>
      <c r="U636" s="216"/>
      <c r="V636" s="216"/>
      <c r="W636" s="216"/>
      <c r="X636" s="216"/>
      <c r="Y636" s="216"/>
      <c r="Z636" s="216"/>
      <c r="AA636" s="216"/>
      <c r="AB636" s="216"/>
      <c r="AC636" s="216"/>
      <c r="AD636" s="216"/>
    </row>
    <row r="637" ht="15.75" customHeight="1">
      <c r="A637" s="216"/>
      <c r="B637" s="216"/>
      <c r="C637" s="216"/>
      <c r="D637" s="216"/>
      <c r="E637" s="216"/>
      <c r="F637" s="216"/>
      <c r="G637" s="216"/>
      <c r="H637" s="216"/>
      <c r="I637" s="216"/>
      <c r="J637" s="216"/>
      <c r="K637" s="216"/>
      <c r="L637" s="216"/>
      <c r="M637" s="216"/>
      <c r="N637" s="216"/>
      <c r="O637" s="216"/>
      <c r="P637" s="216"/>
      <c r="Q637" s="216"/>
      <c r="R637" s="216"/>
      <c r="S637" s="216"/>
      <c r="T637" s="216"/>
      <c r="U637" s="216"/>
      <c r="V637" s="216"/>
      <c r="W637" s="216"/>
      <c r="X637" s="216"/>
      <c r="Y637" s="216"/>
      <c r="Z637" s="216"/>
      <c r="AA637" s="216"/>
      <c r="AB637" s="216"/>
      <c r="AC637" s="216"/>
      <c r="AD637" s="216"/>
    </row>
    <row r="638" ht="15.75" customHeight="1">
      <c r="A638" s="216"/>
      <c r="B638" s="216"/>
      <c r="C638" s="216"/>
      <c r="D638" s="216"/>
      <c r="E638" s="216"/>
      <c r="F638" s="216"/>
      <c r="G638" s="216"/>
      <c r="H638" s="216"/>
      <c r="I638" s="216"/>
      <c r="J638" s="216"/>
      <c r="K638" s="216"/>
      <c r="L638" s="216"/>
      <c r="M638" s="216"/>
      <c r="N638" s="216"/>
      <c r="O638" s="216"/>
      <c r="P638" s="216"/>
      <c r="Q638" s="216"/>
      <c r="R638" s="216"/>
      <c r="S638" s="216"/>
      <c r="T638" s="216"/>
      <c r="U638" s="216"/>
      <c r="V638" s="216"/>
      <c r="W638" s="216"/>
      <c r="X638" s="216"/>
      <c r="Y638" s="216"/>
      <c r="Z638" s="216"/>
      <c r="AA638" s="216"/>
      <c r="AB638" s="216"/>
      <c r="AC638" s="216"/>
      <c r="AD638" s="216"/>
    </row>
    <row r="639" ht="15.75" customHeight="1">
      <c r="A639" s="216"/>
      <c r="B639" s="216"/>
      <c r="C639" s="216"/>
      <c r="D639" s="216"/>
      <c r="E639" s="216"/>
      <c r="F639" s="216"/>
      <c r="G639" s="216"/>
      <c r="H639" s="216"/>
      <c r="I639" s="216"/>
      <c r="J639" s="216"/>
      <c r="K639" s="216"/>
      <c r="L639" s="216"/>
      <c r="M639" s="216"/>
      <c r="N639" s="216"/>
      <c r="O639" s="216"/>
      <c r="P639" s="216"/>
      <c r="Q639" s="216"/>
      <c r="R639" s="216"/>
      <c r="S639" s="216"/>
      <c r="T639" s="216"/>
      <c r="U639" s="216"/>
      <c r="V639" s="216"/>
      <c r="W639" s="216"/>
      <c r="X639" s="216"/>
      <c r="Y639" s="216"/>
      <c r="Z639" s="216"/>
      <c r="AA639" s="216"/>
      <c r="AB639" s="216"/>
      <c r="AC639" s="216"/>
      <c r="AD639" s="216"/>
    </row>
    <row r="640" ht="15.75" customHeight="1">
      <c r="A640" s="216"/>
      <c r="B640" s="216"/>
      <c r="C640" s="216"/>
      <c r="D640" s="216"/>
      <c r="E640" s="216"/>
      <c r="F640" s="216"/>
      <c r="G640" s="216"/>
      <c r="H640" s="216"/>
      <c r="I640" s="216"/>
      <c r="J640" s="216"/>
      <c r="K640" s="216"/>
      <c r="L640" s="216"/>
      <c r="M640" s="216"/>
      <c r="N640" s="216"/>
      <c r="O640" s="216"/>
      <c r="P640" s="216"/>
      <c r="Q640" s="216"/>
      <c r="R640" s="216"/>
      <c r="S640" s="216"/>
      <c r="T640" s="216"/>
      <c r="U640" s="216"/>
      <c r="V640" s="216"/>
      <c r="W640" s="216"/>
      <c r="X640" s="216"/>
      <c r="Y640" s="216"/>
      <c r="Z640" s="216"/>
      <c r="AA640" s="216"/>
      <c r="AB640" s="216"/>
      <c r="AC640" s="216"/>
      <c r="AD640" s="216"/>
    </row>
    <row r="641" ht="15.75" customHeight="1">
      <c r="A641" s="216"/>
      <c r="B641" s="216"/>
      <c r="C641" s="216"/>
      <c r="D641" s="216"/>
      <c r="E641" s="216"/>
      <c r="F641" s="216"/>
      <c r="G641" s="216"/>
      <c r="H641" s="216"/>
      <c r="I641" s="216"/>
      <c r="J641" s="216"/>
      <c r="K641" s="216"/>
      <c r="L641" s="216"/>
      <c r="M641" s="216"/>
      <c r="N641" s="216"/>
      <c r="O641" s="216"/>
      <c r="P641" s="216"/>
      <c r="Q641" s="216"/>
      <c r="R641" s="216"/>
      <c r="S641" s="216"/>
      <c r="T641" s="216"/>
      <c r="U641" s="216"/>
      <c r="V641" s="216"/>
      <c r="W641" s="216"/>
      <c r="X641" s="216"/>
      <c r="Y641" s="216"/>
      <c r="Z641" s="216"/>
      <c r="AA641" s="216"/>
      <c r="AB641" s="216"/>
      <c r="AC641" s="216"/>
      <c r="AD641" s="216"/>
    </row>
    <row r="642" ht="15.75" customHeight="1">
      <c r="A642" s="216"/>
      <c r="B642" s="216"/>
      <c r="C642" s="216"/>
      <c r="D642" s="216"/>
      <c r="E642" s="216"/>
      <c r="F642" s="216"/>
      <c r="G642" s="216"/>
      <c r="H642" s="216"/>
      <c r="I642" s="216"/>
      <c r="J642" s="216"/>
      <c r="K642" s="216"/>
      <c r="L642" s="216"/>
      <c r="M642" s="216"/>
      <c r="N642" s="216"/>
      <c r="O642" s="216"/>
      <c r="P642" s="216"/>
      <c r="Q642" s="216"/>
      <c r="R642" s="216"/>
      <c r="S642" s="216"/>
      <c r="T642" s="216"/>
      <c r="U642" s="216"/>
      <c r="V642" s="216"/>
      <c r="W642" s="216"/>
      <c r="X642" s="216"/>
      <c r="Y642" s="216"/>
      <c r="Z642" s="216"/>
      <c r="AA642" s="216"/>
      <c r="AB642" s="216"/>
      <c r="AC642" s="216"/>
      <c r="AD642" s="216"/>
    </row>
    <row r="643" ht="15.75" customHeight="1">
      <c r="A643" s="216"/>
      <c r="B643" s="216"/>
      <c r="C643" s="216"/>
      <c r="D643" s="216"/>
      <c r="E643" s="216"/>
      <c r="F643" s="216"/>
      <c r="G643" s="216"/>
      <c r="H643" s="216"/>
      <c r="I643" s="216"/>
      <c r="J643" s="216"/>
      <c r="K643" s="216"/>
      <c r="L643" s="216"/>
      <c r="M643" s="216"/>
      <c r="N643" s="216"/>
      <c r="O643" s="216"/>
      <c r="P643" s="216"/>
      <c r="Q643" s="216"/>
      <c r="R643" s="216"/>
      <c r="S643" s="216"/>
      <c r="T643" s="216"/>
      <c r="U643" s="216"/>
      <c r="V643" s="216"/>
      <c r="W643" s="216"/>
      <c r="X643" s="216"/>
      <c r="Y643" s="216"/>
      <c r="Z643" s="216"/>
      <c r="AA643" s="216"/>
      <c r="AB643" s="216"/>
      <c r="AC643" s="216"/>
      <c r="AD643" s="216"/>
    </row>
    <row r="644" ht="15.75" customHeight="1">
      <c r="A644" s="216"/>
      <c r="B644" s="216"/>
      <c r="C644" s="216"/>
      <c r="D644" s="216"/>
      <c r="E644" s="216"/>
      <c r="F644" s="216"/>
      <c r="G644" s="216"/>
      <c r="H644" s="216"/>
      <c r="I644" s="216"/>
      <c r="J644" s="216"/>
      <c r="K644" s="216"/>
      <c r="L644" s="216"/>
      <c r="M644" s="216"/>
      <c r="N644" s="216"/>
      <c r="O644" s="216"/>
      <c r="P644" s="216"/>
      <c r="Q644" s="216"/>
      <c r="R644" s="216"/>
      <c r="S644" s="216"/>
      <c r="T644" s="216"/>
      <c r="U644" s="216"/>
      <c r="V644" s="216"/>
      <c r="W644" s="216"/>
      <c r="X644" s="216"/>
      <c r="Y644" s="216"/>
      <c r="Z644" s="216"/>
      <c r="AA644" s="216"/>
      <c r="AB644" s="216"/>
      <c r="AC644" s="216"/>
      <c r="AD644" s="216"/>
    </row>
    <row r="645" ht="15.75" customHeight="1">
      <c r="A645" s="216"/>
      <c r="B645" s="216"/>
      <c r="C645" s="216"/>
      <c r="D645" s="216"/>
      <c r="E645" s="216"/>
      <c r="F645" s="216"/>
      <c r="G645" s="216"/>
      <c r="H645" s="216"/>
      <c r="I645" s="216"/>
      <c r="J645" s="216"/>
      <c r="K645" s="216"/>
      <c r="L645" s="216"/>
      <c r="M645" s="216"/>
      <c r="N645" s="216"/>
      <c r="O645" s="216"/>
      <c r="P645" s="216"/>
      <c r="Q645" s="216"/>
      <c r="R645" s="216"/>
      <c r="S645" s="216"/>
      <c r="T645" s="216"/>
      <c r="U645" s="216"/>
      <c r="V645" s="216"/>
      <c r="W645" s="216"/>
      <c r="X645" s="216"/>
      <c r="Y645" s="216"/>
      <c r="Z645" s="216"/>
      <c r="AA645" s="216"/>
      <c r="AB645" s="216"/>
      <c r="AC645" s="216"/>
      <c r="AD645" s="216"/>
    </row>
    <row r="646" ht="15.75" customHeight="1">
      <c r="A646" s="216"/>
      <c r="B646" s="216"/>
      <c r="C646" s="216"/>
      <c r="D646" s="216"/>
      <c r="E646" s="216"/>
      <c r="F646" s="216"/>
      <c r="G646" s="216"/>
      <c r="H646" s="216"/>
      <c r="I646" s="216"/>
      <c r="J646" s="216"/>
      <c r="K646" s="216"/>
      <c r="L646" s="216"/>
      <c r="M646" s="216"/>
      <c r="N646" s="216"/>
      <c r="O646" s="216"/>
      <c r="P646" s="216"/>
      <c r="Q646" s="216"/>
      <c r="R646" s="216"/>
      <c r="S646" s="216"/>
      <c r="T646" s="216"/>
      <c r="U646" s="216"/>
      <c r="V646" s="216"/>
      <c r="W646" s="216"/>
      <c r="X646" s="216"/>
      <c r="Y646" s="216"/>
      <c r="Z646" s="216"/>
      <c r="AA646" s="216"/>
      <c r="AB646" s="216"/>
      <c r="AC646" s="216"/>
      <c r="AD646" s="216"/>
    </row>
    <row r="647" ht="15.75" customHeight="1">
      <c r="A647" s="216"/>
      <c r="B647" s="216"/>
      <c r="C647" s="216"/>
      <c r="D647" s="216"/>
      <c r="E647" s="216"/>
      <c r="F647" s="216"/>
      <c r="G647" s="216"/>
      <c r="H647" s="216"/>
      <c r="I647" s="216"/>
      <c r="J647" s="216"/>
      <c r="K647" s="216"/>
      <c r="L647" s="216"/>
      <c r="M647" s="216"/>
      <c r="N647" s="216"/>
      <c r="O647" s="216"/>
      <c r="P647" s="216"/>
      <c r="Q647" s="216"/>
      <c r="R647" s="216"/>
      <c r="S647" s="216"/>
      <c r="T647" s="216"/>
      <c r="U647" s="216"/>
      <c r="V647" s="216"/>
      <c r="W647" s="216"/>
      <c r="X647" s="216"/>
      <c r="Y647" s="216"/>
      <c r="Z647" s="216"/>
      <c r="AA647" s="216"/>
      <c r="AB647" s="216"/>
      <c r="AC647" s="216"/>
      <c r="AD647" s="216"/>
    </row>
    <row r="648" ht="15.75" customHeight="1">
      <c r="A648" s="216"/>
      <c r="B648" s="216"/>
      <c r="C648" s="216"/>
      <c r="D648" s="216"/>
      <c r="E648" s="216"/>
      <c r="F648" s="216"/>
      <c r="G648" s="216"/>
      <c r="H648" s="216"/>
      <c r="I648" s="216"/>
      <c r="J648" s="216"/>
      <c r="K648" s="216"/>
      <c r="L648" s="216"/>
      <c r="M648" s="216"/>
      <c r="N648" s="216"/>
      <c r="O648" s="216"/>
      <c r="P648" s="216"/>
      <c r="Q648" s="216"/>
      <c r="R648" s="216"/>
      <c r="S648" s="216"/>
      <c r="T648" s="216"/>
      <c r="U648" s="216"/>
      <c r="V648" s="216"/>
      <c r="W648" s="216"/>
      <c r="X648" s="216"/>
      <c r="Y648" s="216"/>
      <c r="Z648" s="216"/>
      <c r="AA648" s="216"/>
      <c r="AB648" s="216"/>
      <c r="AC648" s="216"/>
      <c r="AD648" s="216"/>
    </row>
    <row r="649" ht="15.75" customHeight="1">
      <c r="A649" s="216"/>
      <c r="B649" s="216"/>
      <c r="C649" s="216"/>
      <c r="D649" s="216"/>
      <c r="E649" s="216"/>
      <c r="F649" s="216"/>
      <c r="G649" s="216"/>
      <c r="H649" s="216"/>
      <c r="I649" s="216"/>
      <c r="J649" s="216"/>
      <c r="K649" s="216"/>
      <c r="L649" s="216"/>
      <c r="M649" s="216"/>
      <c r="N649" s="216"/>
      <c r="O649" s="216"/>
      <c r="P649" s="216"/>
      <c r="Q649" s="216"/>
      <c r="R649" s="216"/>
      <c r="S649" s="216"/>
      <c r="T649" s="216"/>
      <c r="U649" s="216"/>
      <c r="V649" s="216"/>
      <c r="W649" s="216"/>
      <c r="X649" s="216"/>
      <c r="Y649" s="216"/>
      <c r="Z649" s="216"/>
      <c r="AA649" s="216"/>
      <c r="AB649" s="216"/>
      <c r="AC649" s="216"/>
      <c r="AD649" s="216"/>
    </row>
    <row r="650" ht="15.75" customHeight="1">
      <c r="A650" s="216"/>
      <c r="B650" s="216"/>
      <c r="C650" s="216"/>
      <c r="D650" s="216"/>
      <c r="E650" s="216"/>
      <c r="F650" s="216"/>
      <c r="G650" s="216"/>
      <c r="H650" s="216"/>
      <c r="I650" s="216"/>
      <c r="J650" s="216"/>
      <c r="K650" s="216"/>
      <c r="L650" s="216"/>
      <c r="M650" s="216"/>
      <c r="N650" s="216"/>
      <c r="O650" s="216"/>
      <c r="P650" s="216"/>
      <c r="Q650" s="216"/>
      <c r="R650" s="216"/>
      <c r="S650" s="216"/>
      <c r="T650" s="216"/>
      <c r="U650" s="216"/>
      <c r="V650" s="216"/>
      <c r="W650" s="216"/>
      <c r="X650" s="216"/>
      <c r="Y650" s="216"/>
      <c r="Z650" s="216"/>
      <c r="AA650" s="216"/>
      <c r="AB650" s="216"/>
      <c r="AC650" s="216"/>
      <c r="AD650" s="216"/>
    </row>
    <row r="651" ht="15.75" customHeight="1">
      <c r="A651" s="216"/>
      <c r="B651" s="216"/>
      <c r="C651" s="216"/>
      <c r="D651" s="216"/>
      <c r="E651" s="216"/>
      <c r="F651" s="216"/>
      <c r="G651" s="216"/>
      <c r="H651" s="216"/>
      <c r="I651" s="216"/>
      <c r="J651" s="216"/>
      <c r="K651" s="216"/>
      <c r="L651" s="216"/>
      <c r="M651" s="216"/>
      <c r="N651" s="216"/>
      <c r="O651" s="216"/>
      <c r="P651" s="216"/>
      <c r="Q651" s="216"/>
      <c r="R651" s="216"/>
      <c r="S651" s="216"/>
      <c r="T651" s="216"/>
      <c r="U651" s="216"/>
      <c r="V651" s="216"/>
      <c r="W651" s="216"/>
      <c r="X651" s="216"/>
      <c r="Y651" s="216"/>
      <c r="Z651" s="216"/>
      <c r="AA651" s="216"/>
      <c r="AB651" s="216"/>
      <c r="AC651" s="216"/>
      <c r="AD651" s="216"/>
    </row>
    <row r="652" ht="15.75" customHeight="1">
      <c r="A652" s="216"/>
      <c r="B652" s="216"/>
      <c r="C652" s="216"/>
      <c r="D652" s="216"/>
      <c r="E652" s="216"/>
      <c r="F652" s="216"/>
      <c r="G652" s="216"/>
      <c r="H652" s="216"/>
      <c r="I652" s="216"/>
      <c r="J652" s="216"/>
      <c r="K652" s="216"/>
      <c r="L652" s="216"/>
      <c r="M652" s="216"/>
      <c r="N652" s="216"/>
      <c r="O652" s="216"/>
      <c r="P652" s="216"/>
      <c r="Q652" s="216"/>
      <c r="R652" s="216"/>
      <c r="S652" s="216"/>
      <c r="T652" s="216"/>
      <c r="U652" s="216"/>
      <c r="V652" s="216"/>
      <c r="W652" s="216"/>
      <c r="X652" s="216"/>
      <c r="Y652" s="216"/>
      <c r="Z652" s="216"/>
      <c r="AA652" s="216"/>
      <c r="AB652" s="216"/>
      <c r="AC652" s="216"/>
      <c r="AD652" s="216"/>
    </row>
    <row r="653" ht="15.75" customHeight="1">
      <c r="A653" s="216"/>
      <c r="B653" s="216"/>
      <c r="C653" s="216"/>
      <c r="D653" s="216"/>
      <c r="E653" s="216"/>
      <c r="F653" s="216"/>
      <c r="G653" s="216"/>
      <c r="H653" s="216"/>
      <c r="I653" s="216"/>
      <c r="J653" s="216"/>
      <c r="K653" s="216"/>
      <c r="L653" s="216"/>
      <c r="M653" s="216"/>
      <c r="N653" s="216"/>
      <c r="O653" s="216"/>
      <c r="P653" s="216"/>
      <c r="Q653" s="216"/>
      <c r="R653" s="216"/>
      <c r="S653" s="216"/>
      <c r="T653" s="216"/>
      <c r="U653" s="216"/>
      <c r="V653" s="216"/>
      <c r="W653" s="216"/>
      <c r="X653" s="216"/>
      <c r="Y653" s="216"/>
      <c r="Z653" s="216"/>
      <c r="AA653" s="216"/>
      <c r="AB653" s="216"/>
      <c r="AC653" s="216"/>
      <c r="AD653" s="216"/>
    </row>
    <row r="654" ht="15.75" customHeight="1">
      <c r="A654" s="216"/>
      <c r="B654" s="216"/>
      <c r="C654" s="216"/>
      <c r="D654" s="216"/>
      <c r="E654" s="216"/>
      <c r="F654" s="216"/>
      <c r="G654" s="216"/>
      <c r="H654" s="216"/>
      <c r="I654" s="216"/>
      <c r="J654" s="216"/>
      <c r="K654" s="216"/>
      <c r="L654" s="216"/>
      <c r="M654" s="216"/>
      <c r="N654" s="216"/>
      <c r="O654" s="216"/>
      <c r="P654" s="216"/>
      <c r="Q654" s="216"/>
      <c r="R654" s="216"/>
      <c r="S654" s="216"/>
      <c r="T654" s="216"/>
      <c r="U654" s="216"/>
      <c r="V654" s="216"/>
      <c r="W654" s="216"/>
      <c r="X654" s="216"/>
      <c r="Y654" s="216"/>
      <c r="Z654" s="216"/>
      <c r="AA654" s="216"/>
      <c r="AB654" s="216"/>
      <c r="AC654" s="216"/>
      <c r="AD654" s="216"/>
    </row>
    <row r="655" ht="15.75" customHeight="1">
      <c r="A655" s="216"/>
      <c r="B655" s="216"/>
      <c r="C655" s="216"/>
      <c r="D655" s="216"/>
      <c r="E655" s="216"/>
      <c r="F655" s="216"/>
      <c r="G655" s="216"/>
      <c r="H655" s="216"/>
      <c r="I655" s="216"/>
      <c r="J655" s="216"/>
      <c r="K655" s="216"/>
      <c r="L655" s="216"/>
      <c r="M655" s="216"/>
      <c r="N655" s="216"/>
      <c r="O655" s="216"/>
      <c r="P655" s="216"/>
      <c r="Q655" s="216"/>
      <c r="R655" s="216"/>
      <c r="S655" s="216"/>
      <c r="T655" s="216"/>
      <c r="U655" s="216"/>
      <c r="V655" s="216"/>
      <c r="W655" s="216"/>
      <c r="X655" s="216"/>
      <c r="Y655" s="216"/>
      <c r="Z655" s="216"/>
      <c r="AA655" s="216"/>
      <c r="AB655" s="216"/>
      <c r="AC655" s="216"/>
      <c r="AD655" s="216"/>
    </row>
    <row r="656" ht="15.75" customHeight="1">
      <c r="A656" s="216"/>
      <c r="B656" s="216"/>
      <c r="C656" s="216"/>
      <c r="D656" s="216"/>
      <c r="E656" s="216"/>
      <c r="F656" s="216"/>
      <c r="G656" s="216"/>
      <c r="H656" s="216"/>
      <c r="I656" s="216"/>
      <c r="J656" s="216"/>
      <c r="K656" s="216"/>
      <c r="L656" s="216"/>
      <c r="M656" s="216"/>
      <c r="N656" s="216"/>
      <c r="O656" s="216"/>
      <c r="P656" s="216"/>
      <c r="Q656" s="216"/>
      <c r="R656" s="216"/>
      <c r="S656" s="216"/>
      <c r="T656" s="216"/>
      <c r="U656" s="216"/>
      <c r="V656" s="216"/>
      <c r="W656" s="216"/>
      <c r="X656" s="216"/>
      <c r="Y656" s="216"/>
      <c r="Z656" s="216"/>
      <c r="AA656" s="216"/>
      <c r="AB656" s="216"/>
      <c r="AC656" s="216"/>
      <c r="AD656" s="216"/>
    </row>
    <row r="657" ht="15.75" customHeight="1">
      <c r="A657" s="216"/>
      <c r="B657" s="216"/>
      <c r="C657" s="216"/>
      <c r="D657" s="216"/>
      <c r="E657" s="216"/>
      <c r="F657" s="216"/>
      <c r="G657" s="216"/>
      <c r="H657" s="216"/>
      <c r="I657" s="216"/>
      <c r="J657" s="216"/>
      <c r="K657" s="216"/>
      <c r="L657" s="216"/>
      <c r="M657" s="216"/>
      <c r="N657" s="216"/>
      <c r="O657" s="216"/>
      <c r="P657" s="216"/>
      <c r="Q657" s="216"/>
      <c r="R657" s="216"/>
      <c r="S657" s="216"/>
      <c r="T657" s="216"/>
      <c r="U657" s="216"/>
      <c r="V657" s="216"/>
      <c r="W657" s="216"/>
      <c r="X657" s="216"/>
      <c r="Y657" s="216"/>
      <c r="Z657" s="216"/>
      <c r="AA657" s="216"/>
      <c r="AB657" s="216"/>
      <c r="AC657" s="216"/>
      <c r="AD657" s="216"/>
    </row>
    <row r="658" ht="15.75" customHeight="1">
      <c r="A658" s="216"/>
      <c r="B658" s="216"/>
      <c r="C658" s="216"/>
      <c r="D658" s="216"/>
      <c r="E658" s="216"/>
      <c r="F658" s="216"/>
      <c r="G658" s="216"/>
      <c r="H658" s="216"/>
      <c r="I658" s="216"/>
      <c r="J658" s="216"/>
      <c r="K658" s="216"/>
      <c r="L658" s="216"/>
      <c r="M658" s="216"/>
      <c r="N658" s="216"/>
      <c r="O658" s="216"/>
      <c r="P658" s="216"/>
      <c r="Q658" s="216"/>
      <c r="R658" s="216"/>
      <c r="S658" s="216"/>
      <c r="T658" s="216"/>
      <c r="U658" s="216"/>
      <c r="V658" s="216"/>
      <c r="W658" s="216"/>
      <c r="X658" s="216"/>
      <c r="Y658" s="216"/>
      <c r="Z658" s="216"/>
      <c r="AA658" s="216"/>
      <c r="AB658" s="216"/>
      <c r="AC658" s="216"/>
      <c r="AD658" s="216"/>
    </row>
    <row r="659" ht="15.75" customHeight="1">
      <c r="A659" s="216"/>
      <c r="B659" s="216"/>
      <c r="C659" s="216"/>
      <c r="D659" s="216"/>
      <c r="E659" s="216"/>
      <c r="F659" s="216"/>
      <c r="G659" s="216"/>
      <c r="H659" s="216"/>
      <c r="I659" s="216"/>
      <c r="J659" s="216"/>
      <c r="K659" s="216"/>
      <c r="L659" s="216"/>
      <c r="M659" s="216"/>
      <c r="N659" s="216"/>
      <c r="O659" s="216"/>
      <c r="P659" s="216"/>
      <c r="Q659" s="216"/>
      <c r="R659" s="216"/>
      <c r="S659" s="216"/>
      <c r="T659" s="216"/>
      <c r="U659" s="216"/>
      <c r="V659" s="216"/>
      <c r="W659" s="216"/>
      <c r="X659" s="216"/>
      <c r="Y659" s="216"/>
      <c r="Z659" s="216"/>
      <c r="AA659" s="216"/>
      <c r="AB659" s="216"/>
      <c r="AC659" s="216"/>
      <c r="AD659" s="216"/>
    </row>
    <row r="660" ht="15.75" customHeight="1">
      <c r="A660" s="216"/>
      <c r="B660" s="216"/>
      <c r="C660" s="216"/>
      <c r="D660" s="216"/>
      <c r="E660" s="216"/>
      <c r="F660" s="216"/>
      <c r="G660" s="216"/>
      <c r="H660" s="216"/>
      <c r="I660" s="216"/>
      <c r="J660" s="216"/>
      <c r="K660" s="216"/>
      <c r="L660" s="216"/>
      <c r="M660" s="216"/>
      <c r="N660" s="216"/>
      <c r="O660" s="216"/>
      <c r="P660" s="216"/>
      <c r="Q660" s="216"/>
      <c r="R660" s="216"/>
      <c r="S660" s="216"/>
      <c r="T660" s="216"/>
      <c r="U660" s="216"/>
      <c r="V660" s="216"/>
      <c r="W660" s="216"/>
      <c r="X660" s="216"/>
      <c r="Y660" s="216"/>
      <c r="Z660" s="216"/>
      <c r="AA660" s="216"/>
      <c r="AB660" s="216"/>
      <c r="AC660" s="216"/>
      <c r="AD660" s="216"/>
    </row>
    <row r="661" ht="15.75" customHeight="1">
      <c r="A661" s="216"/>
      <c r="B661" s="216"/>
      <c r="C661" s="216"/>
      <c r="D661" s="216"/>
      <c r="E661" s="216"/>
      <c r="F661" s="216"/>
      <c r="G661" s="216"/>
      <c r="H661" s="216"/>
      <c r="I661" s="216"/>
      <c r="J661" s="216"/>
      <c r="K661" s="216"/>
      <c r="L661" s="216"/>
      <c r="M661" s="216"/>
      <c r="N661" s="216"/>
      <c r="O661" s="216"/>
      <c r="P661" s="216"/>
      <c r="Q661" s="216"/>
      <c r="R661" s="216"/>
      <c r="S661" s="216"/>
      <c r="T661" s="216"/>
      <c r="U661" s="216"/>
      <c r="V661" s="216"/>
      <c r="W661" s="216"/>
      <c r="X661" s="216"/>
      <c r="Y661" s="216"/>
      <c r="Z661" s="216"/>
      <c r="AA661" s="216"/>
      <c r="AB661" s="216"/>
      <c r="AC661" s="216"/>
      <c r="AD661" s="216"/>
    </row>
    <row r="662" ht="15.75" customHeight="1">
      <c r="A662" s="216"/>
      <c r="B662" s="216"/>
      <c r="C662" s="216"/>
      <c r="D662" s="216"/>
      <c r="E662" s="216"/>
      <c r="F662" s="216"/>
      <c r="G662" s="216"/>
      <c r="H662" s="216"/>
      <c r="I662" s="216"/>
      <c r="J662" s="216"/>
      <c r="K662" s="216"/>
      <c r="L662" s="216"/>
      <c r="M662" s="216"/>
      <c r="N662" s="216"/>
      <c r="O662" s="216"/>
      <c r="P662" s="216"/>
      <c r="Q662" s="216"/>
      <c r="R662" s="216"/>
      <c r="S662" s="216"/>
      <c r="T662" s="216"/>
      <c r="U662" s="216"/>
      <c r="V662" s="216"/>
      <c r="W662" s="216"/>
      <c r="X662" s="216"/>
      <c r="Y662" s="216"/>
      <c r="Z662" s="216"/>
      <c r="AA662" s="216"/>
      <c r="AB662" s="216"/>
      <c r="AC662" s="216"/>
      <c r="AD662" s="216"/>
    </row>
    <row r="663" ht="15.75" customHeight="1">
      <c r="A663" s="216"/>
      <c r="B663" s="216"/>
      <c r="C663" s="216"/>
      <c r="D663" s="216"/>
      <c r="E663" s="216"/>
      <c r="F663" s="216"/>
      <c r="G663" s="216"/>
      <c r="H663" s="216"/>
      <c r="I663" s="216"/>
      <c r="J663" s="216"/>
      <c r="K663" s="216"/>
      <c r="L663" s="216"/>
      <c r="M663" s="216"/>
      <c r="N663" s="216"/>
      <c r="O663" s="216"/>
      <c r="P663" s="216"/>
      <c r="Q663" s="216"/>
      <c r="R663" s="216"/>
      <c r="S663" s="216"/>
      <c r="T663" s="216"/>
      <c r="U663" s="216"/>
      <c r="V663" s="216"/>
      <c r="W663" s="216"/>
      <c r="X663" s="216"/>
      <c r="Y663" s="216"/>
      <c r="Z663" s="216"/>
      <c r="AA663" s="216"/>
      <c r="AB663" s="216"/>
      <c r="AC663" s="216"/>
      <c r="AD663" s="216"/>
    </row>
    <row r="664" ht="15.75" customHeight="1">
      <c r="A664" s="216"/>
      <c r="B664" s="216"/>
      <c r="C664" s="216"/>
      <c r="D664" s="216"/>
      <c r="E664" s="216"/>
      <c r="F664" s="216"/>
      <c r="G664" s="216"/>
      <c r="H664" s="216"/>
      <c r="I664" s="216"/>
      <c r="J664" s="216"/>
      <c r="K664" s="216"/>
      <c r="L664" s="216"/>
      <c r="M664" s="216"/>
      <c r="N664" s="216"/>
      <c r="O664" s="216"/>
      <c r="P664" s="216"/>
      <c r="Q664" s="216"/>
      <c r="R664" s="216"/>
      <c r="S664" s="216"/>
      <c r="T664" s="216"/>
      <c r="U664" s="216"/>
      <c r="V664" s="216"/>
      <c r="W664" s="216"/>
      <c r="X664" s="216"/>
      <c r="Y664" s="216"/>
      <c r="Z664" s="216"/>
      <c r="AA664" s="216"/>
      <c r="AB664" s="216"/>
      <c r="AC664" s="216"/>
      <c r="AD664" s="216"/>
    </row>
    <row r="665" ht="15.75" customHeight="1">
      <c r="A665" s="216"/>
      <c r="B665" s="216"/>
      <c r="C665" s="216"/>
      <c r="D665" s="216"/>
      <c r="E665" s="216"/>
      <c r="F665" s="216"/>
      <c r="G665" s="216"/>
      <c r="H665" s="216"/>
      <c r="I665" s="216"/>
      <c r="J665" s="216"/>
      <c r="K665" s="216"/>
      <c r="L665" s="216"/>
      <c r="M665" s="216"/>
      <c r="N665" s="216"/>
      <c r="O665" s="216"/>
      <c r="P665" s="216"/>
      <c r="Q665" s="216"/>
      <c r="R665" s="216"/>
      <c r="S665" s="216"/>
      <c r="T665" s="216"/>
      <c r="U665" s="216"/>
      <c r="V665" s="216"/>
      <c r="W665" s="216"/>
      <c r="X665" s="216"/>
      <c r="Y665" s="216"/>
      <c r="Z665" s="216"/>
      <c r="AA665" s="216"/>
      <c r="AB665" s="216"/>
      <c r="AC665" s="216"/>
      <c r="AD665" s="216"/>
    </row>
    <row r="666" ht="15.75" customHeight="1">
      <c r="A666" s="216"/>
      <c r="B666" s="216"/>
      <c r="C666" s="216"/>
      <c r="D666" s="216"/>
      <c r="E666" s="216"/>
      <c r="F666" s="216"/>
      <c r="G666" s="216"/>
      <c r="H666" s="216"/>
      <c r="I666" s="216"/>
      <c r="J666" s="216"/>
      <c r="K666" s="216"/>
      <c r="L666" s="216"/>
      <c r="M666" s="216"/>
      <c r="N666" s="216"/>
      <c r="O666" s="216"/>
      <c r="P666" s="216"/>
      <c r="Q666" s="216"/>
      <c r="R666" s="216"/>
      <c r="S666" s="216"/>
      <c r="T666" s="216"/>
      <c r="U666" s="216"/>
      <c r="V666" s="216"/>
      <c r="W666" s="216"/>
      <c r="X666" s="216"/>
      <c r="Y666" s="216"/>
      <c r="Z666" s="216"/>
      <c r="AA666" s="216"/>
      <c r="AB666" s="216"/>
      <c r="AC666" s="216"/>
      <c r="AD666" s="216"/>
    </row>
    <row r="667" ht="15.75" customHeight="1">
      <c r="A667" s="216"/>
      <c r="B667" s="216"/>
      <c r="C667" s="216"/>
      <c r="D667" s="216"/>
      <c r="E667" s="216"/>
      <c r="F667" s="216"/>
      <c r="G667" s="216"/>
      <c r="H667" s="216"/>
      <c r="I667" s="216"/>
      <c r="J667" s="216"/>
      <c r="K667" s="216"/>
      <c r="L667" s="216"/>
      <c r="M667" s="216"/>
      <c r="N667" s="216"/>
      <c r="O667" s="216"/>
      <c r="P667" s="216"/>
      <c r="Q667" s="216"/>
      <c r="R667" s="216"/>
      <c r="S667" s="216"/>
      <c r="T667" s="216"/>
      <c r="U667" s="216"/>
      <c r="V667" s="216"/>
      <c r="W667" s="216"/>
      <c r="X667" s="216"/>
      <c r="Y667" s="216"/>
      <c r="Z667" s="216"/>
      <c r="AA667" s="216"/>
      <c r="AB667" s="216"/>
      <c r="AC667" s="216"/>
      <c r="AD667" s="216"/>
    </row>
    <row r="668" ht="15.75" customHeight="1">
      <c r="A668" s="216"/>
      <c r="B668" s="216"/>
      <c r="C668" s="216"/>
      <c r="D668" s="216"/>
      <c r="E668" s="216"/>
      <c r="F668" s="216"/>
      <c r="G668" s="216"/>
      <c r="H668" s="216"/>
      <c r="I668" s="216"/>
      <c r="J668" s="216"/>
      <c r="K668" s="216"/>
      <c r="L668" s="216"/>
      <c r="M668" s="216"/>
      <c r="N668" s="216"/>
      <c r="O668" s="216"/>
      <c r="P668" s="216"/>
      <c r="Q668" s="216"/>
      <c r="R668" s="216"/>
      <c r="S668" s="216"/>
      <c r="T668" s="216"/>
      <c r="U668" s="216"/>
      <c r="V668" s="216"/>
      <c r="W668" s="216"/>
      <c r="X668" s="216"/>
      <c r="Y668" s="216"/>
      <c r="Z668" s="216"/>
      <c r="AA668" s="216"/>
      <c r="AB668" s="216"/>
      <c r="AC668" s="216"/>
      <c r="AD668" s="216"/>
    </row>
    <row r="669" ht="15.75" customHeight="1">
      <c r="A669" s="216"/>
      <c r="B669" s="216"/>
      <c r="C669" s="216"/>
      <c r="D669" s="216"/>
      <c r="E669" s="216"/>
      <c r="F669" s="216"/>
      <c r="G669" s="216"/>
      <c r="H669" s="216"/>
      <c r="I669" s="216"/>
      <c r="J669" s="216"/>
      <c r="K669" s="216"/>
      <c r="L669" s="216"/>
      <c r="M669" s="216"/>
      <c r="N669" s="216"/>
      <c r="O669" s="216"/>
      <c r="P669" s="216"/>
      <c r="Q669" s="216"/>
      <c r="R669" s="216"/>
      <c r="S669" s="216"/>
      <c r="T669" s="216"/>
      <c r="U669" s="216"/>
      <c r="V669" s="216"/>
      <c r="W669" s="216"/>
      <c r="X669" s="216"/>
      <c r="Y669" s="216"/>
      <c r="Z669" s="216"/>
      <c r="AA669" s="216"/>
      <c r="AB669" s="216"/>
      <c r="AC669" s="216"/>
      <c r="AD669" s="216"/>
    </row>
    <row r="670" ht="15.75" customHeight="1">
      <c r="A670" s="216"/>
      <c r="B670" s="216"/>
      <c r="C670" s="216"/>
      <c r="D670" s="216"/>
      <c r="E670" s="216"/>
      <c r="F670" s="216"/>
      <c r="G670" s="216"/>
      <c r="H670" s="216"/>
      <c r="I670" s="216"/>
      <c r="J670" s="216"/>
      <c r="K670" s="216"/>
      <c r="L670" s="216"/>
      <c r="M670" s="216"/>
      <c r="N670" s="216"/>
      <c r="O670" s="216"/>
      <c r="P670" s="216"/>
      <c r="Q670" s="216"/>
      <c r="R670" s="216"/>
      <c r="S670" s="216"/>
      <c r="T670" s="216"/>
      <c r="U670" s="216"/>
      <c r="V670" s="216"/>
      <c r="W670" s="216"/>
      <c r="X670" s="216"/>
      <c r="Y670" s="216"/>
      <c r="Z670" s="216"/>
      <c r="AA670" s="216"/>
      <c r="AB670" s="216"/>
      <c r="AC670" s="216"/>
      <c r="AD670" s="216"/>
    </row>
    <row r="671" ht="15.75" customHeight="1">
      <c r="A671" s="216"/>
      <c r="B671" s="216"/>
      <c r="C671" s="216"/>
      <c r="D671" s="216"/>
      <c r="E671" s="216"/>
      <c r="F671" s="216"/>
      <c r="G671" s="216"/>
      <c r="H671" s="216"/>
      <c r="I671" s="216"/>
      <c r="J671" s="216"/>
      <c r="K671" s="216"/>
      <c r="L671" s="216"/>
      <c r="M671" s="216"/>
      <c r="N671" s="216"/>
      <c r="O671" s="216"/>
      <c r="P671" s="216"/>
      <c r="Q671" s="216"/>
      <c r="R671" s="216"/>
      <c r="S671" s="216"/>
      <c r="T671" s="216"/>
      <c r="U671" s="216"/>
      <c r="V671" s="216"/>
      <c r="W671" s="216"/>
      <c r="X671" s="216"/>
      <c r="Y671" s="216"/>
      <c r="Z671" s="216"/>
      <c r="AA671" s="216"/>
      <c r="AB671" s="216"/>
      <c r="AC671" s="216"/>
      <c r="AD671" s="216"/>
    </row>
    <row r="672" ht="15.75" customHeight="1">
      <c r="A672" s="216"/>
      <c r="B672" s="216"/>
      <c r="C672" s="216"/>
      <c r="D672" s="216"/>
      <c r="E672" s="216"/>
      <c r="F672" s="216"/>
      <c r="G672" s="216"/>
      <c r="H672" s="216"/>
      <c r="I672" s="216"/>
      <c r="J672" s="216"/>
      <c r="K672" s="216"/>
      <c r="L672" s="216"/>
      <c r="M672" s="216"/>
      <c r="N672" s="216"/>
      <c r="O672" s="216"/>
      <c r="P672" s="216"/>
      <c r="Q672" s="216"/>
      <c r="R672" s="216"/>
      <c r="S672" s="216"/>
      <c r="T672" s="216"/>
      <c r="U672" s="216"/>
      <c r="V672" s="216"/>
      <c r="W672" s="216"/>
      <c r="X672" s="216"/>
      <c r="Y672" s="216"/>
      <c r="Z672" s="216"/>
      <c r="AA672" s="216"/>
      <c r="AB672" s="216"/>
      <c r="AC672" s="216"/>
      <c r="AD672" s="216"/>
    </row>
    <row r="673" ht="15.75" customHeight="1">
      <c r="A673" s="216"/>
      <c r="B673" s="216"/>
      <c r="C673" s="216"/>
      <c r="D673" s="216"/>
      <c r="E673" s="216"/>
      <c r="F673" s="216"/>
      <c r="G673" s="216"/>
      <c r="H673" s="216"/>
      <c r="I673" s="216"/>
      <c r="J673" s="216"/>
      <c r="K673" s="216"/>
      <c r="L673" s="216"/>
      <c r="M673" s="216"/>
      <c r="N673" s="216"/>
      <c r="O673" s="216"/>
      <c r="P673" s="216"/>
      <c r="Q673" s="216"/>
      <c r="R673" s="216"/>
      <c r="S673" s="216"/>
      <c r="T673" s="216"/>
      <c r="U673" s="216"/>
      <c r="V673" s="216"/>
      <c r="W673" s="216"/>
      <c r="X673" s="216"/>
      <c r="Y673" s="216"/>
      <c r="Z673" s="216"/>
      <c r="AA673" s="216"/>
      <c r="AB673" s="216"/>
      <c r="AC673" s="216"/>
      <c r="AD673" s="216"/>
    </row>
    <row r="674" ht="15.75" customHeight="1">
      <c r="A674" s="216"/>
      <c r="B674" s="216"/>
      <c r="C674" s="216"/>
      <c r="D674" s="216"/>
      <c r="E674" s="216"/>
      <c r="F674" s="216"/>
      <c r="G674" s="216"/>
      <c r="H674" s="216"/>
      <c r="I674" s="216"/>
      <c r="J674" s="216"/>
      <c r="K674" s="216"/>
      <c r="L674" s="216"/>
      <c r="M674" s="216"/>
      <c r="N674" s="216"/>
      <c r="O674" s="216"/>
      <c r="P674" s="216"/>
      <c r="Q674" s="216"/>
      <c r="R674" s="216"/>
      <c r="S674" s="216"/>
      <c r="T674" s="216"/>
      <c r="U674" s="216"/>
      <c r="V674" s="216"/>
      <c r="W674" s="216"/>
      <c r="X674" s="216"/>
      <c r="Y674" s="216"/>
      <c r="Z674" s="216"/>
      <c r="AA674" s="216"/>
      <c r="AB674" s="216"/>
      <c r="AC674" s="216"/>
      <c r="AD674" s="216"/>
    </row>
    <row r="675" ht="15.75" customHeight="1">
      <c r="A675" s="216"/>
      <c r="B675" s="216"/>
      <c r="C675" s="216"/>
      <c r="D675" s="216"/>
      <c r="E675" s="216"/>
      <c r="F675" s="216"/>
      <c r="G675" s="216"/>
      <c r="H675" s="216"/>
      <c r="I675" s="216"/>
      <c r="J675" s="216"/>
      <c r="K675" s="216"/>
      <c r="L675" s="216"/>
      <c r="M675" s="216"/>
      <c r="N675" s="216"/>
      <c r="O675" s="216"/>
      <c r="P675" s="216"/>
      <c r="Q675" s="216"/>
      <c r="R675" s="216"/>
      <c r="S675" s="216"/>
      <c r="T675" s="216"/>
      <c r="U675" s="216"/>
      <c r="V675" s="216"/>
      <c r="W675" s="216"/>
      <c r="X675" s="216"/>
      <c r="Y675" s="216"/>
      <c r="Z675" s="216"/>
      <c r="AA675" s="216"/>
      <c r="AB675" s="216"/>
      <c r="AC675" s="216"/>
      <c r="AD675" s="216"/>
    </row>
    <row r="676" ht="15.75" customHeight="1">
      <c r="A676" s="216"/>
      <c r="B676" s="216"/>
      <c r="C676" s="216"/>
      <c r="D676" s="216"/>
      <c r="E676" s="216"/>
      <c r="F676" s="216"/>
      <c r="G676" s="216"/>
      <c r="H676" s="216"/>
      <c r="I676" s="216"/>
      <c r="J676" s="216"/>
      <c r="K676" s="216"/>
      <c r="L676" s="216"/>
      <c r="M676" s="216"/>
      <c r="N676" s="216"/>
      <c r="O676" s="216"/>
      <c r="P676" s="216"/>
      <c r="Q676" s="216"/>
      <c r="R676" s="216"/>
      <c r="S676" s="216"/>
      <c r="T676" s="216"/>
      <c r="U676" s="216"/>
      <c r="V676" s="216"/>
      <c r="W676" s="216"/>
      <c r="X676" s="216"/>
      <c r="Y676" s="216"/>
      <c r="Z676" s="216"/>
      <c r="AA676" s="216"/>
      <c r="AB676" s="216"/>
      <c r="AC676" s="216"/>
      <c r="AD676" s="216"/>
    </row>
    <row r="677" ht="15.75" customHeight="1">
      <c r="A677" s="216"/>
      <c r="B677" s="216"/>
      <c r="C677" s="216"/>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c r="AA677" s="216"/>
      <c r="AB677" s="216"/>
      <c r="AC677" s="216"/>
      <c r="AD677" s="216"/>
    </row>
    <row r="678" ht="15.75" customHeight="1">
      <c r="A678" s="216"/>
      <c r="B678" s="216"/>
      <c r="C678" s="216"/>
      <c r="D678" s="216"/>
      <c r="E678" s="216"/>
      <c r="F678" s="216"/>
      <c r="G678" s="216"/>
      <c r="H678" s="216"/>
      <c r="I678" s="216"/>
      <c r="J678" s="216"/>
      <c r="K678" s="216"/>
      <c r="L678" s="216"/>
      <c r="M678" s="216"/>
      <c r="N678" s="216"/>
      <c r="O678" s="216"/>
      <c r="P678" s="216"/>
      <c r="Q678" s="216"/>
      <c r="R678" s="216"/>
      <c r="S678" s="216"/>
      <c r="T678" s="216"/>
      <c r="U678" s="216"/>
      <c r="V678" s="216"/>
      <c r="W678" s="216"/>
      <c r="X678" s="216"/>
      <c r="Y678" s="216"/>
      <c r="Z678" s="216"/>
      <c r="AA678" s="216"/>
      <c r="AB678" s="216"/>
      <c r="AC678" s="216"/>
      <c r="AD678" s="216"/>
    </row>
    <row r="679" ht="15.75" customHeight="1">
      <c r="A679" s="216"/>
      <c r="B679" s="216"/>
      <c r="C679" s="216"/>
      <c r="D679" s="216"/>
      <c r="E679" s="216"/>
      <c r="F679" s="216"/>
      <c r="G679" s="216"/>
      <c r="H679" s="216"/>
      <c r="I679" s="216"/>
      <c r="J679" s="216"/>
      <c r="K679" s="216"/>
      <c r="L679" s="216"/>
      <c r="M679" s="216"/>
      <c r="N679" s="216"/>
      <c r="O679" s="216"/>
      <c r="P679" s="216"/>
      <c r="Q679" s="216"/>
      <c r="R679" s="216"/>
      <c r="S679" s="216"/>
      <c r="T679" s="216"/>
      <c r="U679" s="216"/>
      <c r="V679" s="216"/>
      <c r="W679" s="216"/>
      <c r="X679" s="216"/>
      <c r="Y679" s="216"/>
      <c r="Z679" s="216"/>
      <c r="AA679" s="216"/>
      <c r="AB679" s="216"/>
      <c r="AC679" s="216"/>
      <c r="AD679" s="216"/>
    </row>
    <row r="680" ht="15.75" customHeight="1">
      <c r="A680" s="216"/>
      <c r="B680" s="216"/>
      <c r="C680" s="216"/>
      <c r="D680" s="216"/>
      <c r="E680" s="216"/>
      <c r="F680" s="216"/>
      <c r="G680" s="216"/>
      <c r="H680" s="216"/>
      <c r="I680" s="216"/>
      <c r="J680" s="216"/>
      <c r="K680" s="216"/>
      <c r="L680" s="216"/>
      <c r="M680" s="216"/>
      <c r="N680" s="216"/>
      <c r="O680" s="216"/>
      <c r="P680" s="216"/>
      <c r="Q680" s="216"/>
      <c r="R680" s="216"/>
      <c r="S680" s="216"/>
      <c r="T680" s="216"/>
      <c r="U680" s="216"/>
      <c r="V680" s="216"/>
      <c r="W680" s="216"/>
      <c r="X680" s="216"/>
      <c r="Y680" s="216"/>
      <c r="Z680" s="216"/>
      <c r="AA680" s="216"/>
      <c r="AB680" s="216"/>
      <c r="AC680" s="216"/>
      <c r="AD680" s="216"/>
    </row>
    <row r="681" ht="15.75" customHeight="1">
      <c r="A681" s="216"/>
      <c r="B681" s="216"/>
      <c r="C681" s="216"/>
      <c r="D681" s="216"/>
      <c r="E681" s="216"/>
      <c r="F681" s="216"/>
      <c r="G681" s="216"/>
      <c r="H681" s="216"/>
      <c r="I681" s="216"/>
      <c r="J681" s="216"/>
      <c r="K681" s="216"/>
      <c r="L681" s="216"/>
      <c r="M681" s="216"/>
      <c r="N681" s="216"/>
      <c r="O681" s="216"/>
      <c r="P681" s="216"/>
      <c r="Q681" s="216"/>
      <c r="R681" s="216"/>
      <c r="S681" s="216"/>
      <c r="T681" s="216"/>
      <c r="U681" s="216"/>
      <c r="V681" s="216"/>
      <c r="W681" s="216"/>
      <c r="X681" s="216"/>
      <c r="Y681" s="216"/>
      <c r="Z681" s="216"/>
      <c r="AA681" s="216"/>
      <c r="AB681" s="216"/>
      <c r="AC681" s="216"/>
      <c r="AD681" s="216"/>
    </row>
    <row r="682" ht="15.75" customHeight="1">
      <c r="A682" s="216"/>
      <c r="B682" s="216"/>
      <c r="C682" s="216"/>
      <c r="D682" s="216"/>
      <c r="E682" s="216"/>
      <c r="F682" s="216"/>
      <c r="G682" s="216"/>
      <c r="H682" s="216"/>
      <c r="I682" s="216"/>
      <c r="J682" s="216"/>
      <c r="K682" s="216"/>
      <c r="L682" s="216"/>
      <c r="M682" s="216"/>
      <c r="N682" s="216"/>
      <c r="O682" s="216"/>
      <c r="P682" s="216"/>
      <c r="Q682" s="216"/>
      <c r="R682" s="216"/>
      <c r="S682" s="216"/>
      <c r="T682" s="216"/>
      <c r="U682" s="216"/>
      <c r="V682" s="216"/>
      <c r="W682" s="216"/>
      <c r="X682" s="216"/>
      <c r="Y682" s="216"/>
      <c r="Z682" s="216"/>
      <c r="AA682" s="216"/>
      <c r="AB682" s="216"/>
      <c r="AC682" s="216"/>
      <c r="AD682" s="216"/>
    </row>
    <row r="683" ht="15.75" customHeight="1">
      <c r="A683" s="216"/>
      <c r="B683" s="216"/>
      <c r="C683" s="216"/>
      <c r="D683" s="216"/>
      <c r="E683" s="216"/>
      <c r="F683" s="216"/>
      <c r="G683" s="216"/>
      <c r="H683" s="216"/>
      <c r="I683" s="216"/>
      <c r="J683" s="216"/>
      <c r="K683" s="216"/>
      <c r="L683" s="216"/>
      <c r="M683" s="216"/>
      <c r="N683" s="216"/>
      <c r="O683" s="216"/>
      <c r="P683" s="216"/>
      <c r="Q683" s="216"/>
      <c r="R683" s="216"/>
      <c r="S683" s="216"/>
      <c r="T683" s="216"/>
      <c r="U683" s="216"/>
      <c r="V683" s="216"/>
      <c r="W683" s="216"/>
      <c r="X683" s="216"/>
      <c r="Y683" s="216"/>
      <c r="Z683" s="216"/>
      <c r="AA683" s="216"/>
      <c r="AB683" s="216"/>
      <c r="AC683" s="216"/>
      <c r="AD683" s="216"/>
    </row>
    <row r="684" ht="15.75" customHeight="1">
      <c r="A684" s="216"/>
      <c r="B684" s="216"/>
      <c r="C684" s="216"/>
      <c r="D684" s="216"/>
      <c r="E684" s="216"/>
      <c r="F684" s="216"/>
      <c r="G684" s="216"/>
      <c r="H684" s="216"/>
      <c r="I684" s="216"/>
      <c r="J684" s="216"/>
      <c r="K684" s="216"/>
      <c r="L684" s="216"/>
      <c r="M684" s="216"/>
      <c r="N684" s="216"/>
      <c r="O684" s="216"/>
      <c r="P684" s="216"/>
      <c r="Q684" s="216"/>
      <c r="R684" s="216"/>
      <c r="S684" s="216"/>
      <c r="T684" s="216"/>
      <c r="U684" s="216"/>
      <c r="V684" s="216"/>
      <c r="W684" s="216"/>
      <c r="X684" s="216"/>
      <c r="Y684" s="216"/>
      <c r="Z684" s="216"/>
      <c r="AA684" s="216"/>
      <c r="AB684" s="216"/>
      <c r="AC684" s="216"/>
      <c r="AD684" s="216"/>
    </row>
    <row r="685" ht="15.75" customHeight="1">
      <c r="A685" s="216"/>
      <c r="B685" s="216"/>
      <c r="C685" s="216"/>
      <c r="D685" s="216"/>
      <c r="E685" s="216"/>
      <c r="F685" s="216"/>
      <c r="G685" s="216"/>
      <c r="H685" s="216"/>
      <c r="I685" s="216"/>
      <c r="J685" s="216"/>
      <c r="K685" s="216"/>
      <c r="L685" s="216"/>
      <c r="M685" s="216"/>
      <c r="N685" s="216"/>
      <c r="O685" s="216"/>
      <c r="P685" s="216"/>
      <c r="Q685" s="216"/>
      <c r="R685" s="216"/>
      <c r="S685" s="216"/>
      <c r="T685" s="216"/>
      <c r="U685" s="216"/>
      <c r="V685" s="216"/>
      <c r="W685" s="216"/>
      <c r="X685" s="216"/>
      <c r="Y685" s="216"/>
      <c r="Z685" s="216"/>
      <c r="AA685" s="216"/>
      <c r="AB685" s="216"/>
      <c r="AC685" s="216"/>
      <c r="AD685" s="216"/>
    </row>
    <row r="686" ht="15.75" customHeight="1">
      <c r="A686" s="216"/>
      <c r="B686" s="216"/>
      <c r="C686" s="216"/>
      <c r="D686" s="216"/>
      <c r="E686" s="216"/>
      <c r="F686" s="216"/>
      <c r="G686" s="216"/>
      <c r="H686" s="216"/>
      <c r="I686" s="216"/>
      <c r="J686" s="216"/>
      <c r="K686" s="216"/>
      <c r="L686" s="216"/>
      <c r="M686" s="216"/>
      <c r="N686" s="216"/>
      <c r="O686" s="216"/>
      <c r="P686" s="216"/>
      <c r="Q686" s="216"/>
      <c r="R686" s="216"/>
      <c r="S686" s="216"/>
      <c r="T686" s="216"/>
      <c r="U686" s="216"/>
      <c r="V686" s="216"/>
      <c r="W686" s="216"/>
      <c r="X686" s="216"/>
      <c r="Y686" s="216"/>
      <c r="Z686" s="216"/>
      <c r="AA686" s="216"/>
      <c r="AB686" s="216"/>
      <c r="AC686" s="216"/>
      <c r="AD686" s="216"/>
    </row>
    <row r="687" ht="15.75" customHeight="1">
      <c r="A687" s="216"/>
      <c r="B687" s="216"/>
      <c r="C687" s="216"/>
      <c r="D687" s="216"/>
      <c r="E687" s="216"/>
      <c r="F687" s="216"/>
      <c r="G687" s="216"/>
      <c r="H687" s="216"/>
      <c r="I687" s="216"/>
      <c r="J687" s="216"/>
      <c r="K687" s="216"/>
      <c r="L687" s="216"/>
      <c r="M687" s="216"/>
      <c r="N687" s="216"/>
      <c r="O687" s="216"/>
      <c r="P687" s="216"/>
      <c r="Q687" s="216"/>
      <c r="R687" s="216"/>
      <c r="S687" s="216"/>
      <c r="T687" s="216"/>
      <c r="U687" s="216"/>
      <c r="V687" s="216"/>
      <c r="W687" s="216"/>
      <c r="X687" s="216"/>
      <c r="Y687" s="216"/>
      <c r="Z687" s="216"/>
      <c r="AA687" s="216"/>
      <c r="AB687" s="216"/>
      <c r="AC687" s="216"/>
      <c r="AD687" s="216"/>
    </row>
    <row r="688" ht="15.75" customHeight="1">
      <c r="A688" s="216"/>
      <c r="B688" s="216"/>
      <c r="C688" s="216"/>
      <c r="D688" s="216"/>
      <c r="E688" s="216"/>
      <c r="F688" s="216"/>
      <c r="G688" s="216"/>
      <c r="H688" s="216"/>
      <c r="I688" s="216"/>
      <c r="J688" s="216"/>
      <c r="K688" s="216"/>
      <c r="L688" s="216"/>
      <c r="M688" s="216"/>
      <c r="N688" s="216"/>
      <c r="O688" s="216"/>
      <c r="P688" s="216"/>
      <c r="Q688" s="216"/>
      <c r="R688" s="216"/>
      <c r="S688" s="216"/>
      <c r="T688" s="216"/>
      <c r="U688" s="216"/>
      <c r="V688" s="216"/>
      <c r="W688" s="216"/>
      <c r="X688" s="216"/>
      <c r="Y688" s="216"/>
      <c r="Z688" s="216"/>
      <c r="AA688" s="216"/>
      <c r="AB688" s="216"/>
      <c r="AC688" s="216"/>
      <c r="AD688" s="216"/>
    </row>
    <row r="689" ht="15.75" customHeight="1">
      <c r="A689" s="216"/>
      <c r="B689" s="216"/>
      <c r="C689" s="216"/>
      <c r="D689" s="216"/>
      <c r="E689" s="216"/>
      <c r="F689" s="216"/>
      <c r="G689" s="216"/>
      <c r="H689" s="216"/>
      <c r="I689" s="216"/>
      <c r="J689" s="216"/>
      <c r="K689" s="216"/>
      <c r="L689" s="216"/>
      <c r="M689" s="216"/>
      <c r="N689" s="216"/>
      <c r="O689" s="216"/>
      <c r="P689" s="216"/>
      <c r="Q689" s="216"/>
      <c r="R689" s="216"/>
      <c r="S689" s="216"/>
      <c r="T689" s="216"/>
      <c r="U689" s="216"/>
      <c r="V689" s="216"/>
      <c r="W689" s="216"/>
      <c r="X689" s="216"/>
      <c r="Y689" s="216"/>
      <c r="Z689" s="216"/>
      <c r="AA689" s="216"/>
      <c r="AB689" s="216"/>
      <c r="AC689" s="216"/>
      <c r="AD689" s="216"/>
    </row>
    <row r="690" ht="15.75" customHeight="1">
      <c r="A690" s="216"/>
      <c r="B690" s="216"/>
      <c r="C690" s="216"/>
      <c r="D690" s="216"/>
      <c r="E690" s="216"/>
      <c r="F690" s="216"/>
      <c r="G690" s="216"/>
      <c r="H690" s="216"/>
      <c r="I690" s="216"/>
      <c r="J690" s="216"/>
      <c r="K690" s="216"/>
      <c r="L690" s="216"/>
      <c r="M690" s="216"/>
      <c r="N690" s="216"/>
      <c r="O690" s="216"/>
      <c r="P690" s="216"/>
      <c r="Q690" s="216"/>
      <c r="R690" s="216"/>
      <c r="S690" s="216"/>
      <c r="T690" s="216"/>
      <c r="U690" s="216"/>
      <c r="V690" s="216"/>
      <c r="W690" s="216"/>
      <c r="X690" s="216"/>
      <c r="Y690" s="216"/>
      <c r="Z690" s="216"/>
      <c r="AA690" s="216"/>
      <c r="AB690" s="216"/>
      <c r="AC690" s="216"/>
      <c r="AD690" s="216"/>
    </row>
    <row r="691" ht="15.75" customHeight="1">
      <c r="A691" s="216"/>
      <c r="B691" s="216"/>
      <c r="C691" s="216"/>
      <c r="D691" s="216"/>
      <c r="E691" s="216"/>
      <c r="F691" s="216"/>
      <c r="G691" s="216"/>
      <c r="H691" s="216"/>
      <c r="I691" s="216"/>
      <c r="J691" s="216"/>
      <c r="K691" s="216"/>
      <c r="L691" s="216"/>
      <c r="M691" s="216"/>
      <c r="N691" s="216"/>
      <c r="O691" s="216"/>
      <c r="P691" s="216"/>
      <c r="Q691" s="216"/>
      <c r="R691" s="216"/>
      <c r="S691" s="216"/>
      <c r="T691" s="216"/>
      <c r="U691" s="216"/>
      <c r="V691" s="216"/>
      <c r="W691" s="216"/>
      <c r="X691" s="216"/>
      <c r="Y691" s="216"/>
      <c r="Z691" s="216"/>
      <c r="AA691" s="216"/>
      <c r="AB691" s="216"/>
      <c r="AC691" s="216"/>
      <c r="AD691" s="216"/>
    </row>
    <row r="692" ht="15.75" customHeight="1">
      <c r="A692" s="216"/>
      <c r="B692" s="216"/>
      <c r="C692" s="216"/>
      <c r="D692" s="216"/>
      <c r="E692" s="216"/>
      <c r="F692" s="216"/>
      <c r="G692" s="216"/>
      <c r="H692" s="216"/>
      <c r="I692" s="216"/>
      <c r="J692" s="216"/>
      <c r="K692" s="216"/>
      <c r="L692" s="216"/>
      <c r="M692" s="216"/>
      <c r="N692" s="216"/>
      <c r="O692" s="216"/>
      <c r="P692" s="216"/>
      <c r="Q692" s="216"/>
      <c r="R692" s="216"/>
      <c r="S692" s="216"/>
      <c r="T692" s="216"/>
      <c r="U692" s="216"/>
      <c r="V692" s="216"/>
      <c r="W692" s="216"/>
      <c r="X692" s="216"/>
      <c r="Y692" s="216"/>
      <c r="Z692" s="216"/>
      <c r="AA692" s="216"/>
      <c r="AB692" s="216"/>
      <c r="AC692" s="216"/>
      <c r="AD692" s="216"/>
    </row>
    <row r="693" ht="15.75" customHeight="1">
      <c r="A693" s="216"/>
      <c r="B693" s="216"/>
      <c r="C693" s="216"/>
      <c r="D693" s="216"/>
      <c r="E693" s="216"/>
      <c r="F693" s="216"/>
      <c r="G693" s="216"/>
      <c r="H693" s="216"/>
      <c r="I693" s="216"/>
      <c r="J693" s="216"/>
      <c r="K693" s="216"/>
      <c r="L693" s="216"/>
      <c r="M693" s="216"/>
      <c r="N693" s="216"/>
      <c r="O693" s="216"/>
      <c r="P693" s="216"/>
      <c r="Q693" s="216"/>
      <c r="R693" s="216"/>
      <c r="S693" s="216"/>
      <c r="T693" s="216"/>
      <c r="U693" s="216"/>
      <c r="V693" s="216"/>
      <c r="W693" s="216"/>
      <c r="X693" s="216"/>
      <c r="Y693" s="216"/>
      <c r="Z693" s="216"/>
      <c r="AA693" s="216"/>
      <c r="AB693" s="216"/>
      <c r="AC693" s="216"/>
      <c r="AD693" s="216"/>
    </row>
    <row r="694" ht="15.75" customHeight="1">
      <c r="A694" s="216"/>
      <c r="B694" s="216"/>
      <c r="C694" s="216"/>
      <c r="D694" s="216"/>
      <c r="E694" s="216"/>
      <c r="F694" s="216"/>
      <c r="G694" s="216"/>
      <c r="H694" s="216"/>
      <c r="I694" s="216"/>
      <c r="J694" s="216"/>
      <c r="K694" s="216"/>
      <c r="L694" s="216"/>
      <c r="M694" s="216"/>
      <c r="N694" s="216"/>
      <c r="O694" s="216"/>
      <c r="P694" s="216"/>
      <c r="Q694" s="216"/>
      <c r="R694" s="216"/>
      <c r="S694" s="216"/>
      <c r="T694" s="216"/>
      <c r="U694" s="216"/>
      <c r="V694" s="216"/>
      <c r="W694" s="216"/>
      <c r="X694" s="216"/>
      <c r="Y694" s="216"/>
      <c r="Z694" s="216"/>
      <c r="AA694" s="216"/>
      <c r="AB694" s="216"/>
      <c r="AC694" s="216"/>
      <c r="AD694" s="216"/>
    </row>
    <row r="695" ht="15.75" customHeight="1">
      <c r="A695" s="216"/>
      <c r="B695" s="216"/>
      <c r="C695" s="216"/>
      <c r="D695" s="216"/>
      <c r="E695" s="216"/>
      <c r="F695" s="216"/>
      <c r="G695" s="216"/>
      <c r="H695" s="216"/>
      <c r="I695" s="216"/>
      <c r="J695" s="216"/>
      <c r="K695" s="216"/>
      <c r="L695" s="216"/>
      <c r="M695" s="216"/>
      <c r="N695" s="216"/>
      <c r="O695" s="216"/>
      <c r="P695" s="216"/>
      <c r="Q695" s="216"/>
      <c r="R695" s="216"/>
      <c r="S695" s="216"/>
      <c r="T695" s="216"/>
      <c r="U695" s="216"/>
      <c r="V695" s="216"/>
      <c r="W695" s="216"/>
      <c r="X695" s="216"/>
      <c r="Y695" s="216"/>
      <c r="Z695" s="216"/>
      <c r="AA695" s="216"/>
      <c r="AB695" s="216"/>
      <c r="AC695" s="216"/>
      <c r="AD695" s="216"/>
    </row>
    <row r="696" ht="15.75" customHeight="1">
      <c r="A696" s="216"/>
      <c r="B696" s="216"/>
      <c r="C696" s="216"/>
      <c r="D696" s="216"/>
      <c r="E696" s="216"/>
      <c r="F696" s="216"/>
      <c r="G696" s="216"/>
      <c r="H696" s="216"/>
      <c r="I696" s="216"/>
      <c r="J696" s="216"/>
      <c r="K696" s="216"/>
      <c r="L696" s="216"/>
      <c r="M696" s="216"/>
      <c r="N696" s="216"/>
      <c r="O696" s="216"/>
      <c r="P696" s="216"/>
      <c r="Q696" s="216"/>
      <c r="R696" s="216"/>
      <c r="S696" s="216"/>
      <c r="T696" s="216"/>
      <c r="U696" s="216"/>
      <c r="V696" s="216"/>
      <c r="W696" s="216"/>
      <c r="X696" s="216"/>
      <c r="Y696" s="216"/>
      <c r="Z696" s="216"/>
      <c r="AA696" s="216"/>
      <c r="AB696" s="216"/>
      <c r="AC696" s="216"/>
      <c r="AD696" s="216"/>
    </row>
    <row r="697" ht="15.75" customHeight="1">
      <c r="A697" s="216"/>
      <c r="B697" s="216"/>
      <c r="C697" s="216"/>
      <c r="D697" s="216"/>
      <c r="E697" s="216"/>
      <c r="F697" s="216"/>
      <c r="G697" s="216"/>
      <c r="H697" s="216"/>
      <c r="I697" s="216"/>
      <c r="J697" s="216"/>
      <c r="K697" s="216"/>
      <c r="L697" s="216"/>
      <c r="M697" s="216"/>
      <c r="N697" s="216"/>
      <c r="O697" s="216"/>
      <c r="P697" s="216"/>
      <c r="Q697" s="216"/>
      <c r="R697" s="216"/>
      <c r="S697" s="216"/>
      <c r="T697" s="216"/>
      <c r="U697" s="216"/>
      <c r="V697" s="216"/>
      <c r="W697" s="216"/>
      <c r="X697" s="216"/>
      <c r="Y697" s="216"/>
      <c r="Z697" s="216"/>
      <c r="AA697" s="216"/>
      <c r="AB697" s="216"/>
      <c r="AC697" s="216"/>
      <c r="AD697" s="216"/>
    </row>
    <row r="698" ht="15.75" customHeight="1">
      <c r="A698" s="216"/>
      <c r="B698" s="216"/>
      <c r="C698" s="216"/>
      <c r="D698" s="216"/>
      <c r="E698" s="216"/>
      <c r="F698" s="216"/>
      <c r="G698" s="216"/>
      <c r="H698" s="216"/>
      <c r="I698" s="216"/>
      <c r="J698" s="216"/>
      <c r="K698" s="216"/>
      <c r="L698" s="216"/>
      <c r="M698" s="216"/>
      <c r="N698" s="216"/>
      <c r="O698" s="216"/>
      <c r="P698" s="216"/>
      <c r="Q698" s="216"/>
      <c r="R698" s="216"/>
      <c r="S698" s="216"/>
      <c r="T698" s="216"/>
      <c r="U698" s="216"/>
      <c r="V698" s="216"/>
      <c r="W698" s="216"/>
      <c r="X698" s="216"/>
      <c r="Y698" s="216"/>
      <c r="Z698" s="216"/>
      <c r="AA698" s="216"/>
      <c r="AB698" s="216"/>
      <c r="AC698" s="216"/>
      <c r="AD698" s="216"/>
    </row>
    <row r="699" ht="15.75" customHeight="1">
      <c r="A699" s="216"/>
      <c r="B699" s="216"/>
      <c r="C699" s="216"/>
      <c r="D699" s="216"/>
      <c r="E699" s="216"/>
      <c r="F699" s="216"/>
      <c r="G699" s="216"/>
      <c r="H699" s="216"/>
      <c r="I699" s="216"/>
      <c r="J699" s="216"/>
      <c r="K699" s="216"/>
      <c r="L699" s="216"/>
      <c r="M699" s="216"/>
      <c r="N699" s="216"/>
      <c r="O699" s="216"/>
      <c r="P699" s="216"/>
      <c r="Q699" s="216"/>
      <c r="R699" s="216"/>
      <c r="S699" s="216"/>
      <c r="T699" s="216"/>
      <c r="U699" s="216"/>
      <c r="V699" s="216"/>
      <c r="W699" s="216"/>
      <c r="X699" s="216"/>
      <c r="Y699" s="216"/>
      <c r="Z699" s="216"/>
      <c r="AA699" s="216"/>
      <c r="AB699" s="216"/>
      <c r="AC699" s="216"/>
      <c r="AD699" s="216"/>
    </row>
    <row r="700" ht="15.75" customHeight="1">
      <c r="A700" s="216"/>
      <c r="B700" s="216"/>
      <c r="C700" s="216"/>
      <c r="D700" s="216"/>
      <c r="E700" s="216"/>
      <c r="F700" s="216"/>
      <c r="G700" s="216"/>
      <c r="H700" s="216"/>
      <c r="I700" s="216"/>
      <c r="J700" s="216"/>
      <c r="K700" s="216"/>
      <c r="L700" s="216"/>
      <c r="M700" s="216"/>
      <c r="N700" s="216"/>
      <c r="O700" s="216"/>
      <c r="P700" s="216"/>
      <c r="Q700" s="216"/>
      <c r="R700" s="216"/>
      <c r="S700" s="216"/>
      <c r="T700" s="216"/>
      <c r="U700" s="216"/>
      <c r="V700" s="216"/>
      <c r="W700" s="216"/>
      <c r="X700" s="216"/>
      <c r="Y700" s="216"/>
      <c r="Z700" s="216"/>
      <c r="AA700" s="216"/>
      <c r="AB700" s="216"/>
      <c r="AC700" s="216"/>
      <c r="AD700" s="216"/>
    </row>
    <row r="701" ht="15.75" customHeight="1">
      <c r="A701" s="216"/>
      <c r="B701" s="216"/>
      <c r="C701" s="216"/>
      <c r="D701" s="216"/>
      <c r="E701" s="216"/>
      <c r="F701" s="216"/>
      <c r="G701" s="216"/>
      <c r="H701" s="216"/>
      <c r="I701" s="216"/>
      <c r="J701" s="216"/>
      <c r="K701" s="216"/>
      <c r="L701" s="216"/>
      <c r="M701" s="216"/>
      <c r="N701" s="216"/>
      <c r="O701" s="216"/>
      <c r="P701" s="216"/>
      <c r="Q701" s="216"/>
      <c r="R701" s="216"/>
      <c r="S701" s="216"/>
      <c r="T701" s="216"/>
      <c r="U701" s="216"/>
      <c r="V701" s="216"/>
      <c r="W701" s="216"/>
      <c r="X701" s="216"/>
      <c r="Y701" s="216"/>
      <c r="Z701" s="216"/>
      <c r="AA701" s="216"/>
      <c r="AB701" s="216"/>
      <c r="AC701" s="216"/>
      <c r="AD701" s="216"/>
    </row>
    <row r="702" ht="15.75" customHeight="1">
      <c r="A702" s="216"/>
      <c r="B702" s="216"/>
      <c r="C702" s="216"/>
      <c r="D702" s="216"/>
      <c r="E702" s="216"/>
      <c r="F702" s="216"/>
      <c r="G702" s="216"/>
      <c r="H702" s="216"/>
      <c r="I702" s="216"/>
      <c r="J702" s="216"/>
      <c r="K702" s="216"/>
      <c r="L702" s="216"/>
      <c r="M702" s="216"/>
      <c r="N702" s="216"/>
      <c r="O702" s="216"/>
      <c r="P702" s="216"/>
      <c r="Q702" s="216"/>
      <c r="R702" s="216"/>
      <c r="S702" s="216"/>
      <c r="T702" s="216"/>
      <c r="U702" s="216"/>
      <c r="V702" s="216"/>
      <c r="W702" s="216"/>
      <c r="X702" s="216"/>
      <c r="Y702" s="216"/>
      <c r="Z702" s="216"/>
      <c r="AA702" s="216"/>
      <c r="AB702" s="216"/>
      <c r="AC702" s="216"/>
      <c r="AD702" s="216"/>
    </row>
    <row r="703" ht="15.75" customHeight="1">
      <c r="A703" s="216"/>
      <c r="B703" s="216"/>
      <c r="C703" s="216"/>
      <c r="D703" s="216"/>
      <c r="E703" s="216"/>
      <c r="F703" s="216"/>
      <c r="G703" s="216"/>
      <c r="H703" s="216"/>
      <c r="I703" s="216"/>
      <c r="J703" s="216"/>
      <c r="K703" s="216"/>
      <c r="L703" s="216"/>
      <c r="M703" s="216"/>
      <c r="N703" s="216"/>
      <c r="O703" s="216"/>
      <c r="P703" s="216"/>
      <c r="Q703" s="216"/>
      <c r="R703" s="216"/>
      <c r="S703" s="216"/>
      <c r="T703" s="216"/>
      <c r="U703" s="216"/>
      <c r="V703" s="216"/>
      <c r="W703" s="216"/>
      <c r="X703" s="216"/>
      <c r="Y703" s="216"/>
      <c r="Z703" s="216"/>
      <c r="AA703" s="216"/>
      <c r="AB703" s="216"/>
      <c r="AC703" s="216"/>
      <c r="AD703" s="216"/>
    </row>
    <row r="704" ht="15.75" customHeight="1">
      <c r="A704" s="216"/>
      <c r="B704" s="216"/>
      <c r="C704" s="216"/>
      <c r="D704" s="216"/>
      <c r="E704" s="216"/>
      <c r="F704" s="216"/>
      <c r="G704" s="216"/>
      <c r="H704" s="216"/>
      <c r="I704" s="216"/>
      <c r="J704" s="216"/>
      <c r="K704" s="216"/>
      <c r="L704" s="216"/>
      <c r="M704" s="216"/>
      <c r="N704" s="216"/>
      <c r="O704" s="216"/>
      <c r="P704" s="216"/>
      <c r="Q704" s="216"/>
      <c r="R704" s="216"/>
      <c r="S704" s="216"/>
      <c r="T704" s="216"/>
      <c r="U704" s="216"/>
      <c r="V704" s="216"/>
      <c r="W704" s="216"/>
      <c r="X704" s="216"/>
      <c r="Y704" s="216"/>
      <c r="Z704" s="216"/>
      <c r="AA704" s="216"/>
      <c r="AB704" s="216"/>
      <c r="AC704" s="216"/>
      <c r="AD704" s="216"/>
    </row>
    <row r="705" ht="15.75" customHeight="1">
      <c r="A705" s="216"/>
      <c r="B705" s="216"/>
      <c r="C705" s="216"/>
      <c r="D705" s="216"/>
      <c r="E705" s="216"/>
      <c r="F705" s="216"/>
      <c r="G705" s="216"/>
      <c r="H705" s="216"/>
      <c r="I705" s="216"/>
      <c r="J705" s="216"/>
      <c r="K705" s="216"/>
      <c r="L705" s="216"/>
      <c r="M705" s="216"/>
      <c r="N705" s="216"/>
      <c r="O705" s="216"/>
      <c r="P705" s="216"/>
      <c r="Q705" s="216"/>
      <c r="R705" s="216"/>
      <c r="S705" s="216"/>
      <c r="T705" s="216"/>
      <c r="U705" s="216"/>
      <c r="V705" s="216"/>
      <c r="W705" s="216"/>
      <c r="X705" s="216"/>
      <c r="Y705" s="216"/>
      <c r="Z705" s="216"/>
      <c r="AA705" s="216"/>
      <c r="AB705" s="216"/>
      <c r="AC705" s="216"/>
      <c r="AD705" s="216"/>
    </row>
    <row r="706" ht="15.75" customHeight="1">
      <c r="A706" s="216"/>
      <c r="B706" s="216"/>
      <c r="C706" s="216"/>
      <c r="D706" s="216"/>
      <c r="E706" s="216"/>
      <c r="F706" s="216"/>
      <c r="G706" s="216"/>
      <c r="H706" s="216"/>
      <c r="I706" s="216"/>
      <c r="J706" s="216"/>
      <c r="K706" s="216"/>
      <c r="L706" s="216"/>
      <c r="M706" s="216"/>
      <c r="N706" s="216"/>
      <c r="O706" s="216"/>
      <c r="P706" s="216"/>
      <c r="Q706" s="216"/>
      <c r="R706" s="216"/>
      <c r="S706" s="216"/>
      <c r="T706" s="216"/>
      <c r="U706" s="216"/>
      <c r="V706" s="216"/>
      <c r="W706" s="216"/>
      <c r="X706" s="216"/>
      <c r="Y706" s="216"/>
      <c r="Z706" s="216"/>
      <c r="AA706" s="216"/>
      <c r="AB706" s="216"/>
      <c r="AC706" s="216"/>
      <c r="AD706" s="216"/>
    </row>
    <row r="707" ht="15.75" customHeight="1">
      <c r="A707" s="216"/>
      <c r="B707" s="216"/>
      <c r="C707" s="216"/>
      <c r="D707" s="216"/>
      <c r="E707" s="216"/>
      <c r="F707" s="216"/>
      <c r="G707" s="216"/>
      <c r="H707" s="216"/>
      <c r="I707" s="216"/>
      <c r="J707" s="216"/>
      <c r="K707" s="216"/>
      <c r="L707" s="216"/>
      <c r="M707" s="216"/>
      <c r="N707" s="216"/>
      <c r="O707" s="216"/>
      <c r="P707" s="216"/>
      <c r="Q707" s="216"/>
      <c r="R707" s="216"/>
      <c r="S707" s="216"/>
      <c r="T707" s="216"/>
      <c r="U707" s="216"/>
      <c r="V707" s="216"/>
      <c r="W707" s="216"/>
      <c r="X707" s="216"/>
      <c r="Y707" s="216"/>
      <c r="Z707" s="216"/>
      <c r="AA707" s="216"/>
      <c r="AB707" s="216"/>
      <c r="AC707" s="216"/>
      <c r="AD707" s="216"/>
    </row>
    <row r="708" ht="15.75" customHeight="1">
      <c r="A708" s="216"/>
      <c r="B708" s="216"/>
      <c r="C708" s="216"/>
      <c r="D708" s="216"/>
      <c r="E708" s="216"/>
      <c r="F708" s="216"/>
      <c r="G708" s="216"/>
      <c r="H708" s="216"/>
      <c r="I708" s="216"/>
      <c r="J708" s="216"/>
      <c r="K708" s="216"/>
      <c r="L708" s="216"/>
      <c r="M708" s="216"/>
      <c r="N708" s="216"/>
      <c r="O708" s="216"/>
      <c r="P708" s="216"/>
      <c r="Q708" s="216"/>
      <c r="R708" s="216"/>
      <c r="S708" s="216"/>
      <c r="T708" s="216"/>
      <c r="U708" s="216"/>
      <c r="V708" s="216"/>
      <c r="W708" s="216"/>
      <c r="X708" s="216"/>
      <c r="Y708" s="216"/>
      <c r="Z708" s="216"/>
      <c r="AA708" s="216"/>
      <c r="AB708" s="216"/>
      <c r="AC708" s="216"/>
      <c r="AD708" s="216"/>
    </row>
    <row r="709" ht="15.75" customHeight="1">
      <c r="A709" s="216"/>
      <c r="B709" s="216"/>
      <c r="C709" s="216"/>
      <c r="D709" s="216"/>
      <c r="E709" s="216"/>
      <c r="F709" s="216"/>
      <c r="G709" s="216"/>
      <c r="H709" s="216"/>
      <c r="I709" s="216"/>
      <c r="J709" s="216"/>
      <c r="K709" s="216"/>
      <c r="L709" s="216"/>
      <c r="M709" s="216"/>
      <c r="N709" s="216"/>
      <c r="O709" s="216"/>
      <c r="P709" s="216"/>
      <c r="Q709" s="216"/>
      <c r="R709" s="216"/>
      <c r="S709" s="216"/>
      <c r="T709" s="216"/>
      <c r="U709" s="216"/>
      <c r="V709" s="216"/>
      <c r="W709" s="216"/>
      <c r="X709" s="216"/>
      <c r="Y709" s="216"/>
      <c r="Z709" s="216"/>
      <c r="AA709" s="216"/>
      <c r="AB709" s="216"/>
      <c r="AC709" s="216"/>
      <c r="AD709" s="216"/>
    </row>
    <row r="710" ht="15.75" customHeight="1">
      <c r="A710" s="216"/>
      <c r="B710" s="216"/>
      <c r="C710" s="216"/>
      <c r="D710" s="216"/>
      <c r="E710" s="216"/>
      <c r="F710" s="216"/>
      <c r="G710" s="216"/>
      <c r="H710" s="216"/>
      <c r="I710" s="216"/>
      <c r="J710" s="216"/>
      <c r="K710" s="216"/>
      <c r="L710" s="216"/>
      <c r="M710" s="216"/>
      <c r="N710" s="216"/>
      <c r="O710" s="216"/>
      <c r="P710" s="216"/>
      <c r="Q710" s="216"/>
      <c r="R710" s="216"/>
      <c r="S710" s="216"/>
      <c r="T710" s="216"/>
      <c r="U710" s="216"/>
      <c r="V710" s="216"/>
      <c r="W710" s="216"/>
      <c r="X710" s="216"/>
      <c r="Y710" s="216"/>
      <c r="Z710" s="216"/>
      <c r="AA710" s="216"/>
      <c r="AB710" s="216"/>
      <c r="AC710" s="216"/>
      <c r="AD710" s="216"/>
    </row>
    <row r="711" ht="15.75" customHeight="1">
      <c r="A711" s="216"/>
      <c r="B711" s="216"/>
      <c r="C711" s="216"/>
      <c r="D711" s="216"/>
      <c r="E711" s="216"/>
      <c r="F711" s="216"/>
      <c r="G711" s="216"/>
      <c r="H711" s="216"/>
      <c r="I711" s="216"/>
      <c r="J711" s="216"/>
      <c r="K711" s="216"/>
      <c r="L711" s="216"/>
      <c r="M711" s="216"/>
      <c r="N711" s="216"/>
      <c r="O711" s="216"/>
      <c r="P711" s="216"/>
      <c r="Q711" s="216"/>
      <c r="R711" s="216"/>
      <c r="S711" s="216"/>
      <c r="T711" s="216"/>
      <c r="U711" s="216"/>
      <c r="V711" s="216"/>
      <c r="W711" s="216"/>
      <c r="X711" s="216"/>
      <c r="Y711" s="216"/>
      <c r="Z711" s="216"/>
      <c r="AA711" s="216"/>
      <c r="AB711" s="216"/>
      <c r="AC711" s="216"/>
      <c r="AD711" s="216"/>
    </row>
    <row r="712" ht="15.75" customHeight="1">
      <c r="A712" s="216"/>
      <c r="B712" s="216"/>
      <c r="C712" s="216"/>
      <c r="D712" s="216"/>
      <c r="E712" s="216"/>
      <c r="F712" s="216"/>
      <c r="G712" s="216"/>
      <c r="H712" s="216"/>
      <c r="I712" s="216"/>
      <c r="J712" s="216"/>
      <c r="K712" s="216"/>
      <c r="L712" s="216"/>
      <c r="M712" s="216"/>
      <c r="N712" s="216"/>
      <c r="O712" s="216"/>
      <c r="P712" s="216"/>
      <c r="Q712" s="216"/>
      <c r="R712" s="216"/>
      <c r="S712" s="216"/>
      <c r="T712" s="216"/>
      <c r="U712" s="216"/>
      <c r="V712" s="216"/>
      <c r="W712" s="216"/>
      <c r="X712" s="216"/>
      <c r="Y712" s="216"/>
      <c r="Z712" s="216"/>
      <c r="AA712" s="216"/>
      <c r="AB712" s="216"/>
      <c r="AC712" s="216"/>
      <c r="AD712" s="216"/>
    </row>
    <row r="713" ht="15.75" customHeight="1">
      <c r="A713" s="216"/>
      <c r="B713" s="216"/>
      <c r="C713" s="216"/>
      <c r="D713" s="216"/>
      <c r="E713" s="216"/>
      <c r="F713" s="216"/>
      <c r="G713" s="216"/>
      <c r="H713" s="216"/>
      <c r="I713" s="216"/>
      <c r="J713" s="216"/>
      <c r="K713" s="216"/>
      <c r="L713" s="216"/>
      <c r="M713" s="216"/>
      <c r="N713" s="216"/>
      <c r="O713" s="216"/>
      <c r="P713" s="216"/>
      <c r="Q713" s="216"/>
      <c r="R713" s="216"/>
      <c r="S713" s="216"/>
      <c r="T713" s="216"/>
      <c r="U713" s="216"/>
      <c r="V713" s="216"/>
      <c r="W713" s="216"/>
      <c r="X713" s="216"/>
      <c r="Y713" s="216"/>
      <c r="Z713" s="216"/>
      <c r="AA713" s="216"/>
      <c r="AB713" s="216"/>
      <c r="AC713" s="216"/>
      <c r="AD713" s="216"/>
    </row>
    <row r="714" ht="15.75" customHeight="1">
      <c r="A714" s="216"/>
      <c r="B714" s="216"/>
      <c r="C714" s="216"/>
      <c r="D714" s="216"/>
      <c r="E714" s="216"/>
      <c r="F714" s="216"/>
      <c r="G714" s="216"/>
      <c r="H714" s="216"/>
      <c r="I714" s="216"/>
      <c r="J714" s="216"/>
      <c r="K714" s="216"/>
      <c r="L714" s="216"/>
      <c r="M714" s="216"/>
      <c r="N714" s="216"/>
      <c r="O714" s="216"/>
      <c r="P714" s="216"/>
      <c r="Q714" s="216"/>
      <c r="R714" s="216"/>
      <c r="S714" s="216"/>
      <c r="T714" s="216"/>
      <c r="U714" s="216"/>
      <c r="V714" s="216"/>
      <c r="W714" s="216"/>
      <c r="X714" s="216"/>
      <c r="Y714" s="216"/>
      <c r="Z714" s="216"/>
      <c r="AA714" s="216"/>
      <c r="AB714" s="216"/>
      <c r="AC714" s="216"/>
      <c r="AD714" s="216"/>
    </row>
    <row r="715" ht="15.75" customHeight="1">
      <c r="A715" s="216"/>
      <c r="B715" s="216"/>
      <c r="C715" s="216"/>
      <c r="D715" s="216"/>
      <c r="E715" s="216"/>
      <c r="F715" s="216"/>
      <c r="G715" s="216"/>
      <c r="H715" s="216"/>
      <c r="I715" s="216"/>
      <c r="J715" s="216"/>
      <c r="K715" s="216"/>
      <c r="L715" s="216"/>
      <c r="M715" s="216"/>
      <c r="N715" s="216"/>
      <c r="O715" s="216"/>
      <c r="P715" s="216"/>
      <c r="Q715" s="216"/>
      <c r="R715" s="216"/>
      <c r="S715" s="216"/>
      <c r="T715" s="216"/>
      <c r="U715" s="216"/>
      <c r="V715" s="216"/>
      <c r="W715" s="216"/>
      <c r="X715" s="216"/>
      <c r="Y715" s="216"/>
      <c r="Z715" s="216"/>
      <c r="AA715" s="216"/>
      <c r="AB715" s="216"/>
      <c r="AC715" s="216"/>
      <c r="AD715" s="216"/>
    </row>
    <row r="716" ht="15.75" customHeight="1">
      <c r="A716" s="216"/>
      <c r="B716" s="216"/>
      <c r="C716" s="216"/>
      <c r="D716" s="216"/>
      <c r="E716" s="216"/>
      <c r="F716" s="216"/>
      <c r="G716" s="216"/>
      <c r="H716" s="216"/>
      <c r="I716" s="216"/>
      <c r="J716" s="216"/>
      <c r="K716" s="216"/>
      <c r="L716" s="216"/>
      <c r="M716" s="216"/>
      <c r="N716" s="216"/>
      <c r="O716" s="216"/>
      <c r="P716" s="216"/>
      <c r="Q716" s="216"/>
      <c r="R716" s="216"/>
      <c r="S716" s="216"/>
      <c r="T716" s="216"/>
      <c r="U716" s="216"/>
      <c r="V716" s="216"/>
      <c r="W716" s="216"/>
      <c r="X716" s="216"/>
      <c r="Y716" s="216"/>
      <c r="Z716" s="216"/>
      <c r="AA716" s="216"/>
      <c r="AB716" s="216"/>
      <c r="AC716" s="216"/>
      <c r="AD716" s="216"/>
    </row>
    <row r="717" ht="15.75" customHeight="1">
      <c r="A717" s="216"/>
      <c r="B717" s="216"/>
      <c r="C717" s="216"/>
      <c r="D717" s="216"/>
      <c r="E717" s="216"/>
      <c r="F717" s="216"/>
      <c r="G717" s="216"/>
      <c r="H717" s="216"/>
      <c r="I717" s="216"/>
      <c r="J717" s="216"/>
      <c r="K717" s="216"/>
      <c r="L717" s="216"/>
      <c r="M717" s="216"/>
      <c r="N717" s="216"/>
      <c r="O717" s="216"/>
      <c r="P717" s="216"/>
      <c r="Q717" s="216"/>
      <c r="R717" s="216"/>
      <c r="S717" s="216"/>
      <c r="T717" s="216"/>
      <c r="U717" s="216"/>
      <c r="V717" s="216"/>
      <c r="W717" s="216"/>
      <c r="X717" s="216"/>
      <c r="Y717" s="216"/>
      <c r="Z717" s="216"/>
      <c r="AA717" s="216"/>
      <c r="AB717" s="216"/>
      <c r="AC717" s="216"/>
      <c r="AD717" s="216"/>
    </row>
    <row r="718" ht="15.75" customHeight="1">
      <c r="A718" s="216"/>
      <c r="B718" s="216"/>
      <c r="C718" s="216"/>
      <c r="D718" s="216"/>
      <c r="E718" s="216"/>
      <c r="F718" s="216"/>
      <c r="G718" s="216"/>
      <c r="H718" s="216"/>
      <c r="I718" s="216"/>
      <c r="J718" s="216"/>
      <c r="K718" s="216"/>
      <c r="L718" s="216"/>
      <c r="M718" s="216"/>
      <c r="N718" s="216"/>
      <c r="O718" s="216"/>
      <c r="P718" s="216"/>
      <c r="Q718" s="216"/>
      <c r="R718" s="216"/>
      <c r="S718" s="216"/>
      <c r="T718" s="216"/>
      <c r="U718" s="216"/>
      <c r="V718" s="216"/>
      <c r="W718" s="216"/>
      <c r="X718" s="216"/>
      <c r="Y718" s="216"/>
      <c r="Z718" s="216"/>
      <c r="AA718" s="216"/>
      <c r="AB718" s="216"/>
      <c r="AC718" s="216"/>
      <c r="AD718" s="216"/>
    </row>
    <row r="719" ht="15.75" customHeight="1">
      <c r="A719" s="216"/>
      <c r="B719" s="216"/>
      <c r="C719" s="216"/>
      <c r="D719" s="216"/>
      <c r="E719" s="216"/>
      <c r="F719" s="216"/>
      <c r="G719" s="216"/>
      <c r="H719" s="216"/>
      <c r="I719" s="216"/>
      <c r="J719" s="216"/>
      <c r="K719" s="216"/>
      <c r="L719" s="216"/>
      <c r="M719" s="216"/>
      <c r="N719" s="216"/>
      <c r="O719" s="216"/>
      <c r="P719" s="216"/>
      <c r="Q719" s="216"/>
      <c r="R719" s="216"/>
      <c r="S719" s="216"/>
      <c r="T719" s="216"/>
      <c r="U719" s="216"/>
      <c r="V719" s="216"/>
      <c r="W719" s="216"/>
      <c r="X719" s="216"/>
      <c r="Y719" s="216"/>
      <c r="Z719" s="216"/>
      <c r="AA719" s="216"/>
      <c r="AB719" s="216"/>
      <c r="AC719" s="216"/>
      <c r="AD719" s="216"/>
    </row>
    <row r="720" ht="15.75" customHeight="1">
      <c r="A720" s="216"/>
      <c r="B720" s="216"/>
      <c r="C720" s="216"/>
      <c r="D720" s="216"/>
      <c r="E720" s="216"/>
      <c r="F720" s="216"/>
      <c r="G720" s="216"/>
      <c r="H720" s="216"/>
      <c r="I720" s="216"/>
      <c r="J720" s="216"/>
      <c r="K720" s="216"/>
      <c r="L720" s="216"/>
      <c r="M720" s="216"/>
      <c r="N720" s="216"/>
      <c r="O720" s="216"/>
      <c r="P720" s="216"/>
      <c r="Q720" s="216"/>
      <c r="R720" s="216"/>
      <c r="S720" s="216"/>
      <c r="T720" s="216"/>
      <c r="U720" s="216"/>
      <c r="V720" s="216"/>
      <c r="W720" s="216"/>
      <c r="X720" s="216"/>
      <c r="Y720" s="216"/>
      <c r="Z720" s="216"/>
      <c r="AA720" s="216"/>
      <c r="AB720" s="216"/>
      <c r="AC720" s="216"/>
      <c r="AD720" s="216"/>
    </row>
    <row r="721" ht="15.75" customHeight="1">
      <c r="A721" s="216"/>
      <c r="B721" s="216"/>
      <c r="C721" s="216"/>
      <c r="D721" s="216"/>
      <c r="E721" s="216"/>
      <c r="F721" s="216"/>
      <c r="G721" s="216"/>
      <c r="H721" s="216"/>
      <c r="I721" s="216"/>
      <c r="J721" s="216"/>
      <c r="K721" s="216"/>
      <c r="L721" s="216"/>
      <c r="M721" s="216"/>
      <c r="N721" s="216"/>
      <c r="O721" s="216"/>
      <c r="P721" s="216"/>
      <c r="Q721" s="216"/>
      <c r="R721" s="216"/>
      <c r="S721" s="216"/>
      <c r="T721" s="216"/>
      <c r="U721" s="216"/>
      <c r="V721" s="216"/>
      <c r="W721" s="216"/>
      <c r="X721" s="216"/>
      <c r="Y721" s="216"/>
      <c r="Z721" s="216"/>
      <c r="AA721" s="216"/>
      <c r="AB721" s="216"/>
      <c r="AC721" s="216"/>
      <c r="AD721" s="216"/>
    </row>
    <row r="722" ht="15.75" customHeight="1">
      <c r="A722" s="216"/>
      <c r="B722" s="216"/>
      <c r="C722" s="216"/>
      <c r="D722" s="216"/>
      <c r="E722" s="216"/>
      <c r="F722" s="216"/>
      <c r="G722" s="216"/>
      <c r="H722" s="216"/>
      <c r="I722" s="216"/>
      <c r="J722" s="216"/>
      <c r="K722" s="216"/>
      <c r="L722" s="216"/>
      <c r="M722" s="216"/>
      <c r="N722" s="216"/>
      <c r="O722" s="216"/>
      <c r="P722" s="216"/>
      <c r="Q722" s="216"/>
      <c r="R722" s="216"/>
      <c r="S722" s="216"/>
      <c r="T722" s="216"/>
      <c r="U722" s="216"/>
      <c r="V722" s="216"/>
      <c r="W722" s="216"/>
      <c r="X722" s="216"/>
      <c r="Y722" s="216"/>
      <c r="Z722" s="216"/>
      <c r="AA722" s="216"/>
      <c r="AB722" s="216"/>
      <c r="AC722" s="216"/>
      <c r="AD722" s="216"/>
    </row>
    <row r="723" ht="15.75" customHeight="1">
      <c r="A723" s="216"/>
      <c r="B723" s="216"/>
      <c r="C723" s="216"/>
      <c r="D723" s="216"/>
      <c r="E723" s="216"/>
      <c r="F723" s="216"/>
      <c r="G723" s="216"/>
      <c r="H723" s="216"/>
      <c r="I723" s="216"/>
      <c r="J723" s="216"/>
      <c r="K723" s="216"/>
      <c r="L723" s="216"/>
      <c r="M723" s="216"/>
      <c r="N723" s="216"/>
      <c r="O723" s="216"/>
      <c r="P723" s="216"/>
      <c r="Q723" s="216"/>
      <c r="R723" s="216"/>
      <c r="S723" s="216"/>
      <c r="T723" s="216"/>
      <c r="U723" s="216"/>
      <c r="V723" s="216"/>
      <c r="W723" s="216"/>
      <c r="X723" s="216"/>
      <c r="Y723" s="216"/>
      <c r="Z723" s="216"/>
      <c r="AA723" s="216"/>
      <c r="AB723" s="216"/>
      <c r="AC723" s="216"/>
      <c r="AD723" s="216"/>
    </row>
    <row r="724" ht="15.75" customHeight="1">
      <c r="A724" s="216"/>
      <c r="B724" s="216"/>
      <c r="C724" s="216"/>
      <c r="D724" s="216"/>
      <c r="E724" s="216"/>
      <c r="F724" s="216"/>
      <c r="G724" s="216"/>
      <c r="H724" s="216"/>
      <c r="I724" s="216"/>
      <c r="J724" s="216"/>
      <c r="K724" s="216"/>
      <c r="L724" s="216"/>
      <c r="M724" s="216"/>
      <c r="N724" s="216"/>
      <c r="O724" s="216"/>
      <c r="P724" s="216"/>
      <c r="Q724" s="216"/>
      <c r="R724" s="216"/>
      <c r="S724" s="216"/>
      <c r="T724" s="216"/>
      <c r="U724" s="216"/>
      <c r="V724" s="216"/>
      <c r="W724" s="216"/>
      <c r="X724" s="216"/>
      <c r="Y724" s="216"/>
      <c r="Z724" s="216"/>
      <c r="AA724" s="216"/>
      <c r="AB724" s="216"/>
      <c r="AC724" s="216"/>
      <c r="AD724" s="216"/>
    </row>
    <row r="725" ht="15.75" customHeight="1">
      <c r="A725" s="216"/>
      <c r="B725" s="216"/>
      <c r="C725" s="216"/>
      <c r="D725" s="216"/>
      <c r="E725" s="216"/>
      <c r="F725" s="216"/>
      <c r="G725" s="216"/>
      <c r="H725" s="216"/>
      <c r="I725" s="216"/>
      <c r="J725" s="216"/>
      <c r="K725" s="216"/>
      <c r="L725" s="216"/>
      <c r="M725" s="216"/>
      <c r="N725" s="216"/>
      <c r="O725" s="216"/>
      <c r="P725" s="216"/>
      <c r="Q725" s="216"/>
      <c r="R725" s="216"/>
      <c r="S725" s="216"/>
      <c r="T725" s="216"/>
      <c r="U725" s="216"/>
      <c r="V725" s="216"/>
      <c r="W725" s="216"/>
      <c r="X725" s="216"/>
      <c r="Y725" s="216"/>
      <c r="Z725" s="216"/>
      <c r="AA725" s="216"/>
      <c r="AB725" s="216"/>
      <c r="AC725" s="216"/>
      <c r="AD725" s="216"/>
    </row>
    <row r="726" ht="15.75" customHeight="1">
      <c r="A726" s="216"/>
      <c r="B726" s="216"/>
      <c r="C726" s="216"/>
      <c r="D726" s="216"/>
      <c r="E726" s="216"/>
      <c r="F726" s="216"/>
      <c r="G726" s="216"/>
      <c r="H726" s="216"/>
      <c r="I726" s="216"/>
      <c r="J726" s="216"/>
      <c r="K726" s="216"/>
      <c r="L726" s="216"/>
      <c r="M726" s="216"/>
      <c r="N726" s="216"/>
      <c r="O726" s="216"/>
      <c r="P726" s="216"/>
      <c r="Q726" s="216"/>
      <c r="R726" s="216"/>
      <c r="S726" s="216"/>
      <c r="T726" s="216"/>
      <c r="U726" s="216"/>
      <c r="V726" s="216"/>
      <c r="W726" s="216"/>
      <c r="X726" s="216"/>
      <c r="Y726" s="216"/>
      <c r="Z726" s="216"/>
      <c r="AA726" s="216"/>
      <c r="AB726" s="216"/>
      <c r="AC726" s="216"/>
      <c r="AD726" s="216"/>
    </row>
    <row r="727" ht="15.75" customHeight="1">
      <c r="A727" s="216"/>
      <c r="B727" s="216"/>
      <c r="C727" s="216"/>
      <c r="D727" s="216"/>
      <c r="E727" s="216"/>
      <c r="F727" s="216"/>
      <c r="G727" s="216"/>
      <c r="H727" s="216"/>
      <c r="I727" s="216"/>
      <c r="J727" s="216"/>
      <c r="K727" s="216"/>
      <c r="L727" s="216"/>
      <c r="M727" s="216"/>
      <c r="N727" s="216"/>
      <c r="O727" s="216"/>
      <c r="P727" s="216"/>
      <c r="Q727" s="216"/>
      <c r="R727" s="216"/>
      <c r="S727" s="216"/>
      <c r="T727" s="216"/>
      <c r="U727" s="216"/>
      <c r="V727" s="216"/>
      <c r="W727" s="216"/>
      <c r="X727" s="216"/>
      <c r="Y727" s="216"/>
      <c r="Z727" s="216"/>
      <c r="AA727" s="216"/>
      <c r="AB727" s="216"/>
      <c r="AC727" s="216"/>
      <c r="AD727" s="216"/>
    </row>
    <row r="728" ht="15.75" customHeight="1">
      <c r="A728" s="216"/>
      <c r="B728" s="216"/>
      <c r="C728" s="216"/>
      <c r="D728" s="216"/>
      <c r="E728" s="216"/>
      <c r="F728" s="216"/>
      <c r="G728" s="216"/>
      <c r="H728" s="216"/>
      <c r="I728" s="216"/>
      <c r="J728" s="216"/>
      <c r="K728" s="216"/>
      <c r="L728" s="216"/>
      <c r="M728" s="216"/>
      <c r="N728" s="216"/>
      <c r="O728" s="216"/>
      <c r="P728" s="216"/>
      <c r="Q728" s="216"/>
      <c r="R728" s="216"/>
      <c r="S728" s="216"/>
      <c r="T728" s="216"/>
      <c r="U728" s="216"/>
      <c r="V728" s="216"/>
      <c r="W728" s="216"/>
      <c r="X728" s="216"/>
      <c r="Y728" s="216"/>
      <c r="Z728" s="216"/>
      <c r="AA728" s="216"/>
      <c r="AB728" s="216"/>
      <c r="AC728" s="216"/>
      <c r="AD728" s="216"/>
    </row>
    <row r="729" ht="15.75" customHeight="1">
      <c r="A729" s="216"/>
      <c r="B729" s="216"/>
      <c r="C729" s="216"/>
      <c r="D729" s="216"/>
      <c r="E729" s="216"/>
      <c r="F729" s="216"/>
      <c r="G729" s="216"/>
      <c r="H729" s="216"/>
      <c r="I729" s="216"/>
      <c r="J729" s="216"/>
      <c r="K729" s="216"/>
      <c r="L729" s="216"/>
      <c r="M729" s="216"/>
      <c r="N729" s="216"/>
      <c r="O729" s="216"/>
      <c r="P729" s="216"/>
      <c r="Q729" s="216"/>
      <c r="R729" s="216"/>
      <c r="S729" s="216"/>
      <c r="T729" s="216"/>
      <c r="U729" s="216"/>
      <c r="V729" s="216"/>
      <c r="W729" s="216"/>
      <c r="X729" s="216"/>
      <c r="Y729" s="216"/>
      <c r="Z729" s="216"/>
      <c r="AA729" s="216"/>
      <c r="AB729" s="216"/>
      <c r="AC729" s="216"/>
      <c r="AD729" s="216"/>
    </row>
    <row r="730" ht="15.75" customHeight="1">
      <c r="A730" s="216"/>
      <c r="B730" s="216"/>
      <c r="C730" s="216"/>
      <c r="D730" s="216"/>
      <c r="E730" s="216"/>
      <c r="F730" s="216"/>
      <c r="G730" s="216"/>
      <c r="H730" s="216"/>
      <c r="I730" s="216"/>
      <c r="J730" s="216"/>
      <c r="K730" s="216"/>
      <c r="L730" s="216"/>
      <c r="M730" s="216"/>
      <c r="N730" s="216"/>
      <c r="O730" s="216"/>
      <c r="P730" s="216"/>
      <c r="Q730" s="216"/>
      <c r="R730" s="216"/>
      <c r="S730" s="216"/>
      <c r="T730" s="216"/>
      <c r="U730" s="216"/>
      <c r="V730" s="216"/>
      <c r="W730" s="216"/>
      <c r="X730" s="216"/>
      <c r="Y730" s="216"/>
      <c r="Z730" s="216"/>
      <c r="AA730" s="216"/>
      <c r="AB730" s="216"/>
      <c r="AC730" s="216"/>
      <c r="AD730" s="216"/>
    </row>
    <row r="731" ht="15.75" customHeight="1">
      <c r="A731" s="216"/>
      <c r="B731" s="216"/>
      <c r="C731" s="216"/>
      <c r="D731" s="216"/>
      <c r="E731" s="216"/>
      <c r="F731" s="216"/>
      <c r="G731" s="216"/>
      <c r="H731" s="216"/>
      <c r="I731" s="216"/>
      <c r="J731" s="216"/>
      <c r="K731" s="216"/>
      <c r="L731" s="216"/>
      <c r="M731" s="216"/>
      <c r="N731" s="216"/>
      <c r="O731" s="216"/>
      <c r="P731" s="216"/>
      <c r="Q731" s="216"/>
      <c r="R731" s="216"/>
      <c r="S731" s="216"/>
      <c r="T731" s="216"/>
      <c r="U731" s="216"/>
      <c r="V731" s="216"/>
      <c r="W731" s="216"/>
      <c r="X731" s="216"/>
      <c r="Y731" s="216"/>
      <c r="Z731" s="216"/>
      <c r="AA731" s="216"/>
      <c r="AB731" s="216"/>
      <c r="AC731" s="216"/>
      <c r="AD731" s="216"/>
    </row>
    <row r="732" ht="15.75" customHeight="1">
      <c r="A732" s="216"/>
      <c r="B732" s="216"/>
      <c r="C732" s="216"/>
      <c r="D732" s="216"/>
      <c r="E732" s="216"/>
      <c r="F732" s="216"/>
      <c r="G732" s="216"/>
      <c r="H732" s="216"/>
      <c r="I732" s="216"/>
      <c r="J732" s="216"/>
      <c r="K732" s="216"/>
      <c r="L732" s="216"/>
      <c r="M732" s="216"/>
      <c r="N732" s="216"/>
      <c r="O732" s="216"/>
      <c r="P732" s="216"/>
      <c r="Q732" s="216"/>
      <c r="R732" s="216"/>
      <c r="S732" s="216"/>
      <c r="T732" s="216"/>
      <c r="U732" s="216"/>
      <c r="V732" s="216"/>
      <c r="W732" s="216"/>
      <c r="X732" s="216"/>
      <c r="Y732" s="216"/>
      <c r="Z732" s="216"/>
      <c r="AA732" s="216"/>
      <c r="AB732" s="216"/>
      <c r="AC732" s="216"/>
      <c r="AD732" s="216"/>
    </row>
    <row r="733" ht="15.75" customHeight="1">
      <c r="A733" s="216"/>
      <c r="B733" s="216"/>
      <c r="C733" s="216"/>
      <c r="D733" s="216"/>
      <c r="E733" s="216"/>
      <c r="F733" s="216"/>
      <c r="G733" s="216"/>
      <c r="H733" s="216"/>
      <c r="I733" s="216"/>
      <c r="J733" s="216"/>
      <c r="K733" s="216"/>
      <c r="L733" s="216"/>
      <c r="M733" s="216"/>
      <c r="N733" s="216"/>
      <c r="O733" s="216"/>
      <c r="P733" s="216"/>
      <c r="Q733" s="216"/>
      <c r="R733" s="216"/>
      <c r="S733" s="216"/>
      <c r="T733" s="216"/>
      <c r="U733" s="216"/>
      <c r="V733" s="216"/>
      <c r="W733" s="216"/>
      <c r="X733" s="216"/>
      <c r="Y733" s="216"/>
      <c r="Z733" s="216"/>
      <c r="AA733" s="216"/>
      <c r="AB733" s="216"/>
      <c r="AC733" s="216"/>
      <c r="AD733" s="216"/>
    </row>
    <row r="734" ht="15.75" customHeight="1">
      <c r="A734" s="216"/>
      <c r="B734" s="216"/>
      <c r="C734" s="216"/>
      <c r="D734" s="216"/>
      <c r="E734" s="216"/>
      <c r="F734" s="216"/>
      <c r="G734" s="216"/>
      <c r="H734" s="216"/>
      <c r="I734" s="216"/>
      <c r="J734" s="216"/>
      <c r="K734" s="216"/>
      <c r="L734" s="216"/>
      <c r="M734" s="216"/>
      <c r="N734" s="216"/>
      <c r="O734" s="216"/>
      <c r="P734" s="216"/>
      <c r="Q734" s="216"/>
      <c r="R734" s="216"/>
      <c r="S734" s="216"/>
      <c r="T734" s="216"/>
      <c r="U734" s="216"/>
      <c r="V734" s="216"/>
      <c r="W734" s="216"/>
      <c r="X734" s="216"/>
      <c r="Y734" s="216"/>
      <c r="Z734" s="216"/>
      <c r="AA734" s="216"/>
      <c r="AB734" s="216"/>
      <c r="AC734" s="216"/>
      <c r="AD734" s="216"/>
    </row>
    <row r="735" ht="15.75" customHeight="1">
      <c r="A735" s="216"/>
      <c r="B735" s="216"/>
      <c r="C735" s="216"/>
      <c r="D735" s="216"/>
      <c r="E735" s="216"/>
      <c r="F735" s="216"/>
      <c r="G735" s="216"/>
      <c r="H735" s="216"/>
      <c r="I735" s="216"/>
      <c r="J735" s="216"/>
      <c r="K735" s="216"/>
      <c r="L735" s="216"/>
      <c r="M735" s="216"/>
      <c r="N735" s="216"/>
      <c r="O735" s="216"/>
      <c r="P735" s="216"/>
      <c r="Q735" s="216"/>
      <c r="R735" s="216"/>
      <c r="S735" s="216"/>
      <c r="T735" s="216"/>
      <c r="U735" s="216"/>
      <c r="V735" s="216"/>
      <c r="W735" s="216"/>
      <c r="X735" s="216"/>
      <c r="Y735" s="216"/>
      <c r="Z735" s="216"/>
      <c r="AA735" s="216"/>
      <c r="AB735" s="216"/>
      <c r="AC735" s="216"/>
      <c r="AD735" s="216"/>
    </row>
    <row r="736" ht="15.75" customHeight="1">
      <c r="A736" s="216"/>
      <c r="B736" s="216"/>
      <c r="C736" s="216"/>
      <c r="D736" s="216"/>
      <c r="E736" s="216"/>
      <c r="F736" s="216"/>
      <c r="G736" s="216"/>
      <c r="H736" s="216"/>
      <c r="I736" s="216"/>
      <c r="J736" s="216"/>
      <c r="K736" s="216"/>
      <c r="L736" s="216"/>
      <c r="M736" s="216"/>
      <c r="N736" s="216"/>
      <c r="O736" s="216"/>
      <c r="P736" s="216"/>
      <c r="Q736" s="216"/>
      <c r="R736" s="216"/>
      <c r="S736" s="216"/>
      <c r="T736" s="216"/>
      <c r="U736" s="216"/>
      <c r="V736" s="216"/>
      <c r="W736" s="216"/>
      <c r="X736" s="216"/>
      <c r="Y736" s="216"/>
      <c r="Z736" s="216"/>
      <c r="AA736" s="216"/>
      <c r="AB736" s="216"/>
      <c r="AC736" s="216"/>
      <c r="AD736" s="216"/>
    </row>
    <row r="737" ht="15.75" customHeight="1">
      <c r="A737" s="216"/>
      <c r="B737" s="216"/>
      <c r="C737" s="216"/>
      <c r="D737" s="216"/>
      <c r="E737" s="216"/>
      <c r="F737" s="216"/>
      <c r="G737" s="216"/>
      <c r="H737" s="216"/>
      <c r="I737" s="216"/>
      <c r="J737" s="216"/>
      <c r="K737" s="216"/>
      <c r="L737" s="216"/>
      <c r="M737" s="216"/>
      <c r="N737" s="216"/>
      <c r="O737" s="216"/>
      <c r="P737" s="216"/>
      <c r="Q737" s="216"/>
      <c r="R737" s="216"/>
      <c r="S737" s="216"/>
      <c r="T737" s="216"/>
      <c r="U737" s="216"/>
      <c r="V737" s="216"/>
      <c r="W737" s="216"/>
      <c r="X737" s="216"/>
      <c r="Y737" s="216"/>
      <c r="Z737" s="216"/>
      <c r="AA737" s="216"/>
      <c r="AB737" s="216"/>
      <c r="AC737" s="216"/>
      <c r="AD737" s="216"/>
    </row>
    <row r="738" ht="15.75" customHeight="1">
      <c r="A738" s="216"/>
      <c r="B738" s="216"/>
      <c r="C738" s="216"/>
      <c r="D738" s="216"/>
      <c r="E738" s="216"/>
      <c r="F738" s="216"/>
      <c r="G738" s="216"/>
      <c r="H738" s="216"/>
      <c r="I738" s="216"/>
      <c r="J738" s="216"/>
      <c r="K738" s="216"/>
      <c r="L738" s="216"/>
      <c r="M738" s="216"/>
      <c r="N738" s="216"/>
      <c r="O738" s="216"/>
      <c r="P738" s="216"/>
      <c r="Q738" s="216"/>
      <c r="R738" s="216"/>
      <c r="S738" s="216"/>
      <c r="T738" s="216"/>
      <c r="U738" s="216"/>
      <c r="V738" s="216"/>
      <c r="W738" s="216"/>
      <c r="X738" s="216"/>
      <c r="Y738" s="216"/>
      <c r="Z738" s="216"/>
      <c r="AA738" s="216"/>
      <c r="AB738" s="216"/>
      <c r="AC738" s="216"/>
      <c r="AD738" s="216"/>
    </row>
    <row r="739" ht="15.75" customHeight="1">
      <c r="A739" s="216"/>
      <c r="B739" s="216"/>
      <c r="C739" s="216"/>
      <c r="D739" s="216"/>
      <c r="E739" s="216"/>
      <c r="F739" s="216"/>
      <c r="G739" s="216"/>
      <c r="H739" s="216"/>
      <c r="I739" s="216"/>
      <c r="J739" s="216"/>
      <c r="K739" s="216"/>
      <c r="L739" s="216"/>
      <c r="M739" s="216"/>
      <c r="N739" s="216"/>
      <c r="O739" s="216"/>
      <c r="P739" s="216"/>
      <c r="Q739" s="216"/>
      <c r="R739" s="216"/>
      <c r="S739" s="216"/>
      <c r="T739" s="216"/>
      <c r="U739" s="216"/>
      <c r="V739" s="216"/>
      <c r="W739" s="216"/>
      <c r="X739" s="216"/>
      <c r="Y739" s="216"/>
      <c r="Z739" s="216"/>
      <c r="AA739" s="216"/>
      <c r="AB739" s="216"/>
      <c r="AC739" s="216"/>
      <c r="AD739" s="216"/>
    </row>
    <row r="740" ht="15.75" customHeight="1">
      <c r="A740" s="216"/>
      <c r="B740" s="216"/>
      <c r="C740" s="216"/>
      <c r="D740" s="216"/>
      <c r="E740" s="216"/>
      <c r="F740" s="216"/>
      <c r="G740" s="216"/>
      <c r="H740" s="216"/>
      <c r="I740" s="216"/>
      <c r="J740" s="216"/>
      <c r="K740" s="216"/>
      <c r="L740" s="216"/>
      <c r="M740" s="216"/>
      <c r="N740" s="216"/>
      <c r="O740" s="216"/>
      <c r="P740" s="216"/>
      <c r="Q740" s="216"/>
      <c r="R740" s="216"/>
      <c r="S740" s="216"/>
      <c r="T740" s="216"/>
      <c r="U740" s="216"/>
      <c r="V740" s="216"/>
      <c r="W740" s="216"/>
      <c r="X740" s="216"/>
      <c r="Y740" s="216"/>
      <c r="Z740" s="216"/>
      <c r="AA740" s="216"/>
      <c r="AB740" s="216"/>
      <c r="AC740" s="216"/>
      <c r="AD740" s="216"/>
    </row>
    <row r="741" ht="15.75" customHeight="1">
      <c r="A741" s="216"/>
      <c r="B741" s="216"/>
      <c r="C741" s="216"/>
      <c r="D741" s="216"/>
      <c r="E741" s="216"/>
      <c r="F741" s="216"/>
      <c r="G741" s="216"/>
      <c r="H741" s="216"/>
      <c r="I741" s="216"/>
      <c r="J741" s="216"/>
      <c r="K741" s="216"/>
      <c r="L741" s="216"/>
      <c r="M741" s="216"/>
      <c r="N741" s="216"/>
      <c r="O741" s="216"/>
      <c r="P741" s="216"/>
      <c r="Q741" s="216"/>
      <c r="R741" s="216"/>
      <c r="S741" s="216"/>
      <c r="T741" s="216"/>
      <c r="U741" s="216"/>
      <c r="V741" s="216"/>
      <c r="W741" s="216"/>
      <c r="X741" s="216"/>
      <c r="Y741" s="216"/>
      <c r="Z741" s="216"/>
      <c r="AA741" s="216"/>
      <c r="AB741" s="216"/>
      <c r="AC741" s="216"/>
      <c r="AD741" s="216"/>
    </row>
    <row r="742" ht="15.75" customHeight="1">
      <c r="A742" s="216"/>
      <c r="B742" s="216"/>
      <c r="C742" s="216"/>
      <c r="D742" s="216"/>
      <c r="E742" s="216"/>
      <c r="F742" s="216"/>
      <c r="G742" s="216"/>
      <c r="H742" s="216"/>
      <c r="I742" s="216"/>
      <c r="J742" s="216"/>
      <c r="K742" s="216"/>
      <c r="L742" s="216"/>
      <c r="M742" s="216"/>
      <c r="N742" s="216"/>
      <c r="O742" s="216"/>
      <c r="P742" s="216"/>
      <c r="Q742" s="216"/>
      <c r="R742" s="216"/>
      <c r="S742" s="216"/>
      <c r="T742" s="216"/>
      <c r="U742" s="216"/>
      <c r="V742" s="216"/>
      <c r="W742" s="216"/>
      <c r="X742" s="216"/>
      <c r="Y742" s="216"/>
      <c r="Z742" s="216"/>
      <c r="AA742" s="216"/>
      <c r="AB742" s="216"/>
      <c r="AC742" s="216"/>
      <c r="AD742" s="216"/>
    </row>
    <row r="743" ht="15.75" customHeight="1">
      <c r="A743" s="216"/>
      <c r="B743" s="216"/>
      <c r="C743" s="216"/>
      <c r="D743" s="216"/>
      <c r="E743" s="216"/>
      <c r="F743" s="216"/>
      <c r="G743" s="216"/>
      <c r="H743" s="216"/>
      <c r="I743" s="216"/>
      <c r="J743" s="216"/>
      <c r="K743" s="216"/>
      <c r="L743" s="216"/>
      <c r="M743" s="216"/>
      <c r="N743" s="216"/>
      <c r="O743" s="216"/>
      <c r="P743" s="216"/>
      <c r="Q743" s="216"/>
      <c r="R743" s="216"/>
      <c r="S743" s="216"/>
      <c r="T743" s="216"/>
      <c r="U743" s="216"/>
      <c r="V743" s="216"/>
      <c r="W743" s="216"/>
      <c r="X743" s="216"/>
      <c r="Y743" s="216"/>
      <c r="Z743" s="216"/>
      <c r="AA743" s="216"/>
      <c r="AB743" s="216"/>
      <c r="AC743" s="216"/>
      <c r="AD743" s="216"/>
    </row>
    <row r="744" ht="15.75" customHeight="1">
      <c r="A744" s="216"/>
      <c r="B744" s="216"/>
      <c r="C744" s="216"/>
      <c r="D744" s="216"/>
      <c r="E744" s="216"/>
      <c r="F744" s="216"/>
      <c r="G744" s="216"/>
      <c r="H744" s="216"/>
      <c r="I744" s="216"/>
      <c r="J744" s="216"/>
      <c r="K744" s="216"/>
      <c r="L744" s="216"/>
      <c r="M744" s="216"/>
      <c r="N744" s="216"/>
      <c r="O744" s="216"/>
      <c r="P744" s="216"/>
      <c r="Q744" s="216"/>
      <c r="R744" s="216"/>
      <c r="S744" s="216"/>
      <c r="T744" s="216"/>
      <c r="U744" s="216"/>
      <c r="V744" s="216"/>
      <c r="W744" s="216"/>
      <c r="X744" s="216"/>
      <c r="Y744" s="216"/>
      <c r="Z744" s="216"/>
      <c r="AA744" s="216"/>
      <c r="AB744" s="216"/>
      <c r="AC744" s="216"/>
      <c r="AD744" s="216"/>
    </row>
    <row r="745" ht="15.75" customHeight="1">
      <c r="A745" s="216"/>
      <c r="B745" s="216"/>
      <c r="C745" s="216"/>
      <c r="D745" s="216"/>
      <c r="E745" s="216"/>
      <c r="F745" s="216"/>
      <c r="G745" s="216"/>
      <c r="H745" s="216"/>
      <c r="I745" s="216"/>
      <c r="J745" s="216"/>
      <c r="K745" s="216"/>
      <c r="L745" s="216"/>
      <c r="M745" s="216"/>
      <c r="N745" s="216"/>
      <c r="O745" s="216"/>
      <c r="P745" s="216"/>
      <c r="Q745" s="216"/>
      <c r="R745" s="216"/>
      <c r="S745" s="216"/>
      <c r="T745" s="216"/>
      <c r="U745" s="216"/>
      <c r="V745" s="216"/>
      <c r="W745" s="216"/>
      <c r="X745" s="216"/>
      <c r="Y745" s="216"/>
      <c r="Z745" s="216"/>
      <c r="AA745" s="216"/>
      <c r="AB745" s="216"/>
      <c r="AC745" s="216"/>
      <c r="AD745" s="216"/>
    </row>
    <row r="746" ht="15.75" customHeight="1">
      <c r="A746" s="216"/>
      <c r="B746" s="216"/>
      <c r="C746" s="216"/>
      <c r="D746" s="216"/>
      <c r="E746" s="216"/>
      <c r="F746" s="216"/>
      <c r="G746" s="216"/>
      <c r="H746" s="216"/>
      <c r="I746" s="216"/>
      <c r="J746" s="216"/>
      <c r="K746" s="216"/>
      <c r="L746" s="216"/>
      <c r="M746" s="216"/>
      <c r="N746" s="216"/>
      <c r="O746" s="216"/>
      <c r="P746" s="216"/>
      <c r="Q746" s="216"/>
      <c r="R746" s="216"/>
      <c r="S746" s="216"/>
      <c r="T746" s="216"/>
      <c r="U746" s="216"/>
      <c r="V746" s="216"/>
      <c r="W746" s="216"/>
      <c r="X746" s="216"/>
      <c r="Y746" s="216"/>
      <c r="Z746" s="216"/>
      <c r="AA746" s="216"/>
      <c r="AB746" s="216"/>
      <c r="AC746" s="216"/>
      <c r="AD746" s="216"/>
    </row>
    <row r="747" ht="15.75" customHeight="1">
      <c r="A747" s="216"/>
      <c r="B747" s="216"/>
      <c r="C747" s="216"/>
      <c r="D747" s="216"/>
      <c r="E747" s="216"/>
      <c r="F747" s="216"/>
      <c r="G747" s="216"/>
      <c r="H747" s="216"/>
      <c r="I747" s="216"/>
      <c r="J747" s="216"/>
      <c r="K747" s="216"/>
      <c r="L747" s="216"/>
      <c r="M747" s="216"/>
      <c r="N747" s="216"/>
      <c r="O747" s="216"/>
      <c r="P747" s="216"/>
      <c r="Q747" s="216"/>
      <c r="R747" s="216"/>
      <c r="S747" s="216"/>
      <c r="T747" s="216"/>
      <c r="U747" s="216"/>
      <c r="V747" s="216"/>
      <c r="W747" s="216"/>
      <c r="X747" s="216"/>
      <c r="Y747" s="216"/>
      <c r="Z747" s="216"/>
      <c r="AA747" s="216"/>
      <c r="AB747" s="216"/>
      <c r="AC747" s="216"/>
      <c r="AD747" s="216"/>
    </row>
    <row r="748" ht="15.75" customHeight="1">
      <c r="A748" s="216"/>
      <c r="B748" s="216"/>
      <c r="C748" s="216"/>
      <c r="D748" s="216"/>
      <c r="E748" s="216"/>
      <c r="F748" s="216"/>
      <c r="G748" s="216"/>
      <c r="H748" s="216"/>
      <c r="I748" s="216"/>
      <c r="J748" s="216"/>
      <c r="K748" s="216"/>
      <c r="L748" s="216"/>
      <c r="M748" s="216"/>
      <c r="N748" s="216"/>
      <c r="O748" s="216"/>
      <c r="P748" s="216"/>
      <c r="Q748" s="216"/>
      <c r="R748" s="216"/>
      <c r="S748" s="216"/>
      <c r="T748" s="216"/>
      <c r="U748" s="216"/>
      <c r="V748" s="216"/>
      <c r="W748" s="216"/>
      <c r="X748" s="216"/>
      <c r="Y748" s="216"/>
      <c r="Z748" s="216"/>
      <c r="AA748" s="216"/>
      <c r="AB748" s="216"/>
      <c r="AC748" s="216"/>
      <c r="AD748" s="216"/>
    </row>
    <row r="749" ht="15.75" customHeight="1">
      <c r="A749" s="216"/>
      <c r="B749" s="216"/>
      <c r="C749" s="216"/>
      <c r="D749" s="216"/>
      <c r="E749" s="216"/>
      <c r="F749" s="216"/>
      <c r="G749" s="216"/>
      <c r="H749" s="216"/>
      <c r="I749" s="216"/>
      <c r="J749" s="216"/>
      <c r="K749" s="216"/>
      <c r="L749" s="216"/>
      <c r="M749" s="216"/>
      <c r="N749" s="216"/>
      <c r="O749" s="216"/>
      <c r="P749" s="216"/>
      <c r="Q749" s="216"/>
      <c r="R749" s="216"/>
      <c r="S749" s="216"/>
      <c r="T749" s="216"/>
      <c r="U749" s="216"/>
      <c r="V749" s="216"/>
      <c r="W749" s="216"/>
      <c r="X749" s="216"/>
      <c r="Y749" s="216"/>
      <c r="Z749" s="216"/>
      <c r="AA749" s="216"/>
      <c r="AB749" s="216"/>
      <c r="AC749" s="216"/>
      <c r="AD749" s="216"/>
    </row>
    <row r="750" ht="15.75" customHeight="1">
      <c r="A750" s="216"/>
      <c r="B750" s="216"/>
      <c r="C750" s="216"/>
      <c r="D750" s="216"/>
      <c r="E750" s="216"/>
      <c r="F750" s="216"/>
      <c r="G750" s="216"/>
      <c r="H750" s="216"/>
      <c r="I750" s="216"/>
      <c r="J750" s="216"/>
      <c r="K750" s="216"/>
      <c r="L750" s="216"/>
      <c r="M750" s="216"/>
      <c r="N750" s="216"/>
      <c r="O750" s="216"/>
      <c r="P750" s="216"/>
      <c r="Q750" s="216"/>
      <c r="R750" s="216"/>
      <c r="S750" s="216"/>
      <c r="T750" s="216"/>
      <c r="U750" s="216"/>
      <c r="V750" s="216"/>
      <c r="W750" s="216"/>
      <c r="X750" s="216"/>
      <c r="Y750" s="216"/>
      <c r="Z750" s="216"/>
      <c r="AA750" s="216"/>
      <c r="AB750" s="216"/>
      <c r="AC750" s="216"/>
      <c r="AD750" s="216"/>
    </row>
    <row r="751" ht="15.75" customHeight="1">
      <c r="A751" s="216"/>
      <c r="B751" s="216"/>
      <c r="C751" s="216"/>
      <c r="D751" s="216"/>
      <c r="E751" s="216"/>
      <c r="F751" s="216"/>
      <c r="G751" s="216"/>
      <c r="H751" s="216"/>
      <c r="I751" s="216"/>
      <c r="J751" s="216"/>
      <c r="K751" s="216"/>
      <c r="L751" s="216"/>
      <c r="M751" s="216"/>
      <c r="N751" s="216"/>
      <c r="O751" s="216"/>
      <c r="P751" s="216"/>
      <c r="Q751" s="216"/>
      <c r="R751" s="216"/>
      <c r="S751" s="216"/>
      <c r="T751" s="216"/>
      <c r="U751" s="216"/>
      <c r="V751" s="216"/>
      <c r="W751" s="216"/>
      <c r="X751" s="216"/>
      <c r="Y751" s="216"/>
      <c r="Z751" s="216"/>
      <c r="AA751" s="216"/>
      <c r="AB751" s="216"/>
      <c r="AC751" s="216"/>
      <c r="AD751" s="216"/>
    </row>
    <row r="752" ht="15.75" customHeight="1">
      <c r="A752" s="216"/>
      <c r="B752" s="216"/>
      <c r="C752" s="216"/>
      <c r="D752" s="216"/>
      <c r="E752" s="216"/>
      <c r="F752" s="216"/>
      <c r="G752" s="216"/>
      <c r="H752" s="216"/>
      <c r="I752" s="216"/>
      <c r="J752" s="216"/>
      <c r="K752" s="216"/>
      <c r="L752" s="216"/>
      <c r="M752" s="216"/>
      <c r="N752" s="216"/>
      <c r="O752" s="216"/>
      <c r="P752" s="216"/>
      <c r="Q752" s="216"/>
      <c r="R752" s="216"/>
      <c r="S752" s="216"/>
      <c r="T752" s="216"/>
      <c r="U752" s="216"/>
      <c r="V752" s="216"/>
      <c r="W752" s="216"/>
      <c r="X752" s="216"/>
      <c r="Y752" s="216"/>
      <c r="Z752" s="216"/>
      <c r="AA752" s="216"/>
      <c r="AB752" s="216"/>
      <c r="AC752" s="216"/>
      <c r="AD752" s="216"/>
    </row>
    <row r="753" ht="15.75" customHeight="1">
      <c r="A753" s="216"/>
      <c r="B753" s="216"/>
      <c r="C753" s="216"/>
      <c r="D753" s="216"/>
      <c r="E753" s="216"/>
      <c r="F753" s="216"/>
      <c r="G753" s="216"/>
      <c r="H753" s="216"/>
      <c r="I753" s="216"/>
      <c r="J753" s="216"/>
      <c r="K753" s="216"/>
      <c r="L753" s="216"/>
      <c r="M753" s="216"/>
      <c r="N753" s="216"/>
      <c r="O753" s="216"/>
      <c r="P753" s="216"/>
      <c r="Q753" s="216"/>
      <c r="R753" s="216"/>
      <c r="S753" s="216"/>
      <c r="T753" s="216"/>
      <c r="U753" s="216"/>
      <c r="V753" s="216"/>
      <c r="W753" s="216"/>
      <c r="X753" s="216"/>
      <c r="Y753" s="216"/>
      <c r="Z753" s="216"/>
      <c r="AA753" s="216"/>
      <c r="AB753" s="216"/>
      <c r="AC753" s="216"/>
      <c r="AD753" s="216"/>
    </row>
    <row r="754" ht="15.75" customHeight="1">
      <c r="A754" s="216"/>
      <c r="B754" s="216"/>
      <c r="C754" s="216"/>
      <c r="D754" s="216"/>
      <c r="E754" s="216"/>
      <c r="F754" s="216"/>
      <c r="G754" s="216"/>
      <c r="H754" s="216"/>
      <c r="I754" s="216"/>
      <c r="J754" s="216"/>
      <c r="K754" s="216"/>
      <c r="L754" s="216"/>
      <c r="M754" s="216"/>
      <c r="N754" s="216"/>
      <c r="O754" s="216"/>
      <c r="P754" s="216"/>
      <c r="Q754" s="216"/>
      <c r="R754" s="216"/>
      <c r="S754" s="216"/>
      <c r="T754" s="216"/>
      <c r="U754" s="216"/>
      <c r="V754" s="216"/>
      <c r="W754" s="216"/>
      <c r="X754" s="216"/>
      <c r="Y754" s="216"/>
      <c r="Z754" s="216"/>
      <c r="AA754" s="216"/>
      <c r="AB754" s="216"/>
      <c r="AC754" s="216"/>
      <c r="AD754" s="216"/>
    </row>
    <row r="755" ht="15.75" customHeight="1">
      <c r="A755" s="216"/>
      <c r="B755" s="216"/>
      <c r="C755" s="216"/>
      <c r="D755" s="216"/>
      <c r="E755" s="216"/>
      <c r="F755" s="216"/>
      <c r="G755" s="216"/>
      <c r="H755" s="216"/>
      <c r="I755" s="216"/>
      <c r="J755" s="216"/>
      <c r="K755" s="216"/>
      <c r="L755" s="216"/>
      <c r="M755" s="216"/>
      <c r="N755" s="216"/>
      <c r="O755" s="216"/>
      <c r="P755" s="216"/>
      <c r="Q755" s="216"/>
      <c r="R755" s="216"/>
      <c r="S755" s="216"/>
      <c r="T755" s="216"/>
      <c r="U755" s="216"/>
      <c r="V755" s="216"/>
      <c r="W755" s="216"/>
      <c r="X755" s="216"/>
      <c r="Y755" s="216"/>
      <c r="Z755" s="216"/>
      <c r="AA755" s="216"/>
      <c r="AB755" s="216"/>
      <c r="AC755" s="216"/>
      <c r="AD755" s="216"/>
    </row>
    <row r="756" ht="15.75" customHeight="1">
      <c r="A756" s="216"/>
      <c r="B756" s="216"/>
      <c r="C756" s="216"/>
      <c r="D756" s="216"/>
      <c r="E756" s="216"/>
      <c r="F756" s="216"/>
      <c r="G756" s="216"/>
      <c r="H756" s="216"/>
      <c r="I756" s="216"/>
      <c r="J756" s="216"/>
      <c r="K756" s="216"/>
      <c r="L756" s="216"/>
      <c r="M756" s="216"/>
      <c r="N756" s="216"/>
      <c r="O756" s="216"/>
      <c r="P756" s="216"/>
      <c r="Q756" s="216"/>
      <c r="R756" s="216"/>
      <c r="S756" s="216"/>
      <c r="T756" s="216"/>
      <c r="U756" s="216"/>
      <c r="V756" s="216"/>
      <c r="W756" s="216"/>
      <c r="X756" s="216"/>
      <c r="Y756" s="216"/>
      <c r="Z756" s="216"/>
      <c r="AA756" s="216"/>
      <c r="AB756" s="216"/>
      <c r="AC756" s="216"/>
      <c r="AD756" s="216"/>
    </row>
    <row r="757" ht="15.75" customHeight="1">
      <c r="A757" s="216"/>
      <c r="B757" s="216"/>
      <c r="C757" s="216"/>
      <c r="D757" s="216"/>
      <c r="E757" s="216"/>
      <c r="F757" s="216"/>
      <c r="G757" s="216"/>
      <c r="H757" s="216"/>
      <c r="I757" s="216"/>
      <c r="J757" s="216"/>
      <c r="K757" s="216"/>
      <c r="L757" s="216"/>
      <c r="M757" s="216"/>
      <c r="N757" s="216"/>
      <c r="O757" s="216"/>
      <c r="P757" s="216"/>
      <c r="Q757" s="216"/>
      <c r="R757" s="216"/>
      <c r="S757" s="216"/>
      <c r="T757" s="216"/>
      <c r="U757" s="216"/>
      <c r="V757" s="216"/>
      <c r="W757" s="216"/>
      <c r="X757" s="216"/>
      <c r="Y757" s="216"/>
      <c r="Z757" s="216"/>
      <c r="AA757" s="216"/>
      <c r="AB757" s="216"/>
      <c r="AC757" s="216"/>
      <c r="AD757" s="216"/>
    </row>
    <row r="758" ht="15.75" customHeight="1">
      <c r="A758" s="216"/>
      <c r="B758" s="216"/>
      <c r="C758" s="216"/>
      <c r="D758" s="216"/>
      <c r="E758" s="216"/>
      <c r="F758" s="216"/>
      <c r="G758" s="216"/>
      <c r="H758" s="216"/>
      <c r="I758" s="216"/>
      <c r="J758" s="216"/>
      <c r="K758" s="216"/>
      <c r="L758" s="216"/>
      <c r="M758" s="216"/>
      <c r="N758" s="216"/>
      <c r="O758" s="216"/>
      <c r="P758" s="216"/>
      <c r="Q758" s="216"/>
      <c r="R758" s="216"/>
      <c r="S758" s="216"/>
      <c r="T758" s="216"/>
      <c r="U758" s="216"/>
      <c r="V758" s="216"/>
      <c r="W758" s="216"/>
      <c r="X758" s="216"/>
      <c r="Y758" s="216"/>
      <c r="Z758" s="216"/>
      <c r="AA758" s="216"/>
      <c r="AB758" s="216"/>
      <c r="AC758" s="216"/>
      <c r="AD758" s="216"/>
    </row>
    <row r="759" ht="15.75" customHeight="1">
      <c r="A759" s="216"/>
      <c r="B759" s="216"/>
      <c r="C759" s="216"/>
      <c r="D759" s="216"/>
      <c r="E759" s="216"/>
      <c r="F759" s="216"/>
      <c r="G759" s="216"/>
      <c r="H759" s="216"/>
      <c r="I759" s="216"/>
      <c r="J759" s="216"/>
      <c r="K759" s="216"/>
      <c r="L759" s="216"/>
      <c r="M759" s="216"/>
      <c r="N759" s="216"/>
      <c r="O759" s="216"/>
      <c r="P759" s="216"/>
      <c r="Q759" s="216"/>
      <c r="R759" s="216"/>
      <c r="S759" s="216"/>
      <c r="T759" s="216"/>
      <c r="U759" s="216"/>
      <c r="V759" s="216"/>
      <c r="W759" s="216"/>
      <c r="X759" s="216"/>
      <c r="Y759" s="216"/>
      <c r="Z759" s="216"/>
      <c r="AA759" s="216"/>
      <c r="AB759" s="216"/>
      <c r="AC759" s="216"/>
      <c r="AD759" s="216"/>
    </row>
    <row r="760" ht="15.75" customHeight="1">
      <c r="A760" s="216"/>
      <c r="B760" s="216"/>
      <c r="C760" s="216"/>
      <c r="D760" s="216"/>
      <c r="E760" s="216"/>
      <c r="F760" s="216"/>
      <c r="G760" s="216"/>
      <c r="H760" s="216"/>
      <c r="I760" s="216"/>
      <c r="J760" s="216"/>
      <c r="K760" s="216"/>
      <c r="L760" s="216"/>
      <c r="M760" s="216"/>
      <c r="N760" s="216"/>
      <c r="O760" s="216"/>
      <c r="P760" s="216"/>
      <c r="Q760" s="216"/>
      <c r="R760" s="216"/>
      <c r="S760" s="216"/>
      <c r="T760" s="216"/>
      <c r="U760" s="216"/>
      <c r="V760" s="216"/>
      <c r="W760" s="216"/>
      <c r="X760" s="216"/>
      <c r="Y760" s="216"/>
      <c r="Z760" s="216"/>
      <c r="AA760" s="216"/>
      <c r="AB760" s="216"/>
      <c r="AC760" s="216"/>
      <c r="AD760" s="216"/>
    </row>
    <row r="761" ht="15.75" customHeight="1">
      <c r="A761" s="216"/>
      <c r="B761" s="216"/>
      <c r="C761" s="216"/>
      <c r="D761" s="216"/>
      <c r="E761" s="216"/>
      <c r="F761" s="216"/>
      <c r="G761" s="216"/>
      <c r="H761" s="216"/>
      <c r="I761" s="216"/>
      <c r="J761" s="216"/>
      <c r="K761" s="216"/>
      <c r="L761" s="216"/>
      <c r="M761" s="216"/>
      <c r="N761" s="216"/>
      <c r="O761" s="216"/>
      <c r="P761" s="216"/>
      <c r="Q761" s="216"/>
      <c r="R761" s="216"/>
      <c r="S761" s="216"/>
      <c r="T761" s="216"/>
      <c r="U761" s="216"/>
      <c r="V761" s="216"/>
      <c r="W761" s="216"/>
      <c r="X761" s="216"/>
      <c r="Y761" s="216"/>
      <c r="Z761" s="216"/>
      <c r="AA761" s="216"/>
      <c r="AB761" s="216"/>
      <c r="AC761" s="216"/>
      <c r="AD761" s="216"/>
    </row>
    <row r="762" ht="15.75" customHeight="1">
      <c r="A762" s="216"/>
      <c r="B762" s="216"/>
      <c r="C762" s="216"/>
      <c r="D762" s="216"/>
      <c r="E762" s="216"/>
      <c r="F762" s="216"/>
      <c r="G762" s="216"/>
      <c r="H762" s="216"/>
      <c r="I762" s="216"/>
      <c r="J762" s="216"/>
      <c r="K762" s="216"/>
      <c r="L762" s="216"/>
      <c r="M762" s="216"/>
      <c r="N762" s="216"/>
      <c r="O762" s="216"/>
      <c r="P762" s="216"/>
      <c r="Q762" s="216"/>
      <c r="R762" s="216"/>
      <c r="S762" s="216"/>
      <c r="T762" s="216"/>
      <c r="U762" s="216"/>
      <c r="V762" s="216"/>
      <c r="W762" s="216"/>
      <c r="X762" s="216"/>
      <c r="Y762" s="216"/>
      <c r="Z762" s="216"/>
      <c r="AA762" s="216"/>
      <c r="AB762" s="216"/>
      <c r="AC762" s="216"/>
      <c r="AD762" s="216"/>
    </row>
    <row r="763" ht="15.75" customHeight="1">
      <c r="A763" s="216"/>
      <c r="B763" s="216"/>
      <c r="C763" s="216"/>
      <c r="D763" s="216"/>
      <c r="E763" s="216"/>
      <c r="F763" s="216"/>
      <c r="G763" s="216"/>
      <c r="H763" s="216"/>
      <c r="I763" s="216"/>
      <c r="J763" s="216"/>
      <c r="K763" s="216"/>
      <c r="L763" s="216"/>
      <c r="M763" s="216"/>
      <c r="N763" s="216"/>
      <c r="O763" s="216"/>
      <c r="P763" s="216"/>
      <c r="Q763" s="216"/>
      <c r="R763" s="216"/>
      <c r="S763" s="216"/>
      <c r="T763" s="216"/>
      <c r="U763" s="216"/>
      <c r="V763" s="216"/>
      <c r="W763" s="216"/>
      <c r="X763" s="216"/>
      <c r="Y763" s="216"/>
      <c r="Z763" s="216"/>
      <c r="AA763" s="216"/>
      <c r="AB763" s="216"/>
      <c r="AC763" s="216"/>
      <c r="AD763" s="216"/>
    </row>
    <row r="764" ht="15.75" customHeight="1">
      <c r="A764" s="216"/>
      <c r="B764" s="216"/>
      <c r="C764" s="216"/>
      <c r="D764" s="216"/>
      <c r="E764" s="216"/>
      <c r="F764" s="216"/>
      <c r="G764" s="216"/>
      <c r="H764" s="216"/>
      <c r="I764" s="216"/>
      <c r="J764" s="216"/>
      <c r="K764" s="216"/>
      <c r="L764" s="216"/>
      <c r="M764" s="216"/>
      <c r="N764" s="216"/>
      <c r="O764" s="216"/>
      <c r="P764" s="216"/>
      <c r="Q764" s="216"/>
      <c r="R764" s="216"/>
      <c r="S764" s="216"/>
      <c r="T764" s="216"/>
      <c r="U764" s="216"/>
      <c r="V764" s="216"/>
      <c r="W764" s="216"/>
      <c r="X764" s="216"/>
      <c r="Y764" s="216"/>
      <c r="Z764" s="216"/>
      <c r="AA764" s="216"/>
      <c r="AB764" s="216"/>
      <c r="AC764" s="216"/>
      <c r="AD764" s="216"/>
    </row>
    <row r="765" ht="15.75" customHeight="1">
      <c r="A765" s="216"/>
      <c r="B765" s="216"/>
      <c r="C765" s="216"/>
      <c r="D765" s="216"/>
      <c r="E765" s="216"/>
      <c r="F765" s="216"/>
      <c r="G765" s="216"/>
      <c r="H765" s="216"/>
      <c r="I765" s="216"/>
      <c r="J765" s="216"/>
      <c r="K765" s="216"/>
      <c r="L765" s="216"/>
      <c r="M765" s="216"/>
      <c r="N765" s="216"/>
      <c r="O765" s="216"/>
      <c r="P765" s="216"/>
      <c r="Q765" s="216"/>
      <c r="R765" s="216"/>
      <c r="S765" s="216"/>
      <c r="T765" s="216"/>
      <c r="U765" s="216"/>
      <c r="V765" s="216"/>
      <c r="W765" s="216"/>
      <c r="X765" s="216"/>
      <c r="Y765" s="216"/>
      <c r="Z765" s="216"/>
      <c r="AA765" s="216"/>
      <c r="AB765" s="216"/>
      <c r="AC765" s="216"/>
      <c r="AD765" s="216"/>
    </row>
    <row r="766" ht="15.75" customHeight="1">
      <c r="A766" s="216"/>
      <c r="B766" s="216"/>
      <c r="C766" s="216"/>
      <c r="D766" s="216"/>
      <c r="E766" s="216"/>
      <c r="F766" s="216"/>
      <c r="G766" s="216"/>
      <c r="H766" s="216"/>
      <c r="I766" s="216"/>
      <c r="J766" s="216"/>
      <c r="K766" s="216"/>
      <c r="L766" s="216"/>
      <c r="M766" s="216"/>
      <c r="N766" s="216"/>
      <c r="O766" s="216"/>
      <c r="P766" s="216"/>
      <c r="Q766" s="216"/>
      <c r="R766" s="216"/>
      <c r="S766" s="216"/>
      <c r="T766" s="216"/>
      <c r="U766" s="216"/>
      <c r="V766" s="216"/>
      <c r="W766" s="216"/>
      <c r="X766" s="216"/>
      <c r="Y766" s="216"/>
      <c r="Z766" s="216"/>
      <c r="AA766" s="216"/>
      <c r="AB766" s="216"/>
      <c r="AC766" s="216"/>
      <c r="AD766" s="216"/>
    </row>
    <row r="767" ht="15.75" customHeight="1">
      <c r="A767" s="216"/>
      <c r="B767" s="216"/>
      <c r="C767" s="216"/>
      <c r="D767" s="216"/>
      <c r="E767" s="216"/>
      <c r="F767" s="216"/>
      <c r="G767" s="216"/>
      <c r="H767" s="216"/>
      <c r="I767" s="216"/>
      <c r="J767" s="216"/>
      <c r="K767" s="216"/>
      <c r="L767" s="216"/>
      <c r="M767" s="216"/>
      <c r="N767" s="216"/>
      <c r="O767" s="216"/>
      <c r="P767" s="216"/>
      <c r="Q767" s="216"/>
      <c r="R767" s="216"/>
      <c r="S767" s="216"/>
      <c r="T767" s="216"/>
      <c r="U767" s="216"/>
      <c r="V767" s="216"/>
      <c r="W767" s="216"/>
      <c r="X767" s="216"/>
      <c r="Y767" s="216"/>
      <c r="Z767" s="216"/>
      <c r="AA767" s="216"/>
      <c r="AB767" s="216"/>
      <c r="AC767" s="216"/>
      <c r="AD767" s="216"/>
    </row>
    <row r="768" ht="15.75" customHeight="1">
      <c r="A768" s="216"/>
      <c r="B768" s="216"/>
      <c r="C768" s="216"/>
      <c r="D768" s="216"/>
      <c r="E768" s="216"/>
      <c r="F768" s="216"/>
      <c r="G768" s="216"/>
      <c r="H768" s="216"/>
      <c r="I768" s="216"/>
      <c r="J768" s="216"/>
      <c r="K768" s="216"/>
      <c r="L768" s="216"/>
      <c r="M768" s="216"/>
      <c r="N768" s="216"/>
      <c r="O768" s="216"/>
      <c r="P768" s="216"/>
      <c r="Q768" s="216"/>
      <c r="R768" s="216"/>
      <c r="S768" s="216"/>
      <c r="T768" s="216"/>
      <c r="U768" s="216"/>
      <c r="V768" s="216"/>
      <c r="W768" s="216"/>
      <c r="X768" s="216"/>
      <c r="Y768" s="216"/>
      <c r="Z768" s="216"/>
      <c r="AA768" s="216"/>
      <c r="AB768" s="216"/>
      <c r="AC768" s="216"/>
      <c r="AD768" s="216"/>
    </row>
    <row r="769" ht="15.75" customHeight="1">
      <c r="A769" s="216"/>
      <c r="B769" s="216"/>
      <c r="C769" s="216"/>
      <c r="D769" s="216"/>
      <c r="E769" s="216"/>
      <c r="F769" s="216"/>
      <c r="G769" s="216"/>
      <c r="H769" s="216"/>
      <c r="I769" s="216"/>
      <c r="J769" s="216"/>
      <c r="K769" s="216"/>
      <c r="L769" s="216"/>
      <c r="M769" s="216"/>
      <c r="N769" s="216"/>
      <c r="O769" s="216"/>
      <c r="P769" s="216"/>
      <c r="Q769" s="216"/>
      <c r="R769" s="216"/>
      <c r="S769" s="216"/>
      <c r="T769" s="216"/>
      <c r="U769" s="216"/>
      <c r="V769" s="216"/>
      <c r="W769" s="216"/>
      <c r="X769" s="216"/>
      <c r="Y769" s="216"/>
      <c r="Z769" s="216"/>
      <c r="AA769" s="216"/>
      <c r="AB769" s="216"/>
      <c r="AC769" s="216"/>
      <c r="AD769" s="216"/>
    </row>
    <row r="770" ht="15.75" customHeight="1">
      <c r="A770" s="216"/>
      <c r="B770" s="216"/>
      <c r="C770" s="216"/>
      <c r="D770" s="216"/>
      <c r="E770" s="216"/>
      <c r="F770" s="216"/>
      <c r="G770" s="216"/>
      <c r="H770" s="216"/>
      <c r="I770" s="216"/>
      <c r="J770" s="216"/>
      <c r="K770" s="216"/>
      <c r="L770" s="216"/>
      <c r="M770" s="216"/>
      <c r="N770" s="216"/>
      <c r="O770" s="216"/>
      <c r="P770" s="216"/>
      <c r="Q770" s="216"/>
      <c r="R770" s="216"/>
      <c r="S770" s="216"/>
      <c r="T770" s="216"/>
      <c r="U770" s="216"/>
      <c r="V770" s="216"/>
      <c r="W770" s="216"/>
      <c r="X770" s="216"/>
      <c r="Y770" s="216"/>
      <c r="Z770" s="216"/>
      <c r="AA770" s="216"/>
      <c r="AB770" s="216"/>
      <c r="AC770" s="216"/>
      <c r="AD770" s="216"/>
    </row>
    <row r="771" ht="15.75" customHeight="1">
      <c r="A771" s="216"/>
      <c r="B771" s="216"/>
      <c r="C771" s="216"/>
      <c r="D771" s="216"/>
      <c r="E771" s="216"/>
      <c r="F771" s="216"/>
      <c r="G771" s="216"/>
      <c r="H771" s="216"/>
      <c r="I771" s="216"/>
      <c r="J771" s="216"/>
      <c r="K771" s="216"/>
      <c r="L771" s="216"/>
      <c r="M771" s="216"/>
      <c r="N771" s="216"/>
      <c r="O771" s="216"/>
      <c r="P771" s="216"/>
      <c r="Q771" s="216"/>
      <c r="R771" s="216"/>
      <c r="S771" s="216"/>
      <c r="T771" s="216"/>
      <c r="U771" s="216"/>
      <c r="V771" s="216"/>
      <c r="W771" s="216"/>
      <c r="X771" s="216"/>
      <c r="Y771" s="216"/>
      <c r="Z771" s="216"/>
      <c r="AA771" s="216"/>
      <c r="AB771" s="216"/>
      <c r="AC771" s="216"/>
      <c r="AD771" s="216"/>
    </row>
    <row r="772" ht="15.75" customHeight="1">
      <c r="A772" s="216"/>
      <c r="B772" s="216"/>
      <c r="C772" s="216"/>
      <c r="D772" s="216"/>
      <c r="E772" s="216"/>
      <c r="F772" s="216"/>
      <c r="G772" s="216"/>
      <c r="H772" s="216"/>
      <c r="I772" s="216"/>
      <c r="J772" s="216"/>
      <c r="K772" s="216"/>
      <c r="L772" s="216"/>
      <c r="M772" s="216"/>
      <c r="N772" s="216"/>
      <c r="O772" s="216"/>
      <c r="P772" s="216"/>
      <c r="Q772" s="216"/>
      <c r="R772" s="216"/>
      <c r="S772" s="216"/>
      <c r="T772" s="216"/>
      <c r="U772" s="216"/>
      <c r="V772" s="216"/>
      <c r="W772" s="216"/>
      <c r="X772" s="216"/>
      <c r="Y772" s="216"/>
      <c r="Z772" s="216"/>
      <c r="AA772" s="216"/>
      <c r="AB772" s="216"/>
      <c r="AC772" s="216"/>
      <c r="AD772" s="216"/>
    </row>
    <row r="773" ht="15.75" customHeight="1">
      <c r="A773" s="216"/>
      <c r="B773" s="216"/>
      <c r="C773" s="216"/>
      <c r="D773" s="216"/>
      <c r="E773" s="216"/>
      <c r="F773" s="216"/>
      <c r="G773" s="216"/>
      <c r="H773" s="216"/>
      <c r="I773" s="216"/>
      <c r="J773" s="216"/>
      <c r="K773" s="216"/>
      <c r="L773" s="216"/>
      <c r="M773" s="216"/>
      <c r="N773" s="216"/>
      <c r="O773" s="216"/>
      <c r="P773" s="216"/>
      <c r="Q773" s="216"/>
      <c r="R773" s="216"/>
      <c r="S773" s="216"/>
      <c r="T773" s="216"/>
      <c r="U773" s="216"/>
      <c r="V773" s="216"/>
      <c r="W773" s="216"/>
      <c r="X773" s="216"/>
      <c r="Y773" s="216"/>
      <c r="Z773" s="216"/>
      <c r="AA773" s="216"/>
      <c r="AB773" s="216"/>
      <c r="AC773" s="216"/>
      <c r="AD773" s="216"/>
    </row>
    <row r="774" ht="15.75" customHeight="1">
      <c r="A774" s="216"/>
      <c r="B774" s="216"/>
      <c r="C774" s="216"/>
      <c r="D774" s="216"/>
      <c r="E774" s="216"/>
      <c r="F774" s="216"/>
      <c r="G774" s="216"/>
      <c r="H774" s="216"/>
      <c r="I774" s="216"/>
      <c r="J774" s="216"/>
      <c r="K774" s="216"/>
      <c r="L774" s="216"/>
      <c r="M774" s="216"/>
      <c r="N774" s="216"/>
      <c r="O774" s="216"/>
      <c r="P774" s="216"/>
      <c r="Q774" s="216"/>
      <c r="R774" s="216"/>
      <c r="S774" s="216"/>
      <c r="T774" s="216"/>
      <c r="U774" s="216"/>
      <c r="V774" s="216"/>
      <c r="W774" s="216"/>
      <c r="X774" s="216"/>
      <c r="Y774" s="216"/>
      <c r="Z774" s="216"/>
      <c r="AA774" s="216"/>
      <c r="AB774" s="216"/>
      <c r="AC774" s="216"/>
      <c r="AD774" s="216"/>
    </row>
    <row r="775" ht="15.75" customHeight="1">
      <c r="A775" s="216"/>
      <c r="B775" s="216"/>
      <c r="C775" s="216"/>
      <c r="D775" s="216"/>
      <c r="E775" s="216"/>
      <c r="F775" s="216"/>
      <c r="G775" s="216"/>
      <c r="H775" s="216"/>
      <c r="I775" s="216"/>
      <c r="J775" s="216"/>
      <c r="K775" s="216"/>
      <c r="L775" s="216"/>
      <c r="M775" s="216"/>
      <c r="N775" s="216"/>
      <c r="O775" s="216"/>
      <c r="P775" s="216"/>
      <c r="Q775" s="216"/>
      <c r="R775" s="216"/>
      <c r="S775" s="216"/>
      <c r="T775" s="216"/>
      <c r="U775" s="216"/>
      <c r="V775" s="216"/>
      <c r="W775" s="216"/>
      <c r="X775" s="216"/>
      <c r="Y775" s="216"/>
      <c r="Z775" s="216"/>
      <c r="AA775" s="216"/>
      <c r="AB775" s="216"/>
      <c r="AC775" s="216"/>
      <c r="AD775" s="216"/>
    </row>
    <row r="776" ht="15.75" customHeight="1">
      <c r="A776" s="216"/>
      <c r="B776" s="216"/>
      <c r="C776" s="216"/>
      <c r="D776" s="216"/>
      <c r="E776" s="216"/>
      <c r="F776" s="216"/>
      <c r="G776" s="216"/>
      <c r="H776" s="216"/>
      <c r="I776" s="216"/>
      <c r="J776" s="216"/>
      <c r="K776" s="216"/>
      <c r="L776" s="216"/>
      <c r="M776" s="216"/>
      <c r="N776" s="216"/>
      <c r="O776" s="216"/>
      <c r="P776" s="216"/>
      <c r="Q776" s="216"/>
      <c r="R776" s="216"/>
      <c r="S776" s="216"/>
      <c r="T776" s="216"/>
      <c r="U776" s="216"/>
      <c r="V776" s="216"/>
      <c r="W776" s="216"/>
      <c r="X776" s="216"/>
      <c r="Y776" s="216"/>
      <c r="Z776" s="216"/>
      <c r="AA776" s="216"/>
      <c r="AB776" s="216"/>
      <c r="AC776" s="216"/>
      <c r="AD776" s="216"/>
    </row>
    <row r="777" ht="15.75" customHeight="1">
      <c r="A777" s="216"/>
      <c r="B777" s="216"/>
      <c r="C777" s="216"/>
      <c r="D777" s="216"/>
      <c r="E777" s="216"/>
      <c r="F777" s="216"/>
      <c r="G777" s="216"/>
      <c r="H777" s="216"/>
      <c r="I777" s="216"/>
      <c r="J777" s="216"/>
      <c r="K777" s="216"/>
      <c r="L777" s="216"/>
      <c r="M777" s="216"/>
      <c r="N777" s="216"/>
      <c r="O777" s="216"/>
      <c r="P777" s="216"/>
      <c r="Q777" s="216"/>
      <c r="R777" s="216"/>
      <c r="S777" s="216"/>
      <c r="T777" s="216"/>
      <c r="U777" s="216"/>
      <c r="V777" s="216"/>
      <c r="W777" s="216"/>
      <c r="X777" s="216"/>
      <c r="Y777" s="216"/>
      <c r="Z777" s="216"/>
      <c r="AA777" s="216"/>
      <c r="AB777" s="216"/>
      <c r="AC777" s="216"/>
      <c r="AD777" s="216"/>
    </row>
    <row r="778" ht="15.75" customHeight="1">
      <c r="A778" s="216"/>
      <c r="B778" s="216"/>
      <c r="C778" s="216"/>
      <c r="D778" s="216"/>
      <c r="E778" s="216"/>
      <c r="F778" s="216"/>
      <c r="G778" s="216"/>
      <c r="H778" s="216"/>
      <c r="I778" s="216"/>
      <c r="J778" s="216"/>
      <c r="K778" s="216"/>
      <c r="L778" s="216"/>
      <c r="M778" s="216"/>
      <c r="N778" s="216"/>
      <c r="O778" s="216"/>
      <c r="P778" s="216"/>
      <c r="Q778" s="216"/>
      <c r="R778" s="216"/>
      <c r="S778" s="216"/>
      <c r="T778" s="216"/>
      <c r="U778" s="216"/>
      <c r="V778" s="216"/>
      <c r="W778" s="216"/>
      <c r="X778" s="216"/>
      <c r="Y778" s="216"/>
      <c r="Z778" s="216"/>
      <c r="AA778" s="216"/>
      <c r="AB778" s="216"/>
      <c r="AC778" s="216"/>
      <c r="AD778" s="216"/>
    </row>
    <row r="779" ht="15.75" customHeight="1">
      <c r="A779" s="216"/>
      <c r="B779" s="216"/>
      <c r="C779" s="216"/>
      <c r="D779" s="216"/>
      <c r="E779" s="216"/>
      <c r="F779" s="216"/>
      <c r="G779" s="216"/>
      <c r="H779" s="216"/>
      <c r="I779" s="216"/>
      <c r="J779" s="216"/>
      <c r="K779" s="216"/>
      <c r="L779" s="216"/>
      <c r="M779" s="216"/>
      <c r="N779" s="216"/>
      <c r="O779" s="216"/>
      <c r="P779" s="216"/>
      <c r="Q779" s="216"/>
      <c r="R779" s="216"/>
      <c r="S779" s="216"/>
      <c r="T779" s="216"/>
      <c r="U779" s="216"/>
      <c r="V779" s="216"/>
      <c r="W779" s="216"/>
      <c r="X779" s="216"/>
      <c r="Y779" s="216"/>
      <c r="Z779" s="216"/>
      <c r="AA779" s="216"/>
      <c r="AB779" s="216"/>
      <c r="AC779" s="216"/>
      <c r="AD779" s="216"/>
    </row>
    <row r="780" ht="15.75" customHeight="1">
      <c r="A780" s="216"/>
      <c r="B780" s="216"/>
      <c r="C780" s="216"/>
      <c r="D780" s="216"/>
      <c r="E780" s="216"/>
      <c r="F780" s="216"/>
      <c r="G780" s="216"/>
      <c r="H780" s="216"/>
      <c r="I780" s="216"/>
      <c r="J780" s="216"/>
      <c r="K780" s="216"/>
      <c r="L780" s="216"/>
      <c r="M780" s="216"/>
      <c r="N780" s="216"/>
      <c r="O780" s="216"/>
      <c r="P780" s="216"/>
      <c r="Q780" s="216"/>
      <c r="R780" s="216"/>
      <c r="S780" s="216"/>
      <c r="T780" s="216"/>
      <c r="U780" s="216"/>
      <c r="V780" s="216"/>
      <c r="W780" s="216"/>
      <c r="X780" s="216"/>
      <c r="Y780" s="216"/>
      <c r="Z780" s="216"/>
      <c r="AA780" s="216"/>
      <c r="AB780" s="216"/>
      <c r="AC780" s="216"/>
      <c r="AD780" s="216"/>
    </row>
    <row r="781" ht="15.75" customHeight="1">
      <c r="A781" s="216"/>
      <c r="B781" s="216"/>
      <c r="C781" s="216"/>
      <c r="D781" s="216"/>
      <c r="E781" s="216"/>
      <c r="F781" s="216"/>
      <c r="G781" s="216"/>
      <c r="H781" s="216"/>
      <c r="I781" s="216"/>
      <c r="J781" s="216"/>
      <c r="K781" s="216"/>
      <c r="L781" s="216"/>
      <c r="M781" s="216"/>
      <c r="N781" s="216"/>
      <c r="O781" s="216"/>
      <c r="P781" s="216"/>
      <c r="Q781" s="216"/>
      <c r="R781" s="216"/>
      <c r="S781" s="216"/>
      <c r="T781" s="216"/>
      <c r="U781" s="216"/>
      <c r="V781" s="216"/>
      <c r="W781" s="216"/>
      <c r="X781" s="216"/>
      <c r="Y781" s="216"/>
      <c r="Z781" s="216"/>
      <c r="AA781" s="216"/>
      <c r="AB781" s="216"/>
      <c r="AC781" s="216"/>
      <c r="AD781" s="216"/>
    </row>
    <row r="782" ht="15.75" customHeight="1">
      <c r="A782" s="216"/>
      <c r="B782" s="216"/>
      <c r="C782" s="216"/>
      <c r="D782" s="216"/>
      <c r="E782" s="216"/>
      <c r="F782" s="216"/>
      <c r="G782" s="216"/>
      <c r="H782" s="216"/>
      <c r="I782" s="216"/>
      <c r="J782" s="216"/>
      <c r="K782" s="216"/>
      <c r="L782" s="216"/>
      <c r="M782" s="216"/>
      <c r="N782" s="216"/>
      <c r="O782" s="216"/>
      <c r="P782" s="216"/>
      <c r="Q782" s="216"/>
      <c r="R782" s="216"/>
      <c r="S782" s="216"/>
      <c r="T782" s="216"/>
      <c r="U782" s="216"/>
      <c r="V782" s="216"/>
      <c r="W782" s="216"/>
      <c r="X782" s="216"/>
      <c r="Y782" s="216"/>
      <c r="Z782" s="216"/>
      <c r="AA782" s="216"/>
      <c r="AB782" s="216"/>
      <c r="AC782" s="216"/>
      <c r="AD782" s="216"/>
    </row>
    <row r="783" ht="15.75" customHeight="1">
      <c r="A783" s="216"/>
      <c r="B783" s="216"/>
      <c r="C783" s="216"/>
      <c r="D783" s="216"/>
      <c r="E783" s="216"/>
      <c r="F783" s="216"/>
      <c r="G783" s="216"/>
      <c r="H783" s="216"/>
      <c r="I783" s="216"/>
      <c r="J783" s="216"/>
      <c r="K783" s="216"/>
      <c r="L783" s="216"/>
      <c r="M783" s="216"/>
      <c r="N783" s="216"/>
      <c r="O783" s="216"/>
      <c r="P783" s="216"/>
      <c r="Q783" s="216"/>
      <c r="R783" s="216"/>
      <c r="S783" s="216"/>
      <c r="T783" s="216"/>
      <c r="U783" s="216"/>
      <c r="V783" s="216"/>
      <c r="W783" s="216"/>
      <c r="X783" s="216"/>
      <c r="Y783" s="216"/>
      <c r="Z783" s="216"/>
      <c r="AA783" s="216"/>
      <c r="AB783" s="216"/>
      <c r="AC783" s="216"/>
      <c r="AD783" s="216"/>
    </row>
    <row r="784" ht="15.75" customHeight="1">
      <c r="A784" s="216"/>
      <c r="B784" s="216"/>
      <c r="C784" s="216"/>
      <c r="D784" s="216"/>
      <c r="E784" s="216"/>
      <c r="F784" s="216"/>
      <c r="G784" s="216"/>
      <c r="H784" s="216"/>
      <c r="I784" s="216"/>
      <c r="J784" s="216"/>
      <c r="K784" s="216"/>
      <c r="L784" s="216"/>
      <c r="M784" s="216"/>
      <c r="N784" s="216"/>
      <c r="O784" s="216"/>
      <c r="P784" s="216"/>
      <c r="Q784" s="216"/>
      <c r="R784" s="216"/>
      <c r="S784" s="216"/>
      <c r="T784" s="216"/>
      <c r="U784" s="216"/>
      <c r="V784" s="216"/>
      <c r="W784" s="216"/>
      <c r="X784" s="216"/>
      <c r="Y784" s="216"/>
      <c r="Z784" s="216"/>
      <c r="AA784" s="216"/>
      <c r="AB784" s="216"/>
      <c r="AC784" s="216"/>
      <c r="AD784" s="216"/>
    </row>
    <row r="785" ht="15.75" customHeight="1">
      <c r="A785" s="216"/>
      <c r="B785" s="216"/>
      <c r="C785" s="216"/>
      <c r="D785" s="216"/>
      <c r="E785" s="216"/>
      <c r="F785" s="216"/>
      <c r="G785" s="216"/>
      <c r="H785" s="216"/>
      <c r="I785" s="216"/>
      <c r="J785" s="216"/>
      <c r="K785" s="216"/>
      <c r="L785" s="216"/>
      <c r="M785" s="216"/>
      <c r="N785" s="216"/>
      <c r="O785" s="216"/>
      <c r="P785" s="216"/>
      <c r="Q785" s="216"/>
      <c r="R785" s="216"/>
      <c r="S785" s="216"/>
      <c r="T785" s="216"/>
      <c r="U785" s="216"/>
      <c r="V785" s="216"/>
      <c r="W785" s="216"/>
      <c r="X785" s="216"/>
      <c r="Y785" s="216"/>
      <c r="Z785" s="216"/>
      <c r="AA785" s="216"/>
      <c r="AB785" s="216"/>
      <c r="AC785" s="216"/>
      <c r="AD785" s="216"/>
    </row>
    <row r="786" ht="15.75" customHeight="1">
      <c r="A786" s="216"/>
      <c r="B786" s="216"/>
      <c r="C786" s="216"/>
      <c r="D786" s="216"/>
      <c r="E786" s="216"/>
      <c r="F786" s="216"/>
      <c r="G786" s="216"/>
      <c r="H786" s="216"/>
      <c r="I786" s="216"/>
      <c r="J786" s="216"/>
      <c r="K786" s="216"/>
      <c r="L786" s="216"/>
      <c r="M786" s="216"/>
      <c r="N786" s="216"/>
      <c r="O786" s="216"/>
      <c r="P786" s="216"/>
      <c r="Q786" s="216"/>
      <c r="R786" s="216"/>
      <c r="S786" s="216"/>
      <c r="T786" s="216"/>
      <c r="U786" s="216"/>
      <c r="V786" s="216"/>
      <c r="W786" s="216"/>
      <c r="X786" s="216"/>
      <c r="Y786" s="216"/>
      <c r="Z786" s="216"/>
      <c r="AA786" s="216"/>
      <c r="AB786" s="216"/>
      <c r="AC786" s="216"/>
      <c r="AD786" s="216"/>
    </row>
    <row r="787" ht="15.75" customHeight="1">
      <c r="A787" s="216"/>
      <c r="B787" s="216"/>
      <c r="C787" s="216"/>
      <c r="D787" s="216"/>
      <c r="E787" s="216"/>
      <c r="F787" s="216"/>
      <c r="G787" s="216"/>
      <c r="H787" s="216"/>
      <c r="I787" s="216"/>
      <c r="J787" s="216"/>
      <c r="K787" s="216"/>
      <c r="L787" s="216"/>
      <c r="M787" s="216"/>
      <c r="N787" s="216"/>
      <c r="O787" s="216"/>
      <c r="P787" s="216"/>
      <c r="Q787" s="216"/>
      <c r="R787" s="216"/>
      <c r="S787" s="216"/>
      <c r="T787" s="216"/>
      <c r="U787" s="216"/>
      <c r="V787" s="216"/>
      <c r="W787" s="216"/>
      <c r="X787" s="216"/>
      <c r="Y787" s="216"/>
      <c r="Z787" s="216"/>
      <c r="AA787" s="216"/>
      <c r="AB787" s="216"/>
      <c r="AC787" s="216"/>
      <c r="AD787" s="216"/>
    </row>
    <row r="788" ht="15.75" customHeight="1">
      <c r="A788" s="216"/>
      <c r="B788" s="216"/>
      <c r="C788" s="216"/>
      <c r="D788" s="216"/>
      <c r="E788" s="216"/>
      <c r="F788" s="216"/>
      <c r="G788" s="216"/>
      <c r="H788" s="216"/>
      <c r="I788" s="216"/>
      <c r="J788" s="216"/>
      <c r="K788" s="216"/>
      <c r="L788" s="216"/>
      <c r="M788" s="216"/>
      <c r="N788" s="216"/>
      <c r="O788" s="216"/>
      <c r="P788" s="216"/>
      <c r="Q788" s="216"/>
      <c r="R788" s="216"/>
      <c r="S788" s="216"/>
      <c r="T788" s="216"/>
      <c r="U788" s="216"/>
      <c r="V788" s="216"/>
      <c r="W788" s="216"/>
      <c r="X788" s="216"/>
      <c r="Y788" s="216"/>
      <c r="Z788" s="216"/>
      <c r="AA788" s="216"/>
      <c r="AB788" s="216"/>
      <c r="AC788" s="216"/>
      <c r="AD788" s="216"/>
    </row>
    <row r="789" ht="15.75" customHeight="1">
      <c r="A789" s="216"/>
      <c r="B789" s="216"/>
      <c r="C789" s="216"/>
      <c r="D789" s="216"/>
      <c r="E789" s="216"/>
      <c r="F789" s="216"/>
      <c r="G789" s="216"/>
      <c r="H789" s="216"/>
      <c r="I789" s="216"/>
      <c r="J789" s="216"/>
      <c r="K789" s="216"/>
      <c r="L789" s="216"/>
      <c r="M789" s="216"/>
      <c r="N789" s="216"/>
      <c r="O789" s="216"/>
      <c r="P789" s="216"/>
      <c r="Q789" s="216"/>
      <c r="R789" s="216"/>
      <c r="S789" s="216"/>
      <c r="T789" s="216"/>
      <c r="U789" s="216"/>
      <c r="V789" s="216"/>
      <c r="W789" s="216"/>
      <c r="X789" s="216"/>
      <c r="Y789" s="216"/>
      <c r="Z789" s="216"/>
      <c r="AA789" s="216"/>
      <c r="AB789" s="216"/>
      <c r="AC789" s="216"/>
      <c r="AD789" s="216"/>
    </row>
    <row r="790" ht="15.75" customHeight="1">
      <c r="A790" s="216"/>
      <c r="B790" s="216"/>
      <c r="C790" s="216"/>
      <c r="D790" s="216"/>
      <c r="E790" s="216"/>
      <c r="F790" s="216"/>
      <c r="G790" s="216"/>
      <c r="H790" s="216"/>
      <c r="I790" s="216"/>
      <c r="J790" s="216"/>
      <c r="K790" s="216"/>
      <c r="L790" s="216"/>
      <c r="M790" s="216"/>
      <c r="N790" s="216"/>
      <c r="O790" s="216"/>
      <c r="P790" s="216"/>
      <c r="Q790" s="216"/>
      <c r="R790" s="216"/>
      <c r="S790" s="216"/>
      <c r="T790" s="216"/>
      <c r="U790" s="216"/>
      <c r="V790" s="216"/>
      <c r="W790" s="216"/>
      <c r="X790" s="216"/>
      <c r="Y790" s="216"/>
      <c r="Z790" s="216"/>
      <c r="AA790" s="216"/>
      <c r="AB790" s="216"/>
      <c r="AC790" s="216"/>
      <c r="AD790" s="216"/>
    </row>
    <row r="791" ht="15.75" customHeight="1">
      <c r="A791" s="216"/>
      <c r="B791" s="216"/>
      <c r="C791" s="216"/>
      <c r="D791" s="216"/>
      <c r="E791" s="216"/>
      <c r="F791" s="216"/>
      <c r="G791" s="216"/>
      <c r="H791" s="216"/>
      <c r="I791" s="216"/>
      <c r="J791" s="216"/>
      <c r="K791" s="216"/>
      <c r="L791" s="216"/>
      <c r="M791" s="216"/>
      <c r="N791" s="216"/>
      <c r="O791" s="216"/>
      <c r="P791" s="216"/>
      <c r="Q791" s="216"/>
      <c r="R791" s="216"/>
      <c r="S791" s="216"/>
      <c r="T791" s="216"/>
      <c r="U791" s="216"/>
      <c r="V791" s="216"/>
      <c r="W791" s="216"/>
      <c r="X791" s="216"/>
      <c r="Y791" s="216"/>
      <c r="Z791" s="216"/>
      <c r="AA791" s="216"/>
      <c r="AB791" s="216"/>
      <c r="AC791" s="216"/>
      <c r="AD791" s="216"/>
    </row>
    <row r="792" ht="15.75" customHeight="1">
      <c r="A792" s="216"/>
      <c r="B792" s="216"/>
      <c r="C792" s="216"/>
      <c r="D792" s="216"/>
      <c r="E792" s="216"/>
      <c r="F792" s="216"/>
      <c r="G792" s="216"/>
      <c r="H792" s="216"/>
      <c r="I792" s="216"/>
      <c r="J792" s="216"/>
      <c r="K792" s="216"/>
      <c r="L792" s="216"/>
      <c r="M792" s="216"/>
      <c r="N792" s="216"/>
      <c r="O792" s="216"/>
      <c r="P792" s="216"/>
      <c r="Q792" s="216"/>
      <c r="R792" s="216"/>
      <c r="S792" s="216"/>
      <c r="T792" s="216"/>
      <c r="U792" s="216"/>
      <c r="V792" s="216"/>
      <c r="W792" s="216"/>
      <c r="X792" s="216"/>
      <c r="Y792" s="216"/>
      <c r="Z792" s="216"/>
      <c r="AA792" s="216"/>
      <c r="AB792" s="216"/>
      <c r="AC792" s="216"/>
      <c r="AD792" s="216"/>
    </row>
    <row r="793" ht="15.75" customHeight="1">
      <c r="A793" s="216"/>
      <c r="B793" s="216"/>
      <c r="C793" s="216"/>
      <c r="D793" s="216"/>
      <c r="E793" s="216"/>
      <c r="F793" s="216"/>
      <c r="G793" s="216"/>
      <c r="H793" s="216"/>
      <c r="I793" s="216"/>
      <c r="J793" s="216"/>
      <c r="K793" s="216"/>
      <c r="L793" s="216"/>
      <c r="M793" s="216"/>
      <c r="N793" s="216"/>
      <c r="O793" s="216"/>
      <c r="P793" s="216"/>
      <c r="Q793" s="216"/>
      <c r="R793" s="216"/>
      <c r="S793" s="216"/>
      <c r="T793" s="216"/>
      <c r="U793" s="216"/>
      <c r="V793" s="216"/>
      <c r="W793" s="216"/>
      <c r="X793" s="216"/>
      <c r="Y793" s="216"/>
      <c r="Z793" s="216"/>
      <c r="AA793" s="216"/>
      <c r="AB793" s="216"/>
      <c r="AC793" s="216"/>
      <c r="AD793" s="216"/>
    </row>
    <row r="794" ht="15.75" customHeight="1">
      <c r="A794" s="216"/>
      <c r="B794" s="216"/>
      <c r="C794" s="216"/>
      <c r="D794" s="216"/>
      <c r="E794" s="216"/>
      <c r="F794" s="216"/>
      <c r="G794" s="216"/>
      <c r="H794" s="216"/>
      <c r="I794" s="216"/>
      <c r="J794" s="216"/>
      <c r="K794" s="216"/>
      <c r="L794" s="216"/>
      <c r="M794" s="216"/>
      <c r="N794" s="216"/>
      <c r="O794" s="216"/>
      <c r="P794" s="216"/>
      <c r="Q794" s="216"/>
      <c r="R794" s="216"/>
      <c r="S794" s="216"/>
      <c r="T794" s="216"/>
      <c r="U794" s="216"/>
      <c r="V794" s="216"/>
      <c r="W794" s="216"/>
      <c r="X794" s="216"/>
      <c r="Y794" s="216"/>
      <c r="Z794" s="216"/>
      <c r="AA794" s="216"/>
      <c r="AB794" s="216"/>
      <c r="AC794" s="216"/>
      <c r="AD794" s="216"/>
    </row>
    <row r="795" ht="15.75" customHeight="1">
      <c r="A795" s="216"/>
      <c r="B795" s="216"/>
      <c r="C795" s="216"/>
      <c r="D795" s="216"/>
      <c r="E795" s="216"/>
      <c r="F795" s="216"/>
      <c r="G795" s="216"/>
      <c r="H795" s="216"/>
      <c r="I795" s="216"/>
      <c r="J795" s="216"/>
      <c r="K795" s="216"/>
      <c r="L795" s="216"/>
      <c r="M795" s="216"/>
      <c r="N795" s="216"/>
      <c r="O795" s="216"/>
      <c r="P795" s="216"/>
      <c r="Q795" s="216"/>
      <c r="R795" s="216"/>
      <c r="S795" s="216"/>
      <c r="T795" s="216"/>
      <c r="U795" s="216"/>
      <c r="V795" s="216"/>
      <c r="W795" s="216"/>
      <c r="X795" s="216"/>
      <c r="Y795" s="216"/>
      <c r="Z795" s="216"/>
      <c r="AA795" s="216"/>
      <c r="AB795" s="216"/>
      <c r="AC795" s="216"/>
      <c r="AD795" s="216"/>
    </row>
    <row r="796" ht="15.75" customHeight="1">
      <c r="A796" s="216"/>
      <c r="B796" s="216"/>
      <c r="C796" s="216"/>
      <c r="D796" s="216"/>
      <c r="E796" s="216"/>
      <c r="F796" s="216"/>
      <c r="G796" s="216"/>
      <c r="H796" s="216"/>
      <c r="I796" s="216"/>
      <c r="J796" s="216"/>
      <c r="K796" s="216"/>
      <c r="L796" s="216"/>
      <c r="M796" s="216"/>
      <c r="N796" s="216"/>
      <c r="O796" s="216"/>
      <c r="P796" s="216"/>
      <c r="Q796" s="216"/>
      <c r="R796" s="216"/>
      <c r="S796" s="216"/>
      <c r="T796" s="216"/>
      <c r="U796" s="216"/>
      <c r="V796" s="216"/>
      <c r="W796" s="216"/>
      <c r="X796" s="216"/>
      <c r="Y796" s="216"/>
      <c r="Z796" s="216"/>
      <c r="AA796" s="216"/>
      <c r="AB796" s="216"/>
      <c r="AC796" s="216"/>
      <c r="AD796" s="216"/>
    </row>
    <row r="797" ht="15.75" customHeight="1">
      <c r="A797" s="216"/>
      <c r="B797" s="216"/>
      <c r="C797" s="216"/>
      <c r="D797" s="216"/>
      <c r="E797" s="216"/>
      <c r="F797" s="216"/>
      <c r="G797" s="216"/>
      <c r="H797" s="216"/>
      <c r="I797" s="216"/>
      <c r="J797" s="216"/>
      <c r="K797" s="216"/>
      <c r="L797" s="216"/>
      <c r="M797" s="216"/>
      <c r="N797" s="216"/>
      <c r="O797" s="216"/>
      <c r="P797" s="216"/>
      <c r="Q797" s="216"/>
      <c r="R797" s="216"/>
      <c r="S797" s="216"/>
      <c r="T797" s="216"/>
      <c r="U797" s="216"/>
      <c r="V797" s="216"/>
      <c r="W797" s="216"/>
      <c r="X797" s="216"/>
      <c r="Y797" s="216"/>
      <c r="Z797" s="216"/>
      <c r="AA797" s="216"/>
      <c r="AB797" s="216"/>
      <c r="AC797" s="216"/>
      <c r="AD797" s="216"/>
    </row>
    <row r="798" ht="15.75" customHeight="1">
      <c r="A798" s="216"/>
      <c r="B798" s="216"/>
      <c r="C798" s="216"/>
      <c r="D798" s="216"/>
      <c r="E798" s="216"/>
      <c r="F798" s="216"/>
      <c r="G798" s="216"/>
      <c r="H798" s="216"/>
      <c r="I798" s="216"/>
      <c r="J798" s="216"/>
      <c r="K798" s="216"/>
      <c r="L798" s="216"/>
      <c r="M798" s="216"/>
      <c r="N798" s="216"/>
      <c r="O798" s="216"/>
      <c r="P798" s="216"/>
      <c r="Q798" s="216"/>
      <c r="R798" s="216"/>
      <c r="S798" s="216"/>
      <c r="T798" s="216"/>
      <c r="U798" s="216"/>
      <c r="V798" s="216"/>
      <c r="W798" s="216"/>
      <c r="X798" s="216"/>
      <c r="Y798" s="216"/>
      <c r="Z798" s="216"/>
      <c r="AA798" s="216"/>
      <c r="AB798" s="216"/>
      <c r="AC798" s="216"/>
      <c r="AD798" s="216"/>
    </row>
    <row r="799" ht="15.75" customHeight="1">
      <c r="A799" s="216"/>
      <c r="B799" s="216"/>
      <c r="C799" s="216"/>
      <c r="D799" s="216"/>
      <c r="E799" s="216"/>
      <c r="F799" s="216"/>
      <c r="G799" s="216"/>
      <c r="H799" s="216"/>
      <c r="I799" s="216"/>
      <c r="J799" s="216"/>
      <c r="K799" s="216"/>
      <c r="L799" s="216"/>
      <c r="M799" s="216"/>
      <c r="N799" s="216"/>
      <c r="O799" s="216"/>
      <c r="P799" s="216"/>
      <c r="Q799" s="216"/>
      <c r="R799" s="216"/>
      <c r="S799" s="216"/>
      <c r="T799" s="216"/>
      <c r="U799" s="216"/>
      <c r="V799" s="216"/>
      <c r="W799" s="216"/>
      <c r="X799" s="216"/>
      <c r="Y799" s="216"/>
      <c r="Z799" s="216"/>
      <c r="AA799" s="216"/>
      <c r="AB799" s="216"/>
      <c r="AC799" s="216"/>
      <c r="AD799" s="216"/>
    </row>
    <row r="800" ht="15.75" customHeight="1">
      <c r="A800" s="216"/>
      <c r="B800" s="216"/>
      <c r="C800" s="216"/>
      <c r="D800" s="216"/>
      <c r="E800" s="216"/>
      <c r="F800" s="216"/>
      <c r="G800" s="216"/>
      <c r="H800" s="216"/>
      <c r="I800" s="216"/>
      <c r="J800" s="216"/>
      <c r="K800" s="216"/>
      <c r="L800" s="216"/>
      <c r="M800" s="216"/>
      <c r="N800" s="216"/>
      <c r="O800" s="216"/>
      <c r="P800" s="216"/>
      <c r="Q800" s="216"/>
      <c r="R800" s="216"/>
      <c r="S800" s="216"/>
      <c r="T800" s="216"/>
      <c r="U800" s="216"/>
      <c r="V800" s="216"/>
      <c r="W800" s="216"/>
      <c r="X800" s="216"/>
      <c r="Y800" s="216"/>
      <c r="Z800" s="216"/>
      <c r="AA800" s="216"/>
      <c r="AB800" s="216"/>
      <c r="AC800" s="216"/>
      <c r="AD800" s="216"/>
    </row>
    <row r="801" ht="15.75" customHeight="1">
      <c r="A801" s="216"/>
      <c r="B801" s="216"/>
      <c r="C801" s="216"/>
      <c r="D801" s="216"/>
      <c r="E801" s="216"/>
      <c r="F801" s="216"/>
      <c r="G801" s="216"/>
      <c r="H801" s="216"/>
      <c r="I801" s="216"/>
      <c r="J801" s="216"/>
      <c r="K801" s="216"/>
      <c r="L801" s="216"/>
      <c r="M801" s="216"/>
      <c r="N801" s="216"/>
      <c r="O801" s="216"/>
      <c r="P801" s="216"/>
      <c r="Q801" s="216"/>
      <c r="R801" s="216"/>
      <c r="S801" s="216"/>
      <c r="T801" s="216"/>
      <c r="U801" s="216"/>
      <c r="V801" s="216"/>
      <c r="W801" s="216"/>
      <c r="X801" s="216"/>
      <c r="Y801" s="216"/>
      <c r="Z801" s="216"/>
      <c r="AA801" s="216"/>
      <c r="AB801" s="216"/>
      <c r="AC801" s="216"/>
      <c r="AD801" s="216"/>
    </row>
    <row r="802" ht="15.75" customHeight="1">
      <c r="A802" s="216"/>
      <c r="B802" s="216"/>
      <c r="C802" s="216"/>
      <c r="D802" s="216"/>
      <c r="E802" s="216"/>
      <c r="F802" s="216"/>
      <c r="G802" s="216"/>
      <c r="H802" s="216"/>
      <c r="I802" s="216"/>
      <c r="J802" s="216"/>
      <c r="K802" s="216"/>
      <c r="L802" s="216"/>
      <c r="M802" s="216"/>
      <c r="N802" s="216"/>
      <c r="O802" s="216"/>
      <c r="P802" s="216"/>
      <c r="Q802" s="216"/>
      <c r="R802" s="216"/>
      <c r="S802" s="216"/>
      <c r="T802" s="216"/>
      <c r="U802" s="216"/>
      <c r="V802" s="216"/>
      <c r="W802" s="216"/>
      <c r="X802" s="216"/>
      <c r="Y802" s="216"/>
      <c r="Z802" s="216"/>
      <c r="AA802" s="216"/>
      <c r="AB802" s="216"/>
      <c r="AC802" s="216"/>
      <c r="AD802" s="216"/>
    </row>
    <row r="803" ht="15.75" customHeight="1">
      <c r="A803" s="216"/>
      <c r="B803" s="216"/>
      <c r="C803" s="216"/>
      <c r="D803" s="216"/>
      <c r="E803" s="216"/>
      <c r="F803" s="216"/>
      <c r="G803" s="216"/>
      <c r="H803" s="216"/>
      <c r="I803" s="216"/>
      <c r="J803" s="216"/>
      <c r="K803" s="216"/>
      <c r="L803" s="216"/>
      <c r="M803" s="216"/>
      <c r="N803" s="216"/>
      <c r="O803" s="216"/>
      <c r="P803" s="216"/>
      <c r="Q803" s="216"/>
      <c r="R803" s="216"/>
      <c r="S803" s="216"/>
      <c r="T803" s="216"/>
      <c r="U803" s="216"/>
      <c r="V803" s="216"/>
      <c r="W803" s="216"/>
      <c r="X803" s="216"/>
      <c r="Y803" s="216"/>
      <c r="Z803" s="216"/>
      <c r="AA803" s="216"/>
      <c r="AB803" s="216"/>
      <c r="AC803" s="216"/>
      <c r="AD803" s="216"/>
    </row>
    <row r="804" ht="15.75" customHeight="1">
      <c r="A804" s="216"/>
      <c r="B804" s="216"/>
      <c r="C804" s="216"/>
      <c r="D804" s="216"/>
      <c r="E804" s="216"/>
      <c r="F804" s="216"/>
      <c r="G804" s="216"/>
      <c r="H804" s="216"/>
      <c r="I804" s="216"/>
      <c r="J804" s="216"/>
      <c r="K804" s="216"/>
      <c r="L804" s="216"/>
      <c r="M804" s="216"/>
      <c r="N804" s="216"/>
      <c r="O804" s="216"/>
      <c r="P804" s="216"/>
      <c r="Q804" s="216"/>
      <c r="R804" s="216"/>
      <c r="S804" s="216"/>
      <c r="T804" s="216"/>
      <c r="U804" s="216"/>
      <c r="V804" s="216"/>
      <c r="W804" s="216"/>
      <c r="X804" s="216"/>
      <c r="Y804" s="216"/>
      <c r="Z804" s="216"/>
      <c r="AA804" s="216"/>
      <c r="AB804" s="216"/>
      <c r="AC804" s="216"/>
      <c r="AD804" s="216"/>
    </row>
    <row r="805" ht="15.75" customHeight="1">
      <c r="A805" s="216"/>
      <c r="B805" s="216"/>
      <c r="C805" s="216"/>
      <c r="D805" s="216"/>
      <c r="E805" s="216"/>
      <c r="F805" s="216"/>
      <c r="G805" s="216"/>
      <c r="H805" s="216"/>
      <c r="I805" s="216"/>
      <c r="J805" s="216"/>
      <c r="K805" s="216"/>
      <c r="L805" s="216"/>
      <c r="M805" s="216"/>
      <c r="N805" s="216"/>
      <c r="O805" s="216"/>
      <c r="P805" s="216"/>
      <c r="Q805" s="216"/>
      <c r="R805" s="216"/>
      <c r="S805" s="216"/>
      <c r="T805" s="216"/>
      <c r="U805" s="216"/>
      <c r="V805" s="216"/>
      <c r="W805" s="216"/>
      <c r="X805" s="216"/>
      <c r="Y805" s="216"/>
      <c r="Z805" s="216"/>
      <c r="AA805" s="216"/>
      <c r="AB805" s="216"/>
      <c r="AC805" s="216"/>
      <c r="AD805" s="216"/>
    </row>
    <row r="806" ht="15.75" customHeight="1">
      <c r="A806" s="216"/>
      <c r="B806" s="216"/>
      <c r="C806" s="216"/>
      <c r="D806" s="216"/>
      <c r="E806" s="216"/>
      <c r="F806" s="216"/>
      <c r="G806" s="216"/>
      <c r="H806" s="216"/>
      <c r="I806" s="216"/>
      <c r="J806" s="216"/>
      <c r="K806" s="216"/>
      <c r="L806" s="216"/>
      <c r="M806" s="216"/>
      <c r="N806" s="216"/>
      <c r="O806" s="216"/>
      <c r="P806" s="216"/>
      <c r="Q806" s="216"/>
      <c r="R806" s="216"/>
      <c r="S806" s="216"/>
      <c r="T806" s="216"/>
      <c r="U806" s="216"/>
      <c r="V806" s="216"/>
      <c r="W806" s="216"/>
      <c r="X806" s="216"/>
      <c r="Y806" s="216"/>
      <c r="Z806" s="216"/>
      <c r="AA806" s="216"/>
      <c r="AB806" s="216"/>
      <c r="AC806" s="216"/>
      <c r="AD806" s="216"/>
    </row>
    <row r="807" ht="15.75" customHeight="1">
      <c r="A807" s="216"/>
      <c r="B807" s="216"/>
      <c r="C807" s="216"/>
      <c r="D807" s="216"/>
      <c r="E807" s="216"/>
      <c r="F807" s="216"/>
      <c r="G807" s="216"/>
      <c r="H807" s="216"/>
      <c r="I807" s="216"/>
      <c r="J807" s="216"/>
      <c r="K807" s="216"/>
      <c r="L807" s="216"/>
      <c r="M807" s="216"/>
      <c r="N807" s="216"/>
      <c r="O807" s="216"/>
      <c r="P807" s="216"/>
      <c r="Q807" s="216"/>
      <c r="R807" s="216"/>
      <c r="S807" s="216"/>
      <c r="T807" s="216"/>
      <c r="U807" s="216"/>
      <c r="V807" s="216"/>
      <c r="W807" s="216"/>
      <c r="X807" s="216"/>
      <c r="Y807" s="216"/>
      <c r="Z807" s="216"/>
      <c r="AA807" s="216"/>
      <c r="AB807" s="216"/>
      <c r="AC807" s="216"/>
      <c r="AD807" s="216"/>
    </row>
    <row r="808" ht="15.75" customHeight="1">
      <c r="A808" s="216"/>
      <c r="B808" s="216"/>
      <c r="C808" s="216"/>
      <c r="D808" s="216"/>
      <c r="E808" s="216"/>
      <c r="F808" s="216"/>
      <c r="G808" s="216"/>
      <c r="H808" s="216"/>
      <c r="I808" s="216"/>
      <c r="J808" s="216"/>
      <c r="K808" s="216"/>
      <c r="L808" s="216"/>
      <c r="M808" s="216"/>
      <c r="N808" s="216"/>
      <c r="O808" s="216"/>
      <c r="P808" s="216"/>
      <c r="Q808" s="216"/>
      <c r="R808" s="216"/>
      <c r="S808" s="216"/>
      <c r="T808" s="216"/>
      <c r="U808" s="216"/>
      <c r="V808" s="216"/>
      <c r="W808" s="216"/>
      <c r="X808" s="216"/>
      <c r="Y808" s="216"/>
      <c r="Z808" s="216"/>
      <c r="AA808" s="216"/>
      <c r="AB808" s="216"/>
      <c r="AC808" s="216"/>
      <c r="AD808" s="216"/>
    </row>
    <row r="809" ht="15.75" customHeight="1">
      <c r="A809" s="216"/>
      <c r="B809" s="216"/>
      <c r="C809" s="216"/>
      <c r="D809" s="216"/>
      <c r="E809" s="216"/>
      <c r="F809" s="216"/>
      <c r="G809" s="216"/>
      <c r="H809" s="216"/>
      <c r="I809" s="216"/>
      <c r="J809" s="216"/>
      <c r="K809" s="216"/>
      <c r="L809" s="216"/>
      <c r="M809" s="216"/>
      <c r="N809" s="216"/>
      <c r="O809" s="216"/>
      <c r="P809" s="216"/>
      <c r="Q809" s="216"/>
      <c r="R809" s="216"/>
      <c r="S809" s="216"/>
      <c r="T809" s="216"/>
      <c r="U809" s="216"/>
      <c r="V809" s="216"/>
      <c r="W809" s="216"/>
      <c r="X809" s="216"/>
      <c r="Y809" s="216"/>
      <c r="Z809" s="216"/>
      <c r="AA809" s="216"/>
      <c r="AB809" s="216"/>
      <c r="AC809" s="216"/>
      <c r="AD809" s="216"/>
    </row>
    <row r="810" ht="15.75" customHeight="1">
      <c r="A810" s="216"/>
      <c r="B810" s="216"/>
      <c r="C810" s="216"/>
      <c r="D810" s="216"/>
      <c r="E810" s="216"/>
      <c r="F810" s="216"/>
      <c r="G810" s="216"/>
      <c r="H810" s="216"/>
      <c r="I810" s="216"/>
      <c r="J810" s="216"/>
      <c r="K810" s="216"/>
      <c r="L810" s="216"/>
      <c r="M810" s="216"/>
      <c r="N810" s="216"/>
      <c r="O810" s="216"/>
      <c r="P810" s="216"/>
      <c r="Q810" s="216"/>
      <c r="R810" s="216"/>
      <c r="S810" s="216"/>
      <c r="T810" s="216"/>
      <c r="U810" s="216"/>
      <c r="V810" s="216"/>
      <c r="W810" s="216"/>
      <c r="X810" s="216"/>
      <c r="Y810" s="216"/>
      <c r="Z810" s="216"/>
      <c r="AA810" s="216"/>
      <c r="AB810" s="216"/>
      <c r="AC810" s="216"/>
      <c r="AD810" s="216"/>
    </row>
    <row r="811" ht="15.75" customHeight="1">
      <c r="A811" s="216"/>
      <c r="B811" s="216"/>
      <c r="C811" s="216"/>
      <c r="D811" s="216"/>
      <c r="E811" s="216"/>
      <c r="F811" s="216"/>
      <c r="G811" s="216"/>
      <c r="H811" s="216"/>
      <c r="I811" s="216"/>
      <c r="J811" s="216"/>
      <c r="K811" s="216"/>
      <c r="L811" s="216"/>
      <c r="M811" s="216"/>
      <c r="N811" s="216"/>
      <c r="O811" s="216"/>
      <c r="P811" s="216"/>
      <c r="Q811" s="216"/>
      <c r="R811" s="216"/>
      <c r="S811" s="216"/>
      <c r="T811" s="216"/>
      <c r="U811" s="216"/>
      <c r="V811" s="216"/>
      <c r="W811" s="216"/>
      <c r="X811" s="216"/>
      <c r="Y811" s="216"/>
      <c r="Z811" s="216"/>
      <c r="AA811" s="216"/>
      <c r="AB811" s="216"/>
      <c r="AC811" s="216"/>
      <c r="AD811" s="216"/>
    </row>
    <row r="812" ht="15.75" customHeight="1">
      <c r="A812" s="216"/>
      <c r="B812" s="216"/>
      <c r="C812" s="216"/>
      <c r="D812" s="216"/>
      <c r="E812" s="216"/>
      <c r="F812" s="216"/>
      <c r="G812" s="216"/>
      <c r="H812" s="216"/>
      <c r="I812" s="216"/>
      <c r="J812" s="216"/>
      <c r="K812" s="216"/>
      <c r="L812" s="216"/>
      <c r="M812" s="216"/>
      <c r="N812" s="216"/>
      <c r="O812" s="216"/>
      <c r="P812" s="216"/>
      <c r="Q812" s="216"/>
      <c r="R812" s="216"/>
      <c r="S812" s="216"/>
      <c r="T812" s="216"/>
      <c r="U812" s="216"/>
      <c r="V812" s="216"/>
      <c r="W812" s="216"/>
      <c r="X812" s="216"/>
      <c r="Y812" s="216"/>
      <c r="Z812" s="216"/>
      <c r="AA812" s="216"/>
      <c r="AB812" s="216"/>
      <c r="AC812" s="216"/>
      <c r="AD812" s="216"/>
    </row>
    <row r="813" ht="15.75" customHeight="1">
      <c r="A813" s="216"/>
      <c r="B813" s="216"/>
      <c r="C813" s="216"/>
      <c r="D813" s="216"/>
      <c r="E813" s="216"/>
      <c r="F813" s="216"/>
      <c r="G813" s="216"/>
      <c r="H813" s="216"/>
      <c r="I813" s="216"/>
      <c r="J813" s="216"/>
      <c r="K813" s="216"/>
      <c r="L813" s="216"/>
      <c r="M813" s="216"/>
      <c r="N813" s="216"/>
      <c r="O813" s="216"/>
      <c r="P813" s="216"/>
      <c r="Q813" s="216"/>
      <c r="R813" s="216"/>
      <c r="S813" s="216"/>
      <c r="T813" s="216"/>
      <c r="U813" s="216"/>
      <c r="V813" s="216"/>
      <c r="W813" s="216"/>
      <c r="X813" s="216"/>
      <c r="Y813" s="216"/>
      <c r="Z813" s="216"/>
      <c r="AA813" s="216"/>
      <c r="AB813" s="216"/>
      <c r="AC813" s="216"/>
      <c r="AD813" s="216"/>
    </row>
    <row r="814" ht="15.75" customHeight="1">
      <c r="A814" s="216"/>
      <c r="B814" s="216"/>
      <c r="C814" s="216"/>
      <c r="D814" s="216"/>
      <c r="E814" s="216"/>
      <c r="F814" s="216"/>
      <c r="G814" s="216"/>
      <c r="H814" s="216"/>
      <c r="I814" s="216"/>
      <c r="J814" s="216"/>
      <c r="K814" s="216"/>
      <c r="L814" s="216"/>
      <c r="M814" s="216"/>
      <c r="N814" s="216"/>
      <c r="O814" s="216"/>
      <c r="P814" s="216"/>
      <c r="Q814" s="216"/>
      <c r="R814" s="216"/>
      <c r="S814" s="216"/>
      <c r="T814" s="216"/>
      <c r="U814" s="216"/>
      <c r="V814" s="216"/>
      <c r="W814" s="216"/>
      <c r="X814" s="216"/>
      <c r="Y814" s="216"/>
      <c r="Z814" s="216"/>
      <c r="AA814" s="216"/>
      <c r="AB814" s="216"/>
      <c r="AC814" s="216"/>
      <c r="AD814" s="216"/>
    </row>
    <row r="815" ht="15.75" customHeight="1">
      <c r="A815" s="216"/>
      <c r="B815" s="216"/>
      <c r="C815" s="216"/>
      <c r="D815" s="216"/>
      <c r="E815" s="216"/>
      <c r="F815" s="216"/>
      <c r="G815" s="216"/>
      <c r="H815" s="216"/>
      <c r="I815" s="216"/>
      <c r="J815" s="216"/>
      <c r="K815" s="216"/>
      <c r="L815" s="216"/>
      <c r="M815" s="216"/>
      <c r="N815" s="216"/>
      <c r="O815" s="216"/>
      <c r="P815" s="216"/>
      <c r="Q815" s="216"/>
      <c r="R815" s="216"/>
      <c r="S815" s="216"/>
      <c r="T815" s="216"/>
      <c r="U815" s="216"/>
      <c r="V815" s="216"/>
      <c r="W815" s="216"/>
      <c r="X815" s="216"/>
      <c r="Y815" s="216"/>
      <c r="Z815" s="216"/>
      <c r="AA815" s="216"/>
      <c r="AB815" s="216"/>
      <c r="AC815" s="216"/>
      <c r="AD815" s="216"/>
    </row>
    <row r="816" ht="15.75" customHeight="1">
      <c r="A816" s="216"/>
      <c r="B816" s="216"/>
      <c r="C816" s="216"/>
      <c r="D816" s="216"/>
      <c r="E816" s="216"/>
      <c r="F816" s="216"/>
      <c r="G816" s="216"/>
      <c r="H816" s="216"/>
      <c r="I816" s="216"/>
      <c r="J816" s="216"/>
      <c r="K816" s="216"/>
      <c r="L816" s="216"/>
      <c r="M816" s="216"/>
      <c r="N816" s="216"/>
      <c r="O816" s="216"/>
      <c r="P816" s="216"/>
      <c r="Q816" s="216"/>
      <c r="R816" s="216"/>
      <c r="S816" s="216"/>
      <c r="T816" s="216"/>
      <c r="U816" s="216"/>
      <c r="V816" s="216"/>
      <c r="W816" s="216"/>
      <c r="X816" s="216"/>
      <c r="Y816" s="216"/>
      <c r="Z816" s="216"/>
      <c r="AA816" s="216"/>
      <c r="AB816" s="216"/>
      <c r="AC816" s="216"/>
      <c r="AD816" s="216"/>
    </row>
    <row r="817" ht="15.75" customHeight="1">
      <c r="A817" s="216"/>
      <c r="B817" s="216"/>
      <c r="C817" s="216"/>
      <c r="D817" s="216"/>
      <c r="E817" s="216"/>
      <c r="F817" s="216"/>
      <c r="G817" s="216"/>
      <c r="H817" s="216"/>
      <c r="I817" s="216"/>
      <c r="J817" s="216"/>
      <c r="K817" s="216"/>
      <c r="L817" s="216"/>
      <c r="M817" s="216"/>
      <c r="N817" s="216"/>
      <c r="O817" s="216"/>
      <c r="P817" s="216"/>
      <c r="Q817" s="216"/>
      <c r="R817" s="216"/>
      <c r="S817" s="216"/>
      <c r="T817" s="216"/>
      <c r="U817" s="216"/>
      <c r="V817" s="216"/>
      <c r="W817" s="216"/>
      <c r="X817" s="216"/>
      <c r="Y817" s="216"/>
      <c r="Z817" s="216"/>
      <c r="AA817" s="216"/>
      <c r="AB817" s="216"/>
      <c r="AC817" s="216"/>
      <c r="AD817" s="216"/>
    </row>
    <row r="818" ht="15.75" customHeight="1">
      <c r="A818" s="216"/>
      <c r="B818" s="216"/>
      <c r="C818" s="216"/>
      <c r="D818" s="216"/>
      <c r="E818" s="216"/>
      <c r="F818" s="216"/>
      <c r="G818" s="216"/>
      <c r="H818" s="216"/>
      <c r="I818" s="216"/>
      <c r="J818" s="216"/>
      <c r="K818" s="216"/>
      <c r="L818" s="216"/>
      <c r="M818" s="216"/>
      <c r="N818" s="216"/>
      <c r="O818" s="216"/>
      <c r="P818" s="216"/>
      <c r="Q818" s="216"/>
      <c r="R818" s="216"/>
      <c r="S818" s="216"/>
      <c r="T818" s="216"/>
      <c r="U818" s="216"/>
      <c r="V818" s="216"/>
      <c r="W818" s="216"/>
      <c r="X818" s="216"/>
      <c r="Y818" s="216"/>
      <c r="Z818" s="216"/>
      <c r="AA818" s="216"/>
      <c r="AB818" s="216"/>
      <c r="AC818" s="216"/>
      <c r="AD818" s="216"/>
    </row>
    <row r="819" ht="15.75" customHeight="1">
      <c r="A819" s="216"/>
      <c r="B819" s="216"/>
      <c r="C819" s="216"/>
      <c r="D819" s="216"/>
      <c r="E819" s="216"/>
      <c r="F819" s="216"/>
      <c r="G819" s="216"/>
      <c r="H819" s="216"/>
      <c r="I819" s="216"/>
      <c r="J819" s="216"/>
      <c r="K819" s="216"/>
      <c r="L819" s="216"/>
      <c r="M819" s="216"/>
      <c r="N819" s="216"/>
      <c r="O819" s="216"/>
      <c r="P819" s="216"/>
      <c r="Q819" s="216"/>
      <c r="R819" s="216"/>
      <c r="S819" s="216"/>
      <c r="T819" s="216"/>
      <c r="U819" s="216"/>
      <c r="V819" s="216"/>
      <c r="W819" s="216"/>
      <c r="X819" s="216"/>
      <c r="Y819" s="216"/>
      <c r="Z819" s="216"/>
      <c r="AA819" s="216"/>
      <c r="AB819" s="216"/>
      <c r="AC819" s="216"/>
      <c r="AD819" s="216"/>
    </row>
    <row r="820" ht="15.75" customHeight="1">
      <c r="A820" s="216"/>
      <c r="B820" s="216"/>
      <c r="C820" s="216"/>
      <c r="D820" s="216"/>
      <c r="E820" s="216"/>
      <c r="F820" s="216"/>
      <c r="G820" s="216"/>
      <c r="H820" s="216"/>
      <c r="I820" s="216"/>
      <c r="J820" s="216"/>
      <c r="K820" s="216"/>
      <c r="L820" s="216"/>
      <c r="M820" s="216"/>
      <c r="N820" s="216"/>
      <c r="O820" s="216"/>
      <c r="P820" s="216"/>
      <c r="Q820" s="216"/>
      <c r="R820" s="216"/>
      <c r="S820" s="216"/>
      <c r="T820" s="216"/>
      <c r="U820" s="216"/>
      <c r="V820" s="216"/>
      <c r="W820" s="216"/>
      <c r="X820" s="216"/>
      <c r="Y820" s="216"/>
      <c r="Z820" s="216"/>
      <c r="AA820" s="216"/>
      <c r="AB820" s="216"/>
      <c r="AC820" s="216"/>
      <c r="AD820" s="216"/>
    </row>
    <row r="821" ht="15.75" customHeight="1">
      <c r="A821" s="216"/>
      <c r="B821" s="216"/>
      <c r="C821" s="216"/>
      <c r="D821" s="216"/>
      <c r="E821" s="216"/>
      <c r="F821" s="216"/>
      <c r="G821" s="216"/>
      <c r="H821" s="216"/>
      <c r="I821" s="216"/>
      <c r="J821" s="216"/>
      <c r="K821" s="216"/>
      <c r="L821" s="216"/>
      <c r="M821" s="216"/>
      <c r="N821" s="216"/>
      <c r="O821" s="216"/>
      <c r="P821" s="216"/>
      <c r="Q821" s="216"/>
      <c r="R821" s="216"/>
      <c r="S821" s="216"/>
      <c r="T821" s="216"/>
      <c r="U821" s="216"/>
      <c r="V821" s="216"/>
      <c r="W821" s="216"/>
      <c r="X821" s="216"/>
      <c r="Y821" s="216"/>
      <c r="Z821" s="216"/>
      <c r="AA821" s="216"/>
      <c r="AB821" s="216"/>
      <c r="AC821" s="216"/>
      <c r="AD821" s="216"/>
    </row>
    <row r="822" ht="15.75" customHeight="1">
      <c r="A822" s="216"/>
      <c r="B822" s="216"/>
      <c r="C822" s="216"/>
      <c r="D822" s="216"/>
      <c r="E822" s="216"/>
      <c r="F822" s="216"/>
      <c r="G822" s="216"/>
      <c r="H822" s="216"/>
      <c r="I822" s="216"/>
      <c r="J822" s="216"/>
      <c r="K822" s="216"/>
      <c r="L822" s="216"/>
      <c r="M822" s="216"/>
      <c r="N822" s="216"/>
      <c r="O822" s="216"/>
      <c r="P822" s="216"/>
      <c r="Q822" s="216"/>
      <c r="R822" s="216"/>
      <c r="S822" s="216"/>
      <c r="T822" s="216"/>
      <c r="U822" s="216"/>
      <c r="V822" s="216"/>
      <c r="W822" s="216"/>
      <c r="X822" s="216"/>
      <c r="Y822" s="216"/>
      <c r="Z822" s="216"/>
      <c r="AA822" s="216"/>
      <c r="AB822" s="216"/>
      <c r="AC822" s="216"/>
      <c r="AD822" s="216"/>
    </row>
    <row r="823" ht="15.75" customHeight="1">
      <c r="A823" s="216"/>
      <c r="B823" s="216"/>
      <c r="C823" s="216"/>
      <c r="D823" s="216"/>
      <c r="E823" s="216"/>
      <c r="F823" s="216"/>
      <c r="G823" s="216"/>
      <c r="H823" s="216"/>
      <c r="I823" s="216"/>
      <c r="J823" s="216"/>
      <c r="K823" s="216"/>
      <c r="L823" s="216"/>
      <c r="M823" s="216"/>
      <c r="N823" s="216"/>
      <c r="O823" s="216"/>
      <c r="P823" s="216"/>
      <c r="Q823" s="216"/>
      <c r="R823" s="216"/>
      <c r="S823" s="216"/>
      <c r="T823" s="216"/>
      <c r="U823" s="216"/>
      <c r="V823" s="216"/>
      <c r="W823" s="216"/>
      <c r="X823" s="216"/>
      <c r="Y823" s="216"/>
      <c r="Z823" s="216"/>
      <c r="AA823" s="216"/>
      <c r="AB823" s="216"/>
      <c r="AC823" s="216"/>
      <c r="AD823" s="216"/>
    </row>
    <row r="824" ht="15.75" customHeight="1">
      <c r="A824" s="216"/>
      <c r="B824" s="216"/>
      <c r="C824" s="216"/>
      <c r="D824" s="216"/>
      <c r="E824" s="216"/>
      <c r="F824" s="216"/>
      <c r="G824" s="216"/>
      <c r="H824" s="216"/>
      <c r="I824" s="216"/>
      <c r="J824" s="216"/>
      <c r="K824" s="216"/>
      <c r="L824" s="216"/>
      <c r="M824" s="216"/>
      <c r="N824" s="216"/>
      <c r="O824" s="216"/>
      <c r="P824" s="216"/>
      <c r="Q824" s="216"/>
      <c r="R824" s="216"/>
      <c r="S824" s="216"/>
      <c r="T824" s="216"/>
      <c r="U824" s="216"/>
      <c r="V824" s="216"/>
      <c r="W824" s="216"/>
      <c r="X824" s="216"/>
      <c r="Y824" s="216"/>
      <c r="Z824" s="216"/>
      <c r="AA824" s="216"/>
      <c r="AB824" s="216"/>
      <c r="AC824" s="216"/>
      <c r="AD824" s="216"/>
    </row>
    <row r="825" ht="15.75" customHeight="1">
      <c r="A825" s="216"/>
      <c r="B825" s="216"/>
      <c r="C825" s="216"/>
      <c r="D825" s="216"/>
      <c r="E825" s="216"/>
      <c r="F825" s="216"/>
      <c r="G825" s="216"/>
      <c r="H825" s="216"/>
      <c r="I825" s="216"/>
      <c r="J825" s="216"/>
      <c r="K825" s="216"/>
      <c r="L825" s="216"/>
      <c r="M825" s="216"/>
      <c r="N825" s="216"/>
      <c r="O825" s="216"/>
      <c r="P825" s="216"/>
      <c r="Q825" s="216"/>
      <c r="R825" s="216"/>
      <c r="S825" s="216"/>
      <c r="T825" s="216"/>
      <c r="U825" s="216"/>
      <c r="V825" s="216"/>
      <c r="W825" s="216"/>
      <c r="X825" s="216"/>
      <c r="Y825" s="216"/>
      <c r="Z825" s="216"/>
      <c r="AA825" s="216"/>
      <c r="AB825" s="216"/>
      <c r="AC825" s="216"/>
      <c r="AD825" s="216"/>
    </row>
    <row r="826" ht="15.75" customHeight="1">
      <c r="A826" s="216"/>
      <c r="B826" s="216"/>
      <c r="C826" s="216"/>
      <c r="D826" s="216"/>
      <c r="E826" s="216"/>
      <c r="F826" s="216"/>
      <c r="G826" s="216"/>
      <c r="H826" s="216"/>
      <c r="I826" s="216"/>
      <c r="J826" s="216"/>
      <c r="K826" s="216"/>
      <c r="L826" s="216"/>
      <c r="M826" s="216"/>
      <c r="N826" s="216"/>
      <c r="O826" s="216"/>
      <c r="P826" s="216"/>
      <c r="Q826" s="216"/>
      <c r="R826" s="216"/>
      <c r="S826" s="216"/>
      <c r="T826" s="216"/>
      <c r="U826" s="216"/>
      <c r="V826" s="216"/>
      <c r="W826" s="216"/>
      <c r="X826" s="216"/>
      <c r="Y826" s="216"/>
      <c r="Z826" s="216"/>
      <c r="AA826" s="216"/>
      <c r="AB826" s="216"/>
      <c r="AC826" s="216"/>
      <c r="AD826" s="216"/>
    </row>
    <row r="827" ht="15.75" customHeight="1">
      <c r="A827" s="216"/>
      <c r="B827" s="216"/>
      <c r="C827" s="216"/>
      <c r="D827" s="216"/>
      <c r="E827" s="216"/>
      <c r="F827" s="216"/>
      <c r="G827" s="216"/>
      <c r="H827" s="216"/>
      <c r="I827" s="216"/>
      <c r="J827" s="216"/>
      <c r="K827" s="216"/>
      <c r="L827" s="216"/>
      <c r="M827" s="216"/>
      <c r="N827" s="216"/>
      <c r="O827" s="216"/>
      <c r="P827" s="216"/>
      <c r="Q827" s="216"/>
      <c r="R827" s="216"/>
      <c r="S827" s="216"/>
      <c r="T827" s="216"/>
      <c r="U827" s="216"/>
      <c r="V827" s="216"/>
      <c r="W827" s="216"/>
      <c r="X827" s="216"/>
      <c r="Y827" s="216"/>
      <c r="Z827" s="216"/>
      <c r="AA827" s="216"/>
      <c r="AB827" s="216"/>
      <c r="AC827" s="216"/>
      <c r="AD827" s="216"/>
    </row>
    <row r="828" ht="15.75" customHeight="1">
      <c r="A828" s="216"/>
      <c r="B828" s="216"/>
      <c r="C828" s="216"/>
      <c r="D828" s="216"/>
      <c r="E828" s="216"/>
      <c r="F828" s="216"/>
      <c r="G828" s="216"/>
      <c r="H828" s="216"/>
      <c r="I828" s="216"/>
      <c r="J828" s="216"/>
      <c r="K828" s="216"/>
      <c r="L828" s="216"/>
      <c r="M828" s="216"/>
      <c r="N828" s="216"/>
      <c r="O828" s="216"/>
      <c r="P828" s="216"/>
      <c r="Q828" s="216"/>
      <c r="R828" s="216"/>
      <c r="S828" s="216"/>
      <c r="T828" s="216"/>
      <c r="U828" s="216"/>
      <c r="V828" s="216"/>
      <c r="W828" s="216"/>
      <c r="X828" s="216"/>
      <c r="Y828" s="216"/>
      <c r="Z828" s="216"/>
      <c r="AA828" s="216"/>
      <c r="AB828" s="216"/>
      <c r="AC828" s="216"/>
      <c r="AD828" s="216"/>
    </row>
    <row r="829" ht="15.75" customHeight="1">
      <c r="A829" s="216"/>
      <c r="B829" s="216"/>
      <c r="C829" s="216"/>
      <c r="D829" s="216"/>
      <c r="E829" s="216"/>
      <c r="F829" s="216"/>
      <c r="G829" s="216"/>
      <c r="H829" s="216"/>
      <c r="I829" s="216"/>
      <c r="J829" s="216"/>
      <c r="K829" s="216"/>
      <c r="L829" s="216"/>
      <c r="M829" s="216"/>
      <c r="N829" s="216"/>
      <c r="O829" s="216"/>
      <c r="P829" s="216"/>
      <c r="Q829" s="216"/>
      <c r="R829" s="216"/>
      <c r="S829" s="216"/>
      <c r="T829" s="216"/>
      <c r="U829" s="216"/>
      <c r="V829" s="216"/>
      <c r="W829" s="216"/>
      <c r="X829" s="216"/>
      <c r="Y829" s="216"/>
      <c r="Z829" s="216"/>
      <c r="AA829" s="216"/>
      <c r="AB829" s="216"/>
      <c r="AC829" s="216"/>
      <c r="AD829" s="216"/>
    </row>
    <row r="830" ht="15.75" customHeight="1">
      <c r="A830" s="216"/>
      <c r="B830" s="216"/>
      <c r="C830" s="216"/>
      <c r="D830" s="216"/>
      <c r="E830" s="216"/>
      <c r="F830" s="216"/>
      <c r="G830" s="216"/>
      <c r="H830" s="216"/>
      <c r="I830" s="216"/>
      <c r="J830" s="216"/>
      <c r="K830" s="216"/>
      <c r="L830" s="216"/>
      <c r="M830" s="216"/>
      <c r="N830" s="216"/>
      <c r="O830" s="216"/>
      <c r="P830" s="216"/>
      <c r="Q830" s="216"/>
      <c r="R830" s="216"/>
      <c r="S830" s="216"/>
      <c r="T830" s="216"/>
      <c r="U830" s="216"/>
      <c r="V830" s="216"/>
      <c r="W830" s="216"/>
      <c r="X830" s="216"/>
      <c r="Y830" s="216"/>
      <c r="Z830" s="216"/>
      <c r="AA830" s="216"/>
      <c r="AB830" s="216"/>
      <c r="AC830" s="216"/>
      <c r="AD830" s="216"/>
    </row>
    <row r="831" ht="15.75" customHeight="1">
      <c r="A831" s="216"/>
      <c r="B831" s="216"/>
      <c r="C831" s="216"/>
      <c r="D831" s="216"/>
      <c r="E831" s="216"/>
      <c r="F831" s="216"/>
      <c r="G831" s="216"/>
      <c r="H831" s="216"/>
      <c r="I831" s="216"/>
      <c r="J831" s="216"/>
      <c r="K831" s="216"/>
      <c r="L831" s="216"/>
      <c r="M831" s="216"/>
      <c r="N831" s="216"/>
      <c r="O831" s="216"/>
      <c r="P831" s="216"/>
      <c r="Q831" s="216"/>
      <c r="R831" s="216"/>
      <c r="S831" s="216"/>
      <c r="T831" s="216"/>
      <c r="U831" s="216"/>
      <c r="V831" s="216"/>
      <c r="W831" s="216"/>
      <c r="X831" s="216"/>
      <c r="Y831" s="216"/>
      <c r="Z831" s="216"/>
      <c r="AA831" s="216"/>
      <c r="AB831" s="216"/>
      <c r="AC831" s="216"/>
      <c r="AD831" s="216"/>
    </row>
    <row r="832" ht="15.75" customHeight="1">
      <c r="A832" s="216"/>
      <c r="B832" s="216"/>
      <c r="C832" s="216"/>
      <c r="D832" s="216"/>
      <c r="E832" s="216"/>
      <c r="F832" s="216"/>
      <c r="G832" s="216"/>
      <c r="H832" s="216"/>
      <c r="I832" s="216"/>
      <c r="J832" s="216"/>
      <c r="K832" s="216"/>
      <c r="L832" s="216"/>
      <c r="M832" s="216"/>
      <c r="N832" s="216"/>
      <c r="O832" s="216"/>
      <c r="P832" s="216"/>
      <c r="Q832" s="216"/>
      <c r="R832" s="216"/>
      <c r="S832" s="216"/>
      <c r="T832" s="216"/>
      <c r="U832" s="216"/>
      <c r="V832" s="216"/>
      <c r="W832" s="216"/>
      <c r="X832" s="216"/>
      <c r="Y832" s="216"/>
      <c r="Z832" s="216"/>
      <c r="AA832" s="216"/>
      <c r="AB832" s="216"/>
      <c r="AC832" s="216"/>
      <c r="AD832" s="216"/>
    </row>
    <row r="833" ht="15.75" customHeight="1">
      <c r="A833" s="216"/>
      <c r="B833" s="216"/>
      <c r="C833" s="216"/>
      <c r="D833" s="216"/>
      <c r="E833" s="216"/>
      <c r="F833" s="216"/>
      <c r="G833" s="216"/>
      <c r="H833" s="216"/>
      <c r="I833" s="216"/>
      <c r="J833" s="216"/>
      <c r="K833" s="216"/>
      <c r="L833" s="216"/>
      <c r="M833" s="216"/>
      <c r="N833" s="216"/>
      <c r="O833" s="216"/>
      <c r="P833" s="216"/>
      <c r="Q833" s="216"/>
      <c r="R833" s="216"/>
      <c r="S833" s="216"/>
      <c r="T833" s="216"/>
      <c r="U833" s="216"/>
      <c r="V833" s="216"/>
      <c r="W833" s="216"/>
      <c r="X833" s="216"/>
      <c r="Y833" s="216"/>
      <c r="Z833" s="216"/>
      <c r="AA833" s="216"/>
      <c r="AB833" s="216"/>
      <c r="AC833" s="216"/>
      <c r="AD833" s="216"/>
    </row>
    <row r="834" ht="15.75" customHeight="1">
      <c r="A834" s="216"/>
      <c r="B834" s="216"/>
      <c r="C834" s="216"/>
      <c r="D834" s="216"/>
      <c r="E834" s="216"/>
      <c r="F834" s="216"/>
      <c r="G834" s="216"/>
      <c r="H834" s="216"/>
      <c r="I834" s="216"/>
      <c r="J834" s="216"/>
      <c r="K834" s="216"/>
      <c r="L834" s="216"/>
      <c r="M834" s="216"/>
      <c r="N834" s="216"/>
      <c r="O834" s="216"/>
      <c r="P834" s="216"/>
      <c r="Q834" s="216"/>
      <c r="R834" s="216"/>
      <c r="S834" s="216"/>
      <c r="T834" s="216"/>
      <c r="U834" s="216"/>
      <c r="V834" s="216"/>
      <c r="W834" s="216"/>
      <c r="X834" s="216"/>
      <c r="Y834" s="216"/>
      <c r="Z834" s="216"/>
      <c r="AA834" s="216"/>
      <c r="AB834" s="216"/>
      <c r="AC834" s="216"/>
      <c r="AD834" s="216"/>
    </row>
    <row r="835" ht="15.75" customHeight="1">
      <c r="A835" s="216"/>
      <c r="B835" s="216"/>
      <c r="C835" s="216"/>
      <c r="D835" s="216"/>
      <c r="E835" s="216"/>
      <c r="F835" s="216"/>
      <c r="G835" s="216"/>
      <c r="H835" s="216"/>
      <c r="I835" s="216"/>
      <c r="J835" s="216"/>
      <c r="K835" s="216"/>
      <c r="L835" s="216"/>
      <c r="M835" s="216"/>
      <c r="N835" s="216"/>
      <c r="O835" s="216"/>
      <c r="P835" s="216"/>
      <c r="Q835" s="216"/>
      <c r="R835" s="216"/>
      <c r="S835" s="216"/>
      <c r="T835" s="216"/>
      <c r="U835" s="216"/>
      <c r="V835" s="216"/>
      <c r="W835" s="216"/>
      <c r="X835" s="216"/>
      <c r="Y835" s="216"/>
      <c r="Z835" s="216"/>
      <c r="AA835" s="216"/>
      <c r="AB835" s="216"/>
      <c r="AC835" s="216"/>
      <c r="AD835" s="216"/>
    </row>
    <row r="836" ht="15.75" customHeight="1">
      <c r="A836" s="216"/>
      <c r="B836" s="216"/>
      <c r="C836" s="216"/>
      <c r="D836" s="216"/>
      <c r="E836" s="216"/>
      <c r="F836" s="216"/>
      <c r="G836" s="216"/>
      <c r="H836" s="216"/>
      <c r="I836" s="216"/>
      <c r="J836" s="216"/>
      <c r="K836" s="216"/>
      <c r="L836" s="216"/>
      <c r="M836" s="216"/>
      <c r="N836" s="216"/>
      <c r="O836" s="216"/>
      <c r="P836" s="216"/>
      <c r="Q836" s="216"/>
      <c r="R836" s="216"/>
      <c r="S836" s="216"/>
      <c r="T836" s="216"/>
      <c r="U836" s="216"/>
      <c r="V836" s="216"/>
      <c r="W836" s="216"/>
      <c r="X836" s="216"/>
      <c r="Y836" s="216"/>
      <c r="Z836" s="216"/>
      <c r="AA836" s="216"/>
      <c r="AB836" s="216"/>
      <c r="AC836" s="216"/>
      <c r="AD836" s="216"/>
    </row>
    <row r="837" ht="15.75" customHeight="1">
      <c r="A837" s="216"/>
      <c r="B837" s="216"/>
      <c r="C837" s="216"/>
      <c r="D837" s="216"/>
      <c r="E837" s="216"/>
      <c r="F837" s="216"/>
      <c r="G837" s="216"/>
      <c r="H837" s="216"/>
      <c r="I837" s="216"/>
      <c r="J837" s="216"/>
      <c r="K837" s="216"/>
      <c r="L837" s="216"/>
      <c r="M837" s="216"/>
      <c r="N837" s="216"/>
      <c r="O837" s="216"/>
      <c r="P837" s="216"/>
      <c r="Q837" s="216"/>
      <c r="R837" s="216"/>
      <c r="S837" s="216"/>
      <c r="T837" s="216"/>
      <c r="U837" s="216"/>
      <c r="V837" s="216"/>
      <c r="W837" s="216"/>
      <c r="X837" s="216"/>
      <c r="Y837" s="216"/>
      <c r="Z837" s="216"/>
      <c r="AA837" s="216"/>
      <c r="AB837" s="216"/>
      <c r="AC837" s="216"/>
      <c r="AD837" s="216"/>
    </row>
    <row r="838" ht="15.75" customHeight="1">
      <c r="A838" s="216"/>
      <c r="B838" s="216"/>
      <c r="C838" s="216"/>
      <c r="D838" s="216"/>
      <c r="E838" s="216"/>
      <c r="F838" s="216"/>
      <c r="G838" s="216"/>
      <c r="H838" s="216"/>
      <c r="I838" s="216"/>
      <c r="J838" s="216"/>
      <c r="K838" s="216"/>
      <c r="L838" s="216"/>
      <c r="M838" s="216"/>
      <c r="N838" s="216"/>
      <c r="O838" s="216"/>
      <c r="P838" s="216"/>
      <c r="Q838" s="216"/>
      <c r="R838" s="216"/>
      <c r="S838" s="216"/>
      <c r="T838" s="216"/>
      <c r="U838" s="216"/>
      <c r="V838" s="216"/>
      <c r="W838" s="216"/>
      <c r="X838" s="216"/>
      <c r="Y838" s="216"/>
      <c r="Z838" s="216"/>
      <c r="AA838" s="216"/>
      <c r="AB838" s="216"/>
      <c r="AC838" s="216"/>
      <c r="AD838" s="216"/>
    </row>
    <row r="839" ht="15.75" customHeight="1">
      <c r="A839" s="216"/>
      <c r="B839" s="216"/>
      <c r="C839" s="216"/>
      <c r="D839" s="216"/>
      <c r="E839" s="216"/>
      <c r="F839" s="216"/>
      <c r="G839" s="216"/>
      <c r="H839" s="216"/>
      <c r="I839" s="216"/>
      <c r="J839" s="216"/>
      <c r="K839" s="216"/>
      <c r="L839" s="216"/>
      <c r="M839" s="216"/>
      <c r="N839" s="216"/>
      <c r="O839" s="216"/>
      <c r="P839" s="216"/>
      <c r="Q839" s="216"/>
      <c r="R839" s="216"/>
      <c r="S839" s="216"/>
      <c r="T839" s="216"/>
      <c r="U839" s="216"/>
      <c r="V839" s="216"/>
      <c r="W839" s="216"/>
      <c r="X839" s="216"/>
      <c r="Y839" s="216"/>
      <c r="Z839" s="216"/>
      <c r="AA839" s="216"/>
      <c r="AB839" s="216"/>
      <c r="AC839" s="216"/>
      <c r="AD839" s="216"/>
    </row>
    <row r="840" ht="15.75" customHeight="1">
      <c r="A840" s="216"/>
      <c r="B840" s="216"/>
      <c r="C840" s="216"/>
      <c r="D840" s="216"/>
      <c r="E840" s="216"/>
      <c r="F840" s="216"/>
      <c r="G840" s="216"/>
      <c r="H840" s="216"/>
      <c r="I840" s="216"/>
      <c r="J840" s="216"/>
      <c r="K840" s="216"/>
      <c r="L840" s="216"/>
      <c r="M840" s="216"/>
      <c r="N840" s="216"/>
      <c r="O840" s="216"/>
      <c r="P840" s="216"/>
      <c r="Q840" s="216"/>
      <c r="R840" s="216"/>
      <c r="S840" s="216"/>
      <c r="T840" s="216"/>
      <c r="U840" s="216"/>
      <c r="V840" s="216"/>
      <c r="W840" s="216"/>
      <c r="X840" s="216"/>
      <c r="Y840" s="216"/>
      <c r="Z840" s="216"/>
      <c r="AA840" s="216"/>
      <c r="AB840" s="216"/>
      <c r="AC840" s="216"/>
      <c r="AD840" s="216"/>
    </row>
    <row r="841" ht="15.75" customHeight="1">
      <c r="A841" s="216"/>
      <c r="B841" s="216"/>
      <c r="C841" s="216"/>
      <c r="D841" s="216"/>
      <c r="E841" s="216"/>
      <c r="F841" s="216"/>
      <c r="G841" s="216"/>
      <c r="H841" s="216"/>
      <c r="I841" s="216"/>
      <c r="J841" s="216"/>
      <c r="K841" s="216"/>
      <c r="L841" s="216"/>
      <c r="M841" s="216"/>
      <c r="N841" s="216"/>
      <c r="O841" s="216"/>
      <c r="P841" s="216"/>
      <c r="Q841" s="216"/>
      <c r="R841" s="216"/>
      <c r="S841" s="216"/>
      <c r="T841" s="216"/>
      <c r="U841" s="216"/>
      <c r="V841" s="216"/>
      <c r="W841" s="216"/>
      <c r="X841" s="216"/>
      <c r="Y841" s="216"/>
      <c r="Z841" s="216"/>
      <c r="AA841" s="216"/>
      <c r="AB841" s="216"/>
      <c r="AC841" s="216"/>
      <c r="AD841" s="216"/>
    </row>
    <row r="842" ht="15.75" customHeight="1">
      <c r="A842" s="216"/>
      <c r="B842" s="216"/>
      <c r="C842" s="216"/>
      <c r="D842" s="216"/>
      <c r="E842" s="216"/>
      <c r="F842" s="216"/>
      <c r="G842" s="216"/>
      <c r="H842" s="216"/>
      <c r="I842" s="216"/>
      <c r="J842" s="216"/>
      <c r="K842" s="216"/>
      <c r="L842" s="216"/>
      <c r="M842" s="216"/>
      <c r="N842" s="216"/>
      <c r="O842" s="216"/>
      <c r="P842" s="216"/>
      <c r="Q842" s="216"/>
      <c r="R842" s="216"/>
      <c r="S842" s="216"/>
      <c r="T842" s="216"/>
      <c r="U842" s="216"/>
      <c r="V842" s="216"/>
      <c r="W842" s="216"/>
      <c r="X842" s="216"/>
      <c r="Y842" s="216"/>
      <c r="Z842" s="216"/>
      <c r="AA842" s="216"/>
      <c r="AB842" s="216"/>
      <c r="AC842" s="216"/>
      <c r="AD842" s="216"/>
    </row>
    <row r="843" ht="15.75" customHeight="1">
      <c r="A843" s="216"/>
      <c r="B843" s="216"/>
      <c r="C843" s="216"/>
      <c r="D843" s="216"/>
      <c r="E843" s="216"/>
      <c r="F843" s="216"/>
      <c r="G843" s="216"/>
      <c r="H843" s="216"/>
      <c r="I843" s="216"/>
      <c r="J843" s="216"/>
      <c r="K843" s="216"/>
      <c r="L843" s="216"/>
      <c r="M843" s="216"/>
      <c r="N843" s="216"/>
      <c r="O843" s="216"/>
      <c r="P843" s="216"/>
      <c r="Q843" s="216"/>
      <c r="R843" s="216"/>
      <c r="S843" s="216"/>
      <c r="T843" s="216"/>
      <c r="U843" s="216"/>
      <c r="V843" s="216"/>
      <c r="W843" s="216"/>
      <c r="X843" s="216"/>
      <c r="Y843" s="216"/>
      <c r="Z843" s="216"/>
      <c r="AA843" s="216"/>
      <c r="AB843" s="216"/>
      <c r="AC843" s="216"/>
      <c r="AD843" s="216"/>
    </row>
    <row r="844" ht="15.75" customHeight="1">
      <c r="A844" s="216"/>
      <c r="B844" s="216"/>
      <c r="C844" s="216"/>
      <c r="D844" s="216"/>
      <c r="E844" s="216"/>
      <c r="F844" s="216"/>
      <c r="G844" s="216"/>
      <c r="H844" s="216"/>
      <c r="I844" s="216"/>
      <c r="J844" s="216"/>
      <c r="K844" s="216"/>
      <c r="L844" s="216"/>
      <c r="M844" s="216"/>
      <c r="N844" s="216"/>
      <c r="O844" s="216"/>
      <c r="P844" s="216"/>
      <c r="Q844" s="216"/>
      <c r="R844" s="216"/>
      <c r="S844" s="216"/>
      <c r="T844" s="216"/>
      <c r="U844" s="216"/>
      <c r="V844" s="216"/>
      <c r="W844" s="216"/>
      <c r="X844" s="216"/>
      <c r="Y844" s="216"/>
      <c r="Z844" s="216"/>
      <c r="AA844" s="216"/>
      <c r="AB844" s="216"/>
      <c r="AC844" s="216"/>
      <c r="AD844" s="216"/>
    </row>
    <row r="845" ht="15.75" customHeight="1">
      <c r="A845" s="216"/>
      <c r="B845" s="216"/>
      <c r="C845" s="216"/>
      <c r="D845" s="216"/>
      <c r="E845" s="216"/>
      <c r="F845" s="216"/>
      <c r="G845" s="216"/>
      <c r="H845" s="216"/>
      <c r="I845" s="216"/>
      <c r="J845" s="216"/>
      <c r="K845" s="216"/>
      <c r="L845" s="216"/>
      <c r="M845" s="216"/>
      <c r="N845" s="216"/>
      <c r="O845" s="216"/>
      <c r="P845" s="216"/>
      <c r="Q845" s="216"/>
      <c r="R845" s="216"/>
      <c r="S845" s="216"/>
      <c r="T845" s="216"/>
      <c r="U845" s="216"/>
      <c r="V845" s="216"/>
      <c r="W845" s="216"/>
      <c r="X845" s="216"/>
      <c r="Y845" s="216"/>
      <c r="Z845" s="216"/>
      <c r="AA845" s="216"/>
      <c r="AB845" s="216"/>
      <c r="AC845" s="216"/>
      <c r="AD845" s="216"/>
    </row>
    <row r="846" ht="15.75" customHeight="1">
      <c r="A846" s="216"/>
      <c r="B846" s="216"/>
      <c r="C846" s="216"/>
      <c r="D846" s="216"/>
      <c r="E846" s="216"/>
      <c r="F846" s="216"/>
      <c r="G846" s="216"/>
      <c r="H846" s="216"/>
      <c r="I846" s="216"/>
      <c r="J846" s="216"/>
      <c r="K846" s="216"/>
      <c r="L846" s="216"/>
      <c r="M846" s="216"/>
      <c r="N846" s="216"/>
      <c r="O846" s="216"/>
      <c r="P846" s="216"/>
      <c r="Q846" s="216"/>
      <c r="R846" s="216"/>
      <c r="S846" s="216"/>
      <c r="T846" s="216"/>
      <c r="U846" s="216"/>
      <c r="V846" s="216"/>
      <c r="W846" s="216"/>
      <c r="X846" s="216"/>
      <c r="Y846" s="216"/>
      <c r="Z846" s="216"/>
      <c r="AA846" s="216"/>
      <c r="AB846" s="216"/>
      <c r="AC846" s="216"/>
      <c r="AD846" s="216"/>
    </row>
    <row r="847" ht="15.75" customHeight="1">
      <c r="A847" s="216"/>
      <c r="B847" s="216"/>
      <c r="C847" s="216"/>
      <c r="D847" s="216"/>
      <c r="E847" s="216"/>
      <c r="F847" s="216"/>
      <c r="G847" s="216"/>
      <c r="H847" s="216"/>
      <c r="I847" s="216"/>
      <c r="J847" s="216"/>
      <c r="K847" s="216"/>
      <c r="L847" s="216"/>
      <c r="M847" s="216"/>
      <c r="N847" s="216"/>
      <c r="O847" s="216"/>
      <c r="P847" s="216"/>
      <c r="Q847" s="216"/>
      <c r="R847" s="216"/>
      <c r="S847" s="216"/>
      <c r="T847" s="216"/>
      <c r="U847" s="216"/>
      <c r="V847" s="216"/>
      <c r="W847" s="216"/>
      <c r="X847" s="216"/>
      <c r="Y847" s="216"/>
      <c r="Z847" s="216"/>
      <c r="AA847" s="216"/>
      <c r="AB847" s="216"/>
      <c r="AC847" s="216"/>
      <c r="AD847" s="216"/>
    </row>
    <row r="848" ht="15.75" customHeight="1">
      <c r="A848" s="216"/>
      <c r="B848" s="216"/>
      <c r="C848" s="216"/>
      <c r="D848" s="216"/>
      <c r="E848" s="216"/>
      <c r="F848" s="216"/>
      <c r="G848" s="216"/>
      <c r="H848" s="216"/>
      <c r="I848" s="216"/>
      <c r="J848" s="216"/>
      <c r="K848" s="216"/>
      <c r="L848" s="216"/>
      <c r="M848" s="216"/>
      <c r="N848" s="216"/>
      <c r="O848" s="216"/>
      <c r="P848" s="216"/>
      <c r="Q848" s="216"/>
      <c r="R848" s="216"/>
      <c r="S848" s="216"/>
      <c r="T848" s="216"/>
      <c r="U848" s="216"/>
      <c r="V848" s="216"/>
      <c r="W848" s="216"/>
      <c r="X848" s="216"/>
      <c r="Y848" s="216"/>
      <c r="Z848" s="216"/>
      <c r="AA848" s="216"/>
      <c r="AB848" s="216"/>
      <c r="AC848" s="216"/>
      <c r="AD848" s="216"/>
    </row>
    <row r="849" ht="15.75" customHeight="1">
      <c r="A849" s="216"/>
      <c r="B849" s="216"/>
      <c r="C849" s="216"/>
      <c r="D849" s="216"/>
      <c r="E849" s="216"/>
      <c r="F849" s="216"/>
      <c r="G849" s="216"/>
      <c r="H849" s="216"/>
      <c r="I849" s="216"/>
      <c r="J849" s="216"/>
      <c r="K849" s="216"/>
      <c r="L849" s="216"/>
      <c r="M849" s="216"/>
      <c r="N849" s="216"/>
      <c r="O849" s="216"/>
      <c r="P849" s="216"/>
      <c r="Q849" s="216"/>
      <c r="R849" s="216"/>
      <c r="S849" s="216"/>
      <c r="T849" s="216"/>
      <c r="U849" s="216"/>
      <c r="V849" s="216"/>
      <c r="W849" s="216"/>
      <c r="X849" s="216"/>
      <c r="Y849" s="216"/>
      <c r="Z849" s="216"/>
      <c r="AA849" s="216"/>
      <c r="AB849" s="216"/>
      <c r="AC849" s="216"/>
      <c r="AD849" s="216"/>
    </row>
    <row r="850" ht="15.75" customHeight="1">
      <c r="A850" s="216"/>
      <c r="B850" s="216"/>
      <c r="C850" s="216"/>
      <c r="D850" s="216"/>
      <c r="E850" s="216"/>
      <c r="F850" s="216"/>
      <c r="G850" s="216"/>
      <c r="H850" s="216"/>
      <c r="I850" s="216"/>
      <c r="J850" s="216"/>
      <c r="K850" s="216"/>
      <c r="L850" s="216"/>
      <c r="M850" s="216"/>
      <c r="N850" s="216"/>
      <c r="O850" s="216"/>
      <c r="P850" s="216"/>
      <c r="Q850" s="216"/>
      <c r="R850" s="216"/>
      <c r="S850" s="216"/>
      <c r="T850" s="216"/>
      <c r="U850" s="216"/>
      <c r="V850" s="216"/>
      <c r="W850" s="216"/>
      <c r="X850" s="216"/>
      <c r="Y850" s="216"/>
      <c r="Z850" s="216"/>
      <c r="AA850" s="216"/>
      <c r="AB850" s="216"/>
      <c r="AC850" s="216"/>
      <c r="AD850" s="216"/>
    </row>
    <row r="851" ht="15.75" customHeight="1">
      <c r="A851" s="216"/>
      <c r="B851" s="216"/>
      <c r="C851" s="216"/>
      <c r="D851" s="216"/>
      <c r="E851" s="216"/>
      <c r="F851" s="216"/>
      <c r="G851" s="216"/>
      <c r="H851" s="216"/>
      <c r="I851" s="216"/>
      <c r="J851" s="216"/>
      <c r="K851" s="216"/>
      <c r="L851" s="216"/>
      <c r="M851" s="216"/>
      <c r="N851" s="216"/>
      <c r="O851" s="216"/>
      <c r="P851" s="216"/>
      <c r="Q851" s="216"/>
      <c r="R851" s="216"/>
      <c r="S851" s="216"/>
      <c r="T851" s="216"/>
      <c r="U851" s="216"/>
      <c r="V851" s="216"/>
      <c r="W851" s="216"/>
      <c r="X851" s="216"/>
      <c r="Y851" s="216"/>
      <c r="Z851" s="216"/>
      <c r="AA851" s="216"/>
      <c r="AB851" s="216"/>
      <c r="AC851" s="216"/>
      <c r="AD851" s="216"/>
    </row>
    <row r="852" ht="15.75" customHeight="1">
      <c r="A852" s="216"/>
      <c r="B852" s="216"/>
      <c r="C852" s="216"/>
      <c r="D852" s="216"/>
      <c r="E852" s="216"/>
      <c r="F852" s="216"/>
      <c r="G852" s="216"/>
      <c r="H852" s="216"/>
      <c r="I852" s="216"/>
      <c r="J852" s="216"/>
      <c r="K852" s="216"/>
      <c r="L852" s="216"/>
      <c r="M852" s="216"/>
      <c r="N852" s="216"/>
      <c r="O852" s="216"/>
      <c r="P852" s="216"/>
      <c r="Q852" s="216"/>
      <c r="R852" s="216"/>
      <c r="S852" s="216"/>
      <c r="T852" s="216"/>
      <c r="U852" s="216"/>
      <c r="V852" s="216"/>
      <c r="W852" s="216"/>
      <c r="X852" s="216"/>
      <c r="Y852" s="216"/>
      <c r="Z852" s="216"/>
      <c r="AA852" s="216"/>
      <c r="AB852" s="216"/>
      <c r="AC852" s="216"/>
      <c r="AD852" s="216"/>
    </row>
    <row r="853" ht="15.75" customHeight="1">
      <c r="A853" s="216"/>
      <c r="B853" s="216"/>
      <c r="C853" s="216"/>
      <c r="D853" s="216"/>
      <c r="E853" s="216"/>
      <c r="F853" s="216"/>
      <c r="G853" s="216"/>
      <c r="H853" s="216"/>
      <c r="I853" s="216"/>
      <c r="J853" s="216"/>
      <c r="K853" s="216"/>
      <c r="L853" s="216"/>
      <c r="M853" s="216"/>
      <c r="N853" s="216"/>
      <c r="O853" s="216"/>
      <c r="P853" s="216"/>
      <c r="Q853" s="216"/>
      <c r="R853" s="216"/>
      <c r="S853" s="216"/>
      <c r="T853" s="216"/>
      <c r="U853" s="216"/>
      <c r="V853" s="216"/>
      <c r="W853" s="216"/>
      <c r="X853" s="216"/>
      <c r="Y853" s="216"/>
      <c r="Z853" s="216"/>
      <c r="AA853" s="216"/>
      <c r="AB853" s="216"/>
      <c r="AC853" s="216"/>
      <c r="AD853" s="216"/>
    </row>
    <row r="854" ht="15.75" customHeight="1">
      <c r="A854" s="216"/>
      <c r="B854" s="216"/>
      <c r="C854" s="216"/>
      <c r="D854" s="216"/>
      <c r="E854" s="216"/>
      <c r="F854" s="216"/>
      <c r="G854" s="216"/>
      <c r="H854" s="216"/>
      <c r="I854" s="216"/>
      <c r="J854" s="216"/>
      <c r="K854" s="216"/>
      <c r="L854" s="216"/>
      <c r="M854" s="216"/>
      <c r="N854" s="216"/>
      <c r="O854" s="216"/>
      <c r="P854" s="216"/>
      <c r="Q854" s="216"/>
      <c r="R854" s="216"/>
      <c r="S854" s="216"/>
      <c r="T854" s="216"/>
      <c r="U854" s="216"/>
      <c r="V854" s="216"/>
      <c r="W854" s="216"/>
      <c r="X854" s="216"/>
      <c r="Y854" s="216"/>
      <c r="Z854" s="216"/>
      <c r="AA854" s="216"/>
      <c r="AB854" s="216"/>
      <c r="AC854" s="216"/>
      <c r="AD854" s="216"/>
    </row>
    <row r="855" ht="15.75" customHeight="1">
      <c r="A855" s="216"/>
      <c r="B855" s="216"/>
      <c r="C855" s="216"/>
      <c r="D855" s="216"/>
      <c r="E855" s="216"/>
      <c r="F855" s="216"/>
      <c r="G855" s="216"/>
      <c r="H855" s="216"/>
      <c r="I855" s="216"/>
      <c r="J855" s="216"/>
      <c r="K855" s="216"/>
      <c r="L855" s="216"/>
      <c r="M855" s="216"/>
      <c r="N855" s="216"/>
      <c r="O855" s="216"/>
      <c r="P855" s="216"/>
      <c r="Q855" s="216"/>
      <c r="R855" s="216"/>
      <c r="S855" s="216"/>
      <c r="T855" s="216"/>
      <c r="U855" s="216"/>
      <c r="V855" s="216"/>
      <c r="W855" s="216"/>
      <c r="X855" s="216"/>
      <c r="Y855" s="216"/>
      <c r="Z855" s="216"/>
      <c r="AA855" s="216"/>
      <c r="AB855" s="216"/>
      <c r="AC855" s="216"/>
      <c r="AD855" s="216"/>
    </row>
    <row r="856" ht="15.75" customHeight="1">
      <c r="A856" s="216"/>
      <c r="B856" s="216"/>
      <c r="C856" s="216"/>
      <c r="D856" s="216"/>
      <c r="E856" s="216"/>
      <c r="F856" s="216"/>
      <c r="G856" s="216"/>
      <c r="H856" s="216"/>
      <c r="I856" s="216"/>
      <c r="J856" s="216"/>
      <c r="K856" s="216"/>
      <c r="L856" s="216"/>
      <c r="M856" s="216"/>
      <c r="N856" s="216"/>
      <c r="O856" s="216"/>
      <c r="P856" s="216"/>
      <c r="Q856" s="216"/>
      <c r="R856" s="216"/>
      <c r="S856" s="216"/>
      <c r="T856" s="216"/>
      <c r="U856" s="216"/>
      <c r="V856" s="216"/>
      <c r="W856" s="216"/>
      <c r="X856" s="216"/>
      <c r="Y856" s="216"/>
      <c r="Z856" s="216"/>
      <c r="AA856" s="216"/>
      <c r="AB856" s="216"/>
      <c r="AC856" s="216"/>
      <c r="AD856" s="216"/>
    </row>
    <row r="857" ht="15.75" customHeight="1">
      <c r="A857" s="216"/>
      <c r="B857" s="216"/>
      <c r="C857" s="216"/>
      <c r="D857" s="216"/>
      <c r="E857" s="216"/>
      <c r="F857" s="216"/>
      <c r="G857" s="216"/>
      <c r="H857" s="216"/>
      <c r="I857" s="216"/>
      <c r="J857" s="216"/>
      <c r="K857" s="216"/>
      <c r="L857" s="216"/>
      <c r="M857" s="216"/>
      <c r="N857" s="216"/>
      <c r="O857" s="216"/>
      <c r="P857" s="216"/>
      <c r="Q857" s="216"/>
      <c r="R857" s="216"/>
      <c r="S857" s="216"/>
      <c r="T857" s="216"/>
      <c r="U857" s="216"/>
      <c r="V857" s="216"/>
      <c r="W857" s="216"/>
      <c r="X857" s="216"/>
      <c r="Y857" s="216"/>
      <c r="Z857" s="216"/>
      <c r="AA857" s="216"/>
      <c r="AB857" s="216"/>
      <c r="AC857" s="216"/>
      <c r="AD857" s="216"/>
    </row>
    <row r="858" ht="15.75" customHeight="1">
      <c r="A858" s="216"/>
      <c r="B858" s="216"/>
      <c r="C858" s="216"/>
      <c r="D858" s="216"/>
      <c r="E858" s="216"/>
      <c r="F858" s="216"/>
      <c r="G858" s="216"/>
      <c r="H858" s="216"/>
      <c r="I858" s="216"/>
      <c r="J858" s="216"/>
      <c r="K858" s="216"/>
      <c r="L858" s="216"/>
      <c r="M858" s="216"/>
      <c r="N858" s="216"/>
      <c r="O858" s="216"/>
      <c r="P858" s="216"/>
      <c r="Q858" s="216"/>
      <c r="R858" s="216"/>
      <c r="S858" s="216"/>
      <c r="T858" s="216"/>
      <c r="U858" s="216"/>
      <c r="V858" s="216"/>
      <c r="W858" s="216"/>
      <c r="X858" s="216"/>
      <c r="Y858" s="216"/>
      <c r="Z858" s="216"/>
      <c r="AA858" s="216"/>
      <c r="AB858" s="216"/>
      <c r="AC858" s="216"/>
      <c r="AD858" s="216"/>
    </row>
    <row r="859" ht="15.75" customHeight="1">
      <c r="A859" s="216"/>
      <c r="B859" s="216"/>
      <c r="C859" s="216"/>
      <c r="D859" s="216"/>
      <c r="E859" s="216"/>
      <c r="F859" s="216"/>
      <c r="G859" s="216"/>
      <c r="H859" s="216"/>
      <c r="I859" s="216"/>
      <c r="J859" s="216"/>
      <c r="K859" s="216"/>
      <c r="L859" s="216"/>
      <c r="M859" s="216"/>
      <c r="N859" s="216"/>
      <c r="O859" s="216"/>
      <c r="P859" s="216"/>
      <c r="Q859" s="216"/>
      <c r="R859" s="216"/>
      <c r="S859" s="216"/>
      <c r="T859" s="216"/>
      <c r="U859" s="216"/>
      <c r="V859" s="216"/>
      <c r="W859" s="216"/>
      <c r="X859" s="216"/>
      <c r="Y859" s="216"/>
      <c r="Z859" s="216"/>
      <c r="AA859" s="216"/>
      <c r="AB859" s="216"/>
      <c r="AC859" s="216"/>
      <c r="AD859" s="216"/>
    </row>
    <row r="860" ht="15.75" customHeight="1">
      <c r="A860" s="216"/>
      <c r="B860" s="216"/>
      <c r="C860" s="216"/>
      <c r="D860" s="216"/>
      <c r="E860" s="216"/>
      <c r="F860" s="216"/>
      <c r="G860" s="216"/>
      <c r="H860" s="216"/>
      <c r="I860" s="216"/>
      <c r="J860" s="216"/>
      <c r="K860" s="216"/>
      <c r="L860" s="216"/>
      <c r="M860" s="216"/>
      <c r="N860" s="216"/>
      <c r="O860" s="216"/>
      <c r="P860" s="216"/>
      <c r="Q860" s="216"/>
      <c r="R860" s="216"/>
      <c r="S860" s="216"/>
      <c r="T860" s="216"/>
      <c r="U860" s="216"/>
      <c r="V860" s="216"/>
      <c r="W860" s="216"/>
      <c r="X860" s="216"/>
      <c r="Y860" s="216"/>
      <c r="Z860" s="216"/>
      <c r="AA860" s="216"/>
      <c r="AB860" s="216"/>
      <c r="AC860" s="216"/>
      <c r="AD860" s="216"/>
    </row>
    <row r="861" ht="15.75" customHeight="1">
      <c r="A861" s="216"/>
      <c r="B861" s="216"/>
      <c r="C861" s="216"/>
      <c r="D861" s="216"/>
      <c r="E861" s="216"/>
      <c r="F861" s="216"/>
      <c r="G861" s="216"/>
      <c r="H861" s="216"/>
      <c r="I861" s="216"/>
      <c r="J861" s="216"/>
      <c r="K861" s="216"/>
      <c r="L861" s="216"/>
      <c r="M861" s="216"/>
      <c r="N861" s="216"/>
      <c r="O861" s="216"/>
      <c r="P861" s="216"/>
      <c r="Q861" s="216"/>
      <c r="R861" s="216"/>
      <c r="S861" s="216"/>
      <c r="T861" s="216"/>
      <c r="U861" s="216"/>
      <c r="V861" s="216"/>
      <c r="W861" s="216"/>
      <c r="X861" s="216"/>
      <c r="Y861" s="216"/>
      <c r="Z861" s="216"/>
      <c r="AA861" s="216"/>
      <c r="AB861" s="216"/>
      <c r="AC861" s="216"/>
      <c r="AD861" s="216"/>
    </row>
    <row r="862" ht="15.75" customHeight="1">
      <c r="A862" s="216"/>
      <c r="B862" s="216"/>
      <c r="C862" s="216"/>
      <c r="D862" s="216"/>
      <c r="E862" s="216"/>
      <c r="F862" s="216"/>
      <c r="G862" s="216"/>
      <c r="H862" s="216"/>
      <c r="I862" s="216"/>
      <c r="J862" s="216"/>
      <c r="K862" s="216"/>
      <c r="L862" s="216"/>
      <c r="M862" s="216"/>
      <c r="N862" s="216"/>
      <c r="O862" s="216"/>
      <c r="P862" s="216"/>
      <c r="Q862" s="216"/>
      <c r="R862" s="216"/>
      <c r="S862" s="216"/>
      <c r="T862" s="216"/>
      <c r="U862" s="216"/>
      <c r="V862" s="216"/>
      <c r="W862" s="216"/>
      <c r="X862" s="216"/>
      <c r="Y862" s="216"/>
      <c r="Z862" s="216"/>
      <c r="AA862" s="216"/>
      <c r="AB862" s="216"/>
      <c r="AC862" s="216"/>
      <c r="AD862" s="216"/>
    </row>
    <row r="863" ht="15.75" customHeight="1">
      <c r="A863" s="216"/>
      <c r="B863" s="216"/>
      <c r="C863" s="216"/>
      <c r="D863" s="216"/>
      <c r="E863" s="216"/>
      <c r="F863" s="216"/>
      <c r="G863" s="216"/>
      <c r="H863" s="216"/>
      <c r="I863" s="216"/>
      <c r="J863" s="216"/>
      <c r="K863" s="216"/>
      <c r="L863" s="216"/>
      <c r="M863" s="216"/>
      <c r="N863" s="216"/>
      <c r="O863" s="216"/>
      <c r="P863" s="216"/>
      <c r="Q863" s="216"/>
      <c r="R863" s="216"/>
      <c r="S863" s="216"/>
      <c r="T863" s="216"/>
      <c r="U863" s="216"/>
      <c r="V863" s="216"/>
      <c r="W863" s="216"/>
      <c r="X863" s="216"/>
      <c r="Y863" s="216"/>
      <c r="Z863" s="216"/>
      <c r="AA863" s="216"/>
      <c r="AB863" s="216"/>
      <c r="AC863" s="216"/>
      <c r="AD863" s="216"/>
    </row>
    <row r="864" ht="15.75" customHeight="1">
      <c r="A864" s="216"/>
      <c r="B864" s="216"/>
      <c r="C864" s="216"/>
      <c r="D864" s="216"/>
      <c r="E864" s="216"/>
      <c r="F864" s="216"/>
      <c r="G864" s="216"/>
      <c r="H864" s="216"/>
      <c r="I864" s="216"/>
      <c r="J864" s="216"/>
      <c r="K864" s="216"/>
      <c r="L864" s="216"/>
      <c r="M864" s="216"/>
      <c r="N864" s="216"/>
      <c r="O864" s="216"/>
      <c r="P864" s="216"/>
      <c r="Q864" s="216"/>
      <c r="R864" s="216"/>
      <c r="S864" s="216"/>
      <c r="T864" s="216"/>
      <c r="U864" s="216"/>
      <c r="V864" s="216"/>
      <c r="W864" s="216"/>
      <c r="X864" s="216"/>
      <c r="Y864" s="216"/>
      <c r="Z864" s="216"/>
      <c r="AA864" s="216"/>
      <c r="AB864" s="216"/>
      <c r="AC864" s="216"/>
      <c r="AD864" s="216"/>
    </row>
    <row r="865" ht="15.75" customHeight="1">
      <c r="A865" s="216"/>
      <c r="B865" s="216"/>
      <c r="C865" s="216"/>
      <c r="D865" s="216"/>
      <c r="E865" s="216"/>
      <c r="F865" s="216"/>
      <c r="G865" s="216"/>
      <c r="H865" s="216"/>
      <c r="I865" s="216"/>
      <c r="J865" s="216"/>
      <c r="K865" s="216"/>
      <c r="L865" s="216"/>
      <c r="M865" s="216"/>
      <c r="N865" s="216"/>
      <c r="O865" s="216"/>
      <c r="P865" s="216"/>
      <c r="Q865" s="216"/>
      <c r="R865" s="216"/>
      <c r="S865" s="216"/>
      <c r="T865" s="216"/>
      <c r="U865" s="216"/>
      <c r="V865" s="216"/>
      <c r="W865" s="216"/>
      <c r="X865" s="216"/>
      <c r="Y865" s="216"/>
      <c r="Z865" s="216"/>
      <c r="AA865" s="216"/>
      <c r="AB865" s="216"/>
      <c r="AC865" s="216"/>
      <c r="AD865" s="216"/>
    </row>
    <row r="866" ht="15.75" customHeight="1">
      <c r="A866" s="216"/>
      <c r="B866" s="216"/>
      <c r="C866" s="216"/>
      <c r="D866" s="216"/>
      <c r="E866" s="216"/>
      <c r="F866" s="216"/>
      <c r="G866" s="216"/>
      <c r="H866" s="216"/>
      <c r="I866" s="216"/>
      <c r="J866" s="216"/>
      <c r="K866" s="216"/>
      <c r="L866" s="216"/>
      <c r="M866" s="216"/>
      <c r="N866" s="216"/>
      <c r="O866" s="216"/>
      <c r="P866" s="216"/>
      <c r="Q866" s="216"/>
      <c r="R866" s="216"/>
      <c r="S866" s="216"/>
      <c r="T866" s="216"/>
      <c r="U866" s="216"/>
      <c r="V866" s="216"/>
      <c r="W866" s="216"/>
      <c r="X866" s="216"/>
      <c r="Y866" s="216"/>
      <c r="Z866" s="216"/>
      <c r="AA866" s="216"/>
      <c r="AB866" s="216"/>
      <c r="AC866" s="216"/>
      <c r="AD866" s="216"/>
    </row>
    <row r="867" ht="15.75" customHeight="1">
      <c r="A867" s="216"/>
      <c r="B867" s="216"/>
      <c r="C867" s="216"/>
      <c r="D867" s="216"/>
      <c r="E867" s="216"/>
      <c r="F867" s="216"/>
      <c r="G867" s="216"/>
      <c r="H867" s="216"/>
      <c r="I867" s="216"/>
      <c r="J867" s="216"/>
      <c r="K867" s="216"/>
      <c r="L867" s="216"/>
      <c r="M867" s="216"/>
      <c r="N867" s="216"/>
      <c r="O867" s="216"/>
      <c r="P867" s="216"/>
      <c r="Q867" s="216"/>
      <c r="R867" s="216"/>
      <c r="S867" s="216"/>
      <c r="T867" s="216"/>
      <c r="U867" s="216"/>
      <c r="V867" s="216"/>
      <c r="W867" s="216"/>
      <c r="X867" s="216"/>
      <c r="Y867" s="216"/>
      <c r="Z867" s="216"/>
      <c r="AA867" s="216"/>
      <c r="AB867" s="216"/>
      <c r="AC867" s="216"/>
      <c r="AD867" s="216"/>
    </row>
    <row r="868" ht="15.75" customHeight="1">
      <c r="A868" s="216"/>
      <c r="B868" s="216"/>
      <c r="C868" s="216"/>
      <c r="D868" s="216"/>
      <c r="E868" s="216"/>
      <c r="F868" s="216"/>
      <c r="G868" s="216"/>
      <c r="H868" s="216"/>
      <c r="I868" s="216"/>
      <c r="J868" s="216"/>
      <c r="K868" s="216"/>
      <c r="L868" s="216"/>
      <c r="M868" s="216"/>
      <c r="N868" s="216"/>
      <c r="O868" s="216"/>
      <c r="P868" s="216"/>
      <c r="Q868" s="216"/>
      <c r="R868" s="216"/>
      <c r="S868" s="216"/>
      <c r="T868" s="216"/>
      <c r="U868" s="216"/>
      <c r="V868" s="216"/>
      <c r="W868" s="216"/>
      <c r="X868" s="216"/>
      <c r="Y868" s="216"/>
      <c r="Z868" s="216"/>
      <c r="AA868" s="216"/>
      <c r="AB868" s="216"/>
      <c r="AC868" s="216"/>
      <c r="AD868" s="216"/>
    </row>
    <row r="869" ht="15.75" customHeight="1">
      <c r="A869" s="216"/>
      <c r="B869" s="216"/>
      <c r="C869" s="216"/>
      <c r="D869" s="216"/>
      <c r="E869" s="216"/>
      <c r="F869" s="216"/>
      <c r="G869" s="216"/>
      <c r="H869" s="216"/>
      <c r="I869" s="216"/>
      <c r="J869" s="216"/>
      <c r="K869" s="216"/>
      <c r="L869" s="216"/>
      <c r="M869" s="216"/>
      <c r="N869" s="216"/>
      <c r="O869" s="216"/>
      <c r="P869" s="216"/>
      <c r="Q869" s="216"/>
      <c r="R869" s="216"/>
      <c r="S869" s="216"/>
      <c r="T869" s="216"/>
      <c r="U869" s="216"/>
      <c r="V869" s="216"/>
      <c r="W869" s="216"/>
      <c r="X869" s="216"/>
      <c r="Y869" s="216"/>
      <c r="Z869" s="216"/>
      <c r="AA869" s="216"/>
      <c r="AB869" s="216"/>
      <c r="AC869" s="216"/>
      <c r="AD869" s="216"/>
    </row>
    <row r="870" ht="15.75" customHeight="1">
      <c r="A870" s="216"/>
      <c r="B870" s="216"/>
      <c r="C870" s="216"/>
      <c r="D870" s="216"/>
      <c r="E870" s="216"/>
      <c r="F870" s="216"/>
      <c r="G870" s="216"/>
      <c r="H870" s="216"/>
      <c r="I870" s="216"/>
      <c r="J870" s="216"/>
      <c r="K870" s="216"/>
      <c r="L870" s="216"/>
      <c r="M870" s="216"/>
      <c r="N870" s="216"/>
      <c r="O870" s="216"/>
      <c r="P870" s="216"/>
      <c r="Q870" s="216"/>
      <c r="R870" s="216"/>
      <c r="S870" s="216"/>
      <c r="T870" s="216"/>
      <c r="U870" s="216"/>
      <c r="V870" s="216"/>
      <c r="W870" s="216"/>
      <c r="X870" s="216"/>
      <c r="Y870" s="216"/>
      <c r="Z870" s="216"/>
      <c r="AA870" s="216"/>
      <c r="AB870" s="216"/>
      <c r="AC870" s="216"/>
      <c r="AD870" s="216"/>
    </row>
    <row r="871" ht="15.75" customHeight="1">
      <c r="A871" s="216"/>
      <c r="B871" s="216"/>
      <c r="C871" s="216"/>
      <c r="D871" s="216"/>
      <c r="E871" s="216"/>
      <c r="F871" s="216"/>
      <c r="G871" s="216"/>
      <c r="H871" s="216"/>
      <c r="I871" s="216"/>
      <c r="J871" s="216"/>
      <c r="K871" s="216"/>
      <c r="L871" s="216"/>
      <c r="M871" s="216"/>
      <c r="N871" s="216"/>
      <c r="O871" s="216"/>
      <c r="P871" s="216"/>
      <c r="Q871" s="216"/>
      <c r="R871" s="216"/>
      <c r="S871" s="216"/>
      <c r="T871" s="216"/>
      <c r="U871" s="216"/>
      <c r="V871" s="216"/>
      <c r="W871" s="216"/>
      <c r="X871" s="216"/>
      <c r="Y871" s="216"/>
      <c r="Z871" s="216"/>
      <c r="AA871" s="216"/>
      <c r="AB871" s="216"/>
      <c r="AC871" s="216"/>
      <c r="AD871" s="216"/>
    </row>
    <row r="872" ht="15.75" customHeight="1">
      <c r="A872" s="216"/>
      <c r="B872" s="216"/>
      <c r="C872" s="216"/>
      <c r="D872" s="216"/>
      <c r="E872" s="216"/>
      <c r="F872" s="216"/>
      <c r="G872" s="216"/>
      <c r="H872" s="216"/>
      <c r="I872" s="216"/>
      <c r="J872" s="216"/>
      <c r="K872" s="216"/>
      <c r="L872" s="216"/>
      <c r="M872" s="216"/>
      <c r="N872" s="216"/>
      <c r="O872" s="216"/>
      <c r="P872" s="216"/>
      <c r="Q872" s="216"/>
      <c r="R872" s="216"/>
      <c r="S872" s="216"/>
      <c r="T872" s="216"/>
      <c r="U872" s="216"/>
      <c r="V872" s="216"/>
      <c r="W872" s="216"/>
      <c r="X872" s="216"/>
      <c r="Y872" s="216"/>
      <c r="Z872" s="216"/>
      <c r="AA872" s="216"/>
      <c r="AB872" s="216"/>
      <c r="AC872" s="216"/>
      <c r="AD872" s="216"/>
    </row>
    <row r="873" ht="15.75" customHeight="1">
      <c r="A873" s="216"/>
      <c r="B873" s="216"/>
      <c r="C873" s="216"/>
      <c r="D873" s="216"/>
      <c r="E873" s="216"/>
      <c r="F873" s="216"/>
      <c r="G873" s="216"/>
      <c r="H873" s="216"/>
      <c r="I873" s="216"/>
      <c r="J873" s="216"/>
      <c r="K873" s="216"/>
      <c r="L873" s="216"/>
      <c r="M873" s="216"/>
      <c r="N873" s="216"/>
      <c r="O873" s="216"/>
      <c r="P873" s="216"/>
      <c r="Q873" s="216"/>
      <c r="R873" s="216"/>
      <c r="S873" s="216"/>
      <c r="T873" s="216"/>
      <c r="U873" s="216"/>
      <c r="V873" s="216"/>
      <c r="W873" s="216"/>
      <c r="X873" s="216"/>
      <c r="Y873" s="216"/>
      <c r="Z873" s="216"/>
      <c r="AA873" s="216"/>
      <c r="AB873" s="216"/>
      <c r="AC873" s="216"/>
      <c r="AD873" s="216"/>
    </row>
    <row r="874" ht="15.75" customHeight="1">
      <c r="A874" s="216"/>
      <c r="B874" s="216"/>
      <c r="C874" s="216"/>
      <c r="D874" s="216"/>
      <c r="E874" s="216"/>
      <c r="F874" s="216"/>
      <c r="G874" s="216"/>
      <c r="H874" s="216"/>
      <c r="I874" s="216"/>
      <c r="J874" s="216"/>
      <c r="K874" s="216"/>
      <c r="L874" s="216"/>
      <c r="M874" s="216"/>
      <c r="N874" s="216"/>
      <c r="O874" s="216"/>
      <c r="P874" s="216"/>
      <c r="Q874" s="216"/>
      <c r="R874" s="216"/>
      <c r="S874" s="216"/>
      <c r="T874" s="216"/>
      <c r="U874" s="216"/>
      <c r="V874" s="216"/>
      <c r="W874" s="216"/>
      <c r="X874" s="216"/>
      <c r="Y874" s="216"/>
      <c r="Z874" s="216"/>
      <c r="AA874" s="216"/>
      <c r="AB874" s="216"/>
      <c r="AC874" s="216"/>
      <c r="AD874" s="216"/>
    </row>
    <row r="875" ht="15.75" customHeight="1">
      <c r="A875" s="216"/>
      <c r="B875" s="216"/>
      <c r="C875" s="216"/>
      <c r="D875" s="216"/>
      <c r="E875" s="216"/>
      <c r="F875" s="216"/>
      <c r="G875" s="216"/>
      <c r="H875" s="216"/>
      <c r="I875" s="216"/>
      <c r="J875" s="216"/>
      <c r="K875" s="216"/>
      <c r="L875" s="216"/>
      <c r="M875" s="216"/>
      <c r="N875" s="216"/>
      <c r="O875" s="216"/>
      <c r="P875" s="216"/>
      <c r="Q875" s="216"/>
      <c r="R875" s="216"/>
      <c r="S875" s="216"/>
      <c r="T875" s="216"/>
      <c r="U875" s="216"/>
      <c r="V875" s="216"/>
      <c r="W875" s="216"/>
      <c r="X875" s="216"/>
      <c r="Y875" s="216"/>
      <c r="Z875" s="216"/>
      <c r="AA875" s="216"/>
      <c r="AB875" s="216"/>
      <c r="AC875" s="216"/>
      <c r="AD875" s="216"/>
    </row>
    <row r="876" ht="15.75" customHeight="1">
      <c r="A876" s="216"/>
      <c r="B876" s="216"/>
      <c r="C876" s="216"/>
      <c r="D876" s="216"/>
      <c r="E876" s="216"/>
      <c r="F876" s="216"/>
      <c r="G876" s="216"/>
      <c r="H876" s="216"/>
      <c r="I876" s="216"/>
      <c r="J876" s="216"/>
      <c r="K876" s="216"/>
      <c r="L876" s="216"/>
      <c r="M876" s="216"/>
      <c r="N876" s="216"/>
      <c r="O876" s="216"/>
      <c r="P876" s="216"/>
      <c r="Q876" s="216"/>
      <c r="R876" s="216"/>
      <c r="S876" s="216"/>
      <c r="T876" s="216"/>
      <c r="U876" s="216"/>
      <c r="V876" s="216"/>
      <c r="W876" s="216"/>
      <c r="X876" s="216"/>
      <c r="Y876" s="216"/>
      <c r="Z876" s="216"/>
      <c r="AA876" s="216"/>
      <c r="AB876" s="216"/>
      <c r="AC876" s="216"/>
      <c r="AD876" s="216"/>
    </row>
    <row r="877" ht="15.75" customHeight="1">
      <c r="A877" s="216"/>
      <c r="B877" s="216"/>
      <c r="C877" s="216"/>
      <c r="D877" s="216"/>
      <c r="E877" s="216"/>
      <c r="F877" s="216"/>
      <c r="G877" s="216"/>
      <c r="H877" s="216"/>
      <c r="I877" s="216"/>
      <c r="J877" s="216"/>
      <c r="K877" s="216"/>
      <c r="L877" s="216"/>
      <c r="M877" s="216"/>
      <c r="N877" s="216"/>
      <c r="O877" s="216"/>
      <c r="P877" s="216"/>
      <c r="Q877" s="216"/>
      <c r="R877" s="216"/>
      <c r="S877" s="216"/>
      <c r="T877" s="216"/>
      <c r="U877" s="216"/>
      <c r="V877" s="216"/>
      <c r="W877" s="216"/>
      <c r="X877" s="216"/>
      <c r="Y877" s="216"/>
      <c r="Z877" s="216"/>
      <c r="AA877" s="216"/>
      <c r="AB877" s="216"/>
      <c r="AC877" s="216"/>
      <c r="AD877" s="216"/>
    </row>
    <row r="878" ht="15.75" customHeight="1">
      <c r="A878" s="216"/>
      <c r="B878" s="216"/>
      <c r="C878" s="216"/>
      <c r="D878" s="216"/>
      <c r="E878" s="216"/>
      <c r="F878" s="216"/>
      <c r="G878" s="216"/>
      <c r="H878" s="216"/>
      <c r="I878" s="216"/>
      <c r="J878" s="216"/>
      <c r="K878" s="216"/>
      <c r="L878" s="216"/>
      <c r="M878" s="216"/>
      <c r="N878" s="216"/>
      <c r="O878" s="216"/>
      <c r="P878" s="216"/>
      <c r="Q878" s="216"/>
      <c r="R878" s="216"/>
      <c r="S878" s="216"/>
      <c r="T878" s="216"/>
      <c r="U878" s="216"/>
      <c r="V878" s="216"/>
      <c r="W878" s="216"/>
      <c r="X878" s="216"/>
      <c r="Y878" s="216"/>
      <c r="Z878" s="216"/>
      <c r="AA878" s="216"/>
      <c r="AB878" s="216"/>
      <c r="AC878" s="216"/>
      <c r="AD878" s="216"/>
    </row>
    <row r="879" ht="15.75" customHeight="1">
      <c r="A879" s="216"/>
      <c r="B879" s="216"/>
      <c r="C879" s="216"/>
      <c r="D879" s="216"/>
      <c r="E879" s="216"/>
      <c r="F879" s="216"/>
      <c r="G879" s="216"/>
      <c r="H879" s="216"/>
      <c r="I879" s="216"/>
      <c r="J879" s="216"/>
      <c r="K879" s="216"/>
      <c r="L879" s="216"/>
      <c r="M879" s="216"/>
      <c r="N879" s="216"/>
      <c r="O879" s="216"/>
      <c r="P879" s="216"/>
      <c r="Q879" s="216"/>
      <c r="R879" s="216"/>
      <c r="S879" s="216"/>
      <c r="T879" s="216"/>
      <c r="U879" s="216"/>
      <c r="V879" s="216"/>
      <c r="W879" s="216"/>
      <c r="X879" s="216"/>
      <c r="Y879" s="216"/>
      <c r="Z879" s="216"/>
      <c r="AA879" s="216"/>
      <c r="AB879" s="216"/>
      <c r="AC879" s="216"/>
      <c r="AD879" s="216"/>
    </row>
    <row r="880" ht="15.75" customHeight="1">
      <c r="A880" s="216"/>
      <c r="B880" s="216"/>
      <c r="C880" s="216"/>
      <c r="D880" s="216"/>
      <c r="E880" s="216"/>
      <c r="F880" s="216"/>
      <c r="G880" s="216"/>
      <c r="H880" s="216"/>
      <c r="I880" s="216"/>
      <c r="J880" s="216"/>
      <c r="K880" s="216"/>
      <c r="L880" s="216"/>
      <c r="M880" s="216"/>
      <c r="N880" s="216"/>
      <c r="O880" s="216"/>
      <c r="P880" s="216"/>
      <c r="Q880" s="216"/>
      <c r="R880" s="216"/>
      <c r="S880" s="216"/>
      <c r="T880" s="216"/>
      <c r="U880" s="216"/>
      <c r="V880" s="216"/>
      <c r="W880" s="216"/>
      <c r="X880" s="216"/>
      <c r="Y880" s="216"/>
      <c r="Z880" s="216"/>
      <c r="AA880" s="216"/>
      <c r="AB880" s="216"/>
      <c r="AC880" s="216"/>
      <c r="AD880" s="216"/>
    </row>
    <row r="881" ht="15.75" customHeight="1">
      <c r="A881" s="216"/>
      <c r="B881" s="216"/>
      <c r="C881" s="216"/>
      <c r="D881" s="216"/>
      <c r="E881" s="216"/>
      <c r="F881" s="216"/>
      <c r="G881" s="216"/>
      <c r="H881" s="216"/>
      <c r="I881" s="216"/>
      <c r="J881" s="216"/>
      <c r="K881" s="216"/>
      <c r="L881" s="216"/>
      <c r="M881" s="216"/>
      <c r="N881" s="216"/>
      <c r="O881" s="216"/>
      <c r="P881" s="216"/>
      <c r="Q881" s="216"/>
      <c r="R881" s="216"/>
      <c r="S881" s="216"/>
      <c r="T881" s="216"/>
      <c r="U881" s="216"/>
      <c r="V881" s="216"/>
      <c r="W881" s="216"/>
      <c r="X881" s="216"/>
      <c r="Y881" s="216"/>
      <c r="Z881" s="216"/>
      <c r="AA881" s="216"/>
      <c r="AB881" s="216"/>
      <c r="AC881" s="216"/>
      <c r="AD881" s="216"/>
    </row>
    <row r="882" ht="15.75" customHeight="1">
      <c r="A882" s="216"/>
      <c r="B882" s="216"/>
      <c r="C882" s="216"/>
      <c r="D882" s="216"/>
      <c r="E882" s="216"/>
      <c r="F882" s="216"/>
      <c r="G882" s="216"/>
      <c r="H882" s="216"/>
      <c r="I882" s="216"/>
      <c r="J882" s="216"/>
      <c r="K882" s="216"/>
      <c r="L882" s="216"/>
      <c r="M882" s="216"/>
      <c r="N882" s="216"/>
      <c r="O882" s="216"/>
      <c r="P882" s="216"/>
      <c r="Q882" s="216"/>
      <c r="R882" s="216"/>
      <c r="S882" s="216"/>
      <c r="T882" s="216"/>
      <c r="U882" s="216"/>
      <c r="V882" s="216"/>
      <c r="W882" s="216"/>
      <c r="X882" s="216"/>
      <c r="Y882" s="216"/>
      <c r="Z882" s="216"/>
      <c r="AA882" s="216"/>
      <c r="AB882" s="216"/>
      <c r="AC882" s="216"/>
      <c r="AD882" s="216"/>
    </row>
    <row r="883" ht="15.75" customHeight="1">
      <c r="A883" s="216"/>
      <c r="B883" s="216"/>
      <c r="C883" s="216"/>
      <c r="D883" s="216"/>
      <c r="E883" s="216"/>
      <c r="F883" s="216"/>
      <c r="G883" s="216"/>
      <c r="H883" s="216"/>
      <c r="I883" s="216"/>
      <c r="J883" s="216"/>
      <c r="K883" s="216"/>
      <c r="L883" s="216"/>
      <c r="M883" s="216"/>
      <c r="N883" s="216"/>
      <c r="O883" s="216"/>
      <c r="P883" s="216"/>
      <c r="Q883" s="216"/>
      <c r="R883" s="216"/>
      <c r="S883" s="216"/>
      <c r="T883" s="216"/>
      <c r="U883" s="216"/>
      <c r="V883" s="216"/>
      <c r="W883" s="216"/>
      <c r="X883" s="216"/>
      <c r="Y883" s="216"/>
      <c r="Z883" s="216"/>
      <c r="AA883" s="216"/>
      <c r="AB883" s="216"/>
      <c r="AC883" s="216"/>
      <c r="AD883" s="216"/>
    </row>
    <row r="884" ht="15.75" customHeight="1">
      <c r="A884" s="216"/>
      <c r="B884" s="216"/>
      <c r="C884" s="216"/>
      <c r="D884" s="216"/>
      <c r="E884" s="216"/>
      <c r="F884" s="216"/>
      <c r="G884" s="216"/>
      <c r="H884" s="216"/>
      <c r="I884" s="216"/>
      <c r="J884" s="216"/>
      <c r="K884" s="216"/>
      <c r="L884" s="216"/>
      <c r="M884" s="216"/>
      <c r="N884" s="216"/>
      <c r="O884" s="216"/>
      <c r="P884" s="216"/>
      <c r="Q884" s="216"/>
      <c r="R884" s="216"/>
      <c r="S884" s="216"/>
      <c r="T884" s="216"/>
      <c r="U884" s="216"/>
      <c r="V884" s="216"/>
      <c r="W884" s="216"/>
      <c r="X884" s="216"/>
      <c r="Y884" s="216"/>
      <c r="Z884" s="216"/>
      <c r="AA884" s="216"/>
      <c r="AB884" s="216"/>
      <c r="AC884" s="216"/>
      <c r="AD884" s="216"/>
    </row>
    <row r="885" ht="15.75" customHeight="1">
      <c r="A885" s="216"/>
      <c r="B885" s="216"/>
      <c r="C885" s="216"/>
      <c r="D885" s="216"/>
      <c r="E885" s="216"/>
      <c r="F885" s="216"/>
      <c r="G885" s="216"/>
      <c r="H885" s="216"/>
      <c r="I885" s="216"/>
      <c r="J885" s="216"/>
      <c r="K885" s="216"/>
      <c r="L885" s="216"/>
      <c r="M885" s="216"/>
      <c r="N885" s="216"/>
      <c r="O885" s="216"/>
      <c r="P885" s="216"/>
      <c r="Q885" s="216"/>
      <c r="R885" s="216"/>
      <c r="S885" s="216"/>
      <c r="T885" s="216"/>
      <c r="U885" s="216"/>
      <c r="V885" s="216"/>
      <c r="W885" s="216"/>
      <c r="X885" s="216"/>
      <c r="Y885" s="216"/>
      <c r="Z885" s="216"/>
      <c r="AA885" s="216"/>
      <c r="AB885" s="216"/>
      <c r="AC885" s="216"/>
      <c r="AD885" s="216"/>
    </row>
    <row r="886" ht="15.75" customHeight="1">
      <c r="A886" s="216"/>
      <c r="B886" s="216"/>
      <c r="C886" s="216"/>
      <c r="D886" s="216"/>
      <c r="E886" s="216"/>
      <c r="F886" s="216"/>
      <c r="G886" s="216"/>
      <c r="H886" s="216"/>
      <c r="I886" s="216"/>
      <c r="J886" s="216"/>
      <c r="K886" s="216"/>
      <c r="L886" s="216"/>
      <c r="M886" s="216"/>
      <c r="N886" s="216"/>
      <c r="O886" s="216"/>
      <c r="P886" s="216"/>
      <c r="Q886" s="216"/>
      <c r="R886" s="216"/>
      <c r="S886" s="216"/>
      <c r="T886" s="216"/>
      <c r="U886" s="216"/>
      <c r="V886" s="216"/>
      <c r="W886" s="216"/>
      <c r="X886" s="216"/>
      <c r="Y886" s="216"/>
      <c r="Z886" s="216"/>
      <c r="AA886" s="216"/>
      <c r="AB886" s="216"/>
      <c r="AC886" s="216"/>
      <c r="AD886" s="216"/>
    </row>
    <row r="887" ht="15.75" customHeight="1">
      <c r="A887" s="216"/>
      <c r="B887" s="216"/>
      <c r="C887" s="216"/>
      <c r="D887" s="216"/>
      <c r="E887" s="216"/>
      <c r="F887" s="216"/>
      <c r="G887" s="216"/>
      <c r="H887" s="216"/>
      <c r="I887" s="216"/>
      <c r="J887" s="216"/>
      <c r="K887" s="216"/>
      <c r="L887" s="216"/>
      <c r="M887" s="216"/>
      <c r="N887" s="216"/>
      <c r="O887" s="216"/>
      <c r="P887" s="216"/>
      <c r="Q887" s="216"/>
      <c r="R887" s="216"/>
      <c r="S887" s="216"/>
      <c r="T887" s="216"/>
      <c r="U887" s="216"/>
      <c r="V887" s="216"/>
      <c r="W887" s="216"/>
      <c r="X887" s="216"/>
      <c r="Y887" s="216"/>
      <c r="Z887" s="216"/>
      <c r="AA887" s="216"/>
      <c r="AB887" s="216"/>
      <c r="AC887" s="216"/>
      <c r="AD887" s="216"/>
    </row>
    <row r="888" ht="15.75" customHeight="1">
      <c r="A888" s="216"/>
      <c r="B888" s="216"/>
      <c r="C888" s="216"/>
      <c r="D888" s="216"/>
      <c r="E888" s="216"/>
      <c r="F888" s="216"/>
      <c r="G888" s="216"/>
      <c r="H888" s="216"/>
      <c r="I888" s="216"/>
      <c r="J888" s="216"/>
      <c r="K888" s="216"/>
      <c r="L888" s="216"/>
      <c r="M888" s="216"/>
      <c r="N888" s="216"/>
      <c r="O888" s="216"/>
      <c r="P888" s="216"/>
      <c r="Q888" s="216"/>
      <c r="R888" s="216"/>
      <c r="S888" s="216"/>
      <c r="T888" s="216"/>
      <c r="U888" s="216"/>
      <c r="V888" s="216"/>
      <c r="W888" s="216"/>
      <c r="X888" s="216"/>
      <c r="Y888" s="216"/>
      <c r="Z888" s="216"/>
      <c r="AA888" s="216"/>
      <c r="AB888" s="216"/>
      <c r="AC888" s="216"/>
      <c r="AD888" s="216"/>
    </row>
    <row r="889" ht="15.75" customHeight="1">
      <c r="A889" s="216"/>
      <c r="B889" s="216"/>
      <c r="C889" s="216"/>
      <c r="D889" s="216"/>
      <c r="E889" s="216"/>
      <c r="F889" s="216"/>
      <c r="G889" s="216"/>
      <c r="H889" s="216"/>
      <c r="I889" s="216"/>
      <c r="J889" s="216"/>
      <c r="K889" s="216"/>
      <c r="L889" s="216"/>
      <c r="M889" s="216"/>
      <c r="N889" s="216"/>
      <c r="O889" s="216"/>
      <c r="P889" s="216"/>
      <c r="Q889" s="216"/>
      <c r="R889" s="216"/>
      <c r="S889" s="216"/>
      <c r="T889" s="216"/>
      <c r="U889" s="216"/>
      <c r="V889" s="216"/>
      <c r="W889" s="216"/>
      <c r="X889" s="216"/>
      <c r="Y889" s="216"/>
      <c r="Z889" s="216"/>
      <c r="AA889" s="216"/>
      <c r="AB889" s="216"/>
      <c r="AC889" s="216"/>
      <c r="AD889" s="216"/>
    </row>
    <row r="890" ht="15.75" customHeight="1">
      <c r="A890" s="216"/>
      <c r="B890" s="216"/>
      <c r="C890" s="216"/>
      <c r="D890" s="216"/>
      <c r="E890" s="216"/>
      <c r="F890" s="216"/>
      <c r="G890" s="216"/>
      <c r="H890" s="216"/>
      <c r="I890" s="216"/>
      <c r="J890" s="216"/>
      <c r="K890" s="216"/>
      <c r="L890" s="216"/>
      <c r="M890" s="216"/>
      <c r="N890" s="216"/>
      <c r="O890" s="216"/>
      <c r="P890" s="216"/>
      <c r="Q890" s="216"/>
      <c r="R890" s="216"/>
      <c r="S890" s="216"/>
      <c r="T890" s="216"/>
      <c r="U890" s="216"/>
      <c r="V890" s="216"/>
      <c r="W890" s="216"/>
      <c r="X890" s="216"/>
      <c r="Y890" s="216"/>
      <c r="Z890" s="216"/>
      <c r="AA890" s="216"/>
      <c r="AB890" s="216"/>
      <c r="AC890" s="216"/>
      <c r="AD890" s="216"/>
    </row>
    <row r="891" ht="15.75" customHeight="1">
      <c r="A891" s="216"/>
      <c r="B891" s="216"/>
      <c r="C891" s="216"/>
      <c r="D891" s="216"/>
      <c r="E891" s="216"/>
      <c r="F891" s="216"/>
      <c r="G891" s="216"/>
      <c r="H891" s="216"/>
      <c r="I891" s="216"/>
      <c r="J891" s="216"/>
      <c r="K891" s="216"/>
      <c r="L891" s="216"/>
      <c r="M891" s="216"/>
      <c r="N891" s="216"/>
      <c r="O891" s="216"/>
      <c r="P891" s="216"/>
      <c r="Q891" s="216"/>
      <c r="R891" s="216"/>
      <c r="S891" s="216"/>
      <c r="T891" s="216"/>
      <c r="U891" s="216"/>
      <c r="V891" s="216"/>
      <c r="W891" s="216"/>
      <c r="X891" s="216"/>
      <c r="Y891" s="216"/>
      <c r="Z891" s="216"/>
      <c r="AA891" s="216"/>
      <c r="AB891" s="216"/>
      <c r="AC891" s="216"/>
      <c r="AD891" s="216"/>
    </row>
    <row r="892" ht="15.75" customHeight="1">
      <c r="A892" s="216"/>
      <c r="B892" s="216"/>
      <c r="C892" s="216"/>
      <c r="D892" s="216"/>
      <c r="E892" s="216"/>
      <c r="F892" s="216"/>
      <c r="G892" s="216"/>
      <c r="H892" s="216"/>
      <c r="I892" s="216"/>
      <c r="J892" s="216"/>
      <c r="K892" s="216"/>
      <c r="L892" s="216"/>
      <c r="M892" s="216"/>
      <c r="N892" s="216"/>
      <c r="O892" s="216"/>
      <c r="P892" s="216"/>
      <c r="Q892" s="216"/>
      <c r="R892" s="216"/>
      <c r="S892" s="216"/>
      <c r="T892" s="216"/>
      <c r="U892" s="216"/>
      <c r="V892" s="216"/>
      <c r="W892" s="216"/>
      <c r="X892" s="216"/>
      <c r="Y892" s="216"/>
      <c r="Z892" s="216"/>
      <c r="AA892" s="216"/>
      <c r="AB892" s="216"/>
      <c r="AC892" s="216"/>
      <c r="AD892" s="216"/>
    </row>
    <row r="893" ht="15.75" customHeight="1">
      <c r="A893" s="216"/>
      <c r="B893" s="216"/>
      <c r="C893" s="216"/>
      <c r="D893" s="216"/>
      <c r="E893" s="216"/>
      <c r="F893" s="216"/>
      <c r="G893" s="216"/>
      <c r="H893" s="216"/>
      <c r="I893" s="216"/>
      <c r="J893" s="216"/>
      <c r="K893" s="216"/>
      <c r="L893" s="216"/>
      <c r="M893" s="216"/>
      <c r="N893" s="216"/>
      <c r="O893" s="216"/>
      <c r="P893" s="216"/>
      <c r="Q893" s="216"/>
      <c r="R893" s="216"/>
      <c r="S893" s="216"/>
      <c r="T893" s="216"/>
      <c r="U893" s="216"/>
      <c r="V893" s="216"/>
      <c r="W893" s="216"/>
      <c r="X893" s="216"/>
      <c r="Y893" s="216"/>
      <c r="Z893" s="216"/>
      <c r="AA893" s="216"/>
      <c r="AB893" s="216"/>
      <c r="AC893" s="216"/>
      <c r="AD893" s="216"/>
    </row>
    <row r="894" ht="15.75" customHeight="1">
      <c r="A894" s="216"/>
      <c r="B894" s="216"/>
      <c r="C894" s="216"/>
      <c r="D894" s="216"/>
      <c r="E894" s="216"/>
      <c r="F894" s="216"/>
      <c r="G894" s="216"/>
      <c r="H894" s="216"/>
      <c r="I894" s="216"/>
      <c r="J894" s="216"/>
      <c r="K894" s="216"/>
      <c r="L894" s="216"/>
      <c r="M894" s="216"/>
      <c r="N894" s="216"/>
      <c r="O894" s="216"/>
      <c r="P894" s="216"/>
      <c r="Q894" s="216"/>
      <c r="R894" s="216"/>
      <c r="S894" s="216"/>
      <c r="T894" s="216"/>
      <c r="U894" s="216"/>
      <c r="V894" s="216"/>
      <c r="W894" s="216"/>
      <c r="X894" s="216"/>
      <c r="Y894" s="216"/>
      <c r="Z894" s="216"/>
      <c r="AA894" s="216"/>
      <c r="AB894" s="216"/>
      <c r="AC894" s="216"/>
      <c r="AD894" s="216"/>
    </row>
    <row r="895" ht="15.75" customHeight="1">
      <c r="A895" s="216"/>
      <c r="B895" s="216"/>
      <c r="C895" s="216"/>
      <c r="D895" s="216"/>
      <c r="E895" s="216"/>
      <c r="F895" s="216"/>
      <c r="G895" s="216"/>
      <c r="H895" s="216"/>
      <c r="I895" s="216"/>
      <c r="J895" s="216"/>
      <c r="K895" s="216"/>
      <c r="L895" s="216"/>
      <c r="M895" s="216"/>
      <c r="N895" s="216"/>
      <c r="O895" s="216"/>
      <c r="P895" s="216"/>
      <c r="Q895" s="216"/>
      <c r="R895" s="216"/>
      <c r="S895" s="216"/>
      <c r="T895" s="216"/>
      <c r="U895" s="216"/>
      <c r="V895" s="216"/>
      <c r="W895" s="216"/>
      <c r="X895" s="216"/>
      <c r="Y895" s="216"/>
      <c r="Z895" s="216"/>
      <c r="AA895" s="216"/>
      <c r="AB895" s="216"/>
      <c r="AC895" s="216"/>
      <c r="AD895" s="216"/>
    </row>
    <row r="896" ht="15.75" customHeight="1">
      <c r="A896" s="216"/>
      <c r="B896" s="216"/>
      <c r="C896" s="216"/>
      <c r="D896" s="216"/>
      <c r="E896" s="216"/>
      <c r="F896" s="216"/>
      <c r="G896" s="216"/>
      <c r="H896" s="216"/>
      <c r="I896" s="216"/>
      <c r="J896" s="216"/>
      <c r="K896" s="216"/>
      <c r="L896" s="216"/>
      <c r="M896" s="216"/>
      <c r="N896" s="216"/>
      <c r="O896" s="216"/>
      <c r="P896" s="216"/>
      <c r="Q896" s="216"/>
      <c r="R896" s="216"/>
      <c r="S896" s="216"/>
      <c r="T896" s="216"/>
      <c r="U896" s="216"/>
      <c r="V896" s="216"/>
      <c r="W896" s="216"/>
      <c r="X896" s="216"/>
      <c r="Y896" s="216"/>
      <c r="Z896" s="216"/>
      <c r="AA896" s="216"/>
      <c r="AB896" s="216"/>
      <c r="AC896" s="216"/>
      <c r="AD896" s="216"/>
    </row>
    <row r="897" ht="15.75" customHeight="1">
      <c r="A897" s="216"/>
      <c r="B897" s="216"/>
      <c r="C897" s="216"/>
      <c r="D897" s="216"/>
      <c r="E897" s="216"/>
      <c r="F897" s="216"/>
      <c r="G897" s="216"/>
      <c r="H897" s="216"/>
      <c r="I897" s="216"/>
      <c r="J897" s="216"/>
      <c r="K897" s="216"/>
      <c r="L897" s="216"/>
      <c r="M897" s="216"/>
      <c r="N897" s="216"/>
      <c r="O897" s="216"/>
      <c r="P897" s="216"/>
      <c r="Q897" s="216"/>
      <c r="R897" s="216"/>
      <c r="S897" s="216"/>
      <c r="T897" s="216"/>
      <c r="U897" s="216"/>
      <c r="V897" s="216"/>
      <c r="W897" s="216"/>
      <c r="X897" s="216"/>
      <c r="Y897" s="216"/>
      <c r="Z897" s="216"/>
      <c r="AA897" s="216"/>
      <c r="AB897" s="216"/>
      <c r="AC897" s="216"/>
      <c r="AD897" s="216"/>
    </row>
    <row r="898" ht="15.75" customHeight="1">
      <c r="A898" s="216"/>
      <c r="B898" s="216"/>
      <c r="C898" s="216"/>
      <c r="D898" s="216"/>
      <c r="E898" s="216"/>
      <c r="F898" s="216"/>
      <c r="G898" s="216"/>
      <c r="H898" s="216"/>
      <c r="I898" s="216"/>
      <c r="J898" s="216"/>
      <c r="K898" s="216"/>
      <c r="L898" s="216"/>
      <c r="M898" s="216"/>
      <c r="N898" s="216"/>
      <c r="O898" s="216"/>
      <c r="P898" s="216"/>
      <c r="Q898" s="216"/>
      <c r="R898" s="216"/>
      <c r="S898" s="216"/>
      <c r="T898" s="216"/>
      <c r="U898" s="216"/>
      <c r="V898" s="216"/>
      <c r="W898" s="216"/>
      <c r="X898" s="216"/>
      <c r="Y898" s="216"/>
      <c r="Z898" s="216"/>
      <c r="AA898" s="216"/>
      <c r="AB898" s="216"/>
      <c r="AC898" s="216"/>
      <c r="AD898" s="216"/>
    </row>
    <row r="899" ht="15.75" customHeight="1">
      <c r="A899" s="216"/>
      <c r="B899" s="216"/>
      <c r="C899" s="216"/>
      <c r="D899" s="216"/>
      <c r="E899" s="216"/>
      <c r="F899" s="216"/>
      <c r="G899" s="216"/>
      <c r="H899" s="216"/>
      <c r="I899" s="216"/>
      <c r="J899" s="216"/>
      <c r="K899" s="216"/>
      <c r="L899" s="216"/>
      <c r="M899" s="216"/>
      <c r="N899" s="216"/>
      <c r="O899" s="216"/>
      <c r="P899" s="216"/>
      <c r="Q899" s="216"/>
      <c r="R899" s="216"/>
      <c r="S899" s="216"/>
      <c r="T899" s="216"/>
      <c r="U899" s="216"/>
      <c r="V899" s="216"/>
      <c r="W899" s="216"/>
      <c r="X899" s="216"/>
      <c r="Y899" s="216"/>
      <c r="Z899" s="216"/>
      <c r="AA899" s="216"/>
      <c r="AB899" s="216"/>
      <c r="AC899" s="216"/>
      <c r="AD899" s="216"/>
    </row>
    <row r="900" ht="15.75" customHeight="1">
      <c r="A900" s="216"/>
      <c r="B900" s="216"/>
      <c r="C900" s="216"/>
      <c r="D900" s="216"/>
      <c r="E900" s="216"/>
      <c r="F900" s="216"/>
      <c r="G900" s="216"/>
      <c r="H900" s="216"/>
      <c r="I900" s="216"/>
      <c r="J900" s="216"/>
      <c r="K900" s="216"/>
      <c r="L900" s="216"/>
      <c r="M900" s="216"/>
      <c r="N900" s="216"/>
      <c r="O900" s="216"/>
      <c r="P900" s="216"/>
      <c r="Q900" s="216"/>
      <c r="R900" s="216"/>
      <c r="S900" s="216"/>
      <c r="T900" s="216"/>
      <c r="U900" s="216"/>
      <c r="V900" s="216"/>
      <c r="W900" s="216"/>
      <c r="X900" s="216"/>
      <c r="Y900" s="216"/>
      <c r="Z900" s="216"/>
      <c r="AA900" s="216"/>
      <c r="AB900" s="216"/>
      <c r="AC900" s="216"/>
      <c r="AD900" s="216"/>
    </row>
    <row r="901" ht="15.75" customHeight="1">
      <c r="A901" s="216"/>
      <c r="B901" s="216"/>
      <c r="C901" s="216"/>
      <c r="D901" s="216"/>
      <c r="E901" s="216"/>
      <c r="F901" s="216"/>
      <c r="G901" s="216"/>
      <c r="H901" s="216"/>
      <c r="I901" s="216"/>
      <c r="J901" s="216"/>
      <c r="K901" s="216"/>
      <c r="L901" s="216"/>
      <c r="M901" s="216"/>
      <c r="N901" s="216"/>
      <c r="O901" s="216"/>
      <c r="P901" s="216"/>
      <c r="Q901" s="216"/>
      <c r="R901" s="216"/>
      <c r="S901" s="216"/>
      <c r="T901" s="216"/>
      <c r="U901" s="216"/>
      <c r="V901" s="216"/>
      <c r="W901" s="216"/>
      <c r="X901" s="216"/>
      <c r="Y901" s="216"/>
      <c r="Z901" s="216"/>
      <c r="AA901" s="216"/>
      <c r="AB901" s="216"/>
      <c r="AC901" s="216"/>
      <c r="AD901" s="216"/>
    </row>
    <row r="902" ht="15.75" customHeight="1">
      <c r="A902" s="216"/>
      <c r="B902" s="216"/>
      <c r="C902" s="216"/>
      <c r="D902" s="216"/>
      <c r="E902" s="216"/>
      <c r="F902" s="216"/>
      <c r="G902" s="216"/>
      <c r="H902" s="216"/>
      <c r="I902" s="216"/>
      <c r="J902" s="216"/>
      <c r="K902" s="216"/>
      <c r="L902" s="216"/>
      <c r="M902" s="216"/>
      <c r="N902" s="216"/>
      <c r="O902" s="216"/>
      <c r="P902" s="216"/>
      <c r="Q902" s="216"/>
      <c r="R902" s="216"/>
      <c r="S902" s="216"/>
      <c r="T902" s="216"/>
      <c r="U902" s="216"/>
      <c r="V902" s="216"/>
      <c r="W902" s="216"/>
      <c r="X902" s="216"/>
      <c r="Y902" s="216"/>
      <c r="Z902" s="216"/>
      <c r="AA902" s="216"/>
      <c r="AB902" s="216"/>
      <c r="AC902" s="216"/>
      <c r="AD902" s="216"/>
    </row>
    <row r="903" ht="15.75" customHeight="1">
      <c r="A903" s="216"/>
      <c r="B903" s="216"/>
      <c r="C903" s="216"/>
      <c r="D903" s="216"/>
      <c r="E903" s="216"/>
      <c r="F903" s="216"/>
      <c r="G903" s="216"/>
      <c r="H903" s="216"/>
      <c r="I903" s="216"/>
      <c r="J903" s="216"/>
      <c r="K903" s="216"/>
      <c r="L903" s="216"/>
      <c r="M903" s="216"/>
      <c r="N903" s="216"/>
      <c r="O903" s="216"/>
      <c r="P903" s="216"/>
      <c r="Q903" s="216"/>
      <c r="R903" s="216"/>
      <c r="S903" s="216"/>
      <c r="T903" s="216"/>
      <c r="U903" s="216"/>
      <c r="V903" s="216"/>
      <c r="W903" s="216"/>
      <c r="X903" s="216"/>
      <c r="Y903" s="216"/>
      <c r="Z903" s="216"/>
      <c r="AA903" s="216"/>
      <c r="AB903" s="216"/>
      <c r="AC903" s="216"/>
      <c r="AD903" s="216"/>
    </row>
    <row r="904" ht="15.75" customHeight="1">
      <c r="A904" s="216"/>
      <c r="B904" s="216"/>
      <c r="C904" s="216"/>
      <c r="D904" s="216"/>
      <c r="E904" s="216"/>
      <c r="F904" s="216"/>
      <c r="G904" s="216"/>
      <c r="H904" s="216"/>
      <c r="I904" s="216"/>
      <c r="J904" s="216"/>
      <c r="K904" s="216"/>
      <c r="L904" s="216"/>
      <c r="M904" s="216"/>
      <c r="N904" s="216"/>
      <c r="O904" s="216"/>
      <c r="P904" s="216"/>
      <c r="Q904" s="216"/>
      <c r="R904" s="216"/>
      <c r="S904" s="216"/>
      <c r="T904" s="216"/>
      <c r="U904" s="216"/>
      <c r="V904" s="216"/>
      <c r="W904" s="216"/>
      <c r="X904" s="216"/>
      <c r="Y904" s="216"/>
      <c r="Z904" s="216"/>
      <c r="AA904" s="216"/>
      <c r="AB904" s="216"/>
      <c r="AC904" s="216"/>
      <c r="AD904" s="216"/>
    </row>
    <row r="905" ht="15.75" customHeight="1">
      <c r="A905" s="216"/>
      <c r="B905" s="216"/>
      <c r="C905" s="216"/>
      <c r="D905" s="216"/>
      <c r="E905" s="216"/>
      <c r="F905" s="216"/>
      <c r="G905" s="216"/>
      <c r="H905" s="216"/>
      <c r="I905" s="216"/>
      <c r="J905" s="216"/>
      <c r="K905" s="216"/>
      <c r="L905" s="216"/>
      <c r="M905" s="216"/>
      <c r="N905" s="216"/>
      <c r="O905" s="216"/>
      <c r="P905" s="216"/>
      <c r="Q905" s="216"/>
      <c r="R905" s="216"/>
      <c r="S905" s="216"/>
      <c r="T905" s="216"/>
      <c r="U905" s="216"/>
      <c r="V905" s="216"/>
      <c r="W905" s="216"/>
      <c r="X905" s="216"/>
      <c r="Y905" s="216"/>
      <c r="Z905" s="216"/>
      <c r="AA905" s="216"/>
      <c r="AB905" s="216"/>
      <c r="AC905" s="216"/>
      <c r="AD905" s="216"/>
    </row>
    <row r="906" ht="15.75" customHeight="1">
      <c r="A906" s="216"/>
      <c r="B906" s="216"/>
      <c r="C906" s="216"/>
      <c r="D906" s="216"/>
      <c r="E906" s="216"/>
      <c r="F906" s="216"/>
      <c r="G906" s="216"/>
      <c r="H906" s="216"/>
      <c r="I906" s="216"/>
      <c r="J906" s="216"/>
      <c r="K906" s="216"/>
      <c r="L906" s="216"/>
      <c r="M906" s="216"/>
      <c r="N906" s="216"/>
      <c r="O906" s="216"/>
      <c r="P906" s="216"/>
      <c r="Q906" s="216"/>
      <c r="R906" s="216"/>
      <c r="S906" s="216"/>
      <c r="T906" s="216"/>
      <c r="U906" s="216"/>
      <c r="V906" s="216"/>
      <c r="W906" s="216"/>
      <c r="X906" s="216"/>
      <c r="Y906" s="216"/>
      <c r="Z906" s="216"/>
      <c r="AA906" s="216"/>
      <c r="AB906" s="216"/>
      <c r="AC906" s="216"/>
      <c r="AD906" s="216"/>
    </row>
    <row r="907" ht="15.75" customHeight="1">
      <c r="A907" s="216"/>
      <c r="B907" s="216"/>
      <c r="C907" s="216"/>
      <c r="D907" s="216"/>
      <c r="E907" s="216"/>
      <c r="F907" s="216"/>
      <c r="G907" s="216"/>
      <c r="H907" s="216"/>
      <c r="I907" s="216"/>
      <c r="J907" s="216"/>
      <c r="K907" s="216"/>
      <c r="L907" s="216"/>
      <c r="M907" s="216"/>
      <c r="N907" s="216"/>
      <c r="O907" s="216"/>
      <c r="P907" s="216"/>
      <c r="Q907" s="216"/>
      <c r="R907" s="216"/>
      <c r="S907" s="216"/>
      <c r="T907" s="216"/>
      <c r="U907" s="216"/>
      <c r="V907" s="216"/>
      <c r="W907" s="216"/>
      <c r="X907" s="216"/>
      <c r="Y907" s="216"/>
      <c r="Z907" s="216"/>
      <c r="AA907" s="216"/>
      <c r="AB907" s="216"/>
      <c r="AC907" s="216"/>
      <c r="AD907" s="216"/>
    </row>
    <row r="908" ht="15.75" customHeight="1">
      <c r="A908" s="216"/>
      <c r="B908" s="216"/>
      <c r="C908" s="216"/>
      <c r="D908" s="216"/>
      <c r="E908" s="216"/>
      <c r="F908" s="216"/>
      <c r="G908" s="216"/>
      <c r="H908" s="216"/>
      <c r="I908" s="216"/>
      <c r="J908" s="216"/>
      <c r="K908" s="216"/>
      <c r="L908" s="216"/>
      <c r="M908" s="216"/>
      <c r="N908" s="216"/>
      <c r="O908" s="216"/>
      <c r="P908" s="216"/>
      <c r="Q908" s="216"/>
      <c r="R908" s="216"/>
      <c r="S908" s="216"/>
      <c r="T908" s="216"/>
      <c r="U908" s="216"/>
      <c r="V908" s="216"/>
      <c r="W908" s="216"/>
      <c r="X908" s="216"/>
      <c r="Y908" s="216"/>
      <c r="Z908" s="216"/>
      <c r="AA908" s="216"/>
      <c r="AB908" s="216"/>
      <c r="AC908" s="216"/>
      <c r="AD908" s="216"/>
    </row>
    <row r="909" ht="15.75" customHeight="1">
      <c r="A909" s="216"/>
      <c r="B909" s="216"/>
      <c r="C909" s="216"/>
      <c r="D909" s="216"/>
      <c r="E909" s="216"/>
      <c r="F909" s="216"/>
      <c r="G909" s="216"/>
      <c r="H909" s="216"/>
      <c r="I909" s="216"/>
      <c r="J909" s="216"/>
      <c r="K909" s="216"/>
      <c r="L909" s="216"/>
      <c r="M909" s="216"/>
      <c r="N909" s="216"/>
      <c r="O909" s="216"/>
      <c r="P909" s="216"/>
      <c r="Q909" s="216"/>
      <c r="R909" s="216"/>
      <c r="S909" s="216"/>
      <c r="T909" s="216"/>
      <c r="U909" s="216"/>
      <c r="V909" s="216"/>
      <c r="W909" s="216"/>
      <c r="X909" s="216"/>
      <c r="Y909" s="216"/>
      <c r="Z909" s="216"/>
      <c r="AA909" s="216"/>
      <c r="AB909" s="216"/>
      <c r="AC909" s="216"/>
      <c r="AD909" s="216"/>
    </row>
    <row r="910" ht="15.75" customHeight="1">
      <c r="A910" s="216"/>
      <c r="B910" s="216"/>
      <c r="C910" s="216"/>
      <c r="D910" s="216"/>
      <c r="E910" s="216"/>
      <c r="F910" s="216"/>
      <c r="G910" s="216"/>
      <c r="H910" s="216"/>
      <c r="I910" s="216"/>
      <c r="J910" s="216"/>
      <c r="K910" s="216"/>
      <c r="L910" s="216"/>
      <c r="M910" s="216"/>
      <c r="N910" s="216"/>
      <c r="O910" s="216"/>
      <c r="P910" s="216"/>
      <c r="Q910" s="216"/>
      <c r="R910" s="216"/>
      <c r="S910" s="216"/>
      <c r="T910" s="216"/>
      <c r="U910" s="216"/>
      <c r="V910" s="216"/>
      <c r="W910" s="216"/>
      <c r="X910" s="216"/>
      <c r="Y910" s="216"/>
      <c r="Z910" s="216"/>
      <c r="AA910" s="216"/>
      <c r="AB910" s="216"/>
      <c r="AC910" s="216"/>
      <c r="AD910" s="216"/>
    </row>
    <row r="911" ht="15.75" customHeight="1">
      <c r="A911" s="216"/>
      <c r="B911" s="216"/>
      <c r="C911" s="216"/>
      <c r="D911" s="216"/>
      <c r="E911" s="216"/>
      <c r="F911" s="216"/>
      <c r="G911" s="216"/>
      <c r="H911" s="216"/>
      <c r="I911" s="216"/>
      <c r="J911" s="216"/>
      <c r="K911" s="216"/>
      <c r="L911" s="216"/>
      <c r="M911" s="216"/>
      <c r="N911" s="216"/>
      <c r="O911" s="216"/>
      <c r="P911" s="216"/>
      <c r="Q911" s="216"/>
      <c r="R911" s="216"/>
      <c r="S911" s="216"/>
      <c r="T911" s="216"/>
      <c r="U911" s="216"/>
      <c r="V911" s="216"/>
      <c r="W911" s="216"/>
      <c r="X911" s="216"/>
      <c r="Y911" s="216"/>
      <c r="Z911" s="216"/>
      <c r="AA911" s="216"/>
      <c r="AB911" s="216"/>
      <c r="AC911" s="216"/>
      <c r="AD911" s="216"/>
    </row>
    <row r="912" ht="15.75" customHeight="1">
      <c r="A912" s="216"/>
      <c r="B912" s="216"/>
      <c r="C912" s="216"/>
      <c r="D912" s="216"/>
      <c r="E912" s="216"/>
      <c r="F912" s="216"/>
      <c r="G912" s="216"/>
      <c r="H912" s="216"/>
      <c r="I912" s="216"/>
      <c r="J912" s="216"/>
      <c r="K912" s="216"/>
      <c r="L912" s="216"/>
      <c r="M912" s="216"/>
      <c r="N912" s="216"/>
      <c r="O912" s="216"/>
      <c r="P912" s="216"/>
      <c r="Q912" s="216"/>
      <c r="R912" s="216"/>
      <c r="S912" s="216"/>
      <c r="T912" s="216"/>
      <c r="U912" s="216"/>
      <c r="V912" s="216"/>
      <c r="W912" s="216"/>
      <c r="X912" s="216"/>
      <c r="Y912" s="216"/>
      <c r="Z912" s="216"/>
      <c r="AA912" s="216"/>
      <c r="AB912" s="216"/>
      <c r="AC912" s="216"/>
      <c r="AD912" s="216"/>
    </row>
    <row r="913" ht="15.75" customHeight="1">
      <c r="A913" s="216"/>
      <c r="B913" s="216"/>
      <c r="C913" s="216"/>
      <c r="D913" s="216"/>
      <c r="E913" s="216"/>
      <c r="F913" s="216"/>
      <c r="G913" s="216"/>
      <c r="H913" s="216"/>
      <c r="I913" s="216"/>
      <c r="J913" s="216"/>
      <c r="K913" s="216"/>
      <c r="L913" s="216"/>
      <c r="M913" s="216"/>
      <c r="N913" s="216"/>
      <c r="O913" s="216"/>
      <c r="P913" s="216"/>
      <c r="Q913" s="216"/>
      <c r="R913" s="216"/>
      <c r="S913" s="216"/>
      <c r="T913" s="216"/>
      <c r="U913" s="216"/>
      <c r="V913" s="216"/>
      <c r="W913" s="216"/>
      <c r="X913" s="216"/>
      <c r="Y913" s="216"/>
      <c r="Z913" s="216"/>
      <c r="AA913" s="216"/>
      <c r="AB913" s="216"/>
      <c r="AC913" s="216"/>
      <c r="AD913" s="216"/>
    </row>
    <row r="914" ht="15.75" customHeight="1">
      <c r="A914" s="216"/>
      <c r="B914" s="216"/>
      <c r="C914" s="216"/>
      <c r="D914" s="216"/>
      <c r="E914" s="216"/>
      <c r="F914" s="216"/>
      <c r="G914" s="216"/>
      <c r="H914" s="216"/>
      <c r="I914" s="216"/>
      <c r="J914" s="216"/>
      <c r="K914" s="216"/>
      <c r="L914" s="216"/>
      <c r="M914" s="216"/>
      <c r="N914" s="216"/>
      <c r="O914" s="216"/>
      <c r="P914" s="216"/>
      <c r="Q914" s="216"/>
      <c r="R914" s="216"/>
      <c r="S914" s="216"/>
      <c r="T914" s="216"/>
      <c r="U914" s="216"/>
      <c r="V914" s="216"/>
      <c r="W914" s="216"/>
      <c r="X914" s="216"/>
      <c r="Y914" s="216"/>
      <c r="Z914" s="216"/>
      <c r="AA914" s="216"/>
      <c r="AB914" s="216"/>
      <c r="AC914" s="216"/>
      <c r="AD914" s="216"/>
    </row>
    <row r="915" ht="15.75" customHeight="1">
      <c r="A915" s="216"/>
      <c r="B915" s="216"/>
      <c r="C915" s="216"/>
      <c r="D915" s="216"/>
      <c r="E915" s="216"/>
      <c r="F915" s="216"/>
      <c r="G915" s="216"/>
      <c r="H915" s="216"/>
      <c r="I915" s="216"/>
      <c r="J915" s="216"/>
      <c r="K915" s="216"/>
      <c r="L915" s="216"/>
      <c r="M915" s="216"/>
      <c r="N915" s="216"/>
      <c r="O915" s="216"/>
      <c r="P915" s="216"/>
      <c r="Q915" s="216"/>
      <c r="R915" s="216"/>
      <c r="S915" s="216"/>
      <c r="T915" s="216"/>
      <c r="U915" s="216"/>
      <c r="V915" s="216"/>
      <c r="W915" s="216"/>
      <c r="X915" s="216"/>
      <c r="Y915" s="216"/>
      <c r="Z915" s="216"/>
      <c r="AA915" s="216"/>
      <c r="AB915" s="216"/>
      <c r="AC915" s="216"/>
      <c r="AD915" s="216"/>
    </row>
    <row r="916" ht="15.75" customHeight="1">
      <c r="A916" s="216"/>
      <c r="B916" s="216"/>
      <c r="C916" s="216"/>
      <c r="D916" s="216"/>
      <c r="E916" s="216"/>
      <c r="F916" s="216"/>
      <c r="G916" s="216"/>
      <c r="H916" s="216"/>
      <c r="I916" s="216"/>
      <c r="J916" s="216"/>
      <c r="K916" s="216"/>
      <c r="L916" s="216"/>
      <c r="M916" s="216"/>
      <c r="N916" s="216"/>
      <c r="O916" s="216"/>
      <c r="P916" s="216"/>
      <c r="Q916" s="216"/>
      <c r="R916" s="216"/>
      <c r="S916" s="216"/>
      <c r="T916" s="216"/>
      <c r="U916" s="216"/>
      <c r="V916" s="216"/>
      <c r="W916" s="216"/>
      <c r="X916" s="216"/>
      <c r="Y916" s="216"/>
      <c r="Z916" s="216"/>
      <c r="AA916" s="216"/>
      <c r="AB916" s="216"/>
      <c r="AC916" s="216"/>
      <c r="AD916" s="216"/>
    </row>
    <row r="917" ht="15.75" customHeight="1">
      <c r="A917" s="216"/>
      <c r="B917" s="216"/>
      <c r="C917" s="216"/>
      <c r="D917" s="216"/>
      <c r="E917" s="216"/>
      <c r="F917" s="216"/>
      <c r="G917" s="216"/>
      <c r="H917" s="216"/>
      <c r="I917" s="216"/>
      <c r="J917" s="216"/>
      <c r="K917" s="216"/>
      <c r="L917" s="216"/>
      <c r="M917" s="216"/>
      <c r="N917" s="216"/>
      <c r="O917" s="216"/>
      <c r="P917" s="216"/>
      <c r="Q917" s="216"/>
      <c r="R917" s="216"/>
      <c r="S917" s="216"/>
      <c r="T917" s="216"/>
      <c r="U917" s="216"/>
      <c r="V917" s="216"/>
      <c r="W917" s="216"/>
      <c r="X917" s="216"/>
      <c r="Y917" s="216"/>
      <c r="Z917" s="216"/>
      <c r="AA917" s="216"/>
      <c r="AB917" s="216"/>
      <c r="AC917" s="216"/>
      <c r="AD917" s="216"/>
    </row>
    <row r="918" ht="15.75" customHeight="1">
      <c r="A918" s="216"/>
      <c r="B918" s="216"/>
      <c r="C918" s="216"/>
      <c r="D918" s="216"/>
      <c r="E918" s="216"/>
      <c r="F918" s="216"/>
      <c r="G918" s="216"/>
      <c r="H918" s="216"/>
      <c r="I918" s="216"/>
      <c r="J918" s="216"/>
      <c r="K918" s="216"/>
      <c r="L918" s="216"/>
      <c r="M918" s="216"/>
      <c r="N918" s="216"/>
      <c r="O918" s="216"/>
      <c r="P918" s="216"/>
      <c r="Q918" s="216"/>
      <c r="R918" s="216"/>
      <c r="S918" s="216"/>
      <c r="T918" s="216"/>
      <c r="U918" s="216"/>
      <c r="V918" s="216"/>
      <c r="W918" s="216"/>
      <c r="X918" s="216"/>
      <c r="Y918" s="216"/>
      <c r="Z918" s="216"/>
      <c r="AA918" s="216"/>
      <c r="AB918" s="216"/>
      <c r="AC918" s="216"/>
      <c r="AD918" s="216"/>
    </row>
    <row r="919" ht="15.75" customHeight="1">
      <c r="A919" s="216"/>
      <c r="B919" s="216"/>
      <c r="C919" s="216"/>
      <c r="D919" s="216"/>
      <c r="E919" s="216"/>
      <c r="F919" s="216"/>
      <c r="G919" s="216"/>
      <c r="H919" s="216"/>
      <c r="I919" s="216"/>
      <c r="J919" s="216"/>
      <c r="K919" s="216"/>
      <c r="L919" s="216"/>
      <c r="M919" s="216"/>
      <c r="N919" s="216"/>
      <c r="O919" s="216"/>
      <c r="P919" s="216"/>
      <c r="Q919" s="216"/>
      <c r="R919" s="216"/>
      <c r="S919" s="216"/>
      <c r="T919" s="216"/>
      <c r="U919" s="216"/>
      <c r="V919" s="216"/>
      <c r="W919" s="216"/>
      <c r="X919" s="216"/>
      <c r="Y919" s="216"/>
      <c r="Z919" s="216"/>
      <c r="AA919" s="216"/>
      <c r="AB919" s="216"/>
      <c r="AC919" s="216"/>
      <c r="AD919" s="216"/>
    </row>
    <row r="920" ht="15.75" customHeight="1">
      <c r="A920" s="216"/>
      <c r="B920" s="216"/>
      <c r="C920" s="216"/>
      <c r="D920" s="216"/>
      <c r="E920" s="216"/>
      <c r="F920" s="216"/>
      <c r="G920" s="216"/>
      <c r="H920" s="216"/>
      <c r="I920" s="216"/>
      <c r="J920" s="216"/>
      <c r="K920" s="216"/>
      <c r="L920" s="216"/>
      <c r="M920" s="216"/>
      <c r="N920" s="216"/>
      <c r="O920" s="216"/>
      <c r="P920" s="216"/>
      <c r="Q920" s="216"/>
      <c r="R920" s="216"/>
      <c r="S920" s="216"/>
      <c r="T920" s="216"/>
      <c r="U920" s="216"/>
      <c r="V920" s="216"/>
      <c r="W920" s="216"/>
      <c r="X920" s="216"/>
      <c r="Y920" s="216"/>
      <c r="Z920" s="216"/>
      <c r="AA920" s="216"/>
      <c r="AB920" s="216"/>
      <c r="AC920" s="216"/>
      <c r="AD920" s="216"/>
    </row>
    <row r="921" ht="15.75" customHeight="1">
      <c r="A921" s="216"/>
      <c r="B921" s="216"/>
      <c r="C921" s="216"/>
      <c r="D921" s="216"/>
      <c r="E921" s="216"/>
      <c r="F921" s="216"/>
      <c r="G921" s="216"/>
      <c r="H921" s="216"/>
      <c r="I921" s="216"/>
      <c r="J921" s="216"/>
      <c r="K921" s="216"/>
      <c r="L921" s="216"/>
      <c r="M921" s="216"/>
      <c r="N921" s="216"/>
      <c r="O921" s="216"/>
      <c r="P921" s="216"/>
      <c r="Q921" s="216"/>
      <c r="R921" s="216"/>
      <c r="S921" s="216"/>
      <c r="T921" s="216"/>
      <c r="U921" s="216"/>
      <c r="V921" s="216"/>
      <c r="W921" s="216"/>
      <c r="X921" s="216"/>
      <c r="Y921" s="216"/>
      <c r="Z921" s="216"/>
      <c r="AA921" s="216"/>
      <c r="AB921" s="216"/>
      <c r="AC921" s="216"/>
      <c r="AD921" s="216"/>
    </row>
    <row r="922" ht="15.75" customHeight="1">
      <c r="A922" s="216"/>
      <c r="B922" s="216"/>
      <c r="C922" s="216"/>
      <c r="D922" s="216"/>
      <c r="E922" s="216"/>
      <c r="F922" s="216"/>
      <c r="G922" s="216"/>
      <c r="H922" s="216"/>
      <c r="I922" s="216"/>
      <c r="J922" s="216"/>
      <c r="K922" s="216"/>
      <c r="L922" s="216"/>
      <c r="M922" s="216"/>
      <c r="N922" s="216"/>
      <c r="O922" s="216"/>
      <c r="P922" s="216"/>
      <c r="Q922" s="216"/>
      <c r="R922" s="216"/>
      <c r="S922" s="216"/>
      <c r="T922" s="216"/>
      <c r="U922" s="216"/>
      <c r="V922" s="216"/>
      <c r="W922" s="216"/>
      <c r="X922" s="216"/>
      <c r="Y922" s="216"/>
      <c r="Z922" s="216"/>
      <c r="AA922" s="216"/>
      <c r="AB922" s="216"/>
      <c r="AC922" s="216"/>
      <c r="AD922" s="216"/>
    </row>
    <row r="923" ht="15.75" customHeight="1">
      <c r="A923" s="216"/>
      <c r="B923" s="216"/>
      <c r="C923" s="216"/>
      <c r="D923" s="216"/>
      <c r="E923" s="216"/>
      <c r="F923" s="216"/>
      <c r="G923" s="216"/>
      <c r="H923" s="216"/>
      <c r="I923" s="216"/>
      <c r="J923" s="216"/>
      <c r="K923" s="216"/>
      <c r="L923" s="216"/>
      <c r="M923" s="216"/>
      <c r="N923" s="216"/>
      <c r="O923" s="216"/>
      <c r="P923" s="216"/>
      <c r="Q923" s="216"/>
      <c r="R923" s="216"/>
      <c r="S923" s="216"/>
      <c r="T923" s="216"/>
      <c r="U923" s="216"/>
      <c r="V923" s="216"/>
      <c r="W923" s="216"/>
      <c r="X923" s="216"/>
      <c r="Y923" s="216"/>
      <c r="Z923" s="216"/>
      <c r="AA923" s="216"/>
      <c r="AB923" s="216"/>
      <c r="AC923" s="216"/>
      <c r="AD923" s="216"/>
    </row>
    <row r="924" ht="15.75" customHeight="1">
      <c r="A924" s="216"/>
      <c r="B924" s="216"/>
      <c r="C924" s="216"/>
      <c r="D924" s="216"/>
      <c r="E924" s="216"/>
      <c r="F924" s="216"/>
      <c r="G924" s="216"/>
      <c r="H924" s="216"/>
      <c r="I924" s="216"/>
      <c r="J924" s="216"/>
      <c r="K924" s="216"/>
      <c r="L924" s="216"/>
      <c r="M924" s="216"/>
      <c r="N924" s="216"/>
      <c r="O924" s="216"/>
      <c r="P924" s="216"/>
      <c r="Q924" s="216"/>
      <c r="R924" s="216"/>
      <c r="S924" s="216"/>
      <c r="T924" s="216"/>
      <c r="U924" s="216"/>
      <c r="V924" s="216"/>
      <c r="W924" s="216"/>
      <c r="X924" s="216"/>
      <c r="Y924" s="216"/>
      <c r="Z924" s="216"/>
      <c r="AA924" s="216"/>
      <c r="AB924" s="216"/>
      <c r="AC924" s="216"/>
      <c r="AD924" s="216"/>
    </row>
    <row r="925" ht="15.75" customHeight="1">
      <c r="A925" s="216"/>
      <c r="B925" s="216"/>
      <c r="C925" s="216"/>
      <c r="D925" s="216"/>
      <c r="E925" s="216"/>
      <c r="F925" s="216"/>
      <c r="G925" s="216"/>
      <c r="H925" s="216"/>
      <c r="I925" s="216"/>
      <c r="J925" s="216"/>
      <c r="K925" s="216"/>
      <c r="L925" s="216"/>
      <c r="M925" s="216"/>
      <c r="N925" s="216"/>
      <c r="O925" s="216"/>
      <c r="P925" s="216"/>
      <c r="Q925" s="216"/>
      <c r="R925" s="216"/>
      <c r="S925" s="216"/>
      <c r="T925" s="216"/>
      <c r="U925" s="216"/>
      <c r="V925" s="216"/>
      <c r="W925" s="216"/>
      <c r="X925" s="216"/>
      <c r="Y925" s="216"/>
      <c r="Z925" s="216"/>
      <c r="AA925" s="216"/>
      <c r="AB925" s="216"/>
      <c r="AC925" s="216"/>
      <c r="AD925" s="216"/>
    </row>
    <row r="926" ht="15.75" customHeight="1">
      <c r="A926" s="216"/>
      <c r="B926" s="216"/>
      <c r="C926" s="216"/>
      <c r="D926" s="216"/>
      <c r="E926" s="216"/>
      <c r="F926" s="216"/>
      <c r="G926" s="216"/>
      <c r="H926" s="216"/>
      <c r="I926" s="216"/>
      <c r="J926" s="216"/>
      <c r="K926" s="216"/>
      <c r="L926" s="216"/>
      <c r="M926" s="216"/>
      <c r="N926" s="216"/>
      <c r="O926" s="216"/>
      <c r="P926" s="216"/>
      <c r="Q926" s="216"/>
      <c r="R926" s="216"/>
      <c r="S926" s="216"/>
      <c r="T926" s="216"/>
      <c r="U926" s="216"/>
      <c r="V926" s="216"/>
      <c r="W926" s="216"/>
      <c r="X926" s="216"/>
      <c r="Y926" s="216"/>
      <c r="Z926" s="216"/>
      <c r="AA926" s="216"/>
      <c r="AB926" s="216"/>
      <c r="AC926" s="216"/>
      <c r="AD926" s="216"/>
    </row>
    <row r="927" ht="15.75" customHeight="1">
      <c r="A927" s="216"/>
      <c r="B927" s="216"/>
      <c r="C927" s="216"/>
      <c r="D927" s="216"/>
      <c r="E927" s="216"/>
      <c r="F927" s="216"/>
      <c r="G927" s="216"/>
      <c r="H927" s="216"/>
      <c r="I927" s="216"/>
      <c r="J927" s="216"/>
      <c r="K927" s="216"/>
      <c r="L927" s="216"/>
      <c r="M927" s="216"/>
      <c r="N927" s="216"/>
      <c r="O927" s="216"/>
      <c r="P927" s="216"/>
      <c r="Q927" s="216"/>
      <c r="R927" s="216"/>
      <c r="S927" s="216"/>
      <c r="T927" s="216"/>
      <c r="U927" s="216"/>
      <c r="V927" s="216"/>
      <c r="W927" s="216"/>
      <c r="X927" s="216"/>
      <c r="Y927" s="216"/>
      <c r="Z927" s="216"/>
      <c r="AA927" s="216"/>
      <c r="AB927" s="216"/>
      <c r="AC927" s="216"/>
      <c r="AD927" s="216"/>
    </row>
    <row r="928" ht="15.75" customHeight="1">
      <c r="A928" s="216"/>
      <c r="B928" s="216"/>
      <c r="C928" s="216"/>
      <c r="D928" s="216"/>
      <c r="E928" s="216"/>
      <c r="F928" s="216"/>
      <c r="G928" s="216"/>
      <c r="H928" s="216"/>
      <c r="I928" s="216"/>
      <c r="J928" s="216"/>
      <c r="K928" s="216"/>
      <c r="L928" s="216"/>
      <c r="M928" s="216"/>
      <c r="N928" s="216"/>
      <c r="O928" s="216"/>
      <c r="P928" s="216"/>
      <c r="Q928" s="216"/>
      <c r="R928" s="216"/>
      <c r="S928" s="216"/>
      <c r="T928" s="216"/>
      <c r="U928" s="216"/>
      <c r="V928" s="216"/>
      <c r="W928" s="216"/>
      <c r="X928" s="216"/>
      <c r="Y928" s="216"/>
      <c r="Z928" s="216"/>
      <c r="AA928" s="216"/>
      <c r="AB928" s="216"/>
      <c r="AC928" s="216"/>
      <c r="AD928" s="216"/>
    </row>
    <row r="929" ht="15.75" customHeight="1">
      <c r="A929" s="216"/>
      <c r="B929" s="216"/>
      <c r="C929" s="216"/>
      <c r="D929" s="216"/>
      <c r="E929" s="216"/>
      <c r="F929" s="216"/>
      <c r="G929" s="216"/>
      <c r="H929" s="216"/>
      <c r="I929" s="216"/>
      <c r="J929" s="216"/>
      <c r="K929" s="216"/>
      <c r="L929" s="216"/>
      <c r="M929" s="216"/>
      <c r="N929" s="216"/>
      <c r="O929" s="216"/>
      <c r="P929" s="216"/>
      <c r="Q929" s="216"/>
      <c r="R929" s="216"/>
      <c r="S929" s="216"/>
      <c r="T929" s="216"/>
      <c r="U929" s="216"/>
      <c r="V929" s="216"/>
      <c r="W929" s="216"/>
      <c r="X929" s="216"/>
      <c r="Y929" s="216"/>
      <c r="Z929" s="216"/>
      <c r="AA929" s="216"/>
      <c r="AB929" s="216"/>
      <c r="AC929" s="216"/>
      <c r="AD929" s="216"/>
    </row>
    <row r="930" ht="15.75" customHeight="1">
      <c r="A930" s="216"/>
      <c r="B930" s="216"/>
      <c r="C930" s="216"/>
      <c r="D930" s="216"/>
      <c r="E930" s="216"/>
      <c r="F930" s="216"/>
      <c r="G930" s="216"/>
      <c r="H930" s="216"/>
      <c r="I930" s="216"/>
      <c r="J930" s="216"/>
      <c r="K930" s="216"/>
      <c r="L930" s="216"/>
      <c r="M930" s="216"/>
      <c r="N930" s="216"/>
      <c r="O930" s="216"/>
      <c r="P930" s="216"/>
      <c r="Q930" s="216"/>
      <c r="R930" s="216"/>
      <c r="S930" s="216"/>
      <c r="T930" s="216"/>
      <c r="U930" s="216"/>
      <c r="V930" s="216"/>
      <c r="W930" s="216"/>
      <c r="X930" s="216"/>
      <c r="Y930" s="216"/>
      <c r="Z930" s="216"/>
      <c r="AA930" s="216"/>
      <c r="AB930" s="216"/>
      <c r="AC930" s="216"/>
      <c r="AD930" s="216"/>
    </row>
    <row r="931" ht="15.75" customHeight="1">
      <c r="A931" s="216"/>
      <c r="B931" s="216"/>
      <c r="C931" s="216"/>
      <c r="D931" s="216"/>
      <c r="E931" s="216"/>
      <c r="F931" s="216"/>
      <c r="G931" s="216"/>
      <c r="H931" s="216"/>
      <c r="I931" s="216"/>
      <c r="J931" s="216"/>
      <c r="K931" s="216"/>
      <c r="L931" s="216"/>
      <c r="M931" s="216"/>
      <c r="N931" s="216"/>
      <c r="O931" s="216"/>
      <c r="P931" s="216"/>
      <c r="Q931" s="216"/>
      <c r="R931" s="216"/>
      <c r="S931" s="216"/>
      <c r="T931" s="216"/>
      <c r="U931" s="216"/>
      <c r="V931" s="216"/>
      <c r="W931" s="216"/>
      <c r="X931" s="216"/>
      <c r="Y931" s="216"/>
      <c r="Z931" s="216"/>
      <c r="AA931" s="216"/>
      <c r="AB931" s="216"/>
      <c r="AC931" s="216"/>
      <c r="AD931" s="216"/>
    </row>
    <row r="932" ht="15.75" customHeight="1">
      <c r="A932" s="216"/>
      <c r="B932" s="216"/>
      <c r="C932" s="216"/>
      <c r="D932" s="216"/>
      <c r="E932" s="216"/>
      <c r="F932" s="216"/>
      <c r="G932" s="216"/>
      <c r="H932" s="216"/>
      <c r="I932" s="216"/>
      <c r="J932" s="216"/>
      <c r="K932" s="216"/>
      <c r="L932" s="216"/>
      <c r="M932" s="216"/>
      <c r="N932" s="216"/>
      <c r="O932" s="216"/>
      <c r="P932" s="216"/>
      <c r="Q932" s="216"/>
      <c r="R932" s="216"/>
      <c r="S932" s="216"/>
      <c r="T932" s="216"/>
      <c r="U932" s="216"/>
      <c r="V932" s="216"/>
      <c r="W932" s="216"/>
      <c r="X932" s="216"/>
      <c r="Y932" s="216"/>
      <c r="Z932" s="216"/>
      <c r="AA932" s="216"/>
      <c r="AB932" s="216"/>
      <c r="AC932" s="216"/>
      <c r="AD932" s="216"/>
    </row>
    <row r="933" ht="15.75" customHeight="1">
      <c r="A933" s="216"/>
      <c r="B933" s="216"/>
      <c r="C933" s="216"/>
      <c r="D933" s="216"/>
      <c r="E933" s="216"/>
      <c r="F933" s="216"/>
      <c r="G933" s="216"/>
      <c r="H933" s="216"/>
      <c r="I933" s="216"/>
      <c r="J933" s="216"/>
      <c r="K933" s="216"/>
      <c r="L933" s="216"/>
      <c r="M933" s="216"/>
      <c r="N933" s="216"/>
      <c r="O933" s="216"/>
      <c r="P933" s="216"/>
      <c r="Q933" s="216"/>
      <c r="R933" s="216"/>
      <c r="S933" s="216"/>
      <c r="T933" s="216"/>
      <c r="U933" s="216"/>
      <c r="V933" s="216"/>
      <c r="W933" s="216"/>
      <c r="X933" s="216"/>
      <c r="Y933" s="216"/>
      <c r="Z933" s="216"/>
      <c r="AA933" s="216"/>
      <c r="AB933" s="216"/>
      <c r="AC933" s="216"/>
      <c r="AD933" s="216"/>
    </row>
    <row r="934" ht="15.75" customHeight="1">
      <c r="A934" s="216"/>
      <c r="B934" s="216"/>
      <c r="C934" s="216"/>
      <c r="D934" s="216"/>
      <c r="E934" s="216"/>
      <c r="F934" s="216"/>
      <c r="G934" s="216"/>
      <c r="H934" s="216"/>
      <c r="I934" s="216"/>
      <c r="J934" s="216"/>
      <c r="K934" s="216"/>
      <c r="L934" s="216"/>
      <c r="M934" s="216"/>
      <c r="N934" s="216"/>
      <c r="O934" s="216"/>
      <c r="P934" s="216"/>
      <c r="Q934" s="216"/>
      <c r="R934" s="216"/>
      <c r="S934" s="216"/>
      <c r="T934" s="216"/>
      <c r="U934" s="216"/>
      <c r="V934" s="216"/>
      <c r="W934" s="216"/>
      <c r="X934" s="216"/>
      <c r="Y934" s="216"/>
      <c r="Z934" s="216"/>
      <c r="AA934" s="216"/>
      <c r="AB934" s="216"/>
      <c r="AC934" s="216"/>
      <c r="AD934" s="216"/>
    </row>
    <row r="935" ht="15.75" customHeight="1">
      <c r="A935" s="216"/>
      <c r="B935" s="216"/>
      <c r="C935" s="216"/>
      <c r="D935" s="216"/>
      <c r="E935" s="216"/>
      <c r="F935" s="216"/>
      <c r="G935" s="216"/>
      <c r="H935" s="216"/>
      <c r="I935" s="216"/>
      <c r="J935" s="216"/>
      <c r="K935" s="216"/>
      <c r="L935" s="216"/>
      <c r="M935" s="216"/>
      <c r="N935" s="216"/>
      <c r="O935" s="216"/>
      <c r="P935" s="216"/>
      <c r="Q935" s="216"/>
      <c r="R935" s="216"/>
      <c r="S935" s="216"/>
      <c r="T935" s="216"/>
      <c r="U935" s="216"/>
      <c r="V935" s="216"/>
      <c r="W935" s="216"/>
      <c r="X935" s="216"/>
      <c r="Y935" s="216"/>
      <c r="Z935" s="216"/>
      <c r="AA935" s="216"/>
      <c r="AB935" s="216"/>
      <c r="AC935" s="216"/>
      <c r="AD935" s="216"/>
    </row>
    <row r="936" ht="15.75" customHeight="1">
      <c r="A936" s="216"/>
      <c r="B936" s="216"/>
      <c r="C936" s="216"/>
      <c r="D936" s="216"/>
      <c r="E936" s="216"/>
      <c r="F936" s="216"/>
      <c r="G936" s="216"/>
      <c r="H936" s="216"/>
      <c r="I936" s="216"/>
      <c r="J936" s="216"/>
      <c r="K936" s="216"/>
      <c r="L936" s="216"/>
      <c r="M936" s="216"/>
      <c r="N936" s="216"/>
      <c r="O936" s="216"/>
      <c r="P936" s="216"/>
      <c r="Q936" s="216"/>
      <c r="R936" s="216"/>
      <c r="S936" s="216"/>
      <c r="T936" s="216"/>
      <c r="U936" s="216"/>
      <c r="V936" s="216"/>
      <c r="W936" s="216"/>
      <c r="X936" s="216"/>
      <c r="Y936" s="216"/>
      <c r="Z936" s="216"/>
      <c r="AA936" s="216"/>
      <c r="AB936" s="216"/>
      <c r="AC936" s="216"/>
      <c r="AD936" s="216"/>
    </row>
    <row r="937" ht="15.75" customHeight="1">
      <c r="A937" s="216"/>
      <c r="B937" s="216"/>
      <c r="C937" s="216"/>
      <c r="D937" s="216"/>
      <c r="E937" s="216"/>
      <c r="F937" s="216"/>
      <c r="G937" s="216"/>
      <c r="H937" s="216"/>
      <c r="I937" s="216"/>
      <c r="J937" s="216"/>
      <c r="K937" s="216"/>
      <c r="L937" s="216"/>
      <c r="M937" s="216"/>
      <c r="N937" s="216"/>
      <c r="O937" s="216"/>
      <c r="P937" s="216"/>
      <c r="Q937" s="216"/>
      <c r="R937" s="216"/>
      <c r="S937" s="216"/>
      <c r="T937" s="216"/>
      <c r="U937" s="216"/>
      <c r="V937" s="216"/>
      <c r="W937" s="216"/>
      <c r="X937" s="216"/>
      <c r="Y937" s="216"/>
      <c r="Z937" s="216"/>
      <c r="AA937" s="216"/>
      <c r="AB937" s="216"/>
      <c r="AC937" s="216"/>
      <c r="AD937" s="216"/>
    </row>
    <row r="938" ht="15.75" customHeight="1">
      <c r="A938" s="216"/>
      <c r="B938" s="216"/>
      <c r="C938" s="216"/>
      <c r="D938" s="216"/>
      <c r="E938" s="216"/>
      <c r="F938" s="216"/>
      <c r="G938" s="216"/>
      <c r="H938" s="216"/>
      <c r="I938" s="216"/>
      <c r="J938" s="216"/>
      <c r="K938" s="216"/>
      <c r="L938" s="216"/>
      <c r="M938" s="216"/>
      <c r="N938" s="216"/>
      <c r="O938" s="216"/>
      <c r="P938" s="216"/>
      <c r="Q938" s="216"/>
      <c r="R938" s="216"/>
      <c r="S938" s="216"/>
      <c r="T938" s="216"/>
      <c r="U938" s="216"/>
      <c r="V938" s="216"/>
      <c r="W938" s="216"/>
      <c r="X938" s="216"/>
      <c r="Y938" s="216"/>
      <c r="Z938" s="216"/>
      <c r="AA938" s="216"/>
      <c r="AB938" s="216"/>
      <c r="AC938" s="216"/>
      <c r="AD938" s="216"/>
    </row>
    <row r="939" ht="15.75" customHeight="1">
      <c r="A939" s="216"/>
      <c r="B939" s="216"/>
      <c r="C939" s="216"/>
      <c r="D939" s="216"/>
      <c r="E939" s="216"/>
      <c r="F939" s="216"/>
      <c r="G939" s="216"/>
      <c r="H939" s="216"/>
      <c r="I939" s="216"/>
      <c r="J939" s="216"/>
      <c r="K939" s="216"/>
      <c r="L939" s="216"/>
      <c r="M939" s="216"/>
      <c r="N939" s="216"/>
      <c r="O939" s="216"/>
      <c r="P939" s="216"/>
      <c r="Q939" s="216"/>
      <c r="R939" s="216"/>
      <c r="S939" s="216"/>
      <c r="T939" s="216"/>
      <c r="U939" s="216"/>
      <c r="V939" s="216"/>
      <c r="W939" s="216"/>
      <c r="X939" s="216"/>
      <c r="Y939" s="216"/>
      <c r="Z939" s="216"/>
      <c r="AA939" s="216"/>
      <c r="AB939" s="216"/>
      <c r="AC939" s="216"/>
      <c r="AD939" s="216"/>
    </row>
    <row r="940" ht="15.75" customHeight="1">
      <c r="A940" s="216"/>
      <c r="B940" s="216"/>
      <c r="C940" s="216"/>
      <c r="D940" s="216"/>
      <c r="E940" s="216"/>
      <c r="F940" s="216"/>
      <c r="G940" s="216"/>
      <c r="H940" s="216"/>
      <c r="I940" s="216"/>
      <c r="J940" s="216"/>
      <c r="K940" s="216"/>
      <c r="L940" s="216"/>
      <c r="M940" s="216"/>
      <c r="N940" s="216"/>
      <c r="O940" s="216"/>
      <c r="P940" s="216"/>
      <c r="Q940" s="216"/>
      <c r="R940" s="216"/>
      <c r="S940" s="216"/>
      <c r="T940" s="216"/>
      <c r="U940" s="216"/>
      <c r="V940" s="216"/>
      <c r="W940" s="216"/>
      <c r="X940" s="216"/>
      <c r="Y940" s="216"/>
      <c r="Z940" s="216"/>
      <c r="AA940" s="216"/>
      <c r="AB940" s="216"/>
      <c r="AC940" s="216"/>
      <c r="AD940" s="216"/>
    </row>
    <row r="941" ht="15.75" customHeight="1">
      <c r="A941" s="216"/>
      <c r="B941" s="216"/>
      <c r="C941" s="216"/>
      <c r="D941" s="216"/>
      <c r="E941" s="216"/>
      <c r="F941" s="216"/>
      <c r="G941" s="216"/>
      <c r="H941" s="216"/>
      <c r="I941" s="216"/>
      <c r="J941" s="216"/>
      <c r="K941" s="216"/>
      <c r="L941" s="216"/>
      <c r="M941" s="216"/>
      <c r="N941" s="216"/>
      <c r="O941" s="216"/>
      <c r="P941" s="216"/>
      <c r="Q941" s="216"/>
      <c r="R941" s="216"/>
      <c r="S941" s="216"/>
      <c r="T941" s="216"/>
      <c r="U941" s="216"/>
      <c r="V941" s="216"/>
      <c r="W941" s="216"/>
      <c r="X941" s="216"/>
      <c r="Y941" s="216"/>
      <c r="Z941" s="216"/>
      <c r="AA941" s="216"/>
      <c r="AB941" s="216"/>
      <c r="AC941" s="216"/>
      <c r="AD941" s="216"/>
    </row>
    <row r="942" ht="15.75" customHeight="1">
      <c r="A942" s="216"/>
      <c r="B942" s="216"/>
      <c r="C942" s="216"/>
      <c r="D942" s="216"/>
      <c r="E942" s="216"/>
      <c r="F942" s="216"/>
      <c r="G942" s="216"/>
      <c r="H942" s="216"/>
      <c r="I942" s="216"/>
      <c r="J942" s="216"/>
      <c r="K942" s="216"/>
      <c r="L942" s="216"/>
      <c r="M942" s="216"/>
      <c r="N942" s="216"/>
      <c r="O942" s="216"/>
      <c r="P942" s="216"/>
      <c r="Q942" s="216"/>
      <c r="R942" s="216"/>
      <c r="S942" s="216"/>
      <c r="T942" s="216"/>
      <c r="U942" s="216"/>
      <c r="V942" s="216"/>
      <c r="W942" s="216"/>
      <c r="X942" s="216"/>
      <c r="Y942" s="216"/>
      <c r="Z942" s="216"/>
      <c r="AA942" s="216"/>
      <c r="AB942" s="216"/>
      <c r="AC942" s="216"/>
      <c r="AD942" s="216"/>
    </row>
    <row r="943" ht="15.75" customHeight="1">
      <c r="A943" s="216"/>
      <c r="B943" s="216"/>
      <c r="C943" s="216"/>
      <c r="D943" s="216"/>
      <c r="E943" s="216"/>
      <c r="F943" s="216"/>
      <c r="G943" s="216"/>
      <c r="H943" s="216"/>
      <c r="I943" s="216"/>
      <c r="J943" s="216"/>
      <c r="K943" s="216"/>
      <c r="L943" s="216"/>
      <c r="M943" s="216"/>
      <c r="N943" s="216"/>
      <c r="O943" s="216"/>
      <c r="P943" s="216"/>
      <c r="Q943" s="216"/>
      <c r="R943" s="216"/>
      <c r="S943" s="216"/>
      <c r="T943" s="216"/>
      <c r="U943" s="216"/>
      <c r="V943" s="216"/>
      <c r="W943" s="216"/>
      <c r="X943" s="216"/>
      <c r="Y943" s="216"/>
      <c r="Z943" s="216"/>
      <c r="AA943" s="216"/>
      <c r="AB943" s="216"/>
      <c r="AC943" s="216"/>
      <c r="AD943" s="216"/>
    </row>
    <row r="944" ht="15.75" customHeight="1">
      <c r="A944" s="216"/>
      <c r="B944" s="216"/>
      <c r="C944" s="216"/>
      <c r="D944" s="216"/>
      <c r="E944" s="216"/>
      <c r="F944" s="216"/>
      <c r="G944" s="216"/>
      <c r="H944" s="216"/>
      <c r="I944" s="216"/>
      <c r="J944" s="216"/>
      <c r="K944" s="216"/>
      <c r="L944" s="216"/>
      <c r="M944" s="216"/>
      <c r="N944" s="216"/>
      <c r="O944" s="216"/>
      <c r="P944" s="216"/>
      <c r="Q944" s="216"/>
      <c r="R944" s="216"/>
      <c r="S944" s="216"/>
      <c r="T944" s="216"/>
      <c r="U944" s="216"/>
      <c r="V944" s="216"/>
      <c r="W944" s="216"/>
      <c r="X944" s="216"/>
      <c r="Y944" s="216"/>
      <c r="Z944" s="216"/>
      <c r="AA944" s="216"/>
      <c r="AB944" s="216"/>
      <c r="AC944" s="216"/>
      <c r="AD944" s="216"/>
    </row>
    <row r="945" ht="15.75" customHeight="1">
      <c r="A945" s="216"/>
      <c r="B945" s="216"/>
      <c r="C945" s="216"/>
      <c r="D945" s="216"/>
      <c r="E945" s="216"/>
      <c r="F945" s="216"/>
      <c r="G945" s="216"/>
      <c r="H945" s="216"/>
      <c r="I945" s="216"/>
      <c r="J945" s="216"/>
      <c r="K945" s="216"/>
      <c r="L945" s="216"/>
      <c r="M945" s="216"/>
      <c r="N945" s="216"/>
      <c r="O945" s="216"/>
      <c r="P945" s="216"/>
      <c r="Q945" s="216"/>
      <c r="R945" s="216"/>
      <c r="S945" s="216"/>
      <c r="T945" s="216"/>
      <c r="U945" s="216"/>
      <c r="V945" s="216"/>
      <c r="W945" s="216"/>
      <c r="X945" s="216"/>
      <c r="Y945" s="216"/>
      <c r="Z945" s="216"/>
      <c r="AA945" s="216"/>
      <c r="AB945" s="216"/>
      <c r="AC945" s="216"/>
      <c r="AD945" s="216"/>
    </row>
    <row r="946" ht="15.75" customHeight="1">
      <c r="A946" s="216"/>
      <c r="B946" s="216"/>
      <c r="C946" s="216"/>
      <c r="D946" s="216"/>
      <c r="E946" s="216"/>
      <c r="F946" s="216"/>
      <c r="G946" s="216"/>
      <c r="H946" s="216"/>
      <c r="I946" s="216"/>
      <c r="J946" s="216"/>
      <c r="K946" s="216"/>
      <c r="L946" s="216"/>
      <c r="M946" s="216"/>
      <c r="N946" s="216"/>
      <c r="O946" s="216"/>
      <c r="P946" s="216"/>
      <c r="Q946" s="216"/>
      <c r="R946" s="216"/>
      <c r="S946" s="216"/>
      <c r="T946" s="216"/>
      <c r="U946" s="216"/>
      <c r="V946" s="216"/>
      <c r="W946" s="216"/>
      <c r="X946" s="216"/>
      <c r="Y946" s="216"/>
      <c r="Z946" s="216"/>
      <c r="AA946" s="216"/>
      <c r="AB946" s="216"/>
      <c r="AC946" s="216"/>
      <c r="AD946" s="216"/>
    </row>
    <row r="947" ht="15.75" customHeight="1">
      <c r="A947" s="216"/>
      <c r="B947" s="216"/>
      <c r="C947" s="216"/>
      <c r="D947" s="216"/>
      <c r="E947" s="216"/>
      <c r="F947" s="216"/>
      <c r="G947" s="216"/>
      <c r="H947" s="216"/>
      <c r="I947" s="216"/>
      <c r="J947" s="216"/>
      <c r="K947" s="216"/>
      <c r="L947" s="216"/>
      <c r="M947" s="216"/>
      <c r="N947" s="216"/>
      <c r="O947" s="216"/>
      <c r="P947" s="216"/>
      <c r="Q947" s="216"/>
      <c r="R947" s="216"/>
      <c r="S947" s="216"/>
      <c r="T947" s="216"/>
      <c r="U947" s="216"/>
      <c r="V947" s="216"/>
      <c r="W947" s="216"/>
      <c r="X947" s="216"/>
      <c r="Y947" s="216"/>
      <c r="Z947" s="216"/>
      <c r="AA947" s="216"/>
      <c r="AB947" s="216"/>
      <c r="AC947" s="216"/>
      <c r="AD947" s="216"/>
    </row>
    <row r="948" ht="15.75" customHeight="1">
      <c r="A948" s="216"/>
      <c r="B948" s="216"/>
      <c r="C948" s="216"/>
      <c r="D948" s="216"/>
      <c r="E948" s="216"/>
      <c r="F948" s="216"/>
      <c r="G948" s="216"/>
      <c r="H948" s="216"/>
      <c r="I948" s="216"/>
      <c r="J948" s="216"/>
      <c r="K948" s="216"/>
      <c r="L948" s="216"/>
      <c r="M948" s="216"/>
      <c r="N948" s="216"/>
      <c r="O948" s="216"/>
      <c r="P948" s="216"/>
      <c r="Q948" s="216"/>
      <c r="R948" s="216"/>
      <c r="S948" s="216"/>
      <c r="T948" s="216"/>
      <c r="U948" s="216"/>
      <c r="V948" s="216"/>
      <c r="W948" s="216"/>
      <c r="X948" s="216"/>
      <c r="Y948" s="216"/>
      <c r="Z948" s="216"/>
      <c r="AA948" s="216"/>
      <c r="AB948" s="216"/>
      <c r="AC948" s="216"/>
      <c r="AD948" s="216"/>
    </row>
    <row r="949" ht="15.75" customHeight="1">
      <c r="A949" s="216"/>
      <c r="B949" s="216"/>
      <c r="C949" s="216"/>
      <c r="D949" s="216"/>
      <c r="E949" s="216"/>
      <c r="F949" s="216"/>
      <c r="G949" s="216"/>
      <c r="H949" s="216"/>
      <c r="I949" s="216"/>
      <c r="J949" s="216"/>
      <c r="K949" s="216"/>
      <c r="L949" s="216"/>
      <c r="M949" s="216"/>
      <c r="N949" s="216"/>
      <c r="O949" s="216"/>
      <c r="P949" s="216"/>
      <c r="Q949" s="216"/>
      <c r="R949" s="216"/>
      <c r="S949" s="216"/>
      <c r="T949" s="216"/>
      <c r="U949" s="216"/>
      <c r="V949" s="216"/>
      <c r="W949" s="216"/>
      <c r="X949" s="216"/>
      <c r="Y949" s="216"/>
      <c r="Z949" s="216"/>
      <c r="AA949" s="216"/>
      <c r="AB949" s="216"/>
      <c r="AC949" s="216"/>
      <c r="AD949" s="216"/>
    </row>
    <row r="950" ht="15.75" customHeight="1">
      <c r="A950" s="216"/>
      <c r="B950" s="216"/>
      <c r="C950" s="216"/>
      <c r="D950" s="216"/>
      <c r="E950" s="216"/>
      <c r="F950" s="216"/>
      <c r="G950" s="216"/>
      <c r="H950" s="216"/>
      <c r="I950" s="216"/>
      <c r="J950" s="216"/>
      <c r="K950" s="216"/>
      <c r="L950" s="216"/>
      <c r="M950" s="216"/>
      <c r="N950" s="216"/>
      <c r="O950" s="216"/>
      <c r="P950" s="216"/>
      <c r="Q950" s="216"/>
      <c r="R950" s="216"/>
      <c r="S950" s="216"/>
      <c r="T950" s="216"/>
      <c r="U950" s="216"/>
      <c r="V950" s="216"/>
      <c r="W950" s="216"/>
      <c r="X950" s="216"/>
      <c r="Y950" s="216"/>
      <c r="Z950" s="216"/>
      <c r="AA950" s="216"/>
      <c r="AB950" s="216"/>
      <c r="AC950" s="216"/>
      <c r="AD950" s="216"/>
    </row>
    <row r="951" ht="15.75" customHeight="1">
      <c r="A951" s="216"/>
      <c r="B951" s="216"/>
      <c r="C951" s="216"/>
      <c r="D951" s="216"/>
      <c r="E951" s="216"/>
      <c r="F951" s="216"/>
      <c r="G951" s="216"/>
      <c r="H951" s="216"/>
      <c r="I951" s="216"/>
      <c r="J951" s="216"/>
      <c r="K951" s="216"/>
      <c r="L951" s="216"/>
      <c r="M951" s="216"/>
      <c r="N951" s="216"/>
      <c r="O951" s="216"/>
      <c r="P951" s="216"/>
      <c r="Q951" s="216"/>
      <c r="R951" s="216"/>
      <c r="S951" s="216"/>
      <c r="T951" s="216"/>
      <c r="U951" s="216"/>
      <c r="V951" s="216"/>
      <c r="W951" s="216"/>
      <c r="X951" s="216"/>
      <c r="Y951" s="216"/>
      <c r="Z951" s="216"/>
      <c r="AA951" s="216"/>
      <c r="AB951" s="216"/>
      <c r="AC951" s="216"/>
      <c r="AD951" s="216"/>
    </row>
    <row r="952" ht="15.75" customHeight="1">
      <c r="A952" s="216"/>
      <c r="B952" s="216"/>
      <c r="C952" s="216"/>
      <c r="D952" s="216"/>
      <c r="E952" s="216"/>
      <c r="F952" s="216"/>
      <c r="G952" s="216"/>
      <c r="H952" s="216"/>
      <c r="I952" s="216"/>
      <c r="J952" s="216"/>
      <c r="K952" s="216"/>
      <c r="L952" s="216"/>
      <c r="M952" s="216"/>
      <c r="N952" s="216"/>
      <c r="O952" s="216"/>
      <c r="P952" s="216"/>
      <c r="Q952" s="216"/>
      <c r="R952" s="216"/>
      <c r="S952" s="216"/>
      <c r="T952" s="216"/>
      <c r="U952" s="216"/>
      <c r="V952" s="216"/>
      <c r="W952" s="216"/>
      <c r="X952" s="216"/>
      <c r="Y952" s="216"/>
      <c r="Z952" s="216"/>
      <c r="AA952" s="216"/>
      <c r="AB952" s="216"/>
      <c r="AC952" s="216"/>
      <c r="AD952" s="216"/>
    </row>
    <row r="953" ht="15.75" customHeight="1">
      <c r="A953" s="216"/>
      <c r="B953" s="216"/>
      <c r="C953" s="216"/>
      <c r="D953" s="216"/>
      <c r="E953" s="216"/>
      <c r="F953" s="216"/>
      <c r="G953" s="216"/>
      <c r="H953" s="216"/>
      <c r="I953" s="216"/>
      <c r="J953" s="216"/>
      <c r="K953" s="216"/>
      <c r="L953" s="216"/>
      <c r="M953" s="216"/>
      <c r="N953" s="216"/>
      <c r="O953" s="216"/>
      <c r="P953" s="216"/>
      <c r="Q953" s="216"/>
      <c r="R953" s="216"/>
      <c r="S953" s="216"/>
      <c r="T953" s="216"/>
      <c r="U953" s="216"/>
      <c r="V953" s="216"/>
      <c r="W953" s="216"/>
      <c r="X953" s="216"/>
      <c r="Y953" s="216"/>
      <c r="Z953" s="216"/>
      <c r="AA953" s="216"/>
      <c r="AB953" s="216"/>
      <c r="AC953" s="216"/>
      <c r="AD953" s="216"/>
    </row>
    <row r="954" ht="15.75" customHeight="1">
      <c r="A954" s="216"/>
      <c r="B954" s="216"/>
      <c r="C954" s="216"/>
      <c r="D954" s="216"/>
      <c r="E954" s="216"/>
      <c r="F954" s="216"/>
      <c r="G954" s="216"/>
      <c r="H954" s="216"/>
      <c r="I954" s="216"/>
      <c r="J954" s="216"/>
      <c r="K954" s="216"/>
      <c r="L954" s="216"/>
      <c r="M954" s="216"/>
      <c r="N954" s="216"/>
      <c r="O954" s="216"/>
      <c r="P954" s="216"/>
      <c r="Q954" s="216"/>
      <c r="R954" s="216"/>
      <c r="S954" s="216"/>
      <c r="T954" s="216"/>
      <c r="U954" s="216"/>
      <c r="V954" s="216"/>
      <c r="W954" s="216"/>
      <c r="X954" s="216"/>
      <c r="Y954" s="216"/>
      <c r="Z954" s="216"/>
      <c r="AA954" s="216"/>
      <c r="AB954" s="216"/>
      <c r="AC954" s="216"/>
      <c r="AD954" s="216"/>
    </row>
    <row r="955" ht="15.75" customHeight="1">
      <c r="A955" s="216"/>
      <c r="B955" s="216"/>
      <c r="C955" s="216"/>
      <c r="D955" s="216"/>
      <c r="E955" s="216"/>
      <c r="F955" s="216"/>
      <c r="G955" s="216"/>
      <c r="H955" s="216"/>
      <c r="I955" s="216"/>
      <c r="J955" s="216"/>
      <c r="K955" s="216"/>
      <c r="L955" s="216"/>
      <c r="M955" s="216"/>
      <c r="N955" s="216"/>
      <c r="O955" s="216"/>
      <c r="P955" s="216"/>
      <c r="Q955" s="216"/>
      <c r="R955" s="216"/>
      <c r="S955" s="216"/>
      <c r="T955" s="216"/>
      <c r="U955" s="216"/>
      <c r="V955" s="216"/>
      <c r="W955" s="216"/>
      <c r="X955" s="216"/>
      <c r="Y955" s="216"/>
      <c r="Z955" s="216"/>
      <c r="AA955" s="216"/>
      <c r="AB955" s="216"/>
      <c r="AC955" s="216"/>
      <c r="AD955" s="216"/>
    </row>
    <row r="956" ht="15.75" customHeight="1">
      <c r="A956" s="216"/>
      <c r="B956" s="216"/>
      <c r="C956" s="216"/>
      <c r="D956" s="216"/>
      <c r="E956" s="216"/>
      <c r="F956" s="216"/>
      <c r="G956" s="216"/>
      <c r="H956" s="216"/>
      <c r="I956" s="216"/>
      <c r="J956" s="216"/>
      <c r="K956" s="216"/>
      <c r="L956" s="216"/>
      <c r="M956" s="216"/>
      <c r="N956" s="216"/>
      <c r="O956" s="216"/>
      <c r="P956" s="216"/>
      <c r="Q956" s="216"/>
      <c r="R956" s="216"/>
      <c r="S956" s="216"/>
      <c r="T956" s="216"/>
      <c r="U956" s="216"/>
      <c r="V956" s="216"/>
      <c r="W956" s="216"/>
      <c r="X956" s="216"/>
      <c r="Y956" s="216"/>
      <c r="Z956" s="216"/>
      <c r="AA956" s="216"/>
      <c r="AB956" s="216"/>
      <c r="AC956" s="216"/>
      <c r="AD956" s="216"/>
    </row>
    <row r="957" ht="15.75" customHeight="1">
      <c r="A957" s="216"/>
      <c r="B957" s="216"/>
      <c r="C957" s="216"/>
      <c r="D957" s="216"/>
      <c r="E957" s="216"/>
      <c r="F957" s="216"/>
      <c r="G957" s="216"/>
      <c r="H957" s="216"/>
      <c r="I957" s="216"/>
      <c r="J957" s="216"/>
      <c r="K957" s="216"/>
      <c r="L957" s="216"/>
      <c r="M957" s="216"/>
      <c r="N957" s="216"/>
      <c r="O957" s="216"/>
      <c r="P957" s="216"/>
      <c r="Q957" s="216"/>
      <c r="R957" s="216"/>
      <c r="S957" s="216"/>
      <c r="T957" s="216"/>
      <c r="U957" s="216"/>
      <c r="V957" s="216"/>
      <c r="W957" s="216"/>
      <c r="X957" s="216"/>
      <c r="Y957" s="216"/>
      <c r="Z957" s="216"/>
      <c r="AA957" s="216"/>
      <c r="AB957" s="216"/>
      <c r="AC957" s="216"/>
      <c r="AD957" s="216"/>
    </row>
    <row r="958" ht="15.75" customHeight="1">
      <c r="A958" s="216"/>
      <c r="B958" s="216"/>
      <c r="C958" s="216"/>
      <c r="D958" s="216"/>
      <c r="E958" s="216"/>
      <c r="F958" s="216"/>
      <c r="G958" s="216"/>
      <c r="H958" s="216"/>
      <c r="I958" s="216"/>
      <c r="J958" s="216"/>
      <c r="K958" s="216"/>
      <c r="L958" s="216"/>
      <c r="M958" s="216"/>
      <c r="N958" s="216"/>
      <c r="O958" s="216"/>
      <c r="P958" s="216"/>
      <c r="Q958" s="216"/>
      <c r="R958" s="216"/>
      <c r="S958" s="216"/>
      <c r="T958" s="216"/>
      <c r="U958" s="216"/>
      <c r="V958" s="216"/>
      <c r="W958" s="216"/>
      <c r="X958" s="216"/>
      <c r="Y958" s="216"/>
      <c r="Z958" s="216"/>
      <c r="AA958" s="216"/>
      <c r="AB958" s="216"/>
      <c r="AC958" s="216"/>
      <c r="AD958" s="216"/>
    </row>
    <row r="959" ht="15.75" customHeight="1">
      <c r="A959" s="216"/>
      <c r="B959" s="216"/>
      <c r="C959" s="216"/>
      <c r="D959" s="216"/>
      <c r="E959" s="216"/>
      <c r="F959" s="216"/>
      <c r="G959" s="216"/>
      <c r="H959" s="216"/>
      <c r="I959" s="216"/>
      <c r="J959" s="216"/>
      <c r="K959" s="216"/>
      <c r="L959" s="216"/>
      <c r="M959" s="216"/>
      <c r="N959" s="216"/>
      <c r="O959" s="216"/>
      <c r="P959" s="216"/>
      <c r="Q959" s="216"/>
      <c r="R959" s="216"/>
      <c r="S959" s="216"/>
      <c r="T959" s="216"/>
      <c r="U959" s="216"/>
      <c r="V959" s="216"/>
      <c r="W959" s="216"/>
      <c r="X959" s="216"/>
      <c r="Y959" s="216"/>
      <c r="Z959" s="216"/>
      <c r="AA959" s="216"/>
      <c r="AB959" s="216"/>
      <c r="AC959" s="216"/>
      <c r="AD959" s="216"/>
    </row>
    <row r="960" ht="15.75" customHeight="1">
      <c r="A960" s="216"/>
      <c r="B960" s="216"/>
      <c r="C960" s="216"/>
      <c r="D960" s="216"/>
      <c r="E960" s="216"/>
      <c r="F960" s="216"/>
      <c r="G960" s="216"/>
      <c r="H960" s="216"/>
      <c r="I960" s="216"/>
      <c r="J960" s="216"/>
      <c r="K960" s="216"/>
      <c r="L960" s="216"/>
      <c r="M960" s="216"/>
      <c r="N960" s="216"/>
      <c r="O960" s="216"/>
      <c r="P960" s="216"/>
      <c r="Q960" s="216"/>
      <c r="R960" s="216"/>
      <c r="S960" s="216"/>
      <c r="T960" s="216"/>
      <c r="U960" s="216"/>
      <c r="V960" s="216"/>
      <c r="W960" s="216"/>
      <c r="X960" s="216"/>
      <c r="Y960" s="216"/>
      <c r="Z960" s="216"/>
      <c r="AA960" s="216"/>
      <c r="AB960" s="216"/>
      <c r="AC960" s="216"/>
      <c r="AD960" s="216"/>
    </row>
    <row r="961" ht="15.75" customHeight="1">
      <c r="A961" s="216"/>
      <c r="B961" s="216"/>
      <c r="C961" s="216"/>
      <c r="D961" s="216"/>
      <c r="E961" s="216"/>
      <c r="F961" s="216"/>
      <c r="G961" s="216"/>
      <c r="H961" s="216"/>
      <c r="I961" s="216"/>
      <c r="J961" s="216"/>
      <c r="K961" s="216"/>
      <c r="L961" s="216"/>
      <c r="M961" s="216"/>
      <c r="N961" s="216"/>
      <c r="O961" s="216"/>
      <c r="P961" s="216"/>
      <c r="Q961" s="216"/>
      <c r="R961" s="216"/>
      <c r="S961" s="216"/>
      <c r="T961" s="216"/>
      <c r="U961" s="216"/>
      <c r="V961" s="216"/>
      <c r="W961" s="216"/>
      <c r="X961" s="216"/>
      <c r="Y961" s="216"/>
      <c r="Z961" s="216"/>
      <c r="AA961" s="216"/>
      <c r="AB961" s="216"/>
      <c r="AC961" s="216"/>
      <c r="AD961" s="216"/>
    </row>
    <row r="962" ht="15.75" customHeight="1">
      <c r="A962" s="216"/>
      <c r="B962" s="216"/>
      <c r="C962" s="216"/>
      <c r="D962" s="216"/>
      <c r="E962" s="216"/>
      <c r="F962" s="216"/>
      <c r="G962" s="216"/>
      <c r="H962" s="216"/>
      <c r="I962" s="216"/>
      <c r="J962" s="216"/>
      <c r="K962" s="216"/>
      <c r="L962" s="216"/>
      <c r="M962" s="216"/>
      <c r="N962" s="216"/>
      <c r="O962" s="216"/>
      <c r="P962" s="216"/>
      <c r="Q962" s="216"/>
      <c r="R962" s="216"/>
      <c r="S962" s="216"/>
      <c r="T962" s="216"/>
      <c r="U962" s="216"/>
      <c r="V962" s="216"/>
      <c r="W962" s="216"/>
      <c r="X962" s="216"/>
      <c r="Y962" s="216"/>
      <c r="Z962" s="216"/>
      <c r="AA962" s="216"/>
      <c r="AB962" s="216"/>
      <c r="AC962" s="216"/>
      <c r="AD962" s="216"/>
    </row>
    <row r="963" ht="15.75" customHeight="1">
      <c r="A963" s="216"/>
      <c r="B963" s="216"/>
      <c r="C963" s="216"/>
      <c r="D963" s="216"/>
      <c r="E963" s="216"/>
      <c r="F963" s="216"/>
      <c r="G963" s="216"/>
      <c r="H963" s="216"/>
      <c r="I963" s="216"/>
      <c r="J963" s="216"/>
      <c r="K963" s="216"/>
      <c r="L963" s="216"/>
      <c r="M963" s="216"/>
      <c r="N963" s="216"/>
      <c r="O963" s="216"/>
      <c r="P963" s="216"/>
      <c r="Q963" s="216"/>
      <c r="R963" s="216"/>
      <c r="S963" s="216"/>
      <c r="T963" s="216"/>
      <c r="U963" s="216"/>
      <c r="V963" s="216"/>
      <c r="W963" s="216"/>
      <c r="X963" s="216"/>
      <c r="Y963" s="216"/>
      <c r="Z963" s="216"/>
      <c r="AA963" s="216"/>
      <c r="AB963" s="216"/>
      <c r="AC963" s="216"/>
      <c r="AD963" s="216"/>
    </row>
    <row r="964" ht="15.75" customHeight="1">
      <c r="A964" s="216"/>
      <c r="B964" s="216"/>
      <c r="C964" s="216"/>
      <c r="D964" s="216"/>
      <c r="E964" s="216"/>
      <c r="F964" s="216"/>
      <c r="G964" s="216"/>
      <c r="H964" s="216"/>
      <c r="I964" s="216"/>
      <c r="J964" s="216"/>
      <c r="K964" s="216"/>
      <c r="L964" s="216"/>
      <c r="M964" s="216"/>
      <c r="N964" s="216"/>
      <c r="O964" s="216"/>
      <c r="P964" s="216"/>
      <c r="Q964" s="216"/>
      <c r="R964" s="216"/>
      <c r="S964" s="216"/>
      <c r="T964" s="216"/>
      <c r="U964" s="216"/>
      <c r="V964" s="216"/>
      <c r="W964" s="216"/>
      <c r="X964" s="216"/>
      <c r="Y964" s="216"/>
      <c r="Z964" s="216"/>
      <c r="AA964" s="216"/>
      <c r="AB964" s="216"/>
      <c r="AC964" s="216"/>
      <c r="AD964" s="216"/>
    </row>
    <row r="965" ht="15.75" customHeight="1">
      <c r="A965" s="216"/>
      <c r="B965" s="216"/>
      <c r="C965" s="216"/>
      <c r="D965" s="216"/>
      <c r="E965" s="216"/>
      <c r="F965" s="216"/>
      <c r="G965" s="216"/>
      <c r="H965" s="216"/>
      <c r="I965" s="216"/>
      <c r="J965" s="216"/>
      <c r="K965" s="216"/>
      <c r="L965" s="216"/>
      <c r="M965" s="216"/>
      <c r="N965" s="216"/>
      <c r="O965" s="216"/>
      <c r="P965" s="216"/>
      <c r="Q965" s="216"/>
      <c r="R965" s="216"/>
      <c r="S965" s="216"/>
      <c r="T965" s="216"/>
      <c r="U965" s="216"/>
      <c r="V965" s="216"/>
      <c r="W965" s="216"/>
      <c r="X965" s="216"/>
      <c r="Y965" s="216"/>
      <c r="Z965" s="216"/>
      <c r="AA965" s="216"/>
      <c r="AB965" s="216"/>
      <c r="AC965" s="216"/>
      <c r="AD965" s="216"/>
    </row>
    <row r="966" ht="15.75" customHeight="1">
      <c r="A966" s="216"/>
      <c r="B966" s="216"/>
      <c r="C966" s="216"/>
      <c r="D966" s="216"/>
      <c r="E966" s="216"/>
      <c r="F966" s="216"/>
      <c r="G966" s="216"/>
      <c r="H966" s="216"/>
      <c r="I966" s="216"/>
      <c r="J966" s="216"/>
      <c r="K966" s="216"/>
      <c r="L966" s="216"/>
      <c r="M966" s="216"/>
      <c r="N966" s="216"/>
      <c r="O966" s="216"/>
      <c r="P966" s="216"/>
      <c r="Q966" s="216"/>
      <c r="R966" s="216"/>
      <c r="S966" s="216"/>
      <c r="T966" s="216"/>
      <c r="U966" s="216"/>
      <c r="V966" s="216"/>
      <c r="W966" s="216"/>
      <c r="X966" s="216"/>
      <c r="Y966" s="216"/>
      <c r="Z966" s="216"/>
      <c r="AA966" s="216"/>
      <c r="AB966" s="216"/>
      <c r="AC966" s="216"/>
      <c r="AD966" s="216"/>
    </row>
    <row r="967" ht="15.75" customHeight="1">
      <c r="A967" s="216"/>
      <c r="B967" s="216"/>
      <c r="C967" s="216"/>
      <c r="D967" s="216"/>
      <c r="E967" s="216"/>
      <c r="F967" s="216"/>
      <c r="G967" s="216"/>
      <c r="H967" s="216"/>
      <c r="I967" s="216"/>
      <c r="J967" s="216"/>
      <c r="K967" s="216"/>
      <c r="L967" s="216"/>
      <c r="M967" s="216"/>
      <c r="N967" s="216"/>
      <c r="O967" s="216"/>
      <c r="P967" s="216"/>
      <c r="Q967" s="216"/>
      <c r="R967" s="216"/>
      <c r="S967" s="216"/>
      <c r="T967" s="216"/>
      <c r="U967" s="216"/>
      <c r="V967" s="216"/>
      <c r="W967" s="216"/>
      <c r="X967" s="216"/>
      <c r="Y967" s="216"/>
      <c r="Z967" s="216"/>
      <c r="AA967" s="216"/>
      <c r="AB967" s="216"/>
      <c r="AC967" s="216"/>
      <c r="AD967" s="216"/>
    </row>
    <row r="968" ht="15.75" customHeight="1">
      <c r="A968" s="216"/>
      <c r="B968" s="216"/>
      <c r="C968" s="216"/>
      <c r="D968" s="216"/>
      <c r="E968" s="216"/>
      <c r="F968" s="216"/>
      <c r="G968" s="216"/>
      <c r="H968" s="216"/>
      <c r="I968" s="216"/>
      <c r="J968" s="216"/>
      <c r="K968" s="216"/>
      <c r="L968" s="216"/>
      <c r="M968" s="216"/>
      <c r="N968" s="216"/>
      <c r="O968" s="216"/>
      <c r="P968" s="216"/>
      <c r="Q968" s="216"/>
      <c r="R968" s="216"/>
      <c r="S968" s="216"/>
      <c r="T968" s="216"/>
      <c r="U968" s="216"/>
      <c r="V968" s="216"/>
      <c r="W968" s="216"/>
      <c r="X968" s="216"/>
      <c r="Y968" s="216"/>
      <c r="Z968" s="216"/>
      <c r="AA968" s="216"/>
      <c r="AB968" s="216"/>
      <c r="AC968" s="216"/>
      <c r="AD968" s="216"/>
    </row>
    <row r="969" ht="15.75" customHeight="1">
      <c r="A969" s="216"/>
      <c r="B969" s="216"/>
      <c r="C969" s="216"/>
      <c r="D969" s="216"/>
      <c r="E969" s="216"/>
      <c r="F969" s="216"/>
      <c r="G969" s="216"/>
      <c r="H969" s="216"/>
      <c r="I969" s="216"/>
      <c r="J969" s="216"/>
      <c r="K969" s="216"/>
      <c r="L969" s="216"/>
      <c r="M969" s="216"/>
      <c r="N969" s="216"/>
      <c r="O969" s="216"/>
      <c r="P969" s="216"/>
      <c r="Q969" s="216"/>
      <c r="R969" s="216"/>
      <c r="S969" s="216"/>
      <c r="T969" s="216"/>
      <c r="U969" s="216"/>
      <c r="V969" s="216"/>
      <c r="W969" s="216"/>
      <c r="X969" s="216"/>
      <c r="Y969" s="216"/>
      <c r="Z969" s="216"/>
      <c r="AA969" s="216"/>
      <c r="AB969" s="216"/>
      <c r="AC969" s="216"/>
      <c r="AD969" s="216"/>
    </row>
    <row r="970" ht="15.75" customHeight="1">
      <c r="A970" s="216"/>
      <c r="B970" s="216"/>
      <c r="C970" s="216"/>
      <c r="D970" s="216"/>
      <c r="E970" s="216"/>
      <c r="F970" s="216"/>
      <c r="G970" s="216"/>
      <c r="H970" s="216"/>
      <c r="I970" s="216"/>
      <c r="J970" s="216"/>
      <c r="K970" s="216"/>
      <c r="L970" s="216"/>
      <c r="M970" s="216"/>
      <c r="N970" s="216"/>
      <c r="O970" s="216"/>
      <c r="P970" s="216"/>
      <c r="Q970" s="216"/>
      <c r="R970" s="216"/>
      <c r="S970" s="216"/>
      <c r="T970" s="216"/>
      <c r="U970" s="216"/>
      <c r="V970" s="216"/>
      <c r="W970" s="216"/>
      <c r="X970" s="216"/>
      <c r="Y970" s="216"/>
      <c r="Z970" s="216"/>
      <c r="AA970" s="216"/>
      <c r="AB970" s="216"/>
      <c r="AC970" s="216"/>
      <c r="AD970" s="216"/>
    </row>
    <row r="971" ht="15.75" customHeight="1">
      <c r="A971" s="216"/>
      <c r="B971" s="216"/>
      <c r="C971" s="216"/>
      <c r="D971" s="216"/>
      <c r="E971" s="216"/>
      <c r="F971" s="216"/>
      <c r="G971" s="216"/>
      <c r="H971" s="216"/>
      <c r="I971" s="216"/>
      <c r="J971" s="216"/>
      <c r="K971" s="216"/>
      <c r="L971" s="216"/>
      <c r="M971" s="216"/>
      <c r="N971" s="216"/>
      <c r="O971" s="216"/>
      <c r="P971" s="216"/>
      <c r="Q971" s="216"/>
      <c r="R971" s="216"/>
      <c r="S971" s="216"/>
      <c r="T971" s="216"/>
      <c r="U971" s="216"/>
      <c r="V971" s="216"/>
      <c r="W971" s="216"/>
      <c r="X971" s="216"/>
      <c r="Y971" s="216"/>
      <c r="Z971" s="216"/>
      <c r="AA971" s="216"/>
      <c r="AB971" s="216"/>
      <c r="AC971" s="216"/>
      <c r="AD971" s="216"/>
    </row>
    <row r="972" ht="15.75" customHeight="1">
      <c r="A972" s="216"/>
      <c r="B972" s="216"/>
      <c r="C972" s="216"/>
      <c r="D972" s="216"/>
      <c r="E972" s="216"/>
      <c r="F972" s="216"/>
      <c r="G972" s="216"/>
      <c r="H972" s="216"/>
      <c r="I972" s="216"/>
      <c r="J972" s="216"/>
      <c r="K972" s="216"/>
      <c r="L972" s="216"/>
      <c r="M972" s="216"/>
      <c r="N972" s="216"/>
      <c r="O972" s="216"/>
      <c r="P972" s="216"/>
      <c r="Q972" s="216"/>
      <c r="R972" s="216"/>
      <c r="S972" s="216"/>
      <c r="T972" s="216"/>
      <c r="U972" s="216"/>
      <c r="V972" s="216"/>
      <c r="W972" s="216"/>
      <c r="X972" s="216"/>
      <c r="Y972" s="216"/>
      <c r="Z972" s="216"/>
      <c r="AA972" s="216"/>
      <c r="AB972" s="216"/>
      <c r="AC972" s="216"/>
      <c r="AD972" s="216"/>
    </row>
    <row r="973" ht="15.75" customHeight="1">
      <c r="A973" s="216"/>
      <c r="B973" s="216"/>
      <c r="C973" s="216"/>
      <c r="D973" s="216"/>
      <c r="E973" s="216"/>
      <c r="F973" s="216"/>
      <c r="G973" s="216"/>
      <c r="H973" s="216"/>
      <c r="I973" s="216"/>
      <c r="J973" s="216"/>
      <c r="K973" s="216"/>
      <c r="L973" s="216"/>
      <c r="M973" s="216"/>
      <c r="N973" s="216"/>
      <c r="O973" s="216"/>
      <c r="P973" s="216"/>
      <c r="Q973" s="216"/>
      <c r="R973" s="216"/>
      <c r="S973" s="216"/>
      <c r="T973" s="216"/>
      <c r="U973" s="216"/>
      <c r="V973" s="216"/>
      <c r="W973" s="216"/>
      <c r="X973" s="216"/>
      <c r="Y973" s="216"/>
      <c r="Z973" s="216"/>
      <c r="AA973" s="216"/>
      <c r="AB973" s="216"/>
      <c r="AC973" s="216"/>
      <c r="AD973" s="216"/>
    </row>
    <row r="974" ht="15.75" customHeight="1">
      <c r="A974" s="216"/>
      <c r="B974" s="216"/>
      <c r="C974" s="216"/>
      <c r="D974" s="216"/>
      <c r="E974" s="216"/>
      <c r="F974" s="216"/>
      <c r="G974" s="216"/>
      <c r="H974" s="216"/>
      <c r="I974" s="216"/>
      <c r="J974" s="216"/>
      <c r="K974" s="216"/>
      <c r="L974" s="216"/>
      <c r="M974" s="216"/>
      <c r="N974" s="216"/>
      <c r="O974" s="216"/>
      <c r="P974" s="216"/>
      <c r="Q974" s="216"/>
      <c r="R974" s="216"/>
      <c r="S974" s="216"/>
      <c r="T974" s="216"/>
      <c r="U974" s="216"/>
      <c r="V974" s="216"/>
      <c r="W974" s="216"/>
      <c r="X974" s="216"/>
      <c r="Y974" s="216"/>
      <c r="Z974" s="216"/>
      <c r="AA974" s="216"/>
      <c r="AB974" s="216"/>
      <c r="AC974" s="216"/>
      <c r="AD974" s="216"/>
    </row>
    <row r="975" ht="15.75" customHeight="1">
      <c r="A975" s="216"/>
      <c r="B975" s="216"/>
      <c r="C975" s="216"/>
      <c r="D975" s="216"/>
      <c r="E975" s="216"/>
      <c r="F975" s="216"/>
      <c r="G975" s="216"/>
      <c r="H975" s="216"/>
      <c r="I975" s="216"/>
      <c r="J975" s="216"/>
      <c r="K975" s="216"/>
      <c r="L975" s="216"/>
      <c r="M975" s="216"/>
      <c r="N975" s="216"/>
      <c r="O975" s="216"/>
      <c r="P975" s="216"/>
      <c r="Q975" s="216"/>
      <c r="R975" s="216"/>
      <c r="S975" s="216"/>
      <c r="T975" s="216"/>
      <c r="U975" s="216"/>
      <c r="V975" s="216"/>
      <c r="W975" s="216"/>
      <c r="X975" s="216"/>
      <c r="Y975" s="216"/>
      <c r="Z975" s="216"/>
      <c r="AA975" s="216"/>
      <c r="AB975" s="216"/>
      <c r="AC975" s="216"/>
      <c r="AD975" s="216"/>
    </row>
    <row r="976" ht="15.75" customHeight="1">
      <c r="A976" s="216"/>
      <c r="B976" s="216"/>
      <c r="C976" s="216"/>
      <c r="D976" s="216"/>
      <c r="E976" s="216"/>
      <c r="F976" s="216"/>
      <c r="G976" s="216"/>
      <c r="H976" s="216"/>
      <c r="I976" s="216"/>
      <c r="J976" s="216"/>
      <c r="K976" s="216"/>
      <c r="L976" s="216"/>
      <c r="M976" s="216"/>
      <c r="N976" s="216"/>
      <c r="O976" s="216"/>
      <c r="P976" s="216"/>
      <c r="Q976" s="216"/>
      <c r="R976" s="216"/>
      <c r="S976" s="216"/>
      <c r="T976" s="216"/>
      <c r="U976" s="216"/>
      <c r="V976" s="216"/>
      <c r="W976" s="216"/>
      <c r="X976" s="216"/>
      <c r="Y976" s="216"/>
      <c r="Z976" s="216"/>
      <c r="AA976" s="216"/>
      <c r="AB976" s="216"/>
      <c r="AC976" s="216"/>
      <c r="AD976" s="216"/>
    </row>
    <row r="977" ht="15.75" customHeight="1">
      <c r="A977" s="216"/>
      <c r="B977" s="216"/>
      <c r="C977" s="216"/>
      <c r="D977" s="216"/>
      <c r="E977" s="216"/>
      <c r="F977" s="216"/>
      <c r="G977" s="216"/>
      <c r="H977" s="216"/>
      <c r="I977" s="216"/>
      <c r="J977" s="216"/>
      <c r="K977" s="216"/>
      <c r="L977" s="216"/>
      <c r="M977" s="216"/>
      <c r="N977" s="216"/>
      <c r="O977" s="216"/>
      <c r="P977" s="216"/>
      <c r="Q977" s="216"/>
      <c r="R977" s="216"/>
      <c r="S977" s="216"/>
      <c r="T977" s="216"/>
      <c r="U977" s="216"/>
      <c r="V977" s="216"/>
      <c r="W977" s="216"/>
      <c r="X977" s="216"/>
      <c r="Y977" s="216"/>
      <c r="Z977" s="216"/>
      <c r="AA977" s="216"/>
      <c r="AB977" s="216"/>
      <c r="AC977" s="216"/>
      <c r="AD977" s="216"/>
    </row>
    <row r="978" ht="15.75" customHeight="1">
      <c r="A978" s="216"/>
      <c r="B978" s="216"/>
      <c r="C978" s="216"/>
      <c r="D978" s="216"/>
      <c r="E978" s="216"/>
      <c r="F978" s="216"/>
      <c r="G978" s="216"/>
      <c r="H978" s="216"/>
      <c r="I978" s="216"/>
      <c r="J978" s="216"/>
      <c r="K978" s="216"/>
      <c r="L978" s="216"/>
      <c r="M978" s="216"/>
      <c r="N978" s="216"/>
      <c r="O978" s="216"/>
      <c r="P978" s="216"/>
      <c r="Q978" s="216"/>
      <c r="R978" s="216"/>
      <c r="S978" s="216"/>
      <c r="T978" s="216"/>
      <c r="U978" s="216"/>
      <c r="V978" s="216"/>
      <c r="W978" s="216"/>
      <c r="X978" s="216"/>
      <c r="Y978" s="216"/>
      <c r="Z978" s="216"/>
      <c r="AA978" s="216"/>
      <c r="AB978" s="216"/>
      <c r="AC978" s="216"/>
      <c r="AD978" s="216"/>
    </row>
    <row r="979" ht="15.75" customHeight="1">
      <c r="A979" s="216"/>
      <c r="B979" s="216"/>
      <c r="C979" s="216"/>
      <c r="D979" s="216"/>
      <c r="E979" s="216"/>
      <c r="F979" s="216"/>
      <c r="G979" s="216"/>
      <c r="H979" s="216"/>
      <c r="I979" s="216"/>
      <c r="J979" s="216"/>
      <c r="K979" s="216"/>
      <c r="L979" s="216"/>
      <c r="M979" s="216"/>
      <c r="N979" s="216"/>
      <c r="O979" s="216"/>
      <c r="P979" s="216"/>
      <c r="Q979" s="216"/>
      <c r="R979" s="216"/>
      <c r="S979" s="216"/>
      <c r="T979" s="216"/>
      <c r="U979" s="216"/>
      <c r="V979" s="216"/>
      <c r="W979" s="216"/>
      <c r="X979" s="216"/>
      <c r="Y979" s="216"/>
      <c r="Z979" s="216"/>
      <c r="AA979" s="216"/>
      <c r="AB979" s="216"/>
      <c r="AC979" s="216"/>
      <c r="AD979" s="216"/>
    </row>
    <row r="980" ht="15.75" customHeight="1">
      <c r="A980" s="216"/>
      <c r="B980" s="216"/>
      <c r="C980" s="216"/>
      <c r="D980" s="216"/>
      <c r="E980" s="216"/>
      <c r="F980" s="216"/>
      <c r="G980" s="216"/>
      <c r="H980" s="216"/>
      <c r="I980" s="216"/>
      <c r="J980" s="216"/>
      <c r="K980" s="216"/>
      <c r="L980" s="216"/>
      <c r="M980" s="216"/>
      <c r="N980" s="216"/>
      <c r="O980" s="216"/>
      <c r="P980" s="216"/>
      <c r="Q980" s="216"/>
      <c r="R980" s="216"/>
      <c r="S980" s="216"/>
      <c r="T980" s="216"/>
      <c r="U980" s="216"/>
      <c r="V980" s="216"/>
      <c r="W980" s="216"/>
      <c r="X980" s="216"/>
      <c r="Y980" s="216"/>
      <c r="Z980" s="216"/>
      <c r="AA980" s="216"/>
      <c r="AB980" s="216"/>
      <c r="AC980" s="216"/>
      <c r="AD980" s="216"/>
    </row>
    <row r="981" ht="15.75" customHeight="1">
      <c r="A981" s="216"/>
      <c r="B981" s="216"/>
      <c r="C981" s="216"/>
      <c r="D981" s="216"/>
      <c r="E981" s="216"/>
      <c r="F981" s="216"/>
      <c r="G981" s="216"/>
      <c r="H981" s="216"/>
      <c r="I981" s="216"/>
      <c r="J981" s="216"/>
      <c r="K981" s="216"/>
      <c r="L981" s="216"/>
      <c r="M981" s="216"/>
      <c r="N981" s="216"/>
      <c r="O981" s="216"/>
      <c r="P981" s="216"/>
      <c r="Q981" s="216"/>
      <c r="R981" s="216"/>
      <c r="S981" s="216"/>
      <c r="T981" s="216"/>
      <c r="U981" s="216"/>
      <c r="V981" s="216"/>
      <c r="W981" s="216"/>
      <c r="X981" s="216"/>
      <c r="Y981" s="216"/>
      <c r="Z981" s="216"/>
      <c r="AA981" s="216"/>
      <c r="AB981" s="216"/>
      <c r="AC981" s="216"/>
      <c r="AD981" s="216"/>
    </row>
    <row r="982" ht="15.75" customHeight="1">
      <c r="A982" s="216"/>
      <c r="B982" s="216"/>
      <c r="C982" s="216"/>
      <c r="D982" s="216"/>
      <c r="E982" s="216"/>
      <c r="F982" s="216"/>
      <c r="G982" s="216"/>
      <c r="H982" s="216"/>
      <c r="I982" s="216"/>
      <c r="J982" s="216"/>
      <c r="K982" s="216"/>
      <c r="L982" s="216"/>
      <c r="M982" s="216"/>
      <c r="N982" s="216"/>
      <c r="O982" s="216"/>
      <c r="P982" s="216"/>
      <c r="Q982" s="216"/>
      <c r="R982" s="216"/>
      <c r="S982" s="216"/>
      <c r="T982" s="216"/>
      <c r="U982" s="216"/>
      <c r="V982" s="216"/>
      <c r="W982" s="216"/>
      <c r="X982" s="216"/>
      <c r="Y982" s="216"/>
      <c r="Z982" s="216"/>
      <c r="AA982" s="216"/>
      <c r="AB982" s="216"/>
      <c r="AC982" s="216"/>
      <c r="AD982" s="216"/>
    </row>
    <row r="983" ht="15.75" customHeight="1">
      <c r="A983" s="216"/>
      <c r="B983" s="216"/>
      <c r="C983" s="216"/>
      <c r="D983" s="216"/>
      <c r="E983" s="216"/>
      <c r="F983" s="216"/>
      <c r="G983" s="216"/>
      <c r="H983" s="216"/>
      <c r="I983" s="216"/>
      <c r="J983" s="216"/>
      <c r="K983" s="216"/>
      <c r="L983" s="216"/>
      <c r="M983" s="216"/>
      <c r="N983" s="216"/>
      <c r="O983" s="216"/>
      <c r="P983" s="216"/>
      <c r="Q983" s="216"/>
      <c r="R983" s="216"/>
      <c r="S983" s="216"/>
      <c r="T983" s="216"/>
      <c r="U983" s="216"/>
      <c r="V983" s="216"/>
      <c r="W983" s="216"/>
      <c r="X983" s="216"/>
      <c r="Y983" s="216"/>
      <c r="Z983" s="216"/>
      <c r="AA983" s="216"/>
      <c r="AB983" s="216"/>
      <c r="AC983" s="216"/>
      <c r="AD983" s="216"/>
    </row>
    <row r="984" ht="15.75" customHeight="1">
      <c r="A984" s="216"/>
      <c r="B984" s="216"/>
      <c r="C984" s="216"/>
      <c r="D984" s="216"/>
      <c r="E984" s="216"/>
      <c r="F984" s="216"/>
      <c r="G984" s="216"/>
      <c r="H984" s="216"/>
      <c r="I984" s="216"/>
      <c r="J984" s="216"/>
      <c r="K984" s="216"/>
      <c r="L984" s="216"/>
      <c r="M984" s="216"/>
      <c r="N984" s="216"/>
      <c r="O984" s="216"/>
      <c r="P984" s="216"/>
      <c r="Q984" s="216"/>
      <c r="R984" s="216"/>
      <c r="S984" s="216"/>
      <c r="T984" s="216"/>
      <c r="U984" s="216"/>
      <c r="V984" s="216"/>
      <c r="W984" s="216"/>
      <c r="X984" s="216"/>
      <c r="Y984" s="216"/>
      <c r="Z984" s="216"/>
      <c r="AA984" s="216"/>
      <c r="AB984" s="216"/>
      <c r="AC984" s="216"/>
      <c r="AD984" s="216"/>
    </row>
    <row r="985" ht="15.75" customHeight="1">
      <c r="A985" s="216"/>
      <c r="B985" s="216"/>
      <c r="C985" s="216"/>
      <c r="D985" s="216"/>
      <c r="E985" s="216"/>
      <c r="F985" s="216"/>
      <c r="G985" s="216"/>
      <c r="H985" s="216"/>
      <c r="I985" s="216"/>
      <c r="J985" s="216"/>
      <c r="K985" s="216"/>
      <c r="L985" s="216"/>
      <c r="M985" s="216"/>
      <c r="N985" s="216"/>
      <c r="O985" s="216"/>
      <c r="P985" s="216"/>
      <c r="Q985" s="216"/>
      <c r="R985" s="216"/>
      <c r="S985" s="216"/>
      <c r="T985" s="216"/>
      <c r="U985" s="216"/>
      <c r="V985" s="216"/>
      <c r="W985" s="216"/>
      <c r="X985" s="216"/>
      <c r="Y985" s="216"/>
      <c r="Z985" s="216"/>
      <c r="AA985" s="216"/>
      <c r="AB985" s="216"/>
      <c r="AC985" s="216"/>
      <c r="AD985" s="216"/>
    </row>
    <row r="986" ht="15.75" customHeight="1">
      <c r="A986" s="216"/>
      <c r="B986" s="216"/>
      <c r="C986" s="216"/>
      <c r="D986" s="216"/>
      <c r="E986" s="216"/>
      <c r="F986" s="216"/>
      <c r="G986" s="216"/>
      <c r="H986" s="216"/>
      <c r="I986" s="216"/>
      <c r="J986" s="216"/>
      <c r="K986" s="216"/>
      <c r="L986" s="216"/>
      <c r="M986" s="216"/>
      <c r="N986" s="216"/>
      <c r="O986" s="216"/>
      <c r="P986" s="216"/>
      <c r="Q986" s="216"/>
      <c r="R986" s="216"/>
      <c r="S986" s="216"/>
      <c r="T986" s="216"/>
      <c r="U986" s="216"/>
      <c r="V986" s="216"/>
      <c r="W986" s="216"/>
      <c r="X986" s="216"/>
      <c r="Y986" s="216"/>
      <c r="Z986" s="216"/>
      <c r="AA986" s="216"/>
      <c r="AB986" s="216"/>
      <c r="AC986" s="216"/>
      <c r="AD986" s="216"/>
    </row>
    <row r="987" ht="15.75" customHeight="1">
      <c r="A987" s="216"/>
      <c r="B987" s="216"/>
      <c r="C987" s="216"/>
      <c r="D987" s="216"/>
      <c r="E987" s="216"/>
      <c r="F987" s="216"/>
      <c r="G987" s="216"/>
      <c r="H987" s="216"/>
      <c r="I987" s="216"/>
      <c r="J987" s="216"/>
      <c r="K987" s="216"/>
      <c r="L987" s="216"/>
      <c r="M987" s="216"/>
      <c r="N987" s="216"/>
      <c r="O987" s="216"/>
      <c r="P987" s="216"/>
      <c r="Q987" s="216"/>
      <c r="R987" s="216"/>
      <c r="S987" s="216"/>
      <c r="T987" s="216"/>
      <c r="U987" s="216"/>
      <c r="V987" s="216"/>
      <c r="W987" s="216"/>
      <c r="X987" s="216"/>
      <c r="Y987" s="216"/>
      <c r="Z987" s="216"/>
      <c r="AA987" s="216"/>
      <c r="AB987" s="216"/>
      <c r="AC987" s="216"/>
      <c r="AD987" s="216"/>
    </row>
    <row r="988" ht="15.75" customHeight="1">
      <c r="A988" s="216"/>
      <c r="B988" s="216"/>
      <c r="C988" s="216"/>
      <c r="D988" s="216"/>
      <c r="E988" s="216"/>
      <c r="F988" s="216"/>
      <c r="G988" s="216"/>
      <c r="H988" s="216"/>
      <c r="I988" s="216"/>
      <c r="J988" s="216"/>
      <c r="K988" s="216"/>
      <c r="L988" s="216"/>
      <c r="M988" s="216"/>
      <c r="N988" s="216"/>
      <c r="O988" s="216"/>
      <c r="P988" s="216"/>
      <c r="Q988" s="216"/>
      <c r="R988" s="216"/>
      <c r="S988" s="216"/>
      <c r="T988" s="216"/>
      <c r="U988" s="216"/>
      <c r="V988" s="216"/>
      <c r="W988" s="216"/>
      <c r="X988" s="216"/>
      <c r="Y988" s="216"/>
      <c r="Z988" s="216"/>
      <c r="AA988" s="216"/>
      <c r="AB988" s="216"/>
      <c r="AC988" s="216"/>
      <c r="AD988" s="216"/>
    </row>
    <row r="989" ht="15.75" customHeight="1">
      <c r="A989" s="216"/>
      <c r="B989" s="216"/>
      <c r="C989" s="216"/>
      <c r="D989" s="216"/>
      <c r="E989" s="216"/>
      <c r="F989" s="216"/>
      <c r="G989" s="216"/>
      <c r="H989" s="216"/>
      <c r="I989" s="216"/>
      <c r="J989" s="216"/>
      <c r="K989" s="216"/>
      <c r="L989" s="216"/>
      <c r="M989" s="216"/>
      <c r="N989" s="216"/>
      <c r="O989" s="216"/>
      <c r="P989" s="216"/>
      <c r="Q989" s="216"/>
      <c r="R989" s="216"/>
      <c r="S989" s="216"/>
      <c r="T989" s="216"/>
      <c r="U989" s="216"/>
      <c r="V989" s="216"/>
      <c r="W989" s="216"/>
      <c r="X989" s="216"/>
      <c r="Y989" s="216"/>
      <c r="Z989" s="216"/>
      <c r="AA989" s="216"/>
      <c r="AB989" s="216"/>
      <c r="AC989" s="216"/>
      <c r="AD989" s="216"/>
    </row>
    <row r="990" ht="15.75" customHeight="1">
      <c r="A990" s="216"/>
      <c r="B990" s="216"/>
      <c r="C990" s="216"/>
      <c r="D990" s="216"/>
      <c r="E990" s="216"/>
      <c r="F990" s="216"/>
      <c r="G990" s="216"/>
      <c r="H990" s="216"/>
      <c r="I990" s="216"/>
      <c r="J990" s="216"/>
      <c r="K990" s="216"/>
      <c r="L990" s="216"/>
      <c r="M990" s="216"/>
      <c r="N990" s="216"/>
      <c r="O990" s="216"/>
      <c r="P990" s="216"/>
      <c r="Q990" s="216"/>
      <c r="R990" s="216"/>
      <c r="S990" s="216"/>
      <c r="T990" s="216"/>
      <c r="U990" s="216"/>
      <c r="V990" s="216"/>
      <c r="W990" s="216"/>
      <c r="X990" s="216"/>
      <c r="Y990" s="216"/>
      <c r="Z990" s="216"/>
      <c r="AA990" s="216"/>
      <c r="AB990" s="216"/>
      <c r="AC990" s="216"/>
      <c r="AD990" s="216"/>
    </row>
    <row r="991" ht="15.75" customHeight="1">
      <c r="A991" s="216"/>
      <c r="B991" s="216"/>
      <c r="C991" s="216"/>
      <c r="D991" s="216"/>
      <c r="E991" s="216"/>
      <c r="F991" s="216"/>
      <c r="G991" s="216"/>
      <c r="H991" s="216"/>
      <c r="I991" s="216"/>
      <c r="J991" s="216"/>
      <c r="K991" s="216"/>
      <c r="L991" s="216"/>
      <c r="M991" s="216"/>
      <c r="N991" s="216"/>
      <c r="O991" s="216"/>
      <c r="P991" s="216"/>
      <c r="Q991" s="216"/>
      <c r="R991" s="216"/>
      <c r="S991" s="216"/>
      <c r="T991" s="216"/>
      <c r="U991" s="216"/>
      <c r="V991" s="216"/>
      <c r="W991" s="216"/>
      <c r="X991" s="216"/>
      <c r="Y991" s="216"/>
      <c r="Z991" s="216"/>
      <c r="AA991" s="216"/>
      <c r="AB991" s="216"/>
      <c r="AC991" s="216"/>
      <c r="AD991" s="216"/>
    </row>
    <row r="992" ht="15.75" customHeight="1">
      <c r="A992" s="216"/>
      <c r="B992" s="216"/>
      <c r="C992" s="216"/>
      <c r="D992" s="216"/>
      <c r="E992" s="216"/>
      <c r="F992" s="216"/>
      <c r="G992" s="216"/>
      <c r="H992" s="216"/>
      <c r="I992" s="216"/>
      <c r="J992" s="216"/>
      <c r="K992" s="216"/>
      <c r="L992" s="216"/>
      <c r="M992" s="216"/>
      <c r="N992" s="216"/>
      <c r="O992" s="216"/>
      <c r="P992" s="216"/>
      <c r="Q992" s="216"/>
      <c r="R992" s="216"/>
      <c r="S992" s="216"/>
      <c r="T992" s="216"/>
      <c r="U992" s="216"/>
      <c r="V992" s="216"/>
      <c r="W992" s="216"/>
      <c r="X992" s="216"/>
      <c r="Y992" s="216"/>
      <c r="Z992" s="216"/>
      <c r="AA992" s="216"/>
      <c r="AB992" s="216"/>
      <c r="AC992" s="216"/>
      <c r="AD992" s="216"/>
    </row>
    <row r="993" ht="15.75" customHeight="1">
      <c r="A993" s="216"/>
      <c r="B993" s="216"/>
      <c r="C993" s="216"/>
      <c r="D993" s="216"/>
      <c r="E993" s="216"/>
      <c r="F993" s="216"/>
      <c r="G993" s="216"/>
      <c r="H993" s="216"/>
      <c r="I993" s="216"/>
      <c r="J993" s="216"/>
      <c r="K993" s="216"/>
      <c r="L993" s="216"/>
      <c r="M993" s="216"/>
      <c r="N993" s="216"/>
      <c r="O993" s="216"/>
      <c r="P993" s="216"/>
      <c r="Q993" s="216"/>
      <c r="R993" s="216"/>
      <c r="S993" s="216"/>
      <c r="T993" s="216"/>
      <c r="U993" s="216"/>
      <c r="V993" s="216"/>
      <c r="W993" s="216"/>
      <c r="X993" s="216"/>
      <c r="Y993" s="216"/>
      <c r="Z993" s="216"/>
      <c r="AA993" s="216"/>
      <c r="AB993" s="216"/>
      <c r="AC993" s="216"/>
      <c r="AD993" s="216"/>
    </row>
    <row r="994" ht="15.75" customHeight="1">
      <c r="A994" s="216"/>
      <c r="B994" s="216"/>
      <c r="C994" s="216"/>
      <c r="D994" s="216"/>
      <c r="E994" s="216"/>
      <c r="F994" s="216"/>
      <c r="G994" s="216"/>
      <c r="H994" s="216"/>
      <c r="I994" s="216"/>
      <c r="J994" s="216"/>
      <c r="K994" s="216"/>
      <c r="L994" s="216"/>
      <c r="M994" s="216"/>
      <c r="N994" s="216"/>
      <c r="O994" s="216"/>
      <c r="P994" s="216"/>
      <c r="Q994" s="216"/>
      <c r="R994" s="216"/>
      <c r="S994" s="216"/>
      <c r="T994" s="216"/>
      <c r="U994" s="216"/>
      <c r="V994" s="216"/>
      <c r="W994" s="216"/>
      <c r="X994" s="216"/>
      <c r="Y994" s="216"/>
      <c r="Z994" s="216"/>
      <c r="AA994" s="216"/>
      <c r="AB994" s="216"/>
      <c r="AC994" s="216"/>
      <c r="AD994" s="216"/>
    </row>
    <row r="995" ht="15.75" customHeight="1">
      <c r="A995" s="216"/>
      <c r="B995" s="216"/>
      <c r="C995" s="216"/>
      <c r="D995" s="216"/>
      <c r="E995" s="216"/>
      <c r="F995" s="216"/>
      <c r="G995" s="216"/>
      <c r="H995" s="216"/>
      <c r="I995" s="216"/>
      <c r="J995" s="216"/>
      <c r="K995" s="216"/>
      <c r="L995" s="216"/>
      <c r="M995" s="216"/>
      <c r="N995" s="216"/>
      <c r="O995" s="216"/>
      <c r="P995" s="216"/>
      <c r="Q995" s="216"/>
      <c r="R995" s="216"/>
      <c r="S995" s="216"/>
      <c r="T995" s="216"/>
      <c r="U995" s="216"/>
      <c r="V995" s="216"/>
      <c r="W995" s="216"/>
      <c r="X995" s="216"/>
      <c r="Y995" s="216"/>
      <c r="Z995" s="216"/>
      <c r="AA995" s="216"/>
      <c r="AB995" s="216"/>
      <c r="AC995" s="216"/>
      <c r="AD995" s="216"/>
    </row>
    <row r="996" ht="15.75" customHeight="1">
      <c r="A996" s="216"/>
      <c r="B996" s="216"/>
      <c r="C996" s="216"/>
      <c r="D996" s="216"/>
      <c r="E996" s="216"/>
      <c r="F996" s="216"/>
      <c r="G996" s="216"/>
      <c r="H996" s="216"/>
      <c r="I996" s="216"/>
      <c r="J996" s="216"/>
      <c r="K996" s="216"/>
      <c r="L996" s="216"/>
      <c r="M996" s="216"/>
      <c r="N996" s="216"/>
      <c r="O996" s="216"/>
      <c r="P996" s="216"/>
      <c r="Q996" s="216"/>
      <c r="R996" s="216"/>
      <c r="S996" s="216"/>
      <c r="T996" s="216"/>
      <c r="U996" s="216"/>
      <c r="V996" s="216"/>
      <c r="W996" s="216"/>
      <c r="X996" s="216"/>
      <c r="Y996" s="216"/>
      <c r="Z996" s="216"/>
      <c r="AA996" s="216"/>
      <c r="AB996" s="216"/>
      <c r="AC996" s="216"/>
      <c r="AD996" s="216"/>
    </row>
    <row r="997" ht="15.75" customHeight="1">
      <c r="A997" s="216"/>
      <c r="B997" s="216"/>
      <c r="C997" s="216"/>
      <c r="D997" s="216"/>
      <c r="E997" s="216"/>
      <c r="F997" s="216"/>
      <c r="G997" s="216"/>
      <c r="H997" s="216"/>
      <c r="I997" s="216"/>
      <c r="J997" s="216"/>
      <c r="K997" s="216"/>
      <c r="L997" s="216"/>
      <c r="M997" s="216"/>
      <c r="N997" s="216"/>
      <c r="O997" s="216"/>
      <c r="P997" s="216"/>
      <c r="Q997" s="216"/>
      <c r="R997" s="216"/>
      <c r="S997" s="216"/>
      <c r="T997" s="216"/>
      <c r="U997" s="216"/>
      <c r="V997" s="216"/>
      <c r="W997" s="216"/>
      <c r="X997" s="216"/>
      <c r="Y997" s="216"/>
      <c r="Z997" s="216"/>
      <c r="AA997" s="216"/>
      <c r="AB997" s="216"/>
      <c r="AC997" s="216"/>
      <c r="AD997" s="216"/>
    </row>
    <row r="998" ht="15.75" customHeight="1">
      <c r="A998" s="216"/>
      <c r="B998" s="216"/>
      <c r="C998" s="216"/>
      <c r="D998" s="216"/>
      <c r="E998" s="216"/>
      <c r="F998" s="216"/>
      <c r="G998" s="216"/>
      <c r="H998" s="216"/>
      <c r="I998" s="216"/>
      <c r="J998" s="216"/>
      <c r="K998" s="216"/>
      <c r="L998" s="216"/>
      <c r="M998" s="216"/>
      <c r="N998" s="216"/>
      <c r="O998" s="216"/>
      <c r="P998" s="216"/>
      <c r="Q998" s="216"/>
      <c r="R998" s="216"/>
      <c r="S998" s="216"/>
      <c r="T998" s="216"/>
      <c r="U998" s="216"/>
      <c r="V998" s="216"/>
      <c r="W998" s="216"/>
      <c r="X998" s="216"/>
      <c r="Y998" s="216"/>
      <c r="Z998" s="216"/>
      <c r="AA998" s="216"/>
      <c r="AB998" s="216"/>
      <c r="AC998" s="216"/>
      <c r="AD998" s="216"/>
    </row>
    <row r="999" ht="15.75" customHeight="1">
      <c r="A999" s="216"/>
      <c r="B999" s="216"/>
      <c r="C999" s="216"/>
      <c r="D999" s="216"/>
      <c r="E999" s="216"/>
      <c r="F999" s="216"/>
      <c r="G999" s="216"/>
      <c r="H999" s="216"/>
      <c r="I999" s="216"/>
      <c r="J999" s="216"/>
      <c r="K999" s="216"/>
      <c r="L999" s="216"/>
      <c r="M999" s="216"/>
      <c r="N999" s="216"/>
      <c r="O999" s="216"/>
      <c r="P999" s="216"/>
      <c r="Q999" s="216"/>
      <c r="R999" s="216"/>
      <c r="S999" s="216"/>
      <c r="T999" s="216"/>
      <c r="U999" s="216"/>
      <c r="V999" s="216"/>
      <c r="W999" s="216"/>
      <c r="X999" s="216"/>
      <c r="Y999" s="216"/>
      <c r="Z999" s="216"/>
      <c r="AA999" s="216"/>
      <c r="AB999" s="216"/>
      <c r="AC999" s="216"/>
      <c r="AD999" s="216"/>
    </row>
    <row r="1000" ht="15.75" customHeight="1">
      <c r="A1000" s="216"/>
      <c r="B1000" s="216"/>
      <c r="C1000" s="216"/>
      <c r="D1000" s="216"/>
      <c r="E1000" s="216"/>
      <c r="F1000" s="216"/>
      <c r="G1000" s="216"/>
      <c r="H1000" s="216"/>
      <c r="I1000" s="216"/>
      <c r="J1000" s="216"/>
      <c r="K1000" s="216"/>
      <c r="L1000" s="216"/>
      <c r="M1000" s="216"/>
      <c r="N1000" s="216"/>
      <c r="O1000" s="216"/>
      <c r="P1000" s="216"/>
      <c r="Q1000" s="216"/>
      <c r="R1000" s="216"/>
      <c r="S1000" s="216"/>
      <c r="T1000" s="216"/>
      <c r="U1000" s="216"/>
      <c r="V1000" s="216"/>
      <c r="W1000" s="216"/>
      <c r="X1000" s="216"/>
      <c r="Y1000" s="216"/>
      <c r="Z1000" s="216"/>
      <c r="AA1000" s="216"/>
      <c r="AB1000" s="216"/>
      <c r="AC1000" s="216"/>
      <c r="AD1000" s="216"/>
    </row>
  </sheetData>
  <mergeCells count="20">
    <mergeCell ref="T4:V7"/>
    <mergeCell ref="I6:R6"/>
    <mergeCell ref="T8:V8"/>
    <mergeCell ref="T9:V9"/>
    <mergeCell ref="T11:V11"/>
    <mergeCell ref="T12:V12"/>
    <mergeCell ref="I41:R42"/>
    <mergeCell ref="A94:G94"/>
    <mergeCell ref="A95:G95"/>
    <mergeCell ref="A96:G96"/>
    <mergeCell ref="A97:G97"/>
    <mergeCell ref="A98:G98"/>
    <mergeCell ref="A99:G99"/>
    <mergeCell ref="T45:V48"/>
    <mergeCell ref="T49:V49"/>
    <mergeCell ref="T50:V50"/>
    <mergeCell ref="T52:V52"/>
    <mergeCell ref="T53:V53"/>
    <mergeCell ref="A92:G92"/>
    <mergeCell ref="A93:G93"/>
  </mergeCells>
  <conditionalFormatting sqref="M8:M37">
    <cfRule type="cellIs" dxfId="0" priority="1" operator="equal">
      <formula>24</formula>
    </cfRule>
  </conditionalFormatting>
  <conditionalFormatting sqref="M45:M74">
    <cfRule type="cellIs" dxfId="0" priority="2" operator="equal">
      <formula>24</formula>
    </cfRule>
  </conditionalFormatting>
  <dataValidations>
    <dataValidation type="list" allowBlank="1" showErrorMessage="1" sqref="J3">
      <formula1>$F$2:$F$3</formula1>
    </dataValidation>
    <dataValidation type="list" allowBlank="1" showErrorMessage="1" sqref="J8:J37">
      <formula1>$B$13:$B$63</formula1>
    </dataValidation>
    <dataValidation type="list" allowBlank="1" showErrorMessage="1" sqref="J45:J74">
      <formula1>$A$105:$A$168</formula1>
    </dataValidation>
    <dataValidation type="list" allowBlank="1" showErrorMessage="1" sqref="L4">
      <formula1>$G$8:$G$9</formula1>
    </dataValidation>
    <dataValidation type="decimal" allowBlank="1" showInputMessage="1" prompt="Se paso de tiempo - La sumatoria de horas es mayor al establecido" sqref="K39">
      <formula1>1.0</formula1>
      <formula2>4.0</formula2>
    </dataValidation>
  </dataValidation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13.57"/>
    <col customWidth="1" min="3" max="5" width="11.43"/>
    <col customWidth="1" min="6" max="6" width="16.43"/>
    <col customWidth="1" min="7" max="9" width="11.43"/>
    <col customWidth="1" hidden="1" min="10" max="13" width="10.71"/>
    <col customWidth="1" min="14" max="26" width="10.71"/>
  </cols>
  <sheetData>
    <row r="1" ht="12.75" customHeight="1">
      <c r="A1" s="290"/>
      <c r="B1" s="290"/>
      <c r="C1" s="290"/>
      <c r="D1" s="290"/>
      <c r="E1" s="290"/>
      <c r="F1" s="290"/>
      <c r="G1" s="290"/>
      <c r="H1" s="290"/>
      <c r="I1" s="290"/>
      <c r="J1" s="290"/>
      <c r="K1" s="290"/>
      <c r="L1" s="290"/>
      <c r="M1" s="290"/>
      <c r="N1" s="290"/>
      <c r="O1" s="290"/>
      <c r="P1" s="290"/>
      <c r="Q1" s="290"/>
      <c r="R1" s="290"/>
      <c r="S1" s="290"/>
      <c r="T1" s="290"/>
      <c r="U1" s="290"/>
      <c r="V1" s="290"/>
      <c r="W1" s="290"/>
      <c r="X1" s="290"/>
      <c r="Y1" s="290"/>
      <c r="Z1" s="290"/>
    </row>
    <row r="2" ht="12.75" customHeight="1">
      <c r="A2" s="290"/>
      <c r="B2" s="291" t="s">
        <v>431</v>
      </c>
      <c r="C2" s="286"/>
      <c r="D2" s="286"/>
      <c r="E2" s="286"/>
      <c r="F2" s="286"/>
      <c r="G2" s="287"/>
      <c r="H2" s="290"/>
      <c r="I2" s="290"/>
      <c r="J2" s="290"/>
      <c r="K2" s="290"/>
      <c r="L2" s="290"/>
      <c r="M2" s="290"/>
      <c r="N2" s="290"/>
      <c r="O2" s="290"/>
      <c r="P2" s="290"/>
      <c r="Q2" s="290"/>
      <c r="R2" s="290"/>
      <c r="S2" s="290"/>
      <c r="T2" s="290"/>
      <c r="U2" s="290"/>
      <c r="V2" s="290"/>
      <c r="W2" s="290"/>
      <c r="X2" s="290"/>
      <c r="Y2" s="290"/>
      <c r="Z2" s="290"/>
    </row>
    <row r="3" ht="12.75" customHeight="1">
      <c r="A3" s="290"/>
      <c r="B3" s="290"/>
      <c r="C3" s="290"/>
      <c r="D3" s="290"/>
      <c r="E3" s="290"/>
      <c r="F3" s="290"/>
      <c r="G3" s="290"/>
      <c r="H3" s="290"/>
      <c r="I3" s="290"/>
      <c r="J3" s="290"/>
      <c r="K3" s="290"/>
      <c r="L3" s="290"/>
      <c r="M3" s="290"/>
      <c r="N3" s="290"/>
      <c r="O3" s="290"/>
      <c r="P3" s="290"/>
      <c r="Q3" s="290"/>
      <c r="R3" s="290"/>
      <c r="S3" s="290"/>
      <c r="T3" s="290"/>
      <c r="U3" s="290"/>
      <c r="V3" s="290"/>
      <c r="W3" s="290"/>
      <c r="X3" s="290"/>
      <c r="Y3" s="290"/>
      <c r="Z3" s="290"/>
    </row>
    <row r="4" ht="12.75" customHeight="1">
      <c r="A4" s="290"/>
      <c r="B4" s="292" t="s">
        <v>432</v>
      </c>
      <c r="C4" s="293"/>
      <c r="D4" s="293"/>
      <c r="E4" s="294" t="s">
        <v>193</v>
      </c>
      <c r="F4" s="295"/>
      <c r="G4" s="296" t="s">
        <v>74</v>
      </c>
      <c r="H4" s="290"/>
      <c r="I4" s="290"/>
      <c r="J4" s="290"/>
      <c r="K4" s="297">
        <f>REQ!H26</f>
        <v>0.1331762536</v>
      </c>
      <c r="L4" s="290">
        <f t="shared" ref="L4:L6" si="1">$B$8*K4</f>
        <v>279.0042514</v>
      </c>
      <c r="M4" s="290">
        <f>L4/4</f>
        <v>69.75106285</v>
      </c>
      <c r="N4" s="290"/>
      <c r="O4" s="290"/>
      <c r="P4" s="290"/>
      <c r="Q4" s="290"/>
      <c r="R4" s="290"/>
      <c r="S4" s="290"/>
      <c r="T4" s="290"/>
      <c r="U4" s="290"/>
      <c r="V4" s="290"/>
      <c r="W4" s="290"/>
      <c r="X4" s="290"/>
      <c r="Y4" s="290"/>
      <c r="Z4" s="290"/>
    </row>
    <row r="5" ht="12.75" customHeight="1">
      <c r="A5" s="290"/>
      <c r="B5" s="298">
        <f>REQ!H19</f>
        <v>1952.3</v>
      </c>
      <c r="C5" s="290"/>
      <c r="D5" s="290"/>
      <c r="E5" s="299">
        <f t="shared" ref="E5:E11" si="2">G5*$B$8</f>
        <v>419</v>
      </c>
      <c r="F5" s="300" t="s">
        <v>433</v>
      </c>
      <c r="G5" s="301">
        <v>0.2</v>
      </c>
      <c r="H5" s="290"/>
      <c r="I5" s="290"/>
      <c r="J5" s="290"/>
      <c r="K5" s="297">
        <f>REQ!H29</f>
        <v>0.3</v>
      </c>
      <c r="L5" s="290">
        <f t="shared" si="1"/>
        <v>628.5</v>
      </c>
      <c r="M5" s="290">
        <f>L5/9</f>
        <v>69.83333333</v>
      </c>
      <c r="N5" s="290"/>
      <c r="O5" s="290"/>
      <c r="P5" s="290"/>
      <c r="Q5" s="290"/>
      <c r="R5" s="290"/>
      <c r="S5" s="290"/>
      <c r="T5" s="290"/>
      <c r="U5" s="290"/>
      <c r="V5" s="290"/>
      <c r="W5" s="290"/>
      <c r="X5" s="290"/>
      <c r="Y5" s="290"/>
      <c r="Z5" s="290"/>
    </row>
    <row r="6" ht="12.75" customHeight="1">
      <c r="A6" s="290"/>
      <c r="B6" s="290"/>
      <c r="C6" s="290"/>
      <c r="D6" s="290"/>
      <c r="E6" s="299">
        <f t="shared" si="2"/>
        <v>838</v>
      </c>
      <c r="F6" s="302" t="s">
        <v>434</v>
      </c>
      <c r="G6" s="303">
        <v>0.4</v>
      </c>
      <c r="H6" s="290"/>
      <c r="I6" s="290"/>
      <c r="J6" s="290"/>
      <c r="K6" s="297">
        <f>REQ!H33</f>
        <v>0.5668237464</v>
      </c>
      <c r="L6" s="290">
        <f t="shared" si="1"/>
        <v>1187.495749</v>
      </c>
      <c r="M6" s="290">
        <f>L6/4</f>
        <v>296.8739372</v>
      </c>
      <c r="N6" s="290"/>
      <c r="O6" s="290"/>
      <c r="P6" s="290"/>
      <c r="Q6" s="290"/>
      <c r="R6" s="290"/>
      <c r="S6" s="290"/>
      <c r="T6" s="290"/>
      <c r="U6" s="290"/>
      <c r="V6" s="290"/>
      <c r="W6" s="290"/>
      <c r="X6" s="290"/>
      <c r="Y6" s="290"/>
      <c r="Z6" s="290"/>
    </row>
    <row r="7" ht="12.75" customHeight="1">
      <c r="A7" s="290"/>
      <c r="B7" s="292" t="s">
        <v>435</v>
      </c>
      <c r="C7" s="304"/>
      <c r="D7" s="304"/>
      <c r="E7" s="299">
        <f t="shared" si="2"/>
        <v>419</v>
      </c>
      <c r="F7" s="302" t="s">
        <v>436</v>
      </c>
      <c r="G7" s="303">
        <v>0.2</v>
      </c>
      <c r="H7" s="290"/>
      <c r="I7" s="290"/>
      <c r="J7" s="290"/>
      <c r="K7" s="290"/>
      <c r="L7" s="290"/>
      <c r="M7" s="290"/>
      <c r="N7" s="290"/>
      <c r="O7" s="290"/>
      <c r="P7" s="290"/>
      <c r="Q7" s="290"/>
      <c r="R7" s="290"/>
      <c r="S7" s="290"/>
      <c r="T7" s="290"/>
      <c r="U7" s="290"/>
      <c r="V7" s="290"/>
      <c r="W7" s="290"/>
      <c r="X7" s="290"/>
      <c r="Y7" s="290"/>
      <c r="Z7" s="290"/>
    </row>
    <row r="8" ht="12.75" customHeight="1">
      <c r="A8" s="290"/>
      <c r="B8" s="305">
        <v>2095.0</v>
      </c>
      <c r="C8" s="290"/>
      <c r="D8" s="290"/>
      <c r="E8" s="299">
        <f t="shared" si="2"/>
        <v>104.75</v>
      </c>
      <c r="F8" s="302" t="s">
        <v>437</v>
      </c>
      <c r="G8" s="303">
        <v>0.05</v>
      </c>
      <c r="H8" s="290"/>
      <c r="I8" s="290"/>
      <c r="J8" s="290"/>
      <c r="K8" s="290"/>
      <c r="L8" s="290"/>
      <c r="M8" s="290"/>
      <c r="N8" s="290"/>
      <c r="O8" s="290"/>
      <c r="P8" s="290"/>
      <c r="Q8" s="290"/>
      <c r="R8" s="290"/>
      <c r="S8" s="290"/>
      <c r="T8" s="290"/>
      <c r="U8" s="290"/>
      <c r="V8" s="290"/>
      <c r="W8" s="290"/>
      <c r="X8" s="290"/>
      <c r="Y8" s="290"/>
      <c r="Z8" s="290"/>
    </row>
    <row r="9" ht="12.75" customHeight="1">
      <c r="A9" s="290"/>
      <c r="B9" s="290"/>
      <c r="C9" s="290"/>
      <c r="D9" s="290"/>
      <c r="E9" s="299">
        <f t="shared" si="2"/>
        <v>104.75</v>
      </c>
      <c r="F9" s="302" t="s">
        <v>438</v>
      </c>
      <c r="G9" s="303">
        <v>0.05</v>
      </c>
      <c r="H9" s="290"/>
      <c r="I9" s="290"/>
      <c r="J9" s="290"/>
      <c r="K9" s="290"/>
      <c r="L9" s="290"/>
      <c r="M9" s="290"/>
      <c r="N9" s="290"/>
      <c r="O9" s="290"/>
      <c r="P9" s="290"/>
      <c r="Q9" s="290"/>
      <c r="R9" s="290"/>
      <c r="S9" s="290"/>
      <c r="T9" s="290"/>
      <c r="U9" s="290"/>
      <c r="V9" s="290"/>
      <c r="W9" s="290"/>
      <c r="X9" s="290"/>
      <c r="Y9" s="290"/>
      <c r="Z9" s="290"/>
    </row>
    <row r="10" ht="12.75" customHeight="1">
      <c r="A10" s="290"/>
      <c r="B10" s="292" t="s">
        <v>439</v>
      </c>
      <c r="C10" s="290"/>
      <c r="D10" s="290"/>
      <c r="E10" s="299">
        <f t="shared" si="2"/>
        <v>104.75</v>
      </c>
      <c r="F10" s="302" t="s">
        <v>440</v>
      </c>
      <c r="G10" s="303">
        <v>0.05</v>
      </c>
      <c r="H10" s="290"/>
      <c r="I10" s="290"/>
      <c r="J10" s="290"/>
      <c r="K10" s="290"/>
      <c r="L10" s="290"/>
      <c r="M10" s="290"/>
      <c r="N10" s="290"/>
      <c r="O10" s="290"/>
      <c r="P10" s="290"/>
      <c r="Q10" s="290"/>
      <c r="R10" s="290"/>
      <c r="S10" s="290"/>
      <c r="T10" s="290"/>
      <c r="U10" s="290"/>
      <c r="V10" s="290"/>
      <c r="W10" s="290"/>
      <c r="X10" s="290"/>
      <c r="Y10" s="290"/>
      <c r="Z10" s="290"/>
    </row>
    <row r="11" ht="12.75" customHeight="1">
      <c r="A11" s="290"/>
      <c r="B11" s="306">
        <f>B8/B5</f>
        <v>1.073093275</v>
      </c>
      <c r="C11" s="290"/>
      <c r="D11" s="290"/>
      <c r="E11" s="299">
        <f t="shared" si="2"/>
        <v>104.75</v>
      </c>
      <c r="F11" s="302" t="s">
        <v>441</v>
      </c>
      <c r="G11" s="303">
        <v>0.05</v>
      </c>
      <c r="H11" s="290"/>
      <c r="I11" s="290"/>
      <c r="J11" s="290"/>
      <c r="K11" s="290"/>
      <c r="L11" s="290"/>
      <c r="M11" s="290"/>
      <c r="N11" s="290"/>
      <c r="O11" s="290"/>
      <c r="P11" s="290"/>
      <c r="Q11" s="290"/>
      <c r="R11" s="290"/>
      <c r="S11" s="290"/>
      <c r="T11" s="290"/>
      <c r="U11" s="290"/>
      <c r="V11" s="290"/>
      <c r="W11" s="290"/>
      <c r="X11" s="290"/>
      <c r="Y11" s="290"/>
      <c r="Z11" s="290"/>
    </row>
    <row r="12" ht="12.75" customHeight="1">
      <c r="A12" s="290"/>
      <c r="B12" s="290"/>
      <c r="C12" s="290"/>
      <c r="D12" s="290"/>
      <c r="E12" s="307">
        <f>SUM(E5:E11)</f>
        <v>2095</v>
      </c>
      <c r="F12" s="308" t="s">
        <v>442</v>
      </c>
      <c r="G12" s="309">
        <f>IF(SUM(G5:G11)&gt;100%,"ERROR",IF(SUM(G5:G11)&lt;100%,"FALTA",SUM(G5:G11)))</f>
        <v>1</v>
      </c>
      <c r="H12" s="290"/>
      <c r="I12" s="290"/>
      <c r="J12" s="290"/>
      <c r="K12" s="290"/>
      <c r="L12" s="290"/>
      <c r="M12" s="290"/>
      <c r="N12" s="290"/>
      <c r="O12" s="290"/>
      <c r="P12" s="290"/>
      <c r="Q12" s="290"/>
      <c r="R12" s="290"/>
      <c r="S12" s="290"/>
      <c r="T12" s="290"/>
      <c r="U12" s="290"/>
      <c r="V12" s="290"/>
      <c r="W12" s="290"/>
      <c r="X12" s="290"/>
      <c r="Y12" s="290"/>
      <c r="Z12" s="290"/>
    </row>
    <row r="13" ht="5.25" customHeight="1">
      <c r="A13" s="290"/>
      <c r="B13" s="290"/>
      <c r="C13" s="290"/>
      <c r="D13" s="290"/>
      <c r="E13" s="304"/>
      <c r="F13" s="304"/>
      <c r="G13" s="304"/>
      <c r="H13" s="290"/>
      <c r="I13" s="290"/>
      <c r="J13" s="290"/>
      <c r="K13" s="290"/>
      <c r="L13" s="290"/>
      <c r="M13" s="290"/>
      <c r="N13" s="290"/>
      <c r="O13" s="290"/>
      <c r="P13" s="290"/>
      <c r="Q13" s="290"/>
      <c r="R13" s="290"/>
      <c r="S13" s="290"/>
      <c r="T13" s="290"/>
      <c r="U13" s="290"/>
      <c r="V13" s="290"/>
      <c r="W13" s="290"/>
      <c r="X13" s="290"/>
      <c r="Y13" s="290"/>
      <c r="Z13" s="290"/>
    </row>
    <row r="14" ht="6.0" customHeight="1">
      <c r="A14" s="290"/>
      <c r="B14" s="310"/>
      <c r="C14" s="310"/>
      <c r="D14" s="310"/>
      <c r="E14" s="310"/>
      <c r="F14" s="310"/>
      <c r="G14" s="310"/>
      <c r="H14" s="290"/>
      <c r="I14" s="290"/>
      <c r="J14" s="290"/>
      <c r="K14" s="290"/>
      <c r="L14" s="290"/>
      <c r="M14" s="290"/>
      <c r="N14" s="290"/>
      <c r="O14" s="290"/>
      <c r="P14" s="290"/>
      <c r="Q14" s="290"/>
      <c r="R14" s="290"/>
      <c r="S14" s="290"/>
      <c r="T14" s="290"/>
      <c r="U14" s="290"/>
      <c r="V14" s="290"/>
      <c r="W14" s="290"/>
      <c r="X14" s="290"/>
      <c r="Y14" s="290"/>
      <c r="Z14" s="290"/>
    </row>
    <row r="15" ht="12.75" customHeight="1">
      <c r="A15" s="290"/>
      <c r="B15" s="290"/>
      <c r="C15" s="290"/>
      <c r="D15" s="290"/>
      <c r="E15" s="290"/>
      <c r="F15" s="290"/>
      <c r="G15" s="290"/>
      <c r="H15" s="290"/>
      <c r="I15" s="290"/>
      <c r="J15" s="290"/>
      <c r="K15" s="290"/>
      <c r="L15" s="290"/>
      <c r="M15" s="290"/>
      <c r="N15" s="290"/>
      <c r="O15" s="290"/>
      <c r="P15" s="290"/>
      <c r="Q15" s="290"/>
      <c r="R15" s="290"/>
      <c r="S15" s="290"/>
      <c r="T15" s="290"/>
      <c r="U15" s="290"/>
      <c r="V15" s="290"/>
      <c r="W15" s="290"/>
      <c r="X15" s="290"/>
      <c r="Y15" s="290"/>
      <c r="Z15" s="290"/>
    </row>
    <row r="16" ht="12.75" customHeight="1">
      <c r="A16" s="290"/>
      <c r="B16" s="311" t="s">
        <v>443</v>
      </c>
      <c r="C16" s="94"/>
      <c r="D16" s="94"/>
      <c r="E16" s="94"/>
      <c r="F16" s="94"/>
      <c r="G16" s="86"/>
      <c r="H16" s="290"/>
      <c r="I16" s="290"/>
      <c r="J16" s="290"/>
      <c r="K16" s="290"/>
      <c r="L16" s="290"/>
      <c r="M16" s="290"/>
      <c r="N16" s="290"/>
      <c r="O16" s="290"/>
      <c r="P16" s="290"/>
      <c r="Q16" s="290"/>
      <c r="R16" s="290"/>
      <c r="S16" s="290"/>
      <c r="T16" s="290"/>
      <c r="U16" s="290"/>
      <c r="V16" s="290"/>
      <c r="W16" s="290"/>
      <c r="X16" s="290"/>
      <c r="Y16" s="290"/>
      <c r="Z16" s="290"/>
    </row>
    <row r="17" ht="65.25" customHeight="1">
      <c r="A17" s="290"/>
      <c r="B17" s="312" t="s">
        <v>444</v>
      </c>
      <c r="C17" s="313" t="s">
        <v>445</v>
      </c>
      <c r="D17" s="314"/>
      <c r="E17" s="314"/>
      <c r="F17" s="314"/>
      <c r="G17" s="37"/>
      <c r="H17" s="290"/>
      <c r="I17" s="290"/>
      <c r="J17" s="290"/>
      <c r="K17" s="290"/>
      <c r="L17" s="290"/>
      <c r="M17" s="290"/>
      <c r="N17" s="290"/>
      <c r="O17" s="290"/>
      <c r="P17" s="290"/>
      <c r="Q17" s="290"/>
      <c r="R17" s="290"/>
      <c r="S17" s="290"/>
      <c r="T17" s="290"/>
      <c r="U17" s="290"/>
      <c r="V17" s="290"/>
      <c r="W17" s="290"/>
      <c r="X17" s="290"/>
      <c r="Y17" s="290"/>
      <c r="Z17" s="290"/>
    </row>
    <row r="18" ht="26.25" customHeight="1">
      <c r="A18" s="290"/>
      <c r="B18" s="315" t="s">
        <v>446</v>
      </c>
      <c r="C18" s="313"/>
      <c r="D18" s="314"/>
      <c r="E18" s="314"/>
      <c r="F18" s="314"/>
      <c r="G18" s="37"/>
      <c r="H18" s="290"/>
      <c r="I18" s="290"/>
      <c r="J18" s="290"/>
      <c r="K18" s="290"/>
      <c r="L18" s="290"/>
      <c r="M18" s="290"/>
      <c r="N18" s="290"/>
      <c r="O18" s="290"/>
      <c r="P18" s="290"/>
      <c r="Q18" s="290"/>
      <c r="R18" s="290"/>
      <c r="S18" s="290"/>
      <c r="T18" s="290"/>
      <c r="U18" s="290"/>
      <c r="V18" s="290"/>
      <c r="W18" s="290"/>
      <c r="X18" s="290"/>
      <c r="Y18" s="290"/>
      <c r="Z18" s="290"/>
    </row>
    <row r="19" ht="63.0" customHeight="1">
      <c r="A19" s="290"/>
      <c r="B19" s="315" t="s">
        <v>447</v>
      </c>
      <c r="C19" s="313"/>
      <c r="D19" s="314"/>
      <c r="E19" s="314"/>
      <c r="F19" s="314"/>
      <c r="G19" s="37"/>
      <c r="H19" s="290"/>
      <c r="I19" s="290"/>
      <c r="J19" s="290"/>
      <c r="K19" s="290"/>
      <c r="L19" s="290"/>
      <c r="M19" s="290"/>
      <c r="N19" s="290"/>
      <c r="O19" s="290"/>
      <c r="P19" s="290"/>
      <c r="Q19" s="290"/>
      <c r="R19" s="290"/>
      <c r="S19" s="290"/>
      <c r="T19" s="290"/>
      <c r="U19" s="290"/>
      <c r="V19" s="290"/>
      <c r="W19" s="290"/>
      <c r="X19" s="290"/>
      <c r="Y19" s="290"/>
      <c r="Z19" s="290"/>
    </row>
    <row r="20" ht="28.5" customHeight="1">
      <c r="A20" s="290"/>
      <c r="B20" s="315" t="s">
        <v>448</v>
      </c>
      <c r="C20" s="313"/>
      <c r="D20" s="314"/>
      <c r="E20" s="314"/>
      <c r="F20" s="314"/>
      <c r="G20" s="37"/>
      <c r="H20" s="290"/>
      <c r="I20" s="290"/>
      <c r="J20" s="290"/>
      <c r="K20" s="290"/>
      <c r="L20" s="290"/>
      <c r="M20" s="290"/>
      <c r="N20" s="290"/>
      <c r="O20" s="290"/>
      <c r="P20" s="290"/>
      <c r="Q20" s="290"/>
      <c r="R20" s="290"/>
      <c r="S20" s="290"/>
      <c r="T20" s="290"/>
      <c r="U20" s="290"/>
      <c r="V20" s="290"/>
      <c r="W20" s="290"/>
      <c r="X20" s="290"/>
      <c r="Y20" s="290"/>
      <c r="Z20" s="290"/>
    </row>
    <row r="21" ht="63.0" customHeight="1">
      <c r="A21" s="290"/>
      <c r="B21" s="315" t="s">
        <v>449</v>
      </c>
      <c r="C21" s="313"/>
      <c r="D21" s="314"/>
      <c r="E21" s="314"/>
      <c r="F21" s="314"/>
      <c r="G21" s="37"/>
      <c r="H21" s="290"/>
      <c r="I21" s="290"/>
      <c r="J21" s="290"/>
      <c r="K21" s="290"/>
      <c r="L21" s="290"/>
      <c r="M21" s="290"/>
      <c r="N21" s="290"/>
      <c r="O21" s="290"/>
      <c r="P21" s="290"/>
      <c r="Q21" s="290"/>
      <c r="R21" s="290"/>
      <c r="S21" s="290"/>
      <c r="T21" s="290"/>
      <c r="U21" s="290"/>
      <c r="V21" s="290"/>
      <c r="W21" s="290"/>
      <c r="X21" s="290"/>
      <c r="Y21" s="290"/>
      <c r="Z21" s="290"/>
    </row>
    <row r="22" ht="25.5" customHeight="1">
      <c r="A22" s="290"/>
      <c r="B22" s="316" t="s">
        <v>450</v>
      </c>
      <c r="C22" s="317"/>
      <c r="D22" s="94"/>
      <c r="E22" s="94"/>
      <c r="F22" s="94"/>
      <c r="G22" s="86"/>
      <c r="H22" s="290"/>
      <c r="I22" s="290"/>
      <c r="J22" s="290"/>
      <c r="K22" s="290"/>
      <c r="L22" s="290"/>
      <c r="M22" s="290"/>
      <c r="N22" s="290"/>
      <c r="O22" s="290"/>
      <c r="P22" s="290"/>
      <c r="Q22" s="290"/>
      <c r="R22" s="290"/>
      <c r="S22" s="290"/>
      <c r="T22" s="290"/>
      <c r="U22" s="290"/>
      <c r="V22" s="290"/>
      <c r="W22" s="290"/>
      <c r="X22" s="290"/>
      <c r="Y22" s="290"/>
      <c r="Z22" s="290"/>
    </row>
    <row r="23" ht="12.75" customHeight="1">
      <c r="A23" s="290"/>
      <c r="B23" s="293"/>
      <c r="C23" s="290"/>
      <c r="D23" s="290"/>
      <c r="E23" s="290"/>
      <c r="F23" s="290"/>
      <c r="G23" s="290"/>
      <c r="H23" s="290"/>
      <c r="I23" s="290"/>
      <c r="J23" s="290"/>
      <c r="K23" s="290"/>
      <c r="L23" s="290"/>
      <c r="M23" s="290"/>
      <c r="N23" s="290"/>
      <c r="O23" s="290"/>
      <c r="P23" s="290"/>
      <c r="Q23" s="290"/>
      <c r="R23" s="290"/>
      <c r="S23" s="290"/>
      <c r="T23" s="290"/>
      <c r="U23" s="290"/>
      <c r="V23" s="290"/>
      <c r="W23" s="290"/>
      <c r="X23" s="290"/>
      <c r="Y23" s="290"/>
      <c r="Z23" s="290"/>
    </row>
    <row r="24" ht="12.75" customHeight="1">
      <c r="A24" s="290"/>
      <c r="B24" s="318" t="s">
        <v>451</v>
      </c>
      <c r="C24" s="319"/>
      <c r="D24" s="286"/>
      <c r="E24" s="286"/>
      <c r="F24" s="286"/>
      <c r="G24" s="287"/>
      <c r="H24" s="290"/>
      <c r="I24" s="290"/>
      <c r="J24" s="290"/>
      <c r="K24" s="290"/>
      <c r="L24" s="290"/>
      <c r="M24" s="290"/>
      <c r="N24" s="290"/>
      <c r="O24" s="290"/>
      <c r="P24" s="290"/>
      <c r="Q24" s="290"/>
      <c r="R24" s="290"/>
      <c r="S24" s="290"/>
      <c r="T24" s="290"/>
      <c r="U24" s="290"/>
      <c r="V24" s="290"/>
      <c r="W24" s="290"/>
      <c r="X24" s="290"/>
      <c r="Y24" s="290"/>
      <c r="Z24" s="290"/>
    </row>
    <row r="25" ht="12.75" customHeight="1">
      <c r="A25" s="290"/>
      <c r="B25" s="290"/>
      <c r="C25" s="290"/>
      <c r="D25" s="290"/>
      <c r="E25" s="290"/>
      <c r="F25" s="290"/>
      <c r="G25" s="290"/>
      <c r="H25" s="290"/>
      <c r="I25" s="290"/>
      <c r="J25" s="290"/>
      <c r="K25" s="290"/>
      <c r="L25" s="290"/>
      <c r="M25" s="290"/>
      <c r="N25" s="290"/>
      <c r="O25" s="290"/>
      <c r="P25" s="290"/>
      <c r="Q25" s="290"/>
      <c r="R25" s="290"/>
      <c r="S25" s="290"/>
      <c r="T25" s="290"/>
      <c r="U25" s="290"/>
      <c r="V25" s="290"/>
      <c r="W25" s="290"/>
      <c r="X25" s="290"/>
      <c r="Y25" s="290"/>
      <c r="Z25" s="290"/>
    </row>
    <row r="26" ht="12.75" customHeight="1">
      <c r="A26" s="290"/>
      <c r="B26" s="290"/>
      <c r="C26" s="290"/>
      <c r="D26" s="290"/>
      <c r="E26" s="290"/>
      <c r="F26" s="290"/>
      <c r="G26" s="290"/>
      <c r="H26" s="290"/>
      <c r="I26" s="290"/>
      <c r="J26" s="290"/>
      <c r="K26" s="290"/>
      <c r="L26" s="290"/>
      <c r="M26" s="290"/>
      <c r="N26" s="290"/>
      <c r="O26" s="290"/>
      <c r="P26" s="290"/>
      <c r="Q26" s="290"/>
      <c r="R26" s="290"/>
      <c r="S26" s="290"/>
      <c r="T26" s="290"/>
      <c r="U26" s="290"/>
      <c r="V26" s="290"/>
      <c r="W26" s="290"/>
      <c r="X26" s="290"/>
      <c r="Y26" s="290"/>
      <c r="Z26" s="290"/>
    </row>
    <row r="27" ht="12.75" customHeight="1">
      <c r="A27" s="290"/>
      <c r="B27" s="290"/>
      <c r="C27" s="290"/>
      <c r="D27" s="290"/>
      <c r="E27" s="290"/>
      <c r="F27" s="290"/>
      <c r="G27" s="290"/>
      <c r="H27" s="290"/>
      <c r="I27" s="290"/>
      <c r="J27" s="290"/>
      <c r="K27" s="290"/>
      <c r="L27" s="290"/>
      <c r="M27" s="290"/>
      <c r="N27" s="290"/>
      <c r="O27" s="290"/>
      <c r="P27" s="290"/>
      <c r="Q27" s="290"/>
      <c r="R27" s="290"/>
      <c r="S27" s="290"/>
      <c r="T27" s="290"/>
      <c r="U27" s="290"/>
      <c r="V27" s="290"/>
      <c r="W27" s="290"/>
      <c r="X27" s="290"/>
      <c r="Y27" s="290"/>
      <c r="Z27" s="290"/>
    </row>
    <row r="28" ht="12.75" customHeight="1">
      <c r="A28" s="290"/>
      <c r="B28" s="290"/>
      <c r="C28" s="290"/>
      <c r="D28" s="290"/>
      <c r="E28" s="290"/>
      <c r="F28" s="290"/>
      <c r="G28" s="290"/>
      <c r="H28" s="290"/>
      <c r="I28" s="290"/>
      <c r="J28" s="290"/>
      <c r="K28" s="290"/>
      <c r="L28" s="290"/>
      <c r="M28" s="290"/>
      <c r="N28" s="290"/>
      <c r="O28" s="290"/>
      <c r="P28" s="290"/>
      <c r="Q28" s="290"/>
      <c r="R28" s="290"/>
      <c r="S28" s="290"/>
      <c r="T28" s="290"/>
      <c r="U28" s="290"/>
      <c r="V28" s="290"/>
      <c r="W28" s="290"/>
      <c r="X28" s="290"/>
      <c r="Y28" s="290"/>
      <c r="Z28" s="290"/>
    </row>
    <row r="29" ht="12.75" customHeight="1">
      <c r="A29" s="290"/>
      <c r="B29" s="290"/>
      <c r="C29" s="290"/>
      <c r="D29" s="290"/>
      <c r="E29" s="290"/>
      <c r="F29" s="290"/>
      <c r="G29" s="290"/>
      <c r="H29" s="290"/>
      <c r="I29" s="290"/>
      <c r="J29" s="290"/>
      <c r="K29" s="290"/>
      <c r="L29" s="290"/>
      <c r="M29" s="290"/>
      <c r="N29" s="290"/>
      <c r="O29" s="290"/>
      <c r="P29" s="290"/>
      <c r="Q29" s="290"/>
      <c r="R29" s="290"/>
      <c r="S29" s="290"/>
      <c r="T29" s="290"/>
      <c r="U29" s="290"/>
      <c r="V29" s="290"/>
      <c r="W29" s="290"/>
      <c r="X29" s="290"/>
      <c r="Y29" s="290"/>
      <c r="Z29" s="290"/>
    </row>
    <row r="30" ht="12.75" customHeight="1">
      <c r="A30" s="290"/>
      <c r="B30" s="290"/>
      <c r="C30" s="290"/>
      <c r="D30" s="290"/>
      <c r="E30" s="290"/>
      <c r="F30" s="290"/>
      <c r="G30" s="290"/>
      <c r="H30" s="290"/>
      <c r="I30" s="290"/>
      <c r="J30" s="290"/>
      <c r="K30" s="290"/>
      <c r="L30" s="290"/>
      <c r="M30" s="290"/>
      <c r="N30" s="290"/>
      <c r="O30" s="290"/>
      <c r="P30" s="290"/>
      <c r="Q30" s="290"/>
      <c r="R30" s="290"/>
      <c r="S30" s="290"/>
      <c r="T30" s="290"/>
      <c r="U30" s="290"/>
      <c r="V30" s="290"/>
      <c r="W30" s="290"/>
      <c r="X30" s="290"/>
      <c r="Y30" s="290"/>
      <c r="Z30" s="290"/>
    </row>
    <row r="31" ht="12.75" customHeight="1">
      <c r="A31" s="290"/>
      <c r="B31" s="290"/>
      <c r="C31" s="290"/>
      <c r="D31" s="290"/>
      <c r="E31" s="290"/>
      <c r="F31" s="290"/>
      <c r="G31" s="290"/>
      <c r="H31" s="290"/>
      <c r="I31" s="290"/>
      <c r="J31" s="290"/>
      <c r="K31" s="290"/>
      <c r="L31" s="290"/>
      <c r="M31" s="290"/>
      <c r="N31" s="290"/>
      <c r="O31" s="290"/>
      <c r="P31" s="290"/>
      <c r="Q31" s="290"/>
      <c r="R31" s="290"/>
      <c r="S31" s="290"/>
      <c r="T31" s="290"/>
      <c r="U31" s="290"/>
      <c r="V31" s="290"/>
      <c r="W31" s="290"/>
      <c r="X31" s="290"/>
      <c r="Y31" s="290"/>
      <c r="Z31" s="290"/>
    </row>
    <row r="32" ht="12.75" customHeight="1">
      <c r="A32" s="290"/>
      <c r="B32" s="290"/>
      <c r="C32" s="290"/>
      <c r="D32" s="290"/>
      <c r="E32" s="290"/>
      <c r="F32" s="290"/>
      <c r="G32" s="290"/>
      <c r="H32" s="290"/>
      <c r="I32" s="290"/>
      <c r="J32" s="290"/>
      <c r="K32" s="290"/>
      <c r="L32" s="290"/>
      <c r="M32" s="290"/>
      <c r="N32" s="290"/>
      <c r="O32" s="290"/>
      <c r="P32" s="290"/>
      <c r="Q32" s="290"/>
      <c r="R32" s="290"/>
      <c r="S32" s="290"/>
      <c r="T32" s="290"/>
      <c r="U32" s="290"/>
      <c r="V32" s="290"/>
      <c r="W32" s="290"/>
      <c r="X32" s="290"/>
      <c r="Y32" s="290"/>
      <c r="Z32" s="290"/>
    </row>
    <row r="33" ht="12.75" customHeight="1">
      <c r="A33" s="290"/>
      <c r="B33" s="290"/>
      <c r="C33" s="290"/>
      <c r="D33" s="290"/>
      <c r="E33" s="290"/>
      <c r="F33" s="290"/>
      <c r="G33" s="290"/>
      <c r="H33" s="290"/>
      <c r="I33" s="290"/>
      <c r="J33" s="290"/>
      <c r="K33" s="290"/>
      <c r="L33" s="290"/>
      <c r="M33" s="290"/>
      <c r="N33" s="290"/>
      <c r="O33" s="290"/>
      <c r="P33" s="290"/>
      <c r="Q33" s="290"/>
      <c r="R33" s="290"/>
      <c r="S33" s="290"/>
      <c r="T33" s="290"/>
      <c r="U33" s="290"/>
      <c r="V33" s="290"/>
      <c r="W33" s="290"/>
      <c r="X33" s="290"/>
      <c r="Y33" s="290"/>
      <c r="Z33" s="290"/>
    </row>
    <row r="34" ht="12.75" customHeight="1">
      <c r="A34" s="290"/>
      <c r="B34" s="290"/>
      <c r="C34" s="290"/>
      <c r="D34" s="290"/>
      <c r="E34" s="290"/>
      <c r="F34" s="290"/>
      <c r="G34" s="290"/>
      <c r="H34" s="290"/>
      <c r="I34" s="290"/>
      <c r="J34" s="290"/>
      <c r="K34" s="290"/>
      <c r="L34" s="290"/>
      <c r="M34" s="290"/>
      <c r="N34" s="290"/>
      <c r="O34" s="290"/>
      <c r="P34" s="290"/>
      <c r="Q34" s="290"/>
      <c r="R34" s="290"/>
      <c r="S34" s="290"/>
      <c r="T34" s="290"/>
      <c r="U34" s="290"/>
      <c r="V34" s="290"/>
      <c r="W34" s="290"/>
      <c r="X34" s="290"/>
      <c r="Y34" s="290"/>
      <c r="Z34" s="290"/>
    </row>
    <row r="35" ht="12.75" customHeight="1">
      <c r="A35" s="290"/>
      <c r="B35" s="290"/>
      <c r="C35" s="290"/>
      <c r="D35" s="290"/>
      <c r="E35" s="290"/>
      <c r="F35" s="290"/>
      <c r="G35" s="290"/>
      <c r="H35" s="290"/>
      <c r="I35" s="290"/>
      <c r="J35" s="290"/>
      <c r="K35" s="290"/>
      <c r="L35" s="290"/>
      <c r="M35" s="290"/>
      <c r="N35" s="290"/>
      <c r="O35" s="290"/>
      <c r="P35" s="290"/>
      <c r="Q35" s="290"/>
      <c r="R35" s="290"/>
      <c r="S35" s="290"/>
      <c r="T35" s="290"/>
      <c r="U35" s="290"/>
      <c r="V35" s="290"/>
      <c r="W35" s="290"/>
      <c r="X35" s="290"/>
      <c r="Y35" s="290"/>
      <c r="Z35" s="290"/>
    </row>
    <row r="36" ht="12.75" customHeight="1">
      <c r="A36" s="290"/>
      <c r="B36" s="290"/>
      <c r="C36" s="290"/>
      <c r="D36" s="290"/>
      <c r="E36" s="290"/>
      <c r="F36" s="290"/>
      <c r="G36" s="290"/>
      <c r="H36" s="290"/>
      <c r="I36" s="290"/>
      <c r="J36" s="290"/>
      <c r="K36" s="290"/>
      <c r="L36" s="290"/>
      <c r="M36" s="290"/>
      <c r="N36" s="290"/>
      <c r="O36" s="290"/>
      <c r="P36" s="290"/>
      <c r="Q36" s="290"/>
      <c r="R36" s="290"/>
      <c r="S36" s="290"/>
      <c r="T36" s="290"/>
      <c r="U36" s="290"/>
      <c r="V36" s="290"/>
      <c r="W36" s="290"/>
      <c r="X36" s="290"/>
      <c r="Y36" s="290"/>
      <c r="Z36" s="290"/>
    </row>
    <row r="37" ht="12.75" customHeight="1">
      <c r="A37" s="290"/>
      <c r="B37" s="290"/>
      <c r="C37" s="290"/>
      <c r="D37" s="290"/>
      <c r="E37" s="290"/>
      <c r="F37" s="290"/>
      <c r="G37" s="290"/>
      <c r="H37" s="290"/>
      <c r="I37" s="290"/>
      <c r="J37" s="290"/>
      <c r="K37" s="290"/>
      <c r="L37" s="290"/>
      <c r="M37" s="290"/>
      <c r="N37" s="290"/>
      <c r="O37" s="290"/>
      <c r="P37" s="290"/>
      <c r="Q37" s="290"/>
      <c r="R37" s="290"/>
      <c r="S37" s="290"/>
      <c r="T37" s="290"/>
      <c r="U37" s="290"/>
      <c r="V37" s="290"/>
      <c r="W37" s="290"/>
      <c r="X37" s="290"/>
      <c r="Y37" s="290"/>
      <c r="Z37" s="290"/>
    </row>
    <row r="38" ht="12.75" customHeight="1">
      <c r="A38" s="290"/>
      <c r="B38" s="290"/>
      <c r="C38" s="290"/>
      <c r="D38" s="290"/>
      <c r="E38" s="290"/>
      <c r="F38" s="290"/>
      <c r="G38" s="290"/>
      <c r="H38" s="290"/>
      <c r="I38" s="290"/>
      <c r="J38" s="290"/>
      <c r="K38" s="290"/>
      <c r="L38" s="290"/>
      <c r="M38" s="290"/>
      <c r="N38" s="290"/>
      <c r="O38" s="290"/>
      <c r="P38" s="290"/>
      <c r="Q38" s="290"/>
      <c r="R38" s="290"/>
      <c r="S38" s="290"/>
      <c r="T38" s="290"/>
      <c r="U38" s="290"/>
      <c r="V38" s="290"/>
      <c r="W38" s="290"/>
      <c r="X38" s="290"/>
      <c r="Y38" s="290"/>
      <c r="Z38" s="290"/>
    </row>
    <row r="39" ht="12.75" customHeight="1">
      <c r="A39" s="290"/>
      <c r="B39" s="290"/>
      <c r="C39" s="290"/>
      <c r="D39" s="290"/>
      <c r="E39" s="290"/>
      <c r="F39" s="290"/>
      <c r="G39" s="290"/>
      <c r="H39" s="290"/>
      <c r="I39" s="290"/>
      <c r="J39" s="290"/>
      <c r="K39" s="290"/>
      <c r="L39" s="290"/>
      <c r="M39" s="290"/>
      <c r="N39" s="290"/>
      <c r="O39" s="290"/>
      <c r="P39" s="290"/>
      <c r="Q39" s="290"/>
      <c r="R39" s="290"/>
      <c r="S39" s="290"/>
      <c r="T39" s="290"/>
      <c r="U39" s="290"/>
      <c r="V39" s="290"/>
      <c r="W39" s="290"/>
      <c r="X39" s="290"/>
      <c r="Y39" s="290"/>
      <c r="Z39" s="290"/>
    </row>
    <row r="40" ht="12.75" customHeight="1">
      <c r="A40" s="290"/>
      <c r="B40" s="290"/>
      <c r="C40" s="290"/>
      <c r="D40" s="290"/>
      <c r="E40" s="290"/>
      <c r="F40" s="290"/>
      <c r="G40" s="290"/>
      <c r="H40" s="290"/>
      <c r="I40" s="290"/>
      <c r="J40" s="290"/>
      <c r="K40" s="290"/>
      <c r="L40" s="290"/>
      <c r="M40" s="290"/>
      <c r="N40" s="290"/>
      <c r="O40" s="290"/>
      <c r="P40" s="290"/>
      <c r="Q40" s="290"/>
      <c r="R40" s="290"/>
      <c r="S40" s="290"/>
      <c r="T40" s="290"/>
      <c r="U40" s="290"/>
      <c r="V40" s="290"/>
      <c r="W40" s="290"/>
      <c r="X40" s="290"/>
      <c r="Y40" s="290"/>
      <c r="Z40" s="290"/>
    </row>
    <row r="41" ht="12.75" customHeight="1">
      <c r="A41" s="290"/>
      <c r="B41" s="290"/>
      <c r="C41" s="290"/>
      <c r="D41" s="290"/>
      <c r="E41" s="290"/>
      <c r="F41" s="290"/>
      <c r="G41" s="290"/>
      <c r="H41" s="290"/>
      <c r="I41" s="290"/>
      <c r="J41" s="290"/>
      <c r="K41" s="290"/>
      <c r="L41" s="290"/>
      <c r="M41" s="290"/>
      <c r="N41" s="290"/>
      <c r="O41" s="290"/>
      <c r="P41" s="290"/>
      <c r="Q41" s="290"/>
      <c r="R41" s="290"/>
      <c r="S41" s="290"/>
      <c r="T41" s="290"/>
      <c r="U41" s="290"/>
      <c r="V41" s="290"/>
      <c r="W41" s="290"/>
      <c r="X41" s="290"/>
      <c r="Y41" s="290"/>
      <c r="Z41" s="290"/>
    </row>
    <row r="42" ht="12.75" customHeight="1">
      <c r="A42" s="290"/>
      <c r="B42" s="290"/>
      <c r="C42" s="290"/>
      <c r="D42" s="290"/>
      <c r="E42" s="290"/>
      <c r="F42" s="290"/>
      <c r="G42" s="290"/>
      <c r="H42" s="290"/>
      <c r="I42" s="290"/>
      <c r="J42" s="290"/>
      <c r="K42" s="290"/>
      <c r="L42" s="290"/>
      <c r="M42" s="290"/>
      <c r="N42" s="290"/>
      <c r="O42" s="290"/>
      <c r="P42" s="290"/>
      <c r="Q42" s="290"/>
      <c r="R42" s="290"/>
      <c r="S42" s="290"/>
      <c r="T42" s="290"/>
      <c r="U42" s="290"/>
      <c r="V42" s="290"/>
      <c r="W42" s="290"/>
      <c r="X42" s="290"/>
      <c r="Y42" s="290"/>
      <c r="Z42" s="290"/>
    </row>
    <row r="43" ht="12.75" customHeight="1">
      <c r="A43" s="290"/>
      <c r="B43" s="290"/>
      <c r="C43" s="290"/>
      <c r="D43" s="290"/>
      <c r="E43" s="290"/>
      <c r="F43" s="290"/>
      <c r="G43" s="290"/>
      <c r="H43" s="290"/>
      <c r="I43" s="290"/>
      <c r="J43" s="290"/>
      <c r="K43" s="290"/>
      <c r="L43" s="290"/>
      <c r="M43" s="290"/>
      <c r="N43" s="290"/>
      <c r="O43" s="290"/>
      <c r="P43" s="290"/>
      <c r="Q43" s="290"/>
      <c r="R43" s="290"/>
      <c r="S43" s="290"/>
      <c r="T43" s="290"/>
      <c r="U43" s="290"/>
      <c r="V43" s="290"/>
      <c r="W43" s="290"/>
      <c r="X43" s="290"/>
      <c r="Y43" s="290"/>
      <c r="Z43" s="290"/>
    </row>
    <row r="44" ht="12.75" customHeight="1">
      <c r="A44" s="290"/>
      <c r="B44" s="290"/>
      <c r="C44" s="290"/>
      <c r="D44" s="290"/>
      <c r="E44" s="290"/>
      <c r="F44" s="290"/>
      <c r="G44" s="290"/>
      <c r="H44" s="290"/>
      <c r="I44" s="290"/>
      <c r="J44" s="290"/>
      <c r="K44" s="290"/>
      <c r="L44" s="290"/>
      <c r="M44" s="290"/>
      <c r="N44" s="290"/>
      <c r="O44" s="290"/>
      <c r="P44" s="290"/>
      <c r="Q44" s="290"/>
      <c r="R44" s="290"/>
      <c r="S44" s="290"/>
      <c r="T44" s="290"/>
      <c r="U44" s="290"/>
      <c r="V44" s="290"/>
      <c r="W44" s="290"/>
      <c r="X44" s="290"/>
      <c r="Y44" s="290"/>
      <c r="Z44" s="290"/>
    </row>
    <row r="45" ht="12.75" customHeight="1">
      <c r="A45" s="290"/>
      <c r="B45" s="290"/>
      <c r="C45" s="290"/>
      <c r="D45" s="290"/>
      <c r="E45" s="290"/>
      <c r="F45" s="290"/>
      <c r="G45" s="290"/>
      <c r="H45" s="290"/>
      <c r="I45" s="290"/>
      <c r="J45" s="290"/>
      <c r="K45" s="290"/>
      <c r="L45" s="290"/>
      <c r="M45" s="290"/>
      <c r="N45" s="290"/>
      <c r="O45" s="290"/>
      <c r="P45" s="290"/>
      <c r="Q45" s="290"/>
      <c r="R45" s="290"/>
      <c r="S45" s="290"/>
      <c r="T45" s="290"/>
      <c r="U45" s="290"/>
      <c r="V45" s="290"/>
      <c r="W45" s="290"/>
      <c r="X45" s="290"/>
      <c r="Y45" s="290"/>
      <c r="Z45" s="290"/>
    </row>
    <row r="46" ht="12.75" customHeight="1">
      <c r="A46" s="290"/>
      <c r="B46" s="290"/>
      <c r="C46" s="290"/>
      <c r="D46" s="290"/>
      <c r="E46" s="290"/>
      <c r="F46" s="290"/>
      <c r="G46" s="290"/>
      <c r="H46" s="290"/>
      <c r="I46" s="290"/>
      <c r="J46" s="290"/>
      <c r="K46" s="290"/>
      <c r="L46" s="290"/>
      <c r="M46" s="290"/>
      <c r="N46" s="290"/>
      <c r="O46" s="290"/>
      <c r="P46" s="290"/>
      <c r="Q46" s="290"/>
      <c r="R46" s="290"/>
      <c r="S46" s="290"/>
      <c r="T46" s="290"/>
      <c r="U46" s="290"/>
      <c r="V46" s="290"/>
      <c r="W46" s="290"/>
      <c r="X46" s="290"/>
      <c r="Y46" s="290"/>
      <c r="Z46" s="290"/>
    </row>
    <row r="47" ht="12.75" customHeight="1">
      <c r="A47" s="290"/>
      <c r="B47" s="290"/>
      <c r="C47" s="290"/>
      <c r="D47" s="290"/>
      <c r="E47" s="290"/>
      <c r="F47" s="290"/>
      <c r="G47" s="290"/>
      <c r="H47" s="290"/>
      <c r="I47" s="290"/>
      <c r="J47" s="290"/>
      <c r="K47" s="290"/>
      <c r="L47" s="290"/>
      <c r="M47" s="290"/>
      <c r="N47" s="290"/>
      <c r="O47" s="290"/>
      <c r="P47" s="290"/>
      <c r="Q47" s="290"/>
      <c r="R47" s="290"/>
      <c r="S47" s="290"/>
      <c r="T47" s="290"/>
      <c r="U47" s="290"/>
      <c r="V47" s="290"/>
      <c r="W47" s="290"/>
      <c r="X47" s="290"/>
      <c r="Y47" s="290"/>
      <c r="Z47" s="290"/>
    </row>
    <row r="48" ht="12.75" customHeight="1">
      <c r="A48" s="290"/>
      <c r="B48" s="290"/>
      <c r="C48" s="290"/>
      <c r="D48" s="290"/>
      <c r="E48" s="290"/>
      <c r="F48" s="290"/>
      <c r="G48" s="290"/>
      <c r="H48" s="290"/>
      <c r="I48" s="290"/>
      <c r="J48" s="290"/>
      <c r="K48" s="290"/>
      <c r="L48" s="290"/>
      <c r="M48" s="290"/>
      <c r="N48" s="290"/>
      <c r="O48" s="290"/>
      <c r="P48" s="290"/>
      <c r="Q48" s="290"/>
      <c r="R48" s="290"/>
      <c r="S48" s="290"/>
      <c r="T48" s="290"/>
      <c r="U48" s="290"/>
      <c r="V48" s="290"/>
      <c r="W48" s="290"/>
      <c r="X48" s="290"/>
      <c r="Y48" s="290"/>
      <c r="Z48" s="290"/>
    </row>
    <row r="49" ht="12.75" customHeight="1">
      <c r="A49" s="290"/>
      <c r="B49" s="290"/>
      <c r="C49" s="290"/>
      <c r="D49" s="290"/>
      <c r="E49" s="290"/>
      <c r="F49" s="290"/>
      <c r="G49" s="290"/>
      <c r="H49" s="290"/>
      <c r="I49" s="290"/>
      <c r="J49" s="290"/>
      <c r="K49" s="290"/>
      <c r="L49" s="290"/>
      <c r="M49" s="290"/>
      <c r="N49" s="290"/>
      <c r="O49" s="290"/>
      <c r="P49" s="290"/>
      <c r="Q49" s="290"/>
      <c r="R49" s="290"/>
      <c r="S49" s="290"/>
      <c r="T49" s="290"/>
      <c r="U49" s="290"/>
      <c r="V49" s="290"/>
      <c r="W49" s="290"/>
      <c r="X49" s="290"/>
      <c r="Y49" s="290"/>
      <c r="Z49" s="290"/>
    </row>
    <row r="50" ht="12.75" customHeight="1">
      <c r="A50" s="290"/>
      <c r="B50" s="290"/>
      <c r="C50" s="290"/>
      <c r="D50" s="290"/>
      <c r="E50" s="290"/>
      <c r="F50" s="290"/>
      <c r="G50" s="290"/>
      <c r="H50" s="290"/>
      <c r="I50" s="290"/>
      <c r="J50" s="290"/>
      <c r="K50" s="290"/>
      <c r="L50" s="290"/>
      <c r="M50" s="290"/>
      <c r="N50" s="290"/>
      <c r="O50" s="290"/>
      <c r="P50" s="290"/>
      <c r="Q50" s="290"/>
      <c r="R50" s="290"/>
      <c r="S50" s="290"/>
      <c r="T50" s="290"/>
      <c r="U50" s="290"/>
      <c r="V50" s="290"/>
      <c r="W50" s="290"/>
      <c r="X50" s="290"/>
      <c r="Y50" s="290"/>
      <c r="Z50" s="290"/>
    </row>
    <row r="51" ht="12.75" customHeight="1">
      <c r="A51" s="290"/>
      <c r="B51" s="290"/>
      <c r="C51" s="290"/>
      <c r="D51" s="290"/>
      <c r="E51" s="290"/>
      <c r="F51" s="290"/>
      <c r="G51" s="290"/>
      <c r="H51" s="290"/>
      <c r="I51" s="290"/>
      <c r="J51" s="290"/>
      <c r="K51" s="290"/>
      <c r="L51" s="290"/>
      <c r="M51" s="290"/>
      <c r="N51" s="290"/>
      <c r="O51" s="290"/>
      <c r="P51" s="290"/>
      <c r="Q51" s="290"/>
      <c r="R51" s="290"/>
      <c r="S51" s="290"/>
      <c r="T51" s="290"/>
      <c r="U51" s="290"/>
      <c r="V51" s="290"/>
      <c r="W51" s="290"/>
      <c r="X51" s="290"/>
      <c r="Y51" s="290"/>
      <c r="Z51" s="290"/>
    </row>
    <row r="52" ht="12.75" customHeight="1">
      <c r="A52" s="290"/>
      <c r="B52" s="290"/>
      <c r="C52" s="290"/>
      <c r="D52" s="290"/>
      <c r="E52" s="290"/>
      <c r="F52" s="290"/>
      <c r="G52" s="290"/>
      <c r="H52" s="290"/>
      <c r="I52" s="290"/>
      <c r="J52" s="290"/>
      <c r="K52" s="290"/>
      <c r="L52" s="290"/>
      <c r="M52" s="290"/>
      <c r="N52" s="290"/>
      <c r="O52" s="290"/>
      <c r="P52" s="290"/>
      <c r="Q52" s="290"/>
      <c r="R52" s="290"/>
      <c r="S52" s="290"/>
      <c r="T52" s="290"/>
      <c r="U52" s="290"/>
      <c r="V52" s="290"/>
      <c r="W52" s="290"/>
      <c r="X52" s="290"/>
      <c r="Y52" s="290"/>
      <c r="Z52" s="290"/>
    </row>
    <row r="53" ht="12.75" customHeight="1">
      <c r="A53" s="290"/>
      <c r="B53" s="290"/>
      <c r="C53" s="290"/>
      <c r="D53" s="290"/>
      <c r="E53" s="290"/>
      <c r="F53" s="290"/>
      <c r="G53" s="290"/>
      <c r="H53" s="290"/>
      <c r="I53" s="290"/>
      <c r="J53" s="290"/>
      <c r="K53" s="290"/>
      <c r="L53" s="290"/>
      <c r="M53" s="290"/>
      <c r="N53" s="290"/>
      <c r="O53" s="290"/>
      <c r="P53" s="290"/>
      <c r="Q53" s="290"/>
      <c r="R53" s="290"/>
      <c r="S53" s="290"/>
      <c r="T53" s="290"/>
      <c r="U53" s="290"/>
      <c r="V53" s="290"/>
      <c r="W53" s="290"/>
      <c r="X53" s="290"/>
      <c r="Y53" s="290"/>
      <c r="Z53" s="290"/>
    </row>
    <row r="54" ht="12.75" customHeight="1">
      <c r="A54" s="290"/>
      <c r="B54" s="290"/>
      <c r="C54" s="290"/>
      <c r="D54" s="290"/>
      <c r="E54" s="290"/>
      <c r="F54" s="290"/>
      <c r="G54" s="290"/>
      <c r="H54" s="290"/>
      <c r="I54" s="290"/>
      <c r="J54" s="290"/>
      <c r="K54" s="290"/>
      <c r="L54" s="290"/>
      <c r="M54" s="290"/>
      <c r="N54" s="290"/>
      <c r="O54" s="290"/>
      <c r="P54" s="290"/>
      <c r="Q54" s="290"/>
      <c r="R54" s="290"/>
      <c r="S54" s="290"/>
      <c r="T54" s="290"/>
      <c r="U54" s="290"/>
      <c r="V54" s="290"/>
      <c r="W54" s="290"/>
      <c r="X54" s="290"/>
      <c r="Y54" s="290"/>
      <c r="Z54" s="290"/>
    </row>
    <row r="55" ht="12.75" customHeight="1">
      <c r="A55" s="290"/>
      <c r="B55" s="290"/>
      <c r="C55" s="290"/>
      <c r="D55" s="290"/>
      <c r="E55" s="290"/>
      <c r="F55" s="290"/>
      <c r="G55" s="290"/>
      <c r="H55" s="290"/>
      <c r="I55" s="290"/>
      <c r="J55" s="290"/>
      <c r="K55" s="290"/>
      <c r="L55" s="290"/>
      <c r="M55" s="290"/>
      <c r="N55" s="290"/>
      <c r="O55" s="290"/>
      <c r="P55" s="290"/>
      <c r="Q55" s="290"/>
      <c r="R55" s="290"/>
      <c r="S55" s="290"/>
      <c r="T55" s="290"/>
      <c r="U55" s="290"/>
      <c r="V55" s="290"/>
      <c r="W55" s="290"/>
      <c r="X55" s="290"/>
      <c r="Y55" s="290"/>
      <c r="Z55" s="290"/>
    </row>
    <row r="56" ht="12.75" customHeight="1">
      <c r="A56" s="290"/>
      <c r="B56" s="290"/>
      <c r="C56" s="290"/>
      <c r="D56" s="290"/>
      <c r="E56" s="290"/>
      <c r="F56" s="290"/>
      <c r="G56" s="290"/>
      <c r="H56" s="290"/>
      <c r="I56" s="290"/>
      <c r="J56" s="290"/>
      <c r="K56" s="290"/>
      <c r="L56" s="290"/>
      <c r="M56" s="290"/>
      <c r="N56" s="290"/>
      <c r="O56" s="290"/>
      <c r="P56" s="290"/>
      <c r="Q56" s="290"/>
      <c r="R56" s="290"/>
      <c r="S56" s="290"/>
      <c r="T56" s="290"/>
      <c r="U56" s="290"/>
      <c r="V56" s="290"/>
      <c r="W56" s="290"/>
      <c r="X56" s="290"/>
      <c r="Y56" s="290"/>
      <c r="Z56" s="290"/>
    </row>
    <row r="57" ht="12.75" customHeight="1">
      <c r="A57" s="290"/>
      <c r="B57" s="290"/>
      <c r="C57" s="290"/>
      <c r="D57" s="290"/>
      <c r="E57" s="290"/>
      <c r="F57" s="290"/>
      <c r="G57" s="290"/>
      <c r="H57" s="290"/>
      <c r="I57" s="290"/>
      <c r="J57" s="290"/>
      <c r="K57" s="290"/>
      <c r="L57" s="290"/>
      <c r="M57" s="290"/>
      <c r="N57" s="290"/>
      <c r="O57" s="290"/>
      <c r="P57" s="290"/>
      <c r="Q57" s="290"/>
      <c r="R57" s="290"/>
      <c r="S57" s="290"/>
      <c r="T57" s="290"/>
      <c r="U57" s="290"/>
      <c r="V57" s="290"/>
      <c r="W57" s="290"/>
      <c r="X57" s="290"/>
      <c r="Y57" s="290"/>
      <c r="Z57" s="290"/>
    </row>
    <row r="58" ht="12.75" customHeight="1">
      <c r="A58" s="290"/>
      <c r="B58" s="290"/>
      <c r="C58" s="290"/>
      <c r="D58" s="290"/>
      <c r="E58" s="290"/>
      <c r="F58" s="290"/>
      <c r="G58" s="290"/>
      <c r="H58" s="290"/>
      <c r="I58" s="290"/>
      <c r="J58" s="290"/>
      <c r="K58" s="290"/>
      <c r="L58" s="290"/>
      <c r="M58" s="290"/>
      <c r="N58" s="290"/>
      <c r="O58" s="290"/>
      <c r="P58" s="290"/>
      <c r="Q58" s="290"/>
      <c r="R58" s="290"/>
      <c r="S58" s="290"/>
      <c r="T58" s="290"/>
      <c r="U58" s="290"/>
      <c r="V58" s="290"/>
      <c r="W58" s="290"/>
      <c r="X58" s="290"/>
      <c r="Y58" s="290"/>
      <c r="Z58" s="290"/>
    </row>
    <row r="59" ht="12.75" customHeight="1">
      <c r="A59" s="290"/>
      <c r="B59" s="290"/>
      <c r="C59" s="290"/>
      <c r="D59" s="290"/>
      <c r="E59" s="290"/>
      <c r="F59" s="290"/>
      <c r="G59" s="290"/>
      <c r="H59" s="290"/>
      <c r="I59" s="290"/>
      <c r="J59" s="290"/>
      <c r="K59" s="290"/>
      <c r="L59" s="290"/>
      <c r="M59" s="290"/>
      <c r="N59" s="290"/>
      <c r="O59" s="290"/>
      <c r="P59" s="290"/>
      <c r="Q59" s="290"/>
      <c r="R59" s="290"/>
      <c r="S59" s="290"/>
      <c r="T59" s="290"/>
      <c r="U59" s="290"/>
      <c r="V59" s="290"/>
      <c r="W59" s="290"/>
      <c r="X59" s="290"/>
      <c r="Y59" s="290"/>
      <c r="Z59" s="290"/>
    </row>
    <row r="60" ht="12.75" customHeight="1">
      <c r="A60" s="290"/>
      <c r="B60" s="290"/>
      <c r="C60" s="290"/>
      <c r="D60" s="290"/>
      <c r="E60" s="290"/>
      <c r="F60" s="290"/>
      <c r="G60" s="290"/>
      <c r="H60" s="290"/>
      <c r="I60" s="290"/>
      <c r="J60" s="290"/>
      <c r="K60" s="290"/>
      <c r="L60" s="290"/>
      <c r="M60" s="290"/>
      <c r="N60" s="290"/>
      <c r="O60" s="290"/>
      <c r="P60" s="290"/>
      <c r="Q60" s="290"/>
      <c r="R60" s="290"/>
      <c r="S60" s="290"/>
      <c r="T60" s="290"/>
      <c r="U60" s="290"/>
      <c r="V60" s="290"/>
      <c r="W60" s="290"/>
      <c r="X60" s="290"/>
      <c r="Y60" s="290"/>
      <c r="Z60" s="290"/>
    </row>
    <row r="61" ht="12.75" customHeight="1">
      <c r="A61" s="290"/>
      <c r="B61" s="290"/>
      <c r="C61" s="290"/>
      <c r="D61" s="290"/>
      <c r="E61" s="290"/>
      <c r="F61" s="290"/>
      <c r="G61" s="290"/>
      <c r="H61" s="290"/>
      <c r="I61" s="290"/>
      <c r="J61" s="290"/>
      <c r="K61" s="290"/>
      <c r="L61" s="290"/>
      <c r="M61" s="290"/>
      <c r="N61" s="290"/>
      <c r="O61" s="290"/>
      <c r="P61" s="290"/>
      <c r="Q61" s="290"/>
      <c r="R61" s="290"/>
      <c r="S61" s="290"/>
      <c r="T61" s="290"/>
      <c r="U61" s="290"/>
      <c r="V61" s="290"/>
      <c r="W61" s="290"/>
      <c r="X61" s="290"/>
      <c r="Y61" s="290"/>
      <c r="Z61" s="290"/>
    </row>
    <row r="62" ht="12.75" customHeight="1">
      <c r="A62" s="290"/>
      <c r="B62" s="290"/>
      <c r="C62" s="290"/>
      <c r="D62" s="290"/>
      <c r="E62" s="290"/>
      <c r="F62" s="290"/>
      <c r="G62" s="290"/>
      <c r="H62" s="290"/>
      <c r="I62" s="290"/>
      <c r="J62" s="290"/>
      <c r="K62" s="290"/>
      <c r="L62" s="290"/>
      <c r="M62" s="290"/>
      <c r="N62" s="290"/>
      <c r="O62" s="290"/>
      <c r="P62" s="290"/>
      <c r="Q62" s="290"/>
      <c r="R62" s="290"/>
      <c r="S62" s="290"/>
      <c r="T62" s="290"/>
      <c r="U62" s="290"/>
      <c r="V62" s="290"/>
      <c r="W62" s="290"/>
      <c r="X62" s="290"/>
      <c r="Y62" s="290"/>
      <c r="Z62" s="290"/>
    </row>
    <row r="63" ht="12.75" customHeight="1">
      <c r="A63" s="290"/>
      <c r="B63" s="290"/>
      <c r="C63" s="290"/>
      <c r="D63" s="290"/>
      <c r="E63" s="290"/>
      <c r="F63" s="290"/>
      <c r="G63" s="290"/>
      <c r="H63" s="290"/>
      <c r="I63" s="290"/>
      <c r="J63" s="290"/>
      <c r="K63" s="290"/>
      <c r="L63" s="290"/>
      <c r="M63" s="290"/>
      <c r="N63" s="290"/>
      <c r="O63" s="290"/>
      <c r="P63" s="290"/>
      <c r="Q63" s="290"/>
      <c r="R63" s="290"/>
      <c r="S63" s="290"/>
      <c r="T63" s="290"/>
      <c r="U63" s="290"/>
      <c r="V63" s="290"/>
      <c r="W63" s="290"/>
      <c r="X63" s="290"/>
      <c r="Y63" s="290"/>
      <c r="Z63" s="290"/>
    </row>
    <row r="64" ht="12.75" customHeight="1">
      <c r="A64" s="290"/>
      <c r="B64" s="290"/>
      <c r="C64" s="290"/>
      <c r="D64" s="290"/>
      <c r="E64" s="290"/>
      <c r="F64" s="290"/>
      <c r="G64" s="290"/>
      <c r="H64" s="290"/>
      <c r="I64" s="290"/>
      <c r="J64" s="290"/>
      <c r="K64" s="290"/>
      <c r="L64" s="290"/>
      <c r="M64" s="290"/>
      <c r="N64" s="290"/>
      <c r="O64" s="290"/>
      <c r="P64" s="290"/>
      <c r="Q64" s="290"/>
      <c r="R64" s="290"/>
      <c r="S64" s="290"/>
      <c r="T64" s="290"/>
      <c r="U64" s="290"/>
      <c r="V64" s="290"/>
      <c r="W64" s="290"/>
      <c r="X64" s="290"/>
      <c r="Y64" s="290"/>
      <c r="Z64" s="290"/>
    </row>
    <row r="65" ht="12.75" customHeight="1">
      <c r="A65" s="290"/>
      <c r="B65" s="290"/>
      <c r="C65" s="290"/>
      <c r="D65" s="290"/>
      <c r="E65" s="290"/>
      <c r="F65" s="290"/>
      <c r="G65" s="290"/>
      <c r="H65" s="290"/>
      <c r="I65" s="290"/>
      <c r="J65" s="290"/>
      <c r="K65" s="290"/>
      <c r="L65" s="290"/>
      <c r="M65" s="290"/>
      <c r="N65" s="290"/>
      <c r="O65" s="290"/>
      <c r="P65" s="290"/>
      <c r="Q65" s="290"/>
      <c r="R65" s="290"/>
      <c r="S65" s="290"/>
      <c r="T65" s="290"/>
      <c r="U65" s="290"/>
      <c r="V65" s="290"/>
      <c r="W65" s="290"/>
      <c r="X65" s="290"/>
      <c r="Y65" s="290"/>
      <c r="Z65" s="290"/>
    </row>
    <row r="66" ht="12.75" customHeight="1">
      <c r="A66" s="290"/>
      <c r="B66" s="290"/>
      <c r="C66" s="290"/>
      <c r="D66" s="290"/>
      <c r="E66" s="290"/>
      <c r="F66" s="290"/>
      <c r="G66" s="290"/>
      <c r="H66" s="290"/>
      <c r="I66" s="290"/>
      <c r="J66" s="290"/>
      <c r="K66" s="290"/>
      <c r="L66" s="290"/>
      <c r="M66" s="290"/>
      <c r="N66" s="290"/>
      <c r="O66" s="290"/>
      <c r="P66" s="290"/>
      <c r="Q66" s="290"/>
      <c r="R66" s="290"/>
      <c r="S66" s="290"/>
      <c r="T66" s="290"/>
      <c r="U66" s="290"/>
      <c r="V66" s="290"/>
      <c r="W66" s="290"/>
      <c r="X66" s="290"/>
      <c r="Y66" s="290"/>
      <c r="Z66" s="290"/>
    </row>
    <row r="67" ht="12.75" customHeight="1">
      <c r="A67" s="290"/>
      <c r="B67" s="290"/>
      <c r="C67" s="290"/>
      <c r="D67" s="290"/>
      <c r="E67" s="290"/>
      <c r="F67" s="290"/>
      <c r="G67" s="290"/>
      <c r="H67" s="290"/>
      <c r="I67" s="290"/>
      <c r="J67" s="290"/>
      <c r="K67" s="290"/>
      <c r="L67" s="290"/>
      <c r="M67" s="290"/>
      <c r="N67" s="290"/>
      <c r="O67" s="290"/>
      <c r="P67" s="290"/>
      <c r="Q67" s="290"/>
      <c r="R67" s="290"/>
      <c r="S67" s="290"/>
      <c r="T67" s="290"/>
      <c r="U67" s="290"/>
      <c r="V67" s="290"/>
      <c r="W67" s="290"/>
      <c r="X67" s="290"/>
      <c r="Y67" s="290"/>
      <c r="Z67" s="290"/>
    </row>
    <row r="68" ht="12.75" customHeight="1">
      <c r="A68" s="290"/>
      <c r="B68" s="290"/>
      <c r="C68" s="290"/>
      <c r="D68" s="290"/>
      <c r="E68" s="290"/>
      <c r="F68" s="290"/>
      <c r="G68" s="290"/>
      <c r="H68" s="290"/>
      <c r="I68" s="290"/>
      <c r="J68" s="290"/>
      <c r="K68" s="290"/>
      <c r="L68" s="290"/>
      <c r="M68" s="290"/>
      <c r="N68" s="290"/>
      <c r="O68" s="290"/>
      <c r="P68" s="290"/>
      <c r="Q68" s="290"/>
      <c r="R68" s="290"/>
      <c r="S68" s="290"/>
      <c r="T68" s="290"/>
      <c r="U68" s="290"/>
      <c r="V68" s="290"/>
      <c r="W68" s="290"/>
      <c r="X68" s="290"/>
      <c r="Y68" s="290"/>
      <c r="Z68" s="290"/>
    </row>
    <row r="69" ht="12.75" customHeight="1">
      <c r="A69" s="290"/>
      <c r="B69" s="290"/>
      <c r="C69" s="290"/>
      <c r="D69" s="290"/>
      <c r="E69" s="290"/>
      <c r="F69" s="290"/>
      <c r="G69" s="290"/>
      <c r="H69" s="290"/>
      <c r="I69" s="290"/>
      <c r="J69" s="290"/>
      <c r="K69" s="290"/>
      <c r="L69" s="290"/>
      <c r="M69" s="290"/>
      <c r="N69" s="290"/>
      <c r="O69" s="290"/>
      <c r="P69" s="290"/>
      <c r="Q69" s="290"/>
      <c r="R69" s="290"/>
      <c r="S69" s="290"/>
      <c r="T69" s="290"/>
      <c r="U69" s="290"/>
      <c r="V69" s="290"/>
      <c r="W69" s="290"/>
      <c r="X69" s="290"/>
      <c r="Y69" s="290"/>
      <c r="Z69" s="290"/>
    </row>
    <row r="70" ht="12.75" customHeight="1">
      <c r="A70" s="290"/>
      <c r="B70" s="290"/>
      <c r="C70" s="290"/>
      <c r="D70" s="290"/>
      <c r="E70" s="290"/>
      <c r="F70" s="290"/>
      <c r="G70" s="290"/>
      <c r="H70" s="290"/>
      <c r="I70" s="290"/>
      <c r="J70" s="290"/>
      <c r="K70" s="290"/>
      <c r="L70" s="290"/>
      <c r="M70" s="290"/>
      <c r="N70" s="290"/>
      <c r="O70" s="290"/>
      <c r="P70" s="290"/>
      <c r="Q70" s="290"/>
      <c r="R70" s="290"/>
      <c r="S70" s="290"/>
      <c r="T70" s="290"/>
      <c r="U70" s="290"/>
      <c r="V70" s="290"/>
      <c r="W70" s="290"/>
      <c r="X70" s="290"/>
      <c r="Y70" s="290"/>
      <c r="Z70" s="290"/>
    </row>
    <row r="71" ht="12.75" customHeight="1">
      <c r="A71" s="290"/>
      <c r="B71" s="290"/>
      <c r="C71" s="290"/>
      <c r="D71" s="290"/>
      <c r="E71" s="290"/>
      <c r="F71" s="290"/>
      <c r="G71" s="290"/>
      <c r="H71" s="290"/>
      <c r="I71" s="290"/>
      <c r="J71" s="290"/>
      <c r="K71" s="290"/>
      <c r="L71" s="290"/>
      <c r="M71" s="290"/>
      <c r="N71" s="290"/>
      <c r="O71" s="290"/>
      <c r="P71" s="290"/>
      <c r="Q71" s="290"/>
      <c r="R71" s="290"/>
      <c r="S71" s="290"/>
      <c r="T71" s="290"/>
      <c r="U71" s="290"/>
      <c r="V71" s="290"/>
      <c r="W71" s="290"/>
      <c r="X71" s="290"/>
      <c r="Y71" s="290"/>
      <c r="Z71" s="290"/>
    </row>
    <row r="72" ht="12.75" customHeight="1">
      <c r="A72" s="290"/>
      <c r="B72" s="290"/>
      <c r="C72" s="290"/>
      <c r="D72" s="290"/>
      <c r="E72" s="290"/>
      <c r="F72" s="290"/>
      <c r="G72" s="290"/>
      <c r="H72" s="290"/>
      <c r="I72" s="290"/>
      <c r="J72" s="290"/>
      <c r="K72" s="290"/>
      <c r="L72" s="290"/>
      <c r="M72" s="290"/>
      <c r="N72" s="290"/>
      <c r="O72" s="290"/>
      <c r="P72" s="290"/>
      <c r="Q72" s="290"/>
      <c r="R72" s="290"/>
      <c r="S72" s="290"/>
      <c r="T72" s="290"/>
      <c r="U72" s="290"/>
      <c r="V72" s="290"/>
      <c r="W72" s="290"/>
      <c r="X72" s="290"/>
      <c r="Y72" s="290"/>
      <c r="Z72" s="290"/>
    </row>
    <row r="73" ht="12.75" customHeight="1">
      <c r="A73" s="290"/>
      <c r="B73" s="290"/>
      <c r="C73" s="290"/>
      <c r="D73" s="290"/>
      <c r="E73" s="290"/>
      <c r="F73" s="290"/>
      <c r="G73" s="290"/>
      <c r="H73" s="290"/>
      <c r="I73" s="290"/>
      <c r="J73" s="290"/>
      <c r="K73" s="290"/>
      <c r="L73" s="290"/>
      <c r="M73" s="290"/>
      <c r="N73" s="290"/>
      <c r="O73" s="290"/>
      <c r="P73" s="290"/>
      <c r="Q73" s="290"/>
      <c r="R73" s="290"/>
      <c r="S73" s="290"/>
      <c r="T73" s="290"/>
      <c r="U73" s="290"/>
      <c r="V73" s="290"/>
      <c r="W73" s="290"/>
      <c r="X73" s="290"/>
      <c r="Y73" s="290"/>
      <c r="Z73" s="290"/>
    </row>
    <row r="74" ht="12.75" customHeight="1">
      <c r="A74" s="290"/>
      <c r="B74" s="290"/>
      <c r="C74" s="290"/>
      <c r="D74" s="290"/>
      <c r="E74" s="290"/>
      <c r="F74" s="290"/>
      <c r="G74" s="290"/>
      <c r="H74" s="290"/>
      <c r="I74" s="290"/>
      <c r="J74" s="290"/>
      <c r="K74" s="290"/>
      <c r="L74" s="290"/>
      <c r="M74" s="290"/>
      <c r="N74" s="290"/>
      <c r="O74" s="290"/>
      <c r="P74" s="290"/>
      <c r="Q74" s="290"/>
      <c r="R74" s="290"/>
      <c r="S74" s="290"/>
      <c r="T74" s="290"/>
      <c r="U74" s="290"/>
      <c r="V74" s="290"/>
      <c r="W74" s="290"/>
      <c r="X74" s="290"/>
      <c r="Y74" s="290"/>
      <c r="Z74" s="290"/>
    </row>
    <row r="75" ht="12.75" customHeight="1">
      <c r="A75" s="290"/>
      <c r="B75" s="290"/>
      <c r="C75" s="290"/>
      <c r="D75" s="290"/>
      <c r="E75" s="290"/>
      <c r="F75" s="290"/>
      <c r="G75" s="290"/>
      <c r="H75" s="290"/>
      <c r="I75" s="290"/>
      <c r="J75" s="290"/>
      <c r="K75" s="290"/>
      <c r="L75" s="290"/>
      <c r="M75" s="290"/>
      <c r="N75" s="290"/>
      <c r="O75" s="290"/>
      <c r="P75" s="290"/>
      <c r="Q75" s="290"/>
      <c r="R75" s="290"/>
      <c r="S75" s="290"/>
      <c r="T75" s="290"/>
      <c r="U75" s="290"/>
      <c r="V75" s="290"/>
      <c r="W75" s="290"/>
      <c r="X75" s="290"/>
      <c r="Y75" s="290"/>
      <c r="Z75" s="290"/>
    </row>
    <row r="76" ht="12.75" customHeight="1">
      <c r="A76" s="290"/>
      <c r="B76" s="290"/>
      <c r="C76" s="290"/>
      <c r="D76" s="290"/>
      <c r="E76" s="290"/>
      <c r="F76" s="290"/>
      <c r="G76" s="290"/>
      <c r="H76" s="290"/>
      <c r="I76" s="290"/>
      <c r="J76" s="290"/>
      <c r="K76" s="290"/>
      <c r="L76" s="290"/>
      <c r="M76" s="290"/>
      <c r="N76" s="290"/>
      <c r="O76" s="290"/>
      <c r="P76" s="290"/>
      <c r="Q76" s="290"/>
      <c r="R76" s="290"/>
      <c r="S76" s="290"/>
      <c r="T76" s="290"/>
      <c r="U76" s="290"/>
      <c r="V76" s="290"/>
      <c r="W76" s="290"/>
      <c r="X76" s="290"/>
      <c r="Y76" s="290"/>
      <c r="Z76" s="290"/>
    </row>
    <row r="77" ht="12.75" customHeight="1">
      <c r="A77" s="290"/>
      <c r="B77" s="290"/>
      <c r="C77" s="290"/>
      <c r="D77" s="290"/>
      <c r="E77" s="290"/>
      <c r="F77" s="290"/>
      <c r="G77" s="290"/>
      <c r="H77" s="290"/>
      <c r="I77" s="290"/>
      <c r="J77" s="290"/>
      <c r="K77" s="290"/>
      <c r="L77" s="290"/>
      <c r="M77" s="290"/>
      <c r="N77" s="290"/>
      <c r="O77" s="290"/>
      <c r="P77" s="290"/>
      <c r="Q77" s="290"/>
      <c r="R77" s="290"/>
      <c r="S77" s="290"/>
      <c r="T77" s="290"/>
      <c r="U77" s="290"/>
      <c r="V77" s="290"/>
      <c r="W77" s="290"/>
      <c r="X77" s="290"/>
      <c r="Y77" s="290"/>
      <c r="Z77" s="290"/>
    </row>
    <row r="78" ht="12.75" customHeight="1">
      <c r="A78" s="290"/>
      <c r="B78" s="290"/>
      <c r="C78" s="290"/>
      <c r="D78" s="290"/>
      <c r="E78" s="290"/>
      <c r="F78" s="290"/>
      <c r="G78" s="290"/>
      <c r="H78" s="290"/>
      <c r="I78" s="290"/>
      <c r="J78" s="290"/>
      <c r="K78" s="290"/>
      <c r="L78" s="290"/>
      <c r="M78" s="290"/>
      <c r="N78" s="290"/>
      <c r="O78" s="290"/>
      <c r="P78" s="290"/>
      <c r="Q78" s="290"/>
      <c r="R78" s="290"/>
      <c r="S78" s="290"/>
      <c r="T78" s="290"/>
      <c r="U78" s="290"/>
      <c r="V78" s="290"/>
      <c r="W78" s="290"/>
      <c r="X78" s="290"/>
      <c r="Y78" s="290"/>
      <c r="Z78" s="290"/>
    </row>
    <row r="79" ht="12.75" customHeight="1">
      <c r="A79" s="290"/>
      <c r="B79" s="290"/>
      <c r="C79" s="290"/>
      <c r="D79" s="290"/>
      <c r="E79" s="290"/>
      <c r="F79" s="290"/>
      <c r="G79" s="290"/>
      <c r="H79" s="290"/>
      <c r="I79" s="290"/>
      <c r="J79" s="290"/>
      <c r="K79" s="290"/>
      <c r="L79" s="290"/>
      <c r="M79" s="290"/>
      <c r="N79" s="290"/>
      <c r="O79" s="290"/>
      <c r="P79" s="290"/>
      <c r="Q79" s="290"/>
      <c r="R79" s="290"/>
      <c r="S79" s="290"/>
      <c r="T79" s="290"/>
      <c r="U79" s="290"/>
      <c r="V79" s="290"/>
      <c r="W79" s="290"/>
      <c r="X79" s="290"/>
      <c r="Y79" s="290"/>
      <c r="Z79" s="290"/>
    </row>
    <row r="80" ht="12.75" customHeight="1">
      <c r="A80" s="290"/>
      <c r="B80" s="290"/>
      <c r="C80" s="290"/>
      <c r="D80" s="290"/>
      <c r="E80" s="290"/>
      <c r="F80" s="290"/>
      <c r="G80" s="290"/>
      <c r="H80" s="290"/>
      <c r="I80" s="290"/>
      <c r="J80" s="290"/>
      <c r="K80" s="290"/>
      <c r="L80" s="290"/>
      <c r="M80" s="290"/>
      <c r="N80" s="290"/>
      <c r="O80" s="290"/>
      <c r="P80" s="290"/>
      <c r="Q80" s="290"/>
      <c r="R80" s="290"/>
      <c r="S80" s="290"/>
      <c r="T80" s="290"/>
      <c r="U80" s="290"/>
      <c r="V80" s="290"/>
      <c r="W80" s="290"/>
      <c r="X80" s="290"/>
      <c r="Y80" s="290"/>
      <c r="Z80" s="290"/>
    </row>
    <row r="81" ht="12.75" customHeight="1">
      <c r="A81" s="290"/>
      <c r="B81" s="290"/>
      <c r="C81" s="290"/>
      <c r="D81" s="290"/>
      <c r="E81" s="290"/>
      <c r="F81" s="290"/>
      <c r="G81" s="290"/>
      <c r="H81" s="290"/>
      <c r="I81" s="290"/>
      <c r="J81" s="290"/>
      <c r="K81" s="290"/>
      <c r="L81" s="290"/>
      <c r="M81" s="290"/>
      <c r="N81" s="290"/>
      <c r="O81" s="290"/>
      <c r="P81" s="290"/>
      <c r="Q81" s="290"/>
      <c r="R81" s="290"/>
      <c r="S81" s="290"/>
      <c r="T81" s="290"/>
      <c r="U81" s="290"/>
      <c r="V81" s="290"/>
      <c r="W81" s="290"/>
      <c r="X81" s="290"/>
      <c r="Y81" s="290"/>
      <c r="Z81" s="290"/>
    </row>
    <row r="82" ht="12.75" customHeight="1">
      <c r="A82" s="290"/>
      <c r="B82" s="290"/>
      <c r="C82" s="290"/>
      <c r="D82" s="290"/>
      <c r="E82" s="290"/>
      <c r="F82" s="290"/>
      <c r="G82" s="290"/>
      <c r="H82" s="290"/>
      <c r="I82" s="290"/>
      <c r="J82" s="290"/>
      <c r="K82" s="290"/>
      <c r="L82" s="290"/>
      <c r="M82" s="290"/>
      <c r="N82" s="290"/>
      <c r="O82" s="290"/>
      <c r="P82" s="290"/>
      <c r="Q82" s="290"/>
      <c r="R82" s="290"/>
      <c r="S82" s="290"/>
      <c r="T82" s="290"/>
      <c r="U82" s="290"/>
      <c r="V82" s="290"/>
      <c r="W82" s="290"/>
      <c r="X82" s="290"/>
      <c r="Y82" s="290"/>
      <c r="Z82" s="290"/>
    </row>
    <row r="83" ht="12.75" customHeight="1">
      <c r="A83" s="290"/>
      <c r="B83" s="290"/>
      <c r="C83" s="290"/>
      <c r="D83" s="290"/>
      <c r="E83" s="290"/>
      <c r="F83" s="290"/>
      <c r="G83" s="290"/>
      <c r="H83" s="290"/>
      <c r="I83" s="290"/>
      <c r="J83" s="290"/>
      <c r="K83" s="290"/>
      <c r="L83" s="290"/>
      <c r="M83" s="290"/>
      <c r="N83" s="290"/>
      <c r="O83" s="290"/>
      <c r="P83" s="290"/>
      <c r="Q83" s="290"/>
      <c r="R83" s="290"/>
      <c r="S83" s="290"/>
      <c r="T83" s="290"/>
      <c r="U83" s="290"/>
      <c r="V83" s="290"/>
      <c r="W83" s="290"/>
      <c r="X83" s="290"/>
      <c r="Y83" s="290"/>
      <c r="Z83" s="290"/>
    </row>
    <row r="84" ht="12.75" customHeight="1">
      <c r="A84" s="290"/>
      <c r="B84" s="290"/>
      <c r="C84" s="290"/>
      <c r="D84" s="290"/>
      <c r="E84" s="290"/>
      <c r="F84" s="290"/>
      <c r="G84" s="290"/>
      <c r="H84" s="290"/>
      <c r="I84" s="290"/>
      <c r="J84" s="290"/>
      <c r="K84" s="290"/>
      <c r="L84" s="290"/>
      <c r="M84" s="290"/>
      <c r="N84" s="290"/>
      <c r="O84" s="290"/>
      <c r="P84" s="290"/>
      <c r="Q84" s="290"/>
      <c r="R84" s="290"/>
      <c r="S84" s="290"/>
      <c r="T84" s="290"/>
      <c r="U84" s="290"/>
      <c r="V84" s="290"/>
      <c r="W84" s="290"/>
      <c r="X84" s="290"/>
      <c r="Y84" s="290"/>
      <c r="Z84" s="290"/>
    </row>
    <row r="85" ht="12.75" customHeight="1">
      <c r="A85" s="290"/>
      <c r="B85" s="290"/>
      <c r="C85" s="290"/>
      <c r="D85" s="290"/>
      <c r="E85" s="290"/>
      <c r="F85" s="290"/>
      <c r="G85" s="290"/>
      <c r="H85" s="290"/>
      <c r="I85" s="290"/>
      <c r="J85" s="290"/>
      <c r="K85" s="290"/>
      <c r="L85" s="290"/>
      <c r="M85" s="290"/>
      <c r="N85" s="290"/>
      <c r="O85" s="290"/>
      <c r="P85" s="290"/>
      <c r="Q85" s="290"/>
      <c r="R85" s="290"/>
      <c r="S85" s="290"/>
      <c r="T85" s="290"/>
      <c r="U85" s="290"/>
      <c r="V85" s="290"/>
      <c r="W85" s="290"/>
      <c r="X85" s="290"/>
      <c r="Y85" s="290"/>
      <c r="Z85" s="290"/>
    </row>
    <row r="86" ht="12.75" customHeight="1">
      <c r="A86" s="290"/>
      <c r="B86" s="290"/>
      <c r="C86" s="290"/>
      <c r="D86" s="290"/>
      <c r="E86" s="290"/>
      <c r="F86" s="290"/>
      <c r="G86" s="290"/>
      <c r="H86" s="290"/>
      <c r="I86" s="290"/>
      <c r="J86" s="290"/>
      <c r="K86" s="290"/>
      <c r="L86" s="290"/>
      <c r="M86" s="290"/>
      <c r="N86" s="290"/>
      <c r="O86" s="290"/>
      <c r="P86" s="290"/>
      <c r="Q86" s="290"/>
      <c r="R86" s="290"/>
      <c r="S86" s="290"/>
      <c r="T86" s="290"/>
      <c r="U86" s="290"/>
      <c r="V86" s="290"/>
      <c r="W86" s="290"/>
      <c r="X86" s="290"/>
      <c r="Y86" s="290"/>
      <c r="Z86" s="290"/>
    </row>
    <row r="87" ht="12.75" customHeight="1">
      <c r="A87" s="290"/>
      <c r="B87" s="290"/>
      <c r="C87" s="290"/>
      <c r="D87" s="290"/>
      <c r="E87" s="290"/>
      <c r="F87" s="290"/>
      <c r="G87" s="290"/>
      <c r="H87" s="290"/>
      <c r="I87" s="290"/>
      <c r="J87" s="290"/>
      <c r="K87" s="290"/>
      <c r="L87" s="290"/>
      <c r="M87" s="290"/>
      <c r="N87" s="290"/>
      <c r="O87" s="290"/>
      <c r="P87" s="290"/>
      <c r="Q87" s="290"/>
      <c r="R87" s="290"/>
      <c r="S87" s="290"/>
      <c r="T87" s="290"/>
      <c r="U87" s="290"/>
      <c r="V87" s="290"/>
      <c r="W87" s="290"/>
      <c r="X87" s="290"/>
      <c r="Y87" s="290"/>
      <c r="Z87" s="290"/>
    </row>
    <row r="88" ht="12.75" customHeight="1">
      <c r="A88" s="290"/>
      <c r="B88" s="290"/>
      <c r="C88" s="290"/>
      <c r="D88" s="290"/>
      <c r="E88" s="290"/>
      <c r="F88" s="290"/>
      <c r="G88" s="290"/>
      <c r="H88" s="290"/>
      <c r="I88" s="290"/>
      <c r="J88" s="290"/>
      <c r="K88" s="290"/>
      <c r="L88" s="290"/>
      <c r="M88" s="290"/>
      <c r="N88" s="290"/>
      <c r="O88" s="290"/>
      <c r="P88" s="290"/>
      <c r="Q88" s="290"/>
      <c r="R88" s="290"/>
      <c r="S88" s="290"/>
      <c r="T88" s="290"/>
      <c r="U88" s="290"/>
      <c r="V88" s="290"/>
      <c r="W88" s="290"/>
      <c r="X88" s="290"/>
      <c r="Y88" s="290"/>
      <c r="Z88" s="290"/>
    </row>
    <row r="89" ht="12.75" customHeight="1">
      <c r="A89" s="290"/>
      <c r="B89" s="290"/>
      <c r="C89" s="290"/>
      <c r="D89" s="290"/>
      <c r="E89" s="290"/>
      <c r="F89" s="290"/>
      <c r="G89" s="290"/>
      <c r="H89" s="290"/>
      <c r="I89" s="290"/>
      <c r="J89" s="290"/>
      <c r="K89" s="290"/>
      <c r="L89" s="290"/>
      <c r="M89" s="290"/>
      <c r="N89" s="290"/>
      <c r="O89" s="290"/>
      <c r="P89" s="290"/>
      <c r="Q89" s="290"/>
      <c r="R89" s="290"/>
      <c r="S89" s="290"/>
      <c r="T89" s="290"/>
      <c r="U89" s="290"/>
      <c r="V89" s="290"/>
      <c r="W89" s="290"/>
      <c r="X89" s="290"/>
      <c r="Y89" s="290"/>
      <c r="Z89" s="290"/>
    </row>
    <row r="90" ht="12.75" customHeight="1">
      <c r="A90" s="290"/>
      <c r="B90" s="290"/>
      <c r="C90" s="290"/>
      <c r="D90" s="290"/>
      <c r="E90" s="290"/>
      <c r="F90" s="290"/>
      <c r="G90" s="290"/>
      <c r="H90" s="290"/>
      <c r="I90" s="290"/>
      <c r="J90" s="290"/>
      <c r="K90" s="290"/>
      <c r="L90" s="290"/>
      <c r="M90" s="290"/>
      <c r="N90" s="290"/>
      <c r="O90" s="290"/>
      <c r="P90" s="290"/>
      <c r="Q90" s="290"/>
      <c r="R90" s="290"/>
      <c r="S90" s="290"/>
      <c r="T90" s="290"/>
      <c r="U90" s="290"/>
      <c r="V90" s="290"/>
      <c r="W90" s="290"/>
      <c r="X90" s="290"/>
      <c r="Y90" s="290"/>
      <c r="Z90" s="290"/>
    </row>
    <row r="91" ht="12.75" customHeight="1">
      <c r="A91" s="290"/>
      <c r="B91" s="290"/>
      <c r="C91" s="290"/>
      <c r="D91" s="290"/>
      <c r="E91" s="290"/>
      <c r="F91" s="290"/>
      <c r="G91" s="290"/>
      <c r="H91" s="290"/>
      <c r="I91" s="290"/>
      <c r="J91" s="290"/>
      <c r="K91" s="290"/>
      <c r="L91" s="290"/>
      <c r="M91" s="290"/>
      <c r="N91" s="290"/>
      <c r="O91" s="290"/>
      <c r="P91" s="290"/>
      <c r="Q91" s="290"/>
      <c r="R91" s="290"/>
      <c r="S91" s="290"/>
      <c r="T91" s="290"/>
      <c r="U91" s="290"/>
      <c r="V91" s="290"/>
      <c r="W91" s="290"/>
      <c r="X91" s="290"/>
      <c r="Y91" s="290"/>
      <c r="Z91" s="290"/>
    </row>
    <row r="92" ht="12.75" customHeight="1">
      <c r="A92" s="290"/>
      <c r="B92" s="290"/>
      <c r="C92" s="290"/>
      <c r="D92" s="290"/>
      <c r="E92" s="290"/>
      <c r="F92" s="290"/>
      <c r="G92" s="290"/>
      <c r="H92" s="290"/>
      <c r="I92" s="290"/>
      <c r="J92" s="290"/>
      <c r="K92" s="290"/>
      <c r="L92" s="290"/>
      <c r="M92" s="290"/>
      <c r="N92" s="290"/>
      <c r="O92" s="290"/>
      <c r="P92" s="290"/>
      <c r="Q92" s="290"/>
      <c r="R92" s="290"/>
      <c r="S92" s="290"/>
      <c r="T92" s="290"/>
      <c r="U92" s="290"/>
      <c r="V92" s="290"/>
      <c r="W92" s="290"/>
      <c r="X92" s="290"/>
      <c r="Y92" s="290"/>
      <c r="Z92" s="290"/>
    </row>
    <row r="93" ht="12.75" customHeight="1">
      <c r="A93" s="290"/>
      <c r="B93" s="290"/>
      <c r="C93" s="290"/>
      <c r="D93" s="290"/>
      <c r="E93" s="290"/>
      <c r="F93" s="290"/>
      <c r="G93" s="290"/>
      <c r="H93" s="290"/>
      <c r="I93" s="290"/>
      <c r="J93" s="290"/>
      <c r="K93" s="290"/>
      <c r="L93" s="290"/>
      <c r="M93" s="290"/>
      <c r="N93" s="290"/>
      <c r="O93" s="290"/>
      <c r="P93" s="290"/>
      <c r="Q93" s="290"/>
      <c r="R93" s="290"/>
      <c r="S93" s="290"/>
      <c r="T93" s="290"/>
      <c r="U93" s="290"/>
      <c r="V93" s="290"/>
      <c r="W93" s="290"/>
      <c r="X93" s="290"/>
      <c r="Y93" s="290"/>
      <c r="Z93" s="290"/>
    </row>
    <row r="94" ht="12.75" customHeight="1">
      <c r="A94" s="290"/>
      <c r="B94" s="290"/>
      <c r="C94" s="290"/>
      <c r="D94" s="290"/>
      <c r="E94" s="290"/>
      <c r="F94" s="290"/>
      <c r="G94" s="290"/>
      <c r="H94" s="290"/>
      <c r="I94" s="290"/>
      <c r="J94" s="290"/>
      <c r="K94" s="290"/>
      <c r="L94" s="290"/>
      <c r="M94" s="290"/>
      <c r="N94" s="290"/>
      <c r="O94" s="290"/>
      <c r="P94" s="290"/>
      <c r="Q94" s="290"/>
      <c r="R94" s="290"/>
      <c r="S94" s="290"/>
      <c r="T94" s="290"/>
      <c r="U94" s="290"/>
      <c r="V94" s="290"/>
      <c r="W94" s="290"/>
      <c r="X94" s="290"/>
      <c r="Y94" s="290"/>
      <c r="Z94" s="290"/>
    </row>
    <row r="95" ht="12.75" customHeight="1">
      <c r="A95" s="290"/>
      <c r="B95" s="290"/>
      <c r="C95" s="290"/>
      <c r="D95" s="290"/>
      <c r="E95" s="290"/>
      <c r="F95" s="290"/>
      <c r="G95" s="290"/>
      <c r="H95" s="290"/>
      <c r="I95" s="290"/>
      <c r="J95" s="290"/>
      <c r="K95" s="290"/>
      <c r="L95" s="290"/>
      <c r="M95" s="290"/>
      <c r="N95" s="290"/>
      <c r="O95" s="290"/>
      <c r="P95" s="290"/>
      <c r="Q95" s="290"/>
      <c r="R95" s="290"/>
      <c r="S95" s="290"/>
      <c r="T95" s="290"/>
      <c r="U95" s="290"/>
      <c r="V95" s="290"/>
      <c r="W95" s="290"/>
      <c r="X95" s="290"/>
      <c r="Y95" s="290"/>
      <c r="Z95" s="290"/>
    </row>
    <row r="96" ht="12.75" customHeight="1">
      <c r="A96" s="290"/>
      <c r="B96" s="290"/>
      <c r="C96" s="290"/>
      <c r="D96" s="290"/>
      <c r="E96" s="290"/>
      <c r="F96" s="290"/>
      <c r="G96" s="290"/>
      <c r="H96" s="290"/>
      <c r="I96" s="290"/>
      <c r="J96" s="290"/>
      <c r="K96" s="290"/>
      <c r="L96" s="290"/>
      <c r="M96" s="290"/>
      <c r="N96" s="290"/>
      <c r="O96" s="290"/>
      <c r="P96" s="290"/>
      <c r="Q96" s="290"/>
      <c r="R96" s="290"/>
      <c r="S96" s="290"/>
      <c r="T96" s="290"/>
      <c r="U96" s="290"/>
      <c r="V96" s="290"/>
      <c r="W96" s="290"/>
      <c r="X96" s="290"/>
      <c r="Y96" s="290"/>
      <c r="Z96" s="290"/>
    </row>
    <row r="97" ht="12.75" customHeight="1">
      <c r="A97" s="290"/>
      <c r="B97" s="290"/>
      <c r="C97" s="290"/>
      <c r="D97" s="290"/>
      <c r="E97" s="290"/>
      <c r="F97" s="290"/>
      <c r="G97" s="290"/>
      <c r="H97" s="290"/>
      <c r="I97" s="290"/>
      <c r="J97" s="290"/>
      <c r="K97" s="290"/>
      <c r="L97" s="290"/>
      <c r="M97" s="290"/>
      <c r="N97" s="290"/>
      <c r="O97" s="290"/>
      <c r="P97" s="290"/>
      <c r="Q97" s="290"/>
      <c r="R97" s="290"/>
      <c r="S97" s="290"/>
      <c r="T97" s="290"/>
      <c r="U97" s="290"/>
      <c r="V97" s="290"/>
      <c r="W97" s="290"/>
      <c r="X97" s="290"/>
      <c r="Y97" s="290"/>
      <c r="Z97" s="290"/>
    </row>
    <row r="98" ht="12.75" customHeight="1">
      <c r="A98" s="290"/>
      <c r="B98" s="290"/>
      <c r="C98" s="290"/>
      <c r="D98" s="290"/>
      <c r="E98" s="290"/>
      <c r="F98" s="290"/>
      <c r="G98" s="290"/>
      <c r="H98" s="290"/>
      <c r="I98" s="290"/>
      <c r="J98" s="290"/>
      <c r="K98" s="290"/>
      <c r="L98" s="290"/>
      <c r="M98" s="290"/>
      <c r="N98" s="290"/>
      <c r="O98" s="290"/>
      <c r="P98" s="290"/>
      <c r="Q98" s="290"/>
      <c r="R98" s="290"/>
      <c r="S98" s="290"/>
      <c r="T98" s="290"/>
      <c r="U98" s="290"/>
      <c r="V98" s="290"/>
      <c r="W98" s="290"/>
      <c r="X98" s="290"/>
      <c r="Y98" s="290"/>
      <c r="Z98" s="290"/>
    </row>
    <row r="99" ht="12.75" customHeight="1">
      <c r="A99" s="290"/>
      <c r="B99" s="290"/>
      <c r="C99" s="290"/>
      <c r="D99" s="290"/>
      <c r="E99" s="290"/>
      <c r="F99" s="290"/>
      <c r="G99" s="290"/>
      <c r="H99" s="290"/>
      <c r="I99" s="290"/>
      <c r="J99" s="290"/>
      <c r="K99" s="290"/>
      <c r="L99" s="290"/>
      <c r="M99" s="290"/>
      <c r="N99" s="290"/>
      <c r="O99" s="290"/>
      <c r="P99" s="290"/>
      <c r="Q99" s="290"/>
      <c r="R99" s="290"/>
      <c r="S99" s="290"/>
      <c r="T99" s="290"/>
      <c r="U99" s="290"/>
      <c r="V99" s="290"/>
      <c r="W99" s="290"/>
      <c r="X99" s="290"/>
      <c r="Y99" s="290"/>
      <c r="Z99" s="290"/>
    </row>
    <row r="100" ht="12.75" customHeight="1">
      <c r="A100" s="290"/>
      <c r="B100" s="290"/>
      <c r="C100" s="290"/>
      <c r="D100" s="290"/>
      <c r="E100" s="290"/>
      <c r="F100" s="290"/>
      <c r="G100" s="290"/>
      <c r="H100" s="290"/>
      <c r="I100" s="290"/>
      <c r="J100" s="290"/>
      <c r="K100" s="290"/>
      <c r="L100" s="290"/>
      <c r="M100" s="290"/>
      <c r="N100" s="290"/>
      <c r="O100" s="290"/>
      <c r="P100" s="290"/>
      <c r="Q100" s="290"/>
      <c r="R100" s="290"/>
      <c r="S100" s="290"/>
      <c r="T100" s="290"/>
      <c r="U100" s="290"/>
      <c r="V100" s="290"/>
      <c r="W100" s="290"/>
      <c r="X100" s="290"/>
      <c r="Y100" s="290"/>
      <c r="Z100" s="290"/>
    </row>
    <row r="101" ht="12.75" customHeight="1">
      <c r="A101" s="290"/>
      <c r="B101" s="290"/>
      <c r="C101" s="290"/>
      <c r="D101" s="290"/>
      <c r="E101" s="290"/>
      <c r="F101" s="290"/>
      <c r="G101" s="290"/>
      <c r="H101" s="290"/>
      <c r="I101" s="290"/>
      <c r="J101" s="290"/>
      <c r="K101" s="290"/>
      <c r="L101" s="290"/>
      <c r="M101" s="290"/>
      <c r="N101" s="290"/>
      <c r="O101" s="290"/>
      <c r="P101" s="290"/>
      <c r="Q101" s="290"/>
      <c r="R101" s="290"/>
      <c r="S101" s="290"/>
      <c r="T101" s="290"/>
      <c r="U101" s="290"/>
      <c r="V101" s="290"/>
      <c r="W101" s="290"/>
      <c r="X101" s="290"/>
      <c r="Y101" s="290"/>
      <c r="Z101" s="290"/>
    </row>
    <row r="102" ht="12.75" customHeight="1">
      <c r="A102" s="290"/>
      <c r="B102" s="290"/>
      <c r="C102" s="290"/>
      <c r="D102" s="290"/>
      <c r="E102" s="290"/>
      <c r="F102" s="290"/>
      <c r="G102" s="290"/>
      <c r="H102" s="290"/>
      <c r="I102" s="290"/>
      <c r="J102" s="290"/>
      <c r="K102" s="290"/>
      <c r="L102" s="290"/>
      <c r="M102" s="290"/>
      <c r="N102" s="290"/>
      <c r="O102" s="290"/>
      <c r="P102" s="290"/>
      <c r="Q102" s="290"/>
      <c r="R102" s="290"/>
      <c r="S102" s="290"/>
      <c r="T102" s="290"/>
      <c r="U102" s="290"/>
      <c r="V102" s="290"/>
      <c r="W102" s="290"/>
      <c r="X102" s="290"/>
      <c r="Y102" s="290"/>
      <c r="Z102" s="290"/>
    </row>
    <row r="103" ht="12.75" customHeight="1">
      <c r="A103" s="290"/>
      <c r="B103" s="290"/>
      <c r="C103" s="290"/>
      <c r="D103" s="290"/>
      <c r="E103" s="290"/>
      <c r="F103" s="290"/>
      <c r="G103" s="290"/>
      <c r="H103" s="290"/>
      <c r="I103" s="290"/>
      <c r="J103" s="290"/>
      <c r="K103" s="290"/>
      <c r="L103" s="290"/>
      <c r="M103" s="290"/>
      <c r="N103" s="290"/>
      <c r="O103" s="290"/>
      <c r="P103" s="290"/>
      <c r="Q103" s="290"/>
      <c r="R103" s="290"/>
      <c r="S103" s="290"/>
      <c r="T103" s="290"/>
      <c r="U103" s="290"/>
      <c r="V103" s="290"/>
      <c r="W103" s="290"/>
      <c r="X103" s="290"/>
      <c r="Y103" s="290"/>
      <c r="Z103" s="290"/>
    </row>
    <row r="104" ht="12.75" customHeight="1">
      <c r="A104" s="290"/>
      <c r="B104" s="290"/>
      <c r="C104" s="290"/>
      <c r="D104" s="290"/>
      <c r="E104" s="290"/>
      <c r="F104" s="290"/>
      <c r="G104" s="290"/>
      <c r="H104" s="290"/>
      <c r="I104" s="290"/>
      <c r="J104" s="290"/>
      <c r="K104" s="290"/>
      <c r="L104" s="290"/>
      <c r="M104" s="290"/>
      <c r="N104" s="290"/>
      <c r="O104" s="290"/>
      <c r="P104" s="290"/>
      <c r="Q104" s="290"/>
      <c r="R104" s="290"/>
      <c r="S104" s="290"/>
      <c r="T104" s="290"/>
      <c r="U104" s="290"/>
      <c r="V104" s="290"/>
      <c r="W104" s="290"/>
      <c r="X104" s="290"/>
      <c r="Y104" s="290"/>
      <c r="Z104" s="290"/>
    </row>
    <row r="105" ht="12.75" customHeight="1">
      <c r="A105" s="290"/>
      <c r="B105" s="290"/>
      <c r="C105" s="290"/>
      <c r="D105" s="290"/>
      <c r="E105" s="290"/>
      <c r="F105" s="290"/>
      <c r="G105" s="290"/>
      <c r="H105" s="290"/>
      <c r="I105" s="290"/>
      <c r="J105" s="290"/>
      <c r="K105" s="290"/>
      <c r="L105" s="290"/>
      <c r="M105" s="290"/>
      <c r="N105" s="290"/>
      <c r="O105" s="290"/>
      <c r="P105" s="290"/>
      <c r="Q105" s="290"/>
      <c r="R105" s="290"/>
      <c r="S105" s="290"/>
      <c r="T105" s="290"/>
      <c r="U105" s="290"/>
      <c r="V105" s="290"/>
      <c r="W105" s="290"/>
      <c r="X105" s="290"/>
      <c r="Y105" s="290"/>
      <c r="Z105" s="290"/>
    </row>
    <row r="106" ht="12.75" customHeight="1">
      <c r="A106" s="290"/>
      <c r="B106" s="290"/>
      <c r="C106" s="290"/>
      <c r="D106" s="290"/>
      <c r="E106" s="290"/>
      <c r="F106" s="290"/>
      <c r="G106" s="290"/>
      <c r="H106" s="290"/>
      <c r="I106" s="290"/>
      <c r="J106" s="290"/>
      <c r="K106" s="290"/>
      <c r="L106" s="290"/>
      <c r="M106" s="290"/>
      <c r="N106" s="290"/>
      <c r="O106" s="290"/>
      <c r="P106" s="290"/>
      <c r="Q106" s="290"/>
      <c r="R106" s="290"/>
      <c r="S106" s="290"/>
      <c r="T106" s="290"/>
      <c r="U106" s="290"/>
      <c r="V106" s="290"/>
      <c r="W106" s="290"/>
      <c r="X106" s="290"/>
      <c r="Y106" s="290"/>
      <c r="Z106" s="290"/>
    </row>
    <row r="107" ht="12.75" customHeight="1">
      <c r="A107" s="290"/>
      <c r="B107" s="290"/>
      <c r="C107" s="290"/>
      <c r="D107" s="290"/>
      <c r="E107" s="290"/>
      <c r="F107" s="290"/>
      <c r="G107" s="290"/>
      <c r="H107" s="290"/>
      <c r="I107" s="290"/>
      <c r="J107" s="290"/>
      <c r="K107" s="290"/>
      <c r="L107" s="290"/>
      <c r="M107" s="290"/>
      <c r="N107" s="290"/>
      <c r="O107" s="290"/>
      <c r="P107" s="290"/>
      <c r="Q107" s="290"/>
      <c r="R107" s="290"/>
      <c r="S107" s="290"/>
      <c r="T107" s="290"/>
      <c r="U107" s="290"/>
      <c r="V107" s="290"/>
      <c r="W107" s="290"/>
      <c r="X107" s="290"/>
      <c r="Y107" s="290"/>
      <c r="Z107" s="290"/>
    </row>
    <row r="108" ht="12.75" customHeight="1">
      <c r="A108" s="290"/>
      <c r="B108" s="290"/>
      <c r="C108" s="290"/>
      <c r="D108" s="290"/>
      <c r="E108" s="290"/>
      <c r="F108" s="290"/>
      <c r="G108" s="290"/>
      <c r="H108" s="290"/>
      <c r="I108" s="290"/>
      <c r="J108" s="290"/>
      <c r="K108" s="290"/>
      <c r="L108" s="290"/>
      <c r="M108" s="290"/>
      <c r="N108" s="290"/>
      <c r="O108" s="290"/>
      <c r="P108" s="290"/>
      <c r="Q108" s="290"/>
      <c r="R108" s="290"/>
      <c r="S108" s="290"/>
      <c r="T108" s="290"/>
      <c r="U108" s="290"/>
      <c r="V108" s="290"/>
      <c r="W108" s="290"/>
      <c r="X108" s="290"/>
      <c r="Y108" s="290"/>
      <c r="Z108" s="290"/>
    </row>
    <row r="109" ht="12.75" customHeight="1">
      <c r="A109" s="290"/>
      <c r="B109" s="290"/>
      <c r="C109" s="290"/>
      <c r="D109" s="290"/>
      <c r="E109" s="290"/>
      <c r="F109" s="290"/>
      <c r="G109" s="290"/>
      <c r="H109" s="290"/>
      <c r="I109" s="290"/>
      <c r="J109" s="290"/>
      <c r="K109" s="290"/>
      <c r="L109" s="290"/>
      <c r="M109" s="290"/>
      <c r="N109" s="290"/>
      <c r="O109" s="290"/>
      <c r="P109" s="290"/>
      <c r="Q109" s="290"/>
      <c r="R109" s="290"/>
      <c r="S109" s="290"/>
      <c r="T109" s="290"/>
      <c r="U109" s="290"/>
      <c r="V109" s="290"/>
      <c r="W109" s="290"/>
      <c r="X109" s="290"/>
      <c r="Y109" s="290"/>
      <c r="Z109" s="290"/>
    </row>
    <row r="110" ht="12.75" customHeight="1">
      <c r="A110" s="290"/>
      <c r="B110" s="290"/>
      <c r="C110" s="290"/>
      <c r="D110" s="290"/>
      <c r="E110" s="290"/>
      <c r="F110" s="290"/>
      <c r="G110" s="290"/>
      <c r="H110" s="290"/>
      <c r="I110" s="290"/>
      <c r="J110" s="290"/>
      <c r="K110" s="290"/>
      <c r="L110" s="290"/>
      <c r="M110" s="290"/>
      <c r="N110" s="290"/>
      <c r="O110" s="290"/>
      <c r="P110" s="290"/>
      <c r="Q110" s="290"/>
      <c r="R110" s="290"/>
      <c r="S110" s="290"/>
      <c r="T110" s="290"/>
      <c r="U110" s="290"/>
      <c r="V110" s="290"/>
      <c r="W110" s="290"/>
      <c r="X110" s="290"/>
      <c r="Y110" s="290"/>
      <c r="Z110" s="290"/>
    </row>
    <row r="111" ht="12.75" customHeight="1">
      <c r="A111" s="290"/>
      <c r="B111" s="290"/>
      <c r="C111" s="290"/>
      <c r="D111" s="290"/>
      <c r="E111" s="290"/>
      <c r="F111" s="290"/>
      <c r="G111" s="290"/>
      <c r="H111" s="290"/>
      <c r="I111" s="290"/>
      <c r="J111" s="290"/>
      <c r="K111" s="290"/>
      <c r="L111" s="290"/>
      <c r="M111" s="290"/>
      <c r="N111" s="290"/>
      <c r="O111" s="290"/>
      <c r="P111" s="290"/>
      <c r="Q111" s="290"/>
      <c r="R111" s="290"/>
      <c r="S111" s="290"/>
      <c r="T111" s="290"/>
      <c r="U111" s="290"/>
      <c r="V111" s="290"/>
      <c r="W111" s="290"/>
      <c r="X111" s="290"/>
      <c r="Y111" s="290"/>
      <c r="Z111" s="290"/>
    </row>
    <row r="112" ht="12.75" customHeight="1">
      <c r="A112" s="290"/>
      <c r="B112" s="290"/>
      <c r="C112" s="290"/>
      <c r="D112" s="290"/>
      <c r="E112" s="290"/>
      <c r="F112" s="290"/>
      <c r="G112" s="290"/>
      <c r="H112" s="290"/>
      <c r="I112" s="290"/>
      <c r="J112" s="290"/>
      <c r="K112" s="290"/>
      <c r="L112" s="290"/>
      <c r="M112" s="290"/>
      <c r="N112" s="290"/>
      <c r="O112" s="290"/>
      <c r="P112" s="290"/>
      <c r="Q112" s="290"/>
      <c r="R112" s="290"/>
      <c r="S112" s="290"/>
      <c r="T112" s="290"/>
      <c r="U112" s="290"/>
      <c r="V112" s="290"/>
      <c r="W112" s="290"/>
      <c r="X112" s="290"/>
      <c r="Y112" s="290"/>
      <c r="Z112" s="290"/>
    </row>
    <row r="113" ht="12.75" customHeight="1">
      <c r="A113" s="290"/>
      <c r="B113" s="290"/>
      <c r="C113" s="290"/>
      <c r="D113" s="290"/>
      <c r="E113" s="290"/>
      <c r="F113" s="290"/>
      <c r="G113" s="290"/>
      <c r="H113" s="290"/>
      <c r="I113" s="290"/>
      <c r="J113" s="290"/>
      <c r="K113" s="290"/>
      <c r="L113" s="290"/>
      <c r="M113" s="290"/>
      <c r="N113" s="290"/>
      <c r="O113" s="290"/>
      <c r="P113" s="290"/>
      <c r="Q113" s="290"/>
      <c r="R113" s="290"/>
      <c r="S113" s="290"/>
      <c r="T113" s="290"/>
      <c r="U113" s="290"/>
      <c r="V113" s="290"/>
      <c r="W113" s="290"/>
      <c r="X113" s="290"/>
      <c r="Y113" s="290"/>
      <c r="Z113" s="290"/>
    </row>
    <row r="114" ht="12.75" customHeight="1">
      <c r="A114" s="290"/>
      <c r="B114" s="290"/>
      <c r="C114" s="290"/>
      <c r="D114" s="290"/>
      <c r="E114" s="290"/>
      <c r="F114" s="290"/>
      <c r="G114" s="290"/>
      <c r="H114" s="290"/>
      <c r="I114" s="290"/>
      <c r="J114" s="290"/>
      <c r="K114" s="290"/>
      <c r="L114" s="290"/>
      <c r="M114" s="290"/>
      <c r="N114" s="290"/>
      <c r="O114" s="290"/>
      <c r="P114" s="290"/>
      <c r="Q114" s="290"/>
      <c r="R114" s="290"/>
      <c r="S114" s="290"/>
      <c r="T114" s="290"/>
      <c r="U114" s="290"/>
      <c r="V114" s="290"/>
      <c r="W114" s="290"/>
      <c r="X114" s="290"/>
      <c r="Y114" s="290"/>
      <c r="Z114" s="290"/>
    </row>
    <row r="115" ht="12.75" customHeight="1">
      <c r="A115" s="290"/>
      <c r="B115" s="290"/>
      <c r="C115" s="290"/>
      <c r="D115" s="290"/>
      <c r="E115" s="290"/>
      <c r="F115" s="290"/>
      <c r="G115" s="290"/>
      <c r="H115" s="290"/>
      <c r="I115" s="290"/>
      <c r="J115" s="290"/>
      <c r="K115" s="290"/>
      <c r="L115" s="290"/>
      <c r="M115" s="290"/>
      <c r="N115" s="290"/>
      <c r="O115" s="290"/>
      <c r="P115" s="290"/>
      <c r="Q115" s="290"/>
      <c r="R115" s="290"/>
      <c r="S115" s="290"/>
      <c r="T115" s="290"/>
      <c r="U115" s="290"/>
      <c r="V115" s="290"/>
      <c r="W115" s="290"/>
      <c r="X115" s="290"/>
      <c r="Y115" s="290"/>
      <c r="Z115" s="290"/>
    </row>
    <row r="116" ht="12.75" customHeight="1">
      <c r="A116" s="290"/>
      <c r="B116" s="290"/>
      <c r="C116" s="290"/>
      <c r="D116" s="290"/>
      <c r="E116" s="290"/>
      <c r="F116" s="290"/>
      <c r="G116" s="290"/>
      <c r="H116" s="290"/>
      <c r="I116" s="290"/>
      <c r="J116" s="290"/>
      <c r="K116" s="290"/>
      <c r="L116" s="290"/>
      <c r="M116" s="290"/>
      <c r="N116" s="290"/>
      <c r="O116" s="290"/>
      <c r="P116" s="290"/>
      <c r="Q116" s="290"/>
      <c r="R116" s="290"/>
      <c r="S116" s="290"/>
      <c r="T116" s="290"/>
      <c r="U116" s="290"/>
      <c r="V116" s="290"/>
      <c r="W116" s="290"/>
      <c r="X116" s="290"/>
      <c r="Y116" s="290"/>
      <c r="Z116" s="290"/>
    </row>
    <row r="117" ht="12.75" customHeight="1">
      <c r="A117" s="290"/>
      <c r="B117" s="290"/>
      <c r="C117" s="290"/>
      <c r="D117" s="290"/>
      <c r="E117" s="290"/>
      <c r="F117" s="290"/>
      <c r="G117" s="290"/>
      <c r="H117" s="290"/>
      <c r="I117" s="290"/>
      <c r="J117" s="290"/>
      <c r="K117" s="290"/>
      <c r="L117" s="290"/>
      <c r="M117" s="290"/>
      <c r="N117" s="290"/>
      <c r="O117" s="290"/>
      <c r="P117" s="290"/>
      <c r="Q117" s="290"/>
      <c r="R117" s="290"/>
      <c r="S117" s="290"/>
      <c r="T117" s="290"/>
      <c r="U117" s="290"/>
      <c r="V117" s="290"/>
      <c r="W117" s="290"/>
      <c r="X117" s="290"/>
      <c r="Y117" s="290"/>
      <c r="Z117" s="290"/>
    </row>
    <row r="118" ht="12.75" customHeight="1">
      <c r="A118" s="290"/>
      <c r="B118" s="290"/>
      <c r="C118" s="290"/>
      <c r="D118" s="290"/>
      <c r="E118" s="290"/>
      <c r="F118" s="290"/>
      <c r="G118" s="290"/>
      <c r="H118" s="290"/>
      <c r="I118" s="290"/>
      <c r="J118" s="290"/>
      <c r="K118" s="290"/>
      <c r="L118" s="290"/>
      <c r="M118" s="290"/>
      <c r="N118" s="290"/>
      <c r="O118" s="290"/>
      <c r="P118" s="290"/>
      <c r="Q118" s="290"/>
      <c r="R118" s="290"/>
      <c r="S118" s="290"/>
      <c r="T118" s="290"/>
      <c r="U118" s="290"/>
      <c r="V118" s="290"/>
      <c r="W118" s="290"/>
      <c r="X118" s="290"/>
      <c r="Y118" s="290"/>
      <c r="Z118" s="290"/>
    </row>
    <row r="119" ht="12.75" customHeight="1">
      <c r="A119" s="290"/>
      <c r="B119" s="290"/>
      <c r="C119" s="290"/>
      <c r="D119" s="290"/>
      <c r="E119" s="290"/>
      <c r="F119" s="290"/>
      <c r="G119" s="290"/>
      <c r="H119" s="290"/>
      <c r="I119" s="290"/>
      <c r="J119" s="290"/>
      <c r="K119" s="290"/>
      <c r="L119" s="290"/>
      <c r="M119" s="290"/>
      <c r="N119" s="290"/>
      <c r="O119" s="290"/>
      <c r="P119" s="290"/>
      <c r="Q119" s="290"/>
      <c r="R119" s="290"/>
      <c r="S119" s="290"/>
      <c r="T119" s="290"/>
      <c r="U119" s="290"/>
      <c r="V119" s="290"/>
      <c r="W119" s="290"/>
      <c r="X119" s="290"/>
      <c r="Y119" s="290"/>
      <c r="Z119" s="290"/>
    </row>
    <row r="120" ht="12.75" customHeight="1">
      <c r="A120" s="290"/>
      <c r="B120" s="290"/>
      <c r="C120" s="290"/>
      <c r="D120" s="290"/>
      <c r="E120" s="290"/>
      <c r="F120" s="290"/>
      <c r="G120" s="290"/>
      <c r="H120" s="290"/>
      <c r="I120" s="290"/>
      <c r="J120" s="290"/>
      <c r="K120" s="290"/>
      <c r="L120" s="290"/>
      <c r="M120" s="290"/>
      <c r="N120" s="290"/>
      <c r="O120" s="290"/>
      <c r="P120" s="290"/>
      <c r="Q120" s="290"/>
      <c r="R120" s="290"/>
      <c r="S120" s="290"/>
      <c r="T120" s="290"/>
      <c r="U120" s="290"/>
      <c r="V120" s="290"/>
      <c r="W120" s="290"/>
      <c r="X120" s="290"/>
      <c r="Y120" s="290"/>
      <c r="Z120" s="290"/>
    </row>
    <row r="121" ht="12.75" customHeight="1">
      <c r="A121" s="290"/>
      <c r="B121" s="290"/>
      <c r="C121" s="290"/>
      <c r="D121" s="290"/>
      <c r="E121" s="290"/>
      <c r="F121" s="290"/>
      <c r="G121" s="290"/>
      <c r="H121" s="290"/>
      <c r="I121" s="290"/>
      <c r="J121" s="290"/>
      <c r="K121" s="290"/>
      <c r="L121" s="290"/>
      <c r="M121" s="290"/>
      <c r="N121" s="290"/>
      <c r="O121" s="290"/>
      <c r="P121" s="290"/>
      <c r="Q121" s="290"/>
      <c r="R121" s="290"/>
      <c r="S121" s="290"/>
      <c r="T121" s="290"/>
      <c r="U121" s="290"/>
      <c r="V121" s="290"/>
      <c r="W121" s="290"/>
      <c r="X121" s="290"/>
      <c r="Y121" s="290"/>
      <c r="Z121" s="290"/>
    </row>
    <row r="122" ht="12.75" customHeight="1">
      <c r="A122" s="290"/>
      <c r="B122" s="290"/>
      <c r="C122" s="290"/>
      <c r="D122" s="290"/>
      <c r="E122" s="290"/>
      <c r="F122" s="290"/>
      <c r="G122" s="290"/>
      <c r="H122" s="290"/>
      <c r="I122" s="290"/>
      <c r="J122" s="290"/>
      <c r="K122" s="290"/>
      <c r="L122" s="290"/>
      <c r="M122" s="290"/>
      <c r="N122" s="290"/>
      <c r="O122" s="290"/>
      <c r="P122" s="290"/>
      <c r="Q122" s="290"/>
      <c r="R122" s="290"/>
      <c r="S122" s="290"/>
      <c r="T122" s="290"/>
      <c r="U122" s="290"/>
      <c r="V122" s="290"/>
      <c r="W122" s="290"/>
      <c r="X122" s="290"/>
      <c r="Y122" s="290"/>
      <c r="Z122" s="290"/>
    </row>
    <row r="123" ht="12.75" customHeight="1">
      <c r="A123" s="290"/>
      <c r="B123" s="290"/>
      <c r="C123" s="290"/>
      <c r="D123" s="290"/>
      <c r="E123" s="290"/>
      <c r="F123" s="290"/>
      <c r="G123" s="290"/>
      <c r="H123" s="290"/>
      <c r="I123" s="290"/>
      <c r="J123" s="290"/>
      <c r="K123" s="290"/>
      <c r="L123" s="290"/>
      <c r="M123" s="290"/>
      <c r="N123" s="290"/>
      <c r="O123" s="290"/>
      <c r="P123" s="290"/>
      <c r="Q123" s="290"/>
      <c r="R123" s="290"/>
      <c r="S123" s="290"/>
      <c r="T123" s="290"/>
      <c r="U123" s="290"/>
      <c r="V123" s="290"/>
      <c r="W123" s="290"/>
      <c r="X123" s="290"/>
      <c r="Y123" s="290"/>
      <c r="Z123" s="290"/>
    </row>
    <row r="124" ht="12.75" customHeight="1">
      <c r="A124" s="290"/>
      <c r="B124" s="290"/>
      <c r="C124" s="290"/>
      <c r="D124" s="290"/>
      <c r="E124" s="290"/>
      <c r="F124" s="290"/>
      <c r="G124" s="290"/>
      <c r="H124" s="290"/>
      <c r="I124" s="290"/>
      <c r="J124" s="290"/>
      <c r="K124" s="290"/>
      <c r="L124" s="290"/>
      <c r="M124" s="290"/>
      <c r="N124" s="290"/>
      <c r="O124" s="290"/>
      <c r="P124" s="290"/>
      <c r="Q124" s="290"/>
      <c r="R124" s="290"/>
      <c r="S124" s="290"/>
      <c r="T124" s="290"/>
      <c r="U124" s="290"/>
      <c r="V124" s="290"/>
      <c r="W124" s="290"/>
      <c r="X124" s="290"/>
      <c r="Y124" s="290"/>
      <c r="Z124" s="290"/>
    </row>
    <row r="125" ht="12.75" customHeight="1">
      <c r="A125" s="290"/>
      <c r="B125" s="290"/>
      <c r="C125" s="290"/>
      <c r="D125" s="290"/>
      <c r="E125" s="290"/>
      <c r="F125" s="290"/>
      <c r="G125" s="290"/>
      <c r="H125" s="290"/>
      <c r="I125" s="290"/>
      <c r="J125" s="290"/>
      <c r="K125" s="290"/>
      <c r="L125" s="290"/>
      <c r="M125" s="290"/>
      <c r="N125" s="290"/>
      <c r="O125" s="290"/>
      <c r="P125" s="290"/>
      <c r="Q125" s="290"/>
      <c r="R125" s="290"/>
      <c r="S125" s="290"/>
      <c r="T125" s="290"/>
      <c r="U125" s="290"/>
      <c r="V125" s="290"/>
      <c r="W125" s="290"/>
      <c r="X125" s="290"/>
      <c r="Y125" s="290"/>
      <c r="Z125" s="290"/>
    </row>
    <row r="126" ht="12.75" customHeight="1">
      <c r="A126" s="290"/>
      <c r="B126" s="290"/>
      <c r="C126" s="290"/>
      <c r="D126" s="290"/>
      <c r="E126" s="290"/>
      <c r="F126" s="290"/>
      <c r="G126" s="290"/>
      <c r="H126" s="290"/>
      <c r="I126" s="290"/>
      <c r="J126" s="290"/>
      <c r="K126" s="290"/>
      <c r="L126" s="290"/>
      <c r="M126" s="290"/>
      <c r="N126" s="290"/>
      <c r="O126" s="290"/>
      <c r="P126" s="290"/>
      <c r="Q126" s="290"/>
      <c r="R126" s="290"/>
      <c r="S126" s="290"/>
      <c r="T126" s="290"/>
      <c r="U126" s="290"/>
      <c r="V126" s="290"/>
      <c r="W126" s="290"/>
      <c r="X126" s="290"/>
      <c r="Y126" s="290"/>
      <c r="Z126" s="290"/>
    </row>
    <row r="127" ht="12.75" customHeight="1">
      <c r="A127" s="290"/>
      <c r="B127" s="290"/>
      <c r="C127" s="290"/>
      <c r="D127" s="290"/>
      <c r="E127" s="290"/>
      <c r="F127" s="290"/>
      <c r="G127" s="290"/>
      <c r="H127" s="290"/>
      <c r="I127" s="290"/>
      <c r="J127" s="290"/>
      <c r="K127" s="290"/>
      <c r="L127" s="290"/>
      <c r="M127" s="290"/>
      <c r="N127" s="290"/>
      <c r="O127" s="290"/>
      <c r="P127" s="290"/>
      <c r="Q127" s="290"/>
      <c r="R127" s="290"/>
      <c r="S127" s="290"/>
      <c r="T127" s="290"/>
      <c r="U127" s="290"/>
      <c r="V127" s="290"/>
      <c r="W127" s="290"/>
      <c r="X127" s="290"/>
      <c r="Y127" s="290"/>
      <c r="Z127" s="290"/>
    </row>
    <row r="128" ht="12.75" customHeight="1">
      <c r="A128" s="290"/>
      <c r="B128" s="290"/>
      <c r="C128" s="290"/>
      <c r="D128" s="290"/>
      <c r="E128" s="290"/>
      <c r="F128" s="290"/>
      <c r="G128" s="290"/>
      <c r="H128" s="290"/>
      <c r="I128" s="290"/>
      <c r="J128" s="290"/>
      <c r="K128" s="290"/>
      <c r="L128" s="290"/>
      <c r="M128" s="290"/>
      <c r="N128" s="290"/>
      <c r="O128" s="290"/>
      <c r="P128" s="290"/>
      <c r="Q128" s="290"/>
      <c r="R128" s="290"/>
      <c r="S128" s="290"/>
      <c r="T128" s="290"/>
      <c r="U128" s="290"/>
      <c r="V128" s="290"/>
      <c r="W128" s="290"/>
      <c r="X128" s="290"/>
      <c r="Y128" s="290"/>
      <c r="Z128" s="290"/>
    </row>
    <row r="129" ht="12.75" customHeight="1">
      <c r="A129" s="290"/>
      <c r="B129" s="290"/>
      <c r="C129" s="290"/>
      <c r="D129" s="290"/>
      <c r="E129" s="290"/>
      <c r="F129" s="290"/>
      <c r="G129" s="290"/>
      <c r="H129" s="290"/>
      <c r="I129" s="290"/>
      <c r="J129" s="290"/>
      <c r="K129" s="290"/>
      <c r="L129" s="290"/>
      <c r="M129" s="290"/>
      <c r="N129" s="290"/>
      <c r="O129" s="290"/>
      <c r="P129" s="290"/>
      <c r="Q129" s="290"/>
      <c r="R129" s="290"/>
      <c r="S129" s="290"/>
      <c r="T129" s="290"/>
      <c r="U129" s="290"/>
      <c r="V129" s="290"/>
      <c r="W129" s="290"/>
      <c r="X129" s="290"/>
      <c r="Y129" s="290"/>
      <c r="Z129" s="290"/>
    </row>
    <row r="130" ht="12.75" customHeight="1">
      <c r="A130" s="290"/>
      <c r="B130" s="290"/>
      <c r="C130" s="290"/>
      <c r="D130" s="290"/>
      <c r="E130" s="290"/>
      <c r="F130" s="290"/>
      <c r="G130" s="290"/>
      <c r="H130" s="290"/>
      <c r="I130" s="290"/>
      <c r="J130" s="290"/>
      <c r="K130" s="290"/>
      <c r="L130" s="290"/>
      <c r="M130" s="290"/>
      <c r="N130" s="290"/>
      <c r="O130" s="290"/>
      <c r="P130" s="290"/>
      <c r="Q130" s="290"/>
      <c r="R130" s="290"/>
      <c r="S130" s="290"/>
      <c r="T130" s="290"/>
      <c r="U130" s="290"/>
      <c r="V130" s="290"/>
      <c r="W130" s="290"/>
      <c r="X130" s="290"/>
      <c r="Y130" s="290"/>
      <c r="Z130" s="290"/>
    </row>
    <row r="131" ht="12.75" customHeight="1">
      <c r="A131" s="290"/>
      <c r="B131" s="290"/>
      <c r="C131" s="290"/>
      <c r="D131" s="290"/>
      <c r="E131" s="290"/>
      <c r="F131" s="290"/>
      <c r="G131" s="290"/>
      <c r="H131" s="290"/>
      <c r="I131" s="290"/>
      <c r="J131" s="290"/>
      <c r="K131" s="290"/>
      <c r="L131" s="290"/>
      <c r="M131" s="290"/>
      <c r="N131" s="290"/>
      <c r="O131" s="290"/>
      <c r="P131" s="290"/>
      <c r="Q131" s="290"/>
      <c r="R131" s="290"/>
      <c r="S131" s="290"/>
      <c r="T131" s="290"/>
      <c r="U131" s="290"/>
      <c r="V131" s="290"/>
      <c r="W131" s="290"/>
      <c r="X131" s="290"/>
      <c r="Y131" s="290"/>
      <c r="Z131" s="290"/>
    </row>
    <row r="132" ht="12.75" customHeight="1">
      <c r="A132" s="290"/>
      <c r="B132" s="290"/>
      <c r="C132" s="290"/>
      <c r="D132" s="290"/>
      <c r="E132" s="290"/>
      <c r="F132" s="290"/>
      <c r="G132" s="290"/>
      <c r="H132" s="290"/>
      <c r="I132" s="290"/>
      <c r="J132" s="290"/>
      <c r="K132" s="290"/>
      <c r="L132" s="290"/>
      <c r="M132" s="290"/>
      <c r="N132" s="290"/>
      <c r="O132" s="290"/>
      <c r="P132" s="290"/>
      <c r="Q132" s="290"/>
      <c r="R132" s="290"/>
      <c r="S132" s="290"/>
      <c r="T132" s="290"/>
      <c r="U132" s="290"/>
      <c r="V132" s="290"/>
      <c r="W132" s="290"/>
      <c r="X132" s="290"/>
      <c r="Y132" s="290"/>
      <c r="Z132" s="290"/>
    </row>
    <row r="133" ht="12.75" customHeight="1">
      <c r="A133" s="290"/>
      <c r="B133" s="290"/>
      <c r="C133" s="290"/>
      <c r="D133" s="290"/>
      <c r="E133" s="290"/>
      <c r="F133" s="290"/>
      <c r="G133" s="290"/>
      <c r="H133" s="290"/>
      <c r="I133" s="290"/>
      <c r="J133" s="290"/>
      <c r="K133" s="290"/>
      <c r="L133" s="290"/>
      <c r="M133" s="290"/>
      <c r="N133" s="290"/>
      <c r="O133" s="290"/>
      <c r="P133" s="290"/>
      <c r="Q133" s="290"/>
      <c r="R133" s="290"/>
      <c r="S133" s="290"/>
      <c r="T133" s="290"/>
      <c r="U133" s="290"/>
      <c r="V133" s="290"/>
      <c r="W133" s="290"/>
      <c r="X133" s="290"/>
      <c r="Y133" s="290"/>
      <c r="Z133" s="290"/>
    </row>
    <row r="134" ht="12.75" customHeight="1">
      <c r="A134" s="290"/>
      <c r="B134" s="290"/>
      <c r="C134" s="290"/>
      <c r="D134" s="290"/>
      <c r="E134" s="290"/>
      <c r="F134" s="290"/>
      <c r="G134" s="290"/>
      <c r="H134" s="290"/>
      <c r="I134" s="290"/>
      <c r="J134" s="290"/>
      <c r="K134" s="290"/>
      <c r="L134" s="290"/>
      <c r="M134" s="290"/>
      <c r="N134" s="290"/>
      <c r="O134" s="290"/>
      <c r="P134" s="290"/>
      <c r="Q134" s="290"/>
      <c r="R134" s="290"/>
      <c r="S134" s="290"/>
      <c r="T134" s="290"/>
      <c r="U134" s="290"/>
      <c r="V134" s="290"/>
      <c r="W134" s="290"/>
      <c r="X134" s="290"/>
      <c r="Y134" s="290"/>
      <c r="Z134" s="290"/>
    </row>
    <row r="135" ht="12.75" customHeight="1">
      <c r="A135" s="290"/>
      <c r="B135" s="290"/>
      <c r="C135" s="290"/>
      <c r="D135" s="290"/>
      <c r="E135" s="290"/>
      <c r="F135" s="290"/>
      <c r="G135" s="290"/>
      <c r="H135" s="290"/>
      <c r="I135" s="290"/>
      <c r="J135" s="290"/>
      <c r="K135" s="290"/>
      <c r="L135" s="290"/>
      <c r="M135" s="290"/>
      <c r="N135" s="290"/>
      <c r="O135" s="290"/>
      <c r="P135" s="290"/>
      <c r="Q135" s="290"/>
      <c r="R135" s="290"/>
      <c r="S135" s="290"/>
      <c r="T135" s="290"/>
      <c r="U135" s="290"/>
      <c r="V135" s="290"/>
      <c r="W135" s="290"/>
      <c r="X135" s="290"/>
      <c r="Y135" s="290"/>
      <c r="Z135" s="290"/>
    </row>
    <row r="136" ht="12.75" customHeight="1">
      <c r="A136" s="290"/>
      <c r="B136" s="290"/>
      <c r="C136" s="290"/>
      <c r="D136" s="290"/>
      <c r="E136" s="290"/>
      <c r="F136" s="290"/>
      <c r="G136" s="290"/>
      <c r="H136" s="290"/>
      <c r="I136" s="290"/>
      <c r="J136" s="290"/>
      <c r="K136" s="290"/>
      <c r="L136" s="290"/>
      <c r="M136" s="290"/>
      <c r="N136" s="290"/>
      <c r="O136" s="290"/>
      <c r="P136" s="290"/>
      <c r="Q136" s="290"/>
      <c r="R136" s="290"/>
      <c r="S136" s="290"/>
      <c r="T136" s="290"/>
      <c r="U136" s="290"/>
      <c r="V136" s="290"/>
      <c r="W136" s="290"/>
      <c r="X136" s="290"/>
      <c r="Y136" s="290"/>
      <c r="Z136" s="290"/>
    </row>
    <row r="137" ht="12.75" customHeight="1">
      <c r="A137" s="290"/>
      <c r="B137" s="290"/>
      <c r="C137" s="290"/>
      <c r="D137" s="290"/>
      <c r="E137" s="290"/>
      <c r="F137" s="290"/>
      <c r="G137" s="290"/>
      <c r="H137" s="290"/>
      <c r="I137" s="290"/>
      <c r="J137" s="290"/>
      <c r="K137" s="290"/>
      <c r="L137" s="290"/>
      <c r="M137" s="290"/>
      <c r="N137" s="290"/>
      <c r="O137" s="290"/>
      <c r="P137" s="290"/>
      <c r="Q137" s="290"/>
      <c r="R137" s="290"/>
      <c r="S137" s="290"/>
      <c r="T137" s="290"/>
      <c r="U137" s="290"/>
      <c r="V137" s="290"/>
      <c r="W137" s="290"/>
      <c r="X137" s="290"/>
      <c r="Y137" s="290"/>
      <c r="Z137" s="290"/>
    </row>
    <row r="138" ht="12.75" customHeight="1">
      <c r="A138" s="290"/>
      <c r="B138" s="290"/>
      <c r="C138" s="290"/>
      <c r="D138" s="290"/>
      <c r="E138" s="290"/>
      <c r="F138" s="290"/>
      <c r="G138" s="290"/>
      <c r="H138" s="290"/>
      <c r="I138" s="290"/>
      <c r="J138" s="290"/>
      <c r="K138" s="290"/>
      <c r="L138" s="290"/>
      <c r="M138" s="290"/>
      <c r="N138" s="290"/>
      <c r="O138" s="290"/>
      <c r="P138" s="290"/>
      <c r="Q138" s="290"/>
      <c r="R138" s="290"/>
      <c r="S138" s="290"/>
      <c r="T138" s="290"/>
      <c r="U138" s="290"/>
      <c r="V138" s="290"/>
      <c r="W138" s="290"/>
      <c r="X138" s="290"/>
      <c r="Y138" s="290"/>
      <c r="Z138" s="290"/>
    </row>
    <row r="139" ht="12.75" customHeight="1">
      <c r="A139" s="290"/>
      <c r="B139" s="290"/>
      <c r="C139" s="290"/>
      <c r="D139" s="290"/>
      <c r="E139" s="290"/>
      <c r="F139" s="290"/>
      <c r="G139" s="290"/>
      <c r="H139" s="290"/>
      <c r="I139" s="290"/>
      <c r="J139" s="290"/>
      <c r="K139" s="290"/>
      <c r="L139" s="290"/>
      <c r="M139" s="290"/>
      <c r="N139" s="290"/>
      <c r="O139" s="290"/>
      <c r="P139" s="290"/>
      <c r="Q139" s="290"/>
      <c r="R139" s="290"/>
      <c r="S139" s="290"/>
      <c r="T139" s="290"/>
      <c r="U139" s="290"/>
      <c r="V139" s="290"/>
      <c r="W139" s="290"/>
      <c r="X139" s="290"/>
      <c r="Y139" s="290"/>
      <c r="Z139" s="290"/>
    </row>
    <row r="140" ht="12.75" customHeight="1">
      <c r="A140" s="290"/>
      <c r="B140" s="290"/>
      <c r="C140" s="290"/>
      <c r="D140" s="290"/>
      <c r="E140" s="290"/>
      <c r="F140" s="290"/>
      <c r="G140" s="290"/>
      <c r="H140" s="290"/>
      <c r="I140" s="290"/>
      <c r="J140" s="290"/>
      <c r="K140" s="290"/>
      <c r="L140" s="290"/>
      <c r="M140" s="290"/>
      <c r="N140" s="290"/>
      <c r="O140" s="290"/>
      <c r="P140" s="290"/>
      <c r="Q140" s="290"/>
      <c r="R140" s="290"/>
      <c r="S140" s="290"/>
      <c r="T140" s="290"/>
      <c r="U140" s="290"/>
      <c r="V140" s="290"/>
      <c r="W140" s="290"/>
      <c r="X140" s="290"/>
      <c r="Y140" s="290"/>
      <c r="Z140" s="290"/>
    </row>
    <row r="141" ht="12.75" customHeight="1">
      <c r="A141" s="290"/>
      <c r="B141" s="290"/>
      <c r="C141" s="290"/>
      <c r="D141" s="290"/>
      <c r="E141" s="290"/>
      <c r="F141" s="290"/>
      <c r="G141" s="290"/>
      <c r="H141" s="290"/>
      <c r="I141" s="290"/>
      <c r="J141" s="290"/>
      <c r="K141" s="290"/>
      <c r="L141" s="290"/>
      <c r="M141" s="290"/>
      <c r="N141" s="290"/>
      <c r="O141" s="290"/>
      <c r="P141" s="290"/>
      <c r="Q141" s="290"/>
      <c r="R141" s="290"/>
      <c r="S141" s="290"/>
      <c r="T141" s="290"/>
      <c r="U141" s="290"/>
      <c r="V141" s="290"/>
      <c r="W141" s="290"/>
      <c r="X141" s="290"/>
      <c r="Y141" s="290"/>
      <c r="Z141" s="290"/>
    </row>
    <row r="142" ht="12.75" customHeight="1">
      <c r="A142" s="290"/>
      <c r="B142" s="290"/>
      <c r="C142" s="290"/>
      <c r="D142" s="290"/>
      <c r="E142" s="290"/>
      <c r="F142" s="290"/>
      <c r="G142" s="290"/>
      <c r="H142" s="290"/>
      <c r="I142" s="290"/>
      <c r="J142" s="290"/>
      <c r="K142" s="290"/>
      <c r="L142" s="290"/>
      <c r="M142" s="290"/>
      <c r="N142" s="290"/>
      <c r="O142" s="290"/>
      <c r="P142" s="290"/>
      <c r="Q142" s="290"/>
      <c r="R142" s="290"/>
      <c r="S142" s="290"/>
      <c r="T142" s="290"/>
      <c r="U142" s="290"/>
      <c r="V142" s="290"/>
      <c r="W142" s="290"/>
      <c r="X142" s="290"/>
      <c r="Y142" s="290"/>
      <c r="Z142" s="290"/>
    </row>
    <row r="143" ht="12.75" customHeight="1">
      <c r="A143" s="290"/>
      <c r="B143" s="290"/>
      <c r="C143" s="290"/>
      <c r="D143" s="290"/>
      <c r="E143" s="290"/>
      <c r="F143" s="290"/>
      <c r="G143" s="290"/>
      <c r="H143" s="290"/>
      <c r="I143" s="290"/>
      <c r="J143" s="290"/>
      <c r="K143" s="290"/>
      <c r="L143" s="290"/>
      <c r="M143" s="290"/>
      <c r="N143" s="290"/>
      <c r="O143" s="290"/>
      <c r="P143" s="290"/>
      <c r="Q143" s="290"/>
      <c r="R143" s="290"/>
      <c r="S143" s="290"/>
      <c r="T143" s="290"/>
      <c r="U143" s="290"/>
      <c r="V143" s="290"/>
      <c r="W143" s="290"/>
      <c r="X143" s="290"/>
      <c r="Y143" s="290"/>
      <c r="Z143" s="290"/>
    </row>
    <row r="144" ht="12.75" customHeight="1">
      <c r="A144" s="290"/>
      <c r="B144" s="290"/>
      <c r="C144" s="290"/>
      <c r="D144" s="290"/>
      <c r="E144" s="290"/>
      <c r="F144" s="290"/>
      <c r="G144" s="290"/>
      <c r="H144" s="290"/>
      <c r="I144" s="290"/>
      <c r="J144" s="290"/>
      <c r="K144" s="290"/>
      <c r="L144" s="290"/>
      <c r="M144" s="290"/>
      <c r="N144" s="290"/>
      <c r="O144" s="290"/>
      <c r="P144" s="290"/>
      <c r="Q144" s="290"/>
      <c r="R144" s="290"/>
      <c r="S144" s="290"/>
      <c r="T144" s="290"/>
      <c r="U144" s="290"/>
      <c r="V144" s="290"/>
      <c r="W144" s="290"/>
      <c r="X144" s="290"/>
      <c r="Y144" s="290"/>
      <c r="Z144" s="290"/>
    </row>
    <row r="145" ht="12.75" customHeight="1">
      <c r="A145" s="290"/>
      <c r="B145" s="290"/>
      <c r="C145" s="290"/>
      <c r="D145" s="290"/>
      <c r="E145" s="290"/>
      <c r="F145" s="290"/>
      <c r="G145" s="290"/>
      <c r="H145" s="290"/>
      <c r="I145" s="290"/>
      <c r="J145" s="290"/>
      <c r="K145" s="290"/>
      <c r="L145" s="290"/>
      <c r="M145" s="290"/>
      <c r="N145" s="290"/>
      <c r="O145" s="290"/>
      <c r="P145" s="290"/>
      <c r="Q145" s="290"/>
      <c r="R145" s="290"/>
      <c r="S145" s="290"/>
      <c r="T145" s="290"/>
      <c r="U145" s="290"/>
      <c r="V145" s="290"/>
      <c r="W145" s="290"/>
      <c r="X145" s="290"/>
      <c r="Y145" s="290"/>
      <c r="Z145" s="290"/>
    </row>
    <row r="146" ht="12.75" customHeight="1">
      <c r="A146" s="290"/>
      <c r="B146" s="290"/>
      <c r="C146" s="290"/>
      <c r="D146" s="290"/>
      <c r="E146" s="290"/>
      <c r="F146" s="290"/>
      <c r="G146" s="290"/>
      <c r="H146" s="290"/>
      <c r="I146" s="290"/>
      <c r="J146" s="290"/>
      <c r="K146" s="290"/>
      <c r="L146" s="290"/>
      <c r="M146" s="290"/>
      <c r="N146" s="290"/>
      <c r="O146" s="290"/>
      <c r="P146" s="290"/>
      <c r="Q146" s="290"/>
      <c r="R146" s="290"/>
      <c r="S146" s="290"/>
      <c r="T146" s="290"/>
      <c r="U146" s="290"/>
      <c r="V146" s="290"/>
      <c r="W146" s="290"/>
      <c r="X146" s="290"/>
      <c r="Y146" s="290"/>
      <c r="Z146" s="290"/>
    </row>
    <row r="147" ht="12.75" customHeight="1">
      <c r="A147" s="290"/>
      <c r="B147" s="290"/>
      <c r="C147" s="290"/>
      <c r="D147" s="290"/>
      <c r="E147" s="290"/>
      <c r="F147" s="290"/>
      <c r="G147" s="290"/>
      <c r="H147" s="290"/>
      <c r="I147" s="290"/>
      <c r="J147" s="290"/>
      <c r="K147" s="290"/>
      <c r="L147" s="290"/>
      <c r="M147" s="290"/>
      <c r="N147" s="290"/>
      <c r="O147" s="290"/>
      <c r="P147" s="290"/>
      <c r="Q147" s="290"/>
      <c r="R147" s="290"/>
      <c r="S147" s="290"/>
      <c r="T147" s="290"/>
      <c r="U147" s="290"/>
      <c r="V147" s="290"/>
      <c r="W147" s="290"/>
      <c r="X147" s="290"/>
      <c r="Y147" s="290"/>
      <c r="Z147" s="290"/>
    </row>
    <row r="148" ht="12.75" customHeight="1">
      <c r="A148" s="290"/>
      <c r="B148" s="290"/>
      <c r="C148" s="290"/>
      <c r="D148" s="290"/>
      <c r="E148" s="290"/>
      <c r="F148" s="290"/>
      <c r="G148" s="290"/>
      <c r="H148" s="290"/>
      <c r="I148" s="290"/>
      <c r="J148" s="290"/>
      <c r="K148" s="290"/>
      <c r="L148" s="290"/>
      <c r="M148" s="290"/>
      <c r="N148" s="290"/>
      <c r="O148" s="290"/>
      <c r="P148" s="290"/>
      <c r="Q148" s="290"/>
      <c r="R148" s="290"/>
      <c r="S148" s="290"/>
      <c r="T148" s="290"/>
      <c r="U148" s="290"/>
      <c r="V148" s="290"/>
      <c r="W148" s="290"/>
      <c r="X148" s="290"/>
      <c r="Y148" s="290"/>
      <c r="Z148" s="290"/>
    </row>
    <row r="149" ht="12.75" customHeight="1">
      <c r="A149" s="290"/>
      <c r="B149" s="290"/>
      <c r="C149" s="290"/>
      <c r="D149" s="290"/>
      <c r="E149" s="290"/>
      <c r="F149" s="290"/>
      <c r="G149" s="290"/>
      <c r="H149" s="290"/>
      <c r="I149" s="290"/>
      <c r="J149" s="290"/>
      <c r="K149" s="290"/>
      <c r="L149" s="290"/>
      <c r="M149" s="290"/>
      <c r="N149" s="290"/>
      <c r="O149" s="290"/>
      <c r="P149" s="290"/>
      <c r="Q149" s="290"/>
      <c r="R149" s="290"/>
      <c r="S149" s="290"/>
      <c r="T149" s="290"/>
      <c r="U149" s="290"/>
      <c r="V149" s="290"/>
      <c r="W149" s="290"/>
      <c r="X149" s="290"/>
      <c r="Y149" s="290"/>
      <c r="Z149" s="290"/>
    </row>
    <row r="150" ht="12.75" customHeight="1">
      <c r="A150" s="290"/>
      <c r="B150" s="290"/>
      <c r="C150" s="290"/>
      <c r="D150" s="290"/>
      <c r="E150" s="290"/>
      <c r="F150" s="290"/>
      <c r="G150" s="290"/>
      <c r="H150" s="290"/>
      <c r="I150" s="290"/>
      <c r="J150" s="290"/>
      <c r="K150" s="290"/>
      <c r="L150" s="290"/>
      <c r="M150" s="290"/>
      <c r="N150" s="290"/>
      <c r="O150" s="290"/>
      <c r="P150" s="290"/>
      <c r="Q150" s="290"/>
      <c r="R150" s="290"/>
      <c r="S150" s="290"/>
      <c r="T150" s="290"/>
      <c r="U150" s="290"/>
      <c r="V150" s="290"/>
      <c r="W150" s="290"/>
      <c r="X150" s="290"/>
      <c r="Y150" s="290"/>
      <c r="Z150" s="290"/>
    </row>
    <row r="151" ht="12.75" customHeight="1">
      <c r="A151" s="290"/>
      <c r="B151" s="290"/>
      <c r="C151" s="290"/>
      <c r="D151" s="290"/>
      <c r="E151" s="290"/>
      <c r="F151" s="290"/>
      <c r="G151" s="290"/>
      <c r="H151" s="290"/>
      <c r="I151" s="290"/>
      <c r="J151" s="290"/>
      <c r="K151" s="290"/>
      <c r="L151" s="290"/>
      <c r="M151" s="290"/>
      <c r="N151" s="290"/>
      <c r="O151" s="290"/>
      <c r="P151" s="290"/>
      <c r="Q151" s="290"/>
      <c r="R151" s="290"/>
      <c r="S151" s="290"/>
      <c r="T151" s="290"/>
      <c r="U151" s="290"/>
      <c r="V151" s="290"/>
      <c r="W151" s="290"/>
      <c r="X151" s="290"/>
      <c r="Y151" s="290"/>
      <c r="Z151" s="290"/>
    </row>
    <row r="152" ht="12.75" customHeight="1">
      <c r="A152" s="290"/>
      <c r="B152" s="290"/>
      <c r="C152" s="290"/>
      <c r="D152" s="290"/>
      <c r="E152" s="290"/>
      <c r="F152" s="290"/>
      <c r="G152" s="290"/>
      <c r="H152" s="290"/>
      <c r="I152" s="290"/>
      <c r="J152" s="290"/>
      <c r="K152" s="290"/>
      <c r="L152" s="290"/>
      <c r="M152" s="290"/>
      <c r="N152" s="290"/>
      <c r="O152" s="290"/>
      <c r="P152" s="290"/>
      <c r="Q152" s="290"/>
      <c r="R152" s="290"/>
      <c r="S152" s="290"/>
      <c r="T152" s="290"/>
      <c r="U152" s="290"/>
      <c r="V152" s="290"/>
      <c r="W152" s="290"/>
      <c r="X152" s="290"/>
      <c r="Y152" s="290"/>
      <c r="Z152" s="290"/>
    </row>
    <row r="153" ht="12.75" customHeight="1">
      <c r="A153" s="290"/>
      <c r="B153" s="290"/>
      <c r="C153" s="290"/>
      <c r="D153" s="290"/>
      <c r="E153" s="290"/>
      <c r="F153" s="290"/>
      <c r="G153" s="290"/>
      <c r="H153" s="290"/>
      <c r="I153" s="290"/>
      <c r="J153" s="290"/>
      <c r="K153" s="290"/>
      <c r="L153" s="290"/>
      <c r="M153" s="290"/>
      <c r="N153" s="290"/>
      <c r="O153" s="290"/>
      <c r="P153" s="290"/>
      <c r="Q153" s="290"/>
      <c r="R153" s="290"/>
      <c r="S153" s="290"/>
      <c r="T153" s="290"/>
      <c r="U153" s="290"/>
      <c r="V153" s="290"/>
      <c r="W153" s="290"/>
      <c r="X153" s="290"/>
      <c r="Y153" s="290"/>
      <c r="Z153" s="290"/>
    </row>
    <row r="154" ht="12.75" customHeight="1">
      <c r="A154" s="290"/>
      <c r="B154" s="290"/>
      <c r="C154" s="290"/>
      <c r="D154" s="290"/>
      <c r="E154" s="290"/>
      <c r="F154" s="290"/>
      <c r="G154" s="290"/>
      <c r="H154" s="290"/>
      <c r="I154" s="290"/>
      <c r="J154" s="290"/>
      <c r="K154" s="290"/>
      <c r="L154" s="290"/>
      <c r="M154" s="290"/>
      <c r="N154" s="290"/>
      <c r="O154" s="290"/>
      <c r="P154" s="290"/>
      <c r="Q154" s="290"/>
      <c r="R154" s="290"/>
      <c r="S154" s="290"/>
      <c r="T154" s="290"/>
      <c r="U154" s="290"/>
      <c r="V154" s="290"/>
      <c r="W154" s="290"/>
      <c r="X154" s="290"/>
      <c r="Y154" s="290"/>
      <c r="Z154" s="290"/>
    </row>
    <row r="155" ht="12.75" customHeight="1">
      <c r="A155" s="290"/>
      <c r="B155" s="290"/>
      <c r="C155" s="290"/>
      <c r="D155" s="290"/>
      <c r="E155" s="290"/>
      <c r="F155" s="290"/>
      <c r="G155" s="290"/>
      <c r="H155" s="290"/>
      <c r="I155" s="290"/>
      <c r="J155" s="290"/>
      <c r="K155" s="290"/>
      <c r="L155" s="290"/>
      <c r="M155" s="290"/>
      <c r="N155" s="290"/>
      <c r="O155" s="290"/>
      <c r="P155" s="290"/>
      <c r="Q155" s="290"/>
      <c r="R155" s="290"/>
      <c r="S155" s="290"/>
      <c r="T155" s="290"/>
      <c r="U155" s="290"/>
      <c r="V155" s="290"/>
      <c r="W155" s="290"/>
      <c r="X155" s="290"/>
      <c r="Y155" s="290"/>
      <c r="Z155" s="290"/>
    </row>
    <row r="156" ht="12.75" customHeight="1">
      <c r="A156" s="290"/>
      <c r="B156" s="290"/>
      <c r="C156" s="290"/>
      <c r="D156" s="290"/>
      <c r="E156" s="290"/>
      <c r="F156" s="290"/>
      <c r="G156" s="290"/>
      <c r="H156" s="290"/>
      <c r="I156" s="290"/>
      <c r="J156" s="290"/>
      <c r="K156" s="290"/>
      <c r="L156" s="290"/>
      <c r="M156" s="290"/>
      <c r="N156" s="290"/>
      <c r="O156" s="290"/>
      <c r="P156" s="290"/>
      <c r="Q156" s="290"/>
      <c r="R156" s="290"/>
      <c r="S156" s="290"/>
      <c r="T156" s="290"/>
      <c r="U156" s="290"/>
      <c r="V156" s="290"/>
      <c r="W156" s="290"/>
      <c r="X156" s="290"/>
      <c r="Y156" s="290"/>
      <c r="Z156" s="290"/>
    </row>
    <row r="157" ht="12.75" customHeight="1">
      <c r="A157" s="290"/>
      <c r="B157" s="290"/>
      <c r="C157" s="290"/>
      <c r="D157" s="290"/>
      <c r="E157" s="290"/>
      <c r="F157" s="290"/>
      <c r="G157" s="290"/>
      <c r="H157" s="290"/>
      <c r="I157" s="290"/>
      <c r="J157" s="290"/>
      <c r="K157" s="290"/>
      <c r="L157" s="290"/>
      <c r="M157" s="290"/>
      <c r="N157" s="290"/>
      <c r="O157" s="290"/>
      <c r="P157" s="290"/>
      <c r="Q157" s="290"/>
      <c r="R157" s="290"/>
      <c r="S157" s="290"/>
      <c r="T157" s="290"/>
      <c r="U157" s="290"/>
      <c r="V157" s="290"/>
      <c r="W157" s="290"/>
      <c r="X157" s="290"/>
      <c r="Y157" s="290"/>
      <c r="Z157" s="290"/>
    </row>
    <row r="158" ht="12.75" customHeight="1">
      <c r="A158" s="290"/>
      <c r="B158" s="290"/>
      <c r="C158" s="290"/>
      <c r="D158" s="290"/>
      <c r="E158" s="290"/>
      <c r="F158" s="290"/>
      <c r="G158" s="290"/>
      <c r="H158" s="290"/>
      <c r="I158" s="290"/>
      <c r="J158" s="290"/>
      <c r="K158" s="290"/>
      <c r="L158" s="290"/>
      <c r="M158" s="290"/>
      <c r="N158" s="290"/>
      <c r="O158" s="290"/>
      <c r="P158" s="290"/>
      <c r="Q158" s="290"/>
      <c r="R158" s="290"/>
      <c r="S158" s="290"/>
      <c r="T158" s="290"/>
      <c r="U158" s="290"/>
      <c r="V158" s="290"/>
      <c r="W158" s="290"/>
      <c r="X158" s="290"/>
      <c r="Y158" s="290"/>
      <c r="Z158" s="290"/>
    </row>
    <row r="159" ht="12.75" customHeight="1">
      <c r="A159" s="290"/>
      <c r="B159" s="290"/>
      <c r="C159" s="290"/>
      <c r="D159" s="290"/>
      <c r="E159" s="290"/>
      <c r="F159" s="290"/>
      <c r="G159" s="290"/>
      <c r="H159" s="290"/>
      <c r="I159" s="290"/>
      <c r="J159" s="290"/>
      <c r="K159" s="290"/>
      <c r="L159" s="290"/>
      <c r="M159" s="290"/>
      <c r="N159" s="290"/>
      <c r="O159" s="290"/>
      <c r="P159" s="290"/>
      <c r="Q159" s="290"/>
      <c r="R159" s="290"/>
      <c r="S159" s="290"/>
      <c r="T159" s="290"/>
      <c r="U159" s="290"/>
      <c r="V159" s="290"/>
      <c r="W159" s="290"/>
      <c r="X159" s="290"/>
      <c r="Y159" s="290"/>
      <c r="Z159" s="290"/>
    </row>
    <row r="160" ht="12.75" customHeight="1">
      <c r="A160" s="290"/>
      <c r="B160" s="290"/>
      <c r="C160" s="290"/>
      <c r="D160" s="290"/>
      <c r="E160" s="290"/>
      <c r="F160" s="290"/>
      <c r="G160" s="290"/>
      <c r="H160" s="290"/>
      <c r="I160" s="290"/>
      <c r="J160" s="290"/>
      <c r="K160" s="290"/>
      <c r="L160" s="290"/>
      <c r="M160" s="290"/>
      <c r="N160" s="290"/>
      <c r="O160" s="290"/>
      <c r="P160" s="290"/>
      <c r="Q160" s="290"/>
      <c r="R160" s="290"/>
      <c r="S160" s="290"/>
      <c r="T160" s="290"/>
      <c r="U160" s="290"/>
      <c r="V160" s="290"/>
      <c r="W160" s="290"/>
      <c r="X160" s="290"/>
      <c r="Y160" s="290"/>
      <c r="Z160" s="290"/>
    </row>
    <row r="161" ht="12.75" customHeight="1">
      <c r="A161" s="290"/>
      <c r="B161" s="290"/>
      <c r="C161" s="290"/>
      <c r="D161" s="290"/>
      <c r="E161" s="290"/>
      <c r="F161" s="290"/>
      <c r="G161" s="290"/>
      <c r="H161" s="290"/>
      <c r="I161" s="290"/>
      <c r="J161" s="290"/>
      <c r="K161" s="290"/>
      <c r="L161" s="290"/>
      <c r="M161" s="290"/>
      <c r="N161" s="290"/>
      <c r="O161" s="290"/>
      <c r="P161" s="290"/>
      <c r="Q161" s="290"/>
      <c r="R161" s="290"/>
      <c r="S161" s="290"/>
      <c r="T161" s="290"/>
      <c r="U161" s="290"/>
      <c r="V161" s="290"/>
      <c r="W161" s="290"/>
      <c r="X161" s="290"/>
      <c r="Y161" s="290"/>
      <c r="Z161" s="290"/>
    </row>
    <row r="162" ht="12.75" customHeight="1">
      <c r="A162" s="290"/>
      <c r="B162" s="290"/>
      <c r="C162" s="290"/>
      <c r="D162" s="290"/>
      <c r="E162" s="290"/>
      <c r="F162" s="290"/>
      <c r="G162" s="290"/>
      <c r="H162" s="290"/>
      <c r="I162" s="290"/>
      <c r="J162" s="290"/>
      <c r="K162" s="290"/>
      <c r="L162" s="290"/>
      <c r="M162" s="290"/>
      <c r="N162" s="290"/>
      <c r="O162" s="290"/>
      <c r="P162" s="290"/>
      <c r="Q162" s="290"/>
      <c r="R162" s="290"/>
      <c r="S162" s="290"/>
      <c r="T162" s="290"/>
      <c r="U162" s="290"/>
      <c r="V162" s="290"/>
      <c r="W162" s="290"/>
      <c r="X162" s="290"/>
      <c r="Y162" s="290"/>
      <c r="Z162" s="290"/>
    </row>
    <row r="163" ht="12.75" customHeight="1">
      <c r="A163" s="290"/>
      <c r="B163" s="290"/>
      <c r="C163" s="290"/>
      <c r="D163" s="290"/>
      <c r="E163" s="290"/>
      <c r="F163" s="290"/>
      <c r="G163" s="290"/>
      <c r="H163" s="290"/>
      <c r="I163" s="290"/>
      <c r="J163" s="290"/>
      <c r="K163" s="290"/>
      <c r="L163" s="290"/>
      <c r="M163" s="290"/>
      <c r="N163" s="290"/>
      <c r="O163" s="290"/>
      <c r="P163" s="290"/>
      <c r="Q163" s="290"/>
      <c r="R163" s="290"/>
      <c r="S163" s="290"/>
      <c r="T163" s="290"/>
      <c r="U163" s="290"/>
      <c r="V163" s="290"/>
      <c r="W163" s="290"/>
      <c r="X163" s="290"/>
      <c r="Y163" s="290"/>
      <c r="Z163" s="290"/>
    </row>
    <row r="164" ht="12.75" customHeight="1">
      <c r="A164" s="290"/>
      <c r="B164" s="290"/>
      <c r="C164" s="290"/>
      <c r="D164" s="290"/>
      <c r="E164" s="290"/>
      <c r="F164" s="290"/>
      <c r="G164" s="290"/>
      <c r="H164" s="290"/>
      <c r="I164" s="290"/>
      <c r="J164" s="290"/>
      <c r="K164" s="290"/>
      <c r="L164" s="290"/>
      <c r="M164" s="290"/>
      <c r="N164" s="290"/>
      <c r="O164" s="290"/>
      <c r="P164" s="290"/>
      <c r="Q164" s="290"/>
      <c r="R164" s="290"/>
      <c r="S164" s="290"/>
      <c r="T164" s="290"/>
      <c r="U164" s="290"/>
      <c r="V164" s="290"/>
      <c r="W164" s="290"/>
      <c r="X164" s="290"/>
      <c r="Y164" s="290"/>
      <c r="Z164" s="290"/>
    </row>
    <row r="165" ht="12.75" customHeight="1">
      <c r="A165" s="290"/>
      <c r="B165" s="290"/>
      <c r="C165" s="290"/>
      <c r="D165" s="290"/>
      <c r="E165" s="290"/>
      <c r="F165" s="290"/>
      <c r="G165" s="290"/>
      <c r="H165" s="290"/>
      <c r="I165" s="290"/>
      <c r="J165" s="290"/>
      <c r="K165" s="290"/>
      <c r="L165" s="290"/>
      <c r="M165" s="290"/>
      <c r="N165" s="290"/>
      <c r="O165" s="290"/>
      <c r="P165" s="290"/>
      <c r="Q165" s="290"/>
      <c r="R165" s="290"/>
      <c r="S165" s="290"/>
      <c r="T165" s="290"/>
      <c r="U165" s="290"/>
      <c r="V165" s="290"/>
      <c r="W165" s="290"/>
      <c r="X165" s="290"/>
      <c r="Y165" s="290"/>
      <c r="Z165" s="290"/>
    </row>
    <row r="166" ht="12.75" customHeight="1">
      <c r="A166" s="290"/>
      <c r="B166" s="290"/>
      <c r="C166" s="290"/>
      <c r="D166" s="290"/>
      <c r="E166" s="290"/>
      <c r="F166" s="290"/>
      <c r="G166" s="290"/>
      <c r="H166" s="290"/>
      <c r="I166" s="290"/>
      <c r="J166" s="290"/>
      <c r="K166" s="290"/>
      <c r="L166" s="290"/>
      <c r="M166" s="290"/>
      <c r="N166" s="290"/>
      <c r="O166" s="290"/>
      <c r="P166" s="290"/>
      <c r="Q166" s="290"/>
      <c r="R166" s="290"/>
      <c r="S166" s="290"/>
      <c r="T166" s="290"/>
      <c r="U166" s="290"/>
      <c r="V166" s="290"/>
      <c r="W166" s="290"/>
      <c r="X166" s="290"/>
      <c r="Y166" s="290"/>
      <c r="Z166" s="290"/>
    </row>
    <row r="167" ht="12.75" customHeight="1">
      <c r="A167" s="290"/>
      <c r="B167" s="290"/>
      <c r="C167" s="290"/>
      <c r="D167" s="290"/>
      <c r="E167" s="290"/>
      <c r="F167" s="290"/>
      <c r="G167" s="290"/>
      <c r="H167" s="290"/>
      <c r="I167" s="290"/>
      <c r="J167" s="290"/>
      <c r="K167" s="290"/>
      <c r="L167" s="290"/>
      <c r="M167" s="290"/>
      <c r="N167" s="290"/>
      <c r="O167" s="290"/>
      <c r="P167" s="290"/>
      <c r="Q167" s="290"/>
      <c r="R167" s="290"/>
      <c r="S167" s="290"/>
      <c r="T167" s="290"/>
      <c r="U167" s="290"/>
      <c r="V167" s="290"/>
      <c r="W167" s="290"/>
      <c r="X167" s="290"/>
      <c r="Y167" s="290"/>
      <c r="Z167" s="290"/>
    </row>
    <row r="168" ht="12.75" customHeight="1">
      <c r="A168" s="290"/>
      <c r="B168" s="290"/>
      <c r="C168" s="290"/>
      <c r="D168" s="290"/>
      <c r="E168" s="290"/>
      <c r="F168" s="290"/>
      <c r="G168" s="290"/>
      <c r="H168" s="290"/>
      <c r="I168" s="290"/>
      <c r="J168" s="290"/>
      <c r="K168" s="290"/>
      <c r="L168" s="290"/>
      <c r="M168" s="290"/>
      <c r="N168" s="290"/>
      <c r="O168" s="290"/>
      <c r="P168" s="290"/>
      <c r="Q168" s="290"/>
      <c r="R168" s="290"/>
      <c r="S168" s="290"/>
      <c r="T168" s="290"/>
      <c r="U168" s="290"/>
      <c r="V168" s="290"/>
      <c r="W168" s="290"/>
      <c r="X168" s="290"/>
      <c r="Y168" s="290"/>
      <c r="Z168" s="290"/>
    </row>
    <row r="169" ht="12.75" customHeight="1">
      <c r="A169" s="290"/>
      <c r="B169" s="290"/>
      <c r="C169" s="290"/>
      <c r="D169" s="290"/>
      <c r="E169" s="290"/>
      <c r="F169" s="290"/>
      <c r="G169" s="290"/>
      <c r="H169" s="290"/>
      <c r="I169" s="290"/>
      <c r="J169" s="290"/>
      <c r="K169" s="290"/>
      <c r="L169" s="290"/>
      <c r="M169" s="290"/>
      <c r="N169" s="290"/>
      <c r="O169" s="290"/>
      <c r="P169" s="290"/>
      <c r="Q169" s="290"/>
      <c r="R169" s="290"/>
      <c r="S169" s="290"/>
      <c r="T169" s="290"/>
      <c r="U169" s="290"/>
      <c r="V169" s="290"/>
      <c r="W169" s="290"/>
      <c r="X169" s="290"/>
      <c r="Y169" s="290"/>
      <c r="Z169" s="290"/>
    </row>
    <row r="170" ht="12.75" customHeight="1">
      <c r="A170" s="290"/>
      <c r="B170" s="290"/>
      <c r="C170" s="290"/>
      <c r="D170" s="290"/>
      <c r="E170" s="290"/>
      <c r="F170" s="290"/>
      <c r="G170" s="290"/>
      <c r="H170" s="290"/>
      <c r="I170" s="290"/>
      <c r="J170" s="290"/>
      <c r="K170" s="290"/>
      <c r="L170" s="290"/>
      <c r="M170" s="290"/>
      <c r="N170" s="290"/>
      <c r="O170" s="290"/>
      <c r="P170" s="290"/>
      <c r="Q170" s="290"/>
      <c r="R170" s="290"/>
      <c r="S170" s="290"/>
      <c r="T170" s="290"/>
      <c r="U170" s="290"/>
      <c r="V170" s="290"/>
      <c r="W170" s="290"/>
      <c r="X170" s="290"/>
      <c r="Y170" s="290"/>
      <c r="Z170" s="290"/>
    </row>
    <row r="171" ht="12.75" customHeight="1">
      <c r="A171" s="290"/>
      <c r="B171" s="290"/>
      <c r="C171" s="290"/>
      <c r="D171" s="290"/>
      <c r="E171" s="290"/>
      <c r="F171" s="290"/>
      <c r="G171" s="290"/>
      <c r="H171" s="290"/>
      <c r="I171" s="290"/>
      <c r="J171" s="290"/>
      <c r="K171" s="290"/>
      <c r="L171" s="290"/>
      <c r="M171" s="290"/>
      <c r="N171" s="290"/>
      <c r="O171" s="290"/>
      <c r="P171" s="290"/>
      <c r="Q171" s="290"/>
      <c r="R171" s="290"/>
      <c r="S171" s="290"/>
      <c r="T171" s="290"/>
      <c r="U171" s="290"/>
      <c r="V171" s="290"/>
      <c r="W171" s="290"/>
      <c r="X171" s="290"/>
      <c r="Y171" s="290"/>
      <c r="Z171" s="290"/>
    </row>
    <row r="172" ht="12.75" customHeight="1">
      <c r="A172" s="290"/>
      <c r="B172" s="290"/>
      <c r="C172" s="290"/>
      <c r="D172" s="290"/>
      <c r="E172" s="290"/>
      <c r="F172" s="290"/>
      <c r="G172" s="290"/>
      <c r="H172" s="290"/>
      <c r="I172" s="290"/>
      <c r="J172" s="290"/>
      <c r="K172" s="290"/>
      <c r="L172" s="290"/>
      <c r="M172" s="290"/>
      <c r="N172" s="290"/>
      <c r="O172" s="290"/>
      <c r="P172" s="290"/>
      <c r="Q172" s="290"/>
      <c r="R172" s="290"/>
      <c r="S172" s="290"/>
      <c r="T172" s="290"/>
      <c r="U172" s="290"/>
      <c r="V172" s="290"/>
      <c r="W172" s="290"/>
      <c r="X172" s="290"/>
      <c r="Y172" s="290"/>
      <c r="Z172" s="290"/>
    </row>
    <row r="173" ht="12.75" customHeight="1">
      <c r="A173" s="290"/>
      <c r="B173" s="290"/>
      <c r="C173" s="290"/>
      <c r="D173" s="290"/>
      <c r="E173" s="290"/>
      <c r="F173" s="290"/>
      <c r="G173" s="290"/>
      <c r="H173" s="290"/>
      <c r="I173" s="290"/>
      <c r="J173" s="290"/>
      <c r="K173" s="290"/>
      <c r="L173" s="290"/>
      <c r="M173" s="290"/>
      <c r="N173" s="290"/>
      <c r="O173" s="290"/>
      <c r="P173" s="290"/>
      <c r="Q173" s="290"/>
      <c r="R173" s="290"/>
      <c r="S173" s="290"/>
      <c r="T173" s="290"/>
      <c r="U173" s="290"/>
      <c r="V173" s="290"/>
      <c r="W173" s="290"/>
      <c r="X173" s="290"/>
      <c r="Y173" s="290"/>
      <c r="Z173" s="290"/>
    </row>
    <row r="174" ht="12.75" customHeight="1">
      <c r="A174" s="290"/>
      <c r="B174" s="290"/>
      <c r="C174" s="290"/>
      <c r="D174" s="290"/>
      <c r="E174" s="290"/>
      <c r="F174" s="290"/>
      <c r="G174" s="290"/>
      <c r="H174" s="290"/>
      <c r="I174" s="290"/>
      <c r="J174" s="290"/>
      <c r="K174" s="290"/>
      <c r="L174" s="290"/>
      <c r="M174" s="290"/>
      <c r="N174" s="290"/>
      <c r="O174" s="290"/>
      <c r="P174" s="290"/>
      <c r="Q174" s="290"/>
      <c r="R174" s="290"/>
      <c r="S174" s="290"/>
      <c r="T174" s="290"/>
      <c r="U174" s="290"/>
      <c r="V174" s="290"/>
      <c r="W174" s="290"/>
      <c r="X174" s="290"/>
      <c r="Y174" s="290"/>
      <c r="Z174" s="290"/>
    </row>
    <row r="175" ht="12.75" customHeight="1">
      <c r="A175" s="290"/>
      <c r="B175" s="290"/>
      <c r="C175" s="290"/>
      <c r="D175" s="290"/>
      <c r="E175" s="290"/>
      <c r="F175" s="290"/>
      <c r="G175" s="290"/>
      <c r="H175" s="290"/>
      <c r="I175" s="290"/>
      <c r="J175" s="290"/>
      <c r="K175" s="290"/>
      <c r="L175" s="290"/>
      <c r="M175" s="290"/>
      <c r="N175" s="290"/>
      <c r="O175" s="290"/>
      <c r="P175" s="290"/>
      <c r="Q175" s="290"/>
      <c r="R175" s="290"/>
      <c r="S175" s="290"/>
      <c r="T175" s="290"/>
      <c r="U175" s="290"/>
      <c r="V175" s="290"/>
      <c r="W175" s="290"/>
      <c r="X175" s="290"/>
      <c r="Y175" s="290"/>
      <c r="Z175" s="290"/>
    </row>
    <row r="176" ht="12.75" customHeight="1">
      <c r="A176" s="290"/>
      <c r="B176" s="290"/>
      <c r="C176" s="290"/>
      <c r="D176" s="290"/>
      <c r="E176" s="290"/>
      <c r="F176" s="290"/>
      <c r="G176" s="290"/>
      <c r="H176" s="290"/>
      <c r="I176" s="290"/>
      <c r="J176" s="290"/>
      <c r="K176" s="290"/>
      <c r="L176" s="290"/>
      <c r="M176" s="290"/>
      <c r="N176" s="290"/>
      <c r="O176" s="290"/>
      <c r="P176" s="290"/>
      <c r="Q176" s="290"/>
      <c r="R176" s="290"/>
      <c r="S176" s="290"/>
      <c r="T176" s="290"/>
      <c r="U176" s="290"/>
      <c r="V176" s="290"/>
      <c r="W176" s="290"/>
      <c r="X176" s="290"/>
      <c r="Y176" s="290"/>
      <c r="Z176" s="290"/>
    </row>
    <row r="177" ht="12.75" customHeight="1">
      <c r="A177" s="290"/>
      <c r="B177" s="290"/>
      <c r="C177" s="290"/>
      <c r="D177" s="290"/>
      <c r="E177" s="290"/>
      <c r="F177" s="290"/>
      <c r="G177" s="290"/>
      <c r="H177" s="290"/>
      <c r="I177" s="290"/>
      <c r="J177" s="290"/>
      <c r="K177" s="290"/>
      <c r="L177" s="290"/>
      <c r="M177" s="290"/>
      <c r="N177" s="290"/>
      <c r="O177" s="290"/>
      <c r="P177" s="290"/>
      <c r="Q177" s="290"/>
      <c r="R177" s="290"/>
      <c r="S177" s="290"/>
      <c r="T177" s="290"/>
      <c r="U177" s="290"/>
      <c r="V177" s="290"/>
      <c r="W177" s="290"/>
      <c r="X177" s="290"/>
      <c r="Y177" s="290"/>
      <c r="Z177" s="290"/>
    </row>
    <row r="178" ht="12.75" customHeight="1">
      <c r="A178" s="290"/>
      <c r="B178" s="290"/>
      <c r="C178" s="290"/>
      <c r="D178" s="290"/>
      <c r="E178" s="290"/>
      <c r="F178" s="290"/>
      <c r="G178" s="290"/>
      <c r="H178" s="290"/>
      <c r="I178" s="290"/>
      <c r="J178" s="290"/>
      <c r="K178" s="290"/>
      <c r="L178" s="290"/>
      <c r="M178" s="290"/>
      <c r="N178" s="290"/>
      <c r="O178" s="290"/>
      <c r="P178" s="290"/>
      <c r="Q178" s="290"/>
      <c r="R178" s="290"/>
      <c r="S178" s="290"/>
      <c r="T178" s="290"/>
      <c r="U178" s="290"/>
      <c r="V178" s="290"/>
      <c r="W178" s="290"/>
      <c r="X178" s="290"/>
      <c r="Y178" s="290"/>
      <c r="Z178" s="290"/>
    </row>
    <row r="179" ht="12.75" customHeight="1">
      <c r="A179" s="290"/>
      <c r="B179" s="290"/>
      <c r="C179" s="290"/>
      <c r="D179" s="290"/>
      <c r="E179" s="290"/>
      <c r="F179" s="290"/>
      <c r="G179" s="290"/>
      <c r="H179" s="290"/>
      <c r="I179" s="290"/>
      <c r="J179" s="290"/>
      <c r="K179" s="290"/>
      <c r="L179" s="290"/>
      <c r="M179" s="290"/>
      <c r="N179" s="290"/>
      <c r="O179" s="290"/>
      <c r="P179" s="290"/>
      <c r="Q179" s="290"/>
      <c r="R179" s="290"/>
      <c r="S179" s="290"/>
      <c r="T179" s="290"/>
      <c r="U179" s="290"/>
      <c r="V179" s="290"/>
      <c r="W179" s="290"/>
      <c r="X179" s="290"/>
      <c r="Y179" s="290"/>
      <c r="Z179" s="290"/>
    </row>
    <row r="180" ht="12.75" customHeight="1">
      <c r="A180" s="290"/>
      <c r="B180" s="290"/>
      <c r="C180" s="290"/>
      <c r="D180" s="290"/>
      <c r="E180" s="290"/>
      <c r="F180" s="290"/>
      <c r="G180" s="290"/>
      <c r="H180" s="290"/>
      <c r="I180" s="290"/>
      <c r="J180" s="290"/>
      <c r="K180" s="290"/>
      <c r="L180" s="290"/>
      <c r="M180" s="290"/>
      <c r="N180" s="290"/>
      <c r="O180" s="290"/>
      <c r="P180" s="290"/>
      <c r="Q180" s="290"/>
      <c r="R180" s="290"/>
      <c r="S180" s="290"/>
      <c r="T180" s="290"/>
      <c r="U180" s="290"/>
      <c r="V180" s="290"/>
      <c r="W180" s="290"/>
      <c r="X180" s="290"/>
      <c r="Y180" s="290"/>
      <c r="Z180" s="290"/>
    </row>
    <row r="181" ht="12.75" customHeight="1">
      <c r="A181" s="290"/>
      <c r="B181" s="290"/>
      <c r="C181" s="290"/>
      <c r="D181" s="290"/>
      <c r="E181" s="290"/>
      <c r="F181" s="290"/>
      <c r="G181" s="290"/>
      <c r="H181" s="290"/>
      <c r="I181" s="290"/>
      <c r="J181" s="290"/>
      <c r="K181" s="290"/>
      <c r="L181" s="290"/>
      <c r="M181" s="290"/>
      <c r="N181" s="290"/>
      <c r="O181" s="290"/>
      <c r="P181" s="290"/>
      <c r="Q181" s="290"/>
      <c r="R181" s="290"/>
      <c r="S181" s="290"/>
      <c r="T181" s="290"/>
      <c r="U181" s="290"/>
      <c r="V181" s="290"/>
      <c r="W181" s="290"/>
      <c r="X181" s="290"/>
      <c r="Y181" s="290"/>
      <c r="Z181" s="290"/>
    </row>
    <row r="182" ht="12.75" customHeight="1">
      <c r="A182" s="290"/>
      <c r="B182" s="290"/>
      <c r="C182" s="290"/>
      <c r="D182" s="290"/>
      <c r="E182" s="290"/>
      <c r="F182" s="290"/>
      <c r="G182" s="290"/>
      <c r="H182" s="290"/>
      <c r="I182" s="290"/>
      <c r="J182" s="290"/>
      <c r="K182" s="290"/>
      <c r="L182" s="290"/>
      <c r="M182" s="290"/>
      <c r="N182" s="290"/>
      <c r="O182" s="290"/>
      <c r="P182" s="290"/>
      <c r="Q182" s="290"/>
      <c r="R182" s="290"/>
      <c r="S182" s="290"/>
      <c r="T182" s="290"/>
      <c r="U182" s="290"/>
      <c r="V182" s="290"/>
      <c r="W182" s="290"/>
      <c r="X182" s="290"/>
      <c r="Y182" s="290"/>
      <c r="Z182" s="290"/>
    </row>
    <row r="183" ht="12.75" customHeight="1">
      <c r="A183" s="290"/>
      <c r="B183" s="290"/>
      <c r="C183" s="290"/>
      <c r="D183" s="290"/>
      <c r="E183" s="290"/>
      <c r="F183" s="290"/>
      <c r="G183" s="290"/>
      <c r="H183" s="290"/>
      <c r="I183" s="290"/>
      <c r="J183" s="290"/>
      <c r="K183" s="290"/>
      <c r="L183" s="290"/>
      <c r="M183" s="290"/>
      <c r="N183" s="290"/>
      <c r="O183" s="290"/>
      <c r="P183" s="290"/>
      <c r="Q183" s="290"/>
      <c r="R183" s="290"/>
      <c r="S183" s="290"/>
      <c r="T183" s="290"/>
      <c r="U183" s="290"/>
      <c r="V183" s="290"/>
      <c r="W183" s="290"/>
      <c r="X183" s="290"/>
      <c r="Y183" s="290"/>
      <c r="Z183" s="290"/>
    </row>
    <row r="184" ht="12.75" customHeight="1">
      <c r="A184" s="290"/>
      <c r="B184" s="290"/>
      <c r="C184" s="290"/>
      <c r="D184" s="290"/>
      <c r="E184" s="290"/>
      <c r="F184" s="290"/>
      <c r="G184" s="290"/>
      <c r="H184" s="290"/>
      <c r="I184" s="290"/>
      <c r="J184" s="290"/>
      <c r="K184" s="290"/>
      <c r="L184" s="290"/>
      <c r="M184" s="290"/>
      <c r="N184" s="290"/>
      <c r="O184" s="290"/>
      <c r="P184" s="290"/>
      <c r="Q184" s="290"/>
      <c r="R184" s="290"/>
      <c r="S184" s="290"/>
      <c r="T184" s="290"/>
      <c r="U184" s="290"/>
      <c r="V184" s="290"/>
      <c r="W184" s="290"/>
      <c r="X184" s="290"/>
      <c r="Y184" s="290"/>
      <c r="Z184" s="290"/>
    </row>
    <row r="185" ht="12.75" customHeight="1">
      <c r="A185" s="290"/>
      <c r="B185" s="290"/>
      <c r="C185" s="290"/>
      <c r="D185" s="290"/>
      <c r="E185" s="290"/>
      <c r="F185" s="290"/>
      <c r="G185" s="290"/>
      <c r="H185" s="290"/>
      <c r="I185" s="290"/>
      <c r="J185" s="290"/>
      <c r="K185" s="290"/>
      <c r="L185" s="290"/>
      <c r="M185" s="290"/>
      <c r="N185" s="290"/>
      <c r="O185" s="290"/>
      <c r="P185" s="290"/>
      <c r="Q185" s="290"/>
      <c r="R185" s="290"/>
      <c r="S185" s="290"/>
      <c r="T185" s="290"/>
      <c r="U185" s="290"/>
      <c r="V185" s="290"/>
      <c r="W185" s="290"/>
      <c r="X185" s="290"/>
      <c r="Y185" s="290"/>
      <c r="Z185" s="290"/>
    </row>
    <row r="186" ht="12.75" customHeight="1">
      <c r="A186" s="290"/>
      <c r="B186" s="290"/>
      <c r="C186" s="290"/>
      <c r="D186" s="290"/>
      <c r="E186" s="290"/>
      <c r="F186" s="290"/>
      <c r="G186" s="290"/>
      <c r="H186" s="290"/>
      <c r="I186" s="290"/>
      <c r="J186" s="290"/>
      <c r="K186" s="290"/>
      <c r="L186" s="290"/>
      <c r="M186" s="290"/>
      <c r="N186" s="290"/>
      <c r="O186" s="290"/>
      <c r="P186" s="290"/>
      <c r="Q186" s="290"/>
      <c r="R186" s="290"/>
      <c r="S186" s="290"/>
      <c r="T186" s="290"/>
      <c r="U186" s="290"/>
      <c r="V186" s="290"/>
      <c r="W186" s="290"/>
      <c r="X186" s="290"/>
      <c r="Y186" s="290"/>
      <c r="Z186" s="290"/>
    </row>
    <row r="187" ht="12.75" customHeight="1">
      <c r="A187" s="290"/>
      <c r="B187" s="290"/>
      <c r="C187" s="290"/>
      <c r="D187" s="290"/>
      <c r="E187" s="290"/>
      <c r="F187" s="290"/>
      <c r="G187" s="290"/>
      <c r="H187" s="290"/>
      <c r="I187" s="290"/>
      <c r="J187" s="290"/>
      <c r="K187" s="290"/>
      <c r="L187" s="290"/>
      <c r="M187" s="290"/>
      <c r="N187" s="290"/>
      <c r="O187" s="290"/>
      <c r="P187" s="290"/>
      <c r="Q187" s="290"/>
      <c r="R187" s="290"/>
      <c r="S187" s="290"/>
      <c r="T187" s="290"/>
      <c r="U187" s="290"/>
      <c r="V187" s="290"/>
      <c r="W187" s="290"/>
      <c r="X187" s="290"/>
      <c r="Y187" s="290"/>
      <c r="Z187" s="290"/>
    </row>
    <row r="188" ht="12.75" customHeight="1">
      <c r="A188" s="290"/>
      <c r="B188" s="290"/>
      <c r="C188" s="290"/>
      <c r="D188" s="290"/>
      <c r="E188" s="290"/>
      <c r="F188" s="290"/>
      <c r="G188" s="290"/>
      <c r="H188" s="290"/>
      <c r="I188" s="290"/>
      <c r="J188" s="290"/>
      <c r="K188" s="290"/>
      <c r="L188" s="290"/>
      <c r="M188" s="290"/>
      <c r="N188" s="290"/>
      <c r="O188" s="290"/>
      <c r="P188" s="290"/>
      <c r="Q188" s="290"/>
      <c r="R188" s="290"/>
      <c r="S188" s="290"/>
      <c r="T188" s="290"/>
      <c r="U188" s="290"/>
      <c r="V188" s="290"/>
      <c r="W188" s="290"/>
      <c r="X188" s="290"/>
      <c r="Y188" s="290"/>
      <c r="Z188" s="290"/>
    </row>
    <row r="189" ht="12.75" customHeight="1">
      <c r="A189" s="290"/>
      <c r="B189" s="290"/>
      <c r="C189" s="290"/>
      <c r="D189" s="290"/>
      <c r="E189" s="290"/>
      <c r="F189" s="290"/>
      <c r="G189" s="290"/>
      <c r="H189" s="290"/>
      <c r="I189" s="290"/>
      <c r="J189" s="290"/>
      <c r="K189" s="290"/>
      <c r="L189" s="290"/>
      <c r="M189" s="290"/>
      <c r="N189" s="290"/>
      <c r="O189" s="290"/>
      <c r="P189" s="290"/>
      <c r="Q189" s="290"/>
      <c r="R189" s="290"/>
      <c r="S189" s="290"/>
      <c r="T189" s="290"/>
      <c r="U189" s="290"/>
      <c r="V189" s="290"/>
      <c r="W189" s="290"/>
      <c r="X189" s="290"/>
      <c r="Y189" s="290"/>
      <c r="Z189" s="290"/>
    </row>
    <row r="190" ht="12.75" customHeight="1">
      <c r="A190" s="290"/>
      <c r="B190" s="290"/>
      <c r="C190" s="290"/>
      <c r="D190" s="290"/>
      <c r="E190" s="290"/>
      <c r="F190" s="290"/>
      <c r="G190" s="290"/>
      <c r="H190" s="290"/>
      <c r="I190" s="290"/>
      <c r="J190" s="290"/>
      <c r="K190" s="290"/>
      <c r="L190" s="290"/>
      <c r="M190" s="290"/>
      <c r="N190" s="290"/>
      <c r="O190" s="290"/>
      <c r="P190" s="290"/>
      <c r="Q190" s="290"/>
      <c r="R190" s="290"/>
      <c r="S190" s="290"/>
      <c r="T190" s="290"/>
      <c r="U190" s="290"/>
      <c r="V190" s="290"/>
      <c r="W190" s="290"/>
      <c r="X190" s="290"/>
      <c r="Y190" s="290"/>
      <c r="Z190" s="290"/>
    </row>
    <row r="191" ht="12.75" customHeight="1">
      <c r="A191" s="290"/>
      <c r="B191" s="290"/>
      <c r="C191" s="290"/>
      <c r="D191" s="290"/>
      <c r="E191" s="290"/>
      <c r="F191" s="290"/>
      <c r="G191" s="290"/>
      <c r="H191" s="290"/>
      <c r="I191" s="290"/>
      <c r="J191" s="290"/>
      <c r="K191" s="290"/>
      <c r="L191" s="290"/>
      <c r="M191" s="290"/>
      <c r="N191" s="290"/>
      <c r="O191" s="290"/>
      <c r="P191" s="290"/>
      <c r="Q191" s="290"/>
      <c r="R191" s="290"/>
      <c r="S191" s="290"/>
      <c r="T191" s="290"/>
      <c r="U191" s="290"/>
      <c r="V191" s="290"/>
      <c r="W191" s="290"/>
      <c r="X191" s="290"/>
      <c r="Y191" s="290"/>
      <c r="Z191" s="290"/>
    </row>
    <row r="192" ht="12.75" customHeight="1">
      <c r="A192" s="290"/>
      <c r="B192" s="290"/>
      <c r="C192" s="290"/>
      <c r="D192" s="290"/>
      <c r="E192" s="290"/>
      <c r="F192" s="290"/>
      <c r="G192" s="290"/>
      <c r="H192" s="290"/>
      <c r="I192" s="290"/>
      <c r="J192" s="290"/>
      <c r="K192" s="290"/>
      <c r="L192" s="290"/>
      <c r="M192" s="290"/>
      <c r="N192" s="290"/>
      <c r="O192" s="290"/>
      <c r="P192" s="290"/>
      <c r="Q192" s="290"/>
      <c r="R192" s="290"/>
      <c r="S192" s="290"/>
      <c r="T192" s="290"/>
      <c r="U192" s="290"/>
      <c r="V192" s="290"/>
      <c r="W192" s="290"/>
      <c r="X192" s="290"/>
      <c r="Y192" s="290"/>
      <c r="Z192" s="290"/>
    </row>
    <row r="193" ht="12.75" customHeight="1">
      <c r="A193" s="290"/>
      <c r="B193" s="290"/>
      <c r="C193" s="290"/>
      <c r="D193" s="290"/>
      <c r="E193" s="290"/>
      <c r="F193" s="290"/>
      <c r="G193" s="290"/>
      <c r="H193" s="290"/>
      <c r="I193" s="290"/>
      <c r="J193" s="290"/>
      <c r="K193" s="290"/>
      <c r="L193" s="290"/>
      <c r="M193" s="290"/>
      <c r="N193" s="290"/>
      <c r="O193" s="290"/>
      <c r="P193" s="290"/>
      <c r="Q193" s="290"/>
      <c r="R193" s="290"/>
      <c r="S193" s="290"/>
      <c r="T193" s="290"/>
      <c r="U193" s="290"/>
      <c r="V193" s="290"/>
      <c r="W193" s="290"/>
      <c r="X193" s="290"/>
      <c r="Y193" s="290"/>
      <c r="Z193" s="290"/>
    </row>
    <row r="194" ht="12.75" customHeight="1">
      <c r="A194" s="290"/>
      <c r="B194" s="290"/>
      <c r="C194" s="290"/>
      <c r="D194" s="290"/>
      <c r="E194" s="290"/>
      <c r="F194" s="290"/>
      <c r="G194" s="290"/>
      <c r="H194" s="290"/>
      <c r="I194" s="290"/>
      <c r="J194" s="290"/>
      <c r="K194" s="290"/>
      <c r="L194" s="290"/>
      <c r="M194" s="290"/>
      <c r="N194" s="290"/>
      <c r="O194" s="290"/>
      <c r="P194" s="290"/>
      <c r="Q194" s="290"/>
      <c r="R194" s="290"/>
      <c r="S194" s="290"/>
      <c r="T194" s="290"/>
      <c r="U194" s="290"/>
      <c r="V194" s="290"/>
      <c r="W194" s="290"/>
      <c r="X194" s="290"/>
      <c r="Y194" s="290"/>
      <c r="Z194" s="290"/>
    </row>
    <row r="195" ht="12.75" customHeight="1">
      <c r="A195" s="290"/>
      <c r="B195" s="290"/>
      <c r="C195" s="290"/>
      <c r="D195" s="290"/>
      <c r="E195" s="290"/>
      <c r="F195" s="290"/>
      <c r="G195" s="290"/>
      <c r="H195" s="290"/>
      <c r="I195" s="290"/>
      <c r="J195" s="290"/>
      <c r="K195" s="290"/>
      <c r="L195" s="290"/>
      <c r="M195" s="290"/>
      <c r="N195" s="290"/>
      <c r="O195" s="290"/>
      <c r="P195" s="290"/>
      <c r="Q195" s="290"/>
      <c r="R195" s="290"/>
      <c r="S195" s="290"/>
      <c r="T195" s="290"/>
      <c r="U195" s="290"/>
      <c r="V195" s="290"/>
      <c r="W195" s="290"/>
      <c r="X195" s="290"/>
      <c r="Y195" s="290"/>
      <c r="Z195" s="290"/>
    </row>
    <row r="196" ht="12.75" customHeight="1">
      <c r="A196" s="290"/>
      <c r="B196" s="290"/>
      <c r="C196" s="290"/>
      <c r="D196" s="290"/>
      <c r="E196" s="290"/>
      <c r="F196" s="290"/>
      <c r="G196" s="290"/>
      <c r="H196" s="290"/>
      <c r="I196" s="290"/>
      <c r="J196" s="290"/>
      <c r="K196" s="290"/>
      <c r="L196" s="290"/>
      <c r="M196" s="290"/>
      <c r="N196" s="290"/>
      <c r="O196" s="290"/>
      <c r="P196" s="290"/>
      <c r="Q196" s="290"/>
      <c r="R196" s="290"/>
      <c r="S196" s="290"/>
      <c r="T196" s="290"/>
      <c r="U196" s="290"/>
      <c r="V196" s="290"/>
      <c r="W196" s="290"/>
      <c r="X196" s="290"/>
      <c r="Y196" s="290"/>
      <c r="Z196" s="290"/>
    </row>
    <row r="197" ht="12.75" customHeight="1">
      <c r="A197" s="290"/>
      <c r="B197" s="290"/>
      <c r="C197" s="290"/>
      <c r="D197" s="290"/>
      <c r="E197" s="290"/>
      <c r="F197" s="290"/>
      <c r="G197" s="290"/>
      <c r="H197" s="290"/>
      <c r="I197" s="290"/>
      <c r="J197" s="290"/>
      <c r="K197" s="290"/>
      <c r="L197" s="290"/>
      <c r="M197" s="290"/>
      <c r="N197" s="290"/>
      <c r="O197" s="290"/>
      <c r="P197" s="290"/>
      <c r="Q197" s="290"/>
      <c r="R197" s="290"/>
      <c r="S197" s="290"/>
      <c r="T197" s="290"/>
      <c r="U197" s="290"/>
      <c r="V197" s="290"/>
      <c r="W197" s="290"/>
      <c r="X197" s="290"/>
      <c r="Y197" s="290"/>
      <c r="Z197" s="290"/>
    </row>
    <row r="198" ht="12.75" customHeight="1">
      <c r="A198" s="290"/>
      <c r="B198" s="290"/>
      <c r="C198" s="290"/>
      <c r="D198" s="290"/>
      <c r="E198" s="290"/>
      <c r="F198" s="290"/>
      <c r="G198" s="290"/>
      <c r="H198" s="290"/>
      <c r="I198" s="290"/>
      <c r="J198" s="290"/>
      <c r="K198" s="290"/>
      <c r="L198" s="290"/>
      <c r="M198" s="290"/>
      <c r="N198" s="290"/>
      <c r="O198" s="290"/>
      <c r="P198" s="290"/>
      <c r="Q198" s="290"/>
      <c r="R198" s="290"/>
      <c r="S198" s="290"/>
      <c r="T198" s="290"/>
      <c r="U198" s="290"/>
      <c r="V198" s="290"/>
      <c r="W198" s="290"/>
      <c r="X198" s="290"/>
      <c r="Y198" s="290"/>
      <c r="Z198" s="290"/>
    </row>
    <row r="199" ht="12.75" customHeight="1">
      <c r="A199" s="290"/>
      <c r="B199" s="290"/>
      <c r="C199" s="290"/>
      <c r="D199" s="290"/>
      <c r="E199" s="290"/>
      <c r="F199" s="290"/>
      <c r="G199" s="290"/>
      <c r="H199" s="290"/>
      <c r="I199" s="290"/>
      <c r="J199" s="290"/>
      <c r="K199" s="290"/>
      <c r="L199" s="290"/>
      <c r="M199" s="290"/>
      <c r="N199" s="290"/>
      <c r="O199" s="290"/>
      <c r="P199" s="290"/>
      <c r="Q199" s="290"/>
      <c r="R199" s="290"/>
      <c r="S199" s="290"/>
      <c r="T199" s="290"/>
      <c r="U199" s="290"/>
      <c r="V199" s="290"/>
      <c r="W199" s="290"/>
      <c r="X199" s="290"/>
      <c r="Y199" s="290"/>
      <c r="Z199" s="290"/>
    </row>
    <row r="200" ht="12.75" customHeight="1">
      <c r="A200" s="290"/>
      <c r="B200" s="290"/>
      <c r="C200" s="290"/>
      <c r="D200" s="290"/>
      <c r="E200" s="290"/>
      <c r="F200" s="290"/>
      <c r="G200" s="290"/>
      <c r="H200" s="290"/>
      <c r="I200" s="290"/>
      <c r="J200" s="290"/>
      <c r="K200" s="290"/>
      <c r="L200" s="290"/>
      <c r="M200" s="290"/>
      <c r="N200" s="290"/>
      <c r="O200" s="290"/>
      <c r="P200" s="290"/>
      <c r="Q200" s="290"/>
      <c r="R200" s="290"/>
      <c r="S200" s="290"/>
      <c r="T200" s="290"/>
      <c r="U200" s="290"/>
      <c r="V200" s="290"/>
      <c r="W200" s="290"/>
      <c r="X200" s="290"/>
      <c r="Y200" s="290"/>
      <c r="Z200" s="290"/>
    </row>
    <row r="201" ht="12.75" customHeight="1">
      <c r="A201" s="290"/>
      <c r="B201" s="290"/>
      <c r="C201" s="290"/>
      <c r="D201" s="290"/>
      <c r="E201" s="290"/>
      <c r="F201" s="290"/>
      <c r="G201" s="290"/>
      <c r="H201" s="290"/>
      <c r="I201" s="290"/>
      <c r="J201" s="290"/>
      <c r="K201" s="290"/>
      <c r="L201" s="290"/>
      <c r="M201" s="290"/>
      <c r="N201" s="290"/>
      <c r="O201" s="290"/>
      <c r="P201" s="290"/>
      <c r="Q201" s="290"/>
      <c r="R201" s="290"/>
      <c r="S201" s="290"/>
      <c r="T201" s="290"/>
      <c r="U201" s="290"/>
      <c r="V201" s="290"/>
      <c r="W201" s="290"/>
      <c r="X201" s="290"/>
      <c r="Y201" s="290"/>
      <c r="Z201" s="290"/>
    </row>
    <row r="202" ht="12.75" customHeight="1">
      <c r="A202" s="290"/>
      <c r="B202" s="290"/>
      <c r="C202" s="290"/>
      <c r="D202" s="290"/>
      <c r="E202" s="290"/>
      <c r="F202" s="290"/>
      <c r="G202" s="290"/>
      <c r="H202" s="290"/>
      <c r="I202" s="290"/>
      <c r="J202" s="290"/>
      <c r="K202" s="290"/>
      <c r="L202" s="290"/>
      <c r="M202" s="290"/>
      <c r="N202" s="290"/>
      <c r="O202" s="290"/>
      <c r="P202" s="290"/>
      <c r="Q202" s="290"/>
      <c r="R202" s="290"/>
      <c r="S202" s="290"/>
      <c r="T202" s="290"/>
      <c r="U202" s="290"/>
      <c r="V202" s="290"/>
      <c r="W202" s="290"/>
      <c r="X202" s="290"/>
      <c r="Y202" s="290"/>
      <c r="Z202" s="290"/>
    </row>
    <row r="203" ht="12.75" customHeight="1">
      <c r="A203" s="290"/>
      <c r="B203" s="290"/>
      <c r="C203" s="290"/>
      <c r="D203" s="290"/>
      <c r="E203" s="290"/>
      <c r="F203" s="290"/>
      <c r="G203" s="290"/>
      <c r="H203" s="290"/>
      <c r="I203" s="290"/>
      <c r="J203" s="290"/>
      <c r="K203" s="290"/>
      <c r="L203" s="290"/>
      <c r="M203" s="290"/>
      <c r="N203" s="290"/>
      <c r="O203" s="290"/>
      <c r="P203" s="290"/>
      <c r="Q203" s="290"/>
      <c r="R203" s="290"/>
      <c r="S203" s="290"/>
      <c r="T203" s="290"/>
      <c r="U203" s="290"/>
      <c r="V203" s="290"/>
      <c r="W203" s="290"/>
      <c r="X203" s="290"/>
      <c r="Y203" s="290"/>
      <c r="Z203" s="290"/>
    </row>
    <row r="204" ht="12.75" customHeight="1">
      <c r="A204" s="290"/>
      <c r="B204" s="290"/>
      <c r="C204" s="290"/>
      <c r="D204" s="290"/>
      <c r="E204" s="290"/>
      <c r="F204" s="290"/>
      <c r="G204" s="290"/>
      <c r="H204" s="290"/>
      <c r="I204" s="290"/>
      <c r="J204" s="290"/>
      <c r="K204" s="290"/>
      <c r="L204" s="290"/>
      <c r="M204" s="290"/>
      <c r="N204" s="290"/>
      <c r="O204" s="290"/>
      <c r="P204" s="290"/>
      <c r="Q204" s="290"/>
      <c r="R204" s="290"/>
      <c r="S204" s="290"/>
      <c r="T204" s="290"/>
      <c r="U204" s="290"/>
      <c r="V204" s="290"/>
      <c r="W204" s="290"/>
      <c r="X204" s="290"/>
      <c r="Y204" s="290"/>
      <c r="Z204" s="290"/>
    </row>
    <row r="205" ht="12.75" customHeight="1">
      <c r="A205" s="290"/>
      <c r="B205" s="290"/>
      <c r="C205" s="290"/>
      <c r="D205" s="290"/>
      <c r="E205" s="290"/>
      <c r="F205" s="290"/>
      <c r="G205" s="290"/>
      <c r="H205" s="290"/>
      <c r="I205" s="290"/>
      <c r="J205" s="290"/>
      <c r="K205" s="290"/>
      <c r="L205" s="290"/>
      <c r="M205" s="290"/>
      <c r="N205" s="290"/>
      <c r="O205" s="290"/>
      <c r="P205" s="290"/>
      <c r="Q205" s="290"/>
      <c r="R205" s="290"/>
      <c r="S205" s="290"/>
      <c r="T205" s="290"/>
      <c r="U205" s="290"/>
      <c r="V205" s="290"/>
      <c r="W205" s="290"/>
      <c r="X205" s="290"/>
      <c r="Y205" s="290"/>
      <c r="Z205" s="290"/>
    </row>
    <row r="206" ht="12.75" customHeight="1">
      <c r="A206" s="290"/>
      <c r="B206" s="290"/>
      <c r="C206" s="290"/>
      <c r="D206" s="290"/>
      <c r="E206" s="290"/>
      <c r="F206" s="290"/>
      <c r="G206" s="290"/>
      <c r="H206" s="290"/>
      <c r="I206" s="290"/>
      <c r="J206" s="290"/>
      <c r="K206" s="290"/>
      <c r="L206" s="290"/>
      <c r="M206" s="290"/>
      <c r="N206" s="290"/>
      <c r="O206" s="290"/>
      <c r="P206" s="290"/>
      <c r="Q206" s="290"/>
      <c r="R206" s="290"/>
      <c r="S206" s="290"/>
      <c r="T206" s="290"/>
      <c r="U206" s="290"/>
      <c r="V206" s="290"/>
      <c r="W206" s="290"/>
      <c r="X206" s="290"/>
      <c r="Y206" s="290"/>
      <c r="Z206" s="290"/>
    </row>
    <row r="207" ht="12.75" customHeight="1">
      <c r="A207" s="290"/>
      <c r="B207" s="290"/>
      <c r="C207" s="290"/>
      <c r="D207" s="290"/>
      <c r="E207" s="290"/>
      <c r="F207" s="290"/>
      <c r="G207" s="290"/>
      <c r="H207" s="290"/>
      <c r="I207" s="290"/>
      <c r="J207" s="290"/>
      <c r="K207" s="290"/>
      <c r="L207" s="290"/>
      <c r="M207" s="290"/>
      <c r="N207" s="290"/>
      <c r="O207" s="290"/>
      <c r="P207" s="290"/>
      <c r="Q207" s="290"/>
      <c r="R207" s="290"/>
      <c r="S207" s="290"/>
      <c r="T207" s="290"/>
      <c r="U207" s="290"/>
      <c r="V207" s="290"/>
      <c r="W207" s="290"/>
      <c r="X207" s="290"/>
      <c r="Y207" s="290"/>
      <c r="Z207" s="290"/>
    </row>
    <row r="208" ht="12.75" customHeight="1">
      <c r="A208" s="290"/>
      <c r="B208" s="290"/>
      <c r="C208" s="290"/>
      <c r="D208" s="290"/>
      <c r="E208" s="290"/>
      <c r="F208" s="290"/>
      <c r="G208" s="290"/>
      <c r="H208" s="290"/>
      <c r="I208" s="290"/>
      <c r="J208" s="290"/>
      <c r="K208" s="290"/>
      <c r="L208" s="290"/>
      <c r="M208" s="290"/>
      <c r="N208" s="290"/>
      <c r="O208" s="290"/>
      <c r="P208" s="290"/>
      <c r="Q208" s="290"/>
      <c r="R208" s="290"/>
      <c r="S208" s="290"/>
      <c r="T208" s="290"/>
      <c r="U208" s="290"/>
      <c r="V208" s="290"/>
      <c r="W208" s="290"/>
      <c r="X208" s="290"/>
      <c r="Y208" s="290"/>
      <c r="Z208" s="290"/>
    </row>
    <row r="209" ht="12.75" customHeight="1">
      <c r="A209" s="290"/>
      <c r="B209" s="290"/>
      <c r="C209" s="290"/>
      <c r="D209" s="290"/>
      <c r="E209" s="290"/>
      <c r="F209" s="290"/>
      <c r="G209" s="290"/>
      <c r="H209" s="290"/>
      <c r="I209" s="290"/>
      <c r="J209" s="290"/>
      <c r="K209" s="290"/>
      <c r="L209" s="290"/>
      <c r="M209" s="290"/>
      <c r="N209" s="290"/>
      <c r="O209" s="290"/>
      <c r="P209" s="290"/>
      <c r="Q209" s="290"/>
      <c r="R209" s="290"/>
      <c r="S209" s="290"/>
      <c r="T209" s="290"/>
      <c r="U209" s="290"/>
      <c r="V209" s="290"/>
      <c r="W209" s="290"/>
      <c r="X209" s="290"/>
      <c r="Y209" s="290"/>
      <c r="Z209" s="290"/>
    </row>
    <row r="210" ht="12.75" customHeight="1">
      <c r="A210" s="290"/>
      <c r="B210" s="290"/>
      <c r="C210" s="290"/>
      <c r="D210" s="290"/>
      <c r="E210" s="290"/>
      <c r="F210" s="290"/>
      <c r="G210" s="290"/>
      <c r="H210" s="290"/>
      <c r="I210" s="290"/>
      <c r="J210" s="290"/>
      <c r="K210" s="290"/>
      <c r="L210" s="290"/>
      <c r="M210" s="290"/>
      <c r="N210" s="290"/>
      <c r="O210" s="290"/>
      <c r="P210" s="290"/>
      <c r="Q210" s="290"/>
      <c r="R210" s="290"/>
      <c r="S210" s="290"/>
      <c r="T210" s="290"/>
      <c r="U210" s="290"/>
      <c r="V210" s="290"/>
      <c r="W210" s="290"/>
      <c r="X210" s="290"/>
      <c r="Y210" s="290"/>
      <c r="Z210" s="290"/>
    </row>
    <row r="211" ht="12.75" customHeight="1">
      <c r="A211" s="290"/>
      <c r="B211" s="290"/>
      <c r="C211" s="290"/>
      <c r="D211" s="290"/>
      <c r="E211" s="290"/>
      <c r="F211" s="290"/>
      <c r="G211" s="290"/>
      <c r="H211" s="290"/>
      <c r="I211" s="290"/>
      <c r="J211" s="290"/>
      <c r="K211" s="290"/>
      <c r="L211" s="290"/>
      <c r="M211" s="290"/>
      <c r="N211" s="290"/>
      <c r="O211" s="290"/>
      <c r="P211" s="290"/>
      <c r="Q211" s="290"/>
      <c r="R211" s="290"/>
      <c r="S211" s="290"/>
      <c r="T211" s="290"/>
      <c r="U211" s="290"/>
      <c r="V211" s="290"/>
      <c r="W211" s="290"/>
      <c r="X211" s="290"/>
      <c r="Y211" s="290"/>
      <c r="Z211" s="290"/>
    </row>
    <row r="212" ht="12.75" customHeight="1">
      <c r="A212" s="290"/>
      <c r="B212" s="290"/>
      <c r="C212" s="290"/>
      <c r="D212" s="290"/>
      <c r="E212" s="290"/>
      <c r="F212" s="290"/>
      <c r="G212" s="290"/>
      <c r="H212" s="290"/>
      <c r="I212" s="290"/>
      <c r="J212" s="290"/>
      <c r="K212" s="290"/>
      <c r="L212" s="290"/>
      <c r="M212" s="290"/>
      <c r="N212" s="290"/>
      <c r="O212" s="290"/>
      <c r="P212" s="290"/>
      <c r="Q212" s="290"/>
      <c r="R212" s="290"/>
      <c r="S212" s="290"/>
      <c r="T212" s="290"/>
      <c r="U212" s="290"/>
      <c r="V212" s="290"/>
      <c r="W212" s="290"/>
      <c r="X212" s="290"/>
      <c r="Y212" s="290"/>
      <c r="Z212" s="290"/>
    </row>
    <row r="213" ht="12.75" customHeight="1">
      <c r="A213" s="290"/>
      <c r="B213" s="290"/>
      <c r="C213" s="290"/>
      <c r="D213" s="290"/>
      <c r="E213" s="290"/>
      <c r="F213" s="290"/>
      <c r="G213" s="290"/>
      <c r="H213" s="290"/>
      <c r="I213" s="290"/>
      <c r="J213" s="290"/>
      <c r="K213" s="290"/>
      <c r="L213" s="290"/>
      <c r="M213" s="290"/>
      <c r="N213" s="290"/>
      <c r="O213" s="290"/>
      <c r="P213" s="290"/>
      <c r="Q213" s="290"/>
      <c r="R213" s="290"/>
      <c r="S213" s="290"/>
      <c r="T213" s="290"/>
      <c r="U213" s="290"/>
      <c r="V213" s="290"/>
      <c r="W213" s="290"/>
      <c r="X213" s="290"/>
      <c r="Y213" s="290"/>
      <c r="Z213" s="290"/>
    </row>
    <row r="214" ht="12.75" customHeight="1">
      <c r="A214" s="290"/>
      <c r="B214" s="290"/>
      <c r="C214" s="290"/>
      <c r="D214" s="290"/>
      <c r="E214" s="290"/>
      <c r="F214" s="290"/>
      <c r="G214" s="290"/>
      <c r="H214" s="290"/>
      <c r="I214" s="290"/>
      <c r="J214" s="290"/>
      <c r="K214" s="290"/>
      <c r="L214" s="290"/>
      <c r="M214" s="290"/>
      <c r="N214" s="290"/>
      <c r="O214" s="290"/>
      <c r="P214" s="290"/>
      <c r="Q214" s="290"/>
      <c r="R214" s="290"/>
      <c r="S214" s="290"/>
      <c r="T214" s="290"/>
      <c r="U214" s="290"/>
      <c r="V214" s="290"/>
      <c r="W214" s="290"/>
      <c r="X214" s="290"/>
      <c r="Y214" s="290"/>
      <c r="Z214" s="290"/>
    </row>
    <row r="215" ht="12.75" customHeight="1">
      <c r="A215" s="290"/>
      <c r="B215" s="290"/>
      <c r="C215" s="290"/>
      <c r="D215" s="290"/>
      <c r="E215" s="290"/>
      <c r="F215" s="290"/>
      <c r="G215" s="290"/>
      <c r="H215" s="290"/>
      <c r="I215" s="290"/>
      <c r="J215" s="290"/>
      <c r="K215" s="290"/>
      <c r="L215" s="290"/>
      <c r="M215" s="290"/>
      <c r="N215" s="290"/>
      <c r="O215" s="290"/>
      <c r="P215" s="290"/>
      <c r="Q215" s="290"/>
      <c r="R215" s="290"/>
      <c r="S215" s="290"/>
      <c r="T215" s="290"/>
      <c r="U215" s="290"/>
      <c r="V215" s="290"/>
      <c r="W215" s="290"/>
      <c r="X215" s="290"/>
      <c r="Y215" s="290"/>
      <c r="Z215" s="290"/>
    </row>
    <row r="216" ht="12.75" customHeight="1">
      <c r="A216" s="290"/>
      <c r="B216" s="290"/>
      <c r="C216" s="290"/>
      <c r="D216" s="290"/>
      <c r="E216" s="290"/>
      <c r="F216" s="290"/>
      <c r="G216" s="290"/>
      <c r="H216" s="290"/>
      <c r="I216" s="290"/>
      <c r="J216" s="290"/>
      <c r="K216" s="290"/>
      <c r="L216" s="290"/>
      <c r="M216" s="290"/>
      <c r="N216" s="290"/>
      <c r="O216" s="290"/>
      <c r="P216" s="290"/>
      <c r="Q216" s="290"/>
      <c r="R216" s="290"/>
      <c r="S216" s="290"/>
      <c r="T216" s="290"/>
      <c r="U216" s="290"/>
      <c r="V216" s="290"/>
      <c r="W216" s="290"/>
      <c r="X216" s="290"/>
      <c r="Y216" s="290"/>
      <c r="Z216" s="290"/>
    </row>
    <row r="217" ht="12.75" customHeight="1">
      <c r="A217" s="290"/>
      <c r="B217" s="290"/>
      <c r="C217" s="290"/>
      <c r="D217" s="290"/>
      <c r="E217" s="290"/>
      <c r="F217" s="290"/>
      <c r="G217" s="290"/>
      <c r="H217" s="290"/>
      <c r="I217" s="290"/>
      <c r="J217" s="290"/>
      <c r="K217" s="290"/>
      <c r="L217" s="290"/>
      <c r="M217" s="290"/>
      <c r="N217" s="290"/>
      <c r="O217" s="290"/>
      <c r="P217" s="290"/>
      <c r="Q217" s="290"/>
      <c r="R217" s="290"/>
      <c r="S217" s="290"/>
      <c r="T217" s="290"/>
      <c r="U217" s="290"/>
      <c r="V217" s="290"/>
      <c r="W217" s="290"/>
      <c r="X217" s="290"/>
      <c r="Y217" s="290"/>
      <c r="Z217" s="290"/>
    </row>
    <row r="218" ht="12.75" customHeight="1">
      <c r="A218" s="290"/>
      <c r="B218" s="290"/>
      <c r="C218" s="290"/>
      <c r="D218" s="290"/>
      <c r="E218" s="290"/>
      <c r="F218" s="290"/>
      <c r="G218" s="290"/>
      <c r="H218" s="290"/>
      <c r="I218" s="290"/>
      <c r="J218" s="290"/>
      <c r="K218" s="290"/>
      <c r="L218" s="290"/>
      <c r="M218" s="290"/>
      <c r="N218" s="290"/>
      <c r="O218" s="290"/>
      <c r="P218" s="290"/>
      <c r="Q218" s="290"/>
      <c r="R218" s="290"/>
      <c r="S218" s="290"/>
      <c r="T218" s="290"/>
      <c r="U218" s="290"/>
      <c r="V218" s="290"/>
      <c r="W218" s="290"/>
      <c r="X218" s="290"/>
      <c r="Y218" s="290"/>
      <c r="Z218" s="290"/>
    </row>
    <row r="219" ht="12.75" customHeight="1">
      <c r="A219" s="290"/>
      <c r="B219" s="290"/>
      <c r="C219" s="290"/>
      <c r="D219" s="290"/>
      <c r="E219" s="290"/>
      <c r="F219" s="290"/>
      <c r="G219" s="290"/>
      <c r="H219" s="290"/>
      <c r="I219" s="290"/>
      <c r="J219" s="290"/>
      <c r="K219" s="290"/>
      <c r="L219" s="290"/>
      <c r="M219" s="290"/>
      <c r="N219" s="290"/>
      <c r="O219" s="290"/>
      <c r="P219" s="290"/>
      <c r="Q219" s="290"/>
      <c r="R219" s="290"/>
      <c r="S219" s="290"/>
      <c r="T219" s="290"/>
      <c r="U219" s="290"/>
      <c r="V219" s="290"/>
      <c r="W219" s="290"/>
      <c r="X219" s="290"/>
      <c r="Y219" s="290"/>
      <c r="Z219" s="290"/>
    </row>
    <row r="220" ht="12.75" customHeight="1">
      <c r="A220" s="290"/>
      <c r="B220" s="290"/>
      <c r="C220" s="290"/>
      <c r="D220" s="290"/>
      <c r="E220" s="290"/>
      <c r="F220" s="290"/>
      <c r="G220" s="290"/>
      <c r="H220" s="290"/>
      <c r="I220" s="290"/>
      <c r="J220" s="290"/>
      <c r="K220" s="290"/>
      <c r="L220" s="290"/>
      <c r="M220" s="290"/>
      <c r="N220" s="290"/>
      <c r="O220" s="290"/>
      <c r="P220" s="290"/>
      <c r="Q220" s="290"/>
      <c r="R220" s="290"/>
      <c r="S220" s="290"/>
      <c r="T220" s="290"/>
      <c r="U220" s="290"/>
      <c r="V220" s="290"/>
      <c r="W220" s="290"/>
      <c r="X220" s="290"/>
      <c r="Y220" s="290"/>
      <c r="Z220" s="290"/>
    </row>
    <row r="221" ht="12.75" customHeight="1">
      <c r="A221" s="290"/>
      <c r="B221" s="290"/>
      <c r="C221" s="290"/>
      <c r="D221" s="290"/>
      <c r="E221" s="290"/>
      <c r="F221" s="290"/>
      <c r="G221" s="290"/>
      <c r="H221" s="290"/>
      <c r="I221" s="290"/>
      <c r="J221" s="290"/>
      <c r="K221" s="290"/>
      <c r="L221" s="290"/>
      <c r="M221" s="290"/>
      <c r="N221" s="290"/>
      <c r="O221" s="290"/>
      <c r="P221" s="290"/>
      <c r="Q221" s="290"/>
      <c r="R221" s="290"/>
      <c r="S221" s="290"/>
      <c r="T221" s="290"/>
      <c r="U221" s="290"/>
      <c r="V221" s="290"/>
      <c r="W221" s="290"/>
      <c r="X221" s="290"/>
      <c r="Y221" s="290"/>
      <c r="Z221" s="290"/>
    </row>
    <row r="222" ht="12.75" customHeight="1">
      <c r="A222" s="290"/>
      <c r="B222" s="290"/>
      <c r="C222" s="290"/>
      <c r="D222" s="290"/>
      <c r="E222" s="290"/>
      <c r="F222" s="290"/>
      <c r="G222" s="290"/>
      <c r="H222" s="290"/>
      <c r="I222" s="290"/>
      <c r="J222" s="290"/>
      <c r="K222" s="290"/>
      <c r="L222" s="290"/>
      <c r="M222" s="290"/>
      <c r="N222" s="290"/>
      <c r="O222" s="290"/>
      <c r="P222" s="290"/>
      <c r="Q222" s="290"/>
      <c r="R222" s="290"/>
      <c r="S222" s="290"/>
      <c r="T222" s="290"/>
      <c r="U222" s="290"/>
      <c r="V222" s="290"/>
      <c r="W222" s="290"/>
      <c r="X222" s="290"/>
      <c r="Y222" s="290"/>
      <c r="Z222" s="290"/>
    </row>
    <row r="223" ht="12.75" customHeight="1">
      <c r="A223" s="290"/>
      <c r="B223" s="290"/>
      <c r="C223" s="290"/>
      <c r="D223" s="290"/>
      <c r="E223" s="290"/>
      <c r="F223" s="290"/>
      <c r="G223" s="290"/>
      <c r="H223" s="290"/>
      <c r="I223" s="290"/>
      <c r="J223" s="290"/>
      <c r="K223" s="290"/>
      <c r="L223" s="290"/>
      <c r="M223" s="290"/>
      <c r="N223" s="290"/>
      <c r="O223" s="290"/>
      <c r="P223" s="290"/>
      <c r="Q223" s="290"/>
      <c r="R223" s="290"/>
      <c r="S223" s="290"/>
      <c r="T223" s="290"/>
      <c r="U223" s="290"/>
      <c r="V223" s="290"/>
      <c r="W223" s="290"/>
      <c r="X223" s="290"/>
      <c r="Y223" s="290"/>
      <c r="Z223" s="290"/>
    </row>
    <row r="224" ht="12.75" customHeight="1">
      <c r="A224" s="290"/>
      <c r="B224" s="290"/>
      <c r="C224" s="290"/>
      <c r="D224" s="290"/>
      <c r="E224" s="290"/>
      <c r="F224" s="290"/>
      <c r="G224" s="290"/>
      <c r="H224" s="290"/>
      <c r="I224" s="290"/>
      <c r="J224" s="290"/>
      <c r="K224" s="290"/>
      <c r="L224" s="290"/>
      <c r="M224" s="290"/>
      <c r="N224" s="290"/>
      <c r="O224" s="290"/>
      <c r="P224" s="290"/>
      <c r="Q224" s="290"/>
      <c r="R224" s="290"/>
      <c r="S224" s="290"/>
      <c r="T224" s="290"/>
      <c r="U224" s="290"/>
      <c r="V224" s="290"/>
      <c r="W224" s="290"/>
      <c r="X224" s="290"/>
      <c r="Y224" s="290"/>
      <c r="Z224" s="290"/>
    </row>
    <row r="225" ht="12.75" customHeight="1">
      <c r="A225" s="290"/>
      <c r="B225" s="290"/>
      <c r="C225" s="290"/>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row>
    <row r="226" ht="12.75" customHeight="1">
      <c r="A226" s="290"/>
      <c r="B226" s="290"/>
      <c r="C226" s="290"/>
      <c r="D226" s="290"/>
      <c r="E226" s="290"/>
      <c r="F226" s="290"/>
      <c r="G226" s="290"/>
      <c r="H226" s="290"/>
      <c r="I226" s="290"/>
      <c r="J226" s="290"/>
      <c r="K226" s="290"/>
      <c r="L226" s="290"/>
      <c r="M226" s="290"/>
      <c r="N226" s="290"/>
      <c r="O226" s="290"/>
      <c r="P226" s="290"/>
      <c r="Q226" s="290"/>
      <c r="R226" s="290"/>
      <c r="S226" s="290"/>
      <c r="T226" s="290"/>
      <c r="U226" s="290"/>
      <c r="V226" s="290"/>
      <c r="W226" s="290"/>
      <c r="X226" s="290"/>
      <c r="Y226" s="290"/>
      <c r="Z226" s="290"/>
    </row>
    <row r="227" ht="12.75" customHeight="1">
      <c r="A227" s="290"/>
      <c r="B227" s="290"/>
      <c r="C227" s="290"/>
      <c r="D227" s="290"/>
      <c r="E227" s="290"/>
      <c r="F227" s="290"/>
      <c r="G227" s="290"/>
      <c r="H227" s="290"/>
      <c r="I227" s="290"/>
      <c r="J227" s="290"/>
      <c r="K227" s="290"/>
      <c r="L227" s="290"/>
      <c r="M227" s="290"/>
      <c r="N227" s="290"/>
      <c r="O227" s="290"/>
      <c r="P227" s="290"/>
      <c r="Q227" s="290"/>
      <c r="R227" s="290"/>
      <c r="S227" s="290"/>
      <c r="T227" s="290"/>
      <c r="U227" s="290"/>
      <c r="V227" s="290"/>
      <c r="W227" s="290"/>
      <c r="X227" s="290"/>
      <c r="Y227" s="290"/>
      <c r="Z227" s="290"/>
    </row>
    <row r="228" ht="12.75" customHeight="1">
      <c r="A228" s="290"/>
      <c r="B228" s="290"/>
      <c r="C228" s="290"/>
      <c r="D228" s="290"/>
      <c r="E228" s="290"/>
      <c r="F228" s="290"/>
      <c r="G228" s="290"/>
      <c r="H228" s="290"/>
      <c r="I228" s="290"/>
      <c r="J228" s="290"/>
      <c r="K228" s="290"/>
      <c r="L228" s="290"/>
      <c r="M228" s="290"/>
      <c r="N228" s="290"/>
      <c r="O228" s="290"/>
      <c r="P228" s="290"/>
      <c r="Q228" s="290"/>
      <c r="R228" s="290"/>
      <c r="S228" s="290"/>
      <c r="T228" s="290"/>
      <c r="U228" s="290"/>
      <c r="V228" s="290"/>
      <c r="W228" s="290"/>
      <c r="X228" s="290"/>
      <c r="Y228" s="290"/>
      <c r="Z228" s="290"/>
    </row>
    <row r="229" ht="12.75" customHeight="1">
      <c r="A229" s="290"/>
      <c r="B229" s="290"/>
      <c r="C229" s="290"/>
      <c r="D229" s="290"/>
      <c r="E229" s="290"/>
      <c r="F229" s="290"/>
      <c r="G229" s="290"/>
      <c r="H229" s="290"/>
      <c r="I229" s="290"/>
      <c r="J229" s="290"/>
      <c r="K229" s="290"/>
      <c r="L229" s="290"/>
      <c r="M229" s="290"/>
      <c r="N229" s="290"/>
      <c r="O229" s="290"/>
      <c r="P229" s="290"/>
      <c r="Q229" s="290"/>
      <c r="R229" s="290"/>
      <c r="S229" s="290"/>
      <c r="T229" s="290"/>
      <c r="U229" s="290"/>
      <c r="V229" s="290"/>
      <c r="W229" s="290"/>
      <c r="X229" s="290"/>
      <c r="Y229" s="290"/>
      <c r="Z229" s="290"/>
    </row>
    <row r="230" ht="12.75" customHeight="1">
      <c r="A230" s="290"/>
      <c r="B230" s="290"/>
      <c r="C230" s="290"/>
      <c r="D230" s="290"/>
      <c r="E230" s="290"/>
      <c r="F230" s="290"/>
      <c r="G230" s="290"/>
      <c r="H230" s="290"/>
      <c r="I230" s="290"/>
      <c r="J230" s="290"/>
      <c r="K230" s="290"/>
      <c r="L230" s="290"/>
      <c r="M230" s="290"/>
      <c r="N230" s="290"/>
      <c r="O230" s="290"/>
      <c r="P230" s="290"/>
      <c r="Q230" s="290"/>
      <c r="R230" s="290"/>
      <c r="S230" s="290"/>
      <c r="T230" s="290"/>
      <c r="U230" s="290"/>
      <c r="V230" s="290"/>
      <c r="W230" s="290"/>
      <c r="X230" s="290"/>
      <c r="Y230" s="290"/>
      <c r="Z230" s="290"/>
    </row>
    <row r="231" ht="12.75" customHeight="1">
      <c r="A231" s="290"/>
      <c r="B231" s="290"/>
      <c r="C231" s="290"/>
      <c r="D231" s="290"/>
      <c r="E231" s="290"/>
      <c r="F231" s="290"/>
      <c r="G231" s="290"/>
      <c r="H231" s="290"/>
      <c r="I231" s="290"/>
      <c r="J231" s="290"/>
      <c r="K231" s="290"/>
      <c r="L231" s="290"/>
      <c r="M231" s="290"/>
      <c r="N231" s="290"/>
      <c r="O231" s="290"/>
      <c r="P231" s="290"/>
      <c r="Q231" s="290"/>
      <c r="R231" s="290"/>
      <c r="S231" s="290"/>
      <c r="T231" s="290"/>
      <c r="U231" s="290"/>
      <c r="V231" s="290"/>
      <c r="W231" s="290"/>
      <c r="X231" s="290"/>
      <c r="Y231" s="290"/>
      <c r="Z231" s="290"/>
    </row>
    <row r="232" ht="12.75" customHeight="1">
      <c r="A232" s="290"/>
      <c r="B232" s="290"/>
      <c r="C232" s="290"/>
      <c r="D232" s="290"/>
      <c r="E232" s="290"/>
      <c r="F232" s="290"/>
      <c r="G232" s="290"/>
      <c r="H232" s="290"/>
      <c r="I232" s="290"/>
      <c r="J232" s="290"/>
      <c r="K232" s="290"/>
      <c r="L232" s="290"/>
      <c r="M232" s="290"/>
      <c r="N232" s="290"/>
      <c r="O232" s="290"/>
      <c r="P232" s="290"/>
      <c r="Q232" s="290"/>
      <c r="R232" s="290"/>
      <c r="S232" s="290"/>
      <c r="T232" s="290"/>
      <c r="U232" s="290"/>
      <c r="V232" s="290"/>
      <c r="W232" s="290"/>
      <c r="X232" s="290"/>
      <c r="Y232" s="290"/>
      <c r="Z232" s="290"/>
    </row>
    <row r="233" ht="12.75" customHeight="1">
      <c r="A233" s="290"/>
      <c r="B233" s="290"/>
      <c r="C233" s="290"/>
      <c r="D233" s="290"/>
      <c r="E233" s="290"/>
      <c r="F233" s="290"/>
      <c r="G233" s="290"/>
      <c r="H233" s="290"/>
      <c r="I233" s="290"/>
      <c r="J233" s="290"/>
      <c r="K233" s="290"/>
      <c r="L233" s="290"/>
      <c r="M233" s="290"/>
      <c r="N233" s="290"/>
      <c r="O233" s="290"/>
      <c r="P233" s="290"/>
      <c r="Q233" s="290"/>
      <c r="R233" s="290"/>
      <c r="S233" s="290"/>
      <c r="T233" s="290"/>
      <c r="U233" s="290"/>
      <c r="V233" s="290"/>
      <c r="W233" s="290"/>
      <c r="X233" s="290"/>
      <c r="Y233" s="290"/>
      <c r="Z233" s="290"/>
    </row>
    <row r="234" ht="12.75" customHeight="1">
      <c r="A234" s="290"/>
      <c r="B234" s="290"/>
      <c r="C234" s="290"/>
      <c r="D234" s="290"/>
      <c r="E234" s="290"/>
      <c r="F234" s="290"/>
      <c r="G234" s="290"/>
      <c r="H234" s="290"/>
      <c r="I234" s="290"/>
      <c r="J234" s="290"/>
      <c r="K234" s="290"/>
      <c r="L234" s="290"/>
      <c r="M234" s="290"/>
      <c r="N234" s="290"/>
      <c r="O234" s="290"/>
      <c r="P234" s="290"/>
      <c r="Q234" s="290"/>
      <c r="R234" s="290"/>
      <c r="S234" s="290"/>
      <c r="T234" s="290"/>
      <c r="U234" s="290"/>
      <c r="V234" s="290"/>
      <c r="W234" s="290"/>
      <c r="X234" s="290"/>
      <c r="Y234" s="290"/>
      <c r="Z234" s="290"/>
    </row>
    <row r="235" ht="12.75" customHeight="1">
      <c r="A235" s="290"/>
      <c r="B235" s="290"/>
      <c r="C235" s="290"/>
      <c r="D235" s="290"/>
      <c r="E235" s="290"/>
      <c r="F235" s="290"/>
      <c r="G235" s="290"/>
      <c r="H235" s="290"/>
      <c r="I235" s="290"/>
      <c r="J235" s="290"/>
      <c r="K235" s="290"/>
      <c r="L235" s="290"/>
      <c r="M235" s="290"/>
      <c r="N235" s="290"/>
      <c r="O235" s="290"/>
      <c r="P235" s="290"/>
      <c r="Q235" s="290"/>
      <c r="R235" s="290"/>
      <c r="S235" s="290"/>
      <c r="T235" s="290"/>
      <c r="U235" s="290"/>
      <c r="V235" s="290"/>
      <c r="W235" s="290"/>
      <c r="X235" s="290"/>
      <c r="Y235" s="290"/>
      <c r="Z235" s="290"/>
    </row>
    <row r="236" ht="12.75" customHeight="1">
      <c r="A236" s="290"/>
      <c r="B236" s="290"/>
      <c r="C236" s="290"/>
      <c r="D236" s="290"/>
      <c r="E236" s="290"/>
      <c r="F236" s="290"/>
      <c r="G236" s="290"/>
      <c r="H236" s="290"/>
      <c r="I236" s="290"/>
      <c r="J236" s="290"/>
      <c r="K236" s="290"/>
      <c r="L236" s="290"/>
      <c r="M236" s="290"/>
      <c r="N236" s="290"/>
      <c r="O236" s="290"/>
      <c r="P236" s="290"/>
      <c r="Q236" s="290"/>
      <c r="R236" s="290"/>
      <c r="S236" s="290"/>
      <c r="T236" s="290"/>
      <c r="U236" s="290"/>
      <c r="V236" s="290"/>
      <c r="W236" s="290"/>
      <c r="X236" s="290"/>
      <c r="Y236" s="290"/>
      <c r="Z236" s="290"/>
    </row>
    <row r="237" ht="12.75" customHeight="1">
      <c r="A237" s="290"/>
      <c r="B237" s="290"/>
      <c r="C237" s="290"/>
      <c r="D237" s="290"/>
      <c r="E237" s="290"/>
      <c r="F237" s="290"/>
      <c r="G237" s="290"/>
      <c r="H237" s="290"/>
      <c r="I237" s="290"/>
      <c r="J237" s="290"/>
      <c r="K237" s="290"/>
      <c r="L237" s="290"/>
      <c r="M237" s="290"/>
      <c r="N237" s="290"/>
      <c r="O237" s="290"/>
      <c r="P237" s="290"/>
      <c r="Q237" s="290"/>
      <c r="R237" s="290"/>
      <c r="S237" s="290"/>
      <c r="T237" s="290"/>
      <c r="U237" s="290"/>
      <c r="V237" s="290"/>
      <c r="W237" s="290"/>
      <c r="X237" s="290"/>
      <c r="Y237" s="290"/>
      <c r="Z237" s="290"/>
    </row>
    <row r="238" ht="12.75" customHeight="1">
      <c r="A238" s="290"/>
      <c r="B238" s="290"/>
      <c r="C238" s="290"/>
      <c r="D238" s="290"/>
      <c r="E238" s="290"/>
      <c r="F238" s="290"/>
      <c r="G238" s="290"/>
      <c r="H238" s="290"/>
      <c r="I238" s="290"/>
      <c r="J238" s="290"/>
      <c r="K238" s="290"/>
      <c r="L238" s="290"/>
      <c r="M238" s="290"/>
      <c r="N238" s="290"/>
      <c r="O238" s="290"/>
      <c r="P238" s="290"/>
      <c r="Q238" s="290"/>
      <c r="R238" s="290"/>
      <c r="S238" s="290"/>
      <c r="T238" s="290"/>
      <c r="U238" s="290"/>
      <c r="V238" s="290"/>
      <c r="W238" s="290"/>
      <c r="X238" s="290"/>
      <c r="Y238" s="290"/>
      <c r="Z238" s="290"/>
    </row>
    <row r="239" ht="12.75" customHeight="1">
      <c r="A239" s="290"/>
      <c r="B239" s="290"/>
      <c r="C239" s="290"/>
      <c r="D239" s="290"/>
      <c r="E239" s="290"/>
      <c r="F239" s="290"/>
      <c r="G239" s="290"/>
      <c r="H239" s="290"/>
      <c r="I239" s="290"/>
      <c r="J239" s="290"/>
      <c r="K239" s="290"/>
      <c r="L239" s="290"/>
      <c r="M239" s="290"/>
      <c r="N239" s="290"/>
      <c r="O239" s="290"/>
      <c r="P239" s="290"/>
      <c r="Q239" s="290"/>
      <c r="R239" s="290"/>
      <c r="S239" s="290"/>
      <c r="T239" s="290"/>
      <c r="U239" s="290"/>
      <c r="V239" s="290"/>
      <c r="W239" s="290"/>
      <c r="X239" s="290"/>
      <c r="Y239" s="290"/>
      <c r="Z239" s="290"/>
    </row>
    <row r="240" ht="12.75" customHeight="1">
      <c r="A240" s="290"/>
      <c r="B240" s="290"/>
      <c r="C240" s="290"/>
      <c r="D240" s="290"/>
      <c r="E240" s="290"/>
      <c r="F240" s="290"/>
      <c r="G240" s="290"/>
      <c r="H240" s="290"/>
      <c r="I240" s="290"/>
      <c r="J240" s="290"/>
      <c r="K240" s="290"/>
      <c r="L240" s="290"/>
      <c r="M240" s="290"/>
      <c r="N240" s="290"/>
      <c r="O240" s="290"/>
      <c r="P240" s="290"/>
      <c r="Q240" s="290"/>
      <c r="R240" s="290"/>
      <c r="S240" s="290"/>
      <c r="T240" s="290"/>
      <c r="U240" s="290"/>
      <c r="V240" s="290"/>
      <c r="W240" s="290"/>
      <c r="X240" s="290"/>
      <c r="Y240" s="290"/>
      <c r="Z240" s="290"/>
    </row>
    <row r="241" ht="12.75" customHeight="1">
      <c r="A241" s="290"/>
      <c r="B241" s="290"/>
      <c r="C241" s="290"/>
      <c r="D241" s="290"/>
      <c r="E241" s="290"/>
      <c r="F241" s="290"/>
      <c r="G241" s="290"/>
      <c r="H241" s="290"/>
      <c r="I241" s="290"/>
      <c r="J241" s="290"/>
      <c r="K241" s="290"/>
      <c r="L241" s="290"/>
      <c r="M241" s="290"/>
      <c r="N241" s="290"/>
      <c r="O241" s="290"/>
      <c r="P241" s="290"/>
      <c r="Q241" s="290"/>
      <c r="R241" s="290"/>
      <c r="S241" s="290"/>
      <c r="T241" s="290"/>
      <c r="U241" s="290"/>
      <c r="V241" s="290"/>
      <c r="W241" s="290"/>
      <c r="X241" s="290"/>
      <c r="Y241" s="290"/>
      <c r="Z241" s="290"/>
    </row>
    <row r="242" ht="12.75" customHeight="1">
      <c r="A242" s="290"/>
      <c r="B242" s="290"/>
      <c r="C242" s="290"/>
      <c r="D242" s="290"/>
      <c r="E242" s="290"/>
      <c r="F242" s="290"/>
      <c r="G242" s="290"/>
      <c r="H242" s="290"/>
      <c r="I242" s="290"/>
      <c r="J242" s="290"/>
      <c r="K242" s="290"/>
      <c r="L242" s="290"/>
      <c r="M242" s="290"/>
      <c r="N242" s="290"/>
      <c r="O242" s="290"/>
      <c r="P242" s="290"/>
      <c r="Q242" s="290"/>
      <c r="R242" s="290"/>
      <c r="S242" s="290"/>
      <c r="T242" s="290"/>
      <c r="U242" s="290"/>
      <c r="V242" s="290"/>
      <c r="W242" s="290"/>
      <c r="X242" s="290"/>
      <c r="Y242" s="290"/>
      <c r="Z242" s="290"/>
    </row>
    <row r="243" ht="12.75" customHeight="1">
      <c r="A243" s="290"/>
      <c r="B243" s="290"/>
      <c r="C243" s="290"/>
      <c r="D243" s="290"/>
      <c r="E243" s="290"/>
      <c r="F243" s="290"/>
      <c r="G243" s="290"/>
      <c r="H243" s="290"/>
      <c r="I243" s="290"/>
      <c r="J243" s="290"/>
      <c r="K243" s="290"/>
      <c r="L243" s="290"/>
      <c r="M243" s="290"/>
      <c r="N243" s="290"/>
      <c r="O243" s="290"/>
      <c r="P243" s="290"/>
      <c r="Q243" s="290"/>
      <c r="R243" s="290"/>
      <c r="S243" s="290"/>
      <c r="T243" s="290"/>
      <c r="U243" s="290"/>
      <c r="V243" s="290"/>
      <c r="W243" s="290"/>
      <c r="X243" s="290"/>
      <c r="Y243" s="290"/>
      <c r="Z243" s="290"/>
    </row>
    <row r="244" ht="12.75" customHeight="1">
      <c r="A244" s="290"/>
      <c r="B244" s="290"/>
      <c r="C244" s="290"/>
      <c r="D244" s="290"/>
      <c r="E244" s="290"/>
      <c r="F244" s="290"/>
      <c r="G244" s="290"/>
      <c r="H244" s="290"/>
      <c r="I244" s="290"/>
      <c r="J244" s="290"/>
      <c r="K244" s="290"/>
      <c r="L244" s="290"/>
      <c r="M244" s="290"/>
      <c r="N244" s="290"/>
      <c r="O244" s="290"/>
      <c r="P244" s="290"/>
      <c r="Q244" s="290"/>
      <c r="R244" s="290"/>
      <c r="S244" s="290"/>
      <c r="T244" s="290"/>
      <c r="U244" s="290"/>
      <c r="V244" s="290"/>
      <c r="W244" s="290"/>
      <c r="X244" s="290"/>
      <c r="Y244" s="290"/>
      <c r="Z244" s="290"/>
    </row>
    <row r="245" ht="12.75" customHeight="1">
      <c r="A245" s="290"/>
      <c r="B245" s="290"/>
      <c r="C245" s="290"/>
      <c r="D245" s="290"/>
      <c r="E245" s="290"/>
      <c r="F245" s="290"/>
      <c r="G245" s="290"/>
      <c r="H245" s="290"/>
      <c r="I245" s="290"/>
      <c r="J245" s="290"/>
      <c r="K245" s="290"/>
      <c r="L245" s="290"/>
      <c r="M245" s="290"/>
      <c r="N245" s="290"/>
      <c r="O245" s="290"/>
      <c r="P245" s="290"/>
      <c r="Q245" s="290"/>
      <c r="R245" s="290"/>
      <c r="S245" s="290"/>
      <c r="T245" s="290"/>
      <c r="U245" s="290"/>
      <c r="V245" s="290"/>
      <c r="W245" s="290"/>
      <c r="X245" s="290"/>
      <c r="Y245" s="290"/>
      <c r="Z245" s="290"/>
    </row>
    <row r="246" ht="12.75" customHeight="1">
      <c r="A246" s="290"/>
      <c r="B246" s="290"/>
      <c r="C246" s="290"/>
      <c r="D246" s="290"/>
      <c r="E246" s="290"/>
      <c r="F246" s="290"/>
      <c r="G246" s="290"/>
      <c r="H246" s="290"/>
      <c r="I246" s="290"/>
      <c r="J246" s="290"/>
      <c r="K246" s="290"/>
      <c r="L246" s="290"/>
      <c r="M246" s="290"/>
      <c r="N246" s="290"/>
      <c r="O246" s="290"/>
      <c r="P246" s="290"/>
      <c r="Q246" s="290"/>
      <c r="R246" s="290"/>
      <c r="S246" s="290"/>
      <c r="T246" s="290"/>
      <c r="U246" s="290"/>
      <c r="V246" s="290"/>
      <c r="W246" s="290"/>
      <c r="X246" s="290"/>
      <c r="Y246" s="290"/>
      <c r="Z246" s="290"/>
    </row>
    <row r="247" ht="12.75" customHeight="1">
      <c r="A247" s="290"/>
      <c r="B247" s="290"/>
      <c r="C247" s="290"/>
      <c r="D247" s="290"/>
      <c r="E247" s="290"/>
      <c r="F247" s="290"/>
      <c r="G247" s="290"/>
      <c r="H247" s="290"/>
      <c r="I247" s="290"/>
      <c r="J247" s="290"/>
      <c r="K247" s="290"/>
      <c r="L247" s="290"/>
      <c r="M247" s="290"/>
      <c r="N247" s="290"/>
      <c r="O247" s="290"/>
      <c r="P247" s="290"/>
      <c r="Q247" s="290"/>
      <c r="R247" s="290"/>
      <c r="S247" s="290"/>
      <c r="T247" s="290"/>
      <c r="U247" s="290"/>
      <c r="V247" s="290"/>
      <c r="W247" s="290"/>
      <c r="X247" s="290"/>
      <c r="Y247" s="290"/>
      <c r="Z247" s="290"/>
    </row>
    <row r="248" ht="12.75" customHeight="1">
      <c r="A248" s="290"/>
      <c r="B248" s="290"/>
      <c r="C248" s="290"/>
      <c r="D248" s="290"/>
      <c r="E248" s="290"/>
      <c r="F248" s="290"/>
      <c r="G248" s="290"/>
      <c r="H248" s="290"/>
      <c r="I248" s="290"/>
      <c r="J248" s="290"/>
      <c r="K248" s="290"/>
      <c r="L248" s="290"/>
      <c r="M248" s="290"/>
      <c r="N248" s="290"/>
      <c r="O248" s="290"/>
      <c r="P248" s="290"/>
      <c r="Q248" s="290"/>
      <c r="R248" s="290"/>
      <c r="S248" s="290"/>
      <c r="T248" s="290"/>
      <c r="U248" s="290"/>
      <c r="V248" s="290"/>
      <c r="W248" s="290"/>
      <c r="X248" s="290"/>
      <c r="Y248" s="290"/>
      <c r="Z248" s="290"/>
    </row>
    <row r="249" ht="12.75" customHeight="1">
      <c r="A249" s="290"/>
      <c r="B249" s="290"/>
      <c r="C249" s="290"/>
      <c r="D249" s="290"/>
      <c r="E249" s="290"/>
      <c r="F249" s="290"/>
      <c r="G249" s="290"/>
      <c r="H249" s="290"/>
      <c r="I249" s="290"/>
      <c r="J249" s="290"/>
      <c r="K249" s="290"/>
      <c r="L249" s="290"/>
      <c r="M249" s="290"/>
      <c r="N249" s="290"/>
      <c r="O249" s="290"/>
      <c r="P249" s="290"/>
      <c r="Q249" s="290"/>
      <c r="R249" s="290"/>
      <c r="S249" s="290"/>
      <c r="T249" s="290"/>
      <c r="U249" s="290"/>
      <c r="V249" s="290"/>
      <c r="W249" s="290"/>
      <c r="X249" s="290"/>
      <c r="Y249" s="290"/>
      <c r="Z249" s="290"/>
    </row>
    <row r="250" ht="12.75" customHeight="1">
      <c r="A250" s="290"/>
      <c r="B250" s="290"/>
      <c r="C250" s="290"/>
      <c r="D250" s="290"/>
      <c r="E250" s="290"/>
      <c r="F250" s="290"/>
      <c r="G250" s="290"/>
      <c r="H250" s="290"/>
      <c r="I250" s="290"/>
      <c r="J250" s="290"/>
      <c r="K250" s="290"/>
      <c r="L250" s="290"/>
      <c r="M250" s="290"/>
      <c r="N250" s="290"/>
      <c r="O250" s="290"/>
      <c r="P250" s="290"/>
      <c r="Q250" s="290"/>
      <c r="R250" s="290"/>
      <c r="S250" s="290"/>
      <c r="T250" s="290"/>
      <c r="U250" s="290"/>
      <c r="V250" s="290"/>
      <c r="W250" s="290"/>
      <c r="X250" s="290"/>
      <c r="Y250" s="290"/>
      <c r="Z250" s="290"/>
    </row>
    <row r="251" ht="12.75" customHeight="1">
      <c r="A251" s="290"/>
      <c r="B251" s="290"/>
      <c r="C251" s="290"/>
      <c r="D251" s="290"/>
      <c r="E251" s="290"/>
      <c r="F251" s="290"/>
      <c r="G251" s="290"/>
      <c r="H251" s="290"/>
      <c r="I251" s="290"/>
      <c r="J251" s="290"/>
      <c r="K251" s="290"/>
      <c r="L251" s="290"/>
      <c r="M251" s="290"/>
      <c r="N251" s="290"/>
      <c r="O251" s="290"/>
      <c r="P251" s="290"/>
      <c r="Q251" s="290"/>
      <c r="R251" s="290"/>
      <c r="S251" s="290"/>
      <c r="T251" s="290"/>
      <c r="U251" s="290"/>
      <c r="V251" s="290"/>
      <c r="W251" s="290"/>
      <c r="X251" s="290"/>
      <c r="Y251" s="290"/>
      <c r="Z251" s="290"/>
    </row>
    <row r="252" ht="12.75" customHeight="1">
      <c r="A252" s="290"/>
      <c r="B252" s="290"/>
      <c r="C252" s="290"/>
      <c r="D252" s="290"/>
      <c r="E252" s="290"/>
      <c r="F252" s="290"/>
      <c r="G252" s="290"/>
      <c r="H252" s="290"/>
      <c r="I252" s="290"/>
      <c r="J252" s="290"/>
      <c r="K252" s="290"/>
      <c r="L252" s="290"/>
      <c r="M252" s="290"/>
      <c r="N252" s="290"/>
      <c r="O252" s="290"/>
      <c r="P252" s="290"/>
      <c r="Q252" s="290"/>
      <c r="R252" s="290"/>
      <c r="S252" s="290"/>
      <c r="T252" s="290"/>
      <c r="U252" s="290"/>
      <c r="V252" s="290"/>
      <c r="W252" s="290"/>
      <c r="X252" s="290"/>
      <c r="Y252" s="290"/>
      <c r="Z252" s="290"/>
    </row>
    <row r="253" ht="12.75" customHeight="1">
      <c r="A253" s="290"/>
      <c r="B253" s="290"/>
      <c r="C253" s="290"/>
      <c r="D253" s="290"/>
      <c r="E253" s="290"/>
      <c r="F253" s="290"/>
      <c r="G253" s="290"/>
      <c r="H253" s="290"/>
      <c r="I253" s="290"/>
      <c r="J253" s="290"/>
      <c r="K253" s="290"/>
      <c r="L253" s="290"/>
      <c r="M253" s="290"/>
      <c r="N253" s="290"/>
      <c r="O253" s="290"/>
      <c r="P253" s="290"/>
      <c r="Q253" s="290"/>
      <c r="R253" s="290"/>
      <c r="S253" s="290"/>
      <c r="T253" s="290"/>
      <c r="U253" s="290"/>
      <c r="V253" s="290"/>
      <c r="W253" s="290"/>
      <c r="X253" s="290"/>
      <c r="Y253" s="290"/>
      <c r="Z253" s="290"/>
    </row>
    <row r="254" ht="12.75" customHeight="1">
      <c r="A254" s="290"/>
      <c r="B254" s="290"/>
      <c r="C254" s="290"/>
      <c r="D254" s="290"/>
      <c r="E254" s="290"/>
      <c r="F254" s="290"/>
      <c r="G254" s="290"/>
      <c r="H254" s="290"/>
      <c r="I254" s="290"/>
      <c r="J254" s="290"/>
      <c r="K254" s="290"/>
      <c r="L254" s="290"/>
      <c r="M254" s="290"/>
      <c r="N254" s="290"/>
      <c r="O254" s="290"/>
      <c r="P254" s="290"/>
      <c r="Q254" s="290"/>
      <c r="R254" s="290"/>
      <c r="S254" s="290"/>
      <c r="T254" s="290"/>
      <c r="U254" s="290"/>
      <c r="V254" s="290"/>
      <c r="W254" s="290"/>
      <c r="X254" s="290"/>
      <c r="Y254" s="290"/>
      <c r="Z254" s="290"/>
    </row>
    <row r="255" ht="12.75" customHeight="1">
      <c r="A255" s="290"/>
      <c r="B255" s="290"/>
      <c r="C255" s="290"/>
      <c r="D255" s="290"/>
      <c r="E255" s="290"/>
      <c r="F255" s="290"/>
      <c r="G255" s="290"/>
      <c r="H255" s="290"/>
      <c r="I255" s="290"/>
      <c r="J255" s="290"/>
      <c r="K255" s="290"/>
      <c r="L255" s="290"/>
      <c r="M255" s="290"/>
      <c r="N255" s="290"/>
      <c r="O255" s="290"/>
      <c r="P255" s="290"/>
      <c r="Q255" s="290"/>
      <c r="R255" s="290"/>
      <c r="S255" s="290"/>
      <c r="T255" s="290"/>
      <c r="U255" s="290"/>
      <c r="V255" s="290"/>
      <c r="W255" s="290"/>
      <c r="X255" s="290"/>
      <c r="Y255" s="290"/>
      <c r="Z255" s="290"/>
    </row>
    <row r="256" ht="12.75" customHeight="1">
      <c r="A256" s="290"/>
      <c r="B256" s="290"/>
      <c r="C256" s="290"/>
      <c r="D256" s="290"/>
      <c r="E256" s="290"/>
      <c r="F256" s="290"/>
      <c r="G256" s="290"/>
      <c r="H256" s="290"/>
      <c r="I256" s="290"/>
      <c r="J256" s="290"/>
      <c r="K256" s="290"/>
      <c r="L256" s="290"/>
      <c r="M256" s="290"/>
      <c r="N256" s="290"/>
      <c r="O256" s="290"/>
      <c r="P256" s="290"/>
      <c r="Q256" s="290"/>
      <c r="R256" s="290"/>
      <c r="S256" s="290"/>
      <c r="T256" s="290"/>
      <c r="U256" s="290"/>
      <c r="V256" s="290"/>
      <c r="W256" s="290"/>
      <c r="X256" s="290"/>
      <c r="Y256" s="290"/>
      <c r="Z256" s="290"/>
    </row>
    <row r="257" ht="12.75" customHeight="1">
      <c r="A257" s="290"/>
      <c r="B257" s="290"/>
      <c r="C257" s="290"/>
      <c r="D257" s="290"/>
      <c r="E257" s="290"/>
      <c r="F257" s="290"/>
      <c r="G257" s="290"/>
      <c r="H257" s="290"/>
      <c r="I257" s="290"/>
      <c r="J257" s="290"/>
      <c r="K257" s="290"/>
      <c r="L257" s="290"/>
      <c r="M257" s="290"/>
      <c r="N257" s="290"/>
      <c r="O257" s="290"/>
      <c r="P257" s="290"/>
      <c r="Q257" s="290"/>
      <c r="R257" s="290"/>
      <c r="S257" s="290"/>
      <c r="T257" s="290"/>
      <c r="U257" s="290"/>
      <c r="V257" s="290"/>
      <c r="W257" s="290"/>
      <c r="X257" s="290"/>
      <c r="Y257" s="290"/>
      <c r="Z257" s="290"/>
    </row>
    <row r="258" ht="12.75" customHeight="1">
      <c r="A258" s="290"/>
      <c r="B258" s="290"/>
      <c r="C258" s="290"/>
      <c r="D258" s="290"/>
      <c r="E258" s="290"/>
      <c r="F258" s="290"/>
      <c r="G258" s="290"/>
      <c r="H258" s="290"/>
      <c r="I258" s="290"/>
      <c r="J258" s="290"/>
      <c r="K258" s="290"/>
      <c r="L258" s="290"/>
      <c r="M258" s="290"/>
      <c r="N258" s="290"/>
      <c r="O258" s="290"/>
      <c r="P258" s="290"/>
      <c r="Q258" s="290"/>
      <c r="R258" s="290"/>
      <c r="S258" s="290"/>
      <c r="T258" s="290"/>
      <c r="U258" s="290"/>
      <c r="V258" s="290"/>
      <c r="W258" s="290"/>
      <c r="X258" s="290"/>
      <c r="Y258" s="290"/>
      <c r="Z258" s="290"/>
    </row>
    <row r="259" ht="12.75" customHeight="1">
      <c r="A259" s="290"/>
      <c r="B259" s="290"/>
      <c r="C259" s="290"/>
      <c r="D259" s="290"/>
      <c r="E259" s="290"/>
      <c r="F259" s="290"/>
      <c r="G259" s="290"/>
      <c r="H259" s="290"/>
      <c r="I259" s="290"/>
      <c r="J259" s="290"/>
      <c r="K259" s="290"/>
      <c r="L259" s="290"/>
      <c r="M259" s="290"/>
      <c r="N259" s="290"/>
      <c r="O259" s="290"/>
      <c r="P259" s="290"/>
      <c r="Q259" s="290"/>
      <c r="R259" s="290"/>
      <c r="S259" s="290"/>
      <c r="T259" s="290"/>
      <c r="U259" s="290"/>
      <c r="V259" s="290"/>
      <c r="W259" s="290"/>
      <c r="X259" s="290"/>
      <c r="Y259" s="290"/>
      <c r="Z259" s="290"/>
    </row>
    <row r="260" ht="12.75" customHeight="1">
      <c r="A260" s="290"/>
      <c r="B260" s="290"/>
      <c r="C260" s="290"/>
      <c r="D260" s="290"/>
      <c r="E260" s="290"/>
      <c r="F260" s="290"/>
      <c r="G260" s="290"/>
      <c r="H260" s="290"/>
      <c r="I260" s="290"/>
      <c r="J260" s="290"/>
      <c r="K260" s="290"/>
      <c r="L260" s="290"/>
      <c r="M260" s="290"/>
      <c r="N260" s="290"/>
      <c r="O260" s="290"/>
      <c r="P260" s="290"/>
      <c r="Q260" s="290"/>
      <c r="R260" s="290"/>
      <c r="S260" s="290"/>
      <c r="T260" s="290"/>
      <c r="U260" s="290"/>
      <c r="V260" s="290"/>
      <c r="W260" s="290"/>
      <c r="X260" s="290"/>
      <c r="Y260" s="290"/>
      <c r="Z260" s="290"/>
    </row>
    <row r="261" ht="12.75" customHeight="1">
      <c r="A261" s="290"/>
      <c r="B261" s="290"/>
      <c r="C261" s="290"/>
      <c r="D261" s="290"/>
      <c r="E261" s="290"/>
      <c r="F261" s="290"/>
      <c r="G261" s="290"/>
      <c r="H261" s="290"/>
      <c r="I261" s="290"/>
      <c r="J261" s="290"/>
      <c r="K261" s="290"/>
      <c r="L261" s="290"/>
      <c r="M261" s="290"/>
      <c r="N261" s="290"/>
      <c r="O261" s="290"/>
      <c r="P261" s="290"/>
      <c r="Q261" s="290"/>
      <c r="R261" s="290"/>
      <c r="S261" s="290"/>
      <c r="T261" s="290"/>
      <c r="U261" s="290"/>
      <c r="V261" s="290"/>
      <c r="W261" s="290"/>
      <c r="X261" s="290"/>
      <c r="Y261" s="290"/>
      <c r="Z261" s="290"/>
    </row>
    <row r="262" ht="12.75" customHeight="1">
      <c r="A262" s="290"/>
      <c r="B262" s="290"/>
      <c r="C262" s="290"/>
      <c r="D262" s="290"/>
      <c r="E262" s="290"/>
      <c r="F262" s="290"/>
      <c r="G262" s="290"/>
      <c r="H262" s="290"/>
      <c r="I262" s="290"/>
      <c r="J262" s="290"/>
      <c r="K262" s="290"/>
      <c r="L262" s="290"/>
      <c r="M262" s="290"/>
      <c r="N262" s="290"/>
      <c r="O262" s="290"/>
      <c r="P262" s="290"/>
      <c r="Q262" s="290"/>
      <c r="R262" s="290"/>
      <c r="S262" s="290"/>
      <c r="T262" s="290"/>
      <c r="U262" s="290"/>
      <c r="V262" s="290"/>
      <c r="W262" s="290"/>
      <c r="X262" s="290"/>
      <c r="Y262" s="290"/>
      <c r="Z262" s="290"/>
    </row>
    <row r="263" ht="12.75" customHeight="1">
      <c r="A263" s="290"/>
      <c r="B263" s="290"/>
      <c r="C263" s="290"/>
      <c r="D263" s="290"/>
      <c r="E263" s="290"/>
      <c r="F263" s="290"/>
      <c r="G263" s="290"/>
      <c r="H263" s="290"/>
      <c r="I263" s="290"/>
      <c r="J263" s="290"/>
      <c r="K263" s="290"/>
      <c r="L263" s="290"/>
      <c r="M263" s="290"/>
      <c r="N263" s="290"/>
      <c r="O263" s="290"/>
      <c r="P263" s="290"/>
      <c r="Q263" s="290"/>
      <c r="R263" s="290"/>
      <c r="S263" s="290"/>
      <c r="T263" s="290"/>
      <c r="U263" s="290"/>
      <c r="V263" s="290"/>
      <c r="W263" s="290"/>
      <c r="X263" s="290"/>
      <c r="Y263" s="290"/>
      <c r="Z263" s="290"/>
    </row>
    <row r="264" ht="12.75" customHeight="1">
      <c r="A264" s="290"/>
      <c r="B264" s="290"/>
      <c r="C264" s="290"/>
      <c r="D264" s="290"/>
      <c r="E264" s="290"/>
      <c r="F264" s="290"/>
      <c r="G264" s="290"/>
      <c r="H264" s="290"/>
      <c r="I264" s="290"/>
      <c r="J264" s="290"/>
      <c r="K264" s="290"/>
      <c r="L264" s="290"/>
      <c r="M264" s="290"/>
      <c r="N264" s="290"/>
      <c r="O264" s="290"/>
      <c r="P264" s="290"/>
      <c r="Q264" s="290"/>
      <c r="R264" s="290"/>
      <c r="S264" s="290"/>
      <c r="T264" s="290"/>
      <c r="U264" s="290"/>
      <c r="V264" s="290"/>
      <c r="W264" s="290"/>
      <c r="X264" s="290"/>
      <c r="Y264" s="290"/>
      <c r="Z264" s="290"/>
    </row>
    <row r="265" ht="12.75" customHeight="1">
      <c r="A265" s="290"/>
      <c r="B265" s="290"/>
      <c r="C265" s="290"/>
      <c r="D265" s="290"/>
      <c r="E265" s="290"/>
      <c r="F265" s="290"/>
      <c r="G265" s="290"/>
      <c r="H265" s="290"/>
      <c r="I265" s="290"/>
      <c r="J265" s="290"/>
      <c r="K265" s="290"/>
      <c r="L265" s="290"/>
      <c r="M265" s="290"/>
      <c r="N265" s="290"/>
      <c r="O265" s="290"/>
      <c r="P265" s="290"/>
      <c r="Q265" s="290"/>
      <c r="R265" s="290"/>
      <c r="S265" s="290"/>
      <c r="T265" s="290"/>
      <c r="U265" s="290"/>
      <c r="V265" s="290"/>
      <c r="W265" s="290"/>
      <c r="X265" s="290"/>
      <c r="Y265" s="290"/>
      <c r="Z265" s="290"/>
    </row>
    <row r="266" ht="12.75" customHeight="1">
      <c r="A266" s="290"/>
      <c r="B266" s="290"/>
      <c r="C266" s="290"/>
      <c r="D266" s="290"/>
      <c r="E266" s="290"/>
      <c r="F266" s="290"/>
      <c r="G266" s="290"/>
      <c r="H266" s="290"/>
      <c r="I266" s="290"/>
      <c r="J266" s="290"/>
      <c r="K266" s="290"/>
      <c r="L266" s="290"/>
      <c r="M266" s="290"/>
      <c r="N266" s="290"/>
      <c r="O266" s="290"/>
      <c r="P266" s="290"/>
      <c r="Q266" s="290"/>
      <c r="R266" s="290"/>
      <c r="S266" s="290"/>
      <c r="T266" s="290"/>
      <c r="U266" s="290"/>
      <c r="V266" s="290"/>
      <c r="W266" s="290"/>
      <c r="X266" s="290"/>
      <c r="Y266" s="290"/>
      <c r="Z266" s="290"/>
    </row>
    <row r="267" ht="12.75" customHeight="1">
      <c r="A267" s="290"/>
      <c r="B267" s="290"/>
      <c r="C267" s="290"/>
      <c r="D267" s="290"/>
      <c r="E267" s="290"/>
      <c r="F267" s="290"/>
      <c r="G267" s="290"/>
      <c r="H267" s="290"/>
      <c r="I267" s="290"/>
      <c r="J267" s="290"/>
      <c r="K267" s="290"/>
      <c r="L267" s="290"/>
      <c r="M267" s="290"/>
      <c r="N267" s="290"/>
      <c r="O267" s="290"/>
      <c r="P267" s="290"/>
      <c r="Q267" s="290"/>
      <c r="R267" s="290"/>
      <c r="S267" s="290"/>
      <c r="T267" s="290"/>
      <c r="U267" s="290"/>
      <c r="V267" s="290"/>
      <c r="W267" s="290"/>
      <c r="X267" s="290"/>
      <c r="Y267" s="290"/>
      <c r="Z267" s="290"/>
    </row>
    <row r="268" ht="12.75" customHeight="1">
      <c r="A268" s="290"/>
      <c r="B268" s="290"/>
      <c r="C268" s="290"/>
      <c r="D268" s="290"/>
      <c r="E268" s="290"/>
      <c r="F268" s="290"/>
      <c r="G268" s="290"/>
      <c r="H268" s="290"/>
      <c r="I268" s="290"/>
      <c r="J268" s="290"/>
      <c r="K268" s="290"/>
      <c r="L268" s="290"/>
      <c r="M268" s="290"/>
      <c r="N268" s="290"/>
      <c r="O268" s="290"/>
      <c r="P268" s="290"/>
      <c r="Q268" s="290"/>
      <c r="R268" s="290"/>
      <c r="S268" s="290"/>
      <c r="T268" s="290"/>
      <c r="U268" s="290"/>
      <c r="V268" s="290"/>
      <c r="W268" s="290"/>
      <c r="X268" s="290"/>
      <c r="Y268" s="290"/>
      <c r="Z268" s="290"/>
    </row>
    <row r="269" ht="12.75" customHeight="1">
      <c r="A269" s="290"/>
      <c r="B269" s="290"/>
      <c r="C269" s="290"/>
      <c r="D269" s="290"/>
      <c r="E269" s="290"/>
      <c r="F269" s="290"/>
      <c r="G269" s="290"/>
      <c r="H269" s="290"/>
      <c r="I269" s="290"/>
      <c r="J269" s="290"/>
      <c r="K269" s="290"/>
      <c r="L269" s="290"/>
      <c r="M269" s="290"/>
      <c r="N269" s="290"/>
      <c r="O269" s="290"/>
      <c r="P269" s="290"/>
      <c r="Q269" s="290"/>
      <c r="R269" s="290"/>
      <c r="S269" s="290"/>
      <c r="T269" s="290"/>
      <c r="U269" s="290"/>
      <c r="V269" s="290"/>
      <c r="W269" s="290"/>
      <c r="X269" s="290"/>
      <c r="Y269" s="290"/>
      <c r="Z269" s="290"/>
    </row>
    <row r="270" ht="12.75" customHeight="1">
      <c r="A270" s="290"/>
      <c r="B270" s="290"/>
      <c r="C270" s="290"/>
      <c r="D270" s="290"/>
      <c r="E270" s="290"/>
      <c r="F270" s="290"/>
      <c r="G270" s="290"/>
      <c r="H270" s="290"/>
      <c r="I270" s="290"/>
      <c r="J270" s="290"/>
      <c r="K270" s="290"/>
      <c r="L270" s="290"/>
      <c r="M270" s="290"/>
      <c r="N270" s="290"/>
      <c r="O270" s="290"/>
      <c r="P270" s="290"/>
      <c r="Q270" s="290"/>
      <c r="R270" s="290"/>
      <c r="S270" s="290"/>
      <c r="T270" s="290"/>
      <c r="U270" s="290"/>
      <c r="V270" s="290"/>
      <c r="W270" s="290"/>
      <c r="X270" s="290"/>
      <c r="Y270" s="290"/>
      <c r="Z270" s="290"/>
    </row>
    <row r="271" ht="12.75" customHeight="1">
      <c r="A271" s="290"/>
      <c r="B271" s="290"/>
      <c r="C271" s="290"/>
      <c r="D271" s="290"/>
      <c r="E271" s="290"/>
      <c r="F271" s="290"/>
      <c r="G271" s="290"/>
      <c r="H271" s="290"/>
      <c r="I271" s="290"/>
      <c r="J271" s="290"/>
      <c r="K271" s="290"/>
      <c r="L271" s="290"/>
      <c r="M271" s="290"/>
      <c r="N271" s="290"/>
      <c r="O271" s="290"/>
      <c r="P271" s="290"/>
      <c r="Q271" s="290"/>
      <c r="R271" s="290"/>
      <c r="S271" s="290"/>
      <c r="T271" s="290"/>
      <c r="U271" s="290"/>
      <c r="V271" s="290"/>
      <c r="W271" s="290"/>
      <c r="X271" s="290"/>
      <c r="Y271" s="290"/>
      <c r="Z271" s="290"/>
    </row>
    <row r="272" ht="12.75" customHeight="1">
      <c r="A272" s="290"/>
      <c r="B272" s="290"/>
      <c r="C272" s="290"/>
      <c r="D272" s="290"/>
      <c r="E272" s="290"/>
      <c r="F272" s="290"/>
      <c r="G272" s="290"/>
      <c r="H272" s="290"/>
      <c r="I272" s="290"/>
      <c r="J272" s="290"/>
      <c r="K272" s="290"/>
      <c r="L272" s="290"/>
      <c r="M272" s="290"/>
      <c r="N272" s="290"/>
      <c r="O272" s="290"/>
      <c r="P272" s="290"/>
      <c r="Q272" s="290"/>
      <c r="R272" s="290"/>
      <c r="S272" s="290"/>
      <c r="T272" s="290"/>
      <c r="U272" s="290"/>
      <c r="V272" s="290"/>
      <c r="W272" s="290"/>
      <c r="X272" s="290"/>
      <c r="Y272" s="290"/>
      <c r="Z272" s="290"/>
    </row>
    <row r="273" ht="12.75" customHeight="1">
      <c r="A273" s="290"/>
      <c r="B273" s="290"/>
      <c r="C273" s="290"/>
      <c r="D273" s="290"/>
      <c r="E273" s="290"/>
      <c r="F273" s="290"/>
      <c r="G273" s="290"/>
      <c r="H273" s="290"/>
      <c r="I273" s="290"/>
      <c r="J273" s="290"/>
      <c r="K273" s="290"/>
      <c r="L273" s="290"/>
      <c r="M273" s="290"/>
      <c r="N273" s="290"/>
      <c r="O273" s="290"/>
      <c r="P273" s="290"/>
      <c r="Q273" s="290"/>
      <c r="R273" s="290"/>
      <c r="S273" s="290"/>
      <c r="T273" s="290"/>
      <c r="U273" s="290"/>
      <c r="V273" s="290"/>
      <c r="W273" s="290"/>
      <c r="X273" s="290"/>
      <c r="Y273" s="290"/>
      <c r="Z273" s="290"/>
    </row>
    <row r="274" ht="12.75" customHeight="1">
      <c r="A274" s="290"/>
      <c r="B274" s="290"/>
      <c r="C274" s="290"/>
      <c r="D274" s="290"/>
      <c r="E274" s="290"/>
      <c r="F274" s="290"/>
      <c r="G274" s="290"/>
      <c r="H274" s="290"/>
      <c r="I274" s="290"/>
      <c r="J274" s="290"/>
      <c r="K274" s="290"/>
      <c r="L274" s="290"/>
      <c r="M274" s="290"/>
      <c r="N274" s="290"/>
      <c r="O274" s="290"/>
      <c r="P274" s="290"/>
      <c r="Q274" s="290"/>
      <c r="R274" s="290"/>
      <c r="S274" s="290"/>
      <c r="T274" s="290"/>
      <c r="U274" s="290"/>
      <c r="V274" s="290"/>
      <c r="W274" s="290"/>
      <c r="X274" s="290"/>
      <c r="Y274" s="290"/>
      <c r="Z274" s="290"/>
    </row>
    <row r="275" ht="12.75" customHeight="1">
      <c r="A275" s="290"/>
      <c r="B275" s="290"/>
      <c r="C275" s="290"/>
      <c r="D275" s="290"/>
      <c r="E275" s="290"/>
      <c r="F275" s="290"/>
      <c r="G275" s="290"/>
      <c r="H275" s="290"/>
      <c r="I275" s="290"/>
      <c r="J275" s="290"/>
      <c r="K275" s="290"/>
      <c r="L275" s="290"/>
      <c r="M275" s="290"/>
      <c r="N275" s="290"/>
      <c r="O275" s="290"/>
      <c r="P275" s="290"/>
      <c r="Q275" s="290"/>
      <c r="R275" s="290"/>
      <c r="S275" s="290"/>
      <c r="T275" s="290"/>
      <c r="U275" s="290"/>
      <c r="V275" s="290"/>
      <c r="W275" s="290"/>
      <c r="X275" s="290"/>
      <c r="Y275" s="290"/>
      <c r="Z275" s="290"/>
    </row>
    <row r="276" ht="12.75" customHeight="1">
      <c r="A276" s="290"/>
      <c r="B276" s="290"/>
      <c r="C276" s="290"/>
      <c r="D276" s="290"/>
      <c r="E276" s="290"/>
      <c r="F276" s="290"/>
      <c r="G276" s="290"/>
      <c r="H276" s="290"/>
      <c r="I276" s="290"/>
      <c r="J276" s="290"/>
      <c r="K276" s="290"/>
      <c r="L276" s="290"/>
      <c r="M276" s="290"/>
      <c r="N276" s="290"/>
      <c r="O276" s="290"/>
      <c r="P276" s="290"/>
      <c r="Q276" s="290"/>
      <c r="R276" s="290"/>
      <c r="S276" s="290"/>
      <c r="T276" s="290"/>
      <c r="U276" s="290"/>
      <c r="V276" s="290"/>
      <c r="W276" s="290"/>
      <c r="X276" s="290"/>
      <c r="Y276" s="290"/>
      <c r="Z276" s="290"/>
    </row>
    <row r="277" ht="12.75" customHeight="1">
      <c r="A277" s="290"/>
      <c r="B277" s="290"/>
      <c r="C277" s="290"/>
      <c r="D277" s="290"/>
      <c r="E277" s="290"/>
      <c r="F277" s="290"/>
      <c r="G277" s="290"/>
      <c r="H277" s="290"/>
      <c r="I277" s="290"/>
      <c r="J277" s="290"/>
      <c r="K277" s="290"/>
      <c r="L277" s="290"/>
      <c r="M277" s="290"/>
      <c r="N277" s="290"/>
      <c r="O277" s="290"/>
      <c r="P277" s="290"/>
      <c r="Q277" s="290"/>
      <c r="R277" s="290"/>
      <c r="S277" s="290"/>
      <c r="T277" s="290"/>
      <c r="U277" s="290"/>
      <c r="V277" s="290"/>
      <c r="W277" s="290"/>
      <c r="X277" s="290"/>
      <c r="Y277" s="290"/>
      <c r="Z277" s="290"/>
    </row>
    <row r="278" ht="12.75" customHeight="1">
      <c r="A278" s="290"/>
      <c r="B278" s="290"/>
      <c r="C278" s="290"/>
      <c r="D278" s="290"/>
      <c r="E278" s="290"/>
      <c r="F278" s="290"/>
      <c r="G278" s="290"/>
      <c r="H278" s="290"/>
      <c r="I278" s="290"/>
      <c r="J278" s="290"/>
      <c r="K278" s="290"/>
      <c r="L278" s="290"/>
      <c r="M278" s="290"/>
      <c r="N278" s="290"/>
      <c r="O278" s="290"/>
      <c r="P278" s="290"/>
      <c r="Q278" s="290"/>
      <c r="R278" s="290"/>
      <c r="S278" s="290"/>
      <c r="T278" s="290"/>
      <c r="U278" s="290"/>
      <c r="V278" s="290"/>
      <c r="W278" s="290"/>
      <c r="X278" s="290"/>
      <c r="Y278" s="290"/>
      <c r="Z278" s="290"/>
    </row>
    <row r="279" ht="12.75" customHeight="1">
      <c r="A279" s="290"/>
      <c r="B279" s="290"/>
      <c r="C279" s="290"/>
      <c r="D279" s="290"/>
      <c r="E279" s="290"/>
      <c r="F279" s="290"/>
      <c r="G279" s="290"/>
      <c r="H279" s="290"/>
      <c r="I279" s="290"/>
      <c r="J279" s="290"/>
      <c r="K279" s="290"/>
      <c r="L279" s="290"/>
      <c r="M279" s="290"/>
      <c r="N279" s="290"/>
      <c r="O279" s="290"/>
      <c r="P279" s="290"/>
      <c r="Q279" s="290"/>
      <c r="R279" s="290"/>
      <c r="S279" s="290"/>
      <c r="T279" s="290"/>
      <c r="U279" s="290"/>
      <c r="V279" s="290"/>
      <c r="W279" s="290"/>
      <c r="X279" s="290"/>
      <c r="Y279" s="290"/>
      <c r="Z279" s="290"/>
    </row>
    <row r="280" ht="12.75" customHeight="1">
      <c r="A280" s="290"/>
      <c r="B280" s="290"/>
      <c r="C280" s="290"/>
      <c r="D280" s="290"/>
      <c r="E280" s="290"/>
      <c r="F280" s="290"/>
      <c r="G280" s="290"/>
      <c r="H280" s="290"/>
      <c r="I280" s="290"/>
      <c r="J280" s="290"/>
      <c r="K280" s="290"/>
      <c r="L280" s="290"/>
      <c r="M280" s="290"/>
      <c r="N280" s="290"/>
      <c r="O280" s="290"/>
      <c r="P280" s="290"/>
      <c r="Q280" s="290"/>
      <c r="R280" s="290"/>
      <c r="S280" s="290"/>
      <c r="T280" s="290"/>
      <c r="U280" s="290"/>
      <c r="V280" s="290"/>
      <c r="W280" s="290"/>
      <c r="X280" s="290"/>
      <c r="Y280" s="290"/>
      <c r="Z280" s="290"/>
    </row>
    <row r="281" ht="12.75" customHeight="1">
      <c r="A281" s="290"/>
      <c r="B281" s="290"/>
      <c r="C281" s="290"/>
      <c r="D281" s="290"/>
      <c r="E281" s="290"/>
      <c r="F281" s="290"/>
      <c r="G281" s="290"/>
      <c r="H281" s="290"/>
      <c r="I281" s="290"/>
      <c r="J281" s="290"/>
      <c r="K281" s="290"/>
      <c r="L281" s="290"/>
      <c r="M281" s="290"/>
      <c r="N281" s="290"/>
      <c r="O281" s="290"/>
      <c r="P281" s="290"/>
      <c r="Q281" s="290"/>
      <c r="R281" s="290"/>
      <c r="S281" s="290"/>
      <c r="T281" s="290"/>
      <c r="U281" s="290"/>
      <c r="V281" s="290"/>
      <c r="W281" s="290"/>
      <c r="X281" s="290"/>
      <c r="Y281" s="290"/>
      <c r="Z281" s="290"/>
    </row>
    <row r="282" ht="12.75" customHeight="1">
      <c r="A282" s="290"/>
      <c r="B282" s="290"/>
      <c r="C282" s="290"/>
      <c r="D282" s="290"/>
      <c r="E282" s="290"/>
      <c r="F282" s="290"/>
      <c r="G282" s="290"/>
      <c r="H282" s="290"/>
      <c r="I282" s="290"/>
      <c r="J282" s="290"/>
      <c r="K282" s="290"/>
      <c r="L282" s="290"/>
      <c r="M282" s="290"/>
      <c r="N282" s="290"/>
      <c r="O282" s="290"/>
      <c r="P282" s="290"/>
      <c r="Q282" s="290"/>
      <c r="R282" s="290"/>
      <c r="S282" s="290"/>
      <c r="T282" s="290"/>
      <c r="U282" s="290"/>
      <c r="V282" s="290"/>
      <c r="W282" s="290"/>
      <c r="X282" s="290"/>
      <c r="Y282" s="290"/>
      <c r="Z282" s="290"/>
    </row>
    <row r="283" ht="12.75" customHeight="1">
      <c r="A283" s="290"/>
      <c r="B283" s="290"/>
      <c r="C283" s="290"/>
      <c r="D283" s="290"/>
      <c r="E283" s="290"/>
      <c r="F283" s="290"/>
      <c r="G283" s="290"/>
      <c r="H283" s="290"/>
      <c r="I283" s="290"/>
      <c r="J283" s="290"/>
      <c r="K283" s="290"/>
      <c r="L283" s="290"/>
      <c r="M283" s="290"/>
      <c r="N283" s="290"/>
      <c r="O283" s="290"/>
      <c r="P283" s="290"/>
      <c r="Q283" s="290"/>
      <c r="R283" s="290"/>
      <c r="S283" s="290"/>
      <c r="T283" s="290"/>
      <c r="U283" s="290"/>
      <c r="V283" s="290"/>
      <c r="W283" s="290"/>
      <c r="X283" s="290"/>
      <c r="Y283" s="290"/>
      <c r="Z283" s="290"/>
    </row>
    <row r="284" ht="12.75" customHeight="1">
      <c r="A284" s="290"/>
      <c r="B284" s="290"/>
      <c r="C284" s="290"/>
      <c r="D284" s="290"/>
      <c r="E284" s="290"/>
      <c r="F284" s="290"/>
      <c r="G284" s="290"/>
      <c r="H284" s="290"/>
      <c r="I284" s="290"/>
      <c r="J284" s="290"/>
      <c r="K284" s="290"/>
      <c r="L284" s="290"/>
      <c r="M284" s="290"/>
      <c r="N284" s="290"/>
      <c r="O284" s="290"/>
      <c r="P284" s="290"/>
      <c r="Q284" s="290"/>
      <c r="R284" s="290"/>
      <c r="S284" s="290"/>
      <c r="T284" s="290"/>
      <c r="U284" s="290"/>
      <c r="V284" s="290"/>
      <c r="W284" s="290"/>
      <c r="X284" s="290"/>
      <c r="Y284" s="290"/>
      <c r="Z284" s="290"/>
    </row>
    <row r="285" ht="12.75" customHeight="1">
      <c r="A285" s="290"/>
      <c r="B285" s="290"/>
      <c r="C285" s="290"/>
      <c r="D285" s="290"/>
      <c r="E285" s="290"/>
      <c r="F285" s="290"/>
      <c r="G285" s="290"/>
      <c r="H285" s="290"/>
      <c r="I285" s="290"/>
      <c r="J285" s="290"/>
      <c r="K285" s="290"/>
      <c r="L285" s="290"/>
      <c r="M285" s="290"/>
      <c r="N285" s="290"/>
      <c r="O285" s="290"/>
      <c r="P285" s="290"/>
      <c r="Q285" s="290"/>
      <c r="R285" s="290"/>
      <c r="S285" s="290"/>
      <c r="T285" s="290"/>
      <c r="U285" s="290"/>
      <c r="V285" s="290"/>
      <c r="W285" s="290"/>
      <c r="X285" s="290"/>
      <c r="Y285" s="290"/>
      <c r="Z285" s="290"/>
    </row>
    <row r="286" ht="12.75" customHeight="1">
      <c r="A286" s="290"/>
      <c r="B286" s="290"/>
      <c r="C286" s="290"/>
      <c r="D286" s="290"/>
      <c r="E286" s="290"/>
      <c r="F286" s="290"/>
      <c r="G286" s="290"/>
      <c r="H286" s="290"/>
      <c r="I286" s="290"/>
      <c r="J286" s="290"/>
      <c r="K286" s="290"/>
      <c r="L286" s="290"/>
      <c r="M286" s="290"/>
      <c r="N286" s="290"/>
      <c r="O286" s="290"/>
      <c r="P286" s="290"/>
      <c r="Q286" s="290"/>
      <c r="R286" s="290"/>
      <c r="S286" s="290"/>
      <c r="T286" s="290"/>
      <c r="U286" s="290"/>
      <c r="V286" s="290"/>
      <c r="W286" s="290"/>
      <c r="X286" s="290"/>
      <c r="Y286" s="290"/>
      <c r="Z286" s="290"/>
    </row>
    <row r="287" ht="12.75" customHeight="1">
      <c r="A287" s="290"/>
      <c r="B287" s="290"/>
      <c r="C287" s="290"/>
      <c r="D287" s="290"/>
      <c r="E287" s="290"/>
      <c r="F287" s="290"/>
      <c r="G287" s="290"/>
      <c r="H287" s="290"/>
      <c r="I287" s="290"/>
      <c r="J287" s="290"/>
      <c r="K287" s="290"/>
      <c r="L287" s="290"/>
      <c r="M287" s="290"/>
      <c r="N287" s="290"/>
      <c r="O287" s="290"/>
      <c r="P287" s="290"/>
      <c r="Q287" s="290"/>
      <c r="R287" s="290"/>
      <c r="S287" s="290"/>
      <c r="T287" s="290"/>
      <c r="U287" s="290"/>
      <c r="V287" s="290"/>
      <c r="W287" s="290"/>
      <c r="X287" s="290"/>
      <c r="Y287" s="290"/>
      <c r="Z287" s="290"/>
    </row>
    <row r="288" ht="12.75" customHeight="1">
      <c r="A288" s="290"/>
      <c r="B288" s="290"/>
      <c r="C288" s="290"/>
      <c r="D288" s="290"/>
      <c r="E288" s="290"/>
      <c r="F288" s="290"/>
      <c r="G288" s="290"/>
      <c r="H288" s="290"/>
      <c r="I288" s="290"/>
      <c r="J288" s="290"/>
      <c r="K288" s="290"/>
      <c r="L288" s="290"/>
      <c r="M288" s="290"/>
      <c r="N288" s="290"/>
      <c r="O288" s="290"/>
      <c r="P288" s="290"/>
      <c r="Q288" s="290"/>
      <c r="R288" s="290"/>
      <c r="S288" s="290"/>
      <c r="T288" s="290"/>
      <c r="U288" s="290"/>
      <c r="V288" s="290"/>
      <c r="W288" s="290"/>
      <c r="X288" s="290"/>
      <c r="Y288" s="290"/>
      <c r="Z288" s="290"/>
    </row>
    <row r="289" ht="12.75" customHeight="1">
      <c r="A289" s="290"/>
      <c r="B289" s="290"/>
      <c r="C289" s="290"/>
      <c r="D289" s="290"/>
      <c r="E289" s="290"/>
      <c r="F289" s="290"/>
      <c r="G289" s="290"/>
      <c r="H289" s="290"/>
      <c r="I289" s="290"/>
      <c r="J289" s="290"/>
      <c r="K289" s="290"/>
      <c r="L289" s="290"/>
      <c r="M289" s="290"/>
      <c r="N289" s="290"/>
      <c r="O289" s="290"/>
      <c r="P289" s="290"/>
      <c r="Q289" s="290"/>
      <c r="R289" s="290"/>
      <c r="S289" s="290"/>
      <c r="T289" s="290"/>
      <c r="U289" s="290"/>
      <c r="V289" s="290"/>
      <c r="W289" s="290"/>
      <c r="X289" s="290"/>
      <c r="Y289" s="290"/>
      <c r="Z289" s="290"/>
    </row>
    <row r="290" ht="12.75" customHeight="1">
      <c r="A290" s="290"/>
      <c r="B290" s="290"/>
      <c r="C290" s="290"/>
      <c r="D290" s="290"/>
      <c r="E290" s="290"/>
      <c r="F290" s="290"/>
      <c r="G290" s="290"/>
      <c r="H290" s="290"/>
      <c r="I290" s="290"/>
      <c r="J290" s="290"/>
      <c r="K290" s="290"/>
      <c r="L290" s="290"/>
      <c r="M290" s="290"/>
      <c r="N290" s="290"/>
      <c r="O290" s="290"/>
      <c r="P290" s="290"/>
      <c r="Q290" s="290"/>
      <c r="R290" s="290"/>
      <c r="S290" s="290"/>
      <c r="T290" s="290"/>
      <c r="U290" s="290"/>
      <c r="V290" s="290"/>
      <c r="W290" s="290"/>
      <c r="X290" s="290"/>
      <c r="Y290" s="290"/>
      <c r="Z290" s="290"/>
    </row>
    <row r="291" ht="12.75" customHeight="1">
      <c r="A291" s="290"/>
      <c r="B291" s="290"/>
      <c r="C291" s="290"/>
      <c r="D291" s="290"/>
      <c r="E291" s="290"/>
      <c r="F291" s="290"/>
      <c r="G291" s="290"/>
      <c r="H291" s="290"/>
      <c r="I291" s="290"/>
      <c r="J291" s="290"/>
      <c r="K291" s="290"/>
      <c r="L291" s="290"/>
      <c r="M291" s="290"/>
      <c r="N291" s="290"/>
      <c r="O291" s="290"/>
      <c r="P291" s="290"/>
      <c r="Q291" s="290"/>
      <c r="R291" s="290"/>
      <c r="S291" s="290"/>
      <c r="T291" s="290"/>
      <c r="U291" s="290"/>
      <c r="V291" s="290"/>
      <c r="W291" s="290"/>
      <c r="X291" s="290"/>
      <c r="Y291" s="290"/>
      <c r="Z291" s="290"/>
    </row>
    <row r="292" ht="12.75" customHeight="1">
      <c r="A292" s="290"/>
      <c r="B292" s="290"/>
      <c r="C292" s="290"/>
      <c r="D292" s="290"/>
      <c r="E292" s="290"/>
      <c r="F292" s="290"/>
      <c r="G292" s="290"/>
      <c r="H292" s="290"/>
      <c r="I292" s="290"/>
      <c r="J292" s="290"/>
      <c r="K292" s="290"/>
      <c r="L292" s="290"/>
      <c r="M292" s="290"/>
      <c r="N292" s="290"/>
      <c r="O292" s="290"/>
      <c r="P292" s="290"/>
      <c r="Q292" s="290"/>
      <c r="R292" s="290"/>
      <c r="S292" s="290"/>
      <c r="T292" s="290"/>
      <c r="U292" s="290"/>
      <c r="V292" s="290"/>
      <c r="W292" s="290"/>
      <c r="X292" s="290"/>
      <c r="Y292" s="290"/>
      <c r="Z292" s="290"/>
    </row>
    <row r="293" ht="12.75" customHeight="1">
      <c r="A293" s="290"/>
      <c r="B293" s="290"/>
      <c r="C293" s="290"/>
      <c r="D293" s="290"/>
      <c r="E293" s="290"/>
      <c r="F293" s="290"/>
      <c r="G293" s="290"/>
      <c r="H293" s="290"/>
      <c r="I293" s="290"/>
      <c r="J293" s="290"/>
      <c r="K293" s="290"/>
      <c r="L293" s="290"/>
      <c r="M293" s="290"/>
      <c r="N293" s="290"/>
      <c r="O293" s="290"/>
      <c r="P293" s="290"/>
      <c r="Q293" s="290"/>
      <c r="R293" s="290"/>
      <c r="S293" s="290"/>
      <c r="T293" s="290"/>
      <c r="U293" s="290"/>
      <c r="V293" s="290"/>
      <c r="W293" s="290"/>
      <c r="X293" s="290"/>
      <c r="Y293" s="290"/>
      <c r="Z293" s="290"/>
    </row>
    <row r="294" ht="12.75" customHeight="1">
      <c r="A294" s="290"/>
      <c r="B294" s="290"/>
      <c r="C294" s="290"/>
      <c r="D294" s="290"/>
      <c r="E294" s="290"/>
      <c r="F294" s="290"/>
      <c r="G294" s="290"/>
      <c r="H294" s="290"/>
      <c r="I294" s="290"/>
      <c r="J294" s="290"/>
      <c r="K294" s="290"/>
      <c r="L294" s="290"/>
      <c r="M294" s="290"/>
      <c r="N294" s="290"/>
      <c r="O294" s="290"/>
      <c r="P294" s="290"/>
      <c r="Q294" s="290"/>
      <c r="R294" s="290"/>
      <c r="S294" s="290"/>
      <c r="T294" s="290"/>
      <c r="U294" s="290"/>
      <c r="V294" s="290"/>
      <c r="W294" s="290"/>
      <c r="X294" s="290"/>
      <c r="Y294" s="290"/>
      <c r="Z294" s="290"/>
    </row>
    <row r="295" ht="12.75" customHeight="1">
      <c r="A295" s="290"/>
      <c r="B295" s="290"/>
      <c r="C295" s="290"/>
      <c r="D295" s="290"/>
      <c r="E295" s="290"/>
      <c r="F295" s="290"/>
      <c r="G295" s="290"/>
      <c r="H295" s="290"/>
      <c r="I295" s="290"/>
      <c r="J295" s="290"/>
      <c r="K295" s="290"/>
      <c r="L295" s="290"/>
      <c r="M295" s="290"/>
      <c r="N295" s="290"/>
      <c r="O295" s="290"/>
      <c r="P295" s="290"/>
      <c r="Q295" s="290"/>
      <c r="R295" s="290"/>
      <c r="S295" s="290"/>
      <c r="T295" s="290"/>
      <c r="U295" s="290"/>
      <c r="V295" s="290"/>
      <c r="W295" s="290"/>
      <c r="X295" s="290"/>
      <c r="Y295" s="290"/>
      <c r="Z295" s="290"/>
    </row>
    <row r="296" ht="12.75" customHeight="1">
      <c r="A296" s="290"/>
      <c r="B296" s="290"/>
      <c r="C296" s="290"/>
      <c r="D296" s="290"/>
      <c r="E296" s="290"/>
      <c r="F296" s="290"/>
      <c r="G296" s="290"/>
      <c r="H296" s="290"/>
      <c r="I296" s="290"/>
      <c r="J296" s="290"/>
      <c r="K296" s="290"/>
      <c r="L296" s="290"/>
      <c r="M296" s="290"/>
      <c r="N296" s="290"/>
      <c r="O296" s="290"/>
      <c r="P296" s="290"/>
      <c r="Q296" s="290"/>
      <c r="R296" s="290"/>
      <c r="S296" s="290"/>
      <c r="T296" s="290"/>
      <c r="U296" s="290"/>
      <c r="V296" s="290"/>
      <c r="W296" s="290"/>
      <c r="X296" s="290"/>
      <c r="Y296" s="290"/>
      <c r="Z296" s="290"/>
    </row>
    <row r="297" ht="12.75" customHeight="1">
      <c r="A297" s="290"/>
      <c r="B297" s="290"/>
      <c r="C297" s="290"/>
      <c r="D297" s="290"/>
      <c r="E297" s="290"/>
      <c r="F297" s="290"/>
      <c r="G297" s="290"/>
      <c r="H297" s="290"/>
      <c r="I297" s="290"/>
      <c r="J297" s="290"/>
      <c r="K297" s="290"/>
      <c r="L297" s="290"/>
      <c r="M297" s="290"/>
      <c r="N297" s="290"/>
      <c r="O297" s="290"/>
      <c r="P297" s="290"/>
      <c r="Q297" s="290"/>
      <c r="R297" s="290"/>
      <c r="S297" s="290"/>
      <c r="T297" s="290"/>
      <c r="U297" s="290"/>
      <c r="V297" s="290"/>
      <c r="W297" s="290"/>
      <c r="X297" s="290"/>
      <c r="Y297" s="290"/>
      <c r="Z297" s="290"/>
    </row>
    <row r="298" ht="12.75" customHeight="1">
      <c r="A298" s="290"/>
      <c r="B298" s="290"/>
      <c r="C298" s="290"/>
      <c r="D298" s="290"/>
      <c r="E298" s="290"/>
      <c r="F298" s="290"/>
      <c r="G298" s="290"/>
      <c r="H298" s="290"/>
      <c r="I298" s="290"/>
      <c r="J298" s="290"/>
      <c r="K298" s="290"/>
      <c r="L298" s="290"/>
      <c r="M298" s="290"/>
      <c r="N298" s="290"/>
      <c r="O298" s="290"/>
      <c r="P298" s="290"/>
      <c r="Q298" s="290"/>
      <c r="R298" s="290"/>
      <c r="S298" s="290"/>
      <c r="T298" s="290"/>
      <c r="U298" s="290"/>
      <c r="V298" s="290"/>
      <c r="W298" s="290"/>
      <c r="X298" s="290"/>
      <c r="Y298" s="290"/>
      <c r="Z298" s="290"/>
    </row>
    <row r="299" ht="12.75" customHeight="1">
      <c r="A299" s="290"/>
      <c r="B299" s="290"/>
      <c r="C299" s="290"/>
      <c r="D299" s="290"/>
      <c r="E299" s="290"/>
      <c r="F299" s="290"/>
      <c r="G299" s="290"/>
      <c r="H299" s="290"/>
      <c r="I299" s="290"/>
      <c r="J299" s="290"/>
      <c r="K299" s="290"/>
      <c r="L299" s="290"/>
      <c r="M299" s="290"/>
      <c r="N299" s="290"/>
      <c r="O299" s="290"/>
      <c r="P299" s="290"/>
      <c r="Q299" s="290"/>
      <c r="R299" s="290"/>
      <c r="S299" s="290"/>
      <c r="T299" s="290"/>
      <c r="U299" s="290"/>
      <c r="V299" s="290"/>
      <c r="W299" s="290"/>
      <c r="X299" s="290"/>
      <c r="Y299" s="290"/>
      <c r="Z299" s="290"/>
    </row>
    <row r="300" ht="12.75" customHeight="1">
      <c r="A300" s="290"/>
      <c r="B300" s="290"/>
      <c r="C300" s="290"/>
      <c r="D300" s="290"/>
      <c r="E300" s="290"/>
      <c r="F300" s="290"/>
      <c r="G300" s="290"/>
      <c r="H300" s="290"/>
      <c r="I300" s="290"/>
      <c r="J300" s="290"/>
      <c r="K300" s="290"/>
      <c r="L300" s="290"/>
      <c r="M300" s="290"/>
      <c r="N300" s="290"/>
      <c r="O300" s="290"/>
      <c r="P300" s="290"/>
      <c r="Q300" s="290"/>
      <c r="R300" s="290"/>
      <c r="S300" s="290"/>
      <c r="T300" s="290"/>
      <c r="U300" s="290"/>
      <c r="V300" s="290"/>
      <c r="W300" s="290"/>
      <c r="X300" s="290"/>
      <c r="Y300" s="290"/>
      <c r="Z300" s="290"/>
    </row>
    <row r="301" ht="12.75" customHeight="1">
      <c r="A301" s="290"/>
      <c r="B301" s="290"/>
      <c r="C301" s="290"/>
      <c r="D301" s="290"/>
      <c r="E301" s="290"/>
      <c r="F301" s="290"/>
      <c r="G301" s="290"/>
      <c r="H301" s="290"/>
      <c r="I301" s="290"/>
      <c r="J301" s="290"/>
      <c r="K301" s="290"/>
      <c r="L301" s="290"/>
      <c r="M301" s="290"/>
      <c r="N301" s="290"/>
      <c r="O301" s="290"/>
      <c r="P301" s="290"/>
      <c r="Q301" s="290"/>
      <c r="R301" s="290"/>
      <c r="S301" s="290"/>
      <c r="T301" s="290"/>
      <c r="U301" s="290"/>
      <c r="V301" s="290"/>
      <c r="W301" s="290"/>
      <c r="X301" s="290"/>
      <c r="Y301" s="290"/>
      <c r="Z301" s="290"/>
    </row>
    <row r="302" ht="12.75" customHeight="1">
      <c r="A302" s="290"/>
      <c r="B302" s="290"/>
      <c r="C302" s="290"/>
      <c r="D302" s="290"/>
      <c r="E302" s="290"/>
      <c r="F302" s="290"/>
      <c r="G302" s="290"/>
      <c r="H302" s="290"/>
      <c r="I302" s="290"/>
      <c r="J302" s="290"/>
      <c r="K302" s="290"/>
      <c r="L302" s="290"/>
      <c r="M302" s="290"/>
      <c r="N302" s="290"/>
      <c r="O302" s="290"/>
      <c r="P302" s="290"/>
      <c r="Q302" s="290"/>
      <c r="R302" s="290"/>
      <c r="S302" s="290"/>
      <c r="T302" s="290"/>
      <c r="U302" s="290"/>
      <c r="V302" s="290"/>
      <c r="W302" s="290"/>
      <c r="X302" s="290"/>
      <c r="Y302" s="290"/>
      <c r="Z302" s="290"/>
    </row>
    <row r="303" ht="12.75" customHeight="1">
      <c r="A303" s="290"/>
      <c r="B303" s="290"/>
      <c r="C303" s="290"/>
      <c r="D303" s="290"/>
      <c r="E303" s="290"/>
      <c r="F303" s="290"/>
      <c r="G303" s="290"/>
      <c r="H303" s="290"/>
      <c r="I303" s="290"/>
      <c r="J303" s="290"/>
      <c r="K303" s="290"/>
      <c r="L303" s="290"/>
      <c r="M303" s="290"/>
      <c r="N303" s="290"/>
      <c r="O303" s="290"/>
      <c r="P303" s="290"/>
      <c r="Q303" s="290"/>
      <c r="R303" s="290"/>
      <c r="S303" s="290"/>
      <c r="T303" s="290"/>
      <c r="U303" s="290"/>
      <c r="V303" s="290"/>
      <c r="W303" s="290"/>
      <c r="X303" s="290"/>
      <c r="Y303" s="290"/>
      <c r="Z303" s="290"/>
    </row>
    <row r="304" ht="12.75" customHeight="1">
      <c r="A304" s="290"/>
      <c r="B304" s="290"/>
      <c r="C304" s="290"/>
      <c r="D304" s="290"/>
      <c r="E304" s="290"/>
      <c r="F304" s="290"/>
      <c r="G304" s="290"/>
      <c r="H304" s="290"/>
      <c r="I304" s="290"/>
      <c r="J304" s="290"/>
      <c r="K304" s="290"/>
      <c r="L304" s="290"/>
      <c r="M304" s="290"/>
      <c r="N304" s="290"/>
      <c r="O304" s="290"/>
      <c r="P304" s="290"/>
      <c r="Q304" s="290"/>
      <c r="R304" s="290"/>
      <c r="S304" s="290"/>
      <c r="T304" s="290"/>
      <c r="U304" s="290"/>
      <c r="V304" s="290"/>
      <c r="W304" s="290"/>
      <c r="X304" s="290"/>
      <c r="Y304" s="290"/>
      <c r="Z304" s="290"/>
    </row>
    <row r="305" ht="12.75" customHeight="1">
      <c r="A305" s="290"/>
      <c r="B305" s="290"/>
      <c r="C305" s="290"/>
      <c r="D305" s="290"/>
      <c r="E305" s="290"/>
      <c r="F305" s="290"/>
      <c r="G305" s="290"/>
      <c r="H305" s="290"/>
      <c r="I305" s="290"/>
      <c r="J305" s="290"/>
      <c r="K305" s="290"/>
      <c r="L305" s="290"/>
      <c r="M305" s="290"/>
      <c r="N305" s="290"/>
      <c r="O305" s="290"/>
      <c r="P305" s="290"/>
      <c r="Q305" s="290"/>
      <c r="R305" s="290"/>
      <c r="S305" s="290"/>
      <c r="T305" s="290"/>
      <c r="U305" s="290"/>
      <c r="V305" s="290"/>
      <c r="W305" s="290"/>
      <c r="X305" s="290"/>
      <c r="Y305" s="290"/>
      <c r="Z305" s="290"/>
    </row>
    <row r="306" ht="12.75" customHeight="1">
      <c r="A306" s="290"/>
      <c r="B306" s="290"/>
      <c r="C306" s="290"/>
      <c r="D306" s="290"/>
      <c r="E306" s="290"/>
      <c r="F306" s="290"/>
      <c r="G306" s="290"/>
      <c r="H306" s="290"/>
      <c r="I306" s="290"/>
      <c r="J306" s="290"/>
      <c r="K306" s="290"/>
      <c r="L306" s="290"/>
      <c r="M306" s="290"/>
      <c r="N306" s="290"/>
      <c r="O306" s="290"/>
      <c r="P306" s="290"/>
      <c r="Q306" s="290"/>
      <c r="R306" s="290"/>
      <c r="S306" s="290"/>
      <c r="T306" s="290"/>
      <c r="U306" s="290"/>
      <c r="V306" s="290"/>
      <c r="W306" s="290"/>
      <c r="X306" s="290"/>
      <c r="Y306" s="290"/>
      <c r="Z306" s="290"/>
    </row>
    <row r="307" ht="12.75" customHeight="1">
      <c r="A307" s="290"/>
      <c r="B307" s="290"/>
      <c r="C307" s="290"/>
      <c r="D307" s="290"/>
      <c r="E307" s="290"/>
      <c r="F307" s="290"/>
      <c r="G307" s="290"/>
      <c r="H307" s="290"/>
      <c r="I307" s="290"/>
      <c r="J307" s="290"/>
      <c r="K307" s="290"/>
      <c r="L307" s="290"/>
      <c r="M307" s="290"/>
      <c r="N307" s="290"/>
      <c r="O307" s="290"/>
      <c r="P307" s="290"/>
      <c r="Q307" s="290"/>
      <c r="R307" s="290"/>
      <c r="S307" s="290"/>
      <c r="T307" s="290"/>
      <c r="U307" s="290"/>
      <c r="V307" s="290"/>
      <c r="W307" s="290"/>
      <c r="X307" s="290"/>
      <c r="Y307" s="290"/>
      <c r="Z307" s="290"/>
    </row>
    <row r="308" ht="12.75" customHeight="1">
      <c r="A308" s="290"/>
      <c r="B308" s="290"/>
      <c r="C308" s="290"/>
      <c r="D308" s="290"/>
      <c r="E308" s="290"/>
      <c r="F308" s="290"/>
      <c r="G308" s="290"/>
      <c r="H308" s="290"/>
      <c r="I308" s="290"/>
      <c r="J308" s="290"/>
      <c r="K308" s="290"/>
      <c r="L308" s="290"/>
      <c r="M308" s="290"/>
      <c r="N308" s="290"/>
      <c r="O308" s="290"/>
      <c r="P308" s="290"/>
      <c r="Q308" s="290"/>
      <c r="R308" s="290"/>
      <c r="S308" s="290"/>
      <c r="T308" s="290"/>
      <c r="U308" s="290"/>
      <c r="V308" s="290"/>
      <c r="W308" s="290"/>
      <c r="X308" s="290"/>
      <c r="Y308" s="290"/>
      <c r="Z308" s="290"/>
    </row>
    <row r="309" ht="12.75" customHeight="1">
      <c r="A309" s="290"/>
      <c r="B309" s="290"/>
      <c r="C309" s="290"/>
      <c r="D309" s="290"/>
      <c r="E309" s="290"/>
      <c r="F309" s="290"/>
      <c r="G309" s="290"/>
      <c r="H309" s="290"/>
      <c r="I309" s="290"/>
      <c r="J309" s="290"/>
      <c r="K309" s="290"/>
      <c r="L309" s="290"/>
      <c r="M309" s="290"/>
      <c r="N309" s="290"/>
      <c r="O309" s="290"/>
      <c r="P309" s="290"/>
      <c r="Q309" s="290"/>
      <c r="R309" s="290"/>
      <c r="S309" s="290"/>
      <c r="T309" s="290"/>
      <c r="U309" s="290"/>
      <c r="V309" s="290"/>
      <c r="W309" s="290"/>
      <c r="X309" s="290"/>
      <c r="Y309" s="290"/>
      <c r="Z309" s="290"/>
    </row>
    <row r="310" ht="12.75" customHeight="1">
      <c r="A310" s="290"/>
      <c r="B310" s="290"/>
      <c r="C310" s="290"/>
      <c r="D310" s="290"/>
      <c r="E310" s="290"/>
      <c r="F310" s="290"/>
      <c r="G310" s="290"/>
      <c r="H310" s="290"/>
      <c r="I310" s="290"/>
      <c r="J310" s="290"/>
      <c r="K310" s="290"/>
      <c r="L310" s="290"/>
      <c r="M310" s="290"/>
      <c r="N310" s="290"/>
      <c r="O310" s="290"/>
      <c r="P310" s="290"/>
      <c r="Q310" s="290"/>
      <c r="R310" s="290"/>
      <c r="S310" s="290"/>
      <c r="T310" s="290"/>
      <c r="U310" s="290"/>
      <c r="V310" s="290"/>
      <c r="W310" s="290"/>
      <c r="X310" s="290"/>
      <c r="Y310" s="290"/>
      <c r="Z310" s="290"/>
    </row>
    <row r="311" ht="12.75" customHeight="1">
      <c r="A311" s="290"/>
      <c r="B311" s="290"/>
      <c r="C311" s="290"/>
      <c r="D311" s="290"/>
      <c r="E311" s="290"/>
      <c r="F311" s="290"/>
      <c r="G311" s="290"/>
      <c r="H311" s="290"/>
      <c r="I311" s="290"/>
      <c r="J311" s="290"/>
      <c r="K311" s="290"/>
      <c r="L311" s="290"/>
      <c r="M311" s="290"/>
      <c r="N311" s="290"/>
      <c r="O311" s="290"/>
      <c r="P311" s="290"/>
      <c r="Q311" s="290"/>
      <c r="R311" s="290"/>
      <c r="S311" s="290"/>
      <c r="T311" s="290"/>
      <c r="U311" s="290"/>
      <c r="V311" s="290"/>
      <c r="W311" s="290"/>
      <c r="X311" s="290"/>
      <c r="Y311" s="290"/>
      <c r="Z311" s="290"/>
    </row>
    <row r="312" ht="12.75" customHeight="1">
      <c r="A312" s="290"/>
      <c r="B312" s="290"/>
      <c r="C312" s="290"/>
      <c r="D312" s="290"/>
      <c r="E312" s="290"/>
      <c r="F312" s="290"/>
      <c r="G312" s="290"/>
      <c r="H312" s="290"/>
      <c r="I312" s="290"/>
      <c r="J312" s="290"/>
      <c r="K312" s="290"/>
      <c r="L312" s="290"/>
      <c r="M312" s="290"/>
      <c r="N312" s="290"/>
      <c r="O312" s="290"/>
      <c r="P312" s="290"/>
      <c r="Q312" s="290"/>
      <c r="R312" s="290"/>
      <c r="S312" s="290"/>
      <c r="T312" s="290"/>
      <c r="U312" s="290"/>
      <c r="V312" s="290"/>
      <c r="W312" s="290"/>
      <c r="X312" s="290"/>
      <c r="Y312" s="290"/>
      <c r="Z312" s="290"/>
    </row>
    <row r="313" ht="12.75" customHeight="1">
      <c r="A313" s="290"/>
      <c r="B313" s="290"/>
      <c r="C313" s="290"/>
      <c r="D313" s="290"/>
      <c r="E313" s="290"/>
      <c r="F313" s="290"/>
      <c r="G313" s="290"/>
      <c r="H313" s="290"/>
      <c r="I313" s="290"/>
      <c r="J313" s="290"/>
      <c r="K313" s="290"/>
      <c r="L313" s="290"/>
      <c r="M313" s="290"/>
      <c r="N313" s="290"/>
      <c r="O313" s="290"/>
      <c r="P313" s="290"/>
      <c r="Q313" s="290"/>
      <c r="R313" s="290"/>
      <c r="S313" s="290"/>
      <c r="T313" s="290"/>
      <c r="U313" s="290"/>
      <c r="V313" s="290"/>
      <c r="W313" s="290"/>
      <c r="X313" s="290"/>
      <c r="Y313" s="290"/>
      <c r="Z313" s="290"/>
    </row>
    <row r="314" ht="12.75" customHeight="1">
      <c r="A314" s="290"/>
      <c r="B314" s="290"/>
      <c r="C314" s="290"/>
      <c r="D314" s="290"/>
      <c r="E314" s="290"/>
      <c r="F314" s="290"/>
      <c r="G314" s="290"/>
      <c r="H314" s="290"/>
      <c r="I314" s="290"/>
      <c r="J314" s="290"/>
      <c r="K314" s="290"/>
      <c r="L314" s="290"/>
      <c r="M314" s="290"/>
      <c r="N314" s="290"/>
      <c r="O314" s="290"/>
      <c r="P314" s="290"/>
      <c r="Q314" s="290"/>
      <c r="R314" s="290"/>
      <c r="S314" s="290"/>
      <c r="T314" s="290"/>
      <c r="U314" s="290"/>
      <c r="V314" s="290"/>
      <c r="W314" s="290"/>
      <c r="X314" s="290"/>
      <c r="Y314" s="290"/>
      <c r="Z314" s="290"/>
    </row>
    <row r="315" ht="12.75" customHeight="1">
      <c r="A315" s="290"/>
      <c r="B315" s="290"/>
      <c r="C315" s="290"/>
      <c r="D315" s="290"/>
      <c r="E315" s="290"/>
      <c r="F315" s="290"/>
      <c r="G315" s="290"/>
      <c r="H315" s="290"/>
      <c r="I315" s="290"/>
      <c r="J315" s="290"/>
      <c r="K315" s="290"/>
      <c r="L315" s="290"/>
      <c r="M315" s="290"/>
      <c r="N315" s="290"/>
      <c r="O315" s="290"/>
      <c r="P315" s="290"/>
      <c r="Q315" s="290"/>
      <c r="R315" s="290"/>
      <c r="S315" s="290"/>
      <c r="T315" s="290"/>
      <c r="U315" s="290"/>
      <c r="V315" s="290"/>
      <c r="W315" s="290"/>
      <c r="X315" s="290"/>
      <c r="Y315" s="290"/>
      <c r="Z315" s="290"/>
    </row>
    <row r="316" ht="12.75" customHeight="1">
      <c r="A316" s="290"/>
      <c r="B316" s="290"/>
      <c r="C316" s="290"/>
      <c r="D316" s="290"/>
      <c r="E316" s="290"/>
      <c r="F316" s="290"/>
      <c r="G316" s="290"/>
      <c r="H316" s="290"/>
      <c r="I316" s="290"/>
      <c r="J316" s="290"/>
      <c r="K316" s="290"/>
      <c r="L316" s="290"/>
      <c r="M316" s="290"/>
      <c r="N316" s="290"/>
      <c r="O316" s="290"/>
      <c r="P316" s="290"/>
      <c r="Q316" s="290"/>
      <c r="R316" s="290"/>
      <c r="S316" s="290"/>
      <c r="T316" s="290"/>
      <c r="U316" s="290"/>
      <c r="V316" s="290"/>
      <c r="W316" s="290"/>
      <c r="X316" s="290"/>
      <c r="Y316" s="290"/>
      <c r="Z316" s="290"/>
    </row>
    <row r="317" ht="12.75" customHeight="1">
      <c r="A317" s="290"/>
      <c r="B317" s="290"/>
      <c r="C317" s="290"/>
      <c r="D317" s="290"/>
      <c r="E317" s="290"/>
      <c r="F317" s="290"/>
      <c r="G317" s="290"/>
      <c r="H317" s="290"/>
      <c r="I317" s="290"/>
      <c r="J317" s="290"/>
      <c r="K317" s="290"/>
      <c r="L317" s="290"/>
      <c r="M317" s="290"/>
      <c r="N317" s="290"/>
      <c r="O317" s="290"/>
      <c r="P317" s="290"/>
      <c r="Q317" s="290"/>
      <c r="R317" s="290"/>
      <c r="S317" s="290"/>
      <c r="T317" s="290"/>
      <c r="U317" s="290"/>
      <c r="V317" s="290"/>
      <c r="W317" s="290"/>
      <c r="X317" s="290"/>
      <c r="Y317" s="290"/>
      <c r="Z317" s="290"/>
    </row>
    <row r="318" ht="12.75" customHeight="1">
      <c r="A318" s="290"/>
      <c r="B318" s="290"/>
      <c r="C318" s="290"/>
      <c r="D318" s="290"/>
      <c r="E318" s="290"/>
      <c r="F318" s="290"/>
      <c r="G318" s="290"/>
      <c r="H318" s="290"/>
      <c r="I318" s="290"/>
      <c r="J318" s="290"/>
      <c r="K318" s="290"/>
      <c r="L318" s="290"/>
      <c r="M318" s="290"/>
      <c r="N318" s="290"/>
      <c r="O318" s="290"/>
      <c r="P318" s="290"/>
      <c r="Q318" s="290"/>
      <c r="R318" s="290"/>
      <c r="S318" s="290"/>
      <c r="T318" s="290"/>
      <c r="U318" s="290"/>
      <c r="V318" s="290"/>
      <c r="W318" s="290"/>
      <c r="X318" s="290"/>
      <c r="Y318" s="290"/>
      <c r="Z318" s="290"/>
    </row>
    <row r="319" ht="12.75" customHeight="1">
      <c r="A319" s="290"/>
      <c r="B319" s="290"/>
      <c r="C319" s="290"/>
      <c r="D319" s="290"/>
      <c r="E319" s="290"/>
      <c r="F319" s="290"/>
      <c r="G319" s="290"/>
      <c r="H319" s="290"/>
      <c r="I319" s="290"/>
      <c r="J319" s="290"/>
      <c r="K319" s="290"/>
      <c r="L319" s="290"/>
      <c r="M319" s="290"/>
      <c r="N319" s="290"/>
      <c r="O319" s="290"/>
      <c r="P319" s="290"/>
      <c r="Q319" s="290"/>
      <c r="R319" s="290"/>
      <c r="S319" s="290"/>
      <c r="T319" s="290"/>
      <c r="U319" s="290"/>
      <c r="V319" s="290"/>
      <c r="W319" s="290"/>
      <c r="X319" s="290"/>
      <c r="Y319" s="290"/>
      <c r="Z319" s="290"/>
    </row>
    <row r="320" ht="12.75" customHeight="1">
      <c r="A320" s="290"/>
      <c r="B320" s="290"/>
      <c r="C320" s="290"/>
      <c r="D320" s="290"/>
      <c r="E320" s="290"/>
      <c r="F320" s="290"/>
      <c r="G320" s="290"/>
      <c r="H320" s="290"/>
      <c r="I320" s="290"/>
      <c r="J320" s="290"/>
      <c r="K320" s="290"/>
      <c r="L320" s="290"/>
      <c r="M320" s="290"/>
      <c r="N320" s="290"/>
      <c r="O320" s="290"/>
      <c r="P320" s="290"/>
      <c r="Q320" s="290"/>
      <c r="R320" s="290"/>
      <c r="S320" s="290"/>
      <c r="T320" s="290"/>
      <c r="U320" s="290"/>
      <c r="V320" s="290"/>
      <c r="W320" s="290"/>
      <c r="X320" s="290"/>
      <c r="Y320" s="290"/>
      <c r="Z320" s="290"/>
    </row>
    <row r="321" ht="12.75" customHeight="1">
      <c r="A321" s="290"/>
      <c r="B321" s="290"/>
      <c r="C321" s="290"/>
      <c r="D321" s="290"/>
      <c r="E321" s="290"/>
      <c r="F321" s="290"/>
      <c r="G321" s="290"/>
      <c r="H321" s="290"/>
      <c r="I321" s="290"/>
      <c r="J321" s="290"/>
      <c r="K321" s="290"/>
      <c r="L321" s="290"/>
      <c r="M321" s="290"/>
      <c r="N321" s="290"/>
      <c r="O321" s="290"/>
      <c r="P321" s="290"/>
      <c r="Q321" s="290"/>
      <c r="R321" s="290"/>
      <c r="S321" s="290"/>
      <c r="T321" s="290"/>
      <c r="U321" s="290"/>
      <c r="V321" s="290"/>
      <c r="W321" s="290"/>
      <c r="X321" s="290"/>
      <c r="Y321" s="290"/>
      <c r="Z321" s="290"/>
    </row>
    <row r="322" ht="12.75" customHeight="1">
      <c r="A322" s="290"/>
      <c r="B322" s="290"/>
      <c r="C322" s="290"/>
      <c r="D322" s="290"/>
      <c r="E322" s="290"/>
      <c r="F322" s="290"/>
      <c r="G322" s="290"/>
      <c r="H322" s="290"/>
      <c r="I322" s="290"/>
      <c r="J322" s="290"/>
      <c r="K322" s="290"/>
      <c r="L322" s="290"/>
      <c r="M322" s="290"/>
      <c r="N322" s="290"/>
      <c r="O322" s="290"/>
      <c r="P322" s="290"/>
      <c r="Q322" s="290"/>
      <c r="R322" s="290"/>
      <c r="S322" s="290"/>
      <c r="T322" s="290"/>
      <c r="U322" s="290"/>
      <c r="V322" s="290"/>
      <c r="W322" s="290"/>
      <c r="X322" s="290"/>
      <c r="Y322" s="290"/>
      <c r="Z322" s="290"/>
    </row>
    <row r="323" ht="12.75" customHeight="1">
      <c r="A323" s="290"/>
      <c r="B323" s="290"/>
      <c r="C323" s="290"/>
      <c r="D323" s="290"/>
      <c r="E323" s="290"/>
      <c r="F323" s="290"/>
      <c r="G323" s="290"/>
      <c r="H323" s="290"/>
      <c r="I323" s="290"/>
      <c r="J323" s="290"/>
      <c r="K323" s="290"/>
      <c r="L323" s="290"/>
      <c r="M323" s="290"/>
      <c r="N323" s="290"/>
      <c r="O323" s="290"/>
      <c r="P323" s="290"/>
      <c r="Q323" s="290"/>
      <c r="R323" s="290"/>
      <c r="S323" s="290"/>
      <c r="T323" s="290"/>
      <c r="U323" s="290"/>
      <c r="V323" s="290"/>
      <c r="W323" s="290"/>
      <c r="X323" s="290"/>
      <c r="Y323" s="290"/>
      <c r="Z323" s="290"/>
    </row>
    <row r="324" ht="12.75" customHeight="1">
      <c r="A324" s="290"/>
      <c r="B324" s="290"/>
      <c r="C324" s="290"/>
      <c r="D324" s="290"/>
      <c r="E324" s="290"/>
      <c r="F324" s="290"/>
      <c r="G324" s="290"/>
      <c r="H324" s="290"/>
      <c r="I324" s="290"/>
      <c r="J324" s="290"/>
      <c r="K324" s="290"/>
      <c r="L324" s="290"/>
      <c r="M324" s="290"/>
      <c r="N324" s="290"/>
      <c r="O324" s="290"/>
      <c r="P324" s="290"/>
      <c r="Q324" s="290"/>
      <c r="R324" s="290"/>
      <c r="S324" s="290"/>
      <c r="T324" s="290"/>
      <c r="U324" s="290"/>
      <c r="V324" s="290"/>
      <c r="W324" s="290"/>
      <c r="X324" s="290"/>
      <c r="Y324" s="290"/>
      <c r="Z324" s="290"/>
    </row>
    <row r="325" ht="12.75" customHeight="1">
      <c r="A325" s="290"/>
      <c r="B325" s="290"/>
      <c r="C325" s="290"/>
      <c r="D325" s="290"/>
      <c r="E325" s="290"/>
      <c r="F325" s="290"/>
      <c r="G325" s="290"/>
      <c r="H325" s="290"/>
      <c r="I325" s="290"/>
      <c r="J325" s="290"/>
      <c r="K325" s="290"/>
      <c r="L325" s="290"/>
      <c r="M325" s="290"/>
      <c r="N325" s="290"/>
      <c r="O325" s="290"/>
      <c r="P325" s="290"/>
      <c r="Q325" s="290"/>
      <c r="R325" s="290"/>
      <c r="S325" s="290"/>
      <c r="T325" s="290"/>
      <c r="U325" s="290"/>
      <c r="V325" s="290"/>
      <c r="W325" s="290"/>
      <c r="X325" s="290"/>
      <c r="Y325" s="290"/>
      <c r="Z325" s="290"/>
    </row>
    <row r="326" ht="12.75" customHeight="1">
      <c r="A326" s="290"/>
      <c r="B326" s="290"/>
      <c r="C326" s="290"/>
      <c r="D326" s="290"/>
      <c r="E326" s="290"/>
      <c r="F326" s="290"/>
      <c r="G326" s="290"/>
      <c r="H326" s="290"/>
      <c r="I326" s="290"/>
      <c r="J326" s="290"/>
      <c r="K326" s="290"/>
      <c r="L326" s="290"/>
      <c r="M326" s="290"/>
      <c r="N326" s="290"/>
      <c r="O326" s="290"/>
      <c r="P326" s="290"/>
      <c r="Q326" s="290"/>
      <c r="R326" s="290"/>
      <c r="S326" s="290"/>
      <c r="T326" s="290"/>
      <c r="U326" s="290"/>
      <c r="V326" s="290"/>
      <c r="W326" s="290"/>
      <c r="X326" s="290"/>
      <c r="Y326" s="290"/>
      <c r="Z326" s="290"/>
    </row>
    <row r="327" ht="12.75" customHeight="1">
      <c r="A327" s="290"/>
      <c r="B327" s="290"/>
      <c r="C327" s="290"/>
      <c r="D327" s="290"/>
      <c r="E327" s="290"/>
      <c r="F327" s="290"/>
      <c r="G327" s="290"/>
      <c r="H327" s="290"/>
      <c r="I327" s="290"/>
      <c r="J327" s="290"/>
      <c r="K327" s="290"/>
      <c r="L327" s="290"/>
      <c r="M327" s="290"/>
      <c r="N327" s="290"/>
      <c r="O327" s="290"/>
      <c r="P327" s="290"/>
      <c r="Q327" s="290"/>
      <c r="R327" s="290"/>
      <c r="S327" s="290"/>
      <c r="T327" s="290"/>
      <c r="U327" s="290"/>
      <c r="V327" s="290"/>
      <c r="W327" s="290"/>
      <c r="X327" s="290"/>
      <c r="Y327" s="290"/>
      <c r="Z327" s="290"/>
    </row>
    <row r="328" ht="12.75" customHeight="1">
      <c r="A328" s="290"/>
      <c r="B328" s="290"/>
      <c r="C328" s="290"/>
      <c r="D328" s="290"/>
      <c r="E328" s="290"/>
      <c r="F328" s="290"/>
      <c r="G328" s="290"/>
      <c r="H328" s="290"/>
      <c r="I328" s="290"/>
      <c r="J328" s="290"/>
      <c r="K328" s="290"/>
      <c r="L328" s="290"/>
      <c r="M328" s="290"/>
      <c r="N328" s="290"/>
      <c r="O328" s="290"/>
      <c r="P328" s="290"/>
      <c r="Q328" s="290"/>
      <c r="R328" s="290"/>
      <c r="S328" s="290"/>
      <c r="T328" s="290"/>
      <c r="U328" s="290"/>
      <c r="V328" s="290"/>
      <c r="W328" s="290"/>
      <c r="X328" s="290"/>
      <c r="Y328" s="290"/>
      <c r="Z328" s="290"/>
    </row>
    <row r="329" ht="12.75" customHeight="1">
      <c r="A329" s="290"/>
      <c r="B329" s="290"/>
      <c r="C329" s="290"/>
      <c r="D329" s="290"/>
      <c r="E329" s="290"/>
      <c r="F329" s="290"/>
      <c r="G329" s="290"/>
      <c r="H329" s="290"/>
      <c r="I329" s="290"/>
      <c r="J329" s="290"/>
      <c r="K329" s="290"/>
      <c r="L329" s="290"/>
      <c r="M329" s="290"/>
      <c r="N329" s="290"/>
      <c r="O329" s="290"/>
      <c r="P329" s="290"/>
      <c r="Q329" s="290"/>
      <c r="R329" s="290"/>
      <c r="S329" s="290"/>
      <c r="T329" s="290"/>
      <c r="U329" s="290"/>
      <c r="V329" s="290"/>
      <c r="W329" s="290"/>
      <c r="X329" s="290"/>
      <c r="Y329" s="290"/>
      <c r="Z329" s="290"/>
    </row>
    <row r="330" ht="12.75" customHeight="1">
      <c r="A330" s="290"/>
      <c r="B330" s="290"/>
      <c r="C330" s="290"/>
      <c r="D330" s="290"/>
      <c r="E330" s="290"/>
      <c r="F330" s="290"/>
      <c r="G330" s="290"/>
      <c r="H330" s="290"/>
      <c r="I330" s="290"/>
      <c r="J330" s="290"/>
      <c r="K330" s="290"/>
      <c r="L330" s="290"/>
      <c r="M330" s="290"/>
      <c r="N330" s="290"/>
      <c r="O330" s="290"/>
      <c r="P330" s="290"/>
      <c r="Q330" s="290"/>
      <c r="R330" s="290"/>
      <c r="S330" s="290"/>
      <c r="T330" s="290"/>
      <c r="U330" s="290"/>
      <c r="V330" s="290"/>
      <c r="W330" s="290"/>
      <c r="X330" s="290"/>
      <c r="Y330" s="290"/>
      <c r="Z330" s="290"/>
    </row>
    <row r="331" ht="12.75" customHeight="1">
      <c r="A331" s="290"/>
      <c r="B331" s="290"/>
      <c r="C331" s="290"/>
      <c r="D331" s="290"/>
      <c r="E331" s="290"/>
      <c r="F331" s="290"/>
      <c r="G331" s="290"/>
      <c r="H331" s="290"/>
      <c r="I331" s="290"/>
      <c r="J331" s="290"/>
      <c r="K331" s="290"/>
      <c r="L331" s="290"/>
      <c r="M331" s="290"/>
      <c r="N331" s="290"/>
      <c r="O331" s="290"/>
      <c r="P331" s="290"/>
      <c r="Q331" s="290"/>
      <c r="R331" s="290"/>
      <c r="S331" s="290"/>
      <c r="T331" s="290"/>
      <c r="U331" s="290"/>
      <c r="V331" s="290"/>
      <c r="W331" s="290"/>
      <c r="X331" s="290"/>
      <c r="Y331" s="290"/>
      <c r="Z331" s="290"/>
    </row>
    <row r="332" ht="12.75" customHeight="1">
      <c r="A332" s="290"/>
      <c r="B332" s="290"/>
      <c r="C332" s="290"/>
      <c r="D332" s="290"/>
      <c r="E332" s="290"/>
      <c r="F332" s="290"/>
      <c r="G332" s="290"/>
      <c r="H332" s="290"/>
      <c r="I332" s="290"/>
      <c r="J332" s="290"/>
      <c r="K332" s="290"/>
      <c r="L332" s="290"/>
      <c r="M332" s="290"/>
      <c r="N332" s="290"/>
      <c r="O332" s="290"/>
      <c r="P332" s="290"/>
      <c r="Q332" s="290"/>
      <c r="R332" s="290"/>
      <c r="S332" s="290"/>
      <c r="T332" s="290"/>
      <c r="U332" s="290"/>
      <c r="V332" s="290"/>
      <c r="W332" s="290"/>
      <c r="X332" s="290"/>
      <c r="Y332" s="290"/>
      <c r="Z332" s="290"/>
    </row>
    <row r="333" ht="12.75" customHeight="1">
      <c r="A333" s="290"/>
      <c r="B333" s="290"/>
      <c r="C333" s="290"/>
      <c r="D333" s="290"/>
      <c r="E333" s="290"/>
      <c r="F333" s="290"/>
      <c r="G333" s="290"/>
      <c r="H333" s="290"/>
      <c r="I333" s="290"/>
      <c r="J333" s="290"/>
      <c r="K333" s="290"/>
      <c r="L333" s="290"/>
      <c r="M333" s="290"/>
      <c r="N333" s="290"/>
      <c r="O333" s="290"/>
      <c r="P333" s="290"/>
      <c r="Q333" s="290"/>
      <c r="R333" s="290"/>
      <c r="S333" s="290"/>
      <c r="T333" s="290"/>
      <c r="U333" s="290"/>
      <c r="V333" s="290"/>
      <c r="W333" s="290"/>
      <c r="X333" s="290"/>
      <c r="Y333" s="290"/>
      <c r="Z333" s="290"/>
    </row>
    <row r="334" ht="12.75" customHeight="1">
      <c r="A334" s="290"/>
      <c r="B334" s="290"/>
      <c r="C334" s="290"/>
      <c r="D334" s="290"/>
      <c r="E334" s="290"/>
      <c r="F334" s="290"/>
      <c r="G334" s="290"/>
      <c r="H334" s="290"/>
      <c r="I334" s="290"/>
      <c r="J334" s="290"/>
      <c r="K334" s="290"/>
      <c r="L334" s="290"/>
      <c r="M334" s="290"/>
      <c r="N334" s="290"/>
      <c r="O334" s="290"/>
      <c r="P334" s="290"/>
      <c r="Q334" s="290"/>
      <c r="R334" s="290"/>
      <c r="S334" s="290"/>
      <c r="T334" s="290"/>
      <c r="U334" s="290"/>
      <c r="V334" s="290"/>
      <c r="W334" s="290"/>
      <c r="X334" s="290"/>
      <c r="Y334" s="290"/>
      <c r="Z334" s="290"/>
    </row>
    <row r="335" ht="12.75" customHeight="1">
      <c r="A335" s="290"/>
      <c r="B335" s="290"/>
      <c r="C335" s="290"/>
      <c r="D335" s="290"/>
      <c r="E335" s="290"/>
      <c r="F335" s="290"/>
      <c r="G335" s="290"/>
      <c r="H335" s="290"/>
      <c r="I335" s="290"/>
      <c r="J335" s="290"/>
      <c r="K335" s="290"/>
      <c r="L335" s="290"/>
      <c r="M335" s="290"/>
      <c r="N335" s="290"/>
      <c r="O335" s="290"/>
      <c r="P335" s="290"/>
      <c r="Q335" s="290"/>
      <c r="R335" s="290"/>
      <c r="S335" s="290"/>
      <c r="T335" s="290"/>
      <c r="U335" s="290"/>
      <c r="V335" s="290"/>
      <c r="W335" s="290"/>
      <c r="X335" s="290"/>
      <c r="Y335" s="290"/>
      <c r="Z335" s="290"/>
    </row>
    <row r="336" ht="12.75" customHeight="1">
      <c r="A336" s="290"/>
      <c r="B336" s="290"/>
      <c r="C336" s="290"/>
      <c r="D336" s="290"/>
      <c r="E336" s="290"/>
      <c r="F336" s="290"/>
      <c r="G336" s="290"/>
      <c r="H336" s="290"/>
      <c r="I336" s="290"/>
      <c r="J336" s="290"/>
      <c r="K336" s="290"/>
      <c r="L336" s="290"/>
      <c r="M336" s="290"/>
      <c r="N336" s="290"/>
      <c r="O336" s="290"/>
      <c r="P336" s="290"/>
      <c r="Q336" s="290"/>
      <c r="R336" s="290"/>
      <c r="S336" s="290"/>
      <c r="T336" s="290"/>
      <c r="U336" s="290"/>
      <c r="V336" s="290"/>
      <c r="W336" s="290"/>
      <c r="X336" s="290"/>
      <c r="Y336" s="290"/>
      <c r="Z336" s="290"/>
    </row>
    <row r="337" ht="12.75" customHeight="1">
      <c r="A337" s="290"/>
      <c r="B337" s="290"/>
      <c r="C337" s="290"/>
      <c r="D337" s="290"/>
      <c r="E337" s="290"/>
      <c r="F337" s="290"/>
      <c r="G337" s="290"/>
      <c r="H337" s="290"/>
      <c r="I337" s="290"/>
      <c r="J337" s="290"/>
      <c r="K337" s="290"/>
      <c r="L337" s="290"/>
      <c r="M337" s="290"/>
      <c r="N337" s="290"/>
      <c r="O337" s="290"/>
      <c r="P337" s="290"/>
      <c r="Q337" s="290"/>
      <c r="R337" s="290"/>
      <c r="S337" s="290"/>
      <c r="T337" s="290"/>
      <c r="U337" s="290"/>
      <c r="V337" s="290"/>
      <c r="W337" s="290"/>
      <c r="X337" s="290"/>
      <c r="Y337" s="290"/>
      <c r="Z337" s="290"/>
    </row>
    <row r="338" ht="12.75" customHeight="1">
      <c r="A338" s="290"/>
      <c r="B338" s="290"/>
      <c r="C338" s="290"/>
      <c r="D338" s="290"/>
      <c r="E338" s="290"/>
      <c r="F338" s="290"/>
      <c r="G338" s="290"/>
      <c r="H338" s="290"/>
      <c r="I338" s="290"/>
      <c r="J338" s="290"/>
      <c r="K338" s="290"/>
      <c r="L338" s="290"/>
      <c r="M338" s="290"/>
      <c r="N338" s="290"/>
      <c r="O338" s="290"/>
      <c r="P338" s="290"/>
      <c r="Q338" s="290"/>
      <c r="R338" s="290"/>
      <c r="S338" s="290"/>
      <c r="T338" s="290"/>
      <c r="U338" s="290"/>
      <c r="V338" s="290"/>
      <c r="W338" s="290"/>
      <c r="X338" s="290"/>
      <c r="Y338" s="290"/>
      <c r="Z338" s="290"/>
    </row>
    <row r="339" ht="12.75" customHeight="1">
      <c r="A339" s="290"/>
      <c r="B339" s="290"/>
      <c r="C339" s="290"/>
      <c r="D339" s="290"/>
      <c r="E339" s="290"/>
      <c r="F339" s="290"/>
      <c r="G339" s="290"/>
      <c r="H339" s="290"/>
      <c r="I339" s="290"/>
      <c r="J339" s="290"/>
      <c r="K339" s="290"/>
      <c r="L339" s="290"/>
      <c r="M339" s="290"/>
      <c r="N339" s="290"/>
      <c r="O339" s="290"/>
      <c r="P339" s="290"/>
      <c r="Q339" s="290"/>
      <c r="R339" s="290"/>
      <c r="S339" s="290"/>
      <c r="T339" s="290"/>
      <c r="U339" s="290"/>
      <c r="V339" s="290"/>
      <c r="W339" s="290"/>
      <c r="X339" s="290"/>
      <c r="Y339" s="290"/>
      <c r="Z339" s="290"/>
    </row>
    <row r="340" ht="12.75" customHeight="1">
      <c r="A340" s="290"/>
      <c r="B340" s="290"/>
      <c r="C340" s="290"/>
      <c r="D340" s="290"/>
      <c r="E340" s="290"/>
      <c r="F340" s="290"/>
      <c r="G340" s="290"/>
      <c r="H340" s="290"/>
      <c r="I340" s="290"/>
      <c r="J340" s="290"/>
      <c r="K340" s="290"/>
      <c r="L340" s="290"/>
      <c r="M340" s="290"/>
      <c r="N340" s="290"/>
      <c r="O340" s="290"/>
      <c r="P340" s="290"/>
      <c r="Q340" s="290"/>
      <c r="R340" s="290"/>
      <c r="S340" s="290"/>
      <c r="T340" s="290"/>
      <c r="U340" s="290"/>
      <c r="V340" s="290"/>
      <c r="W340" s="290"/>
      <c r="X340" s="290"/>
      <c r="Y340" s="290"/>
      <c r="Z340" s="290"/>
    </row>
    <row r="341" ht="12.75" customHeight="1">
      <c r="A341" s="290"/>
      <c r="B341" s="290"/>
      <c r="C341" s="290"/>
      <c r="D341" s="290"/>
      <c r="E341" s="290"/>
      <c r="F341" s="290"/>
      <c r="G341" s="290"/>
      <c r="H341" s="290"/>
      <c r="I341" s="290"/>
      <c r="J341" s="290"/>
      <c r="K341" s="290"/>
      <c r="L341" s="290"/>
      <c r="M341" s="290"/>
      <c r="N341" s="290"/>
      <c r="O341" s="290"/>
      <c r="P341" s="290"/>
      <c r="Q341" s="290"/>
      <c r="R341" s="290"/>
      <c r="S341" s="290"/>
      <c r="T341" s="290"/>
      <c r="U341" s="290"/>
      <c r="V341" s="290"/>
      <c r="W341" s="290"/>
      <c r="X341" s="290"/>
      <c r="Y341" s="290"/>
      <c r="Z341" s="290"/>
    </row>
    <row r="342" ht="12.75" customHeight="1">
      <c r="A342" s="290"/>
      <c r="B342" s="290"/>
      <c r="C342" s="290"/>
      <c r="D342" s="290"/>
      <c r="E342" s="290"/>
      <c r="F342" s="290"/>
      <c r="G342" s="290"/>
      <c r="H342" s="290"/>
      <c r="I342" s="290"/>
      <c r="J342" s="290"/>
      <c r="K342" s="290"/>
      <c r="L342" s="290"/>
      <c r="M342" s="290"/>
      <c r="N342" s="290"/>
      <c r="O342" s="290"/>
      <c r="P342" s="290"/>
      <c r="Q342" s="290"/>
      <c r="R342" s="290"/>
      <c r="S342" s="290"/>
      <c r="T342" s="290"/>
      <c r="U342" s="290"/>
      <c r="V342" s="290"/>
      <c r="W342" s="290"/>
      <c r="X342" s="290"/>
      <c r="Y342" s="290"/>
      <c r="Z342" s="290"/>
    </row>
    <row r="343" ht="12.75" customHeight="1">
      <c r="A343" s="290"/>
      <c r="B343" s="290"/>
      <c r="C343" s="290"/>
      <c r="D343" s="290"/>
      <c r="E343" s="290"/>
      <c r="F343" s="290"/>
      <c r="G343" s="290"/>
      <c r="H343" s="290"/>
      <c r="I343" s="290"/>
      <c r="J343" s="290"/>
      <c r="K343" s="290"/>
      <c r="L343" s="290"/>
      <c r="M343" s="290"/>
      <c r="N343" s="290"/>
      <c r="O343" s="290"/>
      <c r="P343" s="290"/>
      <c r="Q343" s="290"/>
      <c r="R343" s="290"/>
      <c r="S343" s="290"/>
      <c r="T343" s="290"/>
      <c r="U343" s="290"/>
      <c r="V343" s="290"/>
      <c r="W343" s="290"/>
      <c r="X343" s="290"/>
      <c r="Y343" s="290"/>
      <c r="Z343" s="290"/>
    </row>
    <row r="344" ht="12.75" customHeight="1">
      <c r="A344" s="290"/>
      <c r="B344" s="290"/>
      <c r="C344" s="290"/>
      <c r="D344" s="290"/>
      <c r="E344" s="290"/>
      <c r="F344" s="290"/>
      <c r="G344" s="290"/>
      <c r="H344" s="290"/>
      <c r="I344" s="290"/>
      <c r="J344" s="290"/>
      <c r="K344" s="290"/>
      <c r="L344" s="290"/>
      <c r="M344" s="290"/>
      <c r="N344" s="290"/>
      <c r="O344" s="290"/>
      <c r="P344" s="290"/>
      <c r="Q344" s="290"/>
      <c r="R344" s="290"/>
      <c r="S344" s="290"/>
      <c r="T344" s="290"/>
      <c r="U344" s="290"/>
      <c r="V344" s="290"/>
      <c r="W344" s="290"/>
      <c r="X344" s="290"/>
      <c r="Y344" s="290"/>
      <c r="Z344" s="290"/>
    </row>
    <row r="345" ht="12.75" customHeight="1">
      <c r="A345" s="290"/>
      <c r="B345" s="290"/>
      <c r="C345" s="290"/>
      <c r="D345" s="290"/>
      <c r="E345" s="290"/>
      <c r="F345" s="290"/>
      <c r="G345" s="290"/>
      <c r="H345" s="290"/>
      <c r="I345" s="290"/>
      <c r="J345" s="290"/>
      <c r="K345" s="290"/>
      <c r="L345" s="290"/>
      <c r="M345" s="290"/>
      <c r="N345" s="290"/>
      <c r="O345" s="290"/>
      <c r="P345" s="290"/>
      <c r="Q345" s="290"/>
      <c r="R345" s="290"/>
      <c r="S345" s="290"/>
      <c r="T345" s="290"/>
      <c r="U345" s="290"/>
      <c r="V345" s="290"/>
      <c r="W345" s="290"/>
      <c r="X345" s="290"/>
      <c r="Y345" s="290"/>
      <c r="Z345" s="290"/>
    </row>
    <row r="346" ht="12.75" customHeight="1">
      <c r="A346" s="290"/>
      <c r="B346" s="290"/>
      <c r="C346" s="290"/>
      <c r="D346" s="290"/>
      <c r="E346" s="290"/>
      <c r="F346" s="290"/>
      <c r="G346" s="290"/>
      <c r="H346" s="290"/>
      <c r="I346" s="290"/>
      <c r="J346" s="290"/>
      <c r="K346" s="290"/>
      <c r="L346" s="290"/>
      <c r="M346" s="290"/>
      <c r="N346" s="290"/>
      <c r="O346" s="290"/>
      <c r="P346" s="290"/>
      <c r="Q346" s="290"/>
      <c r="R346" s="290"/>
      <c r="S346" s="290"/>
      <c r="T346" s="290"/>
      <c r="U346" s="290"/>
      <c r="V346" s="290"/>
      <c r="W346" s="290"/>
      <c r="X346" s="290"/>
      <c r="Y346" s="290"/>
      <c r="Z346" s="290"/>
    </row>
    <row r="347" ht="12.75" customHeight="1">
      <c r="A347" s="290"/>
      <c r="B347" s="290"/>
      <c r="C347" s="290"/>
      <c r="D347" s="290"/>
      <c r="E347" s="290"/>
      <c r="F347" s="290"/>
      <c r="G347" s="290"/>
      <c r="H347" s="290"/>
      <c r="I347" s="290"/>
      <c r="J347" s="290"/>
      <c r="K347" s="290"/>
      <c r="L347" s="290"/>
      <c r="M347" s="290"/>
      <c r="N347" s="290"/>
      <c r="O347" s="290"/>
      <c r="P347" s="290"/>
      <c r="Q347" s="290"/>
      <c r="R347" s="290"/>
      <c r="S347" s="290"/>
      <c r="T347" s="290"/>
      <c r="U347" s="290"/>
      <c r="V347" s="290"/>
      <c r="W347" s="290"/>
      <c r="X347" s="290"/>
      <c r="Y347" s="290"/>
      <c r="Z347" s="290"/>
    </row>
    <row r="348" ht="12.75" customHeight="1">
      <c r="A348" s="290"/>
      <c r="B348" s="290"/>
      <c r="C348" s="290"/>
      <c r="D348" s="290"/>
      <c r="E348" s="290"/>
      <c r="F348" s="290"/>
      <c r="G348" s="290"/>
      <c r="H348" s="290"/>
      <c r="I348" s="290"/>
      <c r="J348" s="290"/>
      <c r="K348" s="290"/>
      <c r="L348" s="290"/>
      <c r="M348" s="290"/>
      <c r="N348" s="290"/>
      <c r="O348" s="290"/>
      <c r="P348" s="290"/>
      <c r="Q348" s="290"/>
      <c r="R348" s="290"/>
      <c r="S348" s="290"/>
      <c r="T348" s="290"/>
      <c r="U348" s="290"/>
      <c r="V348" s="290"/>
      <c r="W348" s="290"/>
      <c r="X348" s="290"/>
      <c r="Y348" s="290"/>
      <c r="Z348" s="290"/>
    </row>
    <row r="349" ht="12.75" customHeight="1">
      <c r="A349" s="290"/>
      <c r="B349" s="290"/>
      <c r="C349" s="290"/>
      <c r="D349" s="290"/>
      <c r="E349" s="290"/>
      <c r="F349" s="290"/>
      <c r="G349" s="290"/>
      <c r="H349" s="290"/>
      <c r="I349" s="290"/>
      <c r="J349" s="290"/>
      <c r="K349" s="290"/>
      <c r="L349" s="290"/>
      <c r="M349" s="290"/>
      <c r="N349" s="290"/>
      <c r="O349" s="290"/>
      <c r="P349" s="290"/>
      <c r="Q349" s="290"/>
      <c r="R349" s="290"/>
      <c r="S349" s="290"/>
      <c r="T349" s="290"/>
      <c r="U349" s="290"/>
      <c r="V349" s="290"/>
      <c r="W349" s="290"/>
      <c r="X349" s="290"/>
      <c r="Y349" s="290"/>
      <c r="Z349" s="290"/>
    </row>
    <row r="350" ht="12.75" customHeight="1">
      <c r="A350" s="290"/>
      <c r="B350" s="290"/>
      <c r="C350" s="290"/>
      <c r="D350" s="290"/>
      <c r="E350" s="290"/>
      <c r="F350" s="290"/>
      <c r="G350" s="290"/>
      <c r="H350" s="290"/>
      <c r="I350" s="290"/>
      <c r="J350" s="290"/>
      <c r="K350" s="290"/>
      <c r="L350" s="290"/>
      <c r="M350" s="290"/>
      <c r="N350" s="290"/>
      <c r="O350" s="290"/>
      <c r="P350" s="290"/>
      <c r="Q350" s="290"/>
      <c r="R350" s="290"/>
      <c r="S350" s="290"/>
      <c r="T350" s="290"/>
      <c r="U350" s="290"/>
      <c r="V350" s="290"/>
      <c r="W350" s="290"/>
      <c r="X350" s="290"/>
      <c r="Y350" s="290"/>
      <c r="Z350" s="290"/>
    </row>
    <row r="351" ht="12.75" customHeight="1">
      <c r="A351" s="290"/>
      <c r="B351" s="290"/>
      <c r="C351" s="290"/>
      <c r="D351" s="290"/>
      <c r="E351" s="290"/>
      <c r="F351" s="290"/>
      <c r="G351" s="290"/>
      <c r="H351" s="290"/>
      <c r="I351" s="290"/>
      <c r="J351" s="290"/>
      <c r="K351" s="290"/>
      <c r="L351" s="290"/>
      <c r="M351" s="290"/>
      <c r="N351" s="290"/>
      <c r="O351" s="290"/>
      <c r="P351" s="290"/>
      <c r="Q351" s="290"/>
      <c r="R351" s="290"/>
      <c r="S351" s="290"/>
      <c r="T351" s="290"/>
      <c r="U351" s="290"/>
      <c r="V351" s="290"/>
      <c r="W351" s="290"/>
      <c r="X351" s="290"/>
      <c r="Y351" s="290"/>
      <c r="Z351" s="290"/>
    </row>
    <row r="352" ht="12.75" customHeight="1">
      <c r="A352" s="290"/>
      <c r="B352" s="290"/>
      <c r="C352" s="290"/>
      <c r="D352" s="290"/>
      <c r="E352" s="290"/>
      <c r="F352" s="290"/>
      <c r="G352" s="290"/>
      <c r="H352" s="290"/>
      <c r="I352" s="290"/>
      <c r="J352" s="290"/>
      <c r="K352" s="290"/>
      <c r="L352" s="290"/>
      <c r="M352" s="290"/>
      <c r="N352" s="290"/>
      <c r="O352" s="290"/>
      <c r="P352" s="290"/>
      <c r="Q352" s="290"/>
      <c r="R352" s="290"/>
      <c r="S352" s="290"/>
      <c r="T352" s="290"/>
      <c r="U352" s="290"/>
      <c r="V352" s="290"/>
      <c r="W352" s="290"/>
      <c r="X352" s="290"/>
      <c r="Y352" s="290"/>
      <c r="Z352" s="290"/>
    </row>
    <row r="353" ht="12.75" customHeight="1">
      <c r="A353" s="290"/>
      <c r="B353" s="290"/>
      <c r="C353" s="290"/>
      <c r="D353" s="290"/>
      <c r="E353" s="290"/>
      <c r="F353" s="290"/>
      <c r="G353" s="290"/>
      <c r="H353" s="290"/>
      <c r="I353" s="290"/>
      <c r="J353" s="290"/>
      <c r="K353" s="290"/>
      <c r="L353" s="290"/>
      <c r="M353" s="290"/>
      <c r="N353" s="290"/>
      <c r="O353" s="290"/>
      <c r="P353" s="290"/>
      <c r="Q353" s="290"/>
      <c r="R353" s="290"/>
      <c r="S353" s="290"/>
      <c r="T353" s="290"/>
      <c r="U353" s="290"/>
      <c r="V353" s="290"/>
      <c r="W353" s="290"/>
      <c r="X353" s="290"/>
      <c r="Y353" s="290"/>
      <c r="Z353" s="290"/>
    </row>
    <row r="354" ht="12.75" customHeight="1">
      <c r="A354" s="290"/>
      <c r="B354" s="290"/>
      <c r="C354" s="290"/>
      <c r="D354" s="290"/>
      <c r="E354" s="290"/>
      <c r="F354" s="290"/>
      <c r="G354" s="290"/>
      <c r="H354" s="290"/>
      <c r="I354" s="290"/>
      <c r="J354" s="290"/>
      <c r="K354" s="290"/>
      <c r="L354" s="290"/>
      <c r="M354" s="290"/>
      <c r="N354" s="290"/>
      <c r="O354" s="290"/>
      <c r="P354" s="290"/>
      <c r="Q354" s="290"/>
      <c r="R354" s="290"/>
      <c r="S354" s="290"/>
      <c r="T354" s="290"/>
      <c r="U354" s="290"/>
      <c r="V354" s="290"/>
      <c r="W354" s="290"/>
      <c r="X354" s="290"/>
      <c r="Y354" s="290"/>
      <c r="Z354" s="290"/>
    </row>
    <row r="355" ht="12.75" customHeight="1">
      <c r="A355" s="290"/>
      <c r="B355" s="290"/>
      <c r="C355" s="290"/>
      <c r="D355" s="290"/>
      <c r="E355" s="290"/>
      <c r="F355" s="290"/>
      <c r="G355" s="290"/>
      <c r="H355" s="290"/>
      <c r="I355" s="290"/>
      <c r="J355" s="290"/>
      <c r="K355" s="290"/>
      <c r="L355" s="290"/>
      <c r="M355" s="290"/>
      <c r="N355" s="290"/>
      <c r="O355" s="290"/>
      <c r="P355" s="290"/>
      <c r="Q355" s="290"/>
      <c r="R355" s="290"/>
      <c r="S355" s="290"/>
      <c r="T355" s="290"/>
      <c r="U355" s="290"/>
      <c r="V355" s="290"/>
      <c r="W355" s="290"/>
      <c r="X355" s="290"/>
      <c r="Y355" s="290"/>
      <c r="Z355" s="290"/>
    </row>
    <row r="356" ht="12.75" customHeight="1">
      <c r="A356" s="290"/>
      <c r="B356" s="290"/>
      <c r="C356" s="290"/>
      <c r="D356" s="290"/>
      <c r="E356" s="290"/>
      <c r="F356" s="290"/>
      <c r="G356" s="290"/>
      <c r="H356" s="290"/>
      <c r="I356" s="290"/>
      <c r="J356" s="290"/>
      <c r="K356" s="290"/>
      <c r="L356" s="290"/>
      <c r="M356" s="290"/>
      <c r="N356" s="290"/>
      <c r="O356" s="290"/>
      <c r="P356" s="290"/>
      <c r="Q356" s="290"/>
      <c r="R356" s="290"/>
      <c r="S356" s="290"/>
      <c r="T356" s="290"/>
      <c r="U356" s="290"/>
      <c r="V356" s="290"/>
      <c r="W356" s="290"/>
      <c r="X356" s="290"/>
      <c r="Y356" s="290"/>
      <c r="Z356" s="290"/>
    </row>
    <row r="357" ht="12.75" customHeight="1">
      <c r="A357" s="290"/>
      <c r="B357" s="290"/>
      <c r="C357" s="290"/>
      <c r="D357" s="290"/>
      <c r="E357" s="290"/>
      <c r="F357" s="290"/>
      <c r="G357" s="290"/>
      <c r="H357" s="290"/>
      <c r="I357" s="290"/>
      <c r="J357" s="290"/>
      <c r="K357" s="290"/>
      <c r="L357" s="290"/>
      <c r="M357" s="290"/>
      <c r="N357" s="290"/>
      <c r="O357" s="290"/>
      <c r="P357" s="290"/>
      <c r="Q357" s="290"/>
      <c r="R357" s="290"/>
      <c r="S357" s="290"/>
      <c r="T357" s="290"/>
      <c r="U357" s="290"/>
      <c r="V357" s="290"/>
      <c r="W357" s="290"/>
      <c r="X357" s="290"/>
      <c r="Y357" s="290"/>
      <c r="Z357" s="290"/>
    </row>
    <row r="358" ht="12.75" customHeight="1">
      <c r="A358" s="290"/>
      <c r="B358" s="290"/>
      <c r="C358" s="290"/>
      <c r="D358" s="290"/>
      <c r="E358" s="290"/>
      <c r="F358" s="290"/>
      <c r="G358" s="290"/>
      <c r="H358" s="290"/>
      <c r="I358" s="290"/>
      <c r="J358" s="290"/>
      <c r="K358" s="290"/>
      <c r="L358" s="290"/>
      <c r="M358" s="290"/>
      <c r="N358" s="290"/>
      <c r="O358" s="290"/>
      <c r="P358" s="290"/>
      <c r="Q358" s="290"/>
      <c r="R358" s="290"/>
      <c r="S358" s="290"/>
      <c r="T358" s="290"/>
      <c r="U358" s="290"/>
      <c r="V358" s="290"/>
      <c r="W358" s="290"/>
      <c r="X358" s="290"/>
      <c r="Y358" s="290"/>
      <c r="Z358" s="290"/>
    </row>
    <row r="359" ht="12.75" customHeight="1">
      <c r="A359" s="290"/>
      <c r="B359" s="290"/>
      <c r="C359" s="290"/>
      <c r="D359" s="290"/>
      <c r="E359" s="290"/>
      <c r="F359" s="290"/>
      <c r="G359" s="290"/>
      <c r="H359" s="290"/>
      <c r="I359" s="290"/>
      <c r="J359" s="290"/>
      <c r="K359" s="290"/>
      <c r="L359" s="290"/>
      <c r="M359" s="290"/>
      <c r="N359" s="290"/>
      <c r="O359" s="290"/>
      <c r="P359" s="290"/>
      <c r="Q359" s="290"/>
      <c r="R359" s="290"/>
      <c r="S359" s="290"/>
      <c r="T359" s="290"/>
      <c r="U359" s="290"/>
      <c r="V359" s="290"/>
      <c r="W359" s="290"/>
      <c r="X359" s="290"/>
      <c r="Y359" s="290"/>
      <c r="Z359" s="290"/>
    </row>
    <row r="360" ht="12.75" customHeight="1">
      <c r="A360" s="290"/>
      <c r="B360" s="290"/>
      <c r="C360" s="290"/>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row>
    <row r="361" ht="12.75" customHeight="1">
      <c r="A361" s="290"/>
      <c r="B361" s="290"/>
      <c r="C361" s="290"/>
      <c r="D361" s="290"/>
      <c r="E361" s="290"/>
      <c r="F361" s="290"/>
      <c r="G361" s="290"/>
      <c r="H361" s="290"/>
      <c r="I361" s="290"/>
      <c r="J361" s="290"/>
      <c r="K361" s="290"/>
      <c r="L361" s="290"/>
      <c r="M361" s="290"/>
      <c r="N361" s="290"/>
      <c r="O361" s="290"/>
      <c r="P361" s="290"/>
      <c r="Q361" s="290"/>
      <c r="R361" s="290"/>
      <c r="S361" s="290"/>
      <c r="T361" s="290"/>
      <c r="U361" s="290"/>
      <c r="V361" s="290"/>
      <c r="W361" s="290"/>
      <c r="X361" s="290"/>
      <c r="Y361" s="290"/>
      <c r="Z361" s="290"/>
    </row>
    <row r="362" ht="12.75" customHeight="1">
      <c r="A362" s="290"/>
      <c r="B362" s="290"/>
      <c r="C362" s="290"/>
      <c r="D362" s="290"/>
      <c r="E362" s="290"/>
      <c r="F362" s="290"/>
      <c r="G362" s="290"/>
      <c r="H362" s="290"/>
      <c r="I362" s="290"/>
      <c r="J362" s="290"/>
      <c r="K362" s="290"/>
      <c r="L362" s="290"/>
      <c r="M362" s="290"/>
      <c r="N362" s="290"/>
      <c r="O362" s="290"/>
      <c r="P362" s="290"/>
      <c r="Q362" s="290"/>
      <c r="R362" s="290"/>
      <c r="S362" s="290"/>
      <c r="T362" s="290"/>
      <c r="U362" s="290"/>
      <c r="V362" s="290"/>
      <c r="W362" s="290"/>
      <c r="X362" s="290"/>
      <c r="Y362" s="290"/>
      <c r="Z362" s="290"/>
    </row>
    <row r="363" ht="12.75" customHeight="1">
      <c r="A363" s="290"/>
      <c r="B363" s="290"/>
      <c r="C363" s="290"/>
      <c r="D363" s="290"/>
      <c r="E363" s="290"/>
      <c r="F363" s="290"/>
      <c r="G363" s="290"/>
      <c r="H363" s="290"/>
      <c r="I363" s="290"/>
      <c r="J363" s="290"/>
      <c r="K363" s="290"/>
      <c r="L363" s="290"/>
      <c r="M363" s="290"/>
      <c r="N363" s="290"/>
      <c r="O363" s="290"/>
      <c r="P363" s="290"/>
      <c r="Q363" s="290"/>
      <c r="R363" s="290"/>
      <c r="S363" s="290"/>
      <c r="T363" s="290"/>
      <c r="U363" s="290"/>
      <c r="V363" s="290"/>
      <c r="W363" s="290"/>
      <c r="X363" s="290"/>
      <c r="Y363" s="290"/>
      <c r="Z363" s="290"/>
    </row>
    <row r="364" ht="12.75" customHeight="1">
      <c r="A364" s="290"/>
      <c r="B364" s="290"/>
      <c r="C364" s="290"/>
      <c r="D364" s="290"/>
      <c r="E364" s="290"/>
      <c r="F364" s="290"/>
      <c r="G364" s="290"/>
      <c r="H364" s="290"/>
      <c r="I364" s="290"/>
      <c r="J364" s="290"/>
      <c r="K364" s="290"/>
      <c r="L364" s="290"/>
      <c r="M364" s="290"/>
      <c r="N364" s="290"/>
      <c r="O364" s="290"/>
      <c r="P364" s="290"/>
      <c r="Q364" s="290"/>
      <c r="R364" s="290"/>
      <c r="S364" s="290"/>
      <c r="T364" s="290"/>
      <c r="U364" s="290"/>
      <c r="V364" s="290"/>
      <c r="W364" s="290"/>
      <c r="X364" s="290"/>
      <c r="Y364" s="290"/>
      <c r="Z364" s="290"/>
    </row>
    <row r="365" ht="12.75" customHeight="1">
      <c r="A365" s="290"/>
      <c r="B365" s="290"/>
      <c r="C365" s="290"/>
      <c r="D365" s="290"/>
      <c r="E365" s="290"/>
      <c r="F365" s="290"/>
      <c r="G365" s="290"/>
      <c r="H365" s="290"/>
      <c r="I365" s="290"/>
      <c r="J365" s="290"/>
      <c r="K365" s="290"/>
      <c r="L365" s="290"/>
      <c r="M365" s="290"/>
      <c r="N365" s="290"/>
      <c r="O365" s="290"/>
      <c r="P365" s="290"/>
      <c r="Q365" s="290"/>
      <c r="R365" s="290"/>
      <c r="S365" s="290"/>
      <c r="T365" s="290"/>
      <c r="U365" s="290"/>
      <c r="V365" s="290"/>
      <c r="W365" s="290"/>
      <c r="X365" s="290"/>
      <c r="Y365" s="290"/>
      <c r="Z365" s="290"/>
    </row>
    <row r="366" ht="12.75" customHeight="1">
      <c r="A366" s="290"/>
      <c r="B366" s="290"/>
      <c r="C366" s="290"/>
      <c r="D366" s="290"/>
      <c r="E366" s="290"/>
      <c r="F366" s="290"/>
      <c r="G366" s="290"/>
      <c r="H366" s="290"/>
      <c r="I366" s="290"/>
      <c r="J366" s="290"/>
      <c r="K366" s="290"/>
      <c r="L366" s="290"/>
      <c r="M366" s="290"/>
      <c r="N366" s="290"/>
      <c r="O366" s="290"/>
      <c r="P366" s="290"/>
      <c r="Q366" s="290"/>
      <c r="R366" s="290"/>
      <c r="S366" s="290"/>
      <c r="T366" s="290"/>
      <c r="U366" s="290"/>
      <c r="V366" s="290"/>
      <c r="W366" s="290"/>
      <c r="X366" s="290"/>
      <c r="Y366" s="290"/>
      <c r="Z366" s="290"/>
    </row>
    <row r="367" ht="12.75" customHeight="1">
      <c r="A367" s="290"/>
      <c r="B367" s="290"/>
      <c r="C367" s="290"/>
      <c r="D367" s="290"/>
      <c r="E367" s="290"/>
      <c r="F367" s="290"/>
      <c r="G367" s="290"/>
      <c r="H367" s="290"/>
      <c r="I367" s="290"/>
      <c r="J367" s="290"/>
      <c r="K367" s="290"/>
      <c r="L367" s="290"/>
      <c r="M367" s="290"/>
      <c r="N367" s="290"/>
      <c r="O367" s="290"/>
      <c r="P367" s="290"/>
      <c r="Q367" s="290"/>
      <c r="R367" s="290"/>
      <c r="S367" s="290"/>
      <c r="T367" s="290"/>
      <c r="U367" s="290"/>
      <c r="V367" s="290"/>
      <c r="W367" s="290"/>
      <c r="X367" s="290"/>
      <c r="Y367" s="290"/>
      <c r="Z367" s="290"/>
    </row>
    <row r="368" ht="12.75" customHeight="1">
      <c r="A368" s="290"/>
      <c r="B368" s="290"/>
      <c r="C368" s="290"/>
      <c r="D368" s="290"/>
      <c r="E368" s="290"/>
      <c r="F368" s="290"/>
      <c r="G368" s="290"/>
      <c r="H368" s="290"/>
      <c r="I368" s="290"/>
      <c r="J368" s="290"/>
      <c r="K368" s="290"/>
      <c r="L368" s="290"/>
      <c r="M368" s="290"/>
      <c r="N368" s="290"/>
      <c r="O368" s="290"/>
      <c r="P368" s="290"/>
      <c r="Q368" s="290"/>
      <c r="R368" s="290"/>
      <c r="S368" s="290"/>
      <c r="T368" s="290"/>
      <c r="U368" s="290"/>
      <c r="V368" s="290"/>
      <c r="W368" s="290"/>
      <c r="X368" s="290"/>
      <c r="Y368" s="290"/>
      <c r="Z368" s="290"/>
    </row>
    <row r="369" ht="12.75" customHeight="1">
      <c r="A369" s="290"/>
      <c r="B369" s="290"/>
      <c r="C369" s="290"/>
      <c r="D369" s="290"/>
      <c r="E369" s="290"/>
      <c r="F369" s="290"/>
      <c r="G369" s="290"/>
      <c r="H369" s="290"/>
      <c r="I369" s="290"/>
      <c r="J369" s="290"/>
      <c r="K369" s="290"/>
      <c r="L369" s="290"/>
      <c r="M369" s="290"/>
      <c r="N369" s="290"/>
      <c r="O369" s="290"/>
      <c r="P369" s="290"/>
      <c r="Q369" s="290"/>
      <c r="R369" s="290"/>
      <c r="S369" s="290"/>
      <c r="T369" s="290"/>
      <c r="U369" s="290"/>
      <c r="V369" s="290"/>
      <c r="W369" s="290"/>
      <c r="X369" s="290"/>
      <c r="Y369" s="290"/>
      <c r="Z369" s="290"/>
    </row>
    <row r="370" ht="12.75" customHeight="1">
      <c r="A370" s="290"/>
      <c r="B370" s="290"/>
      <c r="C370" s="290"/>
      <c r="D370" s="290"/>
      <c r="E370" s="290"/>
      <c r="F370" s="290"/>
      <c r="G370" s="290"/>
      <c r="H370" s="290"/>
      <c r="I370" s="290"/>
      <c r="J370" s="290"/>
      <c r="K370" s="290"/>
      <c r="L370" s="290"/>
      <c r="M370" s="290"/>
      <c r="N370" s="290"/>
      <c r="O370" s="290"/>
      <c r="P370" s="290"/>
      <c r="Q370" s="290"/>
      <c r="R370" s="290"/>
      <c r="S370" s="290"/>
      <c r="T370" s="290"/>
      <c r="U370" s="290"/>
      <c r="V370" s="290"/>
      <c r="W370" s="290"/>
      <c r="X370" s="290"/>
      <c r="Y370" s="290"/>
      <c r="Z370" s="290"/>
    </row>
    <row r="371" ht="12.75" customHeight="1">
      <c r="A371" s="290"/>
      <c r="B371" s="290"/>
      <c r="C371" s="290"/>
      <c r="D371" s="290"/>
      <c r="E371" s="290"/>
      <c r="F371" s="290"/>
      <c r="G371" s="290"/>
      <c r="H371" s="290"/>
      <c r="I371" s="290"/>
      <c r="J371" s="290"/>
      <c r="K371" s="290"/>
      <c r="L371" s="290"/>
      <c r="M371" s="290"/>
      <c r="N371" s="290"/>
      <c r="O371" s="290"/>
      <c r="P371" s="290"/>
      <c r="Q371" s="290"/>
      <c r="R371" s="290"/>
      <c r="S371" s="290"/>
      <c r="T371" s="290"/>
      <c r="U371" s="290"/>
      <c r="V371" s="290"/>
      <c r="W371" s="290"/>
      <c r="X371" s="290"/>
      <c r="Y371" s="290"/>
      <c r="Z371" s="290"/>
    </row>
    <row r="372" ht="12.75" customHeight="1">
      <c r="A372" s="290"/>
      <c r="B372" s="290"/>
      <c r="C372" s="290"/>
      <c r="D372" s="290"/>
      <c r="E372" s="290"/>
      <c r="F372" s="290"/>
      <c r="G372" s="290"/>
      <c r="H372" s="290"/>
      <c r="I372" s="290"/>
      <c r="J372" s="290"/>
      <c r="K372" s="290"/>
      <c r="L372" s="290"/>
      <c r="M372" s="290"/>
      <c r="N372" s="290"/>
      <c r="O372" s="290"/>
      <c r="P372" s="290"/>
      <c r="Q372" s="290"/>
      <c r="R372" s="290"/>
      <c r="S372" s="290"/>
      <c r="T372" s="290"/>
      <c r="U372" s="290"/>
      <c r="V372" s="290"/>
      <c r="W372" s="290"/>
      <c r="X372" s="290"/>
      <c r="Y372" s="290"/>
      <c r="Z372" s="290"/>
    </row>
    <row r="373" ht="12.75" customHeight="1">
      <c r="A373" s="290"/>
      <c r="B373" s="290"/>
      <c r="C373" s="290"/>
      <c r="D373" s="290"/>
      <c r="E373" s="290"/>
      <c r="F373" s="290"/>
      <c r="G373" s="290"/>
      <c r="H373" s="290"/>
      <c r="I373" s="290"/>
      <c r="J373" s="290"/>
      <c r="K373" s="290"/>
      <c r="L373" s="290"/>
      <c r="M373" s="290"/>
      <c r="N373" s="290"/>
      <c r="O373" s="290"/>
      <c r="P373" s="290"/>
      <c r="Q373" s="290"/>
      <c r="R373" s="290"/>
      <c r="S373" s="290"/>
      <c r="T373" s="290"/>
      <c r="U373" s="290"/>
      <c r="V373" s="290"/>
      <c r="W373" s="290"/>
      <c r="X373" s="290"/>
      <c r="Y373" s="290"/>
      <c r="Z373" s="290"/>
    </row>
    <row r="374" ht="12.75" customHeight="1">
      <c r="A374" s="290"/>
      <c r="B374" s="290"/>
      <c r="C374" s="290"/>
      <c r="D374" s="290"/>
      <c r="E374" s="290"/>
      <c r="F374" s="290"/>
      <c r="G374" s="290"/>
      <c r="H374" s="290"/>
      <c r="I374" s="290"/>
      <c r="J374" s="290"/>
      <c r="K374" s="290"/>
      <c r="L374" s="290"/>
      <c r="M374" s="290"/>
      <c r="N374" s="290"/>
      <c r="O374" s="290"/>
      <c r="P374" s="290"/>
      <c r="Q374" s="290"/>
      <c r="R374" s="290"/>
      <c r="S374" s="290"/>
      <c r="T374" s="290"/>
      <c r="U374" s="290"/>
      <c r="V374" s="290"/>
      <c r="W374" s="290"/>
      <c r="X374" s="290"/>
      <c r="Y374" s="290"/>
      <c r="Z374" s="290"/>
    </row>
    <row r="375" ht="12.75" customHeight="1">
      <c r="A375" s="290"/>
      <c r="B375" s="290"/>
      <c r="C375" s="290"/>
      <c r="D375" s="290"/>
      <c r="E375" s="290"/>
      <c r="F375" s="290"/>
      <c r="G375" s="290"/>
      <c r="H375" s="290"/>
      <c r="I375" s="290"/>
      <c r="J375" s="290"/>
      <c r="K375" s="290"/>
      <c r="L375" s="290"/>
      <c r="M375" s="290"/>
      <c r="N375" s="290"/>
      <c r="O375" s="290"/>
      <c r="P375" s="290"/>
      <c r="Q375" s="290"/>
      <c r="R375" s="290"/>
      <c r="S375" s="290"/>
      <c r="T375" s="290"/>
      <c r="U375" s="290"/>
      <c r="V375" s="290"/>
      <c r="W375" s="290"/>
      <c r="X375" s="290"/>
      <c r="Y375" s="290"/>
      <c r="Z375" s="290"/>
    </row>
    <row r="376" ht="12.75" customHeight="1">
      <c r="A376" s="290"/>
      <c r="B376" s="290"/>
      <c r="C376" s="290"/>
      <c r="D376" s="290"/>
      <c r="E376" s="290"/>
      <c r="F376" s="290"/>
      <c r="G376" s="290"/>
      <c r="H376" s="290"/>
      <c r="I376" s="290"/>
      <c r="J376" s="290"/>
      <c r="K376" s="290"/>
      <c r="L376" s="290"/>
      <c r="M376" s="290"/>
      <c r="N376" s="290"/>
      <c r="O376" s="290"/>
      <c r="P376" s="290"/>
      <c r="Q376" s="290"/>
      <c r="R376" s="290"/>
      <c r="S376" s="290"/>
      <c r="T376" s="290"/>
      <c r="U376" s="290"/>
      <c r="V376" s="290"/>
      <c r="W376" s="290"/>
      <c r="X376" s="290"/>
      <c r="Y376" s="290"/>
      <c r="Z376" s="290"/>
    </row>
    <row r="377" ht="12.75" customHeight="1">
      <c r="A377" s="290"/>
      <c r="B377" s="290"/>
      <c r="C377" s="290"/>
      <c r="D377" s="290"/>
      <c r="E377" s="290"/>
      <c r="F377" s="290"/>
      <c r="G377" s="290"/>
      <c r="H377" s="290"/>
      <c r="I377" s="290"/>
      <c r="J377" s="290"/>
      <c r="K377" s="290"/>
      <c r="L377" s="290"/>
      <c r="M377" s="290"/>
      <c r="N377" s="290"/>
      <c r="O377" s="290"/>
      <c r="P377" s="290"/>
      <c r="Q377" s="290"/>
      <c r="R377" s="290"/>
      <c r="S377" s="290"/>
      <c r="T377" s="290"/>
      <c r="U377" s="290"/>
      <c r="V377" s="290"/>
      <c r="W377" s="290"/>
      <c r="X377" s="290"/>
      <c r="Y377" s="290"/>
      <c r="Z377" s="290"/>
    </row>
    <row r="378" ht="12.75" customHeight="1">
      <c r="A378" s="290"/>
      <c r="B378" s="290"/>
      <c r="C378" s="290"/>
      <c r="D378" s="290"/>
      <c r="E378" s="290"/>
      <c r="F378" s="290"/>
      <c r="G378" s="290"/>
      <c r="H378" s="290"/>
      <c r="I378" s="290"/>
      <c r="J378" s="290"/>
      <c r="K378" s="290"/>
      <c r="L378" s="290"/>
      <c r="M378" s="290"/>
      <c r="N378" s="290"/>
      <c r="O378" s="290"/>
      <c r="P378" s="290"/>
      <c r="Q378" s="290"/>
      <c r="R378" s="290"/>
      <c r="S378" s="290"/>
      <c r="T378" s="290"/>
      <c r="U378" s="290"/>
      <c r="V378" s="290"/>
      <c r="W378" s="290"/>
      <c r="X378" s="290"/>
      <c r="Y378" s="290"/>
      <c r="Z378" s="290"/>
    </row>
    <row r="379" ht="12.75" customHeight="1">
      <c r="A379" s="290"/>
      <c r="B379" s="290"/>
      <c r="C379" s="290"/>
      <c r="D379" s="290"/>
      <c r="E379" s="290"/>
      <c r="F379" s="290"/>
      <c r="G379" s="290"/>
      <c r="H379" s="290"/>
      <c r="I379" s="290"/>
      <c r="J379" s="290"/>
      <c r="K379" s="290"/>
      <c r="L379" s="290"/>
      <c r="M379" s="290"/>
      <c r="N379" s="290"/>
      <c r="O379" s="290"/>
      <c r="P379" s="290"/>
      <c r="Q379" s="290"/>
      <c r="R379" s="290"/>
      <c r="S379" s="290"/>
      <c r="T379" s="290"/>
      <c r="U379" s="290"/>
      <c r="V379" s="290"/>
      <c r="W379" s="290"/>
      <c r="X379" s="290"/>
      <c r="Y379" s="290"/>
      <c r="Z379" s="290"/>
    </row>
    <row r="380" ht="12.75" customHeight="1">
      <c r="A380" s="290"/>
      <c r="B380" s="290"/>
      <c r="C380" s="290"/>
      <c r="D380" s="290"/>
      <c r="E380" s="290"/>
      <c r="F380" s="290"/>
      <c r="G380" s="290"/>
      <c r="H380" s="290"/>
      <c r="I380" s="290"/>
      <c r="J380" s="290"/>
      <c r="K380" s="290"/>
      <c r="L380" s="290"/>
      <c r="M380" s="290"/>
      <c r="N380" s="290"/>
      <c r="O380" s="290"/>
      <c r="P380" s="290"/>
      <c r="Q380" s="290"/>
      <c r="R380" s="290"/>
      <c r="S380" s="290"/>
      <c r="T380" s="290"/>
      <c r="U380" s="290"/>
      <c r="V380" s="290"/>
      <c r="W380" s="290"/>
      <c r="X380" s="290"/>
      <c r="Y380" s="290"/>
      <c r="Z380" s="290"/>
    </row>
    <row r="381" ht="12.75" customHeight="1">
      <c r="A381" s="290"/>
      <c r="B381" s="290"/>
      <c r="C381" s="290"/>
      <c r="D381" s="290"/>
      <c r="E381" s="290"/>
      <c r="F381" s="290"/>
      <c r="G381" s="290"/>
      <c r="H381" s="290"/>
      <c r="I381" s="290"/>
      <c r="J381" s="290"/>
      <c r="K381" s="290"/>
      <c r="L381" s="290"/>
      <c r="M381" s="290"/>
      <c r="N381" s="290"/>
      <c r="O381" s="290"/>
      <c r="P381" s="290"/>
      <c r="Q381" s="290"/>
      <c r="R381" s="290"/>
      <c r="S381" s="290"/>
      <c r="T381" s="290"/>
      <c r="U381" s="290"/>
      <c r="V381" s="290"/>
      <c r="W381" s="290"/>
      <c r="X381" s="290"/>
      <c r="Y381" s="290"/>
      <c r="Z381" s="290"/>
    </row>
    <row r="382" ht="12.75" customHeight="1">
      <c r="A382" s="290"/>
      <c r="B382" s="290"/>
      <c r="C382" s="290"/>
      <c r="D382" s="290"/>
      <c r="E382" s="290"/>
      <c r="F382" s="290"/>
      <c r="G382" s="290"/>
      <c r="H382" s="290"/>
      <c r="I382" s="290"/>
      <c r="J382" s="290"/>
      <c r="K382" s="290"/>
      <c r="L382" s="290"/>
      <c r="M382" s="290"/>
      <c r="N382" s="290"/>
      <c r="O382" s="290"/>
      <c r="P382" s="290"/>
      <c r="Q382" s="290"/>
      <c r="R382" s="290"/>
      <c r="S382" s="290"/>
      <c r="T382" s="290"/>
      <c r="U382" s="290"/>
      <c r="V382" s="290"/>
      <c r="W382" s="290"/>
      <c r="X382" s="290"/>
      <c r="Y382" s="290"/>
      <c r="Z382" s="290"/>
    </row>
    <row r="383" ht="12.75" customHeight="1">
      <c r="A383" s="290"/>
      <c r="B383" s="290"/>
      <c r="C383" s="290"/>
      <c r="D383" s="290"/>
      <c r="E383" s="290"/>
      <c r="F383" s="290"/>
      <c r="G383" s="290"/>
      <c r="H383" s="290"/>
      <c r="I383" s="290"/>
      <c r="J383" s="290"/>
      <c r="K383" s="290"/>
      <c r="L383" s="290"/>
      <c r="M383" s="290"/>
      <c r="N383" s="290"/>
      <c r="O383" s="290"/>
      <c r="P383" s="290"/>
      <c r="Q383" s="290"/>
      <c r="R383" s="290"/>
      <c r="S383" s="290"/>
      <c r="T383" s="290"/>
      <c r="U383" s="290"/>
      <c r="V383" s="290"/>
      <c r="W383" s="290"/>
      <c r="X383" s="290"/>
      <c r="Y383" s="290"/>
      <c r="Z383" s="290"/>
    </row>
    <row r="384" ht="12.75" customHeight="1">
      <c r="A384" s="290"/>
      <c r="B384" s="290"/>
      <c r="C384" s="290"/>
      <c r="D384" s="290"/>
      <c r="E384" s="290"/>
      <c r="F384" s="290"/>
      <c r="G384" s="290"/>
      <c r="H384" s="290"/>
      <c r="I384" s="290"/>
      <c r="J384" s="290"/>
      <c r="K384" s="290"/>
      <c r="L384" s="290"/>
      <c r="M384" s="290"/>
      <c r="N384" s="290"/>
      <c r="O384" s="290"/>
      <c r="P384" s="290"/>
      <c r="Q384" s="290"/>
      <c r="R384" s="290"/>
      <c r="S384" s="290"/>
      <c r="T384" s="290"/>
      <c r="U384" s="290"/>
      <c r="V384" s="290"/>
      <c r="W384" s="290"/>
      <c r="X384" s="290"/>
      <c r="Y384" s="290"/>
      <c r="Z384" s="290"/>
    </row>
    <row r="385" ht="12.75" customHeight="1">
      <c r="A385" s="290"/>
      <c r="B385" s="290"/>
      <c r="C385" s="290"/>
      <c r="D385" s="290"/>
      <c r="E385" s="290"/>
      <c r="F385" s="290"/>
      <c r="G385" s="290"/>
      <c r="H385" s="290"/>
      <c r="I385" s="290"/>
      <c r="J385" s="290"/>
      <c r="K385" s="290"/>
      <c r="L385" s="290"/>
      <c r="M385" s="290"/>
      <c r="N385" s="290"/>
      <c r="O385" s="290"/>
      <c r="P385" s="290"/>
      <c r="Q385" s="290"/>
      <c r="R385" s="290"/>
      <c r="S385" s="290"/>
      <c r="T385" s="290"/>
      <c r="U385" s="290"/>
      <c r="V385" s="290"/>
      <c r="W385" s="290"/>
      <c r="X385" s="290"/>
      <c r="Y385" s="290"/>
      <c r="Z385" s="290"/>
    </row>
    <row r="386" ht="12.75" customHeight="1">
      <c r="A386" s="290"/>
      <c r="B386" s="290"/>
      <c r="C386" s="290"/>
      <c r="D386" s="290"/>
      <c r="E386" s="290"/>
      <c r="F386" s="290"/>
      <c r="G386" s="290"/>
      <c r="H386" s="290"/>
      <c r="I386" s="290"/>
      <c r="J386" s="290"/>
      <c r="K386" s="290"/>
      <c r="L386" s="290"/>
      <c r="M386" s="290"/>
      <c r="N386" s="290"/>
      <c r="O386" s="290"/>
      <c r="P386" s="290"/>
      <c r="Q386" s="290"/>
      <c r="R386" s="290"/>
      <c r="S386" s="290"/>
      <c r="T386" s="290"/>
      <c r="U386" s="290"/>
      <c r="V386" s="290"/>
      <c r="W386" s="290"/>
      <c r="X386" s="290"/>
      <c r="Y386" s="290"/>
      <c r="Z386" s="290"/>
    </row>
    <row r="387" ht="12.75" customHeight="1">
      <c r="A387" s="290"/>
      <c r="B387" s="290"/>
      <c r="C387" s="290"/>
      <c r="D387" s="290"/>
      <c r="E387" s="290"/>
      <c r="F387" s="290"/>
      <c r="G387" s="290"/>
      <c r="H387" s="290"/>
      <c r="I387" s="290"/>
      <c r="J387" s="290"/>
      <c r="K387" s="290"/>
      <c r="L387" s="290"/>
      <c r="M387" s="290"/>
      <c r="N387" s="290"/>
      <c r="O387" s="290"/>
      <c r="P387" s="290"/>
      <c r="Q387" s="290"/>
      <c r="R387" s="290"/>
      <c r="S387" s="290"/>
      <c r="T387" s="290"/>
      <c r="U387" s="290"/>
      <c r="V387" s="290"/>
      <c r="W387" s="290"/>
      <c r="X387" s="290"/>
      <c r="Y387" s="290"/>
      <c r="Z387" s="290"/>
    </row>
    <row r="388" ht="12.75" customHeight="1">
      <c r="A388" s="290"/>
      <c r="B388" s="290"/>
      <c r="C388" s="290"/>
      <c r="D388" s="290"/>
      <c r="E388" s="290"/>
      <c r="F388" s="290"/>
      <c r="G388" s="290"/>
      <c r="H388" s="290"/>
      <c r="I388" s="290"/>
      <c r="J388" s="290"/>
      <c r="K388" s="290"/>
      <c r="L388" s="290"/>
      <c r="M388" s="290"/>
      <c r="N388" s="290"/>
      <c r="O388" s="290"/>
      <c r="P388" s="290"/>
      <c r="Q388" s="290"/>
      <c r="R388" s="290"/>
      <c r="S388" s="290"/>
      <c r="T388" s="290"/>
      <c r="U388" s="290"/>
      <c r="V388" s="290"/>
      <c r="W388" s="290"/>
      <c r="X388" s="290"/>
      <c r="Y388" s="290"/>
      <c r="Z388" s="290"/>
    </row>
    <row r="389" ht="12.75" customHeight="1">
      <c r="A389" s="290"/>
      <c r="B389" s="290"/>
      <c r="C389" s="290"/>
      <c r="D389" s="290"/>
      <c r="E389" s="290"/>
      <c r="F389" s="290"/>
      <c r="G389" s="290"/>
      <c r="H389" s="290"/>
      <c r="I389" s="290"/>
      <c r="J389" s="290"/>
      <c r="K389" s="290"/>
      <c r="L389" s="290"/>
      <c r="M389" s="290"/>
      <c r="N389" s="290"/>
      <c r="O389" s="290"/>
      <c r="P389" s="290"/>
      <c r="Q389" s="290"/>
      <c r="R389" s="290"/>
      <c r="S389" s="290"/>
      <c r="T389" s="290"/>
      <c r="U389" s="290"/>
      <c r="V389" s="290"/>
      <c r="W389" s="290"/>
      <c r="X389" s="290"/>
      <c r="Y389" s="290"/>
      <c r="Z389" s="290"/>
    </row>
    <row r="390" ht="12.75" customHeight="1">
      <c r="A390" s="290"/>
      <c r="B390" s="290"/>
      <c r="C390" s="290"/>
      <c r="D390" s="290"/>
      <c r="E390" s="290"/>
      <c r="F390" s="290"/>
      <c r="G390" s="290"/>
      <c r="H390" s="290"/>
      <c r="I390" s="290"/>
      <c r="J390" s="290"/>
      <c r="K390" s="290"/>
      <c r="L390" s="290"/>
      <c r="M390" s="290"/>
      <c r="N390" s="290"/>
      <c r="O390" s="290"/>
      <c r="P390" s="290"/>
      <c r="Q390" s="290"/>
      <c r="R390" s="290"/>
      <c r="S390" s="290"/>
      <c r="T390" s="290"/>
      <c r="U390" s="290"/>
      <c r="V390" s="290"/>
      <c r="W390" s="290"/>
      <c r="X390" s="290"/>
      <c r="Y390" s="290"/>
      <c r="Z390" s="290"/>
    </row>
    <row r="391" ht="12.75" customHeight="1">
      <c r="A391" s="290"/>
      <c r="B391" s="290"/>
      <c r="C391" s="290"/>
      <c r="D391" s="290"/>
      <c r="E391" s="290"/>
      <c r="F391" s="290"/>
      <c r="G391" s="290"/>
      <c r="H391" s="290"/>
      <c r="I391" s="290"/>
      <c r="J391" s="290"/>
      <c r="K391" s="290"/>
      <c r="L391" s="290"/>
      <c r="M391" s="290"/>
      <c r="N391" s="290"/>
      <c r="O391" s="290"/>
      <c r="P391" s="290"/>
      <c r="Q391" s="290"/>
      <c r="R391" s="290"/>
      <c r="S391" s="290"/>
      <c r="T391" s="290"/>
      <c r="U391" s="290"/>
      <c r="V391" s="290"/>
      <c r="W391" s="290"/>
      <c r="X391" s="290"/>
      <c r="Y391" s="290"/>
      <c r="Z391" s="290"/>
    </row>
    <row r="392" ht="12.75" customHeight="1">
      <c r="A392" s="290"/>
      <c r="B392" s="290"/>
      <c r="C392" s="290"/>
      <c r="D392" s="290"/>
      <c r="E392" s="290"/>
      <c r="F392" s="290"/>
      <c r="G392" s="290"/>
      <c r="H392" s="290"/>
      <c r="I392" s="290"/>
      <c r="J392" s="290"/>
      <c r="K392" s="290"/>
      <c r="L392" s="290"/>
      <c r="M392" s="290"/>
      <c r="N392" s="290"/>
      <c r="O392" s="290"/>
      <c r="P392" s="290"/>
      <c r="Q392" s="290"/>
      <c r="R392" s="290"/>
      <c r="S392" s="290"/>
      <c r="T392" s="290"/>
      <c r="U392" s="290"/>
      <c r="V392" s="290"/>
      <c r="W392" s="290"/>
      <c r="X392" s="290"/>
      <c r="Y392" s="290"/>
      <c r="Z392" s="290"/>
    </row>
    <row r="393" ht="12.75" customHeight="1">
      <c r="A393" s="290"/>
      <c r="B393" s="290"/>
      <c r="C393" s="290"/>
      <c r="D393" s="290"/>
      <c r="E393" s="290"/>
      <c r="F393" s="290"/>
      <c r="G393" s="290"/>
      <c r="H393" s="290"/>
      <c r="I393" s="290"/>
      <c r="J393" s="290"/>
      <c r="K393" s="290"/>
      <c r="L393" s="290"/>
      <c r="M393" s="290"/>
      <c r="N393" s="290"/>
      <c r="O393" s="290"/>
      <c r="P393" s="290"/>
      <c r="Q393" s="290"/>
      <c r="R393" s="290"/>
      <c r="S393" s="290"/>
      <c r="T393" s="290"/>
      <c r="U393" s="290"/>
      <c r="V393" s="290"/>
      <c r="W393" s="290"/>
      <c r="X393" s="290"/>
      <c r="Y393" s="290"/>
      <c r="Z393" s="290"/>
    </row>
    <row r="394" ht="12.75" customHeight="1">
      <c r="A394" s="290"/>
      <c r="B394" s="290"/>
      <c r="C394" s="290"/>
      <c r="D394" s="290"/>
      <c r="E394" s="290"/>
      <c r="F394" s="290"/>
      <c r="G394" s="290"/>
      <c r="H394" s="290"/>
      <c r="I394" s="290"/>
      <c r="J394" s="290"/>
      <c r="K394" s="290"/>
      <c r="L394" s="290"/>
      <c r="M394" s="290"/>
      <c r="N394" s="290"/>
      <c r="O394" s="290"/>
      <c r="P394" s="290"/>
      <c r="Q394" s="290"/>
      <c r="R394" s="290"/>
      <c r="S394" s="290"/>
      <c r="T394" s="290"/>
      <c r="U394" s="290"/>
      <c r="V394" s="290"/>
      <c r="W394" s="290"/>
      <c r="X394" s="290"/>
      <c r="Y394" s="290"/>
      <c r="Z394" s="290"/>
    </row>
    <row r="395" ht="12.75" customHeight="1">
      <c r="A395" s="290"/>
      <c r="B395" s="290"/>
      <c r="C395" s="290"/>
      <c r="D395" s="290"/>
      <c r="E395" s="290"/>
      <c r="F395" s="290"/>
      <c r="G395" s="290"/>
      <c r="H395" s="290"/>
      <c r="I395" s="290"/>
      <c r="J395" s="290"/>
      <c r="K395" s="290"/>
      <c r="L395" s="290"/>
      <c r="M395" s="290"/>
      <c r="N395" s="290"/>
      <c r="O395" s="290"/>
      <c r="P395" s="290"/>
      <c r="Q395" s="290"/>
      <c r="R395" s="290"/>
      <c r="S395" s="290"/>
      <c r="T395" s="290"/>
      <c r="U395" s="290"/>
      <c r="V395" s="290"/>
      <c r="W395" s="290"/>
      <c r="X395" s="290"/>
      <c r="Y395" s="290"/>
      <c r="Z395" s="290"/>
    </row>
    <row r="396" ht="12.75" customHeight="1">
      <c r="A396" s="290"/>
      <c r="B396" s="290"/>
      <c r="C396" s="290"/>
      <c r="D396" s="290"/>
      <c r="E396" s="290"/>
      <c r="F396" s="290"/>
      <c r="G396" s="290"/>
      <c r="H396" s="290"/>
      <c r="I396" s="290"/>
      <c r="J396" s="290"/>
      <c r="K396" s="290"/>
      <c r="L396" s="290"/>
      <c r="M396" s="290"/>
      <c r="N396" s="290"/>
      <c r="O396" s="290"/>
      <c r="P396" s="290"/>
      <c r="Q396" s="290"/>
      <c r="R396" s="290"/>
      <c r="S396" s="290"/>
      <c r="T396" s="290"/>
      <c r="U396" s="290"/>
      <c r="V396" s="290"/>
      <c r="W396" s="290"/>
      <c r="X396" s="290"/>
      <c r="Y396" s="290"/>
      <c r="Z396" s="290"/>
    </row>
    <row r="397" ht="12.75" customHeight="1">
      <c r="A397" s="290"/>
      <c r="B397" s="290"/>
      <c r="C397" s="290"/>
      <c r="D397" s="290"/>
      <c r="E397" s="290"/>
      <c r="F397" s="290"/>
      <c r="G397" s="290"/>
      <c r="H397" s="290"/>
      <c r="I397" s="290"/>
      <c r="J397" s="290"/>
      <c r="K397" s="290"/>
      <c r="L397" s="290"/>
      <c r="M397" s="290"/>
      <c r="N397" s="290"/>
      <c r="O397" s="290"/>
      <c r="P397" s="290"/>
      <c r="Q397" s="290"/>
      <c r="R397" s="290"/>
      <c r="S397" s="290"/>
      <c r="T397" s="290"/>
      <c r="U397" s="290"/>
      <c r="V397" s="290"/>
      <c r="W397" s="290"/>
      <c r="X397" s="290"/>
      <c r="Y397" s="290"/>
      <c r="Z397" s="290"/>
    </row>
    <row r="398" ht="12.75" customHeight="1">
      <c r="A398" s="290"/>
      <c r="B398" s="290"/>
      <c r="C398" s="290"/>
      <c r="D398" s="290"/>
      <c r="E398" s="290"/>
      <c r="F398" s="290"/>
      <c r="G398" s="290"/>
      <c r="H398" s="290"/>
      <c r="I398" s="290"/>
      <c r="J398" s="290"/>
      <c r="K398" s="290"/>
      <c r="L398" s="290"/>
      <c r="M398" s="290"/>
      <c r="N398" s="290"/>
      <c r="O398" s="290"/>
      <c r="P398" s="290"/>
      <c r="Q398" s="290"/>
      <c r="R398" s="290"/>
      <c r="S398" s="290"/>
      <c r="T398" s="290"/>
      <c r="U398" s="290"/>
      <c r="V398" s="290"/>
      <c r="W398" s="290"/>
      <c r="X398" s="290"/>
      <c r="Y398" s="290"/>
      <c r="Z398" s="290"/>
    </row>
    <row r="399" ht="12.75" customHeight="1">
      <c r="A399" s="290"/>
      <c r="B399" s="290"/>
      <c r="C399" s="290"/>
      <c r="D399" s="290"/>
      <c r="E399" s="290"/>
      <c r="F399" s="290"/>
      <c r="G399" s="290"/>
      <c r="H399" s="290"/>
      <c r="I399" s="290"/>
      <c r="J399" s="290"/>
      <c r="K399" s="290"/>
      <c r="L399" s="290"/>
      <c r="M399" s="290"/>
      <c r="N399" s="290"/>
      <c r="O399" s="290"/>
      <c r="P399" s="290"/>
      <c r="Q399" s="290"/>
      <c r="R399" s="290"/>
      <c r="S399" s="290"/>
      <c r="T399" s="290"/>
      <c r="U399" s="290"/>
      <c r="V399" s="290"/>
      <c r="W399" s="290"/>
      <c r="X399" s="290"/>
      <c r="Y399" s="290"/>
      <c r="Z399" s="290"/>
    </row>
    <row r="400" ht="12.75" customHeight="1">
      <c r="A400" s="290"/>
      <c r="B400" s="290"/>
      <c r="C400" s="290"/>
      <c r="D400" s="290"/>
      <c r="E400" s="290"/>
      <c r="F400" s="290"/>
      <c r="G400" s="290"/>
      <c r="H400" s="290"/>
      <c r="I400" s="290"/>
      <c r="J400" s="290"/>
      <c r="K400" s="290"/>
      <c r="L400" s="290"/>
      <c r="M400" s="290"/>
      <c r="N400" s="290"/>
      <c r="O400" s="290"/>
      <c r="P400" s="290"/>
      <c r="Q400" s="290"/>
      <c r="R400" s="290"/>
      <c r="S400" s="290"/>
      <c r="T400" s="290"/>
      <c r="U400" s="290"/>
      <c r="V400" s="290"/>
      <c r="W400" s="290"/>
      <c r="X400" s="290"/>
      <c r="Y400" s="290"/>
      <c r="Z400" s="290"/>
    </row>
    <row r="401" ht="12.75" customHeight="1">
      <c r="A401" s="290"/>
      <c r="B401" s="290"/>
      <c r="C401" s="290"/>
      <c r="D401" s="290"/>
      <c r="E401" s="290"/>
      <c r="F401" s="290"/>
      <c r="G401" s="290"/>
      <c r="H401" s="290"/>
      <c r="I401" s="290"/>
      <c r="J401" s="290"/>
      <c r="K401" s="290"/>
      <c r="L401" s="290"/>
      <c r="M401" s="290"/>
      <c r="N401" s="290"/>
      <c r="O401" s="290"/>
      <c r="P401" s="290"/>
      <c r="Q401" s="290"/>
      <c r="R401" s="290"/>
      <c r="S401" s="290"/>
      <c r="T401" s="290"/>
      <c r="U401" s="290"/>
      <c r="V401" s="290"/>
      <c r="W401" s="290"/>
      <c r="X401" s="290"/>
      <c r="Y401" s="290"/>
      <c r="Z401" s="290"/>
    </row>
    <row r="402" ht="12.75" customHeight="1">
      <c r="A402" s="290"/>
      <c r="B402" s="290"/>
      <c r="C402" s="290"/>
      <c r="D402" s="290"/>
      <c r="E402" s="290"/>
      <c r="F402" s="290"/>
      <c r="G402" s="290"/>
      <c r="H402" s="290"/>
      <c r="I402" s="290"/>
      <c r="J402" s="290"/>
      <c r="K402" s="290"/>
      <c r="L402" s="290"/>
      <c r="M402" s="290"/>
      <c r="N402" s="290"/>
      <c r="O402" s="290"/>
      <c r="P402" s="290"/>
      <c r="Q402" s="290"/>
      <c r="R402" s="290"/>
      <c r="S402" s="290"/>
      <c r="T402" s="290"/>
      <c r="U402" s="290"/>
      <c r="V402" s="290"/>
      <c r="W402" s="290"/>
      <c r="X402" s="290"/>
      <c r="Y402" s="290"/>
      <c r="Z402" s="290"/>
    </row>
    <row r="403" ht="12.75" customHeight="1">
      <c r="A403" s="290"/>
      <c r="B403" s="290"/>
      <c r="C403" s="290"/>
      <c r="D403" s="290"/>
      <c r="E403" s="290"/>
      <c r="F403" s="290"/>
      <c r="G403" s="290"/>
      <c r="H403" s="290"/>
      <c r="I403" s="290"/>
      <c r="J403" s="290"/>
      <c r="K403" s="290"/>
      <c r="L403" s="290"/>
      <c r="M403" s="290"/>
      <c r="N403" s="290"/>
      <c r="O403" s="290"/>
      <c r="P403" s="290"/>
      <c r="Q403" s="290"/>
      <c r="R403" s="290"/>
      <c r="S403" s="290"/>
      <c r="T403" s="290"/>
      <c r="U403" s="290"/>
      <c r="V403" s="290"/>
      <c r="W403" s="290"/>
      <c r="X403" s="290"/>
      <c r="Y403" s="290"/>
      <c r="Z403" s="290"/>
    </row>
    <row r="404" ht="12.75" customHeight="1">
      <c r="A404" s="290"/>
      <c r="B404" s="290"/>
      <c r="C404" s="290"/>
      <c r="D404" s="290"/>
      <c r="E404" s="290"/>
      <c r="F404" s="290"/>
      <c r="G404" s="290"/>
      <c r="H404" s="290"/>
      <c r="I404" s="290"/>
      <c r="J404" s="290"/>
      <c r="K404" s="290"/>
      <c r="L404" s="290"/>
      <c r="M404" s="290"/>
      <c r="N404" s="290"/>
      <c r="O404" s="290"/>
      <c r="P404" s="290"/>
      <c r="Q404" s="290"/>
      <c r="R404" s="290"/>
      <c r="S404" s="290"/>
      <c r="T404" s="290"/>
      <c r="U404" s="290"/>
      <c r="V404" s="290"/>
      <c r="W404" s="290"/>
      <c r="X404" s="290"/>
      <c r="Y404" s="290"/>
      <c r="Z404" s="290"/>
    </row>
    <row r="405" ht="12.75" customHeight="1">
      <c r="A405" s="290"/>
      <c r="B405" s="290"/>
      <c r="C405" s="290"/>
      <c r="D405" s="290"/>
      <c r="E405" s="290"/>
      <c r="F405" s="290"/>
      <c r="G405" s="290"/>
      <c r="H405" s="290"/>
      <c r="I405" s="290"/>
      <c r="J405" s="290"/>
      <c r="K405" s="290"/>
      <c r="L405" s="290"/>
      <c r="M405" s="290"/>
      <c r="N405" s="290"/>
      <c r="O405" s="290"/>
      <c r="P405" s="290"/>
      <c r="Q405" s="290"/>
      <c r="R405" s="290"/>
      <c r="S405" s="290"/>
      <c r="T405" s="290"/>
      <c r="U405" s="290"/>
      <c r="V405" s="290"/>
      <c r="W405" s="290"/>
      <c r="X405" s="290"/>
      <c r="Y405" s="290"/>
      <c r="Z405" s="290"/>
    </row>
    <row r="406" ht="12.75" customHeight="1">
      <c r="A406" s="290"/>
      <c r="B406" s="290"/>
      <c r="C406" s="290"/>
      <c r="D406" s="290"/>
      <c r="E406" s="290"/>
      <c r="F406" s="290"/>
      <c r="G406" s="290"/>
      <c r="H406" s="290"/>
      <c r="I406" s="290"/>
      <c r="J406" s="290"/>
      <c r="K406" s="290"/>
      <c r="L406" s="290"/>
      <c r="M406" s="290"/>
      <c r="N406" s="290"/>
      <c r="O406" s="290"/>
      <c r="P406" s="290"/>
      <c r="Q406" s="290"/>
      <c r="R406" s="290"/>
      <c r="S406" s="290"/>
      <c r="T406" s="290"/>
      <c r="U406" s="290"/>
      <c r="V406" s="290"/>
      <c r="W406" s="290"/>
      <c r="X406" s="290"/>
      <c r="Y406" s="290"/>
      <c r="Z406" s="290"/>
    </row>
    <row r="407" ht="12.75" customHeight="1">
      <c r="A407" s="290"/>
      <c r="B407" s="290"/>
      <c r="C407" s="290"/>
      <c r="D407" s="290"/>
      <c r="E407" s="290"/>
      <c r="F407" s="290"/>
      <c r="G407" s="290"/>
      <c r="H407" s="290"/>
      <c r="I407" s="290"/>
      <c r="J407" s="290"/>
      <c r="K407" s="290"/>
      <c r="L407" s="290"/>
      <c r="M407" s="290"/>
      <c r="N407" s="290"/>
      <c r="O407" s="290"/>
      <c r="P407" s="290"/>
      <c r="Q407" s="290"/>
      <c r="R407" s="290"/>
      <c r="S407" s="290"/>
      <c r="T407" s="290"/>
      <c r="U407" s="290"/>
      <c r="V407" s="290"/>
      <c r="W407" s="290"/>
      <c r="X407" s="290"/>
      <c r="Y407" s="290"/>
      <c r="Z407" s="290"/>
    </row>
    <row r="408" ht="12.75" customHeight="1">
      <c r="A408" s="290"/>
      <c r="B408" s="290"/>
      <c r="C408" s="290"/>
      <c r="D408" s="290"/>
      <c r="E408" s="290"/>
      <c r="F408" s="290"/>
      <c r="G408" s="290"/>
      <c r="H408" s="290"/>
      <c r="I408" s="290"/>
      <c r="J408" s="290"/>
      <c r="K408" s="290"/>
      <c r="L408" s="290"/>
      <c r="M408" s="290"/>
      <c r="N408" s="290"/>
      <c r="O408" s="290"/>
      <c r="P408" s="290"/>
      <c r="Q408" s="290"/>
      <c r="R408" s="290"/>
      <c r="S408" s="290"/>
      <c r="T408" s="290"/>
      <c r="U408" s="290"/>
      <c r="V408" s="290"/>
      <c r="W408" s="290"/>
      <c r="X408" s="290"/>
      <c r="Y408" s="290"/>
      <c r="Z408" s="290"/>
    </row>
    <row r="409" ht="12.75" customHeight="1">
      <c r="A409" s="290"/>
      <c r="B409" s="290"/>
      <c r="C409" s="290"/>
      <c r="D409" s="290"/>
      <c r="E409" s="290"/>
      <c r="F409" s="290"/>
      <c r="G409" s="290"/>
      <c r="H409" s="290"/>
      <c r="I409" s="290"/>
      <c r="J409" s="290"/>
      <c r="K409" s="290"/>
      <c r="L409" s="290"/>
      <c r="M409" s="290"/>
      <c r="N409" s="290"/>
      <c r="O409" s="290"/>
      <c r="P409" s="290"/>
      <c r="Q409" s="290"/>
      <c r="R409" s="290"/>
      <c r="S409" s="290"/>
      <c r="T409" s="290"/>
      <c r="U409" s="290"/>
      <c r="V409" s="290"/>
      <c r="W409" s="290"/>
      <c r="X409" s="290"/>
      <c r="Y409" s="290"/>
      <c r="Z409" s="290"/>
    </row>
    <row r="410" ht="12.75" customHeight="1">
      <c r="A410" s="290"/>
      <c r="B410" s="290"/>
      <c r="C410" s="290"/>
      <c r="D410" s="290"/>
      <c r="E410" s="290"/>
      <c r="F410" s="290"/>
      <c r="G410" s="290"/>
      <c r="H410" s="290"/>
      <c r="I410" s="290"/>
      <c r="J410" s="290"/>
      <c r="K410" s="290"/>
      <c r="L410" s="290"/>
      <c r="M410" s="290"/>
      <c r="N410" s="290"/>
      <c r="O410" s="290"/>
      <c r="P410" s="290"/>
      <c r="Q410" s="290"/>
      <c r="R410" s="290"/>
      <c r="S410" s="290"/>
      <c r="T410" s="290"/>
      <c r="U410" s="290"/>
      <c r="V410" s="290"/>
      <c r="W410" s="290"/>
      <c r="X410" s="290"/>
      <c r="Y410" s="290"/>
      <c r="Z410" s="290"/>
    </row>
    <row r="411" ht="12.75" customHeight="1">
      <c r="A411" s="290"/>
      <c r="B411" s="290"/>
      <c r="C411" s="290"/>
      <c r="D411" s="290"/>
      <c r="E411" s="290"/>
      <c r="F411" s="290"/>
      <c r="G411" s="290"/>
      <c r="H411" s="290"/>
      <c r="I411" s="290"/>
      <c r="J411" s="290"/>
      <c r="K411" s="290"/>
      <c r="L411" s="290"/>
      <c r="M411" s="290"/>
      <c r="N411" s="290"/>
      <c r="O411" s="290"/>
      <c r="P411" s="290"/>
      <c r="Q411" s="290"/>
      <c r="R411" s="290"/>
      <c r="S411" s="290"/>
      <c r="T411" s="290"/>
      <c r="U411" s="290"/>
      <c r="V411" s="290"/>
      <c r="W411" s="290"/>
      <c r="X411" s="290"/>
      <c r="Y411" s="290"/>
      <c r="Z411" s="290"/>
    </row>
    <row r="412" ht="12.75" customHeight="1">
      <c r="A412" s="290"/>
      <c r="B412" s="290"/>
      <c r="C412" s="290"/>
      <c r="D412" s="290"/>
      <c r="E412" s="290"/>
      <c r="F412" s="290"/>
      <c r="G412" s="290"/>
      <c r="H412" s="290"/>
      <c r="I412" s="290"/>
      <c r="J412" s="290"/>
      <c r="K412" s="290"/>
      <c r="L412" s="290"/>
      <c r="M412" s="290"/>
      <c r="N412" s="290"/>
      <c r="O412" s="290"/>
      <c r="P412" s="290"/>
      <c r="Q412" s="290"/>
      <c r="R412" s="290"/>
      <c r="S412" s="290"/>
      <c r="T412" s="290"/>
      <c r="U412" s="290"/>
      <c r="V412" s="290"/>
      <c r="W412" s="290"/>
      <c r="X412" s="290"/>
      <c r="Y412" s="290"/>
      <c r="Z412" s="290"/>
    </row>
    <row r="413" ht="12.75" customHeight="1">
      <c r="A413" s="290"/>
      <c r="B413" s="290"/>
      <c r="C413" s="290"/>
      <c r="D413" s="290"/>
      <c r="E413" s="290"/>
      <c r="F413" s="290"/>
      <c r="G413" s="290"/>
      <c r="H413" s="290"/>
      <c r="I413" s="290"/>
      <c r="J413" s="290"/>
      <c r="K413" s="290"/>
      <c r="L413" s="290"/>
      <c r="M413" s="290"/>
      <c r="N413" s="290"/>
      <c r="O413" s="290"/>
      <c r="P413" s="290"/>
      <c r="Q413" s="290"/>
      <c r="R413" s="290"/>
      <c r="S413" s="290"/>
      <c r="T413" s="290"/>
      <c r="U413" s="290"/>
      <c r="V413" s="290"/>
      <c r="W413" s="290"/>
      <c r="X413" s="290"/>
      <c r="Y413" s="290"/>
      <c r="Z413" s="290"/>
    </row>
    <row r="414" ht="12.75" customHeight="1">
      <c r="A414" s="290"/>
      <c r="B414" s="290"/>
      <c r="C414" s="290"/>
      <c r="D414" s="290"/>
      <c r="E414" s="290"/>
      <c r="F414" s="290"/>
      <c r="G414" s="290"/>
      <c r="H414" s="290"/>
      <c r="I414" s="290"/>
      <c r="J414" s="290"/>
      <c r="K414" s="290"/>
      <c r="L414" s="290"/>
      <c r="M414" s="290"/>
      <c r="N414" s="290"/>
      <c r="O414" s="290"/>
      <c r="P414" s="290"/>
      <c r="Q414" s="290"/>
      <c r="R414" s="290"/>
      <c r="S414" s="290"/>
      <c r="T414" s="290"/>
      <c r="U414" s="290"/>
      <c r="V414" s="290"/>
      <c r="W414" s="290"/>
      <c r="X414" s="290"/>
      <c r="Y414" s="290"/>
      <c r="Z414" s="290"/>
    </row>
    <row r="415" ht="12.75" customHeight="1">
      <c r="A415" s="290"/>
      <c r="B415" s="290"/>
      <c r="C415" s="290"/>
      <c r="D415" s="290"/>
      <c r="E415" s="290"/>
      <c r="F415" s="290"/>
      <c r="G415" s="290"/>
      <c r="H415" s="290"/>
      <c r="I415" s="290"/>
      <c r="J415" s="290"/>
      <c r="K415" s="290"/>
      <c r="L415" s="290"/>
      <c r="M415" s="290"/>
      <c r="N415" s="290"/>
      <c r="O415" s="290"/>
      <c r="P415" s="290"/>
      <c r="Q415" s="290"/>
      <c r="R415" s="290"/>
      <c r="S415" s="290"/>
      <c r="T415" s="290"/>
      <c r="U415" s="290"/>
      <c r="V415" s="290"/>
      <c r="W415" s="290"/>
      <c r="X415" s="290"/>
      <c r="Y415" s="290"/>
      <c r="Z415" s="290"/>
    </row>
    <row r="416" ht="12.75" customHeight="1">
      <c r="A416" s="290"/>
      <c r="B416" s="290"/>
      <c r="C416" s="290"/>
      <c r="D416" s="290"/>
      <c r="E416" s="290"/>
      <c r="F416" s="290"/>
      <c r="G416" s="290"/>
      <c r="H416" s="290"/>
      <c r="I416" s="290"/>
      <c r="J416" s="290"/>
      <c r="K416" s="290"/>
      <c r="L416" s="290"/>
      <c r="M416" s="290"/>
      <c r="N416" s="290"/>
      <c r="O416" s="290"/>
      <c r="P416" s="290"/>
      <c r="Q416" s="290"/>
      <c r="R416" s="290"/>
      <c r="S416" s="290"/>
      <c r="T416" s="290"/>
      <c r="U416" s="290"/>
      <c r="V416" s="290"/>
      <c r="W416" s="290"/>
      <c r="X416" s="290"/>
      <c r="Y416" s="290"/>
      <c r="Z416" s="290"/>
    </row>
    <row r="417" ht="12.75" customHeight="1">
      <c r="A417" s="290"/>
      <c r="B417" s="290"/>
      <c r="C417" s="290"/>
      <c r="D417" s="290"/>
      <c r="E417" s="290"/>
      <c r="F417" s="290"/>
      <c r="G417" s="290"/>
      <c r="H417" s="290"/>
      <c r="I417" s="290"/>
      <c r="J417" s="290"/>
      <c r="K417" s="290"/>
      <c r="L417" s="290"/>
      <c r="M417" s="290"/>
      <c r="N417" s="290"/>
      <c r="O417" s="290"/>
      <c r="P417" s="290"/>
      <c r="Q417" s="290"/>
      <c r="R417" s="290"/>
      <c r="S417" s="290"/>
      <c r="T417" s="290"/>
      <c r="U417" s="290"/>
      <c r="V417" s="290"/>
      <c r="W417" s="290"/>
      <c r="X417" s="290"/>
      <c r="Y417" s="290"/>
      <c r="Z417" s="290"/>
    </row>
    <row r="418" ht="12.75" customHeight="1">
      <c r="A418" s="290"/>
      <c r="B418" s="290"/>
      <c r="C418" s="290"/>
      <c r="D418" s="290"/>
      <c r="E418" s="290"/>
      <c r="F418" s="290"/>
      <c r="G418" s="290"/>
      <c r="H418" s="290"/>
      <c r="I418" s="290"/>
      <c r="J418" s="290"/>
      <c r="K418" s="290"/>
      <c r="L418" s="290"/>
      <c r="M418" s="290"/>
      <c r="N418" s="290"/>
      <c r="O418" s="290"/>
      <c r="P418" s="290"/>
      <c r="Q418" s="290"/>
      <c r="R418" s="290"/>
      <c r="S418" s="290"/>
      <c r="T418" s="290"/>
      <c r="U418" s="290"/>
      <c r="V418" s="290"/>
      <c r="W418" s="290"/>
      <c r="X418" s="290"/>
      <c r="Y418" s="290"/>
      <c r="Z418" s="290"/>
    </row>
    <row r="419" ht="12.75" customHeight="1">
      <c r="A419" s="290"/>
      <c r="B419" s="290"/>
      <c r="C419" s="290"/>
      <c r="D419" s="290"/>
      <c r="E419" s="290"/>
      <c r="F419" s="290"/>
      <c r="G419" s="290"/>
      <c r="H419" s="290"/>
      <c r="I419" s="290"/>
      <c r="J419" s="290"/>
      <c r="K419" s="290"/>
      <c r="L419" s="290"/>
      <c r="M419" s="290"/>
      <c r="N419" s="290"/>
      <c r="O419" s="290"/>
      <c r="P419" s="290"/>
      <c r="Q419" s="290"/>
      <c r="R419" s="290"/>
      <c r="S419" s="290"/>
      <c r="T419" s="290"/>
      <c r="U419" s="290"/>
      <c r="V419" s="290"/>
      <c r="W419" s="290"/>
      <c r="X419" s="290"/>
      <c r="Y419" s="290"/>
      <c r="Z419" s="290"/>
    </row>
    <row r="420" ht="12.75" customHeight="1">
      <c r="A420" s="290"/>
      <c r="B420" s="290"/>
      <c r="C420" s="290"/>
      <c r="D420" s="290"/>
      <c r="E420" s="290"/>
      <c r="F420" s="290"/>
      <c r="G420" s="290"/>
      <c r="H420" s="290"/>
      <c r="I420" s="290"/>
      <c r="J420" s="290"/>
      <c r="K420" s="290"/>
      <c r="L420" s="290"/>
      <c r="M420" s="290"/>
      <c r="N420" s="290"/>
      <c r="O420" s="290"/>
      <c r="P420" s="290"/>
      <c r="Q420" s="290"/>
      <c r="R420" s="290"/>
      <c r="S420" s="290"/>
      <c r="T420" s="290"/>
      <c r="U420" s="290"/>
      <c r="V420" s="290"/>
      <c r="W420" s="290"/>
      <c r="X420" s="290"/>
      <c r="Y420" s="290"/>
      <c r="Z420" s="290"/>
    </row>
    <row r="421" ht="12.75" customHeight="1">
      <c r="A421" s="290"/>
      <c r="B421" s="290"/>
      <c r="C421" s="290"/>
      <c r="D421" s="290"/>
      <c r="E421" s="290"/>
      <c r="F421" s="290"/>
      <c r="G421" s="290"/>
      <c r="H421" s="290"/>
      <c r="I421" s="290"/>
      <c r="J421" s="290"/>
      <c r="K421" s="290"/>
      <c r="L421" s="290"/>
      <c r="M421" s="290"/>
      <c r="N421" s="290"/>
      <c r="O421" s="290"/>
      <c r="P421" s="290"/>
      <c r="Q421" s="290"/>
      <c r="R421" s="290"/>
      <c r="S421" s="290"/>
      <c r="T421" s="290"/>
      <c r="U421" s="290"/>
      <c r="V421" s="290"/>
      <c r="W421" s="290"/>
      <c r="X421" s="290"/>
      <c r="Y421" s="290"/>
      <c r="Z421" s="290"/>
    </row>
    <row r="422" ht="12.75" customHeight="1">
      <c r="A422" s="290"/>
      <c r="B422" s="290"/>
      <c r="C422" s="290"/>
      <c r="D422" s="290"/>
      <c r="E422" s="290"/>
      <c r="F422" s="290"/>
      <c r="G422" s="290"/>
      <c r="H422" s="290"/>
      <c r="I422" s="290"/>
      <c r="J422" s="290"/>
      <c r="K422" s="290"/>
      <c r="L422" s="290"/>
      <c r="M422" s="290"/>
      <c r="N422" s="290"/>
      <c r="O422" s="290"/>
      <c r="P422" s="290"/>
      <c r="Q422" s="290"/>
      <c r="R422" s="290"/>
      <c r="S422" s="290"/>
      <c r="T422" s="290"/>
      <c r="U422" s="290"/>
      <c r="V422" s="290"/>
      <c r="W422" s="290"/>
      <c r="X422" s="290"/>
      <c r="Y422" s="290"/>
      <c r="Z422" s="290"/>
    </row>
    <row r="423" ht="12.75" customHeight="1">
      <c r="A423" s="290"/>
      <c r="B423" s="290"/>
      <c r="C423" s="290"/>
      <c r="D423" s="290"/>
      <c r="E423" s="290"/>
      <c r="F423" s="290"/>
      <c r="G423" s="290"/>
      <c r="H423" s="290"/>
      <c r="I423" s="290"/>
      <c r="J423" s="290"/>
      <c r="K423" s="290"/>
      <c r="L423" s="290"/>
      <c r="M423" s="290"/>
      <c r="N423" s="290"/>
      <c r="O423" s="290"/>
      <c r="P423" s="290"/>
      <c r="Q423" s="290"/>
      <c r="R423" s="290"/>
      <c r="S423" s="290"/>
      <c r="T423" s="290"/>
      <c r="U423" s="290"/>
      <c r="V423" s="290"/>
      <c r="W423" s="290"/>
      <c r="X423" s="290"/>
      <c r="Y423" s="290"/>
      <c r="Z423" s="290"/>
    </row>
    <row r="424" ht="12.75" customHeight="1">
      <c r="A424" s="290"/>
      <c r="B424" s="290"/>
      <c r="C424" s="290"/>
      <c r="D424" s="290"/>
      <c r="E424" s="290"/>
      <c r="F424" s="290"/>
      <c r="G424" s="290"/>
      <c r="H424" s="290"/>
      <c r="I424" s="290"/>
      <c r="J424" s="290"/>
      <c r="K424" s="290"/>
      <c r="L424" s="290"/>
      <c r="M424" s="290"/>
      <c r="N424" s="290"/>
      <c r="O424" s="290"/>
      <c r="P424" s="290"/>
      <c r="Q424" s="290"/>
      <c r="R424" s="290"/>
      <c r="S424" s="290"/>
      <c r="T424" s="290"/>
      <c r="U424" s="290"/>
      <c r="V424" s="290"/>
      <c r="W424" s="290"/>
      <c r="X424" s="290"/>
      <c r="Y424" s="290"/>
      <c r="Z424" s="290"/>
    </row>
    <row r="425" ht="12.75" customHeight="1">
      <c r="A425" s="290"/>
      <c r="B425" s="290"/>
      <c r="C425" s="290"/>
      <c r="D425" s="290"/>
      <c r="E425" s="290"/>
      <c r="F425" s="290"/>
      <c r="G425" s="290"/>
      <c r="H425" s="290"/>
      <c r="I425" s="290"/>
      <c r="J425" s="290"/>
      <c r="K425" s="290"/>
      <c r="L425" s="290"/>
      <c r="M425" s="290"/>
      <c r="N425" s="290"/>
      <c r="O425" s="290"/>
      <c r="P425" s="290"/>
      <c r="Q425" s="290"/>
      <c r="R425" s="290"/>
      <c r="S425" s="290"/>
      <c r="T425" s="290"/>
      <c r="U425" s="290"/>
      <c r="V425" s="290"/>
      <c r="W425" s="290"/>
      <c r="X425" s="290"/>
      <c r="Y425" s="290"/>
      <c r="Z425" s="290"/>
    </row>
    <row r="426" ht="12.75" customHeight="1">
      <c r="A426" s="290"/>
      <c r="B426" s="290"/>
      <c r="C426" s="290"/>
      <c r="D426" s="290"/>
      <c r="E426" s="290"/>
      <c r="F426" s="290"/>
      <c r="G426" s="290"/>
      <c r="H426" s="290"/>
      <c r="I426" s="290"/>
      <c r="J426" s="290"/>
      <c r="K426" s="290"/>
      <c r="L426" s="290"/>
      <c r="M426" s="290"/>
      <c r="N426" s="290"/>
      <c r="O426" s="290"/>
      <c r="P426" s="290"/>
      <c r="Q426" s="290"/>
      <c r="R426" s="290"/>
      <c r="S426" s="290"/>
      <c r="T426" s="290"/>
      <c r="U426" s="290"/>
      <c r="V426" s="290"/>
      <c r="W426" s="290"/>
      <c r="X426" s="290"/>
      <c r="Y426" s="290"/>
      <c r="Z426" s="290"/>
    </row>
    <row r="427" ht="12.75" customHeight="1">
      <c r="A427" s="290"/>
      <c r="B427" s="290"/>
      <c r="C427" s="290"/>
      <c r="D427" s="290"/>
      <c r="E427" s="290"/>
      <c r="F427" s="290"/>
      <c r="G427" s="290"/>
      <c r="H427" s="290"/>
      <c r="I427" s="290"/>
      <c r="J427" s="290"/>
      <c r="K427" s="290"/>
      <c r="L427" s="290"/>
      <c r="M427" s="290"/>
      <c r="N427" s="290"/>
      <c r="O427" s="290"/>
      <c r="P427" s="290"/>
      <c r="Q427" s="290"/>
      <c r="R427" s="290"/>
      <c r="S427" s="290"/>
      <c r="T427" s="290"/>
      <c r="U427" s="290"/>
      <c r="V427" s="290"/>
      <c r="W427" s="290"/>
      <c r="X427" s="290"/>
      <c r="Y427" s="290"/>
      <c r="Z427" s="290"/>
    </row>
    <row r="428" ht="12.75" customHeight="1">
      <c r="A428" s="290"/>
      <c r="B428" s="290"/>
      <c r="C428" s="290"/>
      <c r="D428" s="290"/>
      <c r="E428" s="290"/>
      <c r="F428" s="290"/>
      <c r="G428" s="290"/>
      <c r="H428" s="290"/>
      <c r="I428" s="290"/>
      <c r="J428" s="290"/>
      <c r="K428" s="290"/>
      <c r="L428" s="290"/>
      <c r="M428" s="290"/>
      <c r="N428" s="290"/>
      <c r="O428" s="290"/>
      <c r="P428" s="290"/>
      <c r="Q428" s="290"/>
      <c r="R428" s="290"/>
      <c r="S428" s="290"/>
      <c r="T428" s="290"/>
      <c r="U428" s="290"/>
      <c r="V428" s="290"/>
      <c r="W428" s="290"/>
      <c r="X428" s="290"/>
      <c r="Y428" s="290"/>
      <c r="Z428" s="290"/>
    </row>
    <row r="429" ht="12.75" customHeight="1">
      <c r="A429" s="290"/>
      <c r="B429" s="290"/>
      <c r="C429" s="290"/>
      <c r="D429" s="290"/>
      <c r="E429" s="290"/>
      <c r="F429" s="290"/>
      <c r="G429" s="290"/>
      <c r="H429" s="290"/>
      <c r="I429" s="290"/>
      <c r="J429" s="290"/>
      <c r="K429" s="290"/>
      <c r="L429" s="290"/>
      <c r="M429" s="290"/>
      <c r="N429" s="290"/>
      <c r="O429" s="290"/>
      <c r="P429" s="290"/>
      <c r="Q429" s="290"/>
      <c r="R429" s="290"/>
      <c r="S429" s="290"/>
      <c r="T429" s="290"/>
      <c r="U429" s="290"/>
      <c r="V429" s="290"/>
      <c r="W429" s="290"/>
      <c r="X429" s="290"/>
      <c r="Y429" s="290"/>
      <c r="Z429" s="290"/>
    </row>
    <row r="430" ht="12.75" customHeight="1">
      <c r="A430" s="290"/>
      <c r="B430" s="290"/>
      <c r="C430" s="290"/>
      <c r="D430" s="290"/>
      <c r="E430" s="290"/>
      <c r="F430" s="290"/>
      <c r="G430" s="290"/>
      <c r="H430" s="290"/>
      <c r="I430" s="290"/>
      <c r="J430" s="290"/>
      <c r="K430" s="290"/>
      <c r="L430" s="290"/>
      <c r="M430" s="290"/>
      <c r="N430" s="290"/>
      <c r="O430" s="290"/>
      <c r="P430" s="290"/>
      <c r="Q430" s="290"/>
      <c r="R430" s="290"/>
      <c r="S430" s="290"/>
      <c r="T430" s="290"/>
      <c r="U430" s="290"/>
      <c r="V430" s="290"/>
      <c r="W430" s="290"/>
      <c r="X430" s="290"/>
      <c r="Y430" s="290"/>
      <c r="Z430" s="290"/>
    </row>
    <row r="431" ht="12.75" customHeight="1">
      <c r="A431" s="290"/>
      <c r="B431" s="290"/>
      <c r="C431" s="290"/>
      <c r="D431" s="290"/>
      <c r="E431" s="290"/>
      <c r="F431" s="290"/>
      <c r="G431" s="290"/>
      <c r="H431" s="290"/>
      <c r="I431" s="290"/>
      <c r="J431" s="290"/>
      <c r="K431" s="290"/>
      <c r="L431" s="290"/>
      <c r="M431" s="290"/>
      <c r="N431" s="290"/>
      <c r="O431" s="290"/>
      <c r="P431" s="290"/>
      <c r="Q431" s="290"/>
      <c r="R431" s="290"/>
      <c r="S431" s="290"/>
      <c r="T431" s="290"/>
      <c r="U431" s="290"/>
      <c r="V431" s="290"/>
      <c r="W431" s="290"/>
      <c r="X431" s="290"/>
      <c r="Y431" s="290"/>
      <c r="Z431" s="290"/>
    </row>
    <row r="432" ht="12.75" customHeight="1">
      <c r="A432" s="290"/>
      <c r="B432" s="290"/>
      <c r="C432" s="290"/>
      <c r="D432" s="290"/>
      <c r="E432" s="290"/>
      <c r="F432" s="290"/>
      <c r="G432" s="290"/>
      <c r="H432" s="290"/>
      <c r="I432" s="290"/>
      <c r="J432" s="290"/>
      <c r="K432" s="290"/>
      <c r="L432" s="290"/>
      <c r="M432" s="290"/>
      <c r="N432" s="290"/>
      <c r="O432" s="290"/>
      <c r="P432" s="290"/>
      <c r="Q432" s="290"/>
      <c r="R432" s="290"/>
      <c r="S432" s="290"/>
      <c r="T432" s="290"/>
      <c r="U432" s="290"/>
      <c r="V432" s="290"/>
      <c r="W432" s="290"/>
      <c r="X432" s="290"/>
      <c r="Y432" s="290"/>
      <c r="Z432" s="290"/>
    </row>
    <row r="433" ht="12.75" customHeight="1">
      <c r="A433" s="290"/>
      <c r="B433" s="290"/>
      <c r="C433" s="290"/>
      <c r="D433" s="290"/>
      <c r="E433" s="290"/>
      <c r="F433" s="290"/>
      <c r="G433" s="290"/>
      <c r="H433" s="290"/>
      <c r="I433" s="290"/>
      <c r="J433" s="290"/>
      <c r="K433" s="290"/>
      <c r="L433" s="290"/>
      <c r="M433" s="290"/>
      <c r="N433" s="290"/>
      <c r="O433" s="290"/>
      <c r="P433" s="290"/>
      <c r="Q433" s="290"/>
      <c r="R433" s="290"/>
      <c r="S433" s="290"/>
      <c r="T433" s="290"/>
      <c r="U433" s="290"/>
      <c r="V433" s="290"/>
      <c r="W433" s="290"/>
      <c r="X433" s="290"/>
      <c r="Y433" s="290"/>
      <c r="Z433" s="290"/>
    </row>
    <row r="434" ht="12.75" customHeight="1">
      <c r="A434" s="290"/>
      <c r="B434" s="290"/>
      <c r="C434" s="290"/>
      <c r="D434" s="290"/>
      <c r="E434" s="290"/>
      <c r="F434" s="290"/>
      <c r="G434" s="290"/>
      <c r="H434" s="290"/>
      <c r="I434" s="290"/>
      <c r="J434" s="290"/>
      <c r="K434" s="290"/>
      <c r="L434" s="290"/>
      <c r="M434" s="290"/>
      <c r="N434" s="290"/>
      <c r="O434" s="290"/>
      <c r="P434" s="290"/>
      <c r="Q434" s="290"/>
      <c r="R434" s="290"/>
      <c r="S434" s="290"/>
      <c r="T434" s="290"/>
      <c r="U434" s="290"/>
      <c r="V434" s="290"/>
      <c r="W434" s="290"/>
      <c r="X434" s="290"/>
      <c r="Y434" s="290"/>
      <c r="Z434" s="290"/>
    </row>
    <row r="435" ht="12.75" customHeight="1">
      <c r="A435" s="290"/>
      <c r="B435" s="290"/>
      <c r="C435" s="290"/>
      <c r="D435" s="290"/>
      <c r="E435" s="290"/>
      <c r="F435" s="290"/>
      <c r="G435" s="290"/>
      <c r="H435" s="290"/>
      <c r="I435" s="290"/>
      <c r="J435" s="290"/>
      <c r="K435" s="290"/>
      <c r="L435" s="290"/>
      <c r="M435" s="290"/>
      <c r="N435" s="290"/>
      <c r="O435" s="290"/>
      <c r="P435" s="290"/>
      <c r="Q435" s="290"/>
      <c r="R435" s="290"/>
      <c r="S435" s="290"/>
      <c r="T435" s="290"/>
      <c r="U435" s="290"/>
      <c r="V435" s="290"/>
      <c r="W435" s="290"/>
      <c r="X435" s="290"/>
      <c r="Y435" s="290"/>
      <c r="Z435" s="290"/>
    </row>
    <row r="436" ht="12.75" customHeight="1">
      <c r="A436" s="290"/>
      <c r="B436" s="290"/>
      <c r="C436" s="290"/>
      <c r="D436" s="290"/>
      <c r="E436" s="290"/>
      <c r="F436" s="290"/>
      <c r="G436" s="290"/>
      <c r="H436" s="290"/>
      <c r="I436" s="290"/>
      <c r="J436" s="290"/>
      <c r="K436" s="290"/>
      <c r="L436" s="290"/>
      <c r="M436" s="290"/>
      <c r="N436" s="290"/>
      <c r="O436" s="290"/>
      <c r="P436" s="290"/>
      <c r="Q436" s="290"/>
      <c r="R436" s="290"/>
      <c r="S436" s="290"/>
      <c r="T436" s="290"/>
      <c r="U436" s="290"/>
      <c r="V436" s="290"/>
      <c r="W436" s="290"/>
      <c r="X436" s="290"/>
      <c r="Y436" s="290"/>
      <c r="Z436" s="290"/>
    </row>
    <row r="437" ht="12.75" customHeight="1">
      <c r="A437" s="290"/>
      <c r="B437" s="290"/>
      <c r="C437" s="290"/>
      <c r="D437" s="290"/>
      <c r="E437" s="290"/>
      <c r="F437" s="290"/>
      <c r="G437" s="290"/>
      <c r="H437" s="290"/>
      <c r="I437" s="290"/>
      <c r="J437" s="290"/>
      <c r="K437" s="290"/>
      <c r="L437" s="290"/>
      <c r="M437" s="290"/>
      <c r="N437" s="290"/>
      <c r="O437" s="290"/>
      <c r="P437" s="290"/>
      <c r="Q437" s="290"/>
      <c r="R437" s="290"/>
      <c r="S437" s="290"/>
      <c r="T437" s="290"/>
      <c r="U437" s="290"/>
      <c r="V437" s="290"/>
      <c r="W437" s="290"/>
      <c r="X437" s="290"/>
      <c r="Y437" s="290"/>
      <c r="Z437" s="290"/>
    </row>
    <row r="438" ht="12.75" customHeight="1">
      <c r="A438" s="290"/>
      <c r="B438" s="290"/>
      <c r="C438" s="290"/>
      <c r="D438" s="290"/>
      <c r="E438" s="290"/>
      <c r="F438" s="290"/>
      <c r="G438" s="290"/>
      <c r="H438" s="290"/>
      <c r="I438" s="290"/>
      <c r="J438" s="290"/>
      <c r="K438" s="290"/>
      <c r="L438" s="290"/>
      <c r="M438" s="290"/>
      <c r="N438" s="290"/>
      <c r="O438" s="290"/>
      <c r="P438" s="290"/>
      <c r="Q438" s="290"/>
      <c r="R438" s="290"/>
      <c r="S438" s="290"/>
      <c r="T438" s="290"/>
      <c r="U438" s="290"/>
      <c r="V438" s="290"/>
      <c r="W438" s="290"/>
      <c r="X438" s="290"/>
      <c r="Y438" s="290"/>
      <c r="Z438" s="290"/>
    </row>
    <row r="439" ht="12.75" customHeight="1">
      <c r="A439" s="290"/>
      <c r="B439" s="290"/>
      <c r="C439" s="290"/>
      <c r="D439" s="290"/>
      <c r="E439" s="290"/>
      <c r="F439" s="290"/>
      <c r="G439" s="290"/>
      <c r="H439" s="290"/>
      <c r="I439" s="290"/>
      <c r="J439" s="290"/>
      <c r="K439" s="290"/>
      <c r="L439" s="290"/>
      <c r="M439" s="290"/>
      <c r="N439" s="290"/>
      <c r="O439" s="290"/>
      <c r="P439" s="290"/>
      <c r="Q439" s="290"/>
      <c r="R439" s="290"/>
      <c r="S439" s="290"/>
      <c r="T439" s="290"/>
      <c r="U439" s="290"/>
      <c r="V439" s="290"/>
      <c r="W439" s="290"/>
      <c r="X439" s="290"/>
      <c r="Y439" s="290"/>
      <c r="Z439" s="290"/>
    </row>
    <row r="440" ht="12.75" customHeight="1">
      <c r="A440" s="290"/>
      <c r="B440" s="290"/>
      <c r="C440" s="290"/>
      <c r="D440" s="290"/>
      <c r="E440" s="290"/>
      <c r="F440" s="290"/>
      <c r="G440" s="290"/>
      <c r="H440" s="290"/>
      <c r="I440" s="290"/>
      <c r="J440" s="290"/>
      <c r="K440" s="290"/>
      <c r="L440" s="290"/>
      <c r="M440" s="290"/>
      <c r="N440" s="290"/>
      <c r="O440" s="290"/>
      <c r="P440" s="290"/>
      <c r="Q440" s="290"/>
      <c r="R440" s="290"/>
      <c r="S440" s="290"/>
      <c r="T440" s="290"/>
      <c r="U440" s="290"/>
      <c r="V440" s="290"/>
      <c r="W440" s="290"/>
      <c r="X440" s="290"/>
      <c r="Y440" s="290"/>
      <c r="Z440" s="290"/>
    </row>
    <row r="441" ht="12.75" customHeight="1">
      <c r="A441" s="290"/>
      <c r="B441" s="290"/>
      <c r="C441" s="290"/>
      <c r="D441" s="290"/>
      <c r="E441" s="290"/>
      <c r="F441" s="290"/>
      <c r="G441" s="290"/>
      <c r="H441" s="290"/>
      <c r="I441" s="290"/>
      <c r="J441" s="290"/>
      <c r="K441" s="290"/>
      <c r="L441" s="290"/>
      <c r="M441" s="290"/>
      <c r="N441" s="290"/>
      <c r="O441" s="290"/>
      <c r="P441" s="290"/>
      <c r="Q441" s="290"/>
      <c r="R441" s="290"/>
      <c r="S441" s="290"/>
      <c r="T441" s="290"/>
      <c r="U441" s="290"/>
      <c r="V441" s="290"/>
      <c r="W441" s="290"/>
      <c r="X441" s="290"/>
      <c r="Y441" s="290"/>
      <c r="Z441" s="290"/>
    </row>
    <row r="442" ht="12.75" customHeight="1">
      <c r="A442" s="290"/>
      <c r="B442" s="290"/>
      <c r="C442" s="290"/>
      <c r="D442" s="290"/>
      <c r="E442" s="290"/>
      <c r="F442" s="290"/>
      <c r="G442" s="290"/>
      <c r="H442" s="290"/>
      <c r="I442" s="290"/>
      <c r="J442" s="290"/>
      <c r="K442" s="290"/>
      <c r="L442" s="290"/>
      <c r="M442" s="290"/>
      <c r="N442" s="290"/>
      <c r="O442" s="290"/>
      <c r="P442" s="290"/>
      <c r="Q442" s="290"/>
      <c r="R442" s="290"/>
      <c r="S442" s="290"/>
      <c r="T442" s="290"/>
      <c r="U442" s="290"/>
      <c r="V442" s="290"/>
      <c r="W442" s="290"/>
      <c r="X442" s="290"/>
      <c r="Y442" s="290"/>
      <c r="Z442" s="290"/>
    </row>
    <row r="443" ht="12.75" customHeight="1">
      <c r="A443" s="290"/>
      <c r="B443" s="290"/>
      <c r="C443" s="290"/>
      <c r="D443" s="290"/>
      <c r="E443" s="290"/>
      <c r="F443" s="290"/>
      <c r="G443" s="290"/>
      <c r="H443" s="290"/>
      <c r="I443" s="290"/>
      <c r="J443" s="290"/>
      <c r="K443" s="290"/>
      <c r="L443" s="290"/>
      <c r="M443" s="290"/>
      <c r="N443" s="290"/>
      <c r="O443" s="290"/>
      <c r="P443" s="290"/>
      <c r="Q443" s="290"/>
      <c r="R443" s="290"/>
      <c r="S443" s="290"/>
      <c r="T443" s="290"/>
      <c r="U443" s="290"/>
      <c r="V443" s="290"/>
      <c r="W443" s="290"/>
      <c r="X443" s="290"/>
      <c r="Y443" s="290"/>
      <c r="Z443" s="290"/>
    </row>
    <row r="444" ht="12.75" customHeight="1">
      <c r="A444" s="290"/>
      <c r="B444" s="290"/>
      <c r="C444" s="290"/>
      <c r="D444" s="290"/>
      <c r="E444" s="290"/>
      <c r="F444" s="290"/>
      <c r="G444" s="290"/>
      <c r="H444" s="290"/>
      <c r="I444" s="290"/>
      <c r="J444" s="290"/>
      <c r="K444" s="290"/>
      <c r="L444" s="290"/>
      <c r="M444" s="290"/>
      <c r="N444" s="290"/>
      <c r="O444" s="290"/>
      <c r="P444" s="290"/>
      <c r="Q444" s="290"/>
      <c r="R444" s="290"/>
      <c r="S444" s="290"/>
      <c r="T444" s="290"/>
      <c r="U444" s="290"/>
      <c r="V444" s="290"/>
      <c r="W444" s="290"/>
      <c r="X444" s="290"/>
      <c r="Y444" s="290"/>
      <c r="Z444" s="290"/>
    </row>
    <row r="445" ht="12.75" customHeight="1">
      <c r="A445" s="290"/>
      <c r="B445" s="290"/>
      <c r="C445" s="290"/>
      <c r="D445" s="290"/>
      <c r="E445" s="290"/>
      <c r="F445" s="290"/>
      <c r="G445" s="290"/>
      <c r="H445" s="290"/>
      <c r="I445" s="290"/>
      <c r="J445" s="290"/>
      <c r="K445" s="290"/>
      <c r="L445" s="290"/>
      <c r="M445" s="290"/>
      <c r="N445" s="290"/>
      <c r="O445" s="290"/>
      <c r="P445" s="290"/>
      <c r="Q445" s="290"/>
      <c r="R445" s="290"/>
      <c r="S445" s="290"/>
      <c r="T445" s="290"/>
      <c r="U445" s="290"/>
      <c r="V445" s="290"/>
      <c r="W445" s="290"/>
      <c r="X445" s="290"/>
      <c r="Y445" s="290"/>
      <c r="Z445" s="290"/>
    </row>
    <row r="446" ht="12.75" customHeight="1">
      <c r="A446" s="290"/>
      <c r="B446" s="290"/>
      <c r="C446" s="290"/>
      <c r="D446" s="290"/>
      <c r="E446" s="290"/>
      <c r="F446" s="290"/>
      <c r="G446" s="290"/>
      <c r="H446" s="290"/>
      <c r="I446" s="290"/>
      <c r="J446" s="290"/>
      <c r="K446" s="290"/>
      <c r="L446" s="290"/>
      <c r="M446" s="290"/>
      <c r="N446" s="290"/>
      <c r="O446" s="290"/>
      <c r="P446" s="290"/>
      <c r="Q446" s="290"/>
      <c r="R446" s="290"/>
      <c r="S446" s="290"/>
      <c r="T446" s="290"/>
      <c r="U446" s="290"/>
      <c r="V446" s="290"/>
      <c r="W446" s="290"/>
      <c r="X446" s="290"/>
      <c r="Y446" s="290"/>
      <c r="Z446" s="290"/>
    </row>
    <row r="447" ht="12.75" customHeight="1">
      <c r="A447" s="290"/>
      <c r="B447" s="290"/>
      <c r="C447" s="290"/>
      <c r="D447" s="290"/>
      <c r="E447" s="290"/>
      <c r="F447" s="290"/>
      <c r="G447" s="290"/>
      <c r="H447" s="290"/>
      <c r="I447" s="290"/>
      <c r="J447" s="290"/>
      <c r="K447" s="290"/>
      <c r="L447" s="290"/>
      <c r="M447" s="290"/>
      <c r="N447" s="290"/>
      <c r="O447" s="290"/>
      <c r="P447" s="290"/>
      <c r="Q447" s="290"/>
      <c r="R447" s="290"/>
      <c r="S447" s="290"/>
      <c r="T447" s="290"/>
      <c r="U447" s="290"/>
      <c r="V447" s="290"/>
      <c r="W447" s="290"/>
      <c r="X447" s="290"/>
      <c r="Y447" s="290"/>
      <c r="Z447" s="290"/>
    </row>
    <row r="448" ht="12.75" customHeight="1">
      <c r="A448" s="290"/>
      <c r="B448" s="290"/>
      <c r="C448" s="290"/>
      <c r="D448" s="290"/>
      <c r="E448" s="290"/>
      <c r="F448" s="290"/>
      <c r="G448" s="290"/>
      <c r="H448" s="290"/>
      <c r="I448" s="290"/>
      <c r="J448" s="290"/>
      <c r="K448" s="290"/>
      <c r="L448" s="290"/>
      <c r="M448" s="290"/>
      <c r="N448" s="290"/>
      <c r="O448" s="290"/>
      <c r="P448" s="290"/>
      <c r="Q448" s="290"/>
      <c r="R448" s="290"/>
      <c r="S448" s="290"/>
      <c r="T448" s="290"/>
      <c r="U448" s="290"/>
      <c r="V448" s="290"/>
      <c r="W448" s="290"/>
      <c r="X448" s="290"/>
      <c r="Y448" s="290"/>
      <c r="Z448" s="290"/>
    </row>
    <row r="449" ht="12.75" customHeight="1">
      <c r="A449" s="290"/>
      <c r="B449" s="290"/>
      <c r="C449" s="290"/>
      <c r="D449" s="290"/>
      <c r="E449" s="290"/>
      <c r="F449" s="290"/>
      <c r="G449" s="290"/>
      <c r="H449" s="290"/>
      <c r="I449" s="290"/>
      <c r="J449" s="290"/>
      <c r="K449" s="290"/>
      <c r="L449" s="290"/>
      <c r="M449" s="290"/>
      <c r="N449" s="290"/>
      <c r="O449" s="290"/>
      <c r="P449" s="290"/>
      <c r="Q449" s="290"/>
      <c r="R449" s="290"/>
      <c r="S449" s="290"/>
      <c r="T449" s="290"/>
      <c r="U449" s="290"/>
      <c r="V449" s="290"/>
      <c r="W449" s="290"/>
      <c r="X449" s="290"/>
      <c r="Y449" s="290"/>
      <c r="Z449" s="290"/>
    </row>
    <row r="450" ht="12.75" customHeight="1">
      <c r="A450" s="290"/>
      <c r="B450" s="290"/>
      <c r="C450" s="290"/>
      <c r="D450" s="290"/>
      <c r="E450" s="290"/>
      <c r="F450" s="290"/>
      <c r="G450" s="290"/>
      <c r="H450" s="290"/>
      <c r="I450" s="290"/>
      <c r="J450" s="290"/>
      <c r="K450" s="290"/>
      <c r="L450" s="290"/>
      <c r="M450" s="290"/>
      <c r="N450" s="290"/>
      <c r="O450" s="290"/>
      <c r="P450" s="290"/>
      <c r="Q450" s="290"/>
      <c r="R450" s="290"/>
      <c r="S450" s="290"/>
      <c r="T450" s="290"/>
      <c r="U450" s="290"/>
      <c r="V450" s="290"/>
      <c r="W450" s="290"/>
      <c r="X450" s="290"/>
      <c r="Y450" s="290"/>
      <c r="Z450" s="290"/>
    </row>
    <row r="451" ht="12.75" customHeight="1">
      <c r="A451" s="290"/>
      <c r="B451" s="290"/>
      <c r="C451" s="290"/>
      <c r="D451" s="290"/>
      <c r="E451" s="290"/>
      <c r="F451" s="290"/>
      <c r="G451" s="290"/>
      <c r="H451" s="290"/>
      <c r="I451" s="290"/>
      <c r="J451" s="290"/>
      <c r="K451" s="290"/>
      <c r="L451" s="290"/>
      <c r="M451" s="290"/>
      <c r="N451" s="290"/>
      <c r="O451" s="290"/>
      <c r="P451" s="290"/>
      <c r="Q451" s="290"/>
      <c r="R451" s="290"/>
      <c r="S451" s="290"/>
      <c r="T451" s="290"/>
      <c r="U451" s="290"/>
      <c r="V451" s="290"/>
      <c r="W451" s="290"/>
      <c r="X451" s="290"/>
      <c r="Y451" s="290"/>
      <c r="Z451" s="290"/>
    </row>
    <row r="452" ht="12.75" customHeight="1">
      <c r="A452" s="290"/>
      <c r="B452" s="290"/>
      <c r="C452" s="290"/>
      <c r="D452" s="290"/>
      <c r="E452" s="290"/>
      <c r="F452" s="290"/>
      <c r="G452" s="290"/>
      <c r="H452" s="290"/>
      <c r="I452" s="290"/>
      <c r="J452" s="290"/>
      <c r="K452" s="290"/>
      <c r="L452" s="290"/>
      <c r="M452" s="290"/>
      <c r="N452" s="290"/>
      <c r="O452" s="290"/>
      <c r="P452" s="290"/>
      <c r="Q452" s="290"/>
      <c r="R452" s="290"/>
      <c r="S452" s="290"/>
      <c r="T452" s="290"/>
      <c r="U452" s="290"/>
      <c r="V452" s="290"/>
      <c r="W452" s="290"/>
      <c r="X452" s="290"/>
      <c r="Y452" s="290"/>
      <c r="Z452" s="290"/>
    </row>
    <row r="453" ht="12.75" customHeight="1">
      <c r="A453" s="290"/>
      <c r="B453" s="290"/>
      <c r="C453" s="290"/>
      <c r="D453" s="290"/>
      <c r="E453" s="290"/>
      <c r="F453" s="290"/>
      <c r="G453" s="290"/>
      <c r="H453" s="290"/>
      <c r="I453" s="290"/>
      <c r="J453" s="290"/>
      <c r="K453" s="290"/>
      <c r="L453" s="290"/>
      <c r="M453" s="290"/>
      <c r="N453" s="290"/>
      <c r="O453" s="290"/>
      <c r="P453" s="290"/>
      <c r="Q453" s="290"/>
      <c r="R453" s="290"/>
      <c r="S453" s="290"/>
      <c r="T453" s="290"/>
      <c r="U453" s="290"/>
      <c r="V453" s="290"/>
      <c r="W453" s="290"/>
      <c r="X453" s="290"/>
      <c r="Y453" s="290"/>
      <c r="Z453" s="290"/>
    </row>
    <row r="454" ht="12.75" customHeight="1">
      <c r="A454" s="290"/>
      <c r="B454" s="290"/>
      <c r="C454" s="290"/>
      <c r="D454" s="290"/>
      <c r="E454" s="290"/>
      <c r="F454" s="290"/>
      <c r="G454" s="290"/>
      <c r="H454" s="290"/>
      <c r="I454" s="290"/>
      <c r="J454" s="290"/>
      <c r="K454" s="290"/>
      <c r="L454" s="290"/>
      <c r="M454" s="290"/>
      <c r="N454" s="290"/>
      <c r="O454" s="290"/>
      <c r="P454" s="290"/>
      <c r="Q454" s="290"/>
      <c r="R454" s="290"/>
      <c r="S454" s="290"/>
      <c r="T454" s="290"/>
      <c r="U454" s="290"/>
      <c r="V454" s="290"/>
      <c r="W454" s="290"/>
      <c r="X454" s="290"/>
      <c r="Y454" s="290"/>
      <c r="Z454" s="290"/>
    </row>
    <row r="455" ht="12.75" customHeight="1">
      <c r="A455" s="290"/>
      <c r="B455" s="290"/>
      <c r="C455" s="290"/>
      <c r="D455" s="290"/>
      <c r="E455" s="290"/>
      <c r="F455" s="290"/>
      <c r="G455" s="290"/>
      <c r="H455" s="290"/>
      <c r="I455" s="290"/>
      <c r="J455" s="290"/>
      <c r="K455" s="290"/>
      <c r="L455" s="290"/>
      <c r="M455" s="290"/>
      <c r="N455" s="290"/>
      <c r="O455" s="290"/>
      <c r="P455" s="290"/>
      <c r="Q455" s="290"/>
      <c r="R455" s="290"/>
      <c r="S455" s="290"/>
      <c r="T455" s="290"/>
      <c r="U455" s="290"/>
      <c r="V455" s="290"/>
      <c r="W455" s="290"/>
      <c r="X455" s="290"/>
      <c r="Y455" s="290"/>
      <c r="Z455" s="290"/>
    </row>
    <row r="456" ht="12.75" customHeight="1">
      <c r="A456" s="290"/>
      <c r="B456" s="290"/>
      <c r="C456" s="290"/>
      <c r="D456" s="290"/>
      <c r="E456" s="290"/>
      <c r="F456" s="290"/>
      <c r="G456" s="290"/>
      <c r="H456" s="290"/>
      <c r="I456" s="290"/>
      <c r="J456" s="290"/>
      <c r="K456" s="290"/>
      <c r="L456" s="290"/>
      <c r="M456" s="290"/>
      <c r="N456" s="290"/>
      <c r="O456" s="290"/>
      <c r="P456" s="290"/>
      <c r="Q456" s="290"/>
      <c r="R456" s="290"/>
      <c r="S456" s="290"/>
      <c r="T456" s="290"/>
      <c r="U456" s="290"/>
      <c r="V456" s="290"/>
      <c r="W456" s="290"/>
      <c r="X456" s="290"/>
      <c r="Y456" s="290"/>
      <c r="Z456" s="290"/>
    </row>
    <row r="457" ht="12.75" customHeight="1">
      <c r="A457" s="290"/>
      <c r="B457" s="290"/>
      <c r="C457" s="290"/>
      <c r="D457" s="290"/>
      <c r="E457" s="290"/>
      <c r="F457" s="290"/>
      <c r="G457" s="290"/>
      <c r="H457" s="290"/>
      <c r="I457" s="290"/>
      <c r="J457" s="290"/>
      <c r="K457" s="290"/>
      <c r="L457" s="290"/>
      <c r="M457" s="290"/>
      <c r="N457" s="290"/>
      <c r="O457" s="290"/>
      <c r="P457" s="290"/>
      <c r="Q457" s="290"/>
      <c r="R457" s="290"/>
      <c r="S457" s="290"/>
      <c r="T457" s="290"/>
      <c r="U457" s="290"/>
      <c r="V457" s="290"/>
      <c r="W457" s="290"/>
      <c r="X457" s="290"/>
      <c r="Y457" s="290"/>
      <c r="Z457" s="290"/>
    </row>
    <row r="458" ht="12.75" customHeight="1">
      <c r="A458" s="290"/>
      <c r="B458" s="290"/>
      <c r="C458" s="290"/>
      <c r="D458" s="290"/>
      <c r="E458" s="290"/>
      <c r="F458" s="290"/>
      <c r="G458" s="290"/>
      <c r="H458" s="290"/>
      <c r="I458" s="290"/>
      <c r="J458" s="290"/>
      <c r="K458" s="290"/>
      <c r="L458" s="290"/>
      <c r="M458" s="290"/>
      <c r="N458" s="290"/>
      <c r="O458" s="290"/>
      <c r="P458" s="290"/>
      <c r="Q458" s="290"/>
      <c r="R458" s="290"/>
      <c r="S458" s="290"/>
      <c r="T458" s="290"/>
      <c r="U458" s="290"/>
      <c r="V458" s="290"/>
      <c r="W458" s="290"/>
      <c r="X458" s="290"/>
      <c r="Y458" s="290"/>
      <c r="Z458" s="290"/>
    </row>
    <row r="459" ht="12.75" customHeight="1">
      <c r="A459" s="290"/>
      <c r="B459" s="290"/>
      <c r="C459" s="290"/>
      <c r="D459" s="290"/>
      <c r="E459" s="290"/>
      <c r="F459" s="290"/>
      <c r="G459" s="290"/>
      <c r="H459" s="290"/>
      <c r="I459" s="290"/>
      <c r="J459" s="290"/>
      <c r="K459" s="290"/>
      <c r="L459" s="290"/>
      <c r="M459" s="290"/>
      <c r="N459" s="290"/>
      <c r="O459" s="290"/>
      <c r="P459" s="290"/>
      <c r="Q459" s="290"/>
      <c r="R459" s="290"/>
      <c r="S459" s="290"/>
      <c r="T459" s="290"/>
      <c r="U459" s="290"/>
      <c r="V459" s="290"/>
      <c r="W459" s="290"/>
      <c r="X459" s="290"/>
      <c r="Y459" s="290"/>
      <c r="Z459" s="290"/>
    </row>
    <row r="460" ht="12.75" customHeight="1">
      <c r="A460" s="290"/>
      <c r="B460" s="290"/>
      <c r="C460" s="290"/>
      <c r="D460" s="290"/>
      <c r="E460" s="290"/>
      <c r="F460" s="290"/>
      <c r="G460" s="290"/>
      <c r="H460" s="290"/>
      <c r="I460" s="290"/>
      <c r="J460" s="290"/>
      <c r="K460" s="290"/>
      <c r="L460" s="290"/>
      <c r="M460" s="290"/>
      <c r="N460" s="290"/>
      <c r="O460" s="290"/>
      <c r="P460" s="290"/>
      <c r="Q460" s="290"/>
      <c r="R460" s="290"/>
      <c r="S460" s="290"/>
      <c r="T460" s="290"/>
      <c r="U460" s="290"/>
      <c r="V460" s="290"/>
      <c r="W460" s="290"/>
      <c r="X460" s="290"/>
      <c r="Y460" s="290"/>
      <c r="Z460" s="290"/>
    </row>
    <row r="461" ht="12.75" customHeight="1">
      <c r="A461" s="290"/>
      <c r="B461" s="290"/>
      <c r="C461" s="290"/>
      <c r="D461" s="290"/>
      <c r="E461" s="290"/>
      <c r="F461" s="290"/>
      <c r="G461" s="290"/>
      <c r="H461" s="290"/>
      <c r="I461" s="290"/>
      <c r="J461" s="290"/>
      <c r="K461" s="290"/>
      <c r="L461" s="290"/>
      <c r="M461" s="290"/>
      <c r="N461" s="290"/>
      <c r="O461" s="290"/>
      <c r="P461" s="290"/>
      <c r="Q461" s="290"/>
      <c r="R461" s="290"/>
      <c r="S461" s="290"/>
      <c r="T461" s="290"/>
      <c r="U461" s="290"/>
      <c r="V461" s="290"/>
      <c r="W461" s="290"/>
      <c r="X461" s="290"/>
      <c r="Y461" s="290"/>
      <c r="Z461" s="290"/>
    </row>
    <row r="462" ht="12.75" customHeight="1">
      <c r="A462" s="290"/>
      <c r="B462" s="290"/>
      <c r="C462" s="290"/>
      <c r="D462" s="290"/>
      <c r="E462" s="290"/>
      <c r="F462" s="290"/>
      <c r="G462" s="290"/>
      <c r="H462" s="290"/>
      <c r="I462" s="290"/>
      <c r="J462" s="290"/>
      <c r="K462" s="290"/>
      <c r="L462" s="290"/>
      <c r="M462" s="290"/>
      <c r="N462" s="290"/>
      <c r="O462" s="290"/>
      <c r="P462" s="290"/>
      <c r="Q462" s="290"/>
      <c r="R462" s="290"/>
      <c r="S462" s="290"/>
      <c r="T462" s="290"/>
      <c r="U462" s="290"/>
      <c r="V462" s="290"/>
      <c r="W462" s="290"/>
      <c r="X462" s="290"/>
      <c r="Y462" s="290"/>
      <c r="Z462" s="290"/>
    </row>
    <row r="463" ht="12.75" customHeight="1">
      <c r="A463" s="290"/>
      <c r="B463" s="290"/>
      <c r="C463" s="290"/>
      <c r="D463" s="290"/>
      <c r="E463" s="290"/>
      <c r="F463" s="290"/>
      <c r="G463" s="290"/>
      <c r="H463" s="290"/>
      <c r="I463" s="290"/>
      <c r="J463" s="290"/>
      <c r="K463" s="290"/>
      <c r="L463" s="290"/>
      <c r="M463" s="290"/>
      <c r="N463" s="290"/>
      <c r="O463" s="290"/>
      <c r="P463" s="290"/>
      <c r="Q463" s="290"/>
      <c r="R463" s="290"/>
      <c r="S463" s="290"/>
      <c r="T463" s="290"/>
      <c r="U463" s="290"/>
      <c r="V463" s="290"/>
      <c r="W463" s="290"/>
      <c r="X463" s="290"/>
      <c r="Y463" s="290"/>
      <c r="Z463" s="290"/>
    </row>
    <row r="464" ht="12.75" customHeight="1">
      <c r="A464" s="290"/>
      <c r="B464" s="290"/>
      <c r="C464" s="290"/>
      <c r="D464" s="290"/>
      <c r="E464" s="290"/>
      <c r="F464" s="290"/>
      <c r="G464" s="290"/>
      <c r="H464" s="290"/>
      <c r="I464" s="290"/>
      <c r="J464" s="290"/>
      <c r="K464" s="290"/>
      <c r="L464" s="290"/>
      <c r="M464" s="290"/>
      <c r="N464" s="290"/>
      <c r="O464" s="290"/>
      <c r="P464" s="290"/>
      <c r="Q464" s="290"/>
      <c r="R464" s="290"/>
      <c r="S464" s="290"/>
      <c r="T464" s="290"/>
      <c r="U464" s="290"/>
      <c r="V464" s="290"/>
      <c r="W464" s="290"/>
      <c r="X464" s="290"/>
      <c r="Y464" s="290"/>
      <c r="Z464" s="290"/>
    </row>
    <row r="465" ht="12.75" customHeight="1">
      <c r="A465" s="290"/>
      <c r="B465" s="290"/>
      <c r="C465" s="290"/>
      <c r="D465" s="290"/>
      <c r="E465" s="290"/>
      <c r="F465" s="290"/>
      <c r="G465" s="290"/>
      <c r="H465" s="290"/>
      <c r="I465" s="290"/>
      <c r="J465" s="290"/>
      <c r="K465" s="290"/>
      <c r="L465" s="290"/>
      <c r="M465" s="290"/>
      <c r="N465" s="290"/>
      <c r="O465" s="290"/>
      <c r="P465" s="290"/>
      <c r="Q465" s="290"/>
      <c r="R465" s="290"/>
      <c r="S465" s="290"/>
      <c r="T465" s="290"/>
      <c r="U465" s="290"/>
      <c r="V465" s="290"/>
      <c r="W465" s="290"/>
      <c r="X465" s="290"/>
      <c r="Y465" s="290"/>
      <c r="Z465" s="290"/>
    </row>
    <row r="466" ht="12.75" customHeight="1">
      <c r="A466" s="290"/>
      <c r="B466" s="290"/>
      <c r="C466" s="290"/>
      <c r="D466" s="290"/>
      <c r="E466" s="290"/>
      <c r="F466" s="290"/>
      <c r="G466" s="290"/>
      <c r="H466" s="290"/>
      <c r="I466" s="290"/>
      <c r="J466" s="290"/>
      <c r="K466" s="290"/>
      <c r="L466" s="290"/>
      <c r="M466" s="290"/>
      <c r="N466" s="290"/>
      <c r="O466" s="290"/>
      <c r="P466" s="290"/>
      <c r="Q466" s="290"/>
      <c r="R466" s="290"/>
      <c r="S466" s="290"/>
      <c r="T466" s="290"/>
      <c r="U466" s="290"/>
      <c r="V466" s="290"/>
      <c r="W466" s="290"/>
      <c r="X466" s="290"/>
      <c r="Y466" s="290"/>
      <c r="Z466" s="290"/>
    </row>
    <row r="467" ht="12.75" customHeight="1">
      <c r="A467" s="290"/>
      <c r="B467" s="290"/>
      <c r="C467" s="290"/>
      <c r="D467" s="290"/>
      <c r="E467" s="290"/>
      <c r="F467" s="290"/>
      <c r="G467" s="290"/>
      <c r="H467" s="290"/>
      <c r="I467" s="290"/>
      <c r="J467" s="290"/>
      <c r="K467" s="290"/>
      <c r="L467" s="290"/>
      <c r="M467" s="290"/>
      <c r="N467" s="290"/>
      <c r="O467" s="290"/>
      <c r="P467" s="290"/>
      <c r="Q467" s="290"/>
      <c r="R467" s="290"/>
      <c r="S467" s="290"/>
      <c r="T467" s="290"/>
      <c r="U467" s="290"/>
      <c r="V467" s="290"/>
      <c r="W467" s="290"/>
      <c r="X467" s="290"/>
      <c r="Y467" s="290"/>
      <c r="Z467" s="290"/>
    </row>
    <row r="468" ht="12.75" customHeight="1">
      <c r="A468" s="290"/>
      <c r="B468" s="290"/>
      <c r="C468" s="290"/>
      <c r="D468" s="290"/>
      <c r="E468" s="290"/>
      <c r="F468" s="290"/>
      <c r="G468" s="290"/>
      <c r="H468" s="290"/>
      <c r="I468" s="290"/>
      <c r="J468" s="290"/>
      <c r="K468" s="290"/>
      <c r="L468" s="290"/>
      <c r="M468" s="290"/>
      <c r="N468" s="290"/>
      <c r="O468" s="290"/>
      <c r="P468" s="290"/>
      <c r="Q468" s="290"/>
      <c r="R468" s="290"/>
      <c r="S468" s="290"/>
      <c r="T468" s="290"/>
      <c r="U468" s="290"/>
      <c r="V468" s="290"/>
      <c r="W468" s="290"/>
      <c r="X468" s="290"/>
      <c r="Y468" s="290"/>
      <c r="Z468" s="290"/>
    </row>
    <row r="469" ht="12.75" customHeight="1">
      <c r="A469" s="290"/>
      <c r="B469" s="290"/>
      <c r="C469" s="290"/>
      <c r="D469" s="290"/>
      <c r="E469" s="290"/>
      <c r="F469" s="290"/>
      <c r="G469" s="290"/>
      <c r="H469" s="290"/>
      <c r="I469" s="290"/>
      <c r="J469" s="290"/>
      <c r="K469" s="290"/>
      <c r="L469" s="290"/>
      <c r="M469" s="290"/>
      <c r="N469" s="290"/>
      <c r="O469" s="290"/>
      <c r="P469" s="290"/>
      <c r="Q469" s="290"/>
      <c r="R469" s="290"/>
      <c r="S469" s="290"/>
      <c r="T469" s="290"/>
      <c r="U469" s="290"/>
      <c r="V469" s="290"/>
      <c r="W469" s="290"/>
      <c r="X469" s="290"/>
      <c r="Y469" s="290"/>
      <c r="Z469" s="290"/>
    </row>
    <row r="470" ht="12.75" customHeight="1">
      <c r="A470" s="290"/>
      <c r="B470" s="290"/>
      <c r="C470" s="290"/>
      <c r="D470" s="290"/>
      <c r="E470" s="290"/>
      <c r="F470" s="290"/>
      <c r="G470" s="290"/>
      <c r="H470" s="290"/>
      <c r="I470" s="290"/>
      <c r="J470" s="290"/>
      <c r="K470" s="290"/>
      <c r="L470" s="290"/>
      <c r="M470" s="290"/>
      <c r="N470" s="290"/>
      <c r="O470" s="290"/>
      <c r="P470" s="290"/>
      <c r="Q470" s="290"/>
      <c r="R470" s="290"/>
      <c r="S470" s="290"/>
      <c r="T470" s="290"/>
      <c r="U470" s="290"/>
      <c r="V470" s="290"/>
      <c r="W470" s="290"/>
      <c r="X470" s="290"/>
      <c r="Y470" s="290"/>
      <c r="Z470" s="290"/>
    </row>
    <row r="471" ht="12.75" customHeight="1">
      <c r="A471" s="290"/>
      <c r="B471" s="290"/>
      <c r="C471" s="290"/>
      <c r="D471" s="290"/>
      <c r="E471" s="290"/>
      <c r="F471" s="290"/>
      <c r="G471" s="290"/>
      <c r="H471" s="290"/>
      <c r="I471" s="290"/>
      <c r="J471" s="290"/>
      <c r="K471" s="290"/>
      <c r="L471" s="290"/>
      <c r="M471" s="290"/>
      <c r="N471" s="290"/>
      <c r="O471" s="290"/>
      <c r="P471" s="290"/>
      <c r="Q471" s="290"/>
      <c r="R471" s="290"/>
      <c r="S471" s="290"/>
      <c r="T471" s="290"/>
      <c r="U471" s="290"/>
      <c r="V471" s="290"/>
      <c r="W471" s="290"/>
      <c r="X471" s="290"/>
      <c r="Y471" s="290"/>
      <c r="Z471" s="290"/>
    </row>
    <row r="472" ht="12.75" customHeight="1">
      <c r="A472" s="290"/>
      <c r="B472" s="290"/>
      <c r="C472" s="290"/>
      <c r="D472" s="290"/>
      <c r="E472" s="290"/>
      <c r="F472" s="290"/>
      <c r="G472" s="290"/>
      <c r="H472" s="290"/>
      <c r="I472" s="290"/>
      <c r="J472" s="290"/>
      <c r="K472" s="290"/>
      <c r="L472" s="290"/>
      <c r="M472" s="290"/>
      <c r="N472" s="290"/>
      <c r="O472" s="290"/>
      <c r="P472" s="290"/>
      <c r="Q472" s="290"/>
      <c r="R472" s="290"/>
      <c r="S472" s="290"/>
      <c r="T472" s="290"/>
      <c r="U472" s="290"/>
      <c r="V472" s="290"/>
      <c r="W472" s="290"/>
      <c r="X472" s="290"/>
      <c r="Y472" s="290"/>
      <c r="Z472" s="290"/>
    </row>
    <row r="473" ht="12.75" customHeight="1">
      <c r="A473" s="290"/>
      <c r="B473" s="290"/>
      <c r="C473" s="290"/>
      <c r="D473" s="290"/>
      <c r="E473" s="290"/>
      <c r="F473" s="290"/>
      <c r="G473" s="290"/>
      <c r="H473" s="290"/>
      <c r="I473" s="290"/>
      <c r="J473" s="290"/>
      <c r="K473" s="290"/>
      <c r="L473" s="290"/>
      <c r="M473" s="290"/>
      <c r="N473" s="290"/>
      <c r="O473" s="290"/>
      <c r="P473" s="290"/>
      <c r="Q473" s="290"/>
      <c r="R473" s="290"/>
      <c r="S473" s="290"/>
      <c r="T473" s="290"/>
      <c r="U473" s="290"/>
      <c r="V473" s="290"/>
      <c r="W473" s="290"/>
      <c r="X473" s="290"/>
      <c r="Y473" s="290"/>
      <c r="Z473" s="290"/>
    </row>
    <row r="474" ht="12.75" customHeight="1">
      <c r="A474" s="290"/>
      <c r="B474" s="290"/>
      <c r="C474" s="290"/>
      <c r="D474" s="290"/>
      <c r="E474" s="290"/>
      <c r="F474" s="290"/>
      <c r="G474" s="290"/>
      <c r="H474" s="290"/>
      <c r="I474" s="290"/>
      <c r="J474" s="290"/>
      <c r="K474" s="290"/>
      <c r="L474" s="290"/>
      <c r="M474" s="290"/>
      <c r="N474" s="290"/>
      <c r="O474" s="290"/>
      <c r="P474" s="290"/>
      <c r="Q474" s="290"/>
      <c r="R474" s="290"/>
      <c r="S474" s="290"/>
      <c r="T474" s="290"/>
      <c r="U474" s="290"/>
      <c r="V474" s="290"/>
      <c r="W474" s="290"/>
      <c r="X474" s="290"/>
      <c r="Y474" s="290"/>
      <c r="Z474" s="290"/>
    </row>
    <row r="475" ht="12.75" customHeight="1">
      <c r="A475" s="290"/>
      <c r="B475" s="290"/>
      <c r="C475" s="290"/>
      <c r="D475" s="290"/>
      <c r="E475" s="290"/>
      <c r="F475" s="290"/>
      <c r="G475" s="290"/>
      <c r="H475" s="290"/>
      <c r="I475" s="290"/>
      <c r="J475" s="290"/>
      <c r="K475" s="290"/>
      <c r="L475" s="290"/>
      <c r="M475" s="290"/>
      <c r="N475" s="290"/>
      <c r="O475" s="290"/>
      <c r="P475" s="290"/>
      <c r="Q475" s="290"/>
      <c r="R475" s="290"/>
      <c r="S475" s="290"/>
      <c r="T475" s="290"/>
      <c r="U475" s="290"/>
      <c r="V475" s="290"/>
      <c r="W475" s="290"/>
      <c r="X475" s="290"/>
      <c r="Y475" s="290"/>
      <c r="Z475" s="290"/>
    </row>
    <row r="476" ht="12.75" customHeight="1">
      <c r="A476" s="290"/>
      <c r="B476" s="290"/>
      <c r="C476" s="290"/>
      <c r="D476" s="290"/>
      <c r="E476" s="290"/>
      <c r="F476" s="290"/>
      <c r="G476" s="290"/>
      <c r="H476" s="290"/>
      <c r="I476" s="290"/>
      <c r="J476" s="290"/>
      <c r="K476" s="290"/>
      <c r="L476" s="290"/>
      <c r="M476" s="290"/>
      <c r="N476" s="290"/>
      <c r="O476" s="290"/>
      <c r="P476" s="290"/>
      <c r="Q476" s="290"/>
      <c r="R476" s="290"/>
      <c r="S476" s="290"/>
      <c r="T476" s="290"/>
      <c r="U476" s="290"/>
      <c r="V476" s="290"/>
      <c r="W476" s="290"/>
      <c r="X476" s="290"/>
      <c r="Y476" s="290"/>
      <c r="Z476" s="290"/>
    </row>
    <row r="477" ht="12.75" customHeight="1">
      <c r="A477" s="290"/>
      <c r="B477" s="290"/>
      <c r="C477" s="290"/>
      <c r="D477" s="290"/>
      <c r="E477" s="290"/>
      <c r="F477" s="290"/>
      <c r="G477" s="290"/>
      <c r="H477" s="290"/>
      <c r="I477" s="290"/>
      <c r="J477" s="290"/>
      <c r="K477" s="290"/>
      <c r="L477" s="290"/>
      <c r="M477" s="290"/>
      <c r="N477" s="290"/>
      <c r="O477" s="290"/>
      <c r="P477" s="290"/>
      <c r="Q477" s="290"/>
      <c r="R477" s="290"/>
      <c r="S477" s="290"/>
      <c r="T477" s="290"/>
      <c r="U477" s="290"/>
      <c r="V477" s="290"/>
      <c r="W477" s="290"/>
      <c r="X477" s="290"/>
      <c r="Y477" s="290"/>
      <c r="Z477" s="290"/>
    </row>
    <row r="478" ht="12.75" customHeight="1">
      <c r="A478" s="290"/>
      <c r="B478" s="290"/>
      <c r="C478" s="290"/>
      <c r="D478" s="290"/>
      <c r="E478" s="290"/>
      <c r="F478" s="290"/>
      <c r="G478" s="290"/>
      <c r="H478" s="290"/>
      <c r="I478" s="290"/>
      <c r="J478" s="290"/>
      <c r="K478" s="290"/>
      <c r="L478" s="290"/>
      <c r="M478" s="290"/>
      <c r="N478" s="290"/>
      <c r="O478" s="290"/>
      <c r="P478" s="290"/>
      <c r="Q478" s="290"/>
      <c r="R478" s="290"/>
      <c r="S478" s="290"/>
      <c r="T478" s="290"/>
      <c r="U478" s="290"/>
      <c r="V478" s="290"/>
      <c r="W478" s="290"/>
      <c r="X478" s="290"/>
      <c r="Y478" s="290"/>
      <c r="Z478" s="290"/>
    </row>
    <row r="479" ht="12.75" customHeight="1">
      <c r="A479" s="290"/>
      <c r="B479" s="290"/>
      <c r="C479" s="290"/>
      <c r="D479" s="290"/>
      <c r="E479" s="290"/>
      <c r="F479" s="290"/>
      <c r="G479" s="290"/>
      <c r="H479" s="290"/>
      <c r="I479" s="290"/>
      <c r="J479" s="290"/>
      <c r="K479" s="290"/>
      <c r="L479" s="290"/>
      <c r="M479" s="290"/>
      <c r="N479" s="290"/>
      <c r="O479" s="290"/>
      <c r="P479" s="290"/>
      <c r="Q479" s="290"/>
      <c r="R479" s="290"/>
      <c r="S479" s="290"/>
      <c r="T479" s="290"/>
      <c r="U479" s="290"/>
      <c r="V479" s="290"/>
      <c r="W479" s="290"/>
      <c r="X479" s="290"/>
      <c r="Y479" s="290"/>
      <c r="Z479" s="290"/>
    </row>
    <row r="480" ht="12.75" customHeight="1">
      <c r="A480" s="290"/>
      <c r="B480" s="290"/>
      <c r="C480" s="290"/>
      <c r="D480" s="290"/>
      <c r="E480" s="290"/>
      <c r="F480" s="290"/>
      <c r="G480" s="290"/>
      <c r="H480" s="290"/>
      <c r="I480" s="290"/>
      <c r="J480" s="290"/>
      <c r="K480" s="290"/>
      <c r="L480" s="290"/>
      <c r="M480" s="290"/>
      <c r="N480" s="290"/>
      <c r="O480" s="290"/>
      <c r="P480" s="290"/>
      <c r="Q480" s="290"/>
      <c r="R480" s="290"/>
      <c r="S480" s="290"/>
      <c r="T480" s="290"/>
      <c r="U480" s="290"/>
      <c r="V480" s="290"/>
      <c r="W480" s="290"/>
      <c r="X480" s="290"/>
      <c r="Y480" s="290"/>
      <c r="Z480" s="290"/>
    </row>
    <row r="481" ht="12.75" customHeight="1">
      <c r="A481" s="290"/>
      <c r="B481" s="290"/>
      <c r="C481" s="290"/>
      <c r="D481" s="290"/>
      <c r="E481" s="290"/>
      <c r="F481" s="290"/>
      <c r="G481" s="290"/>
      <c r="H481" s="290"/>
      <c r="I481" s="290"/>
      <c r="J481" s="290"/>
      <c r="K481" s="290"/>
      <c r="L481" s="290"/>
      <c r="M481" s="290"/>
      <c r="N481" s="290"/>
      <c r="O481" s="290"/>
      <c r="P481" s="290"/>
      <c r="Q481" s="290"/>
      <c r="R481" s="290"/>
      <c r="S481" s="290"/>
      <c r="T481" s="290"/>
      <c r="U481" s="290"/>
      <c r="V481" s="290"/>
      <c r="W481" s="290"/>
      <c r="X481" s="290"/>
      <c r="Y481" s="290"/>
      <c r="Z481" s="290"/>
    </row>
    <row r="482" ht="12.75" customHeight="1">
      <c r="A482" s="290"/>
      <c r="B482" s="290"/>
      <c r="C482" s="290"/>
      <c r="D482" s="290"/>
      <c r="E482" s="290"/>
      <c r="F482" s="290"/>
      <c r="G482" s="290"/>
      <c r="H482" s="290"/>
      <c r="I482" s="290"/>
      <c r="J482" s="290"/>
      <c r="K482" s="290"/>
      <c r="L482" s="290"/>
      <c r="M482" s="290"/>
      <c r="N482" s="290"/>
      <c r="O482" s="290"/>
      <c r="P482" s="290"/>
      <c r="Q482" s="290"/>
      <c r="R482" s="290"/>
      <c r="S482" s="290"/>
      <c r="T482" s="290"/>
      <c r="U482" s="290"/>
      <c r="V482" s="290"/>
      <c r="W482" s="290"/>
      <c r="X482" s="290"/>
      <c r="Y482" s="290"/>
      <c r="Z482" s="290"/>
    </row>
    <row r="483" ht="12.75" customHeight="1">
      <c r="A483" s="290"/>
      <c r="B483" s="290"/>
      <c r="C483" s="290"/>
      <c r="D483" s="290"/>
      <c r="E483" s="290"/>
      <c r="F483" s="290"/>
      <c r="G483" s="290"/>
      <c r="H483" s="290"/>
      <c r="I483" s="290"/>
      <c r="J483" s="290"/>
      <c r="K483" s="290"/>
      <c r="L483" s="290"/>
      <c r="M483" s="290"/>
      <c r="N483" s="290"/>
      <c r="O483" s="290"/>
      <c r="P483" s="290"/>
      <c r="Q483" s="290"/>
      <c r="R483" s="290"/>
      <c r="S483" s="290"/>
      <c r="T483" s="290"/>
      <c r="U483" s="290"/>
      <c r="V483" s="290"/>
      <c r="W483" s="290"/>
      <c r="X483" s="290"/>
      <c r="Y483" s="290"/>
      <c r="Z483" s="290"/>
    </row>
    <row r="484" ht="12.75" customHeight="1">
      <c r="A484" s="290"/>
      <c r="B484" s="290"/>
      <c r="C484" s="290"/>
      <c r="D484" s="290"/>
      <c r="E484" s="290"/>
      <c r="F484" s="290"/>
      <c r="G484" s="290"/>
      <c r="H484" s="290"/>
      <c r="I484" s="290"/>
      <c r="J484" s="290"/>
      <c r="K484" s="290"/>
      <c r="L484" s="290"/>
      <c r="M484" s="290"/>
      <c r="N484" s="290"/>
      <c r="O484" s="290"/>
      <c r="P484" s="290"/>
      <c r="Q484" s="290"/>
      <c r="R484" s="290"/>
      <c r="S484" s="290"/>
      <c r="T484" s="290"/>
      <c r="U484" s="290"/>
      <c r="V484" s="290"/>
      <c r="W484" s="290"/>
      <c r="X484" s="290"/>
      <c r="Y484" s="290"/>
      <c r="Z484" s="290"/>
    </row>
    <row r="485" ht="12.75" customHeight="1">
      <c r="A485" s="290"/>
      <c r="B485" s="290"/>
      <c r="C485" s="290"/>
      <c r="D485" s="290"/>
      <c r="E485" s="290"/>
      <c r="F485" s="290"/>
      <c r="G485" s="290"/>
      <c r="H485" s="290"/>
      <c r="I485" s="290"/>
      <c r="J485" s="290"/>
      <c r="K485" s="290"/>
      <c r="L485" s="290"/>
      <c r="M485" s="290"/>
      <c r="N485" s="290"/>
      <c r="O485" s="290"/>
      <c r="P485" s="290"/>
      <c r="Q485" s="290"/>
      <c r="R485" s="290"/>
      <c r="S485" s="290"/>
      <c r="T485" s="290"/>
      <c r="U485" s="290"/>
      <c r="V485" s="290"/>
      <c r="W485" s="290"/>
      <c r="X485" s="290"/>
      <c r="Y485" s="290"/>
      <c r="Z485" s="290"/>
    </row>
    <row r="486" ht="12.75" customHeight="1">
      <c r="A486" s="290"/>
      <c r="B486" s="290"/>
      <c r="C486" s="290"/>
      <c r="D486" s="290"/>
      <c r="E486" s="290"/>
      <c r="F486" s="290"/>
      <c r="G486" s="290"/>
      <c r="H486" s="290"/>
      <c r="I486" s="290"/>
      <c r="J486" s="290"/>
      <c r="K486" s="290"/>
      <c r="L486" s="290"/>
      <c r="M486" s="290"/>
      <c r="N486" s="290"/>
      <c r="O486" s="290"/>
      <c r="P486" s="290"/>
      <c r="Q486" s="290"/>
      <c r="R486" s="290"/>
      <c r="S486" s="290"/>
      <c r="T486" s="290"/>
      <c r="U486" s="290"/>
      <c r="V486" s="290"/>
      <c r="W486" s="290"/>
      <c r="X486" s="290"/>
      <c r="Y486" s="290"/>
      <c r="Z486" s="290"/>
    </row>
    <row r="487" ht="12.75" customHeight="1">
      <c r="A487" s="290"/>
      <c r="B487" s="290"/>
      <c r="C487" s="290"/>
      <c r="D487" s="290"/>
      <c r="E487" s="290"/>
      <c r="F487" s="290"/>
      <c r="G487" s="290"/>
      <c r="H487" s="290"/>
      <c r="I487" s="290"/>
      <c r="J487" s="290"/>
      <c r="K487" s="290"/>
      <c r="L487" s="290"/>
      <c r="M487" s="290"/>
      <c r="N487" s="290"/>
      <c r="O487" s="290"/>
      <c r="P487" s="290"/>
      <c r="Q487" s="290"/>
      <c r="R487" s="290"/>
      <c r="S487" s="290"/>
      <c r="T487" s="290"/>
      <c r="U487" s="290"/>
      <c r="V487" s="290"/>
      <c r="W487" s="290"/>
      <c r="X487" s="290"/>
      <c r="Y487" s="290"/>
      <c r="Z487" s="290"/>
    </row>
    <row r="488" ht="12.75" customHeight="1">
      <c r="A488" s="290"/>
      <c r="B488" s="290"/>
      <c r="C488" s="290"/>
      <c r="D488" s="290"/>
      <c r="E488" s="290"/>
      <c r="F488" s="290"/>
      <c r="G488" s="290"/>
      <c r="H488" s="290"/>
      <c r="I488" s="290"/>
      <c r="J488" s="290"/>
      <c r="K488" s="290"/>
      <c r="L488" s="290"/>
      <c r="M488" s="290"/>
      <c r="N488" s="290"/>
      <c r="O488" s="290"/>
      <c r="P488" s="290"/>
      <c r="Q488" s="290"/>
      <c r="R488" s="290"/>
      <c r="S488" s="290"/>
      <c r="T488" s="290"/>
      <c r="U488" s="290"/>
      <c r="V488" s="290"/>
      <c r="W488" s="290"/>
      <c r="X488" s="290"/>
      <c r="Y488" s="290"/>
      <c r="Z488" s="290"/>
    </row>
    <row r="489" ht="12.75" customHeight="1">
      <c r="A489" s="290"/>
      <c r="B489" s="290"/>
      <c r="C489" s="290"/>
      <c r="D489" s="290"/>
      <c r="E489" s="290"/>
      <c r="F489" s="290"/>
      <c r="G489" s="290"/>
      <c r="H489" s="290"/>
      <c r="I489" s="290"/>
      <c r="J489" s="290"/>
      <c r="K489" s="290"/>
      <c r="L489" s="290"/>
      <c r="M489" s="290"/>
      <c r="N489" s="290"/>
      <c r="O489" s="290"/>
      <c r="P489" s="290"/>
      <c r="Q489" s="290"/>
      <c r="R489" s="290"/>
      <c r="S489" s="290"/>
      <c r="T489" s="290"/>
      <c r="U489" s="290"/>
      <c r="V489" s="290"/>
      <c r="W489" s="290"/>
      <c r="X489" s="290"/>
      <c r="Y489" s="290"/>
      <c r="Z489" s="290"/>
    </row>
    <row r="490" ht="12.75" customHeight="1">
      <c r="A490" s="290"/>
      <c r="B490" s="290"/>
      <c r="C490" s="290"/>
      <c r="D490" s="290"/>
      <c r="E490" s="290"/>
      <c r="F490" s="290"/>
      <c r="G490" s="290"/>
      <c r="H490" s="290"/>
      <c r="I490" s="290"/>
      <c r="J490" s="290"/>
      <c r="K490" s="290"/>
      <c r="L490" s="290"/>
      <c r="M490" s="290"/>
      <c r="N490" s="290"/>
      <c r="O490" s="290"/>
      <c r="P490" s="290"/>
      <c r="Q490" s="290"/>
      <c r="R490" s="290"/>
      <c r="S490" s="290"/>
      <c r="T490" s="290"/>
      <c r="U490" s="290"/>
      <c r="V490" s="290"/>
      <c r="W490" s="290"/>
      <c r="X490" s="290"/>
      <c r="Y490" s="290"/>
      <c r="Z490" s="290"/>
    </row>
    <row r="491" ht="12.75" customHeight="1">
      <c r="A491" s="290"/>
      <c r="B491" s="290"/>
      <c r="C491" s="290"/>
      <c r="D491" s="290"/>
      <c r="E491" s="290"/>
      <c r="F491" s="290"/>
      <c r="G491" s="290"/>
      <c r="H491" s="290"/>
      <c r="I491" s="290"/>
      <c r="J491" s="290"/>
      <c r="K491" s="290"/>
      <c r="L491" s="290"/>
      <c r="M491" s="290"/>
      <c r="N491" s="290"/>
      <c r="O491" s="290"/>
      <c r="P491" s="290"/>
      <c r="Q491" s="290"/>
      <c r="R491" s="290"/>
      <c r="S491" s="290"/>
      <c r="T491" s="290"/>
      <c r="U491" s="290"/>
      <c r="V491" s="290"/>
      <c r="W491" s="290"/>
      <c r="X491" s="290"/>
      <c r="Y491" s="290"/>
      <c r="Z491" s="290"/>
    </row>
    <row r="492" ht="12.75" customHeight="1">
      <c r="A492" s="290"/>
      <c r="B492" s="290"/>
      <c r="C492" s="290"/>
      <c r="D492" s="290"/>
      <c r="E492" s="290"/>
      <c r="F492" s="290"/>
      <c r="G492" s="290"/>
      <c r="H492" s="290"/>
      <c r="I492" s="290"/>
      <c r="J492" s="290"/>
      <c r="K492" s="290"/>
      <c r="L492" s="290"/>
      <c r="M492" s="290"/>
      <c r="N492" s="290"/>
      <c r="O492" s="290"/>
      <c r="P492" s="290"/>
      <c r="Q492" s="290"/>
      <c r="R492" s="290"/>
      <c r="S492" s="290"/>
      <c r="T492" s="290"/>
      <c r="U492" s="290"/>
      <c r="V492" s="290"/>
      <c r="W492" s="290"/>
      <c r="X492" s="290"/>
      <c r="Y492" s="290"/>
      <c r="Z492" s="290"/>
    </row>
    <row r="493" ht="12.75" customHeight="1">
      <c r="A493" s="290"/>
      <c r="B493" s="290"/>
      <c r="C493" s="290"/>
      <c r="D493" s="290"/>
      <c r="E493" s="290"/>
      <c r="F493" s="290"/>
      <c r="G493" s="290"/>
      <c r="H493" s="290"/>
      <c r="I493" s="290"/>
      <c r="J493" s="290"/>
      <c r="K493" s="290"/>
      <c r="L493" s="290"/>
      <c r="M493" s="290"/>
      <c r="N493" s="290"/>
      <c r="O493" s="290"/>
      <c r="P493" s="290"/>
      <c r="Q493" s="290"/>
      <c r="R493" s="290"/>
      <c r="S493" s="290"/>
      <c r="T493" s="290"/>
      <c r="U493" s="290"/>
      <c r="V493" s="290"/>
      <c r="W493" s="290"/>
      <c r="X493" s="290"/>
      <c r="Y493" s="290"/>
      <c r="Z493" s="290"/>
    </row>
    <row r="494" ht="12.75" customHeight="1">
      <c r="A494" s="290"/>
      <c r="B494" s="290"/>
      <c r="C494" s="290"/>
      <c r="D494" s="290"/>
      <c r="E494" s="290"/>
      <c r="F494" s="290"/>
      <c r="G494" s="290"/>
      <c r="H494" s="290"/>
      <c r="I494" s="290"/>
      <c r="J494" s="290"/>
      <c r="K494" s="290"/>
      <c r="L494" s="290"/>
      <c r="M494" s="290"/>
      <c r="N494" s="290"/>
      <c r="O494" s="290"/>
      <c r="P494" s="290"/>
      <c r="Q494" s="290"/>
      <c r="R494" s="290"/>
      <c r="S494" s="290"/>
      <c r="T494" s="290"/>
      <c r="U494" s="290"/>
      <c r="V494" s="290"/>
      <c r="W494" s="290"/>
      <c r="X494" s="290"/>
      <c r="Y494" s="290"/>
      <c r="Z494" s="290"/>
    </row>
    <row r="495" ht="12.75" customHeight="1">
      <c r="A495" s="290"/>
      <c r="B495" s="290"/>
      <c r="C495" s="290"/>
      <c r="D495" s="290"/>
      <c r="E495" s="290"/>
      <c r="F495" s="290"/>
      <c r="G495" s="290"/>
      <c r="H495" s="290"/>
      <c r="I495" s="290"/>
      <c r="J495" s="290"/>
      <c r="K495" s="290"/>
      <c r="L495" s="290"/>
      <c r="M495" s="290"/>
      <c r="N495" s="290"/>
      <c r="O495" s="290"/>
      <c r="P495" s="290"/>
      <c r="Q495" s="290"/>
      <c r="R495" s="290"/>
      <c r="S495" s="290"/>
      <c r="T495" s="290"/>
      <c r="U495" s="290"/>
      <c r="V495" s="290"/>
      <c r="W495" s="290"/>
      <c r="X495" s="290"/>
      <c r="Y495" s="290"/>
      <c r="Z495" s="290"/>
    </row>
    <row r="496" ht="12.75" customHeight="1">
      <c r="A496" s="290"/>
      <c r="B496" s="290"/>
      <c r="C496" s="290"/>
      <c r="D496" s="290"/>
      <c r="E496" s="290"/>
      <c r="F496" s="290"/>
      <c r="G496" s="290"/>
      <c r="H496" s="290"/>
      <c r="I496" s="290"/>
      <c r="J496" s="290"/>
      <c r="K496" s="290"/>
      <c r="L496" s="290"/>
      <c r="M496" s="290"/>
      <c r="N496" s="290"/>
      <c r="O496" s="290"/>
      <c r="P496" s="290"/>
      <c r="Q496" s="290"/>
      <c r="R496" s="290"/>
      <c r="S496" s="290"/>
      <c r="T496" s="290"/>
      <c r="U496" s="290"/>
      <c r="V496" s="290"/>
      <c r="W496" s="290"/>
      <c r="X496" s="290"/>
      <c r="Y496" s="290"/>
      <c r="Z496" s="290"/>
    </row>
    <row r="497" ht="12.75" customHeight="1">
      <c r="A497" s="290"/>
      <c r="B497" s="290"/>
      <c r="C497" s="290"/>
      <c r="D497" s="290"/>
      <c r="E497" s="290"/>
      <c r="F497" s="290"/>
      <c r="G497" s="290"/>
      <c r="H497" s="290"/>
      <c r="I497" s="290"/>
      <c r="J497" s="290"/>
      <c r="K497" s="290"/>
      <c r="L497" s="290"/>
      <c r="M497" s="290"/>
      <c r="N497" s="290"/>
      <c r="O497" s="290"/>
      <c r="P497" s="290"/>
      <c r="Q497" s="290"/>
      <c r="R497" s="290"/>
      <c r="S497" s="290"/>
      <c r="T497" s="290"/>
      <c r="U497" s="290"/>
      <c r="V497" s="290"/>
      <c r="W497" s="290"/>
      <c r="X497" s="290"/>
      <c r="Y497" s="290"/>
      <c r="Z497" s="290"/>
    </row>
    <row r="498" ht="12.75" customHeight="1">
      <c r="A498" s="290"/>
      <c r="B498" s="290"/>
      <c r="C498" s="290"/>
      <c r="D498" s="290"/>
      <c r="E498" s="290"/>
      <c r="F498" s="290"/>
      <c r="G498" s="290"/>
      <c r="H498" s="290"/>
      <c r="I498" s="290"/>
      <c r="J498" s="290"/>
      <c r="K498" s="290"/>
      <c r="L498" s="290"/>
      <c r="M498" s="290"/>
      <c r="N498" s="290"/>
      <c r="O498" s="290"/>
      <c r="P498" s="290"/>
      <c r="Q498" s="290"/>
      <c r="R498" s="290"/>
      <c r="S498" s="290"/>
      <c r="T498" s="290"/>
      <c r="U498" s="290"/>
      <c r="V498" s="290"/>
      <c r="W498" s="290"/>
      <c r="X498" s="290"/>
      <c r="Y498" s="290"/>
      <c r="Z498" s="290"/>
    </row>
    <row r="499" ht="12.75" customHeight="1">
      <c r="A499" s="290"/>
      <c r="B499" s="290"/>
      <c r="C499" s="290"/>
      <c r="D499" s="290"/>
      <c r="E499" s="290"/>
      <c r="F499" s="290"/>
      <c r="G499" s="290"/>
      <c r="H499" s="290"/>
      <c r="I499" s="290"/>
      <c r="J499" s="290"/>
      <c r="K499" s="290"/>
      <c r="L499" s="290"/>
      <c r="M499" s="290"/>
      <c r="N499" s="290"/>
      <c r="O499" s="290"/>
      <c r="P499" s="290"/>
      <c r="Q499" s="290"/>
      <c r="R499" s="290"/>
      <c r="S499" s="290"/>
      <c r="T499" s="290"/>
      <c r="U499" s="290"/>
      <c r="V499" s="290"/>
      <c r="W499" s="290"/>
      <c r="X499" s="290"/>
      <c r="Y499" s="290"/>
      <c r="Z499" s="290"/>
    </row>
    <row r="500" ht="12.75" customHeight="1">
      <c r="A500" s="290"/>
      <c r="B500" s="290"/>
      <c r="C500" s="290"/>
      <c r="D500" s="290"/>
      <c r="E500" s="290"/>
      <c r="F500" s="290"/>
      <c r="G500" s="290"/>
      <c r="H500" s="290"/>
      <c r="I500" s="290"/>
      <c r="J500" s="290"/>
      <c r="K500" s="290"/>
      <c r="L500" s="290"/>
      <c r="M500" s="290"/>
      <c r="N500" s="290"/>
      <c r="O500" s="290"/>
      <c r="P500" s="290"/>
      <c r="Q500" s="290"/>
      <c r="R500" s="290"/>
      <c r="S500" s="290"/>
      <c r="T500" s="290"/>
      <c r="U500" s="290"/>
      <c r="V500" s="290"/>
      <c r="W500" s="290"/>
      <c r="X500" s="290"/>
      <c r="Y500" s="290"/>
      <c r="Z500" s="290"/>
    </row>
    <row r="501" ht="12.75" customHeight="1">
      <c r="A501" s="290"/>
      <c r="B501" s="290"/>
      <c r="C501" s="290"/>
      <c r="D501" s="290"/>
      <c r="E501" s="290"/>
      <c r="F501" s="290"/>
      <c r="G501" s="290"/>
      <c r="H501" s="290"/>
      <c r="I501" s="290"/>
      <c r="J501" s="290"/>
      <c r="K501" s="290"/>
      <c r="L501" s="290"/>
      <c r="M501" s="290"/>
      <c r="N501" s="290"/>
      <c r="O501" s="290"/>
      <c r="P501" s="290"/>
      <c r="Q501" s="290"/>
      <c r="R501" s="290"/>
      <c r="S501" s="290"/>
      <c r="T501" s="290"/>
      <c r="U501" s="290"/>
      <c r="V501" s="290"/>
      <c r="W501" s="290"/>
      <c r="X501" s="290"/>
      <c r="Y501" s="290"/>
      <c r="Z501" s="290"/>
    </row>
    <row r="502" ht="12.75" customHeight="1">
      <c r="A502" s="290"/>
      <c r="B502" s="290"/>
      <c r="C502" s="290"/>
      <c r="D502" s="290"/>
      <c r="E502" s="290"/>
      <c r="F502" s="290"/>
      <c r="G502" s="290"/>
      <c r="H502" s="290"/>
      <c r="I502" s="290"/>
      <c r="J502" s="290"/>
      <c r="K502" s="290"/>
      <c r="L502" s="290"/>
      <c r="M502" s="290"/>
      <c r="N502" s="290"/>
      <c r="O502" s="290"/>
      <c r="P502" s="290"/>
      <c r="Q502" s="290"/>
      <c r="R502" s="290"/>
      <c r="S502" s="290"/>
      <c r="T502" s="290"/>
      <c r="U502" s="290"/>
      <c r="V502" s="290"/>
      <c r="W502" s="290"/>
      <c r="X502" s="290"/>
      <c r="Y502" s="290"/>
      <c r="Z502" s="290"/>
    </row>
    <row r="503" ht="12.75" customHeight="1">
      <c r="A503" s="290"/>
      <c r="B503" s="290"/>
      <c r="C503" s="290"/>
      <c r="D503" s="290"/>
      <c r="E503" s="290"/>
      <c r="F503" s="290"/>
      <c r="G503" s="290"/>
      <c r="H503" s="290"/>
      <c r="I503" s="290"/>
      <c r="J503" s="290"/>
      <c r="K503" s="290"/>
      <c r="L503" s="290"/>
      <c r="M503" s="290"/>
      <c r="N503" s="290"/>
      <c r="O503" s="290"/>
      <c r="P503" s="290"/>
      <c r="Q503" s="290"/>
      <c r="R503" s="290"/>
      <c r="S503" s="290"/>
      <c r="T503" s="290"/>
      <c r="U503" s="290"/>
      <c r="V503" s="290"/>
      <c r="W503" s="290"/>
      <c r="X503" s="290"/>
      <c r="Y503" s="290"/>
      <c r="Z503" s="290"/>
    </row>
    <row r="504" ht="12.75" customHeight="1">
      <c r="A504" s="290"/>
      <c r="B504" s="290"/>
      <c r="C504" s="290"/>
      <c r="D504" s="290"/>
      <c r="E504" s="290"/>
      <c r="F504" s="290"/>
      <c r="G504" s="290"/>
      <c r="H504" s="290"/>
      <c r="I504" s="290"/>
      <c r="J504" s="290"/>
      <c r="K504" s="290"/>
      <c r="L504" s="290"/>
      <c r="M504" s="290"/>
      <c r="N504" s="290"/>
      <c r="O504" s="290"/>
      <c r="P504" s="290"/>
      <c r="Q504" s="290"/>
      <c r="R504" s="290"/>
      <c r="S504" s="290"/>
      <c r="T504" s="290"/>
      <c r="U504" s="290"/>
      <c r="V504" s="290"/>
      <c r="W504" s="290"/>
      <c r="X504" s="290"/>
      <c r="Y504" s="290"/>
      <c r="Z504" s="290"/>
    </row>
    <row r="505" ht="12.75" customHeight="1">
      <c r="A505" s="290"/>
      <c r="B505" s="290"/>
      <c r="C505" s="290"/>
      <c r="D505" s="290"/>
      <c r="E505" s="290"/>
      <c r="F505" s="290"/>
      <c r="G505" s="290"/>
      <c r="H505" s="290"/>
      <c r="I505" s="290"/>
      <c r="J505" s="290"/>
      <c r="K505" s="290"/>
      <c r="L505" s="290"/>
      <c r="M505" s="290"/>
      <c r="N505" s="290"/>
      <c r="O505" s="290"/>
      <c r="P505" s="290"/>
      <c r="Q505" s="290"/>
      <c r="R505" s="290"/>
      <c r="S505" s="290"/>
      <c r="T505" s="290"/>
      <c r="U505" s="290"/>
      <c r="V505" s="290"/>
      <c r="W505" s="290"/>
      <c r="X505" s="290"/>
      <c r="Y505" s="290"/>
      <c r="Z505" s="290"/>
    </row>
    <row r="506" ht="12.75" customHeight="1">
      <c r="A506" s="290"/>
      <c r="B506" s="290"/>
      <c r="C506" s="290"/>
      <c r="D506" s="290"/>
      <c r="E506" s="290"/>
      <c r="F506" s="290"/>
      <c r="G506" s="290"/>
      <c r="H506" s="290"/>
      <c r="I506" s="290"/>
      <c r="J506" s="290"/>
      <c r="K506" s="290"/>
      <c r="L506" s="290"/>
      <c r="M506" s="290"/>
      <c r="N506" s="290"/>
      <c r="O506" s="290"/>
      <c r="P506" s="290"/>
      <c r="Q506" s="290"/>
      <c r="R506" s="290"/>
      <c r="S506" s="290"/>
      <c r="T506" s="290"/>
      <c r="U506" s="290"/>
      <c r="V506" s="290"/>
      <c r="W506" s="290"/>
      <c r="X506" s="290"/>
      <c r="Y506" s="290"/>
      <c r="Z506" s="290"/>
    </row>
    <row r="507" ht="12.75" customHeight="1">
      <c r="A507" s="290"/>
      <c r="B507" s="290"/>
      <c r="C507" s="290"/>
      <c r="D507" s="290"/>
      <c r="E507" s="290"/>
      <c r="F507" s="290"/>
      <c r="G507" s="290"/>
      <c r="H507" s="290"/>
      <c r="I507" s="290"/>
      <c r="J507" s="290"/>
      <c r="K507" s="290"/>
      <c r="L507" s="290"/>
      <c r="M507" s="290"/>
      <c r="N507" s="290"/>
      <c r="O507" s="290"/>
      <c r="P507" s="290"/>
      <c r="Q507" s="290"/>
      <c r="R507" s="290"/>
      <c r="S507" s="290"/>
      <c r="T507" s="290"/>
      <c r="U507" s="290"/>
      <c r="V507" s="290"/>
      <c r="W507" s="290"/>
      <c r="X507" s="290"/>
      <c r="Y507" s="290"/>
      <c r="Z507" s="290"/>
    </row>
    <row r="508" ht="12.75" customHeight="1">
      <c r="A508" s="290"/>
      <c r="B508" s="290"/>
      <c r="C508" s="290"/>
      <c r="D508" s="290"/>
      <c r="E508" s="290"/>
      <c r="F508" s="290"/>
      <c r="G508" s="290"/>
      <c r="H508" s="290"/>
      <c r="I508" s="290"/>
      <c r="J508" s="290"/>
      <c r="K508" s="290"/>
      <c r="L508" s="290"/>
      <c r="M508" s="290"/>
      <c r="N508" s="290"/>
      <c r="O508" s="290"/>
      <c r="P508" s="290"/>
      <c r="Q508" s="290"/>
      <c r="R508" s="290"/>
      <c r="S508" s="290"/>
      <c r="T508" s="290"/>
      <c r="U508" s="290"/>
      <c r="V508" s="290"/>
      <c r="W508" s="290"/>
      <c r="X508" s="290"/>
      <c r="Y508" s="290"/>
      <c r="Z508" s="290"/>
    </row>
    <row r="509" ht="12.75" customHeight="1">
      <c r="A509" s="290"/>
      <c r="B509" s="290"/>
      <c r="C509" s="290"/>
      <c r="D509" s="290"/>
      <c r="E509" s="290"/>
      <c r="F509" s="290"/>
      <c r="G509" s="290"/>
      <c r="H509" s="290"/>
      <c r="I509" s="290"/>
      <c r="J509" s="290"/>
      <c r="K509" s="290"/>
      <c r="L509" s="290"/>
      <c r="M509" s="290"/>
      <c r="N509" s="290"/>
      <c r="O509" s="290"/>
      <c r="P509" s="290"/>
      <c r="Q509" s="290"/>
      <c r="R509" s="290"/>
      <c r="S509" s="290"/>
      <c r="T509" s="290"/>
      <c r="U509" s="290"/>
      <c r="V509" s="290"/>
      <c r="W509" s="290"/>
      <c r="X509" s="290"/>
      <c r="Y509" s="290"/>
      <c r="Z509" s="290"/>
    </row>
    <row r="510" ht="12.75" customHeight="1">
      <c r="A510" s="290"/>
      <c r="B510" s="290"/>
      <c r="C510" s="290"/>
      <c r="D510" s="290"/>
      <c r="E510" s="290"/>
      <c r="F510" s="290"/>
      <c r="G510" s="290"/>
      <c r="H510" s="290"/>
      <c r="I510" s="290"/>
      <c r="J510" s="290"/>
      <c r="K510" s="290"/>
      <c r="L510" s="290"/>
      <c r="M510" s="290"/>
      <c r="N510" s="290"/>
      <c r="O510" s="290"/>
      <c r="P510" s="290"/>
      <c r="Q510" s="290"/>
      <c r="R510" s="290"/>
      <c r="S510" s="290"/>
      <c r="T510" s="290"/>
      <c r="U510" s="290"/>
      <c r="V510" s="290"/>
      <c r="W510" s="290"/>
      <c r="X510" s="290"/>
      <c r="Y510" s="290"/>
      <c r="Z510" s="290"/>
    </row>
    <row r="511" ht="12.75" customHeight="1">
      <c r="A511" s="290"/>
      <c r="B511" s="290"/>
      <c r="C511" s="290"/>
      <c r="D511" s="290"/>
      <c r="E511" s="290"/>
      <c r="F511" s="290"/>
      <c r="G511" s="290"/>
      <c r="H511" s="290"/>
      <c r="I511" s="290"/>
      <c r="J511" s="290"/>
      <c r="K511" s="290"/>
      <c r="L511" s="290"/>
      <c r="M511" s="290"/>
      <c r="N511" s="290"/>
      <c r="O511" s="290"/>
      <c r="P511" s="290"/>
      <c r="Q511" s="290"/>
      <c r="R511" s="290"/>
      <c r="S511" s="290"/>
      <c r="T511" s="290"/>
      <c r="U511" s="290"/>
      <c r="V511" s="290"/>
      <c r="W511" s="290"/>
      <c r="X511" s="290"/>
      <c r="Y511" s="290"/>
      <c r="Z511" s="290"/>
    </row>
    <row r="512" ht="12.75" customHeight="1">
      <c r="A512" s="290"/>
      <c r="B512" s="290"/>
      <c r="C512" s="290"/>
      <c r="D512" s="290"/>
      <c r="E512" s="290"/>
      <c r="F512" s="290"/>
      <c r="G512" s="290"/>
      <c r="H512" s="290"/>
      <c r="I512" s="290"/>
      <c r="J512" s="290"/>
      <c r="K512" s="290"/>
      <c r="L512" s="290"/>
      <c r="M512" s="290"/>
      <c r="N512" s="290"/>
      <c r="O512" s="290"/>
      <c r="P512" s="290"/>
      <c r="Q512" s="290"/>
      <c r="R512" s="290"/>
      <c r="S512" s="290"/>
      <c r="T512" s="290"/>
      <c r="U512" s="290"/>
      <c r="V512" s="290"/>
      <c r="W512" s="290"/>
      <c r="X512" s="290"/>
      <c r="Y512" s="290"/>
      <c r="Z512" s="290"/>
    </row>
    <row r="513" ht="12.75" customHeight="1">
      <c r="A513" s="290"/>
      <c r="B513" s="290"/>
      <c r="C513" s="290"/>
      <c r="D513" s="290"/>
      <c r="E513" s="290"/>
      <c r="F513" s="290"/>
      <c r="G513" s="290"/>
      <c r="H513" s="290"/>
      <c r="I513" s="290"/>
      <c r="J513" s="290"/>
      <c r="K513" s="290"/>
      <c r="L513" s="290"/>
      <c r="M513" s="290"/>
      <c r="N513" s="290"/>
      <c r="O513" s="290"/>
      <c r="P513" s="290"/>
      <c r="Q513" s="290"/>
      <c r="R513" s="290"/>
      <c r="S513" s="290"/>
      <c r="T513" s="290"/>
      <c r="U513" s="290"/>
      <c r="V513" s="290"/>
      <c r="W513" s="290"/>
      <c r="X513" s="290"/>
      <c r="Y513" s="290"/>
      <c r="Z513" s="290"/>
    </row>
    <row r="514" ht="12.75" customHeight="1">
      <c r="A514" s="290"/>
      <c r="B514" s="290"/>
      <c r="C514" s="290"/>
      <c r="D514" s="290"/>
      <c r="E514" s="290"/>
      <c r="F514" s="290"/>
      <c r="G514" s="290"/>
      <c r="H514" s="290"/>
      <c r="I514" s="290"/>
      <c r="J514" s="290"/>
      <c r="K514" s="290"/>
      <c r="L514" s="290"/>
      <c r="M514" s="290"/>
      <c r="N514" s="290"/>
      <c r="O514" s="290"/>
      <c r="P514" s="290"/>
      <c r="Q514" s="290"/>
      <c r="R514" s="290"/>
      <c r="S514" s="290"/>
      <c r="T514" s="290"/>
      <c r="U514" s="290"/>
      <c r="V514" s="290"/>
      <c r="W514" s="290"/>
      <c r="X514" s="290"/>
      <c r="Y514" s="290"/>
      <c r="Z514" s="290"/>
    </row>
    <row r="515" ht="12.75" customHeight="1">
      <c r="A515" s="290"/>
      <c r="B515" s="290"/>
      <c r="C515" s="290"/>
      <c r="D515" s="290"/>
      <c r="E515" s="290"/>
      <c r="F515" s="290"/>
      <c r="G515" s="290"/>
      <c r="H515" s="290"/>
      <c r="I515" s="290"/>
      <c r="J515" s="290"/>
      <c r="K515" s="290"/>
      <c r="L515" s="290"/>
      <c r="M515" s="290"/>
      <c r="N515" s="290"/>
      <c r="O515" s="290"/>
      <c r="P515" s="290"/>
      <c r="Q515" s="290"/>
      <c r="R515" s="290"/>
      <c r="S515" s="290"/>
      <c r="T515" s="290"/>
      <c r="U515" s="290"/>
      <c r="V515" s="290"/>
      <c r="W515" s="290"/>
      <c r="X515" s="290"/>
      <c r="Y515" s="290"/>
      <c r="Z515" s="290"/>
    </row>
    <row r="516" ht="12.75" customHeight="1">
      <c r="A516" s="290"/>
      <c r="B516" s="290"/>
      <c r="C516" s="290"/>
      <c r="D516" s="290"/>
      <c r="E516" s="290"/>
      <c r="F516" s="290"/>
      <c r="G516" s="290"/>
      <c r="H516" s="290"/>
      <c r="I516" s="290"/>
      <c r="J516" s="290"/>
      <c r="K516" s="290"/>
      <c r="L516" s="290"/>
      <c r="M516" s="290"/>
      <c r="N516" s="290"/>
      <c r="O516" s="290"/>
      <c r="P516" s="290"/>
      <c r="Q516" s="290"/>
      <c r="R516" s="290"/>
      <c r="S516" s="290"/>
      <c r="T516" s="290"/>
      <c r="U516" s="290"/>
      <c r="V516" s="290"/>
      <c r="W516" s="290"/>
      <c r="X516" s="290"/>
      <c r="Y516" s="290"/>
      <c r="Z516" s="290"/>
    </row>
    <row r="517" ht="12.75" customHeight="1">
      <c r="A517" s="290"/>
      <c r="B517" s="290"/>
      <c r="C517" s="290"/>
      <c r="D517" s="290"/>
      <c r="E517" s="290"/>
      <c r="F517" s="290"/>
      <c r="G517" s="290"/>
      <c r="H517" s="290"/>
      <c r="I517" s="290"/>
      <c r="J517" s="290"/>
      <c r="K517" s="290"/>
      <c r="L517" s="290"/>
      <c r="M517" s="290"/>
      <c r="N517" s="290"/>
      <c r="O517" s="290"/>
      <c r="P517" s="290"/>
      <c r="Q517" s="290"/>
      <c r="R517" s="290"/>
      <c r="S517" s="290"/>
      <c r="T517" s="290"/>
      <c r="U517" s="290"/>
      <c r="V517" s="290"/>
      <c r="W517" s="290"/>
      <c r="X517" s="290"/>
      <c r="Y517" s="290"/>
      <c r="Z517" s="290"/>
    </row>
    <row r="518" ht="12.75" customHeight="1">
      <c r="A518" s="290"/>
      <c r="B518" s="290"/>
      <c r="C518" s="290"/>
      <c r="D518" s="290"/>
      <c r="E518" s="290"/>
      <c r="F518" s="290"/>
      <c r="G518" s="290"/>
      <c r="H518" s="290"/>
      <c r="I518" s="290"/>
      <c r="J518" s="290"/>
      <c r="K518" s="290"/>
      <c r="L518" s="290"/>
      <c r="M518" s="290"/>
      <c r="N518" s="290"/>
      <c r="O518" s="290"/>
      <c r="P518" s="290"/>
      <c r="Q518" s="290"/>
      <c r="R518" s="290"/>
      <c r="S518" s="290"/>
      <c r="T518" s="290"/>
      <c r="U518" s="290"/>
      <c r="V518" s="290"/>
      <c r="W518" s="290"/>
      <c r="X518" s="290"/>
      <c r="Y518" s="290"/>
      <c r="Z518" s="290"/>
    </row>
    <row r="519" ht="12.75" customHeight="1">
      <c r="A519" s="290"/>
      <c r="B519" s="290"/>
      <c r="C519" s="290"/>
      <c r="D519" s="290"/>
      <c r="E519" s="290"/>
      <c r="F519" s="290"/>
      <c r="G519" s="290"/>
      <c r="H519" s="290"/>
      <c r="I519" s="290"/>
      <c r="J519" s="290"/>
      <c r="K519" s="290"/>
      <c r="L519" s="290"/>
      <c r="M519" s="290"/>
      <c r="N519" s="290"/>
      <c r="O519" s="290"/>
      <c r="P519" s="290"/>
      <c r="Q519" s="290"/>
      <c r="R519" s="290"/>
      <c r="S519" s="290"/>
      <c r="T519" s="290"/>
      <c r="U519" s="290"/>
      <c r="V519" s="290"/>
      <c r="W519" s="290"/>
      <c r="X519" s="290"/>
      <c r="Y519" s="290"/>
      <c r="Z519" s="290"/>
    </row>
    <row r="520" ht="12.75" customHeight="1">
      <c r="A520" s="290"/>
      <c r="B520" s="290"/>
      <c r="C520" s="290"/>
      <c r="D520" s="290"/>
      <c r="E520" s="290"/>
      <c r="F520" s="290"/>
      <c r="G520" s="290"/>
      <c r="H520" s="290"/>
      <c r="I520" s="290"/>
      <c r="J520" s="290"/>
      <c r="K520" s="290"/>
      <c r="L520" s="290"/>
      <c r="M520" s="290"/>
      <c r="N520" s="290"/>
      <c r="O520" s="290"/>
      <c r="P520" s="290"/>
      <c r="Q520" s="290"/>
      <c r="R520" s="290"/>
      <c r="S520" s="290"/>
      <c r="T520" s="290"/>
      <c r="U520" s="290"/>
      <c r="V520" s="290"/>
      <c r="W520" s="290"/>
      <c r="X520" s="290"/>
      <c r="Y520" s="290"/>
      <c r="Z520" s="290"/>
    </row>
    <row r="521" ht="12.75" customHeight="1">
      <c r="A521" s="290"/>
      <c r="B521" s="290"/>
      <c r="C521" s="290"/>
      <c r="D521" s="290"/>
      <c r="E521" s="290"/>
      <c r="F521" s="290"/>
      <c r="G521" s="290"/>
      <c r="H521" s="290"/>
      <c r="I521" s="290"/>
      <c r="J521" s="290"/>
      <c r="K521" s="290"/>
      <c r="L521" s="290"/>
      <c r="M521" s="290"/>
      <c r="N521" s="290"/>
      <c r="O521" s="290"/>
      <c r="P521" s="290"/>
      <c r="Q521" s="290"/>
      <c r="R521" s="290"/>
      <c r="S521" s="290"/>
      <c r="T521" s="290"/>
      <c r="U521" s="290"/>
      <c r="V521" s="290"/>
      <c r="W521" s="290"/>
      <c r="X521" s="290"/>
      <c r="Y521" s="290"/>
      <c r="Z521" s="290"/>
    </row>
    <row r="522" ht="12.75" customHeight="1">
      <c r="A522" s="290"/>
      <c r="B522" s="290"/>
      <c r="C522" s="290"/>
      <c r="D522" s="290"/>
      <c r="E522" s="290"/>
      <c r="F522" s="290"/>
      <c r="G522" s="290"/>
      <c r="H522" s="290"/>
      <c r="I522" s="290"/>
      <c r="J522" s="290"/>
      <c r="K522" s="290"/>
      <c r="L522" s="290"/>
      <c r="M522" s="290"/>
      <c r="N522" s="290"/>
      <c r="O522" s="290"/>
      <c r="P522" s="290"/>
      <c r="Q522" s="290"/>
      <c r="R522" s="290"/>
      <c r="S522" s="290"/>
      <c r="T522" s="290"/>
      <c r="U522" s="290"/>
      <c r="V522" s="290"/>
      <c r="W522" s="290"/>
      <c r="X522" s="290"/>
      <c r="Y522" s="290"/>
      <c r="Z522" s="290"/>
    </row>
    <row r="523" ht="12.75" customHeight="1">
      <c r="A523" s="290"/>
      <c r="B523" s="290"/>
      <c r="C523" s="290"/>
      <c r="D523" s="290"/>
      <c r="E523" s="290"/>
      <c r="F523" s="290"/>
      <c r="G523" s="290"/>
      <c r="H523" s="290"/>
      <c r="I523" s="290"/>
      <c r="J523" s="290"/>
      <c r="K523" s="290"/>
      <c r="L523" s="290"/>
      <c r="M523" s="290"/>
      <c r="N523" s="290"/>
      <c r="O523" s="290"/>
      <c r="P523" s="290"/>
      <c r="Q523" s="290"/>
      <c r="R523" s="290"/>
      <c r="S523" s="290"/>
      <c r="T523" s="290"/>
      <c r="U523" s="290"/>
      <c r="V523" s="290"/>
      <c r="W523" s="290"/>
      <c r="X523" s="290"/>
      <c r="Y523" s="290"/>
      <c r="Z523" s="290"/>
    </row>
    <row r="524" ht="12.75" customHeight="1">
      <c r="A524" s="290"/>
      <c r="B524" s="290"/>
      <c r="C524" s="290"/>
      <c r="D524" s="290"/>
      <c r="E524" s="290"/>
      <c r="F524" s="290"/>
      <c r="G524" s="290"/>
      <c r="H524" s="290"/>
      <c r="I524" s="290"/>
      <c r="J524" s="290"/>
      <c r="K524" s="290"/>
      <c r="L524" s="290"/>
      <c r="M524" s="290"/>
      <c r="N524" s="290"/>
      <c r="O524" s="290"/>
      <c r="P524" s="290"/>
      <c r="Q524" s="290"/>
      <c r="R524" s="290"/>
      <c r="S524" s="290"/>
      <c r="T524" s="290"/>
      <c r="U524" s="290"/>
      <c r="V524" s="290"/>
      <c r="W524" s="290"/>
      <c r="X524" s="290"/>
      <c r="Y524" s="290"/>
      <c r="Z524" s="290"/>
    </row>
    <row r="525" ht="12.75" customHeight="1">
      <c r="A525" s="290"/>
      <c r="B525" s="290"/>
      <c r="C525" s="290"/>
      <c r="D525" s="290"/>
      <c r="E525" s="290"/>
      <c r="F525" s="290"/>
      <c r="G525" s="290"/>
      <c r="H525" s="290"/>
      <c r="I525" s="290"/>
      <c r="J525" s="290"/>
      <c r="K525" s="290"/>
      <c r="L525" s="290"/>
      <c r="M525" s="290"/>
      <c r="N525" s="290"/>
      <c r="O525" s="290"/>
      <c r="P525" s="290"/>
      <c r="Q525" s="290"/>
      <c r="R525" s="290"/>
      <c r="S525" s="290"/>
      <c r="T525" s="290"/>
      <c r="U525" s="290"/>
      <c r="V525" s="290"/>
      <c r="W525" s="290"/>
      <c r="X525" s="290"/>
      <c r="Y525" s="290"/>
      <c r="Z525" s="290"/>
    </row>
    <row r="526" ht="12.75" customHeight="1">
      <c r="A526" s="290"/>
      <c r="B526" s="290"/>
      <c r="C526" s="290"/>
      <c r="D526" s="290"/>
      <c r="E526" s="290"/>
      <c r="F526" s="290"/>
      <c r="G526" s="290"/>
      <c r="H526" s="290"/>
      <c r="I526" s="290"/>
      <c r="J526" s="290"/>
      <c r="K526" s="290"/>
      <c r="L526" s="290"/>
      <c r="M526" s="290"/>
      <c r="N526" s="290"/>
      <c r="O526" s="290"/>
      <c r="P526" s="290"/>
      <c r="Q526" s="290"/>
      <c r="R526" s="290"/>
      <c r="S526" s="290"/>
      <c r="T526" s="290"/>
      <c r="U526" s="290"/>
      <c r="V526" s="290"/>
      <c r="W526" s="290"/>
      <c r="X526" s="290"/>
      <c r="Y526" s="290"/>
      <c r="Z526" s="290"/>
    </row>
    <row r="527" ht="12.75" customHeight="1">
      <c r="A527" s="290"/>
      <c r="B527" s="290"/>
      <c r="C527" s="290"/>
      <c r="D527" s="290"/>
      <c r="E527" s="290"/>
      <c r="F527" s="290"/>
      <c r="G527" s="290"/>
      <c r="H527" s="290"/>
      <c r="I527" s="290"/>
      <c r="J527" s="290"/>
      <c r="K527" s="290"/>
      <c r="L527" s="290"/>
      <c r="M527" s="290"/>
      <c r="N527" s="290"/>
      <c r="O527" s="290"/>
      <c r="P527" s="290"/>
      <c r="Q527" s="290"/>
      <c r="R527" s="290"/>
      <c r="S527" s="290"/>
      <c r="T527" s="290"/>
      <c r="U527" s="290"/>
      <c r="V527" s="290"/>
      <c r="W527" s="290"/>
      <c r="X527" s="290"/>
      <c r="Y527" s="290"/>
      <c r="Z527" s="290"/>
    </row>
    <row r="528" ht="12.75" customHeight="1">
      <c r="A528" s="290"/>
      <c r="B528" s="290"/>
      <c r="C528" s="290"/>
      <c r="D528" s="290"/>
      <c r="E528" s="290"/>
      <c r="F528" s="290"/>
      <c r="G528" s="290"/>
      <c r="H528" s="290"/>
      <c r="I528" s="290"/>
      <c r="J528" s="290"/>
      <c r="K528" s="290"/>
      <c r="L528" s="290"/>
      <c r="M528" s="290"/>
      <c r="N528" s="290"/>
      <c r="O528" s="290"/>
      <c r="P528" s="290"/>
      <c r="Q528" s="290"/>
      <c r="R528" s="290"/>
      <c r="S528" s="290"/>
      <c r="T528" s="290"/>
      <c r="U528" s="290"/>
      <c r="V528" s="290"/>
      <c r="W528" s="290"/>
      <c r="X528" s="290"/>
      <c r="Y528" s="290"/>
      <c r="Z528" s="290"/>
    </row>
    <row r="529" ht="12.75" customHeight="1">
      <c r="A529" s="290"/>
      <c r="B529" s="290"/>
      <c r="C529" s="290"/>
      <c r="D529" s="290"/>
      <c r="E529" s="290"/>
      <c r="F529" s="290"/>
      <c r="G529" s="290"/>
      <c r="H529" s="290"/>
      <c r="I529" s="290"/>
      <c r="J529" s="290"/>
      <c r="K529" s="290"/>
      <c r="L529" s="290"/>
      <c r="M529" s="290"/>
      <c r="N529" s="290"/>
      <c r="O529" s="290"/>
      <c r="P529" s="290"/>
      <c r="Q529" s="290"/>
      <c r="R529" s="290"/>
      <c r="S529" s="290"/>
      <c r="T529" s="290"/>
      <c r="U529" s="290"/>
      <c r="V529" s="290"/>
      <c r="W529" s="290"/>
      <c r="X529" s="290"/>
      <c r="Y529" s="290"/>
      <c r="Z529" s="290"/>
    </row>
    <row r="530" ht="12.75" customHeight="1">
      <c r="A530" s="290"/>
      <c r="B530" s="290"/>
      <c r="C530" s="290"/>
      <c r="D530" s="290"/>
      <c r="E530" s="290"/>
      <c r="F530" s="290"/>
      <c r="G530" s="290"/>
      <c r="H530" s="290"/>
      <c r="I530" s="290"/>
      <c r="J530" s="290"/>
      <c r="K530" s="290"/>
      <c r="L530" s="290"/>
      <c r="M530" s="290"/>
      <c r="N530" s="290"/>
      <c r="O530" s="290"/>
      <c r="P530" s="290"/>
      <c r="Q530" s="290"/>
      <c r="R530" s="290"/>
      <c r="S530" s="290"/>
      <c r="T530" s="290"/>
      <c r="U530" s="290"/>
      <c r="V530" s="290"/>
      <c r="W530" s="290"/>
      <c r="X530" s="290"/>
      <c r="Y530" s="290"/>
      <c r="Z530" s="290"/>
    </row>
    <row r="531" ht="12.75" customHeight="1">
      <c r="A531" s="290"/>
      <c r="B531" s="290"/>
      <c r="C531" s="290"/>
      <c r="D531" s="290"/>
      <c r="E531" s="290"/>
      <c r="F531" s="290"/>
      <c r="G531" s="290"/>
      <c r="H531" s="290"/>
      <c r="I531" s="290"/>
      <c r="J531" s="290"/>
      <c r="K531" s="290"/>
      <c r="L531" s="290"/>
      <c r="M531" s="290"/>
      <c r="N531" s="290"/>
      <c r="O531" s="290"/>
      <c r="P531" s="290"/>
      <c r="Q531" s="290"/>
      <c r="R531" s="290"/>
      <c r="S531" s="290"/>
      <c r="T531" s="290"/>
      <c r="U531" s="290"/>
      <c r="V531" s="290"/>
      <c r="W531" s="290"/>
      <c r="X531" s="290"/>
      <c r="Y531" s="290"/>
      <c r="Z531" s="290"/>
    </row>
    <row r="532" ht="12.75" customHeight="1">
      <c r="A532" s="290"/>
      <c r="B532" s="290"/>
      <c r="C532" s="290"/>
      <c r="D532" s="290"/>
      <c r="E532" s="290"/>
      <c r="F532" s="290"/>
      <c r="G532" s="290"/>
      <c r="H532" s="290"/>
      <c r="I532" s="290"/>
      <c r="J532" s="290"/>
      <c r="K532" s="290"/>
      <c r="L532" s="290"/>
      <c r="M532" s="290"/>
      <c r="N532" s="290"/>
      <c r="O532" s="290"/>
      <c r="P532" s="290"/>
      <c r="Q532" s="290"/>
      <c r="R532" s="290"/>
      <c r="S532" s="290"/>
      <c r="T532" s="290"/>
      <c r="U532" s="290"/>
      <c r="V532" s="290"/>
      <c r="W532" s="290"/>
      <c r="X532" s="290"/>
      <c r="Y532" s="290"/>
      <c r="Z532" s="290"/>
    </row>
    <row r="533" ht="12.75" customHeight="1">
      <c r="A533" s="290"/>
      <c r="B533" s="290"/>
      <c r="C533" s="290"/>
      <c r="D533" s="290"/>
      <c r="E533" s="290"/>
      <c r="F533" s="290"/>
      <c r="G533" s="290"/>
      <c r="H533" s="290"/>
      <c r="I533" s="290"/>
      <c r="J533" s="290"/>
      <c r="K533" s="290"/>
      <c r="L533" s="290"/>
      <c r="M533" s="290"/>
      <c r="N533" s="290"/>
      <c r="O533" s="290"/>
      <c r="P533" s="290"/>
      <c r="Q533" s="290"/>
      <c r="R533" s="290"/>
      <c r="S533" s="290"/>
      <c r="T533" s="290"/>
      <c r="U533" s="290"/>
      <c r="V533" s="290"/>
      <c r="W533" s="290"/>
      <c r="X533" s="290"/>
      <c r="Y533" s="290"/>
      <c r="Z533" s="290"/>
    </row>
    <row r="534" ht="12.75" customHeight="1">
      <c r="A534" s="290"/>
      <c r="B534" s="290"/>
      <c r="C534" s="290"/>
      <c r="D534" s="290"/>
      <c r="E534" s="290"/>
      <c r="F534" s="290"/>
      <c r="G534" s="290"/>
      <c r="H534" s="290"/>
      <c r="I534" s="290"/>
      <c r="J534" s="290"/>
      <c r="K534" s="290"/>
      <c r="L534" s="290"/>
      <c r="M534" s="290"/>
      <c r="N534" s="290"/>
      <c r="O534" s="290"/>
      <c r="P534" s="290"/>
      <c r="Q534" s="290"/>
      <c r="R534" s="290"/>
      <c r="S534" s="290"/>
      <c r="T534" s="290"/>
      <c r="U534" s="290"/>
      <c r="V534" s="290"/>
      <c r="W534" s="290"/>
      <c r="X534" s="290"/>
      <c r="Y534" s="290"/>
      <c r="Z534" s="290"/>
    </row>
    <row r="535" ht="12.75" customHeight="1">
      <c r="A535" s="290"/>
      <c r="B535" s="290"/>
      <c r="C535" s="290"/>
      <c r="D535" s="290"/>
      <c r="E535" s="290"/>
      <c r="F535" s="290"/>
      <c r="G535" s="290"/>
      <c r="H535" s="290"/>
      <c r="I535" s="290"/>
      <c r="J535" s="290"/>
      <c r="K535" s="290"/>
      <c r="L535" s="290"/>
      <c r="M535" s="290"/>
      <c r="N535" s="290"/>
      <c r="O535" s="290"/>
      <c r="P535" s="290"/>
      <c r="Q535" s="290"/>
      <c r="R535" s="290"/>
      <c r="S535" s="290"/>
      <c r="T535" s="290"/>
      <c r="U535" s="290"/>
      <c r="V535" s="290"/>
      <c r="W535" s="290"/>
      <c r="X535" s="290"/>
      <c r="Y535" s="290"/>
      <c r="Z535" s="290"/>
    </row>
    <row r="536" ht="12.75" customHeight="1">
      <c r="A536" s="290"/>
      <c r="B536" s="290"/>
      <c r="C536" s="290"/>
      <c r="D536" s="290"/>
      <c r="E536" s="290"/>
      <c r="F536" s="290"/>
      <c r="G536" s="290"/>
      <c r="H536" s="290"/>
      <c r="I536" s="290"/>
      <c r="J536" s="290"/>
      <c r="K536" s="290"/>
      <c r="L536" s="290"/>
      <c r="M536" s="290"/>
      <c r="N536" s="290"/>
      <c r="O536" s="290"/>
      <c r="P536" s="290"/>
      <c r="Q536" s="290"/>
      <c r="R536" s="290"/>
      <c r="S536" s="290"/>
      <c r="T536" s="290"/>
      <c r="U536" s="290"/>
      <c r="V536" s="290"/>
      <c r="W536" s="290"/>
      <c r="X536" s="290"/>
      <c r="Y536" s="290"/>
      <c r="Z536" s="290"/>
    </row>
    <row r="537" ht="12.75" customHeight="1">
      <c r="A537" s="290"/>
      <c r="B537" s="290"/>
      <c r="C537" s="290"/>
      <c r="D537" s="290"/>
      <c r="E537" s="290"/>
      <c r="F537" s="290"/>
      <c r="G537" s="290"/>
      <c r="H537" s="290"/>
      <c r="I537" s="290"/>
      <c r="J537" s="290"/>
      <c r="K537" s="290"/>
      <c r="L537" s="290"/>
      <c r="M537" s="290"/>
      <c r="N537" s="290"/>
      <c r="O537" s="290"/>
      <c r="P537" s="290"/>
      <c r="Q537" s="290"/>
      <c r="R537" s="290"/>
      <c r="S537" s="290"/>
      <c r="T537" s="290"/>
      <c r="U537" s="290"/>
      <c r="V537" s="290"/>
      <c r="W537" s="290"/>
      <c r="X537" s="290"/>
      <c r="Y537" s="290"/>
      <c r="Z537" s="290"/>
    </row>
    <row r="538" ht="12.75" customHeight="1">
      <c r="A538" s="290"/>
      <c r="B538" s="290"/>
      <c r="C538" s="290"/>
      <c r="D538" s="290"/>
      <c r="E538" s="290"/>
      <c r="F538" s="290"/>
      <c r="G538" s="290"/>
      <c r="H538" s="290"/>
      <c r="I538" s="290"/>
      <c r="J538" s="290"/>
      <c r="K538" s="290"/>
      <c r="L538" s="290"/>
      <c r="M538" s="290"/>
      <c r="N538" s="290"/>
      <c r="O538" s="290"/>
      <c r="P538" s="290"/>
      <c r="Q538" s="290"/>
      <c r="R538" s="290"/>
      <c r="S538" s="290"/>
      <c r="T538" s="290"/>
      <c r="U538" s="290"/>
      <c r="V538" s="290"/>
      <c r="W538" s="290"/>
      <c r="X538" s="290"/>
      <c r="Y538" s="290"/>
      <c r="Z538" s="290"/>
    </row>
    <row r="539" ht="12.75" customHeight="1">
      <c r="A539" s="290"/>
      <c r="B539" s="290"/>
      <c r="C539" s="290"/>
      <c r="D539" s="290"/>
      <c r="E539" s="290"/>
      <c r="F539" s="290"/>
      <c r="G539" s="290"/>
      <c r="H539" s="290"/>
      <c r="I539" s="290"/>
      <c r="J539" s="290"/>
      <c r="K539" s="290"/>
      <c r="L539" s="290"/>
      <c r="M539" s="290"/>
      <c r="N539" s="290"/>
      <c r="O539" s="290"/>
      <c r="P539" s="290"/>
      <c r="Q539" s="290"/>
      <c r="R539" s="290"/>
      <c r="S539" s="290"/>
      <c r="T539" s="290"/>
      <c r="U539" s="290"/>
      <c r="V539" s="290"/>
      <c r="W539" s="290"/>
      <c r="X539" s="290"/>
      <c r="Y539" s="290"/>
      <c r="Z539" s="290"/>
    </row>
    <row r="540" ht="12.75" customHeight="1">
      <c r="A540" s="290"/>
      <c r="B540" s="290"/>
      <c r="C540" s="290"/>
      <c r="D540" s="290"/>
      <c r="E540" s="290"/>
      <c r="F540" s="290"/>
      <c r="G540" s="290"/>
      <c r="H540" s="290"/>
      <c r="I540" s="290"/>
      <c r="J540" s="290"/>
      <c r="K540" s="290"/>
      <c r="L540" s="290"/>
      <c r="M540" s="290"/>
      <c r="N540" s="290"/>
      <c r="O540" s="290"/>
      <c r="P540" s="290"/>
      <c r="Q540" s="290"/>
      <c r="R540" s="290"/>
      <c r="S540" s="290"/>
      <c r="T540" s="290"/>
      <c r="U540" s="290"/>
      <c r="V540" s="290"/>
      <c r="W540" s="290"/>
      <c r="X540" s="290"/>
      <c r="Y540" s="290"/>
      <c r="Z540" s="290"/>
    </row>
    <row r="541" ht="12.75" customHeight="1">
      <c r="A541" s="290"/>
      <c r="B541" s="290"/>
      <c r="C541" s="290"/>
      <c r="D541" s="290"/>
      <c r="E541" s="290"/>
      <c r="F541" s="290"/>
      <c r="G541" s="290"/>
      <c r="H541" s="290"/>
      <c r="I541" s="290"/>
      <c r="J541" s="290"/>
      <c r="K541" s="290"/>
      <c r="L541" s="290"/>
      <c r="M541" s="290"/>
      <c r="N541" s="290"/>
      <c r="O541" s="290"/>
      <c r="P541" s="290"/>
      <c r="Q541" s="290"/>
      <c r="R541" s="290"/>
      <c r="S541" s="290"/>
      <c r="T541" s="290"/>
      <c r="U541" s="290"/>
      <c r="V541" s="290"/>
      <c r="W541" s="290"/>
      <c r="X541" s="290"/>
      <c r="Y541" s="290"/>
      <c r="Z541" s="290"/>
    </row>
    <row r="542" ht="12.75" customHeight="1">
      <c r="A542" s="290"/>
      <c r="B542" s="290"/>
      <c r="C542" s="290"/>
      <c r="D542" s="290"/>
      <c r="E542" s="290"/>
      <c r="F542" s="290"/>
      <c r="G542" s="290"/>
      <c r="H542" s="290"/>
      <c r="I542" s="290"/>
      <c r="J542" s="290"/>
      <c r="K542" s="290"/>
      <c r="L542" s="290"/>
      <c r="M542" s="290"/>
      <c r="N542" s="290"/>
      <c r="O542" s="290"/>
      <c r="P542" s="290"/>
      <c r="Q542" s="290"/>
      <c r="R542" s="290"/>
      <c r="S542" s="290"/>
      <c r="T542" s="290"/>
      <c r="U542" s="290"/>
      <c r="V542" s="290"/>
      <c r="W542" s="290"/>
      <c r="X542" s="290"/>
      <c r="Y542" s="290"/>
      <c r="Z542" s="290"/>
    </row>
    <row r="543" ht="12.75" customHeight="1">
      <c r="A543" s="290"/>
      <c r="B543" s="290"/>
      <c r="C543" s="290"/>
      <c r="D543" s="290"/>
      <c r="E543" s="290"/>
      <c r="F543" s="290"/>
      <c r="G543" s="290"/>
      <c r="H543" s="290"/>
      <c r="I543" s="290"/>
      <c r="J543" s="290"/>
      <c r="K543" s="290"/>
      <c r="L543" s="290"/>
      <c r="M543" s="290"/>
      <c r="N543" s="290"/>
      <c r="O543" s="290"/>
      <c r="P543" s="290"/>
      <c r="Q543" s="290"/>
      <c r="R543" s="290"/>
      <c r="S543" s="290"/>
      <c r="T543" s="290"/>
      <c r="U543" s="290"/>
      <c r="V543" s="290"/>
      <c r="W543" s="290"/>
      <c r="X543" s="290"/>
      <c r="Y543" s="290"/>
      <c r="Z543" s="290"/>
    </row>
    <row r="544" ht="12.75" customHeight="1">
      <c r="A544" s="290"/>
      <c r="B544" s="290"/>
      <c r="C544" s="290"/>
      <c r="D544" s="290"/>
      <c r="E544" s="290"/>
      <c r="F544" s="290"/>
      <c r="G544" s="290"/>
      <c r="H544" s="290"/>
      <c r="I544" s="290"/>
      <c r="J544" s="290"/>
      <c r="K544" s="290"/>
      <c r="L544" s="290"/>
      <c r="M544" s="290"/>
      <c r="N544" s="290"/>
      <c r="O544" s="290"/>
      <c r="P544" s="290"/>
      <c r="Q544" s="290"/>
      <c r="R544" s="290"/>
      <c r="S544" s="290"/>
      <c r="T544" s="290"/>
      <c r="U544" s="290"/>
      <c r="V544" s="290"/>
      <c r="W544" s="290"/>
      <c r="X544" s="290"/>
      <c r="Y544" s="290"/>
      <c r="Z544" s="290"/>
    </row>
    <row r="545" ht="12.75" customHeight="1">
      <c r="A545" s="290"/>
      <c r="B545" s="290"/>
      <c r="C545" s="290"/>
      <c r="D545" s="290"/>
      <c r="E545" s="290"/>
      <c r="F545" s="290"/>
      <c r="G545" s="290"/>
      <c r="H545" s="290"/>
      <c r="I545" s="290"/>
      <c r="J545" s="290"/>
      <c r="K545" s="290"/>
      <c r="L545" s="290"/>
      <c r="M545" s="290"/>
      <c r="N545" s="290"/>
      <c r="O545" s="290"/>
      <c r="P545" s="290"/>
      <c r="Q545" s="290"/>
      <c r="R545" s="290"/>
      <c r="S545" s="290"/>
      <c r="T545" s="290"/>
      <c r="U545" s="290"/>
      <c r="V545" s="290"/>
      <c r="W545" s="290"/>
      <c r="X545" s="290"/>
      <c r="Y545" s="290"/>
      <c r="Z545" s="290"/>
    </row>
    <row r="546" ht="12.75" customHeight="1">
      <c r="A546" s="290"/>
      <c r="B546" s="290"/>
      <c r="C546" s="290"/>
      <c r="D546" s="290"/>
      <c r="E546" s="290"/>
      <c r="F546" s="290"/>
      <c r="G546" s="290"/>
      <c r="H546" s="290"/>
      <c r="I546" s="290"/>
      <c r="J546" s="290"/>
      <c r="K546" s="290"/>
      <c r="L546" s="290"/>
      <c r="M546" s="290"/>
      <c r="N546" s="290"/>
      <c r="O546" s="290"/>
      <c r="P546" s="290"/>
      <c r="Q546" s="290"/>
      <c r="R546" s="290"/>
      <c r="S546" s="290"/>
      <c r="T546" s="290"/>
      <c r="U546" s="290"/>
      <c r="V546" s="290"/>
      <c r="W546" s="290"/>
      <c r="X546" s="290"/>
      <c r="Y546" s="290"/>
      <c r="Z546" s="290"/>
    </row>
    <row r="547" ht="12.75" customHeight="1">
      <c r="A547" s="290"/>
      <c r="B547" s="290"/>
      <c r="C547" s="290"/>
      <c r="D547" s="290"/>
      <c r="E547" s="290"/>
      <c r="F547" s="290"/>
      <c r="G547" s="290"/>
      <c r="H547" s="290"/>
      <c r="I547" s="290"/>
      <c r="J547" s="290"/>
      <c r="K547" s="290"/>
      <c r="L547" s="290"/>
      <c r="M547" s="290"/>
      <c r="N547" s="290"/>
      <c r="O547" s="290"/>
      <c r="P547" s="290"/>
      <c r="Q547" s="290"/>
      <c r="R547" s="290"/>
      <c r="S547" s="290"/>
      <c r="T547" s="290"/>
      <c r="U547" s="290"/>
      <c r="V547" s="290"/>
      <c r="W547" s="290"/>
      <c r="X547" s="290"/>
      <c r="Y547" s="290"/>
      <c r="Z547" s="290"/>
    </row>
    <row r="548" ht="12.75" customHeight="1">
      <c r="A548" s="290"/>
      <c r="B548" s="290"/>
      <c r="C548" s="290"/>
      <c r="D548" s="290"/>
      <c r="E548" s="290"/>
      <c r="F548" s="290"/>
      <c r="G548" s="290"/>
      <c r="H548" s="290"/>
      <c r="I548" s="290"/>
      <c r="J548" s="290"/>
      <c r="K548" s="290"/>
      <c r="L548" s="290"/>
      <c r="M548" s="290"/>
      <c r="N548" s="290"/>
      <c r="O548" s="290"/>
      <c r="P548" s="290"/>
      <c r="Q548" s="290"/>
      <c r="R548" s="290"/>
      <c r="S548" s="290"/>
      <c r="T548" s="290"/>
      <c r="U548" s="290"/>
      <c r="V548" s="290"/>
      <c r="W548" s="290"/>
      <c r="X548" s="290"/>
      <c r="Y548" s="290"/>
      <c r="Z548" s="290"/>
    </row>
    <row r="549" ht="12.75" customHeight="1">
      <c r="A549" s="290"/>
      <c r="B549" s="290"/>
      <c r="C549" s="290"/>
      <c r="D549" s="290"/>
      <c r="E549" s="290"/>
      <c r="F549" s="290"/>
      <c r="G549" s="290"/>
      <c r="H549" s="290"/>
      <c r="I549" s="290"/>
      <c r="J549" s="290"/>
      <c r="K549" s="290"/>
      <c r="L549" s="290"/>
      <c r="M549" s="290"/>
      <c r="N549" s="290"/>
      <c r="O549" s="290"/>
      <c r="P549" s="290"/>
      <c r="Q549" s="290"/>
      <c r="R549" s="290"/>
      <c r="S549" s="290"/>
      <c r="T549" s="290"/>
      <c r="U549" s="290"/>
      <c r="V549" s="290"/>
      <c r="W549" s="290"/>
      <c r="X549" s="290"/>
      <c r="Y549" s="290"/>
      <c r="Z549" s="290"/>
    </row>
    <row r="550" ht="12.75" customHeight="1">
      <c r="A550" s="290"/>
      <c r="B550" s="290"/>
      <c r="C550" s="290"/>
      <c r="D550" s="290"/>
      <c r="E550" s="290"/>
      <c r="F550" s="290"/>
      <c r="G550" s="290"/>
      <c r="H550" s="290"/>
      <c r="I550" s="290"/>
      <c r="J550" s="290"/>
      <c r="K550" s="290"/>
      <c r="L550" s="290"/>
      <c r="M550" s="290"/>
      <c r="N550" s="290"/>
      <c r="O550" s="290"/>
      <c r="P550" s="290"/>
      <c r="Q550" s="290"/>
      <c r="R550" s="290"/>
      <c r="S550" s="290"/>
      <c r="T550" s="290"/>
      <c r="U550" s="290"/>
      <c r="V550" s="290"/>
      <c r="W550" s="290"/>
      <c r="X550" s="290"/>
      <c r="Y550" s="290"/>
      <c r="Z550" s="290"/>
    </row>
    <row r="551" ht="12.75" customHeight="1">
      <c r="A551" s="290"/>
      <c r="B551" s="290"/>
      <c r="C551" s="290"/>
      <c r="D551" s="290"/>
      <c r="E551" s="290"/>
      <c r="F551" s="290"/>
      <c r="G551" s="290"/>
      <c r="H551" s="290"/>
      <c r="I551" s="290"/>
      <c r="J551" s="290"/>
      <c r="K551" s="290"/>
      <c r="L551" s="290"/>
      <c r="M551" s="290"/>
      <c r="N551" s="290"/>
      <c r="O551" s="290"/>
      <c r="P551" s="290"/>
      <c r="Q551" s="290"/>
      <c r="R551" s="290"/>
      <c r="S551" s="290"/>
      <c r="T551" s="290"/>
      <c r="U551" s="290"/>
      <c r="V551" s="290"/>
      <c r="W551" s="290"/>
      <c r="X551" s="290"/>
      <c r="Y551" s="290"/>
      <c r="Z551" s="290"/>
    </row>
    <row r="552" ht="12.75" customHeight="1">
      <c r="A552" s="290"/>
      <c r="B552" s="290"/>
      <c r="C552" s="290"/>
      <c r="D552" s="290"/>
      <c r="E552" s="290"/>
      <c r="F552" s="290"/>
      <c r="G552" s="290"/>
      <c r="H552" s="290"/>
      <c r="I552" s="290"/>
      <c r="J552" s="290"/>
      <c r="K552" s="290"/>
      <c r="L552" s="290"/>
      <c r="M552" s="290"/>
      <c r="N552" s="290"/>
      <c r="O552" s="290"/>
      <c r="P552" s="290"/>
      <c r="Q552" s="290"/>
      <c r="R552" s="290"/>
      <c r="S552" s="290"/>
      <c r="T552" s="290"/>
      <c r="U552" s="290"/>
      <c r="V552" s="290"/>
      <c r="W552" s="290"/>
      <c r="X552" s="290"/>
      <c r="Y552" s="290"/>
      <c r="Z552" s="290"/>
    </row>
    <row r="553" ht="12.75" customHeight="1">
      <c r="A553" s="290"/>
      <c r="B553" s="290"/>
      <c r="C553" s="290"/>
      <c r="D553" s="290"/>
      <c r="E553" s="290"/>
      <c r="F553" s="290"/>
      <c r="G553" s="290"/>
      <c r="H553" s="290"/>
      <c r="I553" s="290"/>
      <c r="J553" s="290"/>
      <c r="K553" s="290"/>
      <c r="L553" s="290"/>
      <c r="M553" s="290"/>
      <c r="N553" s="290"/>
      <c r="O553" s="290"/>
      <c r="P553" s="290"/>
      <c r="Q553" s="290"/>
      <c r="R553" s="290"/>
      <c r="S553" s="290"/>
      <c r="T553" s="290"/>
      <c r="U553" s="290"/>
      <c r="V553" s="290"/>
      <c r="W553" s="290"/>
      <c r="X553" s="290"/>
      <c r="Y553" s="290"/>
      <c r="Z553" s="290"/>
    </row>
    <row r="554" ht="12.75" customHeight="1">
      <c r="A554" s="290"/>
      <c r="B554" s="290"/>
      <c r="C554" s="290"/>
      <c r="D554" s="290"/>
      <c r="E554" s="290"/>
      <c r="F554" s="290"/>
      <c r="G554" s="290"/>
      <c r="H554" s="290"/>
      <c r="I554" s="290"/>
      <c r="J554" s="290"/>
      <c r="K554" s="290"/>
      <c r="L554" s="290"/>
      <c r="M554" s="290"/>
      <c r="N554" s="290"/>
      <c r="O554" s="290"/>
      <c r="P554" s="290"/>
      <c r="Q554" s="290"/>
      <c r="R554" s="290"/>
      <c r="S554" s="290"/>
      <c r="T554" s="290"/>
      <c r="U554" s="290"/>
      <c r="V554" s="290"/>
      <c r="W554" s="290"/>
      <c r="X554" s="290"/>
      <c r="Y554" s="290"/>
      <c r="Z554" s="290"/>
    </row>
    <row r="555" ht="12.75" customHeight="1">
      <c r="A555" s="290"/>
      <c r="B555" s="290"/>
      <c r="C555" s="290"/>
      <c r="D555" s="290"/>
      <c r="E555" s="290"/>
      <c r="F555" s="290"/>
      <c r="G555" s="290"/>
      <c r="H555" s="290"/>
      <c r="I555" s="290"/>
      <c r="J555" s="290"/>
      <c r="K555" s="290"/>
      <c r="L555" s="290"/>
      <c r="M555" s="290"/>
      <c r="N555" s="290"/>
      <c r="O555" s="290"/>
      <c r="P555" s="290"/>
      <c r="Q555" s="290"/>
      <c r="R555" s="290"/>
      <c r="S555" s="290"/>
      <c r="T555" s="290"/>
      <c r="U555" s="290"/>
      <c r="V555" s="290"/>
      <c r="W555" s="290"/>
      <c r="X555" s="290"/>
      <c r="Y555" s="290"/>
      <c r="Z555" s="290"/>
    </row>
    <row r="556" ht="12.75" customHeight="1">
      <c r="A556" s="290"/>
      <c r="B556" s="290"/>
      <c r="C556" s="290"/>
      <c r="D556" s="290"/>
      <c r="E556" s="290"/>
      <c r="F556" s="290"/>
      <c r="G556" s="290"/>
      <c r="H556" s="290"/>
      <c r="I556" s="290"/>
      <c r="J556" s="290"/>
      <c r="K556" s="290"/>
      <c r="L556" s="290"/>
      <c r="M556" s="290"/>
      <c r="N556" s="290"/>
      <c r="O556" s="290"/>
      <c r="P556" s="290"/>
      <c r="Q556" s="290"/>
      <c r="R556" s="290"/>
      <c r="S556" s="290"/>
      <c r="T556" s="290"/>
      <c r="U556" s="290"/>
      <c r="V556" s="290"/>
      <c r="W556" s="290"/>
      <c r="X556" s="290"/>
      <c r="Y556" s="290"/>
      <c r="Z556" s="290"/>
    </row>
    <row r="557" ht="12.75" customHeight="1">
      <c r="A557" s="290"/>
      <c r="B557" s="290"/>
      <c r="C557" s="290"/>
      <c r="D557" s="290"/>
      <c r="E557" s="290"/>
      <c r="F557" s="290"/>
      <c r="G557" s="290"/>
      <c r="H557" s="290"/>
      <c r="I557" s="290"/>
      <c r="J557" s="290"/>
      <c r="K557" s="290"/>
      <c r="L557" s="290"/>
      <c r="M557" s="290"/>
      <c r="N557" s="290"/>
      <c r="O557" s="290"/>
      <c r="P557" s="290"/>
      <c r="Q557" s="290"/>
      <c r="R557" s="290"/>
      <c r="S557" s="290"/>
      <c r="T557" s="290"/>
      <c r="U557" s="290"/>
      <c r="V557" s="290"/>
      <c r="W557" s="290"/>
      <c r="X557" s="290"/>
      <c r="Y557" s="290"/>
      <c r="Z557" s="290"/>
    </row>
    <row r="558" ht="12.75" customHeight="1">
      <c r="A558" s="290"/>
      <c r="B558" s="290"/>
      <c r="C558" s="290"/>
      <c r="D558" s="290"/>
      <c r="E558" s="290"/>
      <c r="F558" s="290"/>
      <c r="G558" s="290"/>
      <c r="H558" s="290"/>
      <c r="I558" s="290"/>
      <c r="J558" s="290"/>
      <c r="K558" s="290"/>
      <c r="L558" s="290"/>
      <c r="M558" s="290"/>
      <c r="N558" s="290"/>
      <c r="O558" s="290"/>
      <c r="P558" s="290"/>
      <c r="Q558" s="290"/>
      <c r="R558" s="290"/>
      <c r="S558" s="290"/>
      <c r="T558" s="290"/>
      <c r="U558" s="290"/>
      <c r="V558" s="290"/>
      <c r="W558" s="290"/>
      <c r="X558" s="290"/>
      <c r="Y558" s="290"/>
      <c r="Z558" s="290"/>
    </row>
    <row r="559" ht="12.75" customHeight="1">
      <c r="A559" s="290"/>
      <c r="B559" s="290"/>
      <c r="C559" s="290"/>
      <c r="D559" s="290"/>
      <c r="E559" s="290"/>
      <c r="F559" s="290"/>
      <c r="G559" s="290"/>
      <c r="H559" s="290"/>
      <c r="I559" s="290"/>
      <c r="J559" s="290"/>
      <c r="K559" s="290"/>
      <c r="L559" s="290"/>
      <c r="M559" s="290"/>
      <c r="N559" s="290"/>
      <c r="O559" s="290"/>
      <c r="P559" s="290"/>
      <c r="Q559" s="290"/>
      <c r="R559" s="290"/>
      <c r="S559" s="290"/>
      <c r="T559" s="290"/>
      <c r="U559" s="290"/>
      <c r="V559" s="290"/>
      <c r="W559" s="290"/>
      <c r="X559" s="290"/>
      <c r="Y559" s="290"/>
      <c r="Z559" s="290"/>
    </row>
    <row r="560" ht="12.75" customHeight="1">
      <c r="A560" s="290"/>
      <c r="B560" s="290"/>
      <c r="C560" s="290"/>
      <c r="D560" s="290"/>
      <c r="E560" s="290"/>
      <c r="F560" s="290"/>
      <c r="G560" s="290"/>
      <c r="H560" s="290"/>
      <c r="I560" s="290"/>
      <c r="J560" s="290"/>
      <c r="K560" s="290"/>
      <c r="L560" s="290"/>
      <c r="M560" s="290"/>
      <c r="N560" s="290"/>
      <c r="O560" s="290"/>
      <c r="P560" s="290"/>
      <c r="Q560" s="290"/>
      <c r="R560" s="290"/>
      <c r="S560" s="290"/>
      <c r="T560" s="290"/>
      <c r="U560" s="290"/>
      <c r="V560" s="290"/>
      <c r="W560" s="290"/>
      <c r="X560" s="290"/>
      <c r="Y560" s="290"/>
      <c r="Z560" s="290"/>
    </row>
    <row r="561" ht="12.75" customHeight="1">
      <c r="A561" s="290"/>
      <c r="B561" s="290"/>
      <c r="C561" s="290"/>
      <c r="D561" s="290"/>
      <c r="E561" s="290"/>
      <c r="F561" s="290"/>
      <c r="G561" s="290"/>
      <c r="H561" s="290"/>
      <c r="I561" s="290"/>
      <c r="J561" s="290"/>
      <c r="K561" s="290"/>
      <c r="L561" s="290"/>
      <c r="M561" s="290"/>
      <c r="N561" s="290"/>
      <c r="O561" s="290"/>
      <c r="P561" s="290"/>
      <c r="Q561" s="290"/>
      <c r="R561" s="290"/>
      <c r="S561" s="290"/>
      <c r="T561" s="290"/>
      <c r="U561" s="290"/>
      <c r="V561" s="290"/>
      <c r="W561" s="290"/>
      <c r="X561" s="290"/>
      <c r="Y561" s="290"/>
      <c r="Z561" s="290"/>
    </row>
    <row r="562" ht="12.75" customHeight="1">
      <c r="A562" s="290"/>
      <c r="B562" s="290"/>
      <c r="C562" s="290"/>
      <c r="D562" s="290"/>
      <c r="E562" s="290"/>
      <c r="F562" s="290"/>
      <c r="G562" s="290"/>
      <c r="H562" s="290"/>
      <c r="I562" s="290"/>
      <c r="J562" s="290"/>
      <c r="K562" s="290"/>
      <c r="L562" s="290"/>
      <c r="M562" s="290"/>
      <c r="N562" s="290"/>
      <c r="O562" s="290"/>
      <c r="P562" s="290"/>
      <c r="Q562" s="290"/>
      <c r="R562" s="290"/>
      <c r="S562" s="290"/>
      <c r="T562" s="290"/>
      <c r="U562" s="290"/>
      <c r="V562" s="290"/>
      <c r="W562" s="290"/>
      <c r="X562" s="290"/>
      <c r="Y562" s="290"/>
      <c r="Z562" s="290"/>
    </row>
    <row r="563" ht="12.75" customHeight="1">
      <c r="A563" s="290"/>
      <c r="B563" s="290"/>
      <c r="C563" s="290"/>
      <c r="D563" s="290"/>
      <c r="E563" s="290"/>
      <c r="F563" s="290"/>
      <c r="G563" s="290"/>
      <c r="H563" s="290"/>
      <c r="I563" s="290"/>
      <c r="J563" s="290"/>
      <c r="K563" s="290"/>
      <c r="L563" s="290"/>
      <c r="M563" s="290"/>
      <c r="N563" s="290"/>
      <c r="O563" s="290"/>
      <c r="P563" s="290"/>
      <c r="Q563" s="290"/>
      <c r="R563" s="290"/>
      <c r="S563" s="290"/>
      <c r="T563" s="290"/>
      <c r="U563" s="290"/>
      <c r="V563" s="290"/>
      <c r="W563" s="290"/>
      <c r="X563" s="290"/>
      <c r="Y563" s="290"/>
      <c r="Z563" s="290"/>
    </row>
    <row r="564" ht="12.75" customHeight="1">
      <c r="A564" s="290"/>
      <c r="B564" s="290"/>
      <c r="C564" s="290"/>
      <c r="D564" s="290"/>
      <c r="E564" s="290"/>
      <c r="F564" s="290"/>
      <c r="G564" s="290"/>
      <c r="H564" s="290"/>
      <c r="I564" s="290"/>
      <c r="J564" s="290"/>
      <c r="K564" s="290"/>
      <c r="L564" s="290"/>
      <c r="M564" s="290"/>
      <c r="N564" s="290"/>
      <c r="O564" s="290"/>
      <c r="P564" s="290"/>
      <c r="Q564" s="290"/>
      <c r="R564" s="290"/>
      <c r="S564" s="290"/>
      <c r="T564" s="290"/>
      <c r="U564" s="290"/>
      <c r="V564" s="290"/>
      <c r="W564" s="290"/>
      <c r="X564" s="290"/>
      <c r="Y564" s="290"/>
      <c r="Z564" s="290"/>
    </row>
    <row r="565" ht="12.75" customHeight="1">
      <c r="A565" s="290"/>
      <c r="B565" s="290"/>
      <c r="C565" s="290"/>
      <c r="D565" s="290"/>
      <c r="E565" s="290"/>
      <c r="F565" s="290"/>
      <c r="G565" s="290"/>
      <c r="H565" s="290"/>
      <c r="I565" s="290"/>
      <c r="J565" s="290"/>
      <c r="K565" s="290"/>
      <c r="L565" s="290"/>
      <c r="M565" s="290"/>
      <c r="N565" s="290"/>
      <c r="O565" s="290"/>
      <c r="P565" s="290"/>
      <c r="Q565" s="290"/>
      <c r="R565" s="290"/>
      <c r="S565" s="290"/>
      <c r="T565" s="290"/>
      <c r="U565" s="290"/>
      <c r="V565" s="290"/>
      <c r="W565" s="290"/>
      <c r="X565" s="290"/>
      <c r="Y565" s="290"/>
      <c r="Z565" s="290"/>
    </row>
    <row r="566" ht="12.75" customHeight="1">
      <c r="A566" s="290"/>
      <c r="B566" s="290"/>
      <c r="C566" s="290"/>
      <c r="D566" s="290"/>
      <c r="E566" s="290"/>
      <c r="F566" s="290"/>
      <c r="G566" s="290"/>
      <c r="H566" s="290"/>
      <c r="I566" s="290"/>
      <c r="J566" s="290"/>
      <c r="K566" s="290"/>
      <c r="L566" s="290"/>
      <c r="M566" s="290"/>
      <c r="N566" s="290"/>
      <c r="O566" s="290"/>
      <c r="P566" s="290"/>
      <c r="Q566" s="290"/>
      <c r="R566" s="290"/>
      <c r="S566" s="290"/>
      <c r="T566" s="290"/>
      <c r="U566" s="290"/>
      <c r="V566" s="290"/>
      <c r="W566" s="290"/>
      <c r="X566" s="290"/>
      <c r="Y566" s="290"/>
      <c r="Z566" s="290"/>
    </row>
    <row r="567" ht="12.75" customHeight="1">
      <c r="A567" s="290"/>
      <c r="B567" s="290"/>
      <c r="C567" s="290"/>
      <c r="D567" s="290"/>
      <c r="E567" s="290"/>
      <c r="F567" s="290"/>
      <c r="G567" s="290"/>
      <c r="H567" s="290"/>
      <c r="I567" s="290"/>
      <c r="J567" s="290"/>
      <c r="K567" s="290"/>
      <c r="L567" s="290"/>
      <c r="M567" s="290"/>
      <c r="N567" s="290"/>
      <c r="O567" s="290"/>
      <c r="P567" s="290"/>
      <c r="Q567" s="290"/>
      <c r="R567" s="290"/>
      <c r="S567" s="290"/>
      <c r="T567" s="290"/>
      <c r="U567" s="290"/>
      <c r="V567" s="290"/>
      <c r="W567" s="290"/>
      <c r="X567" s="290"/>
      <c r="Y567" s="290"/>
      <c r="Z567" s="290"/>
    </row>
    <row r="568" ht="12.75" customHeight="1">
      <c r="A568" s="290"/>
      <c r="B568" s="290"/>
      <c r="C568" s="290"/>
      <c r="D568" s="290"/>
      <c r="E568" s="290"/>
      <c r="F568" s="290"/>
      <c r="G568" s="290"/>
      <c r="H568" s="290"/>
      <c r="I568" s="290"/>
      <c r="J568" s="290"/>
      <c r="K568" s="290"/>
      <c r="L568" s="290"/>
      <c r="M568" s="290"/>
      <c r="N568" s="290"/>
      <c r="O568" s="290"/>
      <c r="P568" s="290"/>
      <c r="Q568" s="290"/>
      <c r="R568" s="290"/>
      <c r="S568" s="290"/>
      <c r="T568" s="290"/>
      <c r="U568" s="290"/>
      <c r="V568" s="290"/>
      <c r="W568" s="290"/>
      <c r="X568" s="290"/>
      <c r="Y568" s="290"/>
      <c r="Z568" s="290"/>
    </row>
    <row r="569" ht="12.75" customHeight="1">
      <c r="A569" s="290"/>
      <c r="B569" s="290"/>
      <c r="C569" s="290"/>
      <c r="D569" s="290"/>
      <c r="E569" s="290"/>
      <c r="F569" s="290"/>
      <c r="G569" s="290"/>
      <c r="H569" s="290"/>
      <c r="I569" s="290"/>
      <c r="J569" s="290"/>
      <c r="K569" s="290"/>
      <c r="L569" s="290"/>
      <c r="M569" s="290"/>
      <c r="N569" s="290"/>
      <c r="O569" s="290"/>
      <c r="P569" s="290"/>
      <c r="Q569" s="290"/>
      <c r="R569" s="290"/>
      <c r="S569" s="290"/>
      <c r="T569" s="290"/>
      <c r="U569" s="290"/>
      <c r="V569" s="290"/>
      <c r="W569" s="290"/>
      <c r="X569" s="290"/>
      <c r="Y569" s="290"/>
      <c r="Z569" s="290"/>
    </row>
    <row r="570" ht="12.75" customHeight="1">
      <c r="A570" s="290"/>
      <c r="B570" s="290"/>
      <c r="C570" s="290"/>
      <c r="D570" s="290"/>
      <c r="E570" s="290"/>
      <c r="F570" s="290"/>
      <c r="G570" s="290"/>
      <c r="H570" s="290"/>
      <c r="I570" s="290"/>
      <c r="J570" s="290"/>
      <c r="K570" s="290"/>
      <c r="L570" s="290"/>
      <c r="M570" s="290"/>
      <c r="N570" s="290"/>
      <c r="O570" s="290"/>
      <c r="P570" s="290"/>
      <c r="Q570" s="290"/>
      <c r="R570" s="290"/>
      <c r="S570" s="290"/>
      <c r="T570" s="290"/>
      <c r="U570" s="290"/>
      <c r="V570" s="290"/>
      <c r="W570" s="290"/>
      <c r="X570" s="290"/>
      <c r="Y570" s="290"/>
      <c r="Z570" s="290"/>
    </row>
    <row r="571" ht="12.75" customHeight="1">
      <c r="A571" s="290"/>
      <c r="B571" s="290"/>
      <c r="C571" s="290"/>
      <c r="D571" s="290"/>
      <c r="E571" s="290"/>
      <c r="F571" s="290"/>
      <c r="G571" s="290"/>
      <c r="H571" s="290"/>
      <c r="I571" s="290"/>
      <c r="J571" s="290"/>
      <c r="K571" s="290"/>
      <c r="L571" s="290"/>
      <c r="M571" s="290"/>
      <c r="N571" s="290"/>
      <c r="O571" s="290"/>
      <c r="P571" s="290"/>
      <c r="Q571" s="290"/>
      <c r="R571" s="290"/>
      <c r="S571" s="290"/>
      <c r="T571" s="290"/>
      <c r="U571" s="290"/>
      <c r="V571" s="290"/>
      <c r="W571" s="290"/>
      <c r="X571" s="290"/>
      <c r="Y571" s="290"/>
      <c r="Z571" s="290"/>
    </row>
    <row r="572" ht="12.75" customHeight="1">
      <c r="A572" s="290"/>
      <c r="B572" s="290"/>
      <c r="C572" s="290"/>
      <c r="D572" s="290"/>
      <c r="E572" s="290"/>
      <c r="F572" s="290"/>
      <c r="G572" s="290"/>
      <c r="H572" s="290"/>
      <c r="I572" s="290"/>
      <c r="J572" s="290"/>
      <c r="K572" s="290"/>
      <c r="L572" s="290"/>
      <c r="M572" s="290"/>
      <c r="N572" s="290"/>
      <c r="O572" s="290"/>
      <c r="P572" s="290"/>
      <c r="Q572" s="290"/>
      <c r="R572" s="290"/>
      <c r="S572" s="290"/>
      <c r="T572" s="290"/>
      <c r="U572" s="290"/>
      <c r="V572" s="290"/>
      <c r="W572" s="290"/>
      <c r="X572" s="290"/>
      <c r="Y572" s="290"/>
      <c r="Z572" s="290"/>
    </row>
    <row r="573" ht="12.75" customHeight="1">
      <c r="A573" s="290"/>
      <c r="B573" s="290"/>
      <c r="C573" s="290"/>
      <c r="D573" s="290"/>
      <c r="E573" s="290"/>
      <c r="F573" s="290"/>
      <c r="G573" s="290"/>
      <c r="H573" s="290"/>
      <c r="I573" s="290"/>
      <c r="J573" s="290"/>
      <c r="K573" s="290"/>
      <c r="L573" s="290"/>
      <c r="M573" s="290"/>
      <c r="N573" s="290"/>
      <c r="O573" s="290"/>
      <c r="P573" s="290"/>
      <c r="Q573" s="290"/>
      <c r="R573" s="290"/>
      <c r="S573" s="290"/>
      <c r="T573" s="290"/>
      <c r="U573" s="290"/>
      <c r="V573" s="290"/>
      <c r="W573" s="290"/>
      <c r="X573" s="290"/>
      <c r="Y573" s="290"/>
      <c r="Z573" s="290"/>
    </row>
    <row r="574" ht="12.75" customHeight="1">
      <c r="A574" s="290"/>
      <c r="B574" s="290"/>
      <c r="C574" s="290"/>
      <c r="D574" s="290"/>
      <c r="E574" s="290"/>
      <c r="F574" s="290"/>
      <c r="G574" s="290"/>
      <c r="H574" s="290"/>
      <c r="I574" s="290"/>
      <c r="J574" s="290"/>
      <c r="K574" s="290"/>
      <c r="L574" s="290"/>
      <c r="M574" s="290"/>
      <c r="N574" s="290"/>
      <c r="O574" s="290"/>
      <c r="P574" s="290"/>
      <c r="Q574" s="290"/>
      <c r="R574" s="290"/>
      <c r="S574" s="290"/>
      <c r="T574" s="290"/>
      <c r="U574" s="290"/>
      <c r="V574" s="290"/>
      <c r="W574" s="290"/>
      <c r="X574" s="290"/>
      <c r="Y574" s="290"/>
      <c r="Z574" s="290"/>
    </row>
    <row r="575" ht="12.75" customHeight="1">
      <c r="A575" s="290"/>
      <c r="B575" s="290"/>
      <c r="C575" s="290"/>
      <c r="D575" s="290"/>
      <c r="E575" s="290"/>
      <c r="F575" s="290"/>
      <c r="G575" s="290"/>
      <c r="H575" s="290"/>
      <c r="I575" s="290"/>
      <c r="J575" s="290"/>
      <c r="K575" s="290"/>
      <c r="L575" s="290"/>
      <c r="M575" s="290"/>
      <c r="N575" s="290"/>
      <c r="O575" s="290"/>
      <c r="P575" s="290"/>
      <c r="Q575" s="290"/>
      <c r="R575" s="290"/>
      <c r="S575" s="290"/>
      <c r="T575" s="290"/>
      <c r="U575" s="290"/>
      <c r="V575" s="290"/>
      <c r="W575" s="290"/>
      <c r="X575" s="290"/>
      <c r="Y575" s="290"/>
      <c r="Z575" s="290"/>
    </row>
    <row r="576" ht="12.75" customHeight="1">
      <c r="A576" s="290"/>
      <c r="B576" s="290"/>
      <c r="C576" s="290"/>
      <c r="D576" s="290"/>
      <c r="E576" s="290"/>
      <c r="F576" s="290"/>
      <c r="G576" s="290"/>
      <c r="H576" s="290"/>
      <c r="I576" s="290"/>
      <c r="J576" s="290"/>
      <c r="K576" s="290"/>
      <c r="L576" s="290"/>
      <c r="M576" s="290"/>
      <c r="N576" s="290"/>
      <c r="O576" s="290"/>
      <c r="P576" s="290"/>
      <c r="Q576" s="290"/>
      <c r="R576" s="290"/>
      <c r="S576" s="290"/>
      <c r="T576" s="290"/>
      <c r="U576" s="290"/>
      <c r="V576" s="290"/>
      <c r="W576" s="290"/>
      <c r="X576" s="290"/>
      <c r="Y576" s="290"/>
      <c r="Z576" s="290"/>
    </row>
    <row r="577" ht="12.75" customHeight="1">
      <c r="A577" s="290"/>
      <c r="B577" s="290"/>
      <c r="C577" s="290"/>
      <c r="D577" s="290"/>
      <c r="E577" s="290"/>
      <c r="F577" s="290"/>
      <c r="G577" s="290"/>
      <c r="H577" s="290"/>
      <c r="I577" s="290"/>
      <c r="J577" s="290"/>
      <c r="K577" s="290"/>
      <c r="L577" s="290"/>
      <c r="M577" s="290"/>
      <c r="N577" s="290"/>
      <c r="O577" s="290"/>
      <c r="P577" s="290"/>
      <c r="Q577" s="290"/>
      <c r="R577" s="290"/>
      <c r="S577" s="290"/>
      <c r="T577" s="290"/>
      <c r="U577" s="290"/>
      <c r="V577" s="290"/>
      <c r="W577" s="290"/>
      <c r="X577" s="290"/>
      <c r="Y577" s="290"/>
      <c r="Z577" s="290"/>
    </row>
    <row r="578" ht="12.75" customHeight="1">
      <c r="A578" s="290"/>
      <c r="B578" s="290"/>
      <c r="C578" s="290"/>
      <c r="D578" s="290"/>
      <c r="E578" s="290"/>
      <c r="F578" s="290"/>
      <c r="G578" s="290"/>
      <c r="H578" s="290"/>
      <c r="I578" s="290"/>
      <c r="J578" s="290"/>
      <c r="K578" s="290"/>
      <c r="L578" s="290"/>
      <c r="M578" s="290"/>
      <c r="N578" s="290"/>
      <c r="O578" s="290"/>
      <c r="P578" s="290"/>
      <c r="Q578" s="290"/>
      <c r="R578" s="290"/>
      <c r="S578" s="290"/>
      <c r="T578" s="290"/>
      <c r="U578" s="290"/>
      <c r="V578" s="290"/>
      <c r="W578" s="290"/>
      <c r="X578" s="290"/>
      <c r="Y578" s="290"/>
      <c r="Z578" s="290"/>
    </row>
    <row r="579" ht="12.75" customHeight="1">
      <c r="A579" s="290"/>
      <c r="B579" s="290"/>
      <c r="C579" s="290"/>
      <c r="D579" s="290"/>
      <c r="E579" s="290"/>
      <c r="F579" s="290"/>
      <c r="G579" s="290"/>
      <c r="H579" s="290"/>
      <c r="I579" s="290"/>
      <c r="J579" s="290"/>
      <c r="K579" s="290"/>
      <c r="L579" s="290"/>
      <c r="M579" s="290"/>
      <c r="N579" s="290"/>
      <c r="O579" s="290"/>
      <c r="P579" s="290"/>
      <c r="Q579" s="290"/>
      <c r="R579" s="290"/>
      <c r="S579" s="290"/>
      <c r="T579" s="290"/>
      <c r="U579" s="290"/>
      <c r="V579" s="290"/>
      <c r="W579" s="290"/>
      <c r="X579" s="290"/>
      <c r="Y579" s="290"/>
      <c r="Z579" s="290"/>
    </row>
    <row r="580" ht="12.75" customHeight="1">
      <c r="A580" s="290"/>
      <c r="B580" s="290"/>
      <c r="C580" s="290"/>
      <c r="D580" s="290"/>
      <c r="E580" s="290"/>
      <c r="F580" s="290"/>
      <c r="G580" s="290"/>
      <c r="H580" s="290"/>
      <c r="I580" s="290"/>
      <c r="J580" s="290"/>
      <c r="K580" s="290"/>
      <c r="L580" s="290"/>
      <c r="M580" s="290"/>
      <c r="N580" s="290"/>
      <c r="O580" s="290"/>
      <c r="P580" s="290"/>
      <c r="Q580" s="290"/>
      <c r="R580" s="290"/>
      <c r="S580" s="290"/>
      <c r="T580" s="290"/>
      <c r="U580" s="290"/>
      <c r="V580" s="290"/>
      <c r="W580" s="290"/>
      <c r="X580" s="290"/>
      <c r="Y580" s="290"/>
      <c r="Z580" s="290"/>
    </row>
    <row r="581" ht="12.75" customHeight="1">
      <c r="A581" s="290"/>
      <c r="B581" s="290"/>
      <c r="C581" s="290"/>
      <c r="D581" s="290"/>
      <c r="E581" s="290"/>
      <c r="F581" s="290"/>
      <c r="G581" s="290"/>
      <c r="H581" s="290"/>
      <c r="I581" s="290"/>
      <c r="J581" s="290"/>
      <c r="K581" s="290"/>
      <c r="L581" s="290"/>
      <c r="M581" s="290"/>
      <c r="N581" s="290"/>
      <c r="O581" s="290"/>
      <c r="P581" s="290"/>
      <c r="Q581" s="290"/>
      <c r="R581" s="290"/>
      <c r="S581" s="290"/>
      <c r="T581" s="290"/>
      <c r="U581" s="290"/>
      <c r="V581" s="290"/>
      <c r="W581" s="290"/>
      <c r="X581" s="290"/>
      <c r="Y581" s="290"/>
      <c r="Z581" s="290"/>
    </row>
    <row r="582" ht="12.75" customHeight="1">
      <c r="A582" s="290"/>
      <c r="B582" s="290"/>
      <c r="C582" s="290"/>
      <c r="D582" s="290"/>
      <c r="E582" s="290"/>
      <c r="F582" s="290"/>
      <c r="G582" s="290"/>
      <c r="H582" s="290"/>
      <c r="I582" s="290"/>
      <c r="J582" s="290"/>
      <c r="K582" s="290"/>
      <c r="L582" s="290"/>
      <c r="M582" s="290"/>
      <c r="N582" s="290"/>
      <c r="O582" s="290"/>
      <c r="P582" s="290"/>
      <c r="Q582" s="290"/>
      <c r="R582" s="290"/>
      <c r="S582" s="290"/>
      <c r="T582" s="290"/>
      <c r="U582" s="290"/>
      <c r="V582" s="290"/>
      <c r="W582" s="290"/>
      <c r="X582" s="290"/>
      <c r="Y582" s="290"/>
      <c r="Z582" s="290"/>
    </row>
    <row r="583" ht="12.75" customHeight="1">
      <c r="A583" s="290"/>
      <c r="B583" s="290"/>
      <c r="C583" s="290"/>
      <c r="D583" s="290"/>
      <c r="E583" s="290"/>
      <c r="F583" s="290"/>
      <c r="G583" s="290"/>
      <c r="H583" s="290"/>
      <c r="I583" s="290"/>
      <c r="J583" s="290"/>
      <c r="K583" s="290"/>
      <c r="L583" s="290"/>
      <c r="M583" s="290"/>
      <c r="N583" s="290"/>
      <c r="O583" s="290"/>
      <c r="P583" s="290"/>
      <c r="Q583" s="290"/>
      <c r="R583" s="290"/>
      <c r="S583" s="290"/>
      <c r="T583" s="290"/>
      <c r="U583" s="290"/>
      <c r="V583" s="290"/>
      <c r="W583" s="290"/>
      <c r="X583" s="290"/>
      <c r="Y583" s="290"/>
      <c r="Z583" s="290"/>
    </row>
    <row r="584" ht="12.75" customHeight="1">
      <c r="A584" s="290"/>
      <c r="B584" s="290"/>
      <c r="C584" s="290"/>
      <c r="D584" s="290"/>
      <c r="E584" s="290"/>
      <c r="F584" s="290"/>
      <c r="G584" s="290"/>
      <c r="H584" s="290"/>
      <c r="I584" s="290"/>
      <c r="J584" s="290"/>
      <c r="K584" s="290"/>
      <c r="L584" s="290"/>
      <c r="M584" s="290"/>
      <c r="N584" s="290"/>
      <c r="O584" s="290"/>
      <c r="P584" s="290"/>
      <c r="Q584" s="290"/>
      <c r="R584" s="290"/>
      <c r="S584" s="290"/>
      <c r="T584" s="290"/>
      <c r="U584" s="290"/>
      <c r="V584" s="290"/>
      <c r="W584" s="290"/>
      <c r="X584" s="290"/>
      <c r="Y584" s="290"/>
      <c r="Z584" s="290"/>
    </row>
    <row r="585" ht="12.75" customHeight="1">
      <c r="A585" s="290"/>
      <c r="B585" s="290"/>
      <c r="C585" s="290"/>
      <c r="D585" s="290"/>
      <c r="E585" s="290"/>
      <c r="F585" s="290"/>
      <c r="G585" s="290"/>
      <c r="H585" s="290"/>
      <c r="I585" s="290"/>
      <c r="J585" s="290"/>
      <c r="K585" s="290"/>
      <c r="L585" s="290"/>
      <c r="M585" s="290"/>
      <c r="N585" s="290"/>
      <c r="O585" s="290"/>
      <c r="P585" s="290"/>
      <c r="Q585" s="290"/>
      <c r="R585" s="290"/>
      <c r="S585" s="290"/>
      <c r="T585" s="290"/>
      <c r="U585" s="290"/>
      <c r="V585" s="290"/>
      <c r="W585" s="290"/>
      <c r="X585" s="290"/>
      <c r="Y585" s="290"/>
      <c r="Z585" s="290"/>
    </row>
    <row r="586" ht="12.75" customHeight="1">
      <c r="A586" s="290"/>
      <c r="B586" s="290"/>
      <c r="C586" s="290"/>
      <c r="D586" s="290"/>
      <c r="E586" s="290"/>
      <c r="F586" s="290"/>
      <c r="G586" s="290"/>
      <c r="H586" s="290"/>
      <c r="I586" s="290"/>
      <c r="J586" s="290"/>
      <c r="K586" s="290"/>
      <c r="L586" s="290"/>
      <c r="M586" s="290"/>
      <c r="N586" s="290"/>
      <c r="O586" s="290"/>
      <c r="P586" s="290"/>
      <c r="Q586" s="290"/>
      <c r="R586" s="290"/>
      <c r="S586" s="290"/>
      <c r="T586" s="290"/>
      <c r="U586" s="290"/>
      <c r="V586" s="290"/>
      <c r="W586" s="290"/>
      <c r="X586" s="290"/>
      <c r="Y586" s="290"/>
      <c r="Z586" s="290"/>
    </row>
    <row r="587" ht="12.75" customHeight="1">
      <c r="A587" s="290"/>
      <c r="B587" s="290"/>
      <c r="C587" s="290"/>
      <c r="D587" s="290"/>
      <c r="E587" s="290"/>
      <c r="F587" s="290"/>
      <c r="G587" s="290"/>
      <c r="H587" s="290"/>
      <c r="I587" s="290"/>
      <c r="J587" s="290"/>
      <c r="K587" s="290"/>
      <c r="L587" s="290"/>
      <c r="M587" s="290"/>
      <c r="N587" s="290"/>
      <c r="O587" s="290"/>
      <c r="P587" s="290"/>
      <c r="Q587" s="290"/>
      <c r="R587" s="290"/>
      <c r="S587" s="290"/>
      <c r="T587" s="290"/>
      <c r="U587" s="290"/>
      <c r="V587" s="290"/>
      <c r="W587" s="290"/>
      <c r="X587" s="290"/>
      <c r="Y587" s="290"/>
      <c r="Z587" s="290"/>
    </row>
    <row r="588" ht="12.75" customHeight="1">
      <c r="A588" s="290"/>
      <c r="B588" s="290"/>
      <c r="C588" s="290"/>
      <c r="D588" s="290"/>
      <c r="E588" s="290"/>
      <c r="F588" s="290"/>
      <c r="G588" s="290"/>
      <c r="H588" s="290"/>
      <c r="I588" s="290"/>
      <c r="J588" s="290"/>
      <c r="K588" s="290"/>
      <c r="L588" s="290"/>
      <c r="M588" s="290"/>
      <c r="N588" s="290"/>
      <c r="O588" s="290"/>
      <c r="P588" s="290"/>
      <c r="Q588" s="290"/>
      <c r="R588" s="290"/>
      <c r="S588" s="290"/>
      <c r="T588" s="290"/>
      <c r="U588" s="290"/>
      <c r="V588" s="290"/>
      <c r="W588" s="290"/>
      <c r="X588" s="290"/>
      <c r="Y588" s="290"/>
      <c r="Z588" s="290"/>
    </row>
    <row r="589" ht="12.75" customHeight="1">
      <c r="A589" s="290"/>
      <c r="B589" s="290"/>
      <c r="C589" s="290"/>
      <c r="D589" s="290"/>
      <c r="E589" s="290"/>
      <c r="F589" s="290"/>
      <c r="G589" s="290"/>
      <c r="H589" s="290"/>
      <c r="I589" s="290"/>
      <c r="J589" s="290"/>
      <c r="K589" s="290"/>
      <c r="L589" s="290"/>
      <c r="M589" s="290"/>
      <c r="N589" s="290"/>
      <c r="O589" s="290"/>
      <c r="P589" s="290"/>
      <c r="Q589" s="290"/>
      <c r="R589" s="290"/>
      <c r="S589" s="290"/>
      <c r="T589" s="290"/>
      <c r="U589" s="290"/>
      <c r="V589" s="290"/>
      <c r="W589" s="290"/>
      <c r="X589" s="290"/>
      <c r="Y589" s="290"/>
      <c r="Z589" s="290"/>
    </row>
    <row r="590" ht="12.75" customHeight="1">
      <c r="A590" s="290"/>
      <c r="B590" s="290"/>
      <c r="C590" s="290"/>
      <c r="D590" s="290"/>
      <c r="E590" s="290"/>
      <c r="F590" s="290"/>
      <c r="G590" s="290"/>
      <c r="H590" s="290"/>
      <c r="I590" s="290"/>
      <c r="J590" s="290"/>
      <c r="K590" s="290"/>
      <c r="L590" s="290"/>
      <c r="M590" s="290"/>
      <c r="N590" s="290"/>
      <c r="O590" s="290"/>
      <c r="P590" s="290"/>
      <c r="Q590" s="290"/>
      <c r="R590" s="290"/>
      <c r="S590" s="290"/>
      <c r="T590" s="290"/>
      <c r="U590" s="290"/>
      <c r="V590" s="290"/>
      <c r="W590" s="290"/>
      <c r="X590" s="290"/>
      <c r="Y590" s="290"/>
      <c r="Z590" s="290"/>
    </row>
    <row r="591" ht="12.75" customHeight="1">
      <c r="A591" s="290"/>
      <c r="B591" s="290"/>
      <c r="C591" s="290"/>
      <c r="D591" s="290"/>
      <c r="E591" s="290"/>
      <c r="F591" s="290"/>
      <c r="G591" s="290"/>
      <c r="H591" s="290"/>
      <c r="I591" s="290"/>
      <c r="J591" s="290"/>
      <c r="K591" s="290"/>
      <c r="L591" s="290"/>
      <c r="M591" s="290"/>
      <c r="N591" s="290"/>
      <c r="O591" s="290"/>
      <c r="P591" s="290"/>
      <c r="Q591" s="290"/>
      <c r="R591" s="290"/>
      <c r="S591" s="290"/>
      <c r="T591" s="290"/>
      <c r="U591" s="290"/>
      <c r="V591" s="290"/>
      <c r="W591" s="290"/>
      <c r="X591" s="290"/>
      <c r="Y591" s="290"/>
      <c r="Z591" s="290"/>
    </row>
    <row r="592" ht="12.75" customHeight="1">
      <c r="A592" s="290"/>
      <c r="B592" s="290"/>
      <c r="C592" s="290"/>
      <c r="D592" s="290"/>
      <c r="E592" s="290"/>
      <c r="F592" s="290"/>
      <c r="G592" s="290"/>
      <c r="H592" s="290"/>
      <c r="I592" s="290"/>
      <c r="J592" s="290"/>
      <c r="K592" s="290"/>
      <c r="L592" s="290"/>
      <c r="M592" s="290"/>
      <c r="N592" s="290"/>
      <c r="O592" s="290"/>
      <c r="P592" s="290"/>
      <c r="Q592" s="290"/>
      <c r="R592" s="290"/>
      <c r="S592" s="290"/>
      <c r="T592" s="290"/>
      <c r="U592" s="290"/>
      <c r="V592" s="290"/>
      <c r="W592" s="290"/>
      <c r="X592" s="290"/>
      <c r="Y592" s="290"/>
      <c r="Z592" s="290"/>
    </row>
    <row r="593" ht="12.75" customHeight="1">
      <c r="A593" s="290"/>
      <c r="B593" s="290"/>
      <c r="C593" s="290"/>
      <c r="D593" s="290"/>
      <c r="E593" s="290"/>
      <c r="F593" s="290"/>
      <c r="G593" s="290"/>
      <c r="H593" s="290"/>
      <c r="I593" s="290"/>
      <c r="J593" s="290"/>
      <c r="K593" s="290"/>
      <c r="L593" s="290"/>
      <c r="M593" s="290"/>
      <c r="N593" s="290"/>
      <c r="O593" s="290"/>
      <c r="P593" s="290"/>
      <c r="Q593" s="290"/>
      <c r="R593" s="290"/>
      <c r="S593" s="290"/>
      <c r="T593" s="290"/>
      <c r="U593" s="290"/>
      <c r="V593" s="290"/>
      <c r="W593" s="290"/>
      <c r="X593" s="290"/>
      <c r="Y593" s="290"/>
      <c r="Z593" s="290"/>
    </row>
    <row r="594" ht="12.75" customHeight="1">
      <c r="A594" s="290"/>
      <c r="B594" s="290"/>
      <c r="C594" s="290"/>
      <c r="D594" s="290"/>
      <c r="E594" s="290"/>
      <c r="F594" s="290"/>
      <c r="G594" s="290"/>
      <c r="H594" s="290"/>
      <c r="I594" s="290"/>
      <c r="J594" s="290"/>
      <c r="K594" s="290"/>
      <c r="L594" s="290"/>
      <c r="M594" s="290"/>
      <c r="N594" s="290"/>
      <c r="O594" s="290"/>
      <c r="P594" s="290"/>
      <c r="Q594" s="290"/>
      <c r="R594" s="290"/>
      <c r="S594" s="290"/>
      <c r="T594" s="290"/>
      <c r="U594" s="290"/>
      <c r="V594" s="290"/>
      <c r="W594" s="290"/>
      <c r="X594" s="290"/>
      <c r="Y594" s="290"/>
      <c r="Z594" s="290"/>
    </row>
    <row r="595" ht="12.75" customHeight="1">
      <c r="A595" s="290"/>
      <c r="B595" s="290"/>
      <c r="C595" s="290"/>
      <c r="D595" s="290"/>
      <c r="E595" s="290"/>
      <c r="F595" s="290"/>
      <c r="G595" s="290"/>
      <c r="H595" s="290"/>
      <c r="I595" s="290"/>
      <c r="J595" s="290"/>
      <c r="K595" s="290"/>
      <c r="L595" s="290"/>
      <c r="M595" s="290"/>
      <c r="N595" s="290"/>
      <c r="O595" s="290"/>
      <c r="P595" s="290"/>
      <c r="Q595" s="290"/>
      <c r="R595" s="290"/>
      <c r="S595" s="290"/>
      <c r="T595" s="290"/>
      <c r="U595" s="290"/>
      <c r="V595" s="290"/>
      <c r="W595" s="290"/>
      <c r="X595" s="290"/>
      <c r="Y595" s="290"/>
      <c r="Z595" s="290"/>
    </row>
    <row r="596" ht="12.75" customHeight="1">
      <c r="A596" s="290"/>
      <c r="B596" s="290"/>
      <c r="C596" s="290"/>
      <c r="D596" s="290"/>
      <c r="E596" s="290"/>
      <c r="F596" s="290"/>
      <c r="G596" s="290"/>
      <c r="H596" s="290"/>
      <c r="I596" s="290"/>
      <c r="J596" s="290"/>
      <c r="K596" s="290"/>
      <c r="L596" s="290"/>
      <c r="M596" s="290"/>
      <c r="N596" s="290"/>
      <c r="O596" s="290"/>
      <c r="P596" s="290"/>
      <c r="Q596" s="290"/>
      <c r="R596" s="290"/>
      <c r="S596" s="290"/>
      <c r="T596" s="290"/>
      <c r="U596" s="290"/>
      <c r="V596" s="290"/>
      <c r="W596" s="290"/>
      <c r="X596" s="290"/>
      <c r="Y596" s="290"/>
      <c r="Z596" s="290"/>
    </row>
    <row r="597" ht="12.75" customHeight="1">
      <c r="A597" s="290"/>
      <c r="B597" s="290"/>
      <c r="C597" s="290"/>
      <c r="D597" s="290"/>
      <c r="E597" s="290"/>
      <c r="F597" s="290"/>
      <c r="G597" s="290"/>
      <c r="H597" s="290"/>
      <c r="I597" s="290"/>
      <c r="J597" s="290"/>
      <c r="K597" s="290"/>
      <c r="L597" s="290"/>
      <c r="M597" s="290"/>
      <c r="N597" s="290"/>
      <c r="O597" s="290"/>
      <c r="P597" s="290"/>
      <c r="Q597" s="290"/>
      <c r="R597" s="290"/>
      <c r="S597" s="290"/>
      <c r="T597" s="290"/>
      <c r="U597" s="290"/>
      <c r="V597" s="290"/>
      <c r="W597" s="290"/>
      <c r="X597" s="290"/>
      <c r="Y597" s="290"/>
      <c r="Z597" s="290"/>
    </row>
    <row r="598" ht="12.75" customHeight="1">
      <c r="A598" s="290"/>
      <c r="B598" s="290"/>
      <c r="C598" s="290"/>
      <c r="D598" s="290"/>
      <c r="E598" s="290"/>
      <c r="F598" s="290"/>
      <c r="G598" s="290"/>
      <c r="H598" s="290"/>
      <c r="I598" s="290"/>
      <c r="J598" s="290"/>
      <c r="K598" s="290"/>
      <c r="L598" s="290"/>
      <c r="M598" s="290"/>
      <c r="N598" s="290"/>
      <c r="O598" s="290"/>
      <c r="P598" s="290"/>
      <c r="Q598" s="290"/>
      <c r="R598" s="290"/>
      <c r="S598" s="290"/>
      <c r="T598" s="290"/>
      <c r="U598" s="290"/>
      <c r="V598" s="290"/>
      <c r="W598" s="290"/>
      <c r="X598" s="290"/>
      <c r="Y598" s="290"/>
      <c r="Z598" s="290"/>
    </row>
    <row r="599" ht="12.75" customHeight="1">
      <c r="A599" s="290"/>
      <c r="B599" s="290"/>
      <c r="C599" s="290"/>
      <c r="D599" s="290"/>
      <c r="E599" s="290"/>
      <c r="F599" s="290"/>
      <c r="G599" s="290"/>
      <c r="H599" s="290"/>
      <c r="I599" s="290"/>
      <c r="J599" s="290"/>
      <c r="K599" s="290"/>
      <c r="L599" s="290"/>
      <c r="M599" s="290"/>
      <c r="N599" s="290"/>
      <c r="O599" s="290"/>
      <c r="P599" s="290"/>
      <c r="Q599" s="290"/>
      <c r="R599" s="290"/>
      <c r="S599" s="290"/>
      <c r="T599" s="290"/>
      <c r="U599" s="290"/>
      <c r="V599" s="290"/>
      <c r="W599" s="290"/>
      <c r="X599" s="290"/>
      <c r="Y599" s="290"/>
      <c r="Z599" s="290"/>
    </row>
    <row r="600" ht="12.75" customHeight="1">
      <c r="A600" s="290"/>
      <c r="B600" s="290"/>
      <c r="C600" s="290"/>
      <c r="D600" s="290"/>
      <c r="E600" s="290"/>
      <c r="F600" s="290"/>
      <c r="G600" s="290"/>
      <c r="H600" s="290"/>
      <c r="I600" s="290"/>
      <c r="J600" s="290"/>
      <c r="K600" s="290"/>
      <c r="L600" s="290"/>
      <c r="M600" s="290"/>
      <c r="N600" s="290"/>
      <c r="O600" s="290"/>
      <c r="P600" s="290"/>
      <c r="Q600" s="290"/>
      <c r="R600" s="290"/>
      <c r="S600" s="290"/>
      <c r="T600" s="290"/>
      <c r="U600" s="290"/>
      <c r="V600" s="290"/>
      <c r="W600" s="290"/>
      <c r="X600" s="290"/>
      <c r="Y600" s="290"/>
      <c r="Z600" s="290"/>
    </row>
    <row r="601" ht="12.75" customHeight="1">
      <c r="A601" s="290"/>
      <c r="B601" s="290"/>
      <c r="C601" s="290"/>
      <c r="D601" s="290"/>
      <c r="E601" s="290"/>
      <c r="F601" s="290"/>
      <c r="G601" s="290"/>
      <c r="H601" s="290"/>
      <c r="I601" s="290"/>
      <c r="J601" s="290"/>
      <c r="K601" s="290"/>
      <c r="L601" s="290"/>
      <c r="M601" s="290"/>
      <c r="N601" s="290"/>
      <c r="O601" s="290"/>
      <c r="P601" s="290"/>
      <c r="Q601" s="290"/>
      <c r="R601" s="290"/>
      <c r="S601" s="290"/>
      <c r="T601" s="290"/>
      <c r="U601" s="290"/>
      <c r="V601" s="290"/>
      <c r="W601" s="290"/>
      <c r="X601" s="290"/>
      <c r="Y601" s="290"/>
      <c r="Z601" s="290"/>
    </row>
    <row r="602" ht="12.75" customHeight="1">
      <c r="A602" s="290"/>
      <c r="B602" s="290"/>
      <c r="C602" s="290"/>
      <c r="D602" s="290"/>
      <c r="E602" s="290"/>
      <c r="F602" s="290"/>
      <c r="G602" s="290"/>
      <c r="H602" s="290"/>
      <c r="I602" s="290"/>
      <c r="J602" s="290"/>
      <c r="K602" s="290"/>
      <c r="L602" s="290"/>
      <c r="M602" s="290"/>
      <c r="N602" s="290"/>
      <c r="O602" s="290"/>
      <c r="P602" s="290"/>
      <c r="Q602" s="290"/>
      <c r="R602" s="290"/>
      <c r="S602" s="290"/>
      <c r="T602" s="290"/>
      <c r="U602" s="290"/>
      <c r="V602" s="290"/>
      <c r="W602" s="290"/>
      <c r="X602" s="290"/>
      <c r="Y602" s="290"/>
      <c r="Z602" s="290"/>
    </row>
    <row r="603" ht="12.75" customHeight="1">
      <c r="A603" s="290"/>
      <c r="B603" s="290"/>
      <c r="C603" s="290"/>
      <c r="D603" s="290"/>
      <c r="E603" s="290"/>
      <c r="F603" s="290"/>
      <c r="G603" s="290"/>
      <c r="H603" s="290"/>
      <c r="I603" s="290"/>
      <c r="J603" s="290"/>
      <c r="K603" s="290"/>
      <c r="L603" s="290"/>
      <c r="M603" s="290"/>
      <c r="N603" s="290"/>
      <c r="O603" s="290"/>
      <c r="P603" s="290"/>
      <c r="Q603" s="290"/>
      <c r="R603" s="290"/>
      <c r="S603" s="290"/>
      <c r="T603" s="290"/>
      <c r="U603" s="290"/>
      <c r="V603" s="290"/>
      <c r="W603" s="290"/>
      <c r="X603" s="290"/>
      <c r="Y603" s="290"/>
      <c r="Z603" s="290"/>
    </row>
    <row r="604" ht="12.75" customHeight="1">
      <c r="A604" s="290"/>
      <c r="B604" s="290"/>
      <c r="C604" s="290"/>
      <c r="D604" s="290"/>
      <c r="E604" s="290"/>
      <c r="F604" s="290"/>
      <c r="G604" s="290"/>
      <c r="H604" s="290"/>
      <c r="I604" s="290"/>
      <c r="J604" s="290"/>
      <c r="K604" s="290"/>
      <c r="L604" s="290"/>
      <c r="M604" s="290"/>
      <c r="N604" s="290"/>
      <c r="O604" s="290"/>
      <c r="P604" s="290"/>
      <c r="Q604" s="290"/>
      <c r="R604" s="290"/>
      <c r="S604" s="290"/>
      <c r="T604" s="290"/>
      <c r="U604" s="290"/>
      <c r="V604" s="290"/>
      <c r="W604" s="290"/>
      <c r="X604" s="290"/>
      <c r="Y604" s="290"/>
      <c r="Z604" s="290"/>
    </row>
    <row r="605" ht="12.75" customHeight="1">
      <c r="A605" s="290"/>
      <c r="B605" s="290"/>
      <c r="C605" s="290"/>
      <c r="D605" s="290"/>
      <c r="E605" s="290"/>
      <c r="F605" s="290"/>
      <c r="G605" s="290"/>
      <c r="H605" s="290"/>
      <c r="I605" s="290"/>
      <c r="J605" s="290"/>
      <c r="K605" s="290"/>
      <c r="L605" s="290"/>
      <c r="M605" s="290"/>
      <c r="N605" s="290"/>
      <c r="O605" s="290"/>
      <c r="P605" s="290"/>
      <c r="Q605" s="290"/>
      <c r="R605" s="290"/>
      <c r="S605" s="290"/>
      <c r="T605" s="290"/>
      <c r="U605" s="290"/>
      <c r="V605" s="290"/>
      <c r="W605" s="290"/>
      <c r="X605" s="290"/>
      <c r="Y605" s="290"/>
      <c r="Z605" s="290"/>
    </row>
    <row r="606" ht="12.75" customHeight="1">
      <c r="A606" s="290"/>
      <c r="B606" s="290"/>
      <c r="C606" s="290"/>
      <c r="D606" s="290"/>
      <c r="E606" s="290"/>
      <c r="F606" s="290"/>
      <c r="G606" s="290"/>
      <c r="H606" s="290"/>
      <c r="I606" s="290"/>
      <c r="J606" s="290"/>
      <c r="K606" s="290"/>
      <c r="L606" s="290"/>
      <c r="M606" s="290"/>
      <c r="N606" s="290"/>
      <c r="O606" s="290"/>
      <c r="P606" s="290"/>
      <c r="Q606" s="290"/>
      <c r="R606" s="290"/>
      <c r="S606" s="290"/>
      <c r="T606" s="290"/>
      <c r="U606" s="290"/>
      <c r="V606" s="290"/>
      <c r="W606" s="290"/>
      <c r="X606" s="290"/>
      <c r="Y606" s="290"/>
      <c r="Z606" s="290"/>
    </row>
    <row r="607" ht="12.75" customHeight="1">
      <c r="A607" s="290"/>
      <c r="B607" s="290"/>
      <c r="C607" s="290"/>
      <c r="D607" s="290"/>
      <c r="E607" s="290"/>
      <c r="F607" s="290"/>
      <c r="G607" s="290"/>
      <c r="H607" s="290"/>
      <c r="I607" s="290"/>
      <c r="J607" s="290"/>
      <c r="K607" s="290"/>
      <c r="L607" s="290"/>
      <c r="M607" s="290"/>
      <c r="N607" s="290"/>
      <c r="O607" s="290"/>
      <c r="P607" s="290"/>
      <c r="Q607" s="290"/>
      <c r="R607" s="290"/>
      <c r="S607" s="290"/>
      <c r="T607" s="290"/>
      <c r="U607" s="290"/>
      <c r="V607" s="290"/>
      <c r="W607" s="290"/>
      <c r="X607" s="290"/>
      <c r="Y607" s="290"/>
      <c r="Z607" s="290"/>
    </row>
    <row r="608" ht="12.75" customHeight="1">
      <c r="A608" s="290"/>
      <c r="B608" s="290"/>
      <c r="C608" s="290"/>
      <c r="D608" s="290"/>
      <c r="E608" s="290"/>
      <c r="F608" s="290"/>
      <c r="G608" s="290"/>
      <c r="H608" s="290"/>
      <c r="I608" s="290"/>
      <c r="J608" s="290"/>
      <c r="K608" s="290"/>
      <c r="L608" s="290"/>
      <c r="M608" s="290"/>
      <c r="N608" s="290"/>
      <c r="O608" s="290"/>
      <c r="P608" s="290"/>
      <c r="Q608" s="290"/>
      <c r="R608" s="290"/>
      <c r="S608" s="290"/>
      <c r="T608" s="290"/>
      <c r="U608" s="290"/>
      <c r="V608" s="290"/>
      <c r="W608" s="290"/>
      <c r="X608" s="290"/>
      <c r="Y608" s="290"/>
      <c r="Z608" s="290"/>
    </row>
    <row r="609" ht="12.75" customHeight="1">
      <c r="A609" s="290"/>
      <c r="B609" s="290"/>
      <c r="C609" s="290"/>
      <c r="D609" s="290"/>
      <c r="E609" s="290"/>
      <c r="F609" s="290"/>
      <c r="G609" s="290"/>
      <c r="H609" s="290"/>
      <c r="I609" s="290"/>
      <c r="J609" s="290"/>
      <c r="K609" s="290"/>
      <c r="L609" s="290"/>
      <c r="M609" s="290"/>
      <c r="N609" s="290"/>
      <c r="O609" s="290"/>
      <c r="P609" s="290"/>
      <c r="Q609" s="290"/>
      <c r="R609" s="290"/>
      <c r="S609" s="290"/>
      <c r="T609" s="290"/>
      <c r="U609" s="290"/>
      <c r="V609" s="290"/>
      <c r="W609" s="290"/>
      <c r="X609" s="290"/>
      <c r="Y609" s="290"/>
      <c r="Z609" s="290"/>
    </row>
    <row r="610" ht="12.75" customHeight="1">
      <c r="A610" s="290"/>
      <c r="B610" s="290"/>
      <c r="C610" s="290"/>
      <c r="D610" s="290"/>
      <c r="E610" s="290"/>
      <c r="F610" s="290"/>
      <c r="G610" s="290"/>
      <c r="H610" s="290"/>
      <c r="I610" s="290"/>
      <c r="J610" s="290"/>
      <c r="K610" s="290"/>
      <c r="L610" s="290"/>
      <c r="M610" s="290"/>
      <c r="N610" s="290"/>
      <c r="O610" s="290"/>
      <c r="P610" s="290"/>
      <c r="Q610" s="290"/>
      <c r="R610" s="290"/>
      <c r="S610" s="290"/>
      <c r="T610" s="290"/>
      <c r="U610" s="290"/>
      <c r="V610" s="290"/>
      <c r="W610" s="290"/>
      <c r="X610" s="290"/>
      <c r="Y610" s="290"/>
      <c r="Z610" s="290"/>
    </row>
    <row r="611" ht="12.75" customHeight="1">
      <c r="A611" s="290"/>
      <c r="B611" s="290"/>
      <c r="C611" s="290"/>
      <c r="D611" s="290"/>
      <c r="E611" s="290"/>
      <c r="F611" s="290"/>
      <c r="G611" s="290"/>
      <c r="H611" s="290"/>
      <c r="I611" s="290"/>
      <c r="J611" s="290"/>
      <c r="K611" s="290"/>
      <c r="L611" s="290"/>
      <c r="M611" s="290"/>
      <c r="N611" s="290"/>
      <c r="O611" s="290"/>
      <c r="P611" s="290"/>
      <c r="Q611" s="290"/>
      <c r="R611" s="290"/>
      <c r="S611" s="290"/>
      <c r="T611" s="290"/>
      <c r="U611" s="290"/>
      <c r="V611" s="290"/>
      <c r="W611" s="290"/>
      <c r="X611" s="290"/>
      <c r="Y611" s="290"/>
      <c r="Z611" s="290"/>
    </row>
    <row r="612" ht="12.75" customHeight="1">
      <c r="A612" s="290"/>
      <c r="B612" s="290"/>
      <c r="C612" s="290"/>
      <c r="D612" s="290"/>
      <c r="E612" s="290"/>
      <c r="F612" s="290"/>
      <c r="G612" s="290"/>
      <c r="H612" s="290"/>
      <c r="I612" s="290"/>
      <c r="J612" s="290"/>
      <c r="K612" s="290"/>
      <c r="L612" s="290"/>
      <c r="M612" s="290"/>
      <c r="N612" s="290"/>
      <c r="O612" s="290"/>
      <c r="P612" s="290"/>
      <c r="Q612" s="290"/>
      <c r="R612" s="290"/>
      <c r="S612" s="290"/>
      <c r="T612" s="290"/>
      <c r="U612" s="290"/>
      <c r="V612" s="290"/>
      <c r="W612" s="290"/>
      <c r="X612" s="290"/>
      <c r="Y612" s="290"/>
      <c r="Z612" s="290"/>
    </row>
    <row r="613" ht="12.75" customHeight="1">
      <c r="A613" s="290"/>
      <c r="B613" s="290"/>
      <c r="C613" s="290"/>
      <c r="D613" s="290"/>
      <c r="E613" s="290"/>
      <c r="F613" s="290"/>
      <c r="G613" s="290"/>
      <c r="H613" s="290"/>
      <c r="I613" s="290"/>
      <c r="J613" s="290"/>
      <c r="K613" s="290"/>
      <c r="L613" s="290"/>
      <c r="M613" s="290"/>
      <c r="N613" s="290"/>
      <c r="O613" s="290"/>
      <c r="P613" s="290"/>
      <c r="Q613" s="290"/>
      <c r="R613" s="290"/>
      <c r="S613" s="290"/>
      <c r="T613" s="290"/>
      <c r="U613" s="290"/>
      <c r="V613" s="290"/>
      <c r="W613" s="290"/>
      <c r="X613" s="290"/>
      <c r="Y613" s="290"/>
      <c r="Z613" s="290"/>
    </row>
    <row r="614" ht="12.75" customHeight="1">
      <c r="A614" s="290"/>
      <c r="B614" s="290"/>
      <c r="C614" s="290"/>
      <c r="D614" s="290"/>
      <c r="E614" s="290"/>
      <c r="F614" s="290"/>
      <c r="G614" s="290"/>
      <c r="H614" s="290"/>
      <c r="I614" s="290"/>
      <c r="J614" s="290"/>
      <c r="K614" s="290"/>
      <c r="L614" s="290"/>
      <c r="M614" s="290"/>
      <c r="N614" s="290"/>
      <c r="O614" s="290"/>
      <c r="P614" s="290"/>
      <c r="Q614" s="290"/>
      <c r="R614" s="290"/>
      <c r="S614" s="290"/>
      <c r="T614" s="290"/>
      <c r="U614" s="290"/>
      <c r="V614" s="290"/>
      <c r="W614" s="290"/>
      <c r="X614" s="290"/>
      <c r="Y614" s="290"/>
      <c r="Z614" s="290"/>
    </row>
    <row r="615" ht="12.75" customHeight="1">
      <c r="A615" s="290"/>
      <c r="B615" s="290"/>
      <c r="C615" s="290"/>
      <c r="D615" s="290"/>
      <c r="E615" s="290"/>
      <c r="F615" s="290"/>
      <c r="G615" s="290"/>
      <c r="H615" s="290"/>
      <c r="I615" s="290"/>
      <c r="J615" s="290"/>
      <c r="K615" s="290"/>
      <c r="L615" s="290"/>
      <c r="M615" s="290"/>
      <c r="N615" s="290"/>
      <c r="O615" s="290"/>
      <c r="P615" s="290"/>
      <c r="Q615" s="290"/>
      <c r="R615" s="290"/>
      <c r="S615" s="290"/>
      <c r="T615" s="290"/>
      <c r="U615" s="290"/>
      <c r="V615" s="290"/>
      <c r="W615" s="290"/>
      <c r="X615" s="290"/>
      <c r="Y615" s="290"/>
      <c r="Z615" s="290"/>
    </row>
    <row r="616" ht="12.75" customHeight="1">
      <c r="A616" s="290"/>
      <c r="B616" s="290"/>
      <c r="C616" s="290"/>
      <c r="D616" s="290"/>
      <c r="E616" s="290"/>
      <c r="F616" s="290"/>
      <c r="G616" s="290"/>
      <c r="H616" s="290"/>
      <c r="I616" s="290"/>
      <c r="J616" s="290"/>
      <c r="K616" s="290"/>
      <c r="L616" s="290"/>
      <c r="M616" s="290"/>
      <c r="N616" s="290"/>
      <c r="O616" s="290"/>
      <c r="P616" s="290"/>
      <c r="Q616" s="290"/>
      <c r="R616" s="290"/>
      <c r="S616" s="290"/>
      <c r="T616" s="290"/>
      <c r="U616" s="290"/>
      <c r="V616" s="290"/>
      <c r="W616" s="290"/>
      <c r="X616" s="290"/>
      <c r="Y616" s="290"/>
      <c r="Z616" s="290"/>
    </row>
    <row r="617" ht="12.75" customHeight="1">
      <c r="A617" s="290"/>
      <c r="B617" s="290"/>
      <c r="C617" s="290"/>
      <c r="D617" s="290"/>
      <c r="E617" s="290"/>
      <c r="F617" s="290"/>
      <c r="G617" s="290"/>
      <c r="H617" s="290"/>
      <c r="I617" s="290"/>
      <c r="J617" s="290"/>
      <c r="K617" s="290"/>
      <c r="L617" s="290"/>
      <c r="M617" s="290"/>
      <c r="N617" s="290"/>
      <c r="O617" s="290"/>
      <c r="P617" s="290"/>
      <c r="Q617" s="290"/>
      <c r="R617" s="290"/>
      <c r="S617" s="290"/>
      <c r="T617" s="290"/>
      <c r="U617" s="290"/>
      <c r="V617" s="290"/>
      <c r="W617" s="290"/>
      <c r="X617" s="290"/>
      <c r="Y617" s="290"/>
      <c r="Z617" s="290"/>
    </row>
    <row r="618" ht="12.75" customHeight="1">
      <c r="A618" s="290"/>
      <c r="B618" s="290"/>
      <c r="C618" s="290"/>
      <c r="D618" s="290"/>
      <c r="E618" s="290"/>
      <c r="F618" s="290"/>
      <c r="G618" s="290"/>
      <c r="H618" s="290"/>
      <c r="I618" s="290"/>
      <c r="J618" s="290"/>
      <c r="K618" s="290"/>
      <c r="L618" s="290"/>
      <c r="M618" s="290"/>
      <c r="N618" s="290"/>
      <c r="O618" s="290"/>
      <c r="P618" s="290"/>
      <c r="Q618" s="290"/>
      <c r="R618" s="290"/>
      <c r="S618" s="290"/>
      <c r="T618" s="290"/>
      <c r="U618" s="290"/>
      <c r="V618" s="290"/>
      <c r="W618" s="290"/>
      <c r="X618" s="290"/>
      <c r="Y618" s="290"/>
      <c r="Z618" s="290"/>
    </row>
    <row r="619" ht="12.75" customHeight="1">
      <c r="A619" s="290"/>
      <c r="B619" s="290"/>
      <c r="C619" s="290"/>
      <c r="D619" s="290"/>
      <c r="E619" s="290"/>
      <c r="F619" s="290"/>
      <c r="G619" s="290"/>
      <c r="H619" s="290"/>
      <c r="I619" s="290"/>
      <c r="J619" s="290"/>
      <c r="K619" s="290"/>
      <c r="L619" s="290"/>
      <c r="M619" s="290"/>
      <c r="N619" s="290"/>
      <c r="O619" s="290"/>
      <c r="P619" s="290"/>
      <c r="Q619" s="290"/>
      <c r="R619" s="290"/>
      <c r="S619" s="290"/>
      <c r="T619" s="290"/>
      <c r="U619" s="290"/>
      <c r="V619" s="290"/>
      <c r="W619" s="290"/>
      <c r="X619" s="290"/>
      <c r="Y619" s="290"/>
      <c r="Z619" s="290"/>
    </row>
    <row r="620" ht="12.75" customHeight="1">
      <c r="A620" s="290"/>
      <c r="B620" s="290"/>
      <c r="C620" s="290"/>
      <c r="D620" s="290"/>
      <c r="E620" s="290"/>
      <c r="F620" s="290"/>
      <c r="G620" s="290"/>
      <c r="H620" s="290"/>
      <c r="I620" s="290"/>
      <c r="J620" s="290"/>
      <c r="K620" s="290"/>
      <c r="L620" s="290"/>
      <c r="M620" s="290"/>
      <c r="N620" s="290"/>
      <c r="O620" s="290"/>
      <c r="P620" s="290"/>
      <c r="Q620" s="290"/>
      <c r="R620" s="290"/>
      <c r="S620" s="290"/>
      <c r="T620" s="290"/>
      <c r="U620" s="290"/>
      <c r="V620" s="290"/>
      <c r="W620" s="290"/>
      <c r="X620" s="290"/>
      <c r="Y620" s="290"/>
      <c r="Z620" s="290"/>
    </row>
    <row r="621" ht="12.75" customHeight="1">
      <c r="A621" s="290"/>
      <c r="B621" s="290"/>
      <c r="C621" s="290"/>
      <c r="D621" s="290"/>
      <c r="E621" s="290"/>
      <c r="F621" s="290"/>
      <c r="G621" s="290"/>
      <c r="H621" s="290"/>
      <c r="I621" s="290"/>
      <c r="J621" s="290"/>
      <c r="K621" s="290"/>
      <c r="L621" s="290"/>
      <c r="M621" s="290"/>
      <c r="N621" s="290"/>
      <c r="O621" s="290"/>
      <c r="P621" s="290"/>
      <c r="Q621" s="290"/>
      <c r="R621" s="290"/>
      <c r="S621" s="290"/>
      <c r="T621" s="290"/>
      <c r="U621" s="290"/>
      <c r="V621" s="290"/>
      <c r="W621" s="290"/>
      <c r="X621" s="290"/>
      <c r="Y621" s="290"/>
      <c r="Z621" s="290"/>
    </row>
    <row r="622" ht="12.75" customHeight="1">
      <c r="A622" s="290"/>
      <c r="B622" s="290"/>
      <c r="C622" s="290"/>
      <c r="D622" s="290"/>
      <c r="E622" s="290"/>
      <c r="F622" s="290"/>
      <c r="G622" s="290"/>
      <c r="H622" s="290"/>
      <c r="I622" s="290"/>
      <c r="J622" s="290"/>
      <c r="K622" s="290"/>
      <c r="L622" s="290"/>
      <c r="M622" s="290"/>
      <c r="N622" s="290"/>
      <c r="O622" s="290"/>
      <c r="P622" s="290"/>
      <c r="Q622" s="290"/>
      <c r="R622" s="290"/>
      <c r="S622" s="290"/>
      <c r="T622" s="290"/>
      <c r="U622" s="290"/>
      <c r="V622" s="290"/>
      <c r="W622" s="290"/>
      <c r="X622" s="290"/>
      <c r="Y622" s="290"/>
      <c r="Z622" s="290"/>
    </row>
    <row r="623" ht="12.75" customHeight="1">
      <c r="A623" s="290"/>
      <c r="B623" s="290"/>
      <c r="C623" s="290"/>
      <c r="D623" s="290"/>
      <c r="E623" s="290"/>
      <c r="F623" s="290"/>
      <c r="G623" s="290"/>
      <c r="H623" s="290"/>
      <c r="I623" s="290"/>
      <c r="J623" s="290"/>
      <c r="K623" s="290"/>
      <c r="L623" s="290"/>
      <c r="M623" s="290"/>
      <c r="N623" s="290"/>
      <c r="O623" s="290"/>
      <c r="P623" s="290"/>
      <c r="Q623" s="290"/>
      <c r="R623" s="290"/>
      <c r="S623" s="290"/>
      <c r="T623" s="290"/>
      <c r="U623" s="290"/>
      <c r="V623" s="290"/>
      <c r="W623" s="290"/>
      <c r="X623" s="290"/>
      <c r="Y623" s="290"/>
      <c r="Z623" s="290"/>
    </row>
    <row r="624" ht="12.75" customHeight="1">
      <c r="A624" s="290"/>
      <c r="B624" s="290"/>
      <c r="C624" s="290"/>
      <c r="D624" s="290"/>
      <c r="E624" s="290"/>
      <c r="F624" s="290"/>
      <c r="G624" s="290"/>
      <c r="H624" s="290"/>
      <c r="I624" s="290"/>
      <c r="J624" s="290"/>
      <c r="K624" s="290"/>
      <c r="L624" s="290"/>
      <c r="M624" s="290"/>
      <c r="N624" s="290"/>
      <c r="O624" s="290"/>
      <c r="P624" s="290"/>
      <c r="Q624" s="290"/>
      <c r="R624" s="290"/>
      <c r="S624" s="290"/>
      <c r="T624" s="290"/>
      <c r="U624" s="290"/>
      <c r="V624" s="290"/>
      <c r="W624" s="290"/>
      <c r="X624" s="290"/>
      <c r="Y624" s="290"/>
      <c r="Z624" s="290"/>
    </row>
    <row r="625" ht="12.75" customHeight="1">
      <c r="A625" s="290"/>
      <c r="B625" s="290"/>
      <c r="C625" s="290"/>
      <c r="D625" s="290"/>
      <c r="E625" s="290"/>
      <c r="F625" s="290"/>
      <c r="G625" s="290"/>
      <c r="H625" s="290"/>
      <c r="I625" s="290"/>
      <c r="J625" s="290"/>
      <c r="K625" s="290"/>
      <c r="L625" s="290"/>
      <c r="M625" s="290"/>
      <c r="N625" s="290"/>
      <c r="O625" s="290"/>
      <c r="P625" s="290"/>
      <c r="Q625" s="290"/>
      <c r="R625" s="290"/>
      <c r="S625" s="290"/>
      <c r="T625" s="290"/>
      <c r="U625" s="290"/>
      <c r="V625" s="290"/>
      <c r="W625" s="290"/>
      <c r="X625" s="290"/>
      <c r="Y625" s="290"/>
      <c r="Z625" s="290"/>
    </row>
    <row r="626" ht="12.75" customHeight="1">
      <c r="A626" s="290"/>
      <c r="B626" s="290"/>
      <c r="C626" s="290"/>
      <c r="D626" s="290"/>
      <c r="E626" s="290"/>
      <c r="F626" s="290"/>
      <c r="G626" s="290"/>
      <c r="H626" s="290"/>
      <c r="I626" s="290"/>
      <c r="J626" s="290"/>
      <c r="K626" s="290"/>
      <c r="L626" s="290"/>
      <c r="M626" s="290"/>
      <c r="N626" s="290"/>
      <c r="O626" s="290"/>
      <c r="P626" s="290"/>
      <c r="Q626" s="290"/>
      <c r="R626" s="290"/>
      <c r="S626" s="290"/>
      <c r="T626" s="290"/>
      <c r="U626" s="290"/>
      <c r="V626" s="290"/>
      <c r="W626" s="290"/>
      <c r="X626" s="290"/>
      <c r="Y626" s="290"/>
      <c r="Z626" s="290"/>
    </row>
    <row r="627" ht="12.75" customHeight="1">
      <c r="A627" s="290"/>
      <c r="B627" s="290"/>
      <c r="C627" s="290"/>
      <c r="D627" s="290"/>
      <c r="E627" s="290"/>
      <c r="F627" s="290"/>
      <c r="G627" s="290"/>
      <c r="H627" s="290"/>
      <c r="I627" s="290"/>
      <c r="J627" s="290"/>
      <c r="K627" s="290"/>
      <c r="L627" s="290"/>
      <c r="M627" s="290"/>
      <c r="N627" s="290"/>
      <c r="O627" s="290"/>
      <c r="P627" s="290"/>
      <c r="Q627" s="290"/>
      <c r="R627" s="290"/>
      <c r="S627" s="290"/>
      <c r="T627" s="290"/>
      <c r="U627" s="290"/>
      <c r="V627" s="290"/>
      <c r="W627" s="290"/>
      <c r="X627" s="290"/>
      <c r="Y627" s="290"/>
      <c r="Z627" s="290"/>
    </row>
    <row r="628" ht="12.75" customHeight="1">
      <c r="A628" s="290"/>
      <c r="B628" s="290"/>
      <c r="C628" s="290"/>
      <c r="D628" s="290"/>
      <c r="E628" s="290"/>
      <c r="F628" s="290"/>
      <c r="G628" s="290"/>
      <c r="H628" s="290"/>
      <c r="I628" s="290"/>
      <c r="J628" s="290"/>
      <c r="K628" s="290"/>
      <c r="L628" s="290"/>
      <c r="M628" s="290"/>
      <c r="N628" s="290"/>
      <c r="O628" s="290"/>
      <c r="P628" s="290"/>
      <c r="Q628" s="290"/>
      <c r="R628" s="290"/>
      <c r="S628" s="290"/>
      <c r="T628" s="290"/>
      <c r="U628" s="290"/>
      <c r="V628" s="290"/>
      <c r="W628" s="290"/>
      <c r="X628" s="290"/>
      <c r="Y628" s="290"/>
      <c r="Z628" s="290"/>
    </row>
    <row r="629" ht="12.75" customHeight="1">
      <c r="A629" s="290"/>
      <c r="B629" s="290"/>
      <c r="C629" s="290"/>
      <c r="D629" s="290"/>
      <c r="E629" s="290"/>
      <c r="F629" s="290"/>
      <c r="G629" s="290"/>
      <c r="H629" s="290"/>
      <c r="I629" s="290"/>
      <c r="J629" s="290"/>
      <c r="K629" s="290"/>
      <c r="L629" s="290"/>
      <c r="M629" s="290"/>
      <c r="N629" s="290"/>
      <c r="O629" s="290"/>
      <c r="P629" s="290"/>
      <c r="Q629" s="290"/>
      <c r="R629" s="290"/>
      <c r="S629" s="290"/>
      <c r="T629" s="290"/>
      <c r="U629" s="290"/>
      <c r="V629" s="290"/>
      <c r="W629" s="290"/>
      <c r="X629" s="290"/>
      <c r="Y629" s="290"/>
      <c r="Z629" s="290"/>
    </row>
    <row r="630" ht="12.75" customHeight="1">
      <c r="A630" s="290"/>
      <c r="B630" s="290"/>
      <c r="C630" s="290"/>
      <c r="D630" s="290"/>
      <c r="E630" s="290"/>
      <c r="F630" s="290"/>
      <c r="G630" s="290"/>
      <c r="H630" s="290"/>
      <c r="I630" s="290"/>
      <c r="J630" s="290"/>
      <c r="K630" s="290"/>
      <c r="L630" s="290"/>
      <c r="M630" s="290"/>
      <c r="N630" s="290"/>
      <c r="O630" s="290"/>
      <c r="P630" s="290"/>
      <c r="Q630" s="290"/>
      <c r="R630" s="290"/>
      <c r="S630" s="290"/>
      <c r="T630" s="290"/>
      <c r="U630" s="290"/>
      <c r="V630" s="290"/>
      <c r="W630" s="290"/>
      <c r="X630" s="290"/>
      <c r="Y630" s="290"/>
      <c r="Z630" s="290"/>
    </row>
    <row r="631" ht="12.75" customHeight="1">
      <c r="A631" s="290"/>
      <c r="B631" s="290"/>
      <c r="C631" s="290"/>
      <c r="D631" s="290"/>
      <c r="E631" s="290"/>
      <c r="F631" s="290"/>
      <c r="G631" s="290"/>
      <c r="H631" s="290"/>
      <c r="I631" s="290"/>
      <c r="J631" s="290"/>
      <c r="K631" s="290"/>
      <c r="L631" s="290"/>
      <c r="M631" s="290"/>
      <c r="N631" s="290"/>
      <c r="O631" s="290"/>
      <c r="P631" s="290"/>
      <c r="Q631" s="290"/>
      <c r="R631" s="290"/>
      <c r="S631" s="290"/>
      <c r="T631" s="290"/>
      <c r="U631" s="290"/>
      <c r="V631" s="290"/>
      <c r="W631" s="290"/>
      <c r="X631" s="290"/>
      <c r="Y631" s="290"/>
      <c r="Z631" s="290"/>
    </row>
    <row r="632" ht="12.75" customHeight="1">
      <c r="A632" s="290"/>
      <c r="B632" s="290"/>
      <c r="C632" s="290"/>
      <c r="D632" s="290"/>
      <c r="E632" s="290"/>
      <c r="F632" s="290"/>
      <c r="G632" s="290"/>
      <c r="H632" s="290"/>
      <c r="I632" s="290"/>
      <c r="J632" s="290"/>
      <c r="K632" s="290"/>
      <c r="L632" s="290"/>
      <c r="M632" s="290"/>
      <c r="N632" s="290"/>
      <c r="O632" s="290"/>
      <c r="P632" s="290"/>
      <c r="Q632" s="290"/>
      <c r="R632" s="290"/>
      <c r="S632" s="290"/>
      <c r="T632" s="290"/>
      <c r="U632" s="290"/>
      <c r="V632" s="290"/>
      <c r="W632" s="290"/>
      <c r="X632" s="290"/>
      <c r="Y632" s="290"/>
      <c r="Z632" s="290"/>
    </row>
    <row r="633" ht="12.75" customHeight="1">
      <c r="A633" s="290"/>
      <c r="B633" s="290"/>
      <c r="C633" s="290"/>
      <c r="D633" s="290"/>
      <c r="E633" s="290"/>
      <c r="F633" s="290"/>
      <c r="G633" s="290"/>
      <c r="H633" s="290"/>
      <c r="I633" s="290"/>
      <c r="J633" s="290"/>
      <c r="K633" s="290"/>
      <c r="L633" s="290"/>
      <c r="M633" s="290"/>
      <c r="N633" s="290"/>
      <c r="O633" s="290"/>
      <c r="P633" s="290"/>
      <c r="Q633" s="290"/>
      <c r="R633" s="290"/>
      <c r="S633" s="290"/>
      <c r="T633" s="290"/>
      <c r="U633" s="290"/>
      <c r="V633" s="290"/>
      <c r="W633" s="290"/>
      <c r="X633" s="290"/>
      <c r="Y633" s="290"/>
      <c r="Z633" s="290"/>
    </row>
    <row r="634" ht="12.75" customHeight="1">
      <c r="A634" s="290"/>
      <c r="B634" s="290"/>
      <c r="C634" s="290"/>
      <c r="D634" s="290"/>
      <c r="E634" s="290"/>
      <c r="F634" s="290"/>
      <c r="G634" s="290"/>
      <c r="H634" s="290"/>
      <c r="I634" s="290"/>
      <c r="J634" s="290"/>
      <c r="K634" s="290"/>
      <c r="L634" s="290"/>
      <c r="M634" s="290"/>
      <c r="N634" s="290"/>
      <c r="O634" s="290"/>
      <c r="P634" s="290"/>
      <c r="Q634" s="290"/>
      <c r="R634" s="290"/>
      <c r="S634" s="290"/>
      <c r="T634" s="290"/>
      <c r="U634" s="290"/>
      <c r="V634" s="290"/>
      <c r="W634" s="290"/>
      <c r="X634" s="290"/>
      <c r="Y634" s="290"/>
      <c r="Z634" s="290"/>
    </row>
    <row r="635" ht="12.75" customHeight="1">
      <c r="A635" s="290"/>
      <c r="B635" s="290"/>
      <c r="C635" s="290"/>
      <c r="D635" s="290"/>
      <c r="E635" s="290"/>
      <c r="F635" s="290"/>
      <c r="G635" s="290"/>
      <c r="H635" s="290"/>
      <c r="I635" s="290"/>
      <c r="J635" s="290"/>
      <c r="K635" s="290"/>
      <c r="L635" s="290"/>
      <c r="M635" s="290"/>
      <c r="N635" s="290"/>
      <c r="O635" s="290"/>
      <c r="P635" s="290"/>
      <c r="Q635" s="290"/>
      <c r="R635" s="290"/>
      <c r="S635" s="290"/>
      <c r="T635" s="290"/>
      <c r="U635" s="290"/>
      <c r="V635" s="290"/>
      <c r="W635" s="290"/>
      <c r="X635" s="290"/>
      <c r="Y635" s="290"/>
      <c r="Z635" s="290"/>
    </row>
    <row r="636" ht="12.75" customHeight="1">
      <c r="A636" s="290"/>
      <c r="B636" s="290"/>
      <c r="C636" s="290"/>
      <c r="D636" s="290"/>
      <c r="E636" s="290"/>
      <c r="F636" s="290"/>
      <c r="G636" s="290"/>
      <c r="H636" s="290"/>
      <c r="I636" s="290"/>
      <c r="J636" s="290"/>
      <c r="K636" s="290"/>
      <c r="L636" s="290"/>
      <c r="M636" s="290"/>
      <c r="N636" s="290"/>
      <c r="O636" s="290"/>
      <c r="P636" s="290"/>
      <c r="Q636" s="290"/>
      <c r="R636" s="290"/>
      <c r="S636" s="290"/>
      <c r="T636" s="290"/>
      <c r="U636" s="290"/>
      <c r="V636" s="290"/>
      <c r="W636" s="290"/>
      <c r="X636" s="290"/>
      <c r="Y636" s="290"/>
      <c r="Z636" s="290"/>
    </row>
    <row r="637" ht="12.75" customHeight="1">
      <c r="A637" s="290"/>
      <c r="B637" s="290"/>
      <c r="C637" s="290"/>
      <c r="D637" s="290"/>
      <c r="E637" s="290"/>
      <c r="F637" s="290"/>
      <c r="G637" s="290"/>
      <c r="H637" s="290"/>
      <c r="I637" s="290"/>
      <c r="J637" s="290"/>
      <c r="K637" s="290"/>
      <c r="L637" s="290"/>
      <c r="M637" s="290"/>
      <c r="N637" s="290"/>
      <c r="O637" s="290"/>
      <c r="P637" s="290"/>
      <c r="Q637" s="290"/>
      <c r="R637" s="290"/>
      <c r="S637" s="290"/>
      <c r="T637" s="290"/>
      <c r="U637" s="290"/>
      <c r="V637" s="290"/>
      <c r="W637" s="290"/>
      <c r="X637" s="290"/>
      <c r="Y637" s="290"/>
      <c r="Z637" s="290"/>
    </row>
    <row r="638" ht="12.75" customHeight="1">
      <c r="A638" s="290"/>
      <c r="B638" s="290"/>
      <c r="C638" s="290"/>
      <c r="D638" s="290"/>
      <c r="E638" s="290"/>
      <c r="F638" s="290"/>
      <c r="G638" s="290"/>
      <c r="H638" s="290"/>
      <c r="I638" s="290"/>
      <c r="J638" s="290"/>
      <c r="K638" s="290"/>
      <c r="L638" s="290"/>
      <c r="M638" s="290"/>
      <c r="N638" s="290"/>
      <c r="O638" s="290"/>
      <c r="P638" s="290"/>
      <c r="Q638" s="290"/>
      <c r="R638" s="290"/>
      <c r="S638" s="290"/>
      <c r="T638" s="290"/>
      <c r="U638" s="290"/>
      <c r="V638" s="290"/>
      <c r="W638" s="290"/>
      <c r="X638" s="290"/>
      <c r="Y638" s="290"/>
      <c r="Z638" s="290"/>
    </row>
    <row r="639" ht="12.75" customHeight="1">
      <c r="A639" s="290"/>
      <c r="B639" s="290"/>
      <c r="C639" s="290"/>
      <c r="D639" s="290"/>
      <c r="E639" s="290"/>
      <c r="F639" s="290"/>
      <c r="G639" s="290"/>
      <c r="H639" s="290"/>
      <c r="I639" s="290"/>
      <c r="J639" s="290"/>
      <c r="K639" s="290"/>
      <c r="L639" s="290"/>
      <c r="M639" s="290"/>
      <c r="N639" s="290"/>
      <c r="O639" s="290"/>
      <c r="P639" s="290"/>
      <c r="Q639" s="290"/>
      <c r="R639" s="290"/>
      <c r="S639" s="290"/>
      <c r="T639" s="290"/>
      <c r="U639" s="290"/>
      <c r="V639" s="290"/>
      <c r="W639" s="290"/>
      <c r="X639" s="290"/>
      <c r="Y639" s="290"/>
      <c r="Z639" s="290"/>
    </row>
    <row r="640" ht="12.75" customHeight="1">
      <c r="A640" s="290"/>
      <c r="B640" s="290"/>
      <c r="C640" s="290"/>
      <c r="D640" s="290"/>
      <c r="E640" s="290"/>
      <c r="F640" s="290"/>
      <c r="G640" s="290"/>
      <c r="H640" s="290"/>
      <c r="I640" s="290"/>
      <c r="J640" s="290"/>
      <c r="K640" s="290"/>
      <c r="L640" s="290"/>
      <c r="M640" s="290"/>
      <c r="N640" s="290"/>
      <c r="O640" s="290"/>
      <c r="P640" s="290"/>
      <c r="Q640" s="290"/>
      <c r="R640" s="290"/>
      <c r="S640" s="290"/>
      <c r="T640" s="290"/>
      <c r="U640" s="290"/>
      <c r="V640" s="290"/>
      <c r="W640" s="290"/>
      <c r="X640" s="290"/>
      <c r="Y640" s="290"/>
      <c r="Z640" s="290"/>
    </row>
    <row r="641" ht="12.75" customHeight="1">
      <c r="A641" s="290"/>
      <c r="B641" s="290"/>
      <c r="C641" s="290"/>
      <c r="D641" s="290"/>
      <c r="E641" s="290"/>
      <c r="F641" s="290"/>
      <c r="G641" s="290"/>
      <c r="H641" s="290"/>
      <c r="I641" s="290"/>
      <c r="J641" s="290"/>
      <c r="K641" s="290"/>
      <c r="L641" s="290"/>
      <c r="M641" s="290"/>
      <c r="N641" s="290"/>
      <c r="O641" s="290"/>
      <c r="P641" s="290"/>
      <c r="Q641" s="290"/>
      <c r="R641" s="290"/>
      <c r="S641" s="290"/>
      <c r="T641" s="290"/>
      <c r="U641" s="290"/>
      <c r="V641" s="290"/>
      <c r="W641" s="290"/>
      <c r="X641" s="290"/>
      <c r="Y641" s="290"/>
      <c r="Z641" s="290"/>
    </row>
    <row r="642" ht="12.75" customHeight="1">
      <c r="A642" s="290"/>
      <c r="B642" s="290"/>
      <c r="C642" s="290"/>
      <c r="D642" s="290"/>
      <c r="E642" s="290"/>
      <c r="F642" s="290"/>
      <c r="G642" s="290"/>
      <c r="H642" s="290"/>
      <c r="I642" s="290"/>
      <c r="J642" s="290"/>
      <c r="K642" s="290"/>
      <c r="L642" s="290"/>
      <c r="M642" s="290"/>
      <c r="N642" s="290"/>
      <c r="O642" s="290"/>
      <c r="P642" s="290"/>
      <c r="Q642" s="290"/>
      <c r="R642" s="290"/>
      <c r="S642" s="290"/>
      <c r="T642" s="290"/>
      <c r="U642" s="290"/>
      <c r="V642" s="290"/>
      <c r="W642" s="290"/>
      <c r="X642" s="290"/>
      <c r="Y642" s="290"/>
      <c r="Z642" s="290"/>
    </row>
    <row r="643" ht="12.75" customHeight="1">
      <c r="A643" s="290"/>
      <c r="B643" s="290"/>
      <c r="C643" s="290"/>
      <c r="D643" s="290"/>
      <c r="E643" s="290"/>
      <c r="F643" s="290"/>
      <c r="G643" s="290"/>
      <c r="H643" s="290"/>
      <c r="I643" s="290"/>
      <c r="J643" s="290"/>
      <c r="K643" s="290"/>
      <c r="L643" s="290"/>
      <c r="M643" s="290"/>
      <c r="N643" s="290"/>
      <c r="O643" s="290"/>
      <c r="P643" s="290"/>
      <c r="Q643" s="290"/>
      <c r="R643" s="290"/>
      <c r="S643" s="290"/>
      <c r="T643" s="290"/>
      <c r="U643" s="290"/>
      <c r="V643" s="290"/>
      <c r="W643" s="290"/>
      <c r="X643" s="290"/>
      <c r="Y643" s="290"/>
      <c r="Z643" s="290"/>
    </row>
    <row r="644" ht="12.75" customHeight="1">
      <c r="A644" s="290"/>
      <c r="B644" s="290"/>
      <c r="C644" s="290"/>
      <c r="D644" s="290"/>
      <c r="E644" s="290"/>
      <c r="F644" s="290"/>
      <c r="G644" s="290"/>
      <c r="H644" s="290"/>
      <c r="I644" s="290"/>
      <c r="J644" s="290"/>
      <c r="K644" s="290"/>
      <c r="L644" s="290"/>
      <c r="M644" s="290"/>
      <c r="N644" s="290"/>
      <c r="O644" s="290"/>
      <c r="P644" s="290"/>
      <c r="Q644" s="290"/>
      <c r="R644" s="290"/>
      <c r="S644" s="290"/>
      <c r="T644" s="290"/>
      <c r="U644" s="290"/>
      <c r="V644" s="290"/>
      <c r="W644" s="290"/>
      <c r="X644" s="290"/>
      <c r="Y644" s="290"/>
      <c r="Z644" s="290"/>
    </row>
    <row r="645" ht="12.75" customHeight="1">
      <c r="A645" s="290"/>
      <c r="B645" s="290"/>
      <c r="C645" s="290"/>
      <c r="D645" s="290"/>
      <c r="E645" s="290"/>
      <c r="F645" s="290"/>
      <c r="G645" s="290"/>
      <c r="H645" s="290"/>
      <c r="I645" s="290"/>
      <c r="J645" s="290"/>
      <c r="K645" s="290"/>
      <c r="L645" s="290"/>
      <c r="M645" s="290"/>
      <c r="N645" s="290"/>
      <c r="O645" s="290"/>
      <c r="P645" s="290"/>
      <c r="Q645" s="290"/>
      <c r="R645" s="290"/>
      <c r="S645" s="290"/>
      <c r="T645" s="290"/>
      <c r="U645" s="290"/>
      <c r="V645" s="290"/>
      <c r="W645" s="290"/>
      <c r="X645" s="290"/>
      <c r="Y645" s="290"/>
      <c r="Z645" s="290"/>
    </row>
    <row r="646" ht="12.75" customHeight="1">
      <c r="A646" s="290"/>
      <c r="B646" s="290"/>
      <c r="C646" s="290"/>
      <c r="D646" s="290"/>
      <c r="E646" s="290"/>
      <c r="F646" s="290"/>
      <c r="G646" s="290"/>
      <c r="H646" s="290"/>
      <c r="I646" s="290"/>
      <c r="J646" s="290"/>
      <c r="K646" s="290"/>
      <c r="L646" s="290"/>
      <c r="M646" s="290"/>
      <c r="N646" s="290"/>
      <c r="O646" s="290"/>
      <c r="P646" s="290"/>
      <c r="Q646" s="290"/>
      <c r="R646" s="290"/>
      <c r="S646" s="290"/>
      <c r="T646" s="290"/>
      <c r="U646" s="290"/>
      <c r="V646" s="290"/>
      <c r="W646" s="290"/>
      <c r="X646" s="290"/>
      <c r="Y646" s="290"/>
      <c r="Z646" s="290"/>
    </row>
    <row r="647" ht="12.75" customHeight="1">
      <c r="A647" s="290"/>
      <c r="B647" s="290"/>
      <c r="C647" s="290"/>
      <c r="D647" s="290"/>
      <c r="E647" s="290"/>
      <c r="F647" s="290"/>
      <c r="G647" s="290"/>
      <c r="H647" s="290"/>
      <c r="I647" s="290"/>
      <c r="J647" s="290"/>
      <c r="K647" s="290"/>
      <c r="L647" s="290"/>
      <c r="M647" s="290"/>
      <c r="N647" s="290"/>
      <c r="O647" s="290"/>
      <c r="P647" s="290"/>
      <c r="Q647" s="290"/>
      <c r="R647" s="290"/>
      <c r="S647" s="290"/>
      <c r="T647" s="290"/>
      <c r="U647" s="290"/>
      <c r="V647" s="290"/>
      <c r="W647" s="290"/>
      <c r="X647" s="290"/>
      <c r="Y647" s="290"/>
      <c r="Z647" s="290"/>
    </row>
    <row r="648" ht="12.75" customHeight="1">
      <c r="A648" s="290"/>
      <c r="B648" s="290"/>
      <c r="C648" s="290"/>
      <c r="D648" s="290"/>
      <c r="E648" s="290"/>
      <c r="F648" s="290"/>
      <c r="G648" s="290"/>
      <c r="H648" s="290"/>
      <c r="I648" s="290"/>
      <c r="J648" s="290"/>
      <c r="K648" s="290"/>
      <c r="L648" s="290"/>
      <c r="M648" s="290"/>
      <c r="N648" s="290"/>
      <c r="O648" s="290"/>
      <c r="P648" s="290"/>
      <c r="Q648" s="290"/>
      <c r="R648" s="290"/>
      <c r="S648" s="290"/>
      <c r="T648" s="290"/>
      <c r="U648" s="290"/>
      <c r="V648" s="290"/>
      <c r="W648" s="290"/>
      <c r="X648" s="290"/>
      <c r="Y648" s="290"/>
      <c r="Z648" s="290"/>
    </row>
    <row r="649" ht="12.75" customHeight="1">
      <c r="A649" s="290"/>
      <c r="B649" s="290"/>
      <c r="C649" s="290"/>
      <c r="D649" s="290"/>
      <c r="E649" s="290"/>
      <c r="F649" s="290"/>
      <c r="G649" s="290"/>
      <c r="H649" s="290"/>
      <c r="I649" s="290"/>
      <c r="J649" s="290"/>
      <c r="K649" s="290"/>
      <c r="L649" s="290"/>
      <c r="M649" s="290"/>
      <c r="N649" s="290"/>
      <c r="O649" s="290"/>
      <c r="P649" s="290"/>
      <c r="Q649" s="290"/>
      <c r="R649" s="290"/>
      <c r="S649" s="290"/>
      <c r="T649" s="290"/>
      <c r="U649" s="290"/>
      <c r="V649" s="290"/>
      <c r="W649" s="290"/>
      <c r="X649" s="290"/>
      <c r="Y649" s="290"/>
      <c r="Z649" s="290"/>
    </row>
    <row r="650" ht="12.75" customHeight="1">
      <c r="A650" s="290"/>
      <c r="B650" s="290"/>
      <c r="C650" s="290"/>
      <c r="D650" s="290"/>
      <c r="E650" s="290"/>
      <c r="F650" s="290"/>
      <c r="G650" s="290"/>
      <c r="H650" s="290"/>
      <c r="I650" s="290"/>
      <c r="J650" s="290"/>
      <c r="K650" s="290"/>
      <c r="L650" s="290"/>
      <c r="M650" s="290"/>
      <c r="N650" s="290"/>
      <c r="O650" s="290"/>
      <c r="P650" s="290"/>
      <c r="Q650" s="290"/>
      <c r="R650" s="290"/>
      <c r="S650" s="290"/>
      <c r="T650" s="290"/>
      <c r="U650" s="290"/>
      <c r="V650" s="290"/>
      <c r="W650" s="290"/>
      <c r="X650" s="290"/>
      <c r="Y650" s="290"/>
      <c r="Z650" s="290"/>
    </row>
    <row r="651" ht="12.75" customHeight="1">
      <c r="A651" s="290"/>
      <c r="B651" s="290"/>
      <c r="C651" s="290"/>
      <c r="D651" s="290"/>
      <c r="E651" s="290"/>
      <c r="F651" s="290"/>
      <c r="G651" s="290"/>
      <c r="H651" s="290"/>
      <c r="I651" s="290"/>
      <c r="J651" s="290"/>
      <c r="K651" s="290"/>
      <c r="L651" s="290"/>
      <c r="M651" s="290"/>
      <c r="N651" s="290"/>
      <c r="O651" s="290"/>
      <c r="P651" s="290"/>
      <c r="Q651" s="290"/>
      <c r="R651" s="290"/>
      <c r="S651" s="290"/>
      <c r="T651" s="290"/>
      <c r="U651" s="290"/>
      <c r="V651" s="290"/>
      <c r="W651" s="290"/>
      <c r="X651" s="290"/>
      <c r="Y651" s="290"/>
      <c r="Z651" s="290"/>
    </row>
    <row r="652" ht="12.75" customHeight="1">
      <c r="A652" s="290"/>
      <c r="B652" s="290"/>
      <c r="C652" s="290"/>
      <c r="D652" s="290"/>
      <c r="E652" s="290"/>
      <c r="F652" s="290"/>
      <c r="G652" s="290"/>
      <c r="H652" s="290"/>
      <c r="I652" s="290"/>
      <c r="J652" s="290"/>
      <c r="K652" s="290"/>
      <c r="L652" s="290"/>
      <c r="M652" s="290"/>
      <c r="N652" s="290"/>
      <c r="O652" s="290"/>
      <c r="P652" s="290"/>
      <c r="Q652" s="290"/>
      <c r="R652" s="290"/>
      <c r="S652" s="290"/>
      <c r="T652" s="290"/>
      <c r="U652" s="290"/>
      <c r="V652" s="290"/>
      <c r="W652" s="290"/>
      <c r="X652" s="290"/>
      <c r="Y652" s="290"/>
      <c r="Z652" s="290"/>
    </row>
    <row r="653" ht="12.75" customHeight="1">
      <c r="A653" s="290"/>
      <c r="B653" s="290"/>
      <c r="C653" s="290"/>
      <c r="D653" s="290"/>
      <c r="E653" s="290"/>
      <c r="F653" s="290"/>
      <c r="G653" s="290"/>
      <c r="H653" s="290"/>
      <c r="I653" s="290"/>
      <c r="J653" s="290"/>
      <c r="K653" s="290"/>
      <c r="L653" s="290"/>
      <c r="M653" s="290"/>
      <c r="N653" s="290"/>
      <c r="O653" s="290"/>
      <c r="P653" s="290"/>
      <c r="Q653" s="290"/>
      <c r="R653" s="290"/>
      <c r="S653" s="290"/>
      <c r="T653" s="290"/>
      <c r="U653" s="290"/>
      <c r="V653" s="290"/>
      <c r="W653" s="290"/>
      <c r="X653" s="290"/>
      <c r="Y653" s="290"/>
      <c r="Z653" s="290"/>
    </row>
    <row r="654" ht="12.75" customHeight="1">
      <c r="A654" s="290"/>
      <c r="B654" s="290"/>
      <c r="C654" s="290"/>
      <c r="D654" s="290"/>
      <c r="E654" s="290"/>
      <c r="F654" s="290"/>
      <c r="G654" s="290"/>
      <c r="H654" s="290"/>
      <c r="I654" s="290"/>
      <c r="J654" s="290"/>
      <c r="K654" s="290"/>
      <c r="L654" s="290"/>
      <c r="M654" s="290"/>
      <c r="N654" s="290"/>
      <c r="O654" s="290"/>
      <c r="P654" s="290"/>
      <c r="Q654" s="290"/>
      <c r="R654" s="290"/>
      <c r="S654" s="290"/>
      <c r="T654" s="290"/>
      <c r="U654" s="290"/>
      <c r="V654" s="290"/>
      <c r="W654" s="290"/>
      <c r="X654" s="290"/>
      <c r="Y654" s="290"/>
      <c r="Z654" s="290"/>
    </row>
    <row r="655" ht="12.75" customHeight="1">
      <c r="A655" s="290"/>
      <c r="B655" s="290"/>
      <c r="C655" s="290"/>
      <c r="D655" s="290"/>
      <c r="E655" s="290"/>
      <c r="F655" s="290"/>
      <c r="G655" s="290"/>
      <c r="H655" s="290"/>
      <c r="I655" s="290"/>
      <c r="J655" s="290"/>
      <c r="K655" s="290"/>
      <c r="L655" s="290"/>
      <c r="M655" s="290"/>
      <c r="N655" s="290"/>
      <c r="O655" s="290"/>
      <c r="P655" s="290"/>
      <c r="Q655" s="290"/>
      <c r="R655" s="290"/>
      <c r="S655" s="290"/>
      <c r="T655" s="290"/>
      <c r="U655" s="290"/>
      <c r="V655" s="290"/>
      <c r="W655" s="290"/>
      <c r="X655" s="290"/>
      <c r="Y655" s="290"/>
      <c r="Z655" s="290"/>
    </row>
    <row r="656" ht="12.75" customHeight="1">
      <c r="A656" s="290"/>
      <c r="B656" s="290"/>
      <c r="C656" s="290"/>
      <c r="D656" s="290"/>
      <c r="E656" s="290"/>
      <c r="F656" s="290"/>
      <c r="G656" s="290"/>
      <c r="H656" s="290"/>
      <c r="I656" s="290"/>
      <c r="J656" s="290"/>
      <c r="K656" s="290"/>
      <c r="L656" s="290"/>
      <c r="M656" s="290"/>
      <c r="N656" s="290"/>
      <c r="O656" s="290"/>
      <c r="P656" s="290"/>
      <c r="Q656" s="290"/>
      <c r="R656" s="290"/>
      <c r="S656" s="290"/>
      <c r="T656" s="290"/>
      <c r="U656" s="290"/>
      <c r="V656" s="290"/>
      <c r="W656" s="290"/>
      <c r="X656" s="290"/>
      <c r="Y656" s="290"/>
      <c r="Z656" s="290"/>
    </row>
    <row r="657" ht="12.75" customHeight="1">
      <c r="A657" s="290"/>
      <c r="B657" s="290"/>
      <c r="C657" s="290"/>
      <c r="D657" s="290"/>
      <c r="E657" s="290"/>
      <c r="F657" s="290"/>
      <c r="G657" s="290"/>
      <c r="H657" s="290"/>
      <c r="I657" s="290"/>
      <c r="J657" s="290"/>
      <c r="K657" s="290"/>
      <c r="L657" s="290"/>
      <c r="M657" s="290"/>
      <c r="N657" s="290"/>
      <c r="O657" s="290"/>
      <c r="P657" s="290"/>
      <c r="Q657" s="290"/>
      <c r="R657" s="290"/>
      <c r="S657" s="290"/>
      <c r="T657" s="290"/>
      <c r="U657" s="290"/>
      <c r="V657" s="290"/>
      <c r="W657" s="290"/>
      <c r="X657" s="290"/>
      <c r="Y657" s="290"/>
      <c r="Z657" s="290"/>
    </row>
    <row r="658" ht="12.75" customHeight="1">
      <c r="A658" s="290"/>
      <c r="B658" s="290"/>
      <c r="C658" s="290"/>
      <c r="D658" s="290"/>
      <c r="E658" s="290"/>
      <c r="F658" s="290"/>
      <c r="G658" s="290"/>
      <c r="H658" s="290"/>
      <c r="I658" s="290"/>
      <c r="J658" s="290"/>
      <c r="K658" s="290"/>
      <c r="L658" s="290"/>
      <c r="M658" s="290"/>
      <c r="N658" s="290"/>
      <c r="O658" s="290"/>
      <c r="P658" s="290"/>
      <c r="Q658" s="290"/>
      <c r="R658" s="290"/>
      <c r="S658" s="290"/>
      <c r="T658" s="290"/>
      <c r="U658" s="290"/>
      <c r="V658" s="290"/>
      <c r="W658" s="290"/>
      <c r="X658" s="290"/>
      <c r="Y658" s="290"/>
      <c r="Z658" s="290"/>
    </row>
    <row r="659" ht="12.75" customHeight="1">
      <c r="A659" s="290"/>
      <c r="B659" s="290"/>
      <c r="C659" s="290"/>
      <c r="D659" s="290"/>
      <c r="E659" s="290"/>
      <c r="F659" s="290"/>
      <c r="G659" s="290"/>
      <c r="H659" s="290"/>
      <c r="I659" s="290"/>
      <c r="J659" s="290"/>
      <c r="K659" s="290"/>
      <c r="L659" s="290"/>
      <c r="M659" s="290"/>
      <c r="N659" s="290"/>
      <c r="O659" s="290"/>
      <c r="P659" s="290"/>
      <c r="Q659" s="290"/>
      <c r="R659" s="290"/>
      <c r="S659" s="290"/>
      <c r="T659" s="290"/>
      <c r="U659" s="290"/>
      <c r="V659" s="290"/>
      <c r="W659" s="290"/>
      <c r="X659" s="290"/>
      <c r="Y659" s="290"/>
      <c r="Z659" s="290"/>
    </row>
    <row r="660" ht="12.75" customHeight="1">
      <c r="A660" s="290"/>
      <c r="B660" s="290"/>
      <c r="C660" s="290"/>
      <c r="D660" s="290"/>
      <c r="E660" s="290"/>
      <c r="F660" s="290"/>
      <c r="G660" s="290"/>
      <c r="H660" s="290"/>
      <c r="I660" s="290"/>
      <c r="J660" s="290"/>
      <c r="K660" s="290"/>
      <c r="L660" s="290"/>
      <c r="M660" s="290"/>
      <c r="N660" s="290"/>
      <c r="O660" s="290"/>
      <c r="P660" s="290"/>
      <c r="Q660" s="290"/>
      <c r="R660" s="290"/>
      <c r="S660" s="290"/>
      <c r="T660" s="290"/>
      <c r="U660" s="290"/>
      <c r="V660" s="290"/>
      <c r="W660" s="290"/>
      <c r="X660" s="290"/>
      <c r="Y660" s="290"/>
      <c r="Z660" s="290"/>
    </row>
    <row r="661" ht="12.75" customHeight="1">
      <c r="A661" s="290"/>
      <c r="B661" s="290"/>
      <c r="C661" s="290"/>
      <c r="D661" s="290"/>
      <c r="E661" s="290"/>
      <c r="F661" s="290"/>
      <c r="G661" s="290"/>
      <c r="H661" s="290"/>
      <c r="I661" s="290"/>
      <c r="J661" s="290"/>
      <c r="K661" s="290"/>
      <c r="L661" s="290"/>
      <c r="M661" s="290"/>
      <c r="N661" s="290"/>
      <c r="O661" s="290"/>
      <c r="P661" s="290"/>
      <c r="Q661" s="290"/>
      <c r="R661" s="290"/>
      <c r="S661" s="290"/>
      <c r="T661" s="290"/>
      <c r="U661" s="290"/>
      <c r="V661" s="290"/>
      <c r="W661" s="290"/>
      <c r="X661" s="290"/>
      <c r="Y661" s="290"/>
      <c r="Z661" s="290"/>
    </row>
    <row r="662" ht="12.75" customHeight="1">
      <c r="A662" s="290"/>
      <c r="B662" s="290"/>
      <c r="C662" s="290"/>
      <c r="D662" s="290"/>
      <c r="E662" s="290"/>
      <c r="F662" s="290"/>
      <c r="G662" s="290"/>
      <c r="H662" s="290"/>
      <c r="I662" s="290"/>
      <c r="J662" s="290"/>
      <c r="K662" s="290"/>
      <c r="L662" s="290"/>
      <c r="M662" s="290"/>
      <c r="N662" s="290"/>
      <c r="O662" s="290"/>
      <c r="P662" s="290"/>
      <c r="Q662" s="290"/>
      <c r="R662" s="290"/>
      <c r="S662" s="290"/>
      <c r="T662" s="290"/>
      <c r="U662" s="290"/>
      <c r="V662" s="290"/>
      <c r="W662" s="290"/>
      <c r="X662" s="290"/>
      <c r="Y662" s="290"/>
      <c r="Z662" s="290"/>
    </row>
    <row r="663" ht="12.75" customHeight="1">
      <c r="A663" s="290"/>
      <c r="B663" s="290"/>
      <c r="C663" s="290"/>
      <c r="D663" s="290"/>
      <c r="E663" s="290"/>
      <c r="F663" s="290"/>
      <c r="G663" s="290"/>
      <c r="H663" s="290"/>
      <c r="I663" s="290"/>
      <c r="J663" s="290"/>
      <c r="K663" s="290"/>
      <c r="L663" s="290"/>
      <c r="M663" s="290"/>
      <c r="N663" s="290"/>
      <c r="O663" s="290"/>
      <c r="P663" s="290"/>
      <c r="Q663" s="290"/>
      <c r="R663" s="290"/>
      <c r="S663" s="290"/>
      <c r="T663" s="290"/>
      <c r="U663" s="290"/>
      <c r="V663" s="290"/>
      <c r="W663" s="290"/>
      <c r="X663" s="290"/>
      <c r="Y663" s="290"/>
      <c r="Z663" s="290"/>
    </row>
    <row r="664" ht="12.75" customHeight="1">
      <c r="A664" s="290"/>
      <c r="B664" s="290"/>
      <c r="C664" s="290"/>
      <c r="D664" s="290"/>
      <c r="E664" s="290"/>
      <c r="F664" s="290"/>
      <c r="G664" s="290"/>
      <c r="H664" s="290"/>
      <c r="I664" s="290"/>
      <c r="J664" s="290"/>
      <c r="K664" s="290"/>
      <c r="L664" s="290"/>
      <c r="M664" s="290"/>
      <c r="N664" s="290"/>
      <c r="O664" s="290"/>
      <c r="P664" s="290"/>
      <c r="Q664" s="290"/>
      <c r="R664" s="290"/>
      <c r="S664" s="290"/>
      <c r="T664" s="290"/>
      <c r="U664" s="290"/>
      <c r="V664" s="290"/>
      <c r="W664" s="290"/>
      <c r="X664" s="290"/>
      <c r="Y664" s="290"/>
      <c r="Z664" s="290"/>
    </row>
    <row r="665" ht="12.75" customHeight="1">
      <c r="A665" s="290"/>
      <c r="B665" s="290"/>
      <c r="C665" s="290"/>
      <c r="D665" s="290"/>
      <c r="E665" s="290"/>
      <c r="F665" s="290"/>
      <c r="G665" s="290"/>
      <c r="H665" s="290"/>
      <c r="I665" s="290"/>
      <c r="J665" s="290"/>
      <c r="K665" s="290"/>
      <c r="L665" s="290"/>
      <c r="M665" s="290"/>
      <c r="N665" s="290"/>
      <c r="O665" s="290"/>
      <c r="P665" s="290"/>
      <c r="Q665" s="290"/>
      <c r="R665" s="290"/>
      <c r="S665" s="290"/>
      <c r="T665" s="290"/>
      <c r="U665" s="290"/>
      <c r="V665" s="290"/>
      <c r="W665" s="290"/>
      <c r="X665" s="290"/>
      <c r="Y665" s="290"/>
      <c r="Z665" s="290"/>
    </row>
    <row r="666" ht="12.75" customHeight="1">
      <c r="A666" s="290"/>
      <c r="B666" s="290"/>
      <c r="C666" s="290"/>
      <c r="D666" s="290"/>
      <c r="E666" s="290"/>
      <c r="F666" s="290"/>
      <c r="G666" s="290"/>
      <c r="H666" s="290"/>
      <c r="I666" s="290"/>
      <c r="J666" s="290"/>
      <c r="K666" s="290"/>
      <c r="L666" s="290"/>
      <c r="M666" s="290"/>
      <c r="N666" s="290"/>
      <c r="O666" s="290"/>
      <c r="P666" s="290"/>
      <c r="Q666" s="290"/>
      <c r="R666" s="290"/>
      <c r="S666" s="290"/>
      <c r="T666" s="290"/>
      <c r="U666" s="290"/>
      <c r="V666" s="290"/>
      <c r="W666" s="290"/>
      <c r="X666" s="290"/>
      <c r="Y666" s="290"/>
      <c r="Z666" s="290"/>
    </row>
    <row r="667" ht="12.75" customHeight="1">
      <c r="A667" s="290"/>
      <c r="B667" s="290"/>
      <c r="C667" s="290"/>
      <c r="D667" s="290"/>
      <c r="E667" s="290"/>
      <c r="F667" s="290"/>
      <c r="G667" s="290"/>
      <c r="H667" s="290"/>
      <c r="I667" s="290"/>
      <c r="J667" s="290"/>
      <c r="K667" s="290"/>
      <c r="L667" s="290"/>
      <c r="M667" s="290"/>
      <c r="N667" s="290"/>
      <c r="O667" s="290"/>
      <c r="P667" s="290"/>
      <c r="Q667" s="290"/>
      <c r="R667" s="290"/>
      <c r="S667" s="290"/>
      <c r="T667" s="290"/>
      <c r="U667" s="290"/>
      <c r="V667" s="290"/>
      <c r="W667" s="290"/>
      <c r="X667" s="290"/>
      <c r="Y667" s="290"/>
      <c r="Z667" s="290"/>
    </row>
    <row r="668" ht="12.75" customHeight="1">
      <c r="A668" s="290"/>
      <c r="B668" s="290"/>
      <c r="C668" s="290"/>
      <c r="D668" s="290"/>
      <c r="E668" s="290"/>
      <c r="F668" s="290"/>
      <c r="G668" s="290"/>
      <c r="H668" s="290"/>
      <c r="I668" s="290"/>
      <c r="J668" s="290"/>
      <c r="K668" s="290"/>
      <c r="L668" s="290"/>
      <c r="M668" s="290"/>
      <c r="N668" s="290"/>
      <c r="O668" s="290"/>
      <c r="P668" s="290"/>
      <c r="Q668" s="290"/>
      <c r="R668" s="290"/>
      <c r="S668" s="290"/>
      <c r="T668" s="290"/>
      <c r="U668" s="290"/>
      <c r="V668" s="290"/>
      <c r="W668" s="290"/>
      <c r="X668" s="290"/>
      <c r="Y668" s="290"/>
      <c r="Z668" s="290"/>
    </row>
    <row r="669" ht="12.75" customHeight="1">
      <c r="A669" s="290"/>
      <c r="B669" s="290"/>
      <c r="C669" s="290"/>
      <c r="D669" s="290"/>
      <c r="E669" s="290"/>
      <c r="F669" s="290"/>
      <c r="G669" s="290"/>
      <c r="H669" s="290"/>
      <c r="I669" s="290"/>
      <c r="J669" s="290"/>
      <c r="K669" s="290"/>
      <c r="L669" s="290"/>
      <c r="M669" s="290"/>
      <c r="N669" s="290"/>
      <c r="O669" s="290"/>
      <c r="P669" s="290"/>
      <c r="Q669" s="290"/>
      <c r="R669" s="290"/>
      <c r="S669" s="290"/>
      <c r="T669" s="290"/>
      <c r="U669" s="290"/>
      <c r="V669" s="290"/>
      <c r="W669" s="290"/>
      <c r="X669" s="290"/>
      <c r="Y669" s="290"/>
      <c r="Z669" s="290"/>
    </row>
    <row r="670" ht="12.75" customHeight="1">
      <c r="A670" s="290"/>
      <c r="B670" s="290"/>
      <c r="C670" s="290"/>
      <c r="D670" s="290"/>
      <c r="E670" s="290"/>
      <c r="F670" s="290"/>
      <c r="G670" s="290"/>
      <c r="H670" s="290"/>
      <c r="I670" s="290"/>
      <c r="J670" s="290"/>
      <c r="K670" s="290"/>
      <c r="L670" s="290"/>
      <c r="M670" s="290"/>
      <c r="N670" s="290"/>
      <c r="O670" s="290"/>
      <c r="P670" s="290"/>
      <c r="Q670" s="290"/>
      <c r="R670" s="290"/>
      <c r="S670" s="290"/>
      <c r="T670" s="290"/>
      <c r="U670" s="290"/>
      <c r="V670" s="290"/>
      <c r="W670" s="290"/>
      <c r="X670" s="290"/>
      <c r="Y670" s="290"/>
      <c r="Z670" s="290"/>
    </row>
    <row r="671" ht="12.75" customHeight="1">
      <c r="A671" s="290"/>
      <c r="B671" s="290"/>
      <c r="C671" s="290"/>
      <c r="D671" s="290"/>
      <c r="E671" s="290"/>
      <c r="F671" s="290"/>
      <c r="G671" s="290"/>
      <c r="H671" s="290"/>
      <c r="I671" s="290"/>
      <c r="J671" s="290"/>
      <c r="K671" s="290"/>
      <c r="L671" s="290"/>
      <c r="M671" s="290"/>
      <c r="N671" s="290"/>
      <c r="O671" s="290"/>
      <c r="P671" s="290"/>
      <c r="Q671" s="290"/>
      <c r="R671" s="290"/>
      <c r="S671" s="290"/>
      <c r="T671" s="290"/>
      <c r="U671" s="290"/>
      <c r="V671" s="290"/>
      <c r="W671" s="290"/>
      <c r="X671" s="290"/>
      <c r="Y671" s="290"/>
      <c r="Z671" s="290"/>
    </row>
    <row r="672" ht="12.75" customHeight="1">
      <c r="A672" s="290"/>
      <c r="B672" s="290"/>
      <c r="C672" s="290"/>
      <c r="D672" s="290"/>
      <c r="E672" s="290"/>
      <c r="F672" s="290"/>
      <c r="G672" s="290"/>
      <c r="H672" s="290"/>
      <c r="I672" s="290"/>
      <c r="J672" s="290"/>
      <c r="K672" s="290"/>
      <c r="L672" s="290"/>
      <c r="M672" s="290"/>
      <c r="N672" s="290"/>
      <c r="O672" s="290"/>
      <c r="P672" s="290"/>
      <c r="Q672" s="290"/>
      <c r="R672" s="290"/>
      <c r="S672" s="290"/>
      <c r="T672" s="290"/>
      <c r="U672" s="290"/>
      <c r="V672" s="290"/>
      <c r="W672" s="290"/>
      <c r="X672" s="290"/>
      <c r="Y672" s="290"/>
      <c r="Z672" s="290"/>
    </row>
    <row r="673" ht="12.75" customHeight="1">
      <c r="A673" s="290"/>
      <c r="B673" s="290"/>
      <c r="C673" s="290"/>
      <c r="D673" s="290"/>
      <c r="E673" s="290"/>
      <c r="F673" s="290"/>
      <c r="G673" s="290"/>
      <c r="H673" s="290"/>
      <c r="I673" s="290"/>
      <c r="J673" s="290"/>
      <c r="K673" s="290"/>
      <c r="L673" s="290"/>
      <c r="M673" s="290"/>
      <c r="N673" s="290"/>
      <c r="O673" s="290"/>
      <c r="P673" s="290"/>
      <c r="Q673" s="290"/>
      <c r="R673" s="290"/>
      <c r="S673" s="290"/>
      <c r="T673" s="290"/>
      <c r="U673" s="290"/>
      <c r="V673" s="290"/>
      <c r="W673" s="290"/>
      <c r="X673" s="290"/>
      <c r="Y673" s="290"/>
      <c r="Z673" s="290"/>
    </row>
    <row r="674" ht="12.75" customHeight="1">
      <c r="A674" s="290"/>
      <c r="B674" s="290"/>
      <c r="C674" s="290"/>
      <c r="D674" s="290"/>
      <c r="E674" s="290"/>
      <c r="F674" s="290"/>
      <c r="G674" s="290"/>
      <c r="H674" s="290"/>
      <c r="I674" s="290"/>
      <c r="J674" s="290"/>
      <c r="K674" s="290"/>
      <c r="L674" s="290"/>
      <c r="M674" s="290"/>
      <c r="N674" s="290"/>
      <c r="O674" s="290"/>
      <c r="P674" s="290"/>
      <c r="Q674" s="290"/>
      <c r="R674" s="290"/>
      <c r="S674" s="290"/>
      <c r="T674" s="290"/>
      <c r="U674" s="290"/>
      <c r="V674" s="290"/>
      <c r="W674" s="290"/>
      <c r="X674" s="290"/>
      <c r="Y674" s="290"/>
      <c r="Z674" s="290"/>
    </row>
    <row r="675" ht="12.75" customHeight="1">
      <c r="A675" s="290"/>
      <c r="B675" s="290"/>
      <c r="C675" s="290"/>
      <c r="D675" s="290"/>
      <c r="E675" s="290"/>
      <c r="F675" s="290"/>
      <c r="G675" s="290"/>
      <c r="H675" s="290"/>
      <c r="I675" s="290"/>
      <c r="J675" s="290"/>
      <c r="K675" s="290"/>
      <c r="L675" s="290"/>
      <c r="M675" s="290"/>
      <c r="N675" s="290"/>
      <c r="O675" s="290"/>
      <c r="P675" s="290"/>
      <c r="Q675" s="290"/>
      <c r="R675" s="290"/>
      <c r="S675" s="290"/>
      <c r="T675" s="290"/>
      <c r="U675" s="290"/>
      <c r="V675" s="290"/>
      <c r="W675" s="290"/>
      <c r="X675" s="290"/>
      <c r="Y675" s="290"/>
      <c r="Z675" s="290"/>
    </row>
    <row r="676" ht="12.75" customHeight="1">
      <c r="A676" s="290"/>
      <c r="B676" s="290"/>
      <c r="C676" s="290"/>
      <c r="D676" s="290"/>
      <c r="E676" s="290"/>
      <c r="F676" s="290"/>
      <c r="G676" s="290"/>
      <c r="H676" s="290"/>
      <c r="I676" s="290"/>
      <c r="J676" s="290"/>
      <c r="K676" s="290"/>
      <c r="L676" s="290"/>
      <c r="M676" s="290"/>
      <c r="N676" s="290"/>
      <c r="O676" s="290"/>
      <c r="P676" s="290"/>
      <c r="Q676" s="290"/>
      <c r="R676" s="290"/>
      <c r="S676" s="290"/>
      <c r="T676" s="290"/>
      <c r="U676" s="290"/>
      <c r="V676" s="290"/>
      <c r="W676" s="290"/>
      <c r="X676" s="290"/>
      <c r="Y676" s="290"/>
      <c r="Z676" s="290"/>
    </row>
    <row r="677" ht="12.75" customHeight="1">
      <c r="A677" s="290"/>
      <c r="B677" s="290"/>
      <c r="C677" s="290"/>
      <c r="D677" s="290"/>
      <c r="E677" s="290"/>
      <c r="F677" s="290"/>
      <c r="G677" s="290"/>
      <c r="H677" s="290"/>
      <c r="I677" s="290"/>
      <c r="J677" s="290"/>
      <c r="K677" s="290"/>
      <c r="L677" s="290"/>
      <c r="M677" s="290"/>
      <c r="N677" s="290"/>
      <c r="O677" s="290"/>
      <c r="P677" s="290"/>
      <c r="Q677" s="290"/>
      <c r="R677" s="290"/>
      <c r="S677" s="290"/>
      <c r="T677" s="290"/>
      <c r="U677" s="290"/>
      <c r="V677" s="290"/>
      <c r="W677" s="290"/>
      <c r="X677" s="290"/>
      <c r="Y677" s="290"/>
      <c r="Z677" s="290"/>
    </row>
    <row r="678" ht="12.75" customHeight="1">
      <c r="A678" s="290"/>
      <c r="B678" s="290"/>
      <c r="C678" s="290"/>
      <c r="D678" s="290"/>
      <c r="E678" s="290"/>
      <c r="F678" s="290"/>
      <c r="G678" s="290"/>
      <c r="H678" s="290"/>
      <c r="I678" s="290"/>
      <c r="J678" s="290"/>
      <c r="K678" s="290"/>
      <c r="L678" s="290"/>
      <c r="M678" s="290"/>
      <c r="N678" s="290"/>
      <c r="O678" s="290"/>
      <c r="P678" s="290"/>
      <c r="Q678" s="290"/>
      <c r="R678" s="290"/>
      <c r="S678" s="290"/>
      <c r="T678" s="290"/>
      <c r="U678" s="290"/>
      <c r="V678" s="290"/>
      <c r="W678" s="290"/>
      <c r="X678" s="290"/>
      <c r="Y678" s="290"/>
      <c r="Z678" s="290"/>
    </row>
    <row r="679" ht="12.75" customHeight="1">
      <c r="A679" s="290"/>
      <c r="B679" s="290"/>
      <c r="C679" s="290"/>
      <c r="D679" s="290"/>
      <c r="E679" s="290"/>
      <c r="F679" s="290"/>
      <c r="G679" s="290"/>
      <c r="H679" s="290"/>
      <c r="I679" s="290"/>
      <c r="J679" s="290"/>
      <c r="K679" s="290"/>
      <c r="L679" s="290"/>
      <c r="M679" s="290"/>
      <c r="N679" s="290"/>
      <c r="O679" s="290"/>
      <c r="P679" s="290"/>
      <c r="Q679" s="290"/>
      <c r="R679" s="290"/>
      <c r="S679" s="290"/>
      <c r="T679" s="290"/>
      <c r="U679" s="290"/>
      <c r="V679" s="290"/>
      <c r="W679" s="290"/>
      <c r="X679" s="290"/>
      <c r="Y679" s="290"/>
      <c r="Z679" s="290"/>
    </row>
    <row r="680" ht="12.75" customHeight="1">
      <c r="A680" s="290"/>
      <c r="B680" s="290"/>
      <c r="C680" s="290"/>
      <c r="D680" s="290"/>
      <c r="E680" s="290"/>
      <c r="F680" s="290"/>
      <c r="G680" s="290"/>
      <c r="H680" s="290"/>
      <c r="I680" s="290"/>
      <c r="J680" s="290"/>
      <c r="K680" s="290"/>
      <c r="L680" s="290"/>
      <c r="M680" s="290"/>
      <c r="N680" s="290"/>
      <c r="O680" s="290"/>
      <c r="P680" s="290"/>
      <c r="Q680" s="290"/>
      <c r="R680" s="290"/>
      <c r="S680" s="290"/>
      <c r="T680" s="290"/>
      <c r="U680" s="290"/>
      <c r="V680" s="290"/>
      <c r="W680" s="290"/>
      <c r="X680" s="290"/>
      <c r="Y680" s="290"/>
      <c r="Z680" s="290"/>
    </row>
    <row r="681" ht="12.75" customHeight="1">
      <c r="A681" s="290"/>
      <c r="B681" s="290"/>
      <c r="C681" s="290"/>
      <c r="D681" s="290"/>
      <c r="E681" s="290"/>
      <c r="F681" s="290"/>
      <c r="G681" s="290"/>
      <c r="H681" s="290"/>
      <c r="I681" s="290"/>
      <c r="J681" s="290"/>
      <c r="K681" s="290"/>
      <c r="L681" s="290"/>
      <c r="M681" s="290"/>
      <c r="N681" s="290"/>
      <c r="O681" s="290"/>
      <c r="P681" s="290"/>
      <c r="Q681" s="290"/>
      <c r="R681" s="290"/>
      <c r="S681" s="290"/>
      <c r="T681" s="290"/>
      <c r="U681" s="290"/>
      <c r="V681" s="290"/>
      <c r="W681" s="290"/>
      <c r="X681" s="290"/>
      <c r="Y681" s="290"/>
      <c r="Z681" s="290"/>
    </row>
    <row r="682" ht="12.75" customHeight="1">
      <c r="A682" s="290"/>
      <c r="B682" s="290"/>
      <c r="C682" s="290"/>
      <c r="D682" s="290"/>
      <c r="E682" s="290"/>
      <c r="F682" s="290"/>
      <c r="G682" s="290"/>
      <c r="H682" s="290"/>
      <c r="I682" s="290"/>
      <c r="J682" s="290"/>
      <c r="K682" s="290"/>
      <c r="L682" s="290"/>
      <c r="M682" s="290"/>
      <c r="N682" s="290"/>
      <c r="O682" s="290"/>
      <c r="P682" s="290"/>
      <c r="Q682" s="290"/>
      <c r="R682" s="290"/>
      <c r="S682" s="290"/>
      <c r="T682" s="290"/>
      <c r="U682" s="290"/>
      <c r="V682" s="290"/>
      <c r="W682" s="290"/>
      <c r="X682" s="290"/>
      <c r="Y682" s="290"/>
      <c r="Z682" s="290"/>
    </row>
    <row r="683" ht="12.75" customHeight="1">
      <c r="A683" s="290"/>
      <c r="B683" s="290"/>
      <c r="C683" s="290"/>
      <c r="D683" s="290"/>
      <c r="E683" s="290"/>
      <c r="F683" s="290"/>
      <c r="G683" s="290"/>
      <c r="H683" s="290"/>
      <c r="I683" s="290"/>
      <c r="J683" s="290"/>
      <c r="K683" s="290"/>
      <c r="L683" s="290"/>
      <c r="M683" s="290"/>
      <c r="N683" s="290"/>
      <c r="O683" s="290"/>
      <c r="P683" s="290"/>
      <c r="Q683" s="290"/>
      <c r="R683" s="290"/>
      <c r="S683" s="290"/>
      <c r="T683" s="290"/>
      <c r="U683" s="290"/>
      <c r="V683" s="290"/>
      <c r="W683" s="290"/>
      <c r="X683" s="290"/>
      <c r="Y683" s="290"/>
      <c r="Z683" s="290"/>
    </row>
    <row r="684" ht="12.75" customHeight="1">
      <c r="A684" s="290"/>
      <c r="B684" s="290"/>
      <c r="C684" s="290"/>
      <c r="D684" s="290"/>
      <c r="E684" s="290"/>
      <c r="F684" s="290"/>
      <c r="G684" s="290"/>
      <c r="H684" s="290"/>
      <c r="I684" s="290"/>
      <c r="J684" s="290"/>
      <c r="K684" s="290"/>
      <c r="L684" s="290"/>
      <c r="M684" s="290"/>
      <c r="N684" s="290"/>
      <c r="O684" s="290"/>
      <c r="P684" s="290"/>
      <c r="Q684" s="290"/>
      <c r="R684" s="290"/>
      <c r="S684" s="290"/>
      <c r="T684" s="290"/>
      <c r="U684" s="290"/>
      <c r="V684" s="290"/>
      <c r="W684" s="290"/>
      <c r="X684" s="290"/>
      <c r="Y684" s="290"/>
      <c r="Z684" s="290"/>
    </row>
    <row r="685" ht="12.75" customHeight="1">
      <c r="A685" s="290"/>
      <c r="B685" s="290"/>
      <c r="C685" s="290"/>
      <c r="D685" s="290"/>
      <c r="E685" s="290"/>
      <c r="F685" s="290"/>
      <c r="G685" s="290"/>
      <c r="H685" s="290"/>
      <c r="I685" s="290"/>
      <c r="J685" s="290"/>
      <c r="K685" s="290"/>
      <c r="L685" s="290"/>
      <c r="M685" s="290"/>
      <c r="N685" s="290"/>
      <c r="O685" s="290"/>
      <c r="P685" s="290"/>
      <c r="Q685" s="290"/>
      <c r="R685" s="290"/>
      <c r="S685" s="290"/>
      <c r="T685" s="290"/>
      <c r="U685" s="290"/>
      <c r="V685" s="290"/>
      <c r="W685" s="290"/>
      <c r="X685" s="290"/>
      <c r="Y685" s="290"/>
      <c r="Z685" s="290"/>
    </row>
    <row r="686" ht="12.75" customHeight="1">
      <c r="A686" s="290"/>
      <c r="B686" s="290"/>
      <c r="C686" s="290"/>
      <c r="D686" s="290"/>
      <c r="E686" s="290"/>
      <c r="F686" s="290"/>
      <c r="G686" s="290"/>
      <c r="H686" s="290"/>
      <c r="I686" s="290"/>
      <c r="J686" s="290"/>
      <c r="K686" s="290"/>
      <c r="L686" s="290"/>
      <c r="M686" s="290"/>
      <c r="N686" s="290"/>
      <c r="O686" s="290"/>
      <c r="P686" s="290"/>
      <c r="Q686" s="290"/>
      <c r="R686" s="290"/>
      <c r="S686" s="290"/>
      <c r="T686" s="290"/>
      <c r="U686" s="290"/>
      <c r="V686" s="290"/>
      <c r="W686" s="290"/>
      <c r="X686" s="290"/>
      <c r="Y686" s="290"/>
      <c r="Z686" s="290"/>
    </row>
    <row r="687" ht="12.75" customHeight="1">
      <c r="A687" s="290"/>
      <c r="B687" s="290"/>
      <c r="C687" s="290"/>
      <c r="D687" s="290"/>
      <c r="E687" s="290"/>
      <c r="F687" s="290"/>
      <c r="G687" s="290"/>
      <c r="H687" s="290"/>
      <c r="I687" s="290"/>
      <c r="J687" s="290"/>
      <c r="K687" s="290"/>
      <c r="L687" s="290"/>
      <c r="M687" s="290"/>
      <c r="N687" s="290"/>
      <c r="O687" s="290"/>
      <c r="P687" s="290"/>
      <c r="Q687" s="290"/>
      <c r="R687" s="290"/>
      <c r="S687" s="290"/>
      <c r="T687" s="290"/>
      <c r="U687" s="290"/>
      <c r="V687" s="290"/>
      <c r="W687" s="290"/>
      <c r="X687" s="290"/>
      <c r="Y687" s="290"/>
      <c r="Z687" s="290"/>
    </row>
    <row r="688" ht="12.75" customHeight="1">
      <c r="A688" s="290"/>
      <c r="B688" s="290"/>
      <c r="C688" s="290"/>
      <c r="D688" s="290"/>
      <c r="E688" s="290"/>
      <c r="F688" s="290"/>
      <c r="G688" s="290"/>
      <c r="H688" s="290"/>
      <c r="I688" s="290"/>
      <c r="J688" s="290"/>
      <c r="K688" s="290"/>
      <c r="L688" s="290"/>
      <c r="M688" s="290"/>
      <c r="N688" s="290"/>
      <c r="O688" s="290"/>
      <c r="P688" s="290"/>
      <c r="Q688" s="290"/>
      <c r="R688" s="290"/>
      <c r="S688" s="290"/>
      <c r="T688" s="290"/>
      <c r="U688" s="290"/>
      <c r="V688" s="290"/>
      <c r="W688" s="290"/>
      <c r="X688" s="290"/>
      <c r="Y688" s="290"/>
      <c r="Z688" s="290"/>
    </row>
    <row r="689" ht="12.75" customHeight="1">
      <c r="A689" s="290"/>
      <c r="B689" s="290"/>
      <c r="C689" s="290"/>
      <c r="D689" s="290"/>
      <c r="E689" s="290"/>
      <c r="F689" s="290"/>
      <c r="G689" s="290"/>
      <c r="H689" s="290"/>
      <c r="I689" s="290"/>
      <c r="J689" s="290"/>
      <c r="K689" s="290"/>
      <c r="L689" s="290"/>
      <c r="M689" s="290"/>
      <c r="N689" s="290"/>
      <c r="O689" s="290"/>
      <c r="P689" s="290"/>
      <c r="Q689" s="290"/>
      <c r="R689" s="290"/>
      <c r="S689" s="290"/>
      <c r="T689" s="290"/>
      <c r="U689" s="290"/>
      <c r="V689" s="290"/>
      <c r="W689" s="290"/>
      <c r="X689" s="290"/>
      <c r="Y689" s="290"/>
      <c r="Z689" s="290"/>
    </row>
    <row r="690" ht="12.75" customHeight="1">
      <c r="A690" s="290"/>
      <c r="B690" s="290"/>
      <c r="C690" s="290"/>
      <c r="D690" s="290"/>
      <c r="E690" s="290"/>
      <c r="F690" s="290"/>
      <c r="G690" s="290"/>
      <c r="H690" s="290"/>
      <c r="I690" s="290"/>
      <c r="J690" s="290"/>
      <c r="K690" s="290"/>
      <c r="L690" s="290"/>
      <c r="M690" s="290"/>
      <c r="N690" s="290"/>
      <c r="O690" s="290"/>
      <c r="P690" s="290"/>
      <c r="Q690" s="290"/>
      <c r="R690" s="290"/>
      <c r="S690" s="290"/>
      <c r="T690" s="290"/>
      <c r="U690" s="290"/>
      <c r="V690" s="290"/>
      <c r="W690" s="290"/>
      <c r="X690" s="290"/>
      <c r="Y690" s="290"/>
      <c r="Z690" s="290"/>
    </row>
    <row r="691" ht="12.75" customHeight="1">
      <c r="A691" s="290"/>
      <c r="B691" s="290"/>
      <c r="C691" s="290"/>
      <c r="D691" s="290"/>
      <c r="E691" s="290"/>
      <c r="F691" s="290"/>
      <c r="G691" s="290"/>
      <c r="H691" s="290"/>
      <c r="I691" s="290"/>
      <c r="J691" s="290"/>
      <c r="K691" s="290"/>
      <c r="L691" s="290"/>
      <c r="M691" s="290"/>
      <c r="N691" s="290"/>
      <c r="O691" s="290"/>
      <c r="P691" s="290"/>
      <c r="Q691" s="290"/>
      <c r="R691" s="290"/>
      <c r="S691" s="290"/>
      <c r="T691" s="290"/>
      <c r="U691" s="290"/>
      <c r="V691" s="290"/>
      <c r="W691" s="290"/>
      <c r="X691" s="290"/>
      <c r="Y691" s="290"/>
      <c r="Z691" s="290"/>
    </row>
    <row r="692" ht="12.75" customHeight="1">
      <c r="A692" s="290"/>
      <c r="B692" s="290"/>
      <c r="C692" s="290"/>
      <c r="D692" s="290"/>
      <c r="E692" s="290"/>
      <c r="F692" s="290"/>
      <c r="G692" s="290"/>
      <c r="H692" s="290"/>
      <c r="I692" s="290"/>
      <c r="J692" s="290"/>
      <c r="K692" s="290"/>
      <c r="L692" s="290"/>
      <c r="M692" s="290"/>
      <c r="N692" s="290"/>
      <c r="O692" s="290"/>
      <c r="P692" s="290"/>
      <c r="Q692" s="290"/>
      <c r="R692" s="290"/>
      <c r="S692" s="290"/>
      <c r="T692" s="290"/>
      <c r="U692" s="290"/>
      <c r="V692" s="290"/>
      <c r="W692" s="290"/>
      <c r="X692" s="290"/>
      <c r="Y692" s="290"/>
      <c r="Z692" s="290"/>
    </row>
    <row r="693" ht="12.75" customHeight="1">
      <c r="A693" s="290"/>
      <c r="B693" s="290"/>
      <c r="C693" s="290"/>
      <c r="D693" s="290"/>
      <c r="E693" s="290"/>
      <c r="F693" s="290"/>
      <c r="G693" s="290"/>
      <c r="H693" s="290"/>
      <c r="I693" s="290"/>
      <c r="J693" s="290"/>
      <c r="K693" s="290"/>
      <c r="L693" s="290"/>
      <c r="M693" s="290"/>
      <c r="N693" s="290"/>
      <c r="O693" s="290"/>
      <c r="P693" s="290"/>
      <c r="Q693" s="290"/>
      <c r="R693" s="290"/>
      <c r="S693" s="290"/>
      <c r="T693" s="290"/>
      <c r="U693" s="290"/>
      <c r="V693" s="290"/>
      <c r="W693" s="290"/>
      <c r="X693" s="290"/>
      <c r="Y693" s="290"/>
      <c r="Z693" s="290"/>
    </row>
    <row r="694" ht="12.75" customHeight="1">
      <c r="A694" s="290"/>
      <c r="B694" s="290"/>
      <c r="C694" s="290"/>
      <c r="D694" s="290"/>
      <c r="E694" s="290"/>
      <c r="F694" s="290"/>
      <c r="G694" s="290"/>
      <c r="H694" s="290"/>
      <c r="I694" s="290"/>
      <c r="J694" s="290"/>
      <c r="K694" s="290"/>
      <c r="L694" s="290"/>
      <c r="M694" s="290"/>
      <c r="N694" s="290"/>
      <c r="O694" s="290"/>
      <c r="P694" s="290"/>
      <c r="Q694" s="290"/>
      <c r="R694" s="290"/>
      <c r="S694" s="290"/>
      <c r="T694" s="290"/>
      <c r="U694" s="290"/>
      <c r="V694" s="290"/>
      <c r="W694" s="290"/>
      <c r="X694" s="290"/>
      <c r="Y694" s="290"/>
      <c r="Z694" s="290"/>
    </row>
    <row r="695" ht="12.75" customHeight="1">
      <c r="A695" s="290"/>
      <c r="B695" s="290"/>
      <c r="C695" s="290"/>
      <c r="D695" s="290"/>
      <c r="E695" s="290"/>
      <c r="F695" s="290"/>
      <c r="G695" s="290"/>
      <c r="H695" s="290"/>
      <c r="I695" s="290"/>
      <c r="J695" s="290"/>
      <c r="K695" s="290"/>
      <c r="L695" s="290"/>
      <c r="M695" s="290"/>
      <c r="N695" s="290"/>
      <c r="O695" s="290"/>
      <c r="P695" s="290"/>
      <c r="Q695" s="290"/>
      <c r="R695" s="290"/>
      <c r="S695" s="290"/>
      <c r="T695" s="290"/>
      <c r="U695" s="290"/>
      <c r="V695" s="290"/>
      <c r="W695" s="290"/>
      <c r="X695" s="290"/>
      <c r="Y695" s="290"/>
      <c r="Z695" s="290"/>
    </row>
    <row r="696" ht="12.75" customHeight="1">
      <c r="A696" s="290"/>
      <c r="B696" s="290"/>
      <c r="C696" s="290"/>
      <c r="D696" s="290"/>
      <c r="E696" s="290"/>
      <c r="F696" s="290"/>
      <c r="G696" s="290"/>
      <c r="H696" s="290"/>
      <c r="I696" s="290"/>
      <c r="J696" s="290"/>
      <c r="K696" s="290"/>
      <c r="L696" s="290"/>
      <c r="M696" s="290"/>
      <c r="N696" s="290"/>
      <c r="O696" s="290"/>
      <c r="P696" s="290"/>
      <c r="Q696" s="290"/>
      <c r="R696" s="290"/>
      <c r="S696" s="290"/>
      <c r="T696" s="290"/>
      <c r="U696" s="290"/>
      <c r="V696" s="290"/>
      <c r="W696" s="290"/>
      <c r="X696" s="290"/>
      <c r="Y696" s="290"/>
      <c r="Z696" s="290"/>
    </row>
    <row r="697" ht="12.75" customHeight="1">
      <c r="A697" s="290"/>
      <c r="B697" s="290"/>
      <c r="C697" s="290"/>
      <c r="D697" s="290"/>
      <c r="E697" s="290"/>
      <c r="F697" s="290"/>
      <c r="G697" s="290"/>
      <c r="H697" s="290"/>
      <c r="I697" s="290"/>
      <c r="J697" s="290"/>
      <c r="K697" s="290"/>
      <c r="L697" s="290"/>
      <c r="M697" s="290"/>
      <c r="N697" s="290"/>
      <c r="O697" s="290"/>
      <c r="P697" s="290"/>
      <c r="Q697" s="290"/>
      <c r="R697" s="290"/>
      <c r="S697" s="290"/>
      <c r="T697" s="290"/>
      <c r="U697" s="290"/>
      <c r="V697" s="290"/>
      <c r="W697" s="290"/>
      <c r="X697" s="290"/>
      <c r="Y697" s="290"/>
      <c r="Z697" s="290"/>
    </row>
    <row r="698" ht="12.75" customHeight="1">
      <c r="A698" s="290"/>
      <c r="B698" s="290"/>
      <c r="C698" s="290"/>
      <c r="D698" s="290"/>
      <c r="E698" s="290"/>
      <c r="F698" s="290"/>
      <c r="G698" s="290"/>
      <c r="H698" s="290"/>
      <c r="I698" s="290"/>
      <c r="J698" s="290"/>
      <c r="K698" s="290"/>
      <c r="L698" s="290"/>
      <c r="M698" s="290"/>
      <c r="N698" s="290"/>
      <c r="O698" s="290"/>
      <c r="P698" s="290"/>
      <c r="Q698" s="290"/>
      <c r="R698" s="290"/>
      <c r="S698" s="290"/>
      <c r="T698" s="290"/>
      <c r="U698" s="290"/>
      <c r="V698" s="290"/>
      <c r="W698" s="290"/>
      <c r="X698" s="290"/>
      <c r="Y698" s="290"/>
      <c r="Z698" s="290"/>
    </row>
    <row r="699" ht="12.75" customHeight="1">
      <c r="A699" s="290"/>
      <c r="B699" s="290"/>
      <c r="C699" s="290"/>
      <c r="D699" s="290"/>
      <c r="E699" s="290"/>
      <c r="F699" s="290"/>
      <c r="G699" s="290"/>
      <c r="H699" s="290"/>
      <c r="I699" s="290"/>
      <c r="J699" s="290"/>
      <c r="K699" s="290"/>
      <c r="L699" s="290"/>
      <c r="M699" s="290"/>
      <c r="N699" s="290"/>
      <c r="O699" s="290"/>
      <c r="P699" s="290"/>
      <c r="Q699" s="290"/>
      <c r="R699" s="290"/>
      <c r="S699" s="290"/>
      <c r="T699" s="290"/>
      <c r="U699" s="290"/>
      <c r="V699" s="290"/>
      <c r="W699" s="290"/>
      <c r="X699" s="290"/>
      <c r="Y699" s="290"/>
      <c r="Z699" s="290"/>
    </row>
    <row r="700" ht="12.75" customHeight="1">
      <c r="A700" s="290"/>
      <c r="B700" s="290"/>
      <c r="C700" s="290"/>
      <c r="D700" s="290"/>
      <c r="E700" s="290"/>
      <c r="F700" s="290"/>
      <c r="G700" s="290"/>
      <c r="H700" s="290"/>
      <c r="I700" s="290"/>
      <c r="J700" s="290"/>
      <c r="K700" s="290"/>
      <c r="L700" s="290"/>
      <c r="M700" s="290"/>
      <c r="N700" s="290"/>
      <c r="O700" s="290"/>
      <c r="P700" s="290"/>
      <c r="Q700" s="290"/>
      <c r="R700" s="290"/>
      <c r="S700" s="290"/>
      <c r="T700" s="290"/>
      <c r="U700" s="290"/>
      <c r="V700" s="290"/>
      <c r="W700" s="290"/>
      <c r="X700" s="290"/>
      <c r="Y700" s="290"/>
      <c r="Z700" s="290"/>
    </row>
    <row r="701" ht="12.75" customHeight="1">
      <c r="A701" s="290"/>
      <c r="B701" s="290"/>
      <c r="C701" s="290"/>
      <c r="D701" s="290"/>
      <c r="E701" s="290"/>
      <c r="F701" s="290"/>
      <c r="G701" s="290"/>
      <c r="H701" s="290"/>
      <c r="I701" s="290"/>
      <c r="J701" s="290"/>
      <c r="K701" s="290"/>
      <c r="L701" s="290"/>
      <c r="M701" s="290"/>
      <c r="N701" s="290"/>
      <c r="O701" s="290"/>
      <c r="P701" s="290"/>
      <c r="Q701" s="290"/>
      <c r="R701" s="290"/>
      <c r="S701" s="290"/>
      <c r="T701" s="290"/>
      <c r="U701" s="290"/>
      <c r="V701" s="290"/>
      <c r="W701" s="290"/>
      <c r="X701" s="290"/>
      <c r="Y701" s="290"/>
      <c r="Z701" s="290"/>
    </row>
    <row r="702" ht="12.75" customHeight="1">
      <c r="A702" s="290"/>
      <c r="B702" s="290"/>
      <c r="C702" s="290"/>
      <c r="D702" s="290"/>
      <c r="E702" s="290"/>
      <c r="F702" s="290"/>
      <c r="G702" s="290"/>
      <c r="H702" s="290"/>
      <c r="I702" s="290"/>
      <c r="J702" s="290"/>
      <c r="K702" s="290"/>
      <c r="L702" s="290"/>
      <c r="M702" s="290"/>
      <c r="N702" s="290"/>
      <c r="O702" s="290"/>
      <c r="P702" s="290"/>
      <c r="Q702" s="290"/>
      <c r="R702" s="290"/>
      <c r="S702" s="290"/>
      <c r="T702" s="290"/>
      <c r="U702" s="290"/>
      <c r="V702" s="290"/>
      <c r="W702" s="290"/>
      <c r="X702" s="290"/>
      <c r="Y702" s="290"/>
      <c r="Z702" s="290"/>
    </row>
    <row r="703" ht="12.75" customHeight="1">
      <c r="A703" s="290"/>
      <c r="B703" s="290"/>
      <c r="C703" s="290"/>
      <c r="D703" s="290"/>
      <c r="E703" s="290"/>
      <c r="F703" s="290"/>
      <c r="G703" s="290"/>
      <c r="H703" s="290"/>
      <c r="I703" s="290"/>
      <c r="J703" s="290"/>
      <c r="K703" s="290"/>
      <c r="L703" s="290"/>
      <c r="M703" s="290"/>
      <c r="N703" s="290"/>
      <c r="O703" s="290"/>
      <c r="P703" s="290"/>
      <c r="Q703" s="290"/>
      <c r="R703" s="290"/>
      <c r="S703" s="290"/>
      <c r="T703" s="290"/>
      <c r="U703" s="290"/>
      <c r="V703" s="290"/>
      <c r="W703" s="290"/>
      <c r="X703" s="290"/>
      <c r="Y703" s="290"/>
      <c r="Z703" s="290"/>
    </row>
    <row r="704" ht="12.75" customHeight="1">
      <c r="A704" s="290"/>
      <c r="B704" s="290"/>
      <c r="C704" s="290"/>
      <c r="D704" s="290"/>
      <c r="E704" s="290"/>
      <c r="F704" s="290"/>
      <c r="G704" s="290"/>
      <c r="H704" s="290"/>
      <c r="I704" s="290"/>
      <c r="J704" s="290"/>
      <c r="K704" s="290"/>
      <c r="L704" s="290"/>
      <c r="M704" s="290"/>
      <c r="N704" s="290"/>
      <c r="O704" s="290"/>
      <c r="P704" s="290"/>
      <c r="Q704" s="290"/>
      <c r="R704" s="290"/>
      <c r="S704" s="290"/>
      <c r="T704" s="290"/>
      <c r="U704" s="290"/>
      <c r="V704" s="290"/>
      <c r="W704" s="290"/>
      <c r="X704" s="290"/>
      <c r="Y704" s="290"/>
      <c r="Z704" s="290"/>
    </row>
    <row r="705" ht="12.75" customHeight="1">
      <c r="A705" s="290"/>
      <c r="B705" s="290"/>
      <c r="C705" s="290"/>
      <c r="D705" s="290"/>
      <c r="E705" s="290"/>
      <c r="F705" s="290"/>
      <c r="G705" s="290"/>
      <c r="H705" s="290"/>
      <c r="I705" s="290"/>
      <c r="J705" s="290"/>
      <c r="K705" s="290"/>
      <c r="L705" s="290"/>
      <c r="M705" s="290"/>
      <c r="N705" s="290"/>
      <c r="O705" s="290"/>
      <c r="P705" s="290"/>
      <c r="Q705" s="290"/>
      <c r="R705" s="290"/>
      <c r="S705" s="290"/>
      <c r="T705" s="290"/>
      <c r="U705" s="290"/>
      <c r="V705" s="290"/>
      <c r="W705" s="290"/>
      <c r="X705" s="290"/>
      <c r="Y705" s="290"/>
      <c r="Z705" s="290"/>
    </row>
    <row r="706" ht="12.75" customHeight="1">
      <c r="A706" s="290"/>
      <c r="B706" s="290"/>
      <c r="C706" s="290"/>
      <c r="D706" s="290"/>
      <c r="E706" s="290"/>
      <c r="F706" s="290"/>
      <c r="G706" s="290"/>
      <c r="H706" s="290"/>
      <c r="I706" s="290"/>
      <c r="J706" s="290"/>
      <c r="K706" s="290"/>
      <c r="L706" s="290"/>
      <c r="M706" s="290"/>
      <c r="N706" s="290"/>
      <c r="O706" s="290"/>
      <c r="P706" s="290"/>
      <c r="Q706" s="290"/>
      <c r="R706" s="290"/>
      <c r="S706" s="290"/>
      <c r="T706" s="290"/>
      <c r="U706" s="290"/>
      <c r="V706" s="290"/>
      <c r="W706" s="290"/>
      <c r="X706" s="290"/>
      <c r="Y706" s="290"/>
      <c r="Z706" s="290"/>
    </row>
    <row r="707" ht="12.75" customHeight="1">
      <c r="A707" s="290"/>
      <c r="B707" s="290"/>
      <c r="C707" s="290"/>
      <c r="D707" s="290"/>
      <c r="E707" s="290"/>
      <c r="F707" s="290"/>
      <c r="G707" s="290"/>
      <c r="H707" s="290"/>
      <c r="I707" s="290"/>
      <c r="J707" s="290"/>
      <c r="K707" s="290"/>
      <c r="L707" s="290"/>
      <c r="M707" s="290"/>
      <c r="N707" s="290"/>
      <c r="O707" s="290"/>
      <c r="P707" s="290"/>
      <c r="Q707" s="290"/>
      <c r="R707" s="290"/>
      <c r="S707" s="290"/>
      <c r="T707" s="290"/>
      <c r="U707" s="290"/>
      <c r="V707" s="290"/>
      <c r="W707" s="290"/>
      <c r="X707" s="290"/>
      <c r="Y707" s="290"/>
      <c r="Z707" s="290"/>
    </row>
    <row r="708" ht="12.75" customHeight="1">
      <c r="A708" s="290"/>
      <c r="B708" s="290"/>
      <c r="C708" s="290"/>
      <c r="D708" s="290"/>
      <c r="E708" s="290"/>
      <c r="F708" s="290"/>
      <c r="G708" s="290"/>
      <c r="H708" s="290"/>
      <c r="I708" s="290"/>
      <c r="J708" s="290"/>
      <c r="K708" s="290"/>
      <c r="L708" s="290"/>
      <c r="M708" s="290"/>
      <c r="N708" s="290"/>
      <c r="O708" s="290"/>
      <c r="P708" s="290"/>
      <c r="Q708" s="290"/>
      <c r="R708" s="290"/>
      <c r="S708" s="290"/>
      <c r="T708" s="290"/>
      <c r="U708" s="290"/>
      <c r="V708" s="290"/>
      <c r="W708" s="290"/>
      <c r="X708" s="290"/>
      <c r="Y708" s="290"/>
      <c r="Z708" s="290"/>
    </row>
    <row r="709" ht="12.75" customHeight="1">
      <c r="A709" s="290"/>
      <c r="B709" s="290"/>
      <c r="C709" s="290"/>
      <c r="D709" s="290"/>
      <c r="E709" s="290"/>
      <c r="F709" s="290"/>
      <c r="G709" s="290"/>
      <c r="H709" s="290"/>
      <c r="I709" s="290"/>
      <c r="J709" s="290"/>
      <c r="K709" s="290"/>
      <c r="L709" s="290"/>
      <c r="M709" s="290"/>
      <c r="N709" s="290"/>
      <c r="O709" s="290"/>
      <c r="P709" s="290"/>
      <c r="Q709" s="290"/>
      <c r="R709" s="290"/>
      <c r="S709" s="290"/>
      <c r="T709" s="290"/>
      <c r="U709" s="290"/>
      <c r="V709" s="290"/>
      <c r="W709" s="290"/>
      <c r="X709" s="290"/>
      <c r="Y709" s="290"/>
      <c r="Z709" s="290"/>
    </row>
    <row r="710" ht="12.75" customHeight="1">
      <c r="A710" s="290"/>
      <c r="B710" s="290"/>
      <c r="C710" s="290"/>
      <c r="D710" s="290"/>
      <c r="E710" s="290"/>
      <c r="F710" s="290"/>
      <c r="G710" s="290"/>
      <c r="H710" s="290"/>
      <c r="I710" s="290"/>
      <c r="J710" s="290"/>
      <c r="K710" s="290"/>
      <c r="L710" s="290"/>
      <c r="M710" s="290"/>
      <c r="N710" s="290"/>
      <c r="O710" s="290"/>
      <c r="P710" s="290"/>
      <c r="Q710" s="290"/>
      <c r="R710" s="290"/>
      <c r="S710" s="290"/>
      <c r="T710" s="290"/>
      <c r="U710" s="290"/>
      <c r="V710" s="290"/>
      <c r="W710" s="290"/>
      <c r="X710" s="290"/>
      <c r="Y710" s="290"/>
      <c r="Z710" s="290"/>
    </row>
    <row r="711" ht="12.75" customHeight="1">
      <c r="A711" s="290"/>
      <c r="B711" s="290"/>
      <c r="C711" s="290"/>
      <c r="D711" s="290"/>
      <c r="E711" s="290"/>
      <c r="F711" s="290"/>
      <c r="G711" s="290"/>
      <c r="H711" s="290"/>
      <c r="I711" s="290"/>
      <c r="J711" s="290"/>
      <c r="K711" s="290"/>
      <c r="L711" s="290"/>
      <c r="M711" s="290"/>
      <c r="N711" s="290"/>
      <c r="O711" s="290"/>
      <c r="P711" s="290"/>
      <c r="Q711" s="290"/>
      <c r="R711" s="290"/>
      <c r="S711" s="290"/>
      <c r="T711" s="290"/>
      <c r="U711" s="290"/>
      <c r="V711" s="290"/>
      <c r="W711" s="290"/>
      <c r="X711" s="290"/>
      <c r="Y711" s="290"/>
      <c r="Z711" s="290"/>
    </row>
    <row r="712" ht="12.75" customHeight="1">
      <c r="A712" s="290"/>
      <c r="B712" s="290"/>
      <c r="C712" s="290"/>
      <c r="D712" s="290"/>
      <c r="E712" s="290"/>
      <c r="F712" s="290"/>
      <c r="G712" s="290"/>
      <c r="H712" s="290"/>
      <c r="I712" s="290"/>
      <c r="J712" s="290"/>
      <c r="K712" s="290"/>
      <c r="L712" s="290"/>
      <c r="M712" s="290"/>
      <c r="N712" s="290"/>
      <c r="O712" s="290"/>
      <c r="P712" s="290"/>
      <c r="Q712" s="290"/>
      <c r="R712" s="290"/>
      <c r="S712" s="290"/>
      <c r="T712" s="290"/>
      <c r="U712" s="290"/>
      <c r="V712" s="290"/>
      <c r="W712" s="290"/>
      <c r="X712" s="290"/>
      <c r="Y712" s="290"/>
      <c r="Z712" s="290"/>
    </row>
    <row r="713" ht="12.75" customHeight="1">
      <c r="A713" s="290"/>
      <c r="B713" s="290"/>
      <c r="C713" s="290"/>
      <c r="D713" s="290"/>
      <c r="E713" s="290"/>
      <c r="F713" s="290"/>
      <c r="G713" s="290"/>
      <c r="H713" s="290"/>
      <c r="I713" s="290"/>
      <c r="J713" s="290"/>
      <c r="K713" s="290"/>
      <c r="L713" s="290"/>
      <c r="M713" s="290"/>
      <c r="N713" s="290"/>
      <c r="O713" s="290"/>
      <c r="P713" s="290"/>
      <c r="Q713" s="290"/>
      <c r="R713" s="290"/>
      <c r="S713" s="290"/>
      <c r="T713" s="290"/>
      <c r="U713" s="290"/>
      <c r="V713" s="290"/>
      <c r="W713" s="290"/>
      <c r="X713" s="290"/>
      <c r="Y713" s="290"/>
      <c r="Z713" s="290"/>
    </row>
    <row r="714" ht="12.75" customHeight="1">
      <c r="A714" s="290"/>
      <c r="B714" s="290"/>
      <c r="C714" s="290"/>
      <c r="D714" s="290"/>
      <c r="E714" s="290"/>
      <c r="F714" s="290"/>
      <c r="G714" s="290"/>
      <c r="H714" s="290"/>
      <c r="I714" s="290"/>
      <c r="J714" s="290"/>
      <c r="K714" s="290"/>
      <c r="L714" s="290"/>
      <c r="M714" s="290"/>
      <c r="N714" s="290"/>
      <c r="O714" s="290"/>
      <c r="P714" s="290"/>
      <c r="Q714" s="290"/>
      <c r="R714" s="290"/>
      <c r="S714" s="290"/>
      <c r="T714" s="290"/>
      <c r="U714" s="290"/>
      <c r="V714" s="290"/>
      <c r="W714" s="290"/>
      <c r="X714" s="290"/>
      <c r="Y714" s="290"/>
      <c r="Z714" s="290"/>
    </row>
    <row r="715" ht="12.75" customHeight="1">
      <c r="A715" s="290"/>
      <c r="B715" s="290"/>
      <c r="C715" s="290"/>
      <c r="D715" s="290"/>
      <c r="E715" s="290"/>
      <c r="F715" s="290"/>
      <c r="G715" s="290"/>
      <c r="H715" s="290"/>
      <c r="I715" s="290"/>
      <c r="J715" s="290"/>
      <c r="K715" s="290"/>
      <c r="L715" s="290"/>
      <c r="M715" s="290"/>
      <c r="N715" s="290"/>
      <c r="O715" s="290"/>
      <c r="P715" s="290"/>
      <c r="Q715" s="290"/>
      <c r="R715" s="290"/>
      <c r="S715" s="290"/>
      <c r="T715" s="290"/>
      <c r="U715" s="290"/>
      <c r="V715" s="290"/>
      <c r="W715" s="290"/>
      <c r="X715" s="290"/>
      <c r="Y715" s="290"/>
      <c r="Z715" s="290"/>
    </row>
    <row r="716" ht="12.75" customHeight="1">
      <c r="A716" s="290"/>
      <c r="B716" s="290"/>
      <c r="C716" s="290"/>
      <c r="D716" s="290"/>
      <c r="E716" s="290"/>
      <c r="F716" s="290"/>
      <c r="G716" s="290"/>
      <c r="H716" s="290"/>
      <c r="I716" s="290"/>
      <c r="J716" s="290"/>
      <c r="K716" s="290"/>
      <c r="L716" s="290"/>
      <c r="M716" s="290"/>
      <c r="N716" s="290"/>
      <c r="O716" s="290"/>
      <c r="P716" s="290"/>
      <c r="Q716" s="290"/>
      <c r="R716" s="290"/>
      <c r="S716" s="290"/>
      <c r="T716" s="290"/>
      <c r="U716" s="290"/>
      <c r="V716" s="290"/>
      <c r="W716" s="290"/>
      <c r="X716" s="290"/>
      <c r="Y716" s="290"/>
      <c r="Z716" s="290"/>
    </row>
    <row r="717" ht="12.75" customHeight="1">
      <c r="A717" s="290"/>
      <c r="B717" s="290"/>
      <c r="C717" s="290"/>
      <c r="D717" s="290"/>
      <c r="E717" s="290"/>
      <c r="F717" s="290"/>
      <c r="G717" s="290"/>
      <c r="H717" s="290"/>
      <c r="I717" s="290"/>
      <c r="J717" s="290"/>
      <c r="K717" s="290"/>
      <c r="L717" s="290"/>
      <c r="M717" s="290"/>
      <c r="N717" s="290"/>
      <c r="O717" s="290"/>
      <c r="P717" s="290"/>
      <c r="Q717" s="290"/>
      <c r="R717" s="290"/>
      <c r="S717" s="290"/>
      <c r="T717" s="290"/>
      <c r="U717" s="290"/>
      <c r="V717" s="290"/>
      <c r="W717" s="290"/>
      <c r="X717" s="290"/>
      <c r="Y717" s="290"/>
      <c r="Z717" s="290"/>
    </row>
    <row r="718" ht="12.75" customHeight="1">
      <c r="A718" s="290"/>
      <c r="B718" s="290"/>
      <c r="C718" s="290"/>
      <c r="D718" s="290"/>
      <c r="E718" s="290"/>
      <c r="F718" s="290"/>
      <c r="G718" s="290"/>
      <c r="H718" s="290"/>
      <c r="I718" s="290"/>
      <c r="J718" s="290"/>
      <c r="K718" s="290"/>
      <c r="L718" s="290"/>
      <c r="M718" s="290"/>
      <c r="N718" s="290"/>
      <c r="O718" s="290"/>
      <c r="P718" s="290"/>
      <c r="Q718" s="290"/>
      <c r="R718" s="290"/>
      <c r="S718" s="290"/>
      <c r="T718" s="290"/>
      <c r="U718" s="290"/>
      <c r="V718" s="290"/>
      <c r="W718" s="290"/>
      <c r="X718" s="290"/>
      <c r="Y718" s="290"/>
      <c r="Z718" s="290"/>
    </row>
    <row r="719" ht="12.75" customHeight="1">
      <c r="A719" s="290"/>
      <c r="B719" s="290"/>
      <c r="C719" s="290"/>
      <c r="D719" s="290"/>
      <c r="E719" s="290"/>
      <c r="F719" s="290"/>
      <c r="G719" s="290"/>
      <c r="H719" s="290"/>
      <c r="I719" s="290"/>
      <c r="J719" s="290"/>
      <c r="K719" s="290"/>
      <c r="L719" s="290"/>
      <c r="M719" s="290"/>
      <c r="N719" s="290"/>
      <c r="O719" s="290"/>
      <c r="P719" s="290"/>
      <c r="Q719" s="290"/>
      <c r="R719" s="290"/>
      <c r="S719" s="290"/>
      <c r="T719" s="290"/>
      <c r="U719" s="290"/>
      <c r="V719" s="290"/>
      <c r="W719" s="290"/>
      <c r="X719" s="290"/>
      <c r="Y719" s="290"/>
      <c r="Z719" s="290"/>
    </row>
    <row r="720" ht="12.75" customHeight="1">
      <c r="A720" s="290"/>
      <c r="B720" s="290"/>
      <c r="C720" s="290"/>
      <c r="D720" s="290"/>
      <c r="E720" s="290"/>
      <c r="F720" s="290"/>
      <c r="G720" s="290"/>
      <c r="H720" s="290"/>
      <c r="I720" s="290"/>
      <c r="J720" s="290"/>
      <c r="K720" s="290"/>
      <c r="L720" s="290"/>
      <c r="M720" s="290"/>
      <c r="N720" s="290"/>
      <c r="O720" s="290"/>
      <c r="P720" s="290"/>
      <c r="Q720" s="290"/>
      <c r="R720" s="290"/>
      <c r="S720" s="290"/>
      <c r="T720" s="290"/>
      <c r="U720" s="290"/>
      <c r="V720" s="290"/>
      <c r="W720" s="290"/>
      <c r="X720" s="290"/>
      <c r="Y720" s="290"/>
      <c r="Z720" s="290"/>
    </row>
    <row r="721" ht="12.75" customHeight="1">
      <c r="A721" s="290"/>
      <c r="B721" s="290"/>
      <c r="C721" s="290"/>
      <c r="D721" s="290"/>
      <c r="E721" s="290"/>
      <c r="F721" s="290"/>
      <c r="G721" s="290"/>
      <c r="H721" s="290"/>
      <c r="I721" s="290"/>
      <c r="J721" s="290"/>
      <c r="K721" s="290"/>
      <c r="L721" s="290"/>
      <c r="M721" s="290"/>
      <c r="N721" s="290"/>
      <c r="O721" s="290"/>
      <c r="P721" s="290"/>
      <c r="Q721" s="290"/>
      <c r="R721" s="290"/>
      <c r="S721" s="290"/>
      <c r="T721" s="290"/>
      <c r="U721" s="290"/>
      <c r="V721" s="290"/>
      <c r="W721" s="290"/>
      <c r="X721" s="290"/>
      <c r="Y721" s="290"/>
      <c r="Z721" s="290"/>
    </row>
    <row r="722" ht="12.75" customHeight="1">
      <c r="A722" s="290"/>
      <c r="B722" s="290"/>
      <c r="C722" s="290"/>
      <c r="D722" s="290"/>
      <c r="E722" s="290"/>
      <c r="F722" s="290"/>
      <c r="G722" s="290"/>
      <c r="H722" s="290"/>
      <c r="I722" s="290"/>
      <c r="J722" s="290"/>
      <c r="K722" s="290"/>
      <c r="L722" s="290"/>
      <c r="M722" s="290"/>
      <c r="N722" s="290"/>
      <c r="O722" s="290"/>
      <c r="P722" s="290"/>
      <c r="Q722" s="290"/>
      <c r="R722" s="290"/>
      <c r="S722" s="290"/>
      <c r="T722" s="290"/>
      <c r="U722" s="290"/>
      <c r="V722" s="290"/>
      <c r="W722" s="290"/>
      <c r="X722" s="290"/>
      <c r="Y722" s="290"/>
      <c r="Z722" s="290"/>
    </row>
    <row r="723" ht="12.75" customHeight="1">
      <c r="A723" s="290"/>
      <c r="B723" s="290"/>
      <c r="C723" s="290"/>
      <c r="D723" s="290"/>
      <c r="E723" s="290"/>
      <c r="F723" s="290"/>
      <c r="G723" s="290"/>
      <c r="H723" s="290"/>
      <c r="I723" s="290"/>
      <c r="J723" s="290"/>
      <c r="K723" s="290"/>
      <c r="L723" s="290"/>
      <c r="M723" s="290"/>
      <c r="N723" s="290"/>
      <c r="O723" s="290"/>
      <c r="P723" s="290"/>
      <c r="Q723" s="290"/>
      <c r="R723" s="290"/>
      <c r="S723" s="290"/>
      <c r="T723" s="290"/>
      <c r="U723" s="290"/>
      <c r="V723" s="290"/>
      <c r="W723" s="290"/>
      <c r="X723" s="290"/>
      <c r="Y723" s="290"/>
      <c r="Z723" s="290"/>
    </row>
    <row r="724" ht="12.75" customHeight="1">
      <c r="A724" s="290"/>
      <c r="B724" s="290"/>
      <c r="C724" s="290"/>
      <c r="D724" s="290"/>
      <c r="E724" s="290"/>
      <c r="F724" s="290"/>
      <c r="G724" s="290"/>
      <c r="H724" s="290"/>
      <c r="I724" s="290"/>
      <c r="J724" s="290"/>
      <c r="K724" s="290"/>
      <c r="L724" s="290"/>
      <c r="M724" s="290"/>
      <c r="N724" s="290"/>
      <c r="O724" s="290"/>
      <c r="P724" s="290"/>
      <c r="Q724" s="290"/>
      <c r="R724" s="290"/>
      <c r="S724" s="290"/>
      <c r="T724" s="290"/>
      <c r="U724" s="290"/>
      <c r="V724" s="290"/>
      <c r="W724" s="290"/>
      <c r="X724" s="290"/>
      <c r="Y724" s="290"/>
      <c r="Z724" s="290"/>
    </row>
    <row r="725" ht="12.75" customHeight="1">
      <c r="A725" s="290"/>
      <c r="B725" s="290"/>
      <c r="C725" s="290"/>
      <c r="D725" s="290"/>
      <c r="E725" s="290"/>
      <c r="F725" s="290"/>
      <c r="G725" s="290"/>
      <c r="H725" s="290"/>
      <c r="I725" s="290"/>
      <c r="J725" s="290"/>
      <c r="K725" s="290"/>
      <c r="L725" s="290"/>
      <c r="M725" s="290"/>
      <c r="N725" s="290"/>
      <c r="O725" s="290"/>
      <c r="P725" s="290"/>
      <c r="Q725" s="290"/>
      <c r="R725" s="290"/>
      <c r="S725" s="290"/>
      <c r="T725" s="290"/>
      <c r="U725" s="290"/>
      <c r="V725" s="290"/>
      <c r="W725" s="290"/>
      <c r="X725" s="290"/>
      <c r="Y725" s="290"/>
      <c r="Z725" s="290"/>
    </row>
    <row r="726" ht="12.75" customHeight="1">
      <c r="A726" s="290"/>
      <c r="B726" s="290"/>
      <c r="C726" s="290"/>
      <c r="D726" s="290"/>
      <c r="E726" s="290"/>
      <c r="F726" s="290"/>
      <c r="G726" s="290"/>
      <c r="H726" s="290"/>
      <c r="I726" s="290"/>
      <c r="J726" s="290"/>
      <c r="K726" s="290"/>
      <c r="L726" s="290"/>
      <c r="M726" s="290"/>
      <c r="N726" s="290"/>
      <c r="O726" s="290"/>
      <c r="P726" s="290"/>
      <c r="Q726" s="290"/>
      <c r="R726" s="290"/>
      <c r="S726" s="290"/>
      <c r="T726" s="290"/>
      <c r="U726" s="290"/>
      <c r="V726" s="290"/>
      <c r="W726" s="290"/>
      <c r="X726" s="290"/>
      <c r="Y726" s="290"/>
      <c r="Z726" s="290"/>
    </row>
    <row r="727" ht="12.75" customHeight="1">
      <c r="A727" s="290"/>
      <c r="B727" s="290"/>
      <c r="C727" s="290"/>
      <c r="D727" s="290"/>
      <c r="E727" s="290"/>
      <c r="F727" s="290"/>
      <c r="G727" s="290"/>
      <c r="H727" s="290"/>
      <c r="I727" s="290"/>
      <c r="J727" s="290"/>
      <c r="K727" s="290"/>
      <c r="L727" s="290"/>
      <c r="M727" s="290"/>
      <c r="N727" s="290"/>
      <c r="O727" s="290"/>
      <c r="P727" s="290"/>
      <c r="Q727" s="290"/>
      <c r="R727" s="290"/>
      <c r="S727" s="290"/>
      <c r="T727" s="290"/>
      <c r="U727" s="290"/>
      <c r="V727" s="290"/>
      <c r="W727" s="290"/>
      <c r="X727" s="290"/>
      <c r="Y727" s="290"/>
      <c r="Z727" s="290"/>
    </row>
    <row r="728" ht="12.75" customHeight="1">
      <c r="A728" s="290"/>
      <c r="B728" s="290"/>
      <c r="C728" s="290"/>
      <c r="D728" s="290"/>
      <c r="E728" s="290"/>
      <c r="F728" s="290"/>
      <c r="G728" s="290"/>
      <c r="H728" s="290"/>
      <c r="I728" s="290"/>
      <c r="J728" s="290"/>
      <c r="K728" s="290"/>
      <c r="L728" s="290"/>
      <c r="M728" s="290"/>
      <c r="N728" s="290"/>
      <c r="O728" s="290"/>
      <c r="P728" s="290"/>
      <c r="Q728" s="290"/>
      <c r="R728" s="290"/>
      <c r="S728" s="290"/>
      <c r="T728" s="290"/>
      <c r="U728" s="290"/>
      <c r="V728" s="290"/>
      <c r="W728" s="290"/>
      <c r="X728" s="290"/>
      <c r="Y728" s="290"/>
      <c r="Z728" s="290"/>
    </row>
    <row r="729" ht="12.75" customHeight="1">
      <c r="A729" s="290"/>
      <c r="B729" s="290"/>
      <c r="C729" s="290"/>
      <c r="D729" s="290"/>
      <c r="E729" s="290"/>
      <c r="F729" s="290"/>
      <c r="G729" s="290"/>
      <c r="H729" s="290"/>
      <c r="I729" s="290"/>
      <c r="J729" s="290"/>
      <c r="K729" s="290"/>
      <c r="L729" s="290"/>
      <c r="M729" s="290"/>
      <c r="N729" s="290"/>
      <c r="O729" s="290"/>
      <c r="P729" s="290"/>
      <c r="Q729" s="290"/>
      <c r="R729" s="290"/>
      <c r="S729" s="290"/>
      <c r="T729" s="290"/>
      <c r="U729" s="290"/>
      <c r="V729" s="290"/>
      <c r="W729" s="290"/>
      <c r="X729" s="290"/>
      <c r="Y729" s="290"/>
      <c r="Z729" s="290"/>
    </row>
    <row r="730" ht="12.75" customHeight="1">
      <c r="A730" s="290"/>
      <c r="B730" s="290"/>
      <c r="C730" s="290"/>
      <c r="D730" s="290"/>
      <c r="E730" s="290"/>
      <c r="F730" s="290"/>
      <c r="G730" s="290"/>
      <c r="H730" s="290"/>
      <c r="I730" s="290"/>
      <c r="J730" s="290"/>
      <c r="K730" s="290"/>
      <c r="L730" s="290"/>
      <c r="M730" s="290"/>
      <c r="N730" s="290"/>
      <c r="O730" s="290"/>
      <c r="P730" s="290"/>
      <c r="Q730" s="290"/>
      <c r="R730" s="290"/>
      <c r="S730" s="290"/>
      <c r="T730" s="290"/>
      <c r="U730" s="290"/>
      <c r="V730" s="290"/>
      <c r="W730" s="290"/>
      <c r="X730" s="290"/>
      <c r="Y730" s="290"/>
      <c r="Z730" s="290"/>
    </row>
    <row r="731" ht="12.75" customHeight="1">
      <c r="A731" s="290"/>
      <c r="B731" s="290"/>
      <c r="C731" s="290"/>
      <c r="D731" s="290"/>
      <c r="E731" s="290"/>
      <c r="F731" s="290"/>
      <c r="G731" s="290"/>
      <c r="H731" s="290"/>
      <c r="I731" s="290"/>
      <c r="J731" s="290"/>
      <c r="K731" s="290"/>
      <c r="L731" s="290"/>
      <c r="M731" s="290"/>
      <c r="N731" s="290"/>
      <c r="O731" s="290"/>
      <c r="P731" s="290"/>
      <c r="Q731" s="290"/>
      <c r="R731" s="290"/>
      <c r="S731" s="290"/>
      <c r="T731" s="290"/>
      <c r="U731" s="290"/>
      <c r="V731" s="290"/>
      <c r="W731" s="290"/>
      <c r="X731" s="290"/>
      <c r="Y731" s="290"/>
      <c r="Z731" s="290"/>
    </row>
    <row r="732" ht="12.75" customHeight="1">
      <c r="A732" s="290"/>
      <c r="B732" s="290"/>
      <c r="C732" s="290"/>
      <c r="D732" s="290"/>
      <c r="E732" s="290"/>
      <c r="F732" s="290"/>
      <c r="G732" s="290"/>
      <c r="H732" s="290"/>
      <c r="I732" s="290"/>
      <c r="J732" s="290"/>
      <c r="K732" s="290"/>
      <c r="L732" s="290"/>
      <c r="M732" s="290"/>
      <c r="N732" s="290"/>
      <c r="O732" s="290"/>
      <c r="P732" s="290"/>
      <c r="Q732" s="290"/>
      <c r="R732" s="290"/>
      <c r="S732" s="290"/>
      <c r="T732" s="290"/>
      <c r="U732" s="290"/>
      <c r="V732" s="290"/>
      <c r="W732" s="290"/>
      <c r="X732" s="290"/>
      <c r="Y732" s="290"/>
      <c r="Z732" s="290"/>
    </row>
    <row r="733" ht="12.75" customHeight="1">
      <c r="A733" s="290"/>
      <c r="B733" s="290"/>
      <c r="C733" s="290"/>
      <c r="D733" s="290"/>
      <c r="E733" s="290"/>
      <c r="F733" s="290"/>
      <c r="G733" s="290"/>
      <c r="H733" s="290"/>
      <c r="I733" s="290"/>
      <c r="J733" s="290"/>
      <c r="K733" s="290"/>
      <c r="L733" s="290"/>
      <c r="M733" s="290"/>
      <c r="N733" s="290"/>
      <c r="O733" s="290"/>
      <c r="P733" s="290"/>
      <c r="Q733" s="290"/>
      <c r="R733" s="290"/>
      <c r="S733" s="290"/>
      <c r="T733" s="290"/>
      <c r="U733" s="290"/>
      <c r="V733" s="290"/>
      <c r="W733" s="290"/>
      <c r="X733" s="290"/>
      <c r="Y733" s="290"/>
      <c r="Z733" s="290"/>
    </row>
    <row r="734" ht="12.75" customHeight="1">
      <c r="A734" s="290"/>
      <c r="B734" s="290"/>
      <c r="C734" s="290"/>
      <c r="D734" s="290"/>
      <c r="E734" s="290"/>
      <c r="F734" s="290"/>
      <c r="G734" s="290"/>
      <c r="H734" s="290"/>
      <c r="I734" s="290"/>
      <c r="J734" s="290"/>
      <c r="K734" s="290"/>
      <c r="L734" s="290"/>
      <c r="M734" s="290"/>
      <c r="N734" s="290"/>
      <c r="O734" s="290"/>
      <c r="P734" s="290"/>
      <c r="Q734" s="290"/>
      <c r="R734" s="290"/>
      <c r="S734" s="290"/>
      <c r="T734" s="290"/>
      <c r="U734" s="290"/>
      <c r="V734" s="290"/>
      <c r="W734" s="290"/>
      <c r="X734" s="290"/>
      <c r="Y734" s="290"/>
      <c r="Z734" s="290"/>
    </row>
    <row r="735" ht="12.75" customHeight="1">
      <c r="A735" s="290"/>
      <c r="B735" s="290"/>
      <c r="C735" s="290"/>
      <c r="D735" s="290"/>
      <c r="E735" s="290"/>
      <c r="F735" s="290"/>
      <c r="G735" s="290"/>
      <c r="H735" s="290"/>
      <c r="I735" s="290"/>
      <c r="J735" s="290"/>
      <c r="K735" s="290"/>
      <c r="L735" s="290"/>
      <c r="M735" s="290"/>
      <c r="N735" s="290"/>
      <c r="O735" s="290"/>
      <c r="P735" s="290"/>
      <c r="Q735" s="290"/>
      <c r="R735" s="290"/>
      <c r="S735" s="290"/>
      <c r="T735" s="290"/>
      <c r="U735" s="290"/>
      <c r="V735" s="290"/>
      <c r="W735" s="290"/>
      <c r="X735" s="290"/>
      <c r="Y735" s="290"/>
      <c r="Z735" s="290"/>
    </row>
    <row r="736" ht="12.75" customHeight="1">
      <c r="A736" s="290"/>
      <c r="B736" s="290"/>
      <c r="C736" s="290"/>
      <c r="D736" s="290"/>
      <c r="E736" s="290"/>
      <c r="F736" s="290"/>
      <c r="G736" s="290"/>
      <c r="H736" s="290"/>
      <c r="I736" s="290"/>
      <c r="J736" s="290"/>
      <c r="K736" s="290"/>
      <c r="L736" s="290"/>
      <c r="M736" s="290"/>
      <c r="N736" s="290"/>
      <c r="O736" s="290"/>
      <c r="P736" s="290"/>
      <c r="Q736" s="290"/>
      <c r="R736" s="290"/>
      <c r="S736" s="290"/>
      <c r="T736" s="290"/>
      <c r="U736" s="290"/>
      <c r="V736" s="290"/>
      <c r="W736" s="290"/>
      <c r="X736" s="290"/>
      <c r="Y736" s="290"/>
      <c r="Z736" s="290"/>
    </row>
    <row r="737" ht="12.75" customHeight="1">
      <c r="A737" s="290"/>
      <c r="B737" s="290"/>
      <c r="C737" s="290"/>
      <c r="D737" s="290"/>
      <c r="E737" s="290"/>
      <c r="F737" s="290"/>
      <c r="G737" s="290"/>
      <c r="H737" s="290"/>
      <c r="I737" s="290"/>
      <c r="J737" s="290"/>
      <c r="K737" s="290"/>
      <c r="L737" s="290"/>
      <c r="M737" s="290"/>
      <c r="N737" s="290"/>
      <c r="O737" s="290"/>
      <c r="P737" s="290"/>
      <c r="Q737" s="290"/>
      <c r="R737" s="290"/>
      <c r="S737" s="290"/>
      <c r="T737" s="290"/>
      <c r="U737" s="290"/>
      <c r="V737" s="290"/>
      <c r="W737" s="290"/>
      <c r="X737" s="290"/>
      <c r="Y737" s="290"/>
      <c r="Z737" s="290"/>
    </row>
    <row r="738" ht="12.75" customHeight="1">
      <c r="A738" s="290"/>
      <c r="B738" s="290"/>
      <c r="C738" s="290"/>
      <c r="D738" s="290"/>
      <c r="E738" s="290"/>
      <c r="F738" s="290"/>
      <c r="G738" s="290"/>
      <c r="H738" s="290"/>
      <c r="I738" s="290"/>
      <c r="J738" s="290"/>
      <c r="K738" s="290"/>
      <c r="L738" s="290"/>
      <c r="M738" s="290"/>
      <c r="N738" s="290"/>
      <c r="O738" s="290"/>
      <c r="P738" s="290"/>
      <c r="Q738" s="290"/>
      <c r="R738" s="290"/>
      <c r="S738" s="290"/>
      <c r="T738" s="290"/>
      <c r="U738" s="290"/>
      <c r="V738" s="290"/>
      <c r="W738" s="290"/>
      <c r="X738" s="290"/>
      <c r="Y738" s="290"/>
      <c r="Z738" s="290"/>
    </row>
    <row r="739" ht="12.75" customHeight="1">
      <c r="A739" s="290"/>
      <c r="B739" s="290"/>
      <c r="C739" s="290"/>
      <c r="D739" s="290"/>
      <c r="E739" s="290"/>
      <c r="F739" s="290"/>
      <c r="G739" s="290"/>
      <c r="H739" s="290"/>
      <c r="I739" s="290"/>
      <c r="J739" s="290"/>
      <c r="K739" s="290"/>
      <c r="L739" s="290"/>
      <c r="M739" s="290"/>
      <c r="N739" s="290"/>
      <c r="O739" s="290"/>
      <c r="P739" s="290"/>
      <c r="Q739" s="290"/>
      <c r="R739" s="290"/>
      <c r="S739" s="290"/>
      <c r="T739" s="290"/>
      <c r="U739" s="290"/>
      <c r="V739" s="290"/>
      <c r="W739" s="290"/>
      <c r="X739" s="290"/>
      <c r="Y739" s="290"/>
      <c r="Z739" s="290"/>
    </row>
    <row r="740" ht="12.75" customHeight="1">
      <c r="A740" s="290"/>
      <c r="B740" s="290"/>
      <c r="C740" s="290"/>
      <c r="D740" s="290"/>
      <c r="E740" s="290"/>
      <c r="F740" s="290"/>
      <c r="G740" s="290"/>
      <c r="H740" s="290"/>
      <c r="I740" s="290"/>
      <c r="J740" s="290"/>
      <c r="K740" s="290"/>
      <c r="L740" s="290"/>
      <c r="M740" s="290"/>
      <c r="N740" s="290"/>
      <c r="O740" s="290"/>
      <c r="P740" s="290"/>
      <c r="Q740" s="290"/>
      <c r="R740" s="290"/>
      <c r="S740" s="290"/>
      <c r="T740" s="290"/>
      <c r="U740" s="290"/>
      <c r="V740" s="290"/>
      <c r="W740" s="290"/>
      <c r="X740" s="290"/>
      <c r="Y740" s="290"/>
      <c r="Z740" s="290"/>
    </row>
    <row r="741" ht="12.75" customHeight="1">
      <c r="A741" s="290"/>
      <c r="B741" s="290"/>
      <c r="C741" s="290"/>
      <c r="D741" s="290"/>
      <c r="E741" s="290"/>
      <c r="F741" s="290"/>
      <c r="G741" s="290"/>
      <c r="H741" s="290"/>
      <c r="I741" s="290"/>
      <c r="J741" s="290"/>
      <c r="K741" s="290"/>
      <c r="L741" s="290"/>
      <c r="M741" s="290"/>
      <c r="N741" s="290"/>
      <c r="O741" s="290"/>
      <c r="P741" s="290"/>
      <c r="Q741" s="290"/>
      <c r="R741" s="290"/>
      <c r="S741" s="290"/>
      <c r="T741" s="290"/>
      <c r="U741" s="290"/>
      <c r="V741" s="290"/>
      <c r="W741" s="290"/>
      <c r="X741" s="290"/>
      <c r="Y741" s="290"/>
      <c r="Z741" s="290"/>
    </row>
    <row r="742" ht="12.75" customHeight="1">
      <c r="A742" s="290"/>
      <c r="B742" s="290"/>
      <c r="C742" s="290"/>
      <c r="D742" s="290"/>
      <c r="E742" s="290"/>
      <c r="F742" s="290"/>
      <c r="G742" s="290"/>
      <c r="H742" s="290"/>
      <c r="I742" s="290"/>
      <c r="J742" s="290"/>
      <c r="K742" s="290"/>
      <c r="L742" s="290"/>
      <c r="M742" s="290"/>
      <c r="N742" s="290"/>
      <c r="O742" s="290"/>
      <c r="P742" s="290"/>
      <c r="Q742" s="290"/>
      <c r="R742" s="290"/>
      <c r="S742" s="290"/>
      <c r="T742" s="290"/>
      <c r="U742" s="290"/>
      <c r="V742" s="290"/>
      <c r="W742" s="290"/>
      <c r="X742" s="290"/>
      <c r="Y742" s="290"/>
      <c r="Z742" s="290"/>
    </row>
    <row r="743" ht="12.75" customHeight="1">
      <c r="A743" s="290"/>
      <c r="B743" s="290"/>
      <c r="C743" s="290"/>
      <c r="D743" s="290"/>
      <c r="E743" s="290"/>
      <c r="F743" s="290"/>
      <c r="G743" s="290"/>
      <c r="H743" s="290"/>
      <c r="I743" s="290"/>
      <c r="J743" s="290"/>
      <c r="K743" s="290"/>
      <c r="L743" s="290"/>
      <c r="M743" s="290"/>
      <c r="N743" s="290"/>
      <c r="O743" s="290"/>
      <c r="P743" s="290"/>
      <c r="Q743" s="290"/>
      <c r="R743" s="290"/>
      <c r="S743" s="290"/>
      <c r="T743" s="290"/>
      <c r="U743" s="290"/>
      <c r="V743" s="290"/>
      <c r="W743" s="290"/>
      <c r="X743" s="290"/>
      <c r="Y743" s="290"/>
      <c r="Z743" s="290"/>
    </row>
    <row r="744" ht="12.75" customHeight="1">
      <c r="A744" s="290"/>
      <c r="B744" s="290"/>
      <c r="C744" s="290"/>
      <c r="D744" s="290"/>
      <c r="E744" s="290"/>
      <c r="F744" s="290"/>
      <c r="G744" s="290"/>
      <c r="H744" s="290"/>
      <c r="I744" s="290"/>
      <c r="J744" s="290"/>
      <c r="K744" s="290"/>
      <c r="L744" s="290"/>
      <c r="M744" s="290"/>
      <c r="N744" s="290"/>
      <c r="O744" s="290"/>
      <c r="P744" s="290"/>
      <c r="Q744" s="290"/>
      <c r="R744" s="290"/>
      <c r="S744" s="290"/>
      <c r="T744" s="290"/>
      <c r="U744" s="290"/>
      <c r="V744" s="290"/>
      <c r="W744" s="290"/>
      <c r="X744" s="290"/>
      <c r="Y744" s="290"/>
      <c r="Z744" s="290"/>
    </row>
    <row r="745" ht="12.75" customHeight="1">
      <c r="A745" s="290"/>
      <c r="B745" s="290"/>
      <c r="C745" s="290"/>
      <c r="D745" s="290"/>
      <c r="E745" s="290"/>
      <c r="F745" s="290"/>
      <c r="G745" s="290"/>
      <c r="H745" s="290"/>
      <c r="I745" s="290"/>
      <c r="J745" s="290"/>
      <c r="K745" s="290"/>
      <c r="L745" s="290"/>
      <c r="M745" s="290"/>
      <c r="N745" s="290"/>
      <c r="O745" s="290"/>
      <c r="P745" s="290"/>
      <c r="Q745" s="290"/>
      <c r="R745" s="290"/>
      <c r="S745" s="290"/>
      <c r="T745" s="290"/>
      <c r="U745" s="290"/>
      <c r="V745" s="290"/>
      <c r="W745" s="290"/>
      <c r="X745" s="290"/>
      <c r="Y745" s="290"/>
      <c r="Z745" s="290"/>
    </row>
    <row r="746" ht="12.75" customHeight="1">
      <c r="A746" s="290"/>
      <c r="B746" s="290"/>
      <c r="C746" s="290"/>
      <c r="D746" s="290"/>
      <c r="E746" s="290"/>
      <c r="F746" s="290"/>
      <c r="G746" s="290"/>
      <c r="H746" s="290"/>
      <c r="I746" s="290"/>
      <c r="J746" s="290"/>
      <c r="K746" s="290"/>
      <c r="L746" s="290"/>
      <c r="M746" s="290"/>
      <c r="N746" s="290"/>
      <c r="O746" s="290"/>
      <c r="P746" s="290"/>
      <c r="Q746" s="290"/>
      <c r="R746" s="290"/>
      <c r="S746" s="290"/>
      <c r="T746" s="290"/>
      <c r="U746" s="290"/>
      <c r="V746" s="290"/>
      <c r="W746" s="290"/>
      <c r="X746" s="290"/>
      <c r="Y746" s="290"/>
      <c r="Z746" s="290"/>
    </row>
    <row r="747" ht="12.75" customHeight="1">
      <c r="A747" s="290"/>
      <c r="B747" s="290"/>
      <c r="C747" s="290"/>
      <c r="D747" s="290"/>
      <c r="E747" s="290"/>
      <c r="F747" s="290"/>
      <c r="G747" s="290"/>
      <c r="H747" s="290"/>
      <c r="I747" s="290"/>
      <c r="J747" s="290"/>
      <c r="K747" s="290"/>
      <c r="L747" s="290"/>
      <c r="M747" s="290"/>
      <c r="N747" s="290"/>
      <c r="O747" s="290"/>
      <c r="P747" s="290"/>
      <c r="Q747" s="290"/>
      <c r="R747" s="290"/>
      <c r="S747" s="290"/>
      <c r="T747" s="290"/>
      <c r="U747" s="290"/>
      <c r="V747" s="290"/>
      <c r="W747" s="290"/>
      <c r="X747" s="290"/>
      <c r="Y747" s="290"/>
      <c r="Z747" s="290"/>
    </row>
    <row r="748" ht="12.75" customHeight="1">
      <c r="A748" s="290"/>
      <c r="B748" s="290"/>
      <c r="C748" s="290"/>
      <c r="D748" s="290"/>
      <c r="E748" s="290"/>
      <c r="F748" s="290"/>
      <c r="G748" s="290"/>
      <c r="H748" s="290"/>
      <c r="I748" s="290"/>
      <c r="J748" s="290"/>
      <c r="K748" s="290"/>
      <c r="L748" s="290"/>
      <c r="M748" s="290"/>
      <c r="N748" s="290"/>
      <c r="O748" s="290"/>
      <c r="P748" s="290"/>
      <c r="Q748" s="290"/>
      <c r="R748" s="290"/>
      <c r="S748" s="290"/>
      <c r="T748" s="290"/>
      <c r="U748" s="290"/>
      <c r="V748" s="290"/>
      <c r="W748" s="290"/>
      <c r="X748" s="290"/>
      <c r="Y748" s="290"/>
      <c r="Z748" s="290"/>
    </row>
    <row r="749" ht="12.75" customHeight="1">
      <c r="A749" s="290"/>
      <c r="B749" s="290"/>
      <c r="C749" s="290"/>
      <c r="D749" s="290"/>
      <c r="E749" s="290"/>
      <c r="F749" s="290"/>
      <c r="G749" s="290"/>
      <c r="H749" s="290"/>
      <c r="I749" s="290"/>
      <c r="J749" s="290"/>
      <c r="K749" s="290"/>
      <c r="L749" s="290"/>
      <c r="M749" s="290"/>
      <c r="N749" s="290"/>
      <c r="O749" s="290"/>
      <c r="P749" s="290"/>
      <c r="Q749" s="290"/>
      <c r="R749" s="290"/>
      <c r="S749" s="290"/>
      <c r="T749" s="290"/>
      <c r="U749" s="290"/>
      <c r="V749" s="290"/>
      <c r="W749" s="290"/>
      <c r="X749" s="290"/>
      <c r="Y749" s="290"/>
      <c r="Z749" s="290"/>
    </row>
    <row r="750" ht="12.75" customHeight="1">
      <c r="A750" s="290"/>
      <c r="B750" s="290"/>
      <c r="C750" s="290"/>
      <c r="D750" s="290"/>
      <c r="E750" s="290"/>
      <c r="F750" s="290"/>
      <c r="G750" s="290"/>
      <c r="H750" s="290"/>
      <c r="I750" s="290"/>
      <c r="J750" s="290"/>
      <c r="K750" s="290"/>
      <c r="L750" s="290"/>
      <c r="M750" s="290"/>
      <c r="N750" s="290"/>
      <c r="O750" s="290"/>
      <c r="P750" s="290"/>
      <c r="Q750" s="290"/>
      <c r="R750" s="290"/>
      <c r="S750" s="290"/>
      <c r="T750" s="290"/>
      <c r="U750" s="290"/>
      <c r="V750" s="290"/>
      <c r="W750" s="290"/>
      <c r="X750" s="290"/>
      <c r="Y750" s="290"/>
      <c r="Z750" s="290"/>
    </row>
    <row r="751" ht="12.75" customHeight="1">
      <c r="A751" s="290"/>
      <c r="B751" s="290"/>
      <c r="C751" s="290"/>
      <c r="D751" s="290"/>
      <c r="E751" s="290"/>
      <c r="F751" s="290"/>
      <c r="G751" s="290"/>
      <c r="H751" s="290"/>
      <c r="I751" s="290"/>
      <c r="J751" s="290"/>
      <c r="K751" s="290"/>
      <c r="L751" s="290"/>
      <c r="M751" s="290"/>
      <c r="N751" s="290"/>
      <c r="O751" s="290"/>
      <c r="P751" s="290"/>
      <c r="Q751" s="290"/>
      <c r="R751" s="290"/>
      <c r="S751" s="290"/>
      <c r="T751" s="290"/>
      <c r="U751" s="290"/>
      <c r="V751" s="290"/>
      <c r="W751" s="290"/>
      <c r="X751" s="290"/>
      <c r="Y751" s="290"/>
      <c r="Z751" s="290"/>
    </row>
    <row r="752" ht="12.75" customHeight="1">
      <c r="A752" s="290"/>
      <c r="B752" s="290"/>
      <c r="C752" s="290"/>
      <c r="D752" s="290"/>
      <c r="E752" s="290"/>
      <c r="F752" s="290"/>
      <c r="G752" s="290"/>
      <c r="H752" s="290"/>
      <c r="I752" s="290"/>
      <c r="J752" s="290"/>
      <c r="K752" s="290"/>
      <c r="L752" s="290"/>
      <c r="M752" s="290"/>
      <c r="N752" s="290"/>
      <c r="O752" s="290"/>
      <c r="P752" s="290"/>
      <c r="Q752" s="290"/>
      <c r="R752" s="290"/>
      <c r="S752" s="290"/>
      <c r="T752" s="290"/>
      <c r="U752" s="290"/>
      <c r="V752" s="290"/>
      <c r="W752" s="290"/>
      <c r="X752" s="290"/>
      <c r="Y752" s="290"/>
      <c r="Z752" s="290"/>
    </row>
    <row r="753" ht="12.75" customHeight="1">
      <c r="A753" s="290"/>
      <c r="B753" s="290"/>
      <c r="C753" s="290"/>
      <c r="D753" s="290"/>
      <c r="E753" s="290"/>
      <c r="F753" s="290"/>
      <c r="G753" s="290"/>
      <c r="H753" s="290"/>
      <c r="I753" s="290"/>
      <c r="J753" s="290"/>
      <c r="K753" s="290"/>
      <c r="L753" s="290"/>
      <c r="M753" s="290"/>
      <c r="N753" s="290"/>
      <c r="O753" s="290"/>
      <c r="P753" s="290"/>
      <c r="Q753" s="290"/>
      <c r="R753" s="290"/>
      <c r="S753" s="290"/>
      <c r="T753" s="290"/>
      <c r="U753" s="290"/>
      <c r="V753" s="290"/>
      <c r="W753" s="290"/>
      <c r="X753" s="290"/>
      <c r="Y753" s="290"/>
      <c r="Z753" s="290"/>
    </row>
    <row r="754" ht="12.75" customHeight="1">
      <c r="A754" s="290"/>
      <c r="B754" s="290"/>
      <c r="C754" s="290"/>
      <c r="D754" s="290"/>
      <c r="E754" s="290"/>
      <c r="F754" s="290"/>
      <c r="G754" s="290"/>
      <c r="H754" s="290"/>
      <c r="I754" s="290"/>
      <c r="J754" s="290"/>
      <c r="K754" s="290"/>
      <c r="L754" s="290"/>
      <c r="M754" s="290"/>
      <c r="N754" s="290"/>
      <c r="O754" s="290"/>
      <c r="P754" s="290"/>
      <c r="Q754" s="290"/>
      <c r="R754" s="290"/>
      <c r="S754" s="290"/>
      <c r="T754" s="290"/>
      <c r="U754" s="290"/>
      <c r="V754" s="290"/>
      <c r="W754" s="290"/>
      <c r="X754" s="290"/>
      <c r="Y754" s="290"/>
      <c r="Z754" s="290"/>
    </row>
    <row r="755" ht="12.75" customHeight="1">
      <c r="A755" s="290"/>
      <c r="B755" s="290"/>
      <c r="C755" s="290"/>
      <c r="D755" s="290"/>
      <c r="E755" s="290"/>
      <c r="F755" s="290"/>
      <c r="G755" s="290"/>
      <c r="H755" s="290"/>
      <c r="I755" s="290"/>
      <c r="J755" s="290"/>
      <c r="K755" s="290"/>
      <c r="L755" s="290"/>
      <c r="M755" s="290"/>
      <c r="N755" s="290"/>
      <c r="O755" s="290"/>
      <c r="P755" s="290"/>
      <c r="Q755" s="290"/>
      <c r="R755" s="290"/>
      <c r="S755" s="290"/>
      <c r="T755" s="290"/>
      <c r="U755" s="290"/>
      <c r="V755" s="290"/>
      <c r="W755" s="290"/>
      <c r="X755" s="290"/>
      <c r="Y755" s="290"/>
      <c r="Z755" s="290"/>
    </row>
    <row r="756" ht="12.75" customHeight="1">
      <c r="A756" s="290"/>
      <c r="B756" s="290"/>
      <c r="C756" s="290"/>
      <c r="D756" s="290"/>
      <c r="E756" s="290"/>
      <c r="F756" s="290"/>
      <c r="G756" s="290"/>
      <c r="H756" s="290"/>
      <c r="I756" s="290"/>
      <c r="J756" s="290"/>
      <c r="K756" s="290"/>
      <c r="L756" s="290"/>
      <c r="M756" s="290"/>
      <c r="N756" s="290"/>
      <c r="O756" s="290"/>
      <c r="P756" s="290"/>
      <c r="Q756" s="290"/>
      <c r="R756" s="290"/>
      <c r="S756" s="290"/>
      <c r="T756" s="290"/>
      <c r="U756" s="290"/>
      <c r="V756" s="290"/>
      <c r="W756" s="290"/>
      <c r="X756" s="290"/>
      <c r="Y756" s="290"/>
      <c r="Z756" s="290"/>
    </row>
    <row r="757" ht="12.75" customHeight="1">
      <c r="A757" s="290"/>
      <c r="B757" s="290"/>
      <c r="C757" s="290"/>
      <c r="D757" s="290"/>
      <c r="E757" s="290"/>
      <c r="F757" s="290"/>
      <c r="G757" s="290"/>
      <c r="H757" s="290"/>
      <c r="I757" s="290"/>
      <c r="J757" s="290"/>
      <c r="K757" s="290"/>
      <c r="L757" s="290"/>
      <c r="M757" s="290"/>
      <c r="N757" s="290"/>
      <c r="O757" s="290"/>
      <c r="P757" s="290"/>
      <c r="Q757" s="290"/>
      <c r="R757" s="290"/>
      <c r="S757" s="290"/>
      <c r="T757" s="290"/>
      <c r="U757" s="290"/>
      <c r="V757" s="290"/>
      <c r="W757" s="290"/>
      <c r="X757" s="290"/>
      <c r="Y757" s="290"/>
      <c r="Z757" s="290"/>
    </row>
    <row r="758" ht="12.75" customHeight="1">
      <c r="A758" s="290"/>
      <c r="B758" s="290"/>
      <c r="C758" s="290"/>
      <c r="D758" s="290"/>
      <c r="E758" s="290"/>
      <c r="F758" s="290"/>
      <c r="G758" s="290"/>
      <c r="H758" s="290"/>
      <c r="I758" s="290"/>
      <c r="J758" s="290"/>
      <c r="K758" s="290"/>
      <c r="L758" s="290"/>
      <c r="M758" s="290"/>
      <c r="N758" s="290"/>
      <c r="O758" s="290"/>
      <c r="P758" s="290"/>
      <c r="Q758" s="290"/>
      <c r="R758" s="290"/>
      <c r="S758" s="290"/>
      <c r="T758" s="290"/>
      <c r="U758" s="290"/>
      <c r="V758" s="290"/>
      <c r="W758" s="290"/>
      <c r="X758" s="290"/>
      <c r="Y758" s="290"/>
      <c r="Z758" s="290"/>
    </row>
    <row r="759" ht="12.75" customHeight="1">
      <c r="A759" s="290"/>
      <c r="B759" s="290"/>
      <c r="C759" s="290"/>
      <c r="D759" s="290"/>
      <c r="E759" s="290"/>
      <c r="F759" s="290"/>
      <c r="G759" s="290"/>
      <c r="H759" s="290"/>
      <c r="I759" s="290"/>
      <c r="J759" s="290"/>
      <c r="K759" s="290"/>
      <c r="L759" s="290"/>
      <c r="M759" s="290"/>
      <c r="N759" s="290"/>
      <c r="O759" s="290"/>
      <c r="P759" s="290"/>
      <c r="Q759" s="290"/>
      <c r="R759" s="290"/>
      <c r="S759" s="290"/>
      <c r="T759" s="290"/>
      <c r="U759" s="290"/>
      <c r="V759" s="290"/>
      <c r="W759" s="290"/>
      <c r="X759" s="290"/>
      <c r="Y759" s="290"/>
      <c r="Z759" s="290"/>
    </row>
    <row r="760" ht="12.75" customHeight="1">
      <c r="A760" s="290"/>
      <c r="B760" s="290"/>
      <c r="C760" s="290"/>
      <c r="D760" s="290"/>
      <c r="E760" s="290"/>
      <c r="F760" s="290"/>
      <c r="G760" s="290"/>
      <c r="H760" s="290"/>
      <c r="I760" s="290"/>
      <c r="J760" s="290"/>
      <c r="K760" s="290"/>
      <c r="L760" s="290"/>
      <c r="M760" s="290"/>
      <c r="N760" s="290"/>
      <c r="O760" s="290"/>
      <c r="P760" s="290"/>
      <c r="Q760" s="290"/>
      <c r="R760" s="290"/>
      <c r="S760" s="290"/>
      <c r="T760" s="290"/>
      <c r="U760" s="290"/>
      <c r="V760" s="290"/>
      <c r="W760" s="290"/>
      <c r="X760" s="290"/>
      <c r="Y760" s="290"/>
      <c r="Z760" s="290"/>
    </row>
    <row r="761" ht="12.75" customHeight="1">
      <c r="A761" s="290"/>
      <c r="B761" s="290"/>
      <c r="C761" s="290"/>
      <c r="D761" s="290"/>
      <c r="E761" s="290"/>
      <c r="F761" s="290"/>
      <c r="G761" s="290"/>
      <c r="H761" s="290"/>
      <c r="I761" s="290"/>
      <c r="J761" s="290"/>
      <c r="K761" s="290"/>
      <c r="L761" s="290"/>
      <c r="M761" s="290"/>
      <c r="N761" s="290"/>
      <c r="O761" s="290"/>
      <c r="P761" s="290"/>
      <c r="Q761" s="290"/>
      <c r="R761" s="290"/>
      <c r="S761" s="290"/>
      <c r="T761" s="290"/>
      <c r="U761" s="290"/>
      <c r="V761" s="290"/>
      <c r="W761" s="290"/>
      <c r="X761" s="290"/>
      <c r="Y761" s="290"/>
      <c r="Z761" s="290"/>
    </row>
    <row r="762" ht="12.75" customHeight="1">
      <c r="A762" s="290"/>
      <c r="B762" s="290"/>
      <c r="C762" s="290"/>
      <c r="D762" s="290"/>
      <c r="E762" s="290"/>
      <c r="F762" s="290"/>
      <c r="G762" s="290"/>
      <c r="H762" s="290"/>
      <c r="I762" s="290"/>
      <c r="J762" s="290"/>
      <c r="K762" s="290"/>
      <c r="L762" s="290"/>
      <c r="M762" s="290"/>
      <c r="N762" s="290"/>
      <c r="O762" s="290"/>
      <c r="P762" s="290"/>
      <c r="Q762" s="290"/>
      <c r="R762" s="290"/>
      <c r="S762" s="290"/>
      <c r="T762" s="290"/>
      <c r="U762" s="290"/>
      <c r="V762" s="290"/>
      <c r="W762" s="290"/>
      <c r="X762" s="290"/>
      <c r="Y762" s="290"/>
      <c r="Z762" s="290"/>
    </row>
    <row r="763" ht="12.75" customHeight="1">
      <c r="A763" s="290"/>
      <c r="B763" s="290"/>
      <c r="C763" s="290"/>
      <c r="D763" s="290"/>
      <c r="E763" s="290"/>
      <c r="F763" s="290"/>
      <c r="G763" s="290"/>
      <c r="H763" s="290"/>
      <c r="I763" s="290"/>
      <c r="J763" s="290"/>
      <c r="K763" s="290"/>
      <c r="L763" s="290"/>
      <c r="M763" s="290"/>
      <c r="N763" s="290"/>
      <c r="O763" s="290"/>
      <c r="P763" s="290"/>
      <c r="Q763" s="290"/>
      <c r="R763" s="290"/>
      <c r="S763" s="290"/>
      <c r="T763" s="290"/>
      <c r="U763" s="290"/>
      <c r="V763" s="290"/>
      <c r="W763" s="290"/>
      <c r="X763" s="290"/>
      <c r="Y763" s="290"/>
      <c r="Z763" s="290"/>
    </row>
    <row r="764" ht="12.75" customHeight="1">
      <c r="A764" s="290"/>
      <c r="B764" s="290"/>
      <c r="C764" s="290"/>
      <c r="D764" s="290"/>
      <c r="E764" s="290"/>
      <c r="F764" s="290"/>
      <c r="G764" s="290"/>
      <c r="H764" s="290"/>
      <c r="I764" s="290"/>
      <c r="J764" s="290"/>
      <c r="K764" s="290"/>
      <c r="L764" s="290"/>
      <c r="M764" s="290"/>
      <c r="N764" s="290"/>
      <c r="O764" s="290"/>
      <c r="P764" s="290"/>
      <c r="Q764" s="290"/>
      <c r="R764" s="290"/>
      <c r="S764" s="290"/>
      <c r="T764" s="290"/>
      <c r="U764" s="290"/>
      <c r="V764" s="290"/>
      <c r="W764" s="290"/>
      <c r="X764" s="290"/>
      <c r="Y764" s="290"/>
      <c r="Z764" s="290"/>
    </row>
    <row r="765" ht="12.75" customHeight="1">
      <c r="A765" s="290"/>
      <c r="B765" s="290"/>
      <c r="C765" s="290"/>
      <c r="D765" s="290"/>
      <c r="E765" s="290"/>
      <c r="F765" s="290"/>
      <c r="G765" s="290"/>
      <c r="H765" s="290"/>
      <c r="I765" s="290"/>
      <c r="J765" s="290"/>
      <c r="K765" s="290"/>
      <c r="L765" s="290"/>
      <c r="M765" s="290"/>
      <c r="N765" s="290"/>
      <c r="O765" s="290"/>
      <c r="P765" s="290"/>
      <c r="Q765" s="290"/>
      <c r="R765" s="290"/>
      <c r="S765" s="290"/>
      <c r="T765" s="290"/>
      <c r="U765" s="290"/>
      <c r="V765" s="290"/>
      <c r="W765" s="290"/>
      <c r="X765" s="290"/>
      <c r="Y765" s="290"/>
      <c r="Z765" s="290"/>
    </row>
    <row r="766" ht="12.75" customHeight="1">
      <c r="A766" s="290"/>
      <c r="B766" s="290"/>
      <c r="C766" s="290"/>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row>
    <row r="767" ht="12.75" customHeight="1">
      <c r="A767" s="290"/>
      <c r="B767" s="290"/>
      <c r="C767" s="290"/>
      <c r="D767" s="290"/>
      <c r="E767" s="290"/>
      <c r="F767" s="290"/>
      <c r="G767" s="290"/>
      <c r="H767" s="290"/>
      <c r="I767" s="290"/>
      <c r="J767" s="290"/>
      <c r="K767" s="290"/>
      <c r="L767" s="290"/>
      <c r="M767" s="290"/>
      <c r="N767" s="290"/>
      <c r="O767" s="290"/>
      <c r="P767" s="290"/>
      <c r="Q767" s="290"/>
      <c r="R767" s="290"/>
      <c r="S767" s="290"/>
      <c r="T767" s="290"/>
      <c r="U767" s="290"/>
      <c r="V767" s="290"/>
      <c r="W767" s="290"/>
      <c r="X767" s="290"/>
      <c r="Y767" s="290"/>
      <c r="Z767" s="290"/>
    </row>
    <row r="768" ht="12.75" customHeight="1">
      <c r="A768" s="290"/>
      <c r="B768" s="290"/>
      <c r="C768" s="290"/>
      <c r="D768" s="290"/>
      <c r="E768" s="290"/>
      <c r="F768" s="290"/>
      <c r="G768" s="290"/>
      <c r="H768" s="290"/>
      <c r="I768" s="290"/>
      <c r="J768" s="290"/>
      <c r="K768" s="290"/>
      <c r="L768" s="290"/>
      <c r="M768" s="290"/>
      <c r="N768" s="290"/>
      <c r="O768" s="290"/>
      <c r="P768" s="290"/>
      <c r="Q768" s="290"/>
      <c r="R768" s="290"/>
      <c r="S768" s="290"/>
      <c r="T768" s="290"/>
      <c r="U768" s="290"/>
      <c r="V768" s="290"/>
      <c r="W768" s="290"/>
      <c r="X768" s="290"/>
      <c r="Y768" s="290"/>
      <c r="Z768" s="290"/>
    </row>
    <row r="769" ht="12.75" customHeight="1">
      <c r="A769" s="290"/>
      <c r="B769" s="290"/>
      <c r="C769" s="290"/>
      <c r="D769" s="290"/>
      <c r="E769" s="290"/>
      <c r="F769" s="290"/>
      <c r="G769" s="290"/>
      <c r="H769" s="290"/>
      <c r="I769" s="290"/>
      <c r="J769" s="290"/>
      <c r="K769" s="290"/>
      <c r="L769" s="290"/>
      <c r="M769" s="290"/>
      <c r="N769" s="290"/>
      <c r="O769" s="290"/>
      <c r="P769" s="290"/>
      <c r="Q769" s="290"/>
      <c r="R769" s="290"/>
      <c r="S769" s="290"/>
      <c r="T769" s="290"/>
      <c r="U769" s="290"/>
      <c r="V769" s="290"/>
      <c r="W769" s="290"/>
      <c r="X769" s="290"/>
      <c r="Y769" s="290"/>
      <c r="Z769" s="290"/>
    </row>
    <row r="770" ht="12.75" customHeight="1">
      <c r="A770" s="290"/>
      <c r="B770" s="290"/>
      <c r="C770" s="290"/>
      <c r="D770" s="290"/>
      <c r="E770" s="290"/>
      <c r="F770" s="290"/>
      <c r="G770" s="290"/>
      <c r="H770" s="290"/>
      <c r="I770" s="290"/>
      <c r="J770" s="290"/>
      <c r="K770" s="290"/>
      <c r="L770" s="290"/>
      <c r="M770" s="290"/>
      <c r="N770" s="290"/>
      <c r="O770" s="290"/>
      <c r="P770" s="290"/>
      <c r="Q770" s="290"/>
      <c r="R770" s="290"/>
      <c r="S770" s="290"/>
      <c r="T770" s="290"/>
      <c r="U770" s="290"/>
      <c r="V770" s="290"/>
      <c r="W770" s="290"/>
      <c r="X770" s="290"/>
      <c r="Y770" s="290"/>
      <c r="Z770" s="290"/>
    </row>
    <row r="771" ht="12.75" customHeight="1">
      <c r="A771" s="290"/>
      <c r="B771" s="290"/>
      <c r="C771" s="290"/>
      <c r="D771" s="290"/>
      <c r="E771" s="290"/>
      <c r="F771" s="290"/>
      <c r="G771" s="290"/>
      <c r="H771" s="290"/>
      <c r="I771" s="290"/>
      <c r="J771" s="290"/>
      <c r="K771" s="290"/>
      <c r="L771" s="290"/>
      <c r="M771" s="290"/>
      <c r="N771" s="290"/>
      <c r="O771" s="290"/>
      <c r="P771" s="290"/>
      <c r="Q771" s="290"/>
      <c r="R771" s="290"/>
      <c r="S771" s="290"/>
      <c r="T771" s="290"/>
      <c r="U771" s="290"/>
      <c r="V771" s="290"/>
      <c r="W771" s="290"/>
      <c r="X771" s="290"/>
      <c r="Y771" s="290"/>
      <c r="Z771" s="290"/>
    </row>
    <row r="772" ht="12.75" customHeight="1">
      <c r="A772" s="290"/>
      <c r="B772" s="290"/>
      <c r="C772" s="290"/>
      <c r="D772" s="290"/>
      <c r="E772" s="290"/>
      <c r="F772" s="290"/>
      <c r="G772" s="290"/>
      <c r="H772" s="290"/>
      <c r="I772" s="290"/>
      <c r="J772" s="290"/>
      <c r="K772" s="290"/>
      <c r="L772" s="290"/>
      <c r="M772" s="290"/>
      <c r="N772" s="290"/>
      <c r="O772" s="290"/>
      <c r="P772" s="290"/>
      <c r="Q772" s="290"/>
      <c r="R772" s="290"/>
      <c r="S772" s="290"/>
      <c r="T772" s="290"/>
      <c r="U772" s="290"/>
      <c r="V772" s="290"/>
      <c r="W772" s="290"/>
      <c r="X772" s="290"/>
      <c r="Y772" s="290"/>
      <c r="Z772" s="290"/>
    </row>
    <row r="773" ht="12.75" customHeight="1">
      <c r="A773" s="290"/>
      <c r="B773" s="290"/>
      <c r="C773" s="290"/>
      <c r="D773" s="290"/>
      <c r="E773" s="290"/>
      <c r="F773" s="290"/>
      <c r="G773" s="290"/>
      <c r="H773" s="290"/>
      <c r="I773" s="290"/>
      <c r="J773" s="290"/>
      <c r="K773" s="290"/>
      <c r="L773" s="290"/>
      <c r="M773" s="290"/>
      <c r="N773" s="290"/>
      <c r="O773" s="290"/>
      <c r="P773" s="290"/>
      <c r="Q773" s="290"/>
      <c r="R773" s="290"/>
      <c r="S773" s="290"/>
      <c r="T773" s="290"/>
      <c r="U773" s="290"/>
      <c r="V773" s="290"/>
      <c r="W773" s="290"/>
      <c r="X773" s="290"/>
      <c r="Y773" s="290"/>
      <c r="Z773" s="290"/>
    </row>
    <row r="774" ht="12.75" customHeight="1">
      <c r="A774" s="290"/>
      <c r="B774" s="290"/>
      <c r="C774" s="290"/>
      <c r="D774" s="290"/>
      <c r="E774" s="290"/>
      <c r="F774" s="290"/>
      <c r="G774" s="290"/>
      <c r="H774" s="290"/>
      <c r="I774" s="290"/>
      <c r="J774" s="290"/>
      <c r="K774" s="290"/>
      <c r="L774" s="290"/>
      <c r="M774" s="290"/>
      <c r="N774" s="290"/>
      <c r="O774" s="290"/>
      <c r="P774" s="290"/>
      <c r="Q774" s="290"/>
      <c r="R774" s="290"/>
      <c r="S774" s="290"/>
      <c r="T774" s="290"/>
      <c r="U774" s="290"/>
      <c r="V774" s="290"/>
      <c r="W774" s="290"/>
      <c r="X774" s="290"/>
      <c r="Y774" s="290"/>
      <c r="Z774" s="290"/>
    </row>
    <row r="775" ht="12.75" customHeight="1">
      <c r="A775" s="290"/>
      <c r="B775" s="290"/>
      <c r="C775" s="290"/>
      <c r="D775" s="290"/>
      <c r="E775" s="290"/>
      <c r="F775" s="290"/>
      <c r="G775" s="290"/>
      <c r="H775" s="290"/>
      <c r="I775" s="290"/>
      <c r="J775" s="290"/>
      <c r="K775" s="290"/>
      <c r="L775" s="290"/>
      <c r="M775" s="290"/>
      <c r="N775" s="290"/>
      <c r="O775" s="290"/>
      <c r="P775" s="290"/>
      <c r="Q775" s="290"/>
      <c r="R775" s="290"/>
      <c r="S775" s="290"/>
      <c r="T775" s="290"/>
      <c r="U775" s="290"/>
      <c r="V775" s="290"/>
      <c r="W775" s="290"/>
      <c r="X775" s="290"/>
      <c r="Y775" s="290"/>
      <c r="Z775" s="290"/>
    </row>
    <row r="776" ht="12.75" customHeight="1">
      <c r="A776" s="290"/>
      <c r="B776" s="290"/>
      <c r="C776" s="290"/>
      <c r="D776" s="290"/>
      <c r="E776" s="290"/>
      <c r="F776" s="290"/>
      <c r="G776" s="290"/>
      <c r="H776" s="290"/>
      <c r="I776" s="290"/>
      <c r="J776" s="290"/>
      <c r="K776" s="290"/>
      <c r="L776" s="290"/>
      <c r="M776" s="290"/>
      <c r="N776" s="290"/>
      <c r="O776" s="290"/>
      <c r="P776" s="290"/>
      <c r="Q776" s="290"/>
      <c r="R776" s="290"/>
      <c r="S776" s="290"/>
      <c r="T776" s="290"/>
      <c r="U776" s="290"/>
      <c r="V776" s="290"/>
      <c r="W776" s="290"/>
      <c r="X776" s="290"/>
      <c r="Y776" s="290"/>
      <c r="Z776" s="290"/>
    </row>
    <row r="777" ht="12.75" customHeight="1">
      <c r="A777" s="290"/>
      <c r="B777" s="290"/>
      <c r="C777" s="290"/>
      <c r="D777" s="290"/>
      <c r="E777" s="290"/>
      <c r="F777" s="290"/>
      <c r="G777" s="290"/>
      <c r="H777" s="290"/>
      <c r="I777" s="290"/>
      <c r="J777" s="290"/>
      <c r="K777" s="290"/>
      <c r="L777" s="290"/>
      <c r="M777" s="290"/>
      <c r="N777" s="290"/>
      <c r="O777" s="290"/>
      <c r="P777" s="290"/>
      <c r="Q777" s="290"/>
      <c r="R777" s="290"/>
      <c r="S777" s="290"/>
      <c r="T777" s="290"/>
      <c r="U777" s="290"/>
      <c r="V777" s="290"/>
      <c r="W777" s="290"/>
      <c r="X777" s="290"/>
      <c r="Y777" s="290"/>
      <c r="Z777" s="290"/>
    </row>
    <row r="778" ht="12.75" customHeight="1">
      <c r="A778" s="290"/>
      <c r="B778" s="290"/>
      <c r="C778" s="290"/>
      <c r="D778" s="290"/>
      <c r="E778" s="290"/>
      <c r="F778" s="290"/>
      <c r="G778" s="290"/>
      <c r="H778" s="290"/>
      <c r="I778" s="290"/>
      <c r="J778" s="290"/>
      <c r="K778" s="290"/>
      <c r="L778" s="290"/>
      <c r="M778" s="290"/>
      <c r="N778" s="290"/>
      <c r="O778" s="290"/>
      <c r="P778" s="290"/>
      <c r="Q778" s="290"/>
      <c r="R778" s="290"/>
      <c r="S778" s="290"/>
      <c r="T778" s="290"/>
      <c r="U778" s="290"/>
      <c r="V778" s="290"/>
      <c r="W778" s="290"/>
      <c r="X778" s="290"/>
      <c r="Y778" s="290"/>
      <c r="Z778" s="290"/>
    </row>
    <row r="779" ht="12.75" customHeight="1">
      <c r="A779" s="290"/>
      <c r="B779" s="290"/>
      <c r="C779" s="290"/>
      <c r="D779" s="290"/>
      <c r="E779" s="290"/>
      <c r="F779" s="290"/>
      <c r="G779" s="290"/>
      <c r="H779" s="290"/>
      <c r="I779" s="290"/>
      <c r="J779" s="290"/>
      <c r="K779" s="290"/>
      <c r="L779" s="290"/>
      <c r="M779" s="290"/>
      <c r="N779" s="290"/>
      <c r="O779" s="290"/>
      <c r="P779" s="290"/>
      <c r="Q779" s="290"/>
      <c r="R779" s="290"/>
      <c r="S779" s="290"/>
      <c r="T779" s="290"/>
      <c r="U779" s="290"/>
      <c r="V779" s="290"/>
      <c r="W779" s="290"/>
      <c r="X779" s="290"/>
      <c r="Y779" s="290"/>
      <c r="Z779" s="290"/>
    </row>
    <row r="780" ht="12.75" customHeight="1">
      <c r="A780" s="290"/>
      <c r="B780" s="290"/>
      <c r="C780" s="290"/>
      <c r="D780" s="290"/>
      <c r="E780" s="290"/>
      <c r="F780" s="290"/>
      <c r="G780" s="290"/>
      <c r="H780" s="290"/>
      <c r="I780" s="290"/>
      <c r="J780" s="290"/>
      <c r="K780" s="290"/>
      <c r="L780" s="290"/>
      <c r="M780" s="290"/>
      <c r="N780" s="290"/>
      <c r="O780" s="290"/>
      <c r="P780" s="290"/>
      <c r="Q780" s="290"/>
      <c r="R780" s="290"/>
      <c r="S780" s="290"/>
      <c r="T780" s="290"/>
      <c r="U780" s="290"/>
      <c r="V780" s="290"/>
      <c r="W780" s="290"/>
      <c r="X780" s="290"/>
      <c r="Y780" s="290"/>
      <c r="Z780" s="290"/>
    </row>
    <row r="781" ht="12.75" customHeight="1">
      <c r="A781" s="290"/>
      <c r="B781" s="290"/>
      <c r="C781" s="290"/>
      <c r="D781" s="290"/>
      <c r="E781" s="290"/>
      <c r="F781" s="290"/>
      <c r="G781" s="290"/>
      <c r="H781" s="290"/>
      <c r="I781" s="290"/>
      <c r="J781" s="290"/>
      <c r="K781" s="290"/>
      <c r="L781" s="290"/>
      <c r="M781" s="290"/>
      <c r="N781" s="290"/>
      <c r="O781" s="290"/>
      <c r="P781" s="290"/>
      <c r="Q781" s="290"/>
      <c r="R781" s="290"/>
      <c r="S781" s="290"/>
      <c r="T781" s="290"/>
      <c r="U781" s="290"/>
      <c r="V781" s="290"/>
      <c r="W781" s="290"/>
      <c r="X781" s="290"/>
      <c r="Y781" s="290"/>
      <c r="Z781" s="290"/>
    </row>
    <row r="782" ht="12.75" customHeight="1">
      <c r="A782" s="290"/>
      <c r="B782" s="290"/>
      <c r="C782" s="290"/>
      <c r="D782" s="290"/>
      <c r="E782" s="290"/>
      <c r="F782" s="290"/>
      <c r="G782" s="290"/>
      <c r="H782" s="290"/>
      <c r="I782" s="290"/>
      <c r="J782" s="290"/>
      <c r="K782" s="290"/>
      <c r="L782" s="290"/>
      <c r="M782" s="290"/>
      <c r="N782" s="290"/>
      <c r="O782" s="290"/>
      <c r="P782" s="290"/>
      <c r="Q782" s="290"/>
      <c r="R782" s="290"/>
      <c r="S782" s="290"/>
      <c r="T782" s="290"/>
      <c r="U782" s="290"/>
      <c r="V782" s="290"/>
      <c r="W782" s="290"/>
      <c r="X782" s="290"/>
      <c r="Y782" s="290"/>
      <c r="Z782" s="290"/>
    </row>
    <row r="783" ht="12.75" customHeight="1">
      <c r="A783" s="290"/>
      <c r="B783" s="290"/>
      <c r="C783" s="290"/>
      <c r="D783" s="290"/>
      <c r="E783" s="290"/>
      <c r="F783" s="290"/>
      <c r="G783" s="290"/>
      <c r="H783" s="290"/>
      <c r="I783" s="290"/>
      <c r="J783" s="290"/>
      <c r="K783" s="290"/>
      <c r="L783" s="290"/>
      <c r="M783" s="290"/>
      <c r="N783" s="290"/>
      <c r="O783" s="290"/>
      <c r="P783" s="290"/>
      <c r="Q783" s="290"/>
      <c r="R783" s="290"/>
      <c r="S783" s="290"/>
      <c r="T783" s="290"/>
      <c r="U783" s="290"/>
      <c r="V783" s="290"/>
      <c r="W783" s="290"/>
      <c r="X783" s="290"/>
      <c r="Y783" s="290"/>
      <c r="Z783" s="290"/>
    </row>
    <row r="784" ht="12.75" customHeight="1">
      <c r="A784" s="290"/>
      <c r="B784" s="290"/>
      <c r="C784" s="290"/>
      <c r="D784" s="290"/>
      <c r="E784" s="290"/>
      <c r="F784" s="290"/>
      <c r="G784" s="290"/>
      <c r="H784" s="290"/>
      <c r="I784" s="290"/>
      <c r="J784" s="290"/>
      <c r="K784" s="290"/>
      <c r="L784" s="290"/>
      <c r="M784" s="290"/>
      <c r="N784" s="290"/>
      <c r="O784" s="290"/>
      <c r="P784" s="290"/>
      <c r="Q784" s="290"/>
      <c r="R784" s="290"/>
      <c r="S784" s="290"/>
      <c r="T784" s="290"/>
      <c r="U784" s="290"/>
      <c r="V784" s="290"/>
      <c r="W784" s="290"/>
      <c r="X784" s="290"/>
      <c r="Y784" s="290"/>
      <c r="Z784" s="290"/>
    </row>
    <row r="785" ht="12.75" customHeight="1">
      <c r="A785" s="290"/>
      <c r="B785" s="290"/>
      <c r="C785" s="290"/>
      <c r="D785" s="290"/>
      <c r="E785" s="290"/>
      <c r="F785" s="290"/>
      <c r="G785" s="290"/>
      <c r="H785" s="290"/>
      <c r="I785" s="290"/>
      <c r="J785" s="290"/>
      <c r="K785" s="290"/>
      <c r="L785" s="290"/>
      <c r="M785" s="290"/>
      <c r="N785" s="290"/>
      <c r="O785" s="290"/>
      <c r="P785" s="290"/>
      <c r="Q785" s="290"/>
      <c r="R785" s="290"/>
      <c r="S785" s="290"/>
      <c r="T785" s="290"/>
      <c r="U785" s="290"/>
      <c r="V785" s="290"/>
      <c r="W785" s="290"/>
      <c r="X785" s="290"/>
      <c r="Y785" s="290"/>
      <c r="Z785" s="290"/>
    </row>
    <row r="786" ht="12.75" customHeight="1">
      <c r="A786" s="290"/>
      <c r="B786" s="290"/>
      <c r="C786" s="290"/>
      <c r="D786" s="290"/>
      <c r="E786" s="290"/>
      <c r="F786" s="290"/>
      <c r="G786" s="290"/>
      <c r="H786" s="290"/>
      <c r="I786" s="290"/>
      <c r="J786" s="290"/>
      <c r="K786" s="290"/>
      <c r="L786" s="290"/>
      <c r="M786" s="290"/>
      <c r="N786" s="290"/>
      <c r="O786" s="290"/>
      <c r="P786" s="290"/>
      <c r="Q786" s="290"/>
      <c r="R786" s="290"/>
      <c r="S786" s="290"/>
      <c r="T786" s="290"/>
      <c r="U786" s="290"/>
      <c r="V786" s="290"/>
      <c r="W786" s="290"/>
      <c r="X786" s="290"/>
      <c r="Y786" s="290"/>
      <c r="Z786" s="290"/>
    </row>
    <row r="787" ht="12.75" customHeight="1">
      <c r="A787" s="290"/>
      <c r="B787" s="290"/>
      <c r="C787" s="290"/>
      <c r="D787" s="290"/>
      <c r="E787" s="290"/>
      <c r="F787" s="290"/>
      <c r="G787" s="290"/>
      <c r="H787" s="290"/>
      <c r="I787" s="290"/>
      <c r="J787" s="290"/>
      <c r="K787" s="290"/>
      <c r="L787" s="290"/>
      <c r="M787" s="290"/>
      <c r="N787" s="290"/>
      <c r="O787" s="290"/>
      <c r="P787" s="290"/>
      <c r="Q787" s="290"/>
      <c r="R787" s="290"/>
      <c r="S787" s="290"/>
      <c r="T787" s="290"/>
      <c r="U787" s="290"/>
      <c r="V787" s="290"/>
      <c r="W787" s="290"/>
      <c r="X787" s="290"/>
      <c r="Y787" s="290"/>
      <c r="Z787" s="290"/>
    </row>
    <row r="788" ht="12.75" customHeight="1">
      <c r="A788" s="290"/>
      <c r="B788" s="290"/>
      <c r="C788" s="290"/>
      <c r="D788" s="290"/>
      <c r="E788" s="290"/>
      <c r="F788" s="290"/>
      <c r="G788" s="290"/>
      <c r="H788" s="290"/>
      <c r="I788" s="290"/>
      <c r="J788" s="290"/>
      <c r="K788" s="290"/>
      <c r="L788" s="290"/>
      <c r="M788" s="290"/>
      <c r="N788" s="290"/>
      <c r="O788" s="290"/>
      <c r="P788" s="290"/>
      <c r="Q788" s="290"/>
      <c r="R788" s="290"/>
      <c r="S788" s="290"/>
      <c r="T788" s="290"/>
      <c r="U788" s="290"/>
      <c r="V788" s="290"/>
      <c r="W788" s="290"/>
      <c r="X788" s="290"/>
      <c r="Y788" s="290"/>
      <c r="Z788" s="290"/>
    </row>
    <row r="789" ht="12.75" customHeight="1">
      <c r="A789" s="290"/>
      <c r="B789" s="290"/>
      <c r="C789" s="290"/>
      <c r="D789" s="290"/>
      <c r="E789" s="290"/>
      <c r="F789" s="290"/>
      <c r="G789" s="290"/>
      <c r="H789" s="290"/>
      <c r="I789" s="290"/>
      <c r="J789" s="290"/>
      <c r="K789" s="290"/>
      <c r="L789" s="290"/>
      <c r="M789" s="290"/>
      <c r="N789" s="290"/>
      <c r="O789" s="290"/>
      <c r="P789" s="290"/>
      <c r="Q789" s="290"/>
      <c r="R789" s="290"/>
      <c r="S789" s="290"/>
      <c r="T789" s="290"/>
      <c r="U789" s="290"/>
      <c r="V789" s="290"/>
      <c r="W789" s="290"/>
      <c r="X789" s="290"/>
      <c r="Y789" s="290"/>
      <c r="Z789" s="290"/>
    </row>
    <row r="790" ht="12.75" customHeight="1">
      <c r="A790" s="290"/>
      <c r="B790" s="290"/>
      <c r="C790" s="290"/>
      <c r="D790" s="290"/>
      <c r="E790" s="290"/>
      <c r="F790" s="290"/>
      <c r="G790" s="290"/>
      <c r="H790" s="290"/>
      <c r="I790" s="290"/>
      <c r="J790" s="290"/>
      <c r="K790" s="290"/>
      <c r="L790" s="290"/>
      <c r="M790" s="290"/>
      <c r="N790" s="290"/>
      <c r="O790" s="290"/>
      <c r="P790" s="290"/>
      <c r="Q790" s="290"/>
      <c r="R790" s="290"/>
      <c r="S790" s="290"/>
      <c r="T790" s="290"/>
      <c r="U790" s="290"/>
      <c r="V790" s="290"/>
      <c r="W790" s="290"/>
      <c r="X790" s="290"/>
      <c r="Y790" s="290"/>
      <c r="Z790" s="290"/>
    </row>
    <row r="791" ht="12.75" customHeight="1">
      <c r="A791" s="290"/>
      <c r="B791" s="290"/>
      <c r="C791" s="290"/>
      <c r="D791" s="290"/>
      <c r="E791" s="290"/>
      <c r="F791" s="290"/>
      <c r="G791" s="290"/>
      <c r="H791" s="290"/>
      <c r="I791" s="290"/>
      <c r="J791" s="290"/>
      <c r="K791" s="290"/>
      <c r="L791" s="290"/>
      <c r="M791" s="290"/>
      <c r="N791" s="290"/>
      <c r="O791" s="290"/>
      <c r="P791" s="290"/>
      <c r="Q791" s="290"/>
      <c r="R791" s="290"/>
      <c r="S791" s="290"/>
      <c r="T791" s="290"/>
      <c r="U791" s="290"/>
      <c r="V791" s="290"/>
      <c r="W791" s="290"/>
      <c r="X791" s="290"/>
      <c r="Y791" s="290"/>
      <c r="Z791" s="290"/>
    </row>
    <row r="792" ht="12.75" customHeight="1">
      <c r="A792" s="290"/>
      <c r="B792" s="290"/>
      <c r="C792" s="290"/>
      <c r="D792" s="290"/>
      <c r="E792" s="290"/>
      <c r="F792" s="290"/>
      <c r="G792" s="290"/>
      <c r="H792" s="290"/>
      <c r="I792" s="290"/>
      <c r="J792" s="290"/>
      <c r="K792" s="290"/>
      <c r="L792" s="290"/>
      <c r="M792" s="290"/>
      <c r="N792" s="290"/>
      <c r="O792" s="290"/>
      <c r="P792" s="290"/>
      <c r="Q792" s="290"/>
      <c r="R792" s="290"/>
      <c r="S792" s="290"/>
      <c r="T792" s="290"/>
      <c r="U792" s="290"/>
      <c r="V792" s="290"/>
      <c r="W792" s="290"/>
      <c r="X792" s="290"/>
      <c r="Y792" s="290"/>
      <c r="Z792" s="290"/>
    </row>
    <row r="793" ht="12.75" customHeight="1">
      <c r="A793" s="290"/>
      <c r="B793" s="290"/>
      <c r="C793" s="290"/>
      <c r="D793" s="290"/>
      <c r="E793" s="290"/>
      <c r="F793" s="290"/>
      <c r="G793" s="290"/>
      <c r="H793" s="290"/>
      <c r="I793" s="290"/>
      <c r="J793" s="290"/>
      <c r="K793" s="290"/>
      <c r="L793" s="290"/>
      <c r="M793" s="290"/>
      <c r="N793" s="290"/>
      <c r="O793" s="290"/>
      <c r="P793" s="290"/>
      <c r="Q793" s="290"/>
      <c r="R793" s="290"/>
      <c r="S793" s="290"/>
      <c r="T793" s="290"/>
      <c r="U793" s="290"/>
      <c r="V793" s="290"/>
      <c r="W793" s="290"/>
      <c r="X793" s="290"/>
      <c r="Y793" s="290"/>
      <c r="Z793" s="290"/>
    </row>
    <row r="794" ht="12.75" customHeight="1">
      <c r="A794" s="290"/>
      <c r="B794" s="290"/>
      <c r="C794" s="290"/>
      <c r="D794" s="290"/>
      <c r="E794" s="290"/>
      <c r="F794" s="290"/>
      <c r="G794" s="290"/>
      <c r="H794" s="290"/>
      <c r="I794" s="290"/>
      <c r="J794" s="290"/>
      <c r="K794" s="290"/>
      <c r="L794" s="290"/>
      <c r="M794" s="290"/>
      <c r="N794" s="290"/>
      <c r="O794" s="290"/>
      <c r="P794" s="290"/>
      <c r="Q794" s="290"/>
      <c r="R794" s="290"/>
      <c r="S794" s="290"/>
      <c r="T794" s="290"/>
      <c r="U794" s="290"/>
      <c r="V794" s="290"/>
      <c r="W794" s="290"/>
      <c r="X794" s="290"/>
      <c r="Y794" s="290"/>
      <c r="Z794" s="290"/>
    </row>
    <row r="795" ht="12.75" customHeight="1">
      <c r="A795" s="290"/>
      <c r="B795" s="290"/>
      <c r="C795" s="290"/>
      <c r="D795" s="290"/>
      <c r="E795" s="290"/>
      <c r="F795" s="290"/>
      <c r="G795" s="290"/>
      <c r="H795" s="290"/>
      <c r="I795" s="290"/>
      <c r="J795" s="290"/>
      <c r="K795" s="290"/>
      <c r="L795" s="290"/>
      <c r="M795" s="290"/>
      <c r="N795" s="290"/>
      <c r="O795" s="290"/>
      <c r="P795" s="290"/>
      <c r="Q795" s="290"/>
      <c r="R795" s="290"/>
      <c r="S795" s="290"/>
      <c r="T795" s="290"/>
      <c r="U795" s="290"/>
      <c r="V795" s="290"/>
      <c r="W795" s="290"/>
      <c r="X795" s="290"/>
      <c r="Y795" s="290"/>
      <c r="Z795" s="290"/>
    </row>
    <row r="796" ht="12.75" customHeight="1">
      <c r="A796" s="290"/>
      <c r="B796" s="290"/>
      <c r="C796" s="290"/>
      <c r="D796" s="290"/>
      <c r="E796" s="290"/>
      <c r="F796" s="290"/>
      <c r="G796" s="290"/>
      <c r="H796" s="290"/>
      <c r="I796" s="290"/>
      <c r="J796" s="290"/>
      <c r="K796" s="290"/>
      <c r="L796" s="290"/>
      <c r="M796" s="290"/>
      <c r="N796" s="290"/>
      <c r="O796" s="290"/>
      <c r="P796" s="290"/>
      <c r="Q796" s="290"/>
      <c r="R796" s="290"/>
      <c r="S796" s="290"/>
      <c r="T796" s="290"/>
      <c r="U796" s="290"/>
      <c r="V796" s="290"/>
      <c r="W796" s="290"/>
      <c r="X796" s="290"/>
      <c r="Y796" s="290"/>
      <c r="Z796" s="290"/>
    </row>
    <row r="797" ht="12.75" customHeight="1">
      <c r="A797" s="290"/>
      <c r="B797" s="290"/>
      <c r="C797" s="290"/>
      <c r="D797" s="290"/>
      <c r="E797" s="290"/>
      <c r="F797" s="290"/>
      <c r="G797" s="290"/>
      <c r="H797" s="290"/>
      <c r="I797" s="290"/>
      <c r="J797" s="290"/>
      <c r="K797" s="290"/>
      <c r="L797" s="290"/>
      <c r="M797" s="290"/>
      <c r="N797" s="290"/>
      <c r="O797" s="290"/>
      <c r="P797" s="290"/>
      <c r="Q797" s="290"/>
      <c r="R797" s="290"/>
      <c r="S797" s="290"/>
      <c r="T797" s="290"/>
      <c r="U797" s="290"/>
      <c r="V797" s="290"/>
      <c r="W797" s="290"/>
      <c r="X797" s="290"/>
      <c r="Y797" s="290"/>
      <c r="Z797" s="290"/>
    </row>
    <row r="798" ht="12.75" customHeight="1">
      <c r="A798" s="290"/>
      <c r="B798" s="290"/>
      <c r="C798" s="290"/>
      <c r="D798" s="290"/>
      <c r="E798" s="290"/>
      <c r="F798" s="290"/>
      <c r="G798" s="290"/>
      <c r="H798" s="290"/>
      <c r="I798" s="290"/>
      <c r="J798" s="290"/>
      <c r="K798" s="290"/>
      <c r="L798" s="290"/>
      <c r="M798" s="290"/>
      <c r="N798" s="290"/>
      <c r="O798" s="290"/>
      <c r="P798" s="290"/>
      <c r="Q798" s="290"/>
      <c r="R798" s="290"/>
      <c r="S798" s="290"/>
      <c r="T798" s="290"/>
      <c r="U798" s="290"/>
      <c r="V798" s="290"/>
      <c r="W798" s="290"/>
      <c r="X798" s="290"/>
      <c r="Y798" s="290"/>
      <c r="Z798" s="290"/>
    </row>
    <row r="799" ht="12.75" customHeight="1">
      <c r="A799" s="290"/>
      <c r="B799" s="290"/>
      <c r="C799" s="290"/>
      <c r="D799" s="290"/>
      <c r="E799" s="290"/>
      <c r="F799" s="290"/>
      <c r="G799" s="290"/>
      <c r="H799" s="290"/>
      <c r="I799" s="290"/>
      <c r="J799" s="290"/>
      <c r="K799" s="290"/>
      <c r="L799" s="290"/>
      <c r="M799" s="290"/>
      <c r="N799" s="290"/>
      <c r="O799" s="290"/>
      <c r="P799" s="290"/>
      <c r="Q799" s="290"/>
      <c r="R799" s="290"/>
      <c r="S799" s="290"/>
      <c r="T799" s="290"/>
      <c r="U799" s="290"/>
      <c r="V799" s="290"/>
      <c r="W799" s="290"/>
      <c r="X799" s="290"/>
      <c r="Y799" s="290"/>
      <c r="Z799" s="290"/>
    </row>
    <row r="800" ht="12.75" customHeight="1">
      <c r="A800" s="290"/>
      <c r="B800" s="290"/>
      <c r="C800" s="290"/>
      <c r="D800" s="290"/>
      <c r="E800" s="290"/>
      <c r="F800" s="290"/>
      <c r="G800" s="290"/>
      <c r="H800" s="290"/>
      <c r="I800" s="290"/>
      <c r="J800" s="290"/>
      <c r="K800" s="290"/>
      <c r="L800" s="290"/>
      <c r="M800" s="290"/>
      <c r="N800" s="290"/>
      <c r="O800" s="290"/>
      <c r="P800" s="290"/>
      <c r="Q800" s="290"/>
      <c r="R800" s="290"/>
      <c r="S800" s="290"/>
      <c r="T800" s="290"/>
      <c r="U800" s="290"/>
      <c r="V800" s="290"/>
      <c r="W800" s="290"/>
      <c r="X800" s="290"/>
      <c r="Y800" s="290"/>
      <c r="Z800" s="290"/>
    </row>
    <row r="801" ht="12.75" customHeight="1">
      <c r="A801" s="290"/>
      <c r="B801" s="290"/>
      <c r="C801" s="290"/>
      <c r="D801" s="290"/>
      <c r="E801" s="290"/>
      <c r="F801" s="290"/>
      <c r="G801" s="290"/>
      <c r="H801" s="290"/>
      <c r="I801" s="290"/>
      <c r="J801" s="290"/>
      <c r="K801" s="290"/>
      <c r="L801" s="290"/>
      <c r="M801" s="290"/>
      <c r="N801" s="290"/>
      <c r="O801" s="290"/>
      <c r="P801" s="290"/>
      <c r="Q801" s="290"/>
      <c r="R801" s="290"/>
      <c r="S801" s="290"/>
      <c r="T801" s="290"/>
      <c r="U801" s="290"/>
      <c r="V801" s="290"/>
      <c r="W801" s="290"/>
      <c r="X801" s="290"/>
      <c r="Y801" s="290"/>
      <c r="Z801" s="290"/>
    </row>
    <row r="802" ht="12.75" customHeight="1">
      <c r="A802" s="290"/>
      <c r="B802" s="290"/>
      <c r="C802" s="290"/>
      <c r="D802" s="290"/>
      <c r="E802" s="290"/>
      <c r="F802" s="290"/>
      <c r="G802" s="290"/>
      <c r="H802" s="290"/>
      <c r="I802" s="290"/>
      <c r="J802" s="290"/>
      <c r="K802" s="290"/>
      <c r="L802" s="290"/>
      <c r="M802" s="290"/>
      <c r="N802" s="290"/>
      <c r="O802" s="290"/>
      <c r="P802" s="290"/>
      <c r="Q802" s="290"/>
      <c r="R802" s="290"/>
      <c r="S802" s="290"/>
      <c r="T802" s="290"/>
      <c r="U802" s="290"/>
      <c r="V802" s="290"/>
      <c r="W802" s="290"/>
      <c r="X802" s="290"/>
      <c r="Y802" s="290"/>
      <c r="Z802" s="290"/>
    </row>
    <row r="803" ht="12.75" customHeight="1">
      <c r="A803" s="290"/>
      <c r="B803" s="290"/>
      <c r="C803" s="290"/>
      <c r="D803" s="290"/>
      <c r="E803" s="290"/>
      <c r="F803" s="290"/>
      <c r="G803" s="290"/>
      <c r="H803" s="290"/>
      <c r="I803" s="290"/>
      <c r="J803" s="290"/>
      <c r="K803" s="290"/>
      <c r="L803" s="290"/>
      <c r="M803" s="290"/>
      <c r="N803" s="290"/>
      <c r="O803" s="290"/>
      <c r="P803" s="290"/>
      <c r="Q803" s="290"/>
      <c r="R803" s="290"/>
      <c r="S803" s="290"/>
      <c r="T803" s="290"/>
      <c r="U803" s="290"/>
      <c r="V803" s="290"/>
      <c r="W803" s="290"/>
      <c r="X803" s="290"/>
      <c r="Y803" s="290"/>
      <c r="Z803" s="290"/>
    </row>
    <row r="804" ht="12.75" customHeight="1">
      <c r="A804" s="290"/>
      <c r="B804" s="290"/>
      <c r="C804" s="290"/>
      <c r="D804" s="290"/>
      <c r="E804" s="290"/>
      <c r="F804" s="290"/>
      <c r="G804" s="290"/>
      <c r="H804" s="290"/>
      <c r="I804" s="290"/>
      <c r="J804" s="290"/>
      <c r="K804" s="290"/>
      <c r="L804" s="290"/>
      <c r="M804" s="290"/>
      <c r="N804" s="290"/>
      <c r="O804" s="290"/>
      <c r="P804" s="290"/>
      <c r="Q804" s="290"/>
      <c r="R804" s="290"/>
      <c r="S804" s="290"/>
      <c r="T804" s="290"/>
      <c r="U804" s="290"/>
      <c r="V804" s="290"/>
      <c r="W804" s="290"/>
      <c r="X804" s="290"/>
      <c r="Y804" s="290"/>
      <c r="Z804" s="290"/>
    </row>
    <row r="805" ht="12.75" customHeight="1">
      <c r="A805" s="290"/>
      <c r="B805" s="290"/>
      <c r="C805" s="290"/>
      <c r="D805" s="290"/>
      <c r="E805" s="290"/>
      <c r="F805" s="290"/>
      <c r="G805" s="290"/>
      <c r="H805" s="290"/>
      <c r="I805" s="290"/>
      <c r="J805" s="290"/>
      <c r="K805" s="290"/>
      <c r="L805" s="290"/>
      <c r="M805" s="290"/>
      <c r="N805" s="290"/>
      <c r="O805" s="290"/>
      <c r="P805" s="290"/>
      <c r="Q805" s="290"/>
      <c r="R805" s="290"/>
      <c r="S805" s="290"/>
      <c r="T805" s="290"/>
      <c r="U805" s="290"/>
      <c r="V805" s="290"/>
      <c r="W805" s="290"/>
      <c r="X805" s="290"/>
      <c r="Y805" s="290"/>
      <c r="Z805" s="290"/>
    </row>
    <row r="806" ht="12.75" customHeight="1">
      <c r="A806" s="290"/>
      <c r="B806" s="290"/>
      <c r="C806" s="290"/>
      <c r="D806" s="290"/>
      <c r="E806" s="290"/>
      <c r="F806" s="290"/>
      <c r="G806" s="290"/>
      <c r="H806" s="290"/>
      <c r="I806" s="290"/>
      <c r="J806" s="290"/>
      <c r="K806" s="290"/>
      <c r="L806" s="290"/>
      <c r="M806" s="290"/>
      <c r="N806" s="290"/>
      <c r="O806" s="290"/>
      <c r="P806" s="290"/>
      <c r="Q806" s="290"/>
      <c r="R806" s="290"/>
      <c r="S806" s="290"/>
      <c r="T806" s="290"/>
      <c r="U806" s="290"/>
      <c r="V806" s="290"/>
      <c r="W806" s="290"/>
      <c r="X806" s="290"/>
      <c r="Y806" s="290"/>
      <c r="Z806" s="290"/>
    </row>
    <row r="807" ht="12.75" customHeight="1">
      <c r="A807" s="290"/>
      <c r="B807" s="290"/>
      <c r="C807" s="290"/>
      <c r="D807" s="290"/>
      <c r="E807" s="290"/>
      <c r="F807" s="290"/>
      <c r="G807" s="290"/>
      <c r="H807" s="290"/>
      <c r="I807" s="290"/>
      <c r="J807" s="290"/>
      <c r="K807" s="290"/>
      <c r="L807" s="290"/>
      <c r="M807" s="290"/>
      <c r="N807" s="290"/>
      <c r="O807" s="290"/>
      <c r="P807" s="290"/>
      <c r="Q807" s="290"/>
      <c r="R807" s="290"/>
      <c r="S807" s="290"/>
      <c r="T807" s="290"/>
      <c r="U807" s="290"/>
      <c r="V807" s="290"/>
      <c r="W807" s="290"/>
      <c r="X807" s="290"/>
      <c r="Y807" s="290"/>
      <c r="Z807" s="290"/>
    </row>
    <row r="808" ht="12.75" customHeight="1">
      <c r="A808" s="290"/>
      <c r="B808" s="290"/>
      <c r="C808" s="290"/>
      <c r="D808" s="290"/>
      <c r="E808" s="290"/>
      <c r="F808" s="290"/>
      <c r="G808" s="290"/>
      <c r="H808" s="290"/>
      <c r="I808" s="290"/>
      <c r="J808" s="290"/>
      <c r="K808" s="290"/>
      <c r="L808" s="290"/>
      <c r="M808" s="290"/>
      <c r="N808" s="290"/>
      <c r="O808" s="290"/>
      <c r="P808" s="290"/>
      <c r="Q808" s="290"/>
      <c r="R808" s="290"/>
      <c r="S808" s="290"/>
      <c r="T808" s="290"/>
      <c r="U808" s="290"/>
      <c r="V808" s="290"/>
      <c r="W808" s="290"/>
      <c r="X808" s="290"/>
      <c r="Y808" s="290"/>
      <c r="Z808" s="290"/>
    </row>
    <row r="809" ht="12.75" customHeight="1">
      <c r="A809" s="290"/>
      <c r="B809" s="290"/>
      <c r="C809" s="290"/>
      <c r="D809" s="290"/>
      <c r="E809" s="290"/>
      <c r="F809" s="290"/>
      <c r="G809" s="290"/>
      <c r="H809" s="290"/>
      <c r="I809" s="290"/>
      <c r="J809" s="290"/>
      <c r="K809" s="290"/>
      <c r="L809" s="290"/>
      <c r="M809" s="290"/>
      <c r="N809" s="290"/>
      <c r="O809" s="290"/>
      <c r="P809" s="290"/>
      <c r="Q809" s="290"/>
      <c r="R809" s="290"/>
      <c r="S809" s="290"/>
      <c r="T809" s="290"/>
      <c r="U809" s="290"/>
      <c r="V809" s="290"/>
      <c r="W809" s="290"/>
      <c r="X809" s="290"/>
      <c r="Y809" s="290"/>
      <c r="Z809" s="290"/>
    </row>
    <row r="810" ht="12.75" customHeight="1">
      <c r="A810" s="290"/>
      <c r="B810" s="290"/>
      <c r="C810" s="290"/>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row>
    <row r="811" ht="12.75" customHeight="1">
      <c r="A811" s="290"/>
      <c r="B811" s="290"/>
      <c r="C811" s="290"/>
      <c r="D811" s="290"/>
      <c r="E811" s="290"/>
      <c r="F811" s="290"/>
      <c r="G811" s="290"/>
      <c r="H811" s="290"/>
      <c r="I811" s="290"/>
      <c r="J811" s="290"/>
      <c r="K811" s="290"/>
      <c r="L811" s="290"/>
      <c r="M811" s="290"/>
      <c r="N811" s="290"/>
      <c r="O811" s="290"/>
      <c r="P811" s="290"/>
      <c r="Q811" s="290"/>
      <c r="R811" s="290"/>
      <c r="S811" s="290"/>
      <c r="T811" s="290"/>
      <c r="U811" s="290"/>
      <c r="V811" s="290"/>
      <c r="W811" s="290"/>
      <c r="X811" s="290"/>
      <c r="Y811" s="290"/>
      <c r="Z811" s="290"/>
    </row>
    <row r="812" ht="12.75" customHeight="1">
      <c r="A812" s="290"/>
      <c r="B812" s="290"/>
      <c r="C812" s="290"/>
      <c r="D812" s="290"/>
      <c r="E812" s="290"/>
      <c r="F812" s="290"/>
      <c r="G812" s="290"/>
      <c r="H812" s="290"/>
      <c r="I812" s="290"/>
      <c r="J812" s="290"/>
      <c r="K812" s="290"/>
      <c r="L812" s="290"/>
      <c r="M812" s="290"/>
      <c r="N812" s="290"/>
      <c r="O812" s="290"/>
      <c r="P812" s="290"/>
      <c r="Q812" s="290"/>
      <c r="R812" s="290"/>
      <c r="S812" s="290"/>
      <c r="T812" s="290"/>
      <c r="U812" s="290"/>
      <c r="V812" s="290"/>
      <c r="W812" s="290"/>
      <c r="X812" s="290"/>
      <c r="Y812" s="290"/>
      <c r="Z812" s="290"/>
    </row>
    <row r="813" ht="12.75" customHeight="1">
      <c r="A813" s="290"/>
      <c r="B813" s="290"/>
      <c r="C813" s="290"/>
      <c r="D813" s="290"/>
      <c r="E813" s="290"/>
      <c r="F813" s="290"/>
      <c r="G813" s="290"/>
      <c r="H813" s="290"/>
      <c r="I813" s="290"/>
      <c r="J813" s="290"/>
      <c r="K813" s="290"/>
      <c r="L813" s="290"/>
      <c r="M813" s="290"/>
      <c r="N813" s="290"/>
      <c r="O813" s="290"/>
      <c r="P813" s="290"/>
      <c r="Q813" s="290"/>
      <c r="R813" s="290"/>
      <c r="S813" s="290"/>
      <c r="T813" s="290"/>
      <c r="U813" s="290"/>
      <c r="V813" s="290"/>
      <c r="W813" s="290"/>
      <c r="X813" s="290"/>
      <c r="Y813" s="290"/>
      <c r="Z813" s="290"/>
    </row>
    <row r="814" ht="12.75" customHeight="1">
      <c r="A814" s="290"/>
      <c r="B814" s="290"/>
      <c r="C814" s="290"/>
      <c r="D814" s="290"/>
      <c r="E814" s="290"/>
      <c r="F814" s="290"/>
      <c r="G814" s="290"/>
      <c r="H814" s="290"/>
      <c r="I814" s="290"/>
      <c r="J814" s="290"/>
      <c r="K814" s="290"/>
      <c r="L814" s="290"/>
      <c r="M814" s="290"/>
      <c r="N814" s="290"/>
      <c r="O814" s="290"/>
      <c r="P814" s="290"/>
      <c r="Q814" s="290"/>
      <c r="R814" s="290"/>
      <c r="S814" s="290"/>
      <c r="T814" s="290"/>
      <c r="U814" s="290"/>
      <c r="V814" s="290"/>
      <c r="W814" s="290"/>
      <c r="X814" s="290"/>
      <c r="Y814" s="290"/>
      <c r="Z814" s="290"/>
    </row>
    <row r="815" ht="12.75" customHeight="1">
      <c r="A815" s="290"/>
      <c r="B815" s="290"/>
      <c r="C815" s="290"/>
      <c r="D815" s="290"/>
      <c r="E815" s="290"/>
      <c r="F815" s="290"/>
      <c r="G815" s="290"/>
      <c r="H815" s="290"/>
      <c r="I815" s="290"/>
      <c r="J815" s="290"/>
      <c r="K815" s="290"/>
      <c r="L815" s="290"/>
      <c r="M815" s="290"/>
      <c r="N815" s="290"/>
      <c r="O815" s="290"/>
      <c r="P815" s="290"/>
      <c r="Q815" s="290"/>
      <c r="R815" s="290"/>
      <c r="S815" s="290"/>
      <c r="T815" s="290"/>
      <c r="U815" s="290"/>
      <c r="V815" s="290"/>
      <c r="W815" s="290"/>
      <c r="X815" s="290"/>
      <c r="Y815" s="290"/>
      <c r="Z815" s="290"/>
    </row>
    <row r="816" ht="12.75" customHeight="1">
      <c r="A816" s="290"/>
      <c r="B816" s="290"/>
      <c r="C816" s="290"/>
      <c r="D816" s="290"/>
      <c r="E816" s="290"/>
      <c r="F816" s="290"/>
      <c r="G816" s="290"/>
      <c r="H816" s="290"/>
      <c r="I816" s="290"/>
      <c r="J816" s="290"/>
      <c r="K816" s="290"/>
      <c r="L816" s="290"/>
      <c r="M816" s="290"/>
      <c r="N816" s="290"/>
      <c r="O816" s="290"/>
      <c r="P816" s="290"/>
      <c r="Q816" s="290"/>
      <c r="R816" s="290"/>
      <c r="S816" s="290"/>
      <c r="T816" s="290"/>
      <c r="U816" s="290"/>
      <c r="V816" s="290"/>
      <c r="W816" s="290"/>
      <c r="X816" s="290"/>
      <c r="Y816" s="290"/>
      <c r="Z816" s="290"/>
    </row>
    <row r="817" ht="12.75" customHeight="1">
      <c r="A817" s="290"/>
      <c r="B817" s="290"/>
      <c r="C817" s="290"/>
      <c r="D817" s="290"/>
      <c r="E817" s="290"/>
      <c r="F817" s="290"/>
      <c r="G817" s="290"/>
      <c r="H817" s="290"/>
      <c r="I817" s="290"/>
      <c r="J817" s="290"/>
      <c r="K817" s="290"/>
      <c r="L817" s="290"/>
      <c r="M817" s="290"/>
      <c r="N817" s="290"/>
      <c r="O817" s="290"/>
      <c r="P817" s="290"/>
      <c r="Q817" s="290"/>
      <c r="R817" s="290"/>
      <c r="S817" s="290"/>
      <c r="T817" s="290"/>
      <c r="U817" s="290"/>
      <c r="V817" s="290"/>
      <c r="W817" s="290"/>
      <c r="X817" s="290"/>
      <c r="Y817" s="290"/>
      <c r="Z817" s="290"/>
    </row>
    <row r="818" ht="12.75" customHeight="1">
      <c r="A818" s="290"/>
      <c r="B818" s="290"/>
      <c r="C818" s="290"/>
      <c r="D818" s="290"/>
      <c r="E818" s="290"/>
      <c r="F818" s="290"/>
      <c r="G818" s="290"/>
      <c r="H818" s="290"/>
      <c r="I818" s="290"/>
      <c r="J818" s="290"/>
      <c r="K818" s="290"/>
      <c r="L818" s="290"/>
      <c r="M818" s="290"/>
      <c r="N818" s="290"/>
      <c r="O818" s="290"/>
      <c r="P818" s="290"/>
      <c r="Q818" s="290"/>
      <c r="R818" s="290"/>
      <c r="S818" s="290"/>
      <c r="T818" s="290"/>
      <c r="U818" s="290"/>
      <c r="V818" s="290"/>
      <c r="W818" s="290"/>
      <c r="X818" s="290"/>
      <c r="Y818" s="290"/>
      <c r="Z818" s="290"/>
    </row>
    <row r="819" ht="12.75" customHeight="1">
      <c r="A819" s="290"/>
      <c r="B819" s="290"/>
      <c r="C819" s="290"/>
      <c r="D819" s="290"/>
      <c r="E819" s="290"/>
      <c r="F819" s="290"/>
      <c r="G819" s="290"/>
      <c r="H819" s="290"/>
      <c r="I819" s="290"/>
      <c r="J819" s="290"/>
      <c r="K819" s="290"/>
      <c r="L819" s="290"/>
      <c r="M819" s="290"/>
      <c r="N819" s="290"/>
      <c r="O819" s="290"/>
      <c r="P819" s="290"/>
      <c r="Q819" s="290"/>
      <c r="R819" s="290"/>
      <c r="S819" s="290"/>
      <c r="T819" s="290"/>
      <c r="U819" s="290"/>
      <c r="V819" s="290"/>
      <c r="W819" s="290"/>
      <c r="X819" s="290"/>
      <c r="Y819" s="290"/>
      <c r="Z819" s="290"/>
    </row>
    <row r="820" ht="12.75" customHeight="1">
      <c r="A820" s="290"/>
      <c r="B820" s="290"/>
      <c r="C820" s="290"/>
      <c r="D820" s="290"/>
      <c r="E820" s="290"/>
      <c r="F820" s="290"/>
      <c r="G820" s="290"/>
      <c r="H820" s="290"/>
      <c r="I820" s="290"/>
      <c r="J820" s="290"/>
      <c r="K820" s="290"/>
      <c r="L820" s="290"/>
      <c r="M820" s="290"/>
      <c r="N820" s="290"/>
      <c r="O820" s="290"/>
      <c r="P820" s="290"/>
      <c r="Q820" s="290"/>
      <c r="R820" s="290"/>
      <c r="S820" s="290"/>
      <c r="T820" s="290"/>
      <c r="U820" s="290"/>
      <c r="V820" s="290"/>
      <c r="W820" s="290"/>
      <c r="X820" s="290"/>
      <c r="Y820" s="290"/>
      <c r="Z820" s="290"/>
    </row>
    <row r="821" ht="12.75" customHeight="1">
      <c r="A821" s="290"/>
      <c r="B821" s="290"/>
      <c r="C821" s="290"/>
      <c r="D821" s="290"/>
      <c r="E821" s="290"/>
      <c r="F821" s="290"/>
      <c r="G821" s="290"/>
      <c r="H821" s="290"/>
      <c r="I821" s="290"/>
      <c r="J821" s="290"/>
      <c r="K821" s="290"/>
      <c r="L821" s="290"/>
      <c r="M821" s="290"/>
      <c r="N821" s="290"/>
      <c r="O821" s="290"/>
      <c r="P821" s="290"/>
      <c r="Q821" s="290"/>
      <c r="R821" s="290"/>
      <c r="S821" s="290"/>
      <c r="T821" s="290"/>
      <c r="U821" s="290"/>
      <c r="V821" s="290"/>
      <c r="W821" s="290"/>
      <c r="X821" s="290"/>
      <c r="Y821" s="290"/>
      <c r="Z821" s="290"/>
    </row>
    <row r="822" ht="12.75" customHeight="1">
      <c r="A822" s="290"/>
      <c r="B822" s="290"/>
      <c r="C822" s="290"/>
      <c r="D822" s="290"/>
      <c r="E822" s="290"/>
      <c r="F822" s="290"/>
      <c r="G822" s="290"/>
      <c r="H822" s="290"/>
      <c r="I822" s="290"/>
      <c r="J822" s="290"/>
      <c r="K822" s="290"/>
      <c r="L822" s="290"/>
      <c r="M822" s="290"/>
      <c r="N822" s="290"/>
      <c r="O822" s="290"/>
      <c r="P822" s="290"/>
      <c r="Q822" s="290"/>
      <c r="R822" s="290"/>
      <c r="S822" s="290"/>
      <c r="T822" s="290"/>
      <c r="U822" s="290"/>
      <c r="V822" s="290"/>
      <c r="W822" s="290"/>
      <c r="X822" s="290"/>
      <c r="Y822" s="290"/>
      <c r="Z822" s="290"/>
    </row>
    <row r="823" ht="12.75" customHeight="1">
      <c r="A823" s="290"/>
      <c r="B823" s="290"/>
      <c r="C823" s="290"/>
      <c r="D823" s="290"/>
      <c r="E823" s="290"/>
      <c r="F823" s="290"/>
      <c r="G823" s="290"/>
      <c r="H823" s="290"/>
      <c r="I823" s="290"/>
      <c r="J823" s="290"/>
      <c r="K823" s="290"/>
      <c r="L823" s="290"/>
      <c r="M823" s="290"/>
      <c r="N823" s="290"/>
      <c r="O823" s="290"/>
      <c r="P823" s="290"/>
      <c r="Q823" s="290"/>
      <c r="R823" s="290"/>
      <c r="S823" s="290"/>
      <c r="T823" s="290"/>
      <c r="U823" s="290"/>
      <c r="V823" s="290"/>
      <c r="W823" s="290"/>
      <c r="X823" s="290"/>
      <c r="Y823" s="290"/>
      <c r="Z823" s="290"/>
    </row>
    <row r="824" ht="12.75" customHeight="1">
      <c r="A824" s="290"/>
      <c r="B824" s="290"/>
      <c r="C824" s="290"/>
      <c r="D824" s="290"/>
      <c r="E824" s="290"/>
      <c r="F824" s="290"/>
      <c r="G824" s="290"/>
      <c r="H824" s="290"/>
      <c r="I824" s="290"/>
      <c r="J824" s="290"/>
      <c r="K824" s="290"/>
      <c r="L824" s="290"/>
      <c r="M824" s="290"/>
      <c r="N824" s="290"/>
      <c r="O824" s="290"/>
      <c r="P824" s="290"/>
      <c r="Q824" s="290"/>
      <c r="R824" s="290"/>
      <c r="S824" s="290"/>
      <c r="T824" s="290"/>
      <c r="U824" s="290"/>
      <c r="V824" s="290"/>
      <c r="W824" s="290"/>
      <c r="X824" s="290"/>
      <c r="Y824" s="290"/>
      <c r="Z824" s="290"/>
    </row>
    <row r="825" ht="12.75" customHeight="1">
      <c r="A825" s="290"/>
      <c r="B825" s="290"/>
      <c r="C825" s="290"/>
      <c r="D825" s="290"/>
      <c r="E825" s="290"/>
      <c r="F825" s="290"/>
      <c r="G825" s="290"/>
      <c r="H825" s="290"/>
      <c r="I825" s="290"/>
      <c r="J825" s="290"/>
      <c r="K825" s="290"/>
      <c r="L825" s="290"/>
      <c r="M825" s="290"/>
      <c r="N825" s="290"/>
      <c r="O825" s="290"/>
      <c r="P825" s="290"/>
      <c r="Q825" s="290"/>
      <c r="R825" s="290"/>
      <c r="S825" s="290"/>
      <c r="T825" s="290"/>
      <c r="U825" s="290"/>
      <c r="V825" s="290"/>
      <c r="W825" s="290"/>
      <c r="X825" s="290"/>
      <c r="Y825" s="290"/>
      <c r="Z825" s="290"/>
    </row>
    <row r="826" ht="12.75" customHeight="1">
      <c r="A826" s="290"/>
      <c r="B826" s="290"/>
      <c r="C826" s="290"/>
      <c r="D826" s="290"/>
      <c r="E826" s="290"/>
      <c r="F826" s="290"/>
      <c r="G826" s="290"/>
      <c r="H826" s="290"/>
      <c r="I826" s="290"/>
      <c r="J826" s="290"/>
      <c r="K826" s="290"/>
      <c r="L826" s="290"/>
      <c r="M826" s="290"/>
      <c r="N826" s="290"/>
      <c r="O826" s="290"/>
      <c r="P826" s="290"/>
      <c r="Q826" s="290"/>
      <c r="R826" s="290"/>
      <c r="S826" s="290"/>
      <c r="T826" s="290"/>
      <c r="U826" s="290"/>
      <c r="V826" s="290"/>
      <c r="W826" s="290"/>
      <c r="X826" s="290"/>
      <c r="Y826" s="290"/>
      <c r="Z826" s="290"/>
    </row>
    <row r="827" ht="12.75" customHeight="1">
      <c r="A827" s="290"/>
      <c r="B827" s="290"/>
      <c r="C827" s="290"/>
      <c r="D827" s="290"/>
      <c r="E827" s="290"/>
      <c r="F827" s="290"/>
      <c r="G827" s="290"/>
      <c r="H827" s="290"/>
      <c r="I827" s="290"/>
      <c r="J827" s="290"/>
      <c r="K827" s="290"/>
      <c r="L827" s="290"/>
      <c r="M827" s="290"/>
      <c r="N827" s="290"/>
      <c r="O827" s="290"/>
      <c r="P827" s="290"/>
      <c r="Q827" s="290"/>
      <c r="R827" s="290"/>
      <c r="S827" s="290"/>
      <c r="T827" s="290"/>
      <c r="U827" s="290"/>
      <c r="V827" s="290"/>
      <c r="W827" s="290"/>
      <c r="X827" s="290"/>
      <c r="Y827" s="290"/>
      <c r="Z827" s="290"/>
    </row>
    <row r="828" ht="12.75" customHeight="1">
      <c r="A828" s="290"/>
      <c r="B828" s="290"/>
      <c r="C828" s="290"/>
      <c r="D828" s="290"/>
      <c r="E828" s="290"/>
      <c r="F828" s="290"/>
      <c r="G828" s="290"/>
      <c r="H828" s="290"/>
      <c r="I828" s="290"/>
      <c r="J828" s="290"/>
      <c r="K828" s="290"/>
      <c r="L828" s="290"/>
      <c r="M828" s="290"/>
      <c r="N828" s="290"/>
      <c r="O828" s="290"/>
      <c r="P828" s="290"/>
      <c r="Q828" s="290"/>
      <c r="R828" s="290"/>
      <c r="S828" s="290"/>
      <c r="T828" s="290"/>
      <c r="U828" s="290"/>
      <c r="V828" s="290"/>
      <c r="W828" s="290"/>
      <c r="X828" s="290"/>
      <c r="Y828" s="290"/>
      <c r="Z828" s="290"/>
    </row>
    <row r="829" ht="12.75" customHeight="1">
      <c r="A829" s="290"/>
      <c r="B829" s="290"/>
      <c r="C829" s="290"/>
      <c r="D829" s="290"/>
      <c r="E829" s="290"/>
      <c r="F829" s="290"/>
      <c r="G829" s="290"/>
      <c r="H829" s="290"/>
      <c r="I829" s="290"/>
      <c r="J829" s="290"/>
      <c r="K829" s="290"/>
      <c r="L829" s="290"/>
      <c r="M829" s="290"/>
      <c r="N829" s="290"/>
      <c r="O829" s="290"/>
      <c r="P829" s="290"/>
      <c r="Q829" s="290"/>
      <c r="R829" s="290"/>
      <c r="S829" s="290"/>
      <c r="T829" s="290"/>
      <c r="U829" s="290"/>
      <c r="V829" s="290"/>
      <c r="W829" s="290"/>
      <c r="X829" s="290"/>
      <c r="Y829" s="290"/>
      <c r="Z829" s="290"/>
    </row>
    <row r="830" ht="12.75" customHeight="1">
      <c r="A830" s="290"/>
      <c r="B830" s="290"/>
      <c r="C830" s="290"/>
      <c r="D830" s="290"/>
      <c r="E830" s="290"/>
      <c r="F830" s="290"/>
      <c r="G830" s="290"/>
      <c r="H830" s="290"/>
      <c r="I830" s="290"/>
      <c r="J830" s="290"/>
      <c r="K830" s="290"/>
      <c r="L830" s="290"/>
      <c r="M830" s="290"/>
      <c r="N830" s="290"/>
      <c r="O830" s="290"/>
      <c r="P830" s="290"/>
      <c r="Q830" s="290"/>
      <c r="R830" s="290"/>
      <c r="S830" s="290"/>
      <c r="T830" s="290"/>
      <c r="U830" s="290"/>
      <c r="V830" s="290"/>
      <c r="W830" s="290"/>
      <c r="X830" s="290"/>
      <c r="Y830" s="290"/>
      <c r="Z830" s="290"/>
    </row>
    <row r="831" ht="12.75" customHeight="1">
      <c r="A831" s="290"/>
      <c r="B831" s="290"/>
      <c r="C831" s="290"/>
      <c r="D831" s="290"/>
      <c r="E831" s="290"/>
      <c r="F831" s="290"/>
      <c r="G831" s="290"/>
      <c r="H831" s="290"/>
      <c r="I831" s="290"/>
      <c r="J831" s="290"/>
      <c r="K831" s="290"/>
      <c r="L831" s="290"/>
      <c r="M831" s="290"/>
      <c r="N831" s="290"/>
      <c r="O831" s="290"/>
      <c r="P831" s="290"/>
      <c r="Q831" s="290"/>
      <c r="R831" s="290"/>
      <c r="S831" s="290"/>
      <c r="T831" s="290"/>
      <c r="U831" s="290"/>
      <c r="V831" s="290"/>
      <c r="W831" s="290"/>
      <c r="X831" s="290"/>
      <c r="Y831" s="290"/>
      <c r="Z831" s="290"/>
    </row>
    <row r="832" ht="12.75" customHeight="1">
      <c r="A832" s="290"/>
      <c r="B832" s="290"/>
      <c r="C832" s="290"/>
      <c r="D832" s="290"/>
      <c r="E832" s="290"/>
      <c r="F832" s="290"/>
      <c r="G832" s="290"/>
      <c r="H832" s="290"/>
      <c r="I832" s="290"/>
      <c r="J832" s="290"/>
      <c r="K832" s="290"/>
      <c r="L832" s="290"/>
      <c r="M832" s="290"/>
      <c r="N832" s="290"/>
      <c r="O832" s="290"/>
      <c r="P832" s="290"/>
      <c r="Q832" s="290"/>
      <c r="R832" s="290"/>
      <c r="S832" s="290"/>
      <c r="T832" s="290"/>
      <c r="U832" s="290"/>
      <c r="V832" s="290"/>
      <c r="W832" s="290"/>
      <c r="X832" s="290"/>
      <c r="Y832" s="290"/>
      <c r="Z832" s="290"/>
    </row>
    <row r="833" ht="12.75" customHeight="1">
      <c r="A833" s="290"/>
      <c r="B833" s="290"/>
      <c r="C833" s="290"/>
      <c r="D833" s="290"/>
      <c r="E833" s="290"/>
      <c r="F833" s="290"/>
      <c r="G833" s="290"/>
      <c r="H833" s="290"/>
      <c r="I833" s="290"/>
      <c r="J833" s="290"/>
      <c r="K833" s="290"/>
      <c r="L833" s="290"/>
      <c r="M833" s="290"/>
      <c r="N833" s="290"/>
      <c r="O833" s="290"/>
      <c r="P833" s="290"/>
      <c r="Q833" s="290"/>
      <c r="R833" s="290"/>
      <c r="S833" s="290"/>
      <c r="T833" s="290"/>
      <c r="U833" s="290"/>
      <c r="V833" s="290"/>
      <c r="W833" s="290"/>
      <c r="X833" s="290"/>
      <c r="Y833" s="290"/>
      <c r="Z833" s="290"/>
    </row>
    <row r="834" ht="12.75" customHeight="1">
      <c r="A834" s="290"/>
      <c r="B834" s="290"/>
      <c r="C834" s="290"/>
      <c r="D834" s="290"/>
      <c r="E834" s="290"/>
      <c r="F834" s="290"/>
      <c r="G834" s="290"/>
      <c r="H834" s="290"/>
      <c r="I834" s="290"/>
      <c r="J834" s="290"/>
      <c r="K834" s="290"/>
      <c r="L834" s="290"/>
      <c r="M834" s="290"/>
      <c r="N834" s="290"/>
      <c r="O834" s="290"/>
      <c r="P834" s="290"/>
      <c r="Q834" s="290"/>
      <c r="R834" s="290"/>
      <c r="S834" s="290"/>
      <c r="T834" s="290"/>
      <c r="U834" s="290"/>
      <c r="V834" s="290"/>
      <c r="W834" s="290"/>
      <c r="X834" s="290"/>
      <c r="Y834" s="290"/>
      <c r="Z834" s="290"/>
    </row>
    <row r="835" ht="12.75" customHeight="1">
      <c r="A835" s="290"/>
      <c r="B835" s="290"/>
      <c r="C835" s="290"/>
      <c r="D835" s="290"/>
      <c r="E835" s="290"/>
      <c r="F835" s="290"/>
      <c r="G835" s="290"/>
      <c r="H835" s="290"/>
      <c r="I835" s="290"/>
      <c r="J835" s="290"/>
      <c r="K835" s="290"/>
      <c r="L835" s="290"/>
      <c r="M835" s="290"/>
      <c r="N835" s="290"/>
      <c r="O835" s="290"/>
      <c r="P835" s="290"/>
      <c r="Q835" s="290"/>
      <c r="R835" s="290"/>
      <c r="S835" s="290"/>
      <c r="T835" s="290"/>
      <c r="U835" s="290"/>
      <c r="V835" s="290"/>
      <c r="W835" s="290"/>
      <c r="X835" s="290"/>
      <c r="Y835" s="290"/>
      <c r="Z835" s="290"/>
    </row>
    <row r="836" ht="12.75" customHeight="1">
      <c r="A836" s="290"/>
      <c r="B836" s="290"/>
      <c r="C836" s="290"/>
      <c r="D836" s="290"/>
      <c r="E836" s="290"/>
      <c r="F836" s="290"/>
      <c r="G836" s="290"/>
      <c r="H836" s="290"/>
      <c r="I836" s="290"/>
      <c r="J836" s="290"/>
      <c r="K836" s="290"/>
      <c r="L836" s="290"/>
      <c r="M836" s="290"/>
      <c r="N836" s="290"/>
      <c r="O836" s="290"/>
      <c r="P836" s="290"/>
      <c r="Q836" s="290"/>
      <c r="R836" s="290"/>
      <c r="S836" s="290"/>
      <c r="T836" s="290"/>
      <c r="U836" s="290"/>
      <c r="V836" s="290"/>
      <c r="W836" s="290"/>
      <c r="X836" s="290"/>
      <c r="Y836" s="290"/>
      <c r="Z836" s="290"/>
    </row>
    <row r="837" ht="12.75" customHeight="1">
      <c r="A837" s="290"/>
      <c r="B837" s="290"/>
      <c r="C837" s="290"/>
      <c r="D837" s="290"/>
      <c r="E837" s="290"/>
      <c r="F837" s="290"/>
      <c r="G837" s="290"/>
      <c r="H837" s="290"/>
      <c r="I837" s="290"/>
      <c r="J837" s="290"/>
      <c r="K837" s="290"/>
      <c r="L837" s="290"/>
      <c r="M837" s="290"/>
      <c r="N837" s="290"/>
      <c r="O837" s="290"/>
      <c r="P837" s="290"/>
      <c r="Q837" s="290"/>
      <c r="R837" s="290"/>
      <c r="S837" s="290"/>
      <c r="T837" s="290"/>
      <c r="U837" s="290"/>
      <c r="V837" s="290"/>
      <c r="W837" s="290"/>
      <c r="X837" s="290"/>
      <c r="Y837" s="290"/>
      <c r="Z837" s="290"/>
    </row>
    <row r="838" ht="12.75" customHeight="1">
      <c r="A838" s="290"/>
      <c r="B838" s="290"/>
      <c r="C838" s="290"/>
      <c r="D838" s="290"/>
      <c r="E838" s="290"/>
      <c r="F838" s="290"/>
      <c r="G838" s="290"/>
      <c r="H838" s="290"/>
      <c r="I838" s="290"/>
      <c r="J838" s="290"/>
      <c r="K838" s="290"/>
      <c r="L838" s="290"/>
      <c r="M838" s="290"/>
      <c r="N838" s="290"/>
      <c r="O838" s="290"/>
      <c r="P838" s="290"/>
      <c r="Q838" s="290"/>
      <c r="R838" s="290"/>
      <c r="S838" s="290"/>
      <c r="T838" s="290"/>
      <c r="U838" s="290"/>
      <c r="V838" s="290"/>
      <c r="W838" s="290"/>
      <c r="X838" s="290"/>
      <c r="Y838" s="290"/>
      <c r="Z838" s="290"/>
    </row>
    <row r="839" ht="12.75" customHeight="1">
      <c r="A839" s="290"/>
      <c r="B839" s="290"/>
      <c r="C839" s="290"/>
      <c r="D839" s="290"/>
      <c r="E839" s="290"/>
      <c r="F839" s="290"/>
      <c r="G839" s="290"/>
      <c r="H839" s="290"/>
      <c r="I839" s="290"/>
      <c r="J839" s="290"/>
      <c r="K839" s="290"/>
      <c r="L839" s="290"/>
      <c r="M839" s="290"/>
      <c r="N839" s="290"/>
      <c r="O839" s="290"/>
      <c r="P839" s="290"/>
      <c r="Q839" s="290"/>
      <c r="R839" s="290"/>
      <c r="S839" s="290"/>
      <c r="T839" s="290"/>
      <c r="U839" s="290"/>
      <c r="V839" s="290"/>
      <c r="W839" s="290"/>
      <c r="X839" s="290"/>
      <c r="Y839" s="290"/>
      <c r="Z839" s="290"/>
    </row>
    <row r="840" ht="12.75" customHeight="1">
      <c r="A840" s="290"/>
      <c r="B840" s="290"/>
      <c r="C840" s="290"/>
      <c r="D840" s="290"/>
      <c r="E840" s="290"/>
      <c r="F840" s="290"/>
      <c r="G840" s="290"/>
      <c r="H840" s="290"/>
      <c r="I840" s="290"/>
      <c r="J840" s="290"/>
      <c r="K840" s="290"/>
      <c r="L840" s="290"/>
      <c r="M840" s="290"/>
      <c r="N840" s="290"/>
      <c r="O840" s="290"/>
      <c r="P840" s="290"/>
      <c r="Q840" s="290"/>
      <c r="R840" s="290"/>
      <c r="S840" s="290"/>
      <c r="T840" s="290"/>
      <c r="U840" s="290"/>
      <c r="V840" s="290"/>
      <c r="W840" s="290"/>
      <c r="X840" s="290"/>
      <c r="Y840" s="290"/>
      <c r="Z840" s="290"/>
    </row>
    <row r="841" ht="12.75" customHeight="1">
      <c r="A841" s="290"/>
      <c r="B841" s="290"/>
      <c r="C841" s="290"/>
      <c r="D841" s="290"/>
      <c r="E841" s="290"/>
      <c r="F841" s="290"/>
      <c r="G841" s="290"/>
      <c r="H841" s="290"/>
      <c r="I841" s="290"/>
      <c r="J841" s="290"/>
      <c r="K841" s="290"/>
      <c r="L841" s="290"/>
      <c r="M841" s="290"/>
      <c r="N841" s="290"/>
      <c r="O841" s="290"/>
      <c r="P841" s="290"/>
      <c r="Q841" s="290"/>
      <c r="R841" s="290"/>
      <c r="S841" s="290"/>
      <c r="T841" s="290"/>
      <c r="U841" s="290"/>
      <c r="V841" s="290"/>
      <c r="W841" s="290"/>
      <c r="X841" s="290"/>
      <c r="Y841" s="290"/>
      <c r="Z841" s="290"/>
    </row>
    <row r="842" ht="12.75" customHeight="1">
      <c r="A842" s="290"/>
      <c r="B842" s="290"/>
      <c r="C842" s="290"/>
      <c r="D842" s="290"/>
      <c r="E842" s="290"/>
      <c r="F842" s="290"/>
      <c r="G842" s="290"/>
      <c r="H842" s="290"/>
      <c r="I842" s="290"/>
      <c r="J842" s="290"/>
      <c r="K842" s="290"/>
      <c r="L842" s="290"/>
      <c r="M842" s="290"/>
      <c r="N842" s="290"/>
      <c r="O842" s="290"/>
      <c r="P842" s="290"/>
      <c r="Q842" s="290"/>
      <c r="R842" s="290"/>
      <c r="S842" s="290"/>
      <c r="T842" s="290"/>
      <c r="U842" s="290"/>
      <c r="V842" s="290"/>
      <c r="W842" s="290"/>
      <c r="X842" s="290"/>
      <c r="Y842" s="290"/>
      <c r="Z842" s="290"/>
    </row>
    <row r="843" ht="12.75" customHeight="1">
      <c r="A843" s="290"/>
      <c r="B843" s="290"/>
      <c r="C843" s="290"/>
      <c r="D843" s="290"/>
      <c r="E843" s="290"/>
      <c r="F843" s="290"/>
      <c r="G843" s="290"/>
      <c r="H843" s="290"/>
      <c r="I843" s="290"/>
      <c r="J843" s="290"/>
      <c r="K843" s="290"/>
      <c r="L843" s="290"/>
      <c r="M843" s="290"/>
      <c r="N843" s="290"/>
      <c r="O843" s="290"/>
      <c r="P843" s="290"/>
      <c r="Q843" s="290"/>
      <c r="R843" s="290"/>
      <c r="S843" s="290"/>
      <c r="T843" s="290"/>
      <c r="U843" s="290"/>
      <c r="V843" s="290"/>
      <c r="W843" s="290"/>
      <c r="X843" s="290"/>
      <c r="Y843" s="290"/>
      <c r="Z843" s="290"/>
    </row>
    <row r="844" ht="12.75" customHeight="1">
      <c r="A844" s="290"/>
      <c r="B844" s="290"/>
      <c r="C844" s="290"/>
      <c r="D844" s="290"/>
      <c r="E844" s="290"/>
      <c r="F844" s="290"/>
      <c r="G844" s="290"/>
      <c r="H844" s="290"/>
      <c r="I844" s="290"/>
      <c r="J844" s="290"/>
      <c r="K844" s="290"/>
      <c r="L844" s="290"/>
      <c r="M844" s="290"/>
      <c r="N844" s="290"/>
      <c r="O844" s="290"/>
      <c r="P844" s="290"/>
      <c r="Q844" s="290"/>
      <c r="R844" s="290"/>
      <c r="S844" s="290"/>
      <c r="T844" s="290"/>
      <c r="U844" s="290"/>
      <c r="V844" s="290"/>
      <c r="W844" s="290"/>
      <c r="X844" s="290"/>
      <c r="Y844" s="290"/>
      <c r="Z844" s="290"/>
    </row>
    <row r="845" ht="12.75" customHeight="1">
      <c r="A845" s="290"/>
      <c r="B845" s="290"/>
      <c r="C845" s="290"/>
      <c r="D845" s="290"/>
      <c r="E845" s="290"/>
      <c r="F845" s="290"/>
      <c r="G845" s="290"/>
      <c r="H845" s="290"/>
      <c r="I845" s="290"/>
      <c r="J845" s="290"/>
      <c r="K845" s="290"/>
      <c r="L845" s="290"/>
      <c r="M845" s="290"/>
      <c r="N845" s="290"/>
      <c r="O845" s="290"/>
      <c r="P845" s="290"/>
      <c r="Q845" s="290"/>
      <c r="R845" s="290"/>
      <c r="S845" s="290"/>
      <c r="T845" s="290"/>
      <c r="U845" s="290"/>
      <c r="V845" s="290"/>
      <c r="W845" s="290"/>
      <c r="X845" s="290"/>
      <c r="Y845" s="290"/>
      <c r="Z845" s="290"/>
    </row>
    <row r="846" ht="12.75" customHeight="1">
      <c r="A846" s="290"/>
      <c r="B846" s="290"/>
      <c r="C846" s="290"/>
      <c r="D846" s="290"/>
      <c r="E846" s="290"/>
      <c r="F846" s="290"/>
      <c r="G846" s="290"/>
      <c r="H846" s="290"/>
      <c r="I846" s="290"/>
      <c r="J846" s="290"/>
      <c r="K846" s="290"/>
      <c r="L846" s="290"/>
      <c r="M846" s="290"/>
      <c r="N846" s="290"/>
      <c r="O846" s="290"/>
      <c r="P846" s="290"/>
      <c r="Q846" s="290"/>
      <c r="R846" s="290"/>
      <c r="S846" s="290"/>
      <c r="T846" s="290"/>
      <c r="U846" s="290"/>
      <c r="V846" s="290"/>
      <c r="W846" s="290"/>
      <c r="X846" s="290"/>
      <c r="Y846" s="290"/>
      <c r="Z846" s="290"/>
    </row>
    <row r="847" ht="12.75" customHeight="1">
      <c r="A847" s="290"/>
      <c r="B847" s="290"/>
      <c r="C847" s="290"/>
      <c r="D847" s="290"/>
      <c r="E847" s="290"/>
      <c r="F847" s="290"/>
      <c r="G847" s="290"/>
      <c r="H847" s="290"/>
      <c r="I847" s="290"/>
      <c r="J847" s="290"/>
      <c r="K847" s="290"/>
      <c r="L847" s="290"/>
      <c r="M847" s="290"/>
      <c r="N847" s="290"/>
      <c r="O847" s="290"/>
      <c r="P847" s="290"/>
      <c r="Q847" s="290"/>
      <c r="R847" s="290"/>
      <c r="S847" s="290"/>
      <c r="T847" s="290"/>
      <c r="U847" s="290"/>
      <c r="V847" s="290"/>
      <c r="W847" s="290"/>
      <c r="X847" s="290"/>
      <c r="Y847" s="290"/>
      <c r="Z847" s="290"/>
    </row>
    <row r="848" ht="12.75" customHeight="1">
      <c r="A848" s="290"/>
      <c r="B848" s="290"/>
      <c r="C848" s="290"/>
      <c r="D848" s="290"/>
      <c r="E848" s="290"/>
      <c r="F848" s="290"/>
      <c r="G848" s="290"/>
      <c r="H848" s="290"/>
      <c r="I848" s="290"/>
      <c r="J848" s="290"/>
      <c r="K848" s="290"/>
      <c r="L848" s="290"/>
      <c r="M848" s="290"/>
      <c r="N848" s="290"/>
      <c r="O848" s="290"/>
      <c r="P848" s="290"/>
      <c r="Q848" s="290"/>
      <c r="R848" s="290"/>
      <c r="S848" s="290"/>
      <c r="T848" s="290"/>
      <c r="U848" s="290"/>
      <c r="V848" s="290"/>
      <c r="W848" s="290"/>
      <c r="X848" s="290"/>
      <c r="Y848" s="290"/>
      <c r="Z848" s="290"/>
    </row>
    <row r="849" ht="12.75" customHeight="1">
      <c r="A849" s="290"/>
      <c r="B849" s="290"/>
      <c r="C849" s="290"/>
      <c r="D849" s="290"/>
      <c r="E849" s="290"/>
      <c r="F849" s="290"/>
      <c r="G849" s="290"/>
      <c r="H849" s="290"/>
      <c r="I849" s="290"/>
      <c r="J849" s="290"/>
      <c r="K849" s="290"/>
      <c r="L849" s="290"/>
      <c r="M849" s="290"/>
      <c r="N849" s="290"/>
      <c r="O849" s="290"/>
      <c r="P849" s="290"/>
      <c r="Q849" s="290"/>
      <c r="R849" s="290"/>
      <c r="S849" s="290"/>
      <c r="T849" s="290"/>
      <c r="U849" s="290"/>
      <c r="V849" s="290"/>
      <c r="W849" s="290"/>
      <c r="X849" s="290"/>
      <c r="Y849" s="290"/>
      <c r="Z849" s="290"/>
    </row>
    <row r="850" ht="12.75" customHeight="1">
      <c r="A850" s="290"/>
      <c r="B850" s="290"/>
      <c r="C850" s="290"/>
      <c r="D850" s="290"/>
      <c r="E850" s="290"/>
      <c r="F850" s="290"/>
      <c r="G850" s="290"/>
      <c r="H850" s="290"/>
      <c r="I850" s="290"/>
      <c r="J850" s="290"/>
      <c r="K850" s="290"/>
      <c r="L850" s="290"/>
      <c r="M850" s="290"/>
      <c r="N850" s="290"/>
      <c r="O850" s="290"/>
      <c r="P850" s="290"/>
      <c r="Q850" s="290"/>
      <c r="R850" s="290"/>
      <c r="S850" s="290"/>
      <c r="T850" s="290"/>
      <c r="U850" s="290"/>
      <c r="V850" s="290"/>
      <c r="W850" s="290"/>
      <c r="X850" s="290"/>
      <c r="Y850" s="290"/>
      <c r="Z850" s="290"/>
    </row>
    <row r="851" ht="12.75" customHeight="1">
      <c r="A851" s="290"/>
      <c r="B851" s="290"/>
      <c r="C851" s="290"/>
      <c r="D851" s="290"/>
      <c r="E851" s="290"/>
      <c r="F851" s="290"/>
      <c r="G851" s="290"/>
      <c r="H851" s="290"/>
      <c r="I851" s="290"/>
      <c r="J851" s="290"/>
      <c r="K851" s="290"/>
      <c r="L851" s="290"/>
      <c r="M851" s="290"/>
      <c r="N851" s="290"/>
      <c r="O851" s="290"/>
      <c r="P851" s="290"/>
      <c r="Q851" s="290"/>
      <c r="R851" s="290"/>
      <c r="S851" s="290"/>
      <c r="T851" s="290"/>
      <c r="U851" s="290"/>
      <c r="V851" s="290"/>
      <c r="W851" s="290"/>
      <c r="X851" s="290"/>
      <c r="Y851" s="290"/>
      <c r="Z851" s="290"/>
    </row>
    <row r="852" ht="12.75" customHeight="1">
      <c r="A852" s="290"/>
      <c r="B852" s="290"/>
      <c r="C852" s="290"/>
      <c r="D852" s="290"/>
      <c r="E852" s="290"/>
      <c r="F852" s="290"/>
      <c r="G852" s="290"/>
      <c r="H852" s="290"/>
      <c r="I852" s="290"/>
      <c r="J852" s="290"/>
      <c r="K852" s="290"/>
      <c r="L852" s="290"/>
      <c r="M852" s="290"/>
      <c r="N852" s="290"/>
      <c r="O852" s="290"/>
      <c r="P852" s="290"/>
      <c r="Q852" s="290"/>
      <c r="R852" s="290"/>
      <c r="S852" s="290"/>
      <c r="T852" s="290"/>
      <c r="U852" s="290"/>
      <c r="V852" s="290"/>
      <c r="W852" s="290"/>
      <c r="X852" s="290"/>
      <c r="Y852" s="290"/>
      <c r="Z852" s="290"/>
    </row>
    <row r="853" ht="12.75" customHeight="1">
      <c r="A853" s="290"/>
      <c r="B853" s="290"/>
      <c r="C853" s="290"/>
      <c r="D853" s="290"/>
      <c r="E853" s="290"/>
      <c r="F853" s="290"/>
      <c r="G853" s="290"/>
      <c r="H853" s="290"/>
      <c r="I853" s="290"/>
      <c r="J853" s="290"/>
      <c r="K853" s="290"/>
      <c r="L853" s="290"/>
      <c r="M853" s="290"/>
      <c r="N853" s="290"/>
      <c r="O853" s="290"/>
      <c r="P853" s="290"/>
      <c r="Q853" s="290"/>
      <c r="R853" s="290"/>
      <c r="S853" s="290"/>
      <c r="T853" s="290"/>
      <c r="U853" s="290"/>
      <c r="V853" s="290"/>
      <c r="W853" s="290"/>
      <c r="X853" s="290"/>
      <c r="Y853" s="290"/>
      <c r="Z853" s="290"/>
    </row>
    <row r="854" ht="12.75" customHeight="1">
      <c r="A854" s="290"/>
      <c r="B854" s="290"/>
      <c r="C854" s="290"/>
      <c r="D854" s="290"/>
      <c r="E854" s="290"/>
      <c r="F854" s="290"/>
      <c r="G854" s="290"/>
      <c r="H854" s="290"/>
      <c r="I854" s="290"/>
      <c r="J854" s="290"/>
      <c r="K854" s="290"/>
      <c r="L854" s="290"/>
      <c r="M854" s="290"/>
      <c r="N854" s="290"/>
      <c r="O854" s="290"/>
      <c r="P854" s="290"/>
      <c r="Q854" s="290"/>
      <c r="R854" s="290"/>
      <c r="S854" s="290"/>
      <c r="T854" s="290"/>
      <c r="U854" s="290"/>
      <c r="V854" s="290"/>
      <c r="W854" s="290"/>
      <c r="X854" s="290"/>
      <c r="Y854" s="290"/>
      <c r="Z854" s="290"/>
    </row>
    <row r="855" ht="12.75" customHeight="1">
      <c r="A855" s="290"/>
      <c r="B855" s="290"/>
      <c r="C855" s="290"/>
      <c r="D855" s="290"/>
      <c r="E855" s="290"/>
      <c r="F855" s="290"/>
      <c r="G855" s="290"/>
      <c r="H855" s="290"/>
      <c r="I855" s="290"/>
      <c r="J855" s="290"/>
      <c r="K855" s="290"/>
      <c r="L855" s="290"/>
      <c r="M855" s="290"/>
      <c r="N855" s="290"/>
      <c r="O855" s="290"/>
      <c r="P855" s="290"/>
      <c r="Q855" s="290"/>
      <c r="R855" s="290"/>
      <c r="S855" s="290"/>
      <c r="T855" s="290"/>
      <c r="U855" s="290"/>
      <c r="V855" s="290"/>
      <c r="W855" s="290"/>
      <c r="X855" s="290"/>
      <c r="Y855" s="290"/>
      <c r="Z855" s="290"/>
    </row>
    <row r="856" ht="12.75" customHeight="1">
      <c r="A856" s="290"/>
      <c r="B856" s="290"/>
      <c r="C856" s="290"/>
      <c r="D856" s="290"/>
      <c r="E856" s="290"/>
      <c r="F856" s="290"/>
      <c r="G856" s="290"/>
      <c r="H856" s="290"/>
      <c r="I856" s="290"/>
      <c r="J856" s="290"/>
      <c r="K856" s="290"/>
      <c r="L856" s="290"/>
      <c r="M856" s="290"/>
      <c r="N856" s="290"/>
      <c r="O856" s="290"/>
      <c r="P856" s="290"/>
      <c r="Q856" s="290"/>
      <c r="R856" s="290"/>
      <c r="S856" s="290"/>
      <c r="T856" s="290"/>
      <c r="U856" s="290"/>
      <c r="V856" s="290"/>
      <c r="W856" s="290"/>
      <c r="X856" s="290"/>
      <c r="Y856" s="290"/>
      <c r="Z856" s="290"/>
    </row>
    <row r="857" ht="12.75" customHeight="1">
      <c r="A857" s="290"/>
      <c r="B857" s="290"/>
      <c r="C857" s="290"/>
      <c r="D857" s="290"/>
      <c r="E857" s="290"/>
      <c r="F857" s="290"/>
      <c r="G857" s="290"/>
      <c r="H857" s="290"/>
      <c r="I857" s="290"/>
      <c r="J857" s="290"/>
      <c r="K857" s="290"/>
      <c r="L857" s="290"/>
      <c r="M857" s="290"/>
      <c r="N857" s="290"/>
      <c r="O857" s="290"/>
      <c r="P857" s="290"/>
      <c r="Q857" s="290"/>
      <c r="R857" s="290"/>
      <c r="S857" s="290"/>
      <c r="T857" s="290"/>
      <c r="U857" s="290"/>
      <c r="V857" s="290"/>
      <c r="W857" s="290"/>
      <c r="X857" s="290"/>
      <c r="Y857" s="290"/>
      <c r="Z857" s="290"/>
    </row>
    <row r="858" ht="12.75" customHeight="1">
      <c r="A858" s="290"/>
      <c r="B858" s="290"/>
      <c r="C858" s="290"/>
      <c r="D858" s="290"/>
      <c r="E858" s="290"/>
      <c r="F858" s="290"/>
      <c r="G858" s="290"/>
      <c r="H858" s="290"/>
      <c r="I858" s="290"/>
      <c r="J858" s="290"/>
      <c r="K858" s="290"/>
      <c r="L858" s="290"/>
      <c r="M858" s="290"/>
      <c r="N858" s="290"/>
      <c r="O858" s="290"/>
      <c r="P858" s="290"/>
      <c r="Q858" s="290"/>
      <c r="R858" s="290"/>
      <c r="S858" s="290"/>
      <c r="T858" s="290"/>
      <c r="U858" s="290"/>
      <c r="V858" s="290"/>
      <c r="W858" s="290"/>
      <c r="X858" s="290"/>
      <c r="Y858" s="290"/>
      <c r="Z858" s="290"/>
    </row>
    <row r="859" ht="12.75" customHeight="1">
      <c r="A859" s="290"/>
      <c r="B859" s="290"/>
      <c r="C859" s="290"/>
      <c r="D859" s="290"/>
      <c r="E859" s="290"/>
      <c r="F859" s="290"/>
      <c r="G859" s="290"/>
      <c r="H859" s="290"/>
      <c r="I859" s="290"/>
      <c r="J859" s="290"/>
      <c r="K859" s="290"/>
      <c r="L859" s="290"/>
      <c r="M859" s="290"/>
      <c r="N859" s="290"/>
      <c r="O859" s="290"/>
      <c r="P859" s="290"/>
      <c r="Q859" s="290"/>
      <c r="R859" s="290"/>
      <c r="S859" s="290"/>
      <c r="T859" s="290"/>
      <c r="U859" s="290"/>
      <c r="V859" s="290"/>
      <c r="W859" s="290"/>
      <c r="X859" s="290"/>
      <c r="Y859" s="290"/>
      <c r="Z859" s="290"/>
    </row>
    <row r="860" ht="12.75" customHeight="1">
      <c r="A860" s="290"/>
      <c r="B860" s="290"/>
      <c r="C860" s="290"/>
      <c r="D860" s="290"/>
      <c r="E860" s="290"/>
      <c r="F860" s="290"/>
      <c r="G860" s="290"/>
      <c r="H860" s="290"/>
      <c r="I860" s="290"/>
      <c r="J860" s="290"/>
      <c r="K860" s="290"/>
      <c r="L860" s="290"/>
      <c r="M860" s="290"/>
      <c r="N860" s="290"/>
      <c r="O860" s="290"/>
      <c r="P860" s="290"/>
      <c r="Q860" s="290"/>
      <c r="R860" s="290"/>
      <c r="S860" s="290"/>
      <c r="T860" s="290"/>
      <c r="U860" s="290"/>
      <c r="V860" s="290"/>
      <c r="W860" s="290"/>
      <c r="X860" s="290"/>
      <c r="Y860" s="290"/>
      <c r="Z860" s="290"/>
    </row>
    <row r="861" ht="12.75" customHeight="1">
      <c r="A861" s="290"/>
      <c r="B861" s="290"/>
      <c r="C861" s="290"/>
      <c r="D861" s="290"/>
      <c r="E861" s="290"/>
      <c r="F861" s="290"/>
      <c r="G861" s="290"/>
      <c r="H861" s="290"/>
      <c r="I861" s="290"/>
      <c r="J861" s="290"/>
      <c r="K861" s="290"/>
      <c r="L861" s="290"/>
      <c r="M861" s="290"/>
      <c r="N861" s="290"/>
      <c r="O861" s="290"/>
      <c r="P861" s="290"/>
      <c r="Q861" s="290"/>
      <c r="R861" s="290"/>
      <c r="S861" s="290"/>
      <c r="T861" s="290"/>
      <c r="U861" s="290"/>
      <c r="V861" s="290"/>
      <c r="W861" s="290"/>
      <c r="X861" s="290"/>
      <c r="Y861" s="290"/>
      <c r="Z861" s="290"/>
    </row>
    <row r="862" ht="12.75" customHeight="1">
      <c r="A862" s="290"/>
      <c r="B862" s="290"/>
      <c r="C862" s="290"/>
      <c r="D862" s="290"/>
      <c r="E862" s="290"/>
      <c r="F862" s="290"/>
      <c r="G862" s="290"/>
      <c r="H862" s="290"/>
      <c r="I862" s="290"/>
      <c r="J862" s="290"/>
      <c r="K862" s="290"/>
      <c r="L862" s="290"/>
      <c r="M862" s="290"/>
      <c r="N862" s="290"/>
      <c r="O862" s="290"/>
      <c r="P862" s="290"/>
      <c r="Q862" s="290"/>
      <c r="R862" s="290"/>
      <c r="S862" s="290"/>
      <c r="T862" s="290"/>
      <c r="U862" s="290"/>
      <c r="V862" s="290"/>
      <c r="W862" s="290"/>
      <c r="X862" s="290"/>
      <c r="Y862" s="290"/>
      <c r="Z862" s="290"/>
    </row>
    <row r="863" ht="12.75" customHeight="1">
      <c r="A863" s="290"/>
      <c r="B863" s="290"/>
      <c r="C863" s="290"/>
      <c r="D863" s="290"/>
      <c r="E863" s="290"/>
      <c r="F863" s="290"/>
      <c r="G863" s="290"/>
      <c r="H863" s="290"/>
      <c r="I863" s="290"/>
      <c r="J863" s="290"/>
      <c r="K863" s="290"/>
      <c r="L863" s="290"/>
      <c r="M863" s="290"/>
      <c r="N863" s="290"/>
      <c r="O863" s="290"/>
      <c r="P863" s="290"/>
      <c r="Q863" s="290"/>
      <c r="R863" s="290"/>
      <c r="S863" s="290"/>
      <c r="T863" s="290"/>
      <c r="U863" s="290"/>
      <c r="V863" s="290"/>
      <c r="W863" s="290"/>
      <c r="X863" s="290"/>
      <c r="Y863" s="290"/>
      <c r="Z863" s="290"/>
    </row>
    <row r="864" ht="12.75" customHeight="1">
      <c r="A864" s="290"/>
      <c r="B864" s="290"/>
      <c r="C864" s="290"/>
      <c r="D864" s="290"/>
      <c r="E864" s="290"/>
      <c r="F864" s="290"/>
      <c r="G864" s="290"/>
      <c r="H864" s="290"/>
      <c r="I864" s="290"/>
      <c r="J864" s="290"/>
      <c r="K864" s="290"/>
      <c r="L864" s="290"/>
      <c r="M864" s="290"/>
      <c r="N864" s="290"/>
      <c r="O864" s="290"/>
      <c r="P864" s="290"/>
      <c r="Q864" s="290"/>
      <c r="R864" s="290"/>
      <c r="S864" s="290"/>
      <c r="T864" s="290"/>
      <c r="U864" s="290"/>
      <c r="V864" s="290"/>
      <c r="W864" s="290"/>
      <c r="X864" s="290"/>
      <c r="Y864" s="290"/>
      <c r="Z864" s="290"/>
    </row>
    <row r="865" ht="12.75" customHeight="1">
      <c r="A865" s="290"/>
      <c r="B865" s="290"/>
      <c r="C865" s="290"/>
      <c r="D865" s="290"/>
      <c r="E865" s="290"/>
      <c r="F865" s="290"/>
      <c r="G865" s="290"/>
      <c r="H865" s="290"/>
      <c r="I865" s="290"/>
      <c r="J865" s="290"/>
      <c r="K865" s="290"/>
      <c r="L865" s="290"/>
      <c r="M865" s="290"/>
      <c r="N865" s="290"/>
      <c r="O865" s="290"/>
      <c r="P865" s="290"/>
      <c r="Q865" s="290"/>
      <c r="R865" s="290"/>
      <c r="S865" s="290"/>
      <c r="T865" s="290"/>
      <c r="U865" s="290"/>
      <c r="V865" s="290"/>
      <c r="W865" s="290"/>
      <c r="X865" s="290"/>
      <c r="Y865" s="290"/>
      <c r="Z865" s="290"/>
    </row>
    <row r="866" ht="12.75" customHeight="1">
      <c r="A866" s="290"/>
      <c r="B866" s="290"/>
      <c r="C866" s="290"/>
      <c r="D866" s="290"/>
      <c r="E866" s="290"/>
      <c r="F866" s="290"/>
      <c r="G866" s="290"/>
      <c r="H866" s="290"/>
      <c r="I866" s="290"/>
      <c r="J866" s="290"/>
      <c r="K866" s="290"/>
      <c r="L866" s="290"/>
      <c r="M866" s="290"/>
      <c r="N866" s="290"/>
      <c r="O866" s="290"/>
      <c r="P866" s="290"/>
      <c r="Q866" s="290"/>
      <c r="R866" s="290"/>
      <c r="S866" s="290"/>
      <c r="T866" s="290"/>
      <c r="U866" s="290"/>
      <c r="V866" s="290"/>
      <c r="W866" s="290"/>
      <c r="X866" s="290"/>
      <c r="Y866" s="290"/>
      <c r="Z866" s="290"/>
    </row>
    <row r="867" ht="12.75" customHeight="1">
      <c r="A867" s="290"/>
      <c r="B867" s="290"/>
      <c r="C867" s="290"/>
      <c r="D867" s="290"/>
      <c r="E867" s="290"/>
      <c r="F867" s="290"/>
      <c r="G867" s="290"/>
      <c r="H867" s="290"/>
      <c r="I867" s="290"/>
      <c r="J867" s="290"/>
      <c r="K867" s="290"/>
      <c r="L867" s="290"/>
      <c r="M867" s="290"/>
      <c r="N867" s="290"/>
      <c r="O867" s="290"/>
      <c r="P867" s="290"/>
      <c r="Q867" s="290"/>
      <c r="R867" s="290"/>
      <c r="S867" s="290"/>
      <c r="T867" s="290"/>
      <c r="U867" s="290"/>
      <c r="V867" s="290"/>
      <c r="W867" s="290"/>
      <c r="X867" s="290"/>
      <c r="Y867" s="290"/>
      <c r="Z867" s="290"/>
    </row>
    <row r="868" ht="12.75" customHeight="1">
      <c r="A868" s="290"/>
      <c r="B868" s="290"/>
      <c r="C868" s="290"/>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row>
    <row r="869" ht="12.75" customHeight="1">
      <c r="A869" s="290"/>
      <c r="B869" s="290"/>
      <c r="C869" s="290"/>
      <c r="D869" s="290"/>
      <c r="E869" s="290"/>
      <c r="F869" s="290"/>
      <c r="G869" s="290"/>
      <c r="H869" s="290"/>
      <c r="I869" s="290"/>
      <c r="J869" s="290"/>
      <c r="K869" s="290"/>
      <c r="L869" s="290"/>
      <c r="M869" s="290"/>
      <c r="N869" s="290"/>
      <c r="O869" s="290"/>
      <c r="P869" s="290"/>
      <c r="Q869" s="290"/>
      <c r="R869" s="290"/>
      <c r="S869" s="290"/>
      <c r="T869" s="290"/>
      <c r="U869" s="290"/>
      <c r="V869" s="290"/>
      <c r="W869" s="290"/>
      <c r="X869" s="290"/>
      <c r="Y869" s="290"/>
      <c r="Z869" s="290"/>
    </row>
    <row r="870" ht="12.75" customHeight="1">
      <c r="A870" s="290"/>
      <c r="B870" s="290"/>
      <c r="C870" s="290"/>
      <c r="D870" s="290"/>
      <c r="E870" s="290"/>
      <c r="F870" s="290"/>
      <c r="G870" s="290"/>
      <c r="H870" s="290"/>
      <c r="I870" s="290"/>
      <c r="J870" s="290"/>
      <c r="K870" s="290"/>
      <c r="L870" s="290"/>
      <c r="M870" s="290"/>
      <c r="N870" s="290"/>
      <c r="O870" s="290"/>
      <c r="P870" s="290"/>
      <c r="Q870" s="290"/>
      <c r="R870" s="290"/>
      <c r="S870" s="290"/>
      <c r="T870" s="290"/>
      <c r="U870" s="290"/>
      <c r="V870" s="290"/>
      <c r="W870" s="290"/>
      <c r="X870" s="290"/>
      <c r="Y870" s="290"/>
      <c r="Z870" s="290"/>
    </row>
    <row r="871" ht="12.75" customHeight="1">
      <c r="A871" s="290"/>
      <c r="B871" s="290"/>
      <c r="C871" s="290"/>
      <c r="D871" s="290"/>
      <c r="E871" s="290"/>
      <c r="F871" s="290"/>
      <c r="G871" s="290"/>
      <c r="H871" s="290"/>
      <c r="I871" s="290"/>
      <c r="J871" s="290"/>
      <c r="K871" s="290"/>
      <c r="L871" s="290"/>
      <c r="M871" s="290"/>
      <c r="N871" s="290"/>
      <c r="O871" s="290"/>
      <c r="P871" s="290"/>
      <c r="Q871" s="290"/>
      <c r="R871" s="290"/>
      <c r="S871" s="290"/>
      <c r="T871" s="290"/>
      <c r="U871" s="290"/>
      <c r="V871" s="290"/>
      <c r="W871" s="290"/>
      <c r="X871" s="290"/>
      <c r="Y871" s="290"/>
      <c r="Z871" s="290"/>
    </row>
    <row r="872" ht="12.75" customHeight="1">
      <c r="A872" s="290"/>
      <c r="B872" s="290"/>
      <c r="C872" s="290"/>
      <c r="D872" s="290"/>
      <c r="E872" s="290"/>
      <c r="F872" s="290"/>
      <c r="G872" s="290"/>
      <c r="H872" s="290"/>
      <c r="I872" s="290"/>
      <c r="J872" s="290"/>
      <c r="K872" s="290"/>
      <c r="L872" s="290"/>
      <c r="M872" s="290"/>
      <c r="N872" s="290"/>
      <c r="O872" s="290"/>
      <c r="P872" s="290"/>
      <c r="Q872" s="290"/>
      <c r="R872" s="290"/>
      <c r="S872" s="290"/>
      <c r="T872" s="290"/>
      <c r="U872" s="290"/>
      <c r="V872" s="290"/>
      <c r="W872" s="290"/>
      <c r="X872" s="290"/>
      <c r="Y872" s="290"/>
      <c r="Z872" s="290"/>
    </row>
    <row r="873" ht="12.75" customHeight="1">
      <c r="A873" s="290"/>
      <c r="B873" s="290"/>
      <c r="C873" s="290"/>
      <c r="D873" s="290"/>
      <c r="E873" s="290"/>
      <c r="F873" s="290"/>
      <c r="G873" s="290"/>
      <c r="H873" s="290"/>
      <c r="I873" s="290"/>
      <c r="J873" s="290"/>
      <c r="K873" s="290"/>
      <c r="L873" s="290"/>
      <c r="M873" s="290"/>
      <c r="N873" s="290"/>
      <c r="O873" s="290"/>
      <c r="P873" s="290"/>
      <c r="Q873" s="290"/>
      <c r="R873" s="290"/>
      <c r="S873" s="290"/>
      <c r="T873" s="290"/>
      <c r="U873" s="290"/>
      <c r="V873" s="290"/>
      <c r="W873" s="290"/>
      <c r="X873" s="290"/>
      <c r="Y873" s="290"/>
      <c r="Z873" s="290"/>
    </row>
    <row r="874" ht="12.75" customHeight="1">
      <c r="A874" s="290"/>
      <c r="B874" s="290"/>
      <c r="C874" s="290"/>
      <c r="D874" s="290"/>
      <c r="E874" s="290"/>
      <c r="F874" s="290"/>
      <c r="G874" s="290"/>
      <c r="H874" s="290"/>
      <c r="I874" s="290"/>
      <c r="J874" s="290"/>
      <c r="K874" s="290"/>
      <c r="L874" s="290"/>
      <c r="M874" s="290"/>
      <c r="N874" s="290"/>
      <c r="O874" s="290"/>
      <c r="P874" s="290"/>
      <c r="Q874" s="290"/>
      <c r="R874" s="290"/>
      <c r="S874" s="290"/>
      <c r="T874" s="290"/>
      <c r="U874" s="290"/>
      <c r="V874" s="290"/>
      <c r="W874" s="290"/>
      <c r="X874" s="290"/>
      <c r="Y874" s="290"/>
      <c r="Z874" s="290"/>
    </row>
    <row r="875" ht="12.75" customHeight="1">
      <c r="A875" s="290"/>
      <c r="B875" s="290"/>
      <c r="C875" s="290"/>
      <c r="D875" s="290"/>
      <c r="E875" s="290"/>
      <c r="F875" s="290"/>
      <c r="G875" s="290"/>
      <c r="H875" s="290"/>
      <c r="I875" s="290"/>
      <c r="J875" s="290"/>
      <c r="K875" s="290"/>
      <c r="L875" s="290"/>
      <c r="M875" s="290"/>
      <c r="N875" s="290"/>
      <c r="O875" s="290"/>
      <c r="P875" s="290"/>
      <c r="Q875" s="290"/>
      <c r="R875" s="290"/>
      <c r="S875" s="290"/>
      <c r="T875" s="290"/>
      <c r="U875" s="290"/>
      <c r="V875" s="290"/>
      <c r="W875" s="290"/>
      <c r="X875" s="290"/>
      <c r="Y875" s="290"/>
      <c r="Z875" s="290"/>
    </row>
    <row r="876" ht="12.75" customHeight="1">
      <c r="A876" s="290"/>
      <c r="B876" s="290"/>
      <c r="C876" s="290"/>
      <c r="D876" s="290"/>
      <c r="E876" s="290"/>
      <c r="F876" s="290"/>
      <c r="G876" s="290"/>
      <c r="H876" s="290"/>
      <c r="I876" s="290"/>
      <c r="J876" s="290"/>
      <c r="K876" s="290"/>
      <c r="L876" s="290"/>
      <c r="M876" s="290"/>
      <c r="N876" s="290"/>
      <c r="O876" s="290"/>
      <c r="P876" s="290"/>
      <c r="Q876" s="290"/>
      <c r="R876" s="290"/>
      <c r="S876" s="290"/>
      <c r="T876" s="290"/>
      <c r="U876" s="290"/>
      <c r="V876" s="290"/>
      <c r="W876" s="290"/>
      <c r="X876" s="290"/>
      <c r="Y876" s="290"/>
      <c r="Z876" s="290"/>
    </row>
    <row r="877" ht="12.75" customHeight="1">
      <c r="A877" s="290"/>
      <c r="B877" s="290"/>
      <c r="C877" s="290"/>
      <c r="D877" s="290"/>
      <c r="E877" s="290"/>
      <c r="F877" s="290"/>
      <c r="G877" s="290"/>
      <c r="H877" s="290"/>
      <c r="I877" s="290"/>
      <c r="J877" s="290"/>
      <c r="K877" s="290"/>
      <c r="L877" s="290"/>
      <c r="M877" s="290"/>
      <c r="N877" s="290"/>
      <c r="O877" s="290"/>
      <c r="P877" s="290"/>
      <c r="Q877" s="290"/>
      <c r="R877" s="290"/>
      <c r="S877" s="290"/>
      <c r="T877" s="290"/>
      <c r="U877" s="290"/>
      <c r="V877" s="290"/>
      <c r="W877" s="290"/>
      <c r="X877" s="290"/>
      <c r="Y877" s="290"/>
      <c r="Z877" s="290"/>
    </row>
    <row r="878" ht="12.75" customHeight="1">
      <c r="A878" s="290"/>
      <c r="B878" s="290"/>
      <c r="C878" s="290"/>
      <c r="D878" s="290"/>
      <c r="E878" s="290"/>
      <c r="F878" s="290"/>
      <c r="G878" s="290"/>
      <c r="H878" s="290"/>
      <c r="I878" s="290"/>
      <c r="J878" s="290"/>
      <c r="K878" s="290"/>
      <c r="L878" s="290"/>
      <c r="M878" s="290"/>
      <c r="N878" s="290"/>
      <c r="O878" s="290"/>
      <c r="P878" s="290"/>
      <c r="Q878" s="290"/>
      <c r="R878" s="290"/>
      <c r="S878" s="290"/>
      <c r="T878" s="290"/>
      <c r="U878" s="290"/>
      <c r="V878" s="290"/>
      <c r="W878" s="290"/>
      <c r="X878" s="290"/>
      <c r="Y878" s="290"/>
      <c r="Z878" s="290"/>
    </row>
    <row r="879" ht="12.75" customHeight="1">
      <c r="A879" s="290"/>
      <c r="B879" s="290"/>
      <c r="C879" s="290"/>
      <c r="D879" s="290"/>
      <c r="E879" s="290"/>
      <c r="F879" s="290"/>
      <c r="G879" s="290"/>
      <c r="H879" s="290"/>
      <c r="I879" s="290"/>
      <c r="J879" s="290"/>
      <c r="K879" s="290"/>
      <c r="L879" s="290"/>
      <c r="M879" s="290"/>
      <c r="N879" s="290"/>
      <c r="O879" s="290"/>
      <c r="P879" s="290"/>
      <c r="Q879" s="290"/>
      <c r="R879" s="290"/>
      <c r="S879" s="290"/>
      <c r="T879" s="290"/>
      <c r="U879" s="290"/>
      <c r="V879" s="290"/>
      <c r="W879" s="290"/>
      <c r="X879" s="290"/>
      <c r="Y879" s="290"/>
      <c r="Z879" s="290"/>
    </row>
    <row r="880" ht="12.75" customHeight="1">
      <c r="A880" s="290"/>
      <c r="B880" s="290"/>
      <c r="C880" s="290"/>
      <c r="D880" s="290"/>
      <c r="E880" s="290"/>
      <c r="F880" s="290"/>
      <c r="G880" s="290"/>
      <c r="H880" s="290"/>
      <c r="I880" s="290"/>
      <c r="J880" s="290"/>
      <c r="K880" s="290"/>
      <c r="L880" s="290"/>
      <c r="M880" s="290"/>
      <c r="N880" s="290"/>
      <c r="O880" s="290"/>
      <c r="P880" s="290"/>
      <c r="Q880" s="290"/>
      <c r="R880" s="290"/>
      <c r="S880" s="290"/>
      <c r="T880" s="290"/>
      <c r="U880" s="290"/>
      <c r="V880" s="290"/>
      <c r="W880" s="290"/>
      <c r="X880" s="290"/>
      <c r="Y880" s="290"/>
      <c r="Z880" s="290"/>
    </row>
    <row r="881" ht="12.75" customHeight="1">
      <c r="A881" s="290"/>
      <c r="B881" s="290"/>
      <c r="C881" s="290"/>
      <c r="D881" s="290"/>
      <c r="E881" s="290"/>
      <c r="F881" s="290"/>
      <c r="G881" s="290"/>
      <c r="H881" s="290"/>
      <c r="I881" s="290"/>
      <c r="J881" s="290"/>
      <c r="K881" s="290"/>
      <c r="L881" s="290"/>
      <c r="M881" s="290"/>
      <c r="N881" s="290"/>
      <c r="O881" s="290"/>
      <c r="P881" s="290"/>
      <c r="Q881" s="290"/>
      <c r="R881" s="290"/>
      <c r="S881" s="290"/>
      <c r="T881" s="290"/>
      <c r="U881" s="290"/>
      <c r="V881" s="290"/>
      <c r="W881" s="290"/>
      <c r="X881" s="290"/>
      <c r="Y881" s="290"/>
      <c r="Z881" s="290"/>
    </row>
    <row r="882" ht="12.75" customHeight="1">
      <c r="A882" s="290"/>
      <c r="B882" s="290"/>
      <c r="C882" s="290"/>
      <c r="D882" s="290"/>
      <c r="E882" s="290"/>
      <c r="F882" s="290"/>
      <c r="G882" s="290"/>
      <c r="H882" s="290"/>
      <c r="I882" s="290"/>
      <c r="J882" s="290"/>
      <c r="K882" s="290"/>
      <c r="L882" s="290"/>
      <c r="M882" s="290"/>
      <c r="N882" s="290"/>
      <c r="O882" s="290"/>
      <c r="P882" s="290"/>
      <c r="Q882" s="290"/>
      <c r="R882" s="290"/>
      <c r="S882" s="290"/>
      <c r="T882" s="290"/>
      <c r="U882" s="290"/>
      <c r="V882" s="290"/>
      <c r="W882" s="290"/>
      <c r="X882" s="290"/>
      <c r="Y882" s="290"/>
      <c r="Z882" s="290"/>
    </row>
    <row r="883" ht="12.75" customHeight="1">
      <c r="A883" s="290"/>
      <c r="B883" s="290"/>
      <c r="C883" s="290"/>
      <c r="D883" s="290"/>
      <c r="E883" s="290"/>
      <c r="F883" s="290"/>
      <c r="G883" s="290"/>
      <c r="H883" s="290"/>
      <c r="I883" s="290"/>
      <c r="J883" s="290"/>
      <c r="K883" s="290"/>
      <c r="L883" s="290"/>
      <c r="M883" s="290"/>
      <c r="N883" s="290"/>
      <c r="O883" s="290"/>
      <c r="P883" s="290"/>
      <c r="Q883" s="290"/>
      <c r="R883" s="290"/>
      <c r="S883" s="290"/>
      <c r="T883" s="290"/>
      <c r="U883" s="290"/>
      <c r="V883" s="290"/>
      <c r="W883" s="290"/>
      <c r="X883" s="290"/>
      <c r="Y883" s="290"/>
      <c r="Z883" s="290"/>
    </row>
    <row r="884" ht="12.75" customHeight="1">
      <c r="A884" s="290"/>
      <c r="B884" s="290"/>
      <c r="C884" s="290"/>
      <c r="D884" s="290"/>
      <c r="E884" s="290"/>
      <c r="F884" s="290"/>
      <c r="G884" s="290"/>
      <c r="H884" s="290"/>
      <c r="I884" s="290"/>
      <c r="J884" s="290"/>
      <c r="K884" s="290"/>
      <c r="L884" s="290"/>
      <c r="M884" s="290"/>
      <c r="N884" s="290"/>
      <c r="O884" s="290"/>
      <c r="P884" s="290"/>
      <c r="Q884" s="290"/>
      <c r="R884" s="290"/>
      <c r="S884" s="290"/>
      <c r="T884" s="290"/>
      <c r="U884" s="290"/>
      <c r="V884" s="290"/>
      <c r="W884" s="290"/>
      <c r="X884" s="290"/>
      <c r="Y884" s="290"/>
      <c r="Z884" s="290"/>
    </row>
    <row r="885" ht="12.75" customHeight="1">
      <c r="A885" s="290"/>
      <c r="B885" s="290"/>
      <c r="C885" s="290"/>
      <c r="D885" s="290"/>
      <c r="E885" s="290"/>
      <c r="F885" s="290"/>
      <c r="G885" s="290"/>
      <c r="H885" s="290"/>
      <c r="I885" s="290"/>
      <c r="J885" s="290"/>
      <c r="K885" s="290"/>
      <c r="L885" s="290"/>
      <c r="M885" s="290"/>
      <c r="N885" s="290"/>
      <c r="O885" s="290"/>
      <c r="P885" s="290"/>
      <c r="Q885" s="290"/>
      <c r="R885" s="290"/>
      <c r="S885" s="290"/>
      <c r="T885" s="290"/>
      <c r="U885" s="290"/>
      <c r="V885" s="290"/>
      <c r="W885" s="290"/>
      <c r="X885" s="290"/>
      <c r="Y885" s="290"/>
      <c r="Z885" s="290"/>
    </row>
    <row r="886" ht="12.75" customHeight="1">
      <c r="A886" s="290"/>
      <c r="B886" s="290"/>
      <c r="C886" s="290"/>
      <c r="D886" s="290"/>
      <c r="E886" s="290"/>
      <c r="F886" s="290"/>
      <c r="G886" s="290"/>
      <c r="H886" s="290"/>
      <c r="I886" s="290"/>
      <c r="J886" s="290"/>
      <c r="K886" s="290"/>
      <c r="L886" s="290"/>
      <c r="M886" s="290"/>
      <c r="N886" s="290"/>
      <c r="O886" s="290"/>
      <c r="P886" s="290"/>
      <c r="Q886" s="290"/>
      <c r="R886" s="290"/>
      <c r="S886" s="290"/>
      <c r="T886" s="290"/>
      <c r="U886" s="290"/>
      <c r="V886" s="290"/>
      <c r="W886" s="290"/>
      <c r="X886" s="290"/>
      <c r="Y886" s="290"/>
      <c r="Z886" s="290"/>
    </row>
    <row r="887" ht="12.75" customHeight="1">
      <c r="A887" s="290"/>
      <c r="B887" s="290"/>
      <c r="C887" s="290"/>
      <c r="D887" s="290"/>
      <c r="E887" s="290"/>
      <c r="F887" s="290"/>
      <c r="G887" s="290"/>
      <c r="H887" s="290"/>
      <c r="I887" s="290"/>
      <c r="J887" s="290"/>
      <c r="K887" s="290"/>
      <c r="L887" s="290"/>
      <c r="M887" s="290"/>
      <c r="N887" s="290"/>
      <c r="O887" s="290"/>
      <c r="P887" s="290"/>
      <c r="Q887" s="290"/>
      <c r="R887" s="290"/>
      <c r="S887" s="290"/>
      <c r="T887" s="290"/>
      <c r="U887" s="290"/>
      <c r="V887" s="290"/>
      <c r="W887" s="290"/>
      <c r="X887" s="290"/>
      <c r="Y887" s="290"/>
      <c r="Z887" s="290"/>
    </row>
    <row r="888" ht="12.75" customHeight="1">
      <c r="A888" s="290"/>
      <c r="B888" s="290"/>
      <c r="C888" s="290"/>
      <c r="D888" s="290"/>
      <c r="E888" s="290"/>
      <c r="F888" s="290"/>
      <c r="G888" s="290"/>
      <c r="H888" s="290"/>
      <c r="I888" s="290"/>
      <c r="J888" s="290"/>
      <c r="K888" s="290"/>
      <c r="L888" s="290"/>
      <c r="M888" s="290"/>
      <c r="N888" s="290"/>
      <c r="O888" s="290"/>
      <c r="P888" s="290"/>
      <c r="Q888" s="290"/>
      <c r="R888" s="290"/>
      <c r="S888" s="290"/>
      <c r="T888" s="290"/>
      <c r="U888" s="290"/>
      <c r="V888" s="290"/>
      <c r="W888" s="290"/>
      <c r="X888" s="290"/>
      <c r="Y888" s="290"/>
      <c r="Z888" s="290"/>
    </row>
    <row r="889" ht="12.75" customHeight="1">
      <c r="A889" s="290"/>
      <c r="B889" s="290"/>
      <c r="C889" s="290"/>
      <c r="D889" s="290"/>
      <c r="E889" s="290"/>
      <c r="F889" s="290"/>
      <c r="G889" s="290"/>
      <c r="H889" s="290"/>
      <c r="I889" s="290"/>
      <c r="J889" s="290"/>
      <c r="K889" s="290"/>
      <c r="L889" s="290"/>
      <c r="M889" s="290"/>
      <c r="N889" s="290"/>
      <c r="O889" s="290"/>
      <c r="P889" s="290"/>
      <c r="Q889" s="290"/>
      <c r="R889" s="290"/>
      <c r="S889" s="290"/>
      <c r="T889" s="290"/>
      <c r="U889" s="290"/>
      <c r="V889" s="290"/>
      <c r="W889" s="290"/>
      <c r="X889" s="290"/>
      <c r="Y889" s="290"/>
      <c r="Z889" s="290"/>
    </row>
    <row r="890" ht="12.75" customHeight="1">
      <c r="A890" s="290"/>
      <c r="B890" s="290"/>
      <c r="C890" s="290"/>
      <c r="D890" s="290"/>
      <c r="E890" s="290"/>
      <c r="F890" s="290"/>
      <c r="G890" s="290"/>
      <c r="H890" s="290"/>
      <c r="I890" s="290"/>
      <c r="J890" s="290"/>
      <c r="K890" s="290"/>
      <c r="L890" s="290"/>
      <c r="M890" s="290"/>
      <c r="N890" s="290"/>
      <c r="O890" s="290"/>
      <c r="P890" s="290"/>
      <c r="Q890" s="290"/>
      <c r="R890" s="290"/>
      <c r="S890" s="290"/>
      <c r="T890" s="290"/>
      <c r="U890" s="290"/>
      <c r="V890" s="290"/>
      <c r="W890" s="290"/>
      <c r="X890" s="290"/>
      <c r="Y890" s="290"/>
      <c r="Z890" s="290"/>
    </row>
    <row r="891" ht="12.75" customHeight="1">
      <c r="A891" s="290"/>
      <c r="B891" s="290"/>
      <c r="C891" s="290"/>
      <c r="D891" s="290"/>
      <c r="E891" s="290"/>
      <c r="F891" s="290"/>
      <c r="G891" s="290"/>
      <c r="H891" s="290"/>
      <c r="I891" s="290"/>
      <c r="J891" s="290"/>
      <c r="K891" s="290"/>
      <c r="L891" s="290"/>
      <c r="M891" s="290"/>
      <c r="N891" s="290"/>
      <c r="O891" s="290"/>
      <c r="P891" s="290"/>
      <c r="Q891" s="290"/>
      <c r="R891" s="290"/>
      <c r="S891" s="290"/>
      <c r="T891" s="290"/>
      <c r="U891" s="290"/>
      <c r="V891" s="290"/>
      <c r="W891" s="290"/>
      <c r="X891" s="290"/>
      <c r="Y891" s="290"/>
      <c r="Z891" s="290"/>
    </row>
    <row r="892" ht="12.75" customHeight="1">
      <c r="A892" s="290"/>
      <c r="B892" s="290"/>
      <c r="C892" s="290"/>
      <c r="D892" s="290"/>
      <c r="E892" s="290"/>
      <c r="F892" s="290"/>
      <c r="G892" s="290"/>
      <c r="H892" s="290"/>
      <c r="I892" s="290"/>
      <c r="J892" s="290"/>
      <c r="K892" s="290"/>
      <c r="L892" s="290"/>
      <c r="M892" s="290"/>
      <c r="N892" s="290"/>
      <c r="O892" s="290"/>
      <c r="P892" s="290"/>
      <c r="Q892" s="290"/>
      <c r="R892" s="290"/>
      <c r="S892" s="290"/>
      <c r="T892" s="290"/>
      <c r="U892" s="290"/>
      <c r="V892" s="290"/>
      <c r="W892" s="290"/>
      <c r="X892" s="290"/>
      <c r="Y892" s="290"/>
      <c r="Z892" s="290"/>
    </row>
    <row r="893" ht="12.75" customHeight="1">
      <c r="A893" s="290"/>
      <c r="B893" s="290"/>
      <c r="C893" s="290"/>
      <c r="D893" s="290"/>
      <c r="E893" s="290"/>
      <c r="F893" s="290"/>
      <c r="G893" s="290"/>
      <c r="H893" s="290"/>
      <c r="I893" s="290"/>
      <c r="J893" s="290"/>
      <c r="K893" s="290"/>
      <c r="L893" s="290"/>
      <c r="M893" s="290"/>
      <c r="N893" s="290"/>
      <c r="O893" s="290"/>
      <c r="P893" s="290"/>
      <c r="Q893" s="290"/>
      <c r="R893" s="290"/>
      <c r="S893" s="290"/>
      <c r="T893" s="290"/>
      <c r="U893" s="290"/>
      <c r="V893" s="290"/>
      <c r="W893" s="290"/>
      <c r="X893" s="290"/>
      <c r="Y893" s="290"/>
      <c r="Z893" s="290"/>
    </row>
    <row r="894" ht="12.75" customHeight="1">
      <c r="A894" s="290"/>
      <c r="B894" s="290"/>
      <c r="C894" s="290"/>
      <c r="D894" s="290"/>
      <c r="E894" s="290"/>
      <c r="F894" s="290"/>
      <c r="G894" s="290"/>
      <c r="H894" s="290"/>
      <c r="I894" s="290"/>
      <c r="J894" s="290"/>
      <c r="K894" s="290"/>
      <c r="L894" s="290"/>
      <c r="M894" s="290"/>
      <c r="N894" s="290"/>
      <c r="O894" s="290"/>
      <c r="P894" s="290"/>
      <c r="Q894" s="290"/>
      <c r="R894" s="290"/>
      <c r="S894" s="290"/>
      <c r="T894" s="290"/>
      <c r="U894" s="290"/>
      <c r="V894" s="290"/>
      <c r="W894" s="290"/>
      <c r="X894" s="290"/>
      <c r="Y894" s="290"/>
      <c r="Z894" s="290"/>
    </row>
    <row r="895" ht="12.75" customHeight="1">
      <c r="A895" s="290"/>
      <c r="B895" s="290"/>
      <c r="C895" s="290"/>
      <c r="D895" s="290"/>
      <c r="E895" s="290"/>
      <c r="F895" s="290"/>
      <c r="G895" s="290"/>
      <c r="H895" s="290"/>
      <c r="I895" s="290"/>
      <c r="J895" s="290"/>
      <c r="K895" s="290"/>
      <c r="L895" s="290"/>
      <c r="M895" s="290"/>
      <c r="N895" s="290"/>
      <c r="O895" s="290"/>
      <c r="P895" s="290"/>
      <c r="Q895" s="290"/>
      <c r="R895" s="290"/>
      <c r="S895" s="290"/>
      <c r="T895" s="290"/>
      <c r="U895" s="290"/>
      <c r="V895" s="290"/>
      <c r="W895" s="290"/>
      <c r="X895" s="290"/>
      <c r="Y895" s="290"/>
      <c r="Z895" s="290"/>
    </row>
    <row r="896" ht="12.75" customHeight="1">
      <c r="A896" s="290"/>
      <c r="B896" s="290"/>
      <c r="C896" s="290"/>
      <c r="D896" s="290"/>
      <c r="E896" s="290"/>
      <c r="F896" s="290"/>
      <c r="G896" s="290"/>
      <c r="H896" s="290"/>
      <c r="I896" s="290"/>
      <c r="J896" s="290"/>
      <c r="K896" s="290"/>
      <c r="L896" s="290"/>
      <c r="M896" s="290"/>
      <c r="N896" s="290"/>
      <c r="O896" s="290"/>
      <c r="P896" s="290"/>
      <c r="Q896" s="290"/>
      <c r="R896" s="290"/>
      <c r="S896" s="290"/>
      <c r="T896" s="290"/>
      <c r="U896" s="290"/>
      <c r="V896" s="290"/>
      <c r="W896" s="290"/>
      <c r="X896" s="290"/>
      <c r="Y896" s="290"/>
      <c r="Z896" s="290"/>
    </row>
    <row r="897" ht="12.75" customHeight="1">
      <c r="A897" s="290"/>
      <c r="B897" s="290"/>
      <c r="C897" s="290"/>
      <c r="D897" s="290"/>
      <c r="E897" s="290"/>
      <c r="F897" s="290"/>
      <c r="G897" s="290"/>
      <c r="H897" s="290"/>
      <c r="I897" s="290"/>
      <c r="J897" s="290"/>
      <c r="K897" s="290"/>
      <c r="L897" s="290"/>
      <c r="M897" s="290"/>
      <c r="N897" s="290"/>
      <c r="O897" s="290"/>
      <c r="P897" s="290"/>
      <c r="Q897" s="290"/>
      <c r="R897" s="290"/>
      <c r="S897" s="290"/>
      <c r="T897" s="290"/>
      <c r="U897" s="290"/>
      <c r="V897" s="290"/>
      <c r="W897" s="290"/>
      <c r="X897" s="290"/>
      <c r="Y897" s="290"/>
      <c r="Z897" s="290"/>
    </row>
    <row r="898" ht="12.75" customHeight="1">
      <c r="A898" s="290"/>
      <c r="B898" s="290"/>
      <c r="C898" s="290"/>
      <c r="D898" s="290"/>
      <c r="E898" s="290"/>
      <c r="F898" s="290"/>
      <c r="G898" s="290"/>
      <c r="H898" s="290"/>
      <c r="I898" s="290"/>
      <c r="J898" s="290"/>
      <c r="K898" s="290"/>
      <c r="L898" s="290"/>
      <c r="M898" s="290"/>
      <c r="N898" s="290"/>
      <c r="O898" s="290"/>
      <c r="P898" s="290"/>
      <c r="Q898" s="290"/>
      <c r="R898" s="290"/>
      <c r="S898" s="290"/>
      <c r="T898" s="290"/>
      <c r="U898" s="290"/>
      <c r="V898" s="290"/>
      <c r="W898" s="290"/>
      <c r="X898" s="290"/>
      <c r="Y898" s="290"/>
      <c r="Z898" s="290"/>
    </row>
    <row r="899" ht="12.75" customHeight="1">
      <c r="A899" s="290"/>
      <c r="B899" s="290"/>
      <c r="C899" s="290"/>
      <c r="D899" s="290"/>
      <c r="E899" s="290"/>
      <c r="F899" s="290"/>
      <c r="G899" s="290"/>
      <c r="H899" s="290"/>
      <c r="I899" s="290"/>
      <c r="J899" s="290"/>
      <c r="K899" s="290"/>
      <c r="L899" s="290"/>
      <c r="M899" s="290"/>
      <c r="N899" s="290"/>
      <c r="O899" s="290"/>
      <c r="P899" s="290"/>
      <c r="Q899" s="290"/>
      <c r="R899" s="290"/>
      <c r="S899" s="290"/>
      <c r="T899" s="290"/>
      <c r="U899" s="290"/>
      <c r="V899" s="290"/>
      <c r="W899" s="290"/>
      <c r="X899" s="290"/>
      <c r="Y899" s="290"/>
      <c r="Z899" s="290"/>
    </row>
    <row r="900" ht="12.75" customHeight="1">
      <c r="A900" s="290"/>
      <c r="B900" s="290"/>
      <c r="C900" s="290"/>
      <c r="D900" s="290"/>
      <c r="E900" s="290"/>
      <c r="F900" s="290"/>
      <c r="G900" s="290"/>
      <c r="H900" s="290"/>
      <c r="I900" s="290"/>
      <c r="J900" s="290"/>
      <c r="K900" s="290"/>
      <c r="L900" s="290"/>
      <c r="M900" s="290"/>
      <c r="N900" s="290"/>
      <c r="O900" s="290"/>
      <c r="P900" s="290"/>
      <c r="Q900" s="290"/>
      <c r="R900" s="290"/>
      <c r="S900" s="290"/>
      <c r="T900" s="290"/>
      <c r="U900" s="290"/>
      <c r="V900" s="290"/>
      <c r="W900" s="290"/>
      <c r="X900" s="290"/>
      <c r="Y900" s="290"/>
      <c r="Z900" s="290"/>
    </row>
    <row r="901" ht="12.75" customHeight="1">
      <c r="A901" s="290"/>
      <c r="B901" s="290"/>
      <c r="C901" s="290"/>
      <c r="D901" s="290"/>
      <c r="E901" s="290"/>
      <c r="F901" s="290"/>
      <c r="G901" s="290"/>
      <c r="H901" s="290"/>
      <c r="I901" s="290"/>
      <c r="J901" s="290"/>
      <c r="K901" s="290"/>
      <c r="L901" s="290"/>
      <c r="M901" s="290"/>
      <c r="N901" s="290"/>
      <c r="O901" s="290"/>
      <c r="P901" s="290"/>
      <c r="Q901" s="290"/>
      <c r="R901" s="290"/>
      <c r="S901" s="290"/>
      <c r="T901" s="290"/>
      <c r="U901" s="290"/>
      <c r="V901" s="290"/>
      <c r="W901" s="290"/>
      <c r="X901" s="290"/>
      <c r="Y901" s="290"/>
      <c r="Z901" s="290"/>
    </row>
    <row r="902" ht="12.75" customHeight="1">
      <c r="A902" s="290"/>
      <c r="B902" s="290"/>
      <c r="C902" s="290"/>
      <c r="D902" s="290"/>
      <c r="E902" s="290"/>
      <c r="F902" s="290"/>
      <c r="G902" s="290"/>
      <c r="H902" s="290"/>
      <c r="I902" s="290"/>
      <c r="J902" s="290"/>
      <c r="K902" s="290"/>
      <c r="L902" s="290"/>
      <c r="M902" s="290"/>
      <c r="N902" s="290"/>
      <c r="O902" s="290"/>
      <c r="P902" s="290"/>
      <c r="Q902" s="290"/>
      <c r="R902" s="290"/>
      <c r="S902" s="290"/>
      <c r="T902" s="290"/>
      <c r="U902" s="290"/>
      <c r="V902" s="290"/>
      <c r="W902" s="290"/>
      <c r="X902" s="290"/>
      <c r="Y902" s="290"/>
      <c r="Z902" s="290"/>
    </row>
    <row r="903" ht="12.75" customHeight="1">
      <c r="A903" s="290"/>
      <c r="B903" s="290"/>
      <c r="C903" s="290"/>
      <c r="D903" s="290"/>
      <c r="E903" s="290"/>
      <c r="F903" s="290"/>
      <c r="G903" s="290"/>
      <c r="H903" s="290"/>
      <c r="I903" s="290"/>
      <c r="J903" s="290"/>
      <c r="K903" s="290"/>
      <c r="L903" s="290"/>
      <c r="M903" s="290"/>
      <c r="N903" s="290"/>
      <c r="O903" s="290"/>
      <c r="P903" s="290"/>
      <c r="Q903" s="290"/>
      <c r="R903" s="290"/>
      <c r="S903" s="290"/>
      <c r="T903" s="290"/>
      <c r="U903" s="290"/>
      <c r="V903" s="290"/>
      <c r="W903" s="290"/>
      <c r="X903" s="290"/>
      <c r="Y903" s="290"/>
      <c r="Z903" s="290"/>
    </row>
    <row r="904" ht="12.75" customHeight="1">
      <c r="A904" s="290"/>
      <c r="B904" s="290"/>
      <c r="C904" s="290"/>
      <c r="D904" s="290"/>
      <c r="E904" s="290"/>
      <c r="F904" s="290"/>
      <c r="G904" s="290"/>
      <c r="H904" s="290"/>
      <c r="I904" s="290"/>
      <c r="J904" s="290"/>
      <c r="K904" s="290"/>
      <c r="L904" s="290"/>
      <c r="M904" s="290"/>
      <c r="N904" s="290"/>
      <c r="O904" s="290"/>
      <c r="P904" s="290"/>
      <c r="Q904" s="290"/>
      <c r="R904" s="290"/>
      <c r="S904" s="290"/>
      <c r="T904" s="290"/>
      <c r="U904" s="290"/>
      <c r="V904" s="290"/>
      <c r="W904" s="290"/>
      <c r="X904" s="290"/>
      <c r="Y904" s="290"/>
      <c r="Z904" s="290"/>
    </row>
    <row r="905" ht="12.75" customHeight="1">
      <c r="A905" s="290"/>
      <c r="B905" s="290"/>
      <c r="C905" s="290"/>
      <c r="D905" s="290"/>
      <c r="E905" s="290"/>
      <c r="F905" s="290"/>
      <c r="G905" s="290"/>
      <c r="H905" s="290"/>
      <c r="I905" s="290"/>
      <c r="J905" s="290"/>
      <c r="K905" s="290"/>
      <c r="L905" s="290"/>
      <c r="M905" s="290"/>
      <c r="N905" s="290"/>
      <c r="O905" s="290"/>
      <c r="P905" s="290"/>
      <c r="Q905" s="290"/>
      <c r="R905" s="290"/>
      <c r="S905" s="290"/>
      <c r="T905" s="290"/>
      <c r="U905" s="290"/>
      <c r="V905" s="290"/>
      <c r="W905" s="290"/>
      <c r="X905" s="290"/>
      <c r="Y905" s="290"/>
      <c r="Z905" s="290"/>
    </row>
    <row r="906" ht="12.75" customHeight="1">
      <c r="A906" s="290"/>
      <c r="B906" s="290"/>
      <c r="C906" s="290"/>
      <c r="D906" s="290"/>
      <c r="E906" s="290"/>
      <c r="F906" s="290"/>
      <c r="G906" s="290"/>
      <c r="H906" s="290"/>
      <c r="I906" s="290"/>
      <c r="J906" s="290"/>
      <c r="K906" s="290"/>
      <c r="L906" s="290"/>
      <c r="M906" s="290"/>
      <c r="N906" s="290"/>
      <c r="O906" s="290"/>
      <c r="P906" s="290"/>
      <c r="Q906" s="290"/>
      <c r="R906" s="290"/>
      <c r="S906" s="290"/>
      <c r="T906" s="290"/>
      <c r="U906" s="290"/>
      <c r="V906" s="290"/>
      <c r="W906" s="290"/>
      <c r="X906" s="290"/>
      <c r="Y906" s="290"/>
      <c r="Z906" s="290"/>
    </row>
    <row r="907" ht="12.75" customHeight="1">
      <c r="A907" s="290"/>
      <c r="B907" s="290"/>
      <c r="C907" s="290"/>
      <c r="D907" s="290"/>
      <c r="E907" s="290"/>
      <c r="F907" s="290"/>
      <c r="G907" s="290"/>
      <c r="H907" s="290"/>
      <c r="I907" s="290"/>
      <c r="J907" s="290"/>
      <c r="K907" s="290"/>
      <c r="L907" s="290"/>
      <c r="M907" s="290"/>
      <c r="N907" s="290"/>
      <c r="O907" s="290"/>
      <c r="P907" s="290"/>
      <c r="Q907" s="290"/>
      <c r="R907" s="290"/>
      <c r="S907" s="290"/>
      <c r="T907" s="290"/>
      <c r="U907" s="290"/>
      <c r="V907" s="290"/>
      <c r="W907" s="290"/>
      <c r="X907" s="290"/>
      <c r="Y907" s="290"/>
      <c r="Z907" s="290"/>
    </row>
    <row r="908" ht="12.75" customHeight="1">
      <c r="A908" s="290"/>
      <c r="B908" s="290"/>
      <c r="C908" s="290"/>
      <c r="D908" s="290"/>
      <c r="E908" s="290"/>
      <c r="F908" s="290"/>
      <c r="G908" s="290"/>
      <c r="H908" s="290"/>
      <c r="I908" s="290"/>
      <c r="J908" s="290"/>
      <c r="K908" s="290"/>
      <c r="L908" s="290"/>
      <c r="M908" s="290"/>
      <c r="N908" s="290"/>
      <c r="O908" s="290"/>
      <c r="P908" s="290"/>
      <c r="Q908" s="290"/>
      <c r="R908" s="290"/>
      <c r="S908" s="290"/>
      <c r="T908" s="290"/>
      <c r="U908" s="290"/>
      <c r="V908" s="290"/>
      <c r="W908" s="290"/>
      <c r="X908" s="290"/>
      <c r="Y908" s="290"/>
      <c r="Z908" s="290"/>
    </row>
    <row r="909" ht="12.75" customHeight="1">
      <c r="A909" s="290"/>
      <c r="B909" s="290"/>
      <c r="C909" s="290"/>
      <c r="D909" s="290"/>
      <c r="E909" s="290"/>
      <c r="F909" s="290"/>
      <c r="G909" s="290"/>
      <c r="H909" s="290"/>
      <c r="I909" s="290"/>
      <c r="J909" s="290"/>
      <c r="K909" s="290"/>
      <c r="L909" s="290"/>
      <c r="M909" s="290"/>
      <c r="N909" s="290"/>
      <c r="O909" s="290"/>
      <c r="P909" s="290"/>
      <c r="Q909" s="290"/>
      <c r="R909" s="290"/>
      <c r="S909" s="290"/>
      <c r="T909" s="290"/>
      <c r="U909" s="290"/>
      <c r="V909" s="290"/>
      <c r="W909" s="290"/>
      <c r="X909" s="290"/>
      <c r="Y909" s="290"/>
      <c r="Z909" s="290"/>
    </row>
    <row r="910" ht="12.75" customHeight="1">
      <c r="A910" s="290"/>
      <c r="B910" s="290"/>
      <c r="C910" s="290"/>
      <c r="D910" s="290"/>
      <c r="E910" s="290"/>
      <c r="F910" s="290"/>
      <c r="G910" s="290"/>
      <c r="H910" s="290"/>
      <c r="I910" s="290"/>
      <c r="J910" s="290"/>
      <c r="K910" s="290"/>
      <c r="L910" s="290"/>
      <c r="M910" s="290"/>
      <c r="N910" s="290"/>
      <c r="O910" s="290"/>
      <c r="P910" s="290"/>
      <c r="Q910" s="290"/>
      <c r="R910" s="290"/>
      <c r="S910" s="290"/>
      <c r="T910" s="290"/>
      <c r="U910" s="290"/>
      <c r="V910" s="290"/>
      <c r="W910" s="290"/>
      <c r="X910" s="290"/>
      <c r="Y910" s="290"/>
      <c r="Z910" s="290"/>
    </row>
    <row r="911" ht="12.75" customHeight="1">
      <c r="A911" s="290"/>
      <c r="B911" s="290"/>
      <c r="C911" s="290"/>
      <c r="D911" s="290"/>
      <c r="E911" s="290"/>
      <c r="F911" s="290"/>
      <c r="G911" s="290"/>
      <c r="H911" s="290"/>
      <c r="I911" s="290"/>
      <c r="J911" s="290"/>
      <c r="K911" s="290"/>
      <c r="L911" s="290"/>
      <c r="M911" s="290"/>
      <c r="N911" s="290"/>
      <c r="O911" s="290"/>
      <c r="P911" s="290"/>
      <c r="Q911" s="290"/>
      <c r="R911" s="290"/>
      <c r="S911" s="290"/>
      <c r="T911" s="290"/>
      <c r="U911" s="290"/>
      <c r="V911" s="290"/>
      <c r="W911" s="290"/>
      <c r="X911" s="290"/>
      <c r="Y911" s="290"/>
      <c r="Z911" s="290"/>
    </row>
    <row r="912" ht="12.75" customHeight="1">
      <c r="A912" s="290"/>
      <c r="B912" s="290"/>
      <c r="C912" s="290"/>
      <c r="D912" s="290"/>
      <c r="E912" s="290"/>
      <c r="F912" s="290"/>
      <c r="G912" s="290"/>
      <c r="H912" s="290"/>
      <c r="I912" s="290"/>
      <c r="J912" s="290"/>
      <c r="K912" s="290"/>
      <c r="L912" s="290"/>
      <c r="M912" s="290"/>
      <c r="N912" s="290"/>
      <c r="O912" s="290"/>
      <c r="P912" s="290"/>
      <c r="Q912" s="290"/>
      <c r="R912" s="290"/>
      <c r="S912" s="290"/>
      <c r="T912" s="290"/>
      <c r="U912" s="290"/>
      <c r="V912" s="290"/>
      <c r="W912" s="290"/>
      <c r="X912" s="290"/>
      <c r="Y912" s="290"/>
      <c r="Z912" s="290"/>
    </row>
    <row r="913" ht="12.75" customHeight="1">
      <c r="A913" s="290"/>
      <c r="B913" s="290"/>
      <c r="C913" s="290"/>
      <c r="D913" s="290"/>
      <c r="E913" s="290"/>
      <c r="F913" s="290"/>
      <c r="G913" s="290"/>
      <c r="H913" s="290"/>
      <c r="I913" s="290"/>
      <c r="J913" s="290"/>
      <c r="K913" s="290"/>
      <c r="L913" s="290"/>
      <c r="M913" s="290"/>
      <c r="N913" s="290"/>
      <c r="O913" s="290"/>
      <c r="P913" s="290"/>
      <c r="Q913" s="290"/>
      <c r="R913" s="290"/>
      <c r="S913" s="290"/>
      <c r="T913" s="290"/>
      <c r="U913" s="290"/>
      <c r="V913" s="290"/>
      <c r="W913" s="290"/>
      <c r="X913" s="290"/>
      <c r="Y913" s="290"/>
      <c r="Z913" s="290"/>
    </row>
    <row r="914" ht="12.75" customHeight="1">
      <c r="A914" s="290"/>
      <c r="B914" s="290"/>
      <c r="C914" s="290"/>
      <c r="D914" s="290"/>
      <c r="E914" s="290"/>
      <c r="F914" s="290"/>
      <c r="G914" s="290"/>
      <c r="H914" s="290"/>
      <c r="I914" s="290"/>
      <c r="J914" s="290"/>
      <c r="K914" s="290"/>
      <c r="L914" s="290"/>
      <c r="M914" s="290"/>
      <c r="N914" s="290"/>
      <c r="O914" s="290"/>
      <c r="P914" s="290"/>
      <c r="Q914" s="290"/>
      <c r="R914" s="290"/>
      <c r="S914" s="290"/>
      <c r="T914" s="290"/>
      <c r="U914" s="290"/>
      <c r="V914" s="290"/>
      <c r="W914" s="290"/>
      <c r="X914" s="290"/>
      <c r="Y914" s="290"/>
      <c r="Z914" s="290"/>
    </row>
    <row r="915" ht="12.75" customHeight="1">
      <c r="A915" s="290"/>
      <c r="B915" s="290"/>
      <c r="C915" s="290"/>
      <c r="D915" s="290"/>
      <c r="E915" s="290"/>
      <c r="F915" s="290"/>
      <c r="G915" s="290"/>
      <c r="H915" s="290"/>
      <c r="I915" s="290"/>
      <c r="J915" s="290"/>
      <c r="K915" s="290"/>
      <c r="L915" s="290"/>
      <c r="M915" s="290"/>
      <c r="N915" s="290"/>
      <c r="O915" s="290"/>
      <c r="P915" s="290"/>
      <c r="Q915" s="290"/>
      <c r="R915" s="290"/>
      <c r="S915" s="290"/>
      <c r="T915" s="290"/>
      <c r="U915" s="290"/>
      <c r="V915" s="290"/>
      <c r="W915" s="290"/>
      <c r="X915" s="290"/>
      <c r="Y915" s="290"/>
      <c r="Z915" s="290"/>
    </row>
    <row r="916" ht="12.75" customHeight="1">
      <c r="A916" s="290"/>
      <c r="B916" s="290"/>
      <c r="C916" s="290"/>
      <c r="D916" s="290"/>
      <c r="E916" s="290"/>
      <c r="F916" s="290"/>
      <c r="G916" s="290"/>
      <c r="H916" s="290"/>
      <c r="I916" s="290"/>
      <c r="J916" s="290"/>
      <c r="K916" s="290"/>
      <c r="L916" s="290"/>
      <c r="M916" s="290"/>
      <c r="N916" s="290"/>
      <c r="O916" s="290"/>
      <c r="P916" s="290"/>
      <c r="Q916" s="290"/>
      <c r="R916" s="290"/>
      <c r="S916" s="290"/>
      <c r="T916" s="290"/>
      <c r="U916" s="290"/>
      <c r="V916" s="290"/>
      <c r="W916" s="290"/>
      <c r="X916" s="290"/>
      <c r="Y916" s="290"/>
      <c r="Z916" s="290"/>
    </row>
    <row r="917" ht="12.75" customHeight="1">
      <c r="A917" s="290"/>
      <c r="B917" s="290"/>
      <c r="C917" s="290"/>
      <c r="D917" s="290"/>
      <c r="E917" s="290"/>
      <c r="F917" s="290"/>
      <c r="G917" s="290"/>
      <c r="H917" s="290"/>
      <c r="I917" s="290"/>
      <c r="J917" s="290"/>
      <c r="K917" s="290"/>
      <c r="L917" s="290"/>
      <c r="M917" s="290"/>
      <c r="N917" s="290"/>
      <c r="O917" s="290"/>
      <c r="P917" s="290"/>
      <c r="Q917" s="290"/>
      <c r="R917" s="290"/>
      <c r="S917" s="290"/>
      <c r="T917" s="290"/>
      <c r="U917" s="290"/>
      <c r="V917" s="290"/>
      <c r="W917" s="290"/>
      <c r="X917" s="290"/>
      <c r="Y917" s="290"/>
      <c r="Z917" s="290"/>
    </row>
    <row r="918" ht="12.75" customHeight="1">
      <c r="A918" s="290"/>
      <c r="B918" s="290"/>
      <c r="C918" s="290"/>
      <c r="D918" s="290"/>
      <c r="E918" s="290"/>
      <c r="F918" s="290"/>
      <c r="G918" s="290"/>
      <c r="H918" s="290"/>
      <c r="I918" s="290"/>
      <c r="J918" s="290"/>
      <c r="K918" s="290"/>
      <c r="L918" s="290"/>
      <c r="M918" s="290"/>
      <c r="N918" s="290"/>
      <c r="O918" s="290"/>
      <c r="P918" s="290"/>
      <c r="Q918" s="290"/>
      <c r="R918" s="290"/>
      <c r="S918" s="290"/>
      <c r="T918" s="290"/>
      <c r="U918" s="290"/>
      <c r="V918" s="290"/>
      <c r="W918" s="290"/>
      <c r="X918" s="290"/>
      <c r="Y918" s="290"/>
      <c r="Z918" s="290"/>
    </row>
    <row r="919" ht="12.75" customHeight="1">
      <c r="A919" s="290"/>
      <c r="B919" s="290"/>
      <c r="C919" s="290"/>
      <c r="D919" s="290"/>
      <c r="E919" s="290"/>
      <c r="F919" s="290"/>
      <c r="G919" s="290"/>
      <c r="H919" s="290"/>
      <c r="I919" s="290"/>
      <c r="J919" s="290"/>
      <c r="K919" s="290"/>
      <c r="L919" s="290"/>
      <c r="M919" s="290"/>
      <c r="N919" s="290"/>
      <c r="O919" s="290"/>
      <c r="P919" s="290"/>
      <c r="Q919" s="290"/>
      <c r="R919" s="290"/>
      <c r="S919" s="290"/>
      <c r="T919" s="290"/>
      <c r="U919" s="290"/>
      <c r="V919" s="290"/>
      <c r="W919" s="290"/>
      <c r="X919" s="290"/>
      <c r="Y919" s="290"/>
      <c r="Z919" s="290"/>
    </row>
    <row r="920" ht="12.75" customHeight="1">
      <c r="A920" s="290"/>
      <c r="B920" s="290"/>
      <c r="C920" s="290"/>
      <c r="D920" s="290"/>
      <c r="E920" s="290"/>
      <c r="F920" s="290"/>
      <c r="G920" s="290"/>
      <c r="H920" s="290"/>
      <c r="I920" s="290"/>
      <c r="J920" s="290"/>
      <c r="K920" s="290"/>
      <c r="L920" s="290"/>
      <c r="M920" s="290"/>
      <c r="N920" s="290"/>
      <c r="O920" s="290"/>
      <c r="P920" s="290"/>
      <c r="Q920" s="290"/>
      <c r="R920" s="290"/>
      <c r="S920" s="290"/>
      <c r="T920" s="290"/>
      <c r="U920" s="290"/>
      <c r="V920" s="290"/>
      <c r="W920" s="290"/>
      <c r="X920" s="290"/>
      <c r="Y920" s="290"/>
      <c r="Z920" s="290"/>
    </row>
    <row r="921" ht="12.75" customHeight="1">
      <c r="A921" s="290"/>
      <c r="B921" s="290"/>
      <c r="C921" s="290"/>
      <c r="D921" s="290"/>
      <c r="E921" s="290"/>
      <c r="F921" s="290"/>
      <c r="G921" s="290"/>
      <c r="H921" s="290"/>
      <c r="I921" s="290"/>
      <c r="J921" s="290"/>
      <c r="K921" s="290"/>
      <c r="L921" s="290"/>
      <c r="M921" s="290"/>
      <c r="N921" s="290"/>
      <c r="O921" s="290"/>
      <c r="P921" s="290"/>
      <c r="Q921" s="290"/>
      <c r="R921" s="290"/>
      <c r="S921" s="290"/>
      <c r="T921" s="290"/>
      <c r="U921" s="290"/>
      <c r="V921" s="290"/>
      <c r="W921" s="290"/>
      <c r="X921" s="290"/>
      <c r="Y921" s="290"/>
      <c r="Z921" s="290"/>
    </row>
    <row r="922" ht="12.75" customHeight="1">
      <c r="A922" s="290"/>
      <c r="B922" s="290"/>
      <c r="C922" s="290"/>
      <c r="D922" s="290"/>
      <c r="E922" s="290"/>
      <c r="F922" s="290"/>
      <c r="G922" s="290"/>
      <c r="H922" s="290"/>
      <c r="I922" s="290"/>
      <c r="J922" s="290"/>
      <c r="K922" s="290"/>
      <c r="L922" s="290"/>
      <c r="M922" s="290"/>
      <c r="N922" s="290"/>
      <c r="O922" s="290"/>
      <c r="P922" s="290"/>
      <c r="Q922" s="290"/>
      <c r="R922" s="290"/>
      <c r="S922" s="290"/>
      <c r="T922" s="290"/>
      <c r="U922" s="290"/>
      <c r="V922" s="290"/>
      <c r="W922" s="290"/>
      <c r="X922" s="290"/>
      <c r="Y922" s="290"/>
      <c r="Z922" s="290"/>
    </row>
    <row r="923" ht="12.75" customHeight="1">
      <c r="A923" s="290"/>
      <c r="B923" s="290"/>
      <c r="C923" s="290"/>
      <c r="D923" s="290"/>
      <c r="E923" s="290"/>
      <c r="F923" s="290"/>
      <c r="G923" s="290"/>
      <c r="H923" s="290"/>
      <c r="I923" s="290"/>
      <c r="J923" s="290"/>
      <c r="K923" s="290"/>
      <c r="L923" s="290"/>
      <c r="M923" s="290"/>
      <c r="N923" s="290"/>
      <c r="O923" s="290"/>
      <c r="P923" s="290"/>
      <c r="Q923" s="290"/>
      <c r="R923" s="290"/>
      <c r="S923" s="290"/>
      <c r="T923" s="290"/>
      <c r="U923" s="290"/>
      <c r="V923" s="290"/>
      <c r="W923" s="290"/>
      <c r="X923" s="290"/>
      <c r="Y923" s="290"/>
      <c r="Z923" s="290"/>
    </row>
    <row r="924" ht="12.75" customHeight="1">
      <c r="A924" s="290"/>
      <c r="B924" s="290"/>
      <c r="C924" s="290"/>
      <c r="D924" s="290"/>
      <c r="E924" s="290"/>
      <c r="F924" s="290"/>
      <c r="G924" s="290"/>
      <c r="H924" s="290"/>
      <c r="I924" s="290"/>
      <c r="J924" s="290"/>
      <c r="K924" s="290"/>
      <c r="L924" s="290"/>
      <c r="M924" s="290"/>
      <c r="N924" s="290"/>
      <c r="O924" s="290"/>
      <c r="P924" s="290"/>
      <c r="Q924" s="290"/>
      <c r="R924" s="290"/>
      <c r="S924" s="290"/>
      <c r="T924" s="290"/>
      <c r="U924" s="290"/>
      <c r="V924" s="290"/>
      <c r="W924" s="290"/>
      <c r="X924" s="290"/>
      <c r="Y924" s="290"/>
      <c r="Z924" s="290"/>
    </row>
    <row r="925" ht="12.75" customHeight="1">
      <c r="A925" s="290"/>
      <c r="B925" s="290"/>
      <c r="C925" s="290"/>
      <c r="D925" s="290"/>
      <c r="E925" s="290"/>
      <c r="F925" s="290"/>
      <c r="G925" s="290"/>
      <c r="H925" s="290"/>
      <c r="I925" s="290"/>
      <c r="J925" s="290"/>
      <c r="K925" s="290"/>
      <c r="L925" s="290"/>
      <c r="M925" s="290"/>
      <c r="N925" s="290"/>
      <c r="O925" s="290"/>
      <c r="P925" s="290"/>
      <c r="Q925" s="290"/>
      <c r="R925" s="290"/>
      <c r="S925" s="290"/>
      <c r="T925" s="290"/>
      <c r="U925" s="290"/>
      <c r="V925" s="290"/>
      <c r="W925" s="290"/>
      <c r="X925" s="290"/>
      <c r="Y925" s="290"/>
      <c r="Z925" s="290"/>
    </row>
    <row r="926" ht="12.75" customHeight="1">
      <c r="A926" s="290"/>
      <c r="B926" s="290"/>
      <c r="C926" s="290"/>
      <c r="D926" s="290"/>
      <c r="E926" s="290"/>
      <c r="F926" s="290"/>
      <c r="G926" s="290"/>
      <c r="H926" s="290"/>
      <c r="I926" s="290"/>
      <c r="J926" s="290"/>
      <c r="K926" s="290"/>
      <c r="L926" s="290"/>
      <c r="M926" s="290"/>
      <c r="N926" s="290"/>
      <c r="O926" s="290"/>
      <c r="P926" s="290"/>
      <c r="Q926" s="290"/>
      <c r="R926" s="290"/>
      <c r="S926" s="290"/>
      <c r="T926" s="290"/>
      <c r="U926" s="290"/>
      <c r="V926" s="290"/>
      <c r="W926" s="290"/>
      <c r="X926" s="290"/>
      <c r="Y926" s="290"/>
      <c r="Z926" s="290"/>
    </row>
    <row r="927" ht="12.75" customHeight="1">
      <c r="A927" s="290"/>
      <c r="B927" s="290"/>
      <c r="C927" s="290"/>
      <c r="D927" s="290"/>
      <c r="E927" s="290"/>
      <c r="F927" s="290"/>
      <c r="G927" s="290"/>
      <c r="H927" s="290"/>
      <c r="I927" s="290"/>
      <c r="J927" s="290"/>
      <c r="K927" s="290"/>
      <c r="L927" s="290"/>
      <c r="M927" s="290"/>
      <c r="N927" s="290"/>
      <c r="O927" s="290"/>
      <c r="P927" s="290"/>
      <c r="Q927" s="290"/>
      <c r="R927" s="290"/>
      <c r="S927" s="290"/>
      <c r="T927" s="290"/>
      <c r="U927" s="290"/>
      <c r="V927" s="290"/>
      <c r="W927" s="290"/>
      <c r="X927" s="290"/>
      <c r="Y927" s="290"/>
      <c r="Z927" s="290"/>
    </row>
    <row r="928" ht="12.75" customHeight="1">
      <c r="A928" s="290"/>
      <c r="B928" s="290"/>
      <c r="C928" s="290"/>
      <c r="D928" s="290"/>
      <c r="E928" s="290"/>
      <c r="F928" s="290"/>
      <c r="G928" s="290"/>
      <c r="H928" s="290"/>
      <c r="I928" s="290"/>
      <c r="J928" s="290"/>
      <c r="K928" s="290"/>
      <c r="L928" s="290"/>
      <c r="M928" s="290"/>
      <c r="N928" s="290"/>
      <c r="O928" s="290"/>
      <c r="P928" s="290"/>
      <c r="Q928" s="290"/>
      <c r="R928" s="290"/>
      <c r="S928" s="290"/>
      <c r="T928" s="290"/>
      <c r="U928" s="290"/>
      <c r="V928" s="290"/>
      <c r="W928" s="290"/>
      <c r="X928" s="290"/>
      <c r="Y928" s="290"/>
      <c r="Z928" s="290"/>
    </row>
    <row r="929" ht="12.75" customHeight="1">
      <c r="A929" s="290"/>
      <c r="B929" s="290"/>
      <c r="C929" s="290"/>
      <c r="D929" s="290"/>
      <c r="E929" s="290"/>
      <c r="F929" s="290"/>
      <c r="G929" s="290"/>
      <c r="H929" s="290"/>
      <c r="I929" s="290"/>
      <c r="J929" s="290"/>
      <c r="K929" s="290"/>
      <c r="L929" s="290"/>
      <c r="M929" s="290"/>
      <c r="N929" s="290"/>
      <c r="O929" s="290"/>
      <c r="P929" s="290"/>
      <c r="Q929" s="290"/>
      <c r="R929" s="290"/>
      <c r="S929" s="290"/>
      <c r="T929" s="290"/>
      <c r="U929" s="290"/>
      <c r="V929" s="290"/>
      <c r="W929" s="290"/>
      <c r="X929" s="290"/>
      <c r="Y929" s="290"/>
      <c r="Z929" s="290"/>
    </row>
    <row r="930" ht="12.75" customHeight="1">
      <c r="A930" s="290"/>
      <c r="B930" s="290"/>
      <c r="C930" s="290"/>
      <c r="D930" s="290"/>
      <c r="E930" s="290"/>
      <c r="F930" s="290"/>
      <c r="G930" s="290"/>
      <c r="H930" s="290"/>
      <c r="I930" s="290"/>
      <c r="J930" s="290"/>
      <c r="K930" s="290"/>
      <c r="L930" s="290"/>
      <c r="M930" s="290"/>
      <c r="N930" s="290"/>
      <c r="O930" s="290"/>
      <c r="P930" s="290"/>
      <c r="Q930" s="290"/>
      <c r="R930" s="290"/>
      <c r="S930" s="290"/>
      <c r="T930" s="290"/>
      <c r="U930" s="290"/>
      <c r="V930" s="290"/>
      <c r="W930" s="290"/>
      <c r="X930" s="290"/>
      <c r="Y930" s="290"/>
      <c r="Z930" s="290"/>
    </row>
    <row r="931" ht="12.75" customHeight="1">
      <c r="A931" s="290"/>
      <c r="B931" s="290"/>
      <c r="C931" s="290"/>
      <c r="D931" s="290"/>
      <c r="E931" s="290"/>
      <c r="F931" s="290"/>
      <c r="G931" s="290"/>
      <c r="H931" s="290"/>
      <c r="I931" s="290"/>
      <c r="J931" s="290"/>
      <c r="K931" s="290"/>
      <c r="L931" s="290"/>
      <c r="M931" s="290"/>
      <c r="N931" s="290"/>
      <c r="O931" s="290"/>
      <c r="P931" s="290"/>
      <c r="Q931" s="290"/>
      <c r="R931" s="290"/>
      <c r="S931" s="290"/>
      <c r="T931" s="290"/>
      <c r="U931" s="290"/>
      <c r="V931" s="290"/>
      <c r="W931" s="290"/>
      <c r="X931" s="290"/>
      <c r="Y931" s="290"/>
      <c r="Z931" s="290"/>
    </row>
    <row r="932" ht="12.75" customHeight="1">
      <c r="A932" s="290"/>
      <c r="B932" s="290"/>
      <c r="C932" s="290"/>
      <c r="D932" s="290"/>
      <c r="E932" s="290"/>
      <c r="F932" s="290"/>
      <c r="G932" s="290"/>
      <c r="H932" s="290"/>
      <c r="I932" s="290"/>
      <c r="J932" s="290"/>
      <c r="K932" s="290"/>
      <c r="L932" s="290"/>
      <c r="M932" s="290"/>
      <c r="N932" s="290"/>
      <c r="O932" s="290"/>
      <c r="P932" s="290"/>
      <c r="Q932" s="290"/>
      <c r="R932" s="290"/>
      <c r="S932" s="290"/>
      <c r="T932" s="290"/>
      <c r="U932" s="290"/>
      <c r="V932" s="290"/>
      <c r="W932" s="290"/>
      <c r="X932" s="290"/>
      <c r="Y932" s="290"/>
      <c r="Z932" s="290"/>
    </row>
    <row r="933" ht="12.75" customHeight="1">
      <c r="A933" s="290"/>
      <c r="B933" s="290"/>
      <c r="C933" s="290"/>
      <c r="D933" s="290"/>
      <c r="E933" s="290"/>
      <c r="F933" s="290"/>
      <c r="G933" s="290"/>
      <c r="H933" s="290"/>
      <c r="I933" s="290"/>
      <c r="J933" s="290"/>
      <c r="K933" s="290"/>
      <c r="L933" s="290"/>
      <c r="M933" s="290"/>
      <c r="N933" s="290"/>
      <c r="O933" s="290"/>
      <c r="P933" s="290"/>
      <c r="Q933" s="290"/>
      <c r="R933" s="290"/>
      <c r="S933" s="290"/>
      <c r="T933" s="290"/>
      <c r="U933" s="290"/>
      <c r="V933" s="290"/>
      <c r="W933" s="290"/>
      <c r="X933" s="290"/>
      <c r="Y933" s="290"/>
      <c r="Z933" s="290"/>
    </row>
    <row r="934" ht="12.75" customHeight="1">
      <c r="A934" s="290"/>
      <c r="B934" s="290"/>
      <c r="C934" s="290"/>
      <c r="D934" s="290"/>
      <c r="E934" s="290"/>
      <c r="F934" s="290"/>
      <c r="G934" s="290"/>
      <c r="H934" s="290"/>
      <c r="I934" s="290"/>
      <c r="J934" s="290"/>
      <c r="K934" s="290"/>
      <c r="L934" s="290"/>
      <c r="M934" s="290"/>
      <c r="N934" s="290"/>
      <c r="O934" s="290"/>
      <c r="P934" s="290"/>
      <c r="Q934" s="290"/>
      <c r="R934" s="290"/>
      <c r="S934" s="290"/>
      <c r="T934" s="290"/>
      <c r="U934" s="290"/>
      <c r="V934" s="290"/>
      <c r="W934" s="290"/>
      <c r="X934" s="290"/>
      <c r="Y934" s="290"/>
      <c r="Z934" s="290"/>
    </row>
    <row r="935" ht="12.75" customHeight="1">
      <c r="A935" s="290"/>
      <c r="B935" s="290"/>
      <c r="C935" s="290"/>
      <c r="D935" s="290"/>
      <c r="E935" s="290"/>
      <c r="F935" s="290"/>
      <c r="G935" s="290"/>
      <c r="H935" s="290"/>
      <c r="I935" s="290"/>
      <c r="J935" s="290"/>
      <c r="K935" s="290"/>
      <c r="L935" s="290"/>
      <c r="M935" s="290"/>
      <c r="N935" s="290"/>
      <c r="O935" s="290"/>
      <c r="P935" s="290"/>
      <c r="Q935" s="290"/>
      <c r="R935" s="290"/>
      <c r="S935" s="290"/>
      <c r="T935" s="290"/>
      <c r="U935" s="290"/>
      <c r="V935" s="290"/>
      <c r="W935" s="290"/>
      <c r="X935" s="290"/>
      <c r="Y935" s="290"/>
      <c r="Z935" s="290"/>
    </row>
    <row r="936" ht="12.75" customHeight="1">
      <c r="A936" s="290"/>
      <c r="B936" s="290"/>
      <c r="C936" s="290"/>
      <c r="D936" s="290"/>
      <c r="E936" s="290"/>
      <c r="F936" s="290"/>
      <c r="G936" s="290"/>
      <c r="H936" s="290"/>
      <c r="I936" s="290"/>
      <c r="J936" s="290"/>
      <c r="K936" s="290"/>
      <c r="L936" s="290"/>
      <c r="M936" s="290"/>
      <c r="N936" s="290"/>
      <c r="O936" s="290"/>
      <c r="P936" s="290"/>
      <c r="Q936" s="290"/>
      <c r="R936" s="290"/>
      <c r="S936" s="290"/>
      <c r="T936" s="290"/>
      <c r="U936" s="290"/>
      <c r="V936" s="290"/>
      <c r="W936" s="290"/>
      <c r="X936" s="290"/>
      <c r="Y936" s="290"/>
      <c r="Z936" s="290"/>
    </row>
    <row r="937" ht="12.75" customHeight="1">
      <c r="A937" s="290"/>
      <c r="B937" s="290"/>
      <c r="C937" s="290"/>
      <c r="D937" s="290"/>
      <c r="E937" s="290"/>
      <c r="F937" s="290"/>
      <c r="G937" s="290"/>
      <c r="H937" s="290"/>
      <c r="I937" s="290"/>
      <c r="J937" s="290"/>
      <c r="K937" s="290"/>
      <c r="L937" s="290"/>
      <c r="M937" s="290"/>
      <c r="N937" s="290"/>
      <c r="O937" s="290"/>
      <c r="P937" s="290"/>
      <c r="Q937" s="290"/>
      <c r="R937" s="290"/>
      <c r="S937" s="290"/>
      <c r="T937" s="290"/>
      <c r="U937" s="290"/>
      <c r="V937" s="290"/>
      <c r="W937" s="290"/>
      <c r="X937" s="290"/>
      <c r="Y937" s="290"/>
      <c r="Z937" s="290"/>
    </row>
    <row r="938" ht="12.75" customHeight="1">
      <c r="A938" s="290"/>
      <c r="B938" s="290"/>
      <c r="C938" s="290"/>
      <c r="D938" s="290"/>
      <c r="E938" s="290"/>
      <c r="F938" s="290"/>
      <c r="G938" s="290"/>
      <c r="H938" s="290"/>
      <c r="I938" s="290"/>
      <c r="J938" s="290"/>
      <c r="K938" s="290"/>
      <c r="L938" s="290"/>
      <c r="M938" s="290"/>
      <c r="N938" s="290"/>
      <c r="O938" s="290"/>
      <c r="P938" s="290"/>
      <c r="Q938" s="290"/>
      <c r="R938" s="290"/>
      <c r="S938" s="290"/>
      <c r="T938" s="290"/>
      <c r="U938" s="290"/>
      <c r="V938" s="290"/>
      <c r="W938" s="290"/>
      <c r="X938" s="290"/>
      <c r="Y938" s="290"/>
      <c r="Z938" s="290"/>
    </row>
    <row r="939" ht="12.75" customHeight="1">
      <c r="A939" s="290"/>
      <c r="B939" s="290"/>
      <c r="C939" s="290"/>
      <c r="D939" s="290"/>
      <c r="E939" s="290"/>
      <c r="F939" s="290"/>
      <c r="G939" s="290"/>
      <c r="H939" s="290"/>
      <c r="I939" s="290"/>
      <c r="J939" s="290"/>
      <c r="K939" s="290"/>
      <c r="L939" s="290"/>
      <c r="M939" s="290"/>
      <c r="N939" s="290"/>
      <c r="O939" s="290"/>
      <c r="P939" s="290"/>
      <c r="Q939" s="290"/>
      <c r="R939" s="290"/>
      <c r="S939" s="290"/>
      <c r="T939" s="290"/>
      <c r="U939" s="290"/>
      <c r="V939" s="290"/>
      <c r="W939" s="290"/>
      <c r="X939" s="290"/>
      <c r="Y939" s="290"/>
      <c r="Z939" s="290"/>
    </row>
    <row r="940" ht="12.75" customHeight="1">
      <c r="A940" s="290"/>
      <c r="B940" s="290"/>
      <c r="C940" s="290"/>
      <c r="D940" s="290"/>
      <c r="E940" s="290"/>
      <c r="F940" s="290"/>
      <c r="G940" s="290"/>
      <c r="H940" s="290"/>
      <c r="I940" s="290"/>
      <c r="J940" s="290"/>
      <c r="K940" s="290"/>
      <c r="L940" s="290"/>
      <c r="M940" s="290"/>
      <c r="N940" s="290"/>
      <c r="O940" s="290"/>
      <c r="P940" s="290"/>
      <c r="Q940" s="290"/>
      <c r="R940" s="290"/>
      <c r="S940" s="290"/>
      <c r="T940" s="290"/>
      <c r="U940" s="290"/>
      <c r="V940" s="290"/>
      <c r="W940" s="290"/>
      <c r="X940" s="290"/>
      <c r="Y940" s="290"/>
      <c r="Z940" s="290"/>
    </row>
    <row r="941" ht="12.75" customHeight="1">
      <c r="A941" s="290"/>
      <c r="B941" s="290"/>
      <c r="C941" s="290"/>
      <c r="D941" s="290"/>
      <c r="E941" s="290"/>
      <c r="F941" s="290"/>
      <c r="G941" s="290"/>
      <c r="H941" s="290"/>
      <c r="I941" s="290"/>
      <c r="J941" s="290"/>
      <c r="K941" s="290"/>
      <c r="L941" s="290"/>
      <c r="M941" s="290"/>
      <c r="N941" s="290"/>
      <c r="O941" s="290"/>
      <c r="P941" s="290"/>
      <c r="Q941" s="290"/>
      <c r="R941" s="290"/>
      <c r="S941" s="290"/>
      <c r="T941" s="290"/>
      <c r="U941" s="290"/>
      <c r="V941" s="290"/>
      <c r="W941" s="290"/>
      <c r="X941" s="290"/>
      <c r="Y941" s="290"/>
      <c r="Z941" s="290"/>
    </row>
    <row r="942" ht="12.75" customHeight="1">
      <c r="A942" s="290"/>
      <c r="B942" s="290"/>
      <c r="C942" s="290"/>
      <c r="D942" s="290"/>
      <c r="E942" s="290"/>
      <c r="F942" s="290"/>
      <c r="G942" s="290"/>
      <c r="H942" s="290"/>
      <c r="I942" s="290"/>
      <c r="J942" s="290"/>
      <c r="K942" s="290"/>
      <c r="L942" s="290"/>
      <c r="M942" s="290"/>
      <c r="N942" s="290"/>
      <c r="O942" s="290"/>
      <c r="P942" s="290"/>
      <c r="Q942" s="290"/>
      <c r="R942" s="290"/>
      <c r="S942" s="290"/>
      <c r="T942" s="290"/>
      <c r="U942" s="290"/>
      <c r="V942" s="290"/>
      <c r="W942" s="290"/>
      <c r="X942" s="290"/>
      <c r="Y942" s="290"/>
      <c r="Z942" s="290"/>
    </row>
    <row r="943" ht="12.75" customHeight="1">
      <c r="A943" s="290"/>
      <c r="B943" s="290"/>
      <c r="C943" s="290"/>
      <c r="D943" s="290"/>
      <c r="E943" s="290"/>
      <c r="F943" s="290"/>
      <c r="G943" s="290"/>
      <c r="H943" s="290"/>
      <c r="I943" s="290"/>
      <c r="J943" s="290"/>
      <c r="K943" s="290"/>
      <c r="L943" s="290"/>
      <c r="M943" s="290"/>
      <c r="N943" s="290"/>
      <c r="O943" s="290"/>
      <c r="P943" s="290"/>
      <c r="Q943" s="290"/>
      <c r="R943" s="290"/>
      <c r="S943" s="290"/>
      <c r="T943" s="290"/>
      <c r="U943" s="290"/>
      <c r="V943" s="290"/>
      <c r="W943" s="290"/>
      <c r="X943" s="290"/>
      <c r="Y943" s="290"/>
      <c r="Z943" s="290"/>
    </row>
    <row r="944" ht="12.75" customHeight="1">
      <c r="A944" s="290"/>
      <c r="B944" s="290"/>
      <c r="C944" s="290"/>
      <c r="D944" s="290"/>
      <c r="E944" s="290"/>
      <c r="F944" s="290"/>
      <c r="G944" s="290"/>
      <c r="H944" s="290"/>
      <c r="I944" s="290"/>
      <c r="J944" s="290"/>
      <c r="K944" s="290"/>
      <c r="L944" s="290"/>
      <c r="M944" s="290"/>
      <c r="N944" s="290"/>
      <c r="O944" s="290"/>
      <c r="P944" s="290"/>
      <c r="Q944" s="290"/>
      <c r="R944" s="290"/>
      <c r="S944" s="290"/>
      <c r="T944" s="290"/>
      <c r="U944" s="290"/>
      <c r="V944" s="290"/>
      <c r="W944" s="290"/>
      <c r="X944" s="290"/>
      <c r="Y944" s="290"/>
      <c r="Z944" s="290"/>
    </row>
    <row r="945" ht="12.75" customHeight="1">
      <c r="A945" s="290"/>
      <c r="B945" s="290"/>
      <c r="C945" s="290"/>
      <c r="D945" s="290"/>
      <c r="E945" s="290"/>
      <c r="F945" s="290"/>
      <c r="G945" s="290"/>
      <c r="H945" s="290"/>
      <c r="I945" s="290"/>
      <c r="J945" s="290"/>
      <c r="K945" s="290"/>
      <c r="L945" s="290"/>
      <c r="M945" s="290"/>
      <c r="N945" s="290"/>
      <c r="O945" s="290"/>
      <c r="P945" s="290"/>
      <c r="Q945" s="290"/>
      <c r="R945" s="290"/>
      <c r="S945" s="290"/>
      <c r="T945" s="290"/>
      <c r="U945" s="290"/>
      <c r="V945" s="290"/>
      <c r="W945" s="290"/>
      <c r="X945" s="290"/>
      <c r="Y945" s="290"/>
      <c r="Z945" s="290"/>
    </row>
    <row r="946" ht="12.75" customHeight="1">
      <c r="A946" s="290"/>
      <c r="B946" s="290"/>
      <c r="C946" s="290"/>
      <c r="D946" s="290"/>
      <c r="E946" s="290"/>
      <c r="F946" s="290"/>
      <c r="G946" s="290"/>
      <c r="H946" s="290"/>
      <c r="I946" s="290"/>
      <c r="J946" s="290"/>
      <c r="K946" s="290"/>
      <c r="L946" s="290"/>
      <c r="M946" s="290"/>
      <c r="N946" s="290"/>
      <c r="O946" s="290"/>
      <c r="P946" s="290"/>
      <c r="Q946" s="290"/>
      <c r="R946" s="290"/>
      <c r="S946" s="290"/>
      <c r="T946" s="290"/>
      <c r="U946" s="290"/>
      <c r="V946" s="290"/>
      <c r="W946" s="290"/>
      <c r="X946" s="290"/>
      <c r="Y946" s="290"/>
      <c r="Z946" s="290"/>
    </row>
    <row r="947" ht="12.75" customHeight="1">
      <c r="A947" s="290"/>
      <c r="B947" s="290"/>
      <c r="C947" s="290"/>
      <c r="D947" s="290"/>
      <c r="E947" s="290"/>
      <c r="F947" s="290"/>
      <c r="G947" s="290"/>
      <c r="H947" s="290"/>
      <c r="I947" s="290"/>
      <c r="J947" s="290"/>
      <c r="K947" s="290"/>
      <c r="L947" s="290"/>
      <c r="M947" s="290"/>
      <c r="N947" s="290"/>
      <c r="O947" s="290"/>
      <c r="P947" s="290"/>
      <c r="Q947" s="290"/>
      <c r="R947" s="290"/>
      <c r="S947" s="290"/>
      <c r="T947" s="290"/>
      <c r="U947" s="290"/>
      <c r="V947" s="290"/>
      <c r="W947" s="290"/>
      <c r="X947" s="290"/>
      <c r="Y947" s="290"/>
      <c r="Z947" s="290"/>
    </row>
    <row r="948" ht="12.75" customHeight="1">
      <c r="A948" s="290"/>
      <c r="B948" s="290"/>
      <c r="C948" s="290"/>
      <c r="D948" s="290"/>
      <c r="E948" s="290"/>
      <c r="F948" s="290"/>
      <c r="G948" s="290"/>
      <c r="H948" s="290"/>
      <c r="I948" s="290"/>
      <c r="J948" s="290"/>
      <c r="K948" s="290"/>
      <c r="L948" s="290"/>
      <c r="M948" s="290"/>
      <c r="N948" s="290"/>
      <c r="O948" s="290"/>
      <c r="P948" s="290"/>
      <c r="Q948" s="290"/>
      <c r="R948" s="290"/>
      <c r="S948" s="290"/>
      <c r="T948" s="290"/>
      <c r="U948" s="290"/>
      <c r="V948" s="290"/>
      <c r="W948" s="290"/>
      <c r="X948" s="290"/>
      <c r="Y948" s="290"/>
      <c r="Z948" s="290"/>
    </row>
    <row r="949" ht="12.75" customHeight="1">
      <c r="A949" s="290"/>
      <c r="B949" s="290"/>
      <c r="C949" s="290"/>
      <c r="D949" s="290"/>
      <c r="E949" s="290"/>
      <c r="F949" s="290"/>
      <c r="G949" s="290"/>
      <c r="H949" s="290"/>
      <c r="I949" s="290"/>
      <c r="J949" s="290"/>
      <c r="K949" s="290"/>
      <c r="L949" s="290"/>
      <c r="M949" s="290"/>
      <c r="N949" s="290"/>
      <c r="O949" s="290"/>
      <c r="P949" s="290"/>
      <c r="Q949" s="290"/>
      <c r="R949" s="290"/>
      <c r="S949" s="290"/>
      <c r="T949" s="290"/>
      <c r="U949" s="290"/>
      <c r="V949" s="290"/>
      <c r="W949" s="290"/>
      <c r="X949" s="290"/>
      <c r="Y949" s="290"/>
      <c r="Z949" s="290"/>
    </row>
    <row r="950" ht="12.75" customHeight="1">
      <c r="A950" s="290"/>
      <c r="B950" s="290"/>
      <c r="C950" s="290"/>
      <c r="D950" s="290"/>
      <c r="E950" s="290"/>
      <c r="F950" s="290"/>
      <c r="G950" s="290"/>
      <c r="H950" s="290"/>
      <c r="I950" s="290"/>
      <c r="J950" s="290"/>
      <c r="K950" s="290"/>
      <c r="L950" s="290"/>
      <c r="M950" s="290"/>
      <c r="N950" s="290"/>
      <c r="O950" s="290"/>
      <c r="P950" s="290"/>
      <c r="Q950" s="290"/>
      <c r="R950" s="290"/>
      <c r="S950" s="290"/>
      <c r="T950" s="290"/>
      <c r="U950" s="290"/>
      <c r="V950" s="290"/>
      <c r="W950" s="290"/>
      <c r="X950" s="290"/>
      <c r="Y950" s="290"/>
      <c r="Z950" s="290"/>
    </row>
    <row r="951" ht="12.75" customHeight="1">
      <c r="A951" s="290"/>
      <c r="B951" s="290"/>
      <c r="C951" s="290"/>
      <c r="D951" s="290"/>
      <c r="E951" s="290"/>
      <c r="F951" s="290"/>
      <c r="G951" s="290"/>
      <c r="H951" s="290"/>
      <c r="I951" s="290"/>
      <c r="J951" s="290"/>
      <c r="K951" s="290"/>
      <c r="L951" s="290"/>
      <c r="M951" s="290"/>
      <c r="N951" s="290"/>
      <c r="O951" s="290"/>
      <c r="P951" s="290"/>
      <c r="Q951" s="290"/>
      <c r="R951" s="290"/>
      <c r="S951" s="290"/>
      <c r="T951" s="290"/>
      <c r="U951" s="290"/>
      <c r="V951" s="290"/>
      <c r="W951" s="290"/>
      <c r="X951" s="290"/>
      <c r="Y951" s="290"/>
      <c r="Z951" s="290"/>
    </row>
    <row r="952" ht="12.75" customHeight="1">
      <c r="A952" s="290"/>
      <c r="B952" s="290"/>
      <c r="C952" s="290"/>
      <c r="D952" s="290"/>
      <c r="E952" s="290"/>
      <c r="F952" s="290"/>
      <c r="G952" s="290"/>
      <c r="H952" s="290"/>
      <c r="I952" s="290"/>
      <c r="J952" s="290"/>
      <c r="K952" s="290"/>
      <c r="L952" s="290"/>
      <c r="M952" s="290"/>
      <c r="N952" s="290"/>
      <c r="O952" s="290"/>
      <c r="P952" s="290"/>
      <c r="Q952" s="290"/>
      <c r="R952" s="290"/>
      <c r="S952" s="290"/>
      <c r="T952" s="290"/>
      <c r="U952" s="290"/>
      <c r="V952" s="290"/>
      <c r="W952" s="290"/>
      <c r="X952" s="290"/>
      <c r="Y952" s="290"/>
      <c r="Z952" s="290"/>
    </row>
    <row r="953" ht="12.75" customHeight="1">
      <c r="A953" s="290"/>
      <c r="B953" s="290"/>
      <c r="C953" s="290"/>
      <c r="D953" s="290"/>
      <c r="E953" s="290"/>
      <c r="F953" s="290"/>
      <c r="G953" s="290"/>
      <c r="H953" s="290"/>
      <c r="I953" s="290"/>
      <c r="J953" s="290"/>
      <c r="K953" s="290"/>
      <c r="L953" s="290"/>
      <c r="M953" s="290"/>
      <c r="N953" s="290"/>
      <c r="O953" s="290"/>
      <c r="P953" s="290"/>
      <c r="Q953" s="290"/>
      <c r="R953" s="290"/>
      <c r="S953" s="290"/>
      <c r="T953" s="290"/>
      <c r="U953" s="290"/>
      <c r="V953" s="290"/>
      <c r="W953" s="290"/>
      <c r="X953" s="290"/>
      <c r="Y953" s="290"/>
      <c r="Z953" s="290"/>
    </row>
    <row r="954" ht="12.75" customHeight="1">
      <c r="A954" s="290"/>
      <c r="B954" s="290"/>
      <c r="C954" s="290"/>
      <c r="D954" s="290"/>
      <c r="E954" s="290"/>
      <c r="F954" s="290"/>
      <c r="G954" s="290"/>
      <c r="H954" s="290"/>
      <c r="I954" s="290"/>
      <c r="J954" s="290"/>
      <c r="K954" s="290"/>
      <c r="L954" s="290"/>
      <c r="M954" s="290"/>
      <c r="N954" s="290"/>
      <c r="O954" s="290"/>
      <c r="P954" s="290"/>
      <c r="Q954" s="290"/>
      <c r="R954" s="290"/>
      <c r="S954" s="290"/>
      <c r="T954" s="290"/>
      <c r="U954" s="290"/>
      <c r="V954" s="290"/>
      <c r="W954" s="290"/>
      <c r="X954" s="290"/>
      <c r="Y954" s="290"/>
      <c r="Z954" s="290"/>
    </row>
    <row r="955" ht="12.75" customHeight="1">
      <c r="A955" s="290"/>
      <c r="B955" s="290"/>
      <c r="C955" s="290"/>
      <c r="D955" s="290"/>
      <c r="E955" s="290"/>
      <c r="F955" s="290"/>
      <c r="G955" s="290"/>
      <c r="H955" s="290"/>
      <c r="I955" s="290"/>
      <c r="J955" s="290"/>
      <c r="K955" s="290"/>
      <c r="L955" s="290"/>
      <c r="M955" s="290"/>
      <c r="N955" s="290"/>
      <c r="O955" s="290"/>
      <c r="P955" s="290"/>
      <c r="Q955" s="290"/>
      <c r="R955" s="290"/>
      <c r="S955" s="290"/>
      <c r="T955" s="290"/>
      <c r="U955" s="290"/>
      <c r="V955" s="290"/>
      <c r="W955" s="290"/>
      <c r="X955" s="290"/>
      <c r="Y955" s="290"/>
      <c r="Z955" s="290"/>
    </row>
    <row r="956" ht="12.75" customHeight="1">
      <c r="A956" s="290"/>
      <c r="B956" s="290"/>
      <c r="C956" s="290"/>
      <c r="D956" s="290"/>
      <c r="E956" s="290"/>
      <c r="F956" s="290"/>
      <c r="G956" s="290"/>
      <c r="H956" s="290"/>
      <c r="I956" s="290"/>
      <c r="J956" s="290"/>
      <c r="K956" s="290"/>
      <c r="L956" s="290"/>
      <c r="M956" s="290"/>
      <c r="N956" s="290"/>
      <c r="O956" s="290"/>
      <c r="P956" s="290"/>
      <c r="Q956" s="290"/>
      <c r="R956" s="290"/>
      <c r="S956" s="290"/>
      <c r="T956" s="290"/>
      <c r="U956" s="290"/>
      <c r="V956" s="290"/>
      <c r="W956" s="290"/>
      <c r="X956" s="290"/>
      <c r="Y956" s="290"/>
      <c r="Z956" s="290"/>
    </row>
    <row r="957" ht="12.75" customHeight="1">
      <c r="A957" s="290"/>
      <c r="B957" s="290"/>
      <c r="C957" s="290"/>
      <c r="D957" s="290"/>
      <c r="E957" s="290"/>
      <c r="F957" s="290"/>
      <c r="G957" s="290"/>
      <c r="H957" s="290"/>
      <c r="I957" s="290"/>
      <c r="J957" s="290"/>
      <c r="K957" s="290"/>
      <c r="L957" s="290"/>
      <c r="M957" s="290"/>
      <c r="N957" s="290"/>
      <c r="O957" s="290"/>
      <c r="P957" s="290"/>
      <c r="Q957" s="290"/>
      <c r="R957" s="290"/>
      <c r="S957" s="290"/>
      <c r="T957" s="290"/>
      <c r="U957" s="290"/>
      <c r="V957" s="290"/>
      <c r="W957" s="290"/>
      <c r="X957" s="290"/>
      <c r="Y957" s="290"/>
      <c r="Z957" s="290"/>
    </row>
    <row r="958" ht="12.75" customHeight="1">
      <c r="A958" s="290"/>
      <c r="B958" s="290"/>
      <c r="C958" s="290"/>
      <c r="D958" s="290"/>
      <c r="E958" s="290"/>
      <c r="F958" s="290"/>
      <c r="G958" s="290"/>
      <c r="H958" s="290"/>
      <c r="I958" s="290"/>
      <c r="J958" s="290"/>
      <c r="K958" s="290"/>
      <c r="L958" s="290"/>
      <c r="M958" s="290"/>
      <c r="N958" s="290"/>
      <c r="O958" s="290"/>
      <c r="P958" s="290"/>
      <c r="Q958" s="290"/>
      <c r="R958" s="290"/>
      <c r="S958" s="290"/>
      <c r="T958" s="290"/>
      <c r="U958" s="290"/>
      <c r="V958" s="290"/>
      <c r="W958" s="290"/>
      <c r="X958" s="290"/>
      <c r="Y958" s="290"/>
      <c r="Z958" s="290"/>
    </row>
    <row r="959" ht="12.75" customHeight="1">
      <c r="A959" s="290"/>
      <c r="B959" s="290"/>
      <c r="C959" s="290"/>
      <c r="D959" s="290"/>
      <c r="E959" s="290"/>
      <c r="F959" s="290"/>
      <c r="G959" s="290"/>
      <c r="H959" s="290"/>
      <c r="I959" s="290"/>
      <c r="J959" s="290"/>
      <c r="K959" s="290"/>
      <c r="L959" s="290"/>
      <c r="M959" s="290"/>
      <c r="N959" s="290"/>
      <c r="O959" s="290"/>
      <c r="P959" s="290"/>
      <c r="Q959" s="290"/>
      <c r="R959" s="290"/>
      <c r="S959" s="290"/>
      <c r="T959" s="290"/>
      <c r="U959" s="290"/>
      <c r="V959" s="290"/>
      <c r="W959" s="290"/>
      <c r="X959" s="290"/>
      <c r="Y959" s="290"/>
      <c r="Z959" s="290"/>
    </row>
    <row r="960" ht="12.75" customHeight="1">
      <c r="A960" s="290"/>
      <c r="B960" s="290"/>
      <c r="C960" s="290"/>
      <c r="D960" s="290"/>
      <c r="E960" s="290"/>
      <c r="F960" s="290"/>
      <c r="G960" s="290"/>
      <c r="H960" s="290"/>
      <c r="I960" s="290"/>
      <c r="J960" s="290"/>
      <c r="K960" s="290"/>
      <c r="L960" s="290"/>
      <c r="M960" s="290"/>
      <c r="N960" s="290"/>
      <c r="O960" s="290"/>
      <c r="P960" s="290"/>
      <c r="Q960" s="290"/>
      <c r="R960" s="290"/>
      <c r="S960" s="290"/>
      <c r="T960" s="290"/>
      <c r="U960" s="290"/>
      <c r="V960" s="290"/>
      <c r="W960" s="290"/>
      <c r="X960" s="290"/>
      <c r="Y960" s="290"/>
      <c r="Z960" s="290"/>
    </row>
    <row r="961" ht="12.75" customHeight="1">
      <c r="A961" s="290"/>
      <c r="B961" s="290"/>
      <c r="C961" s="290"/>
      <c r="D961" s="290"/>
      <c r="E961" s="290"/>
      <c r="F961" s="290"/>
      <c r="G961" s="290"/>
      <c r="H961" s="290"/>
      <c r="I961" s="290"/>
      <c r="J961" s="290"/>
      <c r="K961" s="290"/>
      <c r="L961" s="290"/>
      <c r="M961" s="290"/>
      <c r="N961" s="290"/>
      <c r="O961" s="290"/>
      <c r="P961" s="290"/>
      <c r="Q961" s="290"/>
      <c r="R961" s="290"/>
      <c r="S961" s="290"/>
      <c r="T961" s="290"/>
      <c r="U961" s="290"/>
      <c r="V961" s="290"/>
      <c r="W961" s="290"/>
      <c r="X961" s="290"/>
      <c r="Y961" s="290"/>
      <c r="Z961" s="290"/>
    </row>
    <row r="962" ht="12.75" customHeight="1">
      <c r="A962" s="290"/>
      <c r="B962" s="290"/>
      <c r="C962" s="290"/>
      <c r="D962" s="290"/>
      <c r="E962" s="290"/>
      <c r="F962" s="290"/>
      <c r="G962" s="290"/>
      <c r="H962" s="290"/>
      <c r="I962" s="290"/>
      <c r="J962" s="290"/>
      <c r="K962" s="290"/>
      <c r="L962" s="290"/>
      <c r="M962" s="290"/>
      <c r="N962" s="290"/>
      <c r="O962" s="290"/>
      <c r="P962" s="290"/>
      <c r="Q962" s="290"/>
      <c r="R962" s="290"/>
      <c r="S962" s="290"/>
      <c r="T962" s="290"/>
      <c r="U962" s="290"/>
      <c r="V962" s="290"/>
      <c r="W962" s="290"/>
      <c r="X962" s="290"/>
      <c r="Y962" s="290"/>
      <c r="Z962" s="290"/>
    </row>
    <row r="963" ht="12.75" customHeight="1">
      <c r="A963" s="290"/>
      <c r="B963" s="290"/>
      <c r="C963" s="290"/>
      <c r="D963" s="290"/>
      <c r="E963" s="290"/>
      <c r="F963" s="290"/>
      <c r="G963" s="290"/>
      <c r="H963" s="290"/>
      <c r="I963" s="290"/>
      <c r="J963" s="290"/>
      <c r="K963" s="290"/>
      <c r="L963" s="290"/>
      <c r="M963" s="290"/>
      <c r="N963" s="290"/>
      <c r="O963" s="290"/>
      <c r="P963" s="290"/>
      <c r="Q963" s="290"/>
      <c r="R963" s="290"/>
      <c r="S963" s="290"/>
      <c r="T963" s="290"/>
      <c r="U963" s="290"/>
      <c r="V963" s="290"/>
      <c r="W963" s="290"/>
      <c r="X963" s="290"/>
      <c r="Y963" s="290"/>
      <c r="Z963" s="290"/>
    </row>
    <row r="964" ht="12.75" customHeight="1">
      <c r="A964" s="290"/>
      <c r="B964" s="290"/>
      <c r="C964" s="290"/>
      <c r="D964" s="290"/>
      <c r="E964" s="290"/>
      <c r="F964" s="290"/>
      <c r="G964" s="290"/>
      <c r="H964" s="290"/>
      <c r="I964" s="290"/>
      <c r="J964" s="290"/>
      <c r="K964" s="290"/>
      <c r="L964" s="290"/>
      <c r="M964" s="290"/>
      <c r="N964" s="290"/>
      <c r="O964" s="290"/>
      <c r="P964" s="290"/>
      <c r="Q964" s="290"/>
      <c r="R964" s="290"/>
      <c r="S964" s="290"/>
      <c r="T964" s="290"/>
      <c r="U964" s="290"/>
      <c r="V964" s="290"/>
      <c r="W964" s="290"/>
      <c r="X964" s="290"/>
      <c r="Y964" s="290"/>
      <c r="Z964" s="290"/>
    </row>
    <row r="965" ht="12.75" customHeight="1">
      <c r="A965" s="290"/>
      <c r="B965" s="290"/>
      <c r="C965" s="290"/>
      <c r="D965" s="290"/>
      <c r="E965" s="290"/>
      <c r="F965" s="290"/>
      <c r="G965" s="290"/>
      <c r="H965" s="290"/>
      <c r="I965" s="290"/>
      <c r="J965" s="290"/>
      <c r="K965" s="290"/>
      <c r="L965" s="290"/>
      <c r="M965" s="290"/>
      <c r="N965" s="290"/>
      <c r="O965" s="290"/>
      <c r="P965" s="290"/>
      <c r="Q965" s="290"/>
      <c r="R965" s="290"/>
      <c r="S965" s="290"/>
      <c r="T965" s="290"/>
      <c r="U965" s="290"/>
      <c r="V965" s="290"/>
      <c r="W965" s="290"/>
      <c r="X965" s="290"/>
      <c r="Y965" s="290"/>
      <c r="Z965" s="290"/>
    </row>
    <row r="966" ht="12.75" customHeight="1">
      <c r="A966" s="290"/>
      <c r="B966" s="290"/>
      <c r="C966" s="290"/>
      <c r="D966" s="290"/>
      <c r="E966" s="290"/>
      <c r="F966" s="290"/>
      <c r="G966" s="290"/>
      <c r="H966" s="290"/>
      <c r="I966" s="290"/>
      <c r="J966" s="290"/>
      <c r="K966" s="290"/>
      <c r="L966" s="290"/>
      <c r="M966" s="290"/>
      <c r="N966" s="290"/>
      <c r="O966" s="290"/>
      <c r="P966" s="290"/>
      <c r="Q966" s="290"/>
      <c r="R966" s="290"/>
      <c r="S966" s="290"/>
      <c r="T966" s="290"/>
      <c r="U966" s="290"/>
      <c r="V966" s="290"/>
      <c r="W966" s="290"/>
      <c r="X966" s="290"/>
      <c r="Y966" s="290"/>
      <c r="Z966" s="290"/>
    </row>
    <row r="967" ht="12.75" customHeight="1">
      <c r="A967" s="290"/>
      <c r="B967" s="290"/>
      <c r="C967" s="290"/>
      <c r="D967" s="290"/>
      <c r="E967" s="290"/>
      <c r="F967" s="290"/>
      <c r="G967" s="290"/>
      <c r="H967" s="290"/>
      <c r="I967" s="290"/>
      <c r="J967" s="290"/>
      <c r="K967" s="290"/>
      <c r="L967" s="290"/>
      <c r="M967" s="290"/>
      <c r="N967" s="290"/>
      <c r="O967" s="290"/>
      <c r="P967" s="290"/>
      <c r="Q967" s="290"/>
      <c r="R967" s="290"/>
      <c r="S967" s="290"/>
      <c r="T967" s="290"/>
      <c r="U967" s="290"/>
      <c r="V967" s="290"/>
      <c r="W967" s="290"/>
      <c r="X967" s="290"/>
      <c r="Y967" s="290"/>
      <c r="Z967" s="290"/>
    </row>
    <row r="968" ht="12.75" customHeight="1">
      <c r="A968" s="290"/>
      <c r="B968" s="290"/>
      <c r="C968" s="290"/>
      <c r="D968" s="290"/>
      <c r="E968" s="290"/>
      <c r="F968" s="290"/>
      <c r="G968" s="290"/>
      <c r="H968" s="290"/>
      <c r="I968" s="290"/>
      <c r="J968" s="290"/>
      <c r="K968" s="290"/>
      <c r="L968" s="290"/>
      <c r="M968" s="290"/>
      <c r="N968" s="290"/>
      <c r="O968" s="290"/>
      <c r="P968" s="290"/>
      <c r="Q968" s="290"/>
      <c r="R968" s="290"/>
      <c r="S968" s="290"/>
      <c r="T968" s="290"/>
      <c r="U968" s="290"/>
      <c r="V968" s="290"/>
      <c r="W968" s="290"/>
      <c r="X968" s="290"/>
      <c r="Y968" s="290"/>
      <c r="Z968" s="290"/>
    </row>
    <row r="969" ht="12.75" customHeight="1">
      <c r="A969" s="290"/>
      <c r="B969" s="290"/>
      <c r="C969" s="290"/>
      <c r="D969" s="290"/>
      <c r="E969" s="290"/>
      <c r="F969" s="290"/>
      <c r="G969" s="290"/>
      <c r="H969" s="290"/>
      <c r="I969" s="290"/>
      <c r="J969" s="290"/>
      <c r="K969" s="290"/>
      <c r="L969" s="290"/>
      <c r="M969" s="290"/>
      <c r="N969" s="290"/>
      <c r="O969" s="290"/>
      <c r="P969" s="290"/>
      <c r="Q969" s="290"/>
      <c r="R969" s="290"/>
      <c r="S969" s="290"/>
      <c r="T969" s="290"/>
      <c r="U969" s="290"/>
      <c r="V969" s="290"/>
      <c r="W969" s="290"/>
      <c r="X969" s="290"/>
      <c r="Y969" s="290"/>
      <c r="Z969" s="290"/>
    </row>
    <row r="970" ht="12.75" customHeight="1">
      <c r="A970" s="290"/>
      <c r="B970" s="290"/>
      <c r="C970" s="290"/>
      <c r="D970" s="290"/>
      <c r="E970" s="290"/>
      <c r="F970" s="290"/>
      <c r="G970" s="290"/>
      <c r="H970" s="290"/>
      <c r="I970" s="290"/>
      <c r="J970" s="290"/>
      <c r="K970" s="290"/>
      <c r="L970" s="290"/>
      <c r="M970" s="290"/>
      <c r="N970" s="290"/>
      <c r="O970" s="290"/>
      <c r="P970" s="290"/>
      <c r="Q970" s="290"/>
      <c r="R970" s="290"/>
      <c r="S970" s="290"/>
      <c r="T970" s="290"/>
      <c r="U970" s="290"/>
      <c r="V970" s="290"/>
      <c r="W970" s="290"/>
      <c r="X970" s="290"/>
      <c r="Y970" s="290"/>
      <c r="Z970" s="290"/>
    </row>
    <row r="971" ht="12.75" customHeight="1">
      <c r="A971" s="290"/>
      <c r="B971" s="290"/>
      <c r="C971" s="290"/>
      <c r="D971" s="290"/>
      <c r="E971" s="290"/>
      <c r="F971" s="290"/>
      <c r="G971" s="290"/>
      <c r="H971" s="290"/>
      <c r="I971" s="290"/>
      <c r="J971" s="290"/>
      <c r="K971" s="290"/>
      <c r="L971" s="290"/>
      <c r="M971" s="290"/>
      <c r="N971" s="290"/>
      <c r="O971" s="290"/>
      <c r="P971" s="290"/>
      <c r="Q971" s="290"/>
      <c r="R971" s="290"/>
      <c r="S971" s="290"/>
      <c r="T971" s="290"/>
      <c r="U971" s="290"/>
      <c r="V971" s="290"/>
      <c r="W971" s="290"/>
      <c r="X971" s="290"/>
      <c r="Y971" s="290"/>
      <c r="Z971" s="290"/>
    </row>
    <row r="972" ht="12.75" customHeight="1">
      <c r="A972" s="290"/>
      <c r="B972" s="290"/>
      <c r="C972" s="290"/>
      <c r="D972" s="290"/>
      <c r="E972" s="290"/>
      <c r="F972" s="290"/>
      <c r="G972" s="290"/>
      <c r="H972" s="290"/>
      <c r="I972" s="290"/>
      <c r="J972" s="290"/>
      <c r="K972" s="290"/>
      <c r="L972" s="290"/>
      <c r="M972" s="290"/>
      <c r="N972" s="290"/>
      <c r="O972" s="290"/>
      <c r="P972" s="290"/>
      <c r="Q972" s="290"/>
      <c r="R972" s="290"/>
      <c r="S972" s="290"/>
      <c r="T972" s="290"/>
      <c r="U972" s="290"/>
      <c r="V972" s="290"/>
      <c r="W972" s="290"/>
      <c r="X972" s="290"/>
      <c r="Y972" s="290"/>
      <c r="Z972" s="290"/>
    </row>
    <row r="973" ht="12.75" customHeight="1">
      <c r="A973" s="290"/>
      <c r="B973" s="290"/>
      <c r="C973" s="290"/>
      <c r="D973" s="290"/>
      <c r="E973" s="290"/>
      <c r="F973" s="290"/>
      <c r="G973" s="290"/>
      <c r="H973" s="290"/>
      <c r="I973" s="290"/>
      <c r="J973" s="290"/>
      <c r="K973" s="290"/>
      <c r="L973" s="290"/>
      <c r="M973" s="290"/>
      <c r="N973" s="290"/>
      <c r="O973" s="290"/>
      <c r="P973" s="290"/>
      <c r="Q973" s="290"/>
      <c r="R973" s="290"/>
      <c r="S973" s="290"/>
      <c r="T973" s="290"/>
      <c r="U973" s="290"/>
      <c r="V973" s="290"/>
      <c r="W973" s="290"/>
      <c r="X973" s="290"/>
      <c r="Y973" s="290"/>
      <c r="Z973" s="290"/>
    </row>
    <row r="974" ht="12.75" customHeight="1">
      <c r="A974" s="290"/>
      <c r="B974" s="290"/>
      <c r="C974" s="290"/>
      <c r="D974" s="290"/>
      <c r="E974" s="290"/>
      <c r="F974" s="290"/>
      <c r="G974" s="290"/>
      <c r="H974" s="290"/>
      <c r="I974" s="290"/>
      <c r="J974" s="290"/>
      <c r="K974" s="290"/>
      <c r="L974" s="290"/>
      <c r="M974" s="290"/>
      <c r="N974" s="290"/>
      <c r="O974" s="290"/>
      <c r="P974" s="290"/>
      <c r="Q974" s="290"/>
      <c r="R974" s="290"/>
      <c r="S974" s="290"/>
      <c r="T974" s="290"/>
      <c r="U974" s="290"/>
      <c r="V974" s="290"/>
      <c r="W974" s="290"/>
      <c r="X974" s="290"/>
      <c r="Y974" s="290"/>
      <c r="Z974" s="290"/>
    </row>
    <row r="975" ht="12.75" customHeight="1">
      <c r="A975" s="290"/>
      <c r="B975" s="290"/>
      <c r="C975" s="290"/>
      <c r="D975" s="290"/>
      <c r="E975" s="290"/>
      <c r="F975" s="290"/>
      <c r="G975" s="290"/>
      <c r="H975" s="290"/>
      <c r="I975" s="290"/>
      <c r="J975" s="290"/>
      <c r="K975" s="290"/>
      <c r="L975" s="290"/>
      <c r="M975" s="290"/>
      <c r="N975" s="290"/>
      <c r="O975" s="290"/>
      <c r="P975" s="290"/>
      <c r="Q975" s="290"/>
      <c r="R975" s="290"/>
      <c r="S975" s="290"/>
      <c r="T975" s="290"/>
      <c r="U975" s="290"/>
      <c r="V975" s="290"/>
      <c r="W975" s="290"/>
      <c r="X975" s="290"/>
      <c r="Y975" s="290"/>
      <c r="Z975" s="290"/>
    </row>
    <row r="976" ht="12.75" customHeight="1">
      <c r="A976" s="290"/>
      <c r="B976" s="290"/>
      <c r="C976" s="290"/>
      <c r="D976" s="290"/>
      <c r="E976" s="290"/>
      <c r="F976" s="290"/>
      <c r="G976" s="290"/>
      <c r="H976" s="290"/>
      <c r="I976" s="290"/>
      <c r="J976" s="290"/>
      <c r="K976" s="290"/>
      <c r="L976" s="290"/>
      <c r="M976" s="290"/>
      <c r="N976" s="290"/>
      <c r="O976" s="290"/>
      <c r="P976" s="290"/>
      <c r="Q976" s="290"/>
      <c r="R976" s="290"/>
      <c r="S976" s="290"/>
      <c r="T976" s="290"/>
      <c r="U976" s="290"/>
      <c r="V976" s="290"/>
      <c r="W976" s="290"/>
      <c r="X976" s="290"/>
      <c r="Y976" s="290"/>
      <c r="Z976" s="290"/>
    </row>
    <row r="977" ht="12.75" customHeight="1">
      <c r="A977" s="290"/>
      <c r="B977" s="290"/>
      <c r="C977" s="290"/>
      <c r="D977" s="290"/>
      <c r="E977" s="290"/>
      <c r="F977" s="290"/>
      <c r="G977" s="290"/>
      <c r="H977" s="290"/>
      <c r="I977" s="290"/>
      <c r="J977" s="290"/>
      <c r="K977" s="290"/>
      <c r="L977" s="290"/>
      <c r="M977" s="290"/>
      <c r="N977" s="290"/>
      <c r="O977" s="290"/>
      <c r="P977" s="290"/>
      <c r="Q977" s="290"/>
      <c r="R977" s="290"/>
      <c r="S977" s="290"/>
      <c r="T977" s="290"/>
      <c r="U977" s="290"/>
      <c r="V977" s="290"/>
      <c r="W977" s="290"/>
      <c r="X977" s="290"/>
      <c r="Y977" s="290"/>
      <c r="Z977" s="290"/>
    </row>
    <row r="978" ht="12.75" customHeight="1">
      <c r="A978" s="290"/>
      <c r="B978" s="290"/>
      <c r="C978" s="290"/>
      <c r="D978" s="290"/>
      <c r="E978" s="290"/>
      <c r="F978" s="290"/>
      <c r="G978" s="290"/>
      <c r="H978" s="290"/>
      <c r="I978" s="290"/>
      <c r="J978" s="290"/>
      <c r="K978" s="290"/>
      <c r="L978" s="290"/>
      <c r="M978" s="290"/>
      <c r="N978" s="290"/>
      <c r="O978" s="290"/>
      <c r="P978" s="290"/>
      <c r="Q978" s="290"/>
      <c r="R978" s="290"/>
      <c r="S978" s="290"/>
      <c r="T978" s="290"/>
      <c r="U978" s="290"/>
      <c r="V978" s="290"/>
      <c r="W978" s="290"/>
      <c r="X978" s="290"/>
      <c r="Y978" s="290"/>
      <c r="Z978" s="290"/>
    </row>
    <row r="979" ht="12.75" customHeight="1">
      <c r="A979" s="290"/>
      <c r="B979" s="290"/>
      <c r="C979" s="290"/>
      <c r="D979" s="290"/>
      <c r="E979" s="290"/>
      <c r="F979" s="290"/>
      <c r="G979" s="290"/>
      <c r="H979" s="290"/>
      <c r="I979" s="290"/>
      <c r="J979" s="290"/>
      <c r="K979" s="290"/>
      <c r="L979" s="290"/>
      <c r="M979" s="290"/>
      <c r="N979" s="290"/>
      <c r="O979" s="290"/>
      <c r="P979" s="290"/>
      <c r="Q979" s="290"/>
      <c r="R979" s="290"/>
      <c r="S979" s="290"/>
      <c r="T979" s="290"/>
      <c r="U979" s="290"/>
      <c r="V979" s="290"/>
      <c r="W979" s="290"/>
      <c r="X979" s="290"/>
      <c r="Y979" s="290"/>
      <c r="Z979" s="290"/>
    </row>
    <row r="980" ht="12.75" customHeight="1">
      <c r="A980" s="290"/>
      <c r="B980" s="290"/>
      <c r="C980" s="290"/>
      <c r="D980" s="290"/>
      <c r="E980" s="290"/>
      <c r="F980" s="290"/>
      <c r="G980" s="290"/>
      <c r="H980" s="290"/>
      <c r="I980" s="290"/>
      <c r="J980" s="290"/>
      <c r="K980" s="290"/>
      <c r="L980" s="290"/>
      <c r="M980" s="290"/>
      <c r="N980" s="290"/>
      <c r="O980" s="290"/>
      <c r="P980" s="290"/>
      <c r="Q980" s="290"/>
      <c r="R980" s="290"/>
      <c r="S980" s="290"/>
      <c r="T980" s="290"/>
      <c r="U980" s="290"/>
      <c r="V980" s="290"/>
      <c r="W980" s="290"/>
      <c r="X980" s="290"/>
      <c r="Y980" s="290"/>
      <c r="Z980" s="290"/>
    </row>
    <row r="981" ht="12.75" customHeight="1">
      <c r="A981" s="290"/>
      <c r="B981" s="290"/>
      <c r="C981" s="290"/>
      <c r="D981" s="290"/>
      <c r="E981" s="290"/>
      <c r="F981" s="290"/>
      <c r="G981" s="290"/>
      <c r="H981" s="290"/>
      <c r="I981" s="290"/>
      <c r="J981" s="290"/>
      <c r="K981" s="290"/>
      <c r="L981" s="290"/>
      <c r="M981" s="290"/>
      <c r="N981" s="290"/>
      <c r="O981" s="290"/>
      <c r="P981" s="290"/>
      <c r="Q981" s="290"/>
      <c r="R981" s="290"/>
      <c r="S981" s="290"/>
      <c r="T981" s="290"/>
      <c r="U981" s="290"/>
      <c r="V981" s="290"/>
      <c r="W981" s="290"/>
      <c r="X981" s="290"/>
      <c r="Y981" s="290"/>
      <c r="Z981" s="290"/>
    </row>
    <row r="982" ht="12.75" customHeight="1">
      <c r="A982" s="290"/>
      <c r="B982" s="290"/>
      <c r="C982" s="290"/>
      <c r="D982" s="290"/>
      <c r="E982" s="290"/>
      <c r="F982" s="290"/>
      <c r="G982" s="290"/>
      <c r="H982" s="290"/>
      <c r="I982" s="290"/>
      <c r="J982" s="290"/>
      <c r="K982" s="290"/>
      <c r="L982" s="290"/>
      <c r="M982" s="290"/>
      <c r="N982" s="290"/>
      <c r="O982" s="290"/>
      <c r="P982" s="290"/>
      <c r="Q982" s="290"/>
      <c r="R982" s="290"/>
      <c r="S982" s="290"/>
      <c r="T982" s="290"/>
      <c r="U982" s="290"/>
      <c r="V982" s="290"/>
      <c r="W982" s="290"/>
      <c r="X982" s="290"/>
      <c r="Y982" s="290"/>
      <c r="Z982" s="290"/>
    </row>
    <row r="983" ht="12.75" customHeight="1">
      <c r="A983" s="290"/>
      <c r="B983" s="290"/>
      <c r="C983" s="290"/>
      <c r="D983" s="290"/>
      <c r="E983" s="290"/>
      <c r="F983" s="290"/>
      <c r="G983" s="290"/>
      <c r="H983" s="290"/>
      <c r="I983" s="290"/>
      <c r="J983" s="290"/>
      <c r="K983" s="290"/>
      <c r="L983" s="290"/>
      <c r="M983" s="290"/>
      <c r="N983" s="290"/>
      <c r="O983" s="290"/>
      <c r="P983" s="290"/>
      <c r="Q983" s="290"/>
      <c r="R983" s="290"/>
      <c r="S983" s="290"/>
      <c r="T983" s="290"/>
      <c r="U983" s="290"/>
      <c r="V983" s="290"/>
      <c r="W983" s="290"/>
      <c r="X983" s="290"/>
      <c r="Y983" s="290"/>
      <c r="Z983" s="290"/>
    </row>
    <row r="984" ht="12.75" customHeight="1">
      <c r="A984" s="290"/>
      <c r="B984" s="290"/>
      <c r="C984" s="290"/>
      <c r="D984" s="290"/>
      <c r="E984" s="290"/>
      <c r="F984" s="290"/>
      <c r="G984" s="290"/>
      <c r="H984" s="290"/>
      <c r="I984" s="290"/>
      <c r="J984" s="290"/>
      <c r="K984" s="290"/>
      <c r="L984" s="290"/>
      <c r="M984" s="290"/>
      <c r="N984" s="290"/>
      <c r="O984" s="290"/>
      <c r="P984" s="290"/>
      <c r="Q984" s="290"/>
      <c r="R984" s="290"/>
      <c r="S984" s="290"/>
      <c r="T984" s="290"/>
      <c r="U984" s="290"/>
      <c r="V984" s="290"/>
      <c r="W984" s="290"/>
      <c r="X984" s="290"/>
      <c r="Y984" s="290"/>
      <c r="Z984" s="290"/>
    </row>
    <row r="985" ht="12.75" customHeight="1">
      <c r="A985" s="290"/>
      <c r="B985" s="290"/>
      <c r="C985" s="290"/>
      <c r="D985" s="290"/>
      <c r="E985" s="290"/>
      <c r="F985" s="290"/>
      <c r="G985" s="290"/>
      <c r="H985" s="290"/>
      <c r="I985" s="290"/>
      <c r="J985" s="290"/>
      <c r="K985" s="290"/>
      <c r="L985" s="290"/>
      <c r="M985" s="290"/>
      <c r="N985" s="290"/>
      <c r="O985" s="290"/>
      <c r="P985" s="290"/>
      <c r="Q985" s="290"/>
      <c r="R985" s="290"/>
      <c r="S985" s="290"/>
      <c r="T985" s="290"/>
      <c r="U985" s="290"/>
      <c r="V985" s="290"/>
      <c r="W985" s="290"/>
      <c r="X985" s="290"/>
      <c r="Y985" s="290"/>
      <c r="Z985" s="290"/>
    </row>
    <row r="986" ht="12.75" customHeight="1">
      <c r="A986" s="290"/>
      <c r="B986" s="290"/>
      <c r="C986" s="290"/>
      <c r="D986" s="290"/>
      <c r="E986" s="290"/>
      <c r="F986" s="290"/>
      <c r="G986" s="290"/>
      <c r="H986" s="290"/>
      <c r="I986" s="290"/>
      <c r="J986" s="290"/>
      <c r="K986" s="290"/>
      <c r="L986" s="290"/>
      <c r="M986" s="290"/>
      <c r="N986" s="290"/>
      <c r="O986" s="290"/>
      <c r="P986" s="290"/>
      <c r="Q986" s="290"/>
      <c r="R986" s="290"/>
      <c r="S986" s="290"/>
      <c r="T986" s="290"/>
      <c r="U986" s="290"/>
      <c r="V986" s="290"/>
      <c r="W986" s="290"/>
      <c r="X986" s="290"/>
      <c r="Y986" s="290"/>
      <c r="Z986" s="290"/>
    </row>
    <row r="987" ht="12.75" customHeight="1">
      <c r="A987" s="290"/>
      <c r="B987" s="290"/>
      <c r="C987" s="290"/>
      <c r="D987" s="290"/>
      <c r="E987" s="290"/>
      <c r="F987" s="290"/>
      <c r="G987" s="290"/>
      <c r="H987" s="290"/>
      <c r="I987" s="290"/>
      <c r="J987" s="290"/>
      <c r="K987" s="290"/>
      <c r="L987" s="290"/>
      <c r="M987" s="290"/>
      <c r="N987" s="290"/>
      <c r="O987" s="290"/>
      <c r="P987" s="290"/>
      <c r="Q987" s="290"/>
      <c r="R987" s="290"/>
      <c r="S987" s="290"/>
      <c r="T987" s="290"/>
      <c r="U987" s="290"/>
      <c r="V987" s="290"/>
      <c r="W987" s="290"/>
      <c r="X987" s="290"/>
      <c r="Y987" s="290"/>
      <c r="Z987" s="290"/>
    </row>
    <row r="988" ht="12.75" customHeight="1">
      <c r="A988" s="290"/>
      <c r="B988" s="290"/>
      <c r="C988" s="290"/>
      <c r="D988" s="290"/>
      <c r="E988" s="290"/>
      <c r="F988" s="290"/>
      <c r="G988" s="290"/>
      <c r="H988" s="290"/>
      <c r="I988" s="290"/>
      <c r="J988" s="290"/>
      <c r="K988" s="290"/>
      <c r="L988" s="290"/>
      <c r="M988" s="290"/>
      <c r="N988" s="290"/>
      <c r="O988" s="290"/>
      <c r="P988" s="290"/>
      <c r="Q988" s="290"/>
      <c r="R988" s="290"/>
      <c r="S988" s="290"/>
      <c r="T988" s="290"/>
      <c r="U988" s="290"/>
      <c r="V988" s="290"/>
      <c r="W988" s="290"/>
      <c r="X988" s="290"/>
      <c r="Y988" s="290"/>
      <c r="Z988" s="290"/>
    </row>
    <row r="989" ht="12.75" customHeight="1">
      <c r="A989" s="290"/>
      <c r="B989" s="290"/>
      <c r="C989" s="290"/>
      <c r="D989" s="290"/>
      <c r="E989" s="290"/>
      <c r="F989" s="290"/>
      <c r="G989" s="290"/>
      <c r="H989" s="290"/>
      <c r="I989" s="290"/>
      <c r="J989" s="290"/>
      <c r="K989" s="290"/>
      <c r="L989" s="290"/>
      <c r="M989" s="290"/>
      <c r="N989" s="290"/>
      <c r="O989" s="290"/>
      <c r="P989" s="290"/>
      <c r="Q989" s="290"/>
      <c r="R989" s="290"/>
      <c r="S989" s="290"/>
      <c r="T989" s="290"/>
      <c r="U989" s="290"/>
      <c r="V989" s="290"/>
      <c r="W989" s="290"/>
      <c r="X989" s="290"/>
      <c r="Y989" s="290"/>
      <c r="Z989" s="290"/>
    </row>
    <row r="990" ht="12.75" customHeight="1">
      <c r="A990" s="290"/>
      <c r="B990" s="290"/>
      <c r="C990" s="290"/>
      <c r="D990" s="290"/>
      <c r="E990" s="290"/>
      <c r="F990" s="290"/>
      <c r="G990" s="290"/>
      <c r="H990" s="290"/>
      <c r="I990" s="290"/>
      <c r="J990" s="290"/>
      <c r="K990" s="290"/>
      <c r="L990" s="290"/>
      <c r="M990" s="290"/>
      <c r="N990" s="290"/>
      <c r="O990" s="290"/>
      <c r="P990" s="290"/>
      <c r="Q990" s="290"/>
      <c r="R990" s="290"/>
      <c r="S990" s="290"/>
      <c r="T990" s="290"/>
      <c r="U990" s="290"/>
      <c r="V990" s="290"/>
      <c r="W990" s="290"/>
      <c r="X990" s="290"/>
      <c r="Y990" s="290"/>
      <c r="Z990" s="290"/>
    </row>
    <row r="991" ht="12.75" customHeight="1">
      <c r="A991" s="290"/>
      <c r="B991" s="290"/>
      <c r="C991" s="290"/>
      <c r="D991" s="290"/>
      <c r="E991" s="290"/>
      <c r="F991" s="290"/>
      <c r="G991" s="290"/>
      <c r="H991" s="290"/>
      <c r="I991" s="290"/>
      <c r="J991" s="290"/>
      <c r="K991" s="290"/>
      <c r="L991" s="290"/>
      <c r="M991" s="290"/>
      <c r="N991" s="290"/>
      <c r="O991" s="290"/>
      <c r="P991" s="290"/>
      <c r="Q991" s="290"/>
      <c r="R991" s="290"/>
      <c r="S991" s="290"/>
      <c r="T991" s="290"/>
      <c r="U991" s="290"/>
      <c r="V991" s="290"/>
      <c r="W991" s="290"/>
      <c r="X991" s="290"/>
      <c r="Y991" s="290"/>
      <c r="Z991" s="290"/>
    </row>
    <row r="992" ht="12.75" customHeight="1">
      <c r="A992" s="290"/>
      <c r="B992" s="290"/>
      <c r="C992" s="290"/>
      <c r="D992" s="290"/>
      <c r="E992" s="290"/>
      <c r="F992" s="290"/>
      <c r="G992" s="290"/>
      <c r="H992" s="290"/>
      <c r="I992" s="290"/>
      <c r="J992" s="290"/>
      <c r="K992" s="290"/>
      <c r="L992" s="290"/>
      <c r="M992" s="290"/>
      <c r="N992" s="290"/>
      <c r="O992" s="290"/>
      <c r="P992" s="290"/>
      <c r="Q992" s="290"/>
      <c r="R992" s="290"/>
      <c r="S992" s="290"/>
      <c r="T992" s="290"/>
      <c r="U992" s="290"/>
      <c r="V992" s="290"/>
      <c r="W992" s="290"/>
      <c r="X992" s="290"/>
      <c r="Y992" s="290"/>
      <c r="Z992" s="290"/>
    </row>
    <row r="993" ht="12.75" customHeight="1">
      <c r="A993" s="290"/>
      <c r="B993" s="290"/>
      <c r="C993" s="290"/>
      <c r="D993" s="290"/>
      <c r="E993" s="290"/>
      <c r="F993" s="290"/>
      <c r="G993" s="290"/>
      <c r="H993" s="290"/>
      <c r="I993" s="290"/>
      <c r="J993" s="290"/>
      <c r="K993" s="290"/>
      <c r="L993" s="290"/>
      <c r="M993" s="290"/>
      <c r="N993" s="290"/>
      <c r="O993" s="290"/>
      <c r="P993" s="290"/>
      <c r="Q993" s="290"/>
      <c r="R993" s="290"/>
      <c r="S993" s="290"/>
      <c r="T993" s="290"/>
      <c r="U993" s="290"/>
      <c r="V993" s="290"/>
      <c r="W993" s="290"/>
      <c r="X993" s="290"/>
      <c r="Y993" s="290"/>
      <c r="Z993" s="290"/>
    </row>
    <row r="994" ht="12.75" customHeight="1">
      <c r="A994" s="290"/>
      <c r="B994" s="290"/>
      <c r="C994" s="290"/>
      <c r="D994" s="290"/>
      <c r="E994" s="290"/>
      <c r="F994" s="290"/>
      <c r="G994" s="290"/>
      <c r="H994" s="290"/>
      <c r="I994" s="290"/>
      <c r="J994" s="290"/>
      <c r="K994" s="290"/>
      <c r="L994" s="290"/>
      <c r="M994" s="290"/>
      <c r="N994" s="290"/>
      <c r="O994" s="290"/>
      <c r="P994" s="290"/>
      <c r="Q994" s="290"/>
      <c r="R994" s="290"/>
      <c r="S994" s="290"/>
      <c r="T994" s="290"/>
      <c r="U994" s="290"/>
      <c r="V994" s="290"/>
      <c r="W994" s="290"/>
      <c r="X994" s="290"/>
      <c r="Y994" s="290"/>
      <c r="Z994" s="290"/>
    </row>
    <row r="995" ht="12.75" customHeight="1">
      <c r="A995" s="290"/>
      <c r="B995" s="290"/>
      <c r="C995" s="290"/>
      <c r="D995" s="290"/>
      <c r="E995" s="290"/>
      <c r="F995" s="290"/>
      <c r="G995" s="290"/>
      <c r="H995" s="290"/>
      <c r="I995" s="290"/>
      <c r="J995" s="290"/>
      <c r="K995" s="290"/>
      <c r="L995" s="290"/>
      <c r="M995" s="290"/>
      <c r="N995" s="290"/>
      <c r="O995" s="290"/>
      <c r="P995" s="290"/>
      <c r="Q995" s="290"/>
      <c r="R995" s="290"/>
      <c r="S995" s="290"/>
      <c r="T995" s="290"/>
      <c r="U995" s="290"/>
      <c r="V995" s="290"/>
      <c r="W995" s="290"/>
      <c r="X995" s="290"/>
      <c r="Y995" s="290"/>
      <c r="Z995" s="290"/>
    </row>
    <row r="996" ht="12.75" customHeight="1">
      <c r="A996" s="290"/>
      <c r="B996" s="290"/>
      <c r="C996" s="290"/>
      <c r="D996" s="290"/>
      <c r="E996" s="290"/>
      <c r="F996" s="290"/>
      <c r="G996" s="290"/>
      <c r="H996" s="290"/>
      <c r="I996" s="290"/>
      <c r="J996" s="290"/>
      <c r="K996" s="290"/>
      <c r="L996" s="290"/>
      <c r="M996" s="290"/>
      <c r="N996" s="290"/>
      <c r="O996" s="290"/>
      <c r="P996" s="290"/>
      <c r="Q996" s="290"/>
      <c r="R996" s="290"/>
      <c r="S996" s="290"/>
      <c r="T996" s="290"/>
      <c r="U996" s="290"/>
      <c r="V996" s="290"/>
      <c r="W996" s="290"/>
      <c r="X996" s="290"/>
      <c r="Y996" s="290"/>
      <c r="Z996" s="290"/>
    </row>
    <row r="997" ht="12.75" customHeight="1">
      <c r="A997" s="290"/>
      <c r="B997" s="290"/>
      <c r="C997" s="290"/>
      <c r="D997" s="290"/>
      <c r="E997" s="290"/>
      <c r="F997" s="290"/>
      <c r="G997" s="290"/>
      <c r="H997" s="290"/>
      <c r="I997" s="290"/>
      <c r="J997" s="290"/>
      <c r="K997" s="290"/>
      <c r="L997" s="290"/>
      <c r="M997" s="290"/>
      <c r="N997" s="290"/>
      <c r="O997" s="290"/>
      <c r="P997" s="290"/>
      <c r="Q997" s="290"/>
      <c r="R997" s="290"/>
      <c r="S997" s="290"/>
      <c r="T997" s="290"/>
      <c r="U997" s="290"/>
      <c r="V997" s="290"/>
      <c r="W997" s="290"/>
      <c r="X997" s="290"/>
      <c r="Y997" s="290"/>
      <c r="Z997" s="290"/>
    </row>
    <row r="998" ht="12.75" customHeight="1">
      <c r="A998" s="290"/>
      <c r="B998" s="290"/>
      <c r="C998" s="290"/>
      <c r="D998" s="290"/>
      <c r="E998" s="290"/>
      <c r="F998" s="290"/>
      <c r="G998" s="290"/>
      <c r="H998" s="290"/>
      <c r="I998" s="290"/>
      <c r="J998" s="290"/>
      <c r="K998" s="290"/>
      <c r="L998" s="290"/>
      <c r="M998" s="290"/>
      <c r="N998" s="290"/>
      <c r="O998" s="290"/>
      <c r="P998" s="290"/>
      <c r="Q998" s="290"/>
      <c r="R998" s="290"/>
      <c r="S998" s="290"/>
      <c r="T998" s="290"/>
      <c r="U998" s="290"/>
      <c r="V998" s="290"/>
      <c r="W998" s="290"/>
      <c r="X998" s="290"/>
      <c r="Y998" s="290"/>
      <c r="Z998" s="290"/>
    </row>
    <row r="999" ht="12.75" customHeight="1">
      <c r="A999" s="290"/>
      <c r="B999" s="290"/>
      <c r="C999" s="290"/>
      <c r="D999" s="290"/>
      <c r="E999" s="290"/>
      <c r="F999" s="290"/>
      <c r="G999" s="290"/>
      <c r="H999" s="290"/>
      <c r="I999" s="290"/>
      <c r="J999" s="290"/>
      <c r="K999" s="290"/>
      <c r="L999" s="290"/>
      <c r="M999" s="290"/>
      <c r="N999" s="290"/>
      <c r="O999" s="290"/>
      <c r="P999" s="290"/>
      <c r="Q999" s="290"/>
      <c r="R999" s="290"/>
      <c r="S999" s="290"/>
      <c r="T999" s="290"/>
      <c r="U999" s="290"/>
      <c r="V999" s="290"/>
      <c r="W999" s="290"/>
      <c r="X999" s="290"/>
      <c r="Y999" s="290"/>
      <c r="Z999" s="290"/>
    </row>
    <row r="1000" ht="12.75" customHeight="1">
      <c r="A1000" s="290"/>
      <c r="B1000" s="290"/>
      <c r="C1000" s="290"/>
      <c r="D1000" s="290"/>
      <c r="E1000" s="290"/>
      <c r="F1000" s="290"/>
      <c r="G1000" s="290"/>
      <c r="H1000" s="290"/>
      <c r="I1000" s="290"/>
      <c r="J1000" s="290"/>
      <c r="K1000" s="290"/>
      <c r="L1000" s="290"/>
      <c r="M1000" s="290"/>
      <c r="N1000" s="290"/>
      <c r="O1000" s="290"/>
      <c r="P1000" s="290"/>
      <c r="Q1000" s="290"/>
      <c r="R1000" s="290"/>
      <c r="S1000" s="290"/>
      <c r="T1000" s="290"/>
      <c r="U1000" s="290"/>
      <c r="V1000" s="290"/>
      <c r="W1000" s="290"/>
      <c r="X1000" s="290"/>
      <c r="Y1000" s="290"/>
      <c r="Z1000" s="290"/>
    </row>
  </sheetData>
  <mergeCells count="9">
    <mergeCell ref="C22:G22"/>
    <mergeCell ref="C24:G24"/>
    <mergeCell ref="B2:G2"/>
    <mergeCell ref="B16:G16"/>
    <mergeCell ref="C17:G17"/>
    <mergeCell ref="C18:G18"/>
    <mergeCell ref="C19:G19"/>
    <mergeCell ref="C20:G20"/>
    <mergeCell ref="C21:G21"/>
  </mergeCells>
  <printOptions/>
  <pageMargins bottom="1.0" footer="0.0" header="0.0" left="0.75" right="0.75" top="1.0"/>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0.57"/>
    <col customWidth="1" min="2" max="2" width="12.57"/>
    <col customWidth="1" min="3" max="3" width="49.57"/>
    <col customWidth="1" min="4" max="5" width="11.43"/>
    <col customWidth="1" min="6" max="7" width="11.0"/>
    <col customWidth="1" min="8" max="8" width="15.86"/>
    <col customWidth="1" min="9" max="9" width="11.0"/>
    <col customWidth="1" min="10" max="10" width="5.14"/>
    <col customWidth="1" min="11" max="12" width="13.0"/>
    <col customWidth="1" hidden="1" min="13" max="13" width="13.0"/>
    <col customWidth="1" hidden="1" min="14" max="19" width="11.43"/>
    <col customWidth="1" hidden="1" min="20" max="20" width="49.0"/>
    <col customWidth="1" hidden="1" min="21" max="44" width="11.43"/>
  </cols>
  <sheetData>
    <row r="1" ht="12.75" customHeight="1">
      <c r="A1" s="320" t="s">
        <v>452</v>
      </c>
      <c r="B1" s="224"/>
      <c r="C1" s="224"/>
      <c r="D1" s="34"/>
      <c r="E1" s="321" t="s">
        <v>453</v>
      </c>
      <c r="F1" s="321" t="s">
        <v>454</v>
      </c>
      <c r="G1" s="322" t="s">
        <v>455</v>
      </c>
      <c r="H1" s="322" t="s">
        <v>456</v>
      </c>
      <c r="I1" s="323" t="s">
        <v>457</v>
      </c>
      <c r="J1" s="324"/>
      <c r="K1" s="324"/>
      <c r="L1" s="324"/>
      <c r="M1" s="324"/>
      <c r="N1" s="324"/>
      <c r="O1" s="324"/>
      <c r="P1" s="324"/>
      <c r="Q1" s="324"/>
      <c r="R1" s="324"/>
      <c r="S1" s="324"/>
      <c r="T1" s="325"/>
      <c r="U1" s="325"/>
      <c r="V1" s="325"/>
      <c r="W1" s="325"/>
      <c r="X1" s="325"/>
      <c r="Y1" s="325"/>
      <c r="Z1" s="325"/>
      <c r="AA1" s="325"/>
      <c r="AB1" s="325"/>
      <c r="AC1" s="325"/>
      <c r="AD1" s="325"/>
      <c r="AE1" s="325"/>
      <c r="AF1" s="325"/>
      <c r="AG1" s="325"/>
      <c r="AH1" s="325"/>
      <c r="AI1" s="325"/>
      <c r="AJ1" s="325"/>
      <c r="AK1" s="325"/>
      <c r="AL1" s="325"/>
      <c r="AM1" s="326"/>
      <c r="AN1" s="326"/>
      <c r="AO1" s="326"/>
      <c r="AP1" s="326"/>
      <c r="AQ1" s="326"/>
      <c r="AR1" s="326"/>
    </row>
    <row r="2">
      <c r="A2" s="14"/>
      <c r="B2" s="15"/>
      <c r="C2" s="15"/>
      <c r="D2" s="32"/>
      <c r="E2" s="327">
        <f t="shared" ref="E2:I2" si="1">E197</f>
        <v>3429</v>
      </c>
      <c r="F2" s="327">
        <f t="shared" si="1"/>
        <v>2021.57</v>
      </c>
      <c r="G2" s="327">
        <f t="shared" si="1"/>
        <v>112.786</v>
      </c>
      <c r="H2" s="327">
        <f t="shared" si="1"/>
        <v>58.57</v>
      </c>
      <c r="I2" s="328">
        <f t="shared" si="1"/>
        <v>339.854</v>
      </c>
      <c r="J2" s="324"/>
      <c r="K2" s="324"/>
      <c r="L2" s="324"/>
      <c r="M2" s="324"/>
      <c r="N2" s="324"/>
      <c r="O2" s="324"/>
      <c r="P2" s="324"/>
      <c r="Q2" s="324"/>
      <c r="R2" s="324"/>
      <c r="S2" s="324"/>
      <c r="T2" s="325"/>
      <c r="U2" s="325"/>
      <c r="V2" s="325"/>
      <c r="W2" s="325"/>
      <c r="X2" s="325"/>
      <c r="Y2" s="325"/>
      <c r="Z2" s="325"/>
      <c r="AA2" s="325"/>
      <c r="AB2" s="325"/>
      <c r="AC2" s="325"/>
      <c r="AD2" s="325"/>
      <c r="AE2" s="325"/>
      <c r="AF2" s="325"/>
      <c r="AG2" s="325"/>
      <c r="AH2" s="325"/>
      <c r="AI2" s="325"/>
      <c r="AJ2" s="325"/>
      <c r="AK2" s="325"/>
      <c r="AL2" s="325"/>
      <c r="AM2" s="326"/>
      <c r="AN2" s="326"/>
      <c r="AO2" s="326"/>
      <c r="AP2" s="326"/>
      <c r="AQ2" s="326"/>
      <c r="AR2" s="326"/>
    </row>
    <row r="3" ht="39.0" customHeight="1">
      <c r="A3" s="329" t="s">
        <v>458</v>
      </c>
      <c r="B3" s="26"/>
      <c r="C3" s="26"/>
      <c r="D3" s="26"/>
      <c r="E3" s="26"/>
      <c r="F3" s="26"/>
      <c r="G3" s="26"/>
      <c r="H3" s="26"/>
      <c r="I3" s="27"/>
      <c r="J3" s="330"/>
      <c r="K3" s="330"/>
      <c r="L3" s="330"/>
      <c r="M3" s="330"/>
      <c r="N3" s="324"/>
      <c r="O3" s="324"/>
      <c r="P3" s="324"/>
      <c r="Q3" s="324"/>
      <c r="R3" s="324"/>
      <c r="S3" s="324"/>
      <c r="T3" s="324"/>
      <c r="U3" s="324"/>
      <c r="V3" s="324"/>
      <c r="W3" s="324"/>
      <c r="X3" s="324"/>
      <c r="Y3" s="324"/>
      <c r="Z3" s="324"/>
      <c r="AA3" s="324"/>
      <c r="AB3" s="324"/>
      <c r="AC3" s="324"/>
      <c r="AD3" s="324"/>
      <c r="AE3" s="324"/>
      <c r="AF3" s="324"/>
      <c r="AG3" s="324"/>
      <c r="AH3" s="324"/>
      <c r="AI3" s="324"/>
      <c r="AJ3" s="324"/>
      <c r="AK3" s="324"/>
      <c r="AL3" s="324"/>
      <c r="AM3" s="331"/>
      <c r="AN3" s="331"/>
      <c r="AO3" s="331"/>
      <c r="AP3" s="331"/>
      <c r="AQ3" s="331"/>
      <c r="AR3" s="331"/>
    </row>
    <row r="4" ht="15.75" customHeight="1">
      <c r="A4" s="332" t="s">
        <v>459</v>
      </c>
      <c r="B4" s="60"/>
      <c r="C4" s="333" t="s">
        <v>460</v>
      </c>
      <c r="D4" s="334" t="s">
        <v>461</v>
      </c>
      <c r="E4" s="335" t="s">
        <v>236</v>
      </c>
      <c r="F4" s="336" t="s">
        <v>462</v>
      </c>
      <c r="G4" s="94"/>
      <c r="H4" s="94"/>
      <c r="I4" s="86"/>
      <c r="J4" s="337"/>
      <c r="K4" s="338" t="s">
        <v>463</v>
      </c>
      <c r="L4" s="60"/>
      <c r="M4" s="337"/>
      <c r="N4" s="324"/>
      <c r="O4" s="324"/>
      <c r="P4" s="324"/>
      <c r="Q4" s="324"/>
      <c r="R4" s="324"/>
      <c r="S4" s="324"/>
      <c r="T4" s="324"/>
      <c r="U4" s="324"/>
      <c r="V4" s="324"/>
      <c r="W4" s="324"/>
      <c r="X4" s="324"/>
      <c r="Y4" s="324"/>
      <c r="Z4" s="324"/>
      <c r="AA4" s="324"/>
      <c r="AB4" s="324"/>
      <c r="AC4" s="324"/>
      <c r="AD4" s="324"/>
      <c r="AE4" s="324"/>
      <c r="AF4" s="324"/>
      <c r="AG4" s="324"/>
      <c r="AH4" s="324"/>
      <c r="AI4" s="324"/>
      <c r="AJ4" s="324"/>
      <c r="AK4" s="324"/>
      <c r="AL4" s="324"/>
      <c r="AM4" s="331"/>
      <c r="AN4" s="331"/>
      <c r="AO4" s="331"/>
      <c r="AP4" s="331"/>
      <c r="AQ4" s="331"/>
      <c r="AR4" s="331"/>
    </row>
    <row r="5" ht="15.75" customHeight="1">
      <c r="A5" s="48"/>
      <c r="B5" s="64"/>
      <c r="C5" s="339"/>
      <c r="D5" s="340"/>
      <c r="E5" s="62"/>
      <c r="F5" s="341" t="s">
        <v>454</v>
      </c>
      <c r="G5" s="342" t="s">
        <v>455</v>
      </c>
      <c r="H5" s="342" t="s">
        <v>456</v>
      </c>
      <c r="I5" s="343" t="s">
        <v>457</v>
      </c>
      <c r="J5" s="344"/>
      <c r="K5" s="48"/>
      <c r="L5" s="64"/>
      <c r="M5" s="344"/>
      <c r="N5" s="324" t="s">
        <v>454</v>
      </c>
      <c r="O5" s="324" t="s">
        <v>455</v>
      </c>
      <c r="P5" s="324" t="s">
        <v>456</v>
      </c>
      <c r="Q5" s="324" t="s">
        <v>464</v>
      </c>
      <c r="R5" s="324" t="s">
        <v>465</v>
      </c>
      <c r="S5" s="324"/>
      <c r="T5" s="324"/>
      <c r="U5" s="324"/>
      <c r="V5" s="324"/>
      <c r="W5" s="324"/>
      <c r="X5" s="324"/>
      <c r="Y5" s="324"/>
      <c r="Z5" s="324"/>
      <c r="AA5" s="324"/>
      <c r="AB5" s="324"/>
      <c r="AC5" s="324"/>
      <c r="AD5" s="324"/>
      <c r="AE5" s="324"/>
      <c r="AF5" s="324"/>
      <c r="AG5" s="324"/>
      <c r="AH5" s="324"/>
      <c r="AI5" s="324"/>
      <c r="AJ5" s="324"/>
      <c r="AK5" s="324"/>
      <c r="AL5" s="324"/>
      <c r="AM5" s="331"/>
      <c r="AN5" s="331"/>
      <c r="AO5" s="331"/>
      <c r="AP5" s="331"/>
      <c r="AQ5" s="331"/>
      <c r="AR5" s="331"/>
    </row>
    <row r="6" ht="12.75" customHeight="1">
      <c r="A6" s="345" t="s">
        <v>466</v>
      </c>
      <c r="B6" s="346" t="s">
        <v>467</v>
      </c>
      <c r="C6" s="347" t="s">
        <v>468</v>
      </c>
      <c r="D6" s="348" t="str">
        <f t="shared" ref="D6:D9" si="4">R6</f>
        <v>G7</v>
      </c>
      <c r="E6" s="347">
        <v>100.0</v>
      </c>
      <c r="F6" s="349"/>
      <c r="G6" s="350">
        <f t="shared" ref="G6:I6" si="2">IF(OR($E6=0,$C6=0),"",O6*$E6/100)</f>
        <v>6.3</v>
      </c>
      <c r="H6" s="350">
        <f t="shared" si="2"/>
        <v>7.7</v>
      </c>
      <c r="I6" s="351">
        <f t="shared" si="2"/>
        <v>10.9</v>
      </c>
      <c r="J6" s="352"/>
      <c r="K6" s="353" t="str">
        <f t="shared" ref="K6:L6" si="3">IF(D6="","",D6)</f>
        <v>G7</v>
      </c>
      <c r="L6" s="353">
        <f t="shared" si="3"/>
        <v>100</v>
      </c>
      <c r="M6" s="352"/>
      <c r="N6" s="324">
        <f t="shared" ref="N6:N12" si="7">IF($C6="","",VLOOKUP($C6,$A$890:$F$915,2,FALSE))</f>
        <v>133</v>
      </c>
      <c r="O6" s="324">
        <f t="shared" ref="O6:O12" si="8">IF($C6="","",VLOOKUP($C6,$A$890:$F$915,3,FALSE))</f>
        <v>6.3</v>
      </c>
      <c r="P6" s="324">
        <f t="shared" ref="P6:P12" si="9">IF($C6="","",VLOOKUP($C6,$A$890:$F$915,4,FALSE))</f>
        <v>7.7</v>
      </c>
      <c r="Q6" s="324">
        <f t="shared" ref="Q6:Q12" si="10">IF($C6="","",VLOOKUP($C6,$A$890:$F$915,5,FALSE))</f>
        <v>10.9</v>
      </c>
      <c r="R6" s="324" t="str">
        <f t="shared" ref="R6:R12" si="11">IF($C6="","",VLOOKUP($C6,$A$890:$F$915,6,FALSE))</f>
        <v>G7</v>
      </c>
      <c r="S6" s="324"/>
      <c r="T6" s="324"/>
      <c r="U6" s="324"/>
      <c r="V6" s="324"/>
      <c r="W6" s="324"/>
      <c r="X6" s="324"/>
      <c r="Y6" s="324"/>
      <c r="Z6" s="324"/>
      <c r="AA6" s="324"/>
      <c r="AB6" s="324"/>
      <c r="AC6" s="324"/>
      <c r="AD6" s="324"/>
      <c r="AE6" s="324"/>
      <c r="AF6" s="324"/>
      <c r="AG6" s="324"/>
      <c r="AH6" s="324"/>
      <c r="AI6" s="324"/>
      <c r="AJ6" s="324"/>
      <c r="AK6" s="324"/>
      <c r="AL6" s="324"/>
      <c r="AM6" s="331"/>
      <c r="AN6" s="331"/>
      <c r="AO6" s="331"/>
      <c r="AP6" s="331"/>
      <c r="AQ6" s="331"/>
      <c r="AR6" s="331"/>
    </row>
    <row r="7" ht="12.75" customHeight="1">
      <c r="A7" s="61"/>
      <c r="B7" s="354"/>
      <c r="C7" s="355" t="s">
        <v>469</v>
      </c>
      <c r="D7" s="356" t="str">
        <f t="shared" si="4"/>
        <v>G16</v>
      </c>
      <c r="E7" s="355">
        <v>15.0</v>
      </c>
      <c r="F7" s="357"/>
      <c r="G7" s="358">
        <f t="shared" ref="G7:I7" si="5">IF(OR($E7=0,$C7=0),"",O7*$E7/100)</f>
        <v>5.865</v>
      </c>
      <c r="H7" s="358">
        <f t="shared" si="5"/>
        <v>4.545</v>
      </c>
      <c r="I7" s="359">
        <f t="shared" si="5"/>
        <v>0.27</v>
      </c>
      <c r="J7" s="352"/>
      <c r="K7" s="353" t="str">
        <f t="shared" ref="K7:L7" si="6">IF(D7="","",D7)</f>
        <v>G16</v>
      </c>
      <c r="L7" s="353">
        <f t="shared" si="6"/>
        <v>15</v>
      </c>
      <c r="M7" s="352"/>
      <c r="N7" s="324">
        <f t="shared" si="7"/>
        <v>440</v>
      </c>
      <c r="O7" s="324">
        <f t="shared" si="8"/>
        <v>39.1</v>
      </c>
      <c r="P7" s="324">
        <f t="shared" si="9"/>
        <v>30.3</v>
      </c>
      <c r="Q7" s="324">
        <f t="shared" si="10"/>
        <v>1.8</v>
      </c>
      <c r="R7" s="324" t="str">
        <f t="shared" si="11"/>
        <v>G16</v>
      </c>
      <c r="S7" s="324"/>
      <c r="T7" s="324"/>
      <c r="U7" s="324"/>
      <c r="V7" s="324"/>
      <c r="W7" s="324"/>
      <c r="X7" s="324"/>
      <c r="Y7" s="324"/>
      <c r="Z7" s="324"/>
      <c r="AA7" s="324"/>
      <c r="AB7" s="324"/>
      <c r="AC7" s="324"/>
      <c r="AD7" s="324"/>
      <c r="AE7" s="324"/>
      <c r="AF7" s="324"/>
      <c r="AG7" s="324"/>
      <c r="AH7" s="324"/>
      <c r="AI7" s="324"/>
      <c r="AJ7" s="324"/>
      <c r="AK7" s="324"/>
      <c r="AL7" s="324"/>
      <c r="AM7" s="331"/>
      <c r="AN7" s="331"/>
      <c r="AO7" s="331"/>
      <c r="AP7" s="331"/>
      <c r="AQ7" s="331"/>
      <c r="AR7" s="331"/>
    </row>
    <row r="8" ht="12.75" customHeight="1">
      <c r="A8" s="61"/>
      <c r="B8" s="354"/>
      <c r="C8" s="360"/>
      <c r="D8" s="356" t="str">
        <f t="shared" si="4"/>
        <v/>
      </c>
      <c r="E8" s="360"/>
      <c r="F8" s="357" t="str">
        <f t="shared" ref="F8:I8" si="12">IF(OR($E8=0,$C8=0),"",N8*$E8/100)</f>
        <v/>
      </c>
      <c r="G8" s="358" t="str">
        <f t="shared" si="12"/>
        <v/>
      </c>
      <c r="H8" s="358" t="str">
        <f t="shared" si="12"/>
        <v/>
      </c>
      <c r="I8" s="359" t="str">
        <f t="shared" si="12"/>
        <v/>
      </c>
      <c r="J8" s="352"/>
      <c r="K8" s="353" t="str">
        <f t="shared" ref="K8:L8" si="13">IF(D8="","",D8)</f>
        <v/>
      </c>
      <c r="L8" s="353" t="str">
        <f t="shared" si="13"/>
        <v/>
      </c>
      <c r="M8" s="352"/>
      <c r="N8" s="324" t="str">
        <f t="shared" si="7"/>
        <v/>
      </c>
      <c r="O8" s="324" t="str">
        <f t="shared" si="8"/>
        <v/>
      </c>
      <c r="P8" s="324" t="str">
        <f t="shared" si="9"/>
        <v/>
      </c>
      <c r="Q8" s="324" t="str">
        <f t="shared" si="10"/>
        <v/>
      </c>
      <c r="R8" s="324" t="str">
        <f t="shared" si="11"/>
        <v/>
      </c>
      <c r="S8" s="324"/>
      <c r="T8" s="324"/>
      <c r="U8" s="324"/>
      <c r="V8" s="324"/>
      <c r="W8" s="324"/>
      <c r="X8" s="324"/>
      <c r="Y8" s="324"/>
      <c r="Z8" s="324"/>
      <c r="AA8" s="324"/>
      <c r="AB8" s="324"/>
      <c r="AC8" s="324"/>
      <c r="AD8" s="324"/>
      <c r="AE8" s="324"/>
      <c r="AF8" s="324"/>
      <c r="AG8" s="324"/>
      <c r="AH8" s="324"/>
      <c r="AI8" s="324"/>
      <c r="AJ8" s="324"/>
      <c r="AK8" s="324"/>
      <c r="AL8" s="324"/>
      <c r="AM8" s="331"/>
      <c r="AN8" s="331"/>
      <c r="AO8" s="331"/>
      <c r="AP8" s="331"/>
      <c r="AQ8" s="331"/>
      <c r="AR8" s="331"/>
    </row>
    <row r="9" ht="12.75" customHeight="1">
      <c r="A9" s="61"/>
      <c r="B9" s="354"/>
      <c r="C9" s="360"/>
      <c r="D9" s="356" t="str">
        <f t="shared" si="4"/>
        <v/>
      </c>
      <c r="E9" s="360"/>
      <c r="F9" s="357" t="str">
        <f t="shared" ref="F9:I9" si="14">IF(OR($E9=0,$C9=0),"",N9*$E9/100)</f>
        <v/>
      </c>
      <c r="G9" s="358" t="str">
        <f t="shared" si="14"/>
        <v/>
      </c>
      <c r="H9" s="358" t="str">
        <f t="shared" si="14"/>
        <v/>
      </c>
      <c r="I9" s="359" t="str">
        <f t="shared" si="14"/>
        <v/>
      </c>
      <c r="J9" s="352"/>
      <c r="K9" s="353" t="str">
        <f t="shared" ref="K9:L9" si="15">IF(D9="","",D9)</f>
        <v/>
      </c>
      <c r="L9" s="353" t="str">
        <f t="shared" si="15"/>
        <v/>
      </c>
      <c r="M9" s="352"/>
      <c r="N9" s="324" t="str">
        <f t="shared" si="7"/>
        <v/>
      </c>
      <c r="O9" s="324" t="str">
        <f t="shared" si="8"/>
        <v/>
      </c>
      <c r="P9" s="324" t="str">
        <f t="shared" si="9"/>
        <v/>
      </c>
      <c r="Q9" s="324" t="str">
        <f t="shared" si="10"/>
        <v/>
      </c>
      <c r="R9" s="324" t="str">
        <f t="shared" si="11"/>
        <v/>
      </c>
      <c r="S9" s="324"/>
      <c r="T9" s="324"/>
      <c r="U9" s="324"/>
      <c r="V9" s="324"/>
      <c r="W9" s="324"/>
      <c r="X9" s="324"/>
      <c r="Y9" s="324"/>
      <c r="Z9" s="324"/>
      <c r="AA9" s="324"/>
      <c r="AB9" s="324"/>
      <c r="AC9" s="324"/>
      <c r="AD9" s="324"/>
      <c r="AE9" s="324"/>
      <c r="AF9" s="324"/>
      <c r="AG9" s="324"/>
      <c r="AH9" s="324"/>
      <c r="AI9" s="324"/>
      <c r="AJ9" s="324"/>
      <c r="AK9" s="324"/>
      <c r="AL9" s="324"/>
      <c r="AM9" s="331"/>
      <c r="AN9" s="331"/>
      <c r="AO9" s="331"/>
      <c r="AP9" s="331"/>
      <c r="AQ9" s="331"/>
      <c r="AR9" s="331"/>
    </row>
    <row r="10" ht="12.75" customHeight="1">
      <c r="A10" s="61"/>
      <c r="B10" s="354"/>
      <c r="C10" s="355" t="s">
        <v>468</v>
      </c>
      <c r="D10" s="361" t="s">
        <v>470</v>
      </c>
      <c r="E10" s="355">
        <v>100.0</v>
      </c>
      <c r="F10" s="357"/>
      <c r="G10" s="358"/>
      <c r="H10" s="358"/>
      <c r="I10" s="359"/>
      <c r="J10" s="352"/>
      <c r="K10" s="353" t="str">
        <f t="shared" ref="K10:L10" si="16">IF(D10="","",D10)</f>
        <v>G7</v>
      </c>
      <c r="L10" s="353">
        <f t="shared" si="16"/>
        <v>100</v>
      </c>
      <c r="M10" s="352"/>
      <c r="N10" s="324">
        <f t="shared" si="7"/>
        <v>133</v>
      </c>
      <c r="O10" s="324">
        <f t="shared" si="8"/>
        <v>6.3</v>
      </c>
      <c r="P10" s="324">
        <f t="shared" si="9"/>
        <v>7.7</v>
      </c>
      <c r="Q10" s="324">
        <f t="shared" si="10"/>
        <v>10.9</v>
      </c>
      <c r="R10" s="324" t="str">
        <f t="shared" si="11"/>
        <v>G7</v>
      </c>
      <c r="S10" s="324"/>
      <c r="T10" s="324"/>
      <c r="U10" s="324"/>
      <c r="V10" s="324"/>
      <c r="W10" s="324"/>
      <c r="X10" s="324"/>
      <c r="Y10" s="324"/>
      <c r="Z10" s="324"/>
      <c r="AA10" s="324"/>
      <c r="AB10" s="324"/>
      <c r="AC10" s="324"/>
      <c r="AD10" s="324"/>
      <c r="AE10" s="324"/>
      <c r="AF10" s="324"/>
      <c r="AG10" s="324"/>
      <c r="AH10" s="324"/>
      <c r="AI10" s="324"/>
      <c r="AJ10" s="324"/>
      <c r="AK10" s="324"/>
      <c r="AL10" s="324"/>
      <c r="AM10" s="331"/>
      <c r="AN10" s="331"/>
      <c r="AO10" s="331"/>
      <c r="AP10" s="331"/>
      <c r="AQ10" s="331"/>
      <c r="AR10" s="331"/>
    </row>
    <row r="11" ht="12.75" customHeight="1">
      <c r="A11" s="61"/>
      <c r="B11" s="354"/>
      <c r="C11" s="360"/>
      <c r="D11" s="356"/>
      <c r="E11" s="360"/>
      <c r="F11" s="357"/>
      <c r="G11" s="358"/>
      <c r="H11" s="358"/>
      <c r="I11" s="359"/>
      <c r="J11" s="352"/>
      <c r="K11" s="353" t="str">
        <f t="shared" ref="K11:L11" si="17">IF(D11="","",D11)</f>
        <v/>
      </c>
      <c r="L11" s="353" t="str">
        <f t="shared" si="17"/>
        <v/>
      </c>
      <c r="M11" s="352"/>
      <c r="N11" s="324" t="str">
        <f t="shared" si="7"/>
        <v/>
      </c>
      <c r="O11" s="324" t="str">
        <f t="shared" si="8"/>
        <v/>
      </c>
      <c r="P11" s="324" t="str">
        <f t="shared" si="9"/>
        <v/>
      </c>
      <c r="Q11" s="324" t="str">
        <f t="shared" si="10"/>
        <v/>
      </c>
      <c r="R11" s="324" t="str">
        <f t="shared" si="11"/>
        <v/>
      </c>
      <c r="S11" s="324"/>
      <c r="T11" s="324"/>
      <c r="U11" s="324"/>
      <c r="V11" s="324"/>
      <c r="W11" s="324"/>
      <c r="X11" s="324"/>
      <c r="Y11" s="324"/>
      <c r="Z11" s="324"/>
      <c r="AA11" s="324"/>
      <c r="AB11" s="324"/>
      <c r="AC11" s="324"/>
      <c r="AD11" s="324"/>
      <c r="AE11" s="324"/>
      <c r="AF11" s="324"/>
      <c r="AG11" s="324"/>
      <c r="AH11" s="324"/>
      <c r="AI11" s="324"/>
      <c r="AJ11" s="324"/>
      <c r="AK11" s="324"/>
      <c r="AL11" s="324"/>
      <c r="AM11" s="331"/>
      <c r="AN11" s="331"/>
      <c r="AO11" s="331"/>
      <c r="AP11" s="331"/>
      <c r="AQ11" s="331"/>
      <c r="AR11" s="331"/>
    </row>
    <row r="12" ht="12.75" customHeight="1">
      <c r="A12" s="61"/>
      <c r="B12" s="339"/>
      <c r="C12" s="362"/>
      <c r="D12" s="363" t="str">
        <f>R12</f>
        <v/>
      </c>
      <c r="E12" s="362"/>
      <c r="F12" s="364" t="str">
        <f t="shared" ref="F12:I12" si="18">IF(OR($E12=0,$C12=0),"",N12*$E12/100)</f>
        <v/>
      </c>
      <c r="G12" s="365" t="str">
        <f t="shared" si="18"/>
        <v/>
      </c>
      <c r="H12" s="365" t="str">
        <f t="shared" si="18"/>
        <v/>
      </c>
      <c r="I12" s="366" t="str">
        <f t="shared" si="18"/>
        <v/>
      </c>
      <c r="J12" s="352"/>
      <c r="K12" s="353" t="str">
        <f t="shared" ref="K12:L12" si="19">IF(D12="","",D12)</f>
        <v/>
      </c>
      <c r="L12" s="353" t="str">
        <f t="shared" si="19"/>
        <v/>
      </c>
      <c r="M12" s="352"/>
      <c r="N12" s="324" t="str">
        <f t="shared" si="7"/>
        <v/>
      </c>
      <c r="O12" s="324" t="str">
        <f t="shared" si="8"/>
        <v/>
      </c>
      <c r="P12" s="324" t="str">
        <f t="shared" si="9"/>
        <v/>
      </c>
      <c r="Q12" s="324" t="str">
        <f t="shared" si="10"/>
        <v/>
      </c>
      <c r="R12" s="324" t="str">
        <f t="shared" si="11"/>
        <v/>
      </c>
      <c r="S12" s="324"/>
      <c r="T12" s="324"/>
      <c r="U12" s="324"/>
      <c r="V12" s="324"/>
      <c r="W12" s="324"/>
      <c r="X12" s="324"/>
      <c r="Y12" s="324"/>
      <c r="Z12" s="324"/>
      <c r="AA12" s="324"/>
      <c r="AB12" s="324"/>
      <c r="AC12" s="324"/>
      <c r="AD12" s="324"/>
      <c r="AE12" s="324"/>
      <c r="AF12" s="324"/>
      <c r="AG12" s="324"/>
      <c r="AH12" s="324"/>
      <c r="AI12" s="324"/>
      <c r="AJ12" s="324"/>
      <c r="AK12" s="324"/>
      <c r="AL12" s="324"/>
      <c r="AM12" s="331"/>
      <c r="AN12" s="331"/>
      <c r="AO12" s="331"/>
      <c r="AP12" s="331"/>
      <c r="AQ12" s="331"/>
      <c r="AR12" s="331"/>
    </row>
    <row r="13" ht="12.75" customHeight="1">
      <c r="A13" s="61"/>
      <c r="B13" s="367" t="s">
        <v>471</v>
      </c>
      <c r="C13" s="368" t="s">
        <v>472</v>
      </c>
      <c r="D13" s="369" t="s">
        <v>473</v>
      </c>
      <c r="E13" s="370" t="s">
        <v>474</v>
      </c>
      <c r="F13" s="371" t="s">
        <v>475</v>
      </c>
      <c r="G13" s="371" t="s">
        <v>476</v>
      </c>
      <c r="H13" s="372" t="s">
        <v>477</v>
      </c>
      <c r="I13" s="37"/>
      <c r="J13" s="331"/>
      <c r="K13" s="353"/>
      <c r="L13" s="353"/>
      <c r="M13" s="352"/>
      <c r="N13" s="373" t="s">
        <v>473</v>
      </c>
      <c r="O13" s="324" t="s">
        <v>474</v>
      </c>
      <c r="P13" s="352" t="s">
        <v>475</v>
      </c>
      <c r="Q13" s="324"/>
      <c r="R13" s="324"/>
      <c r="S13" s="324"/>
      <c r="T13" s="324"/>
      <c r="U13" s="324"/>
      <c r="V13" s="324"/>
      <c r="W13" s="324"/>
      <c r="X13" s="324"/>
      <c r="Y13" s="324"/>
      <c r="Z13" s="324"/>
      <c r="AA13" s="324"/>
      <c r="AB13" s="324"/>
      <c r="AC13" s="324"/>
      <c r="AD13" s="324"/>
      <c r="AE13" s="324"/>
      <c r="AF13" s="324"/>
      <c r="AG13" s="324"/>
      <c r="AH13" s="324"/>
      <c r="AI13" s="324"/>
      <c r="AJ13" s="324"/>
      <c r="AK13" s="324"/>
      <c r="AL13" s="324"/>
      <c r="AM13" s="331"/>
      <c r="AN13" s="331"/>
      <c r="AO13" s="331"/>
      <c r="AP13" s="331"/>
      <c r="AQ13" s="331"/>
      <c r="AR13" s="331"/>
    </row>
    <row r="14" ht="13.5" customHeight="1">
      <c r="A14" s="61"/>
      <c r="B14" s="354"/>
      <c r="C14" s="360" t="s">
        <v>478</v>
      </c>
      <c r="D14" s="357">
        <f t="shared" ref="D14:F14" si="20">N14</f>
        <v>370.7</v>
      </c>
      <c r="E14" s="374">
        <f t="shared" si="20"/>
        <v>370.7</v>
      </c>
      <c r="F14" s="375">
        <f t="shared" si="20"/>
        <v>1</v>
      </c>
      <c r="G14" s="376"/>
      <c r="H14" s="377" t="str">
        <f t="shared" ref="H14:H16" si="22">IF(OR(F14="",G14="",),"",$G14*$F14)</f>
        <v/>
      </c>
      <c r="I14" s="378"/>
      <c r="J14" s="331"/>
      <c r="K14" s="353"/>
      <c r="L14" s="353"/>
      <c r="M14" s="352"/>
      <c r="N14" s="324">
        <f t="shared" ref="N14:N16" si="23">IF(C14="","",VLOOKUP($C14,$O$225:$R$992,2,FALSE))</f>
        <v>370.7</v>
      </c>
      <c r="O14" s="324">
        <f t="shared" ref="O14:O16" si="24">IF(C14="","",VLOOKUP($C14,$O$225:$R$992,3,FALSE))</f>
        <v>370.7</v>
      </c>
      <c r="P14" s="379">
        <f t="shared" ref="P14:P16" si="25">IF(C14="","",VLOOKUP($C14,$O$225:$R$992,4,FALSE))</f>
        <v>1</v>
      </c>
      <c r="Q14" s="324"/>
      <c r="R14" s="324"/>
      <c r="S14" s="324"/>
      <c r="T14" s="324"/>
      <c r="U14" s="324"/>
      <c r="V14" s="324"/>
      <c r="W14" s="324"/>
      <c r="X14" s="324"/>
      <c r="Y14" s="324"/>
      <c r="Z14" s="324"/>
      <c r="AA14" s="324"/>
      <c r="AB14" s="324"/>
      <c r="AC14" s="324"/>
      <c r="AD14" s="324"/>
      <c r="AE14" s="324"/>
      <c r="AF14" s="324"/>
      <c r="AG14" s="324"/>
      <c r="AH14" s="324"/>
      <c r="AI14" s="324"/>
      <c r="AJ14" s="324"/>
      <c r="AK14" s="324"/>
      <c r="AL14" s="324"/>
      <c r="AM14" s="331"/>
      <c r="AN14" s="331"/>
      <c r="AO14" s="331"/>
      <c r="AP14" s="331"/>
      <c r="AQ14" s="331"/>
      <c r="AR14" s="331"/>
    </row>
    <row r="15" ht="13.5" customHeight="1">
      <c r="A15" s="61"/>
      <c r="B15" s="354"/>
      <c r="C15" s="360"/>
      <c r="D15" s="357" t="str">
        <f t="shared" ref="D15:F15" si="21">N15</f>
        <v/>
      </c>
      <c r="E15" s="374" t="str">
        <f t="shared" si="21"/>
        <v/>
      </c>
      <c r="F15" s="375" t="str">
        <f t="shared" si="21"/>
        <v/>
      </c>
      <c r="G15" s="376"/>
      <c r="H15" s="377" t="str">
        <f t="shared" si="22"/>
        <v/>
      </c>
      <c r="I15" s="378"/>
      <c r="J15" s="331"/>
      <c r="K15" s="353"/>
      <c r="L15" s="353"/>
      <c r="M15" s="352"/>
      <c r="N15" s="324" t="str">
        <f t="shared" si="23"/>
        <v/>
      </c>
      <c r="O15" s="324" t="str">
        <f t="shared" si="24"/>
        <v/>
      </c>
      <c r="P15" s="379" t="str">
        <f t="shared" si="25"/>
        <v/>
      </c>
      <c r="Q15" s="324"/>
      <c r="R15" s="324"/>
      <c r="S15" s="324"/>
      <c r="T15" s="324"/>
      <c r="U15" s="324"/>
      <c r="V15" s="324"/>
      <c r="W15" s="324"/>
      <c r="X15" s="324"/>
      <c r="Y15" s="324"/>
      <c r="Z15" s="324"/>
      <c r="AA15" s="324"/>
      <c r="AB15" s="324"/>
      <c r="AC15" s="324"/>
      <c r="AD15" s="324"/>
      <c r="AE15" s="324"/>
      <c r="AF15" s="324"/>
      <c r="AG15" s="324"/>
      <c r="AH15" s="324"/>
      <c r="AI15" s="324"/>
      <c r="AJ15" s="324"/>
      <c r="AK15" s="324"/>
      <c r="AL15" s="324"/>
      <c r="AM15" s="331"/>
      <c r="AN15" s="331"/>
      <c r="AO15" s="331"/>
      <c r="AP15" s="331"/>
      <c r="AQ15" s="331"/>
      <c r="AR15" s="331"/>
    </row>
    <row r="16" ht="13.5" customHeight="1">
      <c r="A16" s="61"/>
      <c r="B16" s="339"/>
      <c r="C16" s="362"/>
      <c r="D16" s="364" t="str">
        <f t="shared" ref="D16:F16" si="26">N16</f>
        <v/>
      </c>
      <c r="E16" s="380" t="str">
        <f t="shared" si="26"/>
        <v/>
      </c>
      <c r="F16" s="381" t="str">
        <f t="shared" si="26"/>
        <v/>
      </c>
      <c r="G16" s="382"/>
      <c r="H16" s="383" t="str">
        <f t="shared" si="22"/>
        <v/>
      </c>
      <c r="I16" s="384"/>
      <c r="J16" s="331"/>
      <c r="K16" s="353"/>
      <c r="L16" s="353"/>
      <c r="M16" s="352"/>
      <c r="N16" s="324" t="str">
        <f t="shared" si="23"/>
        <v/>
      </c>
      <c r="O16" s="324" t="str">
        <f t="shared" si="24"/>
        <v/>
      </c>
      <c r="P16" s="379" t="str">
        <f t="shared" si="25"/>
        <v/>
      </c>
      <c r="Q16" s="324"/>
      <c r="R16" s="324"/>
      <c r="S16" s="324"/>
      <c r="T16" s="324"/>
      <c r="U16" s="324"/>
      <c r="V16" s="324"/>
      <c r="W16" s="324"/>
      <c r="X16" s="324"/>
      <c r="Y16" s="324"/>
      <c r="Z16" s="324"/>
      <c r="AA16" s="324"/>
      <c r="AB16" s="324"/>
      <c r="AC16" s="324"/>
      <c r="AD16" s="324"/>
      <c r="AE16" s="324"/>
      <c r="AF16" s="324"/>
      <c r="AG16" s="324"/>
      <c r="AH16" s="324"/>
      <c r="AI16" s="324"/>
      <c r="AJ16" s="324"/>
      <c r="AK16" s="324"/>
      <c r="AL16" s="324"/>
      <c r="AM16" s="331"/>
      <c r="AN16" s="331"/>
      <c r="AO16" s="331"/>
      <c r="AP16" s="331"/>
      <c r="AQ16" s="331"/>
      <c r="AR16" s="331"/>
    </row>
    <row r="17" ht="13.5" customHeight="1">
      <c r="A17" s="61"/>
      <c r="B17" s="367" t="s">
        <v>479</v>
      </c>
      <c r="C17" s="368" t="s">
        <v>480</v>
      </c>
      <c r="D17" s="385" t="s">
        <v>481</v>
      </c>
      <c r="E17" s="386" t="s">
        <v>482</v>
      </c>
      <c r="F17" s="387"/>
      <c r="G17" s="388" t="s">
        <v>483</v>
      </c>
      <c r="H17" s="372" t="s">
        <v>484</v>
      </c>
      <c r="I17" s="37"/>
      <c r="J17" s="331"/>
      <c r="K17" s="353"/>
      <c r="L17" s="353"/>
      <c r="M17" s="352"/>
      <c r="N17" s="324"/>
      <c r="O17" s="324"/>
      <c r="P17" s="379"/>
      <c r="Q17" s="324"/>
      <c r="R17" s="324"/>
      <c r="S17" s="324"/>
      <c r="T17" s="324"/>
      <c r="U17" s="324"/>
      <c r="V17" s="324"/>
      <c r="W17" s="324"/>
      <c r="X17" s="324"/>
      <c r="Y17" s="324"/>
      <c r="Z17" s="324"/>
      <c r="AA17" s="324"/>
      <c r="AB17" s="324"/>
      <c r="AC17" s="324"/>
      <c r="AD17" s="324"/>
      <c r="AE17" s="324"/>
      <c r="AF17" s="324"/>
      <c r="AG17" s="324"/>
      <c r="AH17" s="324"/>
      <c r="AI17" s="324"/>
      <c r="AJ17" s="324"/>
      <c r="AK17" s="324"/>
      <c r="AL17" s="324"/>
      <c r="AM17" s="331"/>
      <c r="AN17" s="331"/>
      <c r="AO17" s="331"/>
      <c r="AP17" s="331"/>
      <c r="AQ17" s="331"/>
      <c r="AR17" s="331"/>
    </row>
    <row r="18" ht="13.5" customHeight="1">
      <c r="A18" s="61"/>
      <c r="B18" s="354"/>
      <c r="C18" s="355" t="s">
        <v>485</v>
      </c>
      <c r="D18" s="374">
        <f t="shared" ref="D18:D20" si="27">IF(C18="","",VLOOKUP(C18,$AC$229:$AE$510,2,FALSE))</f>
        <v>125</v>
      </c>
      <c r="E18" s="389">
        <f t="shared" ref="E18:E20" si="28">IF(C18="","",VLOOKUP(C18,$AC$229:$AE$510,3,FALSE))</f>
        <v>126</v>
      </c>
      <c r="F18" s="287"/>
      <c r="G18" s="360"/>
      <c r="H18" s="377">
        <f t="shared" ref="H18:H20" si="29">IF(C18="","",IF(G18=0,E18,G18*E18))</f>
        <v>126</v>
      </c>
      <c r="I18" s="378"/>
      <c r="J18" s="331"/>
      <c r="K18" s="353"/>
      <c r="L18" s="353"/>
      <c r="M18" s="352"/>
      <c r="N18" s="324"/>
      <c r="O18" s="324"/>
      <c r="P18" s="379"/>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31"/>
      <c r="AN18" s="331"/>
      <c r="AO18" s="331"/>
      <c r="AP18" s="331"/>
      <c r="AQ18" s="331"/>
      <c r="AR18" s="331"/>
    </row>
    <row r="19" ht="13.5" customHeight="1">
      <c r="A19" s="61"/>
      <c r="B19" s="354"/>
      <c r="C19" s="355" t="s">
        <v>486</v>
      </c>
      <c r="D19" s="374">
        <f t="shared" si="27"/>
        <v>15</v>
      </c>
      <c r="E19" s="389">
        <f t="shared" si="28"/>
        <v>16</v>
      </c>
      <c r="F19" s="287"/>
      <c r="G19" s="360"/>
      <c r="H19" s="377">
        <f t="shared" si="29"/>
        <v>16</v>
      </c>
      <c r="I19" s="378"/>
      <c r="J19" s="331"/>
      <c r="K19" s="353"/>
      <c r="L19" s="353"/>
      <c r="M19" s="352"/>
      <c r="N19" s="324"/>
      <c r="O19" s="324"/>
      <c r="P19" s="379"/>
      <c r="Q19" s="324"/>
      <c r="R19" s="324"/>
      <c r="S19" s="324"/>
      <c r="T19" s="324"/>
      <c r="U19" s="324"/>
      <c r="V19" s="324"/>
      <c r="W19" s="324"/>
      <c r="X19" s="324"/>
      <c r="Y19" s="324"/>
      <c r="Z19" s="324"/>
      <c r="AA19" s="324"/>
      <c r="AB19" s="324"/>
      <c r="AC19" s="324"/>
      <c r="AD19" s="324"/>
      <c r="AE19" s="324"/>
      <c r="AF19" s="324"/>
      <c r="AG19" s="324"/>
      <c r="AH19" s="324"/>
      <c r="AI19" s="324"/>
      <c r="AJ19" s="324"/>
      <c r="AK19" s="324"/>
      <c r="AL19" s="324"/>
      <c r="AM19" s="331"/>
      <c r="AN19" s="331"/>
      <c r="AO19" s="331"/>
      <c r="AP19" s="331"/>
      <c r="AQ19" s="331"/>
      <c r="AR19" s="331"/>
    </row>
    <row r="20" ht="13.5" customHeight="1">
      <c r="A20" s="90"/>
      <c r="B20" s="390"/>
      <c r="C20" s="391"/>
      <c r="D20" s="392" t="str">
        <f t="shared" si="27"/>
        <v/>
      </c>
      <c r="E20" s="393" t="str">
        <f t="shared" si="28"/>
        <v/>
      </c>
      <c r="F20" s="394"/>
      <c r="G20" s="391"/>
      <c r="H20" s="395" t="str">
        <f t="shared" si="29"/>
        <v/>
      </c>
      <c r="I20" s="396"/>
      <c r="J20" s="331"/>
      <c r="K20" s="353"/>
      <c r="L20" s="353"/>
      <c r="M20" s="352"/>
      <c r="N20" s="324"/>
      <c r="O20" s="324"/>
      <c r="P20" s="379"/>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31"/>
      <c r="AN20" s="331"/>
      <c r="AO20" s="331"/>
      <c r="AP20" s="331"/>
      <c r="AQ20" s="331"/>
      <c r="AR20" s="331"/>
    </row>
    <row r="21" ht="6.0" customHeight="1">
      <c r="A21" s="397"/>
      <c r="B21" s="398"/>
      <c r="C21" s="399"/>
      <c r="D21" s="399"/>
      <c r="E21" s="400"/>
      <c r="F21" s="400"/>
      <c r="G21" s="399"/>
      <c r="H21" s="401"/>
      <c r="I21" s="402"/>
      <c r="J21" s="331"/>
      <c r="K21" s="353"/>
      <c r="L21" s="353"/>
      <c r="M21" s="352"/>
      <c r="N21" s="324"/>
      <c r="O21" s="324"/>
      <c r="P21" s="379"/>
      <c r="Q21" s="324"/>
      <c r="R21" s="324"/>
      <c r="S21" s="324"/>
      <c r="T21" s="324"/>
      <c r="U21" s="324"/>
      <c r="V21" s="324"/>
      <c r="W21" s="324"/>
      <c r="X21" s="324"/>
      <c r="Y21" s="324"/>
      <c r="Z21" s="324"/>
      <c r="AA21" s="324"/>
      <c r="AB21" s="324"/>
      <c r="AC21" s="324"/>
      <c r="AD21" s="324"/>
      <c r="AE21" s="324"/>
      <c r="AF21" s="324"/>
      <c r="AG21" s="324"/>
      <c r="AH21" s="324"/>
      <c r="AI21" s="324"/>
      <c r="AJ21" s="324"/>
      <c r="AK21" s="324"/>
      <c r="AL21" s="324"/>
      <c r="AM21" s="331"/>
      <c r="AN21" s="331"/>
      <c r="AO21" s="331"/>
      <c r="AP21" s="331"/>
      <c r="AQ21" s="331"/>
      <c r="AR21" s="331"/>
    </row>
    <row r="22" ht="12.75" customHeight="1">
      <c r="A22" s="403" t="s">
        <v>487</v>
      </c>
      <c r="B22" s="404" t="s">
        <v>467</v>
      </c>
      <c r="C22" s="405" t="s">
        <v>488</v>
      </c>
      <c r="D22" s="406" t="str">
        <f t="shared" ref="D22:D25" si="32">R22</f>
        <v>J4</v>
      </c>
      <c r="E22" s="405">
        <v>55.0</v>
      </c>
      <c r="F22" s="407">
        <f t="shared" ref="F22:I22" si="30">IF(OR($E22=0,$C22=0),"",N22*$E22/100)</f>
        <v>85.8</v>
      </c>
      <c r="G22" s="408">
        <f t="shared" si="30"/>
        <v>6.985</v>
      </c>
      <c r="H22" s="408">
        <f t="shared" si="30"/>
        <v>6.105</v>
      </c>
      <c r="I22" s="409">
        <f t="shared" si="30"/>
        <v>0</v>
      </c>
      <c r="J22" s="352"/>
      <c r="K22" s="353" t="str">
        <f t="shared" ref="K22:L22" si="31">IF(D22="","",D22)</f>
        <v>J4</v>
      </c>
      <c r="L22" s="353">
        <f t="shared" si="31"/>
        <v>55</v>
      </c>
      <c r="M22" s="352"/>
      <c r="N22" s="324">
        <f t="shared" ref="N22:N25" si="35">IF($C22="","",VLOOKUP($C22,$A$932:$F$946,2,FALSE))</f>
        <v>156</v>
      </c>
      <c r="O22" s="324">
        <f t="shared" ref="O22:O25" si="36">IF($C22="","",VLOOKUP($C22,$A$932:$F$946,3,FALSE))</f>
        <v>12.7</v>
      </c>
      <c r="P22" s="324">
        <f t="shared" ref="P22:P25" si="37">IF($C22="","",VLOOKUP($C22,$A$932:$F$946,4,FALSE))</f>
        <v>11.1</v>
      </c>
      <c r="Q22" s="324" t="str">
        <f t="shared" ref="Q22:Q25" si="38">IF($C22="","",VLOOKUP($C22,$A$932:$F$946,5,FALSE))</f>
        <v/>
      </c>
      <c r="R22" s="324" t="str">
        <f t="shared" ref="R22:R25" si="39">IF($C22="","",VLOOKUP($C22,$A$932:$F$946,6,FALSE))</f>
        <v>J4</v>
      </c>
      <c r="S22" s="324"/>
      <c r="T22" s="324"/>
      <c r="U22" s="324"/>
      <c r="V22" s="324"/>
      <c r="W22" s="324"/>
      <c r="X22" s="324"/>
      <c r="Y22" s="324"/>
      <c r="Z22" s="324"/>
      <c r="AA22" s="324"/>
      <c r="AB22" s="324"/>
      <c r="AC22" s="324"/>
      <c r="AD22" s="324"/>
      <c r="AE22" s="324"/>
      <c r="AF22" s="324"/>
      <c r="AG22" s="324"/>
      <c r="AH22" s="324"/>
      <c r="AI22" s="324"/>
      <c r="AJ22" s="324"/>
      <c r="AK22" s="324"/>
      <c r="AL22" s="324"/>
      <c r="AM22" s="331"/>
      <c r="AN22" s="331"/>
      <c r="AO22" s="331"/>
      <c r="AP22" s="331"/>
      <c r="AQ22" s="331"/>
      <c r="AR22" s="331"/>
    </row>
    <row r="23" ht="12.75" customHeight="1">
      <c r="A23" s="195"/>
      <c r="B23" s="354"/>
      <c r="C23" s="410" t="s">
        <v>489</v>
      </c>
      <c r="D23" s="411" t="str">
        <f t="shared" si="32"/>
        <v>J3</v>
      </c>
      <c r="E23" s="410">
        <v>55.0</v>
      </c>
      <c r="F23" s="412">
        <f t="shared" ref="F23:I23" si="33">IF(OR($E23=0,$C23=0),"",N23*$E23/100)</f>
        <v>79.75</v>
      </c>
      <c r="G23" s="413">
        <f t="shared" si="33"/>
        <v>7.04</v>
      </c>
      <c r="H23" s="413">
        <f t="shared" si="33"/>
        <v>5.445</v>
      </c>
      <c r="I23" s="414">
        <f t="shared" si="33"/>
        <v>0</v>
      </c>
      <c r="J23" s="352"/>
      <c r="K23" s="353" t="str">
        <f t="shared" ref="K23:L23" si="34">IF(D23="","",D23)</f>
        <v>J3</v>
      </c>
      <c r="L23" s="353">
        <f t="shared" si="34"/>
        <v>55</v>
      </c>
      <c r="M23" s="352"/>
      <c r="N23" s="324">
        <f t="shared" si="35"/>
        <v>145</v>
      </c>
      <c r="O23" s="324">
        <f t="shared" si="36"/>
        <v>12.8</v>
      </c>
      <c r="P23" s="324">
        <f t="shared" si="37"/>
        <v>9.9</v>
      </c>
      <c r="Q23" s="324" t="str">
        <f t="shared" si="38"/>
        <v/>
      </c>
      <c r="R23" s="324" t="str">
        <f t="shared" si="39"/>
        <v>J3</v>
      </c>
      <c r="S23" s="324"/>
      <c r="T23" s="324"/>
      <c r="U23" s="324"/>
      <c r="V23" s="324"/>
      <c r="W23" s="324"/>
      <c r="X23" s="324"/>
      <c r="Y23" s="324"/>
      <c r="Z23" s="324"/>
      <c r="AA23" s="324"/>
      <c r="AB23" s="324"/>
      <c r="AC23" s="324"/>
      <c r="AD23" s="324"/>
      <c r="AE23" s="324"/>
      <c r="AF23" s="324"/>
      <c r="AG23" s="324"/>
      <c r="AH23" s="324"/>
      <c r="AI23" s="324"/>
      <c r="AJ23" s="324"/>
      <c r="AK23" s="324"/>
      <c r="AL23" s="324"/>
      <c r="AM23" s="331"/>
      <c r="AN23" s="331"/>
      <c r="AO23" s="331"/>
      <c r="AP23" s="331"/>
      <c r="AQ23" s="331"/>
      <c r="AR23" s="331"/>
    </row>
    <row r="24" ht="12.75" customHeight="1">
      <c r="A24" s="195"/>
      <c r="B24" s="354"/>
      <c r="C24" s="415"/>
      <c r="D24" s="411" t="str">
        <f t="shared" si="32"/>
        <v/>
      </c>
      <c r="E24" s="415"/>
      <c r="F24" s="412" t="str">
        <f t="shared" ref="F24:I24" si="40">IF(OR($E24=0,$C24=0),"",N24*$E24/100)</f>
        <v/>
      </c>
      <c r="G24" s="413" t="str">
        <f t="shared" si="40"/>
        <v/>
      </c>
      <c r="H24" s="413" t="str">
        <f t="shared" si="40"/>
        <v/>
      </c>
      <c r="I24" s="414" t="str">
        <f t="shared" si="40"/>
        <v/>
      </c>
      <c r="J24" s="352"/>
      <c r="K24" s="353" t="str">
        <f t="shared" ref="K24:L24" si="41">IF(D24="","",D24)</f>
        <v/>
      </c>
      <c r="L24" s="353" t="str">
        <f t="shared" si="41"/>
        <v/>
      </c>
      <c r="M24" s="352"/>
      <c r="N24" s="324" t="str">
        <f t="shared" si="35"/>
        <v/>
      </c>
      <c r="O24" s="324" t="str">
        <f t="shared" si="36"/>
        <v/>
      </c>
      <c r="P24" s="324" t="str">
        <f t="shared" si="37"/>
        <v/>
      </c>
      <c r="Q24" s="324" t="str">
        <f t="shared" si="38"/>
        <v/>
      </c>
      <c r="R24" s="324" t="str">
        <f t="shared" si="39"/>
        <v/>
      </c>
      <c r="S24" s="324"/>
      <c r="T24" s="324"/>
      <c r="U24" s="324"/>
      <c r="V24" s="324"/>
      <c r="W24" s="324"/>
      <c r="X24" s="324"/>
      <c r="Y24" s="324"/>
      <c r="Z24" s="324"/>
      <c r="AA24" s="324"/>
      <c r="AB24" s="324"/>
      <c r="AC24" s="324"/>
      <c r="AD24" s="324"/>
      <c r="AE24" s="324"/>
      <c r="AF24" s="324"/>
      <c r="AG24" s="324"/>
      <c r="AH24" s="324"/>
      <c r="AI24" s="324"/>
      <c r="AJ24" s="324"/>
      <c r="AK24" s="324"/>
      <c r="AL24" s="324"/>
      <c r="AM24" s="331"/>
      <c r="AN24" s="331"/>
      <c r="AO24" s="331"/>
      <c r="AP24" s="331"/>
      <c r="AQ24" s="331"/>
      <c r="AR24" s="331"/>
    </row>
    <row r="25" ht="13.5" customHeight="1">
      <c r="A25" s="195"/>
      <c r="B25" s="339"/>
      <c r="C25" s="416"/>
      <c r="D25" s="417" t="str">
        <f t="shared" si="32"/>
        <v/>
      </c>
      <c r="E25" s="416"/>
      <c r="F25" s="418" t="str">
        <f t="shared" ref="F25:I25" si="42">IF(OR($E25=0,$C25=0),"",N25*$E25/100)</f>
        <v/>
      </c>
      <c r="G25" s="419" t="str">
        <f t="shared" si="42"/>
        <v/>
      </c>
      <c r="H25" s="419" t="str">
        <f t="shared" si="42"/>
        <v/>
      </c>
      <c r="I25" s="420" t="str">
        <f t="shared" si="42"/>
        <v/>
      </c>
      <c r="J25" s="352"/>
      <c r="K25" s="353" t="str">
        <f t="shared" ref="K25:L25" si="43">IF(D25="","",D25)</f>
        <v/>
      </c>
      <c r="L25" s="353" t="str">
        <f t="shared" si="43"/>
        <v/>
      </c>
      <c r="M25" s="352"/>
      <c r="N25" s="324" t="str">
        <f t="shared" si="35"/>
        <v/>
      </c>
      <c r="O25" s="324" t="str">
        <f t="shared" si="36"/>
        <v/>
      </c>
      <c r="P25" s="324" t="str">
        <f t="shared" si="37"/>
        <v/>
      </c>
      <c r="Q25" s="324" t="str">
        <f t="shared" si="38"/>
        <v/>
      </c>
      <c r="R25" s="324" t="str">
        <f t="shared" si="39"/>
        <v/>
      </c>
      <c r="S25" s="324"/>
      <c r="T25" s="324"/>
      <c r="U25" s="324"/>
      <c r="V25" s="324"/>
      <c r="W25" s="324"/>
      <c r="X25" s="324"/>
      <c r="Y25" s="324"/>
      <c r="Z25" s="324"/>
      <c r="AA25" s="324"/>
      <c r="AB25" s="324"/>
      <c r="AC25" s="324"/>
      <c r="AD25" s="324"/>
      <c r="AE25" s="324"/>
      <c r="AF25" s="324"/>
      <c r="AG25" s="324"/>
      <c r="AH25" s="324"/>
      <c r="AI25" s="324"/>
      <c r="AJ25" s="324"/>
      <c r="AK25" s="324"/>
      <c r="AL25" s="324"/>
      <c r="AM25" s="331"/>
      <c r="AN25" s="331"/>
      <c r="AO25" s="331"/>
      <c r="AP25" s="331"/>
      <c r="AQ25" s="331"/>
      <c r="AR25" s="331"/>
    </row>
    <row r="26" ht="12.75" customHeight="1">
      <c r="A26" s="195"/>
      <c r="B26" s="421" t="s">
        <v>471</v>
      </c>
      <c r="C26" s="422" t="s">
        <v>472</v>
      </c>
      <c r="D26" s="423" t="s">
        <v>473</v>
      </c>
      <c r="E26" s="424" t="s">
        <v>474</v>
      </c>
      <c r="F26" s="425" t="s">
        <v>475</v>
      </c>
      <c r="G26" s="425" t="s">
        <v>490</v>
      </c>
      <c r="H26" s="426" t="s">
        <v>477</v>
      </c>
      <c r="I26" s="37"/>
      <c r="J26" s="331"/>
      <c r="K26" s="353"/>
      <c r="L26" s="353"/>
      <c r="M26" s="352"/>
      <c r="N26" s="373" t="s">
        <v>473</v>
      </c>
      <c r="O26" s="324" t="s">
        <v>474</v>
      </c>
      <c r="P26" s="352" t="s">
        <v>475</v>
      </c>
      <c r="Q26" s="324"/>
      <c r="R26" s="324"/>
      <c r="S26" s="324"/>
      <c r="T26" s="324"/>
      <c r="U26" s="324"/>
      <c r="V26" s="324"/>
      <c r="W26" s="324"/>
      <c r="X26" s="324"/>
      <c r="Y26" s="324"/>
      <c r="Z26" s="324"/>
      <c r="AA26" s="324"/>
      <c r="AB26" s="324"/>
      <c r="AC26" s="324"/>
      <c r="AD26" s="324"/>
      <c r="AE26" s="324"/>
      <c r="AF26" s="324"/>
      <c r="AG26" s="324"/>
      <c r="AH26" s="324"/>
      <c r="AI26" s="324"/>
      <c r="AJ26" s="324"/>
      <c r="AK26" s="324"/>
      <c r="AL26" s="324"/>
      <c r="AM26" s="331"/>
      <c r="AN26" s="331"/>
      <c r="AO26" s="331"/>
      <c r="AP26" s="331"/>
      <c r="AQ26" s="331"/>
      <c r="AR26" s="331"/>
    </row>
    <row r="27" ht="13.5" customHeight="1">
      <c r="A27" s="195"/>
      <c r="B27" s="354"/>
      <c r="C27" s="415"/>
      <c r="D27" s="412" t="str">
        <f t="shared" ref="D27:F27" si="44">N27</f>
        <v/>
      </c>
      <c r="E27" s="427" t="str">
        <f t="shared" si="44"/>
        <v/>
      </c>
      <c r="F27" s="428" t="str">
        <f t="shared" si="44"/>
        <v/>
      </c>
      <c r="G27" s="429"/>
      <c r="H27" s="430" t="str">
        <f t="shared" ref="H27:H29" si="46">IF(OR(F27="",G27="",),"",$G27*$F27)</f>
        <v/>
      </c>
      <c r="I27" s="378"/>
      <c r="J27" s="331"/>
      <c r="K27" s="353"/>
      <c r="L27" s="353"/>
      <c r="M27" s="352"/>
      <c r="N27" s="324" t="str">
        <f t="shared" ref="N27:N29" si="47">IF(C27="","",VLOOKUP($C27,$O$225:$R$992,2,FALSE))</f>
        <v/>
      </c>
      <c r="O27" s="324" t="str">
        <f t="shared" ref="O27:O29" si="48">IF(C27="","",VLOOKUP($C27,$O$225:$R$992,3,FALSE))</f>
        <v/>
      </c>
      <c r="P27" s="379" t="str">
        <f t="shared" ref="P27:P29" si="49">IF(C27="","",VLOOKUP($C27,$O$225:$R$992,4,FALSE))</f>
        <v/>
      </c>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31"/>
      <c r="AN27" s="331"/>
      <c r="AO27" s="331"/>
      <c r="AP27" s="331"/>
      <c r="AQ27" s="331"/>
      <c r="AR27" s="331"/>
    </row>
    <row r="28" ht="13.5" customHeight="1">
      <c r="A28" s="195"/>
      <c r="B28" s="354"/>
      <c r="C28" s="415"/>
      <c r="D28" s="412" t="str">
        <f t="shared" ref="D28:F28" si="45">N28</f>
        <v/>
      </c>
      <c r="E28" s="427" t="str">
        <f t="shared" si="45"/>
        <v/>
      </c>
      <c r="F28" s="428" t="str">
        <f t="shared" si="45"/>
        <v/>
      </c>
      <c r="G28" s="429"/>
      <c r="H28" s="430" t="str">
        <f t="shared" si="46"/>
        <v/>
      </c>
      <c r="I28" s="378"/>
      <c r="J28" s="331"/>
      <c r="K28" s="353"/>
      <c r="L28" s="353"/>
      <c r="M28" s="352"/>
      <c r="N28" s="324" t="str">
        <f t="shared" si="47"/>
        <v/>
      </c>
      <c r="O28" s="324" t="str">
        <f t="shared" si="48"/>
        <v/>
      </c>
      <c r="P28" s="379" t="str">
        <f t="shared" si="49"/>
        <v/>
      </c>
      <c r="Q28" s="324"/>
      <c r="R28" s="324"/>
      <c r="S28" s="324"/>
      <c r="T28" s="324"/>
      <c r="U28" s="324"/>
      <c r="V28" s="324"/>
      <c r="W28" s="324"/>
      <c r="X28" s="324"/>
      <c r="Y28" s="324"/>
      <c r="Z28" s="324"/>
      <c r="AA28" s="324"/>
      <c r="AB28" s="324"/>
      <c r="AC28" s="324"/>
      <c r="AD28" s="324"/>
      <c r="AE28" s="324"/>
      <c r="AF28" s="324"/>
      <c r="AG28" s="324"/>
      <c r="AH28" s="324"/>
      <c r="AI28" s="324"/>
      <c r="AJ28" s="324"/>
      <c r="AK28" s="324"/>
      <c r="AL28" s="324"/>
      <c r="AM28" s="331"/>
      <c r="AN28" s="331"/>
      <c r="AO28" s="331"/>
      <c r="AP28" s="331"/>
      <c r="AQ28" s="331"/>
      <c r="AR28" s="331"/>
    </row>
    <row r="29" ht="13.5" customHeight="1">
      <c r="A29" s="195"/>
      <c r="B29" s="339"/>
      <c r="C29" s="416"/>
      <c r="D29" s="418" t="str">
        <f t="shared" ref="D29:F29" si="50">N29</f>
        <v/>
      </c>
      <c r="E29" s="431" t="str">
        <f t="shared" si="50"/>
        <v/>
      </c>
      <c r="F29" s="432" t="str">
        <f t="shared" si="50"/>
        <v/>
      </c>
      <c r="G29" s="433"/>
      <c r="H29" s="434" t="str">
        <f t="shared" si="46"/>
        <v/>
      </c>
      <c r="I29" s="384"/>
      <c r="J29" s="331"/>
      <c r="K29" s="353"/>
      <c r="L29" s="353"/>
      <c r="M29" s="352"/>
      <c r="N29" s="324" t="str">
        <f t="shared" si="47"/>
        <v/>
      </c>
      <c r="O29" s="324" t="str">
        <f t="shared" si="48"/>
        <v/>
      </c>
      <c r="P29" s="379" t="str">
        <f t="shared" si="49"/>
        <v/>
      </c>
      <c r="Q29" s="324"/>
      <c r="R29" s="324"/>
      <c r="S29" s="324"/>
      <c r="T29" s="324"/>
      <c r="U29" s="324"/>
      <c r="V29" s="324"/>
      <c r="W29" s="324"/>
      <c r="X29" s="324"/>
      <c r="Y29" s="324"/>
      <c r="Z29" s="324"/>
      <c r="AA29" s="324"/>
      <c r="AB29" s="324"/>
      <c r="AC29" s="324"/>
      <c r="AD29" s="324"/>
      <c r="AE29" s="324"/>
      <c r="AF29" s="324"/>
      <c r="AG29" s="324"/>
      <c r="AH29" s="324"/>
      <c r="AI29" s="324"/>
      <c r="AJ29" s="324"/>
      <c r="AK29" s="324"/>
      <c r="AL29" s="324"/>
      <c r="AM29" s="331"/>
      <c r="AN29" s="331"/>
      <c r="AO29" s="331"/>
      <c r="AP29" s="331"/>
      <c r="AQ29" s="331"/>
      <c r="AR29" s="331"/>
    </row>
    <row r="30" ht="13.5" customHeight="1">
      <c r="A30" s="195"/>
      <c r="B30" s="421" t="s">
        <v>479</v>
      </c>
      <c r="C30" s="422" t="s">
        <v>480</v>
      </c>
      <c r="D30" s="435" t="s">
        <v>481</v>
      </c>
      <c r="E30" s="436" t="s">
        <v>482</v>
      </c>
      <c r="F30" s="387"/>
      <c r="G30" s="437" t="s">
        <v>483</v>
      </c>
      <c r="H30" s="426" t="s">
        <v>484</v>
      </c>
      <c r="I30" s="37"/>
      <c r="J30" s="352"/>
      <c r="K30" s="353"/>
      <c r="L30" s="353"/>
      <c r="M30" s="352"/>
      <c r="N30" s="324"/>
      <c r="O30" s="324"/>
      <c r="P30" s="379"/>
      <c r="Q30" s="324"/>
      <c r="R30" s="324"/>
      <c r="S30" s="324"/>
      <c r="T30" s="324"/>
      <c r="U30" s="324"/>
      <c r="V30" s="324"/>
      <c r="W30" s="324"/>
      <c r="X30" s="324"/>
      <c r="Y30" s="324"/>
      <c r="Z30" s="324"/>
      <c r="AA30" s="324"/>
      <c r="AB30" s="324"/>
      <c r="AC30" s="324"/>
      <c r="AD30" s="324"/>
      <c r="AE30" s="324"/>
      <c r="AF30" s="324"/>
      <c r="AG30" s="324"/>
      <c r="AH30" s="324"/>
      <c r="AI30" s="324"/>
      <c r="AJ30" s="324"/>
      <c r="AK30" s="324"/>
      <c r="AL30" s="324"/>
      <c r="AM30" s="331"/>
      <c r="AN30" s="331"/>
      <c r="AO30" s="331"/>
      <c r="AP30" s="331"/>
      <c r="AQ30" s="331"/>
      <c r="AR30" s="331"/>
    </row>
    <row r="31" ht="13.5" customHeight="1">
      <c r="A31" s="195"/>
      <c r="B31" s="354"/>
      <c r="C31" s="410" t="s">
        <v>491</v>
      </c>
      <c r="D31" s="427">
        <f t="shared" ref="D31:D33" si="51">IF(C31="","",VLOOKUP(C31,$AC$229:$AE$510,2,FALSE))</f>
        <v>60</v>
      </c>
      <c r="E31" s="438">
        <f t="shared" ref="E31:E33" si="52">IF(C31="","",VLOOKUP(C31,$AC$229:$AE$510,3,FALSE))</f>
        <v>53</v>
      </c>
      <c r="F31" s="287"/>
      <c r="G31" s="415"/>
      <c r="H31" s="430">
        <f t="shared" ref="H31:H33" si="53">IF(C31="","",IF(G31=0,E31,G31*E31))</f>
        <v>53</v>
      </c>
      <c r="I31" s="378"/>
      <c r="J31" s="352"/>
      <c r="K31" s="353"/>
      <c r="L31" s="353"/>
      <c r="M31" s="352"/>
      <c r="N31" s="324"/>
      <c r="O31" s="324"/>
      <c r="P31" s="379"/>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31"/>
      <c r="AN31" s="331"/>
      <c r="AO31" s="331"/>
      <c r="AP31" s="331"/>
      <c r="AQ31" s="331"/>
      <c r="AR31" s="331"/>
    </row>
    <row r="32" ht="13.5" customHeight="1">
      <c r="A32" s="195"/>
      <c r="B32" s="354"/>
      <c r="C32" s="415"/>
      <c r="D32" s="427" t="str">
        <f t="shared" si="51"/>
        <v/>
      </c>
      <c r="E32" s="438" t="str">
        <f t="shared" si="52"/>
        <v/>
      </c>
      <c r="F32" s="287"/>
      <c r="G32" s="415"/>
      <c r="H32" s="430" t="str">
        <f t="shared" si="53"/>
        <v/>
      </c>
      <c r="I32" s="378"/>
      <c r="J32" s="352"/>
      <c r="K32" s="353"/>
      <c r="L32" s="353"/>
      <c r="M32" s="352"/>
      <c r="N32" s="324"/>
      <c r="O32" s="324"/>
      <c r="P32" s="379"/>
      <c r="Q32" s="324"/>
      <c r="R32" s="324"/>
      <c r="S32" s="324"/>
      <c r="T32" s="324"/>
      <c r="U32" s="324"/>
      <c r="V32" s="324"/>
      <c r="W32" s="324"/>
      <c r="X32" s="324"/>
      <c r="Y32" s="324"/>
      <c r="Z32" s="324"/>
      <c r="AA32" s="324"/>
      <c r="AB32" s="324"/>
      <c r="AC32" s="324"/>
      <c r="AD32" s="324"/>
      <c r="AE32" s="324"/>
      <c r="AF32" s="324"/>
      <c r="AG32" s="324"/>
      <c r="AH32" s="324"/>
      <c r="AI32" s="324"/>
      <c r="AJ32" s="324"/>
      <c r="AK32" s="324"/>
      <c r="AL32" s="324"/>
      <c r="AM32" s="331"/>
      <c r="AN32" s="331"/>
      <c r="AO32" s="331"/>
      <c r="AP32" s="331"/>
      <c r="AQ32" s="331"/>
      <c r="AR32" s="331"/>
    </row>
    <row r="33" ht="13.5" customHeight="1">
      <c r="A33" s="198"/>
      <c r="B33" s="339"/>
      <c r="C33" s="416"/>
      <c r="D33" s="431" t="str">
        <f t="shared" si="51"/>
        <v/>
      </c>
      <c r="E33" s="439" t="str">
        <f t="shared" si="52"/>
        <v/>
      </c>
      <c r="F33" s="440"/>
      <c r="G33" s="416"/>
      <c r="H33" s="434" t="str">
        <f t="shared" si="53"/>
        <v/>
      </c>
      <c r="I33" s="384"/>
      <c r="J33" s="352"/>
      <c r="K33" s="353"/>
      <c r="L33" s="353"/>
      <c r="M33" s="352"/>
      <c r="N33" s="324"/>
      <c r="O33" s="324"/>
      <c r="P33" s="379"/>
      <c r="Q33" s="324"/>
      <c r="R33" s="324"/>
      <c r="S33" s="324"/>
      <c r="T33" s="324"/>
      <c r="U33" s="324"/>
      <c r="V33" s="324"/>
      <c r="W33" s="324"/>
      <c r="X33" s="324"/>
      <c r="Y33" s="324"/>
      <c r="Z33" s="324"/>
      <c r="AA33" s="324"/>
      <c r="AB33" s="324"/>
      <c r="AC33" s="324"/>
      <c r="AD33" s="324"/>
      <c r="AE33" s="324"/>
      <c r="AF33" s="324"/>
      <c r="AG33" s="324"/>
      <c r="AH33" s="324"/>
      <c r="AI33" s="324"/>
      <c r="AJ33" s="324"/>
      <c r="AK33" s="324"/>
      <c r="AL33" s="324"/>
      <c r="AM33" s="331"/>
      <c r="AN33" s="331"/>
      <c r="AO33" s="331"/>
      <c r="AP33" s="331"/>
      <c r="AQ33" s="331"/>
      <c r="AR33" s="331"/>
    </row>
    <row r="34" ht="6.0" customHeight="1">
      <c r="A34" s="397"/>
      <c r="B34" s="441"/>
      <c r="C34" s="399"/>
      <c r="D34" s="442"/>
      <c r="E34" s="400"/>
      <c r="F34" s="400"/>
      <c r="G34" s="399"/>
      <c r="H34" s="401"/>
      <c r="I34" s="402"/>
      <c r="J34" s="352"/>
      <c r="K34" s="353"/>
      <c r="L34" s="353"/>
      <c r="M34" s="352"/>
      <c r="N34" s="324"/>
      <c r="O34" s="324"/>
      <c r="P34" s="379"/>
      <c r="Q34" s="324"/>
      <c r="R34" s="324"/>
      <c r="S34" s="324"/>
      <c r="T34" s="324"/>
      <c r="U34" s="324"/>
      <c r="V34" s="324"/>
      <c r="W34" s="324"/>
      <c r="X34" s="324"/>
      <c r="Y34" s="324"/>
      <c r="Z34" s="324"/>
      <c r="AA34" s="324"/>
      <c r="AB34" s="324"/>
      <c r="AC34" s="324"/>
      <c r="AD34" s="324"/>
      <c r="AE34" s="324"/>
      <c r="AF34" s="324"/>
      <c r="AG34" s="324"/>
      <c r="AH34" s="324"/>
      <c r="AI34" s="324"/>
      <c r="AJ34" s="324"/>
      <c r="AK34" s="324"/>
      <c r="AL34" s="324"/>
      <c r="AM34" s="331"/>
      <c r="AN34" s="331"/>
      <c r="AO34" s="331"/>
      <c r="AP34" s="331"/>
      <c r="AQ34" s="331"/>
      <c r="AR34" s="331"/>
    </row>
    <row r="35" ht="12.75" customHeight="1">
      <c r="A35" s="443" t="s">
        <v>492</v>
      </c>
      <c r="B35" s="444" t="s">
        <v>467</v>
      </c>
      <c r="C35" s="445"/>
      <c r="D35" s="446" t="str">
        <f t="shared" ref="D35:D40" si="56">R35</f>
        <v/>
      </c>
      <c r="E35" s="445"/>
      <c r="F35" s="447" t="str">
        <f t="shared" ref="F35:I35" si="54">IF(OR($E35=0,$C35=0),"",N35*$E35/100)</f>
        <v/>
      </c>
      <c r="G35" s="448" t="str">
        <f t="shared" si="54"/>
        <v/>
      </c>
      <c r="H35" s="448" t="str">
        <f t="shared" si="54"/>
        <v/>
      </c>
      <c r="I35" s="449" t="str">
        <f t="shared" si="54"/>
        <v/>
      </c>
      <c r="J35" s="352"/>
      <c r="K35" s="353" t="str">
        <f t="shared" ref="K35:L35" si="55">IF(D35="","",D35)</f>
        <v/>
      </c>
      <c r="L35" s="353" t="str">
        <f t="shared" si="55"/>
        <v/>
      </c>
      <c r="M35" s="352"/>
      <c r="N35" s="324" t="str">
        <f t="shared" ref="N35:N40" si="59">IF($C35="","",VLOOKUP($C35,$A$697:$F$889,2,FALSE))</f>
        <v/>
      </c>
      <c r="O35" s="324" t="str">
        <f t="shared" ref="O35:O40" si="60">IF($C35="","",VLOOKUP($C35,$A$697:$F$889,3,FALSE))</f>
        <v/>
      </c>
      <c r="P35" s="324" t="str">
        <f t="shared" ref="P35:P40" si="61">IF($C35="","",VLOOKUP($C35,$A$697:$F$889,4,FALSE))</f>
        <v/>
      </c>
      <c r="Q35" s="324" t="str">
        <f t="shared" ref="Q35:Q40" si="62">IF($C35="","",VLOOKUP($C35,$A$697:$F$889,5,FALSE))</f>
        <v/>
      </c>
      <c r="R35" s="324" t="str">
        <f t="shared" ref="R35:R40" si="63">IF($C35="","",VLOOKUP($C35,$A$697:$F$889,6,FALSE))</f>
        <v/>
      </c>
      <c r="S35" s="324"/>
      <c r="T35" s="324"/>
      <c r="U35" s="324"/>
      <c r="V35" s="324"/>
      <c r="W35" s="324"/>
      <c r="X35" s="324"/>
      <c r="Y35" s="324"/>
      <c r="Z35" s="324"/>
      <c r="AA35" s="324"/>
      <c r="AB35" s="324"/>
      <c r="AC35" s="324"/>
      <c r="AD35" s="324"/>
      <c r="AE35" s="324"/>
      <c r="AF35" s="324"/>
      <c r="AG35" s="324"/>
      <c r="AH35" s="324"/>
      <c r="AI35" s="324"/>
      <c r="AJ35" s="324"/>
      <c r="AK35" s="324"/>
      <c r="AL35" s="324"/>
      <c r="AM35" s="331"/>
      <c r="AN35" s="331"/>
      <c r="AO35" s="331"/>
      <c r="AP35" s="331"/>
      <c r="AQ35" s="331"/>
      <c r="AR35" s="331"/>
    </row>
    <row r="36" ht="12.75" customHeight="1">
      <c r="A36" s="61"/>
      <c r="B36" s="354"/>
      <c r="C36" s="355" t="s">
        <v>493</v>
      </c>
      <c r="D36" s="450" t="str">
        <f t="shared" si="56"/>
        <v>F26</v>
      </c>
      <c r="E36" s="355">
        <v>115.0</v>
      </c>
      <c r="F36" s="451">
        <f t="shared" ref="F36:I36" si="57">IF(OR($E36=0,$C36=0),"",N36*$E36/100)</f>
        <v>136.85</v>
      </c>
      <c r="G36" s="452">
        <f t="shared" si="57"/>
        <v>24.61</v>
      </c>
      <c r="H36" s="452">
        <f t="shared" si="57"/>
        <v>3.565</v>
      </c>
      <c r="I36" s="453">
        <f t="shared" si="57"/>
        <v>0</v>
      </c>
      <c r="J36" s="352"/>
      <c r="K36" s="353" t="str">
        <f t="shared" ref="K36:L36" si="58">IF(D36="","",D36)</f>
        <v>F26</v>
      </c>
      <c r="L36" s="353">
        <f t="shared" si="58"/>
        <v>115</v>
      </c>
      <c r="M36" s="352"/>
      <c r="N36" s="324">
        <f t="shared" si="59"/>
        <v>119</v>
      </c>
      <c r="O36" s="324">
        <f t="shared" si="60"/>
        <v>21.4</v>
      </c>
      <c r="P36" s="324">
        <f t="shared" si="61"/>
        <v>3.1</v>
      </c>
      <c r="Q36" s="324">
        <f t="shared" si="62"/>
        <v>0</v>
      </c>
      <c r="R36" s="324" t="str">
        <f t="shared" si="63"/>
        <v>F26</v>
      </c>
      <c r="S36" s="324"/>
      <c r="T36" s="324"/>
      <c r="U36" s="324"/>
      <c r="V36" s="324"/>
      <c r="W36" s="324"/>
      <c r="X36" s="324"/>
      <c r="Y36" s="324"/>
      <c r="Z36" s="324"/>
      <c r="AA36" s="324"/>
      <c r="AB36" s="324"/>
      <c r="AC36" s="324"/>
      <c r="AD36" s="324"/>
      <c r="AE36" s="324"/>
      <c r="AF36" s="324"/>
      <c r="AG36" s="324"/>
      <c r="AH36" s="324"/>
      <c r="AI36" s="324"/>
      <c r="AJ36" s="324"/>
      <c r="AK36" s="324"/>
      <c r="AL36" s="324"/>
      <c r="AM36" s="331"/>
      <c r="AN36" s="331"/>
      <c r="AO36" s="331"/>
      <c r="AP36" s="331"/>
      <c r="AQ36" s="331"/>
      <c r="AR36" s="331"/>
    </row>
    <row r="37" ht="12.75" customHeight="1">
      <c r="A37" s="61"/>
      <c r="B37" s="354"/>
      <c r="C37" s="355" t="s">
        <v>494</v>
      </c>
      <c r="D37" s="450" t="str">
        <f t="shared" si="56"/>
        <v>F51</v>
      </c>
      <c r="E37" s="355">
        <v>13.0</v>
      </c>
      <c r="F37" s="451">
        <f t="shared" ref="F37:I37" si="64">IF(OR($E37=0,$C37=0),"",N37*$E37/100)</f>
        <v>44.72</v>
      </c>
      <c r="G37" s="452">
        <f t="shared" si="64"/>
        <v>2.041</v>
      </c>
      <c r="H37" s="452">
        <f t="shared" si="64"/>
        <v>3.835</v>
      </c>
      <c r="I37" s="453">
        <f t="shared" si="64"/>
        <v>0.364</v>
      </c>
      <c r="J37" s="352"/>
      <c r="K37" s="353" t="str">
        <f t="shared" ref="K37:L37" si="65">IF(D37="","",D37)</f>
        <v>F51</v>
      </c>
      <c r="L37" s="353">
        <f t="shared" si="65"/>
        <v>13</v>
      </c>
      <c r="M37" s="352"/>
      <c r="N37" s="324">
        <f t="shared" si="59"/>
        <v>344</v>
      </c>
      <c r="O37" s="324">
        <f t="shared" si="60"/>
        <v>15.7</v>
      </c>
      <c r="P37" s="324">
        <f t="shared" si="61"/>
        <v>29.5</v>
      </c>
      <c r="Q37" s="324">
        <f t="shared" si="62"/>
        <v>2.8</v>
      </c>
      <c r="R37" s="324" t="str">
        <f t="shared" si="63"/>
        <v>F51</v>
      </c>
      <c r="S37" s="324"/>
      <c r="T37" s="324"/>
      <c r="U37" s="324"/>
      <c r="V37" s="324"/>
      <c r="W37" s="324"/>
      <c r="X37" s="324"/>
      <c r="Y37" s="324"/>
      <c r="Z37" s="324"/>
      <c r="AA37" s="324"/>
      <c r="AB37" s="324"/>
      <c r="AC37" s="324"/>
      <c r="AD37" s="324"/>
      <c r="AE37" s="324"/>
      <c r="AF37" s="324"/>
      <c r="AG37" s="324"/>
      <c r="AH37" s="324"/>
      <c r="AI37" s="324"/>
      <c r="AJ37" s="324"/>
      <c r="AK37" s="324"/>
      <c r="AL37" s="324"/>
      <c r="AM37" s="331"/>
      <c r="AN37" s="331"/>
      <c r="AO37" s="331"/>
      <c r="AP37" s="331"/>
      <c r="AQ37" s="331"/>
      <c r="AR37" s="331"/>
    </row>
    <row r="38" ht="12.75" customHeight="1">
      <c r="A38" s="61"/>
      <c r="B38" s="354"/>
      <c r="C38" s="355" t="s">
        <v>495</v>
      </c>
      <c r="D38" s="450" t="str">
        <f t="shared" si="56"/>
        <v>E27</v>
      </c>
      <c r="E38" s="355">
        <v>100.0</v>
      </c>
      <c r="F38" s="451">
        <f t="shared" ref="F38:I38" si="66">IF(OR($E38=0,$C38=0),"",N38*$E38/100)</f>
        <v>138</v>
      </c>
      <c r="G38" s="452">
        <f t="shared" si="66"/>
        <v>23.4</v>
      </c>
      <c r="H38" s="452">
        <f t="shared" si="66"/>
        <v>4.2</v>
      </c>
      <c r="I38" s="453">
        <f t="shared" si="66"/>
        <v>0</v>
      </c>
      <c r="J38" s="352"/>
      <c r="K38" s="353" t="str">
        <f t="shared" ref="K38:L38" si="67">IF(D38="","",D38)</f>
        <v>E27</v>
      </c>
      <c r="L38" s="353">
        <f t="shared" si="67"/>
        <v>100</v>
      </c>
      <c r="M38" s="352"/>
      <c r="N38" s="324">
        <f t="shared" si="59"/>
        <v>138</v>
      </c>
      <c r="O38" s="324">
        <f t="shared" si="60"/>
        <v>23.4</v>
      </c>
      <c r="P38" s="324">
        <f t="shared" si="61"/>
        <v>4.2</v>
      </c>
      <c r="Q38" s="324" t="str">
        <f t="shared" si="62"/>
        <v/>
      </c>
      <c r="R38" s="324" t="str">
        <f t="shared" si="63"/>
        <v>E27</v>
      </c>
      <c r="S38" s="324"/>
      <c r="T38" s="324"/>
      <c r="U38" s="324"/>
      <c r="V38" s="324"/>
      <c r="W38" s="324"/>
      <c r="X38" s="324"/>
      <c r="Y38" s="324"/>
      <c r="Z38" s="324"/>
      <c r="AA38" s="324"/>
      <c r="AB38" s="324"/>
      <c r="AC38" s="324"/>
      <c r="AD38" s="324"/>
      <c r="AE38" s="324"/>
      <c r="AF38" s="324"/>
      <c r="AG38" s="324"/>
      <c r="AH38" s="324"/>
      <c r="AI38" s="324"/>
      <c r="AJ38" s="324"/>
      <c r="AK38" s="324"/>
      <c r="AL38" s="324"/>
      <c r="AM38" s="331"/>
      <c r="AN38" s="331"/>
      <c r="AO38" s="331"/>
      <c r="AP38" s="331"/>
      <c r="AQ38" s="331"/>
      <c r="AR38" s="331"/>
    </row>
    <row r="39" ht="12.75" customHeight="1">
      <c r="A39" s="61"/>
      <c r="B39" s="354"/>
      <c r="C39" s="360"/>
      <c r="D39" s="450" t="str">
        <f t="shared" si="56"/>
        <v/>
      </c>
      <c r="E39" s="360"/>
      <c r="F39" s="451" t="str">
        <f t="shared" ref="F39:I39" si="68">IF(OR($E39=0,$C39=0),"",N39*$E39/100)</f>
        <v/>
      </c>
      <c r="G39" s="452" t="str">
        <f t="shared" si="68"/>
        <v/>
      </c>
      <c r="H39" s="452" t="str">
        <f t="shared" si="68"/>
        <v/>
      </c>
      <c r="I39" s="453" t="str">
        <f t="shared" si="68"/>
        <v/>
      </c>
      <c r="J39" s="352"/>
      <c r="K39" s="353" t="str">
        <f t="shared" ref="K39:L39" si="69">IF(D39="","",D39)</f>
        <v/>
      </c>
      <c r="L39" s="353" t="str">
        <f t="shared" si="69"/>
        <v/>
      </c>
      <c r="M39" s="352"/>
      <c r="N39" s="324" t="str">
        <f t="shared" si="59"/>
        <v/>
      </c>
      <c r="O39" s="324" t="str">
        <f t="shared" si="60"/>
        <v/>
      </c>
      <c r="P39" s="324" t="str">
        <f t="shared" si="61"/>
        <v/>
      </c>
      <c r="Q39" s="324" t="str">
        <f t="shared" si="62"/>
        <v/>
      </c>
      <c r="R39" s="324" t="str">
        <f t="shared" si="63"/>
        <v/>
      </c>
      <c r="S39" s="324"/>
      <c r="T39" s="324"/>
      <c r="U39" s="324"/>
      <c r="V39" s="324"/>
      <c r="W39" s="324"/>
      <c r="X39" s="324"/>
      <c r="Y39" s="324"/>
      <c r="Z39" s="324"/>
      <c r="AA39" s="324"/>
      <c r="AB39" s="324"/>
      <c r="AC39" s="324"/>
      <c r="AD39" s="324"/>
      <c r="AE39" s="324"/>
      <c r="AF39" s="324"/>
      <c r="AG39" s="324"/>
      <c r="AH39" s="324"/>
      <c r="AI39" s="324"/>
      <c r="AJ39" s="324"/>
      <c r="AK39" s="324"/>
      <c r="AL39" s="324"/>
      <c r="AM39" s="331"/>
      <c r="AN39" s="331"/>
      <c r="AO39" s="331"/>
      <c r="AP39" s="331"/>
      <c r="AQ39" s="331"/>
      <c r="AR39" s="331"/>
    </row>
    <row r="40" ht="13.5" customHeight="1">
      <c r="A40" s="61"/>
      <c r="B40" s="339"/>
      <c r="C40" s="416"/>
      <c r="D40" s="454" t="str">
        <f t="shared" si="56"/>
        <v/>
      </c>
      <c r="E40" s="362"/>
      <c r="F40" s="455" t="str">
        <f t="shared" ref="F40:I40" si="70">IF(OR($E40=0,$C40=0),"",N40*$E40/100)</f>
        <v/>
      </c>
      <c r="G40" s="456" t="str">
        <f t="shared" si="70"/>
        <v/>
      </c>
      <c r="H40" s="456" t="str">
        <f t="shared" si="70"/>
        <v/>
      </c>
      <c r="I40" s="457" t="str">
        <f t="shared" si="70"/>
        <v/>
      </c>
      <c r="J40" s="352"/>
      <c r="K40" s="353" t="str">
        <f t="shared" ref="K40:L40" si="71">IF(D40="","",D40)</f>
        <v/>
      </c>
      <c r="L40" s="353" t="str">
        <f t="shared" si="71"/>
        <v/>
      </c>
      <c r="M40" s="352"/>
      <c r="N40" s="324" t="str">
        <f t="shared" si="59"/>
        <v/>
      </c>
      <c r="O40" s="324" t="str">
        <f t="shared" si="60"/>
        <v/>
      </c>
      <c r="P40" s="324" t="str">
        <f t="shared" si="61"/>
        <v/>
      </c>
      <c r="Q40" s="324" t="str">
        <f t="shared" si="62"/>
        <v/>
      </c>
      <c r="R40" s="324" t="str">
        <f t="shared" si="63"/>
        <v/>
      </c>
      <c r="S40" s="324"/>
      <c r="T40" s="324"/>
      <c r="U40" s="324"/>
      <c r="V40" s="324"/>
      <c r="W40" s="324"/>
      <c r="X40" s="324"/>
      <c r="Y40" s="324"/>
      <c r="Z40" s="324"/>
      <c r="AA40" s="324"/>
      <c r="AB40" s="324"/>
      <c r="AC40" s="324"/>
      <c r="AD40" s="324"/>
      <c r="AE40" s="324"/>
      <c r="AF40" s="324"/>
      <c r="AG40" s="324"/>
      <c r="AH40" s="324"/>
      <c r="AI40" s="324"/>
      <c r="AJ40" s="324"/>
      <c r="AK40" s="324"/>
      <c r="AL40" s="324"/>
      <c r="AM40" s="331"/>
      <c r="AN40" s="331"/>
      <c r="AO40" s="331"/>
      <c r="AP40" s="331"/>
      <c r="AQ40" s="331"/>
      <c r="AR40" s="331"/>
    </row>
    <row r="41" ht="12.75" customHeight="1">
      <c r="A41" s="61"/>
      <c r="B41" s="458" t="s">
        <v>471</v>
      </c>
      <c r="C41" s="459" t="s">
        <v>472</v>
      </c>
      <c r="D41" s="460" t="s">
        <v>473</v>
      </c>
      <c r="E41" s="459" t="s">
        <v>474</v>
      </c>
      <c r="F41" s="461" t="s">
        <v>475</v>
      </c>
      <c r="G41" s="461" t="s">
        <v>490</v>
      </c>
      <c r="H41" s="462" t="s">
        <v>477</v>
      </c>
      <c r="I41" s="37"/>
      <c r="J41" s="331"/>
      <c r="K41" s="353"/>
      <c r="L41" s="353"/>
      <c r="M41" s="352"/>
      <c r="N41" s="373" t="s">
        <v>473</v>
      </c>
      <c r="O41" s="324" t="s">
        <v>474</v>
      </c>
      <c r="P41" s="352" t="s">
        <v>475</v>
      </c>
      <c r="Q41" s="324"/>
      <c r="R41" s="324"/>
      <c r="S41" s="324"/>
      <c r="T41" s="324"/>
      <c r="U41" s="324"/>
      <c r="V41" s="324"/>
      <c r="W41" s="324"/>
      <c r="X41" s="324"/>
      <c r="Y41" s="324"/>
      <c r="Z41" s="324"/>
      <c r="AA41" s="324"/>
      <c r="AB41" s="324"/>
      <c r="AC41" s="324"/>
      <c r="AD41" s="324"/>
      <c r="AE41" s="324"/>
      <c r="AF41" s="324"/>
      <c r="AG41" s="324"/>
      <c r="AH41" s="324"/>
      <c r="AI41" s="324"/>
      <c r="AJ41" s="324"/>
      <c r="AK41" s="324"/>
      <c r="AL41" s="324"/>
      <c r="AM41" s="331"/>
      <c r="AN41" s="331"/>
      <c r="AO41" s="331"/>
      <c r="AP41" s="331"/>
      <c r="AQ41" s="331"/>
      <c r="AR41" s="331"/>
    </row>
    <row r="42" ht="13.5" customHeight="1">
      <c r="A42" s="61"/>
      <c r="B42" s="354"/>
      <c r="C42" s="355" t="s">
        <v>496</v>
      </c>
      <c r="D42" s="451">
        <f t="shared" ref="D42:F42" si="72">N42</f>
        <v>13</v>
      </c>
      <c r="E42" s="463">
        <f t="shared" si="72"/>
        <v>13</v>
      </c>
      <c r="F42" s="464">
        <f t="shared" si="72"/>
        <v>1</v>
      </c>
      <c r="G42" s="376"/>
      <c r="H42" s="465" t="str">
        <f t="shared" ref="H42:H44" si="74">IF(OR(F42="",G42="",),"",$G42*$F42)</f>
        <v/>
      </c>
      <c r="I42" s="378"/>
      <c r="J42" s="331"/>
      <c r="K42" s="353"/>
      <c r="L42" s="353"/>
      <c r="M42" s="352"/>
      <c r="N42" s="324">
        <f t="shared" ref="N42:N44" si="75">IF(C42="","",VLOOKUP($C42,$O$225:$R$992,2,FALSE))</f>
        <v>13</v>
      </c>
      <c r="O42" s="324">
        <f t="shared" ref="O42:O44" si="76">IF(C42="","",VLOOKUP($C42,$O$225:$R$992,3,FALSE))</f>
        <v>13</v>
      </c>
      <c r="P42" s="379">
        <f t="shared" ref="P42:P44" si="77">IF(C42="","",VLOOKUP($C42,$O$225:$R$992,4,FALSE))</f>
        <v>1</v>
      </c>
      <c r="Q42" s="324"/>
      <c r="R42" s="324"/>
      <c r="S42" s="324"/>
      <c r="T42" s="324"/>
      <c r="U42" s="324"/>
      <c r="V42" s="324"/>
      <c r="W42" s="324"/>
      <c r="X42" s="324"/>
      <c r="Y42" s="324"/>
      <c r="Z42" s="324"/>
      <c r="AA42" s="324"/>
      <c r="AB42" s="324"/>
      <c r="AC42" s="324"/>
      <c r="AD42" s="324"/>
      <c r="AE42" s="324"/>
      <c r="AF42" s="324"/>
      <c r="AG42" s="324"/>
      <c r="AH42" s="324"/>
      <c r="AI42" s="324"/>
      <c r="AJ42" s="324"/>
      <c r="AK42" s="324"/>
      <c r="AL42" s="324"/>
      <c r="AM42" s="331"/>
      <c r="AN42" s="331"/>
      <c r="AO42" s="331"/>
      <c r="AP42" s="331"/>
      <c r="AQ42" s="331"/>
      <c r="AR42" s="331"/>
    </row>
    <row r="43" ht="13.5" customHeight="1">
      <c r="A43" s="61"/>
      <c r="B43" s="354"/>
      <c r="C43" s="355" t="s">
        <v>497</v>
      </c>
      <c r="D43" s="451">
        <f t="shared" ref="D43:F43" si="73">N43</f>
        <v>114.3</v>
      </c>
      <c r="E43" s="463">
        <f t="shared" si="73"/>
        <v>114.3</v>
      </c>
      <c r="F43" s="464">
        <f t="shared" si="73"/>
        <v>1</v>
      </c>
      <c r="G43" s="376"/>
      <c r="H43" s="465" t="str">
        <f t="shared" si="74"/>
        <v/>
      </c>
      <c r="I43" s="378"/>
      <c r="J43" s="331"/>
      <c r="K43" s="353"/>
      <c r="L43" s="353"/>
      <c r="M43" s="352"/>
      <c r="N43" s="324">
        <f t="shared" si="75"/>
        <v>114.3</v>
      </c>
      <c r="O43" s="324">
        <f t="shared" si="76"/>
        <v>114.3</v>
      </c>
      <c r="P43" s="379">
        <f t="shared" si="77"/>
        <v>1</v>
      </c>
      <c r="Q43" s="324"/>
      <c r="R43" s="324"/>
      <c r="S43" s="324"/>
      <c r="T43" s="324"/>
      <c r="U43" s="324"/>
      <c r="V43" s="324"/>
      <c r="W43" s="324"/>
      <c r="X43" s="324"/>
      <c r="Y43" s="324"/>
      <c r="Z43" s="324"/>
      <c r="AA43" s="324"/>
      <c r="AB43" s="324"/>
      <c r="AC43" s="324"/>
      <c r="AD43" s="324"/>
      <c r="AE43" s="324"/>
      <c r="AF43" s="324"/>
      <c r="AG43" s="324"/>
      <c r="AH43" s="324"/>
      <c r="AI43" s="324"/>
      <c r="AJ43" s="324"/>
      <c r="AK43" s="324"/>
      <c r="AL43" s="324"/>
      <c r="AM43" s="331"/>
      <c r="AN43" s="331"/>
      <c r="AO43" s="331"/>
      <c r="AP43" s="331"/>
      <c r="AQ43" s="331"/>
      <c r="AR43" s="331"/>
    </row>
    <row r="44" ht="13.5" customHeight="1">
      <c r="A44" s="61"/>
      <c r="B44" s="339"/>
      <c r="C44" s="362"/>
      <c r="D44" s="455" t="str">
        <f t="shared" ref="D44:F44" si="78">N44</f>
        <v/>
      </c>
      <c r="E44" s="466" t="str">
        <f t="shared" si="78"/>
        <v/>
      </c>
      <c r="F44" s="467" t="str">
        <f t="shared" si="78"/>
        <v/>
      </c>
      <c r="G44" s="382"/>
      <c r="H44" s="468" t="str">
        <f t="shared" si="74"/>
        <v/>
      </c>
      <c r="I44" s="384"/>
      <c r="J44" s="331"/>
      <c r="K44" s="353"/>
      <c r="L44" s="353"/>
      <c r="M44" s="352"/>
      <c r="N44" s="324" t="str">
        <f t="shared" si="75"/>
        <v/>
      </c>
      <c r="O44" s="324" t="str">
        <f t="shared" si="76"/>
        <v/>
      </c>
      <c r="P44" s="379" t="str">
        <f t="shared" si="77"/>
        <v/>
      </c>
      <c r="Q44" s="324"/>
      <c r="R44" s="324"/>
      <c r="S44" s="324"/>
      <c r="T44" s="324"/>
      <c r="U44" s="324"/>
      <c r="V44" s="324"/>
      <c r="W44" s="324"/>
      <c r="X44" s="324"/>
      <c r="Y44" s="324"/>
      <c r="Z44" s="324"/>
      <c r="AA44" s="324"/>
      <c r="AB44" s="324"/>
      <c r="AC44" s="324"/>
      <c r="AD44" s="324"/>
      <c r="AE44" s="324"/>
      <c r="AF44" s="324"/>
      <c r="AG44" s="324"/>
      <c r="AH44" s="324"/>
      <c r="AI44" s="324"/>
      <c r="AJ44" s="324"/>
      <c r="AK44" s="324"/>
      <c r="AL44" s="324"/>
      <c r="AM44" s="331"/>
      <c r="AN44" s="331"/>
      <c r="AO44" s="331"/>
      <c r="AP44" s="331"/>
      <c r="AQ44" s="331"/>
      <c r="AR44" s="331"/>
    </row>
    <row r="45" ht="13.5" customHeight="1">
      <c r="A45" s="61"/>
      <c r="B45" s="458" t="s">
        <v>479</v>
      </c>
      <c r="C45" s="459" t="s">
        <v>480</v>
      </c>
      <c r="D45" s="460" t="s">
        <v>481</v>
      </c>
      <c r="E45" s="469" t="s">
        <v>482</v>
      </c>
      <c r="F45" s="387"/>
      <c r="G45" s="470" t="s">
        <v>483</v>
      </c>
      <c r="H45" s="462" t="s">
        <v>484</v>
      </c>
      <c r="I45" s="37"/>
      <c r="J45" s="352"/>
      <c r="K45" s="353"/>
      <c r="L45" s="353"/>
      <c r="M45" s="352"/>
      <c r="N45" s="324"/>
      <c r="O45" s="324"/>
      <c r="P45" s="379"/>
      <c r="Q45" s="324"/>
      <c r="R45" s="324"/>
      <c r="S45" s="324"/>
      <c r="T45" s="324"/>
      <c r="U45" s="324"/>
      <c r="V45" s="324"/>
      <c r="W45" s="324"/>
      <c r="X45" s="324"/>
      <c r="Y45" s="324"/>
      <c r="Z45" s="324"/>
      <c r="AA45" s="324"/>
      <c r="AB45" s="324"/>
      <c r="AC45" s="324"/>
      <c r="AD45" s="324"/>
      <c r="AE45" s="324"/>
      <c r="AF45" s="324"/>
      <c r="AG45" s="324"/>
      <c r="AH45" s="324"/>
      <c r="AI45" s="324"/>
      <c r="AJ45" s="324"/>
      <c r="AK45" s="324"/>
      <c r="AL45" s="324"/>
      <c r="AM45" s="331"/>
      <c r="AN45" s="331"/>
      <c r="AO45" s="331"/>
      <c r="AP45" s="331"/>
      <c r="AQ45" s="331"/>
      <c r="AR45" s="331"/>
    </row>
    <row r="46" ht="13.5" customHeight="1">
      <c r="A46" s="61"/>
      <c r="B46" s="354"/>
      <c r="C46" s="355" t="s">
        <v>498</v>
      </c>
      <c r="D46" s="463">
        <f t="shared" ref="D46:D48" si="79">IF(C46="","",VLOOKUP(C46,$AC$229:$AE$510,2,FALSE))</f>
        <v>160</v>
      </c>
      <c r="E46" s="471">
        <f t="shared" ref="E46:E48" si="80">IF(C46="","",VLOOKUP(C46,$AC$229:$AE$510,3,FALSE))</f>
        <v>104</v>
      </c>
      <c r="F46" s="287"/>
      <c r="G46" s="360"/>
      <c r="H46" s="465">
        <f t="shared" ref="H46:H48" si="81">IF(C46="","",IF(G46=0,E46,G46*E46))</f>
        <v>104</v>
      </c>
      <c r="I46" s="378"/>
      <c r="J46" s="352"/>
      <c r="K46" s="353"/>
      <c r="L46" s="353"/>
      <c r="M46" s="352"/>
      <c r="N46" s="324"/>
      <c r="O46" s="324"/>
      <c r="P46" s="379"/>
      <c r="Q46" s="324"/>
      <c r="R46" s="324"/>
      <c r="S46" s="324"/>
      <c r="T46" s="324"/>
      <c r="U46" s="324"/>
      <c r="V46" s="324"/>
      <c r="W46" s="324"/>
      <c r="X46" s="324"/>
      <c r="Y46" s="324"/>
      <c r="Z46" s="324"/>
      <c r="AA46" s="324"/>
      <c r="AB46" s="324"/>
      <c r="AC46" s="324"/>
      <c r="AD46" s="324"/>
      <c r="AE46" s="324"/>
      <c r="AF46" s="324"/>
      <c r="AG46" s="324"/>
      <c r="AH46" s="324"/>
      <c r="AI46" s="324"/>
      <c r="AJ46" s="324"/>
      <c r="AK46" s="324"/>
      <c r="AL46" s="324"/>
      <c r="AM46" s="331"/>
      <c r="AN46" s="331"/>
      <c r="AO46" s="331"/>
      <c r="AP46" s="331"/>
      <c r="AQ46" s="331"/>
      <c r="AR46" s="331"/>
    </row>
    <row r="47" ht="13.5" customHeight="1">
      <c r="A47" s="61"/>
      <c r="B47" s="354"/>
      <c r="C47" s="360"/>
      <c r="D47" s="463" t="str">
        <f t="shared" si="79"/>
        <v/>
      </c>
      <c r="E47" s="471" t="str">
        <f t="shared" si="80"/>
        <v/>
      </c>
      <c r="F47" s="287"/>
      <c r="G47" s="360"/>
      <c r="H47" s="465" t="str">
        <f t="shared" si="81"/>
        <v/>
      </c>
      <c r="I47" s="378"/>
      <c r="J47" s="352"/>
      <c r="K47" s="353"/>
      <c r="L47" s="353"/>
      <c r="M47" s="352"/>
      <c r="N47" s="324"/>
      <c r="O47" s="324"/>
      <c r="P47" s="379"/>
      <c r="Q47" s="324"/>
      <c r="R47" s="324"/>
      <c r="S47" s="324"/>
      <c r="T47" s="324"/>
      <c r="U47" s="324"/>
      <c r="V47" s="324"/>
      <c r="W47" s="324"/>
      <c r="X47" s="324"/>
      <c r="Y47" s="324"/>
      <c r="Z47" s="324"/>
      <c r="AA47" s="324"/>
      <c r="AB47" s="324"/>
      <c r="AC47" s="324"/>
      <c r="AD47" s="324"/>
      <c r="AE47" s="324"/>
      <c r="AF47" s="324"/>
      <c r="AG47" s="324"/>
      <c r="AH47" s="324"/>
      <c r="AI47" s="324"/>
      <c r="AJ47" s="324"/>
      <c r="AK47" s="324"/>
      <c r="AL47" s="324"/>
      <c r="AM47" s="331"/>
      <c r="AN47" s="331"/>
      <c r="AO47" s="331"/>
      <c r="AP47" s="331"/>
      <c r="AQ47" s="331"/>
      <c r="AR47" s="331"/>
    </row>
    <row r="48" ht="13.5" customHeight="1">
      <c r="A48" s="62"/>
      <c r="B48" s="339"/>
      <c r="C48" s="362"/>
      <c r="D48" s="466" t="str">
        <f t="shared" si="79"/>
        <v/>
      </c>
      <c r="E48" s="472" t="str">
        <f t="shared" si="80"/>
        <v/>
      </c>
      <c r="F48" s="440"/>
      <c r="G48" s="362"/>
      <c r="H48" s="468" t="str">
        <f t="shared" si="81"/>
        <v/>
      </c>
      <c r="I48" s="384"/>
      <c r="J48" s="352"/>
      <c r="K48" s="353"/>
      <c r="L48" s="353"/>
      <c r="M48" s="352"/>
      <c r="N48" s="324"/>
      <c r="O48" s="324"/>
      <c r="P48" s="379"/>
      <c r="Q48" s="324"/>
      <c r="R48" s="324"/>
      <c r="S48" s="324"/>
      <c r="T48" s="324"/>
      <c r="U48" s="324"/>
      <c r="V48" s="324"/>
      <c r="W48" s="324"/>
      <c r="X48" s="324"/>
      <c r="Y48" s="324"/>
      <c r="Z48" s="324"/>
      <c r="AA48" s="324"/>
      <c r="AB48" s="324"/>
      <c r="AC48" s="324"/>
      <c r="AD48" s="324"/>
      <c r="AE48" s="324"/>
      <c r="AF48" s="324"/>
      <c r="AG48" s="324"/>
      <c r="AH48" s="324"/>
      <c r="AI48" s="324"/>
      <c r="AJ48" s="324"/>
      <c r="AK48" s="324"/>
      <c r="AL48" s="324"/>
      <c r="AM48" s="331"/>
      <c r="AN48" s="331"/>
      <c r="AO48" s="331"/>
      <c r="AP48" s="331"/>
      <c r="AQ48" s="331"/>
      <c r="AR48" s="331"/>
    </row>
    <row r="49" ht="6.0" customHeight="1">
      <c r="A49" s="397"/>
      <c r="B49" s="473"/>
      <c r="C49" s="399"/>
      <c r="D49" s="442"/>
      <c r="E49" s="400"/>
      <c r="F49" s="400"/>
      <c r="G49" s="399"/>
      <c r="H49" s="401"/>
      <c r="I49" s="402"/>
      <c r="J49" s="352"/>
      <c r="K49" s="353"/>
      <c r="L49" s="353"/>
      <c r="M49" s="352"/>
      <c r="N49" s="324"/>
      <c r="O49" s="324"/>
      <c r="P49" s="379"/>
      <c r="Q49" s="324"/>
      <c r="R49" s="324"/>
      <c r="S49" s="324"/>
      <c r="T49" s="324"/>
      <c r="U49" s="324"/>
      <c r="V49" s="324"/>
      <c r="W49" s="324"/>
      <c r="X49" s="324"/>
      <c r="Y49" s="324"/>
      <c r="Z49" s="324"/>
      <c r="AA49" s="324"/>
      <c r="AB49" s="324"/>
      <c r="AC49" s="324"/>
      <c r="AD49" s="324"/>
      <c r="AE49" s="324"/>
      <c r="AF49" s="324"/>
      <c r="AG49" s="324"/>
      <c r="AH49" s="324"/>
      <c r="AI49" s="324"/>
      <c r="AJ49" s="324"/>
      <c r="AK49" s="324"/>
      <c r="AL49" s="324"/>
      <c r="AM49" s="331"/>
      <c r="AN49" s="331"/>
      <c r="AO49" s="331"/>
      <c r="AP49" s="331"/>
      <c r="AQ49" s="331"/>
      <c r="AR49" s="331"/>
    </row>
    <row r="50" ht="12.75" customHeight="1">
      <c r="A50" s="474" t="s">
        <v>499</v>
      </c>
      <c r="B50" s="475" t="s">
        <v>467</v>
      </c>
      <c r="C50" s="405"/>
      <c r="D50" s="476" t="str">
        <f t="shared" ref="D50:D57" si="84">R50</f>
        <v/>
      </c>
      <c r="E50" s="477"/>
      <c r="F50" s="478" t="str">
        <f t="shared" ref="F50:I50" si="82">IF(OR($E50=0,$C50=0),"",N50*$E50/100)</f>
        <v/>
      </c>
      <c r="G50" s="479" t="str">
        <f t="shared" si="82"/>
        <v/>
      </c>
      <c r="H50" s="479" t="str">
        <f t="shared" si="82"/>
        <v/>
      </c>
      <c r="I50" s="480" t="str">
        <f t="shared" si="82"/>
        <v/>
      </c>
      <c r="J50" s="352"/>
      <c r="K50" s="353" t="str">
        <f t="shared" ref="K50:L50" si="83">IF(D50="","",D50)</f>
        <v/>
      </c>
      <c r="L50" s="353" t="str">
        <f t="shared" si="83"/>
        <v/>
      </c>
      <c r="M50" s="352"/>
      <c r="N50" s="324" t="str">
        <f t="shared" ref="N50:N57" si="87">IF($C50="","",VLOOKUP($C50,$A$991:$F$1075,2,FALSE))</f>
        <v/>
      </c>
      <c r="O50" s="324" t="str">
        <f t="shared" ref="O50:O57" si="88">IF($C50="","",VLOOKUP($C50,$A$991:$F$1075,3,FALSE))</f>
        <v/>
      </c>
      <c r="P50" s="324" t="str">
        <f t="shared" ref="P50:P57" si="89">IF($C50="","",VLOOKUP($C50,$A$991:$F$1075,4,FALSE))</f>
        <v/>
      </c>
      <c r="Q50" s="324" t="str">
        <f t="shared" ref="Q50:Q57" si="90">IF($C50="","",VLOOKUP($C50,$A$991:$F$1075,5,FALSE))</f>
        <v/>
      </c>
      <c r="R50" s="324" t="str">
        <f t="shared" ref="R50:R57" si="91">IF($C50="","",VLOOKUP($C50,$A$991:$F$1075,6,FALSE))</f>
        <v/>
      </c>
      <c r="S50" s="324"/>
      <c r="T50" s="324"/>
      <c r="U50" s="324"/>
      <c r="V50" s="324"/>
      <c r="W50" s="324"/>
      <c r="X50" s="324"/>
      <c r="Y50" s="324"/>
      <c r="Z50" s="324"/>
      <c r="AA50" s="324"/>
      <c r="AB50" s="324"/>
      <c r="AC50" s="324"/>
      <c r="AD50" s="324"/>
      <c r="AE50" s="324"/>
      <c r="AF50" s="324"/>
      <c r="AG50" s="324"/>
      <c r="AH50" s="324"/>
      <c r="AI50" s="324"/>
      <c r="AJ50" s="324"/>
      <c r="AK50" s="324"/>
      <c r="AL50" s="324"/>
      <c r="AM50" s="331"/>
      <c r="AN50" s="331"/>
      <c r="AO50" s="331"/>
      <c r="AP50" s="331"/>
      <c r="AQ50" s="331"/>
      <c r="AR50" s="331"/>
    </row>
    <row r="51" ht="12.75" customHeight="1">
      <c r="A51" s="61"/>
      <c r="B51" s="354"/>
      <c r="C51" s="415"/>
      <c r="D51" s="481" t="str">
        <f t="shared" si="84"/>
        <v/>
      </c>
      <c r="E51" s="415"/>
      <c r="F51" s="482" t="str">
        <f t="shared" ref="F51:I51" si="85">IF(OR($E51=0,$C51=0),"",N51*$E51/100)</f>
        <v/>
      </c>
      <c r="G51" s="483" t="str">
        <f t="shared" si="85"/>
        <v/>
      </c>
      <c r="H51" s="483" t="str">
        <f t="shared" si="85"/>
        <v/>
      </c>
      <c r="I51" s="484" t="str">
        <f t="shared" si="85"/>
        <v/>
      </c>
      <c r="J51" s="352"/>
      <c r="K51" s="353" t="str">
        <f t="shared" ref="K51:L51" si="86">IF(D51="","",D51)</f>
        <v/>
      </c>
      <c r="L51" s="353" t="str">
        <f t="shared" si="86"/>
        <v/>
      </c>
      <c r="M51" s="352"/>
      <c r="N51" s="324" t="str">
        <f t="shared" si="87"/>
        <v/>
      </c>
      <c r="O51" s="324" t="str">
        <f t="shared" si="88"/>
        <v/>
      </c>
      <c r="P51" s="324" t="str">
        <f t="shared" si="89"/>
        <v/>
      </c>
      <c r="Q51" s="324" t="str">
        <f t="shared" si="90"/>
        <v/>
      </c>
      <c r="R51" s="324" t="str">
        <f t="shared" si="91"/>
        <v/>
      </c>
      <c r="S51" s="324"/>
      <c r="T51" s="324"/>
      <c r="U51" s="324"/>
      <c r="V51" s="324"/>
      <c r="W51" s="324"/>
      <c r="X51" s="324"/>
      <c r="Y51" s="324"/>
      <c r="Z51" s="324"/>
      <c r="AA51" s="324"/>
      <c r="AB51" s="324"/>
      <c r="AC51" s="324"/>
      <c r="AD51" s="324"/>
      <c r="AE51" s="324"/>
      <c r="AF51" s="324"/>
      <c r="AG51" s="324"/>
      <c r="AH51" s="324"/>
      <c r="AI51" s="324"/>
      <c r="AJ51" s="324"/>
      <c r="AK51" s="324"/>
      <c r="AL51" s="324"/>
      <c r="AM51" s="331"/>
      <c r="AN51" s="331"/>
      <c r="AO51" s="331"/>
      <c r="AP51" s="331"/>
      <c r="AQ51" s="331"/>
      <c r="AR51" s="331"/>
    </row>
    <row r="52" ht="12.75" customHeight="1">
      <c r="A52" s="61"/>
      <c r="B52" s="354"/>
      <c r="C52" s="415"/>
      <c r="D52" s="481" t="str">
        <f t="shared" si="84"/>
        <v/>
      </c>
      <c r="E52" s="415"/>
      <c r="F52" s="482" t="str">
        <f t="shared" ref="F52:I52" si="92">IF(OR($E52=0,$C52=0),"",N52*$E52/100)</f>
        <v/>
      </c>
      <c r="G52" s="483" t="str">
        <f t="shared" si="92"/>
        <v/>
      </c>
      <c r="H52" s="483" t="str">
        <f t="shared" si="92"/>
        <v/>
      </c>
      <c r="I52" s="484" t="str">
        <f t="shared" si="92"/>
        <v/>
      </c>
      <c r="J52" s="352"/>
      <c r="K52" s="353" t="str">
        <f t="shared" ref="K52:L52" si="93">IF(D52="","",D52)</f>
        <v/>
      </c>
      <c r="L52" s="353" t="str">
        <f t="shared" si="93"/>
        <v/>
      </c>
      <c r="M52" s="352"/>
      <c r="N52" s="324" t="str">
        <f t="shared" si="87"/>
        <v/>
      </c>
      <c r="O52" s="324" t="str">
        <f t="shared" si="88"/>
        <v/>
      </c>
      <c r="P52" s="324" t="str">
        <f t="shared" si="89"/>
        <v/>
      </c>
      <c r="Q52" s="324" t="str">
        <f t="shared" si="90"/>
        <v/>
      </c>
      <c r="R52" s="324" t="str">
        <f t="shared" si="91"/>
        <v/>
      </c>
      <c r="S52" s="324"/>
      <c r="T52" s="324"/>
      <c r="U52" s="324"/>
      <c r="V52" s="324"/>
      <c r="W52" s="324"/>
      <c r="X52" s="324"/>
      <c r="Y52" s="324"/>
      <c r="Z52" s="324"/>
      <c r="AA52" s="324"/>
      <c r="AB52" s="324"/>
      <c r="AC52" s="324"/>
      <c r="AD52" s="324"/>
      <c r="AE52" s="324"/>
      <c r="AF52" s="324"/>
      <c r="AG52" s="324"/>
      <c r="AH52" s="324"/>
      <c r="AI52" s="324"/>
      <c r="AJ52" s="324"/>
      <c r="AK52" s="324"/>
      <c r="AL52" s="324"/>
      <c r="AM52" s="331"/>
      <c r="AN52" s="331"/>
      <c r="AO52" s="331"/>
      <c r="AP52" s="331"/>
      <c r="AQ52" s="331"/>
      <c r="AR52" s="331"/>
    </row>
    <row r="53" ht="12.75" customHeight="1">
      <c r="A53" s="61"/>
      <c r="B53" s="354"/>
      <c r="C53" s="415"/>
      <c r="D53" s="481" t="str">
        <f t="shared" si="84"/>
        <v/>
      </c>
      <c r="E53" s="415"/>
      <c r="F53" s="482" t="str">
        <f t="shared" ref="F53:I53" si="94">IF(OR($E53=0,$C53=0),"",N53*$E53/100)</f>
        <v/>
      </c>
      <c r="G53" s="483" t="str">
        <f t="shared" si="94"/>
        <v/>
      </c>
      <c r="H53" s="483" t="str">
        <f t="shared" si="94"/>
        <v/>
      </c>
      <c r="I53" s="484" t="str">
        <f t="shared" si="94"/>
        <v/>
      </c>
      <c r="J53" s="352"/>
      <c r="K53" s="353" t="str">
        <f t="shared" ref="K53:L53" si="95">IF(D53="","",D53)</f>
        <v/>
      </c>
      <c r="L53" s="353" t="str">
        <f t="shared" si="95"/>
        <v/>
      </c>
      <c r="M53" s="352"/>
      <c r="N53" s="324" t="str">
        <f t="shared" si="87"/>
        <v/>
      </c>
      <c r="O53" s="324" t="str">
        <f t="shared" si="88"/>
        <v/>
      </c>
      <c r="P53" s="324" t="str">
        <f t="shared" si="89"/>
        <v/>
      </c>
      <c r="Q53" s="324" t="str">
        <f t="shared" si="90"/>
        <v/>
      </c>
      <c r="R53" s="324" t="str">
        <f t="shared" si="91"/>
        <v/>
      </c>
      <c r="S53" s="324"/>
      <c r="T53" s="324"/>
      <c r="U53" s="324"/>
      <c r="V53" s="324"/>
      <c r="W53" s="324"/>
      <c r="X53" s="324"/>
      <c r="Y53" s="324"/>
      <c r="Z53" s="324"/>
      <c r="AA53" s="324"/>
      <c r="AB53" s="324"/>
      <c r="AC53" s="324"/>
      <c r="AD53" s="324"/>
      <c r="AE53" s="324"/>
      <c r="AF53" s="324"/>
      <c r="AG53" s="324"/>
      <c r="AH53" s="324"/>
      <c r="AI53" s="324"/>
      <c r="AJ53" s="324"/>
      <c r="AK53" s="324"/>
      <c r="AL53" s="324"/>
      <c r="AM53" s="331"/>
      <c r="AN53" s="331"/>
      <c r="AO53" s="331"/>
      <c r="AP53" s="331"/>
      <c r="AQ53" s="331"/>
      <c r="AR53" s="331"/>
    </row>
    <row r="54" ht="12.75" customHeight="1">
      <c r="A54" s="61"/>
      <c r="B54" s="354"/>
      <c r="C54" s="415"/>
      <c r="D54" s="481" t="str">
        <f t="shared" si="84"/>
        <v/>
      </c>
      <c r="E54" s="415"/>
      <c r="F54" s="482" t="str">
        <f t="shared" ref="F54:I54" si="96">IF(OR($E54=0,$C54=0),"",N54*$E54/100)</f>
        <v/>
      </c>
      <c r="G54" s="483" t="str">
        <f t="shared" si="96"/>
        <v/>
      </c>
      <c r="H54" s="483" t="str">
        <f t="shared" si="96"/>
        <v/>
      </c>
      <c r="I54" s="484" t="str">
        <f t="shared" si="96"/>
        <v/>
      </c>
      <c r="J54" s="352"/>
      <c r="K54" s="353" t="str">
        <f t="shared" ref="K54:L54" si="97">IF(D54="","",D54)</f>
        <v/>
      </c>
      <c r="L54" s="353" t="str">
        <f t="shared" si="97"/>
        <v/>
      </c>
      <c r="M54" s="352"/>
      <c r="N54" s="324" t="str">
        <f t="shared" si="87"/>
        <v/>
      </c>
      <c r="O54" s="324" t="str">
        <f t="shared" si="88"/>
        <v/>
      </c>
      <c r="P54" s="324" t="str">
        <f t="shared" si="89"/>
        <v/>
      </c>
      <c r="Q54" s="324" t="str">
        <f t="shared" si="90"/>
        <v/>
      </c>
      <c r="R54" s="324" t="str">
        <f t="shared" si="91"/>
        <v/>
      </c>
      <c r="S54" s="324"/>
      <c r="T54" s="324"/>
      <c r="U54" s="324"/>
      <c r="V54" s="324"/>
      <c r="W54" s="324"/>
      <c r="X54" s="324"/>
      <c r="Y54" s="324"/>
      <c r="Z54" s="324"/>
      <c r="AA54" s="324"/>
      <c r="AB54" s="324"/>
      <c r="AC54" s="324"/>
      <c r="AD54" s="324"/>
      <c r="AE54" s="324"/>
      <c r="AF54" s="324"/>
      <c r="AG54" s="324"/>
      <c r="AH54" s="324"/>
      <c r="AI54" s="324"/>
      <c r="AJ54" s="324"/>
      <c r="AK54" s="324"/>
      <c r="AL54" s="324"/>
      <c r="AM54" s="331"/>
      <c r="AN54" s="331"/>
      <c r="AO54" s="331"/>
      <c r="AP54" s="331"/>
      <c r="AQ54" s="331"/>
      <c r="AR54" s="331"/>
    </row>
    <row r="55" ht="12.75" customHeight="1">
      <c r="A55" s="61"/>
      <c r="B55" s="354"/>
      <c r="C55" s="415"/>
      <c r="D55" s="481" t="str">
        <f t="shared" si="84"/>
        <v/>
      </c>
      <c r="E55" s="415"/>
      <c r="F55" s="482" t="str">
        <f t="shared" ref="F55:I55" si="98">IF(OR($E55=0,$C55=0),"",N55*$E55/100)</f>
        <v/>
      </c>
      <c r="G55" s="483" t="str">
        <f t="shared" si="98"/>
        <v/>
      </c>
      <c r="H55" s="483" t="str">
        <f t="shared" si="98"/>
        <v/>
      </c>
      <c r="I55" s="484" t="str">
        <f t="shared" si="98"/>
        <v/>
      </c>
      <c r="J55" s="352"/>
      <c r="K55" s="353" t="str">
        <f t="shared" ref="K55:L55" si="99">IF(D55="","",D55)</f>
        <v/>
      </c>
      <c r="L55" s="353" t="str">
        <f t="shared" si="99"/>
        <v/>
      </c>
      <c r="M55" s="352"/>
      <c r="N55" s="324" t="str">
        <f t="shared" si="87"/>
        <v/>
      </c>
      <c r="O55" s="324" t="str">
        <f t="shared" si="88"/>
        <v/>
      </c>
      <c r="P55" s="324" t="str">
        <f t="shared" si="89"/>
        <v/>
      </c>
      <c r="Q55" s="324" t="str">
        <f t="shared" si="90"/>
        <v/>
      </c>
      <c r="R55" s="324" t="str">
        <f t="shared" si="91"/>
        <v/>
      </c>
      <c r="S55" s="324"/>
      <c r="T55" s="324"/>
      <c r="U55" s="324"/>
      <c r="V55" s="324"/>
      <c r="W55" s="324"/>
      <c r="X55" s="324"/>
      <c r="Y55" s="324"/>
      <c r="Z55" s="324"/>
      <c r="AA55" s="324"/>
      <c r="AB55" s="324"/>
      <c r="AC55" s="324"/>
      <c r="AD55" s="324"/>
      <c r="AE55" s="324"/>
      <c r="AF55" s="324"/>
      <c r="AG55" s="324"/>
      <c r="AH55" s="324"/>
      <c r="AI55" s="324"/>
      <c r="AJ55" s="324"/>
      <c r="AK55" s="324"/>
      <c r="AL55" s="324"/>
      <c r="AM55" s="331"/>
      <c r="AN55" s="331"/>
      <c r="AO55" s="331"/>
      <c r="AP55" s="331"/>
      <c r="AQ55" s="331"/>
      <c r="AR55" s="331"/>
    </row>
    <row r="56" ht="12.75" customHeight="1">
      <c r="A56" s="61"/>
      <c r="B56" s="354"/>
      <c r="C56" s="415"/>
      <c r="D56" s="481" t="str">
        <f t="shared" si="84"/>
        <v/>
      </c>
      <c r="E56" s="415"/>
      <c r="F56" s="482" t="str">
        <f t="shared" ref="F56:I56" si="100">IF(OR($E56=0,$C56=0),"",N56*$E56/100)</f>
        <v/>
      </c>
      <c r="G56" s="483" t="str">
        <f t="shared" si="100"/>
        <v/>
      </c>
      <c r="H56" s="483" t="str">
        <f t="shared" si="100"/>
        <v/>
      </c>
      <c r="I56" s="484" t="str">
        <f t="shared" si="100"/>
        <v/>
      </c>
      <c r="J56" s="352"/>
      <c r="K56" s="353" t="str">
        <f t="shared" ref="K56:L56" si="101">IF(D56="","",D56)</f>
        <v/>
      </c>
      <c r="L56" s="353" t="str">
        <f t="shared" si="101"/>
        <v/>
      </c>
      <c r="M56" s="352"/>
      <c r="N56" s="324" t="str">
        <f t="shared" si="87"/>
        <v/>
      </c>
      <c r="O56" s="324" t="str">
        <f t="shared" si="88"/>
        <v/>
      </c>
      <c r="P56" s="324" t="str">
        <f t="shared" si="89"/>
        <v/>
      </c>
      <c r="Q56" s="324" t="str">
        <f t="shared" si="90"/>
        <v/>
      </c>
      <c r="R56" s="324" t="str">
        <f t="shared" si="91"/>
        <v/>
      </c>
      <c r="S56" s="324"/>
      <c r="T56" s="324"/>
      <c r="U56" s="324"/>
      <c r="V56" s="324"/>
      <c r="W56" s="324"/>
      <c r="X56" s="324"/>
      <c r="Y56" s="324"/>
      <c r="Z56" s="324"/>
      <c r="AA56" s="324"/>
      <c r="AB56" s="324"/>
      <c r="AC56" s="324"/>
      <c r="AD56" s="324"/>
      <c r="AE56" s="324"/>
      <c r="AF56" s="324"/>
      <c r="AG56" s="324"/>
      <c r="AH56" s="324"/>
      <c r="AI56" s="324"/>
      <c r="AJ56" s="324"/>
      <c r="AK56" s="324"/>
      <c r="AL56" s="324"/>
      <c r="AM56" s="331"/>
      <c r="AN56" s="331"/>
      <c r="AO56" s="331"/>
      <c r="AP56" s="331"/>
      <c r="AQ56" s="331"/>
      <c r="AR56" s="331"/>
    </row>
    <row r="57" ht="12.75" customHeight="1">
      <c r="A57" s="61"/>
      <c r="B57" s="339"/>
      <c r="C57" s="416"/>
      <c r="D57" s="485" t="str">
        <f t="shared" si="84"/>
        <v/>
      </c>
      <c r="E57" s="416"/>
      <c r="F57" s="486" t="str">
        <f t="shared" ref="F57:I57" si="102">IF(OR($E57=0,$C57=0),"",N57*$E57/100)</f>
        <v/>
      </c>
      <c r="G57" s="487" t="str">
        <f t="shared" si="102"/>
        <v/>
      </c>
      <c r="H57" s="487" t="str">
        <f t="shared" si="102"/>
        <v/>
      </c>
      <c r="I57" s="488" t="str">
        <f t="shared" si="102"/>
        <v/>
      </c>
      <c r="J57" s="352"/>
      <c r="K57" s="353" t="str">
        <f t="shared" ref="K57:L57" si="103">IF(D57="","",D57)</f>
        <v/>
      </c>
      <c r="L57" s="353" t="str">
        <f t="shared" si="103"/>
        <v/>
      </c>
      <c r="M57" s="352"/>
      <c r="N57" s="324" t="str">
        <f t="shared" si="87"/>
        <v/>
      </c>
      <c r="O57" s="324" t="str">
        <f t="shared" si="88"/>
        <v/>
      </c>
      <c r="P57" s="324" t="str">
        <f t="shared" si="89"/>
        <v/>
      </c>
      <c r="Q57" s="324" t="str">
        <f t="shared" si="90"/>
        <v/>
      </c>
      <c r="R57" s="324" t="str">
        <f t="shared" si="91"/>
        <v/>
      </c>
      <c r="S57" s="324"/>
      <c r="T57" s="324"/>
      <c r="U57" s="324"/>
      <c r="V57" s="324"/>
      <c r="W57" s="324"/>
      <c r="X57" s="324"/>
      <c r="Y57" s="324"/>
      <c r="Z57" s="324"/>
      <c r="AA57" s="324"/>
      <c r="AB57" s="324"/>
      <c r="AC57" s="324"/>
      <c r="AD57" s="324"/>
      <c r="AE57" s="324"/>
      <c r="AF57" s="324"/>
      <c r="AG57" s="324"/>
      <c r="AH57" s="324"/>
      <c r="AI57" s="324"/>
      <c r="AJ57" s="324"/>
      <c r="AK57" s="324"/>
      <c r="AL57" s="324"/>
      <c r="AM57" s="331"/>
      <c r="AN57" s="331"/>
      <c r="AO57" s="331"/>
      <c r="AP57" s="331"/>
      <c r="AQ57" s="331"/>
      <c r="AR57" s="331"/>
    </row>
    <row r="58" ht="12.75" customHeight="1">
      <c r="A58" s="61"/>
      <c r="B58" s="489" t="s">
        <v>471</v>
      </c>
      <c r="C58" s="490" t="s">
        <v>472</v>
      </c>
      <c r="D58" s="491" t="s">
        <v>473</v>
      </c>
      <c r="E58" s="490" t="s">
        <v>474</v>
      </c>
      <c r="F58" s="492" t="s">
        <v>475</v>
      </c>
      <c r="G58" s="492" t="s">
        <v>490</v>
      </c>
      <c r="H58" s="493" t="s">
        <v>477</v>
      </c>
      <c r="I58" s="37"/>
      <c r="J58" s="331"/>
      <c r="K58" s="353"/>
      <c r="L58" s="353"/>
      <c r="M58" s="352"/>
      <c r="N58" s="373" t="s">
        <v>473</v>
      </c>
      <c r="O58" s="324" t="s">
        <v>474</v>
      </c>
      <c r="P58" s="352" t="s">
        <v>475</v>
      </c>
      <c r="Q58" s="324"/>
      <c r="R58" s="324"/>
      <c r="S58" s="324"/>
      <c r="T58" s="324"/>
      <c r="U58" s="324"/>
      <c r="V58" s="324"/>
      <c r="W58" s="324"/>
      <c r="X58" s="324"/>
      <c r="Y58" s="324"/>
      <c r="Z58" s="324"/>
      <c r="AA58" s="324"/>
      <c r="AB58" s="324"/>
      <c r="AC58" s="324"/>
      <c r="AD58" s="324"/>
      <c r="AE58" s="324"/>
      <c r="AF58" s="324"/>
      <c r="AG58" s="324"/>
      <c r="AH58" s="324"/>
      <c r="AI58" s="324"/>
      <c r="AJ58" s="324"/>
      <c r="AK58" s="324"/>
      <c r="AL58" s="324"/>
      <c r="AM58" s="331"/>
      <c r="AN58" s="331"/>
      <c r="AO58" s="331"/>
      <c r="AP58" s="331"/>
      <c r="AQ58" s="331"/>
      <c r="AR58" s="331"/>
    </row>
    <row r="59" ht="13.5" customHeight="1">
      <c r="A59" s="61"/>
      <c r="B59" s="354"/>
      <c r="C59" s="415"/>
      <c r="D59" s="482" t="str">
        <f t="shared" ref="D59:F59" si="104">N59</f>
        <v/>
      </c>
      <c r="E59" s="494" t="str">
        <f t="shared" si="104"/>
        <v/>
      </c>
      <c r="F59" s="495" t="str">
        <f t="shared" si="104"/>
        <v/>
      </c>
      <c r="G59" s="429"/>
      <c r="H59" s="496" t="str">
        <f t="shared" ref="H59:H61" si="106">IF(OR(F59="",G59="",),"",$G59*$F59)</f>
        <v/>
      </c>
      <c r="I59" s="378"/>
      <c r="J59" s="331"/>
      <c r="K59" s="353"/>
      <c r="L59" s="353"/>
      <c r="M59" s="352"/>
      <c r="N59" s="324" t="str">
        <f t="shared" ref="N59:N61" si="107">IF(C59="","",VLOOKUP($C59,$O$225:$R$992,2,FALSE))</f>
        <v/>
      </c>
      <c r="O59" s="324" t="str">
        <f t="shared" ref="O59:O61" si="108">IF(C59="","",VLOOKUP($C59,$O$225:$R$992,3,FALSE))</f>
        <v/>
      </c>
      <c r="P59" s="379" t="str">
        <f t="shared" ref="P59:P61" si="109">IF(C59="","",VLOOKUP($C59,$O$225:$R$992,4,FALSE))</f>
        <v/>
      </c>
      <c r="Q59" s="324"/>
      <c r="R59" s="324"/>
      <c r="S59" s="324"/>
      <c r="T59" s="324"/>
      <c r="U59" s="324"/>
      <c r="V59" s="324"/>
      <c r="W59" s="324"/>
      <c r="X59" s="324"/>
      <c r="Y59" s="324"/>
      <c r="Z59" s="324"/>
      <c r="AA59" s="324"/>
      <c r="AB59" s="324"/>
      <c r="AC59" s="324"/>
      <c r="AD59" s="324"/>
      <c r="AE59" s="324"/>
      <c r="AF59" s="324"/>
      <c r="AG59" s="324"/>
      <c r="AH59" s="324"/>
      <c r="AI59" s="324"/>
      <c r="AJ59" s="324"/>
      <c r="AK59" s="324"/>
      <c r="AL59" s="324"/>
      <c r="AM59" s="331"/>
      <c r="AN59" s="331"/>
      <c r="AO59" s="331"/>
      <c r="AP59" s="331"/>
      <c r="AQ59" s="331"/>
      <c r="AR59" s="331"/>
    </row>
    <row r="60" ht="13.5" customHeight="1">
      <c r="A60" s="61"/>
      <c r="B60" s="354"/>
      <c r="C60" s="415"/>
      <c r="D60" s="482" t="str">
        <f t="shared" ref="D60:F60" si="105">N60</f>
        <v/>
      </c>
      <c r="E60" s="494" t="str">
        <f t="shared" si="105"/>
        <v/>
      </c>
      <c r="F60" s="495" t="str">
        <f t="shared" si="105"/>
        <v/>
      </c>
      <c r="G60" s="429"/>
      <c r="H60" s="496" t="str">
        <f t="shared" si="106"/>
        <v/>
      </c>
      <c r="I60" s="378"/>
      <c r="J60" s="331"/>
      <c r="K60" s="353"/>
      <c r="L60" s="353"/>
      <c r="M60" s="352"/>
      <c r="N60" s="324" t="str">
        <f t="shared" si="107"/>
        <v/>
      </c>
      <c r="O60" s="324" t="str">
        <f t="shared" si="108"/>
        <v/>
      </c>
      <c r="P60" s="379" t="str">
        <f t="shared" si="109"/>
        <v/>
      </c>
      <c r="Q60" s="324"/>
      <c r="R60" s="324"/>
      <c r="S60" s="324"/>
      <c r="T60" s="324"/>
      <c r="U60" s="324"/>
      <c r="V60" s="324"/>
      <c r="W60" s="324"/>
      <c r="X60" s="324"/>
      <c r="Y60" s="324"/>
      <c r="Z60" s="324"/>
      <c r="AA60" s="324"/>
      <c r="AB60" s="324"/>
      <c r="AC60" s="324"/>
      <c r="AD60" s="324"/>
      <c r="AE60" s="324"/>
      <c r="AF60" s="324"/>
      <c r="AG60" s="324"/>
      <c r="AH60" s="324"/>
      <c r="AI60" s="324"/>
      <c r="AJ60" s="324"/>
      <c r="AK60" s="324"/>
      <c r="AL60" s="324"/>
      <c r="AM60" s="331"/>
      <c r="AN60" s="331"/>
      <c r="AO60" s="331"/>
      <c r="AP60" s="331"/>
      <c r="AQ60" s="331"/>
      <c r="AR60" s="331"/>
    </row>
    <row r="61" ht="13.5" customHeight="1">
      <c r="A61" s="61"/>
      <c r="B61" s="339"/>
      <c r="C61" s="416"/>
      <c r="D61" s="486" t="str">
        <f t="shared" ref="D61:F61" si="110">N61</f>
        <v/>
      </c>
      <c r="E61" s="497" t="str">
        <f t="shared" si="110"/>
        <v/>
      </c>
      <c r="F61" s="498" t="str">
        <f t="shared" si="110"/>
        <v/>
      </c>
      <c r="G61" s="433"/>
      <c r="H61" s="499" t="str">
        <f t="shared" si="106"/>
        <v/>
      </c>
      <c r="I61" s="384"/>
      <c r="J61" s="331"/>
      <c r="K61" s="353"/>
      <c r="L61" s="353"/>
      <c r="M61" s="352"/>
      <c r="N61" s="324" t="str">
        <f t="shared" si="107"/>
        <v/>
      </c>
      <c r="O61" s="324" t="str">
        <f t="shared" si="108"/>
        <v/>
      </c>
      <c r="P61" s="379" t="str">
        <f t="shared" si="109"/>
        <v/>
      </c>
      <c r="Q61" s="324"/>
      <c r="R61" s="324"/>
      <c r="S61" s="324"/>
      <c r="T61" s="324"/>
      <c r="U61" s="324"/>
      <c r="V61" s="324"/>
      <c r="W61" s="324"/>
      <c r="X61" s="324"/>
      <c r="Y61" s="324"/>
      <c r="Z61" s="324"/>
      <c r="AA61" s="324"/>
      <c r="AB61" s="324"/>
      <c r="AC61" s="324"/>
      <c r="AD61" s="324"/>
      <c r="AE61" s="324"/>
      <c r="AF61" s="324"/>
      <c r="AG61" s="324"/>
      <c r="AH61" s="324"/>
      <c r="AI61" s="324"/>
      <c r="AJ61" s="324"/>
      <c r="AK61" s="324"/>
      <c r="AL61" s="324"/>
      <c r="AM61" s="331"/>
      <c r="AN61" s="331"/>
      <c r="AO61" s="331"/>
      <c r="AP61" s="331"/>
      <c r="AQ61" s="331"/>
      <c r="AR61" s="331"/>
    </row>
    <row r="62" ht="13.5" customHeight="1">
      <c r="A62" s="61"/>
      <c r="B62" s="489" t="s">
        <v>479</v>
      </c>
      <c r="C62" s="490" t="s">
        <v>480</v>
      </c>
      <c r="D62" s="491" t="s">
        <v>481</v>
      </c>
      <c r="E62" s="500" t="s">
        <v>482</v>
      </c>
      <c r="F62" s="387"/>
      <c r="G62" s="501" t="s">
        <v>483</v>
      </c>
      <c r="H62" s="493" t="s">
        <v>484</v>
      </c>
      <c r="I62" s="37"/>
      <c r="J62" s="352"/>
      <c r="K62" s="353"/>
      <c r="L62" s="353"/>
      <c r="M62" s="352"/>
      <c r="N62" s="324"/>
      <c r="O62" s="324"/>
      <c r="P62" s="379"/>
      <c r="Q62" s="324"/>
      <c r="R62" s="324"/>
      <c r="S62" s="324"/>
      <c r="T62" s="324"/>
      <c r="U62" s="324"/>
      <c r="V62" s="324"/>
      <c r="W62" s="324"/>
      <c r="X62" s="324"/>
      <c r="Y62" s="324"/>
      <c r="Z62" s="324"/>
      <c r="AA62" s="324"/>
      <c r="AB62" s="324"/>
      <c r="AC62" s="324"/>
      <c r="AD62" s="324"/>
      <c r="AE62" s="324"/>
      <c r="AF62" s="324"/>
      <c r="AG62" s="324"/>
      <c r="AH62" s="324"/>
      <c r="AI62" s="324"/>
      <c r="AJ62" s="324"/>
      <c r="AK62" s="324"/>
      <c r="AL62" s="324"/>
      <c r="AM62" s="331"/>
      <c r="AN62" s="331"/>
      <c r="AO62" s="331"/>
      <c r="AP62" s="331"/>
      <c r="AQ62" s="331"/>
      <c r="AR62" s="331"/>
    </row>
    <row r="63" ht="13.5" customHeight="1">
      <c r="A63" s="61"/>
      <c r="B63" s="354"/>
      <c r="C63" s="415"/>
      <c r="D63" s="494" t="str">
        <f t="shared" ref="D63:D65" si="111">IF(C63="","",VLOOKUP(C63,$AC$229:$AE$510,2,FALSE))</f>
        <v/>
      </c>
      <c r="E63" s="502" t="str">
        <f t="shared" ref="E63:E65" si="112">IF(C63="","",VLOOKUP(C63,$AC$229:$AE$510,3,FALSE))</f>
        <v/>
      </c>
      <c r="F63" s="287"/>
      <c r="G63" s="415"/>
      <c r="H63" s="502" t="str">
        <f t="shared" ref="H63:H65" si="113">IF(C63="","",IF(G63=0,E63,G63*E63))</f>
        <v/>
      </c>
      <c r="I63" s="378"/>
      <c r="J63" s="352"/>
      <c r="K63" s="353"/>
      <c r="L63" s="353"/>
      <c r="M63" s="352"/>
      <c r="N63" s="324"/>
      <c r="O63" s="324"/>
      <c r="P63" s="379"/>
      <c r="Q63" s="324"/>
      <c r="R63" s="324"/>
      <c r="S63" s="324"/>
      <c r="T63" s="324"/>
      <c r="U63" s="324"/>
      <c r="V63" s="324"/>
      <c r="W63" s="324"/>
      <c r="X63" s="324"/>
      <c r="Y63" s="324"/>
      <c r="Z63" s="324"/>
      <c r="AA63" s="324"/>
      <c r="AB63" s="324"/>
      <c r="AC63" s="324"/>
      <c r="AD63" s="324"/>
      <c r="AE63" s="324"/>
      <c r="AF63" s="324"/>
      <c r="AG63" s="324"/>
      <c r="AH63" s="324"/>
      <c r="AI63" s="324"/>
      <c r="AJ63" s="324"/>
      <c r="AK63" s="324"/>
      <c r="AL63" s="324"/>
      <c r="AM63" s="331"/>
      <c r="AN63" s="331"/>
      <c r="AO63" s="331"/>
      <c r="AP63" s="331"/>
      <c r="AQ63" s="331"/>
      <c r="AR63" s="331"/>
    </row>
    <row r="64" ht="13.5" customHeight="1">
      <c r="A64" s="61"/>
      <c r="B64" s="354"/>
      <c r="C64" s="415"/>
      <c r="D64" s="494" t="str">
        <f t="shared" si="111"/>
        <v/>
      </c>
      <c r="E64" s="502" t="str">
        <f t="shared" si="112"/>
        <v/>
      </c>
      <c r="F64" s="287"/>
      <c r="G64" s="415"/>
      <c r="H64" s="502" t="str">
        <f t="shared" si="113"/>
        <v/>
      </c>
      <c r="I64" s="378"/>
      <c r="J64" s="352"/>
      <c r="K64" s="353"/>
      <c r="L64" s="353"/>
      <c r="M64" s="352"/>
      <c r="N64" s="324"/>
      <c r="O64" s="324"/>
      <c r="P64" s="379"/>
      <c r="Q64" s="324"/>
      <c r="R64" s="324"/>
      <c r="S64" s="324"/>
      <c r="T64" s="324"/>
      <c r="U64" s="324"/>
      <c r="V64" s="324"/>
      <c r="W64" s="324"/>
      <c r="X64" s="324"/>
      <c r="Y64" s="324"/>
      <c r="Z64" s="324"/>
      <c r="AA64" s="324"/>
      <c r="AB64" s="324"/>
      <c r="AC64" s="324"/>
      <c r="AD64" s="324"/>
      <c r="AE64" s="324"/>
      <c r="AF64" s="324"/>
      <c r="AG64" s="324"/>
      <c r="AH64" s="324"/>
      <c r="AI64" s="324"/>
      <c r="AJ64" s="324"/>
      <c r="AK64" s="324"/>
      <c r="AL64" s="324"/>
      <c r="AM64" s="331"/>
      <c r="AN64" s="331"/>
      <c r="AO64" s="331"/>
      <c r="AP64" s="331"/>
      <c r="AQ64" s="331"/>
      <c r="AR64" s="331"/>
    </row>
    <row r="65" ht="13.5" customHeight="1">
      <c r="A65" s="62"/>
      <c r="B65" s="339"/>
      <c r="C65" s="416"/>
      <c r="D65" s="497" t="str">
        <f t="shared" si="111"/>
        <v/>
      </c>
      <c r="E65" s="503" t="str">
        <f t="shared" si="112"/>
        <v/>
      </c>
      <c r="F65" s="440"/>
      <c r="G65" s="416"/>
      <c r="H65" s="503" t="str">
        <f t="shared" si="113"/>
        <v/>
      </c>
      <c r="I65" s="384"/>
      <c r="J65" s="352"/>
      <c r="K65" s="353"/>
      <c r="L65" s="353"/>
      <c r="M65" s="352"/>
      <c r="N65" s="324"/>
      <c r="O65" s="324"/>
      <c r="P65" s="379"/>
      <c r="Q65" s="324"/>
      <c r="R65" s="324"/>
      <c r="S65" s="324"/>
      <c r="T65" s="324"/>
      <c r="U65" s="324"/>
      <c r="V65" s="324"/>
      <c r="W65" s="324"/>
      <c r="X65" s="324"/>
      <c r="Y65" s="324"/>
      <c r="Z65" s="324"/>
      <c r="AA65" s="324"/>
      <c r="AB65" s="324"/>
      <c r="AC65" s="324"/>
      <c r="AD65" s="324"/>
      <c r="AE65" s="324"/>
      <c r="AF65" s="324"/>
      <c r="AG65" s="324"/>
      <c r="AH65" s="324"/>
      <c r="AI65" s="324"/>
      <c r="AJ65" s="324"/>
      <c r="AK65" s="324"/>
      <c r="AL65" s="324"/>
      <c r="AM65" s="331"/>
      <c r="AN65" s="331"/>
      <c r="AO65" s="331"/>
      <c r="AP65" s="331"/>
      <c r="AQ65" s="331"/>
      <c r="AR65" s="331"/>
    </row>
    <row r="66" ht="6.0" customHeight="1">
      <c r="A66" s="397"/>
      <c r="B66" s="473"/>
      <c r="C66" s="504"/>
      <c r="D66" s="505"/>
      <c r="E66" s="504"/>
      <c r="F66" s="506"/>
      <c r="G66" s="399"/>
      <c r="H66" s="507"/>
      <c r="I66" s="508"/>
      <c r="J66" s="352"/>
      <c r="K66" s="353"/>
      <c r="L66" s="353"/>
      <c r="M66" s="352"/>
      <c r="N66" s="324"/>
      <c r="O66" s="324"/>
      <c r="P66" s="379"/>
      <c r="Q66" s="324"/>
      <c r="R66" s="324"/>
      <c r="S66" s="324"/>
      <c r="T66" s="324"/>
      <c r="U66" s="324"/>
      <c r="V66" s="324"/>
      <c r="W66" s="324"/>
      <c r="X66" s="324"/>
      <c r="Y66" s="324"/>
      <c r="Z66" s="324"/>
      <c r="AA66" s="324"/>
      <c r="AB66" s="324"/>
      <c r="AC66" s="324"/>
      <c r="AD66" s="324"/>
      <c r="AE66" s="324"/>
      <c r="AF66" s="324"/>
      <c r="AG66" s="324"/>
      <c r="AH66" s="324"/>
      <c r="AI66" s="324"/>
      <c r="AJ66" s="324"/>
      <c r="AK66" s="324"/>
      <c r="AL66" s="324"/>
      <c r="AM66" s="331"/>
      <c r="AN66" s="331"/>
      <c r="AO66" s="331"/>
      <c r="AP66" s="331"/>
      <c r="AQ66" s="331"/>
      <c r="AR66" s="331"/>
    </row>
    <row r="67" ht="12.75" customHeight="1">
      <c r="A67" s="509" t="s">
        <v>500</v>
      </c>
      <c r="B67" s="510" t="s">
        <v>467</v>
      </c>
      <c r="C67" s="477"/>
      <c r="D67" s="511" t="str">
        <f t="shared" ref="D67:D76" si="116">R67</f>
        <v/>
      </c>
      <c r="E67" s="477"/>
      <c r="F67" s="512" t="str">
        <f t="shared" ref="F67:I67" si="114">IF(OR($E67=0,$C67=0),"",N67*$E67/100)</f>
        <v/>
      </c>
      <c r="G67" s="513" t="str">
        <f t="shared" si="114"/>
        <v/>
      </c>
      <c r="H67" s="513" t="str">
        <f t="shared" si="114"/>
        <v/>
      </c>
      <c r="I67" s="514" t="str">
        <f t="shared" si="114"/>
        <v/>
      </c>
      <c r="J67" s="352"/>
      <c r="K67" s="353" t="str">
        <f t="shared" ref="K67:L67" si="115">IF(D67="","",D67)</f>
        <v/>
      </c>
      <c r="L67" s="353" t="str">
        <f t="shared" si="115"/>
        <v/>
      </c>
      <c r="M67" s="352"/>
      <c r="N67" s="324" t="str">
        <f t="shared" ref="N67:N76" si="119">IF($C67="","",VLOOKUP($C67,$A$229:$F$388,2,FALSE))</f>
        <v/>
      </c>
      <c r="O67" s="324" t="str">
        <f t="shared" ref="O67:O76" si="120">IF($C67="","",VLOOKUP($C67,$A$229:$F$388,3,FALSE))</f>
        <v/>
      </c>
      <c r="P67" s="324" t="str">
        <f t="shared" ref="P67:P76" si="121">IF($C67="","",VLOOKUP($C67,$A$229:$F$388,4,FALSE))</f>
        <v/>
      </c>
      <c r="Q67" s="324" t="str">
        <f t="shared" ref="Q67:Q76" si="122">IF($C67="","",VLOOKUP($C67,$A$229:$F$388,5,FALSE))</f>
        <v/>
      </c>
      <c r="R67" s="324" t="str">
        <f t="shared" ref="R67:R76" si="123">IF($C67="","",VLOOKUP($C67,$A$229:$F$388,6,FALSE))</f>
        <v/>
      </c>
      <c r="S67" s="324"/>
      <c r="T67" s="324"/>
      <c r="U67" s="324"/>
      <c r="V67" s="324"/>
      <c r="W67" s="324"/>
      <c r="X67" s="324"/>
      <c r="Y67" s="324"/>
      <c r="Z67" s="324"/>
      <c r="AA67" s="324"/>
      <c r="AB67" s="324"/>
      <c r="AC67" s="324"/>
      <c r="AD67" s="324"/>
      <c r="AE67" s="324"/>
      <c r="AF67" s="324"/>
      <c r="AG67" s="324"/>
      <c r="AH67" s="324"/>
      <c r="AI67" s="324"/>
      <c r="AJ67" s="324"/>
      <c r="AK67" s="324"/>
      <c r="AL67" s="324"/>
      <c r="AM67" s="331"/>
      <c r="AN67" s="331"/>
      <c r="AO67" s="331"/>
      <c r="AP67" s="331"/>
      <c r="AQ67" s="331"/>
      <c r="AR67" s="331"/>
    </row>
    <row r="68" ht="12.75" customHeight="1">
      <c r="A68" s="61"/>
      <c r="B68" s="354"/>
      <c r="C68" s="410" t="s">
        <v>501</v>
      </c>
      <c r="D68" s="515" t="str">
        <f t="shared" si="116"/>
        <v>A6</v>
      </c>
      <c r="E68" s="410">
        <v>30.0</v>
      </c>
      <c r="F68" s="516">
        <f t="shared" ref="F68:I68" si="117">IF(OR($E68=0,$C68=0),"",N68*$E68/100)</f>
        <v>16.2</v>
      </c>
      <c r="G68" s="517">
        <f t="shared" si="117"/>
        <v>0.39</v>
      </c>
      <c r="H68" s="517">
        <f t="shared" si="117"/>
        <v>0.15</v>
      </c>
      <c r="I68" s="518">
        <f t="shared" si="117"/>
        <v>3.27</v>
      </c>
      <c r="J68" s="352"/>
      <c r="K68" s="353" t="str">
        <f t="shared" ref="K68:L68" si="118">IF(D68="","",D68)</f>
        <v>A6</v>
      </c>
      <c r="L68" s="353">
        <f t="shared" si="118"/>
        <v>30</v>
      </c>
      <c r="M68" s="352"/>
      <c r="N68" s="324">
        <f t="shared" si="119"/>
        <v>54</v>
      </c>
      <c r="O68" s="324">
        <f t="shared" si="120"/>
        <v>1.3</v>
      </c>
      <c r="P68" s="324">
        <f t="shared" si="121"/>
        <v>0.5</v>
      </c>
      <c r="Q68" s="324">
        <f t="shared" si="122"/>
        <v>10.9</v>
      </c>
      <c r="R68" s="324" t="str">
        <f t="shared" si="123"/>
        <v>A6</v>
      </c>
      <c r="S68" s="324"/>
      <c r="T68" s="324"/>
      <c r="U68" s="324"/>
      <c r="V68" s="324"/>
      <c r="W68" s="324"/>
      <c r="X68" s="324"/>
      <c r="Y68" s="324"/>
      <c r="Z68" s="324"/>
      <c r="AA68" s="324"/>
      <c r="AB68" s="324"/>
      <c r="AC68" s="324"/>
      <c r="AD68" s="324"/>
      <c r="AE68" s="324"/>
      <c r="AF68" s="324"/>
      <c r="AG68" s="324"/>
      <c r="AH68" s="324"/>
      <c r="AI68" s="324"/>
      <c r="AJ68" s="324"/>
      <c r="AK68" s="324"/>
      <c r="AL68" s="324"/>
      <c r="AM68" s="331"/>
      <c r="AN68" s="331"/>
      <c r="AO68" s="331"/>
      <c r="AP68" s="331"/>
      <c r="AQ68" s="331"/>
      <c r="AR68" s="331"/>
    </row>
    <row r="69" ht="12.75" customHeight="1">
      <c r="A69" s="61"/>
      <c r="B69" s="354"/>
      <c r="C69" s="410" t="s">
        <v>502</v>
      </c>
      <c r="D69" s="515" t="str">
        <f t="shared" si="116"/>
        <v>A47</v>
      </c>
      <c r="E69" s="410">
        <v>30.0</v>
      </c>
      <c r="F69" s="516">
        <f t="shared" ref="F69:I69" si="124">IF(OR($E69=0,$C69=0),"",N69*$E69/100)</f>
        <v>95.1</v>
      </c>
      <c r="G69" s="517">
        <f t="shared" si="124"/>
        <v>2.04</v>
      </c>
      <c r="H69" s="517">
        <f t="shared" si="124"/>
        <v>0.75</v>
      </c>
      <c r="I69" s="518">
        <f t="shared" si="124"/>
        <v>20.76</v>
      </c>
      <c r="J69" s="352"/>
      <c r="K69" s="353" t="str">
        <f t="shared" ref="K69:L69" si="125">IF(D69="","",D69)</f>
        <v>A47</v>
      </c>
      <c r="L69" s="353">
        <f t="shared" si="125"/>
        <v>30</v>
      </c>
      <c r="M69" s="352"/>
      <c r="N69" s="324">
        <f t="shared" si="119"/>
        <v>317</v>
      </c>
      <c r="O69" s="324">
        <f t="shared" si="120"/>
        <v>6.8</v>
      </c>
      <c r="P69" s="324">
        <f t="shared" si="121"/>
        <v>2.5</v>
      </c>
      <c r="Q69" s="324">
        <f t="shared" si="122"/>
        <v>69.2</v>
      </c>
      <c r="R69" s="324" t="str">
        <f t="shared" si="123"/>
        <v>A47</v>
      </c>
      <c r="S69" s="324"/>
      <c r="T69" s="324"/>
      <c r="U69" s="324"/>
      <c r="V69" s="324"/>
      <c r="W69" s="324"/>
      <c r="X69" s="324"/>
      <c r="Y69" s="324"/>
      <c r="Z69" s="324"/>
      <c r="AA69" s="324"/>
      <c r="AB69" s="324"/>
      <c r="AC69" s="324"/>
      <c r="AD69" s="324"/>
      <c r="AE69" s="324"/>
      <c r="AF69" s="324"/>
      <c r="AG69" s="324"/>
      <c r="AH69" s="324"/>
      <c r="AI69" s="324"/>
      <c r="AJ69" s="324"/>
      <c r="AK69" s="324"/>
      <c r="AL69" s="324"/>
      <c r="AM69" s="331"/>
      <c r="AN69" s="331"/>
      <c r="AO69" s="331"/>
      <c r="AP69" s="331"/>
      <c r="AQ69" s="331"/>
      <c r="AR69" s="331"/>
    </row>
    <row r="70" ht="12.75" customHeight="1">
      <c r="A70" s="61"/>
      <c r="B70" s="354"/>
      <c r="C70" s="410" t="s">
        <v>503</v>
      </c>
      <c r="D70" s="515" t="str">
        <f t="shared" si="116"/>
        <v>A22</v>
      </c>
      <c r="E70" s="410">
        <v>100.0</v>
      </c>
      <c r="F70" s="516">
        <f t="shared" ref="F70:I70" si="126">IF(OR($E70=0,$C70=0),"",N70*$E70/100)</f>
        <v>305</v>
      </c>
      <c r="G70" s="517">
        <f t="shared" si="126"/>
        <v>9.5</v>
      </c>
      <c r="H70" s="517">
        <f t="shared" si="126"/>
        <v>0.1</v>
      </c>
      <c r="I70" s="518">
        <f t="shared" si="126"/>
        <v>69.6</v>
      </c>
      <c r="J70" s="352"/>
      <c r="K70" s="353" t="str">
        <f t="shared" ref="K70:L70" si="127">IF(D70="","",D70)</f>
        <v>A22</v>
      </c>
      <c r="L70" s="353">
        <f t="shared" si="127"/>
        <v>100</v>
      </c>
      <c r="M70" s="352"/>
      <c r="N70" s="324">
        <f t="shared" si="119"/>
        <v>305</v>
      </c>
      <c r="O70" s="324">
        <f t="shared" si="120"/>
        <v>9.5</v>
      </c>
      <c r="P70" s="324">
        <f t="shared" si="121"/>
        <v>0.1</v>
      </c>
      <c r="Q70" s="324">
        <f t="shared" si="122"/>
        <v>69.6</v>
      </c>
      <c r="R70" s="324" t="str">
        <f t="shared" si="123"/>
        <v>A22</v>
      </c>
      <c r="S70" s="324"/>
      <c r="T70" s="324"/>
      <c r="U70" s="324"/>
      <c r="V70" s="324"/>
      <c r="W70" s="324"/>
      <c r="X70" s="324"/>
      <c r="Y70" s="324"/>
      <c r="Z70" s="324"/>
      <c r="AA70" s="324"/>
      <c r="AB70" s="324"/>
      <c r="AC70" s="324"/>
      <c r="AD70" s="324"/>
      <c r="AE70" s="324"/>
      <c r="AF70" s="324"/>
      <c r="AG70" s="324"/>
      <c r="AH70" s="324"/>
      <c r="AI70" s="324"/>
      <c r="AJ70" s="324"/>
      <c r="AK70" s="324"/>
      <c r="AL70" s="324"/>
      <c r="AM70" s="331"/>
      <c r="AN70" s="331"/>
      <c r="AO70" s="331"/>
      <c r="AP70" s="331"/>
      <c r="AQ70" s="331"/>
      <c r="AR70" s="331"/>
    </row>
    <row r="71" ht="12.75" customHeight="1">
      <c r="A71" s="61"/>
      <c r="B71" s="354"/>
      <c r="C71" s="410" t="s">
        <v>503</v>
      </c>
      <c r="D71" s="515" t="str">
        <f t="shared" si="116"/>
        <v>A22</v>
      </c>
      <c r="E71" s="410">
        <v>125.0</v>
      </c>
      <c r="F71" s="516">
        <f t="shared" ref="F71:I71" si="128">IF(OR($E71=0,$C71=0),"",N71*$E71/100)</f>
        <v>381.25</v>
      </c>
      <c r="G71" s="517">
        <f t="shared" si="128"/>
        <v>11.875</v>
      </c>
      <c r="H71" s="517">
        <f t="shared" si="128"/>
        <v>0.125</v>
      </c>
      <c r="I71" s="518">
        <f t="shared" si="128"/>
        <v>87</v>
      </c>
      <c r="J71" s="352"/>
      <c r="K71" s="353" t="str">
        <f t="shared" ref="K71:L71" si="129">IF(D71="","",D71)</f>
        <v>A22</v>
      </c>
      <c r="L71" s="353">
        <f t="shared" si="129"/>
        <v>125</v>
      </c>
      <c r="M71" s="352"/>
      <c r="N71" s="324">
        <f t="shared" si="119"/>
        <v>305</v>
      </c>
      <c r="O71" s="324">
        <f t="shared" si="120"/>
        <v>9.5</v>
      </c>
      <c r="P71" s="324">
        <f t="shared" si="121"/>
        <v>0.1</v>
      </c>
      <c r="Q71" s="324">
        <f t="shared" si="122"/>
        <v>69.6</v>
      </c>
      <c r="R71" s="324" t="str">
        <f t="shared" si="123"/>
        <v>A22</v>
      </c>
      <c r="S71" s="324"/>
      <c r="T71" s="324"/>
      <c r="U71" s="324"/>
      <c r="V71" s="324"/>
      <c r="W71" s="324"/>
      <c r="X71" s="324"/>
      <c r="Y71" s="324"/>
      <c r="Z71" s="324"/>
      <c r="AA71" s="324"/>
      <c r="AB71" s="324"/>
      <c r="AC71" s="324"/>
      <c r="AD71" s="324"/>
      <c r="AE71" s="324"/>
      <c r="AF71" s="324"/>
      <c r="AG71" s="324"/>
      <c r="AH71" s="324"/>
      <c r="AI71" s="324"/>
      <c r="AJ71" s="324"/>
      <c r="AK71" s="324"/>
      <c r="AL71" s="324"/>
      <c r="AM71" s="331"/>
      <c r="AN71" s="331"/>
      <c r="AO71" s="331"/>
      <c r="AP71" s="331"/>
      <c r="AQ71" s="331"/>
      <c r="AR71" s="331"/>
    </row>
    <row r="72" ht="12.75" customHeight="1">
      <c r="A72" s="61"/>
      <c r="B72" s="354"/>
      <c r="C72" s="410" t="s">
        <v>504</v>
      </c>
      <c r="D72" s="515" t="str">
        <f t="shared" si="116"/>
        <v>A45</v>
      </c>
      <c r="E72" s="410">
        <v>60.0</v>
      </c>
      <c r="F72" s="516">
        <f t="shared" ref="F72:I72" si="130">IF(OR($E72=0,$C72=0),"",N72*$E72/100)</f>
        <v>177</v>
      </c>
      <c r="G72" s="517">
        <f t="shared" si="130"/>
        <v>4.32</v>
      </c>
      <c r="H72" s="517">
        <f t="shared" si="130"/>
        <v>0.12</v>
      </c>
      <c r="I72" s="518">
        <f t="shared" si="130"/>
        <v>39.72</v>
      </c>
      <c r="J72" s="352"/>
      <c r="K72" s="353" t="str">
        <f t="shared" ref="K72:L72" si="131">IF(D72="","",D72)</f>
        <v>A45</v>
      </c>
      <c r="L72" s="353">
        <f t="shared" si="131"/>
        <v>60</v>
      </c>
      <c r="M72" s="352"/>
      <c r="N72" s="324">
        <f t="shared" si="119"/>
        <v>295</v>
      </c>
      <c r="O72" s="324">
        <f t="shared" si="120"/>
        <v>7.2</v>
      </c>
      <c r="P72" s="324">
        <f t="shared" si="121"/>
        <v>0.2</v>
      </c>
      <c r="Q72" s="324">
        <f t="shared" si="122"/>
        <v>66.2</v>
      </c>
      <c r="R72" s="324" t="str">
        <f t="shared" si="123"/>
        <v>A45</v>
      </c>
      <c r="S72" s="324"/>
      <c r="T72" s="324"/>
      <c r="U72" s="324"/>
      <c r="V72" s="324"/>
      <c r="W72" s="324"/>
      <c r="X72" s="324"/>
      <c r="Y72" s="324"/>
      <c r="Z72" s="324"/>
      <c r="AA72" s="324"/>
      <c r="AB72" s="324"/>
      <c r="AC72" s="324"/>
      <c r="AD72" s="324"/>
      <c r="AE72" s="324"/>
      <c r="AF72" s="324"/>
      <c r="AG72" s="324"/>
      <c r="AH72" s="324"/>
      <c r="AI72" s="324"/>
      <c r="AJ72" s="324"/>
      <c r="AK72" s="324"/>
      <c r="AL72" s="324"/>
      <c r="AM72" s="331"/>
      <c r="AN72" s="331"/>
      <c r="AO72" s="331"/>
      <c r="AP72" s="331"/>
      <c r="AQ72" s="331"/>
      <c r="AR72" s="331"/>
    </row>
    <row r="73" ht="12.75" customHeight="1">
      <c r="A73" s="61"/>
      <c r="B73" s="354"/>
      <c r="C73" s="415"/>
      <c r="D73" s="515" t="str">
        <f t="shared" si="116"/>
        <v/>
      </c>
      <c r="E73" s="415"/>
      <c r="F73" s="516" t="str">
        <f t="shared" ref="F73:I73" si="132">IF(OR($E73=0,$C73=0),"",N73*$E73/100)</f>
        <v/>
      </c>
      <c r="G73" s="517" t="str">
        <f t="shared" si="132"/>
        <v/>
      </c>
      <c r="H73" s="517" t="str">
        <f t="shared" si="132"/>
        <v/>
      </c>
      <c r="I73" s="518" t="str">
        <f t="shared" si="132"/>
        <v/>
      </c>
      <c r="J73" s="352"/>
      <c r="K73" s="353" t="str">
        <f t="shared" ref="K73:L73" si="133">IF(D73="","",D73)</f>
        <v/>
      </c>
      <c r="L73" s="353" t="str">
        <f t="shared" si="133"/>
        <v/>
      </c>
      <c r="M73" s="352"/>
      <c r="N73" s="324" t="str">
        <f t="shared" si="119"/>
        <v/>
      </c>
      <c r="O73" s="324" t="str">
        <f t="shared" si="120"/>
        <v/>
      </c>
      <c r="P73" s="324" t="str">
        <f t="shared" si="121"/>
        <v/>
      </c>
      <c r="Q73" s="324" t="str">
        <f t="shared" si="122"/>
        <v/>
      </c>
      <c r="R73" s="324" t="str">
        <f t="shared" si="123"/>
        <v/>
      </c>
      <c r="S73" s="324"/>
      <c r="T73" s="324"/>
      <c r="U73" s="324"/>
      <c r="V73" s="324"/>
      <c r="W73" s="324"/>
      <c r="X73" s="324"/>
      <c r="Y73" s="324"/>
      <c r="Z73" s="324"/>
      <c r="AA73" s="324"/>
      <c r="AB73" s="324"/>
      <c r="AC73" s="324"/>
      <c r="AD73" s="324"/>
      <c r="AE73" s="324"/>
      <c r="AF73" s="324"/>
      <c r="AG73" s="324"/>
      <c r="AH73" s="324"/>
      <c r="AI73" s="324"/>
      <c r="AJ73" s="324"/>
      <c r="AK73" s="324"/>
      <c r="AL73" s="324"/>
      <c r="AM73" s="331"/>
      <c r="AN73" s="331"/>
      <c r="AO73" s="331"/>
      <c r="AP73" s="331"/>
      <c r="AQ73" s="331"/>
      <c r="AR73" s="331"/>
    </row>
    <row r="74" ht="12.75" customHeight="1">
      <c r="A74" s="61"/>
      <c r="B74" s="354"/>
      <c r="C74" s="415"/>
      <c r="D74" s="515" t="str">
        <f t="shared" si="116"/>
        <v/>
      </c>
      <c r="E74" s="415"/>
      <c r="F74" s="516" t="str">
        <f t="shared" ref="F74:I74" si="134">IF(OR($E74=0,$C74=0),"",N74*$E74/100)</f>
        <v/>
      </c>
      <c r="G74" s="517" t="str">
        <f t="shared" si="134"/>
        <v/>
      </c>
      <c r="H74" s="517" t="str">
        <f t="shared" si="134"/>
        <v/>
      </c>
      <c r="I74" s="518" t="str">
        <f t="shared" si="134"/>
        <v/>
      </c>
      <c r="J74" s="352"/>
      <c r="K74" s="353" t="str">
        <f t="shared" ref="K74:L74" si="135">IF(D74="","",D74)</f>
        <v/>
      </c>
      <c r="L74" s="353" t="str">
        <f t="shared" si="135"/>
        <v/>
      </c>
      <c r="M74" s="352"/>
      <c r="N74" s="324" t="str">
        <f t="shared" si="119"/>
        <v/>
      </c>
      <c r="O74" s="324" t="str">
        <f t="shared" si="120"/>
        <v/>
      </c>
      <c r="P74" s="324" t="str">
        <f t="shared" si="121"/>
        <v/>
      </c>
      <c r="Q74" s="324" t="str">
        <f t="shared" si="122"/>
        <v/>
      </c>
      <c r="R74" s="324" t="str">
        <f t="shared" si="123"/>
        <v/>
      </c>
      <c r="S74" s="324"/>
      <c r="T74" s="324"/>
      <c r="U74" s="324"/>
      <c r="V74" s="324"/>
      <c r="W74" s="324"/>
      <c r="X74" s="324"/>
      <c r="Y74" s="324"/>
      <c r="Z74" s="324"/>
      <c r="AA74" s="324"/>
      <c r="AB74" s="324"/>
      <c r="AC74" s="324"/>
      <c r="AD74" s="324"/>
      <c r="AE74" s="324"/>
      <c r="AF74" s="324"/>
      <c r="AG74" s="324"/>
      <c r="AH74" s="324"/>
      <c r="AI74" s="324"/>
      <c r="AJ74" s="324"/>
      <c r="AK74" s="324"/>
      <c r="AL74" s="324"/>
      <c r="AM74" s="331"/>
      <c r="AN74" s="331"/>
      <c r="AO74" s="331"/>
      <c r="AP74" s="331"/>
      <c r="AQ74" s="331"/>
      <c r="AR74" s="331"/>
    </row>
    <row r="75" ht="12.75" customHeight="1">
      <c r="A75" s="61"/>
      <c r="B75" s="354"/>
      <c r="C75" s="415"/>
      <c r="D75" s="515" t="str">
        <f t="shared" si="116"/>
        <v/>
      </c>
      <c r="E75" s="415"/>
      <c r="F75" s="516" t="str">
        <f t="shared" ref="F75:I75" si="136">IF(OR($E75=0,$C75=0),"",N75*$E75/100)</f>
        <v/>
      </c>
      <c r="G75" s="517" t="str">
        <f t="shared" si="136"/>
        <v/>
      </c>
      <c r="H75" s="517" t="str">
        <f t="shared" si="136"/>
        <v/>
      </c>
      <c r="I75" s="518" t="str">
        <f t="shared" si="136"/>
        <v/>
      </c>
      <c r="J75" s="352"/>
      <c r="K75" s="353" t="str">
        <f t="shared" ref="K75:L75" si="137">IF(D75="","",D75)</f>
        <v/>
      </c>
      <c r="L75" s="353" t="str">
        <f t="shared" si="137"/>
        <v/>
      </c>
      <c r="M75" s="352"/>
      <c r="N75" s="324" t="str">
        <f t="shared" si="119"/>
        <v/>
      </c>
      <c r="O75" s="324" t="str">
        <f t="shared" si="120"/>
        <v/>
      </c>
      <c r="P75" s="324" t="str">
        <f t="shared" si="121"/>
        <v/>
      </c>
      <c r="Q75" s="324" t="str">
        <f t="shared" si="122"/>
        <v/>
      </c>
      <c r="R75" s="324" t="str">
        <f t="shared" si="123"/>
        <v/>
      </c>
      <c r="S75" s="324"/>
      <c r="T75" s="324"/>
      <c r="U75" s="324"/>
      <c r="V75" s="324"/>
      <c r="W75" s="324"/>
      <c r="X75" s="324"/>
      <c r="Y75" s="324"/>
      <c r="Z75" s="324"/>
      <c r="AA75" s="324"/>
      <c r="AB75" s="324"/>
      <c r="AC75" s="324"/>
      <c r="AD75" s="324"/>
      <c r="AE75" s="324"/>
      <c r="AF75" s="324"/>
      <c r="AG75" s="324"/>
      <c r="AH75" s="324"/>
      <c r="AI75" s="324"/>
      <c r="AJ75" s="324"/>
      <c r="AK75" s="324"/>
      <c r="AL75" s="324"/>
      <c r="AM75" s="331"/>
      <c r="AN75" s="331"/>
      <c r="AO75" s="331"/>
      <c r="AP75" s="331"/>
      <c r="AQ75" s="331"/>
      <c r="AR75" s="331"/>
    </row>
    <row r="76" ht="13.5" customHeight="1">
      <c r="A76" s="61"/>
      <c r="B76" s="339"/>
      <c r="C76" s="416"/>
      <c r="D76" s="519" t="str">
        <f t="shared" si="116"/>
        <v/>
      </c>
      <c r="E76" s="416"/>
      <c r="F76" s="520" t="str">
        <f t="shared" ref="F76:I76" si="138">IF(OR($E76=0,$C76=0),"",N76*$E76/100)</f>
        <v/>
      </c>
      <c r="G76" s="521" t="str">
        <f t="shared" si="138"/>
        <v/>
      </c>
      <c r="H76" s="521" t="str">
        <f t="shared" si="138"/>
        <v/>
      </c>
      <c r="I76" s="522" t="str">
        <f t="shared" si="138"/>
        <v/>
      </c>
      <c r="J76" s="352"/>
      <c r="K76" s="353" t="str">
        <f t="shared" ref="K76:L76" si="139">IF(D76="","",D76)</f>
        <v/>
      </c>
      <c r="L76" s="353" t="str">
        <f t="shared" si="139"/>
        <v/>
      </c>
      <c r="M76" s="352"/>
      <c r="N76" s="324" t="str">
        <f t="shared" si="119"/>
        <v/>
      </c>
      <c r="O76" s="324" t="str">
        <f t="shared" si="120"/>
        <v/>
      </c>
      <c r="P76" s="324" t="str">
        <f t="shared" si="121"/>
        <v/>
      </c>
      <c r="Q76" s="324" t="str">
        <f t="shared" si="122"/>
        <v/>
      </c>
      <c r="R76" s="324" t="str">
        <f t="shared" si="123"/>
        <v/>
      </c>
      <c r="S76" s="324"/>
      <c r="T76" s="324"/>
      <c r="U76" s="324"/>
      <c r="V76" s="324"/>
      <c r="W76" s="324"/>
      <c r="X76" s="324"/>
      <c r="Y76" s="324"/>
      <c r="Z76" s="324"/>
      <c r="AA76" s="324"/>
      <c r="AB76" s="324"/>
      <c r="AC76" s="324"/>
      <c r="AD76" s="324"/>
      <c r="AE76" s="324"/>
      <c r="AF76" s="324"/>
      <c r="AG76" s="324"/>
      <c r="AH76" s="324"/>
      <c r="AI76" s="324"/>
      <c r="AJ76" s="324"/>
      <c r="AK76" s="324"/>
      <c r="AL76" s="324"/>
      <c r="AM76" s="331"/>
      <c r="AN76" s="331"/>
      <c r="AO76" s="331"/>
      <c r="AP76" s="331"/>
      <c r="AQ76" s="331"/>
      <c r="AR76" s="331"/>
    </row>
    <row r="77" ht="12.75" customHeight="1">
      <c r="A77" s="61"/>
      <c r="B77" s="523" t="s">
        <v>471</v>
      </c>
      <c r="C77" s="524" t="s">
        <v>472</v>
      </c>
      <c r="D77" s="512" t="s">
        <v>473</v>
      </c>
      <c r="E77" s="525" t="s">
        <v>474</v>
      </c>
      <c r="F77" s="526" t="s">
        <v>475</v>
      </c>
      <c r="G77" s="526" t="s">
        <v>490</v>
      </c>
      <c r="H77" s="527" t="s">
        <v>477</v>
      </c>
      <c r="I77" s="37"/>
      <c r="J77" s="331"/>
      <c r="K77" s="353"/>
      <c r="L77" s="353"/>
      <c r="M77" s="352"/>
      <c r="N77" s="373" t="s">
        <v>473</v>
      </c>
      <c r="O77" s="324" t="s">
        <v>474</v>
      </c>
      <c r="P77" s="352" t="s">
        <v>475</v>
      </c>
      <c r="Q77" s="324"/>
      <c r="R77" s="324"/>
      <c r="S77" s="324"/>
      <c r="T77" s="324"/>
      <c r="U77" s="324"/>
      <c r="V77" s="324"/>
      <c r="W77" s="324"/>
      <c r="X77" s="324"/>
      <c r="Y77" s="324"/>
      <c r="Z77" s="324"/>
      <c r="AA77" s="324"/>
      <c r="AB77" s="324"/>
      <c r="AC77" s="324"/>
      <c r="AD77" s="324"/>
      <c r="AE77" s="324"/>
      <c r="AF77" s="324"/>
      <c r="AG77" s="324"/>
      <c r="AH77" s="324"/>
      <c r="AI77" s="324"/>
      <c r="AJ77" s="324"/>
      <c r="AK77" s="324"/>
      <c r="AL77" s="324"/>
      <c r="AM77" s="331"/>
      <c r="AN77" s="331"/>
      <c r="AO77" s="331"/>
      <c r="AP77" s="331"/>
      <c r="AQ77" s="331"/>
      <c r="AR77" s="331"/>
    </row>
    <row r="78" ht="13.5" customHeight="1">
      <c r="A78" s="61"/>
      <c r="B78" s="354"/>
      <c r="C78" s="410" t="s">
        <v>505</v>
      </c>
      <c r="D78" s="516">
        <f t="shared" ref="D78:F78" si="140">N78</f>
        <v>84.6</v>
      </c>
      <c r="E78" s="528">
        <f t="shared" si="140"/>
        <v>84.6</v>
      </c>
      <c r="F78" s="529">
        <f t="shared" si="140"/>
        <v>1</v>
      </c>
      <c r="G78" s="429"/>
      <c r="H78" s="530" t="str">
        <f t="shared" ref="H78:H80" si="142">IF(OR(F78="",G78="",),"",$G78*$F78)</f>
        <v/>
      </c>
      <c r="I78" s="378"/>
      <c r="J78" s="331"/>
      <c r="K78" s="353"/>
      <c r="L78" s="353"/>
      <c r="M78" s="352"/>
      <c r="N78" s="324">
        <f t="shared" ref="N78:N80" si="143">IF(C78="","",VLOOKUP($C78,$O$225:$R$992,2,FALSE))</f>
        <v>84.6</v>
      </c>
      <c r="O78" s="324">
        <f t="shared" ref="O78:O80" si="144">IF(C78="","",VLOOKUP($C78,$O$225:$R$992,3,FALSE))</f>
        <v>84.6</v>
      </c>
      <c r="P78" s="379">
        <f t="shared" ref="P78:P80" si="145">IF(C78="","",VLOOKUP($C78,$O$225:$R$992,4,FALSE))</f>
        <v>1</v>
      </c>
      <c r="Q78" s="324"/>
      <c r="R78" s="324"/>
      <c r="S78" s="324"/>
      <c r="T78" s="324"/>
      <c r="U78" s="324"/>
      <c r="V78" s="324"/>
      <c r="W78" s="324"/>
      <c r="X78" s="324"/>
      <c r="Y78" s="324"/>
      <c r="Z78" s="324"/>
      <c r="AA78" s="324"/>
      <c r="AB78" s="324"/>
      <c r="AC78" s="324"/>
      <c r="AD78" s="324"/>
      <c r="AE78" s="324"/>
      <c r="AF78" s="324"/>
      <c r="AG78" s="324"/>
      <c r="AH78" s="324"/>
      <c r="AI78" s="324"/>
      <c r="AJ78" s="324"/>
      <c r="AK78" s="324"/>
      <c r="AL78" s="324"/>
      <c r="AM78" s="331"/>
      <c r="AN78" s="331"/>
      <c r="AO78" s="331"/>
      <c r="AP78" s="331"/>
      <c r="AQ78" s="331"/>
      <c r="AR78" s="331"/>
    </row>
    <row r="79" ht="13.5" customHeight="1">
      <c r="A79" s="61"/>
      <c r="B79" s="354"/>
      <c r="C79" s="410" t="s">
        <v>506</v>
      </c>
      <c r="D79" s="516">
        <f t="shared" ref="D79:F79" si="141">N79</f>
        <v>25.7</v>
      </c>
      <c r="E79" s="528">
        <f t="shared" si="141"/>
        <v>25.7</v>
      </c>
      <c r="F79" s="529">
        <f t="shared" si="141"/>
        <v>1</v>
      </c>
      <c r="G79" s="429"/>
      <c r="H79" s="530" t="str">
        <f t="shared" si="142"/>
        <v/>
      </c>
      <c r="I79" s="378"/>
      <c r="J79" s="331"/>
      <c r="K79" s="353"/>
      <c r="L79" s="353"/>
      <c r="M79" s="352"/>
      <c r="N79" s="324">
        <f t="shared" si="143"/>
        <v>25.7</v>
      </c>
      <c r="O79" s="324">
        <f t="shared" si="144"/>
        <v>25.7</v>
      </c>
      <c r="P79" s="379">
        <f t="shared" si="145"/>
        <v>1</v>
      </c>
      <c r="Q79" s="324"/>
      <c r="R79" s="324"/>
      <c r="S79" s="324"/>
      <c r="T79" s="324"/>
      <c r="U79" s="324"/>
      <c r="V79" s="324"/>
      <c r="W79" s="324"/>
      <c r="X79" s="324"/>
      <c r="Y79" s="324"/>
      <c r="Z79" s="324"/>
      <c r="AA79" s="324"/>
      <c r="AB79" s="324"/>
      <c r="AC79" s="324"/>
      <c r="AD79" s="324"/>
      <c r="AE79" s="324"/>
      <c r="AF79" s="324"/>
      <c r="AG79" s="324"/>
      <c r="AH79" s="324"/>
      <c r="AI79" s="324"/>
      <c r="AJ79" s="324"/>
      <c r="AK79" s="324"/>
      <c r="AL79" s="324"/>
      <c r="AM79" s="331"/>
      <c r="AN79" s="331"/>
      <c r="AO79" s="331"/>
      <c r="AP79" s="331"/>
      <c r="AQ79" s="331"/>
      <c r="AR79" s="331"/>
    </row>
    <row r="80" ht="13.5" customHeight="1">
      <c r="A80" s="61"/>
      <c r="B80" s="339"/>
      <c r="C80" s="531" t="s">
        <v>507</v>
      </c>
      <c r="D80" s="520">
        <f t="shared" ref="D80:F80" si="146">N80</f>
        <v>100</v>
      </c>
      <c r="E80" s="532">
        <f t="shared" si="146"/>
        <v>100</v>
      </c>
      <c r="F80" s="533">
        <f t="shared" si="146"/>
        <v>1</v>
      </c>
      <c r="G80" s="433"/>
      <c r="H80" s="534" t="str">
        <f t="shared" si="142"/>
        <v/>
      </c>
      <c r="I80" s="384"/>
      <c r="J80" s="331"/>
      <c r="K80" s="353"/>
      <c r="L80" s="353"/>
      <c r="M80" s="352"/>
      <c r="N80" s="324">
        <f t="shared" si="143"/>
        <v>100</v>
      </c>
      <c r="O80" s="324">
        <f t="shared" si="144"/>
        <v>100</v>
      </c>
      <c r="P80" s="379">
        <f t="shared" si="145"/>
        <v>1</v>
      </c>
      <c r="Q80" s="324"/>
      <c r="R80" s="324"/>
      <c r="S80" s="324"/>
      <c r="T80" s="324"/>
      <c r="U80" s="324"/>
      <c r="V80" s="324"/>
      <c r="W80" s="324"/>
      <c r="X80" s="324"/>
      <c r="Y80" s="324"/>
      <c r="Z80" s="324"/>
      <c r="AA80" s="324"/>
      <c r="AB80" s="324"/>
      <c r="AC80" s="324"/>
      <c r="AD80" s="324"/>
      <c r="AE80" s="324"/>
      <c r="AF80" s="324"/>
      <c r="AG80" s="324"/>
      <c r="AH80" s="324"/>
      <c r="AI80" s="324"/>
      <c r="AJ80" s="324"/>
      <c r="AK80" s="324"/>
      <c r="AL80" s="324"/>
      <c r="AM80" s="331"/>
      <c r="AN80" s="331"/>
      <c r="AO80" s="331"/>
      <c r="AP80" s="331"/>
      <c r="AQ80" s="331"/>
      <c r="AR80" s="331"/>
    </row>
    <row r="81" ht="13.5" customHeight="1">
      <c r="A81" s="61"/>
      <c r="B81" s="523" t="s">
        <v>479</v>
      </c>
      <c r="C81" s="524" t="s">
        <v>480</v>
      </c>
      <c r="D81" s="512" t="s">
        <v>481</v>
      </c>
      <c r="E81" s="535" t="s">
        <v>482</v>
      </c>
      <c r="F81" s="387"/>
      <c r="G81" s="536" t="s">
        <v>483</v>
      </c>
      <c r="H81" s="527" t="s">
        <v>484</v>
      </c>
      <c r="I81" s="37"/>
      <c r="J81" s="352"/>
      <c r="K81" s="353"/>
      <c r="L81" s="353"/>
      <c r="M81" s="352"/>
      <c r="N81" s="324"/>
      <c r="O81" s="324"/>
      <c r="P81" s="379"/>
      <c r="Q81" s="324"/>
      <c r="R81" s="324"/>
      <c r="S81" s="324"/>
      <c r="T81" s="324"/>
      <c r="U81" s="324"/>
      <c r="V81" s="324"/>
      <c r="W81" s="324"/>
      <c r="X81" s="324"/>
      <c r="Y81" s="324"/>
      <c r="Z81" s="324"/>
      <c r="AA81" s="324"/>
      <c r="AB81" s="324"/>
      <c r="AC81" s="324"/>
      <c r="AD81" s="324"/>
      <c r="AE81" s="324"/>
      <c r="AF81" s="324"/>
      <c r="AG81" s="324"/>
      <c r="AH81" s="324"/>
      <c r="AI81" s="324"/>
      <c r="AJ81" s="324"/>
      <c r="AK81" s="324"/>
      <c r="AL81" s="324"/>
      <c r="AM81" s="331"/>
      <c r="AN81" s="331"/>
      <c r="AO81" s="331"/>
      <c r="AP81" s="331"/>
      <c r="AQ81" s="331"/>
      <c r="AR81" s="331"/>
    </row>
    <row r="82" ht="13.5" customHeight="1">
      <c r="A82" s="61"/>
      <c r="B82" s="354"/>
      <c r="C82" s="410" t="s">
        <v>508</v>
      </c>
      <c r="D82" s="528">
        <f t="shared" ref="D82:D84" si="147">IF(C82="","",VLOOKUP(C82,$AC$229:$AE$510,2,FALSE))</f>
        <v>60</v>
      </c>
      <c r="E82" s="537">
        <f t="shared" ref="E82:E84" si="148">IF(C82="","",VLOOKUP(C82,$AC$229:$AE$510,3,FALSE))</f>
        <v>60</v>
      </c>
      <c r="F82" s="287"/>
      <c r="G82" s="410"/>
      <c r="H82" s="530">
        <f t="shared" ref="H82:H84" si="149">IF(C82="","",IF(G82=0,E82,G82*E82))</f>
        <v>60</v>
      </c>
      <c r="I82" s="378"/>
      <c r="J82" s="352"/>
      <c r="K82" s="353"/>
      <c r="L82" s="353"/>
      <c r="M82" s="352"/>
      <c r="N82" s="324"/>
      <c r="O82" s="324"/>
      <c r="P82" s="379"/>
      <c r="Q82" s="324"/>
      <c r="R82" s="324"/>
      <c r="S82" s="324"/>
      <c r="T82" s="324"/>
      <c r="U82" s="324"/>
      <c r="V82" s="324"/>
      <c r="W82" s="324"/>
      <c r="X82" s="324"/>
      <c r="Y82" s="324"/>
      <c r="Z82" s="324"/>
      <c r="AA82" s="324"/>
      <c r="AB82" s="324"/>
      <c r="AC82" s="324"/>
      <c r="AD82" s="324"/>
      <c r="AE82" s="324"/>
      <c r="AF82" s="324"/>
      <c r="AG82" s="324"/>
      <c r="AH82" s="324"/>
      <c r="AI82" s="324"/>
      <c r="AJ82" s="324"/>
      <c r="AK82" s="324"/>
      <c r="AL82" s="324"/>
      <c r="AM82" s="331"/>
      <c r="AN82" s="331"/>
      <c r="AO82" s="331"/>
      <c r="AP82" s="331"/>
      <c r="AQ82" s="331"/>
      <c r="AR82" s="331"/>
    </row>
    <row r="83" ht="13.5" customHeight="1">
      <c r="A83" s="61"/>
      <c r="B83" s="354"/>
      <c r="C83" s="415"/>
      <c r="D83" s="528" t="str">
        <f t="shared" si="147"/>
        <v/>
      </c>
      <c r="E83" s="537" t="str">
        <f t="shared" si="148"/>
        <v/>
      </c>
      <c r="F83" s="287"/>
      <c r="G83" s="415"/>
      <c r="H83" s="530" t="str">
        <f t="shared" si="149"/>
        <v/>
      </c>
      <c r="I83" s="378"/>
      <c r="J83" s="352"/>
      <c r="K83" s="353"/>
      <c r="L83" s="353"/>
      <c r="M83" s="352"/>
      <c r="N83" s="324"/>
      <c r="O83" s="324"/>
      <c r="P83" s="379"/>
      <c r="Q83" s="324"/>
      <c r="R83" s="324"/>
      <c r="S83" s="324"/>
      <c r="T83" s="324"/>
      <c r="U83" s="324"/>
      <c r="V83" s="324"/>
      <c r="W83" s="324"/>
      <c r="X83" s="324"/>
      <c r="Y83" s="324"/>
      <c r="Z83" s="324"/>
      <c r="AA83" s="324"/>
      <c r="AB83" s="324"/>
      <c r="AC83" s="324"/>
      <c r="AD83" s="324"/>
      <c r="AE83" s="324"/>
      <c r="AF83" s="324"/>
      <c r="AG83" s="324"/>
      <c r="AH83" s="324"/>
      <c r="AI83" s="324"/>
      <c r="AJ83" s="324"/>
      <c r="AK83" s="324"/>
      <c r="AL83" s="324"/>
      <c r="AM83" s="331"/>
      <c r="AN83" s="331"/>
      <c r="AO83" s="331"/>
      <c r="AP83" s="331"/>
      <c r="AQ83" s="331"/>
      <c r="AR83" s="331"/>
    </row>
    <row r="84" ht="13.5" customHeight="1">
      <c r="A84" s="62"/>
      <c r="B84" s="339"/>
      <c r="C84" s="416"/>
      <c r="D84" s="532" t="str">
        <f t="shared" si="147"/>
        <v/>
      </c>
      <c r="E84" s="538" t="str">
        <f t="shared" si="148"/>
        <v/>
      </c>
      <c r="F84" s="440"/>
      <c r="G84" s="416"/>
      <c r="H84" s="534" t="str">
        <f t="shared" si="149"/>
        <v/>
      </c>
      <c r="I84" s="384"/>
      <c r="J84" s="352"/>
      <c r="K84" s="353"/>
      <c r="L84" s="353"/>
      <c r="M84" s="352"/>
      <c r="N84" s="324"/>
      <c r="O84" s="324"/>
      <c r="P84" s="379"/>
      <c r="Q84" s="324"/>
      <c r="R84" s="324"/>
      <c r="S84" s="324"/>
      <c r="T84" s="324"/>
      <c r="U84" s="324"/>
      <c r="V84" s="324"/>
      <c r="W84" s="324"/>
      <c r="X84" s="324"/>
      <c r="Y84" s="324"/>
      <c r="Z84" s="324"/>
      <c r="AA84" s="324"/>
      <c r="AB84" s="324"/>
      <c r="AC84" s="324"/>
      <c r="AD84" s="324"/>
      <c r="AE84" s="324"/>
      <c r="AF84" s="324"/>
      <c r="AG84" s="324"/>
      <c r="AH84" s="324"/>
      <c r="AI84" s="324"/>
      <c r="AJ84" s="324"/>
      <c r="AK84" s="324"/>
      <c r="AL84" s="324"/>
      <c r="AM84" s="331"/>
      <c r="AN84" s="331"/>
      <c r="AO84" s="331"/>
      <c r="AP84" s="331"/>
      <c r="AQ84" s="331"/>
      <c r="AR84" s="331"/>
    </row>
    <row r="85" ht="6.0" customHeight="1">
      <c r="A85" s="397"/>
      <c r="B85" s="473"/>
      <c r="C85" s="504"/>
      <c r="D85" s="505"/>
      <c r="E85" s="504"/>
      <c r="F85" s="506"/>
      <c r="G85" s="399"/>
      <c r="H85" s="507"/>
      <c r="I85" s="508"/>
      <c r="J85" s="352"/>
      <c r="K85" s="353"/>
      <c r="L85" s="353"/>
      <c r="M85" s="352"/>
      <c r="N85" s="324"/>
      <c r="O85" s="324"/>
      <c r="P85" s="379"/>
      <c r="Q85" s="324"/>
      <c r="R85" s="324"/>
      <c r="S85" s="324"/>
      <c r="T85" s="324"/>
      <c r="U85" s="324"/>
      <c r="V85" s="324"/>
      <c r="W85" s="324"/>
      <c r="X85" s="324"/>
      <c r="Y85" s="324"/>
      <c r="Z85" s="324"/>
      <c r="AA85" s="324"/>
      <c r="AB85" s="324"/>
      <c r="AC85" s="324"/>
      <c r="AD85" s="324"/>
      <c r="AE85" s="324"/>
      <c r="AF85" s="324"/>
      <c r="AG85" s="324"/>
      <c r="AH85" s="324"/>
      <c r="AI85" s="324"/>
      <c r="AJ85" s="324"/>
      <c r="AK85" s="324"/>
      <c r="AL85" s="324"/>
      <c r="AM85" s="331"/>
      <c r="AN85" s="331"/>
      <c r="AO85" s="331"/>
      <c r="AP85" s="331"/>
      <c r="AQ85" s="331"/>
      <c r="AR85" s="331"/>
    </row>
    <row r="86" ht="12.75" customHeight="1">
      <c r="A86" s="539" t="s">
        <v>509</v>
      </c>
      <c r="B86" s="540" t="s">
        <v>467</v>
      </c>
      <c r="C86" s="477"/>
      <c r="D86" s="541" t="str">
        <f t="shared" ref="D86:D92" si="152">R86</f>
        <v/>
      </c>
      <c r="E86" s="477"/>
      <c r="F86" s="542" t="str">
        <f t="shared" ref="F86:I86" si="150">IF(OR($E86=0,$C86=0),"",N86*$E86/100)</f>
        <v/>
      </c>
      <c r="G86" s="543" t="str">
        <f t="shared" si="150"/>
        <v/>
      </c>
      <c r="H86" s="543" t="str">
        <f t="shared" si="150"/>
        <v/>
      </c>
      <c r="I86" s="544" t="str">
        <f t="shared" si="150"/>
        <v/>
      </c>
      <c r="J86" s="352"/>
      <c r="K86" s="353" t="str">
        <f t="shared" ref="K86:L86" si="151">IF(D86="","",D86)</f>
        <v/>
      </c>
      <c r="L86" s="353" t="str">
        <f t="shared" si="151"/>
        <v/>
      </c>
      <c r="M86" s="352"/>
      <c r="N86" s="324" t="str">
        <f t="shared" ref="N86:N92" si="155">IF($C86="","",VLOOKUP($C86,$A$1076:$F$1156,2,FALSE))</f>
        <v/>
      </c>
      <c r="O86" s="324" t="str">
        <f t="shared" ref="O86:O92" si="156">IF($C86="","",VLOOKUP($C86,$A$1076:$F$1156,3,FALSE))</f>
        <v/>
      </c>
      <c r="P86" s="324" t="str">
        <f t="shared" ref="P86:P92" si="157">IF($C86="","",VLOOKUP($C86,$A$1076:$F$1156,4,FALSE))</f>
        <v/>
      </c>
      <c r="Q86" s="324" t="str">
        <f t="shared" ref="Q86:Q92" si="158">IF($C86="","",VLOOKUP($C86,$A$1076:$F$1156,5,FALSE))</f>
        <v/>
      </c>
      <c r="R86" s="324" t="str">
        <f t="shared" ref="R86:R92" si="159">IF($C86="","",VLOOKUP($C86,$A$1076:$F$1156,6,FALSE))</f>
        <v/>
      </c>
      <c r="S86" s="324"/>
      <c r="T86" s="324"/>
      <c r="U86" s="324"/>
      <c r="V86" s="324"/>
      <c r="W86" s="324"/>
      <c r="X86" s="324"/>
      <c r="Y86" s="324"/>
      <c r="Z86" s="324"/>
      <c r="AA86" s="324"/>
      <c r="AB86" s="324"/>
      <c r="AC86" s="324"/>
      <c r="AD86" s="324"/>
      <c r="AE86" s="324"/>
      <c r="AF86" s="324"/>
      <c r="AG86" s="324"/>
      <c r="AH86" s="324"/>
      <c r="AI86" s="324"/>
      <c r="AJ86" s="324"/>
      <c r="AK86" s="324"/>
      <c r="AL86" s="324"/>
      <c r="AM86" s="331"/>
      <c r="AN86" s="331"/>
      <c r="AO86" s="331"/>
      <c r="AP86" s="331"/>
      <c r="AQ86" s="331"/>
      <c r="AR86" s="331"/>
    </row>
    <row r="87" ht="12.75" customHeight="1">
      <c r="A87" s="61"/>
      <c r="B87" s="545"/>
      <c r="C87" s="410" t="s">
        <v>510</v>
      </c>
      <c r="D87" s="546" t="str">
        <f t="shared" si="152"/>
        <v>U19</v>
      </c>
      <c r="E87" s="410">
        <v>170.0</v>
      </c>
      <c r="F87" s="547">
        <f t="shared" ref="F87:I87" si="153">IF(OR($E87=0,$C87=0),"",N87*$E87/100)</f>
        <v>147.9</v>
      </c>
      <c r="G87" s="548">
        <f t="shared" si="153"/>
        <v>3.57</v>
      </c>
      <c r="H87" s="548">
        <f t="shared" si="153"/>
        <v>0.17</v>
      </c>
      <c r="I87" s="549">
        <f t="shared" si="153"/>
        <v>37.91</v>
      </c>
      <c r="J87" s="352"/>
      <c r="K87" s="353" t="str">
        <f t="shared" ref="K87:L87" si="154">IF(D87="","",D87)</f>
        <v>U19</v>
      </c>
      <c r="L87" s="353">
        <f t="shared" si="154"/>
        <v>170</v>
      </c>
      <c r="M87" s="352"/>
      <c r="N87" s="324">
        <f t="shared" si="155"/>
        <v>87</v>
      </c>
      <c r="O87" s="324">
        <f t="shared" si="156"/>
        <v>2.1</v>
      </c>
      <c r="P87" s="324">
        <f t="shared" si="157"/>
        <v>0.1</v>
      </c>
      <c r="Q87" s="324">
        <f t="shared" si="158"/>
        <v>22.3</v>
      </c>
      <c r="R87" s="324" t="str">
        <f t="shared" si="159"/>
        <v>U19</v>
      </c>
      <c r="S87" s="324"/>
      <c r="T87" s="324"/>
      <c r="U87" s="324"/>
      <c r="V87" s="324"/>
      <c r="W87" s="324"/>
      <c r="X87" s="324"/>
      <c r="Y87" s="324"/>
      <c r="Z87" s="324"/>
      <c r="AA87" s="324"/>
      <c r="AB87" s="324"/>
      <c r="AC87" s="324"/>
      <c r="AD87" s="324"/>
      <c r="AE87" s="324"/>
      <c r="AF87" s="324"/>
      <c r="AG87" s="324"/>
      <c r="AH87" s="324"/>
      <c r="AI87" s="324"/>
      <c r="AJ87" s="324"/>
      <c r="AK87" s="324"/>
      <c r="AL87" s="324"/>
      <c r="AM87" s="331"/>
      <c r="AN87" s="331"/>
      <c r="AO87" s="331"/>
      <c r="AP87" s="331"/>
      <c r="AQ87" s="331"/>
      <c r="AR87" s="331"/>
    </row>
    <row r="88" ht="12.75" customHeight="1">
      <c r="A88" s="61"/>
      <c r="B88" s="545"/>
      <c r="C88" s="415"/>
      <c r="D88" s="546" t="str">
        <f t="shared" si="152"/>
        <v/>
      </c>
      <c r="E88" s="415"/>
      <c r="F88" s="547" t="str">
        <f t="shared" ref="F88:I88" si="160">IF(OR($E88=0,$C88=0),"",N88*$E88/100)</f>
        <v/>
      </c>
      <c r="G88" s="548" t="str">
        <f t="shared" si="160"/>
        <v/>
      </c>
      <c r="H88" s="548" t="str">
        <f t="shared" si="160"/>
        <v/>
      </c>
      <c r="I88" s="549" t="str">
        <f t="shared" si="160"/>
        <v/>
      </c>
      <c r="J88" s="352"/>
      <c r="K88" s="353" t="str">
        <f t="shared" ref="K88:L88" si="161">IF(D88="","",D88)</f>
        <v/>
      </c>
      <c r="L88" s="353" t="str">
        <f t="shared" si="161"/>
        <v/>
      </c>
      <c r="M88" s="352"/>
      <c r="N88" s="324" t="str">
        <f t="shared" si="155"/>
        <v/>
      </c>
      <c r="O88" s="324" t="str">
        <f t="shared" si="156"/>
        <v/>
      </c>
      <c r="P88" s="324" t="str">
        <f t="shared" si="157"/>
        <v/>
      </c>
      <c r="Q88" s="324" t="str">
        <f t="shared" si="158"/>
        <v/>
      </c>
      <c r="R88" s="324" t="str">
        <f t="shared" si="159"/>
        <v/>
      </c>
      <c r="S88" s="324"/>
      <c r="T88" s="324"/>
      <c r="U88" s="324"/>
      <c r="V88" s="324"/>
      <c r="W88" s="324"/>
      <c r="X88" s="324"/>
      <c r="Y88" s="324"/>
      <c r="Z88" s="324"/>
      <c r="AA88" s="324"/>
      <c r="AB88" s="324"/>
      <c r="AC88" s="324"/>
      <c r="AD88" s="324"/>
      <c r="AE88" s="324"/>
      <c r="AF88" s="324"/>
      <c r="AG88" s="324"/>
      <c r="AH88" s="324"/>
      <c r="AI88" s="324"/>
      <c r="AJ88" s="324"/>
      <c r="AK88" s="324"/>
      <c r="AL88" s="324"/>
      <c r="AM88" s="331"/>
      <c r="AN88" s="331"/>
      <c r="AO88" s="331"/>
      <c r="AP88" s="331"/>
      <c r="AQ88" s="331"/>
      <c r="AR88" s="331"/>
    </row>
    <row r="89" ht="12.75" customHeight="1">
      <c r="A89" s="61"/>
      <c r="B89" s="545"/>
      <c r="C89" s="415"/>
      <c r="D89" s="546" t="str">
        <f t="shared" si="152"/>
        <v/>
      </c>
      <c r="E89" s="415"/>
      <c r="F89" s="547" t="str">
        <f t="shared" ref="F89:I89" si="162">IF(OR($E89=0,$C89=0),"",N89*$E89/100)</f>
        <v/>
      </c>
      <c r="G89" s="548" t="str">
        <f t="shared" si="162"/>
        <v/>
      </c>
      <c r="H89" s="548" t="str">
        <f t="shared" si="162"/>
        <v/>
      </c>
      <c r="I89" s="549" t="str">
        <f t="shared" si="162"/>
        <v/>
      </c>
      <c r="J89" s="352"/>
      <c r="K89" s="353" t="str">
        <f t="shared" ref="K89:L89" si="163">IF(D89="","",D89)</f>
        <v/>
      </c>
      <c r="L89" s="353" t="str">
        <f t="shared" si="163"/>
        <v/>
      </c>
      <c r="M89" s="352"/>
      <c r="N89" s="324" t="str">
        <f t="shared" si="155"/>
        <v/>
      </c>
      <c r="O89" s="324" t="str">
        <f t="shared" si="156"/>
        <v/>
      </c>
      <c r="P89" s="324" t="str">
        <f t="shared" si="157"/>
        <v/>
      </c>
      <c r="Q89" s="324" t="str">
        <f t="shared" si="158"/>
        <v/>
      </c>
      <c r="R89" s="324" t="str">
        <f t="shared" si="159"/>
        <v/>
      </c>
      <c r="S89" s="324"/>
      <c r="T89" s="324"/>
      <c r="U89" s="324"/>
      <c r="V89" s="324"/>
      <c r="W89" s="324"/>
      <c r="X89" s="324"/>
      <c r="Y89" s="324"/>
      <c r="Z89" s="324"/>
      <c r="AA89" s="324"/>
      <c r="AB89" s="324"/>
      <c r="AC89" s="324"/>
      <c r="AD89" s="324"/>
      <c r="AE89" s="324"/>
      <c r="AF89" s="324"/>
      <c r="AG89" s="324"/>
      <c r="AH89" s="324"/>
      <c r="AI89" s="324"/>
      <c r="AJ89" s="324"/>
      <c r="AK89" s="324"/>
      <c r="AL89" s="324"/>
      <c r="AM89" s="331"/>
      <c r="AN89" s="331"/>
      <c r="AO89" s="331"/>
      <c r="AP89" s="331"/>
      <c r="AQ89" s="331"/>
      <c r="AR89" s="331"/>
    </row>
    <row r="90" ht="12.75" customHeight="1">
      <c r="A90" s="61"/>
      <c r="B90" s="545"/>
      <c r="C90" s="415"/>
      <c r="D90" s="546" t="str">
        <f t="shared" si="152"/>
        <v/>
      </c>
      <c r="E90" s="415"/>
      <c r="F90" s="547" t="str">
        <f t="shared" ref="F90:I90" si="164">IF(OR($E90=0,$C90=0),"",N90*$E90/100)</f>
        <v/>
      </c>
      <c r="G90" s="548" t="str">
        <f t="shared" si="164"/>
        <v/>
      </c>
      <c r="H90" s="548" t="str">
        <f t="shared" si="164"/>
        <v/>
      </c>
      <c r="I90" s="549" t="str">
        <f t="shared" si="164"/>
        <v/>
      </c>
      <c r="J90" s="352"/>
      <c r="K90" s="353"/>
      <c r="L90" s="353"/>
      <c r="M90" s="352"/>
      <c r="N90" s="324" t="str">
        <f t="shared" si="155"/>
        <v/>
      </c>
      <c r="O90" s="324" t="str">
        <f t="shared" si="156"/>
        <v/>
      </c>
      <c r="P90" s="324" t="str">
        <f t="shared" si="157"/>
        <v/>
      </c>
      <c r="Q90" s="324" t="str">
        <f t="shared" si="158"/>
        <v/>
      </c>
      <c r="R90" s="324" t="str">
        <f t="shared" si="159"/>
        <v/>
      </c>
      <c r="S90" s="324"/>
      <c r="T90" s="324"/>
      <c r="U90" s="324"/>
      <c r="V90" s="324"/>
      <c r="W90" s="324"/>
      <c r="X90" s="324"/>
      <c r="Y90" s="324"/>
      <c r="Z90" s="324"/>
      <c r="AA90" s="324"/>
      <c r="AB90" s="324"/>
      <c r="AC90" s="324"/>
      <c r="AD90" s="324"/>
      <c r="AE90" s="324"/>
      <c r="AF90" s="324"/>
      <c r="AG90" s="324"/>
      <c r="AH90" s="324"/>
      <c r="AI90" s="324"/>
      <c r="AJ90" s="324"/>
      <c r="AK90" s="324"/>
      <c r="AL90" s="324"/>
      <c r="AM90" s="331"/>
      <c r="AN90" s="331"/>
      <c r="AO90" s="331"/>
      <c r="AP90" s="331"/>
      <c r="AQ90" s="331"/>
      <c r="AR90" s="331"/>
    </row>
    <row r="91" ht="12.75" customHeight="1">
      <c r="A91" s="61"/>
      <c r="B91" s="545"/>
      <c r="C91" s="415"/>
      <c r="D91" s="546" t="str">
        <f t="shared" si="152"/>
        <v/>
      </c>
      <c r="E91" s="415"/>
      <c r="F91" s="547" t="str">
        <f t="shared" ref="F91:I91" si="165">IF(OR($E91=0,$C91=0),"",N91*$E91/100)</f>
        <v/>
      </c>
      <c r="G91" s="548" t="str">
        <f t="shared" si="165"/>
        <v/>
      </c>
      <c r="H91" s="548" t="str">
        <f t="shared" si="165"/>
        <v/>
      </c>
      <c r="I91" s="549" t="str">
        <f t="shared" si="165"/>
        <v/>
      </c>
      <c r="J91" s="352"/>
      <c r="K91" s="550"/>
      <c r="L91" s="550"/>
      <c r="M91" s="352"/>
      <c r="N91" s="324" t="str">
        <f t="shared" si="155"/>
        <v/>
      </c>
      <c r="O91" s="324" t="str">
        <f t="shared" si="156"/>
        <v/>
      </c>
      <c r="P91" s="324" t="str">
        <f t="shared" si="157"/>
        <v/>
      </c>
      <c r="Q91" s="324" t="str">
        <f t="shared" si="158"/>
        <v/>
      </c>
      <c r="R91" s="324" t="str">
        <f t="shared" si="159"/>
        <v/>
      </c>
      <c r="S91" s="324"/>
      <c r="T91" s="324"/>
      <c r="U91" s="324"/>
      <c r="V91" s="324"/>
      <c r="W91" s="324"/>
      <c r="X91" s="324"/>
      <c r="Y91" s="324"/>
      <c r="Z91" s="324"/>
      <c r="AA91" s="324"/>
      <c r="AB91" s="324"/>
      <c r="AC91" s="324"/>
      <c r="AD91" s="324"/>
      <c r="AE91" s="324"/>
      <c r="AF91" s="324"/>
      <c r="AG91" s="324"/>
      <c r="AH91" s="324"/>
      <c r="AI91" s="324"/>
      <c r="AJ91" s="324"/>
      <c r="AK91" s="324"/>
      <c r="AL91" s="324"/>
      <c r="AM91" s="331"/>
      <c r="AN91" s="331"/>
      <c r="AO91" s="331"/>
      <c r="AP91" s="331"/>
      <c r="AQ91" s="331"/>
      <c r="AR91" s="331"/>
    </row>
    <row r="92" ht="13.5" customHeight="1">
      <c r="A92" s="61"/>
      <c r="B92" s="551"/>
      <c r="C92" s="552"/>
      <c r="D92" s="553" t="str">
        <f t="shared" si="152"/>
        <v/>
      </c>
      <c r="E92" s="552"/>
      <c r="F92" s="554" t="str">
        <f t="shared" ref="F92:I92" si="166">IF(OR($E92=0,$C92=0),"",N92*$E92/100)</f>
        <v/>
      </c>
      <c r="G92" s="555" t="str">
        <f t="shared" si="166"/>
        <v/>
      </c>
      <c r="H92" s="555" t="str">
        <f t="shared" si="166"/>
        <v/>
      </c>
      <c r="I92" s="556" t="str">
        <f t="shared" si="166"/>
        <v/>
      </c>
      <c r="J92" s="352"/>
      <c r="K92" s="353"/>
      <c r="L92" s="550"/>
      <c r="M92" s="352"/>
      <c r="N92" s="324" t="str">
        <f t="shared" si="155"/>
        <v/>
      </c>
      <c r="O92" s="324" t="str">
        <f t="shared" si="156"/>
        <v/>
      </c>
      <c r="P92" s="324" t="str">
        <f t="shared" si="157"/>
        <v/>
      </c>
      <c r="Q92" s="324" t="str">
        <f t="shared" si="158"/>
        <v/>
      </c>
      <c r="R92" s="324" t="str">
        <f t="shared" si="159"/>
        <v/>
      </c>
      <c r="S92" s="324"/>
      <c r="T92" s="324"/>
      <c r="U92" s="324"/>
      <c r="V92" s="324"/>
      <c r="W92" s="324"/>
      <c r="X92" s="324"/>
      <c r="Y92" s="324"/>
      <c r="Z92" s="324"/>
      <c r="AA92" s="324"/>
      <c r="AB92" s="324"/>
      <c r="AC92" s="324"/>
      <c r="AD92" s="324"/>
      <c r="AE92" s="324"/>
      <c r="AF92" s="324"/>
      <c r="AG92" s="324"/>
      <c r="AH92" s="324"/>
      <c r="AI92" s="324"/>
      <c r="AJ92" s="324"/>
      <c r="AK92" s="324"/>
      <c r="AL92" s="324"/>
      <c r="AM92" s="331"/>
      <c r="AN92" s="331"/>
      <c r="AO92" s="331"/>
      <c r="AP92" s="331"/>
      <c r="AQ92" s="331"/>
      <c r="AR92" s="331"/>
    </row>
    <row r="93" ht="12.75" customHeight="1">
      <c r="A93" s="61"/>
      <c r="B93" s="557" t="s">
        <v>471</v>
      </c>
      <c r="C93" s="558" t="s">
        <v>472</v>
      </c>
      <c r="D93" s="559" t="s">
        <v>473</v>
      </c>
      <c r="E93" s="558" t="s">
        <v>474</v>
      </c>
      <c r="F93" s="560" t="s">
        <v>475</v>
      </c>
      <c r="G93" s="560" t="s">
        <v>490</v>
      </c>
      <c r="H93" s="561" t="s">
        <v>477</v>
      </c>
      <c r="I93" s="37"/>
      <c r="J93" s="331"/>
      <c r="K93" s="353"/>
      <c r="L93" s="353"/>
      <c r="M93" s="352"/>
      <c r="N93" s="373" t="s">
        <v>473</v>
      </c>
      <c r="O93" s="324" t="s">
        <v>474</v>
      </c>
      <c r="P93" s="352" t="s">
        <v>475</v>
      </c>
      <c r="Q93" s="324"/>
      <c r="R93" s="324"/>
      <c r="S93" s="324"/>
      <c r="T93" s="324"/>
      <c r="U93" s="324"/>
      <c r="V93" s="324"/>
      <c r="W93" s="324"/>
      <c r="X93" s="324"/>
      <c r="Y93" s="324"/>
      <c r="Z93" s="324"/>
      <c r="AA93" s="324"/>
      <c r="AB93" s="324"/>
      <c r="AC93" s="324"/>
      <c r="AD93" s="324"/>
      <c r="AE93" s="324"/>
      <c r="AF93" s="324"/>
      <c r="AG93" s="324"/>
      <c r="AH93" s="324"/>
      <c r="AI93" s="324"/>
      <c r="AJ93" s="324"/>
      <c r="AK93" s="324"/>
      <c r="AL93" s="324"/>
      <c r="AM93" s="331"/>
      <c r="AN93" s="331"/>
      <c r="AO93" s="331"/>
      <c r="AP93" s="331"/>
      <c r="AQ93" s="331"/>
      <c r="AR93" s="331"/>
    </row>
    <row r="94" ht="13.5" customHeight="1">
      <c r="A94" s="61"/>
      <c r="B94" s="354"/>
      <c r="C94" s="415"/>
      <c r="D94" s="547" t="str">
        <f t="shared" ref="D94:F94" si="167">N94</f>
        <v/>
      </c>
      <c r="E94" s="562" t="str">
        <f t="shared" si="167"/>
        <v/>
      </c>
      <c r="F94" s="563" t="str">
        <f t="shared" si="167"/>
        <v/>
      </c>
      <c r="G94" s="429"/>
      <c r="H94" s="564" t="str">
        <f t="shared" ref="H94:H96" si="169">IF(OR(F94="",G94="",),"",$G94*$F94)</f>
        <v/>
      </c>
      <c r="I94" s="378"/>
      <c r="J94" s="331"/>
      <c r="K94" s="353"/>
      <c r="L94" s="353"/>
      <c r="M94" s="352"/>
      <c r="N94" s="324" t="str">
        <f t="shared" ref="N94:N96" si="170">IF(C94="","",VLOOKUP($C94,$O$225:$R$992,2,FALSE))</f>
        <v/>
      </c>
      <c r="O94" s="324" t="str">
        <f t="shared" ref="O94:O96" si="171">IF(C94="","",VLOOKUP($C94,$O$225:$R$992,3,FALSE))</f>
        <v/>
      </c>
      <c r="P94" s="379" t="str">
        <f t="shared" ref="P94:P96" si="172">IF(C94="","",VLOOKUP($C94,$O$225:$R$992,4,FALSE))</f>
        <v/>
      </c>
      <c r="Q94" s="324"/>
      <c r="R94" s="324"/>
      <c r="S94" s="324"/>
      <c r="T94" s="324"/>
      <c r="U94" s="324"/>
      <c r="V94" s="324"/>
      <c r="W94" s="324"/>
      <c r="X94" s="324"/>
      <c r="Y94" s="324"/>
      <c r="Z94" s="324"/>
      <c r="AA94" s="324"/>
      <c r="AB94" s="324"/>
      <c r="AC94" s="324"/>
      <c r="AD94" s="324"/>
      <c r="AE94" s="324"/>
      <c r="AF94" s="324"/>
      <c r="AG94" s="324"/>
      <c r="AH94" s="324"/>
      <c r="AI94" s="324"/>
      <c r="AJ94" s="324"/>
      <c r="AK94" s="324"/>
      <c r="AL94" s="324"/>
      <c r="AM94" s="331"/>
      <c r="AN94" s="331"/>
      <c r="AO94" s="331"/>
      <c r="AP94" s="331"/>
      <c r="AQ94" s="331"/>
      <c r="AR94" s="331"/>
    </row>
    <row r="95" ht="13.5" customHeight="1">
      <c r="A95" s="61"/>
      <c r="B95" s="354"/>
      <c r="C95" s="415"/>
      <c r="D95" s="547" t="str">
        <f t="shared" ref="D95:F95" si="168">N95</f>
        <v/>
      </c>
      <c r="E95" s="562" t="str">
        <f t="shared" si="168"/>
        <v/>
      </c>
      <c r="F95" s="563" t="str">
        <f t="shared" si="168"/>
        <v/>
      </c>
      <c r="G95" s="429"/>
      <c r="H95" s="564" t="str">
        <f t="shared" si="169"/>
        <v/>
      </c>
      <c r="I95" s="378"/>
      <c r="J95" s="331"/>
      <c r="K95" s="353"/>
      <c r="L95" s="353"/>
      <c r="M95" s="352"/>
      <c r="N95" s="324" t="str">
        <f t="shared" si="170"/>
        <v/>
      </c>
      <c r="O95" s="324" t="str">
        <f t="shared" si="171"/>
        <v/>
      </c>
      <c r="P95" s="379" t="str">
        <f t="shared" si="172"/>
        <v/>
      </c>
      <c r="Q95" s="324"/>
      <c r="R95" s="324"/>
      <c r="S95" s="324"/>
      <c r="T95" s="324"/>
      <c r="U95" s="324"/>
      <c r="V95" s="324"/>
      <c r="W95" s="324"/>
      <c r="X95" s="324"/>
      <c r="Y95" s="324"/>
      <c r="Z95" s="324"/>
      <c r="AA95" s="324"/>
      <c r="AB95" s="324"/>
      <c r="AC95" s="324"/>
      <c r="AD95" s="324"/>
      <c r="AE95" s="324"/>
      <c r="AF95" s="324"/>
      <c r="AG95" s="324"/>
      <c r="AH95" s="324"/>
      <c r="AI95" s="324"/>
      <c r="AJ95" s="324"/>
      <c r="AK95" s="324"/>
      <c r="AL95" s="324"/>
      <c r="AM95" s="331"/>
      <c r="AN95" s="331"/>
      <c r="AO95" s="331"/>
      <c r="AP95" s="331"/>
      <c r="AQ95" s="331"/>
      <c r="AR95" s="331"/>
    </row>
    <row r="96" ht="13.5" customHeight="1">
      <c r="A96" s="61"/>
      <c r="B96" s="339"/>
      <c r="C96" s="416"/>
      <c r="D96" s="565" t="str">
        <f t="shared" ref="D96:F96" si="173">N96</f>
        <v/>
      </c>
      <c r="E96" s="566" t="str">
        <f t="shared" si="173"/>
        <v/>
      </c>
      <c r="F96" s="567" t="str">
        <f t="shared" si="173"/>
        <v/>
      </c>
      <c r="G96" s="433"/>
      <c r="H96" s="568" t="str">
        <f t="shared" si="169"/>
        <v/>
      </c>
      <c r="I96" s="384"/>
      <c r="J96" s="331"/>
      <c r="K96" s="353"/>
      <c r="L96" s="353"/>
      <c r="M96" s="352"/>
      <c r="N96" s="324" t="str">
        <f t="shared" si="170"/>
        <v/>
      </c>
      <c r="O96" s="324" t="str">
        <f t="shared" si="171"/>
        <v/>
      </c>
      <c r="P96" s="379" t="str">
        <f t="shared" si="172"/>
        <v/>
      </c>
      <c r="Q96" s="324"/>
      <c r="R96" s="324"/>
      <c r="S96" s="324"/>
      <c r="T96" s="324"/>
      <c r="U96" s="324"/>
      <c r="V96" s="324"/>
      <c r="W96" s="324"/>
      <c r="X96" s="324"/>
      <c r="Y96" s="324"/>
      <c r="Z96" s="324"/>
      <c r="AA96" s="324"/>
      <c r="AB96" s="324"/>
      <c r="AC96" s="324"/>
      <c r="AD96" s="324"/>
      <c r="AE96" s="324"/>
      <c r="AF96" s="324"/>
      <c r="AG96" s="324"/>
      <c r="AH96" s="324"/>
      <c r="AI96" s="324"/>
      <c r="AJ96" s="324"/>
      <c r="AK96" s="324"/>
      <c r="AL96" s="324"/>
      <c r="AM96" s="331"/>
      <c r="AN96" s="331"/>
      <c r="AO96" s="331"/>
      <c r="AP96" s="331"/>
      <c r="AQ96" s="331"/>
      <c r="AR96" s="331"/>
    </row>
    <row r="97" ht="13.5" customHeight="1">
      <c r="A97" s="61"/>
      <c r="B97" s="569" t="s">
        <v>479</v>
      </c>
      <c r="C97" s="570" t="s">
        <v>480</v>
      </c>
      <c r="D97" s="571" t="s">
        <v>481</v>
      </c>
      <c r="E97" s="572" t="s">
        <v>482</v>
      </c>
      <c r="F97" s="573"/>
      <c r="G97" s="574" t="s">
        <v>483</v>
      </c>
      <c r="H97" s="575" t="s">
        <v>484</v>
      </c>
      <c r="I97" s="151"/>
      <c r="J97" s="352"/>
      <c r="K97" s="353"/>
      <c r="L97" s="353"/>
      <c r="M97" s="352"/>
      <c r="N97" s="324"/>
      <c r="O97" s="324"/>
      <c r="P97" s="379"/>
      <c r="Q97" s="324"/>
      <c r="R97" s="324"/>
      <c r="S97" s="324"/>
      <c r="T97" s="324"/>
      <c r="U97" s="324"/>
      <c r="V97" s="324"/>
      <c r="W97" s="324"/>
      <c r="X97" s="324"/>
      <c r="Y97" s="324"/>
      <c r="Z97" s="324"/>
      <c r="AA97" s="324"/>
      <c r="AB97" s="324"/>
      <c r="AC97" s="324"/>
      <c r="AD97" s="324"/>
      <c r="AE97" s="324"/>
      <c r="AF97" s="324"/>
      <c r="AG97" s="324"/>
      <c r="AH97" s="324"/>
      <c r="AI97" s="324"/>
      <c r="AJ97" s="324"/>
      <c r="AK97" s="324"/>
      <c r="AL97" s="324"/>
      <c r="AM97" s="331"/>
      <c r="AN97" s="331"/>
      <c r="AO97" s="331"/>
      <c r="AP97" s="331"/>
      <c r="AQ97" s="331"/>
      <c r="AR97" s="331"/>
    </row>
    <row r="98" ht="13.5" customHeight="1">
      <c r="A98" s="61"/>
      <c r="B98" s="545"/>
      <c r="C98" s="410" t="s">
        <v>511</v>
      </c>
      <c r="D98" s="562">
        <f t="shared" ref="D98:D100" si="174">IF(C98="","",VLOOKUP(C98,$AC$229:$AE$510,2,FALSE))</f>
        <v>200</v>
      </c>
      <c r="E98" s="564">
        <f t="shared" ref="E98:E100" si="175">IF(C98="","",VLOOKUP(C98,$AC$229:$AE$510,3,FALSE))</f>
        <v>172</v>
      </c>
      <c r="F98" s="287"/>
      <c r="G98" s="415"/>
      <c r="H98" s="564">
        <f t="shared" ref="H98:H100" si="176">IF(C98="","",IF(G98=0,E98,G98*E98))</f>
        <v>172</v>
      </c>
      <c r="I98" s="378"/>
      <c r="J98" s="352"/>
      <c r="K98" s="353"/>
      <c r="L98" s="353"/>
      <c r="M98" s="352"/>
      <c r="N98" s="324"/>
      <c r="O98" s="324"/>
      <c r="P98" s="379"/>
      <c r="Q98" s="324"/>
      <c r="R98" s="324"/>
      <c r="S98" s="324"/>
      <c r="T98" s="324"/>
      <c r="U98" s="324"/>
      <c r="V98" s="324"/>
      <c r="W98" s="324"/>
      <c r="X98" s="324"/>
      <c r="Y98" s="324"/>
      <c r="Z98" s="324"/>
      <c r="AA98" s="324"/>
      <c r="AB98" s="324"/>
      <c r="AC98" s="324"/>
      <c r="AD98" s="324"/>
      <c r="AE98" s="324"/>
      <c r="AF98" s="324"/>
      <c r="AG98" s="324"/>
      <c r="AH98" s="324"/>
      <c r="AI98" s="324"/>
      <c r="AJ98" s="324"/>
      <c r="AK98" s="324"/>
      <c r="AL98" s="324"/>
      <c r="AM98" s="331"/>
      <c r="AN98" s="331"/>
      <c r="AO98" s="331"/>
      <c r="AP98" s="331"/>
      <c r="AQ98" s="331"/>
      <c r="AR98" s="331"/>
    </row>
    <row r="99" ht="13.5" customHeight="1">
      <c r="A99" s="61"/>
      <c r="B99" s="545"/>
      <c r="C99" s="415"/>
      <c r="D99" s="562" t="str">
        <f t="shared" si="174"/>
        <v/>
      </c>
      <c r="E99" s="564" t="str">
        <f t="shared" si="175"/>
        <v/>
      </c>
      <c r="F99" s="287"/>
      <c r="G99" s="415"/>
      <c r="H99" s="564" t="str">
        <f t="shared" si="176"/>
        <v/>
      </c>
      <c r="I99" s="378"/>
      <c r="J99" s="352"/>
      <c r="K99" s="353"/>
      <c r="L99" s="353"/>
      <c r="M99" s="352"/>
      <c r="N99" s="324"/>
      <c r="O99" s="324"/>
      <c r="P99" s="379"/>
      <c r="Q99" s="324"/>
      <c r="R99" s="324"/>
      <c r="S99" s="324"/>
      <c r="T99" s="324"/>
      <c r="U99" s="324"/>
      <c r="V99" s="324"/>
      <c r="W99" s="324"/>
      <c r="X99" s="324"/>
      <c r="Y99" s="324"/>
      <c r="Z99" s="324"/>
      <c r="AA99" s="324"/>
      <c r="AB99" s="324"/>
      <c r="AC99" s="324"/>
      <c r="AD99" s="324"/>
      <c r="AE99" s="324"/>
      <c r="AF99" s="324"/>
      <c r="AG99" s="324"/>
      <c r="AH99" s="324"/>
      <c r="AI99" s="324"/>
      <c r="AJ99" s="324"/>
      <c r="AK99" s="324"/>
      <c r="AL99" s="324"/>
      <c r="AM99" s="331"/>
      <c r="AN99" s="331"/>
      <c r="AO99" s="331"/>
      <c r="AP99" s="331"/>
      <c r="AQ99" s="331"/>
      <c r="AR99" s="331"/>
    </row>
    <row r="100" ht="13.5" customHeight="1">
      <c r="A100" s="62"/>
      <c r="B100" s="576"/>
      <c r="C100" s="416"/>
      <c r="D100" s="566" t="str">
        <f t="shared" si="174"/>
        <v/>
      </c>
      <c r="E100" s="568" t="str">
        <f t="shared" si="175"/>
        <v/>
      </c>
      <c r="F100" s="440"/>
      <c r="G100" s="416"/>
      <c r="H100" s="568" t="str">
        <f t="shared" si="176"/>
        <v/>
      </c>
      <c r="I100" s="384"/>
      <c r="J100" s="352"/>
      <c r="K100" s="353"/>
      <c r="L100" s="353"/>
      <c r="M100" s="352"/>
      <c r="N100" s="324"/>
      <c r="O100" s="324"/>
      <c r="P100" s="379"/>
      <c r="Q100" s="324"/>
      <c r="R100" s="324"/>
      <c r="S100" s="324"/>
      <c r="T100" s="324"/>
      <c r="U100" s="324"/>
      <c r="V100" s="324"/>
      <c r="W100" s="324"/>
      <c r="X100" s="324"/>
      <c r="Y100" s="324"/>
      <c r="Z100" s="324"/>
      <c r="AA100" s="324"/>
      <c r="AB100" s="324"/>
      <c r="AC100" s="324"/>
      <c r="AD100" s="324"/>
      <c r="AE100" s="324"/>
      <c r="AF100" s="324"/>
      <c r="AG100" s="324"/>
      <c r="AH100" s="324"/>
      <c r="AI100" s="324"/>
      <c r="AJ100" s="324"/>
      <c r="AK100" s="324"/>
      <c r="AL100" s="324"/>
      <c r="AM100" s="331"/>
      <c r="AN100" s="331"/>
      <c r="AO100" s="331"/>
      <c r="AP100" s="331"/>
      <c r="AQ100" s="331"/>
      <c r="AR100" s="331"/>
    </row>
    <row r="101" ht="6.0" customHeight="1">
      <c r="A101" s="397"/>
      <c r="B101" s="473"/>
      <c r="C101" s="504"/>
      <c r="D101" s="505"/>
      <c r="E101" s="504"/>
      <c r="F101" s="506"/>
      <c r="G101" s="399"/>
      <c r="H101" s="507"/>
      <c r="I101" s="508"/>
      <c r="J101" s="352"/>
      <c r="K101" s="353"/>
      <c r="L101" s="353"/>
      <c r="M101" s="352"/>
      <c r="N101" s="324"/>
      <c r="O101" s="324"/>
      <c r="P101" s="379"/>
      <c r="Q101" s="324"/>
      <c r="R101" s="324"/>
      <c r="S101" s="324"/>
      <c r="T101" s="324"/>
      <c r="U101" s="324"/>
      <c r="V101" s="324"/>
      <c r="W101" s="324"/>
      <c r="X101" s="324"/>
      <c r="Y101" s="324"/>
      <c r="Z101" s="324"/>
      <c r="AA101" s="324"/>
      <c r="AB101" s="324"/>
      <c r="AC101" s="324"/>
      <c r="AD101" s="324"/>
      <c r="AE101" s="324"/>
      <c r="AF101" s="324"/>
      <c r="AG101" s="324"/>
      <c r="AH101" s="324"/>
      <c r="AI101" s="324"/>
      <c r="AJ101" s="324"/>
      <c r="AK101" s="324"/>
      <c r="AL101" s="324"/>
      <c r="AM101" s="331"/>
      <c r="AN101" s="331"/>
      <c r="AO101" s="331"/>
      <c r="AP101" s="331"/>
      <c r="AQ101" s="331"/>
      <c r="AR101" s="331"/>
    </row>
    <row r="102" ht="12.75" customHeight="1">
      <c r="A102" s="577" t="s">
        <v>512</v>
      </c>
      <c r="B102" s="578" t="s">
        <v>467</v>
      </c>
      <c r="C102" s="405" t="s">
        <v>513</v>
      </c>
      <c r="D102" s="579" t="str">
        <f t="shared" ref="D102:D111" si="179">R102</f>
        <v>B29</v>
      </c>
      <c r="E102" s="405">
        <v>20.0</v>
      </c>
      <c r="F102" s="580">
        <f t="shared" ref="F102:I102" si="177">IF(OR($E102=0,$C102=0),"",N102*$E102/100)</f>
        <v>8</v>
      </c>
      <c r="G102" s="581">
        <f t="shared" si="177"/>
        <v>0.28</v>
      </c>
      <c r="H102" s="581">
        <f t="shared" si="177"/>
        <v>0.04</v>
      </c>
      <c r="I102" s="582">
        <f t="shared" si="177"/>
        <v>2.26</v>
      </c>
      <c r="J102" s="352"/>
      <c r="K102" s="353" t="str">
        <f t="shared" ref="K102:L102" si="178">IF(D102="","",D102)</f>
        <v>B29</v>
      </c>
      <c r="L102" s="353">
        <f t="shared" si="178"/>
        <v>20</v>
      </c>
      <c r="M102" s="352"/>
      <c r="N102" s="324">
        <f t="shared" ref="N102:N111" si="182">IF($C102="","",VLOOKUP($C102,$A$389:$F$513,2,FALSE))</f>
        <v>40</v>
      </c>
      <c r="O102" s="324">
        <f t="shared" ref="O102:O111" si="183">IF($C102="","",VLOOKUP($C102,$A$389:$F$513,3,FALSE))</f>
        <v>1.4</v>
      </c>
      <c r="P102" s="324">
        <f t="shared" ref="P102:P111" si="184">IF($C102="","",VLOOKUP($C102,$A$389:$F$513,4,FALSE))</f>
        <v>0.2</v>
      </c>
      <c r="Q102" s="324">
        <f t="shared" ref="Q102:Q111" si="185">IF($C102="","",VLOOKUP($C102,$A$389:$F$513,5,FALSE))</f>
        <v>11.3</v>
      </c>
      <c r="R102" s="324" t="str">
        <f t="shared" ref="R102:R111" si="186">IF($C102="","",VLOOKUP($C102,$A$389:$F$513,6,FALSE))</f>
        <v>B29</v>
      </c>
      <c r="S102" s="324"/>
      <c r="T102" s="324"/>
      <c r="U102" s="324"/>
      <c r="V102" s="324"/>
      <c r="W102" s="324"/>
      <c r="X102" s="324"/>
      <c r="Y102" s="324"/>
      <c r="Z102" s="324"/>
      <c r="AA102" s="324"/>
      <c r="AB102" s="324"/>
      <c r="AC102" s="324"/>
      <c r="AD102" s="324"/>
      <c r="AE102" s="324"/>
      <c r="AF102" s="324"/>
      <c r="AG102" s="324"/>
      <c r="AH102" s="324"/>
      <c r="AI102" s="324"/>
      <c r="AJ102" s="324"/>
      <c r="AK102" s="324"/>
      <c r="AL102" s="324"/>
      <c r="AM102" s="331"/>
      <c r="AN102" s="331"/>
      <c r="AO102" s="331"/>
      <c r="AP102" s="331"/>
      <c r="AQ102" s="331"/>
      <c r="AR102" s="331"/>
    </row>
    <row r="103" ht="12.75" customHeight="1">
      <c r="A103" s="61"/>
      <c r="B103" s="545"/>
      <c r="C103" s="410" t="s">
        <v>514</v>
      </c>
      <c r="D103" s="583" t="str">
        <f t="shared" si="179"/>
        <v>B21</v>
      </c>
      <c r="E103" s="410">
        <v>30.0</v>
      </c>
      <c r="F103" s="584">
        <f t="shared" ref="F103:I103" si="180">IF(OR($E103=0,$C103=0),"",N103*$E103/100)</f>
        <v>9.6</v>
      </c>
      <c r="G103" s="585">
        <f t="shared" si="180"/>
        <v>1.17</v>
      </c>
      <c r="H103" s="585">
        <f t="shared" si="180"/>
        <v>0.39</v>
      </c>
      <c r="I103" s="586">
        <f t="shared" si="180"/>
        <v>1.2</v>
      </c>
      <c r="J103" s="352"/>
      <c r="K103" s="353" t="str">
        <f t="shared" ref="K103:L103" si="181">IF(D103="","",D103)</f>
        <v>B21</v>
      </c>
      <c r="L103" s="353">
        <f t="shared" si="181"/>
        <v>30</v>
      </c>
      <c r="M103" s="352"/>
      <c r="N103" s="324">
        <f t="shared" si="182"/>
        <v>32</v>
      </c>
      <c r="O103" s="324">
        <f t="shared" si="183"/>
        <v>3.9</v>
      </c>
      <c r="P103" s="324">
        <f t="shared" si="184"/>
        <v>1.3</v>
      </c>
      <c r="Q103" s="324">
        <f t="shared" si="185"/>
        <v>4</v>
      </c>
      <c r="R103" s="324" t="str">
        <f t="shared" si="186"/>
        <v>B21</v>
      </c>
      <c r="S103" s="324"/>
      <c r="T103" s="324"/>
      <c r="U103" s="324"/>
      <c r="V103" s="324"/>
      <c r="W103" s="324"/>
      <c r="X103" s="324"/>
      <c r="Y103" s="324"/>
      <c r="Z103" s="324"/>
      <c r="AA103" s="324"/>
      <c r="AB103" s="324"/>
      <c r="AC103" s="324"/>
      <c r="AD103" s="324"/>
      <c r="AE103" s="324"/>
      <c r="AF103" s="324"/>
      <c r="AG103" s="324"/>
      <c r="AH103" s="324"/>
      <c r="AI103" s="324"/>
      <c r="AJ103" s="324"/>
      <c r="AK103" s="324"/>
      <c r="AL103" s="324"/>
      <c r="AM103" s="331"/>
      <c r="AN103" s="331"/>
      <c r="AO103" s="331"/>
      <c r="AP103" s="331"/>
      <c r="AQ103" s="331"/>
      <c r="AR103" s="331"/>
    </row>
    <row r="104" ht="12.75" customHeight="1">
      <c r="A104" s="61"/>
      <c r="B104" s="545"/>
      <c r="C104" s="410" t="s">
        <v>515</v>
      </c>
      <c r="D104" s="583" t="str">
        <f t="shared" si="179"/>
        <v>B85</v>
      </c>
      <c r="E104" s="410">
        <v>35.0</v>
      </c>
      <c r="F104" s="584">
        <f t="shared" ref="F104:I104" si="187">IF(OR($E104=0,$C104=0),"",N104*$E104/100)</f>
        <v>6.65</v>
      </c>
      <c r="G104" s="585">
        <f t="shared" si="187"/>
        <v>0.35</v>
      </c>
      <c r="H104" s="585">
        <f t="shared" si="187"/>
        <v>0.105</v>
      </c>
      <c r="I104" s="586">
        <f t="shared" si="187"/>
        <v>2.66</v>
      </c>
      <c r="J104" s="352"/>
      <c r="K104" s="353" t="str">
        <f t="shared" ref="K104:L104" si="188">IF(D104="","",D104)</f>
        <v>B85</v>
      </c>
      <c r="L104" s="353">
        <f t="shared" si="188"/>
        <v>35</v>
      </c>
      <c r="M104" s="352"/>
      <c r="N104" s="324">
        <f t="shared" si="182"/>
        <v>19</v>
      </c>
      <c r="O104" s="324">
        <f t="shared" si="183"/>
        <v>1</v>
      </c>
      <c r="P104" s="324">
        <f t="shared" si="184"/>
        <v>0.3</v>
      </c>
      <c r="Q104" s="324">
        <f t="shared" si="185"/>
        <v>7.6</v>
      </c>
      <c r="R104" s="324" t="str">
        <f t="shared" si="186"/>
        <v>B85</v>
      </c>
      <c r="S104" s="324"/>
      <c r="T104" s="324"/>
      <c r="U104" s="324"/>
      <c r="V104" s="324"/>
      <c r="W104" s="324"/>
      <c r="X104" s="324"/>
      <c r="Y104" s="324"/>
      <c r="Z104" s="324"/>
      <c r="AA104" s="324"/>
      <c r="AB104" s="324"/>
      <c r="AC104" s="324"/>
      <c r="AD104" s="324"/>
      <c r="AE104" s="324"/>
      <c r="AF104" s="324"/>
      <c r="AG104" s="324"/>
      <c r="AH104" s="324"/>
      <c r="AI104" s="324"/>
      <c r="AJ104" s="324"/>
      <c r="AK104" s="324"/>
      <c r="AL104" s="324"/>
      <c r="AM104" s="331"/>
      <c r="AN104" s="331"/>
      <c r="AO104" s="331"/>
      <c r="AP104" s="331"/>
      <c r="AQ104" s="331"/>
      <c r="AR104" s="331"/>
    </row>
    <row r="105" ht="13.5" customHeight="1">
      <c r="A105" s="61"/>
      <c r="B105" s="545"/>
      <c r="C105" s="415"/>
      <c r="D105" s="583" t="str">
        <f t="shared" si="179"/>
        <v/>
      </c>
      <c r="E105" s="415"/>
      <c r="F105" s="584" t="str">
        <f t="shared" ref="F105:I105" si="189">IF(OR($E105=0,$C105=0),"",N105*$E105/100)</f>
        <v/>
      </c>
      <c r="G105" s="585" t="str">
        <f t="shared" si="189"/>
        <v/>
      </c>
      <c r="H105" s="585" t="str">
        <f t="shared" si="189"/>
        <v/>
      </c>
      <c r="I105" s="586" t="str">
        <f t="shared" si="189"/>
        <v/>
      </c>
      <c r="J105" s="352"/>
      <c r="K105" s="353" t="str">
        <f t="shared" ref="K105:L105" si="190">IF(D105="","",D105)</f>
        <v/>
      </c>
      <c r="L105" s="353" t="str">
        <f t="shared" si="190"/>
        <v/>
      </c>
      <c r="M105" s="352"/>
      <c r="N105" s="324" t="str">
        <f t="shared" si="182"/>
        <v/>
      </c>
      <c r="O105" s="324" t="str">
        <f t="shared" si="183"/>
        <v/>
      </c>
      <c r="P105" s="324" t="str">
        <f t="shared" si="184"/>
        <v/>
      </c>
      <c r="Q105" s="324" t="str">
        <f t="shared" si="185"/>
        <v/>
      </c>
      <c r="R105" s="324" t="str">
        <f t="shared" si="186"/>
        <v/>
      </c>
      <c r="S105" s="324"/>
      <c r="T105" s="324"/>
      <c r="U105" s="324"/>
      <c r="V105" s="324"/>
      <c r="W105" s="324"/>
      <c r="X105" s="324"/>
      <c r="Y105" s="324"/>
      <c r="Z105" s="324"/>
      <c r="AA105" s="324"/>
      <c r="AB105" s="324"/>
      <c r="AC105" s="324"/>
      <c r="AD105" s="324"/>
      <c r="AE105" s="324"/>
      <c r="AF105" s="324"/>
      <c r="AG105" s="324"/>
      <c r="AH105" s="324"/>
      <c r="AI105" s="324"/>
      <c r="AJ105" s="324"/>
      <c r="AK105" s="324"/>
      <c r="AL105" s="324"/>
      <c r="AM105" s="331"/>
      <c r="AN105" s="331"/>
      <c r="AO105" s="331"/>
      <c r="AP105" s="331"/>
      <c r="AQ105" s="331"/>
      <c r="AR105" s="331"/>
    </row>
    <row r="106" ht="12.75" customHeight="1">
      <c r="A106" s="61"/>
      <c r="B106" s="545"/>
      <c r="C106" s="415"/>
      <c r="D106" s="583" t="str">
        <f t="shared" si="179"/>
        <v/>
      </c>
      <c r="E106" s="415"/>
      <c r="F106" s="584" t="str">
        <f t="shared" ref="F106:I106" si="191">IF(OR($E106=0,$C106=0),"",N106*$E106/100)</f>
        <v/>
      </c>
      <c r="G106" s="585" t="str">
        <f t="shared" si="191"/>
        <v/>
      </c>
      <c r="H106" s="585" t="str">
        <f t="shared" si="191"/>
        <v/>
      </c>
      <c r="I106" s="586" t="str">
        <f t="shared" si="191"/>
        <v/>
      </c>
      <c r="J106" s="352"/>
      <c r="K106" s="353" t="str">
        <f t="shared" ref="K106:L106" si="192">IF(D106="","",D106)</f>
        <v/>
      </c>
      <c r="L106" s="353" t="str">
        <f t="shared" si="192"/>
        <v/>
      </c>
      <c r="M106" s="352"/>
      <c r="N106" s="324" t="str">
        <f t="shared" si="182"/>
        <v/>
      </c>
      <c r="O106" s="324" t="str">
        <f t="shared" si="183"/>
        <v/>
      </c>
      <c r="P106" s="324" t="str">
        <f t="shared" si="184"/>
        <v/>
      </c>
      <c r="Q106" s="324" t="str">
        <f t="shared" si="185"/>
        <v/>
      </c>
      <c r="R106" s="324" t="str">
        <f t="shared" si="186"/>
        <v/>
      </c>
      <c r="S106" s="324"/>
      <c r="T106" s="324"/>
      <c r="U106" s="324"/>
      <c r="V106" s="324"/>
      <c r="W106" s="324"/>
      <c r="X106" s="324"/>
      <c r="Y106" s="324"/>
      <c r="Z106" s="324"/>
      <c r="AA106" s="324"/>
      <c r="AB106" s="324"/>
      <c r="AC106" s="324"/>
      <c r="AD106" s="324"/>
      <c r="AE106" s="324"/>
      <c r="AF106" s="324"/>
      <c r="AG106" s="324"/>
      <c r="AH106" s="324"/>
      <c r="AI106" s="324"/>
      <c r="AJ106" s="324"/>
      <c r="AK106" s="324"/>
      <c r="AL106" s="324"/>
      <c r="AM106" s="331"/>
      <c r="AN106" s="331"/>
      <c r="AO106" s="331"/>
      <c r="AP106" s="331"/>
      <c r="AQ106" s="331"/>
      <c r="AR106" s="331"/>
    </row>
    <row r="107" ht="12.75" customHeight="1">
      <c r="A107" s="61"/>
      <c r="B107" s="545"/>
      <c r="C107" s="415"/>
      <c r="D107" s="583" t="str">
        <f t="shared" si="179"/>
        <v/>
      </c>
      <c r="E107" s="415"/>
      <c r="F107" s="584" t="str">
        <f t="shared" ref="F107:I107" si="193">IF(OR($E107=0,$C107=0),"",N107*$E107/100)</f>
        <v/>
      </c>
      <c r="G107" s="585" t="str">
        <f t="shared" si="193"/>
        <v/>
      </c>
      <c r="H107" s="585" t="str">
        <f t="shared" si="193"/>
        <v/>
      </c>
      <c r="I107" s="586" t="str">
        <f t="shared" si="193"/>
        <v/>
      </c>
      <c r="J107" s="352"/>
      <c r="K107" s="353" t="str">
        <f t="shared" ref="K107:L107" si="194">IF(D107="","",D107)</f>
        <v/>
      </c>
      <c r="L107" s="353" t="str">
        <f t="shared" si="194"/>
        <v/>
      </c>
      <c r="M107" s="352"/>
      <c r="N107" s="324" t="str">
        <f t="shared" si="182"/>
        <v/>
      </c>
      <c r="O107" s="324" t="str">
        <f t="shared" si="183"/>
        <v/>
      </c>
      <c r="P107" s="324" t="str">
        <f t="shared" si="184"/>
        <v/>
      </c>
      <c r="Q107" s="324" t="str">
        <f t="shared" si="185"/>
        <v/>
      </c>
      <c r="R107" s="324" t="str">
        <f t="shared" si="186"/>
        <v/>
      </c>
      <c r="S107" s="324"/>
      <c r="T107" s="324"/>
      <c r="U107" s="324"/>
      <c r="V107" s="324"/>
      <c r="W107" s="324"/>
      <c r="X107" s="324"/>
      <c r="Y107" s="324"/>
      <c r="Z107" s="324"/>
      <c r="AA107" s="324"/>
      <c r="AB107" s="324"/>
      <c r="AC107" s="324"/>
      <c r="AD107" s="324"/>
      <c r="AE107" s="324"/>
      <c r="AF107" s="324"/>
      <c r="AG107" s="324"/>
      <c r="AH107" s="324"/>
      <c r="AI107" s="324"/>
      <c r="AJ107" s="324"/>
      <c r="AK107" s="324"/>
      <c r="AL107" s="324"/>
      <c r="AM107" s="331"/>
      <c r="AN107" s="331"/>
      <c r="AO107" s="331"/>
      <c r="AP107" s="331"/>
      <c r="AQ107" s="331"/>
      <c r="AR107" s="331"/>
    </row>
    <row r="108" ht="12.75" customHeight="1">
      <c r="A108" s="61"/>
      <c r="B108" s="545"/>
      <c r="C108" s="415"/>
      <c r="D108" s="583" t="str">
        <f t="shared" si="179"/>
        <v/>
      </c>
      <c r="E108" s="415"/>
      <c r="F108" s="584" t="str">
        <f t="shared" ref="F108:I108" si="195">IF(OR($E108=0,$C108=0),"",N108*$E108/100)</f>
        <v/>
      </c>
      <c r="G108" s="585" t="str">
        <f t="shared" si="195"/>
        <v/>
      </c>
      <c r="H108" s="585" t="str">
        <f t="shared" si="195"/>
        <v/>
      </c>
      <c r="I108" s="586" t="str">
        <f t="shared" si="195"/>
        <v/>
      </c>
      <c r="J108" s="352"/>
      <c r="K108" s="353" t="str">
        <f t="shared" ref="K108:L108" si="196">IF(D108="","",D108)</f>
        <v/>
      </c>
      <c r="L108" s="353" t="str">
        <f t="shared" si="196"/>
        <v/>
      </c>
      <c r="M108" s="352"/>
      <c r="N108" s="324" t="str">
        <f t="shared" si="182"/>
        <v/>
      </c>
      <c r="O108" s="324" t="str">
        <f t="shared" si="183"/>
        <v/>
      </c>
      <c r="P108" s="324" t="str">
        <f t="shared" si="184"/>
        <v/>
      </c>
      <c r="Q108" s="324" t="str">
        <f t="shared" si="185"/>
        <v/>
      </c>
      <c r="R108" s="324" t="str">
        <f t="shared" si="186"/>
        <v/>
      </c>
      <c r="S108" s="324"/>
      <c r="T108" s="324"/>
      <c r="U108" s="324"/>
      <c r="V108" s="324"/>
      <c r="W108" s="324"/>
      <c r="X108" s="324"/>
      <c r="Y108" s="324"/>
      <c r="Z108" s="324"/>
      <c r="AA108" s="324"/>
      <c r="AB108" s="324"/>
      <c r="AC108" s="324"/>
      <c r="AD108" s="324"/>
      <c r="AE108" s="324"/>
      <c r="AF108" s="324"/>
      <c r="AG108" s="324"/>
      <c r="AH108" s="324"/>
      <c r="AI108" s="324"/>
      <c r="AJ108" s="324"/>
      <c r="AK108" s="324"/>
      <c r="AL108" s="324"/>
      <c r="AM108" s="331"/>
      <c r="AN108" s="331"/>
      <c r="AO108" s="331"/>
      <c r="AP108" s="331"/>
      <c r="AQ108" s="331"/>
      <c r="AR108" s="331"/>
    </row>
    <row r="109" ht="12.75" customHeight="1">
      <c r="A109" s="61"/>
      <c r="B109" s="545"/>
      <c r="C109" s="415"/>
      <c r="D109" s="583" t="str">
        <f t="shared" si="179"/>
        <v/>
      </c>
      <c r="E109" s="415"/>
      <c r="F109" s="584" t="str">
        <f t="shared" ref="F109:I109" si="197">IF(OR($E109=0,$C109=0),"",N109*$E109/100)</f>
        <v/>
      </c>
      <c r="G109" s="585" t="str">
        <f t="shared" si="197"/>
        <v/>
      </c>
      <c r="H109" s="585" t="str">
        <f t="shared" si="197"/>
        <v/>
      </c>
      <c r="I109" s="586" t="str">
        <f t="shared" si="197"/>
        <v/>
      </c>
      <c r="J109" s="352"/>
      <c r="K109" s="353" t="str">
        <f t="shared" ref="K109:L109" si="198">IF(D109="","",D109)</f>
        <v/>
      </c>
      <c r="L109" s="353" t="str">
        <f t="shared" si="198"/>
        <v/>
      </c>
      <c r="M109" s="352"/>
      <c r="N109" s="324" t="str">
        <f t="shared" si="182"/>
        <v/>
      </c>
      <c r="O109" s="324" t="str">
        <f t="shared" si="183"/>
        <v/>
      </c>
      <c r="P109" s="324" t="str">
        <f t="shared" si="184"/>
        <v/>
      </c>
      <c r="Q109" s="324" t="str">
        <f t="shared" si="185"/>
        <v/>
      </c>
      <c r="R109" s="324" t="str">
        <f t="shared" si="186"/>
        <v/>
      </c>
      <c r="S109" s="324"/>
      <c r="T109" s="324"/>
      <c r="U109" s="324"/>
      <c r="V109" s="324"/>
      <c r="W109" s="324"/>
      <c r="X109" s="324"/>
      <c r="Y109" s="324"/>
      <c r="Z109" s="324"/>
      <c r="AA109" s="324"/>
      <c r="AB109" s="324"/>
      <c r="AC109" s="324"/>
      <c r="AD109" s="324"/>
      <c r="AE109" s="324"/>
      <c r="AF109" s="324"/>
      <c r="AG109" s="324"/>
      <c r="AH109" s="324"/>
      <c r="AI109" s="324"/>
      <c r="AJ109" s="324"/>
      <c r="AK109" s="324"/>
      <c r="AL109" s="324"/>
      <c r="AM109" s="331"/>
      <c r="AN109" s="331"/>
      <c r="AO109" s="331"/>
      <c r="AP109" s="331"/>
      <c r="AQ109" s="331"/>
      <c r="AR109" s="331"/>
    </row>
    <row r="110" ht="13.5" customHeight="1">
      <c r="A110" s="61"/>
      <c r="B110" s="545"/>
      <c r="C110" s="415"/>
      <c r="D110" s="583" t="str">
        <f t="shared" si="179"/>
        <v/>
      </c>
      <c r="E110" s="415"/>
      <c r="F110" s="584" t="str">
        <f t="shared" ref="F110:I110" si="199">IF(OR($E110=0,$C110=0),"",N110*$E110/100)</f>
        <v/>
      </c>
      <c r="G110" s="585" t="str">
        <f t="shared" si="199"/>
        <v/>
      </c>
      <c r="H110" s="585" t="str">
        <f t="shared" si="199"/>
        <v/>
      </c>
      <c r="I110" s="586" t="str">
        <f t="shared" si="199"/>
        <v/>
      </c>
      <c r="J110" s="352"/>
      <c r="K110" s="353" t="str">
        <f t="shared" ref="K110:L110" si="200">IF(D110="","",D110)</f>
        <v/>
      </c>
      <c r="L110" s="353" t="str">
        <f t="shared" si="200"/>
        <v/>
      </c>
      <c r="M110" s="352"/>
      <c r="N110" s="324" t="str">
        <f t="shared" si="182"/>
        <v/>
      </c>
      <c r="O110" s="324" t="str">
        <f t="shared" si="183"/>
        <v/>
      </c>
      <c r="P110" s="324" t="str">
        <f t="shared" si="184"/>
        <v/>
      </c>
      <c r="Q110" s="324" t="str">
        <f t="shared" si="185"/>
        <v/>
      </c>
      <c r="R110" s="324" t="str">
        <f t="shared" si="186"/>
        <v/>
      </c>
      <c r="S110" s="324"/>
      <c r="T110" s="324"/>
      <c r="U110" s="324"/>
      <c r="V110" s="324"/>
      <c r="W110" s="324"/>
      <c r="X110" s="324"/>
      <c r="Y110" s="324"/>
      <c r="Z110" s="324"/>
      <c r="AA110" s="324"/>
      <c r="AB110" s="324"/>
      <c r="AC110" s="324"/>
      <c r="AD110" s="324"/>
      <c r="AE110" s="324"/>
      <c r="AF110" s="324"/>
      <c r="AG110" s="324"/>
      <c r="AH110" s="324"/>
      <c r="AI110" s="324"/>
      <c r="AJ110" s="324"/>
      <c r="AK110" s="324"/>
      <c r="AL110" s="324"/>
      <c r="AM110" s="331"/>
      <c r="AN110" s="331"/>
      <c r="AO110" s="331"/>
      <c r="AP110" s="331"/>
      <c r="AQ110" s="331"/>
      <c r="AR110" s="331"/>
    </row>
    <row r="111" ht="12.75" customHeight="1">
      <c r="A111" s="61"/>
      <c r="B111" s="551"/>
      <c r="C111" s="552"/>
      <c r="D111" s="587" t="str">
        <f t="shared" si="179"/>
        <v/>
      </c>
      <c r="E111" s="552"/>
      <c r="F111" s="588" t="str">
        <f t="shared" ref="F111:I111" si="201">IF(OR($E111=0,$C111=0),"",N111*$E111/100)</f>
        <v/>
      </c>
      <c r="G111" s="589" t="str">
        <f t="shared" si="201"/>
        <v/>
      </c>
      <c r="H111" s="589" t="str">
        <f t="shared" si="201"/>
        <v/>
      </c>
      <c r="I111" s="590" t="str">
        <f t="shared" si="201"/>
        <v/>
      </c>
      <c r="J111" s="352"/>
      <c r="K111" s="353" t="str">
        <f t="shared" ref="K111:L111" si="202">IF(D111="","",D111)</f>
        <v/>
      </c>
      <c r="L111" s="353" t="str">
        <f t="shared" si="202"/>
        <v/>
      </c>
      <c r="M111" s="352"/>
      <c r="N111" s="324" t="str">
        <f t="shared" si="182"/>
        <v/>
      </c>
      <c r="O111" s="324" t="str">
        <f t="shared" si="183"/>
        <v/>
      </c>
      <c r="P111" s="324" t="str">
        <f t="shared" si="184"/>
        <v/>
      </c>
      <c r="Q111" s="324" t="str">
        <f t="shared" si="185"/>
        <v/>
      </c>
      <c r="R111" s="324" t="str">
        <f t="shared" si="186"/>
        <v/>
      </c>
      <c r="S111" s="324"/>
      <c r="T111" s="324"/>
      <c r="U111" s="324"/>
      <c r="V111" s="324"/>
      <c r="W111" s="324"/>
      <c r="X111" s="324"/>
      <c r="Y111" s="324"/>
      <c r="Z111" s="324"/>
      <c r="AA111" s="324"/>
      <c r="AB111" s="324"/>
      <c r="AC111" s="324"/>
      <c r="AD111" s="324"/>
      <c r="AE111" s="324"/>
      <c r="AF111" s="324"/>
      <c r="AG111" s="324"/>
      <c r="AH111" s="324"/>
      <c r="AI111" s="324"/>
      <c r="AJ111" s="324"/>
      <c r="AK111" s="324"/>
      <c r="AL111" s="324"/>
      <c r="AM111" s="331"/>
      <c r="AN111" s="331"/>
      <c r="AO111" s="331"/>
      <c r="AP111" s="331"/>
      <c r="AQ111" s="331"/>
      <c r="AR111" s="331"/>
    </row>
    <row r="112" ht="12.75" customHeight="1">
      <c r="A112" s="61"/>
      <c r="B112" s="591" t="s">
        <v>471</v>
      </c>
      <c r="C112" s="592" t="s">
        <v>472</v>
      </c>
      <c r="D112" s="593" t="s">
        <v>473</v>
      </c>
      <c r="E112" s="592" t="s">
        <v>474</v>
      </c>
      <c r="F112" s="594" t="s">
        <v>475</v>
      </c>
      <c r="G112" s="594" t="s">
        <v>490</v>
      </c>
      <c r="H112" s="595" t="s">
        <v>477</v>
      </c>
      <c r="I112" s="37"/>
      <c r="J112" s="331"/>
      <c r="K112" s="353"/>
      <c r="L112" s="353"/>
      <c r="M112" s="352"/>
      <c r="N112" s="373" t="s">
        <v>473</v>
      </c>
      <c r="O112" s="324" t="s">
        <v>474</v>
      </c>
      <c r="P112" s="352" t="s">
        <v>475</v>
      </c>
      <c r="Q112" s="324"/>
      <c r="R112" s="324"/>
      <c r="S112" s="324"/>
      <c r="T112" s="324"/>
      <c r="U112" s="324"/>
      <c r="V112" s="324"/>
      <c r="W112" s="324"/>
      <c r="X112" s="324"/>
      <c r="Y112" s="324"/>
      <c r="Z112" s="324"/>
      <c r="AA112" s="324"/>
      <c r="AB112" s="324"/>
      <c r="AC112" s="324"/>
      <c r="AD112" s="324"/>
      <c r="AE112" s="324"/>
      <c r="AF112" s="324"/>
      <c r="AG112" s="324"/>
      <c r="AH112" s="324"/>
      <c r="AI112" s="324"/>
      <c r="AJ112" s="324"/>
      <c r="AK112" s="324"/>
      <c r="AL112" s="324"/>
      <c r="AM112" s="331"/>
      <c r="AN112" s="331"/>
      <c r="AO112" s="331"/>
      <c r="AP112" s="331"/>
      <c r="AQ112" s="331"/>
      <c r="AR112" s="331"/>
    </row>
    <row r="113" ht="13.5" customHeight="1">
      <c r="A113" s="61"/>
      <c r="B113" s="354"/>
      <c r="C113" s="410"/>
      <c r="D113" s="584" t="str">
        <f t="shared" ref="D113:F113" si="203">N113</f>
        <v/>
      </c>
      <c r="E113" s="596" t="str">
        <f t="shared" si="203"/>
        <v/>
      </c>
      <c r="F113" s="597" t="str">
        <f t="shared" si="203"/>
        <v/>
      </c>
      <c r="G113" s="429"/>
      <c r="H113" s="598" t="str">
        <f t="shared" ref="H113:H115" si="205">IF(OR(F113="",G113="",),"",$G113*$F113)</f>
        <v/>
      </c>
      <c r="I113" s="378"/>
      <c r="J113" s="331"/>
      <c r="K113" s="353"/>
      <c r="L113" s="353"/>
      <c r="M113" s="352"/>
      <c r="N113" s="324" t="str">
        <f t="shared" ref="N113:N115" si="206">IF(C113="","",VLOOKUP($C113,$O$225:$R$992,2,FALSE))</f>
        <v/>
      </c>
      <c r="O113" s="324" t="str">
        <f t="shared" ref="O113:O115" si="207">IF(C113="","",VLOOKUP($C113,$O$225:$R$992,3,FALSE))</f>
        <v/>
      </c>
      <c r="P113" s="379" t="str">
        <f t="shared" ref="P113:P115" si="208">IF(C113="","",VLOOKUP($C113,$O$225:$R$992,4,FALSE))</f>
        <v/>
      </c>
      <c r="Q113" s="324"/>
      <c r="R113" s="324"/>
      <c r="S113" s="324"/>
      <c r="T113" s="324"/>
      <c r="U113" s="324"/>
      <c r="V113" s="324"/>
      <c r="W113" s="324"/>
      <c r="X113" s="324"/>
      <c r="Y113" s="324"/>
      <c r="Z113" s="324"/>
      <c r="AA113" s="324"/>
      <c r="AB113" s="324"/>
      <c r="AC113" s="324"/>
      <c r="AD113" s="324"/>
      <c r="AE113" s="324"/>
      <c r="AF113" s="324"/>
      <c r="AG113" s="324"/>
      <c r="AH113" s="324"/>
      <c r="AI113" s="324"/>
      <c r="AJ113" s="324"/>
      <c r="AK113" s="324"/>
      <c r="AL113" s="324"/>
      <c r="AM113" s="331"/>
      <c r="AN113" s="331"/>
      <c r="AO113" s="331"/>
      <c r="AP113" s="331"/>
      <c r="AQ113" s="331"/>
      <c r="AR113" s="331"/>
    </row>
    <row r="114" ht="13.5" customHeight="1">
      <c r="A114" s="61"/>
      <c r="B114" s="354"/>
      <c r="C114" s="415"/>
      <c r="D114" s="584" t="str">
        <f t="shared" ref="D114:F114" si="204">N114</f>
        <v/>
      </c>
      <c r="E114" s="596" t="str">
        <f t="shared" si="204"/>
        <v/>
      </c>
      <c r="F114" s="597" t="str">
        <f t="shared" si="204"/>
        <v/>
      </c>
      <c r="G114" s="429"/>
      <c r="H114" s="598" t="str">
        <f t="shared" si="205"/>
        <v/>
      </c>
      <c r="I114" s="378"/>
      <c r="J114" s="331"/>
      <c r="K114" s="353"/>
      <c r="L114" s="353"/>
      <c r="M114" s="352"/>
      <c r="N114" s="324" t="str">
        <f t="shared" si="206"/>
        <v/>
      </c>
      <c r="O114" s="324" t="str">
        <f t="shared" si="207"/>
        <v/>
      </c>
      <c r="P114" s="379" t="str">
        <f t="shared" si="208"/>
        <v/>
      </c>
      <c r="Q114" s="324"/>
      <c r="R114" s="324"/>
      <c r="S114" s="324"/>
      <c r="T114" s="324"/>
      <c r="U114" s="324"/>
      <c r="V114" s="324"/>
      <c r="W114" s="324"/>
      <c r="X114" s="324"/>
      <c r="Y114" s="324"/>
      <c r="Z114" s="324"/>
      <c r="AA114" s="324"/>
      <c r="AB114" s="324"/>
      <c r="AC114" s="324"/>
      <c r="AD114" s="324"/>
      <c r="AE114" s="324"/>
      <c r="AF114" s="324"/>
      <c r="AG114" s="324"/>
      <c r="AH114" s="324"/>
      <c r="AI114" s="324"/>
      <c r="AJ114" s="324"/>
      <c r="AK114" s="324"/>
      <c r="AL114" s="324"/>
      <c r="AM114" s="331"/>
      <c r="AN114" s="331"/>
      <c r="AO114" s="331"/>
      <c r="AP114" s="331"/>
      <c r="AQ114" s="331"/>
      <c r="AR114" s="331"/>
    </row>
    <row r="115" ht="13.5" customHeight="1">
      <c r="A115" s="61"/>
      <c r="B115" s="339"/>
      <c r="C115" s="416"/>
      <c r="D115" s="599" t="str">
        <f t="shared" ref="D115:F115" si="209">N115</f>
        <v/>
      </c>
      <c r="E115" s="600" t="str">
        <f t="shared" si="209"/>
        <v/>
      </c>
      <c r="F115" s="601" t="str">
        <f t="shared" si="209"/>
        <v/>
      </c>
      <c r="G115" s="433"/>
      <c r="H115" s="602" t="str">
        <f t="shared" si="205"/>
        <v/>
      </c>
      <c r="I115" s="384"/>
      <c r="J115" s="331"/>
      <c r="K115" s="353"/>
      <c r="L115" s="353"/>
      <c r="M115" s="352"/>
      <c r="N115" s="324" t="str">
        <f t="shared" si="206"/>
        <v/>
      </c>
      <c r="O115" s="324" t="str">
        <f t="shared" si="207"/>
        <v/>
      </c>
      <c r="P115" s="379" t="str">
        <f t="shared" si="208"/>
        <v/>
      </c>
      <c r="Q115" s="324"/>
      <c r="R115" s="324"/>
      <c r="S115" s="324"/>
      <c r="T115" s="324"/>
      <c r="U115" s="324"/>
      <c r="V115" s="324"/>
      <c r="W115" s="324"/>
      <c r="X115" s="324"/>
      <c r="Y115" s="324"/>
      <c r="Z115" s="324"/>
      <c r="AA115" s="324"/>
      <c r="AB115" s="324"/>
      <c r="AC115" s="324"/>
      <c r="AD115" s="324"/>
      <c r="AE115" s="324"/>
      <c r="AF115" s="324"/>
      <c r="AG115" s="324"/>
      <c r="AH115" s="324"/>
      <c r="AI115" s="324"/>
      <c r="AJ115" s="324"/>
      <c r="AK115" s="324"/>
      <c r="AL115" s="324"/>
      <c r="AM115" s="331"/>
      <c r="AN115" s="331"/>
      <c r="AO115" s="331"/>
      <c r="AP115" s="331"/>
      <c r="AQ115" s="331"/>
      <c r="AR115" s="331"/>
    </row>
    <row r="116" ht="13.5" customHeight="1">
      <c r="A116" s="61"/>
      <c r="B116" s="603" t="s">
        <v>479</v>
      </c>
      <c r="C116" s="604" t="s">
        <v>480</v>
      </c>
      <c r="D116" s="605" t="s">
        <v>481</v>
      </c>
      <c r="E116" s="606" t="s">
        <v>482</v>
      </c>
      <c r="F116" s="573"/>
      <c r="G116" s="607" t="s">
        <v>483</v>
      </c>
      <c r="H116" s="608" t="s">
        <v>484</v>
      </c>
      <c r="I116" s="151"/>
      <c r="J116" s="352"/>
      <c r="K116" s="353"/>
      <c r="L116" s="353"/>
      <c r="M116" s="352"/>
      <c r="N116" s="324"/>
      <c r="O116" s="324"/>
      <c r="P116" s="379"/>
      <c r="Q116" s="324"/>
      <c r="R116" s="324"/>
      <c r="S116" s="324"/>
      <c r="T116" s="324"/>
      <c r="U116" s="324"/>
      <c r="V116" s="324"/>
      <c r="W116" s="324"/>
      <c r="X116" s="324"/>
      <c r="Y116" s="324"/>
      <c r="Z116" s="324"/>
      <c r="AA116" s="324"/>
      <c r="AB116" s="324"/>
      <c r="AC116" s="324"/>
      <c r="AD116" s="324"/>
      <c r="AE116" s="324"/>
      <c r="AF116" s="324"/>
      <c r="AG116" s="324"/>
      <c r="AH116" s="324"/>
      <c r="AI116" s="324"/>
      <c r="AJ116" s="324"/>
      <c r="AK116" s="324"/>
      <c r="AL116" s="324"/>
      <c r="AM116" s="331"/>
      <c r="AN116" s="331"/>
      <c r="AO116" s="331"/>
      <c r="AP116" s="331"/>
      <c r="AQ116" s="331"/>
      <c r="AR116" s="331"/>
    </row>
    <row r="117" ht="13.5" customHeight="1">
      <c r="A117" s="61"/>
      <c r="B117" s="545"/>
      <c r="C117" s="410" t="s">
        <v>516</v>
      </c>
      <c r="D117" s="596">
        <f t="shared" ref="D117:D119" si="210">IF(C117="","",VLOOKUP(C117,$AC$229:$AE$510,2,FALSE))</f>
        <v>52</v>
      </c>
      <c r="E117" s="609">
        <f t="shared" ref="E117:E119" si="211">IF(C117="","",VLOOKUP(C117,$AC$229:$AE$510,3,FALSE))</f>
        <v>46</v>
      </c>
      <c r="F117" s="287"/>
      <c r="G117" s="415"/>
      <c r="H117" s="609">
        <f t="shared" ref="H117:H119" si="212">IF(C117="","",IF(G117=0,E117,G117*E117))</f>
        <v>46</v>
      </c>
      <c r="I117" s="378"/>
      <c r="J117" s="352"/>
      <c r="K117" s="353"/>
      <c r="L117" s="353"/>
      <c r="M117" s="352"/>
      <c r="N117" s="324"/>
      <c r="O117" s="324"/>
      <c r="P117" s="379"/>
      <c r="Q117" s="324"/>
      <c r="R117" s="324"/>
      <c r="S117" s="324"/>
      <c r="T117" s="324"/>
      <c r="U117" s="324"/>
      <c r="V117" s="324"/>
      <c r="W117" s="324"/>
      <c r="X117" s="324"/>
      <c r="Y117" s="324"/>
      <c r="Z117" s="324"/>
      <c r="AA117" s="324"/>
      <c r="AB117" s="324"/>
      <c r="AC117" s="324"/>
      <c r="AD117" s="324"/>
      <c r="AE117" s="324"/>
      <c r="AF117" s="324"/>
      <c r="AG117" s="324"/>
      <c r="AH117" s="324"/>
      <c r="AI117" s="324"/>
      <c r="AJ117" s="324"/>
      <c r="AK117" s="324"/>
      <c r="AL117" s="324"/>
      <c r="AM117" s="331"/>
      <c r="AN117" s="331"/>
      <c r="AO117" s="331"/>
      <c r="AP117" s="331"/>
      <c r="AQ117" s="331"/>
      <c r="AR117" s="331"/>
    </row>
    <row r="118" ht="13.5" customHeight="1">
      <c r="A118" s="61"/>
      <c r="B118" s="545"/>
      <c r="C118" s="415"/>
      <c r="D118" s="596" t="str">
        <f t="shared" si="210"/>
        <v/>
      </c>
      <c r="E118" s="609" t="str">
        <f t="shared" si="211"/>
        <v/>
      </c>
      <c r="F118" s="287"/>
      <c r="G118" s="415"/>
      <c r="H118" s="609" t="str">
        <f t="shared" si="212"/>
        <v/>
      </c>
      <c r="I118" s="378"/>
      <c r="J118" s="352"/>
      <c r="K118" s="353"/>
      <c r="L118" s="353"/>
      <c r="M118" s="352"/>
      <c r="N118" s="324"/>
      <c r="O118" s="324"/>
      <c r="P118" s="379"/>
      <c r="Q118" s="324"/>
      <c r="R118" s="324"/>
      <c r="S118" s="324"/>
      <c r="T118" s="324"/>
      <c r="U118" s="324"/>
      <c r="V118" s="324"/>
      <c r="W118" s="324"/>
      <c r="X118" s="324"/>
      <c r="Y118" s="324"/>
      <c r="Z118" s="324"/>
      <c r="AA118" s="324"/>
      <c r="AB118" s="324"/>
      <c r="AC118" s="324"/>
      <c r="AD118" s="324"/>
      <c r="AE118" s="324"/>
      <c r="AF118" s="324"/>
      <c r="AG118" s="324"/>
      <c r="AH118" s="324"/>
      <c r="AI118" s="324"/>
      <c r="AJ118" s="324"/>
      <c r="AK118" s="324"/>
      <c r="AL118" s="324"/>
      <c r="AM118" s="331"/>
      <c r="AN118" s="331"/>
      <c r="AO118" s="331"/>
      <c r="AP118" s="331"/>
      <c r="AQ118" s="331"/>
      <c r="AR118" s="331"/>
    </row>
    <row r="119" ht="13.5" customHeight="1">
      <c r="A119" s="62"/>
      <c r="B119" s="576"/>
      <c r="C119" s="416"/>
      <c r="D119" s="600" t="str">
        <f t="shared" si="210"/>
        <v/>
      </c>
      <c r="E119" s="610" t="str">
        <f t="shared" si="211"/>
        <v/>
      </c>
      <c r="F119" s="440"/>
      <c r="G119" s="416"/>
      <c r="H119" s="610" t="str">
        <f t="shared" si="212"/>
        <v/>
      </c>
      <c r="I119" s="384"/>
      <c r="J119" s="352"/>
      <c r="K119" s="353"/>
      <c r="L119" s="353"/>
      <c r="M119" s="352"/>
      <c r="N119" s="324"/>
      <c r="O119" s="324"/>
      <c r="P119" s="379"/>
      <c r="Q119" s="324"/>
      <c r="R119" s="324"/>
      <c r="S119" s="324"/>
      <c r="T119" s="324"/>
      <c r="U119" s="324"/>
      <c r="V119" s="324"/>
      <c r="W119" s="324"/>
      <c r="X119" s="324"/>
      <c r="Y119" s="324"/>
      <c r="Z119" s="324"/>
      <c r="AA119" s="324"/>
      <c r="AB119" s="324"/>
      <c r="AC119" s="324"/>
      <c r="AD119" s="324"/>
      <c r="AE119" s="324"/>
      <c r="AF119" s="324"/>
      <c r="AG119" s="324"/>
      <c r="AH119" s="324"/>
      <c r="AI119" s="324"/>
      <c r="AJ119" s="324"/>
      <c r="AK119" s="324"/>
      <c r="AL119" s="324"/>
      <c r="AM119" s="331"/>
      <c r="AN119" s="331"/>
      <c r="AO119" s="331"/>
      <c r="AP119" s="331"/>
      <c r="AQ119" s="331"/>
      <c r="AR119" s="331"/>
    </row>
    <row r="120" ht="6.0" customHeight="1">
      <c r="A120" s="397"/>
      <c r="B120" s="473"/>
      <c r="C120" s="504"/>
      <c r="D120" s="505"/>
      <c r="E120" s="504"/>
      <c r="F120" s="506"/>
      <c r="G120" s="399"/>
      <c r="H120" s="507"/>
      <c r="I120" s="508"/>
      <c r="J120" s="352"/>
      <c r="K120" s="353"/>
      <c r="L120" s="353"/>
      <c r="M120" s="352"/>
      <c r="N120" s="324"/>
      <c r="O120" s="324"/>
      <c r="P120" s="379"/>
      <c r="Q120" s="324"/>
      <c r="R120" s="324"/>
      <c r="S120" s="324"/>
      <c r="T120" s="324"/>
      <c r="U120" s="324"/>
      <c r="V120" s="324"/>
      <c r="W120" s="324"/>
      <c r="X120" s="324"/>
      <c r="Y120" s="324"/>
      <c r="Z120" s="324"/>
      <c r="AA120" s="324"/>
      <c r="AB120" s="324"/>
      <c r="AC120" s="324"/>
      <c r="AD120" s="324"/>
      <c r="AE120" s="324"/>
      <c r="AF120" s="324"/>
      <c r="AG120" s="324"/>
      <c r="AH120" s="324"/>
      <c r="AI120" s="324"/>
      <c r="AJ120" s="324"/>
      <c r="AK120" s="324"/>
      <c r="AL120" s="324"/>
      <c r="AM120" s="331"/>
      <c r="AN120" s="331"/>
      <c r="AO120" s="331"/>
      <c r="AP120" s="331"/>
      <c r="AQ120" s="331"/>
      <c r="AR120" s="331"/>
    </row>
    <row r="121" ht="12.75" customHeight="1">
      <c r="A121" s="611" t="s">
        <v>517</v>
      </c>
      <c r="B121" s="612" t="s">
        <v>467</v>
      </c>
      <c r="C121" s="477"/>
      <c r="D121" s="613" t="str">
        <f t="shared" ref="D121:D128" si="215">R121</f>
        <v/>
      </c>
      <c r="E121" s="477"/>
      <c r="F121" s="614" t="str">
        <f t="shared" ref="F121:I121" si="213">IF(OR($E121=0,$C121=0),"",N121*$E121/100)</f>
        <v/>
      </c>
      <c r="G121" s="615" t="str">
        <f t="shared" si="213"/>
        <v/>
      </c>
      <c r="H121" s="615" t="str">
        <f t="shared" si="213"/>
        <v/>
      </c>
      <c r="I121" s="616" t="str">
        <f t="shared" si="213"/>
        <v/>
      </c>
      <c r="J121" s="352"/>
      <c r="K121" s="353" t="str">
        <f t="shared" ref="K121:L121" si="214">IF(D121="","",D121)</f>
        <v/>
      </c>
      <c r="L121" s="353" t="str">
        <f t="shared" si="214"/>
        <v/>
      </c>
      <c r="M121" s="352"/>
      <c r="N121" s="324" t="str">
        <f t="shared" ref="N121:N128" si="218">IF($C121="","",VLOOKUP($C121,$A$514:$F$655,2,FALSE))</f>
        <v/>
      </c>
      <c r="O121" s="324" t="str">
        <f t="shared" ref="O121:O128" si="219">IF($C121="","",VLOOKUP($C121,$A$514:$F$655,3,FALSE))</f>
        <v/>
      </c>
      <c r="P121" s="324" t="str">
        <f t="shared" ref="P121:P128" si="220">IF($C121="","",VLOOKUP($C121,$A$514:$F$655,4,FALSE))</f>
        <v/>
      </c>
      <c r="Q121" s="324" t="str">
        <f t="shared" ref="Q121:Q128" si="221">IF($C121="","",VLOOKUP($C121,$A$514:$F$655,5,FALSE))</f>
        <v/>
      </c>
      <c r="R121" s="324" t="str">
        <f t="shared" ref="R121:R128" si="222">IF($C121="","",VLOOKUP($C121,$A$514:$F$655,6,FALSE))</f>
        <v/>
      </c>
      <c r="S121" s="324"/>
      <c r="T121" s="324"/>
      <c r="U121" s="324"/>
      <c r="V121" s="324"/>
      <c r="W121" s="324"/>
      <c r="X121" s="324"/>
      <c r="Y121" s="324"/>
      <c r="Z121" s="324"/>
      <c r="AA121" s="324"/>
      <c r="AB121" s="324"/>
      <c r="AC121" s="324"/>
      <c r="AD121" s="324"/>
      <c r="AE121" s="324"/>
      <c r="AF121" s="324"/>
      <c r="AG121" s="324"/>
      <c r="AH121" s="324"/>
      <c r="AI121" s="324"/>
      <c r="AJ121" s="324"/>
      <c r="AK121" s="324"/>
      <c r="AL121" s="324"/>
      <c r="AM121" s="331"/>
      <c r="AN121" s="331"/>
      <c r="AO121" s="331"/>
      <c r="AP121" s="331"/>
      <c r="AQ121" s="331"/>
      <c r="AR121" s="331"/>
    </row>
    <row r="122" ht="12.75" customHeight="1">
      <c r="A122" s="61"/>
      <c r="B122" s="545"/>
      <c r="C122" s="410" t="s">
        <v>518</v>
      </c>
      <c r="D122" s="617" t="str">
        <f t="shared" si="215"/>
        <v>C71</v>
      </c>
      <c r="E122" s="410">
        <v>100.0</v>
      </c>
      <c r="F122" s="618">
        <f t="shared" ref="F122:I122" si="216">IF(OR($E122=0,$C122=0),"",N122*$E122/100)</f>
        <v>74</v>
      </c>
      <c r="G122" s="619">
        <f t="shared" si="216"/>
        <v>1.5</v>
      </c>
      <c r="H122" s="619">
        <f t="shared" si="216"/>
        <v>0.3</v>
      </c>
      <c r="I122" s="620">
        <f t="shared" si="216"/>
        <v>21</v>
      </c>
      <c r="J122" s="352"/>
      <c r="K122" s="353" t="str">
        <f t="shared" ref="K122:L122" si="217">IF(D122="","",D122)</f>
        <v>C71</v>
      </c>
      <c r="L122" s="353">
        <f t="shared" si="217"/>
        <v>100</v>
      </c>
      <c r="M122" s="352"/>
      <c r="N122" s="324">
        <f t="shared" si="218"/>
        <v>74</v>
      </c>
      <c r="O122" s="324">
        <f t="shared" si="219"/>
        <v>1.5</v>
      </c>
      <c r="P122" s="324">
        <f t="shared" si="220"/>
        <v>0.3</v>
      </c>
      <c r="Q122" s="324">
        <f t="shared" si="221"/>
        <v>21</v>
      </c>
      <c r="R122" s="324" t="str">
        <f t="shared" si="222"/>
        <v>C71</v>
      </c>
      <c r="S122" s="324"/>
      <c r="T122" s="324"/>
      <c r="U122" s="324"/>
      <c r="V122" s="324"/>
      <c r="W122" s="324"/>
      <c r="X122" s="324"/>
      <c r="Y122" s="324"/>
      <c r="Z122" s="324"/>
      <c r="AA122" s="324"/>
      <c r="AB122" s="324"/>
      <c r="AC122" s="324"/>
      <c r="AD122" s="324"/>
      <c r="AE122" s="324"/>
      <c r="AF122" s="324"/>
      <c r="AG122" s="324"/>
      <c r="AH122" s="324"/>
      <c r="AI122" s="324"/>
      <c r="AJ122" s="324"/>
      <c r="AK122" s="324"/>
      <c r="AL122" s="324"/>
      <c r="AM122" s="331"/>
      <c r="AN122" s="331"/>
      <c r="AO122" s="331"/>
      <c r="AP122" s="331"/>
      <c r="AQ122" s="331"/>
      <c r="AR122" s="331"/>
    </row>
    <row r="123" ht="12.75" customHeight="1">
      <c r="A123" s="61"/>
      <c r="B123" s="545"/>
      <c r="C123" s="410" t="s">
        <v>519</v>
      </c>
      <c r="D123" s="617" t="str">
        <f t="shared" si="215"/>
        <v>C18</v>
      </c>
      <c r="E123" s="410">
        <v>80.0</v>
      </c>
      <c r="F123" s="618">
        <f t="shared" ref="F123:I123" si="223">IF(OR($E123=0,$C123=0),"",N123*$E123/100)</f>
        <v>27.2</v>
      </c>
      <c r="G123" s="619">
        <f t="shared" si="223"/>
        <v>0.56</v>
      </c>
      <c r="H123" s="619">
        <f t="shared" si="223"/>
        <v>0.64</v>
      </c>
      <c r="I123" s="620">
        <f t="shared" si="223"/>
        <v>7.12</v>
      </c>
      <c r="J123" s="352"/>
      <c r="K123" s="353" t="str">
        <f t="shared" ref="K123:L123" si="224">IF(D123="","",D123)</f>
        <v>C18</v>
      </c>
      <c r="L123" s="353">
        <f t="shared" si="224"/>
        <v>80</v>
      </c>
      <c r="M123" s="352"/>
      <c r="N123" s="324">
        <f t="shared" si="218"/>
        <v>34</v>
      </c>
      <c r="O123" s="324">
        <f t="shared" si="219"/>
        <v>0.7</v>
      </c>
      <c r="P123" s="324">
        <f t="shared" si="220"/>
        <v>0.8</v>
      </c>
      <c r="Q123" s="324">
        <f t="shared" si="221"/>
        <v>8.9</v>
      </c>
      <c r="R123" s="324" t="str">
        <f t="shared" si="222"/>
        <v>C18</v>
      </c>
      <c r="S123" s="324"/>
      <c r="T123" s="324"/>
      <c r="U123" s="324"/>
      <c r="V123" s="324"/>
      <c r="W123" s="324"/>
      <c r="X123" s="324"/>
      <c r="Y123" s="324"/>
      <c r="Z123" s="324"/>
      <c r="AA123" s="324"/>
      <c r="AB123" s="324"/>
      <c r="AC123" s="324"/>
      <c r="AD123" s="324"/>
      <c r="AE123" s="324"/>
      <c r="AF123" s="324"/>
      <c r="AG123" s="324"/>
      <c r="AH123" s="324"/>
      <c r="AI123" s="324"/>
      <c r="AJ123" s="324"/>
      <c r="AK123" s="324"/>
      <c r="AL123" s="324"/>
      <c r="AM123" s="331"/>
      <c r="AN123" s="331"/>
      <c r="AO123" s="331"/>
      <c r="AP123" s="331"/>
      <c r="AQ123" s="331"/>
      <c r="AR123" s="331"/>
    </row>
    <row r="124" ht="12.75" customHeight="1">
      <c r="A124" s="61"/>
      <c r="B124" s="545"/>
      <c r="C124" s="410" t="s">
        <v>520</v>
      </c>
      <c r="D124" s="617" t="str">
        <f t="shared" si="215"/>
        <v>C59</v>
      </c>
      <c r="E124" s="410">
        <v>135.0</v>
      </c>
      <c r="F124" s="618">
        <f t="shared" ref="F124:I124" si="225">IF(OR($E124=0,$C124=0),"",N124*$E124/100)</f>
        <v>33.75</v>
      </c>
      <c r="G124" s="619">
        <f t="shared" si="225"/>
        <v>0.54</v>
      </c>
      <c r="H124" s="619">
        <f t="shared" si="225"/>
        <v>0.135</v>
      </c>
      <c r="I124" s="620">
        <f t="shared" si="225"/>
        <v>11.07</v>
      </c>
      <c r="J124" s="352"/>
      <c r="K124" s="353" t="str">
        <f t="shared" ref="K124:L124" si="226">IF(D124="","",D124)</f>
        <v>C59</v>
      </c>
      <c r="L124" s="353">
        <f t="shared" si="226"/>
        <v>135</v>
      </c>
      <c r="M124" s="352"/>
      <c r="N124" s="324">
        <f t="shared" si="218"/>
        <v>25</v>
      </c>
      <c r="O124" s="324">
        <f t="shared" si="219"/>
        <v>0.4</v>
      </c>
      <c r="P124" s="324">
        <f t="shared" si="220"/>
        <v>0.1</v>
      </c>
      <c r="Q124" s="324">
        <f t="shared" si="221"/>
        <v>8.2</v>
      </c>
      <c r="R124" s="324" t="str">
        <f t="shared" si="222"/>
        <v>C59</v>
      </c>
      <c r="S124" s="324"/>
      <c r="T124" s="324"/>
      <c r="U124" s="324"/>
      <c r="V124" s="324"/>
      <c r="W124" s="324"/>
      <c r="X124" s="324"/>
      <c r="Y124" s="324"/>
      <c r="Z124" s="324"/>
      <c r="AA124" s="324"/>
      <c r="AB124" s="324"/>
      <c r="AC124" s="324"/>
      <c r="AD124" s="324"/>
      <c r="AE124" s="324"/>
      <c r="AF124" s="324"/>
      <c r="AG124" s="324"/>
      <c r="AH124" s="324"/>
      <c r="AI124" s="324"/>
      <c r="AJ124" s="324"/>
      <c r="AK124" s="324"/>
      <c r="AL124" s="324"/>
      <c r="AM124" s="331"/>
      <c r="AN124" s="331"/>
      <c r="AO124" s="331"/>
      <c r="AP124" s="331"/>
      <c r="AQ124" s="331"/>
      <c r="AR124" s="331"/>
    </row>
    <row r="125" ht="13.5" customHeight="1">
      <c r="A125" s="61"/>
      <c r="B125" s="545"/>
      <c r="C125" s="410" t="s">
        <v>521</v>
      </c>
      <c r="D125" s="617" t="str">
        <f t="shared" si="215"/>
        <v>C116</v>
      </c>
      <c r="E125" s="410">
        <v>150.0</v>
      </c>
      <c r="F125" s="618">
        <f t="shared" ref="F125:I125" si="227">IF(OR($E125=0,$C125=0),"",N125*$E125/100)</f>
        <v>78</v>
      </c>
      <c r="G125" s="619">
        <f t="shared" si="227"/>
        <v>0.45</v>
      </c>
      <c r="H125" s="619">
        <f t="shared" si="227"/>
        <v>0.15</v>
      </c>
      <c r="I125" s="620">
        <f t="shared" si="227"/>
        <v>24.75</v>
      </c>
      <c r="J125" s="352"/>
      <c r="K125" s="353" t="str">
        <f t="shared" ref="K125:L125" si="228">IF(D125="","",D125)</f>
        <v>C116</v>
      </c>
      <c r="L125" s="353">
        <f t="shared" si="228"/>
        <v>150</v>
      </c>
      <c r="M125" s="352"/>
      <c r="N125" s="324">
        <f t="shared" si="218"/>
        <v>52</v>
      </c>
      <c r="O125" s="324">
        <f t="shared" si="219"/>
        <v>0.3</v>
      </c>
      <c r="P125" s="324">
        <f t="shared" si="220"/>
        <v>0.1</v>
      </c>
      <c r="Q125" s="324">
        <f t="shared" si="221"/>
        <v>16.5</v>
      </c>
      <c r="R125" s="324" t="str">
        <f t="shared" si="222"/>
        <v>C116</v>
      </c>
      <c r="S125" s="324"/>
      <c r="T125" s="324"/>
      <c r="U125" s="324"/>
      <c r="V125" s="324"/>
      <c r="W125" s="324"/>
      <c r="X125" s="324"/>
      <c r="Y125" s="324"/>
      <c r="Z125" s="324"/>
      <c r="AA125" s="324"/>
      <c r="AB125" s="324"/>
      <c r="AC125" s="324"/>
      <c r="AD125" s="324"/>
      <c r="AE125" s="324"/>
      <c r="AF125" s="324"/>
      <c r="AG125" s="324"/>
      <c r="AH125" s="324"/>
      <c r="AI125" s="324"/>
      <c r="AJ125" s="324"/>
      <c r="AK125" s="324"/>
      <c r="AL125" s="324"/>
      <c r="AM125" s="331"/>
      <c r="AN125" s="331"/>
      <c r="AO125" s="331"/>
      <c r="AP125" s="331"/>
      <c r="AQ125" s="331"/>
      <c r="AR125" s="331"/>
    </row>
    <row r="126" ht="12.75" customHeight="1">
      <c r="A126" s="61"/>
      <c r="B126" s="545"/>
      <c r="C126" s="415"/>
      <c r="D126" s="617" t="str">
        <f t="shared" si="215"/>
        <v/>
      </c>
      <c r="E126" s="415"/>
      <c r="F126" s="618" t="str">
        <f t="shared" ref="F126:I126" si="229">IF(OR($E126=0,$C126=0),"",N126*$E126/100)</f>
        <v/>
      </c>
      <c r="G126" s="619" t="str">
        <f t="shared" si="229"/>
        <v/>
      </c>
      <c r="H126" s="619" t="str">
        <f t="shared" si="229"/>
        <v/>
      </c>
      <c r="I126" s="620" t="str">
        <f t="shared" si="229"/>
        <v/>
      </c>
      <c r="J126" s="352"/>
      <c r="K126" s="353" t="str">
        <f t="shared" ref="K126:L126" si="230">IF(D126="","",D126)</f>
        <v/>
      </c>
      <c r="L126" s="353" t="str">
        <f t="shared" si="230"/>
        <v/>
      </c>
      <c r="M126" s="352"/>
      <c r="N126" s="324" t="str">
        <f t="shared" si="218"/>
        <v/>
      </c>
      <c r="O126" s="324" t="str">
        <f t="shared" si="219"/>
        <v/>
      </c>
      <c r="P126" s="324" t="str">
        <f t="shared" si="220"/>
        <v/>
      </c>
      <c r="Q126" s="324" t="str">
        <f t="shared" si="221"/>
        <v/>
      </c>
      <c r="R126" s="324" t="str">
        <f t="shared" si="222"/>
        <v/>
      </c>
      <c r="S126" s="324"/>
      <c r="T126" s="324"/>
      <c r="U126" s="324"/>
      <c r="V126" s="324"/>
      <c r="W126" s="324"/>
      <c r="X126" s="324"/>
      <c r="Y126" s="324"/>
      <c r="Z126" s="324"/>
      <c r="AA126" s="324"/>
      <c r="AB126" s="324"/>
      <c r="AC126" s="324"/>
      <c r="AD126" s="324"/>
      <c r="AE126" s="324"/>
      <c r="AF126" s="324"/>
      <c r="AG126" s="324"/>
      <c r="AH126" s="324"/>
      <c r="AI126" s="324"/>
      <c r="AJ126" s="324"/>
      <c r="AK126" s="324"/>
      <c r="AL126" s="324"/>
      <c r="AM126" s="331"/>
      <c r="AN126" s="331"/>
      <c r="AO126" s="331"/>
      <c r="AP126" s="331"/>
      <c r="AQ126" s="331"/>
      <c r="AR126" s="331"/>
    </row>
    <row r="127" ht="12.75" customHeight="1">
      <c r="A127" s="61"/>
      <c r="B127" s="545"/>
      <c r="C127" s="415"/>
      <c r="D127" s="617" t="str">
        <f t="shared" si="215"/>
        <v/>
      </c>
      <c r="E127" s="415"/>
      <c r="F127" s="618" t="str">
        <f t="shared" ref="F127:I127" si="231">IF(OR($E127=0,$C127=0),"",N127*$E127/100)</f>
        <v/>
      </c>
      <c r="G127" s="619" t="str">
        <f t="shared" si="231"/>
        <v/>
      </c>
      <c r="H127" s="619" t="str">
        <f t="shared" si="231"/>
        <v/>
      </c>
      <c r="I127" s="620" t="str">
        <f t="shared" si="231"/>
        <v/>
      </c>
      <c r="J127" s="352"/>
      <c r="K127" s="353" t="str">
        <f t="shared" ref="K127:L127" si="232">IF(D127="","",D127)</f>
        <v/>
      </c>
      <c r="L127" s="353" t="str">
        <f t="shared" si="232"/>
        <v/>
      </c>
      <c r="M127" s="352"/>
      <c r="N127" s="324" t="str">
        <f t="shared" si="218"/>
        <v/>
      </c>
      <c r="O127" s="324" t="str">
        <f t="shared" si="219"/>
        <v/>
      </c>
      <c r="P127" s="324" t="str">
        <f t="shared" si="220"/>
        <v/>
      </c>
      <c r="Q127" s="324" t="str">
        <f t="shared" si="221"/>
        <v/>
      </c>
      <c r="R127" s="324" t="str">
        <f t="shared" si="222"/>
        <v/>
      </c>
      <c r="S127" s="324"/>
      <c r="T127" s="324"/>
      <c r="U127" s="324"/>
      <c r="V127" s="324"/>
      <c r="W127" s="324"/>
      <c r="X127" s="324"/>
      <c r="Y127" s="324"/>
      <c r="Z127" s="324"/>
      <c r="AA127" s="324"/>
      <c r="AB127" s="324"/>
      <c r="AC127" s="324"/>
      <c r="AD127" s="324"/>
      <c r="AE127" s="324"/>
      <c r="AF127" s="324"/>
      <c r="AG127" s="324"/>
      <c r="AH127" s="324"/>
      <c r="AI127" s="324"/>
      <c r="AJ127" s="324"/>
      <c r="AK127" s="324"/>
      <c r="AL127" s="324"/>
      <c r="AM127" s="331"/>
      <c r="AN127" s="331"/>
      <c r="AO127" s="331"/>
      <c r="AP127" s="331"/>
      <c r="AQ127" s="331"/>
      <c r="AR127" s="331"/>
    </row>
    <row r="128" ht="12.75" customHeight="1">
      <c r="A128" s="61"/>
      <c r="B128" s="551"/>
      <c r="C128" s="552"/>
      <c r="D128" s="621" t="str">
        <f t="shared" si="215"/>
        <v/>
      </c>
      <c r="E128" s="552"/>
      <c r="F128" s="622" t="str">
        <f t="shared" ref="F128:I128" si="233">IF(OR($E128=0,$C128=0),"",N128*$E128/100)</f>
        <v/>
      </c>
      <c r="G128" s="623" t="str">
        <f t="shared" si="233"/>
        <v/>
      </c>
      <c r="H128" s="623" t="str">
        <f t="shared" si="233"/>
        <v/>
      </c>
      <c r="I128" s="624" t="str">
        <f t="shared" si="233"/>
        <v/>
      </c>
      <c r="J128" s="352"/>
      <c r="K128" s="353" t="str">
        <f t="shared" ref="K128:L128" si="234">IF(D128="","",D128)</f>
        <v/>
      </c>
      <c r="L128" s="353" t="str">
        <f t="shared" si="234"/>
        <v/>
      </c>
      <c r="M128" s="352"/>
      <c r="N128" s="324" t="str">
        <f t="shared" si="218"/>
        <v/>
      </c>
      <c r="O128" s="324" t="str">
        <f t="shared" si="219"/>
        <v/>
      </c>
      <c r="P128" s="324" t="str">
        <f t="shared" si="220"/>
        <v/>
      </c>
      <c r="Q128" s="324" t="str">
        <f t="shared" si="221"/>
        <v/>
      </c>
      <c r="R128" s="324" t="str">
        <f t="shared" si="222"/>
        <v/>
      </c>
      <c r="S128" s="324"/>
      <c r="T128" s="324"/>
      <c r="U128" s="324"/>
      <c r="V128" s="324"/>
      <c r="W128" s="324"/>
      <c r="X128" s="324"/>
      <c r="Y128" s="324"/>
      <c r="Z128" s="324"/>
      <c r="AA128" s="324"/>
      <c r="AB128" s="324"/>
      <c r="AC128" s="324"/>
      <c r="AD128" s="324"/>
      <c r="AE128" s="324"/>
      <c r="AF128" s="324"/>
      <c r="AG128" s="324"/>
      <c r="AH128" s="324"/>
      <c r="AI128" s="324"/>
      <c r="AJ128" s="324"/>
      <c r="AK128" s="324"/>
      <c r="AL128" s="324"/>
      <c r="AM128" s="331"/>
      <c r="AN128" s="331"/>
      <c r="AO128" s="331"/>
      <c r="AP128" s="331"/>
      <c r="AQ128" s="331"/>
      <c r="AR128" s="331"/>
    </row>
    <row r="129" ht="12.75" customHeight="1">
      <c r="A129" s="61"/>
      <c r="B129" s="625" t="s">
        <v>471</v>
      </c>
      <c r="C129" s="626" t="s">
        <v>472</v>
      </c>
      <c r="D129" s="627" t="s">
        <v>473</v>
      </c>
      <c r="E129" s="626" t="s">
        <v>474</v>
      </c>
      <c r="F129" s="628" t="s">
        <v>475</v>
      </c>
      <c r="G129" s="628" t="s">
        <v>490</v>
      </c>
      <c r="H129" s="629" t="s">
        <v>477</v>
      </c>
      <c r="I129" s="37"/>
      <c r="J129" s="331"/>
      <c r="K129" s="353"/>
      <c r="L129" s="353"/>
      <c r="M129" s="352"/>
      <c r="N129" s="373" t="s">
        <v>473</v>
      </c>
      <c r="O129" s="324" t="s">
        <v>474</v>
      </c>
      <c r="P129" s="352" t="s">
        <v>475</v>
      </c>
      <c r="Q129" s="324"/>
      <c r="R129" s="324"/>
      <c r="S129" s="324"/>
      <c r="T129" s="324"/>
      <c r="U129" s="324"/>
      <c r="V129" s="324"/>
      <c r="W129" s="324"/>
      <c r="X129" s="324"/>
      <c r="Y129" s="324"/>
      <c r="Z129" s="324"/>
      <c r="AA129" s="324"/>
      <c r="AB129" s="324"/>
      <c r="AC129" s="324"/>
      <c r="AD129" s="324"/>
      <c r="AE129" s="324"/>
      <c r="AF129" s="324"/>
      <c r="AG129" s="324"/>
      <c r="AH129" s="324"/>
      <c r="AI129" s="324"/>
      <c r="AJ129" s="324"/>
      <c r="AK129" s="324"/>
      <c r="AL129" s="324"/>
      <c r="AM129" s="331"/>
      <c r="AN129" s="331"/>
      <c r="AO129" s="331"/>
      <c r="AP129" s="331"/>
      <c r="AQ129" s="331"/>
      <c r="AR129" s="331"/>
    </row>
    <row r="130" ht="13.5" customHeight="1">
      <c r="A130" s="61"/>
      <c r="B130" s="354"/>
      <c r="C130" s="410" t="s">
        <v>522</v>
      </c>
      <c r="D130" s="618">
        <f t="shared" ref="D130:F130" si="235">N130</f>
        <v>201</v>
      </c>
      <c r="E130" s="630">
        <f t="shared" si="235"/>
        <v>128.7</v>
      </c>
      <c r="F130" s="631">
        <f t="shared" si="235"/>
        <v>0.6402985075</v>
      </c>
      <c r="G130" s="429"/>
      <c r="H130" s="632" t="str">
        <f t="shared" ref="H130:H132" si="237">IF(OR(F130="",G130="",),"",$G130*$F130)</f>
        <v/>
      </c>
      <c r="I130" s="378"/>
      <c r="J130" s="331"/>
      <c r="K130" s="353"/>
      <c r="L130" s="353"/>
      <c r="M130" s="352"/>
      <c r="N130" s="324">
        <f t="shared" ref="N130:N132" si="238">IF(C130="","",VLOOKUP($C130,$O$225:$R$992,2,FALSE))</f>
        <v>201</v>
      </c>
      <c r="O130" s="324">
        <f t="shared" ref="O130:O132" si="239">IF(C130="","",VLOOKUP($C130,$O$225:$R$992,3,FALSE))</f>
        <v>128.7</v>
      </c>
      <c r="P130" s="379">
        <f t="shared" ref="P130:P132" si="240">IF(C130="","",VLOOKUP($C130,$O$225:$R$992,4,FALSE))</f>
        <v>0.6402985075</v>
      </c>
      <c r="Q130" s="324"/>
      <c r="R130" s="324"/>
      <c r="S130" s="324"/>
      <c r="T130" s="324"/>
      <c r="U130" s="324"/>
      <c r="V130" s="324"/>
      <c r="W130" s="324"/>
      <c r="X130" s="324"/>
      <c r="Y130" s="324"/>
      <c r="Z130" s="324"/>
      <c r="AA130" s="324"/>
      <c r="AB130" s="324"/>
      <c r="AC130" s="324"/>
      <c r="AD130" s="324"/>
      <c r="AE130" s="324"/>
      <c r="AF130" s="324"/>
      <c r="AG130" s="324"/>
      <c r="AH130" s="324"/>
      <c r="AI130" s="324"/>
      <c r="AJ130" s="324"/>
      <c r="AK130" s="324"/>
      <c r="AL130" s="324"/>
      <c r="AM130" s="331"/>
      <c r="AN130" s="331"/>
      <c r="AO130" s="331"/>
      <c r="AP130" s="331"/>
      <c r="AQ130" s="331"/>
      <c r="AR130" s="331"/>
    </row>
    <row r="131" ht="13.5" customHeight="1">
      <c r="A131" s="61"/>
      <c r="B131" s="354"/>
      <c r="C131" s="415"/>
      <c r="D131" s="618" t="str">
        <f t="shared" ref="D131:F131" si="236">N131</f>
        <v/>
      </c>
      <c r="E131" s="630" t="str">
        <f t="shared" si="236"/>
        <v/>
      </c>
      <c r="F131" s="631" t="str">
        <f t="shared" si="236"/>
        <v/>
      </c>
      <c r="G131" s="429"/>
      <c r="H131" s="632" t="str">
        <f t="shared" si="237"/>
        <v/>
      </c>
      <c r="I131" s="378"/>
      <c r="J131" s="331"/>
      <c r="K131" s="353"/>
      <c r="L131" s="353"/>
      <c r="M131" s="352"/>
      <c r="N131" s="324" t="str">
        <f t="shared" si="238"/>
        <v/>
      </c>
      <c r="O131" s="324" t="str">
        <f t="shared" si="239"/>
        <v/>
      </c>
      <c r="P131" s="379" t="str">
        <f t="shared" si="240"/>
        <v/>
      </c>
      <c r="Q131" s="324"/>
      <c r="R131" s="324"/>
      <c r="S131" s="324"/>
      <c r="T131" s="324"/>
      <c r="U131" s="324"/>
      <c r="V131" s="324"/>
      <c r="W131" s="324"/>
      <c r="X131" s="324"/>
      <c r="Y131" s="324"/>
      <c r="Z131" s="324"/>
      <c r="AA131" s="324"/>
      <c r="AB131" s="324"/>
      <c r="AC131" s="324"/>
      <c r="AD131" s="324"/>
      <c r="AE131" s="324"/>
      <c r="AF131" s="324"/>
      <c r="AG131" s="324"/>
      <c r="AH131" s="324"/>
      <c r="AI131" s="324"/>
      <c r="AJ131" s="324"/>
      <c r="AK131" s="324"/>
      <c r="AL131" s="324"/>
      <c r="AM131" s="331"/>
      <c r="AN131" s="331"/>
      <c r="AO131" s="331"/>
      <c r="AP131" s="331"/>
      <c r="AQ131" s="331"/>
      <c r="AR131" s="331"/>
    </row>
    <row r="132" ht="13.5" customHeight="1">
      <c r="A132" s="61"/>
      <c r="B132" s="339"/>
      <c r="C132" s="416"/>
      <c r="D132" s="633" t="str">
        <f t="shared" ref="D132:F132" si="241">N132</f>
        <v/>
      </c>
      <c r="E132" s="634" t="str">
        <f t="shared" si="241"/>
        <v/>
      </c>
      <c r="F132" s="635" t="str">
        <f t="shared" si="241"/>
        <v/>
      </c>
      <c r="G132" s="433"/>
      <c r="H132" s="636" t="str">
        <f t="shared" si="237"/>
        <v/>
      </c>
      <c r="I132" s="384"/>
      <c r="J132" s="331"/>
      <c r="K132" s="353"/>
      <c r="L132" s="353"/>
      <c r="M132" s="352"/>
      <c r="N132" s="324" t="str">
        <f t="shared" si="238"/>
        <v/>
      </c>
      <c r="O132" s="324" t="str">
        <f t="shared" si="239"/>
        <v/>
      </c>
      <c r="P132" s="379" t="str">
        <f t="shared" si="240"/>
        <v/>
      </c>
      <c r="Q132" s="324"/>
      <c r="R132" s="324"/>
      <c r="S132" s="324"/>
      <c r="T132" s="324"/>
      <c r="U132" s="324"/>
      <c r="V132" s="324"/>
      <c r="W132" s="324"/>
      <c r="X132" s="324"/>
      <c r="Y132" s="324"/>
      <c r="Z132" s="324"/>
      <c r="AA132" s="324"/>
      <c r="AB132" s="324"/>
      <c r="AC132" s="324"/>
      <c r="AD132" s="324"/>
      <c r="AE132" s="324"/>
      <c r="AF132" s="324"/>
      <c r="AG132" s="324"/>
      <c r="AH132" s="324"/>
      <c r="AI132" s="324"/>
      <c r="AJ132" s="324"/>
      <c r="AK132" s="324"/>
      <c r="AL132" s="324"/>
      <c r="AM132" s="331"/>
      <c r="AN132" s="331"/>
      <c r="AO132" s="331"/>
      <c r="AP132" s="331"/>
      <c r="AQ132" s="331"/>
      <c r="AR132" s="331"/>
    </row>
    <row r="133" ht="13.5" customHeight="1">
      <c r="A133" s="61"/>
      <c r="B133" s="637" t="s">
        <v>479</v>
      </c>
      <c r="C133" s="638" t="s">
        <v>480</v>
      </c>
      <c r="D133" s="639" t="s">
        <v>481</v>
      </c>
      <c r="E133" s="640" t="s">
        <v>482</v>
      </c>
      <c r="F133" s="573"/>
      <c r="G133" s="641" t="s">
        <v>483</v>
      </c>
      <c r="H133" s="642" t="s">
        <v>484</v>
      </c>
      <c r="I133" s="151"/>
      <c r="J133" s="352"/>
      <c r="K133" s="353"/>
      <c r="L133" s="353"/>
      <c r="M133" s="352"/>
      <c r="N133" s="324"/>
      <c r="O133" s="324"/>
      <c r="P133" s="379"/>
      <c r="Q133" s="324"/>
      <c r="R133" s="324"/>
      <c r="S133" s="324"/>
      <c r="T133" s="324"/>
      <c r="U133" s="324"/>
      <c r="V133" s="324"/>
      <c r="W133" s="324"/>
      <c r="X133" s="324"/>
      <c r="Y133" s="324"/>
      <c r="Z133" s="324"/>
      <c r="AA133" s="324"/>
      <c r="AB133" s="324"/>
      <c r="AC133" s="324"/>
      <c r="AD133" s="324"/>
      <c r="AE133" s="324"/>
      <c r="AF133" s="324"/>
      <c r="AG133" s="324"/>
      <c r="AH133" s="324"/>
      <c r="AI133" s="324"/>
      <c r="AJ133" s="324"/>
      <c r="AK133" s="324"/>
      <c r="AL133" s="324"/>
      <c r="AM133" s="331"/>
      <c r="AN133" s="331"/>
      <c r="AO133" s="331"/>
      <c r="AP133" s="331"/>
      <c r="AQ133" s="331"/>
      <c r="AR133" s="331"/>
    </row>
    <row r="134" ht="13.5" customHeight="1">
      <c r="A134" s="61"/>
      <c r="B134" s="545"/>
      <c r="C134" s="410" t="s">
        <v>523</v>
      </c>
      <c r="D134" s="630">
        <f t="shared" ref="D134:D136" si="242">IF(C134="","",VLOOKUP(C134,$AC$229:$AE$510,2,FALSE))</f>
        <v>100</v>
      </c>
      <c r="E134" s="643">
        <f t="shared" ref="E134:E136" si="243">IF(C134="","",VLOOKUP(C134,$AC$229:$AE$510,3,FALSE))</f>
        <v>84</v>
      </c>
      <c r="F134" s="287"/>
      <c r="G134" s="415"/>
      <c r="H134" s="643">
        <f t="shared" ref="H134:H136" si="244">IF(C134="","",IF(G134=0,E134,G134*E134))</f>
        <v>84</v>
      </c>
      <c r="I134" s="378"/>
      <c r="J134" s="352"/>
      <c r="K134" s="353"/>
      <c r="L134" s="353"/>
      <c r="M134" s="352"/>
      <c r="N134" s="324"/>
      <c r="O134" s="324"/>
      <c r="P134" s="379"/>
      <c r="Q134" s="324"/>
      <c r="R134" s="324"/>
      <c r="S134" s="324"/>
      <c r="T134" s="324"/>
      <c r="U134" s="324"/>
      <c r="V134" s="324"/>
      <c r="W134" s="324"/>
      <c r="X134" s="324"/>
      <c r="Y134" s="324"/>
      <c r="Z134" s="324"/>
      <c r="AA134" s="324"/>
      <c r="AB134" s="324"/>
      <c r="AC134" s="324"/>
      <c r="AD134" s="324"/>
      <c r="AE134" s="324"/>
      <c r="AF134" s="324"/>
      <c r="AG134" s="324"/>
      <c r="AH134" s="324"/>
      <c r="AI134" s="324"/>
      <c r="AJ134" s="324"/>
      <c r="AK134" s="324"/>
      <c r="AL134" s="324"/>
      <c r="AM134" s="331"/>
      <c r="AN134" s="331"/>
      <c r="AO134" s="331"/>
      <c r="AP134" s="331"/>
      <c r="AQ134" s="331"/>
      <c r="AR134" s="331"/>
    </row>
    <row r="135" ht="13.5" customHeight="1">
      <c r="A135" s="61"/>
      <c r="B135" s="545"/>
      <c r="C135" s="410" t="s">
        <v>524</v>
      </c>
      <c r="D135" s="630">
        <f t="shared" si="242"/>
        <v>170</v>
      </c>
      <c r="E135" s="643">
        <f t="shared" si="243"/>
        <v>119</v>
      </c>
      <c r="F135" s="287"/>
      <c r="G135" s="415"/>
      <c r="H135" s="643">
        <f t="shared" si="244"/>
        <v>119</v>
      </c>
      <c r="I135" s="378"/>
      <c r="J135" s="352"/>
      <c r="K135" s="353"/>
      <c r="L135" s="353"/>
      <c r="M135" s="352"/>
      <c r="N135" s="324"/>
      <c r="O135" s="324"/>
      <c r="P135" s="379"/>
      <c r="Q135" s="324"/>
      <c r="R135" s="324"/>
      <c r="S135" s="324"/>
      <c r="T135" s="324"/>
      <c r="U135" s="324"/>
      <c r="V135" s="324"/>
      <c r="W135" s="324"/>
      <c r="X135" s="324"/>
      <c r="Y135" s="324"/>
      <c r="Z135" s="324"/>
      <c r="AA135" s="324"/>
      <c r="AB135" s="324"/>
      <c r="AC135" s="324"/>
      <c r="AD135" s="324"/>
      <c r="AE135" s="324"/>
      <c r="AF135" s="324"/>
      <c r="AG135" s="324"/>
      <c r="AH135" s="324"/>
      <c r="AI135" s="324"/>
      <c r="AJ135" s="324"/>
      <c r="AK135" s="324"/>
      <c r="AL135" s="324"/>
      <c r="AM135" s="331"/>
      <c r="AN135" s="331"/>
      <c r="AO135" s="331"/>
      <c r="AP135" s="331"/>
      <c r="AQ135" s="331"/>
      <c r="AR135" s="331"/>
    </row>
    <row r="136" ht="13.5" customHeight="1">
      <c r="A136" s="62"/>
      <c r="B136" s="576"/>
      <c r="C136" s="531" t="s">
        <v>525</v>
      </c>
      <c r="D136" s="634">
        <f t="shared" si="242"/>
        <v>160</v>
      </c>
      <c r="E136" s="644">
        <f t="shared" si="243"/>
        <v>149</v>
      </c>
      <c r="F136" s="440"/>
      <c r="G136" s="416"/>
      <c r="H136" s="644">
        <f t="shared" si="244"/>
        <v>149</v>
      </c>
      <c r="I136" s="384"/>
      <c r="J136" s="352"/>
      <c r="K136" s="353"/>
      <c r="L136" s="353"/>
      <c r="M136" s="352"/>
      <c r="N136" s="324"/>
      <c r="O136" s="324"/>
      <c r="P136" s="379"/>
      <c r="Q136" s="324"/>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31"/>
      <c r="AN136" s="331"/>
      <c r="AO136" s="331"/>
      <c r="AP136" s="331"/>
      <c r="AQ136" s="331"/>
      <c r="AR136" s="331"/>
    </row>
    <row r="137" ht="6.0" customHeight="1">
      <c r="A137" s="397"/>
      <c r="B137" s="473"/>
      <c r="C137" s="504"/>
      <c r="D137" s="505"/>
      <c r="E137" s="504"/>
      <c r="F137" s="506"/>
      <c r="G137" s="399"/>
      <c r="H137" s="507"/>
      <c r="I137" s="508"/>
      <c r="J137" s="352"/>
      <c r="K137" s="353"/>
      <c r="L137" s="353"/>
      <c r="M137" s="352"/>
      <c r="N137" s="324"/>
      <c r="O137" s="324"/>
      <c r="P137" s="379"/>
      <c r="Q137" s="324"/>
      <c r="R137" s="324"/>
      <c r="S137" s="324"/>
      <c r="T137" s="324"/>
      <c r="U137" s="324"/>
      <c r="V137" s="324"/>
      <c r="W137" s="324"/>
      <c r="X137" s="324"/>
      <c r="Y137" s="324"/>
      <c r="Z137" s="324"/>
      <c r="AA137" s="324"/>
      <c r="AB137" s="324"/>
      <c r="AC137" s="324"/>
      <c r="AD137" s="324"/>
      <c r="AE137" s="324"/>
      <c r="AF137" s="324"/>
      <c r="AG137" s="324"/>
      <c r="AH137" s="324"/>
      <c r="AI137" s="324"/>
      <c r="AJ137" s="324"/>
      <c r="AK137" s="324"/>
      <c r="AL137" s="324"/>
      <c r="AM137" s="331"/>
      <c r="AN137" s="331"/>
      <c r="AO137" s="331"/>
      <c r="AP137" s="331"/>
      <c r="AQ137" s="331"/>
      <c r="AR137" s="331"/>
    </row>
    <row r="138" ht="12.75" customHeight="1">
      <c r="A138" s="645" t="s">
        <v>526</v>
      </c>
      <c r="B138" s="646" t="s">
        <v>467</v>
      </c>
      <c r="C138" s="477"/>
      <c r="D138" s="647" t="str">
        <f t="shared" ref="D138:D143" si="247">R138</f>
        <v/>
      </c>
      <c r="E138" s="477"/>
      <c r="F138" s="648" t="str">
        <f t="shared" ref="F138:I138" si="245">IF(OR($E138=0,$C138=0),"",N138*$E138/100)</f>
        <v/>
      </c>
      <c r="G138" s="649" t="str">
        <f t="shared" si="245"/>
        <v/>
      </c>
      <c r="H138" s="649" t="str">
        <f t="shared" si="245"/>
        <v/>
      </c>
      <c r="I138" s="650" t="str">
        <f t="shared" si="245"/>
        <v/>
      </c>
      <c r="J138" s="352"/>
      <c r="K138" s="353" t="str">
        <f t="shared" ref="K138:L138" si="246">IF(D138="","",D138)</f>
        <v/>
      </c>
      <c r="L138" s="353" t="str">
        <f t="shared" si="246"/>
        <v/>
      </c>
      <c r="M138" s="352"/>
      <c r="N138" s="324" t="str">
        <f t="shared" ref="N138:N143" si="250">IF($C138="","",VLOOKUP($C138,$A$947:$F$953,2,FALSE))</f>
        <v/>
      </c>
      <c r="O138" s="324" t="str">
        <f t="shared" ref="O138:O143" si="251">IF($C138="","",VLOOKUP($C138,$A$947:$F$953,3,FALSE))</f>
        <v/>
      </c>
      <c r="P138" s="324" t="str">
        <f t="shared" ref="P138:P143" si="252">IF($C138="","",VLOOKUP($C138,$A$947:$F$953,4,FALSE))</f>
        <v/>
      </c>
      <c r="Q138" s="324" t="str">
        <f t="shared" ref="Q138:Q143" si="253">IF($C138="","",VLOOKUP($C138,$A$947:$F$953,5,FALSE))</f>
        <v/>
      </c>
      <c r="R138" s="324" t="str">
        <f t="shared" ref="R138:R143" si="254">IF($C138="","",VLOOKUP($C138,$A$947:$F$953,6,FALSE))</f>
        <v/>
      </c>
      <c r="S138" s="324"/>
      <c r="T138" s="324"/>
      <c r="U138" s="324"/>
      <c r="V138" s="324"/>
      <c r="W138" s="324"/>
      <c r="X138" s="324"/>
      <c r="Y138" s="324"/>
      <c r="Z138" s="324"/>
      <c r="AA138" s="324"/>
      <c r="AB138" s="324"/>
      <c r="AC138" s="324"/>
      <c r="AD138" s="324"/>
      <c r="AE138" s="324"/>
      <c r="AF138" s="324"/>
      <c r="AG138" s="324"/>
      <c r="AH138" s="324"/>
      <c r="AI138" s="324"/>
      <c r="AJ138" s="324"/>
      <c r="AK138" s="324"/>
      <c r="AL138" s="324"/>
      <c r="AM138" s="331"/>
      <c r="AN138" s="331"/>
      <c r="AO138" s="331"/>
      <c r="AP138" s="331"/>
      <c r="AQ138" s="331"/>
      <c r="AR138" s="331"/>
    </row>
    <row r="139" ht="12.75" customHeight="1">
      <c r="A139" s="61"/>
      <c r="B139" s="545"/>
      <c r="C139" s="415"/>
      <c r="D139" s="651" t="str">
        <f t="shared" si="247"/>
        <v/>
      </c>
      <c r="E139" s="415"/>
      <c r="F139" s="652" t="str">
        <f t="shared" ref="F139:I139" si="248">IF(OR($E139=0,$C139=0),"",N139*$E139/100)</f>
        <v/>
      </c>
      <c r="G139" s="653" t="str">
        <f t="shared" si="248"/>
        <v/>
      </c>
      <c r="H139" s="653" t="str">
        <f t="shared" si="248"/>
        <v/>
      </c>
      <c r="I139" s="654" t="str">
        <f t="shared" si="248"/>
        <v/>
      </c>
      <c r="J139" s="352"/>
      <c r="K139" s="353" t="str">
        <f t="shared" ref="K139:L139" si="249">IF(D139="","",D139)</f>
        <v/>
      </c>
      <c r="L139" s="353" t="str">
        <f t="shared" si="249"/>
        <v/>
      </c>
      <c r="M139" s="352"/>
      <c r="N139" s="324" t="str">
        <f t="shared" si="250"/>
        <v/>
      </c>
      <c r="O139" s="324" t="str">
        <f t="shared" si="251"/>
        <v/>
      </c>
      <c r="P139" s="324" t="str">
        <f t="shared" si="252"/>
        <v/>
      </c>
      <c r="Q139" s="324" t="str">
        <f t="shared" si="253"/>
        <v/>
      </c>
      <c r="R139" s="324" t="str">
        <f t="shared" si="254"/>
        <v/>
      </c>
      <c r="S139" s="324"/>
      <c r="T139" s="324"/>
      <c r="U139" s="324"/>
      <c r="V139" s="324"/>
      <c r="W139" s="324"/>
      <c r="X139" s="324"/>
      <c r="Y139" s="324"/>
      <c r="Z139" s="324"/>
      <c r="AA139" s="324"/>
      <c r="AB139" s="324"/>
      <c r="AC139" s="324"/>
      <c r="AD139" s="324"/>
      <c r="AE139" s="324"/>
      <c r="AF139" s="324"/>
      <c r="AG139" s="324"/>
      <c r="AH139" s="324"/>
      <c r="AI139" s="324"/>
      <c r="AJ139" s="324"/>
      <c r="AK139" s="324"/>
      <c r="AL139" s="324"/>
      <c r="AM139" s="331"/>
      <c r="AN139" s="331"/>
      <c r="AO139" s="331"/>
      <c r="AP139" s="331"/>
      <c r="AQ139" s="331"/>
      <c r="AR139" s="331"/>
    </row>
    <row r="140" ht="12.75" customHeight="1">
      <c r="A140" s="61"/>
      <c r="B140" s="545"/>
      <c r="C140" s="415"/>
      <c r="D140" s="651" t="str">
        <f t="shared" si="247"/>
        <v/>
      </c>
      <c r="E140" s="415"/>
      <c r="F140" s="652" t="str">
        <f t="shared" ref="F140:I140" si="255">IF(OR($E140=0,$C140=0),"",N140*$E140/100)</f>
        <v/>
      </c>
      <c r="G140" s="653" t="str">
        <f t="shared" si="255"/>
        <v/>
      </c>
      <c r="H140" s="653" t="str">
        <f t="shared" si="255"/>
        <v/>
      </c>
      <c r="I140" s="654" t="str">
        <f t="shared" si="255"/>
        <v/>
      </c>
      <c r="J140" s="352"/>
      <c r="K140" s="353" t="str">
        <f t="shared" ref="K140:L140" si="256">IF(D140="","",D140)</f>
        <v/>
      </c>
      <c r="L140" s="353" t="str">
        <f t="shared" si="256"/>
        <v/>
      </c>
      <c r="M140" s="352"/>
      <c r="N140" s="324" t="str">
        <f t="shared" si="250"/>
        <v/>
      </c>
      <c r="O140" s="324" t="str">
        <f t="shared" si="251"/>
        <v/>
      </c>
      <c r="P140" s="324" t="str">
        <f t="shared" si="252"/>
        <v/>
      </c>
      <c r="Q140" s="324" t="str">
        <f t="shared" si="253"/>
        <v/>
      </c>
      <c r="R140" s="324" t="str">
        <f t="shared" si="254"/>
        <v/>
      </c>
      <c r="S140" s="324"/>
      <c r="T140" s="324"/>
      <c r="U140" s="324"/>
      <c r="V140" s="324"/>
      <c r="W140" s="324"/>
      <c r="X140" s="324"/>
      <c r="Y140" s="324"/>
      <c r="Z140" s="324"/>
      <c r="AA140" s="324"/>
      <c r="AB140" s="324"/>
      <c r="AC140" s="324"/>
      <c r="AD140" s="324"/>
      <c r="AE140" s="324"/>
      <c r="AF140" s="324"/>
      <c r="AG140" s="324"/>
      <c r="AH140" s="324"/>
      <c r="AI140" s="324"/>
      <c r="AJ140" s="324"/>
      <c r="AK140" s="324"/>
      <c r="AL140" s="324"/>
      <c r="AM140" s="331"/>
      <c r="AN140" s="331"/>
      <c r="AO140" s="331"/>
      <c r="AP140" s="331"/>
      <c r="AQ140" s="331"/>
      <c r="AR140" s="331"/>
    </row>
    <row r="141" ht="12.75" customHeight="1">
      <c r="A141" s="61"/>
      <c r="B141" s="545"/>
      <c r="C141" s="415"/>
      <c r="D141" s="651" t="str">
        <f t="shared" si="247"/>
        <v/>
      </c>
      <c r="E141" s="415"/>
      <c r="F141" s="652" t="str">
        <f t="shared" ref="F141:I141" si="257">IF(OR($E141=0,$C141=0),"",N141*$E141/100)</f>
        <v/>
      </c>
      <c r="G141" s="653" t="str">
        <f t="shared" si="257"/>
        <v/>
      </c>
      <c r="H141" s="653" t="str">
        <f t="shared" si="257"/>
        <v/>
      </c>
      <c r="I141" s="654" t="str">
        <f t="shared" si="257"/>
        <v/>
      </c>
      <c r="J141" s="352"/>
      <c r="K141" s="353" t="str">
        <f t="shared" ref="K141:L141" si="258">IF(D141="","",D141)</f>
        <v/>
      </c>
      <c r="L141" s="353" t="str">
        <f t="shared" si="258"/>
        <v/>
      </c>
      <c r="M141" s="352"/>
      <c r="N141" s="324" t="str">
        <f t="shared" si="250"/>
        <v/>
      </c>
      <c r="O141" s="324" t="str">
        <f t="shared" si="251"/>
        <v/>
      </c>
      <c r="P141" s="324" t="str">
        <f t="shared" si="252"/>
        <v/>
      </c>
      <c r="Q141" s="324" t="str">
        <f t="shared" si="253"/>
        <v/>
      </c>
      <c r="R141" s="324" t="str">
        <f t="shared" si="254"/>
        <v/>
      </c>
      <c r="S141" s="324"/>
      <c r="T141" s="324"/>
      <c r="U141" s="324"/>
      <c r="V141" s="324"/>
      <c r="W141" s="324"/>
      <c r="X141" s="324"/>
      <c r="Y141" s="324"/>
      <c r="Z141" s="324"/>
      <c r="AA141" s="324"/>
      <c r="AB141" s="324"/>
      <c r="AC141" s="324"/>
      <c r="AD141" s="324"/>
      <c r="AE141" s="324"/>
      <c r="AF141" s="324"/>
      <c r="AG141" s="324"/>
      <c r="AH141" s="324"/>
      <c r="AI141" s="324"/>
      <c r="AJ141" s="324"/>
      <c r="AK141" s="324"/>
      <c r="AL141" s="324"/>
      <c r="AM141" s="331"/>
      <c r="AN141" s="331"/>
      <c r="AO141" s="331"/>
      <c r="AP141" s="331"/>
      <c r="AQ141" s="331"/>
      <c r="AR141" s="331"/>
    </row>
    <row r="142" ht="12.75" customHeight="1">
      <c r="A142" s="61"/>
      <c r="B142" s="545"/>
      <c r="C142" s="415"/>
      <c r="D142" s="651" t="str">
        <f t="shared" si="247"/>
        <v/>
      </c>
      <c r="E142" s="415"/>
      <c r="F142" s="652" t="str">
        <f t="shared" ref="F142:I142" si="259">IF(OR($E142=0,$C142=0),"",N142*$E142/100)</f>
        <v/>
      </c>
      <c r="G142" s="653" t="str">
        <f t="shared" si="259"/>
        <v/>
      </c>
      <c r="H142" s="653" t="str">
        <f t="shared" si="259"/>
        <v/>
      </c>
      <c r="I142" s="654" t="str">
        <f t="shared" si="259"/>
        <v/>
      </c>
      <c r="J142" s="352"/>
      <c r="K142" s="353" t="str">
        <f t="shared" ref="K142:L142" si="260">IF(D142="","",D142)</f>
        <v/>
      </c>
      <c r="L142" s="353" t="str">
        <f t="shared" si="260"/>
        <v/>
      </c>
      <c r="M142" s="352"/>
      <c r="N142" s="324" t="str">
        <f t="shared" si="250"/>
        <v/>
      </c>
      <c r="O142" s="324" t="str">
        <f t="shared" si="251"/>
        <v/>
      </c>
      <c r="P142" s="324" t="str">
        <f t="shared" si="252"/>
        <v/>
      </c>
      <c r="Q142" s="324" t="str">
        <f t="shared" si="253"/>
        <v/>
      </c>
      <c r="R142" s="324" t="str">
        <f t="shared" si="254"/>
        <v/>
      </c>
      <c r="S142" s="324"/>
      <c r="T142" s="324"/>
      <c r="U142" s="324"/>
      <c r="V142" s="324"/>
      <c r="W142" s="324"/>
      <c r="X142" s="324"/>
      <c r="Y142" s="324"/>
      <c r="Z142" s="324"/>
      <c r="AA142" s="324"/>
      <c r="AB142" s="324"/>
      <c r="AC142" s="324"/>
      <c r="AD142" s="324"/>
      <c r="AE142" s="324"/>
      <c r="AF142" s="324"/>
      <c r="AG142" s="324"/>
      <c r="AH142" s="324"/>
      <c r="AI142" s="324"/>
      <c r="AJ142" s="324"/>
      <c r="AK142" s="324"/>
      <c r="AL142" s="324"/>
      <c r="AM142" s="331"/>
      <c r="AN142" s="331"/>
      <c r="AO142" s="331"/>
      <c r="AP142" s="331"/>
      <c r="AQ142" s="331"/>
      <c r="AR142" s="331"/>
    </row>
    <row r="143" ht="13.5" customHeight="1">
      <c r="A143" s="61"/>
      <c r="B143" s="551"/>
      <c r="C143" s="552"/>
      <c r="D143" s="655" t="str">
        <f t="shared" si="247"/>
        <v/>
      </c>
      <c r="E143" s="552"/>
      <c r="F143" s="656" t="str">
        <f t="shared" ref="F143:I143" si="261">IF(OR($E143=0,$C143=0),"",N143*$E143/100)</f>
        <v/>
      </c>
      <c r="G143" s="657" t="str">
        <f t="shared" si="261"/>
        <v/>
      </c>
      <c r="H143" s="657" t="str">
        <f t="shared" si="261"/>
        <v/>
      </c>
      <c r="I143" s="658" t="str">
        <f t="shared" si="261"/>
        <v/>
      </c>
      <c r="J143" s="352"/>
      <c r="K143" s="353" t="str">
        <f t="shared" ref="K143:L143" si="262">IF(D143="","",D143)</f>
        <v/>
      </c>
      <c r="L143" s="353" t="str">
        <f t="shared" si="262"/>
        <v/>
      </c>
      <c r="M143" s="352"/>
      <c r="N143" s="324" t="str">
        <f t="shared" si="250"/>
        <v/>
      </c>
      <c r="O143" s="324" t="str">
        <f t="shared" si="251"/>
        <v/>
      </c>
      <c r="P143" s="324" t="str">
        <f t="shared" si="252"/>
        <v/>
      </c>
      <c r="Q143" s="324" t="str">
        <f t="shared" si="253"/>
        <v/>
      </c>
      <c r="R143" s="324" t="str">
        <f t="shared" si="254"/>
        <v/>
      </c>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31"/>
      <c r="AN143" s="331"/>
      <c r="AO143" s="331"/>
      <c r="AP143" s="331"/>
      <c r="AQ143" s="331"/>
      <c r="AR143" s="331"/>
    </row>
    <row r="144" ht="12.75" customHeight="1">
      <c r="A144" s="61"/>
      <c r="B144" s="659" t="s">
        <v>471</v>
      </c>
      <c r="C144" s="660" t="s">
        <v>472</v>
      </c>
      <c r="D144" s="661" t="s">
        <v>473</v>
      </c>
      <c r="E144" s="660" t="s">
        <v>474</v>
      </c>
      <c r="F144" s="662" t="s">
        <v>475</v>
      </c>
      <c r="G144" s="662" t="s">
        <v>490</v>
      </c>
      <c r="H144" s="663" t="s">
        <v>477</v>
      </c>
      <c r="I144" s="37"/>
      <c r="J144" s="331"/>
      <c r="K144" s="353"/>
      <c r="L144" s="353"/>
      <c r="M144" s="352"/>
      <c r="N144" s="373" t="s">
        <v>473</v>
      </c>
      <c r="O144" s="324" t="s">
        <v>474</v>
      </c>
      <c r="P144" s="352" t="s">
        <v>475</v>
      </c>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31"/>
      <c r="AN144" s="331"/>
      <c r="AO144" s="331"/>
      <c r="AP144" s="331"/>
      <c r="AQ144" s="331"/>
      <c r="AR144" s="331"/>
    </row>
    <row r="145" ht="13.5" customHeight="1">
      <c r="A145" s="61"/>
      <c r="B145" s="354"/>
      <c r="C145" s="415"/>
      <c r="D145" s="652" t="str">
        <f t="shared" ref="D145:F145" si="263">N145</f>
        <v/>
      </c>
      <c r="E145" s="664" t="str">
        <f t="shared" si="263"/>
        <v/>
      </c>
      <c r="F145" s="665" t="str">
        <f t="shared" si="263"/>
        <v/>
      </c>
      <c r="G145" s="429"/>
      <c r="H145" s="666" t="str">
        <f t="shared" ref="H145:H147" si="265">IF(OR(F145="",G145="",),"",$G145*$F145)</f>
        <v/>
      </c>
      <c r="I145" s="378"/>
      <c r="J145" s="331"/>
      <c r="K145" s="353"/>
      <c r="L145" s="353"/>
      <c r="M145" s="352"/>
      <c r="N145" s="324" t="str">
        <f t="shared" ref="N145:N147" si="266">IF(C145="","",VLOOKUP($C145,$O$225:$R$992,2,FALSE))</f>
        <v/>
      </c>
      <c r="O145" s="324" t="str">
        <f t="shared" ref="O145:O147" si="267">IF(C145="","",VLOOKUP($C145,$O$225:$R$992,3,FALSE))</f>
        <v/>
      </c>
      <c r="P145" s="379" t="str">
        <f t="shared" ref="P145:P147" si="268">IF(C145="","",VLOOKUP($C145,$O$225:$R$992,4,FALSE))</f>
        <v/>
      </c>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31"/>
      <c r="AN145" s="331"/>
      <c r="AO145" s="331"/>
      <c r="AP145" s="331"/>
      <c r="AQ145" s="331"/>
      <c r="AR145" s="331"/>
    </row>
    <row r="146" ht="13.5" customHeight="1">
      <c r="A146" s="61"/>
      <c r="B146" s="354"/>
      <c r="C146" s="415"/>
      <c r="D146" s="652" t="str">
        <f t="shared" ref="D146:F146" si="264">N146</f>
        <v/>
      </c>
      <c r="E146" s="664" t="str">
        <f t="shared" si="264"/>
        <v/>
      </c>
      <c r="F146" s="665" t="str">
        <f t="shared" si="264"/>
        <v/>
      </c>
      <c r="G146" s="429"/>
      <c r="H146" s="666" t="str">
        <f t="shared" si="265"/>
        <v/>
      </c>
      <c r="I146" s="378"/>
      <c r="J146" s="331"/>
      <c r="K146" s="353"/>
      <c r="L146" s="353"/>
      <c r="M146" s="352"/>
      <c r="N146" s="324" t="str">
        <f t="shared" si="266"/>
        <v/>
      </c>
      <c r="O146" s="324" t="str">
        <f t="shared" si="267"/>
        <v/>
      </c>
      <c r="P146" s="379" t="str">
        <f t="shared" si="268"/>
        <v/>
      </c>
      <c r="Q146" s="324"/>
      <c r="R146" s="324"/>
      <c r="S146" s="324"/>
      <c r="T146" s="324"/>
      <c r="U146" s="324"/>
      <c r="V146" s="324"/>
      <c r="W146" s="324"/>
      <c r="X146" s="324"/>
      <c r="Y146" s="324"/>
      <c r="Z146" s="324"/>
      <c r="AA146" s="324"/>
      <c r="AB146" s="324"/>
      <c r="AC146" s="324"/>
      <c r="AD146" s="324"/>
      <c r="AE146" s="324"/>
      <c r="AF146" s="324"/>
      <c r="AG146" s="324"/>
      <c r="AH146" s="324"/>
      <c r="AI146" s="324"/>
      <c r="AJ146" s="324"/>
      <c r="AK146" s="324"/>
      <c r="AL146" s="324"/>
      <c r="AM146" s="331"/>
      <c r="AN146" s="331"/>
      <c r="AO146" s="331"/>
      <c r="AP146" s="331"/>
      <c r="AQ146" s="331"/>
      <c r="AR146" s="331"/>
    </row>
    <row r="147" ht="13.5" customHeight="1">
      <c r="A147" s="61"/>
      <c r="B147" s="339"/>
      <c r="C147" s="416"/>
      <c r="D147" s="667" t="str">
        <f t="shared" ref="D147:F147" si="269">N147</f>
        <v/>
      </c>
      <c r="E147" s="668" t="str">
        <f t="shared" si="269"/>
        <v/>
      </c>
      <c r="F147" s="669" t="str">
        <f t="shared" si="269"/>
        <v/>
      </c>
      <c r="G147" s="433"/>
      <c r="H147" s="670" t="str">
        <f t="shared" si="265"/>
        <v/>
      </c>
      <c r="I147" s="384"/>
      <c r="J147" s="331"/>
      <c r="K147" s="353"/>
      <c r="L147" s="353"/>
      <c r="M147" s="352"/>
      <c r="N147" s="324" t="str">
        <f t="shared" si="266"/>
        <v/>
      </c>
      <c r="O147" s="324" t="str">
        <f t="shared" si="267"/>
        <v/>
      </c>
      <c r="P147" s="379" t="str">
        <f t="shared" si="268"/>
        <v/>
      </c>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31"/>
      <c r="AN147" s="331"/>
      <c r="AO147" s="331"/>
      <c r="AP147" s="331"/>
      <c r="AQ147" s="331"/>
      <c r="AR147" s="331"/>
    </row>
    <row r="148" ht="13.5" customHeight="1">
      <c r="A148" s="61"/>
      <c r="B148" s="671" t="s">
        <v>479</v>
      </c>
      <c r="C148" s="672" t="s">
        <v>480</v>
      </c>
      <c r="D148" s="673" t="s">
        <v>481</v>
      </c>
      <c r="E148" s="674" t="s">
        <v>482</v>
      </c>
      <c r="F148" s="573"/>
      <c r="G148" s="675" t="s">
        <v>483</v>
      </c>
      <c r="H148" s="676" t="s">
        <v>484</v>
      </c>
      <c r="I148" s="151"/>
      <c r="J148" s="352"/>
      <c r="K148" s="353"/>
      <c r="L148" s="353"/>
      <c r="M148" s="352"/>
      <c r="N148" s="324"/>
      <c r="O148" s="324"/>
      <c r="P148" s="379"/>
      <c r="Q148" s="324"/>
      <c r="R148" s="324"/>
      <c r="S148" s="324"/>
      <c r="T148" s="324"/>
      <c r="U148" s="324"/>
      <c r="V148" s="324"/>
      <c r="W148" s="324"/>
      <c r="X148" s="324"/>
      <c r="Y148" s="324"/>
      <c r="Z148" s="324"/>
      <c r="AA148" s="324"/>
      <c r="AB148" s="324"/>
      <c r="AC148" s="324"/>
      <c r="AD148" s="324"/>
      <c r="AE148" s="324"/>
      <c r="AF148" s="324"/>
      <c r="AG148" s="324"/>
      <c r="AH148" s="324"/>
      <c r="AI148" s="324"/>
      <c r="AJ148" s="324"/>
      <c r="AK148" s="324"/>
      <c r="AL148" s="324"/>
      <c r="AM148" s="331"/>
      <c r="AN148" s="331"/>
      <c r="AO148" s="331"/>
      <c r="AP148" s="331"/>
      <c r="AQ148" s="331"/>
      <c r="AR148" s="331"/>
    </row>
    <row r="149" ht="13.5" customHeight="1">
      <c r="A149" s="61"/>
      <c r="B149" s="545"/>
      <c r="C149" s="415"/>
      <c r="D149" s="664" t="str">
        <f t="shared" ref="D149:D151" si="270">IF(C149="","",VLOOKUP(C149,$AC$229:$AE$510,2,FALSE))</f>
        <v/>
      </c>
      <c r="E149" s="677" t="str">
        <f t="shared" ref="E149:E151" si="271">IF(C149="","",VLOOKUP(C149,$AC$229:$AE$510,3,FALSE))</f>
        <v/>
      </c>
      <c r="F149" s="287"/>
      <c r="G149" s="415"/>
      <c r="H149" s="677" t="str">
        <f t="shared" ref="H149:H151" si="272">IF(C149="","",IF(G149=0,E149,G149*E149))</f>
        <v/>
      </c>
      <c r="I149" s="378"/>
      <c r="J149" s="352"/>
      <c r="K149" s="353"/>
      <c r="L149" s="353"/>
      <c r="M149" s="352"/>
      <c r="N149" s="324"/>
      <c r="O149" s="324"/>
      <c r="P149" s="379"/>
      <c r="Q149" s="324"/>
      <c r="R149" s="324"/>
      <c r="S149" s="324"/>
      <c r="T149" s="324"/>
      <c r="U149" s="324"/>
      <c r="V149" s="324"/>
      <c r="W149" s="324"/>
      <c r="X149" s="324"/>
      <c r="Y149" s="324"/>
      <c r="Z149" s="324"/>
      <c r="AA149" s="324"/>
      <c r="AB149" s="324"/>
      <c r="AC149" s="324"/>
      <c r="AD149" s="324"/>
      <c r="AE149" s="324"/>
      <c r="AF149" s="324"/>
      <c r="AG149" s="324"/>
      <c r="AH149" s="324"/>
      <c r="AI149" s="324"/>
      <c r="AJ149" s="324"/>
      <c r="AK149" s="324"/>
      <c r="AL149" s="324"/>
      <c r="AM149" s="331"/>
      <c r="AN149" s="331"/>
      <c r="AO149" s="331"/>
      <c r="AP149" s="331"/>
      <c r="AQ149" s="331"/>
      <c r="AR149" s="331"/>
    </row>
    <row r="150" ht="13.5" customHeight="1">
      <c r="A150" s="61"/>
      <c r="B150" s="545"/>
      <c r="C150" s="415"/>
      <c r="D150" s="664" t="str">
        <f t="shared" si="270"/>
        <v/>
      </c>
      <c r="E150" s="677" t="str">
        <f t="shared" si="271"/>
        <v/>
      </c>
      <c r="F150" s="287"/>
      <c r="G150" s="415"/>
      <c r="H150" s="677" t="str">
        <f t="shared" si="272"/>
        <v/>
      </c>
      <c r="I150" s="378"/>
      <c r="J150" s="352"/>
      <c r="K150" s="353"/>
      <c r="L150" s="353"/>
      <c r="M150" s="352"/>
      <c r="N150" s="324"/>
      <c r="O150" s="324"/>
      <c r="P150" s="379"/>
      <c r="Q150" s="324"/>
      <c r="R150" s="324"/>
      <c r="S150" s="324"/>
      <c r="T150" s="324"/>
      <c r="U150" s="324"/>
      <c r="V150" s="324"/>
      <c r="W150" s="324"/>
      <c r="X150" s="324"/>
      <c r="Y150" s="324"/>
      <c r="Z150" s="324"/>
      <c r="AA150" s="324"/>
      <c r="AB150" s="324"/>
      <c r="AC150" s="324"/>
      <c r="AD150" s="324"/>
      <c r="AE150" s="324"/>
      <c r="AF150" s="324"/>
      <c r="AG150" s="324"/>
      <c r="AH150" s="324"/>
      <c r="AI150" s="324"/>
      <c r="AJ150" s="324"/>
      <c r="AK150" s="324"/>
      <c r="AL150" s="324"/>
      <c r="AM150" s="331"/>
      <c r="AN150" s="331"/>
      <c r="AO150" s="331"/>
      <c r="AP150" s="331"/>
      <c r="AQ150" s="331"/>
      <c r="AR150" s="331"/>
    </row>
    <row r="151" ht="13.5" customHeight="1">
      <c r="A151" s="62"/>
      <c r="B151" s="576"/>
      <c r="C151" s="416"/>
      <c r="D151" s="668" t="str">
        <f t="shared" si="270"/>
        <v/>
      </c>
      <c r="E151" s="678" t="str">
        <f t="shared" si="271"/>
        <v/>
      </c>
      <c r="F151" s="440"/>
      <c r="G151" s="416"/>
      <c r="H151" s="678" t="str">
        <f t="shared" si="272"/>
        <v/>
      </c>
      <c r="I151" s="384"/>
      <c r="J151" s="352"/>
      <c r="K151" s="353"/>
      <c r="L151" s="353"/>
      <c r="M151" s="352"/>
      <c r="N151" s="324"/>
      <c r="O151" s="324"/>
      <c r="P151" s="379"/>
      <c r="Q151" s="324"/>
      <c r="R151" s="324"/>
      <c r="S151" s="324"/>
      <c r="T151" s="324"/>
      <c r="U151" s="324"/>
      <c r="V151" s="324"/>
      <c r="W151" s="324"/>
      <c r="X151" s="324"/>
      <c r="Y151" s="324"/>
      <c r="Z151" s="324"/>
      <c r="AA151" s="324"/>
      <c r="AB151" s="324"/>
      <c r="AC151" s="324"/>
      <c r="AD151" s="324"/>
      <c r="AE151" s="324"/>
      <c r="AF151" s="324"/>
      <c r="AG151" s="324"/>
      <c r="AH151" s="324"/>
      <c r="AI151" s="324"/>
      <c r="AJ151" s="324"/>
      <c r="AK151" s="324"/>
      <c r="AL151" s="324"/>
      <c r="AM151" s="331"/>
      <c r="AN151" s="331"/>
      <c r="AO151" s="331"/>
      <c r="AP151" s="331"/>
      <c r="AQ151" s="331"/>
      <c r="AR151" s="331"/>
    </row>
    <row r="152" ht="6.0" customHeight="1">
      <c r="A152" s="397"/>
      <c r="B152" s="473"/>
      <c r="C152" s="504"/>
      <c r="D152" s="505"/>
      <c r="E152" s="504"/>
      <c r="F152" s="506"/>
      <c r="G152" s="399"/>
      <c r="H152" s="507"/>
      <c r="I152" s="508"/>
      <c r="J152" s="352"/>
      <c r="K152" s="353"/>
      <c r="L152" s="353"/>
      <c r="M152" s="352"/>
      <c r="N152" s="324"/>
      <c r="O152" s="324"/>
      <c r="P152" s="379"/>
      <c r="Q152" s="324"/>
      <c r="R152" s="324"/>
      <c r="S152" s="324"/>
      <c r="T152" s="324"/>
      <c r="U152" s="324"/>
      <c r="V152" s="324"/>
      <c r="W152" s="324"/>
      <c r="X152" s="324"/>
      <c r="Y152" s="324"/>
      <c r="Z152" s="324"/>
      <c r="AA152" s="324"/>
      <c r="AB152" s="324"/>
      <c r="AC152" s="324"/>
      <c r="AD152" s="324"/>
      <c r="AE152" s="324"/>
      <c r="AF152" s="324"/>
      <c r="AG152" s="324"/>
      <c r="AH152" s="324"/>
      <c r="AI152" s="324"/>
      <c r="AJ152" s="324"/>
      <c r="AK152" s="324"/>
      <c r="AL152" s="324"/>
      <c r="AM152" s="331"/>
      <c r="AN152" s="331"/>
      <c r="AO152" s="331"/>
      <c r="AP152" s="331"/>
      <c r="AQ152" s="331"/>
      <c r="AR152" s="331"/>
    </row>
    <row r="153" ht="12.75" customHeight="1">
      <c r="A153" s="679" t="s">
        <v>527</v>
      </c>
      <c r="B153" s="680" t="s">
        <v>467</v>
      </c>
      <c r="C153" s="405" t="s">
        <v>528</v>
      </c>
      <c r="D153" s="681" t="str">
        <f t="shared" ref="D153:D158" si="275">R153</f>
        <v>D4</v>
      </c>
      <c r="E153" s="405">
        <v>20.0</v>
      </c>
      <c r="F153" s="682">
        <f t="shared" ref="F153:I153" si="273">IF(OR($E153=0,$C153=0),"",N153*$E153/100)</f>
        <v>176.8</v>
      </c>
      <c r="G153" s="683">
        <f t="shared" si="273"/>
        <v>0</v>
      </c>
      <c r="H153" s="683">
        <f t="shared" si="273"/>
        <v>20</v>
      </c>
      <c r="I153" s="684">
        <f t="shared" si="273"/>
        <v>0</v>
      </c>
      <c r="J153" s="352"/>
      <c r="K153" s="353" t="str">
        <f t="shared" ref="K153:L153" si="274">IF(D153="","",D153)</f>
        <v>D4</v>
      </c>
      <c r="L153" s="353">
        <f t="shared" si="274"/>
        <v>20</v>
      </c>
      <c r="M153" s="352"/>
      <c r="N153" s="324">
        <f t="shared" ref="N153:N158" si="278">IF($C153="","",VLOOKUP($C153,$A$656:$F$696,2,FALSE))</f>
        <v>884</v>
      </c>
      <c r="O153" s="324">
        <f t="shared" ref="O153:O158" si="279">IF($C153="","",VLOOKUP($C153,$A$656:$F$696,3,FALSE))</f>
        <v>0</v>
      </c>
      <c r="P153" s="324">
        <f t="shared" ref="P153:P158" si="280">IF($C153="","",VLOOKUP($C153,$A$656:$F$696,4,FALSE))</f>
        <v>100</v>
      </c>
      <c r="Q153" s="324">
        <f t="shared" ref="Q153:Q158" si="281">IF($C153="","",VLOOKUP($C153,$A$656:$F$696,5,FALSE))</f>
        <v>0</v>
      </c>
      <c r="R153" s="324" t="str">
        <f t="shared" ref="R153:R158" si="282">IF($C153="","",VLOOKUP($C153,$A$656:$F$696,6,FALSE))</f>
        <v>D4</v>
      </c>
      <c r="S153" s="324"/>
      <c r="T153" s="324"/>
      <c r="U153" s="324"/>
      <c r="V153" s="324"/>
      <c r="W153" s="324"/>
      <c r="X153" s="324"/>
      <c r="Y153" s="324"/>
      <c r="Z153" s="324"/>
      <c r="AA153" s="324"/>
      <c r="AB153" s="324"/>
      <c r="AC153" s="324"/>
      <c r="AD153" s="324"/>
      <c r="AE153" s="324"/>
      <c r="AF153" s="324"/>
      <c r="AG153" s="324"/>
      <c r="AH153" s="324"/>
      <c r="AI153" s="324"/>
      <c r="AJ153" s="324"/>
      <c r="AK153" s="324"/>
      <c r="AL153" s="324"/>
      <c r="AM153" s="331"/>
      <c r="AN153" s="331"/>
      <c r="AO153" s="331"/>
      <c r="AP153" s="331"/>
      <c r="AQ153" s="331"/>
      <c r="AR153" s="331"/>
    </row>
    <row r="154" ht="12.75" customHeight="1">
      <c r="A154" s="61"/>
      <c r="B154" s="545"/>
      <c r="C154" s="415"/>
      <c r="D154" s="685" t="str">
        <f t="shared" si="275"/>
        <v/>
      </c>
      <c r="E154" s="415"/>
      <c r="F154" s="686" t="str">
        <f t="shared" ref="F154:I154" si="276">IF(OR($E154=0,$C154=0),"",N154*$E154/100)</f>
        <v/>
      </c>
      <c r="G154" s="687" t="str">
        <f t="shared" si="276"/>
        <v/>
      </c>
      <c r="H154" s="687" t="str">
        <f t="shared" si="276"/>
        <v/>
      </c>
      <c r="I154" s="688" t="str">
        <f t="shared" si="276"/>
        <v/>
      </c>
      <c r="J154" s="352"/>
      <c r="K154" s="353" t="str">
        <f t="shared" ref="K154:L154" si="277">IF(D154="","",D154)</f>
        <v/>
      </c>
      <c r="L154" s="353" t="str">
        <f t="shared" si="277"/>
        <v/>
      </c>
      <c r="M154" s="352"/>
      <c r="N154" s="324" t="str">
        <f t="shared" si="278"/>
        <v/>
      </c>
      <c r="O154" s="324" t="str">
        <f t="shared" si="279"/>
        <v/>
      </c>
      <c r="P154" s="324" t="str">
        <f t="shared" si="280"/>
        <v/>
      </c>
      <c r="Q154" s="324" t="str">
        <f t="shared" si="281"/>
        <v/>
      </c>
      <c r="R154" s="324" t="str">
        <f t="shared" si="282"/>
        <v/>
      </c>
      <c r="S154" s="324"/>
      <c r="T154" s="324"/>
      <c r="U154" s="324"/>
      <c r="V154" s="324"/>
      <c r="W154" s="324"/>
      <c r="X154" s="324"/>
      <c r="Y154" s="324"/>
      <c r="Z154" s="324"/>
      <c r="AA154" s="324"/>
      <c r="AB154" s="324"/>
      <c r="AC154" s="324"/>
      <c r="AD154" s="324"/>
      <c r="AE154" s="324"/>
      <c r="AF154" s="324"/>
      <c r="AG154" s="324"/>
      <c r="AH154" s="324"/>
      <c r="AI154" s="324"/>
      <c r="AJ154" s="324"/>
      <c r="AK154" s="324"/>
      <c r="AL154" s="324"/>
      <c r="AM154" s="331"/>
      <c r="AN154" s="331"/>
      <c r="AO154" s="331"/>
      <c r="AP154" s="331"/>
      <c r="AQ154" s="331"/>
      <c r="AR154" s="331"/>
    </row>
    <row r="155" ht="12.75" customHeight="1">
      <c r="A155" s="61"/>
      <c r="B155" s="545"/>
      <c r="C155" s="415"/>
      <c r="D155" s="685" t="str">
        <f t="shared" si="275"/>
        <v/>
      </c>
      <c r="E155" s="415"/>
      <c r="F155" s="686" t="str">
        <f t="shared" ref="F155:I155" si="283">IF(OR($E155=0,$C155=0),"",N155*$E155/100)</f>
        <v/>
      </c>
      <c r="G155" s="687" t="str">
        <f t="shared" si="283"/>
        <v/>
      </c>
      <c r="H155" s="687" t="str">
        <f t="shared" si="283"/>
        <v/>
      </c>
      <c r="I155" s="688" t="str">
        <f t="shared" si="283"/>
        <v/>
      </c>
      <c r="J155" s="352"/>
      <c r="K155" s="353" t="str">
        <f t="shared" ref="K155:L155" si="284">IF(D155="","",D155)</f>
        <v/>
      </c>
      <c r="L155" s="353" t="str">
        <f t="shared" si="284"/>
        <v/>
      </c>
      <c r="M155" s="352"/>
      <c r="N155" s="324" t="str">
        <f t="shared" si="278"/>
        <v/>
      </c>
      <c r="O155" s="324" t="str">
        <f t="shared" si="279"/>
        <v/>
      </c>
      <c r="P155" s="324" t="str">
        <f t="shared" si="280"/>
        <v/>
      </c>
      <c r="Q155" s="324" t="str">
        <f t="shared" si="281"/>
        <v/>
      </c>
      <c r="R155" s="324" t="str">
        <f t="shared" si="282"/>
        <v/>
      </c>
      <c r="S155" s="324"/>
      <c r="T155" s="324"/>
      <c r="U155" s="324"/>
      <c r="V155" s="324"/>
      <c r="W155" s="324"/>
      <c r="X155" s="324"/>
      <c r="Y155" s="324"/>
      <c r="Z155" s="324"/>
      <c r="AA155" s="324"/>
      <c r="AB155" s="324"/>
      <c r="AC155" s="324"/>
      <c r="AD155" s="324"/>
      <c r="AE155" s="324"/>
      <c r="AF155" s="324"/>
      <c r="AG155" s="324"/>
      <c r="AH155" s="324"/>
      <c r="AI155" s="324"/>
      <c r="AJ155" s="324"/>
      <c r="AK155" s="324"/>
      <c r="AL155" s="324"/>
      <c r="AM155" s="331"/>
      <c r="AN155" s="331"/>
      <c r="AO155" s="331"/>
      <c r="AP155" s="331"/>
      <c r="AQ155" s="331"/>
      <c r="AR155" s="331"/>
    </row>
    <row r="156" ht="12.75" customHeight="1">
      <c r="A156" s="61"/>
      <c r="B156" s="545"/>
      <c r="C156" s="415"/>
      <c r="D156" s="685" t="str">
        <f t="shared" si="275"/>
        <v/>
      </c>
      <c r="E156" s="415"/>
      <c r="F156" s="686" t="str">
        <f t="shared" ref="F156:I156" si="285">IF(OR($E156=0,$C156=0),"",N156*$E156/100)</f>
        <v/>
      </c>
      <c r="G156" s="687" t="str">
        <f t="shared" si="285"/>
        <v/>
      </c>
      <c r="H156" s="687" t="str">
        <f t="shared" si="285"/>
        <v/>
      </c>
      <c r="I156" s="688" t="str">
        <f t="shared" si="285"/>
        <v/>
      </c>
      <c r="J156" s="352"/>
      <c r="K156" s="353" t="str">
        <f t="shared" ref="K156:L156" si="286">IF(D156="","",D156)</f>
        <v/>
      </c>
      <c r="L156" s="353" t="str">
        <f t="shared" si="286"/>
        <v/>
      </c>
      <c r="M156" s="352"/>
      <c r="N156" s="324" t="str">
        <f t="shared" si="278"/>
        <v/>
      </c>
      <c r="O156" s="324" t="str">
        <f t="shared" si="279"/>
        <v/>
      </c>
      <c r="P156" s="324" t="str">
        <f t="shared" si="280"/>
        <v/>
      </c>
      <c r="Q156" s="324" t="str">
        <f t="shared" si="281"/>
        <v/>
      </c>
      <c r="R156" s="324" t="str">
        <f t="shared" si="282"/>
        <v/>
      </c>
      <c r="S156" s="324"/>
      <c r="T156" s="324"/>
      <c r="U156" s="324"/>
      <c r="V156" s="324"/>
      <c r="W156" s="324"/>
      <c r="X156" s="324"/>
      <c r="Y156" s="324"/>
      <c r="Z156" s="324"/>
      <c r="AA156" s="324"/>
      <c r="AB156" s="324"/>
      <c r="AC156" s="324"/>
      <c r="AD156" s="324"/>
      <c r="AE156" s="324"/>
      <c r="AF156" s="324"/>
      <c r="AG156" s="324"/>
      <c r="AH156" s="324"/>
      <c r="AI156" s="324"/>
      <c r="AJ156" s="324"/>
      <c r="AK156" s="324"/>
      <c r="AL156" s="324"/>
      <c r="AM156" s="331"/>
      <c r="AN156" s="331"/>
      <c r="AO156" s="331"/>
      <c r="AP156" s="331"/>
      <c r="AQ156" s="331"/>
      <c r="AR156" s="331"/>
    </row>
    <row r="157" ht="12.75" customHeight="1">
      <c r="A157" s="61"/>
      <c r="B157" s="545"/>
      <c r="C157" s="415"/>
      <c r="D157" s="685" t="str">
        <f t="shared" si="275"/>
        <v/>
      </c>
      <c r="E157" s="415"/>
      <c r="F157" s="686" t="str">
        <f t="shared" ref="F157:I157" si="287">IF(OR($E157=0,$C157=0),"",N157*$E157/100)</f>
        <v/>
      </c>
      <c r="G157" s="687" t="str">
        <f t="shared" si="287"/>
        <v/>
      </c>
      <c r="H157" s="687" t="str">
        <f t="shared" si="287"/>
        <v/>
      </c>
      <c r="I157" s="688" t="str">
        <f t="shared" si="287"/>
        <v/>
      </c>
      <c r="J157" s="352"/>
      <c r="K157" s="353" t="str">
        <f t="shared" ref="K157:L157" si="288">IF(D157="","",D157)</f>
        <v/>
      </c>
      <c r="L157" s="353" t="str">
        <f t="shared" si="288"/>
        <v/>
      </c>
      <c r="M157" s="352"/>
      <c r="N157" s="324" t="str">
        <f t="shared" si="278"/>
        <v/>
      </c>
      <c r="O157" s="324" t="str">
        <f t="shared" si="279"/>
        <v/>
      </c>
      <c r="P157" s="324" t="str">
        <f t="shared" si="280"/>
        <v/>
      </c>
      <c r="Q157" s="324" t="str">
        <f t="shared" si="281"/>
        <v/>
      </c>
      <c r="R157" s="324" t="str">
        <f t="shared" si="282"/>
        <v/>
      </c>
      <c r="S157" s="324"/>
      <c r="T157" s="324"/>
      <c r="U157" s="324"/>
      <c r="V157" s="324"/>
      <c r="W157" s="324"/>
      <c r="X157" s="324"/>
      <c r="Y157" s="324"/>
      <c r="Z157" s="324"/>
      <c r="AA157" s="324"/>
      <c r="AB157" s="324"/>
      <c r="AC157" s="324"/>
      <c r="AD157" s="324"/>
      <c r="AE157" s="324"/>
      <c r="AF157" s="324"/>
      <c r="AG157" s="324"/>
      <c r="AH157" s="324"/>
      <c r="AI157" s="324"/>
      <c r="AJ157" s="324"/>
      <c r="AK157" s="324"/>
      <c r="AL157" s="324"/>
      <c r="AM157" s="331"/>
      <c r="AN157" s="331"/>
      <c r="AO157" s="331"/>
      <c r="AP157" s="331"/>
      <c r="AQ157" s="331"/>
      <c r="AR157" s="331"/>
    </row>
    <row r="158" ht="13.5" customHeight="1">
      <c r="A158" s="61"/>
      <c r="B158" s="551"/>
      <c r="C158" s="552"/>
      <c r="D158" s="689" t="str">
        <f t="shared" si="275"/>
        <v/>
      </c>
      <c r="E158" s="552"/>
      <c r="F158" s="690" t="str">
        <f t="shared" ref="F158:I158" si="289">IF(OR($E158=0,$C158=0),"",N158*$E158/100)</f>
        <v/>
      </c>
      <c r="G158" s="691" t="str">
        <f t="shared" si="289"/>
        <v/>
      </c>
      <c r="H158" s="691" t="str">
        <f t="shared" si="289"/>
        <v/>
      </c>
      <c r="I158" s="692" t="str">
        <f t="shared" si="289"/>
        <v/>
      </c>
      <c r="J158" s="352"/>
      <c r="K158" s="353" t="str">
        <f t="shared" ref="K158:L158" si="290">IF(D158="","",D158)</f>
        <v/>
      </c>
      <c r="L158" s="353" t="str">
        <f t="shared" si="290"/>
        <v/>
      </c>
      <c r="M158" s="352"/>
      <c r="N158" s="324" t="str">
        <f t="shared" si="278"/>
        <v/>
      </c>
      <c r="O158" s="324" t="str">
        <f t="shared" si="279"/>
        <v/>
      </c>
      <c r="P158" s="324" t="str">
        <f t="shared" si="280"/>
        <v/>
      </c>
      <c r="Q158" s="324" t="str">
        <f t="shared" si="281"/>
        <v/>
      </c>
      <c r="R158" s="324" t="str">
        <f t="shared" si="282"/>
        <v/>
      </c>
      <c r="S158" s="324"/>
      <c r="T158" s="324"/>
      <c r="U158" s="324"/>
      <c r="V158" s="324"/>
      <c r="W158" s="324"/>
      <c r="X158" s="324"/>
      <c r="Y158" s="324"/>
      <c r="Z158" s="324"/>
      <c r="AA158" s="324"/>
      <c r="AB158" s="324"/>
      <c r="AC158" s="324"/>
      <c r="AD158" s="324"/>
      <c r="AE158" s="324"/>
      <c r="AF158" s="324"/>
      <c r="AG158" s="324"/>
      <c r="AH158" s="324"/>
      <c r="AI158" s="324"/>
      <c r="AJ158" s="324"/>
      <c r="AK158" s="324"/>
      <c r="AL158" s="324"/>
      <c r="AM158" s="331"/>
      <c r="AN158" s="331"/>
      <c r="AO158" s="331"/>
      <c r="AP158" s="331"/>
      <c r="AQ158" s="331"/>
      <c r="AR158" s="331"/>
    </row>
    <row r="159" ht="12.75" customHeight="1">
      <c r="A159" s="61"/>
      <c r="B159" s="693" t="s">
        <v>471</v>
      </c>
      <c r="C159" s="694" t="s">
        <v>472</v>
      </c>
      <c r="D159" s="695" t="s">
        <v>473</v>
      </c>
      <c r="E159" s="694" t="s">
        <v>474</v>
      </c>
      <c r="F159" s="696" t="s">
        <v>475</v>
      </c>
      <c r="G159" s="696" t="s">
        <v>490</v>
      </c>
      <c r="H159" s="697" t="s">
        <v>477</v>
      </c>
      <c r="I159" s="37"/>
      <c r="J159" s="331"/>
      <c r="K159" s="353"/>
      <c r="L159" s="353"/>
      <c r="M159" s="352"/>
      <c r="N159" s="373" t="s">
        <v>473</v>
      </c>
      <c r="O159" s="324" t="s">
        <v>474</v>
      </c>
      <c r="P159" s="352" t="s">
        <v>475</v>
      </c>
      <c r="Q159" s="324"/>
      <c r="R159" s="324"/>
      <c r="S159" s="324"/>
      <c r="T159" s="324"/>
      <c r="U159" s="324"/>
      <c r="V159" s="324"/>
      <c r="W159" s="324"/>
      <c r="X159" s="324"/>
      <c r="Y159" s="324"/>
      <c r="Z159" s="324"/>
      <c r="AA159" s="324"/>
      <c r="AB159" s="324"/>
      <c r="AC159" s="324"/>
      <c r="AD159" s="324"/>
      <c r="AE159" s="324"/>
      <c r="AF159" s="324"/>
      <c r="AG159" s="324"/>
      <c r="AH159" s="324"/>
      <c r="AI159" s="324"/>
      <c r="AJ159" s="324"/>
      <c r="AK159" s="324"/>
      <c r="AL159" s="324"/>
      <c r="AM159" s="331"/>
      <c r="AN159" s="331"/>
      <c r="AO159" s="331"/>
      <c r="AP159" s="331"/>
      <c r="AQ159" s="331"/>
      <c r="AR159" s="331"/>
    </row>
    <row r="160" ht="13.5" customHeight="1">
      <c r="A160" s="61"/>
      <c r="B160" s="354"/>
      <c r="C160" s="415"/>
      <c r="D160" s="686" t="str">
        <f t="shared" ref="D160:F160" si="291">N160</f>
        <v/>
      </c>
      <c r="E160" s="698" t="str">
        <f t="shared" si="291"/>
        <v/>
      </c>
      <c r="F160" s="699" t="str">
        <f t="shared" si="291"/>
        <v/>
      </c>
      <c r="G160" s="429"/>
      <c r="H160" s="700" t="str">
        <f t="shared" ref="H160:H162" si="293">IF(OR(F160="",G160="",),"",$G160*$F160)</f>
        <v/>
      </c>
      <c r="I160" s="378"/>
      <c r="J160" s="331"/>
      <c r="K160" s="353"/>
      <c r="L160" s="353"/>
      <c r="M160" s="352"/>
      <c r="N160" s="324" t="str">
        <f t="shared" ref="N160:N162" si="294">IF(C160="","",VLOOKUP($C160,$O$225:$R$992,2,FALSE))</f>
        <v/>
      </c>
      <c r="O160" s="324" t="str">
        <f t="shared" ref="O160:O162" si="295">IF(C160="","",VLOOKUP($C160,$O$225:$R$992,3,FALSE))</f>
        <v/>
      </c>
      <c r="P160" s="379" t="str">
        <f t="shared" ref="P160:P162" si="296">IF(C160="","",VLOOKUP($C160,$O$225:$R$992,4,FALSE))</f>
        <v/>
      </c>
      <c r="Q160" s="324"/>
      <c r="R160" s="324"/>
      <c r="S160" s="324"/>
      <c r="T160" s="324"/>
      <c r="U160" s="324"/>
      <c r="V160" s="324"/>
      <c r="W160" s="324"/>
      <c r="X160" s="324"/>
      <c r="Y160" s="324"/>
      <c r="Z160" s="324"/>
      <c r="AA160" s="324"/>
      <c r="AB160" s="324"/>
      <c r="AC160" s="324"/>
      <c r="AD160" s="324"/>
      <c r="AE160" s="324"/>
      <c r="AF160" s="324"/>
      <c r="AG160" s="324"/>
      <c r="AH160" s="324"/>
      <c r="AI160" s="324"/>
      <c r="AJ160" s="324"/>
      <c r="AK160" s="324"/>
      <c r="AL160" s="324"/>
      <c r="AM160" s="331"/>
      <c r="AN160" s="331"/>
      <c r="AO160" s="331"/>
      <c r="AP160" s="331"/>
      <c r="AQ160" s="331"/>
      <c r="AR160" s="331"/>
    </row>
    <row r="161" ht="13.5" customHeight="1">
      <c r="A161" s="61"/>
      <c r="B161" s="354"/>
      <c r="C161" s="415"/>
      <c r="D161" s="686" t="str">
        <f t="shared" ref="D161:F161" si="292">N161</f>
        <v/>
      </c>
      <c r="E161" s="698" t="str">
        <f t="shared" si="292"/>
        <v/>
      </c>
      <c r="F161" s="699" t="str">
        <f t="shared" si="292"/>
        <v/>
      </c>
      <c r="G161" s="429"/>
      <c r="H161" s="700" t="str">
        <f t="shared" si="293"/>
        <v/>
      </c>
      <c r="I161" s="378"/>
      <c r="J161" s="331"/>
      <c r="K161" s="353"/>
      <c r="L161" s="353"/>
      <c r="M161" s="352"/>
      <c r="N161" s="324" t="str">
        <f t="shared" si="294"/>
        <v/>
      </c>
      <c r="O161" s="324" t="str">
        <f t="shared" si="295"/>
        <v/>
      </c>
      <c r="P161" s="379" t="str">
        <f t="shared" si="296"/>
        <v/>
      </c>
      <c r="Q161" s="324"/>
      <c r="R161" s="324"/>
      <c r="S161" s="324"/>
      <c r="T161" s="324"/>
      <c r="U161" s="324"/>
      <c r="V161" s="324"/>
      <c r="W161" s="324"/>
      <c r="X161" s="324"/>
      <c r="Y161" s="324"/>
      <c r="Z161" s="324"/>
      <c r="AA161" s="324"/>
      <c r="AB161" s="324"/>
      <c r="AC161" s="324"/>
      <c r="AD161" s="324"/>
      <c r="AE161" s="324"/>
      <c r="AF161" s="324"/>
      <c r="AG161" s="324"/>
      <c r="AH161" s="324"/>
      <c r="AI161" s="324"/>
      <c r="AJ161" s="324"/>
      <c r="AK161" s="324"/>
      <c r="AL161" s="324"/>
      <c r="AM161" s="331"/>
      <c r="AN161" s="331"/>
      <c r="AO161" s="331"/>
      <c r="AP161" s="331"/>
      <c r="AQ161" s="331"/>
      <c r="AR161" s="331"/>
    </row>
    <row r="162" ht="13.5" customHeight="1">
      <c r="A162" s="61"/>
      <c r="B162" s="339"/>
      <c r="C162" s="416"/>
      <c r="D162" s="701" t="str">
        <f t="shared" ref="D162:F162" si="297">N162</f>
        <v/>
      </c>
      <c r="E162" s="702" t="str">
        <f t="shared" si="297"/>
        <v/>
      </c>
      <c r="F162" s="703" t="str">
        <f t="shared" si="297"/>
        <v/>
      </c>
      <c r="G162" s="433"/>
      <c r="H162" s="704" t="str">
        <f t="shared" si="293"/>
        <v/>
      </c>
      <c r="I162" s="384"/>
      <c r="J162" s="331"/>
      <c r="K162" s="353"/>
      <c r="L162" s="353"/>
      <c r="M162" s="352"/>
      <c r="N162" s="324" t="str">
        <f t="shared" si="294"/>
        <v/>
      </c>
      <c r="O162" s="324" t="str">
        <f t="shared" si="295"/>
        <v/>
      </c>
      <c r="P162" s="379" t="str">
        <f t="shared" si="296"/>
        <v/>
      </c>
      <c r="Q162" s="324"/>
      <c r="R162" s="324"/>
      <c r="S162" s="324"/>
      <c r="T162" s="324"/>
      <c r="U162" s="324"/>
      <c r="V162" s="324"/>
      <c r="W162" s="324"/>
      <c r="X162" s="324"/>
      <c r="Y162" s="324"/>
      <c r="Z162" s="324"/>
      <c r="AA162" s="324"/>
      <c r="AB162" s="324"/>
      <c r="AC162" s="324"/>
      <c r="AD162" s="324"/>
      <c r="AE162" s="324"/>
      <c r="AF162" s="324"/>
      <c r="AG162" s="324"/>
      <c r="AH162" s="324"/>
      <c r="AI162" s="324"/>
      <c r="AJ162" s="324"/>
      <c r="AK162" s="324"/>
      <c r="AL162" s="324"/>
      <c r="AM162" s="331"/>
      <c r="AN162" s="331"/>
      <c r="AO162" s="331"/>
      <c r="AP162" s="331"/>
      <c r="AQ162" s="331"/>
      <c r="AR162" s="331"/>
    </row>
    <row r="163" ht="13.5" customHeight="1">
      <c r="A163" s="61"/>
      <c r="B163" s="705" t="s">
        <v>479</v>
      </c>
      <c r="C163" s="706" t="s">
        <v>480</v>
      </c>
      <c r="D163" s="707" t="s">
        <v>481</v>
      </c>
      <c r="E163" s="708" t="s">
        <v>482</v>
      </c>
      <c r="F163" s="573"/>
      <c r="G163" s="709" t="s">
        <v>483</v>
      </c>
      <c r="H163" s="710" t="s">
        <v>484</v>
      </c>
      <c r="I163" s="151"/>
      <c r="J163" s="352"/>
      <c r="K163" s="353"/>
      <c r="L163" s="353"/>
      <c r="M163" s="352"/>
      <c r="N163" s="324"/>
      <c r="O163" s="324"/>
      <c r="P163" s="379"/>
      <c r="Q163" s="324"/>
      <c r="R163" s="324"/>
      <c r="S163" s="324"/>
      <c r="T163" s="324"/>
      <c r="U163" s="324"/>
      <c r="V163" s="324"/>
      <c r="W163" s="324"/>
      <c r="X163" s="324"/>
      <c r="Y163" s="324"/>
      <c r="Z163" s="324"/>
      <c r="AA163" s="324"/>
      <c r="AB163" s="324"/>
      <c r="AC163" s="324"/>
      <c r="AD163" s="324"/>
      <c r="AE163" s="324"/>
      <c r="AF163" s="324"/>
      <c r="AG163" s="324"/>
      <c r="AH163" s="324"/>
      <c r="AI163" s="324"/>
      <c r="AJ163" s="324"/>
      <c r="AK163" s="324"/>
      <c r="AL163" s="324"/>
      <c r="AM163" s="331"/>
      <c r="AN163" s="331"/>
      <c r="AO163" s="331"/>
      <c r="AP163" s="331"/>
      <c r="AQ163" s="331"/>
      <c r="AR163" s="331"/>
    </row>
    <row r="164" ht="13.5" customHeight="1">
      <c r="A164" s="61"/>
      <c r="B164" s="545"/>
      <c r="C164" s="410" t="s">
        <v>529</v>
      </c>
      <c r="D164" s="698">
        <f t="shared" ref="D164:D166" si="298">IF(C164="","",VLOOKUP(C164,$AC$229:$AE$510,2,FALSE))</f>
        <v>25</v>
      </c>
      <c r="E164" s="711">
        <f t="shared" ref="E164:E166" si="299">IF(C164="","",VLOOKUP(C164,$AC$229:$AE$510,3,FALSE))</f>
        <v>25</v>
      </c>
      <c r="F164" s="287"/>
      <c r="G164" s="415"/>
      <c r="H164" s="711">
        <f t="shared" ref="H164:H166" si="300">IF(C164="","",IF(G164=0,E164,G164*E164))</f>
        <v>25</v>
      </c>
      <c r="I164" s="378"/>
      <c r="J164" s="352"/>
      <c r="K164" s="353"/>
      <c r="L164" s="353"/>
      <c r="M164" s="352"/>
      <c r="N164" s="324"/>
      <c r="O164" s="324"/>
      <c r="P164" s="379"/>
      <c r="Q164" s="324"/>
      <c r="R164" s="324"/>
      <c r="S164" s="324"/>
      <c r="T164" s="324"/>
      <c r="U164" s="324"/>
      <c r="V164" s="324"/>
      <c r="W164" s="324"/>
      <c r="X164" s="324"/>
      <c r="Y164" s="324"/>
      <c r="Z164" s="324"/>
      <c r="AA164" s="324"/>
      <c r="AB164" s="324"/>
      <c r="AC164" s="324"/>
      <c r="AD164" s="324"/>
      <c r="AE164" s="324"/>
      <c r="AF164" s="324"/>
      <c r="AG164" s="324"/>
      <c r="AH164" s="324"/>
      <c r="AI164" s="324"/>
      <c r="AJ164" s="324"/>
      <c r="AK164" s="324"/>
      <c r="AL164" s="324"/>
      <c r="AM164" s="331"/>
      <c r="AN164" s="331"/>
      <c r="AO164" s="331"/>
      <c r="AP164" s="331"/>
      <c r="AQ164" s="331"/>
      <c r="AR164" s="331"/>
    </row>
    <row r="165" ht="13.5" customHeight="1">
      <c r="A165" s="61"/>
      <c r="B165" s="545"/>
      <c r="C165" s="415"/>
      <c r="D165" s="698" t="str">
        <f t="shared" si="298"/>
        <v/>
      </c>
      <c r="E165" s="711" t="str">
        <f t="shared" si="299"/>
        <v/>
      </c>
      <c r="F165" s="287"/>
      <c r="G165" s="415"/>
      <c r="H165" s="711" t="str">
        <f t="shared" si="300"/>
        <v/>
      </c>
      <c r="I165" s="378"/>
      <c r="J165" s="352"/>
      <c r="K165" s="353"/>
      <c r="L165" s="353"/>
      <c r="M165" s="352"/>
      <c r="N165" s="324"/>
      <c r="O165" s="324"/>
      <c r="P165" s="379"/>
      <c r="Q165" s="324"/>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31"/>
      <c r="AN165" s="331"/>
      <c r="AO165" s="331"/>
      <c r="AP165" s="331"/>
      <c r="AQ165" s="331"/>
      <c r="AR165" s="331"/>
    </row>
    <row r="166" ht="13.5" customHeight="1">
      <c r="A166" s="62"/>
      <c r="B166" s="576"/>
      <c r="C166" s="416"/>
      <c r="D166" s="702" t="str">
        <f t="shared" si="298"/>
        <v/>
      </c>
      <c r="E166" s="712" t="str">
        <f t="shared" si="299"/>
        <v/>
      </c>
      <c r="F166" s="440"/>
      <c r="G166" s="416"/>
      <c r="H166" s="712" t="str">
        <f t="shared" si="300"/>
        <v/>
      </c>
      <c r="I166" s="384"/>
      <c r="J166" s="352"/>
      <c r="K166" s="353"/>
      <c r="L166" s="353"/>
      <c r="M166" s="352"/>
      <c r="N166" s="324"/>
      <c r="O166" s="324"/>
      <c r="P166" s="379"/>
      <c r="Q166" s="324"/>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31"/>
      <c r="AN166" s="331"/>
      <c r="AO166" s="331"/>
      <c r="AP166" s="331"/>
      <c r="AQ166" s="331"/>
      <c r="AR166" s="331"/>
    </row>
    <row r="167" ht="6.0" customHeight="1">
      <c r="A167" s="397"/>
      <c r="B167" s="473"/>
      <c r="C167" s="504"/>
      <c r="D167" s="505"/>
      <c r="E167" s="504"/>
      <c r="F167" s="506"/>
      <c r="G167" s="399"/>
      <c r="H167" s="507"/>
      <c r="I167" s="508"/>
      <c r="J167" s="352"/>
      <c r="K167" s="353"/>
      <c r="L167" s="353"/>
      <c r="M167" s="352"/>
      <c r="N167" s="324"/>
      <c r="O167" s="324"/>
      <c r="P167" s="379"/>
      <c r="Q167" s="324"/>
      <c r="R167" s="324"/>
      <c r="S167" s="324"/>
      <c r="T167" s="324"/>
      <c r="U167" s="324"/>
      <c r="V167" s="324"/>
      <c r="W167" s="324"/>
      <c r="X167" s="324"/>
      <c r="Y167" s="324"/>
      <c r="Z167" s="324"/>
      <c r="AA167" s="324"/>
      <c r="AB167" s="324"/>
      <c r="AC167" s="324"/>
      <c r="AD167" s="324"/>
      <c r="AE167" s="324"/>
      <c r="AF167" s="324"/>
      <c r="AG167" s="324"/>
      <c r="AH167" s="324"/>
      <c r="AI167" s="324"/>
      <c r="AJ167" s="324"/>
      <c r="AK167" s="324"/>
      <c r="AL167" s="324"/>
      <c r="AM167" s="331"/>
      <c r="AN167" s="331"/>
      <c r="AO167" s="331"/>
      <c r="AP167" s="331"/>
      <c r="AQ167" s="331"/>
      <c r="AR167" s="331"/>
    </row>
    <row r="168" ht="15.75" customHeight="1">
      <c r="A168" s="713" t="s">
        <v>530</v>
      </c>
      <c r="B168" s="714"/>
      <c r="C168" s="715" t="s">
        <v>273</v>
      </c>
      <c r="D168" s="716"/>
      <c r="E168" s="717"/>
      <c r="F168" s="718"/>
      <c r="G168" s="719"/>
      <c r="H168" s="719"/>
      <c r="I168" s="720"/>
      <c r="J168" s="352"/>
      <c r="K168" s="353" t="str">
        <f t="shared" ref="K168:L168" si="301">IF(D168="","",D168)</f>
        <v/>
      </c>
      <c r="L168" s="353" t="str">
        <f t="shared" si="301"/>
        <v/>
      </c>
      <c r="M168" s="352"/>
      <c r="N168" s="324"/>
      <c r="O168" s="324"/>
      <c r="P168" s="324"/>
      <c r="Q168" s="324"/>
      <c r="R168" s="324"/>
      <c r="S168" s="324"/>
      <c r="T168" s="324"/>
      <c r="U168" s="324"/>
      <c r="V168" s="324"/>
      <c r="W168" s="324"/>
      <c r="X168" s="324"/>
      <c r="Y168" s="324"/>
      <c r="Z168" s="324"/>
      <c r="AA168" s="324"/>
      <c r="AB168" s="324"/>
      <c r="AC168" s="324"/>
      <c r="AD168" s="324"/>
      <c r="AE168" s="324"/>
      <c r="AF168" s="324"/>
      <c r="AG168" s="324"/>
      <c r="AH168" s="324"/>
      <c r="AI168" s="324"/>
      <c r="AJ168" s="324"/>
      <c r="AK168" s="324"/>
      <c r="AL168" s="324"/>
      <c r="AM168" s="331"/>
      <c r="AN168" s="331"/>
      <c r="AO168" s="331"/>
      <c r="AP168" s="331"/>
      <c r="AQ168" s="331"/>
      <c r="AR168" s="331"/>
    </row>
    <row r="169" ht="15.75" customHeight="1">
      <c r="A169" s="721" t="s">
        <v>531</v>
      </c>
      <c r="B169" s="34"/>
      <c r="C169" s="477"/>
      <c r="D169" s="722" t="str">
        <f t="shared" ref="D169:D180" si="304">R169</f>
        <v/>
      </c>
      <c r="E169" s="477"/>
      <c r="F169" s="723" t="str">
        <f t="shared" ref="F169:I169" si="302">IF(OR($E169=0,$C169=0),"",N169*$E169/100)</f>
        <v/>
      </c>
      <c r="G169" s="724" t="str">
        <f t="shared" si="302"/>
        <v/>
      </c>
      <c r="H169" s="724" t="str">
        <f t="shared" si="302"/>
        <v/>
      </c>
      <c r="I169" s="725" t="str">
        <f t="shared" si="302"/>
        <v/>
      </c>
      <c r="J169" s="352"/>
      <c r="K169" s="353" t="str">
        <f t="shared" ref="K169:L169" si="303">IF(D169="","",D169)</f>
        <v/>
      </c>
      <c r="L169" s="353" t="str">
        <f t="shared" si="303"/>
        <v/>
      </c>
      <c r="M169" s="352"/>
      <c r="N169" s="324" t="str">
        <f t="shared" ref="N169:N174" si="307">IF($C169="","",VLOOKUP($C169,$A$916:$F$931,2,FALSE))</f>
        <v/>
      </c>
      <c r="O169" s="324" t="str">
        <f t="shared" ref="O169:O174" si="308">IF($C169="","",VLOOKUP($C169,$A$916:$F$931,3,FALSE))</f>
        <v/>
      </c>
      <c r="P169" s="324" t="str">
        <f t="shared" ref="P169:P174" si="309">IF($C169="","",VLOOKUP($C169,$A$916:$F$931,4,FALSE))</f>
        <v/>
      </c>
      <c r="Q169" s="324" t="str">
        <f t="shared" ref="Q169:Q174" si="310">IF($C169="","",VLOOKUP($C169,$A$916:$F$931,5,FALSE))</f>
        <v/>
      </c>
      <c r="R169" s="324" t="str">
        <f t="shared" ref="R169:R174" si="311">IF($C169="","",VLOOKUP($C169,$A$916:$F$931,6,FALSE))</f>
        <v/>
      </c>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31"/>
      <c r="AN169" s="331"/>
      <c r="AO169" s="331"/>
      <c r="AP169" s="331"/>
      <c r="AQ169" s="331"/>
      <c r="AR169" s="331"/>
    </row>
    <row r="170" ht="15.75" customHeight="1">
      <c r="A170" s="12"/>
      <c r="B170" s="39"/>
      <c r="C170" s="415"/>
      <c r="D170" s="726" t="str">
        <f t="shared" si="304"/>
        <v/>
      </c>
      <c r="E170" s="415"/>
      <c r="F170" s="727" t="str">
        <f t="shared" ref="F170:I170" si="305">IF(OR($E170=0,$C170=0),"",N170*$E170/100)</f>
        <v/>
      </c>
      <c r="G170" s="728" t="str">
        <f t="shared" si="305"/>
        <v/>
      </c>
      <c r="H170" s="728" t="str">
        <f t="shared" si="305"/>
        <v/>
      </c>
      <c r="I170" s="729" t="str">
        <f t="shared" si="305"/>
        <v/>
      </c>
      <c r="J170" s="352"/>
      <c r="K170" s="353" t="str">
        <f t="shared" ref="K170:L170" si="306">IF(D170="","",D170)</f>
        <v/>
      </c>
      <c r="L170" s="353" t="str">
        <f t="shared" si="306"/>
        <v/>
      </c>
      <c r="M170" s="352"/>
      <c r="N170" s="324" t="str">
        <f t="shared" si="307"/>
        <v/>
      </c>
      <c r="O170" s="324" t="str">
        <f t="shared" si="308"/>
        <v/>
      </c>
      <c r="P170" s="324" t="str">
        <f t="shared" si="309"/>
        <v/>
      </c>
      <c r="Q170" s="324" t="str">
        <f t="shared" si="310"/>
        <v/>
      </c>
      <c r="R170" s="324" t="str">
        <f t="shared" si="311"/>
        <v/>
      </c>
      <c r="S170" s="324"/>
      <c r="T170" s="324"/>
      <c r="U170" s="324"/>
      <c r="V170" s="324"/>
      <c r="W170" s="324"/>
      <c r="X170" s="324"/>
      <c r="Y170" s="324"/>
      <c r="Z170" s="324"/>
      <c r="AA170" s="324"/>
      <c r="AB170" s="324"/>
      <c r="AC170" s="324"/>
      <c r="AD170" s="324"/>
      <c r="AE170" s="324"/>
      <c r="AF170" s="324"/>
      <c r="AG170" s="324"/>
      <c r="AH170" s="324"/>
      <c r="AI170" s="324"/>
      <c r="AJ170" s="324"/>
      <c r="AK170" s="324"/>
      <c r="AL170" s="324"/>
      <c r="AM170" s="331"/>
      <c r="AN170" s="331"/>
      <c r="AO170" s="331"/>
      <c r="AP170" s="331"/>
      <c r="AQ170" s="331"/>
      <c r="AR170" s="331"/>
    </row>
    <row r="171" ht="15.75" customHeight="1">
      <c r="A171" s="12"/>
      <c r="B171" s="39"/>
      <c r="C171" s="415"/>
      <c r="D171" s="726" t="str">
        <f t="shared" si="304"/>
        <v/>
      </c>
      <c r="E171" s="415"/>
      <c r="F171" s="727" t="str">
        <f t="shared" ref="F171:I171" si="312">IF(OR($E171=0,$C171=0),"",N171*$E171/100)</f>
        <v/>
      </c>
      <c r="G171" s="728" t="str">
        <f t="shared" si="312"/>
        <v/>
      </c>
      <c r="H171" s="728" t="str">
        <f t="shared" si="312"/>
        <v/>
      </c>
      <c r="I171" s="729" t="str">
        <f t="shared" si="312"/>
        <v/>
      </c>
      <c r="J171" s="352"/>
      <c r="K171" s="353" t="str">
        <f t="shared" ref="K171:L171" si="313">IF(D171="","",D171)</f>
        <v/>
      </c>
      <c r="L171" s="353" t="str">
        <f t="shared" si="313"/>
        <v/>
      </c>
      <c r="M171" s="352"/>
      <c r="N171" s="324" t="str">
        <f t="shared" si="307"/>
        <v/>
      </c>
      <c r="O171" s="324" t="str">
        <f t="shared" si="308"/>
        <v/>
      </c>
      <c r="P171" s="324" t="str">
        <f t="shared" si="309"/>
        <v/>
      </c>
      <c r="Q171" s="324" t="str">
        <f t="shared" si="310"/>
        <v/>
      </c>
      <c r="R171" s="324" t="str">
        <f t="shared" si="311"/>
        <v/>
      </c>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31"/>
      <c r="AN171" s="331"/>
      <c r="AO171" s="331"/>
      <c r="AP171" s="331"/>
      <c r="AQ171" s="331"/>
      <c r="AR171" s="331"/>
    </row>
    <row r="172" ht="15.75" customHeight="1">
      <c r="A172" s="12"/>
      <c r="B172" s="39"/>
      <c r="C172" s="415"/>
      <c r="D172" s="726" t="str">
        <f t="shared" si="304"/>
        <v/>
      </c>
      <c r="E172" s="415"/>
      <c r="F172" s="727" t="str">
        <f t="shared" ref="F172:I172" si="314">IF(OR($E172=0,$C172=0),"",N172*$E172/100)</f>
        <v/>
      </c>
      <c r="G172" s="728" t="str">
        <f t="shared" si="314"/>
        <v/>
      </c>
      <c r="H172" s="728" t="str">
        <f t="shared" si="314"/>
        <v/>
      </c>
      <c r="I172" s="729" t="str">
        <f t="shared" si="314"/>
        <v/>
      </c>
      <c r="J172" s="352"/>
      <c r="K172" s="353" t="str">
        <f t="shared" ref="K172:L172" si="315">IF(D172="","",D172)</f>
        <v/>
      </c>
      <c r="L172" s="353" t="str">
        <f t="shared" si="315"/>
        <v/>
      </c>
      <c r="M172" s="352"/>
      <c r="N172" s="324" t="str">
        <f t="shared" si="307"/>
        <v/>
      </c>
      <c r="O172" s="324" t="str">
        <f t="shared" si="308"/>
        <v/>
      </c>
      <c r="P172" s="324" t="str">
        <f t="shared" si="309"/>
        <v/>
      </c>
      <c r="Q172" s="324" t="str">
        <f t="shared" si="310"/>
        <v/>
      </c>
      <c r="R172" s="324" t="str">
        <f t="shared" si="311"/>
        <v/>
      </c>
      <c r="S172" s="324"/>
      <c r="T172" s="324"/>
      <c r="U172" s="324"/>
      <c r="V172" s="324"/>
      <c r="W172" s="324"/>
      <c r="X172" s="324"/>
      <c r="Y172" s="324"/>
      <c r="Z172" s="324"/>
      <c r="AA172" s="324"/>
      <c r="AB172" s="324"/>
      <c r="AC172" s="324"/>
      <c r="AD172" s="324"/>
      <c r="AE172" s="324"/>
      <c r="AF172" s="324"/>
      <c r="AG172" s="324"/>
      <c r="AH172" s="324"/>
      <c r="AI172" s="324"/>
      <c r="AJ172" s="324"/>
      <c r="AK172" s="324"/>
      <c r="AL172" s="324"/>
      <c r="AM172" s="331"/>
      <c r="AN172" s="331"/>
      <c r="AO172" s="331"/>
      <c r="AP172" s="331"/>
      <c r="AQ172" s="331"/>
      <c r="AR172" s="331"/>
    </row>
    <row r="173" ht="15.75" customHeight="1">
      <c r="A173" s="12"/>
      <c r="B173" s="39"/>
      <c r="C173" s="415"/>
      <c r="D173" s="726" t="str">
        <f t="shared" si="304"/>
        <v/>
      </c>
      <c r="E173" s="415"/>
      <c r="F173" s="727" t="str">
        <f t="shared" ref="F173:I173" si="316">IF(OR($E173=0,$C173=0),"",N173*$E173/100)</f>
        <v/>
      </c>
      <c r="G173" s="728" t="str">
        <f t="shared" si="316"/>
        <v/>
      </c>
      <c r="H173" s="728" t="str">
        <f t="shared" si="316"/>
        <v/>
      </c>
      <c r="I173" s="729" t="str">
        <f t="shared" si="316"/>
        <v/>
      </c>
      <c r="J173" s="352"/>
      <c r="K173" s="353" t="str">
        <f t="shared" ref="K173:L173" si="317">IF(D173="","",D173)</f>
        <v/>
      </c>
      <c r="L173" s="353" t="str">
        <f t="shared" si="317"/>
        <v/>
      </c>
      <c r="M173" s="352"/>
      <c r="N173" s="324" t="str">
        <f t="shared" si="307"/>
        <v/>
      </c>
      <c r="O173" s="324" t="str">
        <f t="shared" si="308"/>
        <v/>
      </c>
      <c r="P173" s="324" t="str">
        <f t="shared" si="309"/>
        <v/>
      </c>
      <c r="Q173" s="324" t="str">
        <f t="shared" si="310"/>
        <v/>
      </c>
      <c r="R173" s="324" t="str">
        <f t="shared" si="311"/>
        <v/>
      </c>
      <c r="S173" s="324"/>
      <c r="T173" s="324"/>
      <c r="U173" s="324"/>
      <c r="V173" s="324"/>
      <c r="W173" s="324"/>
      <c r="X173" s="324"/>
      <c r="Y173" s="324"/>
      <c r="Z173" s="324"/>
      <c r="AA173" s="324"/>
      <c r="AB173" s="324"/>
      <c r="AC173" s="324"/>
      <c r="AD173" s="324"/>
      <c r="AE173" s="324"/>
      <c r="AF173" s="324"/>
      <c r="AG173" s="324"/>
      <c r="AH173" s="324"/>
      <c r="AI173" s="324"/>
      <c r="AJ173" s="324"/>
      <c r="AK173" s="324"/>
      <c r="AL173" s="324"/>
      <c r="AM173" s="331"/>
      <c r="AN173" s="331"/>
      <c r="AO173" s="331"/>
      <c r="AP173" s="331"/>
      <c r="AQ173" s="331"/>
      <c r="AR173" s="331"/>
    </row>
    <row r="174" ht="15.75" customHeight="1">
      <c r="A174" s="48"/>
      <c r="B174" s="49"/>
      <c r="C174" s="416"/>
      <c r="D174" s="730" t="str">
        <f t="shared" si="304"/>
        <v/>
      </c>
      <c r="E174" s="416"/>
      <c r="F174" s="731" t="str">
        <f t="shared" ref="F174:I174" si="318">IF(OR($E174=0,$C174=0),"",N174*$E174/100)</f>
        <v/>
      </c>
      <c r="G174" s="732" t="str">
        <f t="shared" si="318"/>
        <v/>
      </c>
      <c r="H174" s="732" t="str">
        <f t="shared" si="318"/>
        <v/>
      </c>
      <c r="I174" s="733" t="str">
        <f t="shared" si="318"/>
        <v/>
      </c>
      <c r="J174" s="352"/>
      <c r="K174" s="353" t="str">
        <f t="shared" ref="K174:L174" si="319">IF(D174="","",D174)</f>
        <v/>
      </c>
      <c r="L174" s="353" t="str">
        <f t="shared" si="319"/>
        <v/>
      </c>
      <c r="M174" s="352"/>
      <c r="N174" s="324" t="str">
        <f t="shared" si="307"/>
        <v/>
      </c>
      <c r="O174" s="324" t="str">
        <f t="shared" si="308"/>
        <v/>
      </c>
      <c r="P174" s="324" t="str">
        <f t="shared" si="309"/>
        <v/>
      </c>
      <c r="Q174" s="324" t="str">
        <f t="shared" si="310"/>
        <v/>
      </c>
      <c r="R174" s="324" t="str">
        <f t="shared" si="311"/>
        <v/>
      </c>
      <c r="S174" s="324"/>
      <c r="T174" s="324"/>
      <c r="U174" s="324"/>
      <c r="V174" s="324"/>
      <c r="W174" s="324"/>
      <c r="X174" s="324"/>
      <c r="Y174" s="324"/>
      <c r="Z174" s="324"/>
      <c r="AA174" s="324"/>
      <c r="AB174" s="324"/>
      <c r="AC174" s="324"/>
      <c r="AD174" s="324"/>
      <c r="AE174" s="324"/>
      <c r="AF174" s="324"/>
      <c r="AG174" s="324"/>
      <c r="AH174" s="324"/>
      <c r="AI174" s="324"/>
      <c r="AJ174" s="324"/>
      <c r="AK174" s="324"/>
      <c r="AL174" s="324"/>
      <c r="AM174" s="331"/>
      <c r="AN174" s="331"/>
      <c r="AO174" s="331"/>
      <c r="AP174" s="331"/>
      <c r="AQ174" s="331"/>
      <c r="AR174" s="331"/>
    </row>
    <row r="175" ht="15.75" customHeight="1">
      <c r="A175" s="734" t="s">
        <v>532</v>
      </c>
      <c r="B175" s="34"/>
      <c r="C175" s="477"/>
      <c r="D175" s="735" t="str">
        <f t="shared" si="304"/>
        <v/>
      </c>
      <c r="E175" s="736"/>
      <c r="F175" s="737" t="str">
        <f t="shared" ref="F175:I175" si="320">IF(OR($E175=0,$C175=0),"",N175*$E175/100)</f>
        <v/>
      </c>
      <c r="G175" s="738" t="str">
        <f t="shared" si="320"/>
        <v/>
      </c>
      <c r="H175" s="738" t="str">
        <f t="shared" si="320"/>
        <v/>
      </c>
      <c r="I175" s="739" t="str">
        <f t="shared" si="320"/>
        <v/>
      </c>
      <c r="J175" s="352"/>
      <c r="K175" s="353" t="str">
        <f t="shared" ref="K175:L175" si="321">IF(D175="","",D175)</f>
        <v/>
      </c>
      <c r="L175" s="353" t="str">
        <f t="shared" si="321"/>
        <v/>
      </c>
      <c r="M175" s="352"/>
      <c r="N175" s="324" t="str">
        <f t="shared" ref="N175:N180" si="324">IF($C175="","",VLOOKUP($C175,$A$954:$F$990,2,FALSE))</f>
        <v/>
      </c>
      <c r="O175" s="324" t="str">
        <f t="shared" ref="O175:O180" si="325">IF($C175="","",VLOOKUP($C175,$A$954:$F$990,3,FALSE))</f>
        <v/>
      </c>
      <c r="P175" s="324" t="str">
        <f t="shared" ref="P175:P180" si="326">IF($C175="","",VLOOKUP($C175,$A$954:$F$990,4,FALSE))</f>
        <v/>
      </c>
      <c r="Q175" s="324" t="str">
        <f t="shared" ref="Q175:Q180" si="327">IF($C175="","",VLOOKUP($C175,$A$954:$F$990,5,FALSE))</f>
        <v/>
      </c>
      <c r="R175" s="324" t="str">
        <f t="shared" ref="R175:R180" si="328">IF($C175="","",VLOOKUP($C175,$A$954:$F$990,6,FALSE))</f>
        <v/>
      </c>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31"/>
      <c r="AN175" s="331"/>
      <c r="AO175" s="331"/>
      <c r="AP175" s="331"/>
      <c r="AQ175" s="331"/>
      <c r="AR175" s="331"/>
    </row>
    <row r="176" ht="15.75" customHeight="1">
      <c r="A176" s="12"/>
      <c r="B176" s="39"/>
      <c r="C176" s="415"/>
      <c r="D176" s="740" t="str">
        <f t="shared" si="304"/>
        <v/>
      </c>
      <c r="E176" s="741"/>
      <c r="F176" s="742" t="str">
        <f t="shared" ref="F176:I176" si="322">IF(OR($E176=0,$C176=0),"",N176*$E176/100)</f>
        <v/>
      </c>
      <c r="G176" s="743" t="str">
        <f t="shared" si="322"/>
        <v/>
      </c>
      <c r="H176" s="743" t="str">
        <f t="shared" si="322"/>
        <v/>
      </c>
      <c r="I176" s="744" t="str">
        <f t="shared" si="322"/>
        <v/>
      </c>
      <c r="J176" s="352"/>
      <c r="K176" s="353" t="str">
        <f t="shared" ref="K176:L176" si="323">IF(D176="","",D176)</f>
        <v/>
      </c>
      <c r="L176" s="353" t="str">
        <f t="shared" si="323"/>
        <v/>
      </c>
      <c r="M176" s="352"/>
      <c r="N176" s="324" t="str">
        <f t="shared" si="324"/>
        <v/>
      </c>
      <c r="O176" s="324" t="str">
        <f t="shared" si="325"/>
        <v/>
      </c>
      <c r="P176" s="324" t="str">
        <f t="shared" si="326"/>
        <v/>
      </c>
      <c r="Q176" s="324" t="str">
        <f t="shared" si="327"/>
        <v/>
      </c>
      <c r="R176" s="324" t="str">
        <f t="shared" si="328"/>
        <v/>
      </c>
      <c r="S176" s="324"/>
      <c r="T176" s="324"/>
      <c r="U176" s="324"/>
      <c r="V176" s="324"/>
      <c r="W176" s="324"/>
      <c r="X176" s="324"/>
      <c r="Y176" s="324"/>
      <c r="Z176" s="324"/>
      <c r="AA176" s="324"/>
      <c r="AB176" s="324"/>
      <c r="AC176" s="324"/>
      <c r="AD176" s="324"/>
      <c r="AE176" s="324"/>
      <c r="AF176" s="324"/>
      <c r="AG176" s="324"/>
      <c r="AH176" s="324"/>
      <c r="AI176" s="324"/>
      <c r="AJ176" s="324"/>
      <c r="AK176" s="324"/>
      <c r="AL176" s="324"/>
      <c r="AM176" s="331"/>
      <c r="AN176" s="331"/>
      <c r="AO176" s="331"/>
      <c r="AP176" s="331"/>
      <c r="AQ176" s="331"/>
      <c r="AR176" s="331"/>
    </row>
    <row r="177" ht="15.75" customHeight="1">
      <c r="A177" s="12"/>
      <c r="B177" s="39"/>
      <c r="C177" s="415"/>
      <c r="D177" s="740" t="str">
        <f t="shared" si="304"/>
        <v/>
      </c>
      <c r="E177" s="741"/>
      <c r="F177" s="742" t="str">
        <f t="shared" ref="F177:I177" si="329">IF(OR($E177=0,$C177=0),"",N177*$E177/100)</f>
        <v/>
      </c>
      <c r="G177" s="743" t="str">
        <f t="shared" si="329"/>
        <v/>
      </c>
      <c r="H177" s="743" t="str">
        <f t="shared" si="329"/>
        <v/>
      </c>
      <c r="I177" s="744" t="str">
        <f t="shared" si="329"/>
        <v/>
      </c>
      <c r="J177" s="352"/>
      <c r="K177" s="353" t="str">
        <f t="shared" ref="K177:L177" si="330">IF(D177="","",D177)</f>
        <v/>
      </c>
      <c r="L177" s="353" t="str">
        <f t="shared" si="330"/>
        <v/>
      </c>
      <c r="M177" s="352"/>
      <c r="N177" s="324" t="str">
        <f t="shared" si="324"/>
        <v/>
      </c>
      <c r="O177" s="324" t="str">
        <f t="shared" si="325"/>
        <v/>
      </c>
      <c r="P177" s="324" t="str">
        <f t="shared" si="326"/>
        <v/>
      </c>
      <c r="Q177" s="324" t="str">
        <f t="shared" si="327"/>
        <v/>
      </c>
      <c r="R177" s="324" t="str">
        <f t="shared" si="328"/>
        <v/>
      </c>
      <c r="S177" s="324"/>
      <c r="T177" s="324"/>
      <c r="U177" s="324"/>
      <c r="V177" s="324"/>
      <c r="W177" s="324"/>
      <c r="X177" s="324"/>
      <c r="Y177" s="324"/>
      <c r="Z177" s="324"/>
      <c r="AA177" s="324"/>
      <c r="AB177" s="324"/>
      <c r="AC177" s="324"/>
      <c r="AD177" s="324"/>
      <c r="AE177" s="324"/>
      <c r="AF177" s="324"/>
      <c r="AG177" s="324"/>
      <c r="AH177" s="324"/>
      <c r="AI177" s="324"/>
      <c r="AJ177" s="324"/>
      <c r="AK177" s="324"/>
      <c r="AL177" s="324"/>
      <c r="AM177" s="331"/>
      <c r="AN177" s="331"/>
      <c r="AO177" s="331"/>
      <c r="AP177" s="331"/>
      <c r="AQ177" s="331"/>
      <c r="AR177" s="331"/>
    </row>
    <row r="178" ht="15.75" customHeight="1">
      <c r="A178" s="12"/>
      <c r="B178" s="39"/>
      <c r="C178" s="415"/>
      <c r="D178" s="740" t="str">
        <f t="shared" si="304"/>
        <v/>
      </c>
      <c r="E178" s="741"/>
      <c r="F178" s="742" t="str">
        <f t="shared" ref="F178:I178" si="331">IF(OR($E178=0,$C178=0),"",N178*$E178/100)</f>
        <v/>
      </c>
      <c r="G178" s="743" t="str">
        <f t="shared" si="331"/>
        <v/>
      </c>
      <c r="H178" s="743" t="str">
        <f t="shared" si="331"/>
        <v/>
      </c>
      <c r="I178" s="744" t="str">
        <f t="shared" si="331"/>
        <v/>
      </c>
      <c r="J178" s="352"/>
      <c r="K178" s="353" t="str">
        <f t="shared" ref="K178:L178" si="332">IF(D178="","",D178)</f>
        <v/>
      </c>
      <c r="L178" s="353" t="str">
        <f t="shared" si="332"/>
        <v/>
      </c>
      <c r="M178" s="352"/>
      <c r="N178" s="324" t="str">
        <f t="shared" si="324"/>
        <v/>
      </c>
      <c r="O178" s="324" t="str">
        <f t="shared" si="325"/>
        <v/>
      </c>
      <c r="P178" s="324" t="str">
        <f t="shared" si="326"/>
        <v/>
      </c>
      <c r="Q178" s="324" t="str">
        <f t="shared" si="327"/>
        <v/>
      </c>
      <c r="R178" s="324" t="str">
        <f t="shared" si="328"/>
        <v/>
      </c>
      <c r="S178" s="324"/>
      <c r="T178" s="324"/>
      <c r="U178" s="324"/>
      <c r="V178" s="324"/>
      <c r="W178" s="324"/>
      <c r="X178" s="324"/>
      <c r="Y178" s="324"/>
      <c r="Z178" s="324"/>
      <c r="AA178" s="324"/>
      <c r="AB178" s="324"/>
      <c r="AC178" s="324"/>
      <c r="AD178" s="324"/>
      <c r="AE178" s="324"/>
      <c r="AF178" s="324"/>
      <c r="AG178" s="324"/>
      <c r="AH178" s="324"/>
      <c r="AI178" s="324"/>
      <c r="AJ178" s="324"/>
      <c r="AK178" s="324"/>
      <c r="AL178" s="324"/>
      <c r="AM178" s="331"/>
      <c r="AN178" s="331"/>
      <c r="AO178" s="331"/>
      <c r="AP178" s="331"/>
      <c r="AQ178" s="331"/>
      <c r="AR178" s="331"/>
    </row>
    <row r="179" ht="15.75" customHeight="1">
      <c r="A179" s="12"/>
      <c r="B179" s="39"/>
      <c r="C179" s="415"/>
      <c r="D179" s="740" t="str">
        <f t="shared" si="304"/>
        <v/>
      </c>
      <c r="E179" s="741"/>
      <c r="F179" s="742" t="str">
        <f t="shared" ref="F179:I179" si="333">IF(OR($E179=0,$C179=0),"",N179*$E179/100)</f>
        <v/>
      </c>
      <c r="G179" s="743" t="str">
        <f t="shared" si="333"/>
        <v/>
      </c>
      <c r="H179" s="743" t="str">
        <f t="shared" si="333"/>
        <v/>
      </c>
      <c r="I179" s="744" t="str">
        <f t="shared" si="333"/>
        <v/>
      </c>
      <c r="J179" s="352"/>
      <c r="K179" s="353" t="str">
        <f t="shared" ref="K179:L179" si="334">IF(D179="","",D179)</f>
        <v/>
      </c>
      <c r="L179" s="353" t="str">
        <f t="shared" si="334"/>
        <v/>
      </c>
      <c r="M179" s="352"/>
      <c r="N179" s="324" t="str">
        <f t="shared" si="324"/>
        <v/>
      </c>
      <c r="O179" s="324" t="str">
        <f t="shared" si="325"/>
        <v/>
      </c>
      <c r="P179" s="324" t="str">
        <f t="shared" si="326"/>
        <v/>
      </c>
      <c r="Q179" s="324" t="str">
        <f t="shared" si="327"/>
        <v/>
      </c>
      <c r="R179" s="324" t="str">
        <f t="shared" si="328"/>
        <v/>
      </c>
      <c r="S179" s="324"/>
      <c r="T179" s="324"/>
      <c r="U179" s="324"/>
      <c r="V179" s="324"/>
      <c r="W179" s="324"/>
      <c r="X179" s="324"/>
      <c r="Y179" s="324"/>
      <c r="Z179" s="324"/>
      <c r="AA179" s="324"/>
      <c r="AB179" s="324"/>
      <c r="AC179" s="324"/>
      <c r="AD179" s="324"/>
      <c r="AE179" s="324"/>
      <c r="AF179" s="324"/>
      <c r="AG179" s="324"/>
      <c r="AH179" s="324"/>
      <c r="AI179" s="324"/>
      <c r="AJ179" s="324"/>
      <c r="AK179" s="324"/>
      <c r="AL179" s="324"/>
      <c r="AM179" s="331"/>
      <c r="AN179" s="331"/>
      <c r="AO179" s="331"/>
      <c r="AP179" s="331"/>
      <c r="AQ179" s="331"/>
      <c r="AR179" s="331"/>
    </row>
    <row r="180" ht="15.75" customHeight="1">
      <c r="A180" s="48"/>
      <c r="B180" s="49"/>
      <c r="C180" s="416"/>
      <c r="D180" s="745" t="str">
        <f t="shared" si="304"/>
        <v/>
      </c>
      <c r="E180" s="746"/>
      <c r="F180" s="747" t="str">
        <f t="shared" ref="F180:I180" si="335">IF(OR($E180=0,$C180=0),"",N180*$E180/100)</f>
        <v/>
      </c>
      <c r="G180" s="748" t="str">
        <f t="shared" si="335"/>
        <v/>
      </c>
      <c r="H180" s="748" t="str">
        <f t="shared" si="335"/>
        <v/>
      </c>
      <c r="I180" s="749" t="str">
        <f t="shared" si="335"/>
        <v/>
      </c>
      <c r="J180" s="352"/>
      <c r="K180" s="353" t="str">
        <f t="shared" ref="K180:L180" si="336">IF(D180="","",D180)</f>
        <v/>
      </c>
      <c r="L180" s="353" t="str">
        <f t="shared" si="336"/>
        <v/>
      </c>
      <c r="M180" s="352"/>
      <c r="N180" s="324" t="str">
        <f t="shared" si="324"/>
        <v/>
      </c>
      <c r="O180" s="324" t="str">
        <f t="shared" si="325"/>
        <v/>
      </c>
      <c r="P180" s="324" t="str">
        <f t="shared" si="326"/>
        <v/>
      </c>
      <c r="Q180" s="324" t="str">
        <f t="shared" si="327"/>
        <v/>
      </c>
      <c r="R180" s="324" t="str">
        <f t="shared" si="328"/>
        <v/>
      </c>
      <c r="S180" s="324"/>
      <c r="T180" s="324"/>
      <c r="U180" s="324"/>
      <c r="V180" s="324"/>
      <c r="W180" s="324"/>
      <c r="X180" s="324"/>
      <c r="Y180" s="324"/>
      <c r="Z180" s="324"/>
      <c r="AA180" s="324"/>
      <c r="AB180" s="324"/>
      <c r="AC180" s="324"/>
      <c r="AD180" s="324"/>
      <c r="AE180" s="324"/>
      <c r="AF180" s="324"/>
      <c r="AG180" s="324"/>
      <c r="AH180" s="324"/>
      <c r="AI180" s="324"/>
      <c r="AJ180" s="324"/>
      <c r="AK180" s="324"/>
      <c r="AL180" s="324"/>
      <c r="AM180" s="331"/>
      <c r="AN180" s="331"/>
      <c r="AO180" s="331"/>
      <c r="AP180" s="331"/>
      <c r="AQ180" s="331"/>
      <c r="AR180" s="331"/>
    </row>
    <row r="181" ht="6.0" customHeight="1">
      <c r="A181" s="397"/>
      <c r="B181" s="473"/>
      <c r="C181" s="504"/>
      <c r="D181" s="505"/>
      <c r="E181" s="504"/>
      <c r="F181" s="506"/>
      <c r="G181" s="399"/>
      <c r="H181" s="507"/>
      <c r="I181" s="508"/>
      <c r="J181" s="352"/>
      <c r="K181" s="353"/>
      <c r="L181" s="353"/>
      <c r="M181" s="352"/>
      <c r="N181" s="324"/>
      <c r="O181" s="324"/>
      <c r="P181" s="324"/>
      <c r="Q181" s="324"/>
      <c r="R181" s="324"/>
      <c r="S181" s="324"/>
      <c r="T181" s="324"/>
      <c r="U181" s="324"/>
      <c r="V181" s="324"/>
      <c r="W181" s="324"/>
      <c r="X181" s="324"/>
      <c r="Y181" s="324"/>
      <c r="Z181" s="324"/>
      <c r="AA181" s="324"/>
      <c r="AB181" s="324"/>
      <c r="AC181" s="324"/>
      <c r="AD181" s="324"/>
      <c r="AE181" s="324"/>
      <c r="AF181" s="324"/>
      <c r="AG181" s="324"/>
      <c r="AH181" s="324"/>
      <c r="AI181" s="324"/>
      <c r="AJ181" s="324"/>
      <c r="AK181" s="324"/>
      <c r="AL181" s="324"/>
      <c r="AM181" s="331"/>
      <c r="AN181" s="331"/>
      <c r="AO181" s="331"/>
      <c r="AP181" s="331"/>
      <c r="AQ181" s="331"/>
      <c r="AR181" s="331"/>
    </row>
    <row r="182" ht="13.5" customHeight="1">
      <c r="A182" s="750" t="s">
        <v>533</v>
      </c>
      <c r="B182" s="34"/>
      <c r="C182" s="751"/>
      <c r="D182" s="752" t="str">
        <f t="shared" ref="D182:D196" si="339">R182</f>
        <v/>
      </c>
      <c r="E182" s="477"/>
      <c r="F182" s="753" t="str">
        <f t="shared" ref="F182:I182" si="337">IF(OR($E182=0,$C182=0),"",N182*$E182/100)</f>
        <v/>
      </c>
      <c r="G182" s="754" t="str">
        <f t="shared" si="337"/>
        <v/>
      </c>
      <c r="H182" s="754" t="str">
        <f t="shared" si="337"/>
        <v/>
      </c>
      <c r="I182" s="755" t="str">
        <f t="shared" si="337"/>
        <v/>
      </c>
      <c r="J182" s="352"/>
      <c r="K182" s="353" t="str">
        <f t="shared" ref="K182:L182" si="338">IF(D182="","",D182)</f>
        <v/>
      </c>
      <c r="L182" s="353" t="str">
        <f t="shared" si="338"/>
        <v/>
      </c>
      <c r="M182" s="352"/>
      <c r="N182" s="324" t="str">
        <f t="shared" ref="N182:N184" si="342">IF($C182="","",VLOOKUP($C182,$A$1160:$F$1332,2,FALSE))</f>
        <v/>
      </c>
      <c r="O182" s="324" t="str">
        <f t="shared" ref="O182:O184" si="343">IF($C182="","",VLOOKUP($C182,$A$1160:$F$1332,3,FALSE))</f>
        <v/>
      </c>
      <c r="P182" s="324" t="str">
        <f t="shared" ref="P182:P184" si="344">IF($C182="","",VLOOKUP($C182,$A$1160:$F$1332,4,FALSE))</f>
        <v/>
      </c>
      <c r="Q182" s="324" t="str">
        <f t="shared" ref="Q182:Q184" si="345">IF($C182="","",VLOOKUP($C182,$A$1160:$F$1332,5,FALSE))</f>
        <v/>
      </c>
      <c r="R182" s="324" t="str">
        <f t="shared" ref="R182:R184" si="346">IF($C182="","",VLOOKUP($C182,$A$1160:$F$1332,6,FALSE))</f>
        <v/>
      </c>
      <c r="S182" s="756"/>
      <c r="T182" s="756"/>
      <c r="U182" s="756"/>
      <c r="V182" s="756"/>
      <c r="W182" s="756"/>
      <c r="X182" s="756"/>
      <c r="Y182" s="756"/>
      <c r="Z182" s="756"/>
      <c r="AA182" s="756"/>
      <c r="AB182" s="756"/>
      <c r="AC182" s="756"/>
      <c r="AD182" s="756"/>
      <c r="AE182" s="756"/>
      <c r="AF182" s="756"/>
      <c r="AG182" s="756"/>
      <c r="AH182" s="756"/>
      <c r="AI182" s="756"/>
      <c r="AJ182" s="756"/>
      <c r="AK182" s="756"/>
      <c r="AL182" s="756"/>
      <c r="AM182" s="757"/>
      <c r="AN182" s="757"/>
      <c r="AO182" s="757"/>
      <c r="AP182" s="757"/>
      <c r="AQ182" s="757"/>
      <c r="AR182" s="757"/>
    </row>
    <row r="183" ht="13.5" customHeight="1">
      <c r="A183" s="12"/>
      <c r="B183" s="39"/>
      <c r="C183" s="758"/>
      <c r="D183" s="759" t="str">
        <f t="shared" si="339"/>
        <v/>
      </c>
      <c r="E183" s="415"/>
      <c r="F183" s="760" t="str">
        <f t="shared" ref="F183:I183" si="340">IF(OR($E183=0,$C183=0),"",N183*$E183/100)</f>
        <v/>
      </c>
      <c r="G183" s="761" t="str">
        <f t="shared" si="340"/>
        <v/>
      </c>
      <c r="H183" s="761" t="str">
        <f t="shared" si="340"/>
        <v/>
      </c>
      <c r="I183" s="762" t="str">
        <f t="shared" si="340"/>
        <v/>
      </c>
      <c r="J183" s="352"/>
      <c r="K183" s="353" t="str">
        <f t="shared" ref="K183:L183" si="341">IF(D183="","",D183)</f>
        <v/>
      </c>
      <c r="L183" s="353" t="str">
        <f t="shared" si="341"/>
        <v/>
      </c>
      <c r="M183" s="352"/>
      <c r="N183" s="324" t="str">
        <f t="shared" si="342"/>
        <v/>
      </c>
      <c r="O183" s="324" t="str">
        <f t="shared" si="343"/>
        <v/>
      </c>
      <c r="P183" s="324" t="str">
        <f t="shared" si="344"/>
        <v/>
      </c>
      <c r="Q183" s="324" t="str">
        <f t="shared" si="345"/>
        <v/>
      </c>
      <c r="R183" s="324" t="str">
        <f t="shared" si="346"/>
        <v/>
      </c>
      <c r="S183" s="324"/>
      <c r="T183" s="324"/>
      <c r="U183" s="324"/>
      <c r="V183" s="324"/>
      <c r="W183" s="324"/>
      <c r="X183" s="324"/>
      <c r="Y183" s="324"/>
      <c r="Z183" s="324"/>
      <c r="AA183" s="324"/>
      <c r="AB183" s="324"/>
      <c r="AC183" s="324"/>
      <c r="AD183" s="324"/>
      <c r="AE183" s="324"/>
      <c r="AF183" s="324"/>
      <c r="AG183" s="324"/>
      <c r="AH183" s="324"/>
      <c r="AI183" s="324"/>
      <c r="AJ183" s="324"/>
      <c r="AK183" s="324"/>
      <c r="AL183" s="324"/>
      <c r="AM183" s="331"/>
      <c r="AN183" s="331"/>
      <c r="AO183" s="331"/>
      <c r="AP183" s="331"/>
      <c r="AQ183" s="331"/>
      <c r="AR183" s="331"/>
    </row>
    <row r="184" ht="13.5" customHeight="1">
      <c r="A184" s="48"/>
      <c r="B184" s="49"/>
      <c r="C184" s="763"/>
      <c r="D184" s="764" t="str">
        <f t="shared" si="339"/>
        <v/>
      </c>
      <c r="E184" s="416"/>
      <c r="F184" s="765" t="str">
        <f t="shared" ref="F184:I184" si="347">IF(OR($E184=0,$C184=0),"",N184*$E184/100)</f>
        <v/>
      </c>
      <c r="G184" s="766" t="str">
        <f t="shared" si="347"/>
        <v/>
      </c>
      <c r="H184" s="766" t="str">
        <f t="shared" si="347"/>
        <v/>
      </c>
      <c r="I184" s="767" t="str">
        <f t="shared" si="347"/>
        <v/>
      </c>
      <c r="J184" s="352"/>
      <c r="K184" s="353" t="str">
        <f t="shared" ref="K184:L184" si="348">IF(D184="","",D184)</f>
        <v/>
      </c>
      <c r="L184" s="353" t="str">
        <f t="shared" si="348"/>
        <v/>
      </c>
      <c r="M184" s="352"/>
      <c r="N184" s="324" t="str">
        <f t="shared" si="342"/>
        <v/>
      </c>
      <c r="O184" s="324" t="str">
        <f t="shared" si="343"/>
        <v/>
      </c>
      <c r="P184" s="324" t="str">
        <f t="shared" si="344"/>
        <v/>
      </c>
      <c r="Q184" s="324" t="str">
        <f t="shared" si="345"/>
        <v/>
      </c>
      <c r="R184" s="324" t="str">
        <f t="shared" si="346"/>
        <v/>
      </c>
      <c r="S184" s="768"/>
      <c r="T184" s="768"/>
      <c r="U184" s="768"/>
      <c r="V184" s="768"/>
      <c r="W184" s="768"/>
      <c r="X184" s="768"/>
      <c r="Y184" s="768"/>
      <c r="Z184" s="768"/>
      <c r="AA184" s="768"/>
      <c r="AB184" s="768"/>
      <c r="AC184" s="768"/>
      <c r="AD184" s="768"/>
      <c r="AE184" s="768"/>
      <c r="AF184" s="768"/>
      <c r="AG184" s="768"/>
      <c r="AH184" s="768"/>
      <c r="AI184" s="768"/>
      <c r="AJ184" s="768"/>
      <c r="AK184" s="768"/>
      <c r="AL184" s="768"/>
      <c r="AM184" s="769"/>
      <c r="AN184" s="769"/>
      <c r="AO184" s="769"/>
      <c r="AP184" s="769"/>
      <c r="AQ184" s="769"/>
      <c r="AR184" s="769"/>
    </row>
    <row r="185" ht="13.5" customHeight="1">
      <c r="A185" s="770" t="s">
        <v>534</v>
      </c>
      <c r="B185" s="771"/>
      <c r="C185" s="772"/>
      <c r="D185" s="773" t="str">
        <f t="shared" si="339"/>
        <v/>
      </c>
      <c r="E185" s="774"/>
      <c r="F185" s="775" t="str">
        <f t="shared" ref="F185:I185" si="349">IF(OR($E185=0,$C185=0),"",N185*$E185/100)</f>
        <v/>
      </c>
      <c r="G185" s="776" t="str">
        <f t="shared" si="349"/>
        <v/>
      </c>
      <c r="H185" s="776" t="str">
        <f t="shared" si="349"/>
        <v/>
      </c>
      <c r="I185" s="777" t="str">
        <f t="shared" si="349"/>
        <v/>
      </c>
      <c r="J185" s="352"/>
      <c r="K185" s="353" t="str">
        <f t="shared" ref="K185:L185" si="350">IF(D185="","",D185)</f>
        <v/>
      </c>
      <c r="L185" s="353" t="str">
        <f t="shared" si="350"/>
        <v/>
      </c>
      <c r="M185" s="352"/>
      <c r="N185" s="324" t="str">
        <f t="shared" ref="N185:N187" si="353">IF($C185="","",VLOOKUP($C185,$A$1333:$G$1428,2,FALSE))</f>
        <v/>
      </c>
      <c r="O185" s="324" t="str">
        <f t="shared" ref="O185:O187" si="354">IF($C185="","",VLOOKUP($C185,$A$1333:$G$1428,3,FALSE))</f>
        <v/>
      </c>
      <c r="P185" s="324" t="str">
        <f t="shared" ref="P185:P187" si="355">IF($C185="","",VLOOKUP($C185,$A$1333:$G$1428,4,FALSE))</f>
        <v/>
      </c>
      <c r="Q185" s="324" t="str">
        <f t="shared" ref="Q185:Q187" si="356">IF($C185="","",VLOOKUP($C185,$A$1333:$G$1428,5,FALSE))</f>
        <v/>
      </c>
      <c r="R185" s="324" t="str">
        <f t="shared" ref="R185:R187" si="357">IF($C185="","",VLOOKUP($C185,$A$1333:$G$1428,6,FALSE))</f>
        <v/>
      </c>
      <c r="S185" s="324"/>
      <c r="T185" s="324"/>
      <c r="U185" s="324"/>
      <c r="V185" s="324"/>
      <c r="W185" s="324"/>
      <c r="X185" s="324"/>
      <c r="Y185" s="324"/>
      <c r="Z185" s="324"/>
      <c r="AA185" s="324"/>
      <c r="AB185" s="324"/>
      <c r="AC185" s="324"/>
      <c r="AD185" s="324"/>
      <c r="AE185" s="324"/>
      <c r="AF185" s="324"/>
      <c r="AG185" s="324"/>
      <c r="AH185" s="324"/>
      <c r="AI185" s="324"/>
      <c r="AJ185" s="324"/>
      <c r="AK185" s="324"/>
      <c r="AL185" s="324"/>
      <c r="AM185" s="331"/>
      <c r="AN185" s="331"/>
      <c r="AO185" s="331"/>
      <c r="AP185" s="331"/>
      <c r="AQ185" s="331"/>
      <c r="AR185" s="331"/>
    </row>
    <row r="186" ht="13.5" customHeight="1">
      <c r="A186" s="12"/>
      <c r="B186" s="778"/>
      <c r="C186" s="772"/>
      <c r="D186" s="779" t="str">
        <f t="shared" si="339"/>
        <v/>
      </c>
      <c r="E186" s="415"/>
      <c r="F186" s="780" t="str">
        <f t="shared" ref="F186:I186" si="351">IF(OR($E186=0,$C186=0),"",N186*$E186/100)</f>
        <v/>
      </c>
      <c r="G186" s="781" t="str">
        <f t="shared" si="351"/>
        <v/>
      </c>
      <c r="H186" s="781" t="str">
        <f t="shared" si="351"/>
        <v/>
      </c>
      <c r="I186" s="782" t="str">
        <f t="shared" si="351"/>
        <v/>
      </c>
      <c r="J186" s="352"/>
      <c r="K186" s="353" t="str">
        <f t="shared" ref="K186:L186" si="352">IF(D186="","",D186)</f>
        <v/>
      </c>
      <c r="L186" s="353" t="str">
        <f t="shared" si="352"/>
        <v/>
      </c>
      <c r="M186" s="352"/>
      <c r="N186" s="324" t="str">
        <f t="shared" si="353"/>
        <v/>
      </c>
      <c r="O186" s="324" t="str">
        <f t="shared" si="354"/>
        <v/>
      </c>
      <c r="P186" s="324" t="str">
        <f t="shared" si="355"/>
        <v/>
      </c>
      <c r="Q186" s="324" t="str">
        <f t="shared" si="356"/>
        <v/>
      </c>
      <c r="R186" s="324" t="str">
        <f t="shared" si="357"/>
        <v/>
      </c>
      <c r="S186" s="324"/>
      <c r="T186" s="324"/>
      <c r="U186" s="324"/>
      <c r="V186" s="324"/>
      <c r="W186" s="324"/>
      <c r="X186" s="324"/>
      <c r="Y186" s="324"/>
      <c r="Z186" s="324"/>
      <c r="AA186" s="324"/>
      <c r="AB186" s="324"/>
      <c r="AC186" s="324"/>
      <c r="AD186" s="324"/>
      <c r="AE186" s="324"/>
      <c r="AF186" s="324"/>
      <c r="AG186" s="324"/>
      <c r="AH186" s="324"/>
      <c r="AI186" s="324"/>
      <c r="AJ186" s="324"/>
      <c r="AK186" s="324"/>
      <c r="AL186" s="324"/>
      <c r="AM186" s="331"/>
      <c r="AN186" s="331"/>
      <c r="AO186" s="331"/>
      <c r="AP186" s="331"/>
      <c r="AQ186" s="331"/>
      <c r="AR186" s="331"/>
    </row>
    <row r="187" ht="13.5" customHeight="1">
      <c r="A187" s="48"/>
      <c r="B187" s="783"/>
      <c r="C187" s="772"/>
      <c r="D187" s="784" t="str">
        <f t="shared" si="339"/>
        <v/>
      </c>
      <c r="E187" s="552"/>
      <c r="F187" s="785" t="str">
        <f t="shared" ref="F187:I187" si="358">IF(OR($E187=0,$C187=0),"",N187*$E187/100)</f>
        <v/>
      </c>
      <c r="G187" s="786" t="str">
        <f t="shared" si="358"/>
        <v/>
      </c>
      <c r="H187" s="786" t="str">
        <f t="shared" si="358"/>
        <v/>
      </c>
      <c r="I187" s="787" t="str">
        <f t="shared" si="358"/>
        <v/>
      </c>
      <c r="J187" s="352"/>
      <c r="K187" s="353" t="str">
        <f t="shared" ref="K187:L187" si="359">IF(D187="","",D187)</f>
        <v/>
      </c>
      <c r="L187" s="353" t="str">
        <f t="shared" si="359"/>
        <v/>
      </c>
      <c r="M187" s="352"/>
      <c r="N187" s="324" t="str">
        <f t="shared" si="353"/>
        <v/>
      </c>
      <c r="O187" s="324" t="str">
        <f t="shared" si="354"/>
        <v/>
      </c>
      <c r="P187" s="324" t="str">
        <f t="shared" si="355"/>
        <v/>
      </c>
      <c r="Q187" s="324" t="str">
        <f t="shared" si="356"/>
        <v/>
      </c>
      <c r="R187" s="324" t="str">
        <f t="shared" si="357"/>
        <v/>
      </c>
      <c r="S187" s="324"/>
      <c r="T187" s="324"/>
      <c r="U187" s="324"/>
      <c r="V187" s="324"/>
      <c r="W187" s="324"/>
      <c r="X187" s="324"/>
      <c r="Y187" s="324"/>
      <c r="Z187" s="324"/>
      <c r="AA187" s="324"/>
      <c r="AB187" s="324"/>
      <c r="AC187" s="324"/>
      <c r="AD187" s="324"/>
      <c r="AE187" s="324"/>
      <c r="AF187" s="324"/>
      <c r="AG187" s="324"/>
      <c r="AH187" s="324"/>
      <c r="AI187" s="324"/>
      <c r="AJ187" s="324"/>
      <c r="AK187" s="324"/>
      <c r="AL187" s="324"/>
      <c r="AM187" s="331"/>
      <c r="AN187" s="331"/>
      <c r="AO187" s="331"/>
      <c r="AP187" s="331"/>
      <c r="AQ187" s="331"/>
      <c r="AR187" s="331"/>
    </row>
    <row r="188" ht="13.5" customHeight="1">
      <c r="A188" s="788" t="s">
        <v>535</v>
      </c>
      <c r="B188" s="34"/>
      <c r="C188" s="751"/>
      <c r="D188" s="789" t="str">
        <f t="shared" si="339"/>
        <v/>
      </c>
      <c r="E188" s="477"/>
      <c r="F188" s="790" t="str">
        <f t="shared" ref="F188:I188" si="360">IF(OR($E188=0,$C188=0),"",N188*$E188/100)</f>
        <v/>
      </c>
      <c r="G188" s="791" t="str">
        <f t="shared" si="360"/>
        <v/>
      </c>
      <c r="H188" s="791" t="str">
        <f t="shared" si="360"/>
        <v/>
      </c>
      <c r="I188" s="792" t="str">
        <f t="shared" si="360"/>
        <v/>
      </c>
      <c r="J188" s="352"/>
      <c r="K188" s="353" t="str">
        <f t="shared" ref="K188:L188" si="361">IF(D188="","",D188)</f>
        <v/>
      </c>
      <c r="L188" s="353" t="str">
        <f t="shared" si="361"/>
        <v/>
      </c>
      <c r="M188" s="352"/>
      <c r="N188" s="324" t="str">
        <f t="shared" ref="N188:N190" si="364">IF($C188="","",VLOOKUP($C188,$A$1429:$G$1693,2,FALSE))</f>
        <v/>
      </c>
      <c r="O188" s="324" t="str">
        <f t="shared" ref="O188:O190" si="365">IF($C188="","",VLOOKUP($C188,$A$1429:$G$1693,3,FALSE))</f>
        <v/>
      </c>
      <c r="P188" s="324" t="str">
        <f t="shared" ref="P188:P190" si="366">IF($C188="","",VLOOKUP($C188,$A$1429:$G$1693,4,FALSE))</f>
        <v/>
      </c>
      <c r="Q188" s="324" t="str">
        <f t="shared" ref="Q188:Q190" si="367">IF($C188="","",VLOOKUP($C188,$A$1429:$G$1693,5,FALSE))</f>
        <v/>
      </c>
      <c r="R188" s="324" t="str">
        <f t="shared" ref="R188:R190" si="368">IF($C188="","",VLOOKUP($C188,$A$1429:$G$1693,6,FALSE))</f>
        <v/>
      </c>
      <c r="S188" s="756"/>
      <c r="T188" s="756"/>
      <c r="U188" s="756"/>
      <c r="V188" s="756"/>
      <c r="W188" s="756"/>
      <c r="X188" s="756"/>
      <c r="Y188" s="756"/>
      <c r="Z188" s="756"/>
      <c r="AA188" s="756"/>
      <c r="AB188" s="756"/>
      <c r="AC188" s="756"/>
      <c r="AD188" s="756"/>
      <c r="AE188" s="756"/>
      <c r="AF188" s="756"/>
      <c r="AG188" s="756"/>
      <c r="AH188" s="756"/>
      <c r="AI188" s="756"/>
      <c r="AJ188" s="756"/>
      <c r="AK188" s="756"/>
      <c r="AL188" s="756"/>
      <c r="AM188" s="757"/>
      <c r="AN188" s="757"/>
      <c r="AO188" s="757"/>
      <c r="AP188" s="757"/>
      <c r="AQ188" s="757"/>
      <c r="AR188" s="757"/>
    </row>
    <row r="189" ht="13.5" customHeight="1">
      <c r="A189" s="12"/>
      <c r="B189" s="39"/>
      <c r="C189" s="758"/>
      <c r="D189" s="793" t="str">
        <f t="shared" si="339"/>
        <v/>
      </c>
      <c r="E189" s="415"/>
      <c r="F189" s="794" t="str">
        <f t="shared" ref="F189:I189" si="362">IF(OR($E189=0,$C189=0),"",N189*$E189/100)</f>
        <v/>
      </c>
      <c r="G189" s="795" t="str">
        <f t="shared" si="362"/>
        <v/>
      </c>
      <c r="H189" s="795" t="str">
        <f t="shared" si="362"/>
        <v/>
      </c>
      <c r="I189" s="796" t="str">
        <f t="shared" si="362"/>
        <v/>
      </c>
      <c r="J189" s="352"/>
      <c r="K189" s="353" t="str">
        <f t="shared" ref="K189:L189" si="363">IF(D189="","",D189)</f>
        <v/>
      </c>
      <c r="L189" s="353" t="str">
        <f t="shared" si="363"/>
        <v/>
      </c>
      <c r="M189" s="352"/>
      <c r="N189" s="324" t="str">
        <f t="shared" si="364"/>
        <v/>
      </c>
      <c r="O189" s="324" t="str">
        <f t="shared" si="365"/>
        <v/>
      </c>
      <c r="P189" s="324" t="str">
        <f t="shared" si="366"/>
        <v/>
      </c>
      <c r="Q189" s="324" t="str">
        <f t="shared" si="367"/>
        <v/>
      </c>
      <c r="R189" s="324" t="str">
        <f t="shared" si="368"/>
        <v/>
      </c>
      <c r="S189" s="324"/>
      <c r="T189" s="324"/>
      <c r="U189" s="324"/>
      <c r="V189" s="324"/>
      <c r="W189" s="324"/>
      <c r="X189" s="324"/>
      <c r="Y189" s="324"/>
      <c r="Z189" s="324"/>
      <c r="AA189" s="324"/>
      <c r="AB189" s="324"/>
      <c r="AC189" s="324"/>
      <c r="AD189" s="324"/>
      <c r="AE189" s="324"/>
      <c r="AF189" s="324"/>
      <c r="AG189" s="324"/>
      <c r="AH189" s="324"/>
      <c r="AI189" s="324"/>
      <c r="AJ189" s="324"/>
      <c r="AK189" s="324"/>
      <c r="AL189" s="324"/>
      <c r="AM189" s="331"/>
      <c r="AN189" s="331"/>
      <c r="AO189" s="331"/>
      <c r="AP189" s="331"/>
      <c r="AQ189" s="331"/>
      <c r="AR189" s="331"/>
    </row>
    <row r="190" ht="13.5" customHeight="1">
      <c r="A190" s="48"/>
      <c r="B190" s="49"/>
      <c r="C190" s="763"/>
      <c r="D190" s="797" t="str">
        <f t="shared" si="339"/>
        <v/>
      </c>
      <c r="E190" s="416"/>
      <c r="F190" s="798" t="str">
        <f t="shared" ref="F190:I190" si="369">IF(OR($E190=0,$C190=0),"",N190*$E190/100)</f>
        <v/>
      </c>
      <c r="G190" s="799" t="str">
        <f t="shared" si="369"/>
        <v/>
      </c>
      <c r="H190" s="799" t="str">
        <f t="shared" si="369"/>
        <v/>
      </c>
      <c r="I190" s="800" t="str">
        <f t="shared" si="369"/>
        <v/>
      </c>
      <c r="J190" s="352"/>
      <c r="K190" s="353" t="str">
        <f t="shared" ref="K190:L190" si="370">IF(D190="","",D190)</f>
        <v/>
      </c>
      <c r="L190" s="353" t="str">
        <f t="shared" si="370"/>
        <v/>
      </c>
      <c r="M190" s="352"/>
      <c r="N190" s="324" t="str">
        <f t="shared" si="364"/>
        <v/>
      </c>
      <c r="O190" s="324" t="str">
        <f t="shared" si="365"/>
        <v/>
      </c>
      <c r="P190" s="324" t="str">
        <f t="shared" si="366"/>
        <v/>
      </c>
      <c r="Q190" s="324" t="str">
        <f t="shared" si="367"/>
        <v/>
      </c>
      <c r="R190" s="324" t="str">
        <f t="shared" si="368"/>
        <v/>
      </c>
      <c r="S190" s="768"/>
      <c r="T190" s="768"/>
      <c r="U190" s="768"/>
      <c r="V190" s="768"/>
      <c r="W190" s="768"/>
      <c r="X190" s="768"/>
      <c r="Y190" s="768"/>
      <c r="Z190" s="768"/>
      <c r="AA190" s="768"/>
      <c r="AB190" s="768"/>
      <c r="AC190" s="768"/>
      <c r="AD190" s="768"/>
      <c r="AE190" s="768"/>
      <c r="AF190" s="768"/>
      <c r="AG190" s="768"/>
      <c r="AH190" s="768"/>
      <c r="AI190" s="768"/>
      <c r="AJ190" s="768"/>
      <c r="AK190" s="768"/>
      <c r="AL190" s="768"/>
      <c r="AM190" s="769"/>
      <c r="AN190" s="769"/>
      <c r="AO190" s="769"/>
      <c r="AP190" s="769"/>
      <c r="AQ190" s="769"/>
      <c r="AR190" s="769"/>
    </row>
    <row r="191" ht="13.5" customHeight="1">
      <c r="A191" s="801" t="s">
        <v>536</v>
      </c>
      <c r="B191" s="34"/>
      <c r="C191" s="758"/>
      <c r="D191" s="802" t="str">
        <f t="shared" si="339"/>
        <v/>
      </c>
      <c r="E191" s="774"/>
      <c r="F191" s="803" t="str">
        <f t="shared" ref="F191:I191" si="371">IF(OR($E191=0,$C191=0),"",N191*$E191/100)</f>
        <v/>
      </c>
      <c r="G191" s="804" t="str">
        <f t="shared" si="371"/>
        <v/>
      </c>
      <c r="H191" s="804" t="str">
        <f t="shared" si="371"/>
        <v/>
      </c>
      <c r="I191" s="805" t="str">
        <f t="shared" si="371"/>
        <v/>
      </c>
      <c r="J191" s="352"/>
      <c r="K191" s="353" t="str">
        <f t="shared" ref="K191:L191" si="372">IF(D191="","",D191)</f>
        <v/>
      </c>
      <c r="L191" s="353" t="str">
        <f t="shared" si="372"/>
        <v/>
      </c>
      <c r="M191" s="352"/>
      <c r="N191" s="324" t="str">
        <f t="shared" ref="N191:N193" si="375">IF($C191="","",VLOOKUP($C191,$A$1694:$F$1910,2,FALSE))</f>
        <v/>
      </c>
      <c r="O191" s="324" t="str">
        <f t="shared" ref="O191:O193" si="376">IF($C191="","",VLOOKUP($C191,$A$1694:$F$1910,3,FALSE))</f>
        <v/>
      </c>
      <c r="P191" s="324" t="str">
        <f t="shared" ref="P191:P193" si="377">IF($C191="","",VLOOKUP($C191,$A$1694:$F$1910,4,FALSE))</f>
        <v/>
      </c>
      <c r="Q191" s="324" t="str">
        <f t="shared" ref="Q191:Q193" si="378">IF($C191="","",VLOOKUP($C191,$A$1694:$F$1910,5,FALSE))</f>
        <v/>
      </c>
      <c r="R191" s="324" t="str">
        <f t="shared" ref="R191:R193" si="379">IF($C191="","",VLOOKUP($C191,$A$1694:$F$1910,6,FALSE))</f>
        <v/>
      </c>
      <c r="S191" s="324"/>
      <c r="T191" s="324"/>
      <c r="U191" s="324"/>
      <c r="V191" s="324"/>
      <c r="W191" s="324"/>
      <c r="X191" s="324"/>
      <c r="Y191" s="324"/>
      <c r="Z191" s="324"/>
      <c r="AA191" s="324"/>
      <c r="AB191" s="324"/>
      <c r="AC191" s="324"/>
      <c r="AD191" s="324"/>
      <c r="AE191" s="324"/>
      <c r="AF191" s="324"/>
      <c r="AG191" s="324"/>
      <c r="AH191" s="324"/>
      <c r="AI191" s="324"/>
      <c r="AJ191" s="324"/>
      <c r="AK191" s="324"/>
      <c r="AL191" s="324"/>
      <c r="AM191" s="331"/>
      <c r="AN191" s="331"/>
      <c r="AO191" s="331"/>
      <c r="AP191" s="331"/>
      <c r="AQ191" s="331"/>
      <c r="AR191" s="331"/>
    </row>
    <row r="192" ht="13.5" customHeight="1">
      <c r="A192" s="12"/>
      <c r="B192" s="39"/>
      <c r="C192" s="758"/>
      <c r="D192" s="806" t="str">
        <f t="shared" si="339"/>
        <v/>
      </c>
      <c r="E192" s="415"/>
      <c r="F192" s="807" t="str">
        <f t="shared" ref="F192:I192" si="373">IF(OR($E192=0,$C192=0),"",N192*$E192/100)</f>
        <v/>
      </c>
      <c r="G192" s="808" t="str">
        <f t="shared" si="373"/>
        <v/>
      </c>
      <c r="H192" s="808" t="str">
        <f t="shared" si="373"/>
        <v/>
      </c>
      <c r="I192" s="809" t="str">
        <f t="shared" si="373"/>
        <v/>
      </c>
      <c r="J192" s="352"/>
      <c r="K192" s="353" t="str">
        <f t="shared" ref="K192:L192" si="374">IF(D192="","",D192)</f>
        <v/>
      </c>
      <c r="L192" s="353" t="str">
        <f t="shared" si="374"/>
        <v/>
      </c>
      <c r="M192" s="352"/>
      <c r="N192" s="324" t="str">
        <f t="shared" si="375"/>
        <v/>
      </c>
      <c r="O192" s="324" t="str">
        <f t="shared" si="376"/>
        <v/>
      </c>
      <c r="P192" s="324" t="str">
        <f t="shared" si="377"/>
        <v/>
      </c>
      <c r="Q192" s="324" t="str">
        <f t="shared" si="378"/>
        <v/>
      </c>
      <c r="R192" s="324" t="str">
        <f t="shared" si="379"/>
        <v/>
      </c>
      <c r="S192" s="324"/>
      <c r="T192" s="324"/>
      <c r="U192" s="324"/>
      <c r="V192" s="324"/>
      <c r="W192" s="324"/>
      <c r="X192" s="324"/>
      <c r="Y192" s="324"/>
      <c r="Z192" s="324"/>
      <c r="AA192" s="324"/>
      <c r="AB192" s="324"/>
      <c r="AC192" s="324"/>
      <c r="AD192" s="324"/>
      <c r="AE192" s="324"/>
      <c r="AF192" s="324"/>
      <c r="AG192" s="324"/>
      <c r="AH192" s="324"/>
      <c r="AI192" s="324"/>
      <c r="AJ192" s="324"/>
      <c r="AK192" s="324"/>
      <c r="AL192" s="324"/>
      <c r="AM192" s="331"/>
      <c r="AN192" s="331"/>
      <c r="AO192" s="331"/>
      <c r="AP192" s="331"/>
      <c r="AQ192" s="331"/>
      <c r="AR192" s="331"/>
    </row>
    <row r="193" ht="13.5" customHeight="1">
      <c r="A193" s="48"/>
      <c r="B193" s="49"/>
      <c r="C193" s="758"/>
      <c r="D193" s="810" t="str">
        <f t="shared" si="339"/>
        <v/>
      </c>
      <c r="E193" s="552"/>
      <c r="F193" s="811" t="str">
        <f t="shared" ref="F193:I193" si="380">IF(OR($E193=0,$C193=0),"",N193*$E193/100)</f>
        <v/>
      </c>
      <c r="G193" s="812" t="str">
        <f t="shared" si="380"/>
        <v/>
      </c>
      <c r="H193" s="812" t="str">
        <f t="shared" si="380"/>
        <v/>
      </c>
      <c r="I193" s="813" t="str">
        <f t="shared" si="380"/>
        <v/>
      </c>
      <c r="J193" s="352"/>
      <c r="K193" s="353" t="str">
        <f t="shared" ref="K193:L193" si="381">IF(D193="","",D193)</f>
        <v/>
      </c>
      <c r="L193" s="353" t="str">
        <f t="shared" si="381"/>
        <v/>
      </c>
      <c r="M193" s="352"/>
      <c r="N193" s="324" t="str">
        <f t="shared" si="375"/>
        <v/>
      </c>
      <c r="O193" s="324" t="str">
        <f t="shared" si="376"/>
        <v/>
      </c>
      <c r="P193" s="324" t="str">
        <f t="shared" si="377"/>
        <v/>
      </c>
      <c r="Q193" s="324" t="str">
        <f t="shared" si="378"/>
        <v/>
      </c>
      <c r="R193" s="324" t="str">
        <f t="shared" si="379"/>
        <v/>
      </c>
      <c r="S193" s="324"/>
      <c r="T193" s="324"/>
      <c r="U193" s="324"/>
      <c r="V193" s="324"/>
      <c r="W193" s="324"/>
      <c r="X193" s="324"/>
      <c r="Y193" s="324"/>
      <c r="Z193" s="324"/>
      <c r="AA193" s="324"/>
      <c r="AB193" s="324"/>
      <c r="AC193" s="324"/>
      <c r="AD193" s="324"/>
      <c r="AE193" s="324"/>
      <c r="AF193" s="324"/>
      <c r="AG193" s="324"/>
      <c r="AH193" s="324"/>
      <c r="AI193" s="324"/>
      <c r="AJ193" s="324"/>
      <c r="AK193" s="324"/>
      <c r="AL193" s="324"/>
      <c r="AM193" s="331"/>
      <c r="AN193" s="331"/>
      <c r="AO193" s="331"/>
      <c r="AP193" s="331"/>
      <c r="AQ193" s="331"/>
      <c r="AR193" s="331"/>
    </row>
    <row r="194" ht="13.5" customHeight="1">
      <c r="A194" s="814" t="s">
        <v>537</v>
      </c>
      <c r="B194" s="34"/>
      <c r="C194" s="751"/>
      <c r="D194" s="815" t="str">
        <f t="shared" si="339"/>
        <v/>
      </c>
      <c r="E194" s="477"/>
      <c r="F194" s="816" t="str">
        <f t="shared" ref="F194:I194" si="382">IF(OR($E194=0,$C194=0),"",N194*$E194/100)</f>
        <v/>
      </c>
      <c r="G194" s="817" t="str">
        <f t="shared" si="382"/>
        <v/>
      </c>
      <c r="H194" s="817" t="str">
        <f t="shared" si="382"/>
        <v/>
      </c>
      <c r="I194" s="818" t="str">
        <f t="shared" si="382"/>
        <v/>
      </c>
      <c r="J194" s="352"/>
      <c r="K194" s="353" t="str">
        <f t="shared" ref="K194:L194" si="383">IF(D194="","",D194)</f>
        <v/>
      </c>
      <c r="L194" s="353" t="str">
        <f t="shared" si="383"/>
        <v/>
      </c>
      <c r="M194" s="352"/>
      <c r="N194" s="324" t="str">
        <f t="shared" ref="N194:N196" si="386">IF($C194="","",VLOOKUP($C194,$A$1911:$F$2101,2,FALSE))</f>
        <v/>
      </c>
      <c r="O194" s="324" t="str">
        <f t="shared" ref="O194:O196" si="387">IF($C194="","",VLOOKUP($C194,$A$1911:$F$2101,3,FALSE))</f>
        <v/>
      </c>
      <c r="P194" s="324" t="str">
        <f t="shared" ref="P194:P196" si="388">IF($C194="","",VLOOKUP($C194,$A$1911:$F$2101,4,FALSE))</f>
        <v/>
      </c>
      <c r="Q194" s="324" t="str">
        <f t="shared" ref="Q194:Q196" si="389">IF($C194="","",VLOOKUP($C194,$A$1911:$F$2101,5,FALSE))</f>
        <v/>
      </c>
      <c r="R194" s="324" t="str">
        <f t="shared" ref="R194:R196" si="390">IF($C194="","",VLOOKUP($C194,$A$1911:$F$2101,6,FALSE))</f>
        <v/>
      </c>
      <c r="S194" s="756"/>
      <c r="T194" s="756"/>
      <c r="U194" s="756"/>
      <c r="V194" s="756"/>
      <c r="W194" s="756"/>
      <c r="X194" s="756"/>
      <c r="Y194" s="756"/>
      <c r="Z194" s="756"/>
      <c r="AA194" s="756"/>
      <c r="AB194" s="756"/>
      <c r="AC194" s="756"/>
      <c r="AD194" s="756"/>
      <c r="AE194" s="756"/>
      <c r="AF194" s="756"/>
      <c r="AG194" s="756"/>
      <c r="AH194" s="756"/>
      <c r="AI194" s="756"/>
      <c r="AJ194" s="756"/>
      <c r="AK194" s="756"/>
      <c r="AL194" s="756"/>
      <c r="AM194" s="757"/>
      <c r="AN194" s="757"/>
      <c r="AO194" s="757"/>
      <c r="AP194" s="757"/>
      <c r="AQ194" s="757"/>
      <c r="AR194" s="757"/>
    </row>
    <row r="195" ht="13.5" customHeight="1">
      <c r="A195" s="12"/>
      <c r="B195" s="39"/>
      <c r="C195" s="758"/>
      <c r="D195" s="819" t="str">
        <f t="shared" si="339"/>
        <v/>
      </c>
      <c r="E195" s="415"/>
      <c r="F195" s="820" t="str">
        <f t="shared" ref="F195:I195" si="384">IF(OR($E195=0,$C195=0),"",N195*$E195/100)</f>
        <v/>
      </c>
      <c r="G195" s="821" t="str">
        <f t="shared" si="384"/>
        <v/>
      </c>
      <c r="H195" s="821" t="str">
        <f t="shared" si="384"/>
        <v/>
      </c>
      <c r="I195" s="822" t="str">
        <f t="shared" si="384"/>
        <v/>
      </c>
      <c r="J195" s="352"/>
      <c r="K195" s="353" t="str">
        <f t="shared" ref="K195:L195" si="385">IF(D195="","",D195)</f>
        <v/>
      </c>
      <c r="L195" s="353" t="str">
        <f t="shared" si="385"/>
        <v/>
      </c>
      <c r="M195" s="352"/>
      <c r="N195" s="324" t="str">
        <f t="shared" si="386"/>
        <v/>
      </c>
      <c r="O195" s="324" t="str">
        <f t="shared" si="387"/>
        <v/>
      </c>
      <c r="P195" s="324" t="str">
        <f t="shared" si="388"/>
        <v/>
      </c>
      <c r="Q195" s="324" t="str">
        <f t="shared" si="389"/>
        <v/>
      </c>
      <c r="R195" s="324" t="str">
        <f t="shared" si="390"/>
        <v/>
      </c>
      <c r="S195" s="324"/>
      <c r="T195" s="324"/>
      <c r="U195" s="324"/>
      <c r="V195" s="324"/>
      <c r="W195" s="324"/>
      <c r="X195" s="324"/>
      <c r="Y195" s="324"/>
      <c r="Z195" s="324"/>
      <c r="AA195" s="324"/>
      <c r="AB195" s="324"/>
      <c r="AC195" s="324"/>
      <c r="AD195" s="324"/>
      <c r="AE195" s="324"/>
      <c r="AF195" s="324"/>
      <c r="AG195" s="324"/>
      <c r="AH195" s="324"/>
      <c r="AI195" s="324"/>
      <c r="AJ195" s="324"/>
      <c r="AK195" s="324"/>
      <c r="AL195" s="324"/>
      <c r="AM195" s="331"/>
      <c r="AN195" s="331"/>
      <c r="AO195" s="331"/>
      <c r="AP195" s="331"/>
      <c r="AQ195" s="331"/>
      <c r="AR195" s="331"/>
    </row>
    <row r="196" ht="13.5" customHeight="1">
      <c r="A196" s="48"/>
      <c r="B196" s="49"/>
      <c r="C196" s="763"/>
      <c r="D196" s="823" t="str">
        <f t="shared" si="339"/>
        <v/>
      </c>
      <c r="E196" s="416"/>
      <c r="F196" s="824" t="str">
        <f t="shared" ref="F196:I196" si="391">IF(OR($E196=0,$C196=0),"",N196*$E196/100)</f>
        <v/>
      </c>
      <c r="G196" s="825" t="str">
        <f t="shared" si="391"/>
        <v/>
      </c>
      <c r="H196" s="825" t="str">
        <f t="shared" si="391"/>
        <v/>
      </c>
      <c r="I196" s="826" t="str">
        <f t="shared" si="391"/>
        <v/>
      </c>
      <c r="J196" s="352"/>
      <c r="K196" s="353" t="str">
        <f t="shared" ref="K196:L196" si="392">IF(D196="","",D196)</f>
        <v/>
      </c>
      <c r="L196" s="353" t="str">
        <f t="shared" si="392"/>
        <v/>
      </c>
      <c r="M196" s="352"/>
      <c r="N196" s="324" t="str">
        <f t="shared" si="386"/>
        <v/>
      </c>
      <c r="O196" s="324" t="str">
        <f t="shared" si="387"/>
        <v/>
      </c>
      <c r="P196" s="324" t="str">
        <f t="shared" si="388"/>
        <v/>
      </c>
      <c r="Q196" s="324" t="str">
        <f t="shared" si="389"/>
        <v/>
      </c>
      <c r="R196" s="324" t="str">
        <f t="shared" si="390"/>
        <v/>
      </c>
      <c r="S196" s="768"/>
      <c r="T196" s="768"/>
      <c r="U196" s="768"/>
      <c r="V196" s="768"/>
      <c r="W196" s="768"/>
      <c r="X196" s="768"/>
      <c r="Y196" s="768"/>
      <c r="Z196" s="768"/>
      <c r="AA196" s="768"/>
      <c r="AB196" s="768"/>
      <c r="AC196" s="768"/>
      <c r="AD196" s="768"/>
      <c r="AE196" s="768"/>
      <c r="AF196" s="768"/>
      <c r="AG196" s="768"/>
      <c r="AH196" s="768"/>
      <c r="AI196" s="768"/>
      <c r="AJ196" s="768"/>
      <c r="AK196" s="768"/>
      <c r="AL196" s="768"/>
      <c r="AM196" s="769"/>
      <c r="AN196" s="769"/>
      <c r="AO196" s="769"/>
      <c r="AP196" s="769"/>
      <c r="AQ196" s="769"/>
      <c r="AR196" s="769"/>
    </row>
    <row r="197" ht="15.75" customHeight="1">
      <c r="A197" s="827" t="s">
        <v>442</v>
      </c>
      <c r="B197" s="828"/>
      <c r="C197" s="829"/>
      <c r="D197" s="830"/>
      <c r="E197" s="830">
        <f>SUM(E6:E196)</f>
        <v>3429</v>
      </c>
      <c r="F197" s="831">
        <f t="shared" ref="F197:I197" si="393">SUM(F6:F12,F22:F25,F35:F40,F50:F57,F67:F76,F86:F92,F102:F111,F121:F128,F138:F143,F153:F158,F169:F180,F182:F196)</f>
        <v>2021.57</v>
      </c>
      <c r="G197" s="831">
        <f t="shared" si="393"/>
        <v>112.786</v>
      </c>
      <c r="H197" s="831">
        <f t="shared" si="393"/>
        <v>58.57</v>
      </c>
      <c r="I197" s="832">
        <f t="shared" si="393"/>
        <v>339.854</v>
      </c>
      <c r="J197" s="352"/>
      <c r="K197" s="352"/>
      <c r="L197" s="352"/>
      <c r="M197" s="352"/>
      <c r="N197" s="324"/>
      <c r="O197" s="324"/>
      <c r="P197" s="324"/>
      <c r="Q197" s="324"/>
      <c r="R197" s="324"/>
      <c r="S197" s="324"/>
      <c r="T197" s="324"/>
      <c r="U197" s="324"/>
      <c r="V197" s="324"/>
      <c r="W197" s="324"/>
      <c r="X197" s="324"/>
      <c r="Y197" s="324"/>
      <c r="Z197" s="324"/>
      <c r="AA197" s="324"/>
      <c r="AB197" s="324"/>
      <c r="AC197" s="324"/>
      <c r="AD197" s="324"/>
      <c r="AE197" s="324"/>
      <c r="AF197" s="324"/>
      <c r="AG197" s="324"/>
      <c r="AH197" s="324"/>
      <c r="AI197" s="324"/>
      <c r="AJ197" s="324"/>
      <c r="AK197" s="324"/>
      <c r="AL197" s="324"/>
      <c r="AM197" s="331"/>
      <c r="AN197" s="331"/>
      <c r="AO197" s="331"/>
      <c r="AP197" s="331"/>
      <c r="AQ197" s="331"/>
      <c r="AR197" s="331"/>
    </row>
    <row r="198" ht="15.75" customHeight="1">
      <c r="A198" s="324"/>
      <c r="B198" s="324"/>
      <c r="C198" s="324"/>
      <c r="D198" s="324"/>
      <c r="E198" s="324"/>
      <c r="F198" s="833"/>
      <c r="G198" s="324"/>
      <c r="H198" s="324"/>
      <c r="I198" s="324"/>
      <c r="J198" s="324"/>
      <c r="K198" s="324"/>
      <c r="L198" s="324"/>
      <c r="M198" s="324"/>
      <c r="N198" s="324"/>
      <c r="O198" s="324"/>
      <c r="P198" s="324"/>
      <c r="Q198" s="324"/>
      <c r="R198" s="324"/>
      <c r="S198" s="324"/>
      <c r="T198" s="324"/>
      <c r="U198" s="324"/>
      <c r="V198" s="324"/>
      <c r="W198" s="324"/>
      <c r="X198" s="324"/>
      <c r="Y198" s="324"/>
      <c r="Z198" s="324"/>
      <c r="AA198" s="324"/>
      <c r="AB198" s="324"/>
      <c r="AC198" s="324"/>
      <c r="AD198" s="324"/>
      <c r="AE198" s="324"/>
      <c r="AF198" s="324"/>
      <c r="AG198" s="324"/>
      <c r="AH198" s="324"/>
      <c r="AI198" s="324"/>
      <c r="AJ198" s="324"/>
      <c r="AK198" s="324"/>
      <c r="AL198" s="324"/>
      <c r="AM198" s="331"/>
      <c r="AN198" s="331"/>
      <c r="AO198" s="331"/>
      <c r="AP198" s="331"/>
      <c r="AQ198" s="331"/>
      <c r="AR198" s="331"/>
    </row>
    <row r="199" ht="15.75" customHeight="1">
      <c r="A199" s="324"/>
      <c r="B199" s="324"/>
      <c r="C199" s="324"/>
      <c r="D199" s="324"/>
      <c r="E199" s="324"/>
      <c r="F199" s="833"/>
      <c r="G199" s="324"/>
      <c r="H199" s="324"/>
      <c r="I199" s="324"/>
      <c r="J199" s="324"/>
      <c r="K199" s="324"/>
      <c r="L199" s="324"/>
      <c r="M199" s="324"/>
      <c r="N199" s="324"/>
      <c r="O199" s="324"/>
      <c r="P199" s="324"/>
      <c r="Q199" s="324"/>
      <c r="R199" s="324"/>
      <c r="S199" s="324"/>
      <c r="T199" s="324"/>
      <c r="U199" s="324"/>
      <c r="V199" s="324"/>
      <c r="W199" s="324"/>
      <c r="X199" s="324"/>
      <c r="Y199" s="324"/>
      <c r="Z199" s="324"/>
      <c r="AA199" s="324"/>
      <c r="AB199" s="324"/>
      <c r="AC199" s="324"/>
      <c r="AD199" s="324"/>
      <c r="AE199" s="324"/>
      <c r="AF199" s="324"/>
      <c r="AG199" s="324"/>
      <c r="AH199" s="324"/>
      <c r="AI199" s="324"/>
      <c r="AJ199" s="324"/>
      <c r="AK199" s="324"/>
      <c r="AL199" s="324"/>
      <c r="AM199" s="324"/>
      <c r="AN199" s="324"/>
      <c r="AO199" s="324"/>
      <c r="AP199" s="331"/>
      <c r="AQ199" s="331"/>
      <c r="AR199" s="331"/>
    </row>
    <row r="200" ht="15.75" customHeight="1">
      <c r="A200" s="324"/>
      <c r="B200" s="324"/>
      <c r="C200" s="324"/>
      <c r="D200" s="324"/>
      <c r="E200" s="324"/>
      <c r="F200" s="833"/>
      <c r="G200" s="324"/>
      <c r="H200" s="324"/>
      <c r="I200" s="324"/>
      <c r="J200" s="324"/>
      <c r="K200" s="324"/>
      <c r="L200" s="324"/>
      <c r="M200" s="324"/>
      <c r="N200" s="324"/>
      <c r="O200" s="324"/>
      <c r="P200" s="324"/>
      <c r="Q200" s="324"/>
      <c r="R200" s="324"/>
      <c r="S200" s="324"/>
      <c r="T200" s="324"/>
      <c r="U200" s="324"/>
      <c r="V200" s="324"/>
      <c r="W200" s="324"/>
      <c r="X200" s="324"/>
      <c r="Y200" s="324"/>
      <c r="Z200" s="324"/>
      <c r="AA200" s="324"/>
      <c r="AB200" s="324"/>
      <c r="AC200" s="324"/>
      <c r="AD200" s="324"/>
      <c r="AE200" s="324"/>
      <c r="AF200" s="324"/>
      <c r="AG200" s="324"/>
      <c r="AH200" s="324"/>
      <c r="AI200" s="324"/>
      <c r="AJ200" s="324"/>
      <c r="AK200" s="324"/>
      <c r="AL200" s="324"/>
      <c r="AM200" s="324"/>
      <c r="AN200" s="324"/>
      <c r="AO200" s="324"/>
      <c r="AP200" s="331"/>
      <c r="AQ200" s="331"/>
      <c r="AR200" s="331"/>
    </row>
    <row r="201" ht="15.75" customHeight="1">
      <c r="A201" s="324"/>
      <c r="B201" s="324"/>
      <c r="C201" s="324"/>
      <c r="D201" s="324"/>
      <c r="E201" s="324"/>
      <c r="F201" s="833"/>
      <c r="G201" s="324"/>
      <c r="H201" s="324"/>
      <c r="I201" s="324"/>
      <c r="J201" s="324"/>
      <c r="K201" s="324"/>
      <c r="L201" s="324"/>
      <c r="M201" s="324"/>
      <c r="N201" s="324"/>
      <c r="O201" s="324"/>
      <c r="P201" s="324"/>
      <c r="Q201" s="324"/>
      <c r="R201" s="324"/>
      <c r="S201" s="324"/>
      <c r="T201" s="324"/>
      <c r="U201" s="324"/>
      <c r="V201" s="324"/>
      <c r="W201" s="324"/>
      <c r="X201" s="324"/>
      <c r="Y201" s="324"/>
      <c r="Z201" s="324"/>
      <c r="AA201" s="324"/>
      <c r="AB201" s="324"/>
      <c r="AC201" s="324"/>
      <c r="AD201" s="324"/>
      <c r="AE201" s="324"/>
      <c r="AF201" s="324"/>
      <c r="AG201" s="324"/>
      <c r="AH201" s="324"/>
      <c r="AI201" s="324"/>
      <c r="AJ201" s="324"/>
      <c r="AK201" s="324"/>
      <c r="AL201" s="324"/>
      <c r="AM201" s="324"/>
      <c r="AN201" s="324"/>
      <c r="AO201" s="324"/>
      <c r="AP201" s="331"/>
      <c r="AQ201" s="331"/>
      <c r="AR201" s="331"/>
    </row>
    <row r="202" ht="15.75" customHeight="1">
      <c r="A202" s="324"/>
      <c r="B202" s="324"/>
      <c r="C202" s="324"/>
      <c r="D202" s="324"/>
      <c r="E202" s="324"/>
      <c r="F202" s="833"/>
      <c r="G202" s="324"/>
      <c r="H202" s="324"/>
      <c r="I202" s="324"/>
      <c r="J202" s="324"/>
      <c r="K202" s="324"/>
      <c r="L202" s="324"/>
      <c r="M202" s="324"/>
      <c r="N202" s="324"/>
      <c r="O202" s="324"/>
      <c r="P202" s="324"/>
      <c r="Q202" s="324"/>
      <c r="R202" s="324"/>
      <c r="S202" s="324"/>
      <c r="T202" s="324"/>
      <c r="U202" s="324"/>
      <c r="V202" s="324"/>
      <c r="W202" s="324"/>
      <c r="X202" s="324"/>
      <c r="Y202" s="324"/>
      <c r="Z202" s="324"/>
      <c r="AA202" s="324"/>
      <c r="AB202" s="324"/>
      <c r="AC202" s="324"/>
      <c r="AD202" s="324"/>
      <c r="AE202" s="324"/>
      <c r="AF202" s="324"/>
      <c r="AG202" s="324"/>
      <c r="AH202" s="324"/>
      <c r="AI202" s="324"/>
      <c r="AJ202" s="324"/>
      <c r="AK202" s="324"/>
      <c r="AL202" s="324"/>
      <c r="AM202" s="324"/>
      <c r="AN202" s="324"/>
      <c r="AO202" s="324"/>
      <c r="AP202" s="331"/>
      <c r="AQ202" s="331"/>
      <c r="AR202" s="331"/>
    </row>
    <row r="203" ht="15.75" customHeight="1">
      <c r="A203" s="324"/>
      <c r="B203" s="324"/>
      <c r="C203" s="324"/>
      <c r="D203" s="324"/>
      <c r="E203" s="324"/>
      <c r="F203" s="833"/>
      <c r="G203" s="324"/>
      <c r="H203" s="324"/>
      <c r="I203" s="324"/>
      <c r="J203" s="324"/>
      <c r="K203" s="324"/>
      <c r="L203" s="324"/>
      <c r="M203" s="324"/>
      <c r="N203" s="324"/>
      <c r="O203" s="324"/>
      <c r="P203" s="324"/>
      <c r="Q203" s="324"/>
      <c r="R203" s="324"/>
      <c r="S203" s="324"/>
      <c r="T203" s="324"/>
      <c r="U203" s="324"/>
      <c r="V203" s="324"/>
      <c r="W203" s="324"/>
      <c r="X203" s="324"/>
      <c r="Y203" s="324"/>
      <c r="Z203" s="324"/>
      <c r="AA203" s="324"/>
      <c r="AB203" s="324"/>
      <c r="AC203" s="324"/>
      <c r="AD203" s="324"/>
      <c r="AE203" s="324"/>
      <c r="AF203" s="324"/>
      <c r="AG203" s="324"/>
      <c r="AH203" s="324"/>
      <c r="AI203" s="324"/>
      <c r="AJ203" s="324"/>
      <c r="AK203" s="324"/>
      <c r="AL203" s="324"/>
      <c r="AM203" s="324"/>
      <c r="AN203" s="324"/>
      <c r="AO203" s="324"/>
      <c r="AP203" s="331"/>
      <c r="AQ203" s="331"/>
      <c r="AR203" s="331"/>
    </row>
    <row r="204" ht="15.75" customHeight="1">
      <c r="A204" s="324"/>
      <c r="B204" s="324"/>
      <c r="C204" s="324"/>
      <c r="D204" s="324"/>
      <c r="E204" s="324"/>
      <c r="F204" s="833"/>
      <c r="G204" s="324"/>
      <c r="H204" s="324"/>
      <c r="I204" s="324"/>
      <c r="J204" s="324"/>
      <c r="K204" s="324"/>
      <c r="L204" s="324"/>
      <c r="M204" s="324"/>
      <c r="N204" s="324"/>
      <c r="O204" s="324"/>
      <c r="P204" s="324"/>
      <c r="Q204" s="324"/>
      <c r="R204" s="324"/>
      <c r="S204" s="324"/>
      <c r="T204" s="324"/>
      <c r="U204" s="324"/>
      <c r="V204" s="324"/>
      <c r="W204" s="324"/>
      <c r="X204" s="324"/>
      <c r="Y204" s="324"/>
      <c r="Z204" s="324"/>
      <c r="AA204" s="324"/>
      <c r="AB204" s="324"/>
      <c r="AC204" s="324"/>
      <c r="AD204" s="324"/>
      <c r="AE204" s="324"/>
      <c r="AF204" s="324"/>
      <c r="AG204" s="324"/>
      <c r="AH204" s="324"/>
      <c r="AI204" s="324"/>
      <c r="AJ204" s="324"/>
      <c r="AK204" s="324"/>
      <c r="AL204" s="324"/>
      <c r="AM204" s="324"/>
      <c r="AN204" s="324"/>
      <c r="AO204" s="324"/>
      <c r="AP204" s="331"/>
      <c r="AQ204" s="331"/>
      <c r="AR204" s="331"/>
    </row>
    <row r="205" ht="15.75" customHeight="1">
      <c r="A205" s="324"/>
      <c r="B205" s="324"/>
      <c r="C205" s="324"/>
      <c r="D205" s="324"/>
      <c r="E205" s="324"/>
      <c r="F205" s="833"/>
      <c r="G205" s="324"/>
      <c r="H205" s="324"/>
      <c r="I205" s="324"/>
      <c r="J205" s="324"/>
      <c r="K205" s="324"/>
      <c r="L205" s="324"/>
      <c r="M205" s="324"/>
      <c r="N205" s="324"/>
      <c r="O205" s="324"/>
      <c r="P205" s="324"/>
      <c r="Q205" s="324"/>
      <c r="R205" s="324"/>
      <c r="S205" s="324"/>
      <c r="T205" s="324"/>
      <c r="U205" s="324"/>
      <c r="V205" s="324"/>
      <c r="W205" s="324"/>
      <c r="X205" s="324"/>
      <c r="Y205" s="324"/>
      <c r="Z205" s="324"/>
      <c r="AA205" s="324"/>
      <c r="AB205" s="324"/>
      <c r="AC205" s="324"/>
      <c r="AD205" s="324"/>
      <c r="AE205" s="324"/>
      <c r="AF205" s="324"/>
      <c r="AG205" s="324"/>
      <c r="AH205" s="324"/>
      <c r="AI205" s="324"/>
      <c r="AJ205" s="324"/>
      <c r="AK205" s="324"/>
      <c r="AL205" s="324"/>
      <c r="AM205" s="324"/>
      <c r="AN205" s="324"/>
      <c r="AO205" s="324"/>
      <c r="AP205" s="331"/>
      <c r="AQ205" s="331"/>
      <c r="AR205" s="331"/>
    </row>
    <row r="206" ht="15.75" customHeight="1">
      <c r="A206" s="324"/>
      <c r="B206" s="324"/>
      <c r="C206" s="324"/>
      <c r="D206" s="324"/>
      <c r="E206" s="324"/>
      <c r="F206" s="833"/>
      <c r="G206" s="324"/>
      <c r="H206" s="324"/>
      <c r="I206" s="324"/>
      <c r="J206" s="324"/>
      <c r="K206" s="324"/>
      <c r="L206" s="324"/>
      <c r="M206" s="324"/>
      <c r="N206" s="324"/>
      <c r="O206" s="324"/>
      <c r="P206" s="324"/>
      <c r="Q206" s="324"/>
      <c r="R206" s="324"/>
      <c r="S206" s="324"/>
      <c r="T206" s="324"/>
      <c r="U206" s="324"/>
      <c r="V206" s="324"/>
      <c r="W206" s="324"/>
      <c r="X206" s="324"/>
      <c r="Y206" s="324"/>
      <c r="Z206" s="324"/>
      <c r="AA206" s="324"/>
      <c r="AB206" s="324"/>
      <c r="AC206" s="324"/>
      <c r="AD206" s="324"/>
      <c r="AE206" s="324"/>
      <c r="AF206" s="324"/>
      <c r="AG206" s="324"/>
      <c r="AH206" s="324"/>
      <c r="AI206" s="324"/>
      <c r="AJ206" s="324"/>
      <c r="AK206" s="324"/>
      <c r="AL206" s="324"/>
      <c r="AM206" s="324"/>
      <c r="AN206" s="324"/>
      <c r="AO206" s="324"/>
      <c r="AP206" s="331"/>
      <c r="AQ206" s="331"/>
      <c r="AR206" s="331"/>
    </row>
    <row r="207" ht="15.75" customHeight="1">
      <c r="A207" s="324"/>
      <c r="B207" s="324"/>
      <c r="C207" s="324"/>
      <c r="D207" s="324"/>
      <c r="E207" s="324"/>
      <c r="F207" s="833"/>
      <c r="G207" s="324"/>
      <c r="H207" s="324"/>
      <c r="I207" s="324"/>
      <c r="J207" s="324"/>
      <c r="K207" s="324"/>
      <c r="L207" s="324"/>
      <c r="M207" s="324"/>
      <c r="N207" s="324"/>
      <c r="O207" s="324"/>
      <c r="P207" s="324"/>
      <c r="Q207" s="324"/>
      <c r="R207" s="324"/>
      <c r="S207" s="324"/>
      <c r="T207" s="324"/>
      <c r="U207" s="324"/>
      <c r="V207" s="324"/>
      <c r="W207" s="324"/>
      <c r="X207" s="324"/>
      <c r="Y207" s="324"/>
      <c r="Z207" s="324"/>
      <c r="AA207" s="324"/>
      <c r="AB207" s="324"/>
      <c r="AC207" s="324"/>
      <c r="AD207" s="324"/>
      <c r="AE207" s="324"/>
      <c r="AF207" s="324"/>
      <c r="AG207" s="324"/>
      <c r="AH207" s="324"/>
      <c r="AI207" s="324"/>
      <c r="AJ207" s="324"/>
      <c r="AK207" s="324"/>
      <c r="AL207" s="324"/>
      <c r="AM207" s="324"/>
      <c r="AN207" s="324"/>
      <c r="AO207" s="324"/>
      <c r="AP207" s="331"/>
      <c r="AQ207" s="331"/>
      <c r="AR207" s="331"/>
    </row>
    <row r="208" ht="15.75" customHeight="1">
      <c r="A208" s="324"/>
      <c r="B208" s="324"/>
      <c r="C208" s="324"/>
      <c r="D208" s="324"/>
      <c r="E208" s="324"/>
      <c r="F208" s="833"/>
      <c r="G208" s="324"/>
      <c r="H208" s="324"/>
      <c r="I208" s="324"/>
      <c r="J208" s="324"/>
      <c r="K208" s="324"/>
      <c r="L208" s="324"/>
      <c r="M208" s="324"/>
      <c r="N208" s="324"/>
      <c r="O208" s="324"/>
      <c r="P208" s="324"/>
      <c r="Q208" s="324"/>
      <c r="R208" s="324"/>
      <c r="S208" s="324"/>
      <c r="T208" s="324"/>
      <c r="U208" s="324"/>
      <c r="V208" s="324"/>
      <c r="W208" s="324"/>
      <c r="X208" s="324"/>
      <c r="Y208" s="324"/>
      <c r="Z208" s="324"/>
      <c r="AA208" s="324"/>
      <c r="AB208" s="324"/>
      <c r="AC208" s="324"/>
      <c r="AD208" s="324"/>
      <c r="AE208" s="324"/>
      <c r="AF208" s="324"/>
      <c r="AG208" s="324"/>
      <c r="AH208" s="324"/>
      <c r="AI208" s="324"/>
      <c r="AJ208" s="324"/>
      <c r="AK208" s="324"/>
      <c r="AL208" s="324"/>
      <c r="AM208" s="324"/>
      <c r="AN208" s="324"/>
      <c r="AO208" s="324"/>
      <c r="AP208" s="331"/>
      <c r="AQ208" s="331"/>
      <c r="AR208" s="331"/>
    </row>
    <row r="209" ht="15.75" customHeight="1">
      <c r="A209" s="324"/>
      <c r="B209" s="324"/>
      <c r="C209" s="324"/>
      <c r="D209" s="324"/>
      <c r="E209" s="324"/>
      <c r="F209" s="833"/>
      <c r="G209" s="324"/>
      <c r="H209" s="324"/>
      <c r="I209" s="324"/>
      <c r="J209" s="324"/>
      <c r="K209" s="324"/>
      <c r="L209" s="324"/>
      <c r="M209" s="324"/>
      <c r="N209" s="324"/>
      <c r="O209" s="324"/>
      <c r="P209" s="324"/>
      <c r="Q209" s="324"/>
      <c r="R209" s="324"/>
      <c r="S209" s="324"/>
      <c r="T209" s="324"/>
      <c r="U209" s="324"/>
      <c r="V209" s="324"/>
      <c r="W209" s="324"/>
      <c r="X209" s="324"/>
      <c r="Y209" s="324"/>
      <c r="Z209" s="324"/>
      <c r="AA209" s="324"/>
      <c r="AB209" s="324"/>
      <c r="AC209" s="324"/>
      <c r="AD209" s="324"/>
      <c r="AE209" s="324"/>
      <c r="AF209" s="324"/>
      <c r="AG209" s="324"/>
      <c r="AH209" s="324"/>
      <c r="AI209" s="324"/>
      <c r="AJ209" s="324"/>
      <c r="AK209" s="324"/>
      <c r="AL209" s="324"/>
      <c r="AM209" s="324"/>
      <c r="AN209" s="324"/>
      <c r="AO209" s="324"/>
      <c r="AP209" s="331"/>
      <c r="AQ209" s="331"/>
      <c r="AR209" s="331"/>
    </row>
    <row r="210" ht="15.75" customHeight="1">
      <c r="A210" s="324"/>
      <c r="B210" s="324"/>
      <c r="C210" s="324"/>
      <c r="D210" s="324"/>
      <c r="E210" s="324"/>
      <c r="F210" s="833"/>
      <c r="G210" s="324"/>
      <c r="H210" s="324"/>
      <c r="I210" s="324"/>
      <c r="J210" s="324"/>
      <c r="K210" s="324"/>
      <c r="L210" s="324"/>
      <c r="M210" s="324"/>
      <c r="N210" s="324"/>
      <c r="O210" s="324"/>
      <c r="P210" s="324"/>
      <c r="Q210" s="324"/>
      <c r="R210" s="324"/>
      <c r="S210" s="324"/>
      <c r="T210" s="324"/>
      <c r="U210" s="324"/>
      <c r="V210" s="324"/>
      <c r="W210" s="324"/>
      <c r="X210" s="324"/>
      <c r="Y210" s="324"/>
      <c r="Z210" s="324"/>
      <c r="AA210" s="324"/>
      <c r="AB210" s="324"/>
      <c r="AC210" s="324"/>
      <c r="AD210" s="324"/>
      <c r="AE210" s="324"/>
      <c r="AF210" s="324"/>
      <c r="AG210" s="324"/>
      <c r="AH210" s="324"/>
      <c r="AI210" s="324"/>
      <c r="AJ210" s="324"/>
      <c r="AK210" s="324"/>
      <c r="AL210" s="324"/>
      <c r="AM210" s="324"/>
      <c r="AN210" s="324"/>
      <c r="AO210" s="324"/>
      <c r="AP210" s="331"/>
      <c r="AQ210" s="331"/>
      <c r="AR210" s="331"/>
    </row>
    <row r="211" ht="15.75" customHeight="1">
      <c r="A211" s="324"/>
      <c r="B211" s="324"/>
      <c r="C211" s="324"/>
      <c r="D211" s="324"/>
      <c r="E211" s="324"/>
      <c r="F211" s="833"/>
      <c r="G211" s="324"/>
      <c r="H211" s="324"/>
      <c r="I211" s="324"/>
      <c r="J211" s="324"/>
      <c r="K211" s="324"/>
      <c r="L211" s="324"/>
      <c r="M211" s="324"/>
      <c r="N211" s="324"/>
      <c r="O211" s="324"/>
      <c r="P211" s="324"/>
      <c r="Q211" s="324"/>
      <c r="R211" s="324"/>
      <c r="S211" s="324"/>
      <c r="T211" s="324"/>
      <c r="U211" s="324"/>
      <c r="V211" s="324"/>
      <c r="W211" s="324"/>
      <c r="X211" s="324"/>
      <c r="Y211" s="324"/>
      <c r="Z211" s="324"/>
      <c r="AA211" s="324"/>
      <c r="AB211" s="324"/>
      <c r="AC211" s="324"/>
      <c r="AD211" s="324"/>
      <c r="AE211" s="324"/>
      <c r="AF211" s="324"/>
      <c r="AG211" s="324"/>
      <c r="AH211" s="324"/>
      <c r="AI211" s="324"/>
      <c r="AJ211" s="324"/>
      <c r="AK211" s="324"/>
      <c r="AL211" s="324"/>
      <c r="AM211" s="324"/>
      <c r="AN211" s="324"/>
      <c r="AO211" s="324"/>
      <c r="AP211" s="331"/>
      <c r="AQ211" s="331"/>
      <c r="AR211" s="331"/>
    </row>
    <row r="212" ht="15.75" customHeight="1">
      <c r="A212" s="324"/>
      <c r="B212" s="324"/>
      <c r="C212" s="324"/>
      <c r="D212" s="324"/>
      <c r="E212" s="324"/>
      <c r="F212" s="833"/>
      <c r="G212" s="324"/>
      <c r="H212" s="324"/>
      <c r="I212" s="324"/>
      <c r="J212" s="324"/>
      <c r="K212" s="324"/>
      <c r="L212" s="324"/>
      <c r="M212" s="324"/>
      <c r="N212" s="324"/>
      <c r="O212" s="324"/>
      <c r="P212" s="324"/>
      <c r="Q212" s="324"/>
      <c r="R212" s="324"/>
      <c r="S212" s="324"/>
      <c r="T212" s="324"/>
      <c r="U212" s="324"/>
      <c r="V212" s="324"/>
      <c r="W212" s="324"/>
      <c r="X212" s="324"/>
      <c r="Y212" s="324"/>
      <c r="Z212" s="324"/>
      <c r="AA212" s="324"/>
      <c r="AB212" s="324"/>
      <c r="AC212" s="324"/>
      <c r="AD212" s="324"/>
      <c r="AE212" s="324"/>
      <c r="AF212" s="324"/>
      <c r="AG212" s="324"/>
      <c r="AH212" s="324"/>
      <c r="AI212" s="324"/>
      <c r="AJ212" s="324"/>
      <c r="AK212" s="324"/>
      <c r="AL212" s="324"/>
      <c r="AM212" s="324"/>
      <c r="AN212" s="324"/>
      <c r="AO212" s="324"/>
      <c r="AP212" s="331"/>
      <c r="AQ212" s="331"/>
      <c r="AR212" s="331"/>
    </row>
    <row r="213" ht="15.75" customHeight="1">
      <c r="A213" s="324"/>
      <c r="B213" s="324"/>
      <c r="C213" s="324"/>
      <c r="D213" s="324"/>
      <c r="E213" s="324"/>
      <c r="F213" s="833"/>
      <c r="G213" s="324"/>
      <c r="H213" s="324"/>
      <c r="I213" s="324"/>
      <c r="J213" s="324"/>
      <c r="K213" s="324"/>
      <c r="L213" s="324"/>
      <c r="M213" s="324"/>
      <c r="N213" s="324"/>
      <c r="O213" s="324"/>
      <c r="P213" s="324"/>
      <c r="Q213" s="324"/>
      <c r="R213" s="324"/>
      <c r="S213" s="324"/>
      <c r="T213" s="324"/>
      <c r="U213" s="324"/>
      <c r="V213" s="324"/>
      <c r="W213" s="324"/>
      <c r="X213" s="324"/>
      <c r="Y213" s="324"/>
      <c r="Z213" s="324"/>
      <c r="AA213" s="324"/>
      <c r="AB213" s="324"/>
      <c r="AC213" s="324"/>
      <c r="AD213" s="324"/>
      <c r="AE213" s="324"/>
      <c r="AF213" s="324"/>
      <c r="AG213" s="324"/>
      <c r="AH213" s="324"/>
      <c r="AI213" s="324"/>
      <c r="AJ213" s="324"/>
      <c r="AK213" s="324"/>
      <c r="AL213" s="324"/>
      <c r="AM213" s="324"/>
      <c r="AN213" s="324"/>
      <c r="AO213" s="324"/>
      <c r="AP213" s="331"/>
      <c r="AQ213" s="331"/>
      <c r="AR213" s="331"/>
    </row>
    <row r="214" ht="15.75" customHeight="1">
      <c r="A214" s="324"/>
      <c r="B214" s="324"/>
      <c r="C214" s="324"/>
      <c r="D214" s="324"/>
      <c r="E214" s="324"/>
      <c r="F214" s="833"/>
      <c r="G214" s="324"/>
      <c r="H214" s="324"/>
      <c r="I214" s="324"/>
      <c r="J214" s="324"/>
      <c r="K214" s="324"/>
      <c r="L214" s="324"/>
      <c r="M214" s="324"/>
      <c r="N214" s="324"/>
      <c r="O214" s="324"/>
      <c r="P214" s="324"/>
      <c r="Q214" s="324"/>
      <c r="R214" s="324"/>
      <c r="S214" s="324"/>
      <c r="T214" s="324"/>
      <c r="U214" s="324"/>
      <c r="V214" s="324"/>
      <c r="W214" s="324"/>
      <c r="X214" s="324"/>
      <c r="Y214" s="324"/>
      <c r="Z214" s="324"/>
      <c r="AA214" s="324"/>
      <c r="AB214" s="324"/>
      <c r="AC214" s="324"/>
      <c r="AD214" s="324"/>
      <c r="AE214" s="324"/>
      <c r="AF214" s="324"/>
      <c r="AG214" s="324"/>
      <c r="AH214" s="324"/>
      <c r="AI214" s="324"/>
      <c r="AJ214" s="324"/>
      <c r="AK214" s="324"/>
      <c r="AL214" s="324"/>
      <c r="AM214" s="324"/>
      <c r="AN214" s="324"/>
      <c r="AO214" s="324"/>
      <c r="AP214" s="331"/>
      <c r="AQ214" s="331"/>
      <c r="AR214" s="331"/>
    </row>
    <row r="215" ht="15.75" customHeight="1">
      <c r="A215" s="324"/>
      <c r="B215" s="324"/>
      <c r="C215" s="324"/>
      <c r="D215" s="324"/>
      <c r="E215" s="324"/>
      <c r="F215" s="833"/>
      <c r="G215" s="324"/>
      <c r="H215" s="324"/>
      <c r="I215" s="324"/>
      <c r="J215" s="324"/>
      <c r="K215" s="324"/>
      <c r="L215" s="324"/>
      <c r="M215" s="324"/>
      <c r="N215" s="324"/>
      <c r="O215" s="324"/>
      <c r="P215" s="324"/>
      <c r="Q215" s="324"/>
      <c r="R215" s="324"/>
      <c r="S215" s="324"/>
      <c r="T215" s="324"/>
      <c r="U215" s="324"/>
      <c r="V215" s="324"/>
      <c r="W215" s="324"/>
      <c r="X215" s="324"/>
      <c r="Y215" s="324"/>
      <c r="Z215" s="324"/>
      <c r="AA215" s="324"/>
      <c r="AB215" s="324"/>
      <c r="AC215" s="324"/>
      <c r="AD215" s="324"/>
      <c r="AE215" s="324"/>
      <c r="AF215" s="324"/>
      <c r="AG215" s="324"/>
      <c r="AH215" s="324"/>
      <c r="AI215" s="324"/>
      <c r="AJ215" s="324"/>
      <c r="AK215" s="324"/>
      <c r="AL215" s="324"/>
      <c r="AM215" s="324"/>
      <c r="AN215" s="324"/>
      <c r="AO215" s="324"/>
      <c r="AP215" s="331"/>
      <c r="AQ215" s="331"/>
      <c r="AR215" s="331"/>
    </row>
    <row r="216" ht="15.75" customHeight="1">
      <c r="A216" s="324"/>
      <c r="B216" s="324"/>
      <c r="C216" s="324"/>
      <c r="D216" s="324"/>
      <c r="E216" s="324"/>
      <c r="F216" s="833"/>
      <c r="G216" s="324"/>
      <c r="H216" s="324"/>
      <c r="I216" s="324"/>
      <c r="J216" s="324"/>
      <c r="K216" s="324"/>
      <c r="L216" s="324"/>
      <c r="M216" s="324"/>
      <c r="N216" s="324"/>
      <c r="O216" s="324"/>
      <c r="P216" s="324"/>
      <c r="Q216" s="324"/>
      <c r="R216" s="324"/>
      <c r="S216" s="324"/>
      <c r="T216" s="324"/>
      <c r="U216" s="324"/>
      <c r="V216" s="324"/>
      <c r="W216" s="324"/>
      <c r="X216" s="324"/>
      <c r="Y216" s="324"/>
      <c r="Z216" s="324"/>
      <c r="AA216" s="324"/>
      <c r="AB216" s="324"/>
      <c r="AC216" s="324"/>
      <c r="AD216" s="324"/>
      <c r="AE216" s="324"/>
      <c r="AF216" s="324"/>
      <c r="AG216" s="324"/>
      <c r="AH216" s="324"/>
      <c r="AI216" s="324"/>
      <c r="AJ216" s="324"/>
      <c r="AK216" s="324"/>
      <c r="AL216" s="324"/>
      <c r="AM216" s="324"/>
      <c r="AN216" s="324"/>
      <c r="AO216" s="324"/>
      <c r="AP216" s="331"/>
      <c r="AQ216" s="331"/>
      <c r="AR216" s="331"/>
    </row>
    <row r="217" ht="15.75" customHeight="1">
      <c r="A217" s="324"/>
      <c r="B217" s="324"/>
      <c r="C217" s="324"/>
      <c r="D217" s="324"/>
      <c r="E217" s="324"/>
      <c r="F217" s="833"/>
      <c r="G217" s="324"/>
      <c r="H217" s="324"/>
      <c r="I217" s="324"/>
      <c r="J217" s="324"/>
      <c r="K217" s="324"/>
      <c r="L217" s="324"/>
      <c r="M217" s="324"/>
      <c r="N217" s="324"/>
      <c r="O217" s="324"/>
      <c r="P217" s="324"/>
      <c r="Q217" s="324"/>
      <c r="R217" s="324"/>
      <c r="S217" s="324"/>
      <c r="T217" s="324"/>
      <c r="U217" s="324"/>
      <c r="V217" s="324"/>
      <c r="W217" s="324"/>
      <c r="X217" s="324"/>
      <c r="Y217" s="324"/>
      <c r="Z217" s="324"/>
      <c r="AA217" s="324"/>
      <c r="AB217" s="324"/>
      <c r="AC217" s="324"/>
      <c r="AD217" s="324"/>
      <c r="AE217" s="324"/>
      <c r="AF217" s="324"/>
      <c r="AG217" s="324"/>
      <c r="AH217" s="324"/>
      <c r="AI217" s="324"/>
      <c r="AJ217" s="324"/>
      <c r="AK217" s="324"/>
      <c r="AL217" s="324"/>
      <c r="AM217" s="324"/>
      <c r="AN217" s="324"/>
      <c r="AO217" s="324"/>
      <c r="AP217" s="331"/>
      <c r="AQ217" s="331"/>
      <c r="AR217" s="331"/>
    </row>
    <row r="218" ht="15.75" customHeight="1">
      <c r="A218" s="324"/>
      <c r="B218" s="324"/>
      <c r="C218" s="324"/>
      <c r="D218" s="324"/>
      <c r="E218" s="324"/>
      <c r="F218" s="833"/>
      <c r="G218" s="324"/>
      <c r="H218" s="324"/>
      <c r="I218" s="324"/>
      <c r="J218" s="324"/>
      <c r="K218" s="324"/>
      <c r="L218" s="324"/>
      <c r="M218" s="324"/>
      <c r="N218" s="324"/>
      <c r="O218" s="324"/>
      <c r="P218" s="324"/>
      <c r="Q218" s="324"/>
      <c r="R218" s="324"/>
      <c r="S218" s="324"/>
      <c r="T218" s="324"/>
      <c r="U218" s="324"/>
      <c r="V218" s="324"/>
      <c r="W218" s="324"/>
      <c r="X218" s="324"/>
      <c r="Y218" s="324"/>
      <c r="Z218" s="324"/>
      <c r="AA218" s="324"/>
      <c r="AB218" s="324"/>
      <c r="AC218" s="324"/>
      <c r="AD218" s="324"/>
      <c r="AE218" s="324"/>
      <c r="AF218" s="324"/>
      <c r="AG218" s="324"/>
      <c r="AH218" s="324"/>
      <c r="AI218" s="324"/>
      <c r="AJ218" s="324"/>
      <c r="AK218" s="324"/>
      <c r="AL218" s="324"/>
      <c r="AM218" s="324"/>
      <c r="AN218" s="324"/>
      <c r="AO218" s="324"/>
      <c r="AP218" s="331"/>
      <c r="AQ218" s="331"/>
      <c r="AR218" s="331"/>
    </row>
    <row r="219" ht="15.75" customHeight="1">
      <c r="A219" s="324"/>
      <c r="B219" s="324"/>
      <c r="C219" s="324"/>
      <c r="D219" s="324"/>
      <c r="E219" s="324"/>
      <c r="F219" s="833"/>
      <c r="G219" s="324"/>
      <c r="H219" s="324"/>
      <c r="I219" s="324"/>
      <c r="J219" s="324"/>
      <c r="K219" s="324"/>
      <c r="L219" s="324"/>
      <c r="M219" s="324"/>
      <c r="N219" s="324"/>
      <c r="O219" s="324"/>
      <c r="P219" s="324"/>
      <c r="Q219" s="324"/>
      <c r="R219" s="324"/>
      <c r="S219" s="324"/>
      <c r="T219" s="324"/>
      <c r="U219" s="324"/>
      <c r="V219" s="324"/>
      <c r="W219" s="324"/>
      <c r="X219" s="324"/>
      <c r="Y219" s="324"/>
      <c r="Z219" s="324"/>
      <c r="AA219" s="324"/>
      <c r="AB219" s="324"/>
      <c r="AC219" s="324"/>
      <c r="AD219" s="324"/>
      <c r="AE219" s="324"/>
      <c r="AF219" s="324"/>
      <c r="AG219" s="324"/>
      <c r="AH219" s="324"/>
      <c r="AI219" s="324"/>
      <c r="AJ219" s="324"/>
      <c r="AK219" s="324"/>
      <c r="AL219" s="324"/>
      <c r="AM219" s="324"/>
      <c r="AN219" s="324"/>
      <c r="AO219" s="324"/>
      <c r="AP219" s="331"/>
      <c r="AQ219" s="331"/>
      <c r="AR219" s="331"/>
    </row>
    <row r="220" ht="15.75" customHeight="1">
      <c r="A220" s="324"/>
      <c r="B220" s="324"/>
      <c r="C220" s="324"/>
      <c r="D220" s="324"/>
      <c r="E220" s="324"/>
      <c r="F220" s="833"/>
      <c r="G220" s="324"/>
      <c r="H220" s="324"/>
      <c r="I220" s="324"/>
      <c r="J220" s="324"/>
      <c r="K220" s="324"/>
      <c r="L220" s="324"/>
      <c r="M220" s="324"/>
      <c r="N220" s="324"/>
      <c r="O220" s="324"/>
      <c r="P220" s="324"/>
      <c r="Q220" s="324"/>
      <c r="R220" s="324"/>
      <c r="S220" s="324"/>
      <c r="T220" s="324"/>
      <c r="U220" s="324"/>
      <c r="V220" s="324"/>
      <c r="W220" s="324"/>
      <c r="X220" s="324"/>
      <c r="Y220" s="324"/>
      <c r="Z220" s="324"/>
      <c r="AA220" s="324"/>
      <c r="AB220" s="324"/>
      <c r="AC220" s="324"/>
      <c r="AD220" s="324"/>
      <c r="AE220" s="324"/>
      <c r="AF220" s="324"/>
      <c r="AG220" s="324"/>
      <c r="AH220" s="324"/>
      <c r="AI220" s="324"/>
      <c r="AJ220" s="324"/>
      <c r="AK220" s="324"/>
      <c r="AL220" s="324"/>
      <c r="AM220" s="324"/>
      <c r="AN220" s="324"/>
      <c r="AO220" s="324"/>
      <c r="AP220" s="331"/>
      <c r="AQ220" s="331"/>
      <c r="AR220" s="331"/>
    </row>
    <row r="221" ht="15.75" customHeight="1">
      <c r="A221" s="324"/>
      <c r="B221" s="324"/>
      <c r="C221" s="324"/>
      <c r="D221" s="324"/>
      <c r="E221" s="324"/>
      <c r="F221" s="833"/>
      <c r="G221" s="324"/>
      <c r="H221" s="324"/>
      <c r="I221" s="324"/>
      <c r="J221" s="324"/>
      <c r="K221" s="324"/>
      <c r="L221" s="324"/>
      <c r="M221" s="324"/>
      <c r="N221" s="324"/>
      <c r="O221" s="324"/>
      <c r="P221" s="324"/>
      <c r="Q221" s="324"/>
      <c r="R221" s="324"/>
      <c r="S221" s="324"/>
      <c r="T221" s="324"/>
      <c r="U221" s="324"/>
      <c r="V221" s="324"/>
      <c r="W221" s="324"/>
      <c r="X221" s="324"/>
      <c r="Y221" s="324"/>
      <c r="Z221" s="324"/>
      <c r="AA221" s="324"/>
      <c r="AB221" s="324"/>
      <c r="AC221" s="324"/>
      <c r="AD221" s="324"/>
      <c r="AE221" s="324"/>
      <c r="AF221" s="324"/>
      <c r="AG221" s="324"/>
      <c r="AH221" s="324"/>
      <c r="AI221" s="324"/>
      <c r="AJ221" s="324"/>
      <c r="AK221" s="324"/>
      <c r="AL221" s="324"/>
      <c r="AM221" s="324"/>
      <c r="AN221" s="324"/>
      <c r="AO221" s="324"/>
      <c r="AP221" s="331"/>
      <c r="AQ221" s="331"/>
      <c r="AR221" s="331"/>
    </row>
    <row r="222" ht="15.75" customHeight="1">
      <c r="A222" s="324"/>
      <c r="B222" s="324"/>
      <c r="C222" s="324"/>
      <c r="D222" s="324"/>
      <c r="E222" s="324"/>
      <c r="F222" s="833"/>
      <c r="G222" s="324"/>
      <c r="H222" s="324"/>
      <c r="I222" s="324"/>
      <c r="J222" s="324"/>
      <c r="K222" s="324"/>
      <c r="L222" s="324"/>
      <c r="M222" s="324"/>
      <c r="N222" s="324"/>
      <c r="O222" s="324"/>
      <c r="P222" s="324"/>
      <c r="Q222" s="324"/>
      <c r="R222" s="324"/>
      <c r="S222" s="324"/>
      <c r="T222" s="324"/>
      <c r="U222" s="324"/>
      <c r="V222" s="324"/>
      <c r="W222" s="324"/>
      <c r="X222" s="324"/>
      <c r="Y222" s="324"/>
      <c r="Z222" s="324"/>
      <c r="AA222" s="324"/>
      <c r="AB222" s="324"/>
      <c r="AC222" s="324"/>
      <c r="AD222" s="324"/>
      <c r="AE222" s="324"/>
      <c r="AF222" s="324"/>
      <c r="AG222" s="324"/>
      <c r="AH222" s="324"/>
      <c r="AI222" s="324"/>
      <c r="AJ222" s="324"/>
      <c r="AK222" s="324"/>
      <c r="AL222" s="324"/>
      <c r="AM222" s="324"/>
      <c r="AN222" s="324"/>
      <c r="AO222" s="324"/>
      <c r="AP222" s="331"/>
      <c r="AQ222" s="331"/>
      <c r="AR222" s="331"/>
    </row>
    <row r="223" ht="15.75" customHeight="1">
      <c r="A223" s="324"/>
      <c r="B223" s="324"/>
      <c r="C223" s="324"/>
      <c r="D223" s="324"/>
      <c r="E223" s="324"/>
      <c r="F223" s="833"/>
      <c r="G223" s="324"/>
      <c r="H223" s="324"/>
      <c r="I223" s="324"/>
      <c r="J223" s="324"/>
      <c r="K223" s="324"/>
      <c r="L223" s="324"/>
      <c r="M223" s="324"/>
      <c r="N223" s="324"/>
      <c r="O223" s="324"/>
      <c r="P223" s="324"/>
      <c r="Q223" s="324"/>
      <c r="R223" s="324"/>
      <c r="S223" s="324"/>
      <c r="T223" s="324"/>
      <c r="U223" s="324"/>
      <c r="V223" s="324"/>
      <c r="W223" s="324"/>
      <c r="X223" s="324"/>
      <c r="Y223" s="324"/>
      <c r="Z223" s="324"/>
      <c r="AA223" s="324"/>
      <c r="AB223" s="324"/>
      <c r="AC223" s="324"/>
      <c r="AD223" s="324"/>
      <c r="AE223" s="324"/>
      <c r="AF223" s="324"/>
      <c r="AG223" s="324"/>
      <c r="AH223" s="324"/>
      <c r="AI223" s="324"/>
      <c r="AJ223" s="324"/>
      <c r="AK223" s="324"/>
      <c r="AL223" s="324"/>
      <c r="AM223" s="324"/>
      <c r="AN223" s="324"/>
      <c r="AO223" s="324"/>
      <c r="AP223" s="331"/>
      <c r="AQ223" s="331"/>
      <c r="AR223" s="331"/>
    </row>
    <row r="224" ht="15.75" hidden="1" customHeight="1">
      <c r="A224" s="324"/>
      <c r="B224" s="324"/>
      <c r="C224" s="324"/>
      <c r="D224" s="324"/>
      <c r="E224" s="324"/>
      <c r="F224" s="833"/>
      <c r="G224" s="324"/>
      <c r="H224" s="324"/>
      <c r="I224" s="324"/>
      <c r="J224" s="324"/>
      <c r="K224" s="324"/>
      <c r="L224" s="324"/>
      <c r="M224" s="324"/>
      <c r="N224" s="324"/>
      <c r="O224" s="324"/>
      <c r="P224" s="324"/>
      <c r="Q224" s="324"/>
      <c r="R224" s="324"/>
      <c r="S224" s="324"/>
      <c r="T224" s="324"/>
      <c r="U224" s="324"/>
      <c r="V224" s="324"/>
      <c r="W224" s="324"/>
      <c r="X224" s="324"/>
      <c r="Y224" s="324"/>
      <c r="Z224" s="324"/>
      <c r="AA224" s="324"/>
      <c r="AB224" s="324"/>
      <c r="AC224" s="324"/>
      <c r="AD224" s="324"/>
      <c r="AE224" s="324"/>
      <c r="AF224" s="324"/>
      <c r="AG224" s="324"/>
      <c r="AH224" s="324"/>
      <c r="AI224" s="324"/>
      <c r="AJ224" s="324"/>
      <c r="AK224" s="324"/>
      <c r="AL224" s="324"/>
      <c r="AM224" s="324"/>
      <c r="AN224" s="324"/>
      <c r="AO224" s="324"/>
      <c r="AP224" s="331"/>
      <c r="AQ224" s="331"/>
      <c r="AR224" s="331"/>
    </row>
    <row r="225" ht="15.75" hidden="1" customHeight="1">
      <c r="A225" s="324"/>
      <c r="B225" s="324"/>
      <c r="C225" s="324"/>
      <c r="D225" s="324"/>
      <c r="E225" s="324"/>
      <c r="F225" s="833"/>
      <c r="G225" s="324"/>
      <c r="H225" s="324"/>
      <c r="I225" s="324"/>
      <c r="J225" s="324"/>
      <c r="K225" s="324"/>
      <c r="L225" s="324"/>
      <c r="M225" s="324"/>
      <c r="N225" s="324"/>
      <c r="O225" s="326" t="s">
        <v>538</v>
      </c>
      <c r="P225" s="326" t="s">
        <v>539</v>
      </c>
      <c r="Q225" s="326" t="s">
        <v>540</v>
      </c>
      <c r="R225" s="326" t="s">
        <v>475</v>
      </c>
      <c r="S225" s="324"/>
      <c r="T225" s="324"/>
      <c r="U225" s="834" t="s">
        <v>541</v>
      </c>
      <c r="V225" s="224"/>
      <c r="W225" s="224"/>
      <c r="X225" s="224"/>
      <c r="Y225" s="224"/>
      <c r="Z225" s="224"/>
      <c r="AA225" s="60"/>
      <c r="AB225" s="324"/>
      <c r="AC225" s="324"/>
      <c r="AD225" s="324"/>
      <c r="AE225" s="324"/>
      <c r="AF225" s="324"/>
      <c r="AG225" s="324"/>
      <c r="AH225" s="324"/>
      <c r="AI225" s="324"/>
      <c r="AJ225" s="324"/>
      <c r="AK225" s="324"/>
      <c r="AL225" s="324"/>
      <c r="AM225" s="324"/>
      <c r="AN225" s="324"/>
      <c r="AO225" s="324"/>
      <c r="AP225" s="331"/>
      <c r="AQ225" s="331"/>
      <c r="AR225" s="331"/>
    </row>
    <row r="226" ht="15.75" hidden="1" customHeight="1">
      <c r="A226" s="326"/>
      <c r="B226" s="326"/>
      <c r="C226" s="326"/>
      <c r="D226" s="326"/>
      <c r="E226" s="326"/>
      <c r="F226" s="326"/>
      <c r="G226" s="331"/>
      <c r="H226" s="331"/>
      <c r="I226" s="331"/>
      <c r="J226" s="331"/>
      <c r="K226" s="331"/>
      <c r="L226" s="331"/>
      <c r="M226" s="331"/>
      <c r="N226" s="331"/>
      <c r="O226" s="326" t="s">
        <v>542</v>
      </c>
      <c r="P226" s="326">
        <v>17.0</v>
      </c>
      <c r="Q226" s="326">
        <v>17.0</v>
      </c>
      <c r="R226" s="835">
        <v>1.0</v>
      </c>
      <c r="S226" s="324"/>
      <c r="T226" s="324"/>
      <c r="U226" s="48"/>
      <c r="V226" s="264"/>
      <c r="W226" s="264"/>
      <c r="X226" s="264"/>
      <c r="Y226" s="264"/>
      <c r="Z226" s="264"/>
      <c r="AA226" s="64"/>
      <c r="AB226" s="324"/>
      <c r="AC226" s="324"/>
      <c r="AD226" s="324"/>
      <c r="AE226" s="324"/>
      <c r="AF226" s="324"/>
      <c r="AG226" s="324"/>
      <c r="AH226" s="324"/>
      <c r="AI226" s="324"/>
      <c r="AJ226" s="324"/>
      <c r="AK226" s="324"/>
      <c r="AL226" s="324"/>
      <c r="AM226" s="324"/>
      <c r="AN226" s="324"/>
      <c r="AO226" s="324"/>
      <c r="AP226" s="324"/>
      <c r="AQ226" s="324"/>
      <c r="AR226" s="324"/>
    </row>
    <row r="227" ht="15.75" hidden="1" customHeight="1">
      <c r="A227" s="836" t="s">
        <v>543</v>
      </c>
      <c r="B227" s="837" t="s">
        <v>544</v>
      </c>
      <c r="C227" s="837" t="s">
        <v>545</v>
      </c>
      <c r="D227" s="837" t="s">
        <v>546</v>
      </c>
      <c r="E227" s="837" t="s">
        <v>547</v>
      </c>
      <c r="F227" s="838" t="s">
        <v>548</v>
      </c>
      <c r="G227" s="331"/>
      <c r="H227" s="331"/>
      <c r="I227" s="331"/>
      <c r="J227" s="331"/>
      <c r="K227" s="331"/>
      <c r="L227" s="331"/>
      <c r="M227" s="331"/>
      <c r="N227" s="331"/>
      <c r="O227" s="326" t="s">
        <v>549</v>
      </c>
      <c r="P227" s="326">
        <v>203.8</v>
      </c>
      <c r="Q227" s="326">
        <v>203.8</v>
      </c>
      <c r="R227" s="835">
        <v>1.0</v>
      </c>
      <c r="S227" s="324"/>
      <c r="T227" s="324"/>
      <c r="U227" s="324"/>
      <c r="V227" s="324"/>
      <c r="W227" s="324"/>
      <c r="X227" s="324"/>
      <c r="Y227" s="324"/>
      <c r="Z227" s="324"/>
      <c r="AA227" s="324"/>
      <c r="AB227" s="324"/>
      <c r="AC227" s="324" t="s">
        <v>550</v>
      </c>
      <c r="AD227" s="324" t="s">
        <v>473</v>
      </c>
      <c r="AE227" s="324" t="s">
        <v>551</v>
      </c>
      <c r="AF227" s="324"/>
      <c r="AG227" s="324"/>
      <c r="AH227" s="324"/>
      <c r="AI227" s="324"/>
      <c r="AJ227" s="324"/>
      <c r="AK227" s="324"/>
      <c r="AL227" s="324"/>
      <c r="AM227" s="324"/>
      <c r="AN227" s="324"/>
      <c r="AO227" s="324"/>
      <c r="AP227" s="324"/>
      <c r="AQ227" s="324"/>
      <c r="AR227" s="324"/>
    </row>
    <row r="228" ht="15.75" hidden="1" customHeight="1">
      <c r="A228" s="839"/>
      <c r="B228" s="840" t="s">
        <v>552</v>
      </c>
      <c r="C228" s="840" t="s">
        <v>237</v>
      </c>
      <c r="D228" s="840" t="s">
        <v>237</v>
      </c>
      <c r="E228" s="840" t="s">
        <v>237</v>
      </c>
      <c r="F228" s="839"/>
      <c r="G228" s="331"/>
      <c r="H228" s="331"/>
      <c r="I228" s="331"/>
      <c r="J228" s="331"/>
      <c r="K228" s="331"/>
      <c r="L228" s="331"/>
      <c r="M228" s="331"/>
      <c r="N228" s="331"/>
      <c r="O228" s="326" t="s">
        <v>553</v>
      </c>
      <c r="P228" s="326">
        <v>240.5</v>
      </c>
      <c r="Q228" s="326">
        <v>240.5</v>
      </c>
      <c r="R228" s="835">
        <v>1.0</v>
      </c>
      <c r="S228" s="324"/>
      <c r="T228" s="324"/>
      <c r="U228" s="841" t="s">
        <v>459</v>
      </c>
      <c r="V228" s="842"/>
      <c r="W228" s="843" t="s">
        <v>467</v>
      </c>
      <c r="X228" s="844" t="s">
        <v>481</v>
      </c>
      <c r="Y228" s="844" t="s">
        <v>482</v>
      </c>
      <c r="Z228" s="844" t="s">
        <v>554</v>
      </c>
      <c r="AA228" s="844" t="s">
        <v>484</v>
      </c>
      <c r="AB228" s="324"/>
      <c r="AC228" s="324">
        <v>0.0</v>
      </c>
      <c r="AD228" s="324">
        <v>0.0</v>
      </c>
      <c r="AE228" s="324">
        <v>0.0</v>
      </c>
      <c r="AF228" s="324"/>
      <c r="AG228" s="324"/>
      <c r="AH228" s="324"/>
      <c r="AI228" s="324"/>
      <c r="AJ228" s="324"/>
      <c r="AK228" s="324"/>
      <c r="AL228" s="324"/>
      <c r="AM228" s="324"/>
      <c r="AN228" s="324"/>
      <c r="AO228" s="324"/>
      <c r="AP228" s="324"/>
      <c r="AQ228" s="324"/>
      <c r="AR228" s="324"/>
    </row>
    <row r="229" ht="15.75" hidden="1" customHeight="1">
      <c r="A229" s="326" t="s">
        <v>555</v>
      </c>
      <c r="B229" s="326">
        <v>351.0</v>
      </c>
      <c r="C229" s="326">
        <v>12.8</v>
      </c>
      <c r="D229" s="326">
        <v>6.6</v>
      </c>
      <c r="E229" s="326">
        <v>69.1</v>
      </c>
      <c r="F229" s="326" t="s">
        <v>556</v>
      </c>
      <c r="G229" s="331"/>
      <c r="H229" s="331"/>
      <c r="I229" s="331"/>
      <c r="J229" s="331"/>
      <c r="K229" s="331"/>
      <c r="L229" s="331"/>
      <c r="M229" s="331"/>
      <c r="N229" s="331"/>
      <c r="O229" s="326" t="s">
        <v>557</v>
      </c>
      <c r="P229" s="326">
        <v>258.4</v>
      </c>
      <c r="Q229" s="326">
        <v>258.4</v>
      </c>
      <c r="R229" s="835">
        <v>1.0</v>
      </c>
      <c r="S229" s="324"/>
      <c r="T229" s="324"/>
      <c r="U229" s="845"/>
      <c r="V229" s="846"/>
      <c r="W229" s="847"/>
      <c r="X229" s="848"/>
      <c r="Y229" s="848"/>
      <c r="Z229" s="848"/>
      <c r="AA229" s="848"/>
      <c r="AB229" s="324"/>
      <c r="AC229" s="324" t="s">
        <v>558</v>
      </c>
      <c r="AD229" s="324">
        <v>50.0</v>
      </c>
      <c r="AE229" s="324">
        <v>51.0</v>
      </c>
      <c r="AF229" s="324"/>
      <c r="AG229" s="324"/>
      <c r="AH229" s="324"/>
      <c r="AI229" s="324"/>
      <c r="AJ229" s="324"/>
      <c r="AK229" s="324"/>
      <c r="AL229" s="324"/>
      <c r="AM229" s="324"/>
      <c r="AN229" s="324"/>
      <c r="AO229" s="324"/>
      <c r="AP229" s="324"/>
      <c r="AQ229" s="324"/>
      <c r="AR229" s="324"/>
    </row>
    <row r="230" ht="15.75" hidden="1" customHeight="1">
      <c r="A230" s="326" t="s">
        <v>559</v>
      </c>
      <c r="B230" s="326">
        <v>115.0</v>
      </c>
      <c r="C230" s="326">
        <v>2.4</v>
      </c>
      <c r="D230" s="326">
        <v>0.1</v>
      </c>
      <c r="E230" s="326">
        <v>25.2</v>
      </c>
      <c r="F230" s="326" t="s">
        <v>560</v>
      </c>
      <c r="G230" s="331"/>
      <c r="H230" s="331"/>
      <c r="I230" s="331"/>
      <c r="J230" s="331"/>
      <c r="K230" s="331"/>
      <c r="L230" s="331"/>
      <c r="M230" s="331"/>
      <c r="N230" s="331"/>
      <c r="O230" s="326" t="s">
        <v>561</v>
      </c>
      <c r="P230" s="326">
        <v>64.4</v>
      </c>
      <c r="Q230" s="326">
        <v>64.4</v>
      </c>
      <c r="R230" s="835">
        <v>1.0</v>
      </c>
      <c r="S230" s="324"/>
      <c r="T230" s="324"/>
      <c r="U230" s="849" t="s">
        <v>466</v>
      </c>
      <c r="V230" s="850"/>
      <c r="W230" s="331"/>
      <c r="X230" s="331"/>
      <c r="Y230" s="331"/>
      <c r="Z230" s="331"/>
      <c r="AA230" s="331"/>
      <c r="AB230" s="324"/>
      <c r="AC230" s="324" t="s">
        <v>562</v>
      </c>
      <c r="AD230" s="324">
        <v>60.0</v>
      </c>
      <c r="AE230" s="324">
        <v>61.0</v>
      </c>
      <c r="AF230" s="324"/>
      <c r="AG230" s="324"/>
      <c r="AH230" s="324"/>
      <c r="AI230" s="324"/>
      <c r="AJ230" s="324"/>
      <c r="AK230" s="324"/>
      <c r="AL230" s="324"/>
      <c r="AM230" s="324"/>
      <c r="AN230" s="324"/>
      <c r="AO230" s="324"/>
      <c r="AP230" s="324"/>
      <c r="AQ230" s="324"/>
      <c r="AR230" s="324"/>
    </row>
    <row r="231" ht="15.75" hidden="1" customHeight="1">
      <c r="A231" s="326" t="s">
        <v>563</v>
      </c>
      <c r="B231" s="326">
        <v>358.0</v>
      </c>
      <c r="C231" s="326">
        <v>7.8</v>
      </c>
      <c r="D231" s="326">
        <v>0.7</v>
      </c>
      <c r="E231" s="326">
        <v>77.6</v>
      </c>
      <c r="F231" s="326" t="s">
        <v>564</v>
      </c>
      <c r="G231" s="331"/>
      <c r="H231" s="331"/>
      <c r="I231" s="331"/>
      <c r="J231" s="331"/>
      <c r="K231" s="331"/>
      <c r="L231" s="331"/>
      <c r="M231" s="331"/>
      <c r="N231" s="331"/>
      <c r="O231" s="326" t="s">
        <v>565</v>
      </c>
      <c r="P231" s="326">
        <v>14.7</v>
      </c>
      <c r="Q231" s="326">
        <v>14.7</v>
      </c>
      <c r="R231" s="835">
        <v>1.0</v>
      </c>
      <c r="S231" s="324"/>
      <c r="T231" s="324"/>
      <c r="U231" s="849"/>
      <c r="V231" s="850"/>
      <c r="W231" s="331"/>
      <c r="X231" s="331"/>
      <c r="Y231" s="331"/>
      <c r="Z231" s="331"/>
      <c r="AA231" s="331"/>
      <c r="AB231" s="324"/>
      <c r="AC231" s="324" t="s">
        <v>566</v>
      </c>
      <c r="AD231" s="324">
        <v>50.0</v>
      </c>
      <c r="AE231" s="324">
        <v>51.0</v>
      </c>
      <c r="AF231" s="324"/>
      <c r="AG231" s="324"/>
      <c r="AH231" s="324"/>
      <c r="AI231" s="324"/>
      <c r="AJ231" s="324"/>
      <c r="AK231" s="324"/>
      <c r="AL231" s="324"/>
      <c r="AM231" s="324"/>
      <c r="AN231" s="324"/>
      <c r="AO231" s="324"/>
      <c r="AP231" s="324"/>
      <c r="AQ231" s="324"/>
      <c r="AR231" s="324"/>
    </row>
    <row r="232" ht="15.75" hidden="1" customHeight="1">
      <c r="A232" s="326" t="s">
        <v>567</v>
      </c>
      <c r="B232" s="326">
        <v>332.0</v>
      </c>
      <c r="C232" s="326">
        <v>5.9</v>
      </c>
      <c r="D232" s="326">
        <v>2.0</v>
      </c>
      <c r="E232" s="326">
        <v>75.7</v>
      </c>
      <c r="F232" s="326" t="s">
        <v>568</v>
      </c>
      <c r="G232" s="331"/>
      <c r="H232" s="331"/>
      <c r="I232" s="331"/>
      <c r="J232" s="331"/>
      <c r="K232" s="331"/>
      <c r="L232" s="331"/>
      <c r="M232" s="331"/>
      <c r="N232" s="331"/>
      <c r="O232" s="326" t="s">
        <v>569</v>
      </c>
      <c r="P232" s="326">
        <v>21.7</v>
      </c>
      <c r="Q232" s="326">
        <v>21.7</v>
      </c>
      <c r="R232" s="835">
        <v>1.0</v>
      </c>
      <c r="S232" s="324"/>
      <c r="T232" s="324"/>
      <c r="U232" s="849"/>
      <c r="V232" s="850"/>
      <c r="W232" s="331"/>
      <c r="X232" s="331"/>
      <c r="Y232" s="331"/>
      <c r="Z232" s="331"/>
      <c r="AA232" s="331"/>
      <c r="AB232" s="324"/>
      <c r="AC232" s="324" t="s">
        <v>570</v>
      </c>
      <c r="AD232" s="324">
        <v>250.0</v>
      </c>
      <c r="AE232" s="324">
        <v>251.0</v>
      </c>
      <c r="AF232" s="324"/>
      <c r="AG232" s="324"/>
      <c r="AH232" s="324"/>
      <c r="AI232" s="324"/>
      <c r="AJ232" s="324"/>
      <c r="AK232" s="324"/>
      <c r="AL232" s="324"/>
      <c r="AM232" s="324"/>
      <c r="AN232" s="324"/>
      <c r="AO232" s="324"/>
      <c r="AP232" s="324"/>
      <c r="AQ232" s="324"/>
      <c r="AR232" s="324"/>
    </row>
    <row r="233" ht="15.75" hidden="1" customHeight="1">
      <c r="A233" s="326" t="s">
        <v>571</v>
      </c>
      <c r="B233" s="326">
        <v>380.0</v>
      </c>
      <c r="C233" s="326">
        <v>13.7</v>
      </c>
      <c r="D233" s="326">
        <v>4.7</v>
      </c>
      <c r="E233" s="326">
        <v>71.3</v>
      </c>
      <c r="F233" s="326" t="s">
        <v>572</v>
      </c>
      <c r="G233" s="331"/>
      <c r="H233" s="331"/>
      <c r="I233" s="331"/>
      <c r="J233" s="331"/>
      <c r="K233" s="331"/>
      <c r="L233" s="331"/>
      <c r="M233" s="331"/>
      <c r="N233" s="331"/>
      <c r="O233" s="326" t="s">
        <v>573</v>
      </c>
      <c r="P233" s="326">
        <v>60.0</v>
      </c>
      <c r="Q233" s="326">
        <v>60.0</v>
      </c>
      <c r="R233" s="835">
        <v>1.0</v>
      </c>
      <c r="S233" s="324"/>
      <c r="T233" s="324"/>
      <c r="U233" s="849"/>
      <c r="V233" s="850"/>
      <c r="W233" s="851"/>
      <c r="X233" s="852">
        <f t="shared" ref="X233:X236" si="394">VLOOKUP(W233,$AC$229:$AE$510,2,FALSE)</f>
        <v>0</v>
      </c>
      <c r="Y233" s="852">
        <f t="shared" ref="Y233:Y236" si="395">VLOOKUP(W233,$AC$229:$AE$510,3,FALSE)</f>
        <v>0</v>
      </c>
      <c r="Z233" s="853"/>
      <c r="AA233" s="854">
        <f t="shared" ref="AA233:AA236" si="396">IF(Z233=0,Y233,Z233*Y233)</f>
        <v>0</v>
      </c>
      <c r="AB233" s="324"/>
      <c r="AC233" s="324" t="s">
        <v>574</v>
      </c>
      <c r="AD233" s="324">
        <v>6.0</v>
      </c>
      <c r="AE233" s="324">
        <v>7.0</v>
      </c>
      <c r="AF233" s="324"/>
      <c r="AG233" s="324"/>
      <c r="AH233" s="324"/>
      <c r="AI233" s="324"/>
      <c r="AJ233" s="324"/>
      <c r="AK233" s="324"/>
      <c r="AL233" s="324"/>
      <c r="AM233" s="324"/>
      <c r="AN233" s="324"/>
      <c r="AO233" s="324"/>
      <c r="AP233" s="324"/>
      <c r="AQ233" s="324"/>
      <c r="AR233" s="324"/>
    </row>
    <row r="234" ht="15.75" hidden="1" customHeight="1">
      <c r="A234" s="326" t="s">
        <v>501</v>
      </c>
      <c r="B234" s="326">
        <v>54.0</v>
      </c>
      <c r="C234" s="326">
        <v>1.3</v>
      </c>
      <c r="D234" s="326">
        <v>0.5</v>
      </c>
      <c r="E234" s="326">
        <v>10.9</v>
      </c>
      <c r="F234" s="326" t="s">
        <v>575</v>
      </c>
      <c r="G234" s="331"/>
      <c r="H234" s="331"/>
      <c r="I234" s="331"/>
      <c r="J234" s="331"/>
      <c r="K234" s="331"/>
      <c r="L234" s="331"/>
      <c r="M234" s="331"/>
      <c r="N234" s="331"/>
      <c r="O234" s="326" t="s">
        <v>576</v>
      </c>
      <c r="P234" s="326">
        <v>80.0</v>
      </c>
      <c r="Q234" s="326">
        <v>80.0</v>
      </c>
      <c r="R234" s="835">
        <v>1.0</v>
      </c>
      <c r="S234" s="324"/>
      <c r="T234" s="324"/>
      <c r="U234" s="849"/>
      <c r="V234" s="850"/>
      <c r="W234" s="851"/>
      <c r="X234" s="852">
        <f t="shared" si="394"/>
        <v>0</v>
      </c>
      <c r="Y234" s="852">
        <f t="shared" si="395"/>
        <v>0</v>
      </c>
      <c r="Z234" s="853"/>
      <c r="AA234" s="854">
        <f t="shared" si="396"/>
        <v>0</v>
      </c>
      <c r="AB234" s="324"/>
      <c r="AC234" s="324" t="s">
        <v>577</v>
      </c>
      <c r="AD234" s="324">
        <v>12.0</v>
      </c>
      <c r="AE234" s="324">
        <v>13.0</v>
      </c>
      <c r="AF234" s="324"/>
      <c r="AG234" s="324"/>
      <c r="AH234" s="324"/>
      <c r="AI234" s="324"/>
      <c r="AJ234" s="324"/>
      <c r="AK234" s="324"/>
      <c r="AL234" s="324"/>
      <c r="AM234" s="324"/>
      <c r="AN234" s="324"/>
      <c r="AO234" s="324"/>
      <c r="AP234" s="324"/>
      <c r="AQ234" s="324"/>
      <c r="AR234" s="324"/>
    </row>
    <row r="235" ht="15.75" hidden="1" customHeight="1">
      <c r="A235" s="326" t="s">
        <v>578</v>
      </c>
      <c r="B235" s="326">
        <v>333.0</v>
      </c>
      <c r="C235" s="326">
        <v>13.3</v>
      </c>
      <c r="D235" s="326">
        <v>4.0</v>
      </c>
      <c r="E235" s="326">
        <v>72.2</v>
      </c>
      <c r="F235" s="326" t="s">
        <v>579</v>
      </c>
      <c r="G235" s="331"/>
      <c r="H235" s="331"/>
      <c r="I235" s="331"/>
      <c r="J235" s="331"/>
      <c r="K235" s="331"/>
      <c r="L235" s="331"/>
      <c r="M235" s="331"/>
      <c r="N235" s="331"/>
      <c r="O235" s="326" t="s">
        <v>580</v>
      </c>
      <c r="P235" s="326">
        <v>100.0</v>
      </c>
      <c r="Q235" s="326">
        <v>100.0</v>
      </c>
      <c r="R235" s="835">
        <v>1.0</v>
      </c>
      <c r="S235" s="324"/>
      <c r="T235" s="324"/>
      <c r="U235" s="849"/>
      <c r="V235" s="850"/>
      <c r="W235" s="851"/>
      <c r="X235" s="852">
        <f t="shared" si="394"/>
        <v>0</v>
      </c>
      <c r="Y235" s="852">
        <f t="shared" si="395"/>
        <v>0</v>
      </c>
      <c r="Z235" s="853"/>
      <c r="AA235" s="854">
        <f t="shared" si="396"/>
        <v>0</v>
      </c>
      <c r="AB235" s="324"/>
      <c r="AC235" s="324" t="s">
        <v>577</v>
      </c>
      <c r="AD235" s="324">
        <v>30.0</v>
      </c>
      <c r="AE235" s="324">
        <v>31.0</v>
      </c>
      <c r="AF235" s="324"/>
      <c r="AG235" s="324"/>
      <c r="AH235" s="324"/>
      <c r="AI235" s="324"/>
      <c r="AJ235" s="324"/>
      <c r="AK235" s="324"/>
      <c r="AL235" s="324"/>
      <c r="AM235" s="324"/>
      <c r="AN235" s="324"/>
      <c r="AO235" s="324"/>
      <c r="AP235" s="324"/>
      <c r="AQ235" s="324"/>
      <c r="AR235" s="324"/>
    </row>
    <row r="236" ht="15.75" hidden="1" customHeight="1">
      <c r="A236" s="326" t="s">
        <v>581</v>
      </c>
      <c r="B236" s="326">
        <v>381.0</v>
      </c>
      <c r="C236" s="326">
        <v>15.7</v>
      </c>
      <c r="D236" s="326">
        <v>7.5</v>
      </c>
      <c r="E236" s="326">
        <v>62.5</v>
      </c>
      <c r="F236" s="326" t="s">
        <v>582</v>
      </c>
      <c r="G236" s="331"/>
      <c r="H236" s="331"/>
      <c r="I236" s="331"/>
      <c r="J236" s="331"/>
      <c r="K236" s="331"/>
      <c r="L236" s="331"/>
      <c r="M236" s="331"/>
      <c r="N236" s="331"/>
      <c r="O236" s="326" t="s">
        <v>505</v>
      </c>
      <c r="P236" s="326">
        <v>84.6</v>
      </c>
      <c r="Q236" s="326">
        <v>84.6</v>
      </c>
      <c r="R236" s="835">
        <v>1.0</v>
      </c>
      <c r="S236" s="324"/>
      <c r="T236" s="324"/>
      <c r="U236" s="849"/>
      <c r="V236" s="850"/>
      <c r="W236" s="851"/>
      <c r="X236" s="852">
        <f t="shared" si="394"/>
        <v>0</v>
      </c>
      <c r="Y236" s="852">
        <f t="shared" si="395"/>
        <v>0</v>
      </c>
      <c r="Z236" s="855"/>
      <c r="AA236" s="856">
        <f t="shared" si="396"/>
        <v>0</v>
      </c>
      <c r="AB236" s="324"/>
      <c r="AC236" s="324" t="s">
        <v>583</v>
      </c>
      <c r="AD236" s="324">
        <v>25.0</v>
      </c>
      <c r="AE236" s="324">
        <v>25.0</v>
      </c>
      <c r="AF236" s="324"/>
      <c r="AG236" s="324"/>
      <c r="AH236" s="324"/>
      <c r="AI236" s="324"/>
      <c r="AJ236" s="324"/>
      <c r="AK236" s="324"/>
      <c r="AL236" s="324"/>
      <c r="AM236" s="324"/>
      <c r="AN236" s="324"/>
      <c r="AO236" s="324"/>
      <c r="AP236" s="324"/>
      <c r="AQ236" s="324"/>
      <c r="AR236" s="324"/>
    </row>
    <row r="237" ht="15.75" hidden="1" customHeight="1">
      <c r="A237" s="326" t="s">
        <v>584</v>
      </c>
      <c r="B237" s="326">
        <v>356.0</v>
      </c>
      <c r="C237" s="326">
        <v>14.0</v>
      </c>
      <c r="D237" s="326">
        <v>4.5</v>
      </c>
      <c r="E237" s="326">
        <v>64.0</v>
      </c>
      <c r="F237" s="326" t="s">
        <v>585</v>
      </c>
      <c r="G237" s="331"/>
      <c r="H237" s="331"/>
      <c r="I237" s="331"/>
      <c r="J237" s="331"/>
      <c r="K237" s="331"/>
      <c r="L237" s="331"/>
      <c r="M237" s="331"/>
      <c r="N237" s="331"/>
      <c r="O237" s="326" t="s">
        <v>586</v>
      </c>
      <c r="P237" s="326">
        <v>96.7</v>
      </c>
      <c r="Q237" s="326">
        <v>96.7</v>
      </c>
      <c r="R237" s="835">
        <v>1.0</v>
      </c>
      <c r="S237" s="324"/>
      <c r="T237" s="324"/>
      <c r="U237" s="849" t="s">
        <v>487</v>
      </c>
      <c r="V237" s="850"/>
      <c r="W237" s="331"/>
      <c r="X237" s="331"/>
      <c r="Y237" s="331"/>
      <c r="Z237" s="331"/>
      <c r="AA237" s="331"/>
      <c r="AB237" s="324"/>
      <c r="AC237" s="324" t="s">
        <v>587</v>
      </c>
      <c r="AD237" s="324">
        <v>22.0</v>
      </c>
      <c r="AE237" s="324">
        <v>22.0</v>
      </c>
      <c r="AF237" s="324"/>
      <c r="AG237" s="324"/>
      <c r="AH237" s="324"/>
      <c r="AI237" s="324"/>
      <c r="AJ237" s="324"/>
      <c r="AK237" s="324"/>
      <c r="AL237" s="324"/>
      <c r="AM237" s="324"/>
      <c r="AN237" s="324"/>
      <c r="AO237" s="324"/>
      <c r="AP237" s="324"/>
      <c r="AQ237" s="324"/>
      <c r="AR237" s="324"/>
    </row>
    <row r="238" ht="15.75" hidden="1" customHeight="1">
      <c r="A238" s="326" t="s">
        <v>588</v>
      </c>
      <c r="B238" s="326">
        <v>318.0</v>
      </c>
      <c r="C238" s="326">
        <v>14.5</v>
      </c>
      <c r="D238" s="326">
        <v>8.9</v>
      </c>
      <c r="E238" s="326">
        <v>61.0</v>
      </c>
      <c r="F238" s="326" t="s">
        <v>589</v>
      </c>
      <c r="G238" s="331"/>
      <c r="H238" s="331"/>
      <c r="I238" s="331"/>
      <c r="J238" s="331"/>
      <c r="K238" s="331"/>
      <c r="L238" s="331"/>
      <c r="M238" s="331"/>
      <c r="N238" s="331"/>
      <c r="O238" s="326" t="s">
        <v>590</v>
      </c>
      <c r="P238" s="326">
        <v>105.7</v>
      </c>
      <c r="Q238" s="326">
        <v>105.7</v>
      </c>
      <c r="R238" s="835">
        <v>1.0</v>
      </c>
      <c r="S238" s="324"/>
      <c r="T238" s="324"/>
      <c r="U238" s="849"/>
      <c r="V238" s="850"/>
      <c r="W238" s="331"/>
      <c r="X238" s="331"/>
      <c r="Y238" s="331"/>
      <c r="Z238" s="331"/>
      <c r="AA238" s="331"/>
      <c r="AB238" s="324"/>
      <c r="AC238" s="324" t="s">
        <v>591</v>
      </c>
      <c r="AD238" s="324">
        <v>12.0</v>
      </c>
      <c r="AE238" s="324">
        <v>17.0</v>
      </c>
      <c r="AF238" s="324"/>
      <c r="AG238" s="324"/>
      <c r="AH238" s="324"/>
      <c r="AI238" s="324"/>
      <c r="AJ238" s="324"/>
      <c r="AK238" s="324"/>
      <c r="AL238" s="324"/>
      <c r="AM238" s="324"/>
      <c r="AN238" s="324"/>
      <c r="AO238" s="324"/>
      <c r="AP238" s="324"/>
      <c r="AQ238" s="324"/>
      <c r="AR238" s="324"/>
    </row>
    <row r="239" ht="15.75" hidden="1" customHeight="1">
      <c r="A239" s="326" t="s">
        <v>592</v>
      </c>
      <c r="B239" s="326">
        <v>355.0</v>
      </c>
      <c r="C239" s="326">
        <v>13.8</v>
      </c>
      <c r="D239" s="326">
        <v>3.5</v>
      </c>
      <c r="E239" s="326">
        <v>66.2</v>
      </c>
      <c r="F239" s="326" t="s">
        <v>593</v>
      </c>
      <c r="G239" s="331"/>
      <c r="H239" s="331"/>
      <c r="I239" s="331"/>
      <c r="J239" s="331"/>
      <c r="K239" s="331"/>
      <c r="L239" s="331"/>
      <c r="M239" s="331"/>
      <c r="N239" s="331"/>
      <c r="O239" s="326" t="s">
        <v>594</v>
      </c>
      <c r="P239" s="326">
        <v>32.4</v>
      </c>
      <c r="Q239" s="326">
        <v>32.4</v>
      </c>
      <c r="R239" s="835">
        <v>1.0</v>
      </c>
      <c r="S239" s="324"/>
      <c r="T239" s="324"/>
      <c r="U239" s="849"/>
      <c r="V239" s="850"/>
      <c r="W239" s="331"/>
      <c r="X239" s="331"/>
      <c r="Y239" s="331"/>
      <c r="Z239" s="331"/>
      <c r="AA239" s="331"/>
      <c r="AB239" s="324"/>
      <c r="AC239" s="324" t="s">
        <v>485</v>
      </c>
      <c r="AD239" s="324">
        <v>125.0</v>
      </c>
      <c r="AE239" s="324">
        <v>126.0</v>
      </c>
      <c r="AF239" s="324"/>
      <c r="AG239" s="324"/>
      <c r="AH239" s="324"/>
      <c r="AI239" s="324"/>
      <c r="AJ239" s="324"/>
      <c r="AK239" s="324"/>
      <c r="AL239" s="324"/>
      <c r="AM239" s="324"/>
      <c r="AN239" s="324"/>
      <c r="AO239" s="324"/>
      <c r="AP239" s="324"/>
      <c r="AQ239" s="324"/>
      <c r="AR239" s="324"/>
    </row>
    <row r="240" ht="15.75" hidden="1" customHeight="1">
      <c r="A240" s="326" t="s">
        <v>595</v>
      </c>
      <c r="B240" s="326">
        <v>284.0</v>
      </c>
      <c r="C240" s="326">
        <v>8.4</v>
      </c>
      <c r="D240" s="326">
        <v>2.0</v>
      </c>
      <c r="E240" s="326">
        <v>77.5</v>
      </c>
      <c r="F240" s="326" t="s">
        <v>596</v>
      </c>
      <c r="G240" s="331"/>
      <c r="H240" s="331"/>
      <c r="I240" s="331"/>
      <c r="J240" s="331"/>
      <c r="K240" s="331"/>
      <c r="L240" s="331"/>
      <c r="M240" s="331"/>
      <c r="N240" s="331"/>
      <c r="O240" s="326" t="s">
        <v>597</v>
      </c>
      <c r="P240" s="326">
        <v>2.4</v>
      </c>
      <c r="Q240" s="326">
        <v>2.4</v>
      </c>
      <c r="R240" s="835">
        <v>1.0</v>
      </c>
      <c r="S240" s="324"/>
      <c r="T240" s="324"/>
      <c r="U240" s="849"/>
      <c r="V240" s="850"/>
      <c r="W240" s="857"/>
      <c r="X240" s="852">
        <f>VLOOKUP(W240,$AC$229:$AE$510,2,FALSE)</f>
        <v>0</v>
      </c>
      <c r="Y240" s="852">
        <f>VLOOKUP(W240,$AC$229:$AE$510,3,FALSE)</f>
        <v>0</v>
      </c>
      <c r="Z240" s="855"/>
      <c r="AA240" s="856">
        <f>IF(Z240=0,Y240,Z240*Y240)</f>
        <v>0</v>
      </c>
      <c r="AB240" s="324"/>
      <c r="AC240" s="324" t="s">
        <v>598</v>
      </c>
      <c r="AD240" s="324">
        <v>10.0</v>
      </c>
      <c r="AE240" s="324">
        <v>11.0</v>
      </c>
      <c r="AF240" s="324"/>
      <c r="AG240" s="324"/>
      <c r="AH240" s="324"/>
      <c r="AI240" s="324"/>
      <c r="AJ240" s="324"/>
      <c r="AK240" s="324"/>
      <c r="AL240" s="324"/>
      <c r="AM240" s="324"/>
      <c r="AN240" s="324"/>
      <c r="AO240" s="324"/>
      <c r="AP240" s="324"/>
      <c r="AQ240" s="324"/>
      <c r="AR240" s="324"/>
    </row>
    <row r="241" ht="15.75" hidden="1" customHeight="1">
      <c r="A241" s="326" t="s">
        <v>599</v>
      </c>
      <c r="B241" s="326">
        <v>249.0</v>
      </c>
      <c r="C241" s="326">
        <v>1.9</v>
      </c>
      <c r="D241" s="326">
        <v>0.7</v>
      </c>
      <c r="E241" s="326">
        <v>77.1</v>
      </c>
      <c r="F241" s="326" t="s">
        <v>600</v>
      </c>
      <c r="G241" s="331"/>
      <c r="H241" s="331"/>
      <c r="I241" s="331"/>
      <c r="J241" s="331"/>
      <c r="K241" s="331"/>
      <c r="L241" s="331"/>
      <c r="M241" s="331"/>
      <c r="N241" s="331"/>
      <c r="O241" s="326" t="s">
        <v>601</v>
      </c>
      <c r="P241" s="326">
        <v>4.6</v>
      </c>
      <c r="Q241" s="326">
        <v>4.6</v>
      </c>
      <c r="R241" s="835">
        <v>1.0</v>
      </c>
      <c r="S241" s="324"/>
      <c r="T241" s="324"/>
      <c r="U241" s="858" t="s">
        <v>602</v>
      </c>
      <c r="V241" s="858"/>
      <c r="W241" s="331"/>
      <c r="X241" s="331"/>
      <c r="Y241" s="331"/>
      <c r="Z241" s="331"/>
      <c r="AA241" s="331"/>
      <c r="AB241" s="324"/>
      <c r="AC241" s="324" t="s">
        <v>603</v>
      </c>
      <c r="AD241" s="324">
        <v>20.0</v>
      </c>
      <c r="AE241" s="324">
        <v>21.0</v>
      </c>
      <c r="AF241" s="324"/>
      <c r="AG241" s="324"/>
      <c r="AH241" s="324"/>
      <c r="AI241" s="324"/>
      <c r="AJ241" s="324"/>
      <c r="AK241" s="324"/>
      <c r="AL241" s="324"/>
      <c r="AM241" s="324"/>
      <c r="AN241" s="324"/>
      <c r="AO241" s="324"/>
      <c r="AP241" s="324"/>
      <c r="AQ241" s="324"/>
      <c r="AR241" s="324"/>
    </row>
    <row r="242" ht="15.75" hidden="1" customHeight="1">
      <c r="A242" s="326" t="s">
        <v>604</v>
      </c>
      <c r="B242" s="326">
        <v>302.0</v>
      </c>
      <c r="C242" s="326">
        <v>8.6</v>
      </c>
      <c r="D242" s="326">
        <v>0.7</v>
      </c>
      <c r="E242" s="326">
        <v>77.4</v>
      </c>
      <c r="F242" s="326" t="s">
        <v>605</v>
      </c>
      <c r="G242" s="331"/>
      <c r="H242" s="331"/>
      <c r="I242" s="331"/>
      <c r="J242" s="331"/>
      <c r="K242" s="331"/>
      <c r="L242" s="331"/>
      <c r="M242" s="331"/>
      <c r="N242" s="331"/>
      <c r="O242" s="326" t="s">
        <v>606</v>
      </c>
      <c r="P242" s="326">
        <v>7.0</v>
      </c>
      <c r="Q242" s="326">
        <v>7.0</v>
      </c>
      <c r="R242" s="835">
        <v>1.0</v>
      </c>
      <c r="S242" s="324"/>
      <c r="T242" s="324"/>
      <c r="U242" s="859"/>
      <c r="V242" s="859"/>
      <c r="W242" s="331"/>
      <c r="X242" s="331"/>
      <c r="Y242" s="331"/>
      <c r="Z242" s="331"/>
      <c r="AA242" s="331"/>
      <c r="AB242" s="324"/>
      <c r="AC242" s="324" t="s">
        <v>607</v>
      </c>
      <c r="AD242" s="324">
        <v>30.0</v>
      </c>
      <c r="AE242" s="324">
        <v>31.0</v>
      </c>
      <c r="AF242" s="324"/>
      <c r="AG242" s="324"/>
      <c r="AH242" s="324"/>
      <c r="AI242" s="324"/>
      <c r="AJ242" s="324"/>
      <c r="AK242" s="324"/>
      <c r="AL242" s="324"/>
      <c r="AM242" s="324"/>
      <c r="AN242" s="324"/>
      <c r="AO242" s="324"/>
      <c r="AP242" s="324"/>
      <c r="AQ242" s="324"/>
      <c r="AR242" s="324"/>
    </row>
    <row r="243" ht="15.75" hidden="1" customHeight="1">
      <c r="A243" s="326" t="s">
        <v>608</v>
      </c>
      <c r="B243" s="326">
        <v>328.0</v>
      </c>
      <c r="C243" s="326">
        <v>8.2</v>
      </c>
      <c r="D243" s="326">
        <v>1.1</v>
      </c>
      <c r="E243" s="326">
        <v>73.3</v>
      </c>
      <c r="F243" s="326" t="s">
        <v>609</v>
      </c>
      <c r="G243" s="331"/>
      <c r="H243" s="331"/>
      <c r="I243" s="331"/>
      <c r="J243" s="331"/>
      <c r="K243" s="331"/>
      <c r="L243" s="331"/>
      <c r="M243" s="331"/>
      <c r="N243" s="331"/>
      <c r="O243" s="326" t="s">
        <v>610</v>
      </c>
      <c r="P243" s="326">
        <v>10.4</v>
      </c>
      <c r="Q243" s="326">
        <v>10.4</v>
      </c>
      <c r="R243" s="835">
        <v>1.0</v>
      </c>
      <c r="S243" s="324"/>
      <c r="T243" s="324"/>
      <c r="U243" s="859"/>
      <c r="V243" s="859"/>
      <c r="W243" s="331"/>
      <c r="X243" s="331"/>
      <c r="Y243" s="331"/>
      <c r="Z243" s="331"/>
      <c r="AA243" s="331"/>
      <c r="AB243" s="324"/>
      <c r="AC243" s="324" t="s">
        <v>486</v>
      </c>
      <c r="AD243" s="324">
        <v>15.0</v>
      </c>
      <c r="AE243" s="324">
        <v>16.0</v>
      </c>
      <c r="AF243" s="324"/>
      <c r="AG243" s="324"/>
      <c r="AH243" s="324"/>
      <c r="AI243" s="324"/>
      <c r="AJ243" s="324"/>
      <c r="AK243" s="324"/>
      <c r="AL243" s="324"/>
      <c r="AM243" s="324"/>
      <c r="AN243" s="324"/>
      <c r="AO243" s="324"/>
      <c r="AP243" s="324"/>
      <c r="AQ243" s="324"/>
      <c r="AR243" s="324"/>
    </row>
    <row r="244" ht="15.75" hidden="1" customHeight="1">
      <c r="A244" s="326" t="s">
        <v>611</v>
      </c>
      <c r="B244" s="326">
        <v>274.0</v>
      </c>
      <c r="C244" s="326">
        <v>8.7</v>
      </c>
      <c r="D244" s="326">
        <v>3.2</v>
      </c>
      <c r="E244" s="326">
        <v>80.2</v>
      </c>
      <c r="F244" s="326" t="s">
        <v>612</v>
      </c>
      <c r="G244" s="331"/>
      <c r="H244" s="331"/>
      <c r="I244" s="331"/>
      <c r="J244" s="331"/>
      <c r="K244" s="331"/>
      <c r="L244" s="331"/>
      <c r="M244" s="331"/>
      <c r="N244" s="331"/>
      <c r="O244" s="326" t="s">
        <v>613</v>
      </c>
      <c r="P244" s="326">
        <v>180.0</v>
      </c>
      <c r="Q244" s="326">
        <v>180.0</v>
      </c>
      <c r="R244" s="835">
        <v>1.0</v>
      </c>
      <c r="S244" s="324"/>
      <c r="T244" s="324"/>
      <c r="U244" s="859"/>
      <c r="V244" s="859"/>
      <c r="W244" s="860"/>
      <c r="X244" s="852">
        <f t="shared" ref="X244:X250" si="397">VLOOKUP(W244,$AC$229:$AE$510,2,FALSE)</f>
        <v>0</v>
      </c>
      <c r="Y244" s="852">
        <f t="shared" ref="Y244:Y250" si="398">VLOOKUP(W244,$AC$229:$AE$510,3,FALSE)</f>
        <v>0</v>
      </c>
      <c r="Z244" s="853"/>
      <c r="AA244" s="854">
        <f t="shared" ref="AA244:AA250" si="399">IF(Z244=0,Y244,Z244*Y244)</f>
        <v>0</v>
      </c>
      <c r="AB244" s="324"/>
      <c r="AC244" s="324" t="s">
        <v>614</v>
      </c>
      <c r="AD244" s="324">
        <v>25.0</v>
      </c>
      <c r="AE244" s="324">
        <v>26.0</v>
      </c>
      <c r="AF244" s="324"/>
      <c r="AG244" s="324"/>
      <c r="AH244" s="324"/>
      <c r="AI244" s="324"/>
      <c r="AJ244" s="324"/>
      <c r="AK244" s="324"/>
      <c r="AL244" s="324"/>
      <c r="AM244" s="324"/>
      <c r="AN244" s="324"/>
      <c r="AO244" s="324"/>
      <c r="AP244" s="324"/>
      <c r="AQ244" s="324"/>
      <c r="AR244" s="324"/>
    </row>
    <row r="245" ht="15.75" hidden="1" customHeight="1">
      <c r="A245" s="326" t="s">
        <v>615</v>
      </c>
      <c r="B245" s="326">
        <v>59.0</v>
      </c>
      <c r="C245" s="326">
        <v>1.0</v>
      </c>
      <c r="D245" s="326">
        <v>0.1</v>
      </c>
      <c r="E245" s="326">
        <v>17.7</v>
      </c>
      <c r="F245" s="326" t="s">
        <v>616</v>
      </c>
      <c r="G245" s="331"/>
      <c r="H245" s="331"/>
      <c r="I245" s="331"/>
      <c r="J245" s="331"/>
      <c r="K245" s="331"/>
      <c r="L245" s="331"/>
      <c r="M245" s="331"/>
      <c r="N245" s="331"/>
      <c r="O245" s="326" t="s">
        <v>617</v>
      </c>
      <c r="P245" s="326">
        <v>17.0</v>
      </c>
      <c r="Q245" s="326">
        <v>17.0</v>
      </c>
      <c r="R245" s="835">
        <v>1.0</v>
      </c>
      <c r="S245" s="324"/>
      <c r="T245" s="324"/>
      <c r="U245" s="859"/>
      <c r="V245" s="859"/>
      <c r="W245" s="860"/>
      <c r="X245" s="852">
        <f t="shared" si="397"/>
        <v>0</v>
      </c>
      <c r="Y245" s="852">
        <f t="shared" si="398"/>
        <v>0</v>
      </c>
      <c r="Z245" s="853"/>
      <c r="AA245" s="854">
        <f t="shared" si="399"/>
        <v>0</v>
      </c>
      <c r="AB245" s="324"/>
      <c r="AC245" s="324">
        <v>0.0</v>
      </c>
      <c r="AD245" s="324">
        <v>0.0</v>
      </c>
      <c r="AE245" s="324">
        <v>0.0</v>
      </c>
      <c r="AF245" s="324"/>
      <c r="AG245" s="324"/>
      <c r="AH245" s="324"/>
      <c r="AI245" s="324"/>
      <c r="AJ245" s="324"/>
      <c r="AK245" s="324"/>
      <c r="AL245" s="324"/>
      <c r="AM245" s="324"/>
      <c r="AN245" s="324"/>
      <c r="AO245" s="324"/>
      <c r="AP245" s="324"/>
      <c r="AQ245" s="324"/>
      <c r="AR245" s="324"/>
    </row>
    <row r="246" ht="15.75" hidden="1" customHeight="1">
      <c r="A246" s="326" t="s">
        <v>618</v>
      </c>
      <c r="B246" s="326">
        <v>277.0</v>
      </c>
      <c r="C246" s="326">
        <v>5.3</v>
      </c>
      <c r="D246" s="326">
        <v>0.6</v>
      </c>
      <c r="E246" s="326">
        <v>79.8</v>
      </c>
      <c r="F246" s="326" t="s">
        <v>619</v>
      </c>
      <c r="G246" s="331"/>
      <c r="H246" s="331"/>
      <c r="I246" s="331"/>
      <c r="J246" s="331"/>
      <c r="K246" s="331"/>
      <c r="L246" s="331"/>
      <c r="M246" s="331"/>
      <c r="N246" s="331"/>
      <c r="O246" s="326" t="s">
        <v>620</v>
      </c>
      <c r="P246" s="326">
        <v>75.0</v>
      </c>
      <c r="Q246" s="326">
        <v>75.0</v>
      </c>
      <c r="R246" s="835">
        <v>1.0</v>
      </c>
      <c r="S246" s="324"/>
      <c r="T246" s="324"/>
      <c r="U246" s="859"/>
      <c r="V246" s="859"/>
      <c r="W246" s="860"/>
      <c r="X246" s="852">
        <f t="shared" si="397"/>
        <v>0</v>
      </c>
      <c r="Y246" s="852">
        <f t="shared" si="398"/>
        <v>0</v>
      </c>
      <c r="Z246" s="853"/>
      <c r="AA246" s="854">
        <f t="shared" si="399"/>
        <v>0</v>
      </c>
      <c r="AB246" s="324"/>
      <c r="AC246" s="324" t="s">
        <v>621</v>
      </c>
      <c r="AD246" s="324">
        <v>20.0</v>
      </c>
      <c r="AE246" s="324">
        <v>18.0</v>
      </c>
      <c r="AF246" s="324"/>
      <c r="AG246" s="324"/>
      <c r="AH246" s="324"/>
      <c r="AI246" s="324"/>
      <c r="AJ246" s="324"/>
      <c r="AK246" s="324"/>
      <c r="AL246" s="324"/>
      <c r="AM246" s="324"/>
      <c r="AN246" s="324"/>
      <c r="AO246" s="324"/>
      <c r="AP246" s="324"/>
      <c r="AQ246" s="324"/>
      <c r="AR246" s="324"/>
    </row>
    <row r="247" ht="15.75" hidden="1" customHeight="1">
      <c r="A247" s="326" t="s">
        <v>622</v>
      </c>
      <c r="B247" s="326">
        <v>349.0</v>
      </c>
      <c r="C247" s="326">
        <v>7.7</v>
      </c>
      <c r="D247" s="326">
        <v>0.8</v>
      </c>
      <c r="E247" s="326">
        <v>79.7</v>
      </c>
      <c r="F247" s="326" t="s">
        <v>623</v>
      </c>
      <c r="G247" s="331"/>
      <c r="H247" s="331"/>
      <c r="I247" s="331"/>
      <c r="J247" s="331"/>
      <c r="K247" s="331"/>
      <c r="L247" s="331"/>
      <c r="M247" s="331"/>
      <c r="N247" s="331"/>
      <c r="O247" s="326" t="s">
        <v>624</v>
      </c>
      <c r="P247" s="326">
        <v>20.0</v>
      </c>
      <c r="Q247" s="326">
        <v>20.0</v>
      </c>
      <c r="R247" s="835">
        <v>1.0</v>
      </c>
      <c r="S247" s="324"/>
      <c r="T247" s="324"/>
      <c r="U247" s="859"/>
      <c r="V247" s="859"/>
      <c r="W247" s="860"/>
      <c r="X247" s="852">
        <f t="shared" si="397"/>
        <v>0</v>
      </c>
      <c r="Y247" s="852">
        <f t="shared" si="398"/>
        <v>0</v>
      </c>
      <c r="Z247" s="853"/>
      <c r="AA247" s="854">
        <f t="shared" si="399"/>
        <v>0</v>
      </c>
      <c r="AB247" s="324"/>
      <c r="AC247" s="324" t="s">
        <v>625</v>
      </c>
      <c r="AD247" s="324">
        <v>30.0</v>
      </c>
      <c r="AE247" s="324">
        <v>26.0</v>
      </c>
      <c r="AF247" s="324"/>
      <c r="AG247" s="324"/>
      <c r="AH247" s="324"/>
      <c r="AI247" s="324"/>
      <c r="AJ247" s="324"/>
      <c r="AK247" s="324"/>
      <c r="AL247" s="324"/>
      <c r="AM247" s="324"/>
      <c r="AN247" s="324"/>
      <c r="AO247" s="324"/>
      <c r="AP247" s="324"/>
      <c r="AQ247" s="324"/>
      <c r="AR247" s="324"/>
    </row>
    <row r="248" ht="15.75" hidden="1" customHeight="1">
      <c r="A248" s="326" t="s">
        <v>626</v>
      </c>
      <c r="B248" s="326">
        <v>355.0</v>
      </c>
      <c r="C248" s="326">
        <v>8.8</v>
      </c>
      <c r="D248" s="326">
        <v>6.9</v>
      </c>
      <c r="E248" s="326">
        <v>64.4</v>
      </c>
      <c r="F248" s="326" t="s">
        <v>627</v>
      </c>
      <c r="G248" s="331"/>
      <c r="H248" s="331"/>
      <c r="I248" s="331"/>
      <c r="J248" s="331"/>
      <c r="K248" s="331"/>
      <c r="L248" s="331"/>
      <c r="M248" s="331"/>
      <c r="N248" s="331"/>
      <c r="O248" s="326" t="s">
        <v>628</v>
      </c>
      <c r="P248" s="326">
        <v>40.0</v>
      </c>
      <c r="Q248" s="326">
        <v>40.0</v>
      </c>
      <c r="R248" s="835">
        <v>1.0</v>
      </c>
      <c r="S248" s="324"/>
      <c r="T248" s="324"/>
      <c r="U248" s="859"/>
      <c r="V248" s="859"/>
      <c r="W248" s="860"/>
      <c r="X248" s="852">
        <f t="shared" si="397"/>
        <v>0</v>
      </c>
      <c r="Y248" s="852">
        <f t="shared" si="398"/>
        <v>0</v>
      </c>
      <c r="Z248" s="853"/>
      <c r="AA248" s="854">
        <f t="shared" si="399"/>
        <v>0</v>
      </c>
      <c r="AB248" s="324"/>
      <c r="AC248" s="324" t="s">
        <v>629</v>
      </c>
      <c r="AD248" s="324">
        <v>15.0</v>
      </c>
      <c r="AE248" s="324">
        <v>13.0</v>
      </c>
      <c r="AF248" s="324"/>
      <c r="AG248" s="324"/>
      <c r="AH248" s="324"/>
      <c r="AI248" s="324"/>
      <c r="AJ248" s="324"/>
      <c r="AK248" s="324"/>
      <c r="AL248" s="324"/>
      <c r="AM248" s="324"/>
      <c r="AN248" s="324"/>
      <c r="AO248" s="324"/>
      <c r="AP248" s="324"/>
      <c r="AQ248" s="324"/>
      <c r="AR248" s="324"/>
    </row>
    <row r="249" ht="15.75" hidden="1" customHeight="1">
      <c r="A249" s="326" t="s">
        <v>630</v>
      </c>
      <c r="B249" s="326">
        <v>337.0</v>
      </c>
      <c r="C249" s="326">
        <v>9.4</v>
      </c>
      <c r="D249" s="326">
        <v>0.2</v>
      </c>
      <c r="E249" s="326">
        <v>77.7</v>
      </c>
      <c r="F249" s="326" t="s">
        <v>631</v>
      </c>
      <c r="G249" s="331"/>
      <c r="H249" s="331"/>
      <c r="I249" s="331"/>
      <c r="J249" s="331"/>
      <c r="K249" s="331"/>
      <c r="L249" s="331"/>
      <c r="M249" s="331"/>
      <c r="N249" s="331"/>
      <c r="O249" s="326" t="s">
        <v>632</v>
      </c>
      <c r="P249" s="326">
        <v>100.0</v>
      </c>
      <c r="Q249" s="326">
        <v>100.0</v>
      </c>
      <c r="R249" s="835">
        <v>1.0</v>
      </c>
      <c r="S249" s="324"/>
      <c r="T249" s="324"/>
      <c r="U249" s="859"/>
      <c r="V249" s="859"/>
      <c r="W249" s="860"/>
      <c r="X249" s="852">
        <f t="shared" si="397"/>
        <v>0</v>
      </c>
      <c r="Y249" s="852">
        <f t="shared" si="398"/>
        <v>0</v>
      </c>
      <c r="Z249" s="853"/>
      <c r="AA249" s="854">
        <f t="shared" si="399"/>
        <v>0</v>
      </c>
      <c r="AB249" s="324"/>
      <c r="AC249" s="324" t="s">
        <v>491</v>
      </c>
      <c r="AD249" s="324">
        <v>60.0</v>
      </c>
      <c r="AE249" s="324">
        <v>53.0</v>
      </c>
      <c r="AF249" s="324"/>
      <c r="AG249" s="324"/>
      <c r="AH249" s="324"/>
      <c r="AI249" s="324"/>
      <c r="AJ249" s="324"/>
      <c r="AK249" s="324"/>
      <c r="AL249" s="324"/>
      <c r="AM249" s="324"/>
      <c r="AN249" s="324"/>
      <c r="AO249" s="324"/>
      <c r="AP249" s="324"/>
      <c r="AQ249" s="324"/>
      <c r="AR249" s="324"/>
    </row>
    <row r="250" ht="15.75" hidden="1" customHeight="1">
      <c r="A250" s="326" t="s">
        <v>503</v>
      </c>
      <c r="B250" s="326">
        <v>305.0</v>
      </c>
      <c r="C250" s="326">
        <v>9.5</v>
      </c>
      <c r="D250" s="326">
        <v>0.1</v>
      </c>
      <c r="E250" s="326">
        <v>69.6</v>
      </c>
      <c r="F250" s="326" t="s">
        <v>633</v>
      </c>
      <c r="G250" s="331"/>
      <c r="H250" s="331"/>
      <c r="I250" s="331"/>
      <c r="J250" s="331"/>
      <c r="K250" s="331"/>
      <c r="L250" s="331"/>
      <c r="M250" s="331"/>
      <c r="N250" s="331"/>
      <c r="O250" s="326" t="s">
        <v>634</v>
      </c>
      <c r="P250" s="326">
        <v>16.0</v>
      </c>
      <c r="Q250" s="326">
        <v>16.0</v>
      </c>
      <c r="R250" s="835">
        <v>1.0</v>
      </c>
      <c r="S250" s="324"/>
      <c r="T250" s="324"/>
      <c r="U250" s="861"/>
      <c r="V250" s="861"/>
      <c r="W250" s="857"/>
      <c r="X250" s="852">
        <f t="shared" si="397"/>
        <v>0</v>
      </c>
      <c r="Y250" s="852">
        <f t="shared" si="398"/>
        <v>0</v>
      </c>
      <c r="Z250" s="855"/>
      <c r="AA250" s="856">
        <f t="shared" si="399"/>
        <v>0</v>
      </c>
      <c r="AB250" s="324"/>
      <c r="AC250" s="324" t="s">
        <v>635</v>
      </c>
      <c r="AD250" s="324">
        <v>8.0</v>
      </c>
      <c r="AE250" s="324">
        <v>7.0</v>
      </c>
      <c r="AF250" s="324"/>
      <c r="AG250" s="324"/>
      <c r="AH250" s="324"/>
      <c r="AI250" s="324"/>
      <c r="AJ250" s="324"/>
      <c r="AK250" s="324"/>
      <c r="AL250" s="324"/>
      <c r="AM250" s="324"/>
      <c r="AN250" s="324"/>
      <c r="AO250" s="324"/>
      <c r="AP250" s="324"/>
      <c r="AQ250" s="324"/>
      <c r="AR250" s="324"/>
    </row>
    <row r="251" ht="15.75" hidden="1" customHeight="1">
      <c r="A251" s="326" t="s">
        <v>636</v>
      </c>
      <c r="B251" s="326">
        <v>90.0</v>
      </c>
      <c r="C251" s="326">
        <v>3.1</v>
      </c>
      <c r="D251" s="326">
        <v>0.0</v>
      </c>
      <c r="E251" s="326">
        <v>21.3</v>
      </c>
      <c r="F251" s="326" t="s">
        <v>637</v>
      </c>
      <c r="G251" s="331"/>
      <c r="H251" s="331"/>
      <c r="I251" s="331"/>
      <c r="J251" s="331"/>
      <c r="K251" s="331"/>
      <c r="L251" s="331"/>
      <c r="M251" s="331"/>
      <c r="N251" s="331"/>
      <c r="O251" s="326" t="s">
        <v>638</v>
      </c>
      <c r="P251" s="326">
        <v>158.0</v>
      </c>
      <c r="Q251" s="326">
        <v>158.0</v>
      </c>
      <c r="R251" s="835">
        <v>1.0</v>
      </c>
      <c r="S251" s="324"/>
      <c r="T251" s="324"/>
      <c r="U251" s="849" t="s">
        <v>499</v>
      </c>
      <c r="V251" s="850"/>
      <c r="W251" s="331"/>
      <c r="X251" s="331"/>
      <c r="Y251" s="331"/>
      <c r="Z251" s="331"/>
      <c r="AA251" s="331"/>
      <c r="AB251" s="324"/>
      <c r="AC251" s="324">
        <v>0.0</v>
      </c>
      <c r="AD251" s="324">
        <v>0.0</v>
      </c>
      <c r="AE251" s="324">
        <v>0.0</v>
      </c>
      <c r="AF251" s="324"/>
      <c r="AG251" s="324"/>
      <c r="AH251" s="324"/>
      <c r="AI251" s="324"/>
      <c r="AJ251" s="324"/>
      <c r="AK251" s="324"/>
      <c r="AL251" s="324"/>
      <c r="AM251" s="324"/>
      <c r="AN251" s="324"/>
      <c r="AO251" s="324"/>
      <c r="AP251" s="324"/>
      <c r="AQ251" s="324"/>
      <c r="AR251" s="324"/>
    </row>
    <row r="252" ht="15.75" hidden="1" customHeight="1">
      <c r="A252" s="326" t="s">
        <v>639</v>
      </c>
      <c r="B252" s="326">
        <v>433.0</v>
      </c>
      <c r="C252" s="326">
        <v>10.1</v>
      </c>
      <c r="D252" s="326">
        <v>14.7</v>
      </c>
      <c r="E252" s="326">
        <v>68.0</v>
      </c>
      <c r="F252" s="326" t="s">
        <v>640</v>
      </c>
      <c r="G252" s="331"/>
      <c r="H252" s="331"/>
      <c r="I252" s="331"/>
      <c r="J252" s="331"/>
      <c r="K252" s="331"/>
      <c r="L252" s="331"/>
      <c r="M252" s="331"/>
      <c r="N252" s="331"/>
      <c r="O252" s="326" t="s">
        <v>641</v>
      </c>
      <c r="P252" s="326">
        <v>18.0</v>
      </c>
      <c r="Q252" s="326">
        <v>18.0</v>
      </c>
      <c r="R252" s="835">
        <v>1.0</v>
      </c>
      <c r="S252" s="324"/>
      <c r="T252" s="324"/>
      <c r="U252" s="849"/>
      <c r="V252" s="850"/>
      <c r="W252" s="331"/>
      <c r="X252" s="331"/>
      <c r="Y252" s="331"/>
      <c r="Z252" s="331"/>
      <c r="AA252" s="331"/>
      <c r="AB252" s="324"/>
      <c r="AC252" s="324" t="s">
        <v>642</v>
      </c>
      <c r="AD252" s="324">
        <v>120.0</v>
      </c>
      <c r="AE252" s="324">
        <v>90.0</v>
      </c>
      <c r="AF252" s="324"/>
      <c r="AG252" s="324"/>
      <c r="AH252" s="324"/>
      <c r="AI252" s="324"/>
      <c r="AJ252" s="324"/>
      <c r="AK252" s="324"/>
      <c r="AL252" s="324"/>
      <c r="AM252" s="324"/>
      <c r="AN252" s="324"/>
      <c r="AO252" s="324"/>
      <c r="AP252" s="324"/>
      <c r="AQ252" s="324"/>
      <c r="AR252" s="324"/>
    </row>
    <row r="253" ht="15.75" hidden="1" customHeight="1">
      <c r="A253" s="326" t="s">
        <v>643</v>
      </c>
      <c r="B253" s="326">
        <v>434.0</v>
      </c>
      <c r="C253" s="326">
        <v>6.0</v>
      </c>
      <c r="D253" s="326">
        <v>12.7</v>
      </c>
      <c r="E253" s="326">
        <v>74.9</v>
      </c>
      <c r="F253" s="326" t="s">
        <v>644</v>
      </c>
      <c r="G253" s="331"/>
      <c r="H253" s="331"/>
      <c r="I253" s="331"/>
      <c r="J253" s="331"/>
      <c r="K253" s="331"/>
      <c r="L253" s="331"/>
      <c r="M253" s="331"/>
      <c r="N253" s="331"/>
      <c r="O253" s="326" t="s">
        <v>507</v>
      </c>
      <c r="P253" s="326">
        <v>100.0</v>
      </c>
      <c r="Q253" s="326">
        <v>100.0</v>
      </c>
      <c r="R253" s="835">
        <v>1.0</v>
      </c>
      <c r="S253" s="324"/>
      <c r="T253" s="324"/>
      <c r="U253" s="849"/>
      <c r="V253" s="850"/>
      <c r="W253" s="331"/>
      <c r="X253" s="331"/>
      <c r="Y253" s="331"/>
      <c r="Z253" s="331"/>
      <c r="AA253" s="331"/>
      <c r="AB253" s="324"/>
      <c r="AC253" s="324" t="s">
        <v>645</v>
      </c>
      <c r="AD253" s="324">
        <v>160.0</v>
      </c>
      <c r="AE253" s="324">
        <v>117.0</v>
      </c>
      <c r="AF253" s="324"/>
      <c r="AG253" s="324"/>
      <c r="AH253" s="324"/>
      <c r="AI253" s="324"/>
      <c r="AJ253" s="324"/>
      <c r="AK253" s="324"/>
      <c r="AL253" s="324"/>
      <c r="AM253" s="324"/>
      <c r="AN253" s="324"/>
      <c r="AO253" s="324"/>
      <c r="AP253" s="324"/>
      <c r="AQ253" s="324"/>
      <c r="AR253" s="324"/>
    </row>
    <row r="254" ht="15.75" hidden="1" customHeight="1">
      <c r="A254" s="326" t="s">
        <v>646</v>
      </c>
      <c r="B254" s="326">
        <v>346.0</v>
      </c>
      <c r="C254" s="326">
        <v>8.2</v>
      </c>
      <c r="D254" s="326">
        <v>3.7</v>
      </c>
      <c r="E254" s="326">
        <v>72.7</v>
      </c>
      <c r="F254" s="326" t="s">
        <v>647</v>
      </c>
      <c r="G254" s="331"/>
      <c r="H254" s="331"/>
      <c r="I254" s="331"/>
      <c r="J254" s="331"/>
      <c r="K254" s="331"/>
      <c r="L254" s="331"/>
      <c r="M254" s="331"/>
      <c r="N254" s="331"/>
      <c r="O254" s="326" t="s">
        <v>648</v>
      </c>
      <c r="P254" s="326">
        <v>4.6</v>
      </c>
      <c r="Q254" s="326">
        <v>4.6</v>
      </c>
      <c r="R254" s="835">
        <v>1.0</v>
      </c>
      <c r="S254" s="324"/>
      <c r="T254" s="324"/>
      <c r="U254" s="849"/>
      <c r="V254" s="850"/>
      <c r="W254" s="860"/>
      <c r="X254" s="852">
        <f t="shared" ref="X254:X258" si="400">VLOOKUP(W254,$AC$229:$AE$510,2,FALSE)</f>
        <v>0</v>
      </c>
      <c r="Y254" s="852">
        <f t="shared" ref="Y254:Y258" si="401">VLOOKUP(W254,$AC$229:$AE$510,3,FALSE)</f>
        <v>0</v>
      </c>
      <c r="Z254" s="853"/>
      <c r="AA254" s="854">
        <f t="shared" ref="AA254:AA258" si="402">IF(Z254=0,Y254,Z254*Y254)</f>
        <v>0</v>
      </c>
      <c r="AB254" s="324"/>
      <c r="AC254" s="324" t="s">
        <v>649</v>
      </c>
      <c r="AD254" s="324">
        <v>115.0</v>
      </c>
      <c r="AE254" s="324">
        <v>101.0</v>
      </c>
      <c r="AF254" s="324"/>
      <c r="AG254" s="324"/>
      <c r="AH254" s="324"/>
      <c r="AI254" s="324"/>
      <c r="AJ254" s="324"/>
      <c r="AK254" s="324"/>
      <c r="AL254" s="324"/>
      <c r="AM254" s="324"/>
      <c r="AN254" s="324"/>
      <c r="AO254" s="324"/>
      <c r="AP254" s="324"/>
      <c r="AQ254" s="324"/>
      <c r="AR254" s="324"/>
    </row>
    <row r="255" ht="15.75" hidden="1" customHeight="1">
      <c r="A255" s="326" t="s">
        <v>650</v>
      </c>
      <c r="B255" s="326">
        <v>289.0</v>
      </c>
      <c r="C255" s="326">
        <v>5.4</v>
      </c>
      <c r="D255" s="326">
        <v>2.8</v>
      </c>
      <c r="E255" s="326">
        <v>62.3</v>
      </c>
      <c r="F255" s="326" t="s">
        <v>651</v>
      </c>
      <c r="G255" s="331"/>
      <c r="H255" s="331"/>
      <c r="I255" s="331"/>
      <c r="J255" s="331"/>
      <c r="K255" s="331"/>
      <c r="L255" s="331"/>
      <c r="M255" s="331"/>
      <c r="N255" s="331"/>
      <c r="O255" s="326" t="s">
        <v>652</v>
      </c>
      <c r="P255" s="326">
        <v>12.3</v>
      </c>
      <c r="Q255" s="326">
        <v>12.3</v>
      </c>
      <c r="R255" s="835">
        <v>1.0</v>
      </c>
      <c r="S255" s="324"/>
      <c r="T255" s="324"/>
      <c r="U255" s="849"/>
      <c r="V255" s="850"/>
      <c r="W255" s="860"/>
      <c r="X255" s="852">
        <f t="shared" si="400"/>
        <v>0</v>
      </c>
      <c r="Y255" s="852">
        <f t="shared" si="401"/>
        <v>0</v>
      </c>
      <c r="Z255" s="853"/>
      <c r="AA255" s="854">
        <f t="shared" si="402"/>
        <v>0</v>
      </c>
      <c r="AB255" s="324"/>
      <c r="AC255" s="324" t="s">
        <v>653</v>
      </c>
      <c r="AD255" s="324">
        <v>40.0</v>
      </c>
      <c r="AE255" s="324">
        <v>38.0</v>
      </c>
      <c r="AF255" s="324"/>
      <c r="AG255" s="324"/>
      <c r="AH255" s="324"/>
      <c r="AI255" s="324"/>
      <c r="AJ255" s="324"/>
      <c r="AK255" s="324"/>
      <c r="AL255" s="324"/>
      <c r="AM255" s="324"/>
      <c r="AN255" s="324"/>
      <c r="AO255" s="324"/>
      <c r="AP255" s="324"/>
      <c r="AQ255" s="324"/>
      <c r="AR255" s="324"/>
    </row>
    <row r="256" ht="15.75" hidden="1" customHeight="1">
      <c r="A256" s="326" t="s">
        <v>654</v>
      </c>
      <c r="B256" s="326">
        <v>347.0</v>
      </c>
      <c r="C256" s="326">
        <v>7.0</v>
      </c>
      <c r="D256" s="326">
        <v>3.6</v>
      </c>
      <c r="E256" s="326">
        <v>73.8</v>
      </c>
      <c r="F256" s="326" t="s">
        <v>655</v>
      </c>
      <c r="G256" s="331"/>
      <c r="H256" s="331"/>
      <c r="I256" s="331"/>
      <c r="J256" s="331"/>
      <c r="K256" s="331"/>
      <c r="L256" s="331"/>
      <c r="M256" s="331"/>
      <c r="N256" s="331"/>
      <c r="O256" s="326" t="s">
        <v>656</v>
      </c>
      <c r="P256" s="326">
        <v>156.6</v>
      </c>
      <c r="Q256" s="326">
        <v>156.6</v>
      </c>
      <c r="R256" s="835">
        <v>1.0</v>
      </c>
      <c r="S256" s="324"/>
      <c r="T256" s="324"/>
      <c r="U256" s="849"/>
      <c r="V256" s="850"/>
      <c r="W256" s="860"/>
      <c r="X256" s="852">
        <f t="shared" si="400"/>
        <v>0</v>
      </c>
      <c r="Y256" s="852">
        <f t="shared" si="401"/>
        <v>0</v>
      </c>
      <c r="Z256" s="853"/>
      <c r="AA256" s="854">
        <f t="shared" si="402"/>
        <v>0</v>
      </c>
      <c r="AB256" s="324"/>
      <c r="AC256" s="324" t="s">
        <v>657</v>
      </c>
      <c r="AD256" s="324">
        <v>100.0</v>
      </c>
      <c r="AE256" s="324">
        <v>96.0</v>
      </c>
      <c r="AF256" s="324"/>
      <c r="AG256" s="324"/>
      <c r="AH256" s="324"/>
      <c r="AI256" s="324"/>
      <c r="AJ256" s="324"/>
      <c r="AK256" s="324"/>
      <c r="AL256" s="324"/>
      <c r="AM256" s="324"/>
      <c r="AN256" s="324"/>
      <c r="AO256" s="324"/>
      <c r="AP256" s="324"/>
      <c r="AQ256" s="324"/>
      <c r="AR256" s="324"/>
    </row>
    <row r="257" ht="15.75" hidden="1" customHeight="1">
      <c r="A257" s="326" t="s">
        <v>658</v>
      </c>
      <c r="B257" s="326">
        <v>355.0</v>
      </c>
      <c r="C257" s="326">
        <v>6.7</v>
      </c>
      <c r="D257" s="326">
        <v>4.8</v>
      </c>
      <c r="E257" s="326">
        <v>73.6</v>
      </c>
      <c r="F257" s="326" t="s">
        <v>659</v>
      </c>
      <c r="G257" s="331"/>
      <c r="H257" s="331"/>
      <c r="I257" s="331"/>
      <c r="J257" s="331"/>
      <c r="K257" s="331"/>
      <c r="L257" s="331"/>
      <c r="M257" s="331"/>
      <c r="N257" s="331"/>
      <c r="O257" s="326" t="s">
        <v>660</v>
      </c>
      <c r="P257" s="326">
        <v>183.7</v>
      </c>
      <c r="Q257" s="326">
        <v>183.7</v>
      </c>
      <c r="R257" s="835">
        <v>1.0</v>
      </c>
      <c r="S257" s="324"/>
      <c r="T257" s="324"/>
      <c r="U257" s="849"/>
      <c r="V257" s="850"/>
      <c r="W257" s="860"/>
      <c r="X257" s="852">
        <f t="shared" si="400"/>
        <v>0</v>
      </c>
      <c r="Y257" s="852">
        <f t="shared" si="401"/>
        <v>0</v>
      </c>
      <c r="Z257" s="853"/>
      <c r="AA257" s="854">
        <f t="shared" si="402"/>
        <v>0</v>
      </c>
      <c r="AB257" s="324"/>
      <c r="AC257" s="324" t="s">
        <v>661</v>
      </c>
      <c r="AD257" s="324">
        <v>30.0</v>
      </c>
      <c r="AE257" s="324">
        <v>27.0</v>
      </c>
      <c r="AF257" s="324"/>
      <c r="AG257" s="324"/>
      <c r="AH257" s="324"/>
      <c r="AI257" s="324"/>
      <c r="AJ257" s="324"/>
      <c r="AK257" s="324"/>
      <c r="AL257" s="324"/>
      <c r="AM257" s="324"/>
      <c r="AN257" s="324"/>
      <c r="AO257" s="324"/>
      <c r="AP257" s="324"/>
      <c r="AQ257" s="324"/>
      <c r="AR257" s="324"/>
    </row>
    <row r="258" ht="15.75" hidden="1" customHeight="1">
      <c r="A258" s="326" t="s">
        <v>662</v>
      </c>
      <c r="B258" s="326">
        <v>343.0</v>
      </c>
      <c r="C258" s="326">
        <v>5.9</v>
      </c>
      <c r="D258" s="326">
        <v>4.0</v>
      </c>
      <c r="E258" s="326">
        <v>76.1</v>
      </c>
      <c r="F258" s="326" t="s">
        <v>663</v>
      </c>
      <c r="G258" s="331"/>
      <c r="H258" s="331"/>
      <c r="I258" s="331"/>
      <c r="J258" s="331"/>
      <c r="K258" s="331"/>
      <c r="L258" s="331"/>
      <c r="M258" s="331"/>
      <c r="N258" s="331"/>
      <c r="O258" s="326" t="s">
        <v>664</v>
      </c>
      <c r="P258" s="326">
        <v>4.7</v>
      </c>
      <c r="Q258" s="326">
        <v>4.7</v>
      </c>
      <c r="R258" s="835">
        <v>1.0</v>
      </c>
      <c r="S258" s="324"/>
      <c r="T258" s="324"/>
      <c r="U258" s="849"/>
      <c r="V258" s="850"/>
      <c r="W258" s="857"/>
      <c r="X258" s="852">
        <f t="shared" si="400"/>
        <v>0</v>
      </c>
      <c r="Y258" s="852">
        <f t="shared" si="401"/>
        <v>0</v>
      </c>
      <c r="Z258" s="855"/>
      <c r="AA258" s="856">
        <f t="shared" si="402"/>
        <v>0</v>
      </c>
      <c r="AB258" s="324"/>
      <c r="AC258" s="324" t="s">
        <v>665</v>
      </c>
      <c r="AD258" s="324">
        <v>100.0</v>
      </c>
      <c r="AE258" s="324">
        <v>97.0</v>
      </c>
      <c r="AF258" s="324"/>
      <c r="AG258" s="324"/>
      <c r="AH258" s="324"/>
      <c r="AI258" s="324"/>
      <c r="AJ258" s="324"/>
      <c r="AK258" s="324"/>
      <c r="AL258" s="324"/>
      <c r="AM258" s="324"/>
      <c r="AN258" s="324"/>
      <c r="AO258" s="324"/>
      <c r="AP258" s="324"/>
      <c r="AQ258" s="324"/>
      <c r="AR258" s="324"/>
    </row>
    <row r="259" ht="15.75" hidden="1" customHeight="1">
      <c r="A259" s="326" t="s">
        <v>666</v>
      </c>
      <c r="B259" s="326">
        <v>389.0</v>
      </c>
      <c r="C259" s="326">
        <v>7.2</v>
      </c>
      <c r="D259" s="326">
        <v>4.6</v>
      </c>
      <c r="E259" s="326">
        <v>82.1</v>
      </c>
      <c r="F259" s="326" t="s">
        <v>667</v>
      </c>
      <c r="G259" s="331"/>
      <c r="H259" s="331"/>
      <c r="I259" s="331"/>
      <c r="J259" s="331"/>
      <c r="K259" s="331"/>
      <c r="L259" s="331"/>
      <c r="M259" s="331"/>
      <c r="N259" s="331"/>
      <c r="O259" s="326" t="s">
        <v>668</v>
      </c>
      <c r="P259" s="326">
        <v>9.2</v>
      </c>
      <c r="Q259" s="326">
        <v>9.2</v>
      </c>
      <c r="R259" s="835">
        <v>1.0</v>
      </c>
      <c r="S259" s="324"/>
      <c r="T259" s="324"/>
      <c r="U259" s="849" t="s">
        <v>500</v>
      </c>
      <c r="V259" s="850"/>
      <c r="W259" s="331"/>
      <c r="X259" s="331"/>
      <c r="Y259" s="331"/>
      <c r="Z259" s="331"/>
      <c r="AA259" s="331"/>
      <c r="AB259" s="324"/>
      <c r="AC259" s="324" t="s">
        <v>669</v>
      </c>
      <c r="AD259" s="324">
        <v>130.0</v>
      </c>
      <c r="AE259" s="324">
        <v>130.0</v>
      </c>
      <c r="AF259" s="324"/>
      <c r="AG259" s="324"/>
      <c r="AH259" s="324"/>
      <c r="AI259" s="324"/>
      <c r="AJ259" s="324"/>
      <c r="AK259" s="324"/>
      <c r="AL259" s="324"/>
      <c r="AM259" s="324"/>
      <c r="AN259" s="324"/>
      <c r="AO259" s="324"/>
      <c r="AP259" s="324"/>
      <c r="AQ259" s="324"/>
      <c r="AR259" s="324"/>
    </row>
    <row r="260" ht="15.75" hidden="1" customHeight="1">
      <c r="A260" s="326" t="s">
        <v>670</v>
      </c>
      <c r="B260" s="326">
        <v>342.0</v>
      </c>
      <c r="C260" s="326">
        <v>6.7</v>
      </c>
      <c r="D260" s="326">
        <v>2.7</v>
      </c>
      <c r="E260" s="326">
        <v>79.8</v>
      </c>
      <c r="F260" s="326" t="s">
        <v>671</v>
      </c>
      <c r="G260" s="331"/>
      <c r="H260" s="331"/>
      <c r="I260" s="331"/>
      <c r="J260" s="331"/>
      <c r="K260" s="331"/>
      <c r="L260" s="331"/>
      <c r="M260" s="331"/>
      <c r="N260" s="331"/>
      <c r="O260" s="326" t="s">
        <v>672</v>
      </c>
      <c r="P260" s="326">
        <v>11.4</v>
      </c>
      <c r="Q260" s="326">
        <v>11.4</v>
      </c>
      <c r="R260" s="835">
        <v>1.0</v>
      </c>
      <c r="S260" s="324"/>
      <c r="T260" s="324"/>
      <c r="U260" s="849"/>
      <c r="V260" s="850"/>
      <c r="W260" s="331"/>
      <c r="X260" s="331"/>
      <c r="Y260" s="331"/>
      <c r="Z260" s="331"/>
      <c r="AA260" s="331"/>
      <c r="AB260" s="324"/>
      <c r="AC260" s="324" t="s">
        <v>673</v>
      </c>
      <c r="AD260" s="324">
        <v>35.0</v>
      </c>
      <c r="AE260" s="324">
        <v>23.0</v>
      </c>
      <c r="AF260" s="324"/>
      <c r="AG260" s="324"/>
      <c r="AH260" s="324"/>
      <c r="AI260" s="324"/>
      <c r="AJ260" s="324"/>
      <c r="AK260" s="324"/>
      <c r="AL260" s="324"/>
      <c r="AM260" s="324"/>
      <c r="AN260" s="324"/>
      <c r="AO260" s="324"/>
      <c r="AP260" s="324"/>
      <c r="AQ260" s="324"/>
      <c r="AR260" s="324"/>
    </row>
    <row r="261" ht="15.75" hidden="1" customHeight="1">
      <c r="A261" s="326" t="s">
        <v>674</v>
      </c>
      <c r="B261" s="326">
        <v>349.0</v>
      </c>
      <c r="C261" s="326">
        <v>5.2</v>
      </c>
      <c r="D261" s="326">
        <v>2.5</v>
      </c>
      <c r="E261" s="326">
        <v>78.0</v>
      </c>
      <c r="F261" s="326" t="s">
        <v>675</v>
      </c>
      <c r="G261" s="331"/>
      <c r="H261" s="331"/>
      <c r="I261" s="331"/>
      <c r="J261" s="331"/>
      <c r="K261" s="331"/>
      <c r="L261" s="331"/>
      <c r="M261" s="331"/>
      <c r="N261" s="331"/>
      <c r="O261" s="326" t="s">
        <v>676</v>
      </c>
      <c r="P261" s="326">
        <v>18.9</v>
      </c>
      <c r="Q261" s="326">
        <v>18.9</v>
      </c>
      <c r="R261" s="835">
        <v>1.0</v>
      </c>
      <c r="S261" s="324"/>
      <c r="T261" s="324"/>
      <c r="U261" s="849"/>
      <c r="V261" s="850"/>
      <c r="W261" s="331"/>
      <c r="X261" s="331"/>
      <c r="Y261" s="331"/>
      <c r="Z261" s="331"/>
      <c r="AA261" s="331"/>
      <c r="AB261" s="324"/>
      <c r="AC261" s="324" t="s">
        <v>677</v>
      </c>
      <c r="AD261" s="324">
        <v>150.0</v>
      </c>
      <c r="AE261" s="324">
        <v>99.0</v>
      </c>
      <c r="AF261" s="324"/>
      <c r="AG261" s="324"/>
      <c r="AH261" s="324"/>
      <c r="AI261" s="324"/>
      <c r="AJ261" s="324"/>
      <c r="AK261" s="324"/>
      <c r="AL261" s="324"/>
      <c r="AM261" s="324"/>
      <c r="AN261" s="324"/>
      <c r="AO261" s="324"/>
      <c r="AP261" s="324"/>
      <c r="AQ261" s="324"/>
      <c r="AR261" s="324"/>
    </row>
    <row r="262" ht="15.75" hidden="1" customHeight="1">
      <c r="A262" s="326" t="s">
        <v>678</v>
      </c>
      <c r="B262" s="326">
        <v>104.0</v>
      </c>
      <c r="C262" s="326">
        <v>3.3</v>
      </c>
      <c r="D262" s="326">
        <v>0.8</v>
      </c>
      <c r="E262" s="326">
        <v>27.8</v>
      </c>
      <c r="F262" s="326" t="s">
        <v>679</v>
      </c>
      <c r="G262" s="331"/>
      <c r="H262" s="331"/>
      <c r="I262" s="331"/>
      <c r="J262" s="331"/>
      <c r="K262" s="331"/>
      <c r="L262" s="331"/>
      <c r="M262" s="331"/>
      <c r="N262" s="331"/>
      <c r="O262" s="326" t="s">
        <v>680</v>
      </c>
      <c r="P262" s="326">
        <v>10.0</v>
      </c>
      <c r="Q262" s="326">
        <v>10.0</v>
      </c>
      <c r="R262" s="835">
        <v>1.0</v>
      </c>
      <c r="S262" s="324"/>
      <c r="T262" s="324"/>
      <c r="U262" s="849"/>
      <c r="V262" s="850"/>
      <c r="W262" s="860"/>
      <c r="X262" s="852">
        <f t="shared" ref="X262:X268" si="403">VLOOKUP(W262,$AC$229:$AE$510,2,FALSE)</f>
        <v>0</v>
      </c>
      <c r="Y262" s="852">
        <f t="shared" ref="Y262:Y268" si="404">VLOOKUP(W262,$AC$229:$AE$510,3,FALSE)</f>
        <v>0</v>
      </c>
      <c r="Z262" s="853"/>
      <c r="AA262" s="854">
        <f t="shared" ref="AA262:AA268" si="405">IF(Z262=0,Y262,Z262*Y262)</f>
        <v>0</v>
      </c>
      <c r="AB262" s="324"/>
      <c r="AC262" s="324" t="s">
        <v>681</v>
      </c>
      <c r="AD262" s="324">
        <v>100.0</v>
      </c>
      <c r="AE262" s="324">
        <v>100.0</v>
      </c>
      <c r="AF262" s="324"/>
      <c r="AG262" s="324"/>
      <c r="AH262" s="324"/>
      <c r="AI262" s="324"/>
      <c r="AJ262" s="324"/>
      <c r="AK262" s="324"/>
      <c r="AL262" s="324"/>
      <c r="AM262" s="324"/>
      <c r="AN262" s="324"/>
      <c r="AO262" s="324"/>
      <c r="AP262" s="324"/>
      <c r="AQ262" s="324"/>
      <c r="AR262" s="324"/>
    </row>
    <row r="263" ht="15.75" hidden="1" customHeight="1">
      <c r="A263" s="326" t="s">
        <v>682</v>
      </c>
      <c r="B263" s="326">
        <v>314.0</v>
      </c>
      <c r="C263" s="326">
        <v>6.2</v>
      </c>
      <c r="D263" s="326">
        <v>3.2</v>
      </c>
      <c r="E263" s="326">
        <v>67.0</v>
      </c>
      <c r="F263" s="326" t="s">
        <v>683</v>
      </c>
      <c r="G263" s="331"/>
      <c r="H263" s="331"/>
      <c r="I263" s="331"/>
      <c r="J263" s="331"/>
      <c r="K263" s="331"/>
      <c r="L263" s="331"/>
      <c r="M263" s="331"/>
      <c r="N263" s="331"/>
      <c r="O263" s="326" t="s">
        <v>684</v>
      </c>
      <c r="P263" s="326">
        <v>2.0</v>
      </c>
      <c r="Q263" s="326">
        <v>2.0</v>
      </c>
      <c r="R263" s="835">
        <v>1.0</v>
      </c>
      <c r="S263" s="324"/>
      <c r="T263" s="324"/>
      <c r="U263" s="849"/>
      <c r="V263" s="850"/>
      <c r="W263" s="860"/>
      <c r="X263" s="852">
        <f t="shared" si="403"/>
        <v>0</v>
      </c>
      <c r="Y263" s="852">
        <f t="shared" si="404"/>
        <v>0</v>
      </c>
      <c r="Z263" s="853"/>
      <c r="AA263" s="854">
        <f t="shared" si="405"/>
        <v>0</v>
      </c>
      <c r="AB263" s="324"/>
      <c r="AC263" s="324" t="s">
        <v>685</v>
      </c>
      <c r="AD263" s="324">
        <v>35.0</v>
      </c>
      <c r="AE263" s="324">
        <v>35.0</v>
      </c>
      <c r="AF263" s="324"/>
      <c r="AG263" s="324"/>
      <c r="AH263" s="324"/>
      <c r="AI263" s="324"/>
      <c r="AJ263" s="324"/>
      <c r="AK263" s="324"/>
      <c r="AL263" s="324"/>
      <c r="AM263" s="324"/>
      <c r="AN263" s="324"/>
      <c r="AO263" s="324"/>
      <c r="AP263" s="324"/>
      <c r="AQ263" s="324"/>
      <c r="AR263" s="324"/>
    </row>
    <row r="264" ht="15.75" hidden="1" customHeight="1">
      <c r="A264" s="326" t="s">
        <v>686</v>
      </c>
      <c r="B264" s="326">
        <v>326.0</v>
      </c>
      <c r="C264" s="326">
        <v>8.7</v>
      </c>
      <c r="D264" s="326">
        <v>6.5</v>
      </c>
      <c r="E264" s="326">
        <v>71.2</v>
      </c>
      <c r="F264" s="326" t="s">
        <v>687</v>
      </c>
      <c r="G264" s="331"/>
      <c r="H264" s="331"/>
      <c r="I264" s="331"/>
      <c r="J264" s="331"/>
      <c r="K264" s="331"/>
      <c r="L264" s="331"/>
      <c r="M264" s="331"/>
      <c r="N264" s="331"/>
      <c r="O264" s="326" t="s">
        <v>688</v>
      </c>
      <c r="P264" s="326">
        <v>6.0</v>
      </c>
      <c r="Q264" s="326">
        <v>6.0</v>
      </c>
      <c r="R264" s="835">
        <v>1.0</v>
      </c>
      <c r="S264" s="324"/>
      <c r="T264" s="324"/>
      <c r="U264" s="849"/>
      <c r="V264" s="850"/>
      <c r="W264" s="860"/>
      <c r="X264" s="852">
        <f t="shared" si="403"/>
        <v>0</v>
      </c>
      <c r="Y264" s="852">
        <f t="shared" si="404"/>
        <v>0</v>
      </c>
      <c r="Z264" s="853"/>
      <c r="AA264" s="854">
        <f t="shared" si="405"/>
        <v>0</v>
      </c>
      <c r="AB264" s="324"/>
      <c r="AC264" s="324" t="s">
        <v>689</v>
      </c>
      <c r="AD264" s="324">
        <v>60.0</v>
      </c>
      <c r="AE264" s="324">
        <v>60.0</v>
      </c>
      <c r="AF264" s="324"/>
      <c r="AG264" s="324"/>
      <c r="AH264" s="324"/>
      <c r="AI264" s="324"/>
      <c r="AJ264" s="324"/>
      <c r="AK264" s="324"/>
      <c r="AL264" s="324"/>
      <c r="AM264" s="324"/>
      <c r="AN264" s="324"/>
      <c r="AO264" s="324"/>
      <c r="AP264" s="324"/>
      <c r="AQ264" s="324"/>
      <c r="AR264" s="324"/>
    </row>
    <row r="265" ht="15.75" hidden="1" customHeight="1">
      <c r="A265" s="326" t="s">
        <v>690</v>
      </c>
      <c r="B265" s="326">
        <v>365.0</v>
      </c>
      <c r="C265" s="326">
        <v>0.3</v>
      </c>
      <c r="D265" s="326">
        <v>0.1</v>
      </c>
      <c r="E265" s="326">
        <v>91.3</v>
      </c>
      <c r="F265" s="326" t="s">
        <v>691</v>
      </c>
      <c r="G265" s="331"/>
      <c r="H265" s="331"/>
      <c r="I265" s="331"/>
      <c r="J265" s="331"/>
      <c r="K265" s="331"/>
      <c r="L265" s="331"/>
      <c r="M265" s="331"/>
      <c r="N265" s="331"/>
      <c r="O265" s="326" t="s">
        <v>692</v>
      </c>
      <c r="P265" s="326">
        <v>4.0</v>
      </c>
      <c r="Q265" s="326">
        <v>4.0</v>
      </c>
      <c r="R265" s="835">
        <v>1.0</v>
      </c>
      <c r="S265" s="324"/>
      <c r="T265" s="324"/>
      <c r="U265" s="849"/>
      <c r="V265" s="850"/>
      <c r="W265" s="860"/>
      <c r="X265" s="852">
        <f t="shared" si="403"/>
        <v>0</v>
      </c>
      <c r="Y265" s="852">
        <f t="shared" si="404"/>
        <v>0</v>
      </c>
      <c r="Z265" s="853"/>
      <c r="AA265" s="854">
        <f t="shared" si="405"/>
        <v>0</v>
      </c>
      <c r="AB265" s="324"/>
      <c r="AC265" s="324" t="s">
        <v>693</v>
      </c>
      <c r="AD265" s="324">
        <v>25.0</v>
      </c>
      <c r="AE265" s="324">
        <v>25.0</v>
      </c>
      <c r="AF265" s="324"/>
      <c r="AG265" s="324"/>
      <c r="AH265" s="324"/>
      <c r="AI265" s="324"/>
      <c r="AJ265" s="324"/>
      <c r="AK265" s="324"/>
      <c r="AL265" s="324"/>
      <c r="AM265" s="324"/>
      <c r="AN265" s="324"/>
      <c r="AO265" s="324"/>
      <c r="AP265" s="324"/>
      <c r="AQ265" s="324"/>
      <c r="AR265" s="324"/>
    </row>
    <row r="266" ht="15.75" hidden="1" customHeight="1">
      <c r="A266" s="326" t="s">
        <v>694</v>
      </c>
      <c r="B266" s="326">
        <v>355.0</v>
      </c>
      <c r="C266" s="326">
        <v>7.3</v>
      </c>
      <c r="D266" s="326">
        <v>3.4</v>
      </c>
      <c r="E266" s="326">
        <v>76.2</v>
      </c>
      <c r="F266" s="326" t="s">
        <v>695</v>
      </c>
      <c r="G266" s="331"/>
      <c r="H266" s="331"/>
      <c r="I266" s="331"/>
      <c r="J266" s="331"/>
      <c r="K266" s="331"/>
      <c r="L266" s="331"/>
      <c r="M266" s="331"/>
      <c r="N266" s="331"/>
      <c r="O266" s="326" t="s">
        <v>696</v>
      </c>
      <c r="P266" s="326">
        <v>10.0</v>
      </c>
      <c r="Q266" s="326">
        <v>10.0</v>
      </c>
      <c r="R266" s="835">
        <v>1.0</v>
      </c>
      <c r="S266" s="324"/>
      <c r="T266" s="324"/>
      <c r="U266" s="849"/>
      <c r="V266" s="850"/>
      <c r="W266" s="860"/>
      <c r="X266" s="852">
        <f t="shared" si="403"/>
        <v>0</v>
      </c>
      <c r="Y266" s="852">
        <f t="shared" si="404"/>
        <v>0</v>
      </c>
      <c r="Z266" s="853"/>
      <c r="AA266" s="854">
        <f t="shared" si="405"/>
        <v>0</v>
      </c>
      <c r="AB266" s="324"/>
      <c r="AC266" s="324" t="s">
        <v>697</v>
      </c>
      <c r="AD266" s="324">
        <v>15.0</v>
      </c>
      <c r="AE266" s="324">
        <v>15.0</v>
      </c>
      <c r="AF266" s="324"/>
      <c r="AG266" s="324"/>
      <c r="AH266" s="324"/>
      <c r="AI266" s="324"/>
      <c r="AJ266" s="324"/>
      <c r="AK266" s="324"/>
      <c r="AL266" s="324"/>
      <c r="AM266" s="324"/>
      <c r="AN266" s="324"/>
      <c r="AO266" s="324"/>
      <c r="AP266" s="324"/>
      <c r="AQ266" s="324"/>
      <c r="AR266" s="324"/>
    </row>
    <row r="267" ht="15.75" hidden="1" customHeight="1">
      <c r="A267" s="326" t="s">
        <v>698</v>
      </c>
      <c r="B267" s="326">
        <v>103.0</v>
      </c>
      <c r="C267" s="326">
        <v>2.6</v>
      </c>
      <c r="D267" s="326">
        <v>1.3</v>
      </c>
      <c r="E267" s="326">
        <v>21.1</v>
      </c>
      <c r="F267" s="326" t="s">
        <v>699</v>
      </c>
      <c r="G267" s="331"/>
      <c r="H267" s="331"/>
      <c r="I267" s="331"/>
      <c r="J267" s="331"/>
      <c r="K267" s="331"/>
      <c r="L267" s="331"/>
      <c r="M267" s="331"/>
      <c r="N267" s="331"/>
      <c r="O267" s="326" t="s">
        <v>700</v>
      </c>
      <c r="P267" s="326">
        <v>420.0</v>
      </c>
      <c r="Q267" s="326">
        <v>168.0</v>
      </c>
      <c r="R267" s="835">
        <v>0.4</v>
      </c>
      <c r="S267" s="324"/>
      <c r="T267" s="324"/>
      <c r="U267" s="849"/>
      <c r="V267" s="850"/>
      <c r="W267" s="860"/>
      <c r="X267" s="852">
        <f t="shared" si="403"/>
        <v>0</v>
      </c>
      <c r="Y267" s="852">
        <f t="shared" si="404"/>
        <v>0</v>
      </c>
      <c r="Z267" s="853"/>
      <c r="AA267" s="854">
        <f t="shared" si="405"/>
        <v>0</v>
      </c>
      <c r="AB267" s="324"/>
      <c r="AC267" s="324" t="s">
        <v>701</v>
      </c>
      <c r="AD267" s="324">
        <v>100.0</v>
      </c>
      <c r="AE267" s="324">
        <v>100.0</v>
      </c>
      <c r="AF267" s="324"/>
      <c r="AG267" s="324"/>
      <c r="AH267" s="324"/>
      <c r="AI267" s="324"/>
      <c r="AJ267" s="324"/>
      <c r="AK267" s="324"/>
      <c r="AL267" s="324"/>
      <c r="AM267" s="324"/>
      <c r="AN267" s="324"/>
      <c r="AO267" s="324"/>
      <c r="AP267" s="324"/>
      <c r="AQ267" s="324"/>
      <c r="AR267" s="324"/>
    </row>
    <row r="268" ht="15.75" hidden="1" customHeight="1">
      <c r="A268" s="326" t="s">
        <v>702</v>
      </c>
      <c r="B268" s="326">
        <v>349.0</v>
      </c>
      <c r="C268" s="326">
        <v>7.3</v>
      </c>
      <c r="D268" s="326">
        <v>3.9</v>
      </c>
      <c r="E268" s="326">
        <v>73.5</v>
      </c>
      <c r="F268" s="326" t="s">
        <v>703</v>
      </c>
      <c r="G268" s="331"/>
      <c r="H268" s="331"/>
      <c r="I268" s="331"/>
      <c r="J268" s="331"/>
      <c r="K268" s="331"/>
      <c r="L268" s="331"/>
      <c r="M268" s="331"/>
      <c r="N268" s="331"/>
      <c r="O268" s="326" t="s">
        <v>704</v>
      </c>
      <c r="P268" s="326">
        <v>265.0</v>
      </c>
      <c r="Q268" s="326">
        <v>167.0</v>
      </c>
      <c r="R268" s="835">
        <v>0.630188679245283</v>
      </c>
      <c r="S268" s="324"/>
      <c r="T268" s="324"/>
      <c r="U268" s="849"/>
      <c r="V268" s="850"/>
      <c r="W268" s="857"/>
      <c r="X268" s="852">
        <f t="shared" si="403"/>
        <v>0</v>
      </c>
      <c r="Y268" s="852">
        <f t="shared" si="404"/>
        <v>0</v>
      </c>
      <c r="Z268" s="855"/>
      <c r="AA268" s="856">
        <f t="shared" si="405"/>
        <v>0</v>
      </c>
      <c r="AB268" s="324"/>
      <c r="AC268" s="324" t="s">
        <v>705</v>
      </c>
      <c r="AD268" s="324">
        <v>100.0</v>
      </c>
      <c r="AE268" s="324">
        <v>100.0</v>
      </c>
      <c r="AF268" s="324"/>
      <c r="AG268" s="324"/>
      <c r="AH268" s="324"/>
      <c r="AI268" s="324"/>
      <c r="AJ268" s="324"/>
      <c r="AK268" s="324"/>
      <c r="AL268" s="324"/>
      <c r="AM268" s="324"/>
      <c r="AN268" s="324"/>
      <c r="AO268" s="324"/>
      <c r="AP268" s="324"/>
      <c r="AQ268" s="324"/>
      <c r="AR268" s="324"/>
    </row>
    <row r="269" ht="15.75" hidden="1" customHeight="1">
      <c r="A269" s="326" t="s">
        <v>706</v>
      </c>
      <c r="B269" s="326">
        <v>349.0</v>
      </c>
      <c r="C269" s="326">
        <v>5.9</v>
      </c>
      <c r="D269" s="326">
        <v>2.1</v>
      </c>
      <c r="E269" s="326">
        <v>78.3</v>
      </c>
      <c r="F269" s="326" t="s">
        <v>707</v>
      </c>
      <c r="G269" s="331"/>
      <c r="H269" s="331"/>
      <c r="I269" s="331"/>
      <c r="J269" s="331"/>
      <c r="K269" s="331"/>
      <c r="L269" s="331"/>
      <c r="M269" s="331"/>
      <c r="N269" s="331"/>
      <c r="O269" s="326" t="s">
        <v>708</v>
      </c>
      <c r="P269" s="326">
        <v>125.0</v>
      </c>
      <c r="Q269" s="326">
        <v>125.0</v>
      </c>
      <c r="R269" s="835">
        <v>1.0</v>
      </c>
      <c r="S269" s="324"/>
      <c r="T269" s="324"/>
      <c r="U269" s="849" t="s">
        <v>509</v>
      </c>
      <c r="V269" s="850"/>
      <c r="W269" s="331"/>
      <c r="X269" s="331"/>
      <c r="Y269" s="331"/>
      <c r="Z269" s="331"/>
      <c r="AA269" s="331"/>
      <c r="AB269" s="324"/>
      <c r="AC269" s="324" t="s">
        <v>709</v>
      </c>
      <c r="AD269" s="324">
        <v>100.0</v>
      </c>
      <c r="AE269" s="324">
        <v>100.0</v>
      </c>
      <c r="AF269" s="324"/>
      <c r="AG269" s="324"/>
      <c r="AH269" s="324"/>
      <c r="AI269" s="324"/>
      <c r="AJ269" s="324"/>
      <c r="AK269" s="324"/>
      <c r="AL269" s="324"/>
      <c r="AM269" s="324"/>
      <c r="AN269" s="324"/>
      <c r="AO269" s="324"/>
      <c r="AP269" s="324"/>
      <c r="AQ269" s="324"/>
      <c r="AR269" s="324"/>
    </row>
    <row r="270" ht="15.75" hidden="1" customHeight="1">
      <c r="A270" s="326" t="s">
        <v>710</v>
      </c>
      <c r="B270" s="326">
        <v>345.0</v>
      </c>
      <c r="C270" s="326">
        <v>5.7</v>
      </c>
      <c r="D270" s="326">
        <v>1.5</v>
      </c>
      <c r="E270" s="326">
        <v>78.7</v>
      </c>
      <c r="F270" s="326" t="s">
        <v>711</v>
      </c>
      <c r="G270" s="331"/>
      <c r="H270" s="331"/>
      <c r="I270" s="331"/>
      <c r="J270" s="331"/>
      <c r="K270" s="331"/>
      <c r="L270" s="331"/>
      <c r="M270" s="331"/>
      <c r="N270" s="331"/>
      <c r="O270" s="326" t="s">
        <v>712</v>
      </c>
      <c r="P270" s="326">
        <v>2.0</v>
      </c>
      <c r="Q270" s="326">
        <v>2.0</v>
      </c>
      <c r="R270" s="835">
        <v>1.0</v>
      </c>
      <c r="S270" s="324"/>
      <c r="T270" s="324"/>
      <c r="U270" s="849"/>
      <c r="V270" s="850"/>
      <c r="W270" s="331"/>
      <c r="X270" s="331"/>
      <c r="Y270" s="331"/>
      <c r="Z270" s="331"/>
      <c r="AA270" s="331"/>
      <c r="AB270" s="324"/>
      <c r="AC270" s="324" t="s">
        <v>713</v>
      </c>
      <c r="AD270" s="324">
        <v>20.0</v>
      </c>
      <c r="AE270" s="324">
        <v>20.0</v>
      </c>
      <c r="AF270" s="324"/>
      <c r="AG270" s="324"/>
      <c r="AH270" s="324"/>
      <c r="AI270" s="324"/>
      <c r="AJ270" s="324"/>
      <c r="AK270" s="324"/>
      <c r="AL270" s="324"/>
      <c r="AM270" s="324"/>
      <c r="AN270" s="324"/>
      <c r="AO270" s="324"/>
      <c r="AP270" s="324"/>
      <c r="AQ270" s="324"/>
      <c r="AR270" s="324"/>
    </row>
    <row r="271" ht="15.75" hidden="1" customHeight="1">
      <c r="A271" s="326" t="s">
        <v>714</v>
      </c>
      <c r="B271" s="326">
        <v>324.0</v>
      </c>
      <c r="C271" s="326">
        <v>8.3</v>
      </c>
      <c r="D271" s="326">
        <v>1.2</v>
      </c>
      <c r="E271" s="326">
        <v>74.0</v>
      </c>
      <c r="F271" s="326" t="s">
        <v>715</v>
      </c>
      <c r="G271" s="331"/>
      <c r="H271" s="331"/>
      <c r="I271" s="331"/>
      <c r="J271" s="331"/>
      <c r="K271" s="331"/>
      <c r="L271" s="331"/>
      <c r="M271" s="331"/>
      <c r="N271" s="331"/>
      <c r="O271" s="326" t="s">
        <v>716</v>
      </c>
      <c r="P271" s="326">
        <v>7.0</v>
      </c>
      <c r="Q271" s="326">
        <v>7.0</v>
      </c>
      <c r="R271" s="835">
        <v>1.0</v>
      </c>
      <c r="S271" s="324"/>
      <c r="T271" s="324"/>
      <c r="U271" s="849"/>
      <c r="V271" s="850"/>
      <c r="W271" s="331"/>
      <c r="X271" s="331"/>
      <c r="Y271" s="331"/>
      <c r="Z271" s="331"/>
      <c r="AA271" s="331"/>
      <c r="AB271" s="324"/>
      <c r="AC271" s="324" t="s">
        <v>717</v>
      </c>
      <c r="AD271" s="324">
        <v>20.0</v>
      </c>
      <c r="AE271" s="324">
        <v>20.0</v>
      </c>
      <c r="AF271" s="324"/>
      <c r="AG271" s="324"/>
      <c r="AH271" s="324"/>
      <c r="AI271" s="324"/>
      <c r="AJ271" s="324"/>
      <c r="AK271" s="324"/>
      <c r="AL271" s="324"/>
      <c r="AM271" s="324"/>
      <c r="AN271" s="324"/>
      <c r="AO271" s="324"/>
      <c r="AP271" s="324"/>
      <c r="AQ271" s="324"/>
      <c r="AR271" s="324"/>
    </row>
    <row r="272" ht="15.75" hidden="1" customHeight="1">
      <c r="A272" s="326" t="s">
        <v>718</v>
      </c>
      <c r="B272" s="326">
        <v>192.0</v>
      </c>
      <c r="C272" s="326">
        <v>2.6</v>
      </c>
      <c r="D272" s="326">
        <v>2.2</v>
      </c>
      <c r="E272" s="326">
        <v>41.3</v>
      </c>
      <c r="F272" s="326" t="s">
        <v>719</v>
      </c>
      <c r="G272" s="331"/>
      <c r="H272" s="331"/>
      <c r="I272" s="331"/>
      <c r="J272" s="331"/>
      <c r="K272" s="331"/>
      <c r="L272" s="331"/>
      <c r="M272" s="331"/>
      <c r="N272" s="331"/>
      <c r="O272" s="326" t="s">
        <v>720</v>
      </c>
      <c r="P272" s="326">
        <v>5.0</v>
      </c>
      <c r="Q272" s="326">
        <v>5.0</v>
      </c>
      <c r="R272" s="835">
        <v>1.0</v>
      </c>
      <c r="S272" s="324"/>
      <c r="T272" s="324"/>
      <c r="U272" s="849"/>
      <c r="V272" s="850"/>
      <c r="W272" s="860"/>
      <c r="X272" s="852">
        <f t="shared" ref="X272:X275" si="406">VLOOKUP(W272,$AC$229:$AE$510,2,FALSE)</f>
        <v>0</v>
      </c>
      <c r="Y272" s="852">
        <f t="shared" ref="Y272:Y275" si="407">VLOOKUP(W272,$AC$229:$AE$510,3,FALSE)</f>
        <v>0</v>
      </c>
      <c r="Z272" s="853"/>
      <c r="AA272" s="854">
        <f t="shared" ref="AA272:AA275" si="408">IF(Z272=0,Y272,Z272*Y272)</f>
        <v>0</v>
      </c>
      <c r="AB272" s="324"/>
      <c r="AC272" s="324" t="s">
        <v>721</v>
      </c>
      <c r="AD272" s="324">
        <v>5.0</v>
      </c>
      <c r="AE272" s="324">
        <v>5.0</v>
      </c>
      <c r="AF272" s="324"/>
      <c r="AG272" s="324"/>
      <c r="AH272" s="324"/>
      <c r="AI272" s="324"/>
      <c r="AJ272" s="324"/>
      <c r="AK272" s="324"/>
      <c r="AL272" s="324"/>
      <c r="AM272" s="324"/>
      <c r="AN272" s="324"/>
      <c r="AO272" s="324"/>
      <c r="AP272" s="324"/>
      <c r="AQ272" s="324"/>
      <c r="AR272" s="324"/>
    </row>
    <row r="273" ht="15.75" hidden="1" customHeight="1">
      <c r="A273" s="326" t="s">
        <v>504</v>
      </c>
      <c r="B273" s="326">
        <v>295.0</v>
      </c>
      <c r="C273" s="326">
        <v>7.2</v>
      </c>
      <c r="D273" s="326">
        <v>0.2</v>
      </c>
      <c r="E273" s="326">
        <v>66.2</v>
      </c>
      <c r="F273" s="326" t="s">
        <v>722</v>
      </c>
      <c r="G273" s="331"/>
      <c r="H273" s="331"/>
      <c r="I273" s="331"/>
      <c r="J273" s="331"/>
      <c r="K273" s="331"/>
      <c r="L273" s="331"/>
      <c r="M273" s="331"/>
      <c r="N273" s="331"/>
      <c r="O273" s="326" t="s">
        <v>723</v>
      </c>
      <c r="P273" s="326">
        <v>15.0</v>
      </c>
      <c r="Q273" s="326">
        <v>15.0</v>
      </c>
      <c r="R273" s="835">
        <v>1.0</v>
      </c>
      <c r="S273" s="324"/>
      <c r="T273" s="324"/>
      <c r="U273" s="849"/>
      <c r="V273" s="850"/>
      <c r="W273" s="860"/>
      <c r="X273" s="852">
        <f t="shared" si="406"/>
        <v>0</v>
      </c>
      <c r="Y273" s="852">
        <f t="shared" si="407"/>
        <v>0</v>
      </c>
      <c r="Z273" s="853"/>
      <c r="AA273" s="854">
        <f t="shared" si="408"/>
        <v>0</v>
      </c>
      <c r="AB273" s="324"/>
      <c r="AC273" s="324" t="s">
        <v>724</v>
      </c>
      <c r="AD273" s="324">
        <v>40.0</v>
      </c>
      <c r="AE273" s="324">
        <v>25.0</v>
      </c>
      <c r="AF273" s="324"/>
      <c r="AG273" s="324"/>
      <c r="AH273" s="324"/>
      <c r="AI273" s="324"/>
      <c r="AJ273" s="324"/>
      <c r="AK273" s="324"/>
      <c r="AL273" s="324"/>
      <c r="AM273" s="324"/>
      <c r="AN273" s="324"/>
      <c r="AO273" s="324"/>
      <c r="AP273" s="324"/>
      <c r="AQ273" s="324"/>
      <c r="AR273" s="324"/>
    </row>
    <row r="274" ht="15.75" hidden="1" customHeight="1">
      <c r="A274" s="326" t="s">
        <v>725</v>
      </c>
      <c r="B274" s="326">
        <v>328.0</v>
      </c>
      <c r="C274" s="326">
        <v>9.6</v>
      </c>
      <c r="D274" s="326">
        <v>0.3</v>
      </c>
      <c r="E274" s="326">
        <v>71.8</v>
      </c>
      <c r="F274" s="326" t="s">
        <v>726</v>
      </c>
      <c r="G274" s="331"/>
      <c r="H274" s="331"/>
      <c r="I274" s="331"/>
      <c r="J274" s="331"/>
      <c r="K274" s="331"/>
      <c r="L274" s="331"/>
      <c r="M274" s="331"/>
      <c r="N274" s="331"/>
      <c r="O274" s="326" t="s">
        <v>727</v>
      </c>
      <c r="P274" s="326">
        <v>120.0</v>
      </c>
      <c r="Q274" s="326">
        <v>120.0</v>
      </c>
      <c r="R274" s="835">
        <v>1.0</v>
      </c>
      <c r="S274" s="324"/>
      <c r="T274" s="324"/>
      <c r="U274" s="849"/>
      <c r="V274" s="850"/>
      <c r="W274" s="860"/>
      <c r="X274" s="852">
        <f t="shared" si="406"/>
        <v>0</v>
      </c>
      <c r="Y274" s="852">
        <f t="shared" si="407"/>
        <v>0</v>
      </c>
      <c r="Z274" s="853"/>
      <c r="AA274" s="854">
        <f t="shared" si="408"/>
        <v>0</v>
      </c>
      <c r="AB274" s="324"/>
      <c r="AC274" s="324" t="s">
        <v>498</v>
      </c>
      <c r="AD274" s="324">
        <v>160.0</v>
      </c>
      <c r="AE274" s="324">
        <v>104.0</v>
      </c>
      <c r="AF274" s="324"/>
      <c r="AG274" s="324"/>
      <c r="AH274" s="324"/>
      <c r="AI274" s="324"/>
      <c r="AJ274" s="324"/>
      <c r="AK274" s="324"/>
      <c r="AL274" s="324"/>
      <c r="AM274" s="324"/>
      <c r="AN274" s="324"/>
      <c r="AO274" s="324"/>
      <c r="AP274" s="324"/>
      <c r="AQ274" s="324"/>
      <c r="AR274" s="324"/>
    </row>
    <row r="275" ht="15.75" hidden="1" customHeight="1">
      <c r="A275" s="326" t="s">
        <v>502</v>
      </c>
      <c r="B275" s="326">
        <v>317.0</v>
      </c>
      <c r="C275" s="326">
        <v>6.8</v>
      </c>
      <c r="D275" s="326">
        <v>2.5</v>
      </c>
      <c r="E275" s="326">
        <v>69.2</v>
      </c>
      <c r="F275" s="326" t="s">
        <v>728</v>
      </c>
      <c r="G275" s="331"/>
      <c r="H275" s="331"/>
      <c r="I275" s="331"/>
      <c r="J275" s="331"/>
      <c r="K275" s="331"/>
      <c r="L275" s="331"/>
      <c r="M275" s="331"/>
      <c r="N275" s="331"/>
      <c r="O275" s="326" t="s">
        <v>729</v>
      </c>
      <c r="P275" s="326">
        <v>165.0</v>
      </c>
      <c r="Q275" s="326">
        <v>165.0</v>
      </c>
      <c r="R275" s="835">
        <v>1.0</v>
      </c>
      <c r="S275" s="324"/>
      <c r="T275" s="324"/>
      <c r="U275" s="849"/>
      <c r="V275" s="850"/>
      <c r="W275" s="857"/>
      <c r="X275" s="852">
        <f t="shared" si="406"/>
        <v>0</v>
      </c>
      <c r="Y275" s="852">
        <f t="shared" si="407"/>
        <v>0</v>
      </c>
      <c r="Z275" s="855"/>
      <c r="AA275" s="856">
        <f t="shared" si="408"/>
        <v>0</v>
      </c>
      <c r="AB275" s="324"/>
      <c r="AC275" s="324" t="s">
        <v>730</v>
      </c>
      <c r="AD275" s="324">
        <v>60.0</v>
      </c>
      <c r="AE275" s="324">
        <v>60.0</v>
      </c>
      <c r="AF275" s="324"/>
      <c r="AG275" s="324"/>
      <c r="AH275" s="324"/>
      <c r="AI275" s="324"/>
      <c r="AJ275" s="324"/>
      <c r="AK275" s="324"/>
      <c r="AL275" s="324"/>
      <c r="AM275" s="324"/>
      <c r="AN275" s="324"/>
      <c r="AO275" s="324"/>
      <c r="AP275" s="324"/>
      <c r="AQ275" s="324"/>
      <c r="AR275" s="324"/>
    </row>
    <row r="276" ht="15.75" hidden="1" customHeight="1">
      <c r="A276" s="326" t="s">
        <v>731</v>
      </c>
      <c r="B276" s="326">
        <v>310.0</v>
      </c>
      <c r="C276" s="326">
        <v>9.5</v>
      </c>
      <c r="D276" s="326">
        <v>7.3</v>
      </c>
      <c r="E276" s="326">
        <v>51.7</v>
      </c>
      <c r="F276" s="326" t="s">
        <v>732</v>
      </c>
      <c r="G276" s="331"/>
      <c r="H276" s="331"/>
      <c r="I276" s="331"/>
      <c r="J276" s="331"/>
      <c r="K276" s="331"/>
      <c r="L276" s="331"/>
      <c r="M276" s="331"/>
      <c r="N276" s="331"/>
      <c r="O276" s="326" t="s">
        <v>733</v>
      </c>
      <c r="P276" s="326">
        <v>16.0</v>
      </c>
      <c r="Q276" s="326">
        <v>16.0</v>
      </c>
      <c r="R276" s="835">
        <v>1.0</v>
      </c>
      <c r="S276" s="324"/>
      <c r="T276" s="324"/>
      <c r="U276" s="862" t="s">
        <v>512</v>
      </c>
      <c r="V276" s="858"/>
      <c r="W276" s="331"/>
      <c r="X276" s="331"/>
      <c r="Y276" s="331"/>
      <c r="Z276" s="331"/>
      <c r="AA276" s="331"/>
      <c r="AB276" s="324"/>
      <c r="AC276" s="324" t="s">
        <v>734</v>
      </c>
      <c r="AD276" s="324">
        <v>46.0</v>
      </c>
      <c r="AE276" s="324">
        <v>46.0</v>
      </c>
      <c r="AF276" s="324"/>
      <c r="AG276" s="324"/>
      <c r="AH276" s="324"/>
      <c r="AI276" s="324"/>
      <c r="AJ276" s="324"/>
      <c r="AK276" s="324"/>
      <c r="AL276" s="324"/>
      <c r="AM276" s="324"/>
      <c r="AN276" s="324"/>
      <c r="AO276" s="324"/>
      <c r="AP276" s="324"/>
      <c r="AQ276" s="324"/>
      <c r="AR276" s="324"/>
    </row>
    <row r="277" ht="15.75" hidden="1" customHeight="1">
      <c r="A277" s="326" t="s">
        <v>735</v>
      </c>
      <c r="B277" s="326">
        <v>277.0</v>
      </c>
      <c r="C277" s="326">
        <v>8.4</v>
      </c>
      <c r="D277" s="326">
        <v>0.2</v>
      </c>
      <c r="E277" s="326">
        <v>62.9</v>
      </c>
      <c r="F277" s="326" t="s">
        <v>736</v>
      </c>
      <c r="G277" s="331"/>
      <c r="H277" s="331"/>
      <c r="I277" s="331"/>
      <c r="J277" s="331"/>
      <c r="K277" s="331"/>
      <c r="L277" s="331"/>
      <c r="M277" s="331"/>
      <c r="N277" s="331"/>
      <c r="O277" s="326" t="s">
        <v>737</v>
      </c>
      <c r="P277" s="326">
        <v>40.0</v>
      </c>
      <c r="Q277" s="326">
        <v>40.0</v>
      </c>
      <c r="R277" s="835">
        <v>1.0</v>
      </c>
      <c r="S277" s="324"/>
      <c r="T277" s="324"/>
      <c r="U277" s="863"/>
      <c r="V277" s="859"/>
      <c r="W277" s="331"/>
      <c r="X277" s="331"/>
      <c r="Y277" s="331"/>
      <c r="Z277" s="331"/>
      <c r="AA277" s="331"/>
      <c r="AB277" s="324"/>
      <c r="AC277" s="324" t="s">
        <v>738</v>
      </c>
      <c r="AD277" s="324">
        <v>26.0</v>
      </c>
      <c r="AE277" s="324">
        <v>26.0</v>
      </c>
      <c r="AF277" s="324"/>
      <c r="AG277" s="324"/>
      <c r="AH277" s="324"/>
      <c r="AI277" s="324"/>
      <c r="AJ277" s="324"/>
      <c r="AK277" s="324"/>
      <c r="AL277" s="324"/>
      <c r="AM277" s="324"/>
      <c r="AN277" s="324"/>
      <c r="AO277" s="324"/>
      <c r="AP277" s="324"/>
      <c r="AQ277" s="324"/>
      <c r="AR277" s="324"/>
    </row>
    <row r="278" ht="15.75" hidden="1" customHeight="1">
      <c r="A278" s="326" t="s">
        <v>739</v>
      </c>
      <c r="B278" s="326">
        <v>351.0</v>
      </c>
      <c r="C278" s="326">
        <v>10.7</v>
      </c>
      <c r="D278" s="326">
        <v>4.5</v>
      </c>
      <c r="E278" s="326">
        <v>65.9</v>
      </c>
      <c r="F278" s="326" t="s">
        <v>740</v>
      </c>
      <c r="G278" s="331"/>
      <c r="H278" s="331"/>
      <c r="I278" s="331"/>
      <c r="J278" s="331"/>
      <c r="K278" s="331"/>
      <c r="L278" s="331"/>
      <c r="M278" s="331"/>
      <c r="N278" s="331"/>
      <c r="O278" s="326" t="s">
        <v>506</v>
      </c>
      <c r="P278" s="326">
        <v>25.7</v>
      </c>
      <c r="Q278" s="326">
        <v>25.7</v>
      </c>
      <c r="R278" s="835">
        <v>1.0</v>
      </c>
      <c r="S278" s="324"/>
      <c r="T278" s="324"/>
      <c r="U278" s="863"/>
      <c r="V278" s="859"/>
      <c r="W278" s="331"/>
      <c r="X278" s="331"/>
      <c r="Y278" s="331"/>
      <c r="Z278" s="331"/>
      <c r="AA278" s="331"/>
      <c r="AB278" s="324"/>
      <c r="AC278" s="324" t="s">
        <v>741</v>
      </c>
      <c r="AD278" s="324">
        <v>60.0</v>
      </c>
      <c r="AE278" s="324">
        <v>60.0</v>
      </c>
      <c r="AF278" s="324"/>
      <c r="AG278" s="324"/>
      <c r="AH278" s="324"/>
      <c r="AI278" s="324"/>
      <c r="AJ278" s="324"/>
      <c r="AK278" s="324"/>
      <c r="AL278" s="324"/>
      <c r="AM278" s="324"/>
      <c r="AN278" s="324"/>
      <c r="AO278" s="324"/>
      <c r="AP278" s="324"/>
      <c r="AQ278" s="324"/>
      <c r="AR278" s="324"/>
    </row>
    <row r="279" ht="15.75" hidden="1" customHeight="1">
      <c r="A279" s="326" t="s">
        <v>742</v>
      </c>
      <c r="B279" s="326">
        <v>334.0</v>
      </c>
      <c r="C279" s="326">
        <v>12.5</v>
      </c>
      <c r="D279" s="326">
        <v>6.5</v>
      </c>
      <c r="E279" s="326">
        <v>66.0</v>
      </c>
      <c r="F279" s="326" t="s">
        <v>743</v>
      </c>
      <c r="G279" s="331"/>
      <c r="H279" s="331"/>
      <c r="I279" s="331"/>
      <c r="J279" s="331"/>
      <c r="K279" s="331"/>
      <c r="L279" s="331"/>
      <c r="M279" s="331"/>
      <c r="N279" s="331"/>
      <c r="O279" s="326" t="s">
        <v>744</v>
      </c>
      <c r="P279" s="326">
        <v>32.0</v>
      </c>
      <c r="Q279" s="326">
        <v>32.0</v>
      </c>
      <c r="R279" s="835">
        <v>1.0</v>
      </c>
      <c r="S279" s="324"/>
      <c r="T279" s="324"/>
      <c r="U279" s="863"/>
      <c r="V279" s="859"/>
      <c r="W279" s="860"/>
      <c r="X279" s="852">
        <f t="shared" ref="X279:X289" si="409">VLOOKUP(W279,$AC$229:$AE$510,2,FALSE)</f>
        <v>0</v>
      </c>
      <c r="Y279" s="852">
        <f t="shared" ref="Y279:Y289" si="410">VLOOKUP(W279,$AC$229:$AE$510,3,FALSE)</f>
        <v>0</v>
      </c>
      <c r="Z279" s="853"/>
      <c r="AA279" s="854">
        <f t="shared" ref="AA279:AA289" si="411">IF(Z279=0,Y279,Z279*Y279)</f>
        <v>0</v>
      </c>
      <c r="AB279" s="324"/>
      <c r="AC279" s="324" t="s">
        <v>745</v>
      </c>
      <c r="AD279" s="324">
        <v>63.0</v>
      </c>
      <c r="AE279" s="324">
        <v>63.0</v>
      </c>
      <c r="AF279" s="324"/>
      <c r="AG279" s="324"/>
      <c r="AH279" s="324"/>
      <c r="AI279" s="324"/>
      <c r="AJ279" s="324"/>
      <c r="AK279" s="324"/>
      <c r="AL279" s="324"/>
      <c r="AM279" s="324"/>
      <c r="AN279" s="324"/>
      <c r="AO279" s="324"/>
      <c r="AP279" s="324"/>
      <c r="AQ279" s="324"/>
      <c r="AR279" s="324"/>
    </row>
    <row r="280" ht="15.75" hidden="1" customHeight="1">
      <c r="A280" s="326" t="s">
        <v>746</v>
      </c>
      <c r="B280" s="326">
        <v>355.0</v>
      </c>
      <c r="C280" s="326">
        <v>13.3</v>
      </c>
      <c r="D280" s="326">
        <v>6.1</v>
      </c>
      <c r="E280" s="326">
        <v>67.1</v>
      </c>
      <c r="F280" s="326" t="s">
        <v>747</v>
      </c>
      <c r="G280" s="331"/>
      <c r="H280" s="331"/>
      <c r="I280" s="331"/>
      <c r="J280" s="331"/>
      <c r="K280" s="331"/>
      <c r="L280" s="331"/>
      <c r="M280" s="331"/>
      <c r="N280" s="331"/>
      <c r="O280" s="326" t="s">
        <v>748</v>
      </c>
      <c r="P280" s="326">
        <v>40.0</v>
      </c>
      <c r="Q280" s="326">
        <v>40.0</v>
      </c>
      <c r="R280" s="835">
        <v>1.0</v>
      </c>
      <c r="S280" s="324"/>
      <c r="T280" s="324"/>
      <c r="U280" s="863"/>
      <c r="V280" s="859"/>
      <c r="W280" s="860"/>
      <c r="X280" s="852">
        <f t="shared" si="409"/>
        <v>0</v>
      </c>
      <c r="Y280" s="852">
        <f t="shared" si="410"/>
        <v>0</v>
      </c>
      <c r="Z280" s="853"/>
      <c r="AA280" s="854">
        <f t="shared" si="411"/>
        <v>0</v>
      </c>
      <c r="AB280" s="324"/>
      <c r="AC280" s="324" t="s">
        <v>749</v>
      </c>
      <c r="AD280" s="324">
        <v>30.0</v>
      </c>
      <c r="AE280" s="324">
        <v>30.0</v>
      </c>
      <c r="AF280" s="324"/>
      <c r="AG280" s="324"/>
      <c r="AH280" s="324"/>
      <c r="AI280" s="324"/>
      <c r="AJ280" s="324"/>
      <c r="AK280" s="324"/>
      <c r="AL280" s="324"/>
      <c r="AM280" s="324"/>
      <c r="AN280" s="324"/>
      <c r="AO280" s="324"/>
      <c r="AP280" s="324"/>
      <c r="AQ280" s="324"/>
      <c r="AR280" s="324"/>
    </row>
    <row r="281" ht="15.75" hidden="1" customHeight="1">
      <c r="A281" s="326" t="s">
        <v>750</v>
      </c>
      <c r="B281" s="326">
        <v>89.0</v>
      </c>
      <c r="C281" s="326">
        <v>2.8</v>
      </c>
      <c r="D281" s="326">
        <v>1.3</v>
      </c>
      <c r="E281" s="326">
        <v>16.3</v>
      </c>
      <c r="F281" s="326" t="s">
        <v>751</v>
      </c>
      <c r="G281" s="331"/>
      <c r="H281" s="331"/>
      <c r="I281" s="331"/>
      <c r="J281" s="331"/>
      <c r="K281" s="331"/>
      <c r="L281" s="331"/>
      <c r="M281" s="331"/>
      <c r="N281" s="331"/>
      <c r="O281" s="326" t="s">
        <v>752</v>
      </c>
      <c r="P281" s="326">
        <v>35.0</v>
      </c>
      <c r="Q281" s="326">
        <v>35.0</v>
      </c>
      <c r="R281" s="835">
        <v>1.0</v>
      </c>
      <c r="S281" s="324"/>
      <c r="T281" s="324"/>
      <c r="U281" s="863"/>
      <c r="V281" s="859"/>
      <c r="W281" s="860"/>
      <c r="X281" s="852">
        <f t="shared" si="409"/>
        <v>0</v>
      </c>
      <c r="Y281" s="852">
        <f t="shared" si="410"/>
        <v>0</v>
      </c>
      <c r="Z281" s="853"/>
      <c r="AA281" s="854">
        <f t="shared" si="411"/>
        <v>0</v>
      </c>
      <c r="AB281" s="324"/>
      <c r="AC281" s="324" t="s">
        <v>753</v>
      </c>
      <c r="AD281" s="324">
        <v>12.0</v>
      </c>
      <c r="AE281" s="324">
        <v>12.0</v>
      </c>
      <c r="AF281" s="324"/>
      <c r="AG281" s="324"/>
      <c r="AH281" s="324"/>
      <c r="AI281" s="324"/>
      <c r="AJ281" s="324"/>
      <c r="AK281" s="324"/>
      <c r="AL281" s="324"/>
      <c r="AM281" s="324"/>
      <c r="AN281" s="324"/>
      <c r="AO281" s="324"/>
      <c r="AP281" s="324"/>
      <c r="AQ281" s="324"/>
      <c r="AR281" s="324"/>
    </row>
    <row r="282" ht="15.75" hidden="1" customHeight="1">
      <c r="A282" s="326" t="s">
        <v>754</v>
      </c>
      <c r="B282" s="326">
        <v>351.0</v>
      </c>
      <c r="C282" s="326">
        <v>13.6</v>
      </c>
      <c r="D282" s="326">
        <v>5.8</v>
      </c>
      <c r="E282" s="326">
        <v>66.6</v>
      </c>
      <c r="F282" s="326" t="s">
        <v>755</v>
      </c>
      <c r="G282" s="331"/>
      <c r="H282" s="331"/>
      <c r="I282" s="331"/>
      <c r="J282" s="331"/>
      <c r="K282" s="331"/>
      <c r="L282" s="331"/>
      <c r="M282" s="331"/>
      <c r="N282" s="331"/>
      <c r="O282" s="326" t="s">
        <v>756</v>
      </c>
      <c r="P282" s="326">
        <v>189.3</v>
      </c>
      <c r="Q282" s="326">
        <v>189.3</v>
      </c>
      <c r="R282" s="835">
        <v>1.0</v>
      </c>
      <c r="S282" s="324"/>
      <c r="T282" s="324"/>
      <c r="U282" s="863"/>
      <c r="V282" s="859"/>
      <c r="W282" s="860"/>
      <c r="X282" s="852">
        <f t="shared" si="409"/>
        <v>0</v>
      </c>
      <c r="Y282" s="852">
        <f t="shared" si="410"/>
        <v>0</v>
      </c>
      <c r="Z282" s="853"/>
      <c r="AA282" s="854">
        <f t="shared" si="411"/>
        <v>0</v>
      </c>
      <c r="AB282" s="324"/>
      <c r="AC282" s="324" t="s">
        <v>757</v>
      </c>
      <c r="AD282" s="324">
        <v>72.0</v>
      </c>
      <c r="AE282" s="324">
        <v>72.0</v>
      </c>
      <c r="AF282" s="324"/>
      <c r="AG282" s="324"/>
      <c r="AH282" s="324"/>
      <c r="AI282" s="324"/>
      <c r="AJ282" s="324"/>
      <c r="AK282" s="324"/>
      <c r="AL282" s="324"/>
      <c r="AM282" s="324"/>
      <c r="AN282" s="324"/>
      <c r="AO282" s="324"/>
      <c r="AP282" s="324"/>
      <c r="AQ282" s="324"/>
      <c r="AR282" s="324"/>
    </row>
    <row r="283" ht="15.75" hidden="1" customHeight="1">
      <c r="A283" s="326" t="s">
        <v>758</v>
      </c>
      <c r="B283" s="326">
        <v>361.0</v>
      </c>
      <c r="C283" s="326">
        <v>11.1</v>
      </c>
      <c r="D283" s="326">
        <v>7.7</v>
      </c>
      <c r="E283" s="326">
        <v>67.4</v>
      </c>
      <c r="F283" s="326" t="s">
        <v>759</v>
      </c>
      <c r="G283" s="331"/>
      <c r="H283" s="331"/>
      <c r="I283" s="331"/>
      <c r="J283" s="331"/>
      <c r="K283" s="331"/>
      <c r="L283" s="331"/>
      <c r="M283" s="331"/>
      <c r="N283" s="331"/>
      <c r="O283" s="326" t="s">
        <v>760</v>
      </c>
      <c r="P283" s="326">
        <v>214.9</v>
      </c>
      <c r="Q283" s="326">
        <v>214.9</v>
      </c>
      <c r="R283" s="835">
        <v>1.0</v>
      </c>
      <c r="S283" s="324"/>
      <c r="T283" s="324"/>
      <c r="U283" s="863"/>
      <c r="V283" s="859"/>
      <c r="W283" s="860"/>
      <c r="X283" s="852">
        <f t="shared" si="409"/>
        <v>0</v>
      </c>
      <c r="Y283" s="852">
        <f t="shared" si="410"/>
        <v>0</v>
      </c>
      <c r="Z283" s="853"/>
      <c r="AA283" s="854">
        <f t="shared" si="411"/>
        <v>0</v>
      </c>
      <c r="AB283" s="324"/>
      <c r="AC283" s="324">
        <v>0.0</v>
      </c>
      <c r="AD283" s="324">
        <v>0.0</v>
      </c>
      <c r="AE283" s="324">
        <v>0.0</v>
      </c>
      <c r="AF283" s="324"/>
      <c r="AG283" s="324"/>
      <c r="AH283" s="324"/>
      <c r="AI283" s="324"/>
      <c r="AJ283" s="324"/>
      <c r="AK283" s="324"/>
      <c r="AL283" s="324"/>
      <c r="AM283" s="324"/>
      <c r="AN283" s="324"/>
      <c r="AO283" s="324"/>
      <c r="AP283" s="324"/>
      <c r="AQ283" s="324"/>
      <c r="AR283" s="324"/>
    </row>
    <row r="284" ht="15.75" hidden="1" customHeight="1">
      <c r="A284" s="326" t="s">
        <v>761</v>
      </c>
      <c r="B284" s="326">
        <v>349.0</v>
      </c>
      <c r="C284" s="326">
        <v>11.6</v>
      </c>
      <c r="D284" s="326">
        <v>5.3</v>
      </c>
      <c r="E284" s="326">
        <v>68.9</v>
      </c>
      <c r="F284" s="326" t="s">
        <v>762</v>
      </c>
      <c r="G284" s="331"/>
      <c r="H284" s="331"/>
      <c r="I284" s="331"/>
      <c r="J284" s="331"/>
      <c r="K284" s="331"/>
      <c r="L284" s="331"/>
      <c r="M284" s="331"/>
      <c r="N284" s="331"/>
      <c r="O284" s="326" t="s">
        <v>763</v>
      </c>
      <c r="P284" s="326">
        <v>228.3</v>
      </c>
      <c r="Q284" s="326">
        <v>228.3</v>
      </c>
      <c r="R284" s="835">
        <v>1.0</v>
      </c>
      <c r="S284" s="324"/>
      <c r="T284" s="324"/>
      <c r="U284" s="863"/>
      <c r="V284" s="859"/>
      <c r="W284" s="860"/>
      <c r="X284" s="852">
        <f t="shared" si="409"/>
        <v>0</v>
      </c>
      <c r="Y284" s="852">
        <f t="shared" si="410"/>
        <v>0</v>
      </c>
      <c r="Z284" s="853"/>
      <c r="AA284" s="854">
        <f t="shared" si="411"/>
        <v>0</v>
      </c>
      <c r="AB284" s="324"/>
      <c r="AC284" s="324" t="s">
        <v>764</v>
      </c>
      <c r="AD284" s="324">
        <v>31.0</v>
      </c>
      <c r="AE284" s="324">
        <v>13.0</v>
      </c>
      <c r="AF284" s="324"/>
      <c r="AG284" s="324"/>
      <c r="AH284" s="324"/>
      <c r="AI284" s="324"/>
      <c r="AJ284" s="324"/>
      <c r="AK284" s="324"/>
      <c r="AL284" s="324"/>
      <c r="AM284" s="324"/>
      <c r="AN284" s="324"/>
      <c r="AO284" s="324"/>
      <c r="AP284" s="324"/>
      <c r="AQ284" s="324"/>
      <c r="AR284" s="324"/>
    </row>
    <row r="285" ht="15.75" hidden="1" customHeight="1">
      <c r="A285" s="326" t="s">
        <v>765</v>
      </c>
      <c r="B285" s="326">
        <v>360.0</v>
      </c>
      <c r="C285" s="326">
        <v>12.3</v>
      </c>
      <c r="D285" s="326">
        <v>7.2</v>
      </c>
      <c r="E285" s="326">
        <v>67.1</v>
      </c>
      <c r="F285" s="326" t="s">
        <v>766</v>
      </c>
      <c r="G285" s="331"/>
      <c r="H285" s="331"/>
      <c r="I285" s="331"/>
      <c r="J285" s="331"/>
      <c r="K285" s="331"/>
      <c r="L285" s="331"/>
      <c r="M285" s="331"/>
      <c r="N285" s="331"/>
      <c r="O285" s="326" t="s">
        <v>767</v>
      </c>
      <c r="P285" s="326">
        <v>243.0</v>
      </c>
      <c r="Q285" s="326">
        <v>243.0</v>
      </c>
      <c r="R285" s="835">
        <v>1.0</v>
      </c>
      <c r="S285" s="324"/>
      <c r="T285" s="324"/>
      <c r="U285" s="863"/>
      <c r="V285" s="859"/>
      <c r="W285" s="860"/>
      <c r="X285" s="852">
        <f t="shared" si="409"/>
        <v>0</v>
      </c>
      <c r="Y285" s="852">
        <f t="shared" si="410"/>
        <v>0</v>
      </c>
      <c r="Z285" s="853"/>
      <c r="AA285" s="854">
        <f t="shared" si="411"/>
        <v>0</v>
      </c>
      <c r="AB285" s="324"/>
      <c r="AC285" s="324" t="s">
        <v>768</v>
      </c>
      <c r="AD285" s="324">
        <v>18.0</v>
      </c>
      <c r="AE285" s="324">
        <v>8.0</v>
      </c>
      <c r="AF285" s="324"/>
      <c r="AG285" s="324"/>
      <c r="AH285" s="324"/>
      <c r="AI285" s="324"/>
      <c r="AJ285" s="324"/>
      <c r="AK285" s="324"/>
      <c r="AL285" s="324"/>
      <c r="AM285" s="324"/>
      <c r="AN285" s="324"/>
      <c r="AO285" s="324"/>
      <c r="AP285" s="324"/>
      <c r="AQ285" s="324"/>
      <c r="AR285" s="324"/>
    </row>
    <row r="286" ht="15.75" hidden="1" customHeight="1">
      <c r="A286" s="326" t="s">
        <v>769</v>
      </c>
      <c r="B286" s="326">
        <v>337.0</v>
      </c>
      <c r="C286" s="326">
        <v>12.4</v>
      </c>
      <c r="D286" s="326">
        <v>6.0</v>
      </c>
      <c r="E286" s="326">
        <v>67.2</v>
      </c>
      <c r="F286" s="326" t="s">
        <v>770</v>
      </c>
      <c r="G286" s="331"/>
      <c r="H286" s="331"/>
      <c r="I286" s="331"/>
      <c r="J286" s="331"/>
      <c r="K286" s="331"/>
      <c r="L286" s="331"/>
      <c r="M286" s="331"/>
      <c r="N286" s="331"/>
      <c r="O286" s="326" t="s">
        <v>771</v>
      </c>
      <c r="P286" s="326">
        <v>262.3</v>
      </c>
      <c r="Q286" s="326">
        <v>262.3</v>
      </c>
      <c r="R286" s="835">
        <v>1.0</v>
      </c>
      <c r="S286" s="324"/>
      <c r="T286" s="324"/>
      <c r="U286" s="863"/>
      <c r="V286" s="859"/>
      <c r="W286" s="860"/>
      <c r="X286" s="852">
        <f t="shared" si="409"/>
        <v>0</v>
      </c>
      <c r="Y286" s="852">
        <f t="shared" si="410"/>
        <v>0</v>
      </c>
      <c r="Z286" s="853"/>
      <c r="AA286" s="854">
        <f t="shared" si="411"/>
        <v>0</v>
      </c>
      <c r="AB286" s="324"/>
      <c r="AC286" s="324" t="s">
        <v>772</v>
      </c>
      <c r="AD286" s="324">
        <v>36.0</v>
      </c>
      <c r="AE286" s="324">
        <v>16.0</v>
      </c>
      <c r="AF286" s="324"/>
      <c r="AG286" s="324"/>
      <c r="AH286" s="324"/>
      <c r="AI286" s="324"/>
      <c r="AJ286" s="324"/>
      <c r="AK286" s="324"/>
      <c r="AL286" s="324"/>
      <c r="AM286" s="324"/>
      <c r="AN286" s="324"/>
      <c r="AO286" s="324"/>
      <c r="AP286" s="324"/>
      <c r="AQ286" s="324"/>
      <c r="AR286" s="324"/>
    </row>
    <row r="287" ht="15.75" hidden="1" customHeight="1">
      <c r="A287" s="326" t="s">
        <v>773</v>
      </c>
      <c r="B287" s="326">
        <v>376.0</v>
      </c>
      <c r="C287" s="326">
        <v>13.9</v>
      </c>
      <c r="D287" s="326">
        <v>7.4</v>
      </c>
      <c r="E287" s="326">
        <v>63.1</v>
      </c>
      <c r="F287" s="326" t="s">
        <v>774</v>
      </c>
      <c r="G287" s="331"/>
      <c r="H287" s="331"/>
      <c r="I287" s="331"/>
      <c r="J287" s="331"/>
      <c r="K287" s="331"/>
      <c r="L287" s="331"/>
      <c r="M287" s="331"/>
      <c r="N287" s="331"/>
      <c r="O287" s="326" t="s">
        <v>775</v>
      </c>
      <c r="P287" s="326">
        <v>282.5</v>
      </c>
      <c r="Q287" s="326">
        <v>282.5</v>
      </c>
      <c r="R287" s="835">
        <v>1.0</v>
      </c>
      <c r="S287" s="324"/>
      <c r="T287" s="324"/>
      <c r="U287" s="863"/>
      <c r="V287" s="859"/>
      <c r="W287" s="860"/>
      <c r="X287" s="852">
        <f t="shared" si="409"/>
        <v>0</v>
      </c>
      <c r="Y287" s="852">
        <f t="shared" si="410"/>
        <v>0</v>
      </c>
      <c r="Z287" s="853"/>
      <c r="AA287" s="854">
        <f t="shared" si="411"/>
        <v>0</v>
      </c>
      <c r="AB287" s="324"/>
      <c r="AC287" s="324" t="s">
        <v>776</v>
      </c>
      <c r="AD287" s="324">
        <v>60.0</v>
      </c>
      <c r="AE287" s="324">
        <v>60.0</v>
      </c>
      <c r="AF287" s="324"/>
      <c r="AG287" s="324"/>
      <c r="AH287" s="324"/>
      <c r="AI287" s="324"/>
      <c r="AJ287" s="324"/>
      <c r="AK287" s="324"/>
      <c r="AL287" s="324"/>
      <c r="AM287" s="324"/>
      <c r="AN287" s="324"/>
      <c r="AO287" s="324"/>
      <c r="AP287" s="324"/>
      <c r="AQ287" s="324"/>
      <c r="AR287" s="324"/>
    </row>
    <row r="288" ht="15.75" hidden="1" customHeight="1">
      <c r="A288" s="326" t="s">
        <v>777</v>
      </c>
      <c r="B288" s="326">
        <v>356.0</v>
      </c>
      <c r="C288" s="326">
        <v>12.5</v>
      </c>
      <c r="D288" s="326">
        <v>6.4</v>
      </c>
      <c r="E288" s="326">
        <v>67.6</v>
      </c>
      <c r="F288" s="326" t="s">
        <v>778</v>
      </c>
      <c r="G288" s="331"/>
      <c r="H288" s="331"/>
      <c r="I288" s="331"/>
      <c r="J288" s="331"/>
      <c r="K288" s="331"/>
      <c r="L288" s="331"/>
      <c r="M288" s="331"/>
      <c r="N288" s="331"/>
      <c r="O288" s="326" t="s">
        <v>779</v>
      </c>
      <c r="P288" s="326">
        <v>320.0</v>
      </c>
      <c r="Q288" s="326">
        <v>320.0</v>
      </c>
      <c r="R288" s="835">
        <v>1.0</v>
      </c>
      <c r="S288" s="324"/>
      <c r="T288" s="324"/>
      <c r="U288" s="863"/>
      <c r="V288" s="859"/>
      <c r="W288" s="860"/>
      <c r="X288" s="852">
        <f t="shared" si="409"/>
        <v>0</v>
      </c>
      <c r="Y288" s="852">
        <f t="shared" si="410"/>
        <v>0</v>
      </c>
      <c r="Z288" s="853"/>
      <c r="AA288" s="854">
        <f t="shared" si="411"/>
        <v>0</v>
      </c>
      <c r="AB288" s="324"/>
      <c r="AC288" s="324" t="s">
        <v>780</v>
      </c>
      <c r="AD288" s="324">
        <v>20.0</v>
      </c>
      <c r="AE288" s="324">
        <v>20.0</v>
      </c>
      <c r="AF288" s="324"/>
      <c r="AG288" s="324"/>
      <c r="AH288" s="324"/>
      <c r="AI288" s="324"/>
      <c r="AJ288" s="324"/>
      <c r="AK288" s="324"/>
      <c r="AL288" s="324"/>
      <c r="AM288" s="324"/>
      <c r="AN288" s="324"/>
      <c r="AO288" s="324"/>
      <c r="AP288" s="324"/>
      <c r="AQ288" s="324"/>
      <c r="AR288" s="324"/>
    </row>
    <row r="289" ht="15.75" hidden="1" customHeight="1">
      <c r="A289" s="326" t="s">
        <v>781</v>
      </c>
      <c r="B289" s="326">
        <v>362.0</v>
      </c>
      <c r="C289" s="326">
        <v>19.5</v>
      </c>
      <c r="D289" s="326">
        <v>10.7</v>
      </c>
      <c r="E289" s="326">
        <v>53.8</v>
      </c>
      <c r="F289" s="326" t="s">
        <v>782</v>
      </c>
      <c r="G289" s="331"/>
      <c r="H289" s="331"/>
      <c r="I289" s="331"/>
      <c r="J289" s="331"/>
      <c r="K289" s="331"/>
      <c r="L289" s="331"/>
      <c r="M289" s="331"/>
      <c r="N289" s="331"/>
      <c r="O289" s="326" t="s">
        <v>783</v>
      </c>
      <c r="P289" s="326">
        <v>31.6</v>
      </c>
      <c r="Q289" s="326">
        <v>31.6</v>
      </c>
      <c r="R289" s="835">
        <v>1.0</v>
      </c>
      <c r="S289" s="324"/>
      <c r="T289" s="324"/>
      <c r="U289" s="864"/>
      <c r="V289" s="861"/>
      <c r="W289" s="857"/>
      <c r="X289" s="852">
        <f t="shared" si="409"/>
        <v>0</v>
      </c>
      <c r="Y289" s="852">
        <f t="shared" si="410"/>
        <v>0</v>
      </c>
      <c r="Z289" s="855"/>
      <c r="AA289" s="856">
        <f t="shared" si="411"/>
        <v>0</v>
      </c>
      <c r="AB289" s="324"/>
      <c r="AC289" s="324" t="s">
        <v>784</v>
      </c>
      <c r="AD289" s="324">
        <v>60.0</v>
      </c>
      <c r="AE289" s="324">
        <v>60.0</v>
      </c>
      <c r="AF289" s="324"/>
      <c r="AG289" s="324"/>
      <c r="AH289" s="324"/>
      <c r="AI289" s="324"/>
      <c r="AJ289" s="324"/>
      <c r="AK289" s="324"/>
      <c r="AL289" s="324"/>
      <c r="AM289" s="324"/>
      <c r="AN289" s="324"/>
      <c r="AO289" s="324"/>
      <c r="AP289" s="324"/>
      <c r="AQ289" s="324"/>
      <c r="AR289" s="324"/>
    </row>
    <row r="290" ht="15.75" hidden="1" customHeight="1">
      <c r="A290" s="326" t="s">
        <v>785</v>
      </c>
      <c r="B290" s="326">
        <v>309.0</v>
      </c>
      <c r="C290" s="326">
        <v>8.0</v>
      </c>
      <c r="D290" s="326">
        <v>4.0</v>
      </c>
      <c r="E290" s="326">
        <v>72.8</v>
      </c>
      <c r="F290" s="326" t="s">
        <v>786</v>
      </c>
      <c r="G290" s="331"/>
      <c r="H290" s="331"/>
      <c r="I290" s="331"/>
      <c r="J290" s="331"/>
      <c r="K290" s="331"/>
      <c r="L290" s="331"/>
      <c r="M290" s="331"/>
      <c r="N290" s="331"/>
      <c r="O290" s="326" t="s">
        <v>787</v>
      </c>
      <c r="P290" s="326">
        <v>4.7</v>
      </c>
      <c r="Q290" s="326">
        <v>4.7</v>
      </c>
      <c r="R290" s="835">
        <v>1.0</v>
      </c>
      <c r="S290" s="324"/>
      <c r="T290" s="324"/>
      <c r="U290" s="862" t="s">
        <v>517</v>
      </c>
      <c r="V290" s="858"/>
      <c r="W290" s="331"/>
      <c r="X290" s="331"/>
      <c r="Y290" s="331"/>
      <c r="Z290" s="331"/>
      <c r="AA290" s="331"/>
      <c r="AB290" s="324"/>
      <c r="AC290" s="324" t="s">
        <v>788</v>
      </c>
      <c r="AD290" s="324">
        <v>20.0</v>
      </c>
      <c r="AE290" s="324">
        <v>20.0</v>
      </c>
      <c r="AF290" s="324"/>
      <c r="AG290" s="324"/>
      <c r="AH290" s="324"/>
      <c r="AI290" s="324"/>
      <c r="AJ290" s="324"/>
      <c r="AK290" s="324"/>
      <c r="AL290" s="324"/>
      <c r="AM290" s="324"/>
      <c r="AN290" s="324"/>
      <c r="AO290" s="324"/>
      <c r="AP290" s="324"/>
      <c r="AQ290" s="324"/>
      <c r="AR290" s="324"/>
    </row>
    <row r="291" ht="15.75" hidden="1" customHeight="1">
      <c r="A291" s="326" t="s">
        <v>789</v>
      </c>
      <c r="B291" s="326">
        <v>362.0</v>
      </c>
      <c r="C291" s="326">
        <v>10.5</v>
      </c>
      <c r="D291" s="326">
        <v>2.0</v>
      </c>
      <c r="E291" s="326">
        <v>76.3</v>
      </c>
      <c r="F291" s="326" t="s">
        <v>790</v>
      </c>
      <c r="G291" s="331"/>
      <c r="H291" s="331"/>
      <c r="I291" s="331"/>
      <c r="J291" s="331"/>
      <c r="K291" s="331"/>
      <c r="L291" s="331"/>
      <c r="M291" s="331"/>
      <c r="N291" s="331"/>
      <c r="O291" s="326" t="s">
        <v>791</v>
      </c>
      <c r="P291" s="326">
        <v>6.1</v>
      </c>
      <c r="Q291" s="326">
        <v>6.1</v>
      </c>
      <c r="R291" s="835">
        <v>1.0</v>
      </c>
      <c r="S291" s="324"/>
      <c r="T291" s="324"/>
      <c r="U291" s="863"/>
      <c r="V291" s="859"/>
      <c r="W291" s="331"/>
      <c r="X291" s="331"/>
      <c r="Y291" s="331"/>
      <c r="Z291" s="331"/>
      <c r="AA291" s="331"/>
      <c r="AB291" s="324"/>
      <c r="AC291" s="324" t="s">
        <v>792</v>
      </c>
      <c r="AD291" s="324">
        <v>40.0</v>
      </c>
      <c r="AE291" s="324">
        <v>40.0</v>
      </c>
      <c r="AF291" s="324"/>
      <c r="AG291" s="324"/>
      <c r="AH291" s="324"/>
      <c r="AI291" s="324"/>
      <c r="AJ291" s="324"/>
      <c r="AK291" s="324"/>
      <c r="AL291" s="324"/>
      <c r="AM291" s="324"/>
      <c r="AN291" s="324"/>
      <c r="AO291" s="324"/>
      <c r="AP291" s="324"/>
      <c r="AQ291" s="324"/>
      <c r="AR291" s="324"/>
    </row>
    <row r="292" ht="15.75" hidden="1" customHeight="1">
      <c r="A292" s="326" t="s">
        <v>793</v>
      </c>
      <c r="B292" s="326">
        <v>312.0</v>
      </c>
      <c r="C292" s="326">
        <v>9.1</v>
      </c>
      <c r="D292" s="326">
        <v>1.0</v>
      </c>
      <c r="E292" s="326">
        <v>71.8</v>
      </c>
      <c r="F292" s="326" t="s">
        <v>794</v>
      </c>
      <c r="G292" s="331"/>
      <c r="H292" s="331"/>
      <c r="I292" s="331"/>
      <c r="J292" s="331"/>
      <c r="K292" s="331"/>
      <c r="L292" s="331"/>
      <c r="M292" s="331"/>
      <c r="N292" s="331"/>
      <c r="O292" s="326" t="s">
        <v>795</v>
      </c>
      <c r="P292" s="326">
        <v>12.6</v>
      </c>
      <c r="Q292" s="326">
        <v>12.6</v>
      </c>
      <c r="R292" s="835">
        <v>1.0</v>
      </c>
      <c r="S292" s="324"/>
      <c r="T292" s="324"/>
      <c r="U292" s="863"/>
      <c r="V292" s="859"/>
      <c r="W292" s="331"/>
      <c r="X292" s="331"/>
      <c r="Y292" s="331"/>
      <c r="Z292" s="331"/>
      <c r="AA292" s="331"/>
      <c r="AB292" s="324"/>
      <c r="AC292" s="324" t="s">
        <v>796</v>
      </c>
      <c r="AD292" s="324">
        <v>40.0</v>
      </c>
      <c r="AE292" s="324">
        <v>19.0</v>
      </c>
      <c r="AF292" s="324"/>
      <c r="AG292" s="324"/>
      <c r="AH292" s="324"/>
      <c r="AI292" s="324"/>
      <c r="AJ292" s="324"/>
      <c r="AK292" s="324"/>
      <c r="AL292" s="324"/>
      <c r="AM292" s="324"/>
      <c r="AN292" s="324"/>
      <c r="AO292" s="324"/>
      <c r="AP292" s="324"/>
      <c r="AQ292" s="324"/>
      <c r="AR292" s="324"/>
    </row>
    <row r="293" ht="15.75" hidden="1" customHeight="1">
      <c r="A293" s="326" t="s">
        <v>797</v>
      </c>
      <c r="B293" s="326">
        <v>330.0</v>
      </c>
      <c r="C293" s="326">
        <v>7.9</v>
      </c>
      <c r="D293" s="326">
        <v>1.2</v>
      </c>
      <c r="E293" s="326">
        <v>79.9</v>
      </c>
      <c r="F293" s="326" t="s">
        <v>798</v>
      </c>
      <c r="G293" s="331"/>
      <c r="H293" s="331"/>
      <c r="I293" s="331"/>
      <c r="J293" s="331"/>
      <c r="K293" s="331"/>
      <c r="L293" s="331"/>
      <c r="M293" s="331"/>
      <c r="N293" s="331"/>
      <c r="O293" s="326" t="s">
        <v>799</v>
      </c>
      <c r="P293" s="326">
        <v>15.4</v>
      </c>
      <c r="Q293" s="326">
        <v>15.4</v>
      </c>
      <c r="R293" s="835">
        <v>1.0</v>
      </c>
      <c r="S293" s="324"/>
      <c r="T293" s="324"/>
      <c r="U293" s="863"/>
      <c r="V293" s="859"/>
      <c r="W293" s="860"/>
      <c r="X293" s="852">
        <f t="shared" ref="X293:X304" si="412">VLOOKUP(W293,$AC$229:$AE$510,2,FALSE)</f>
        <v>0</v>
      </c>
      <c r="Y293" s="852">
        <f t="shared" ref="Y293:Y304" si="413">VLOOKUP(W293,$AC$229:$AE$510,3,FALSE)</f>
        <v>0</v>
      </c>
      <c r="Z293" s="853"/>
      <c r="AA293" s="854">
        <f t="shared" ref="AA293:AA304" si="414">IF(Z293=0,Y293,Z293*Y293)</f>
        <v>0</v>
      </c>
      <c r="AB293" s="324"/>
      <c r="AC293" s="324" t="s">
        <v>800</v>
      </c>
      <c r="AD293" s="324">
        <v>120.0</v>
      </c>
      <c r="AE293" s="324">
        <v>59.0</v>
      </c>
      <c r="AF293" s="324"/>
      <c r="AG293" s="324"/>
      <c r="AH293" s="324"/>
      <c r="AI293" s="324"/>
      <c r="AJ293" s="324"/>
      <c r="AK293" s="324"/>
      <c r="AL293" s="324"/>
      <c r="AM293" s="324"/>
      <c r="AN293" s="324"/>
      <c r="AO293" s="324"/>
      <c r="AP293" s="324"/>
      <c r="AQ293" s="324"/>
      <c r="AR293" s="324"/>
    </row>
    <row r="294" ht="15.75" hidden="1" customHeight="1">
      <c r="A294" s="326" t="s">
        <v>801</v>
      </c>
      <c r="B294" s="326">
        <v>154.0</v>
      </c>
      <c r="C294" s="326">
        <v>2.5</v>
      </c>
      <c r="D294" s="326">
        <v>0.6</v>
      </c>
      <c r="E294" s="326">
        <v>37.0</v>
      </c>
      <c r="F294" s="326" t="s">
        <v>802</v>
      </c>
      <c r="G294" s="331"/>
      <c r="H294" s="331"/>
      <c r="I294" s="331"/>
      <c r="J294" s="331"/>
      <c r="K294" s="331"/>
      <c r="L294" s="331"/>
      <c r="M294" s="331"/>
      <c r="N294" s="331"/>
      <c r="O294" s="326" t="s">
        <v>803</v>
      </c>
      <c r="P294" s="326">
        <v>416.6</v>
      </c>
      <c r="Q294" s="326">
        <v>416.6</v>
      </c>
      <c r="R294" s="835">
        <v>1.0</v>
      </c>
      <c r="S294" s="324"/>
      <c r="T294" s="324"/>
      <c r="U294" s="863"/>
      <c r="V294" s="859"/>
      <c r="W294" s="860"/>
      <c r="X294" s="852">
        <f t="shared" si="412"/>
        <v>0</v>
      </c>
      <c r="Y294" s="852">
        <f t="shared" si="413"/>
        <v>0</v>
      </c>
      <c r="Z294" s="853"/>
      <c r="AA294" s="854">
        <f t="shared" si="414"/>
        <v>0</v>
      </c>
      <c r="AB294" s="324"/>
      <c r="AC294" s="324" t="s">
        <v>804</v>
      </c>
      <c r="AD294" s="324">
        <v>60.0</v>
      </c>
      <c r="AE294" s="324">
        <v>60.0</v>
      </c>
      <c r="AF294" s="324"/>
      <c r="AG294" s="324"/>
      <c r="AH294" s="324"/>
      <c r="AI294" s="324"/>
      <c r="AJ294" s="324"/>
      <c r="AK294" s="324"/>
      <c r="AL294" s="324"/>
      <c r="AM294" s="324"/>
      <c r="AN294" s="324"/>
      <c r="AO294" s="324"/>
      <c r="AP294" s="324"/>
      <c r="AQ294" s="324"/>
      <c r="AR294" s="324"/>
    </row>
    <row r="295" ht="15.75" hidden="1" customHeight="1">
      <c r="A295" s="326" t="s">
        <v>805</v>
      </c>
      <c r="B295" s="326">
        <v>63.0</v>
      </c>
      <c r="C295" s="326">
        <v>1.9</v>
      </c>
      <c r="D295" s="326">
        <v>0.1</v>
      </c>
      <c r="E295" s="326">
        <v>14.7</v>
      </c>
      <c r="F295" s="326" t="s">
        <v>806</v>
      </c>
      <c r="G295" s="331"/>
      <c r="H295" s="331"/>
      <c r="I295" s="331"/>
      <c r="J295" s="331"/>
      <c r="K295" s="331"/>
      <c r="L295" s="331"/>
      <c r="M295" s="331"/>
      <c r="N295" s="331"/>
      <c r="O295" s="326" t="s">
        <v>807</v>
      </c>
      <c r="P295" s="326">
        <v>354.5</v>
      </c>
      <c r="Q295" s="326">
        <v>354.5</v>
      </c>
      <c r="R295" s="835">
        <v>1.0</v>
      </c>
      <c r="S295" s="324"/>
      <c r="T295" s="324"/>
      <c r="U295" s="863"/>
      <c r="V295" s="859"/>
      <c r="W295" s="860"/>
      <c r="X295" s="852">
        <f t="shared" si="412"/>
        <v>0</v>
      </c>
      <c r="Y295" s="852">
        <f t="shared" si="413"/>
        <v>0</v>
      </c>
      <c r="Z295" s="853"/>
      <c r="AA295" s="854">
        <f t="shared" si="414"/>
        <v>0</v>
      </c>
      <c r="AB295" s="324"/>
      <c r="AC295" s="324" t="s">
        <v>808</v>
      </c>
      <c r="AD295" s="324">
        <v>20.0</v>
      </c>
      <c r="AE295" s="324">
        <v>20.0</v>
      </c>
      <c r="AF295" s="324"/>
      <c r="AG295" s="324"/>
      <c r="AH295" s="324"/>
      <c r="AI295" s="324"/>
      <c r="AJ295" s="324"/>
      <c r="AK295" s="324"/>
      <c r="AL295" s="324"/>
      <c r="AM295" s="324"/>
      <c r="AN295" s="324"/>
      <c r="AO295" s="324"/>
      <c r="AP295" s="324"/>
      <c r="AQ295" s="324"/>
      <c r="AR295" s="324"/>
    </row>
    <row r="296" ht="15.75" hidden="1" customHeight="1">
      <c r="A296" s="326" t="s">
        <v>809</v>
      </c>
      <c r="B296" s="326">
        <v>325.0</v>
      </c>
      <c r="C296" s="326">
        <v>9.8</v>
      </c>
      <c r="D296" s="326">
        <v>0.9</v>
      </c>
      <c r="E296" s="326">
        <v>74.6</v>
      </c>
      <c r="F296" s="326" t="s">
        <v>810</v>
      </c>
      <c r="G296" s="331"/>
      <c r="H296" s="331"/>
      <c r="I296" s="331"/>
      <c r="J296" s="331"/>
      <c r="K296" s="331"/>
      <c r="L296" s="331"/>
      <c r="M296" s="331"/>
      <c r="N296" s="331"/>
      <c r="O296" s="326" t="s">
        <v>811</v>
      </c>
      <c r="P296" s="326">
        <v>10.6</v>
      </c>
      <c r="Q296" s="326">
        <v>10.6</v>
      </c>
      <c r="R296" s="835">
        <v>1.0</v>
      </c>
      <c r="S296" s="324"/>
      <c r="T296" s="324"/>
      <c r="U296" s="863"/>
      <c r="V296" s="859"/>
      <c r="W296" s="860"/>
      <c r="X296" s="852">
        <f t="shared" si="412"/>
        <v>0</v>
      </c>
      <c r="Y296" s="852">
        <f t="shared" si="413"/>
        <v>0</v>
      </c>
      <c r="Z296" s="853"/>
      <c r="AA296" s="854">
        <f t="shared" si="414"/>
        <v>0</v>
      </c>
      <c r="AB296" s="324"/>
      <c r="AC296" s="324" t="s">
        <v>812</v>
      </c>
      <c r="AD296" s="324">
        <v>45.0</v>
      </c>
      <c r="AE296" s="324">
        <v>16.0</v>
      </c>
      <c r="AF296" s="324"/>
      <c r="AG296" s="324"/>
      <c r="AH296" s="324"/>
      <c r="AI296" s="324"/>
      <c r="AJ296" s="324"/>
      <c r="AK296" s="324"/>
      <c r="AL296" s="324"/>
      <c r="AM296" s="324"/>
      <c r="AN296" s="324"/>
      <c r="AO296" s="324"/>
      <c r="AP296" s="324"/>
      <c r="AQ296" s="324"/>
      <c r="AR296" s="324"/>
    </row>
    <row r="297" ht="15.75" hidden="1" customHeight="1">
      <c r="A297" s="326" t="s">
        <v>813</v>
      </c>
      <c r="B297" s="326">
        <v>330.0</v>
      </c>
      <c r="C297" s="326">
        <v>8.4</v>
      </c>
      <c r="D297" s="326">
        <v>1.4</v>
      </c>
      <c r="E297" s="326">
        <v>76.1</v>
      </c>
      <c r="F297" s="326" t="s">
        <v>814</v>
      </c>
      <c r="G297" s="331"/>
      <c r="H297" s="331"/>
      <c r="I297" s="331"/>
      <c r="J297" s="331"/>
      <c r="K297" s="331"/>
      <c r="L297" s="331"/>
      <c r="M297" s="331"/>
      <c r="N297" s="331"/>
      <c r="O297" s="326" t="s">
        <v>815</v>
      </c>
      <c r="P297" s="326">
        <v>25.2</v>
      </c>
      <c r="Q297" s="326">
        <v>25.2</v>
      </c>
      <c r="R297" s="835">
        <v>1.0</v>
      </c>
      <c r="S297" s="324"/>
      <c r="T297" s="324"/>
      <c r="U297" s="863"/>
      <c r="V297" s="859"/>
      <c r="W297" s="860"/>
      <c r="X297" s="852">
        <f t="shared" si="412"/>
        <v>0</v>
      </c>
      <c r="Y297" s="852">
        <f t="shared" si="413"/>
        <v>0</v>
      </c>
      <c r="Z297" s="853"/>
      <c r="AA297" s="854">
        <f t="shared" si="414"/>
        <v>0</v>
      </c>
      <c r="AB297" s="324"/>
      <c r="AC297" s="324" t="s">
        <v>816</v>
      </c>
      <c r="AD297" s="324">
        <v>76.0</v>
      </c>
      <c r="AE297" s="324">
        <v>27.0</v>
      </c>
      <c r="AF297" s="324"/>
      <c r="AG297" s="324"/>
      <c r="AH297" s="324"/>
      <c r="AI297" s="324"/>
      <c r="AJ297" s="324"/>
      <c r="AK297" s="324"/>
      <c r="AL297" s="324"/>
      <c r="AM297" s="324"/>
      <c r="AN297" s="324"/>
      <c r="AO297" s="324"/>
      <c r="AP297" s="324"/>
      <c r="AQ297" s="324"/>
      <c r="AR297" s="324"/>
    </row>
    <row r="298" ht="15.75" hidden="1" customHeight="1">
      <c r="A298" s="326" t="s">
        <v>817</v>
      </c>
      <c r="B298" s="326">
        <v>83.0</v>
      </c>
      <c r="C298" s="326">
        <v>2.8</v>
      </c>
      <c r="D298" s="326">
        <v>0.3</v>
      </c>
      <c r="E298" s="326">
        <v>18.6</v>
      </c>
      <c r="F298" s="326" t="s">
        <v>818</v>
      </c>
      <c r="G298" s="331"/>
      <c r="H298" s="331"/>
      <c r="I298" s="331"/>
      <c r="J298" s="331"/>
      <c r="K298" s="331"/>
      <c r="L298" s="331"/>
      <c r="M298" s="331"/>
      <c r="N298" s="331"/>
      <c r="O298" s="326" t="s">
        <v>819</v>
      </c>
      <c r="P298" s="326">
        <v>8.0</v>
      </c>
      <c r="Q298" s="326">
        <v>8.0</v>
      </c>
      <c r="R298" s="835">
        <v>1.0</v>
      </c>
      <c r="S298" s="324"/>
      <c r="T298" s="324"/>
      <c r="U298" s="863"/>
      <c r="V298" s="859"/>
      <c r="W298" s="860"/>
      <c r="X298" s="852">
        <f t="shared" si="412"/>
        <v>0</v>
      </c>
      <c r="Y298" s="852">
        <f t="shared" si="413"/>
        <v>0</v>
      </c>
      <c r="Z298" s="853"/>
      <c r="AA298" s="854">
        <f t="shared" si="414"/>
        <v>0</v>
      </c>
      <c r="AB298" s="324"/>
      <c r="AC298" s="324" t="s">
        <v>820</v>
      </c>
      <c r="AD298" s="324">
        <v>110.0</v>
      </c>
      <c r="AE298" s="324">
        <v>40.0</v>
      </c>
      <c r="AF298" s="324"/>
      <c r="AG298" s="324"/>
      <c r="AH298" s="324"/>
      <c r="AI298" s="324"/>
      <c r="AJ298" s="324"/>
      <c r="AK298" s="324"/>
      <c r="AL298" s="324"/>
      <c r="AM298" s="324"/>
      <c r="AN298" s="324"/>
      <c r="AO298" s="324"/>
      <c r="AP298" s="324"/>
      <c r="AQ298" s="324"/>
      <c r="AR298" s="324"/>
    </row>
    <row r="299" ht="15.75" hidden="1" customHeight="1">
      <c r="A299" s="326" t="s">
        <v>821</v>
      </c>
      <c r="B299" s="326">
        <v>327.0</v>
      </c>
      <c r="C299" s="326">
        <v>11.4</v>
      </c>
      <c r="D299" s="326">
        <v>1.8</v>
      </c>
      <c r="E299" s="326">
        <v>71.8</v>
      </c>
      <c r="F299" s="326" t="s">
        <v>822</v>
      </c>
      <c r="G299" s="331"/>
      <c r="H299" s="331"/>
      <c r="I299" s="331"/>
      <c r="J299" s="331"/>
      <c r="K299" s="331"/>
      <c r="L299" s="331"/>
      <c r="M299" s="331"/>
      <c r="N299" s="331"/>
      <c r="O299" s="326" t="s">
        <v>823</v>
      </c>
      <c r="P299" s="326">
        <v>338.9</v>
      </c>
      <c r="Q299" s="326">
        <v>338.9</v>
      </c>
      <c r="R299" s="835">
        <v>1.0</v>
      </c>
      <c r="S299" s="324"/>
      <c r="T299" s="324"/>
      <c r="U299" s="863"/>
      <c r="V299" s="859"/>
      <c r="W299" s="860"/>
      <c r="X299" s="852">
        <f t="shared" si="412"/>
        <v>0</v>
      </c>
      <c r="Y299" s="852">
        <f t="shared" si="413"/>
        <v>0</v>
      </c>
      <c r="Z299" s="853"/>
      <c r="AA299" s="854">
        <f t="shared" si="414"/>
        <v>0</v>
      </c>
      <c r="AB299" s="324"/>
      <c r="AC299" s="324" t="s">
        <v>824</v>
      </c>
      <c r="AD299" s="324">
        <v>20.0</v>
      </c>
      <c r="AE299" s="324">
        <v>20.0</v>
      </c>
      <c r="AF299" s="324"/>
      <c r="AG299" s="324"/>
      <c r="AH299" s="324"/>
      <c r="AI299" s="324"/>
      <c r="AJ299" s="324"/>
      <c r="AK299" s="324"/>
      <c r="AL299" s="324"/>
      <c r="AM299" s="324"/>
      <c r="AN299" s="324"/>
      <c r="AO299" s="324"/>
      <c r="AP299" s="324"/>
      <c r="AQ299" s="324"/>
      <c r="AR299" s="324"/>
    </row>
    <row r="300" ht="15.75" hidden="1" customHeight="1">
      <c r="A300" s="326" t="s">
        <v>825</v>
      </c>
      <c r="B300" s="326">
        <v>319.0</v>
      </c>
      <c r="C300" s="326">
        <v>7.8</v>
      </c>
      <c r="D300" s="326">
        <v>1.1</v>
      </c>
      <c r="E300" s="326">
        <v>78.4</v>
      </c>
      <c r="F300" s="326" t="s">
        <v>826</v>
      </c>
      <c r="G300" s="331"/>
      <c r="H300" s="331"/>
      <c r="I300" s="331"/>
      <c r="J300" s="331"/>
      <c r="K300" s="331"/>
      <c r="L300" s="331"/>
      <c r="M300" s="331"/>
      <c r="N300" s="331"/>
      <c r="O300" s="326" t="s">
        <v>827</v>
      </c>
      <c r="P300" s="326">
        <v>370.0</v>
      </c>
      <c r="Q300" s="326">
        <v>370.0</v>
      </c>
      <c r="R300" s="835">
        <v>1.0</v>
      </c>
      <c r="S300" s="324"/>
      <c r="T300" s="324"/>
      <c r="U300" s="863"/>
      <c r="V300" s="859"/>
      <c r="W300" s="860"/>
      <c r="X300" s="852">
        <f t="shared" si="412"/>
        <v>0</v>
      </c>
      <c r="Y300" s="852">
        <f t="shared" si="413"/>
        <v>0</v>
      </c>
      <c r="Z300" s="853"/>
      <c r="AA300" s="854">
        <f t="shared" si="414"/>
        <v>0</v>
      </c>
      <c r="AB300" s="324"/>
      <c r="AC300" s="324" t="s">
        <v>828</v>
      </c>
      <c r="AD300" s="324">
        <v>60.0</v>
      </c>
      <c r="AE300" s="324">
        <v>60.0</v>
      </c>
      <c r="AF300" s="324"/>
      <c r="AG300" s="324"/>
      <c r="AH300" s="324"/>
      <c r="AI300" s="324"/>
      <c r="AJ300" s="324"/>
      <c r="AK300" s="324"/>
      <c r="AL300" s="324"/>
      <c r="AM300" s="324"/>
      <c r="AN300" s="324"/>
      <c r="AO300" s="324"/>
      <c r="AP300" s="324"/>
      <c r="AQ300" s="324"/>
      <c r="AR300" s="324"/>
    </row>
    <row r="301" ht="15.75" hidden="1" customHeight="1">
      <c r="A301" s="326" t="s">
        <v>829</v>
      </c>
      <c r="B301" s="326">
        <v>289.0</v>
      </c>
      <c r="C301" s="326">
        <v>10.3</v>
      </c>
      <c r="D301" s="326">
        <v>1.9</v>
      </c>
      <c r="E301" s="326">
        <v>74.7</v>
      </c>
      <c r="F301" s="326" t="s">
        <v>830</v>
      </c>
      <c r="G301" s="331"/>
      <c r="H301" s="331"/>
      <c r="I301" s="331"/>
      <c r="J301" s="331"/>
      <c r="K301" s="331"/>
      <c r="L301" s="331"/>
      <c r="M301" s="331"/>
      <c r="N301" s="331"/>
      <c r="O301" s="326" t="s">
        <v>831</v>
      </c>
      <c r="P301" s="326">
        <v>5.1</v>
      </c>
      <c r="Q301" s="326">
        <v>5.1</v>
      </c>
      <c r="R301" s="835">
        <v>1.0</v>
      </c>
      <c r="S301" s="324"/>
      <c r="T301" s="324"/>
      <c r="U301" s="863"/>
      <c r="V301" s="859"/>
      <c r="W301" s="860"/>
      <c r="X301" s="852">
        <f t="shared" si="412"/>
        <v>0</v>
      </c>
      <c r="Y301" s="852">
        <f t="shared" si="413"/>
        <v>0</v>
      </c>
      <c r="Z301" s="853"/>
      <c r="AA301" s="854">
        <f t="shared" si="414"/>
        <v>0</v>
      </c>
      <c r="AB301" s="324"/>
      <c r="AC301" s="324" t="s">
        <v>832</v>
      </c>
      <c r="AD301" s="324">
        <v>20.0</v>
      </c>
      <c r="AE301" s="324">
        <v>20.0</v>
      </c>
      <c r="AF301" s="324"/>
      <c r="AG301" s="324"/>
      <c r="AH301" s="324"/>
      <c r="AI301" s="324"/>
      <c r="AJ301" s="324"/>
      <c r="AK301" s="324"/>
      <c r="AL301" s="324"/>
      <c r="AM301" s="324"/>
      <c r="AN301" s="324"/>
      <c r="AO301" s="324"/>
      <c r="AP301" s="324"/>
      <c r="AQ301" s="324"/>
      <c r="AR301" s="324"/>
    </row>
    <row r="302" ht="15.75" hidden="1" customHeight="1">
      <c r="A302" s="326" t="s">
        <v>833</v>
      </c>
      <c r="B302" s="326">
        <v>391.0</v>
      </c>
      <c r="C302" s="326">
        <v>5.8</v>
      </c>
      <c r="D302" s="326">
        <v>9.4</v>
      </c>
      <c r="E302" s="326">
        <v>74.9</v>
      </c>
      <c r="F302" s="326" t="s">
        <v>834</v>
      </c>
      <c r="G302" s="331"/>
      <c r="H302" s="331"/>
      <c r="I302" s="331"/>
      <c r="J302" s="331"/>
      <c r="K302" s="331"/>
      <c r="L302" s="331"/>
      <c r="M302" s="331"/>
      <c r="N302" s="331"/>
      <c r="O302" s="326" t="s">
        <v>835</v>
      </c>
      <c r="P302" s="326">
        <v>12.9</v>
      </c>
      <c r="Q302" s="326">
        <v>12.9</v>
      </c>
      <c r="R302" s="835">
        <v>1.0</v>
      </c>
      <c r="S302" s="324"/>
      <c r="T302" s="324"/>
      <c r="U302" s="863"/>
      <c r="V302" s="859"/>
      <c r="W302" s="860"/>
      <c r="X302" s="852">
        <f t="shared" si="412"/>
        <v>0</v>
      </c>
      <c r="Y302" s="852">
        <f t="shared" si="413"/>
        <v>0</v>
      </c>
      <c r="Z302" s="853"/>
      <c r="AA302" s="854">
        <f t="shared" si="414"/>
        <v>0</v>
      </c>
      <c r="AB302" s="324"/>
      <c r="AC302" s="324" t="s">
        <v>836</v>
      </c>
      <c r="AD302" s="324">
        <v>20.0</v>
      </c>
      <c r="AE302" s="324">
        <v>20.0</v>
      </c>
      <c r="AF302" s="324"/>
      <c r="AG302" s="324"/>
      <c r="AH302" s="324"/>
      <c r="AI302" s="324"/>
      <c r="AJ302" s="324"/>
      <c r="AK302" s="324"/>
      <c r="AL302" s="324"/>
      <c r="AM302" s="324"/>
      <c r="AN302" s="324"/>
      <c r="AO302" s="324"/>
      <c r="AP302" s="324"/>
      <c r="AQ302" s="324"/>
      <c r="AR302" s="324"/>
    </row>
    <row r="303" ht="15.75" hidden="1" customHeight="1">
      <c r="A303" s="326" t="s">
        <v>837</v>
      </c>
      <c r="B303" s="326">
        <v>386.0</v>
      </c>
      <c r="C303" s="326">
        <v>4.9</v>
      </c>
      <c r="D303" s="326">
        <v>8.5</v>
      </c>
      <c r="E303" s="326">
        <v>78.6</v>
      </c>
      <c r="F303" s="326" t="s">
        <v>838</v>
      </c>
      <c r="G303" s="331"/>
      <c r="H303" s="331"/>
      <c r="I303" s="331"/>
      <c r="J303" s="331"/>
      <c r="K303" s="331"/>
      <c r="L303" s="331"/>
      <c r="M303" s="331"/>
      <c r="N303" s="331"/>
      <c r="O303" s="326" t="s">
        <v>839</v>
      </c>
      <c r="P303" s="326">
        <v>415.1</v>
      </c>
      <c r="Q303" s="326">
        <v>415.1</v>
      </c>
      <c r="R303" s="835">
        <v>1.0</v>
      </c>
      <c r="S303" s="324"/>
      <c r="T303" s="324"/>
      <c r="U303" s="863"/>
      <c r="V303" s="859"/>
      <c r="W303" s="860"/>
      <c r="X303" s="852">
        <f t="shared" si="412"/>
        <v>0</v>
      </c>
      <c r="Y303" s="852">
        <f t="shared" si="413"/>
        <v>0</v>
      </c>
      <c r="Z303" s="853"/>
      <c r="AA303" s="854">
        <f t="shared" si="414"/>
        <v>0</v>
      </c>
      <c r="AB303" s="324"/>
      <c r="AC303" s="324" t="s">
        <v>840</v>
      </c>
      <c r="AD303" s="324">
        <v>70.0</v>
      </c>
      <c r="AE303" s="324">
        <v>70.0</v>
      </c>
      <c r="AF303" s="324"/>
      <c r="AG303" s="324"/>
      <c r="AH303" s="324"/>
      <c r="AI303" s="324"/>
      <c r="AJ303" s="324"/>
      <c r="AK303" s="324"/>
      <c r="AL303" s="324"/>
      <c r="AM303" s="324"/>
      <c r="AN303" s="324"/>
      <c r="AO303" s="324"/>
      <c r="AP303" s="324"/>
      <c r="AQ303" s="324"/>
      <c r="AR303" s="324"/>
    </row>
    <row r="304" ht="15.75" hidden="1" customHeight="1">
      <c r="A304" s="326" t="s">
        <v>841</v>
      </c>
      <c r="B304" s="326">
        <v>371.0</v>
      </c>
      <c r="C304" s="326">
        <v>5.3</v>
      </c>
      <c r="D304" s="326">
        <v>7.3</v>
      </c>
      <c r="E304" s="326">
        <v>77.6</v>
      </c>
      <c r="F304" s="326" t="s">
        <v>842</v>
      </c>
      <c r="G304" s="331"/>
      <c r="H304" s="331"/>
      <c r="I304" s="331"/>
      <c r="J304" s="331"/>
      <c r="K304" s="331"/>
      <c r="L304" s="331"/>
      <c r="M304" s="331"/>
      <c r="N304" s="331"/>
      <c r="O304" s="326" t="s">
        <v>843</v>
      </c>
      <c r="P304" s="326">
        <v>9.2</v>
      </c>
      <c r="Q304" s="326">
        <v>9.2</v>
      </c>
      <c r="R304" s="835">
        <v>1.0</v>
      </c>
      <c r="S304" s="324"/>
      <c r="T304" s="324"/>
      <c r="U304" s="864"/>
      <c r="V304" s="861"/>
      <c r="W304" s="857"/>
      <c r="X304" s="852">
        <f t="shared" si="412"/>
        <v>0</v>
      </c>
      <c r="Y304" s="852">
        <f t="shared" si="413"/>
        <v>0</v>
      </c>
      <c r="Z304" s="855"/>
      <c r="AA304" s="856">
        <f t="shared" si="414"/>
        <v>0</v>
      </c>
      <c r="AB304" s="324"/>
      <c r="AC304" s="324" t="s">
        <v>844</v>
      </c>
      <c r="AD304" s="324">
        <v>20.0</v>
      </c>
      <c r="AE304" s="324">
        <v>20.0</v>
      </c>
      <c r="AF304" s="324"/>
      <c r="AG304" s="324"/>
      <c r="AH304" s="324"/>
      <c r="AI304" s="324"/>
      <c r="AJ304" s="324"/>
      <c r="AK304" s="324"/>
      <c r="AL304" s="324"/>
      <c r="AM304" s="324"/>
      <c r="AN304" s="324"/>
      <c r="AO304" s="324"/>
      <c r="AP304" s="324"/>
      <c r="AQ304" s="324"/>
      <c r="AR304" s="324"/>
    </row>
    <row r="305" ht="15.75" hidden="1" customHeight="1">
      <c r="A305" s="326" t="s">
        <v>845</v>
      </c>
      <c r="B305" s="326">
        <v>397.0</v>
      </c>
      <c r="C305" s="326">
        <v>4.4</v>
      </c>
      <c r="D305" s="326">
        <v>8.5</v>
      </c>
      <c r="E305" s="326">
        <v>79.0</v>
      </c>
      <c r="F305" s="326" t="s">
        <v>846</v>
      </c>
      <c r="G305" s="331"/>
      <c r="H305" s="331"/>
      <c r="I305" s="331"/>
      <c r="J305" s="331"/>
      <c r="K305" s="331"/>
      <c r="L305" s="331"/>
      <c r="M305" s="331"/>
      <c r="N305" s="331"/>
      <c r="O305" s="326" t="s">
        <v>847</v>
      </c>
      <c r="P305" s="326">
        <v>21.0</v>
      </c>
      <c r="Q305" s="326">
        <v>21.0</v>
      </c>
      <c r="R305" s="835">
        <v>1.0</v>
      </c>
      <c r="S305" s="324"/>
      <c r="T305" s="324"/>
      <c r="U305" s="862" t="s">
        <v>848</v>
      </c>
      <c r="V305" s="858"/>
      <c r="W305" s="331"/>
      <c r="X305" s="331"/>
      <c r="Y305" s="331"/>
      <c r="Z305" s="331"/>
      <c r="AA305" s="331"/>
      <c r="AB305" s="324"/>
      <c r="AC305" s="324" t="s">
        <v>849</v>
      </c>
      <c r="AD305" s="324">
        <v>35.0</v>
      </c>
      <c r="AE305" s="324">
        <v>35.0</v>
      </c>
      <c r="AF305" s="324"/>
      <c r="AG305" s="324"/>
      <c r="AH305" s="324"/>
      <c r="AI305" s="324"/>
      <c r="AJ305" s="324"/>
      <c r="AK305" s="324"/>
      <c r="AL305" s="324"/>
      <c r="AM305" s="324"/>
      <c r="AN305" s="324"/>
      <c r="AO305" s="324"/>
      <c r="AP305" s="324"/>
      <c r="AQ305" s="324"/>
      <c r="AR305" s="324"/>
    </row>
    <row r="306" ht="15.75" hidden="1" customHeight="1">
      <c r="A306" s="326" t="s">
        <v>850</v>
      </c>
      <c r="B306" s="326">
        <v>426.0</v>
      </c>
      <c r="C306" s="326">
        <v>9.6</v>
      </c>
      <c r="D306" s="326">
        <v>17.5</v>
      </c>
      <c r="E306" s="326">
        <v>57.5</v>
      </c>
      <c r="F306" s="326" t="s">
        <v>851</v>
      </c>
      <c r="G306" s="331"/>
      <c r="H306" s="331"/>
      <c r="I306" s="331"/>
      <c r="J306" s="331"/>
      <c r="K306" s="331"/>
      <c r="L306" s="331"/>
      <c r="M306" s="331"/>
      <c r="N306" s="331"/>
      <c r="O306" s="326" t="s">
        <v>852</v>
      </c>
      <c r="P306" s="326">
        <v>160.5</v>
      </c>
      <c r="Q306" s="326">
        <v>160.5</v>
      </c>
      <c r="R306" s="835">
        <v>1.0</v>
      </c>
      <c r="S306" s="324"/>
      <c r="T306" s="324"/>
      <c r="U306" s="863"/>
      <c r="V306" s="859"/>
      <c r="W306" s="331"/>
      <c r="X306" s="331"/>
      <c r="Y306" s="331"/>
      <c r="Z306" s="331"/>
      <c r="AA306" s="331"/>
      <c r="AB306" s="324"/>
      <c r="AC306" s="324" t="s">
        <v>853</v>
      </c>
      <c r="AD306" s="324">
        <v>65.0</v>
      </c>
      <c r="AE306" s="324">
        <v>65.0</v>
      </c>
      <c r="AF306" s="324"/>
      <c r="AG306" s="324"/>
      <c r="AH306" s="324"/>
      <c r="AI306" s="324"/>
      <c r="AJ306" s="324"/>
      <c r="AK306" s="324"/>
      <c r="AL306" s="324"/>
      <c r="AM306" s="324"/>
      <c r="AN306" s="324"/>
      <c r="AO306" s="324"/>
      <c r="AP306" s="324"/>
      <c r="AQ306" s="324"/>
      <c r="AR306" s="324"/>
    </row>
    <row r="307" ht="15.75" hidden="1" customHeight="1">
      <c r="A307" s="326" t="s">
        <v>854</v>
      </c>
      <c r="B307" s="326">
        <v>384.0</v>
      </c>
      <c r="C307" s="326">
        <v>9.9</v>
      </c>
      <c r="D307" s="326">
        <v>12.6</v>
      </c>
      <c r="E307" s="326">
        <v>57.5</v>
      </c>
      <c r="F307" s="326" t="s">
        <v>855</v>
      </c>
      <c r="G307" s="331"/>
      <c r="H307" s="331"/>
      <c r="I307" s="331"/>
      <c r="J307" s="331"/>
      <c r="K307" s="331"/>
      <c r="L307" s="331"/>
      <c r="M307" s="331"/>
      <c r="N307" s="331"/>
      <c r="O307" s="326" t="s">
        <v>856</v>
      </c>
      <c r="P307" s="326">
        <v>189.5</v>
      </c>
      <c r="Q307" s="326">
        <v>189.5</v>
      </c>
      <c r="R307" s="835">
        <v>1.0</v>
      </c>
      <c r="S307" s="324"/>
      <c r="T307" s="324"/>
      <c r="U307" s="863"/>
      <c r="V307" s="859"/>
      <c r="W307" s="331"/>
      <c r="X307" s="331"/>
      <c r="Y307" s="331"/>
      <c r="Z307" s="331"/>
      <c r="AA307" s="331"/>
      <c r="AB307" s="324"/>
      <c r="AC307" s="324">
        <v>0.0</v>
      </c>
      <c r="AD307" s="324">
        <v>0.0</v>
      </c>
      <c r="AE307" s="324">
        <v>0.0</v>
      </c>
      <c r="AF307" s="324"/>
      <c r="AG307" s="324"/>
      <c r="AH307" s="324"/>
      <c r="AI307" s="324"/>
      <c r="AJ307" s="324"/>
      <c r="AK307" s="324"/>
      <c r="AL307" s="324"/>
      <c r="AM307" s="324"/>
      <c r="AN307" s="324"/>
      <c r="AO307" s="324"/>
      <c r="AP307" s="324"/>
      <c r="AQ307" s="324"/>
      <c r="AR307" s="324"/>
    </row>
    <row r="308" ht="15.75" hidden="1" customHeight="1">
      <c r="A308" s="326" t="s">
        <v>857</v>
      </c>
      <c r="B308" s="326">
        <v>327.0</v>
      </c>
      <c r="C308" s="326">
        <v>15.2</v>
      </c>
      <c r="D308" s="326">
        <v>8.3</v>
      </c>
      <c r="E308" s="326">
        <v>63.0</v>
      </c>
      <c r="F308" s="326" t="s">
        <v>858</v>
      </c>
      <c r="G308" s="331"/>
      <c r="H308" s="331"/>
      <c r="I308" s="331"/>
      <c r="J308" s="331"/>
      <c r="K308" s="331"/>
      <c r="L308" s="331"/>
      <c r="M308" s="331"/>
      <c r="N308" s="331"/>
      <c r="O308" s="326" t="s">
        <v>859</v>
      </c>
      <c r="P308" s="326">
        <v>1.5</v>
      </c>
      <c r="Q308" s="326">
        <v>1.5</v>
      </c>
      <c r="R308" s="835">
        <v>1.0</v>
      </c>
      <c r="S308" s="324"/>
      <c r="T308" s="324"/>
      <c r="U308" s="863"/>
      <c r="V308" s="859"/>
      <c r="W308" s="857"/>
      <c r="X308" s="852">
        <f>VLOOKUP(W308,$AC$229:$AE$510,2,FALSE)</f>
        <v>0</v>
      </c>
      <c r="Y308" s="852">
        <f>VLOOKUP(W308,$AC$229:$AE$510,3,FALSE)</f>
        <v>0</v>
      </c>
      <c r="Z308" s="855"/>
      <c r="AA308" s="856">
        <f>IF(Z308=0,Y308,Z308*Y308)</f>
        <v>0</v>
      </c>
      <c r="AB308" s="324"/>
      <c r="AC308" s="324" t="s">
        <v>860</v>
      </c>
      <c r="AD308" s="324">
        <v>20.0</v>
      </c>
      <c r="AE308" s="324">
        <v>20.0</v>
      </c>
      <c r="AF308" s="324"/>
      <c r="AG308" s="324"/>
      <c r="AH308" s="324"/>
      <c r="AI308" s="324"/>
      <c r="AJ308" s="324"/>
      <c r="AK308" s="324"/>
      <c r="AL308" s="324"/>
      <c r="AM308" s="324"/>
      <c r="AN308" s="324"/>
      <c r="AO308" s="324"/>
      <c r="AP308" s="324"/>
      <c r="AQ308" s="324"/>
      <c r="AR308" s="324"/>
    </row>
    <row r="309" ht="15.75" hidden="1" customHeight="1">
      <c r="A309" s="326" t="s">
        <v>861</v>
      </c>
      <c r="B309" s="326">
        <v>381.0</v>
      </c>
      <c r="C309" s="326">
        <v>15.4</v>
      </c>
      <c r="D309" s="326">
        <v>7.5</v>
      </c>
      <c r="E309" s="326">
        <v>62.7</v>
      </c>
      <c r="F309" s="326" t="s">
        <v>862</v>
      </c>
      <c r="G309" s="331"/>
      <c r="H309" s="331"/>
      <c r="I309" s="331"/>
      <c r="J309" s="331"/>
      <c r="K309" s="331"/>
      <c r="L309" s="331"/>
      <c r="M309" s="331"/>
      <c r="N309" s="331"/>
      <c r="O309" s="326" t="s">
        <v>863</v>
      </c>
      <c r="P309" s="326">
        <v>4.9</v>
      </c>
      <c r="Q309" s="326">
        <v>4.9</v>
      </c>
      <c r="R309" s="835">
        <v>1.0</v>
      </c>
      <c r="S309" s="324"/>
      <c r="T309" s="324"/>
      <c r="U309" s="841" t="s">
        <v>864</v>
      </c>
      <c r="V309" s="865"/>
      <c r="W309" s="331"/>
      <c r="X309" s="331"/>
      <c r="Y309" s="331"/>
      <c r="Z309" s="331"/>
      <c r="AA309" s="331"/>
      <c r="AB309" s="324"/>
      <c r="AC309" s="324" t="s">
        <v>865</v>
      </c>
      <c r="AD309" s="324">
        <v>30.0</v>
      </c>
      <c r="AE309" s="324">
        <v>30.0</v>
      </c>
      <c r="AF309" s="324"/>
      <c r="AG309" s="324"/>
      <c r="AH309" s="324"/>
      <c r="AI309" s="324"/>
      <c r="AJ309" s="324"/>
      <c r="AK309" s="324"/>
      <c r="AL309" s="324"/>
      <c r="AM309" s="324"/>
      <c r="AN309" s="324"/>
      <c r="AO309" s="324"/>
      <c r="AP309" s="324"/>
      <c r="AQ309" s="324"/>
      <c r="AR309" s="324"/>
    </row>
    <row r="310" ht="15.75" hidden="1" customHeight="1">
      <c r="A310" s="326" t="s">
        <v>866</v>
      </c>
      <c r="B310" s="326">
        <v>382.0</v>
      </c>
      <c r="C310" s="326">
        <v>15.4</v>
      </c>
      <c r="D310" s="326">
        <v>7.7</v>
      </c>
      <c r="E310" s="326">
        <v>62.5</v>
      </c>
      <c r="F310" s="326" t="s">
        <v>867</v>
      </c>
      <c r="G310" s="331"/>
      <c r="H310" s="331"/>
      <c r="I310" s="331"/>
      <c r="J310" s="331"/>
      <c r="K310" s="331"/>
      <c r="L310" s="331"/>
      <c r="M310" s="331"/>
      <c r="N310" s="331"/>
      <c r="O310" s="326" t="s">
        <v>868</v>
      </c>
      <c r="P310" s="326">
        <v>9.6</v>
      </c>
      <c r="Q310" s="326">
        <v>9.6</v>
      </c>
      <c r="R310" s="835">
        <v>1.0</v>
      </c>
      <c r="S310" s="324"/>
      <c r="T310" s="324"/>
      <c r="U310" s="863"/>
      <c r="V310" s="866"/>
      <c r="W310" s="331"/>
      <c r="X310" s="331"/>
      <c r="Y310" s="331"/>
      <c r="Z310" s="331"/>
      <c r="AA310" s="331"/>
      <c r="AB310" s="324"/>
      <c r="AC310" s="324" t="s">
        <v>869</v>
      </c>
      <c r="AD310" s="324">
        <v>100.0</v>
      </c>
      <c r="AE310" s="324">
        <v>100.0</v>
      </c>
      <c r="AF310" s="324"/>
      <c r="AG310" s="324"/>
      <c r="AH310" s="324"/>
      <c r="AI310" s="324"/>
      <c r="AJ310" s="324"/>
      <c r="AK310" s="324"/>
      <c r="AL310" s="324"/>
      <c r="AM310" s="324"/>
      <c r="AN310" s="324"/>
      <c r="AO310" s="324"/>
      <c r="AP310" s="324"/>
      <c r="AQ310" s="324"/>
      <c r="AR310" s="324"/>
    </row>
    <row r="311" ht="15.75" hidden="1" customHeight="1">
      <c r="A311" s="326" t="s">
        <v>870</v>
      </c>
      <c r="B311" s="326">
        <v>440.0</v>
      </c>
      <c r="C311" s="326">
        <v>9.3</v>
      </c>
      <c r="D311" s="326">
        <v>13.3</v>
      </c>
      <c r="E311" s="326">
        <v>70.8</v>
      </c>
      <c r="F311" s="326" t="s">
        <v>871</v>
      </c>
      <c r="G311" s="331"/>
      <c r="H311" s="331"/>
      <c r="I311" s="331"/>
      <c r="J311" s="331"/>
      <c r="K311" s="331"/>
      <c r="L311" s="331"/>
      <c r="M311" s="331"/>
      <c r="N311" s="331"/>
      <c r="O311" s="326" t="s">
        <v>872</v>
      </c>
      <c r="P311" s="326">
        <v>3.9</v>
      </c>
      <c r="Q311" s="326">
        <v>3.9</v>
      </c>
      <c r="R311" s="835">
        <v>1.0</v>
      </c>
      <c r="S311" s="324"/>
      <c r="T311" s="324"/>
      <c r="U311" s="863"/>
      <c r="V311" s="866"/>
      <c r="W311" s="331"/>
      <c r="X311" s="331"/>
      <c r="Y311" s="331"/>
      <c r="Z311" s="331"/>
      <c r="AA311" s="331"/>
      <c r="AB311" s="324"/>
      <c r="AC311" s="324" t="s">
        <v>873</v>
      </c>
      <c r="AD311" s="324">
        <v>25.0</v>
      </c>
      <c r="AE311" s="324">
        <v>25.0</v>
      </c>
      <c r="AF311" s="324"/>
      <c r="AG311" s="324"/>
      <c r="AH311" s="324"/>
      <c r="AI311" s="324"/>
      <c r="AJ311" s="324"/>
      <c r="AK311" s="324"/>
      <c r="AL311" s="324"/>
      <c r="AM311" s="324"/>
      <c r="AN311" s="324"/>
      <c r="AO311" s="324"/>
      <c r="AP311" s="324"/>
      <c r="AQ311" s="324"/>
      <c r="AR311" s="324"/>
    </row>
    <row r="312" ht="15.75" hidden="1" customHeight="1">
      <c r="A312" s="326" t="s">
        <v>874</v>
      </c>
      <c r="B312" s="326">
        <v>462.0</v>
      </c>
      <c r="C312" s="326">
        <v>7.3</v>
      </c>
      <c r="D312" s="326">
        <v>15.6</v>
      </c>
      <c r="E312" s="326">
        <v>73.1</v>
      </c>
      <c r="F312" s="326" t="s">
        <v>875</v>
      </c>
      <c r="G312" s="331"/>
      <c r="H312" s="331"/>
      <c r="I312" s="331"/>
      <c r="J312" s="331"/>
      <c r="K312" s="331"/>
      <c r="L312" s="331"/>
      <c r="M312" s="331"/>
      <c r="N312" s="331"/>
      <c r="O312" s="326" t="s">
        <v>876</v>
      </c>
      <c r="P312" s="326">
        <v>12.7</v>
      </c>
      <c r="Q312" s="326">
        <v>12.7</v>
      </c>
      <c r="R312" s="835">
        <v>1.0</v>
      </c>
      <c r="S312" s="324"/>
      <c r="T312" s="324"/>
      <c r="U312" s="863"/>
      <c r="V312" s="866"/>
      <c r="W312" s="860"/>
      <c r="X312" s="852">
        <f t="shared" ref="X312:X314" si="415">VLOOKUP(W312,$AC$229:$AE$510,2,FALSE)</f>
        <v>0</v>
      </c>
      <c r="Y312" s="852">
        <f t="shared" ref="Y312:Y314" si="416">VLOOKUP(W312,$AC$229:$AE$510,3,FALSE)</f>
        <v>0</v>
      </c>
      <c r="Z312" s="853"/>
      <c r="AA312" s="854">
        <f t="shared" ref="AA312:AA314" si="417">IF(Z312=0,Y312,Z312*Y312)</f>
        <v>0</v>
      </c>
      <c r="AB312" s="324"/>
      <c r="AC312" s="324" t="s">
        <v>877</v>
      </c>
      <c r="AD312" s="324">
        <v>130.0</v>
      </c>
      <c r="AE312" s="324">
        <v>130.0</v>
      </c>
      <c r="AF312" s="324"/>
      <c r="AG312" s="324"/>
      <c r="AH312" s="324"/>
      <c r="AI312" s="324"/>
      <c r="AJ312" s="324"/>
      <c r="AK312" s="324"/>
      <c r="AL312" s="324"/>
      <c r="AM312" s="324"/>
      <c r="AN312" s="324"/>
      <c r="AO312" s="324"/>
      <c r="AP312" s="324"/>
      <c r="AQ312" s="324"/>
      <c r="AR312" s="324"/>
    </row>
    <row r="313" ht="15.75" hidden="1" customHeight="1">
      <c r="A313" s="326" t="s">
        <v>878</v>
      </c>
      <c r="B313" s="326">
        <v>461.0</v>
      </c>
      <c r="C313" s="326">
        <v>6.7</v>
      </c>
      <c r="D313" s="326">
        <v>19.8</v>
      </c>
      <c r="E313" s="326">
        <v>69.0</v>
      </c>
      <c r="F313" s="326" t="s">
        <v>879</v>
      </c>
      <c r="G313" s="331"/>
      <c r="H313" s="331"/>
      <c r="I313" s="331"/>
      <c r="J313" s="331"/>
      <c r="K313" s="331"/>
      <c r="L313" s="331"/>
      <c r="M313" s="331"/>
      <c r="N313" s="331"/>
      <c r="O313" s="326" t="s">
        <v>880</v>
      </c>
      <c r="P313" s="326">
        <v>20.3</v>
      </c>
      <c r="Q313" s="326">
        <v>20.3</v>
      </c>
      <c r="R313" s="835">
        <v>1.0</v>
      </c>
      <c r="S313" s="324"/>
      <c r="T313" s="324"/>
      <c r="U313" s="863"/>
      <c r="V313" s="866"/>
      <c r="W313" s="860"/>
      <c r="X313" s="852">
        <f t="shared" si="415"/>
        <v>0</v>
      </c>
      <c r="Y313" s="852">
        <f t="shared" si="416"/>
        <v>0</v>
      </c>
      <c r="Z313" s="853"/>
      <c r="AA313" s="854">
        <f t="shared" si="417"/>
        <v>0</v>
      </c>
      <c r="AB313" s="324"/>
      <c r="AC313" s="324" t="s">
        <v>881</v>
      </c>
      <c r="AD313" s="324">
        <v>20.0</v>
      </c>
      <c r="AE313" s="324">
        <v>20.0</v>
      </c>
      <c r="AF313" s="324"/>
      <c r="AG313" s="324"/>
      <c r="AH313" s="324"/>
      <c r="AI313" s="324"/>
      <c r="AJ313" s="324"/>
      <c r="AK313" s="324"/>
      <c r="AL313" s="324"/>
      <c r="AM313" s="324"/>
      <c r="AN313" s="324"/>
      <c r="AO313" s="324"/>
      <c r="AP313" s="324"/>
      <c r="AQ313" s="324"/>
      <c r="AR313" s="324"/>
    </row>
    <row r="314" ht="15.75" hidden="1" customHeight="1">
      <c r="A314" s="326" t="s">
        <v>882</v>
      </c>
      <c r="B314" s="326">
        <v>465.0</v>
      </c>
      <c r="C314" s="326">
        <v>6.7</v>
      </c>
      <c r="D314" s="326">
        <v>20.8</v>
      </c>
      <c r="E314" s="326">
        <v>68.0</v>
      </c>
      <c r="F314" s="326" t="s">
        <v>883</v>
      </c>
      <c r="G314" s="331"/>
      <c r="H314" s="331"/>
      <c r="I314" s="331"/>
      <c r="J314" s="331"/>
      <c r="K314" s="331"/>
      <c r="L314" s="331"/>
      <c r="M314" s="331"/>
      <c r="N314" s="331"/>
      <c r="O314" s="326" t="s">
        <v>852</v>
      </c>
      <c r="P314" s="326">
        <v>194.5</v>
      </c>
      <c r="Q314" s="326">
        <v>194.5</v>
      </c>
      <c r="R314" s="835">
        <v>1.0</v>
      </c>
      <c r="S314" s="324"/>
      <c r="T314" s="324"/>
      <c r="U314" s="867"/>
      <c r="V314" s="868"/>
      <c r="W314" s="857"/>
      <c r="X314" s="852">
        <f t="shared" si="415"/>
        <v>0</v>
      </c>
      <c r="Y314" s="852">
        <f t="shared" si="416"/>
        <v>0</v>
      </c>
      <c r="Z314" s="855"/>
      <c r="AA314" s="869">
        <f t="shared" si="417"/>
        <v>0</v>
      </c>
      <c r="AB314" s="324"/>
      <c r="AC314" s="324" t="s">
        <v>884</v>
      </c>
      <c r="AD314" s="324">
        <v>15.0</v>
      </c>
      <c r="AE314" s="324">
        <v>15.0</v>
      </c>
      <c r="AF314" s="324"/>
      <c r="AG314" s="324"/>
      <c r="AH314" s="324"/>
      <c r="AI314" s="324"/>
      <c r="AJ314" s="324"/>
      <c r="AK314" s="324"/>
      <c r="AL314" s="324"/>
      <c r="AM314" s="324"/>
      <c r="AN314" s="324"/>
      <c r="AO314" s="324"/>
      <c r="AP314" s="324"/>
      <c r="AQ314" s="324"/>
      <c r="AR314" s="324"/>
    </row>
    <row r="315" ht="15.75" hidden="1" customHeight="1">
      <c r="A315" s="326" t="s">
        <v>885</v>
      </c>
      <c r="B315" s="326">
        <v>444.0</v>
      </c>
      <c r="C315" s="326">
        <v>8.0</v>
      </c>
      <c r="D315" s="326">
        <v>16.9</v>
      </c>
      <c r="E315" s="326">
        <v>70.2</v>
      </c>
      <c r="F315" s="326" t="s">
        <v>886</v>
      </c>
      <c r="G315" s="331"/>
      <c r="H315" s="331"/>
      <c r="I315" s="331"/>
      <c r="J315" s="331"/>
      <c r="K315" s="331"/>
      <c r="L315" s="331"/>
      <c r="M315" s="331"/>
      <c r="N315" s="331"/>
      <c r="O315" s="326" t="s">
        <v>887</v>
      </c>
      <c r="P315" s="326">
        <v>218.9</v>
      </c>
      <c r="Q315" s="326">
        <v>218.9</v>
      </c>
      <c r="R315" s="835">
        <v>1.0</v>
      </c>
      <c r="S315" s="324"/>
      <c r="T315" s="324"/>
      <c r="U315" s="324"/>
      <c r="V315" s="324"/>
      <c r="W315" s="324"/>
      <c r="X315" s="324"/>
      <c r="Y315" s="324"/>
      <c r="Z315" s="324"/>
      <c r="AA315" s="324"/>
      <c r="AB315" s="324"/>
      <c r="AC315" s="324" t="s">
        <v>888</v>
      </c>
      <c r="AD315" s="324">
        <v>25.0</v>
      </c>
      <c r="AE315" s="324">
        <v>25.0</v>
      </c>
      <c r="AF315" s="324"/>
      <c r="AG315" s="324"/>
      <c r="AH315" s="324"/>
      <c r="AI315" s="324"/>
      <c r="AJ315" s="324"/>
      <c r="AK315" s="324"/>
      <c r="AL315" s="324"/>
      <c r="AM315" s="324"/>
      <c r="AN315" s="324"/>
      <c r="AO315" s="324"/>
      <c r="AP315" s="324"/>
      <c r="AQ315" s="324"/>
      <c r="AR315" s="324"/>
    </row>
    <row r="316" ht="15.75" hidden="1" customHeight="1">
      <c r="A316" s="326" t="s">
        <v>889</v>
      </c>
      <c r="B316" s="326">
        <v>426.0</v>
      </c>
      <c r="C316" s="326">
        <v>7.2</v>
      </c>
      <c r="D316" s="326">
        <v>14.3</v>
      </c>
      <c r="E316" s="326">
        <v>73.6</v>
      </c>
      <c r="F316" s="326" t="s">
        <v>890</v>
      </c>
      <c r="G316" s="331"/>
      <c r="H316" s="331"/>
      <c r="I316" s="331"/>
      <c r="J316" s="331"/>
      <c r="K316" s="331"/>
      <c r="L316" s="331"/>
      <c r="M316" s="331"/>
      <c r="N316" s="331"/>
      <c r="O316" s="326" t="s">
        <v>891</v>
      </c>
      <c r="P316" s="326">
        <v>261.6</v>
      </c>
      <c r="Q316" s="326">
        <v>261.6</v>
      </c>
      <c r="R316" s="835">
        <v>1.0</v>
      </c>
      <c r="S316" s="324"/>
      <c r="T316" s="324"/>
      <c r="U316" s="324"/>
      <c r="V316" s="324"/>
      <c r="W316" s="324"/>
      <c r="X316" s="324"/>
      <c r="Y316" s="324"/>
      <c r="Z316" s="324"/>
      <c r="AA316" s="324"/>
      <c r="AB316" s="324"/>
      <c r="AC316" s="324" t="s">
        <v>892</v>
      </c>
      <c r="AD316" s="324">
        <v>20.0</v>
      </c>
      <c r="AE316" s="324">
        <v>20.0</v>
      </c>
      <c r="AF316" s="324"/>
      <c r="AG316" s="324"/>
      <c r="AH316" s="324"/>
      <c r="AI316" s="324"/>
      <c r="AJ316" s="324"/>
      <c r="AK316" s="324"/>
      <c r="AL316" s="324"/>
      <c r="AM316" s="324"/>
      <c r="AN316" s="324"/>
      <c r="AO316" s="324"/>
      <c r="AP316" s="324"/>
      <c r="AQ316" s="324"/>
      <c r="AR316" s="324"/>
    </row>
    <row r="317" ht="15.75" hidden="1" customHeight="1">
      <c r="A317" s="326" t="s">
        <v>893</v>
      </c>
      <c r="B317" s="326">
        <v>433.0</v>
      </c>
      <c r="C317" s="326">
        <v>7.2</v>
      </c>
      <c r="D317" s="326">
        <v>14.9</v>
      </c>
      <c r="E317" s="326">
        <v>73.0</v>
      </c>
      <c r="F317" s="326" t="s">
        <v>894</v>
      </c>
      <c r="G317" s="331"/>
      <c r="H317" s="331"/>
      <c r="I317" s="331"/>
      <c r="J317" s="331"/>
      <c r="K317" s="331"/>
      <c r="L317" s="331"/>
      <c r="M317" s="331"/>
      <c r="N317" s="331"/>
      <c r="O317" s="326" t="s">
        <v>895</v>
      </c>
      <c r="P317" s="326">
        <v>5.2</v>
      </c>
      <c r="Q317" s="326">
        <v>5.2</v>
      </c>
      <c r="R317" s="835">
        <v>1.0</v>
      </c>
      <c r="S317" s="324"/>
      <c r="T317" s="324"/>
      <c r="U317" s="324"/>
      <c r="V317" s="324"/>
      <c r="W317" s="324"/>
      <c r="X317" s="324"/>
      <c r="Y317" s="324"/>
      <c r="Z317" s="324"/>
      <c r="AA317" s="324"/>
      <c r="AB317" s="324"/>
      <c r="AC317" s="324" t="s">
        <v>896</v>
      </c>
      <c r="AD317" s="324">
        <v>30.0</v>
      </c>
      <c r="AE317" s="324">
        <v>30.0</v>
      </c>
      <c r="AF317" s="324"/>
      <c r="AG317" s="324"/>
      <c r="AH317" s="324"/>
      <c r="AI317" s="324"/>
      <c r="AJ317" s="324"/>
      <c r="AK317" s="324"/>
      <c r="AL317" s="324"/>
      <c r="AM317" s="324"/>
      <c r="AN317" s="324"/>
      <c r="AO317" s="324"/>
      <c r="AP317" s="324"/>
      <c r="AQ317" s="324"/>
      <c r="AR317" s="324"/>
    </row>
    <row r="318" ht="15.75" hidden="1" customHeight="1">
      <c r="A318" s="326" t="s">
        <v>897</v>
      </c>
      <c r="B318" s="326">
        <v>499.0</v>
      </c>
      <c r="C318" s="326">
        <v>4.7</v>
      </c>
      <c r="D318" s="326">
        <v>22.0</v>
      </c>
      <c r="E318" s="326">
        <v>70.5</v>
      </c>
      <c r="F318" s="326" t="s">
        <v>898</v>
      </c>
      <c r="G318" s="331"/>
      <c r="H318" s="331"/>
      <c r="I318" s="331"/>
      <c r="J318" s="331"/>
      <c r="K318" s="331"/>
      <c r="L318" s="331"/>
      <c r="M318" s="331"/>
      <c r="N318" s="331"/>
      <c r="O318" s="326" t="s">
        <v>899</v>
      </c>
      <c r="P318" s="326">
        <v>7.7</v>
      </c>
      <c r="Q318" s="326">
        <v>7.7</v>
      </c>
      <c r="R318" s="835">
        <v>1.0</v>
      </c>
      <c r="S318" s="324"/>
      <c r="T318" s="324"/>
      <c r="U318" s="324"/>
      <c r="V318" s="324"/>
      <c r="W318" s="324"/>
      <c r="X318" s="324"/>
      <c r="Y318" s="324"/>
      <c r="Z318" s="324"/>
      <c r="AA318" s="324"/>
      <c r="AB318" s="324"/>
      <c r="AC318" s="324" t="s">
        <v>900</v>
      </c>
      <c r="AD318" s="324">
        <v>125.0</v>
      </c>
      <c r="AE318" s="324">
        <v>125.0</v>
      </c>
      <c r="AF318" s="324"/>
      <c r="AG318" s="324"/>
      <c r="AH318" s="324"/>
      <c r="AI318" s="324"/>
      <c r="AJ318" s="324"/>
      <c r="AK318" s="324"/>
      <c r="AL318" s="324"/>
      <c r="AM318" s="324"/>
      <c r="AN318" s="324"/>
      <c r="AO318" s="324"/>
      <c r="AP318" s="324"/>
      <c r="AQ318" s="324"/>
      <c r="AR318" s="324"/>
    </row>
    <row r="319" ht="15.75" hidden="1" customHeight="1">
      <c r="A319" s="326" t="s">
        <v>901</v>
      </c>
      <c r="B319" s="326">
        <v>492.0</v>
      </c>
      <c r="C319" s="326">
        <v>5.7</v>
      </c>
      <c r="D319" s="326">
        <v>21.1</v>
      </c>
      <c r="E319" s="326">
        <v>69.8</v>
      </c>
      <c r="F319" s="326" t="s">
        <v>902</v>
      </c>
      <c r="G319" s="331"/>
      <c r="H319" s="331"/>
      <c r="I319" s="331"/>
      <c r="J319" s="331"/>
      <c r="K319" s="331"/>
      <c r="L319" s="331"/>
      <c r="M319" s="331"/>
      <c r="N319" s="331"/>
      <c r="O319" s="326" t="s">
        <v>903</v>
      </c>
      <c r="P319" s="326">
        <v>14.3</v>
      </c>
      <c r="Q319" s="326">
        <v>14.3</v>
      </c>
      <c r="R319" s="835">
        <v>1.0</v>
      </c>
      <c r="S319" s="324"/>
      <c r="T319" s="324"/>
      <c r="U319" s="324"/>
      <c r="V319" s="324"/>
      <c r="W319" s="324"/>
      <c r="X319" s="324"/>
      <c r="Y319" s="324"/>
      <c r="Z319" s="324"/>
      <c r="AA319" s="324"/>
      <c r="AB319" s="324"/>
      <c r="AC319" s="324" t="s">
        <v>904</v>
      </c>
      <c r="AD319" s="324">
        <v>30.0</v>
      </c>
      <c r="AE319" s="324">
        <v>30.0</v>
      </c>
      <c r="AF319" s="324"/>
      <c r="AG319" s="324"/>
      <c r="AH319" s="324"/>
      <c r="AI319" s="324"/>
      <c r="AJ319" s="324"/>
      <c r="AK319" s="324"/>
      <c r="AL319" s="324"/>
      <c r="AM319" s="324"/>
      <c r="AN319" s="324"/>
      <c r="AO319" s="324"/>
      <c r="AP319" s="324"/>
      <c r="AQ319" s="324"/>
      <c r="AR319" s="324"/>
    </row>
    <row r="320" ht="15.75" hidden="1" customHeight="1">
      <c r="A320" s="326" t="s">
        <v>905</v>
      </c>
      <c r="B320" s="326">
        <v>443.0</v>
      </c>
      <c r="C320" s="326">
        <v>7.0</v>
      </c>
      <c r="D320" s="326">
        <v>16.1</v>
      </c>
      <c r="E320" s="326">
        <v>72.2</v>
      </c>
      <c r="F320" s="326" t="s">
        <v>906</v>
      </c>
      <c r="G320" s="331"/>
      <c r="H320" s="331"/>
      <c r="I320" s="331"/>
      <c r="J320" s="331"/>
      <c r="K320" s="331"/>
      <c r="L320" s="331"/>
      <c r="M320" s="331"/>
      <c r="N320" s="331"/>
      <c r="O320" s="326" t="s">
        <v>907</v>
      </c>
      <c r="P320" s="326">
        <v>19.6</v>
      </c>
      <c r="Q320" s="326">
        <v>19.6</v>
      </c>
      <c r="R320" s="835">
        <v>1.0</v>
      </c>
      <c r="S320" s="324"/>
      <c r="T320" s="324"/>
      <c r="U320" s="324"/>
      <c r="V320" s="324"/>
      <c r="W320" s="324"/>
      <c r="X320" s="324"/>
      <c r="Y320" s="324"/>
      <c r="Z320" s="324"/>
      <c r="AA320" s="324"/>
      <c r="AB320" s="324"/>
      <c r="AC320" s="324" t="s">
        <v>908</v>
      </c>
      <c r="AD320" s="324">
        <v>60.0</v>
      </c>
      <c r="AE320" s="324">
        <v>60.0</v>
      </c>
      <c r="AF320" s="324"/>
      <c r="AG320" s="324"/>
      <c r="AH320" s="324"/>
      <c r="AI320" s="324"/>
      <c r="AJ320" s="324"/>
      <c r="AK320" s="324"/>
      <c r="AL320" s="324"/>
      <c r="AM320" s="324"/>
      <c r="AN320" s="324"/>
      <c r="AO320" s="324"/>
      <c r="AP320" s="324"/>
      <c r="AQ320" s="324"/>
      <c r="AR320" s="324"/>
    </row>
    <row r="321" ht="15.75" hidden="1" customHeight="1">
      <c r="A321" s="326" t="s">
        <v>909</v>
      </c>
      <c r="B321" s="326">
        <v>368.0</v>
      </c>
      <c r="C321" s="326">
        <v>9.0</v>
      </c>
      <c r="D321" s="326">
        <v>2.0</v>
      </c>
      <c r="E321" s="326">
        <v>76.8</v>
      </c>
      <c r="F321" s="326" t="s">
        <v>910</v>
      </c>
      <c r="G321" s="331"/>
      <c r="H321" s="331"/>
      <c r="I321" s="331"/>
      <c r="J321" s="331"/>
      <c r="K321" s="331"/>
      <c r="L321" s="331"/>
      <c r="M321" s="331"/>
      <c r="N321" s="331"/>
      <c r="O321" s="326" t="s">
        <v>911</v>
      </c>
      <c r="P321" s="326">
        <v>229.9</v>
      </c>
      <c r="Q321" s="326">
        <v>229.9</v>
      </c>
      <c r="R321" s="835">
        <v>1.0</v>
      </c>
      <c r="S321" s="324"/>
      <c r="T321" s="324"/>
      <c r="U321" s="324"/>
      <c r="V321" s="324"/>
      <c r="W321" s="324"/>
      <c r="X321" s="324"/>
      <c r="Y321" s="324"/>
      <c r="Z321" s="324"/>
      <c r="AA321" s="324"/>
      <c r="AB321" s="324"/>
      <c r="AC321" s="324" t="s">
        <v>912</v>
      </c>
      <c r="AD321" s="324">
        <v>100.0</v>
      </c>
      <c r="AE321" s="324">
        <v>100.0</v>
      </c>
      <c r="AF321" s="324"/>
      <c r="AG321" s="324"/>
      <c r="AH321" s="324"/>
      <c r="AI321" s="324"/>
      <c r="AJ321" s="324"/>
      <c r="AK321" s="324"/>
      <c r="AL321" s="324"/>
      <c r="AM321" s="324"/>
      <c r="AN321" s="324"/>
      <c r="AO321" s="324"/>
      <c r="AP321" s="324"/>
      <c r="AQ321" s="324"/>
      <c r="AR321" s="324"/>
    </row>
    <row r="322" ht="15.75" hidden="1" customHeight="1">
      <c r="A322" s="326" t="s">
        <v>913</v>
      </c>
      <c r="B322" s="326">
        <v>365.0</v>
      </c>
      <c r="C322" s="326">
        <v>9.0</v>
      </c>
      <c r="D322" s="326">
        <v>2.7</v>
      </c>
      <c r="E322" s="326">
        <v>74.6</v>
      </c>
      <c r="F322" s="326" t="s">
        <v>914</v>
      </c>
      <c r="G322" s="331"/>
      <c r="H322" s="331"/>
      <c r="I322" s="331"/>
      <c r="J322" s="331"/>
      <c r="K322" s="331"/>
      <c r="L322" s="331"/>
      <c r="M322" s="331"/>
      <c r="N322" s="331"/>
      <c r="O322" s="326" t="s">
        <v>915</v>
      </c>
      <c r="P322" s="326">
        <v>2.0</v>
      </c>
      <c r="Q322" s="326">
        <v>2.0</v>
      </c>
      <c r="R322" s="835">
        <v>1.0</v>
      </c>
      <c r="S322" s="324"/>
      <c r="T322" s="324"/>
      <c r="U322" s="324"/>
      <c r="V322" s="324"/>
      <c r="W322" s="324"/>
      <c r="X322" s="324"/>
      <c r="Y322" s="324"/>
      <c r="Z322" s="324"/>
      <c r="AA322" s="324"/>
      <c r="AB322" s="324"/>
      <c r="AC322" s="324" t="s">
        <v>916</v>
      </c>
      <c r="AD322" s="324">
        <v>12.0</v>
      </c>
      <c r="AE322" s="324">
        <v>12.0</v>
      </c>
      <c r="AF322" s="324"/>
      <c r="AG322" s="324"/>
      <c r="AH322" s="324"/>
      <c r="AI322" s="324"/>
      <c r="AJ322" s="324"/>
      <c r="AK322" s="324"/>
      <c r="AL322" s="324"/>
      <c r="AM322" s="324"/>
      <c r="AN322" s="324"/>
      <c r="AO322" s="324"/>
      <c r="AP322" s="324"/>
      <c r="AQ322" s="324"/>
      <c r="AR322" s="324"/>
    </row>
    <row r="323" ht="15.75" hidden="1" customHeight="1">
      <c r="A323" s="326" t="s">
        <v>917</v>
      </c>
      <c r="B323" s="326">
        <v>367.0</v>
      </c>
      <c r="C323" s="326">
        <v>11.6</v>
      </c>
      <c r="D323" s="326">
        <v>2.3</v>
      </c>
      <c r="E323" s="326">
        <v>73.6</v>
      </c>
      <c r="F323" s="326" t="s">
        <v>918</v>
      </c>
      <c r="G323" s="331"/>
      <c r="H323" s="331"/>
      <c r="I323" s="331"/>
      <c r="J323" s="331"/>
      <c r="K323" s="331"/>
      <c r="L323" s="331"/>
      <c r="M323" s="331"/>
      <c r="N323" s="331"/>
      <c r="O323" s="326" t="s">
        <v>919</v>
      </c>
      <c r="P323" s="326">
        <v>4.4</v>
      </c>
      <c r="Q323" s="326">
        <v>4.4</v>
      </c>
      <c r="R323" s="835">
        <v>1.0</v>
      </c>
      <c r="S323" s="324"/>
      <c r="T323" s="324"/>
      <c r="U323" s="324"/>
      <c r="V323" s="324"/>
      <c r="W323" s="324"/>
      <c r="X323" s="324"/>
      <c r="Y323" s="324"/>
      <c r="Z323" s="324"/>
      <c r="AA323" s="324"/>
      <c r="AB323" s="324"/>
      <c r="AC323" s="324" t="s">
        <v>920</v>
      </c>
      <c r="AD323" s="324">
        <v>20.0</v>
      </c>
      <c r="AE323" s="324">
        <v>20.0</v>
      </c>
      <c r="AF323" s="324"/>
      <c r="AG323" s="324"/>
      <c r="AH323" s="324"/>
      <c r="AI323" s="324"/>
      <c r="AJ323" s="324"/>
      <c r="AK323" s="324"/>
      <c r="AL323" s="324"/>
      <c r="AM323" s="324"/>
      <c r="AN323" s="324"/>
      <c r="AO323" s="324"/>
      <c r="AP323" s="324"/>
      <c r="AQ323" s="324"/>
      <c r="AR323" s="324"/>
    </row>
    <row r="324" ht="15.75" hidden="1" customHeight="1">
      <c r="A324" s="326" t="s">
        <v>921</v>
      </c>
      <c r="B324" s="326">
        <v>366.0</v>
      </c>
      <c r="C324" s="326">
        <v>7.2</v>
      </c>
      <c r="D324" s="326">
        <v>2.5</v>
      </c>
      <c r="E324" s="326">
        <v>76.9</v>
      </c>
      <c r="F324" s="326" t="s">
        <v>922</v>
      </c>
      <c r="G324" s="331"/>
      <c r="H324" s="331"/>
      <c r="I324" s="331"/>
      <c r="J324" s="331"/>
      <c r="K324" s="331"/>
      <c r="L324" s="331"/>
      <c r="M324" s="331"/>
      <c r="N324" s="331"/>
      <c r="O324" s="326" t="s">
        <v>923</v>
      </c>
      <c r="P324" s="326">
        <v>5.9</v>
      </c>
      <c r="Q324" s="326">
        <v>5.9</v>
      </c>
      <c r="R324" s="835">
        <v>1.0</v>
      </c>
      <c r="S324" s="324"/>
      <c r="T324" s="324"/>
      <c r="U324" s="324"/>
      <c r="V324" s="324"/>
      <c r="W324" s="324"/>
      <c r="X324" s="324"/>
      <c r="Y324" s="324"/>
      <c r="Z324" s="324"/>
      <c r="AA324" s="324"/>
      <c r="AB324" s="324"/>
      <c r="AC324" s="324" t="s">
        <v>924</v>
      </c>
      <c r="AD324" s="324">
        <v>25.0</v>
      </c>
      <c r="AE324" s="324">
        <v>25.0</v>
      </c>
      <c r="AF324" s="324"/>
      <c r="AG324" s="324"/>
      <c r="AH324" s="324"/>
      <c r="AI324" s="324"/>
      <c r="AJ324" s="324"/>
      <c r="AK324" s="324"/>
      <c r="AL324" s="324"/>
      <c r="AM324" s="324"/>
      <c r="AN324" s="324"/>
      <c r="AO324" s="324"/>
      <c r="AP324" s="324"/>
      <c r="AQ324" s="324"/>
      <c r="AR324" s="324"/>
    </row>
    <row r="325" ht="15.75" hidden="1" customHeight="1">
      <c r="A325" s="326" t="s">
        <v>925</v>
      </c>
      <c r="B325" s="326">
        <v>352.0</v>
      </c>
      <c r="C325" s="326">
        <v>12.2</v>
      </c>
      <c r="D325" s="326">
        <v>7.9</v>
      </c>
      <c r="E325" s="326">
        <v>66.4</v>
      </c>
      <c r="F325" s="326" t="s">
        <v>926</v>
      </c>
      <c r="G325" s="331"/>
      <c r="H325" s="331"/>
      <c r="I325" s="331"/>
      <c r="J325" s="331"/>
      <c r="K325" s="331"/>
      <c r="L325" s="331"/>
      <c r="M325" s="331"/>
      <c r="N325" s="331"/>
      <c r="O325" s="326" t="s">
        <v>927</v>
      </c>
      <c r="P325" s="326">
        <v>5.1</v>
      </c>
      <c r="Q325" s="326">
        <v>5.1</v>
      </c>
      <c r="R325" s="835">
        <v>1.0</v>
      </c>
      <c r="S325" s="324"/>
      <c r="T325" s="324"/>
      <c r="U325" s="324"/>
      <c r="V325" s="324"/>
      <c r="W325" s="324"/>
      <c r="X325" s="324"/>
      <c r="Y325" s="324"/>
      <c r="Z325" s="324"/>
      <c r="AA325" s="324"/>
      <c r="AB325" s="324"/>
      <c r="AC325" s="324" t="s">
        <v>928</v>
      </c>
      <c r="AD325" s="324">
        <v>6.0</v>
      </c>
      <c r="AE325" s="324">
        <v>6.0</v>
      </c>
      <c r="AF325" s="324"/>
      <c r="AG325" s="324"/>
      <c r="AH325" s="324"/>
      <c r="AI325" s="324"/>
      <c r="AJ325" s="324"/>
      <c r="AK325" s="324"/>
      <c r="AL325" s="324"/>
      <c r="AM325" s="324"/>
      <c r="AN325" s="324"/>
      <c r="AO325" s="324"/>
      <c r="AP325" s="324"/>
      <c r="AQ325" s="324"/>
      <c r="AR325" s="324"/>
    </row>
    <row r="326" ht="15.75" hidden="1" customHeight="1">
      <c r="A326" s="326" t="s">
        <v>929</v>
      </c>
      <c r="B326" s="326">
        <v>370.0</v>
      </c>
      <c r="C326" s="326">
        <v>13.1</v>
      </c>
      <c r="D326" s="326">
        <v>8.9</v>
      </c>
      <c r="E326" s="326">
        <v>66.5</v>
      </c>
      <c r="F326" s="326" t="s">
        <v>930</v>
      </c>
      <c r="G326" s="331"/>
      <c r="H326" s="331"/>
      <c r="I326" s="331"/>
      <c r="J326" s="331"/>
      <c r="K326" s="331"/>
      <c r="L326" s="331"/>
      <c r="M326" s="331"/>
      <c r="N326" s="331"/>
      <c r="O326" s="326" t="s">
        <v>931</v>
      </c>
      <c r="P326" s="326">
        <v>12.8</v>
      </c>
      <c r="Q326" s="326">
        <v>12.8</v>
      </c>
      <c r="R326" s="835">
        <v>1.0</v>
      </c>
      <c r="S326" s="324"/>
      <c r="T326" s="324"/>
      <c r="U326" s="324"/>
      <c r="V326" s="324"/>
      <c r="W326" s="324"/>
      <c r="X326" s="324"/>
      <c r="Y326" s="324"/>
      <c r="Z326" s="324"/>
      <c r="AA326" s="324"/>
      <c r="AB326" s="324"/>
      <c r="AC326" s="324" t="s">
        <v>932</v>
      </c>
      <c r="AD326" s="324">
        <v>10.0</v>
      </c>
      <c r="AE326" s="324">
        <v>10.0</v>
      </c>
      <c r="AF326" s="324"/>
      <c r="AG326" s="324"/>
      <c r="AH326" s="324"/>
      <c r="AI326" s="324"/>
      <c r="AJ326" s="324"/>
      <c r="AK326" s="324"/>
      <c r="AL326" s="324"/>
      <c r="AM326" s="324"/>
      <c r="AN326" s="324"/>
      <c r="AO326" s="324"/>
      <c r="AP326" s="324"/>
      <c r="AQ326" s="324"/>
      <c r="AR326" s="324"/>
    </row>
    <row r="327" ht="15.75" hidden="1" customHeight="1">
      <c r="A327" s="326" t="s">
        <v>933</v>
      </c>
      <c r="B327" s="326">
        <v>400.0</v>
      </c>
      <c r="C327" s="326">
        <v>13.4</v>
      </c>
      <c r="D327" s="326">
        <v>8.1</v>
      </c>
      <c r="E327" s="326">
        <v>68.0</v>
      </c>
      <c r="F327" s="326" t="s">
        <v>934</v>
      </c>
      <c r="G327" s="331"/>
      <c r="H327" s="331"/>
      <c r="I327" s="331"/>
      <c r="J327" s="331"/>
      <c r="K327" s="331"/>
      <c r="L327" s="331"/>
      <c r="M327" s="331"/>
      <c r="N327" s="331"/>
      <c r="O327" s="326" t="s">
        <v>935</v>
      </c>
      <c r="P327" s="326">
        <v>15.0</v>
      </c>
      <c r="Q327" s="326">
        <v>15.0</v>
      </c>
      <c r="R327" s="835">
        <v>1.0</v>
      </c>
      <c r="S327" s="324"/>
      <c r="T327" s="324"/>
      <c r="U327" s="324"/>
      <c r="V327" s="324"/>
      <c r="W327" s="324"/>
      <c r="X327" s="324"/>
      <c r="Y327" s="324"/>
      <c r="Z327" s="324"/>
      <c r="AA327" s="324"/>
      <c r="AB327" s="324"/>
      <c r="AC327" s="324" t="s">
        <v>936</v>
      </c>
      <c r="AD327" s="324">
        <v>4.0</v>
      </c>
      <c r="AE327" s="324">
        <v>4.0</v>
      </c>
      <c r="AF327" s="324"/>
      <c r="AG327" s="324"/>
      <c r="AH327" s="324"/>
      <c r="AI327" s="324"/>
      <c r="AJ327" s="324"/>
      <c r="AK327" s="324"/>
      <c r="AL327" s="324"/>
      <c r="AM327" s="324"/>
      <c r="AN327" s="324"/>
      <c r="AO327" s="324"/>
      <c r="AP327" s="324"/>
      <c r="AQ327" s="324"/>
      <c r="AR327" s="324"/>
    </row>
    <row r="328" ht="15.75" hidden="1" customHeight="1">
      <c r="A328" s="326" t="s">
        <v>937</v>
      </c>
      <c r="B328" s="326">
        <v>352.0</v>
      </c>
      <c r="C328" s="326">
        <v>11.9</v>
      </c>
      <c r="D328" s="326">
        <v>7.6</v>
      </c>
      <c r="E328" s="326">
        <v>67.7</v>
      </c>
      <c r="F328" s="326" t="s">
        <v>938</v>
      </c>
      <c r="G328" s="331"/>
      <c r="H328" s="331"/>
      <c r="I328" s="331"/>
      <c r="J328" s="331"/>
      <c r="K328" s="331"/>
      <c r="L328" s="331"/>
      <c r="M328" s="331"/>
      <c r="N328" s="331"/>
      <c r="O328" s="326" t="s">
        <v>939</v>
      </c>
      <c r="P328" s="326">
        <v>1260.0</v>
      </c>
      <c r="Q328" s="326">
        <v>769.0</v>
      </c>
      <c r="R328" s="835">
        <v>0.6103174603174604</v>
      </c>
      <c r="S328" s="324"/>
      <c r="T328" s="324"/>
      <c r="U328" s="324"/>
      <c r="V328" s="324"/>
      <c r="W328" s="324"/>
      <c r="X328" s="324"/>
      <c r="Y328" s="324"/>
      <c r="Z328" s="324"/>
      <c r="AA328" s="324"/>
      <c r="AB328" s="324"/>
      <c r="AC328" s="324" t="s">
        <v>940</v>
      </c>
      <c r="AD328" s="324">
        <v>30.0</v>
      </c>
      <c r="AE328" s="324">
        <v>1.0</v>
      </c>
      <c r="AF328" s="324"/>
      <c r="AG328" s="324"/>
      <c r="AH328" s="324"/>
      <c r="AI328" s="324"/>
      <c r="AJ328" s="324"/>
      <c r="AK328" s="324"/>
      <c r="AL328" s="324"/>
      <c r="AM328" s="324"/>
      <c r="AN328" s="324"/>
      <c r="AO328" s="324"/>
      <c r="AP328" s="324"/>
      <c r="AQ328" s="324"/>
      <c r="AR328" s="324"/>
    </row>
    <row r="329" ht="15.75" hidden="1" customHeight="1">
      <c r="A329" s="326" t="s">
        <v>941</v>
      </c>
      <c r="B329" s="326">
        <v>370.0</v>
      </c>
      <c r="C329" s="326">
        <v>7.4</v>
      </c>
      <c r="D329" s="326">
        <v>4.2</v>
      </c>
      <c r="E329" s="326">
        <v>75.9</v>
      </c>
      <c r="F329" s="326" t="s">
        <v>942</v>
      </c>
      <c r="G329" s="331"/>
      <c r="H329" s="331"/>
      <c r="I329" s="331"/>
      <c r="J329" s="331"/>
      <c r="K329" s="331"/>
      <c r="L329" s="331"/>
      <c r="M329" s="331"/>
      <c r="N329" s="331"/>
      <c r="O329" s="326" t="s">
        <v>943</v>
      </c>
      <c r="P329" s="326">
        <v>37.5</v>
      </c>
      <c r="Q329" s="326">
        <v>29.2</v>
      </c>
      <c r="R329" s="835">
        <v>0.7786666666666666</v>
      </c>
      <c r="S329" s="324"/>
      <c r="T329" s="324"/>
      <c r="U329" s="324"/>
      <c r="V329" s="324"/>
      <c r="W329" s="324"/>
      <c r="X329" s="324"/>
      <c r="Y329" s="324"/>
      <c r="Z329" s="324"/>
      <c r="AA329" s="324"/>
      <c r="AB329" s="324"/>
      <c r="AC329" s="324" t="s">
        <v>944</v>
      </c>
      <c r="AD329" s="324">
        <v>9.0</v>
      </c>
      <c r="AE329" s="324">
        <v>9.0</v>
      </c>
      <c r="AF329" s="324"/>
      <c r="AG329" s="324"/>
      <c r="AH329" s="324"/>
      <c r="AI329" s="324"/>
      <c r="AJ329" s="324"/>
      <c r="AK329" s="324"/>
      <c r="AL329" s="324"/>
      <c r="AM329" s="324"/>
      <c r="AN329" s="324"/>
      <c r="AO329" s="324"/>
      <c r="AP329" s="324"/>
      <c r="AQ329" s="324"/>
      <c r="AR329" s="324"/>
    </row>
    <row r="330" ht="15.75" hidden="1" customHeight="1">
      <c r="A330" s="326" t="s">
        <v>945</v>
      </c>
      <c r="B330" s="326">
        <v>343.0</v>
      </c>
      <c r="C330" s="326">
        <v>5.5</v>
      </c>
      <c r="D330" s="326">
        <v>5.0</v>
      </c>
      <c r="E330" s="326">
        <v>76.6</v>
      </c>
      <c r="F330" s="326" t="s">
        <v>946</v>
      </c>
      <c r="G330" s="331"/>
      <c r="H330" s="331"/>
      <c r="I330" s="331"/>
      <c r="J330" s="331"/>
      <c r="K330" s="331"/>
      <c r="L330" s="331"/>
      <c r="M330" s="331"/>
      <c r="N330" s="331"/>
      <c r="O330" s="326" t="s">
        <v>947</v>
      </c>
      <c r="P330" s="326">
        <v>58.5</v>
      </c>
      <c r="Q330" s="326">
        <v>46.3</v>
      </c>
      <c r="R330" s="835">
        <v>0.7914529914529914</v>
      </c>
      <c r="S330" s="324"/>
      <c r="T330" s="324"/>
      <c r="U330" s="324"/>
      <c r="V330" s="324"/>
      <c r="W330" s="324"/>
      <c r="X330" s="324"/>
      <c r="Y330" s="324"/>
      <c r="Z330" s="324"/>
      <c r="AA330" s="324"/>
      <c r="AB330" s="324"/>
      <c r="AC330" s="324" t="s">
        <v>948</v>
      </c>
      <c r="AD330" s="324">
        <v>3.0</v>
      </c>
      <c r="AE330" s="324">
        <v>3.0</v>
      </c>
      <c r="AF330" s="324"/>
      <c r="AG330" s="324"/>
      <c r="AH330" s="324"/>
      <c r="AI330" s="324"/>
      <c r="AJ330" s="324"/>
      <c r="AK330" s="324"/>
      <c r="AL330" s="324"/>
      <c r="AM330" s="324"/>
      <c r="AN330" s="324"/>
      <c r="AO330" s="324"/>
      <c r="AP330" s="324"/>
      <c r="AQ330" s="324"/>
      <c r="AR330" s="324"/>
    </row>
    <row r="331" ht="15.75" hidden="1" customHeight="1">
      <c r="A331" s="326" t="s">
        <v>949</v>
      </c>
      <c r="B331" s="326">
        <v>328.0</v>
      </c>
      <c r="C331" s="326">
        <v>6.8</v>
      </c>
      <c r="D331" s="326">
        <v>5.2</v>
      </c>
      <c r="E331" s="326">
        <v>74.8</v>
      </c>
      <c r="F331" s="326" t="s">
        <v>950</v>
      </c>
      <c r="G331" s="331"/>
      <c r="H331" s="331"/>
      <c r="I331" s="331"/>
      <c r="J331" s="331"/>
      <c r="K331" s="331"/>
      <c r="L331" s="331"/>
      <c r="M331" s="331"/>
      <c r="N331" s="331"/>
      <c r="O331" s="326" t="s">
        <v>951</v>
      </c>
      <c r="P331" s="326">
        <v>81.8</v>
      </c>
      <c r="Q331" s="326">
        <v>68.5</v>
      </c>
      <c r="R331" s="835">
        <v>0.8374083129584352</v>
      </c>
      <c r="S331" s="324"/>
      <c r="T331" s="324"/>
      <c r="U331" s="324"/>
      <c r="V331" s="324"/>
      <c r="W331" s="324"/>
      <c r="X331" s="324"/>
      <c r="Y331" s="324"/>
      <c r="Z331" s="324"/>
      <c r="AA331" s="324"/>
      <c r="AB331" s="324"/>
      <c r="AC331" s="324" t="s">
        <v>508</v>
      </c>
      <c r="AD331" s="324">
        <v>60.0</v>
      </c>
      <c r="AE331" s="324">
        <v>60.0</v>
      </c>
      <c r="AF331" s="324"/>
      <c r="AG331" s="324"/>
      <c r="AH331" s="324"/>
      <c r="AI331" s="324"/>
      <c r="AJ331" s="324"/>
      <c r="AK331" s="324"/>
      <c r="AL331" s="324"/>
      <c r="AM331" s="324"/>
      <c r="AN331" s="324"/>
      <c r="AO331" s="324"/>
      <c r="AP331" s="324"/>
      <c r="AQ331" s="324"/>
      <c r="AR331" s="324"/>
    </row>
    <row r="332" ht="15.75" hidden="1" customHeight="1">
      <c r="A332" s="326" t="s">
        <v>952</v>
      </c>
      <c r="B332" s="326">
        <v>318.0</v>
      </c>
      <c r="C332" s="326">
        <v>8.5</v>
      </c>
      <c r="D332" s="326">
        <v>4.2</v>
      </c>
      <c r="E332" s="326">
        <v>74.3</v>
      </c>
      <c r="F332" s="326" t="s">
        <v>953</v>
      </c>
      <c r="G332" s="331"/>
      <c r="H332" s="331"/>
      <c r="I332" s="331"/>
      <c r="J332" s="331"/>
      <c r="K332" s="331"/>
      <c r="L332" s="331"/>
      <c r="M332" s="331"/>
      <c r="N332" s="331"/>
      <c r="O332" s="326" t="s">
        <v>954</v>
      </c>
      <c r="P332" s="326">
        <v>2.9</v>
      </c>
      <c r="Q332" s="326">
        <v>2.9</v>
      </c>
      <c r="R332" s="835">
        <v>1.0</v>
      </c>
      <c r="S332" s="324"/>
      <c r="T332" s="324"/>
      <c r="U332" s="324"/>
      <c r="V332" s="324"/>
      <c r="W332" s="324"/>
      <c r="X332" s="324"/>
      <c r="Y332" s="324"/>
      <c r="Z332" s="324"/>
      <c r="AA332" s="324"/>
      <c r="AB332" s="324"/>
      <c r="AC332" s="324" t="s">
        <v>955</v>
      </c>
      <c r="AD332" s="324">
        <v>65.0</v>
      </c>
      <c r="AE332" s="324">
        <v>42.0</v>
      </c>
      <c r="AF332" s="324"/>
      <c r="AG332" s="324"/>
      <c r="AH332" s="324"/>
      <c r="AI332" s="324"/>
      <c r="AJ332" s="324"/>
      <c r="AK332" s="324"/>
      <c r="AL332" s="324"/>
      <c r="AM332" s="324"/>
      <c r="AN332" s="324"/>
      <c r="AO332" s="324"/>
      <c r="AP332" s="324"/>
      <c r="AQ332" s="324"/>
      <c r="AR332" s="324"/>
    </row>
    <row r="333" ht="15.75" hidden="1" customHeight="1">
      <c r="A333" s="326" t="s">
        <v>956</v>
      </c>
      <c r="B333" s="326">
        <v>290.0</v>
      </c>
      <c r="C333" s="326">
        <v>10.3</v>
      </c>
      <c r="D333" s="326">
        <v>3.5</v>
      </c>
      <c r="E333" s="326">
        <v>56.7</v>
      </c>
      <c r="F333" s="326" t="s">
        <v>957</v>
      </c>
      <c r="G333" s="331"/>
      <c r="H333" s="331"/>
      <c r="I333" s="331"/>
      <c r="J333" s="331"/>
      <c r="K333" s="331"/>
      <c r="L333" s="331"/>
      <c r="M333" s="331"/>
      <c r="N333" s="331"/>
      <c r="O333" s="326" t="s">
        <v>958</v>
      </c>
      <c r="P333" s="326">
        <v>8.9</v>
      </c>
      <c r="Q333" s="326">
        <v>8.9</v>
      </c>
      <c r="R333" s="835">
        <v>1.0</v>
      </c>
      <c r="S333" s="324"/>
      <c r="T333" s="324"/>
      <c r="U333" s="324"/>
      <c r="V333" s="324"/>
      <c r="W333" s="324"/>
      <c r="X333" s="324"/>
      <c r="Y333" s="324"/>
      <c r="Z333" s="324"/>
      <c r="AA333" s="324"/>
      <c r="AB333" s="324"/>
      <c r="AC333" s="324" t="s">
        <v>959</v>
      </c>
      <c r="AD333" s="324">
        <v>130.0</v>
      </c>
      <c r="AE333" s="324">
        <v>83.0</v>
      </c>
      <c r="AF333" s="324"/>
      <c r="AG333" s="324"/>
      <c r="AH333" s="324"/>
      <c r="AI333" s="324"/>
      <c r="AJ333" s="324"/>
      <c r="AK333" s="324"/>
      <c r="AL333" s="324"/>
      <c r="AM333" s="324"/>
      <c r="AN333" s="324"/>
      <c r="AO333" s="324"/>
      <c r="AP333" s="324"/>
      <c r="AQ333" s="324"/>
      <c r="AR333" s="324"/>
    </row>
    <row r="334" ht="15.75" hidden="1" customHeight="1">
      <c r="A334" s="326" t="s">
        <v>960</v>
      </c>
      <c r="B334" s="326">
        <v>445.0</v>
      </c>
      <c r="C334" s="326">
        <v>7.7</v>
      </c>
      <c r="D334" s="326">
        <v>26.1</v>
      </c>
      <c r="E334" s="326">
        <v>47.4</v>
      </c>
      <c r="F334" s="326" t="s">
        <v>961</v>
      </c>
      <c r="G334" s="331"/>
      <c r="H334" s="331"/>
      <c r="I334" s="331"/>
      <c r="J334" s="331"/>
      <c r="K334" s="331"/>
      <c r="L334" s="331"/>
      <c r="M334" s="331"/>
      <c r="N334" s="331"/>
      <c r="O334" s="326" t="s">
        <v>962</v>
      </c>
      <c r="P334" s="326">
        <v>14.5</v>
      </c>
      <c r="Q334" s="326">
        <v>14.5</v>
      </c>
      <c r="R334" s="835">
        <v>1.0</v>
      </c>
      <c r="S334" s="324"/>
      <c r="T334" s="324"/>
      <c r="U334" s="324"/>
      <c r="V334" s="324"/>
      <c r="W334" s="324"/>
      <c r="X334" s="324"/>
      <c r="Y334" s="324"/>
      <c r="Z334" s="324"/>
      <c r="AA334" s="324"/>
      <c r="AB334" s="324"/>
      <c r="AC334" s="324" t="s">
        <v>963</v>
      </c>
      <c r="AD334" s="324">
        <v>15.0</v>
      </c>
      <c r="AE334" s="324">
        <v>15.0</v>
      </c>
      <c r="AF334" s="324"/>
      <c r="AG334" s="324"/>
      <c r="AH334" s="324"/>
      <c r="AI334" s="324"/>
      <c r="AJ334" s="324"/>
      <c r="AK334" s="324"/>
      <c r="AL334" s="324"/>
      <c r="AM334" s="324"/>
      <c r="AN334" s="324"/>
      <c r="AO334" s="324"/>
      <c r="AP334" s="324"/>
      <c r="AQ334" s="324"/>
      <c r="AR334" s="324"/>
    </row>
    <row r="335" ht="15.75" hidden="1" customHeight="1">
      <c r="A335" s="326" t="s">
        <v>964</v>
      </c>
      <c r="B335" s="326">
        <v>276.0</v>
      </c>
      <c r="C335" s="326">
        <v>10.0</v>
      </c>
      <c r="D335" s="326">
        <v>5.7</v>
      </c>
      <c r="E335" s="326">
        <v>46.0</v>
      </c>
      <c r="F335" s="326" t="s">
        <v>965</v>
      </c>
      <c r="G335" s="331"/>
      <c r="H335" s="331"/>
      <c r="I335" s="331"/>
      <c r="J335" s="331"/>
      <c r="K335" s="331"/>
      <c r="L335" s="331"/>
      <c r="M335" s="331"/>
      <c r="N335" s="331"/>
      <c r="O335" s="326" t="s">
        <v>966</v>
      </c>
      <c r="P335" s="326">
        <v>7.0</v>
      </c>
      <c r="Q335" s="326">
        <v>7.0</v>
      </c>
      <c r="R335" s="835">
        <v>1.0</v>
      </c>
      <c r="S335" s="324"/>
      <c r="T335" s="324"/>
      <c r="U335" s="324"/>
      <c r="V335" s="324"/>
      <c r="W335" s="324"/>
      <c r="X335" s="324"/>
      <c r="Y335" s="324"/>
      <c r="Z335" s="324"/>
      <c r="AA335" s="324"/>
      <c r="AB335" s="324"/>
      <c r="AC335" s="324" t="s">
        <v>967</v>
      </c>
      <c r="AD335" s="324">
        <v>20.0</v>
      </c>
      <c r="AE335" s="324">
        <v>20.0</v>
      </c>
      <c r="AF335" s="324"/>
      <c r="AG335" s="324"/>
      <c r="AH335" s="324"/>
      <c r="AI335" s="324"/>
      <c r="AJ335" s="324"/>
      <c r="AK335" s="324"/>
      <c r="AL335" s="324"/>
      <c r="AM335" s="324"/>
      <c r="AN335" s="324"/>
      <c r="AO335" s="324"/>
      <c r="AP335" s="324"/>
      <c r="AQ335" s="324"/>
      <c r="AR335" s="324"/>
    </row>
    <row r="336" ht="15.75" hidden="1" customHeight="1">
      <c r="A336" s="326" t="s">
        <v>968</v>
      </c>
      <c r="B336" s="326">
        <v>265.0</v>
      </c>
      <c r="C336" s="326">
        <v>9.2</v>
      </c>
      <c r="D336" s="326">
        <v>2.0</v>
      </c>
      <c r="E336" s="326">
        <v>55.0</v>
      </c>
      <c r="F336" s="326" t="s">
        <v>969</v>
      </c>
      <c r="G336" s="331"/>
      <c r="H336" s="331"/>
      <c r="I336" s="331"/>
      <c r="J336" s="331"/>
      <c r="K336" s="331"/>
      <c r="L336" s="331"/>
      <c r="M336" s="331"/>
      <c r="N336" s="331"/>
      <c r="O336" s="326" t="s">
        <v>970</v>
      </c>
      <c r="P336" s="326">
        <v>18.3</v>
      </c>
      <c r="Q336" s="326">
        <v>18.3</v>
      </c>
      <c r="R336" s="835">
        <v>1.0</v>
      </c>
      <c r="S336" s="324"/>
      <c r="T336" s="324"/>
      <c r="U336" s="324"/>
      <c r="V336" s="324"/>
      <c r="W336" s="324"/>
      <c r="X336" s="324"/>
      <c r="Y336" s="324"/>
      <c r="Z336" s="324"/>
      <c r="AA336" s="324"/>
      <c r="AB336" s="324"/>
      <c r="AC336" s="324" t="s">
        <v>971</v>
      </c>
      <c r="AD336" s="324">
        <v>60.0</v>
      </c>
      <c r="AE336" s="324">
        <v>60.0</v>
      </c>
      <c r="AF336" s="324"/>
      <c r="AG336" s="324"/>
      <c r="AH336" s="324"/>
      <c r="AI336" s="324"/>
      <c r="AJ336" s="324"/>
      <c r="AK336" s="324"/>
      <c r="AL336" s="324"/>
      <c r="AM336" s="324"/>
      <c r="AN336" s="324"/>
      <c r="AO336" s="324"/>
      <c r="AP336" s="324"/>
      <c r="AQ336" s="324"/>
      <c r="AR336" s="324"/>
    </row>
    <row r="337" ht="15.75" hidden="1" customHeight="1">
      <c r="A337" s="326" t="s">
        <v>972</v>
      </c>
      <c r="B337" s="326">
        <v>321.0</v>
      </c>
      <c r="C337" s="326">
        <v>9.3</v>
      </c>
      <c r="D337" s="326">
        <v>3.5</v>
      </c>
      <c r="E337" s="326">
        <v>63.2</v>
      </c>
      <c r="F337" s="326" t="s">
        <v>973</v>
      </c>
      <c r="G337" s="331"/>
      <c r="H337" s="331"/>
      <c r="I337" s="331"/>
      <c r="J337" s="331"/>
      <c r="K337" s="331"/>
      <c r="L337" s="331"/>
      <c r="M337" s="331"/>
      <c r="N337" s="331"/>
      <c r="O337" s="326" t="s">
        <v>974</v>
      </c>
      <c r="P337" s="326">
        <v>28.0</v>
      </c>
      <c r="Q337" s="326">
        <v>28.0</v>
      </c>
      <c r="R337" s="835">
        <v>1.0</v>
      </c>
      <c r="S337" s="324"/>
      <c r="T337" s="324"/>
      <c r="U337" s="324"/>
      <c r="V337" s="324"/>
      <c r="W337" s="324"/>
      <c r="X337" s="324"/>
      <c r="Y337" s="324"/>
      <c r="Z337" s="324"/>
      <c r="AA337" s="324"/>
      <c r="AB337" s="324"/>
      <c r="AC337" s="324" t="s">
        <v>975</v>
      </c>
      <c r="AD337" s="324">
        <v>20.0</v>
      </c>
      <c r="AE337" s="324">
        <v>20.0</v>
      </c>
      <c r="AF337" s="324"/>
      <c r="AG337" s="324"/>
      <c r="AH337" s="324"/>
      <c r="AI337" s="324"/>
      <c r="AJ337" s="324"/>
      <c r="AK337" s="324"/>
      <c r="AL337" s="324"/>
      <c r="AM337" s="324"/>
      <c r="AN337" s="324"/>
      <c r="AO337" s="324"/>
      <c r="AP337" s="324"/>
      <c r="AQ337" s="324"/>
      <c r="AR337" s="324"/>
    </row>
    <row r="338" ht="15.75" hidden="1" customHeight="1">
      <c r="A338" s="326" t="s">
        <v>976</v>
      </c>
      <c r="B338" s="326">
        <v>387.0</v>
      </c>
      <c r="C338" s="326">
        <v>9.5</v>
      </c>
      <c r="D338" s="326">
        <v>11.1</v>
      </c>
      <c r="E338" s="326">
        <v>62.3</v>
      </c>
      <c r="F338" s="326" t="s">
        <v>977</v>
      </c>
      <c r="G338" s="331"/>
      <c r="H338" s="331"/>
      <c r="I338" s="331"/>
      <c r="J338" s="331"/>
      <c r="K338" s="331"/>
      <c r="L338" s="331"/>
      <c r="M338" s="331"/>
      <c r="N338" s="331"/>
      <c r="O338" s="326" t="s">
        <v>978</v>
      </c>
      <c r="P338" s="326">
        <v>2.6</v>
      </c>
      <c r="Q338" s="326">
        <v>2.6</v>
      </c>
      <c r="R338" s="835">
        <v>1.0</v>
      </c>
      <c r="S338" s="324"/>
      <c r="T338" s="324"/>
      <c r="U338" s="324"/>
      <c r="V338" s="324"/>
      <c r="W338" s="324"/>
      <c r="X338" s="324"/>
      <c r="Y338" s="324"/>
      <c r="Z338" s="324"/>
      <c r="AA338" s="324"/>
      <c r="AB338" s="324"/>
      <c r="AC338" s="324" t="s">
        <v>979</v>
      </c>
      <c r="AD338" s="324">
        <v>25.0</v>
      </c>
      <c r="AE338" s="324">
        <v>25.0</v>
      </c>
      <c r="AF338" s="324"/>
      <c r="AG338" s="324"/>
      <c r="AH338" s="324"/>
      <c r="AI338" s="324"/>
      <c r="AJ338" s="324"/>
      <c r="AK338" s="324"/>
      <c r="AL338" s="324"/>
      <c r="AM338" s="324"/>
      <c r="AN338" s="324"/>
      <c r="AO338" s="324"/>
      <c r="AP338" s="324"/>
      <c r="AQ338" s="324"/>
      <c r="AR338" s="324"/>
    </row>
    <row r="339" ht="15.75" hidden="1" customHeight="1">
      <c r="A339" s="326" t="s">
        <v>980</v>
      </c>
      <c r="B339" s="326">
        <v>361.0</v>
      </c>
      <c r="C339" s="326">
        <v>6.9</v>
      </c>
      <c r="D339" s="326">
        <v>7.1</v>
      </c>
      <c r="E339" s="326">
        <v>67.2</v>
      </c>
      <c r="F339" s="326" t="s">
        <v>981</v>
      </c>
      <c r="G339" s="331"/>
      <c r="H339" s="331"/>
      <c r="I339" s="331"/>
      <c r="J339" s="331"/>
      <c r="K339" s="331"/>
      <c r="L339" s="331"/>
      <c r="M339" s="331"/>
      <c r="N339" s="331"/>
      <c r="O339" s="326" t="s">
        <v>982</v>
      </c>
      <c r="P339" s="326">
        <v>7.3</v>
      </c>
      <c r="Q339" s="326">
        <v>7.3</v>
      </c>
      <c r="R339" s="835">
        <v>1.0</v>
      </c>
      <c r="S339" s="324"/>
      <c r="T339" s="324"/>
      <c r="U339" s="324"/>
      <c r="V339" s="324"/>
      <c r="W339" s="324"/>
      <c r="X339" s="324"/>
      <c r="Y339" s="324"/>
      <c r="Z339" s="324"/>
      <c r="AA339" s="324"/>
      <c r="AB339" s="324"/>
      <c r="AC339" s="324" t="s">
        <v>983</v>
      </c>
      <c r="AD339" s="324">
        <v>20.0</v>
      </c>
      <c r="AE339" s="324">
        <v>12.0</v>
      </c>
      <c r="AF339" s="324"/>
      <c r="AG339" s="324"/>
      <c r="AH339" s="324"/>
      <c r="AI339" s="324"/>
      <c r="AJ339" s="324"/>
      <c r="AK339" s="324"/>
      <c r="AL339" s="324"/>
      <c r="AM339" s="324"/>
      <c r="AN339" s="324"/>
      <c r="AO339" s="324"/>
      <c r="AP339" s="324"/>
      <c r="AQ339" s="324"/>
      <c r="AR339" s="324"/>
    </row>
    <row r="340" ht="15.75" hidden="1" customHeight="1">
      <c r="A340" s="326" t="s">
        <v>984</v>
      </c>
      <c r="B340" s="326">
        <v>358.0</v>
      </c>
      <c r="C340" s="326">
        <v>10.0</v>
      </c>
      <c r="D340" s="326">
        <v>11.6</v>
      </c>
      <c r="E340" s="326">
        <v>53.4</v>
      </c>
      <c r="F340" s="326" t="s">
        <v>985</v>
      </c>
      <c r="G340" s="331"/>
      <c r="H340" s="331"/>
      <c r="I340" s="331"/>
      <c r="J340" s="331"/>
      <c r="K340" s="331"/>
      <c r="L340" s="331"/>
      <c r="M340" s="331"/>
      <c r="N340" s="331"/>
      <c r="O340" s="326" t="s">
        <v>986</v>
      </c>
      <c r="P340" s="326">
        <v>24.2</v>
      </c>
      <c r="Q340" s="326">
        <v>24.2</v>
      </c>
      <c r="R340" s="835">
        <v>1.0</v>
      </c>
      <c r="S340" s="324"/>
      <c r="T340" s="324"/>
      <c r="U340" s="324"/>
      <c r="V340" s="324"/>
      <c r="W340" s="324"/>
      <c r="X340" s="324"/>
      <c r="Y340" s="324"/>
      <c r="Z340" s="324"/>
      <c r="AA340" s="324"/>
      <c r="AB340" s="324"/>
      <c r="AC340" s="324" t="s">
        <v>987</v>
      </c>
      <c r="AD340" s="324">
        <v>30.0</v>
      </c>
      <c r="AE340" s="324">
        <v>30.0</v>
      </c>
      <c r="AF340" s="324"/>
      <c r="AG340" s="324"/>
      <c r="AH340" s="324"/>
      <c r="AI340" s="324"/>
      <c r="AJ340" s="324"/>
      <c r="AK340" s="324"/>
      <c r="AL340" s="324"/>
      <c r="AM340" s="324"/>
      <c r="AN340" s="324"/>
      <c r="AO340" s="324"/>
      <c r="AP340" s="324"/>
      <c r="AQ340" s="324"/>
      <c r="AR340" s="324"/>
    </row>
    <row r="341" ht="15.75" hidden="1" customHeight="1">
      <c r="A341" s="326" t="s">
        <v>988</v>
      </c>
      <c r="B341" s="326">
        <v>297.0</v>
      </c>
      <c r="C341" s="326">
        <v>7.6</v>
      </c>
      <c r="D341" s="326">
        <v>10.1</v>
      </c>
      <c r="E341" s="326">
        <v>48.9</v>
      </c>
      <c r="F341" s="326" t="s">
        <v>989</v>
      </c>
      <c r="G341" s="331"/>
      <c r="H341" s="331"/>
      <c r="I341" s="331"/>
      <c r="J341" s="331"/>
      <c r="K341" s="331"/>
      <c r="L341" s="331"/>
      <c r="M341" s="331"/>
      <c r="N341" s="331"/>
      <c r="O341" s="326" t="s">
        <v>990</v>
      </c>
      <c r="P341" s="326">
        <v>6.5</v>
      </c>
      <c r="Q341" s="326">
        <v>6.5</v>
      </c>
      <c r="R341" s="835">
        <v>1.0</v>
      </c>
      <c r="S341" s="324"/>
      <c r="T341" s="324"/>
      <c r="U341" s="324"/>
      <c r="V341" s="324"/>
      <c r="W341" s="324"/>
      <c r="X341" s="324"/>
      <c r="Y341" s="324"/>
      <c r="Z341" s="324"/>
      <c r="AA341" s="324"/>
      <c r="AB341" s="324"/>
      <c r="AC341" s="324" t="s">
        <v>991</v>
      </c>
      <c r="AD341" s="324">
        <v>25.0</v>
      </c>
      <c r="AE341" s="324">
        <v>25.0</v>
      </c>
      <c r="AF341" s="324"/>
      <c r="AG341" s="324"/>
      <c r="AH341" s="324"/>
      <c r="AI341" s="324"/>
      <c r="AJ341" s="324"/>
      <c r="AK341" s="324"/>
      <c r="AL341" s="324"/>
      <c r="AM341" s="324"/>
      <c r="AN341" s="324"/>
      <c r="AO341" s="324"/>
      <c r="AP341" s="324"/>
      <c r="AQ341" s="324"/>
      <c r="AR341" s="324"/>
    </row>
    <row r="342" ht="15.75" hidden="1" customHeight="1">
      <c r="A342" s="326" t="s">
        <v>992</v>
      </c>
      <c r="B342" s="326">
        <v>274.0</v>
      </c>
      <c r="C342" s="326">
        <v>11.5</v>
      </c>
      <c r="D342" s="326">
        <v>3.9</v>
      </c>
      <c r="E342" s="326">
        <v>48.4</v>
      </c>
      <c r="F342" s="326" t="s">
        <v>993</v>
      </c>
      <c r="G342" s="331"/>
      <c r="H342" s="331"/>
      <c r="I342" s="331"/>
      <c r="J342" s="331"/>
      <c r="K342" s="331"/>
      <c r="L342" s="331"/>
      <c r="M342" s="331"/>
      <c r="N342" s="331"/>
      <c r="O342" s="326" t="s">
        <v>994</v>
      </c>
      <c r="P342" s="326">
        <v>16.4</v>
      </c>
      <c r="Q342" s="326">
        <v>16.4</v>
      </c>
      <c r="R342" s="835">
        <v>1.0</v>
      </c>
      <c r="S342" s="324"/>
      <c r="T342" s="324"/>
      <c r="U342" s="324"/>
      <c r="V342" s="324"/>
      <c r="W342" s="324"/>
      <c r="X342" s="324"/>
      <c r="Y342" s="324"/>
      <c r="Z342" s="324"/>
      <c r="AA342" s="324"/>
      <c r="AB342" s="324"/>
      <c r="AC342" s="324" t="s">
        <v>995</v>
      </c>
      <c r="AD342" s="324">
        <v>12.0</v>
      </c>
      <c r="AE342" s="324">
        <v>12.0</v>
      </c>
      <c r="AF342" s="324"/>
      <c r="AG342" s="324"/>
      <c r="AH342" s="324"/>
      <c r="AI342" s="324"/>
      <c r="AJ342" s="324"/>
      <c r="AK342" s="324"/>
      <c r="AL342" s="324"/>
      <c r="AM342" s="324"/>
      <c r="AN342" s="324"/>
      <c r="AO342" s="324"/>
      <c r="AP342" s="324"/>
      <c r="AQ342" s="324"/>
      <c r="AR342" s="324"/>
    </row>
    <row r="343" ht="15.75" hidden="1" customHeight="1">
      <c r="A343" s="326" t="s">
        <v>996</v>
      </c>
      <c r="B343" s="326">
        <v>338.0</v>
      </c>
      <c r="C343" s="326">
        <v>9.9</v>
      </c>
      <c r="D343" s="326">
        <v>9.0</v>
      </c>
      <c r="E343" s="326">
        <v>54.3</v>
      </c>
      <c r="F343" s="326" t="s">
        <v>997</v>
      </c>
      <c r="G343" s="331"/>
      <c r="H343" s="331"/>
      <c r="I343" s="331"/>
      <c r="J343" s="331"/>
      <c r="K343" s="331"/>
      <c r="L343" s="331"/>
      <c r="M343" s="331"/>
      <c r="N343" s="331"/>
      <c r="O343" s="326" t="s">
        <v>998</v>
      </c>
      <c r="P343" s="326">
        <v>2.7</v>
      </c>
      <c r="Q343" s="326">
        <v>2.7</v>
      </c>
      <c r="R343" s="835">
        <v>1.0</v>
      </c>
      <c r="S343" s="324"/>
      <c r="T343" s="324"/>
      <c r="U343" s="324"/>
      <c r="V343" s="324"/>
      <c r="W343" s="324"/>
      <c r="X343" s="324"/>
      <c r="Y343" s="324"/>
      <c r="Z343" s="324"/>
      <c r="AA343" s="324"/>
      <c r="AB343" s="324"/>
      <c r="AC343" s="324" t="s">
        <v>999</v>
      </c>
      <c r="AD343" s="324">
        <v>15.0</v>
      </c>
      <c r="AE343" s="324">
        <v>15.0</v>
      </c>
      <c r="AF343" s="324"/>
      <c r="AG343" s="324"/>
      <c r="AH343" s="324"/>
      <c r="AI343" s="324"/>
      <c r="AJ343" s="324"/>
      <c r="AK343" s="324"/>
      <c r="AL343" s="324"/>
      <c r="AM343" s="324"/>
      <c r="AN343" s="324"/>
      <c r="AO343" s="324"/>
      <c r="AP343" s="324"/>
      <c r="AQ343" s="324"/>
      <c r="AR343" s="324"/>
    </row>
    <row r="344" ht="15.75" hidden="1" customHeight="1">
      <c r="A344" s="326" t="s">
        <v>1000</v>
      </c>
      <c r="B344" s="326">
        <v>267.0</v>
      </c>
      <c r="C344" s="326">
        <v>10.7</v>
      </c>
      <c r="D344" s="326">
        <v>7.7</v>
      </c>
      <c r="E344" s="326">
        <v>38.7</v>
      </c>
      <c r="F344" s="326" t="s">
        <v>1001</v>
      </c>
      <c r="G344" s="331"/>
      <c r="H344" s="331"/>
      <c r="I344" s="331"/>
      <c r="J344" s="331"/>
      <c r="K344" s="331"/>
      <c r="L344" s="331"/>
      <c r="M344" s="331"/>
      <c r="N344" s="331"/>
      <c r="O344" s="326" t="s">
        <v>1002</v>
      </c>
      <c r="P344" s="326">
        <v>7.5</v>
      </c>
      <c r="Q344" s="326">
        <v>7.5</v>
      </c>
      <c r="R344" s="835">
        <v>1.0</v>
      </c>
      <c r="S344" s="324"/>
      <c r="T344" s="324"/>
      <c r="U344" s="324"/>
      <c r="V344" s="324"/>
      <c r="W344" s="324"/>
      <c r="X344" s="324"/>
      <c r="Y344" s="324"/>
      <c r="Z344" s="324"/>
      <c r="AA344" s="324"/>
      <c r="AB344" s="324"/>
      <c r="AC344" s="324" t="s">
        <v>1003</v>
      </c>
      <c r="AD344" s="324">
        <v>5.0</v>
      </c>
      <c r="AE344" s="324">
        <v>5.0</v>
      </c>
      <c r="AF344" s="324"/>
      <c r="AG344" s="324"/>
      <c r="AH344" s="324"/>
      <c r="AI344" s="324"/>
      <c r="AJ344" s="324"/>
      <c r="AK344" s="324"/>
      <c r="AL344" s="324"/>
      <c r="AM344" s="324"/>
      <c r="AN344" s="324"/>
      <c r="AO344" s="324"/>
      <c r="AP344" s="324"/>
      <c r="AQ344" s="324"/>
      <c r="AR344" s="324"/>
    </row>
    <row r="345" ht="15.75" hidden="1" customHeight="1">
      <c r="A345" s="326" t="s">
        <v>1004</v>
      </c>
      <c r="B345" s="326">
        <v>316.0</v>
      </c>
      <c r="C345" s="326">
        <v>10.8</v>
      </c>
      <c r="D345" s="326">
        <v>4.7</v>
      </c>
      <c r="E345" s="326">
        <v>57.7</v>
      </c>
      <c r="F345" s="326" t="s">
        <v>1005</v>
      </c>
      <c r="G345" s="331"/>
      <c r="H345" s="331"/>
      <c r="I345" s="331"/>
      <c r="J345" s="331"/>
      <c r="K345" s="331"/>
      <c r="L345" s="331"/>
      <c r="M345" s="331"/>
      <c r="N345" s="331"/>
      <c r="O345" s="326" t="s">
        <v>1006</v>
      </c>
      <c r="P345" s="326">
        <v>14.0</v>
      </c>
      <c r="Q345" s="326">
        <v>14.0</v>
      </c>
      <c r="R345" s="835">
        <v>1.0</v>
      </c>
      <c r="S345" s="324"/>
      <c r="T345" s="324"/>
      <c r="U345" s="324"/>
      <c r="V345" s="324"/>
      <c r="W345" s="324"/>
      <c r="X345" s="324"/>
      <c r="Y345" s="324"/>
      <c r="Z345" s="324"/>
      <c r="AA345" s="324"/>
      <c r="AB345" s="324"/>
      <c r="AC345" s="324" t="s">
        <v>1007</v>
      </c>
      <c r="AD345" s="324">
        <v>20.0</v>
      </c>
      <c r="AE345" s="324">
        <v>20.0</v>
      </c>
      <c r="AF345" s="324"/>
      <c r="AG345" s="324"/>
      <c r="AH345" s="324"/>
      <c r="AI345" s="324"/>
      <c r="AJ345" s="324"/>
      <c r="AK345" s="324"/>
      <c r="AL345" s="324"/>
      <c r="AM345" s="324"/>
      <c r="AN345" s="324"/>
      <c r="AO345" s="324"/>
      <c r="AP345" s="324"/>
      <c r="AQ345" s="324"/>
      <c r="AR345" s="324"/>
    </row>
    <row r="346" ht="15.75" hidden="1" customHeight="1">
      <c r="A346" s="326" t="s">
        <v>1008</v>
      </c>
      <c r="B346" s="326">
        <v>336.0</v>
      </c>
      <c r="C346" s="326">
        <v>9.3</v>
      </c>
      <c r="D346" s="326">
        <v>6.9</v>
      </c>
      <c r="E346" s="326">
        <v>59.4</v>
      </c>
      <c r="F346" s="326" t="s">
        <v>1009</v>
      </c>
      <c r="G346" s="331"/>
      <c r="H346" s="331"/>
      <c r="I346" s="331"/>
      <c r="J346" s="331"/>
      <c r="K346" s="331"/>
      <c r="L346" s="331"/>
      <c r="M346" s="331"/>
      <c r="N346" s="331"/>
      <c r="O346" s="326" t="s">
        <v>1010</v>
      </c>
      <c r="P346" s="326">
        <v>6.0</v>
      </c>
      <c r="Q346" s="326">
        <v>6.0</v>
      </c>
      <c r="R346" s="835">
        <v>1.0</v>
      </c>
      <c r="S346" s="324"/>
      <c r="T346" s="324"/>
      <c r="U346" s="324"/>
      <c r="V346" s="324"/>
      <c r="W346" s="324"/>
      <c r="X346" s="324"/>
      <c r="Y346" s="324"/>
      <c r="Z346" s="324"/>
      <c r="AA346" s="324"/>
      <c r="AB346" s="324"/>
      <c r="AC346" s="324" t="s">
        <v>1011</v>
      </c>
      <c r="AD346" s="324">
        <v>60.0</v>
      </c>
      <c r="AE346" s="324">
        <v>60.0</v>
      </c>
      <c r="AF346" s="324"/>
      <c r="AG346" s="324"/>
      <c r="AH346" s="324"/>
      <c r="AI346" s="324"/>
      <c r="AJ346" s="324"/>
      <c r="AK346" s="324"/>
      <c r="AL346" s="324"/>
      <c r="AM346" s="324"/>
      <c r="AN346" s="324"/>
      <c r="AO346" s="324"/>
      <c r="AP346" s="324"/>
      <c r="AQ346" s="324"/>
      <c r="AR346" s="324"/>
    </row>
    <row r="347" ht="15.75" hidden="1" customHeight="1">
      <c r="A347" s="326" t="s">
        <v>1012</v>
      </c>
      <c r="B347" s="326">
        <v>319.0</v>
      </c>
      <c r="C347" s="326">
        <v>7.7</v>
      </c>
      <c r="D347" s="326">
        <v>8.7</v>
      </c>
      <c r="E347" s="326">
        <v>56.7</v>
      </c>
      <c r="F347" s="326" t="s">
        <v>1013</v>
      </c>
      <c r="G347" s="331"/>
      <c r="H347" s="331"/>
      <c r="I347" s="331"/>
      <c r="J347" s="331"/>
      <c r="K347" s="331"/>
      <c r="L347" s="331"/>
      <c r="M347" s="331"/>
      <c r="N347" s="331"/>
      <c r="O347" s="326" t="s">
        <v>1014</v>
      </c>
      <c r="P347" s="326">
        <v>15.6</v>
      </c>
      <c r="Q347" s="326">
        <v>15.6</v>
      </c>
      <c r="R347" s="835">
        <v>1.0</v>
      </c>
      <c r="S347" s="324"/>
      <c r="T347" s="324"/>
      <c r="U347" s="324"/>
      <c r="V347" s="324"/>
      <c r="W347" s="324"/>
      <c r="X347" s="324"/>
      <c r="Y347" s="324"/>
      <c r="Z347" s="324"/>
      <c r="AA347" s="324"/>
      <c r="AB347" s="324"/>
      <c r="AC347" s="324" t="s">
        <v>1015</v>
      </c>
      <c r="AD347" s="324">
        <v>15.0</v>
      </c>
      <c r="AE347" s="324">
        <v>15.0</v>
      </c>
      <c r="AF347" s="324"/>
      <c r="AG347" s="324"/>
      <c r="AH347" s="324"/>
      <c r="AI347" s="324"/>
      <c r="AJ347" s="324"/>
      <c r="AK347" s="324"/>
      <c r="AL347" s="324"/>
      <c r="AM347" s="324"/>
      <c r="AN347" s="324"/>
      <c r="AO347" s="324"/>
      <c r="AP347" s="324"/>
      <c r="AQ347" s="324"/>
      <c r="AR347" s="324"/>
    </row>
    <row r="348" ht="15.75" hidden="1" customHeight="1">
      <c r="A348" s="326" t="s">
        <v>1016</v>
      </c>
      <c r="B348" s="326">
        <v>323.0</v>
      </c>
      <c r="C348" s="326">
        <v>9.2</v>
      </c>
      <c r="D348" s="326">
        <v>8.0</v>
      </c>
      <c r="E348" s="326">
        <v>53.5</v>
      </c>
      <c r="F348" s="326" t="s">
        <v>1017</v>
      </c>
      <c r="G348" s="331"/>
      <c r="H348" s="331"/>
      <c r="I348" s="331"/>
      <c r="J348" s="331"/>
      <c r="K348" s="331"/>
      <c r="L348" s="331"/>
      <c r="M348" s="331"/>
      <c r="N348" s="331"/>
      <c r="O348" s="326" t="s">
        <v>1018</v>
      </c>
      <c r="P348" s="326">
        <v>32.4</v>
      </c>
      <c r="Q348" s="326">
        <v>32.4</v>
      </c>
      <c r="R348" s="835">
        <v>1.0</v>
      </c>
      <c r="S348" s="324"/>
      <c r="T348" s="324"/>
      <c r="U348" s="324"/>
      <c r="V348" s="324"/>
      <c r="W348" s="324"/>
      <c r="X348" s="324"/>
      <c r="Y348" s="324"/>
      <c r="Z348" s="324"/>
      <c r="AA348" s="324"/>
      <c r="AB348" s="324"/>
      <c r="AC348" s="324" t="s">
        <v>1019</v>
      </c>
      <c r="AD348" s="324">
        <v>20.0</v>
      </c>
      <c r="AE348" s="324">
        <v>20.0</v>
      </c>
      <c r="AF348" s="324"/>
      <c r="AG348" s="324"/>
      <c r="AH348" s="324"/>
      <c r="AI348" s="324"/>
      <c r="AJ348" s="324"/>
      <c r="AK348" s="324"/>
      <c r="AL348" s="324"/>
      <c r="AM348" s="324"/>
      <c r="AN348" s="324"/>
      <c r="AO348" s="324"/>
      <c r="AP348" s="324"/>
      <c r="AQ348" s="324"/>
      <c r="AR348" s="324"/>
    </row>
    <row r="349" ht="15.75" hidden="1" customHeight="1">
      <c r="A349" s="326" t="s">
        <v>1020</v>
      </c>
      <c r="B349" s="326">
        <v>359.0</v>
      </c>
      <c r="C349" s="326">
        <v>8.0</v>
      </c>
      <c r="D349" s="326">
        <v>15.2</v>
      </c>
      <c r="E349" s="326">
        <v>53.0</v>
      </c>
      <c r="F349" s="326" t="s">
        <v>1021</v>
      </c>
      <c r="G349" s="331"/>
      <c r="H349" s="331"/>
      <c r="I349" s="331"/>
      <c r="J349" s="331"/>
      <c r="K349" s="331"/>
      <c r="L349" s="331"/>
      <c r="M349" s="331"/>
      <c r="N349" s="331"/>
      <c r="O349" s="326" t="s">
        <v>1022</v>
      </c>
      <c r="P349" s="326">
        <v>35.5</v>
      </c>
      <c r="Q349" s="326">
        <v>31.8</v>
      </c>
      <c r="R349" s="835">
        <v>0.895774647887324</v>
      </c>
      <c r="S349" s="324"/>
      <c r="T349" s="324"/>
      <c r="U349" s="324"/>
      <c r="V349" s="324"/>
      <c r="W349" s="324"/>
      <c r="X349" s="324"/>
      <c r="Y349" s="324"/>
      <c r="Z349" s="324"/>
      <c r="AA349" s="324"/>
      <c r="AB349" s="324"/>
      <c r="AC349" s="324" t="s">
        <v>1023</v>
      </c>
      <c r="AD349" s="324">
        <v>25.0</v>
      </c>
      <c r="AE349" s="324">
        <v>25.0</v>
      </c>
      <c r="AF349" s="324"/>
      <c r="AG349" s="324"/>
      <c r="AH349" s="324"/>
      <c r="AI349" s="324"/>
      <c r="AJ349" s="324"/>
      <c r="AK349" s="324"/>
      <c r="AL349" s="324"/>
      <c r="AM349" s="324"/>
      <c r="AN349" s="324"/>
      <c r="AO349" s="324"/>
      <c r="AP349" s="324"/>
      <c r="AQ349" s="324"/>
      <c r="AR349" s="324"/>
    </row>
    <row r="350" ht="15.75" hidden="1" customHeight="1">
      <c r="A350" s="326" t="s">
        <v>1024</v>
      </c>
      <c r="B350" s="326">
        <v>241.0</v>
      </c>
      <c r="C350" s="326">
        <v>9.5</v>
      </c>
      <c r="D350" s="326">
        <v>1.7</v>
      </c>
      <c r="E350" s="326">
        <v>47.0</v>
      </c>
      <c r="F350" s="326" t="s">
        <v>1025</v>
      </c>
      <c r="G350" s="331"/>
      <c r="H350" s="331"/>
      <c r="I350" s="331"/>
      <c r="J350" s="331"/>
      <c r="K350" s="331"/>
      <c r="L350" s="331"/>
      <c r="M350" s="331"/>
      <c r="N350" s="331"/>
      <c r="O350" s="326" t="s">
        <v>1026</v>
      </c>
      <c r="P350" s="326">
        <v>54.8</v>
      </c>
      <c r="Q350" s="326">
        <v>49.8</v>
      </c>
      <c r="R350" s="835">
        <v>0.9087591240875912</v>
      </c>
      <c r="S350" s="324"/>
      <c r="T350" s="324"/>
      <c r="U350" s="324"/>
      <c r="V350" s="324"/>
      <c r="W350" s="324"/>
      <c r="X350" s="324"/>
      <c r="Y350" s="324"/>
      <c r="Z350" s="324"/>
      <c r="AA350" s="324"/>
      <c r="AB350" s="324"/>
      <c r="AC350" s="324" t="s">
        <v>1027</v>
      </c>
      <c r="AD350" s="324">
        <v>60.0</v>
      </c>
      <c r="AE350" s="324">
        <v>60.0</v>
      </c>
      <c r="AF350" s="324"/>
      <c r="AG350" s="324"/>
      <c r="AH350" s="324"/>
      <c r="AI350" s="324"/>
      <c r="AJ350" s="324"/>
      <c r="AK350" s="324"/>
      <c r="AL350" s="324"/>
      <c r="AM350" s="324"/>
      <c r="AN350" s="324"/>
      <c r="AO350" s="324"/>
      <c r="AP350" s="324"/>
      <c r="AQ350" s="324"/>
      <c r="AR350" s="324"/>
    </row>
    <row r="351" ht="15.75" hidden="1" customHeight="1">
      <c r="A351" s="326" t="s">
        <v>1028</v>
      </c>
      <c r="B351" s="326">
        <v>286.0</v>
      </c>
      <c r="C351" s="326">
        <v>8.8</v>
      </c>
      <c r="D351" s="326">
        <v>4.6</v>
      </c>
      <c r="E351" s="326">
        <v>52.4</v>
      </c>
      <c r="F351" s="326" t="s">
        <v>1029</v>
      </c>
      <c r="G351" s="331"/>
      <c r="H351" s="331"/>
      <c r="I351" s="331"/>
      <c r="J351" s="331"/>
      <c r="K351" s="331"/>
      <c r="L351" s="331"/>
      <c r="M351" s="331"/>
      <c r="N351" s="331"/>
      <c r="O351" s="326" t="s">
        <v>1030</v>
      </c>
      <c r="P351" s="326">
        <v>3.6</v>
      </c>
      <c r="Q351" s="326">
        <v>3.4</v>
      </c>
      <c r="R351" s="835">
        <v>0.9444444444444444</v>
      </c>
      <c r="S351" s="324"/>
      <c r="T351" s="324"/>
      <c r="U351" s="324"/>
      <c r="V351" s="324"/>
      <c r="W351" s="324"/>
      <c r="X351" s="324"/>
      <c r="Y351" s="324"/>
      <c r="Z351" s="324"/>
      <c r="AA351" s="324"/>
      <c r="AB351" s="324"/>
      <c r="AC351" s="324">
        <v>0.0</v>
      </c>
      <c r="AD351" s="324">
        <v>0.0</v>
      </c>
      <c r="AE351" s="324">
        <v>0.0</v>
      </c>
      <c r="AF351" s="324"/>
      <c r="AG351" s="324"/>
      <c r="AH351" s="324"/>
      <c r="AI351" s="324"/>
      <c r="AJ351" s="324"/>
      <c r="AK351" s="324"/>
      <c r="AL351" s="324"/>
      <c r="AM351" s="324"/>
      <c r="AN351" s="324"/>
      <c r="AO351" s="324"/>
      <c r="AP351" s="324"/>
      <c r="AQ351" s="324"/>
      <c r="AR351" s="324"/>
    </row>
    <row r="352" ht="15.75" hidden="1" customHeight="1">
      <c r="A352" s="326" t="s">
        <v>1031</v>
      </c>
      <c r="B352" s="326">
        <v>321.0</v>
      </c>
      <c r="C352" s="326">
        <v>9.4</v>
      </c>
      <c r="D352" s="326">
        <v>8.1</v>
      </c>
      <c r="E352" s="326">
        <v>55.4</v>
      </c>
      <c r="F352" s="326" t="s">
        <v>1032</v>
      </c>
      <c r="G352" s="331"/>
      <c r="H352" s="331"/>
      <c r="I352" s="331"/>
      <c r="J352" s="331"/>
      <c r="K352" s="331"/>
      <c r="L352" s="331"/>
      <c r="M352" s="331"/>
      <c r="N352" s="331"/>
      <c r="O352" s="326" t="s">
        <v>1033</v>
      </c>
      <c r="P352" s="326">
        <v>5.9</v>
      </c>
      <c r="Q352" s="326">
        <v>5.7</v>
      </c>
      <c r="R352" s="835">
        <v>0.9661016949152542</v>
      </c>
      <c r="S352" s="324"/>
      <c r="T352" s="324"/>
      <c r="U352" s="324"/>
      <c r="V352" s="324"/>
      <c r="W352" s="324"/>
      <c r="X352" s="324"/>
      <c r="Y352" s="324"/>
      <c r="Z352" s="324"/>
      <c r="AA352" s="324"/>
      <c r="AB352" s="324"/>
      <c r="AC352" s="324" t="s">
        <v>1034</v>
      </c>
      <c r="AD352" s="324">
        <v>130.0</v>
      </c>
      <c r="AE352" s="324">
        <v>112.0</v>
      </c>
      <c r="AF352" s="324"/>
      <c r="AG352" s="324"/>
      <c r="AH352" s="324"/>
      <c r="AI352" s="324"/>
      <c r="AJ352" s="324"/>
      <c r="AK352" s="324"/>
      <c r="AL352" s="324"/>
      <c r="AM352" s="324"/>
      <c r="AN352" s="324"/>
      <c r="AO352" s="324"/>
      <c r="AP352" s="324"/>
      <c r="AQ352" s="324"/>
      <c r="AR352" s="324"/>
    </row>
    <row r="353" ht="15.75" hidden="1" customHeight="1">
      <c r="A353" s="326" t="s">
        <v>1035</v>
      </c>
      <c r="B353" s="326">
        <v>365.0</v>
      </c>
      <c r="C353" s="326">
        <v>9.2</v>
      </c>
      <c r="D353" s="326">
        <v>12.9</v>
      </c>
      <c r="E353" s="326">
        <v>52.9</v>
      </c>
      <c r="F353" s="326" t="s">
        <v>1036</v>
      </c>
      <c r="G353" s="331"/>
      <c r="H353" s="331"/>
      <c r="I353" s="331"/>
      <c r="J353" s="331"/>
      <c r="K353" s="331"/>
      <c r="L353" s="331"/>
      <c r="M353" s="331"/>
      <c r="N353" s="331"/>
      <c r="O353" s="326" t="s">
        <v>1037</v>
      </c>
      <c r="P353" s="326">
        <v>370.0</v>
      </c>
      <c r="Q353" s="326">
        <v>278.0</v>
      </c>
      <c r="R353" s="835">
        <v>0.7513513513513513</v>
      </c>
      <c r="S353" s="324"/>
      <c r="T353" s="324"/>
      <c r="U353" s="324"/>
      <c r="V353" s="324"/>
      <c r="W353" s="324"/>
      <c r="X353" s="324"/>
      <c r="Y353" s="324"/>
      <c r="Z353" s="324"/>
      <c r="AA353" s="324"/>
      <c r="AB353" s="324"/>
      <c r="AC353" s="324" t="s">
        <v>1038</v>
      </c>
      <c r="AD353" s="324">
        <v>55.0</v>
      </c>
      <c r="AE353" s="324">
        <v>47.0</v>
      </c>
      <c r="AF353" s="324"/>
      <c r="AG353" s="324"/>
      <c r="AH353" s="324"/>
      <c r="AI353" s="324"/>
      <c r="AJ353" s="324"/>
      <c r="AK353" s="324"/>
      <c r="AL353" s="324"/>
      <c r="AM353" s="324"/>
      <c r="AN353" s="324"/>
      <c r="AO353" s="324"/>
      <c r="AP353" s="324"/>
      <c r="AQ353" s="324"/>
      <c r="AR353" s="324"/>
    </row>
    <row r="354" ht="15.75" hidden="1" customHeight="1">
      <c r="A354" s="326" t="s">
        <v>1039</v>
      </c>
      <c r="B354" s="326">
        <v>290.0</v>
      </c>
      <c r="C354" s="326">
        <v>11.9</v>
      </c>
      <c r="D354" s="326">
        <v>5.0</v>
      </c>
      <c r="E354" s="326">
        <v>49.5</v>
      </c>
      <c r="F354" s="326" t="s">
        <v>1040</v>
      </c>
      <c r="G354" s="331"/>
      <c r="H354" s="331"/>
      <c r="I354" s="331"/>
      <c r="J354" s="331"/>
      <c r="K354" s="331"/>
      <c r="L354" s="331"/>
      <c r="M354" s="331"/>
      <c r="N354" s="331"/>
      <c r="O354" s="326" t="s">
        <v>1041</v>
      </c>
      <c r="P354" s="326">
        <v>15.0</v>
      </c>
      <c r="Q354" s="326">
        <v>11.0</v>
      </c>
      <c r="R354" s="835">
        <v>0.7333333333333333</v>
      </c>
      <c r="S354" s="324"/>
      <c r="T354" s="324"/>
      <c r="U354" s="324"/>
      <c r="V354" s="324"/>
      <c r="W354" s="324"/>
      <c r="X354" s="324"/>
      <c r="Y354" s="324"/>
      <c r="Z354" s="324"/>
      <c r="AA354" s="324"/>
      <c r="AB354" s="324"/>
      <c r="AC354" s="324" t="s">
        <v>1042</v>
      </c>
      <c r="AD354" s="324">
        <v>170.0</v>
      </c>
      <c r="AE354" s="324">
        <v>146.0</v>
      </c>
      <c r="AF354" s="324"/>
      <c r="AG354" s="324"/>
      <c r="AH354" s="324"/>
      <c r="AI354" s="324"/>
      <c r="AJ354" s="324"/>
      <c r="AK354" s="324"/>
      <c r="AL354" s="324"/>
      <c r="AM354" s="324"/>
      <c r="AN354" s="324"/>
      <c r="AO354" s="324"/>
      <c r="AP354" s="324"/>
      <c r="AQ354" s="324"/>
      <c r="AR354" s="324"/>
    </row>
    <row r="355" ht="15.75" hidden="1" customHeight="1">
      <c r="A355" s="326" t="s">
        <v>1043</v>
      </c>
      <c r="B355" s="326">
        <v>338.0</v>
      </c>
      <c r="C355" s="326">
        <v>9.9</v>
      </c>
      <c r="D355" s="326">
        <v>5.5</v>
      </c>
      <c r="E355" s="326">
        <v>62.2</v>
      </c>
      <c r="F355" s="326" t="s">
        <v>1044</v>
      </c>
      <c r="G355" s="331"/>
      <c r="H355" s="331"/>
      <c r="I355" s="331"/>
      <c r="J355" s="331"/>
      <c r="K355" s="331"/>
      <c r="L355" s="331"/>
      <c r="M355" s="331"/>
      <c r="N355" s="331"/>
      <c r="O355" s="326" t="s">
        <v>1045</v>
      </c>
      <c r="P355" s="326">
        <v>20.0</v>
      </c>
      <c r="Q355" s="326">
        <v>20.0</v>
      </c>
      <c r="R355" s="835">
        <v>1.0</v>
      </c>
      <c r="S355" s="324"/>
      <c r="T355" s="324"/>
      <c r="U355" s="324"/>
      <c r="V355" s="324"/>
      <c r="W355" s="324"/>
      <c r="X355" s="324"/>
      <c r="Y355" s="324"/>
      <c r="Z355" s="324"/>
      <c r="AA355" s="324"/>
      <c r="AB355" s="324"/>
      <c r="AC355" s="324" t="s">
        <v>1046</v>
      </c>
      <c r="AD355" s="324">
        <v>150.0</v>
      </c>
      <c r="AE355" s="324">
        <v>129.0</v>
      </c>
      <c r="AF355" s="324"/>
      <c r="AG355" s="324"/>
      <c r="AH355" s="324"/>
      <c r="AI355" s="324"/>
      <c r="AJ355" s="324"/>
      <c r="AK355" s="324"/>
      <c r="AL355" s="324"/>
      <c r="AM355" s="324"/>
      <c r="AN355" s="324"/>
      <c r="AO355" s="324"/>
      <c r="AP355" s="324"/>
      <c r="AQ355" s="324"/>
      <c r="AR355" s="324"/>
    </row>
    <row r="356" ht="15.75" hidden="1" customHeight="1">
      <c r="A356" s="326" t="s">
        <v>1047</v>
      </c>
      <c r="B356" s="326">
        <v>265.0</v>
      </c>
      <c r="C356" s="326">
        <v>9.4</v>
      </c>
      <c r="D356" s="326">
        <v>4.8</v>
      </c>
      <c r="E356" s="326">
        <v>46.3</v>
      </c>
      <c r="F356" s="326" t="s">
        <v>1048</v>
      </c>
      <c r="G356" s="331"/>
      <c r="H356" s="331"/>
      <c r="I356" s="331"/>
      <c r="J356" s="331"/>
      <c r="K356" s="331"/>
      <c r="L356" s="331"/>
      <c r="M356" s="331"/>
      <c r="N356" s="331"/>
      <c r="O356" s="326" t="s">
        <v>1049</v>
      </c>
      <c r="P356" s="326">
        <v>125.0</v>
      </c>
      <c r="Q356" s="326">
        <v>125.0</v>
      </c>
      <c r="R356" s="835">
        <v>1.0</v>
      </c>
      <c r="S356" s="324"/>
      <c r="T356" s="324"/>
      <c r="U356" s="324"/>
      <c r="V356" s="324"/>
      <c r="W356" s="324"/>
      <c r="X356" s="324"/>
      <c r="Y356" s="324"/>
      <c r="Z356" s="324"/>
      <c r="AA356" s="324"/>
      <c r="AB356" s="324"/>
      <c r="AC356" s="324" t="s">
        <v>1050</v>
      </c>
      <c r="AD356" s="324">
        <v>155.0</v>
      </c>
      <c r="AE356" s="324">
        <v>134.0</v>
      </c>
      <c r="AF356" s="324"/>
      <c r="AG356" s="324"/>
      <c r="AH356" s="324"/>
      <c r="AI356" s="324"/>
      <c r="AJ356" s="324"/>
      <c r="AK356" s="324"/>
      <c r="AL356" s="324"/>
      <c r="AM356" s="324"/>
      <c r="AN356" s="324"/>
      <c r="AO356" s="324"/>
      <c r="AP356" s="324"/>
      <c r="AQ356" s="324"/>
      <c r="AR356" s="324"/>
    </row>
    <row r="357" ht="15.75" hidden="1" customHeight="1">
      <c r="A357" s="326" t="s">
        <v>1051</v>
      </c>
      <c r="B357" s="326">
        <v>339.0</v>
      </c>
      <c r="C357" s="326">
        <v>9.1</v>
      </c>
      <c r="D357" s="326">
        <v>9.0</v>
      </c>
      <c r="E357" s="326">
        <v>55.5</v>
      </c>
      <c r="F357" s="326" t="s">
        <v>1052</v>
      </c>
      <c r="G357" s="331"/>
      <c r="H357" s="331"/>
      <c r="I357" s="331"/>
      <c r="J357" s="331"/>
      <c r="K357" s="331"/>
      <c r="L357" s="331"/>
      <c r="M357" s="331"/>
      <c r="N357" s="331"/>
      <c r="O357" s="326" t="s">
        <v>1053</v>
      </c>
      <c r="P357" s="326">
        <v>734.7</v>
      </c>
      <c r="Q357" s="326">
        <v>419.4</v>
      </c>
      <c r="R357" s="835">
        <v>0.5708452429563087</v>
      </c>
      <c r="S357" s="324"/>
      <c r="T357" s="324"/>
      <c r="U357" s="324"/>
      <c r="V357" s="324"/>
      <c r="W357" s="324"/>
      <c r="X357" s="324"/>
      <c r="Y357" s="324"/>
      <c r="Z357" s="324"/>
      <c r="AA357" s="324"/>
      <c r="AB357" s="324"/>
      <c r="AC357" s="324" t="s">
        <v>1054</v>
      </c>
      <c r="AD357" s="324">
        <v>35.0</v>
      </c>
      <c r="AE357" s="324">
        <v>30.0</v>
      </c>
      <c r="AF357" s="324"/>
      <c r="AG357" s="324"/>
      <c r="AH357" s="324"/>
      <c r="AI357" s="324"/>
      <c r="AJ357" s="324"/>
      <c r="AK357" s="324"/>
      <c r="AL357" s="324"/>
      <c r="AM357" s="324"/>
      <c r="AN357" s="324"/>
      <c r="AO357" s="324"/>
      <c r="AP357" s="324"/>
      <c r="AQ357" s="324"/>
      <c r="AR357" s="324"/>
    </row>
    <row r="358" ht="15.75" hidden="1" customHeight="1">
      <c r="A358" s="326" t="s">
        <v>1055</v>
      </c>
      <c r="B358" s="326">
        <v>321.0</v>
      </c>
      <c r="C358" s="326">
        <v>6.4</v>
      </c>
      <c r="D358" s="326">
        <v>2.2</v>
      </c>
      <c r="E358" s="326">
        <v>68.9</v>
      </c>
      <c r="F358" s="326" t="s">
        <v>1056</v>
      </c>
      <c r="G358" s="331"/>
      <c r="H358" s="331"/>
      <c r="I358" s="331"/>
      <c r="J358" s="331"/>
      <c r="K358" s="331"/>
      <c r="L358" s="331"/>
      <c r="M358" s="331"/>
      <c r="N358" s="331"/>
      <c r="O358" s="326" t="s">
        <v>1057</v>
      </c>
      <c r="P358" s="326">
        <v>2.6</v>
      </c>
      <c r="Q358" s="326">
        <v>2.6</v>
      </c>
      <c r="R358" s="835">
        <v>1.0</v>
      </c>
      <c r="S358" s="324"/>
      <c r="T358" s="324"/>
      <c r="U358" s="324"/>
      <c r="V358" s="324"/>
      <c r="W358" s="324"/>
      <c r="X358" s="324"/>
      <c r="Y358" s="324"/>
      <c r="Z358" s="324"/>
      <c r="AA358" s="324"/>
      <c r="AB358" s="324"/>
      <c r="AC358" s="324" t="s">
        <v>511</v>
      </c>
      <c r="AD358" s="324">
        <v>200.0</v>
      </c>
      <c r="AE358" s="324">
        <v>172.0</v>
      </c>
      <c r="AF358" s="324"/>
      <c r="AG358" s="324"/>
      <c r="AH358" s="324"/>
      <c r="AI358" s="324"/>
      <c r="AJ358" s="324"/>
      <c r="AK358" s="324"/>
      <c r="AL358" s="324"/>
      <c r="AM358" s="324"/>
      <c r="AN358" s="324"/>
      <c r="AO358" s="324"/>
      <c r="AP358" s="324"/>
      <c r="AQ358" s="324"/>
      <c r="AR358" s="324"/>
    </row>
    <row r="359" ht="15.75" hidden="1" customHeight="1">
      <c r="A359" s="326" t="s">
        <v>1058</v>
      </c>
      <c r="B359" s="326">
        <v>399.0</v>
      </c>
      <c r="C359" s="326">
        <v>9.6</v>
      </c>
      <c r="D359" s="326">
        <v>15.7</v>
      </c>
      <c r="E359" s="326">
        <v>54.8</v>
      </c>
      <c r="F359" s="326" t="s">
        <v>1059</v>
      </c>
      <c r="G359" s="331"/>
      <c r="H359" s="331"/>
      <c r="I359" s="331"/>
      <c r="J359" s="331"/>
      <c r="K359" s="331"/>
      <c r="L359" s="331"/>
      <c r="M359" s="331"/>
      <c r="N359" s="331"/>
      <c r="O359" s="326" t="s">
        <v>1060</v>
      </c>
      <c r="P359" s="326">
        <v>5.0</v>
      </c>
      <c r="Q359" s="326">
        <v>5.0</v>
      </c>
      <c r="R359" s="835">
        <v>1.0</v>
      </c>
      <c r="S359" s="324"/>
      <c r="T359" s="324"/>
      <c r="U359" s="324"/>
      <c r="V359" s="324"/>
      <c r="W359" s="324"/>
      <c r="X359" s="324"/>
      <c r="Y359" s="324"/>
      <c r="Z359" s="324"/>
      <c r="AA359" s="324"/>
      <c r="AB359" s="324"/>
      <c r="AC359" s="324" t="s">
        <v>1061</v>
      </c>
      <c r="AD359" s="324">
        <v>50.0</v>
      </c>
      <c r="AE359" s="324">
        <v>50.0</v>
      </c>
      <c r="AF359" s="324"/>
      <c r="AG359" s="324"/>
      <c r="AH359" s="324"/>
      <c r="AI359" s="324"/>
      <c r="AJ359" s="324"/>
      <c r="AK359" s="324"/>
      <c r="AL359" s="324"/>
      <c r="AM359" s="324"/>
      <c r="AN359" s="324"/>
      <c r="AO359" s="324"/>
      <c r="AP359" s="324"/>
      <c r="AQ359" s="324"/>
      <c r="AR359" s="324"/>
    </row>
    <row r="360" ht="15.75" hidden="1" customHeight="1">
      <c r="A360" s="326" t="s">
        <v>1062</v>
      </c>
      <c r="B360" s="326">
        <v>410.0</v>
      </c>
      <c r="C360" s="326">
        <v>9.1</v>
      </c>
      <c r="D360" s="326">
        <v>20.0</v>
      </c>
      <c r="E360" s="326">
        <v>48.5</v>
      </c>
      <c r="F360" s="326" t="s">
        <v>1063</v>
      </c>
      <c r="G360" s="331"/>
      <c r="H360" s="331"/>
      <c r="I360" s="331"/>
      <c r="J360" s="331"/>
      <c r="K360" s="331"/>
      <c r="L360" s="331"/>
      <c r="M360" s="331"/>
      <c r="N360" s="331"/>
      <c r="O360" s="326" t="s">
        <v>1064</v>
      </c>
      <c r="P360" s="326">
        <v>7.6</v>
      </c>
      <c r="Q360" s="326">
        <v>7.6</v>
      </c>
      <c r="R360" s="835">
        <v>1.0</v>
      </c>
      <c r="S360" s="324"/>
      <c r="T360" s="324"/>
      <c r="U360" s="324"/>
      <c r="V360" s="324"/>
      <c r="W360" s="324"/>
      <c r="X360" s="324"/>
      <c r="Y360" s="324"/>
      <c r="Z360" s="324"/>
      <c r="AA360" s="324"/>
      <c r="AB360" s="324"/>
      <c r="AC360" s="324" t="s">
        <v>1065</v>
      </c>
      <c r="AD360" s="324">
        <v>65.0</v>
      </c>
      <c r="AE360" s="324">
        <v>65.0</v>
      </c>
      <c r="AF360" s="324"/>
      <c r="AG360" s="324"/>
      <c r="AH360" s="324"/>
      <c r="AI360" s="324"/>
      <c r="AJ360" s="324"/>
      <c r="AK360" s="324"/>
      <c r="AL360" s="324"/>
      <c r="AM360" s="324"/>
      <c r="AN360" s="324"/>
      <c r="AO360" s="324"/>
      <c r="AP360" s="324"/>
      <c r="AQ360" s="324"/>
      <c r="AR360" s="324"/>
    </row>
    <row r="361" ht="15.75" hidden="1" customHeight="1">
      <c r="A361" s="326" t="s">
        <v>1066</v>
      </c>
      <c r="B361" s="326">
        <v>284.0</v>
      </c>
      <c r="C361" s="326">
        <v>10.2</v>
      </c>
      <c r="D361" s="326">
        <v>3.8</v>
      </c>
      <c r="E361" s="326">
        <v>52.3</v>
      </c>
      <c r="F361" s="326" t="s">
        <v>1067</v>
      </c>
      <c r="G361" s="331"/>
      <c r="H361" s="331"/>
      <c r="I361" s="331"/>
      <c r="J361" s="331"/>
      <c r="K361" s="331"/>
      <c r="L361" s="331"/>
      <c r="M361" s="331"/>
      <c r="N361" s="331"/>
      <c r="O361" s="326" t="s">
        <v>1068</v>
      </c>
      <c r="P361" s="326">
        <v>82.8</v>
      </c>
      <c r="Q361" s="326">
        <v>75.0</v>
      </c>
      <c r="R361" s="835">
        <v>0.9057971014492754</v>
      </c>
      <c r="S361" s="324"/>
      <c r="T361" s="324"/>
      <c r="U361" s="324"/>
      <c r="V361" s="324"/>
      <c r="W361" s="324"/>
      <c r="X361" s="324"/>
      <c r="Y361" s="324"/>
      <c r="Z361" s="324"/>
      <c r="AA361" s="324"/>
      <c r="AB361" s="324"/>
      <c r="AC361" s="324" t="s">
        <v>1069</v>
      </c>
      <c r="AD361" s="324">
        <v>135.0</v>
      </c>
      <c r="AE361" s="324">
        <v>109.0</v>
      </c>
      <c r="AF361" s="324"/>
      <c r="AG361" s="324"/>
      <c r="AH361" s="324"/>
      <c r="AI361" s="324"/>
      <c r="AJ361" s="324"/>
      <c r="AK361" s="324"/>
      <c r="AL361" s="324"/>
      <c r="AM361" s="324"/>
      <c r="AN361" s="324"/>
      <c r="AO361" s="324"/>
      <c r="AP361" s="324"/>
      <c r="AQ361" s="324"/>
      <c r="AR361" s="324"/>
    </row>
    <row r="362" ht="15.75" hidden="1" customHeight="1">
      <c r="A362" s="326" t="s">
        <v>1070</v>
      </c>
      <c r="B362" s="326">
        <v>364.0</v>
      </c>
      <c r="C362" s="326">
        <v>9.6</v>
      </c>
      <c r="D362" s="326">
        <v>16.3</v>
      </c>
      <c r="E362" s="326">
        <v>47.0</v>
      </c>
      <c r="F362" s="326" t="s">
        <v>1071</v>
      </c>
      <c r="G362" s="331"/>
      <c r="H362" s="331"/>
      <c r="I362" s="331"/>
      <c r="J362" s="331"/>
      <c r="K362" s="331"/>
      <c r="L362" s="331"/>
      <c r="M362" s="331"/>
      <c r="N362" s="331"/>
      <c r="O362" s="326" t="s">
        <v>1072</v>
      </c>
      <c r="P362" s="326">
        <v>120.0</v>
      </c>
      <c r="Q362" s="326">
        <v>105.2</v>
      </c>
      <c r="R362" s="835">
        <v>0.8766666666666667</v>
      </c>
      <c r="S362" s="324"/>
      <c r="T362" s="324"/>
      <c r="U362" s="324"/>
      <c r="V362" s="324"/>
      <c r="W362" s="324"/>
      <c r="X362" s="324"/>
      <c r="Y362" s="324"/>
      <c r="Z362" s="324"/>
      <c r="AA362" s="324"/>
      <c r="AB362" s="324"/>
      <c r="AC362" s="324" t="s">
        <v>1073</v>
      </c>
      <c r="AD362" s="324">
        <v>200.0</v>
      </c>
      <c r="AE362" s="324">
        <v>164.0</v>
      </c>
      <c r="AF362" s="324"/>
      <c r="AG362" s="324"/>
      <c r="AH362" s="324"/>
      <c r="AI362" s="324"/>
      <c r="AJ362" s="324"/>
      <c r="AK362" s="324"/>
      <c r="AL362" s="324"/>
      <c r="AM362" s="324"/>
      <c r="AN362" s="324"/>
      <c r="AO362" s="324"/>
      <c r="AP362" s="324"/>
      <c r="AQ362" s="324"/>
      <c r="AR362" s="324"/>
    </row>
    <row r="363" ht="15.75" hidden="1" customHeight="1">
      <c r="A363" s="326" t="s">
        <v>1074</v>
      </c>
      <c r="B363" s="326">
        <v>355.0</v>
      </c>
      <c r="C363" s="326">
        <v>9.4</v>
      </c>
      <c r="D363" s="326">
        <v>8.0</v>
      </c>
      <c r="E363" s="326">
        <v>61.5</v>
      </c>
      <c r="F363" s="326" t="s">
        <v>1075</v>
      </c>
      <c r="G363" s="331"/>
      <c r="H363" s="331"/>
      <c r="I363" s="331"/>
      <c r="J363" s="331"/>
      <c r="K363" s="331"/>
      <c r="L363" s="331"/>
      <c r="M363" s="331"/>
      <c r="N363" s="331"/>
      <c r="O363" s="326" t="s">
        <v>1076</v>
      </c>
      <c r="P363" s="326">
        <v>156.6</v>
      </c>
      <c r="Q363" s="326">
        <v>139.1</v>
      </c>
      <c r="R363" s="835">
        <v>0.888250319284802</v>
      </c>
      <c r="S363" s="324"/>
      <c r="T363" s="324"/>
      <c r="U363" s="324"/>
      <c r="V363" s="324"/>
      <c r="W363" s="324"/>
      <c r="X363" s="324"/>
      <c r="Y363" s="324"/>
      <c r="Z363" s="324"/>
      <c r="AA363" s="324"/>
      <c r="AB363" s="324"/>
      <c r="AC363" s="324" t="s">
        <v>1077</v>
      </c>
      <c r="AD363" s="324">
        <v>130.0</v>
      </c>
      <c r="AE363" s="324">
        <v>105.0</v>
      </c>
      <c r="AF363" s="324"/>
      <c r="AG363" s="324"/>
      <c r="AH363" s="324"/>
      <c r="AI363" s="324"/>
      <c r="AJ363" s="324"/>
      <c r="AK363" s="324"/>
      <c r="AL363" s="324"/>
      <c r="AM363" s="324"/>
      <c r="AN363" s="324"/>
      <c r="AO363" s="324"/>
      <c r="AP363" s="324"/>
      <c r="AQ363" s="324"/>
      <c r="AR363" s="324"/>
    </row>
    <row r="364" ht="15.75" hidden="1" customHeight="1">
      <c r="A364" s="326" t="s">
        <v>1078</v>
      </c>
      <c r="B364" s="326">
        <v>219.0</v>
      </c>
      <c r="C364" s="326">
        <v>8.6</v>
      </c>
      <c r="D364" s="326">
        <v>2.5</v>
      </c>
      <c r="E364" s="326">
        <v>40.5</v>
      </c>
      <c r="F364" s="326" t="s">
        <v>1079</v>
      </c>
      <c r="G364" s="331"/>
      <c r="H364" s="331"/>
      <c r="I364" s="331"/>
      <c r="J364" s="331"/>
      <c r="K364" s="331"/>
      <c r="L364" s="331"/>
      <c r="M364" s="331"/>
      <c r="N364" s="331"/>
      <c r="O364" s="326" t="s">
        <v>1080</v>
      </c>
      <c r="P364" s="326">
        <v>445.0</v>
      </c>
      <c r="Q364" s="326">
        <v>316.0</v>
      </c>
      <c r="R364" s="835">
        <v>0.7101123595505618</v>
      </c>
      <c r="S364" s="324"/>
      <c r="T364" s="324"/>
      <c r="U364" s="324"/>
      <c r="V364" s="324"/>
      <c r="W364" s="324"/>
      <c r="X364" s="324"/>
      <c r="Y364" s="324"/>
      <c r="Z364" s="324"/>
      <c r="AA364" s="324"/>
      <c r="AB364" s="324"/>
      <c r="AC364" s="324" t="s">
        <v>1081</v>
      </c>
      <c r="AD364" s="324">
        <v>20.0</v>
      </c>
      <c r="AE364" s="324">
        <v>20.0</v>
      </c>
      <c r="AF364" s="324"/>
      <c r="AG364" s="324"/>
      <c r="AH364" s="324"/>
      <c r="AI364" s="324"/>
      <c r="AJ364" s="324"/>
      <c r="AK364" s="324"/>
      <c r="AL364" s="324"/>
      <c r="AM364" s="324"/>
      <c r="AN364" s="324"/>
      <c r="AO364" s="324"/>
      <c r="AP364" s="324"/>
      <c r="AQ364" s="324"/>
      <c r="AR364" s="324"/>
    </row>
    <row r="365" ht="15.75" hidden="1" customHeight="1">
      <c r="A365" s="326" t="s">
        <v>1082</v>
      </c>
      <c r="B365" s="326">
        <v>343.0</v>
      </c>
      <c r="C365" s="326">
        <v>9.3</v>
      </c>
      <c r="D365" s="326">
        <v>9.1</v>
      </c>
      <c r="E365" s="326">
        <v>56.1</v>
      </c>
      <c r="F365" s="326" t="s">
        <v>1083</v>
      </c>
      <c r="G365" s="331"/>
      <c r="H365" s="331"/>
      <c r="I365" s="331"/>
      <c r="J365" s="331"/>
      <c r="K365" s="331"/>
      <c r="L365" s="331"/>
      <c r="M365" s="331"/>
      <c r="N365" s="331"/>
      <c r="O365" s="326" t="s">
        <v>1084</v>
      </c>
      <c r="P365" s="326">
        <v>285.0</v>
      </c>
      <c r="Q365" s="326">
        <v>202.0</v>
      </c>
      <c r="R365" s="835">
        <v>0.7087719298245614</v>
      </c>
      <c r="S365" s="324"/>
      <c r="T365" s="324"/>
      <c r="U365" s="324"/>
      <c r="V365" s="324"/>
      <c r="W365" s="324"/>
      <c r="X365" s="324"/>
      <c r="Y365" s="324"/>
      <c r="Z365" s="324"/>
      <c r="AA365" s="324"/>
      <c r="AB365" s="324"/>
      <c r="AC365" s="324" t="s">
        <v>1085</v>
      </c>
      <c r="AD365" s="324">
        <v>80.0</v>
      </c>
      <c r="AE365" s="324">
        <v>80.0</v>
      </c>
      <c r="AF365" s="324"/>
      <c r="AG365" s="324"/>
      <c r="AH365" s="324"/>
      <c r="AI365" s="324"/>
      <c r="AJ365" s="324"/>
      <c r="AK365" s="324"/>
      <c r="AL365" s="324"/>
      <c r="AM365" s="324"/>
      <c r="AN365" s="324"/>
      <c r="AO365" s="324"/>
      <c r="AP365" s="324"/>
      <c r="AQ365" s="324"/>
      <c r="AR365" s="324"/>
    </row>
    <row r="366" ht="15.75" hidden="1" customHeight="1">
      <c r="A366" s="326" t="s">
        <v>1086</v>
      </c>
      <c r="B366" s="326">
        <v>333.0</v>
      </c>
      <c r="C366" s="326">
        <v>11.6</v>
      </c>
      <c r="D366" s="326">
        <v>4.1</v>
      </c>
      <c r="E366" s="326">
        <v>62.4</v>
      </c>
      <c r="F366" s="326" t="s">
        <v>1087</v>
      </c>
      <c r="G366" s="331"/>
      <c r="H366" s="331"/>
      <c r="I366" s="331"/>
      <c r="J366" s="331"/>
      <c r="K366" s="331"/>
      <c r="L366" s="331"/>
      <c r="M366" s="331"/>
      <c r="N366" s="331"/>
      <c r="O366" s="326" t="s">
        <v>1088</v>
      </c>
      <c r="P366" s="326">
        <v>135.8</v>
      </c>
      <c r="Q366" s="326">
        <v>129.9</v>
      </c>
      <c r="R366" s="835">
        <v>0.9565537555228276</v>
      </c>
      <c r="S366" s="324"/>
      <c r="T366" s="324"/>
      <c r="U366" s="324"/>
      <c r="V366" s="324"/>
      <c r="W366" s="324"/>
      <c r="X366" s="324"/>
      <c r="Y366" s="324"/>
      <c r="Z366" s="324"/>
      <c r="AA366" s="324"/>
      <c r="AB366" s="324"/>
      <c r="AC366" s="324" t="s">
        <v>1089</v>
      </c>
      <c r="AD366" s="324">
        <v>200.0</v>
      </c>
      <c r="AE366" s="324">
        <v>200.0</v>
      </c>
      <c r="AF366" s="324"/>
      <c r="AG366" s="324"/>
      <c r="AH366" s="324"/>
      <c r="AI366" s="324"/>
      <c r="AJ366" s="324"/>
      <c r="AK366" s="324"/>
      <c r="AL366" s="324"/>
      <c r="AM366" s="324"/>
      <c r="AN366" s="324"/>
      <c r="AO366" s="324"/>
      <c r="AP366" s="324"/>
      <c r="AQ366" s="324"/>
      <c r="AR366" s="324"/>
    </row>
    <row r="367" ht="15.75" hidden="1" customHeight="1">
      <c r="A367" s="326" t="s">
        <v>1090</v>
      </c>
      <c r="B367" s="326">
        <v>375.0</v>
      </c>
      <c r="C367" s="326">
        <v>14.2</v>
      </c>
      <c r="D367" s="326">
        <v>4.4</v>
      </c>
      <c r="E367" s="326">
        <v>71.3</v>
      </c>
      <c r="F367" s="326" t="s">
        <v>1091</v>
      </c>
      <c r="G367" s="331"/>
      <c r="H367" s="331"/>
      <c r="I367" s="331"/>
      <c r="J367" s="331"/>
      <c r="K367" s="331"/>
      <c r="L367" s="331"/>
      <c r="M367" s="331"/>
      <c r="N367" s="331"/>
      <c r="O367" s="326" t="s">
        <v>1092</v>
      </c>
      <c r="P367" s="326">
        <v>199.3</v>
      </c>
      <c r="Q367" s="326">
        <v>194.9</v>
      </c>
      <c r="R367" s="835">
        <v>0.977922729553437</v>
      </c>
      <c r="S367" s="324"/>
      <c r="T367" s="324"/>
      <c r="U367" s="324"/>
      <c r="V367" s="324"/>
      <c r="W367" s="324"/>
      <c r="X367" s="324"/>
      <c r="Y367" s="324"/>
      <c r="Z367" s="324"/>
      <c r="AA367" s="324"/>
      <c r="AB367" s="324"/>
      <c r="AC367" s="324" t="s">
        <v>1093</v>
      </c>
      <c r="AD367" s="324">
        <v>3.0</v>
      </c>
      <c r="AE367" s="324">
        <v>3.0</v>
      </c>
      <c r="AF367" s="324"/>
      <c r="AG367" s="324"/>
      <c r="AH367" s="324"/>
      <c r="AI367" s="324"/>
      <c r="AJ367" s="324"/>
      <c r="AK367" s="324"/>
      <c r="AL367" s="324"/>
      <c r="AM367" s="324"/>
      <c r="AN367" s="324"/>
      <c r="AO367" s="324"/>
      <c r="AP367" s="324"/>
      <c r="AQ367" s="324"/>
      <c r="AR367" s="324"/>
    </row>
    <row r="368" ht="15.75" hidden="1" customHeight="1">
      <c r="A368" s="326" t="s">
        <v>1094</v>
      </c>
      <c r="B368" s="326">
        <v>375.0</v>
      </c>
      <c r="C368" s="326">
        <v>14.2</v>
      </c>
      <c r="D368" s="326">
        <v>4.4</v>
      </c>
      <c r="E368" s="326">
        <v>71.3</v>
      </c>
      <c r="F368" s="326" t="s">
        <v>1095</v>
      </c>
      <c r="G368" s="331"/>
      <c r="H368" s="331"/>
      <c r="I368" s="331"/>
      <c r="J368" s="331"/>
      <c r="K368" s="331"/>
      <c r="L368" s="331"/>
      <c r="M368" s="331"/>
      <c r="N368" s="331"/>
      <c r="O368" s="326" t="s">
        <v>1096</v>
      </c>
      <c r="P368" s="326">
        <v>297.6</v>
      </c>
      <c r="Q368" s="326">
        <v>288.4</v>
      </c>
      <c r="R368" s="835">
        <v>0.9690860215053761</v>
      </c>
      <c r="S368" s="324"/>
      <c r="T368" s="324"/>
      <c r="U368" s="324"/>
      <c r="V368" s="324"/>
      <c r="W368" s="324"/>
      <c r="X368" s="324"/>
      <c r="Y368" s="324"/>
      <c r="Z368" s="324"/>
      <c r="AA368" s="324"/>
      <c r="AB368" s="324"/>
      <c r="AC368" s="324" t="s">
        <v>1097</v>
      </c>
      <c r="AD368" s="324">
        <v>17.0</v>
      </c>
      <c r="AE368" s="324">
        <v>17.0</v>
      </c>
      <c r="AF368" s="324"/>
      <c r="AG368" s="324"/>
      <c r="AH368" s="324"/>
      <c r="AI368" s="324"/>
      <c r="AJ368" s="324"/>
      <c r="AK368" s="324"/>
      <c r="AL368" s="324"/>
      <c r="AM368" s="324"/>
      <c r="AN368" s="324"/>
      <c r="AO368" s="324"/>
      <c r="AP368" s="324"/>
      <c r="AQ368" s="324"/>
      <c r="AR368" s="324"/>
    </row>
    <row r="369" ht="15.75" hidden="1" customHeight="1">
      <c r="A369" s="326" t="s">
        <v>1098</v>
      </c>
      <c r="B369" s="326">
        <v>360.0</v>
      </c>
      <c r="C369" s="326">
        <v>13.0</v>
      </c>
      <c r="D369" s="326">
        <v>1.5</v>
      </c>
      <c r="E369" s="326">
        <v>74.7</v>
      </c>
      <c r="F369" s="326" t="s">
        <v>1099</v>
      </c>
      <c r="G369" s="331"/>
      <c r="H369" s="331"/>
      <c r="I369" s="331"/>
      <c r="J369" s="331"/>
      <c r="K369" s="331"/>
      <c r="L369" s="331"/>
      <c r="M369" s="331"/>
      <c r="N369" s="331"/>
      <c r="O369" s="326" t="s">
        <v>1100</v>
      </c>
      <c r="P369" s="326">
        <v>244.9</v>
      </c>
      <c r="Q369" s="326">
        <v>244.9</v>
      </c>
      <c r="R369" s="835">
        <v>1.0</v>
      </c>
      <c r="S369" s="324"/>
      <c r="T369" s="324"/>
      <c r="U369" s="324"/>
      <c r="V369" s="324"/>
      <c r="W369" s="324"/>
      <c r="X369" s="324"/>
      <c r="Y369" s="324"/>
      <c r="Z369" s="324"/>
      <c r="AA369" s="324"/>
      <c r="AB369" s="324"/>
      <c r="AC369" s="324" t="s">
        <v>1101</v>
      </c>
      <c r="AD369" s="324">
        <v>100.0</v>
      </c>
      <c r="AE369" s="324">
        <v>82.0</v>
      </c>
      <c r="AF369" s="324"/>
      <c r="AG369" s="324"/>
      <c r="AH369" s="324"/>
      <c r="AI369" s="324"/>
      <c r="AJ369" s="324"/>
      <c r="AK369" s="324"/>
      <c r="AL369" s="324"/>
      <c r="AM369" s="324"/>
      <c r="AN369" s="324"/>
      <c r="AO369" s="324"/>
      <c r="AP369" s="324"/>
      <c r="AQ369" s="324"/>
      <c r="AR369" s="324"/>
    </row>
    <row r="370" ht="15.75" hidden="1" customHeight="1">
      <c r="A370" s="326" t="s">
        <v>1102</v>
      </c>
      <c r="B370" s="326">
        <v>360.0</v>
      </c>
      <c r="C370" s="326">
        <v>13.0</v>
      </c>
      <c r="D370" s="326">
        <v>1.5</v>
      </c>
      <c r="E370" s="326">
        <v>74.7</v>
      </c>
      <c r="F370" s="326" t="s">
        <v>1103</v>
      </c>
      <c r="G370" s="331"/>
      <c r="H370" s="331"/>
      <c r="I370" s="331"/>
      <c r="J370" s="331"/>
      <c r="K370" s="331"/>
      <c r="L370" s="331"/>
      <c r="M370" s="331"/>
      <c r="N370" s="331"/>
      <c r="O370" s="326" t="s">
        <v>1104</v>
      </c>
      <c r="P370" s="326">
        <v>284.1</v>
      </c>
      <c r="Q370" s="326">
        <v>284.1</v>
      </c>
      <c r="R370" s="835">
        <v>1.0</v>
      </c>
      <c r="S370" s="324"/>
      <c r="T370" s="324"/>
      <c r="U370" s="324"/>
      <c r="V370" s="324"/>
      <c r="W370" s="324"/>
      <c r="X370" s="324"/>
      <c r="Y370" s="324"/>
      <c r="Z370" s="324"/>
      <c r="AA370" s="324"/>
      <c r="AB370" s="324"/>
      <c r="AC370" s="324" t="s">
        <v>1105</v>
      </c>
      <c r="AD370" s="324">
        <v>30.0</v>
      </c>
      <c r="AE370" s="324">
        <v>25.0</v>
      </c>
      <c r="AF370" s="324"/>
      <c r="AG370" s="324"/>
      <c r="AH370" s="324"/>
      <c r="AI370" s="324"/>
      <c r="AJ370" s="324"/>
      <c r="AK370" s="324"/>
      <c r="AL370" s="324"/>
      <c r="AM370" s="324"/>
      <c r="AN370" s="324"/>
      <c r="AO370" s="324"/>
      <c r="AP370" s="324"/>
      <c r="AQ370" s="324"/>
      <c r="AR370" s="324"/>
    </row>
    <row r="371" ht="15.75" hidden="1" customHeight="1">
      <c r="A371" s="326" t="s">
        <v>1106</v>
      </c>
      <c r="B371" s="326">
        <v>331.0</v>
      </c>
      <c r="C371" s="326">
        <v>14.2</v>
      </c>
      <c r="D371" s="326">
        <v>5.1</v>
      </c>
      <c r="E371" s="326">
        <v>65.9</v>
      </c>
      <c r="F371" s="326" t="s">
        <v>1107</v>
      </c>
      <c r="G371" s="331"/>
      <c r="H371" s="331"/>
      <c r="I371" s="331"/>
      <c r="J371" s="331"/>
      <c r="K371" s="331"/>
      <c r="L371" s="331"/>
      <c r="M371" s="331"/>
      <c r="N371" s="331"/>
      <c r="O371" s="326" t="s">
        <v>1108</v>
      </c>
      <c r="P371" s="326">
        <v>335.4</v>
      </c>
      <c r="Q371" s="326">
        <v>335.4</v>
      </c>
      <c r="R371" s="835">
        <v>1.0</v>
      </c>
      <c r="S371" s="324"/>
      <c r="T371" s="324"/>
      <c r="U371" s="324"/>
      <c r="V371" s="324"/>
      <c r="W371" s="324"/>
      <c r="X371" s="324"/>
      <c r="Y371" s="324"/>
      <c r="Z371" s="324"/>
      <c r="AA371" s="324"/>
      <c r="AB371" s="324"/>
      <c r="AC371" s="324" t="s">
        <v>1109</v>
      </c>
      <c r="AD371" s="324">
        <v>200.0</v>
      </c>
      <c r="AE371" s="324">
        <v>164.0</v>
      </c>
      <c r="AF371" s="324"/>
      <c r="AG371" s="324"/>
      <c r="AH371" s="324"/>
      <c r="AI371" s="324"/>
      <c r="AJ371" s="324"/>
      <c r="AK371" s="324"/>
      <c r="AL371" s="324"/>
      <c r="AM371" s="324"/>
      <c r="AN371" s="324"/>
      <c r="AO371" s="324"/>
      <c r="AP371" s="324"/>
      <c r="AQ371" s="324"/>
      <c r="AR371" s="324"/>
    </row>
    <row r="372" ht="15.75" hidden="1" customHeight="1">
      <c r="A372" s="326" t="s">
        <v>1110</v>
      </c>
      <c r="B372" s="326">
        <v>276.0</v>
      </c>
      <c r="C372" s="326">
        <v>14.0</v>
      </c>
      <c r="D372" s="326">
        <v>6.3</v>
      </c>
      <c r="E372" s="326">
        <v>62.6</v>
      </c>
      <c r="F372" s="326" t="s">
        <v>1111</v>
      </c>
      <c r="G372" s="331"/>
      <c r="H372" s="331"/>
      <c r="I372" s="331"/>
      <c r="J372" s="331"/>
      <c r="K372" s="331"/>
      <c r="L372" s="331"/>
      <c r="M372" s="331"/>
      <c r="N372" s="331"/>
      <c r="O372" s="326" t="s">
        <v>1112</v>
      </c>
      <c r="P372" s="326">
        <v>6.9</v>
      </c>
      <c r="Q372" s="326">
        <v>6.9</v>
      </c>
      <c r="R372" s="835">
        <v>1.0</v>
      </c>
      <c r="S372" s="324"/>
      <c r="T372" s="324"/>
      <c r="U372" s="324"/>
      <c r="V372" s="324"/>
      <c r="W372" s="324"/>
      <c r="X372" s="324"/>
      <c r="Y372" s="324"/>
      <c r="Z372" s="324"/>
      <c r="AA372" s="324"/>
      <c r="AB372" s="324"/>
      <c r="AC372" s="324" t="s">
        <v>1113</v>
      </c>
      <c r="AD372" s="324">
        <v>20.0</v>
      </c>
      <c r="AE372" s="324">
        <v>20.0</v>
      </c>
      <c r="AF372" s="324"/>
      <c r="AG372" s="324"/>
      <c r="AH372" s="324"/>
      <c r="AI372" s="324"/>
      <c r="AJ372" s="324"/>
      <c r="AK372" s="324"/>
      <c r="AL372" s="324"/>
      <c r="AM372" s="324"/>
      <c r="AN372" s="324"/>
      <c r="AO372" s="324"/>
      <c r="AP372" s="324"/>
      <c r="AQ372" s="324"/>
      <c r="AR372" s="324"/>
    </row>
    <row r="373" ht="15.75" hidden="1" customHeight="1">
      <c r="A373" s="326" t="s">
        <v>1114</v>
      </c>
      <c r="B373" s="326">
        <v>347.0</v>
      </c>
      <c r="C373" s="326">
        <v>11.6</v>
      </c>
      <c r="D373" s="326">
        <v>4.8</v>
      </c>
      <c r="E373" s="326">
        <v>70.6</v>
      </c>
      <c r="F373" s="326" t="s">
        <v>1115</v>
      </c>
      <c r="G373" s="331"/>
      <c r="H373" s="331"/>
      <c r="I373" s="331"/>
      <c r="J373" s="331"/>
      <c r="K373" s="331"/>
      <c r="L373" s="331"/>
      <c r="M373" s="331"/>
      <c r="N373" s="331"/>
      <c r="O373" s="326" t="s">
        <v>1116</v>
      </c>
      <c r="P373" s="326">
        <v>12.5</v>
      </c>
      <c r="Q373" s="326">
        <v>12.5</v>
      </c>
      <c r="R373" s="835">
        <v>1.0</v>
      </c>
      <c r="S373" s="324"/>
      <c r="T373" s="324"/>
      <c r="U373" s="324"/>
      <c r="V373" s="324"/>
      <c r="W373" s="324"/>
      <c r="X373" s="324"/>
      <c r="Y373" s="324"/>
      <c r="Z373" s="324"/>
      <c r="AA373" s="324"/>
      <c r="AB373" s="324"/>
      <c r="AC373" s="324">
        <v>0.0</v>
      </c>
      <c r="AD373" s="324">
        <v>0.0</v>
      </c>
      <c r="AE373" s="324">
        <v>0.0</v>
      </c>
      <c r="AF373" s="324"/>
      <c r="AG373" s="324"/>
      <c r="AH373" s="324"/>
      <c r="AI373" s="324"/>
      <c r="AJ373" s="324"/>
      <c r="AK373" s="324"/>
      <c r="AL373" s="324"/>
      <c r="AM373" s="324"/>
      <c r="AN373" s="324"/>
      <c r="AO373" s="324"/>
      <c r="AP373" s="324"/>
      <c r="AQ373" s="324"/>
      <c r="AR373" s="324"/>
    </row>
    <row r="374" ht="15.75" hidden="1" customHeight="1">
      <c r="A374" s="326" t="s">
        <v>1117</v>
      </c>
      <c r="B374" s="326">
        <v>345.0</v>
      </c>
      <c r="C374" s="326">
        <v>14.4</v>
      </c>
      <c r="D374" s="326">
        <v>5.7</v>
      </c>
      <c r="E374" s="326">
        <v>66.4</v>
      </c>
      <c r="F374" s="326" t="s">
        <v>1118</v>
      </c>
      <c r="G374" s="331"/>
      <c r="H374" s="331"/>
      <c r="I374" s="331"/>
      <c r="J374" s="331"/>
      <c r="K374" s="331"/>
      <c r="L374" s="331"/>
      <c r="M374" s="331"/>
      <c r="N374" s="331"/>
      <c r="O374" s="326" t="s">
        <v>1119</v>
      </c>
      <c r="P374" s="326">
        <v>17.8</v>
      </c>
      <c r="Q374" s="326">
        <v>17.8</v>
      </c>
      <c r="R374" s="835">
        <v>1.0</v>
      </c>
      <c r="S374" s="324"/>
      <c r="T374" s="324"/>
      <c r="U374" s="324"/>
      <c r="V374" s="324"/>
      <c r="W374" s="324"/>
      <c r="X374" s="324"/>
      <c r="Y374" s="324"/>
      <c r="Z374" s="324"/>
      <c r="AA374" s="324"/>
      <c r="AB374" s="324"/>
      <c r="AC374" s="324" t="s">
        <v>1120</v>
      </c>
      <c r="AD374" s="324">
        <v>15.0</v>
      </c>
      <c r="AE374" s="324">
        <v>11.0</v>
      </c>
      <c r="AF374" s="324"/>
      <c r="AG374" s="324"/>
      <c r="AH374" s="324"/>
      <c r="AI374" s="324"/>
      <c r="AJ374" s="324"/>
      <c r="AK374" s="324"/>
      <c r="AL374" s="324"/>
      <c r="AM374" s="324"/>
      <c r="AN374" s="324"/>
      <c r="AO374" s="324"/>
      <c r="AP374" s="324"/>
      <c r="AQ374" s="324"/>
      <c r="AR374" s="324"/>
    </row>
    <row r="375" ht="15.75" hidden="1" customHeight="1">
      <c r="A375" s="326" t="s">
        <v>1121</v>
      </c>
      <c r="B375" s="326">
        <v>360.0</v>
      </c>
      <c r="C375" s="326">
        <v>15.8</v>
      </c>
      <c r="D375" s="326">
        <v>5.2</v>
      </c>
      <c r="E375" s="326">
        <v>67.1</v>
      </c>
      <c r="F375" s="326" t="s">
        <v>1122</v>
      </c>
      <c r="G375" s="331"/>
      <c r="H375" s="331"/>
      <c r="I375" s="331"/>
      <c r="J375" s="331"/>
      <c r="K375" s="331"/>
      <c r="L375" s="331"/>
      <c r="M375" s="331"/>
      <c r="N375" s="331"/>
      <c r="O375" s="326" t="s">
        <v>1123</v>
      </c>
      <c r="P375" s="326">
        <v>28.4</v>
      </c>
      <c r="Q375" s="326">
        <v>28.4</v>
      </c>
      <c r="R375" s="835">
        <v>1.0</v>
      </c>
      <c r="S375" s="324"/>
      <c r="T375" s="324"/>
      <c r="U375" s="324"/>
      <c r="V375" s="324"/>
      <c r="W375" s="324"/>
      <c r="X375" s="324"/>
      <c r="Y375" s="324"/>
      <c r="Z375" s="324"/>
      <c r="AA375" s="324"/>
      <c r="AB375" s="324"/>
      <c r="AC375" s="324" t="s">
        <v>1124</v>
      </c>
      <c r="AD375" s="324">
        <v>7.0</v>
      </c>
      <c r="AE375" s="324">
        <v>5.0</v>
      </c>
      <c r="AF375" s="324"/>
      <c r="AG375" s="324"/>
      <c r="AH375" s="324"/>
      <c r="AI375" s="324"/>
      <c r="AJ375" s="324"/>
      <c r="AK375" s="324"/>
      <c r="AL375" s="324"/>
      <c r="AM375" s="324"/>
      <c r="AN375" s="324"/>
      <c r="AO375" s="324"/>
      <c r="AP375" s="324"/>
      <c r="AQ375" s="324"/>
      <c r="AR375" s="324"/>
    </row>
    <row r="376" ht="15.75" hidden="1" customHeight="1">
      <c r="A376" s="326" t="s">
        <v>1125</v>
      </c>
      <c r="B376" s="326">
        <v>317.0</v>
      </c>
      <c r="C376" s="326">
        <v>15.2</v>
      </c>
      <c r="D376" s="326">
        <v>5.2</v>
      </c>
      <c r="E376" s="326">
        <v>64.3</v>
      </c>
      <c r="F376" s="326" t="s">
        <v>1126</v>
      </c>
      <c r="G376" s="331"/>
      <c r="H376" s="331"/>
      <c r="I376" s="331"/>
      <c r="J376" s="331"/>
      <c r="K376" s="331"/>
      <c r="L376" s="331"/>
      <c r="M376" s="331"/>
      <c r="N376" s="331"/>
      <c r="O376" s="326" t="s">
        <v>1127</v>
      </c>
      <c r="P376" s="326">
        <v>220.0</v>
      </c>
      <c r="Q376" s="326">
        <v>150.0</v>
      </c>
      <c r="R376" s="835">
        <v>0.6818181818181818</v>
      </c>
      <c r="S376" s="324"/>
      <c r="T376" s="324"/>
      <c r="U376" s="324"/>
      <c r="V376" s="324"/>
      <c r="W376" s="324"/>
      <c r="X376" s="324"/>
      <c r="Y376" s="324"/>
      <c r="Z376" s="324"/>
      <c r="AA376" s="324"/>
      <c r="AB376" s="324"/>
      <c r="AC376" s="324" t="s">
        <v>1128</v>
      </c>
      <c r="AD376" s="324">
        <v>130.0</v>
      </c>
      <c r="AE376" s="324">
        <v>107.0</v>
      </c>
      <c r="AF376" s="324"/>
      <c r="AG376" s="324"/>
      <c r="AH376" s="324"/>
      <c r="AI376" s="324"/>
      <c r="AJ376" s="324"/>
      <c r="AK376" s="324"/>
      <c r="AL376" s="324"/>
      <c r="AM376" s="324"/>
      <c r="AN376" s="324"/>
      <c r="AO376" s="324"/>
      <c r="AP376" s="324"/>
      <c r="AQ376" s="324"/>
      <c r="AR376" s="324"/>
    </row>
    <row r="377" ht="15.75" hidden="1" customHeight="1">
      <c r="A377" s="326" t="s">
        <v>1129</v>
      </c>
      <c r="B377" s="326">
        <v>342.0</v>
      </c>
      <c r="C377" s="326">
        <v>13.4</v>
      </c>
      <c r="D377" s="326">
        <v>5.2</v>
      </c>
      <c r="E377" s="326">
        <v>67.1</v>
      </c>
      <c r="F377" s="326" t="s">
        <v>1130</v>
      </c>
      <c r="G377" s="331"/>
      <c r="H377" s="331"/>
      <c r="I377" s="331"/>
      <c r="J377" s="331"/>
      <c r="K377" s="331"/>
      <c r="L377" s="331"/>
      <c r="M377" s="331"/>
      <c r="N377" s="331"/>
      <c r="O377" s="326" t="s">
        <v>1131</v>
      </c>
      <c r="P377" s="326">
        <v>20.0</v>
      </c>
      <c r="Q377" s="326">
        <v>20.0</v>
      </c>
      <c r="R377" s="835">
        <v>1.0</v>
      </c>
      <c r="S377" s="324"/>
      <c r="T377" s="324"/>
      <c r="U377" s="324"/>
      <c r="V377" s="324"/>
      <c r="W377" s="324"/>
      <c r="X377" s="324"/>
      <c r="Y377" s="324"/>
      <c r="Z377" s="324"/>
      <c r="AA377" s="324"/>
      <c r="AB377" s="324"/>
      <c r="AC377" s="324" t="s">
        <v>1132</v>
      </c>
      <c r="AD377" s="324">
        <v>20.0</v>
      </c>
      <c r="AE377" s="324">
        <v>16.0</v>
      </c>
      <c r="AF377" s="324"/>
      <c r="AG377" s="324"/>
      <c r="AH377" s="324"/>
      <c r="AI377" s="324"/>
      <c r="AJ377" s="324"/>
      <c r="AK377" s="324"/>
      <c r="AL377" s="324"/>
      <c r="AM377" s="324"/>
      <c r="AN377" s="324"/>
      <c r="AO377" s="324"/>
      <c r="AP377" s="324"/>
      <c r="AQ377" s="324"/>
      <c r="AR377" s="324"/>
    </row>
    <row r="378" ht="15.75" hidden="1" customHeight="1">
      <c r="A378" s="326" t="s">
        <v>1133</v>
      </c>
      <c r="B378" s="326">
        <v>330.0</v>
      </c>
      <c r="C378" s="326">
        <v>13.7</v>
      </c>
      <c r="D378" s="326">
        <v>5.5</v>
      </c>
      <c r="E378" s="326">
        <v>66.9</v>
      </c>
      <c r="F378" s="326" t="s">
        <v>1134</v>
      </c>
      <c r="G378" s="331"/>
      <c r="H378" s="331"/>
      <c r="I378" s="331"/>
      <c r="J378" s="331"/>
      <c r="K378" s="331"/>
      <c r="L378" s="331"/>
      <c r="M378" s="331"/>
      <c r="N378" s="331"/>
      <c r="O378" s="326" t="s">
        <v>1135</v>
      </c>
      <c r="P378" s="326">
        <v>50.0</v>
      </c>
      <c r="Q378" s="326">
        <v>50.0</v>
      </c>
      <c r="R378" s="835">
        <v>1.0</v>
      </c>
      <c r="S378" s="324"/>
      <c r="T378" s="324"/>
      <c r="U378" s="324"/>
      <c r="V378" s="324"/>
      <c r="W378" s="324"/>
      <c r="X378" s="324"/>
      <c r="Y378" s="324"/>
      <c r="Z378" s="324"/>
      <c r="AA378" s="324"/>
      <c r="AB378" s="324"/>
      <c r="AC378" s="324" t="s">
        <v>1136</v>
      </c>
      <c r="AD378" s="324">
        <v>35.0</v>
      </c>
      <c r="AE378" s="324">
        <v>27.0</v>
      </c>
      <c r="AF378" s="324"/>
      <c r="AG378" s="324"/>
      <c r="AH378" s="324"/>
      <c r="AI378" s="324"/>
      <c r="AJ378" s="324"/>
      <c r="AK378" s="324"/>
      <c r="AL378" s="324"/>
      <c r="AM378" s="324"/>
      <c r="AN378" s="324"/>
      <c r="AO378" s="324"/>
      <c r="AP378" s="324"/>
      <c r="AQ378" s="324"/>
      <c r="AR378" s="324"/>
    </row>
    <row r="379" ht="15.75" hidden="1" customHeight="1">
      <c r="A379" s="326" t="s">
        <v>1137</v>
      </c>
      <c r="B379" s="326">
        <v>349.0</v>
      </c>
      <c r="C379" s="326">
        <v>12.3</v>
      </c>
      <c r="D379" s="326">
        <v>5.4</v>
      </c>
      <c r="E379" s="326">
        <v>68.6</v>
      </c>
      <c r="F379" s="326" t="s">
        <v>1138</v>
      </c>
      <c r="G379" s="331"/>
      <c r="H379" s="331"/>
      <c r="I379" s="331"/>
      <c r="J379" s="331"/>
      <c r="K379" s="331"/>
      <c r="L379" s="331"/>
      <c r="M379" s="331"/>
      <c r="N379" s="331"/>
      <c r="O379" s="326" t="s">
        <v>1139</v>
      </c>
      <c r="P379" s="326">
        <v>1275.0</v>
      </c>
      <c r="Q379" s="326">
        <v>727.0</v>
      </c>
      <c r="R379" s="835">
        <v>0.5701960784313725</v>
      </c>
      <c r="S379" s="324"/>
      <c r="T379" s="324"/>
      <c r="U379" s="324"/>
      <c r="V379" s="324"/>
      <c r="W379" s="324"/>
      <c r="X379" s="324"/>
      <c r="Y379" s="324"/>
      <c r="Z379" s="324"/>
      <c r="AA379" s="324"/>
      <c r="AB379" s="324"/>
      <c r="AC379" s="324" t="s">
        <v>1140</v>
      </c>
      <c r="AD379" s="324">
        <v>16.0</v>
      </c>
      <c r="AE379" s="324">
        <v>16.0</v>
      </c>
      <c r="AF379" s="324"/>
      <c r="AG379" s="324"/>
      <c r="AH379" s="324"/>
      <c r="AI379" s="324"/>
      <c r="AJ379" s="324"/>
      <c r="AK379" s="324"/>
      <c r="AL379" s="324"/>
      <c r="AM379" s="324"/>
      <c r="AN379" s="324"/>
      <c r="AO379" s="324"/>
      <c r="AP379" s="324"/>
      <c r="AQ379" s="324"/>
      <c r="AR379" s="324"/>
    </row>
    <row r="380" ht="15.75" hidden="1" customHeight="1">
      <c r="A380" s="326" t="s">
        <v>1141</v>
      </c>
      <c r="B380" s="326">
        <v>355.0</v>
      </c>
      <c r="C380" s="326">
        <v>12.7</v>
      </c>
      <c r="D380" s="326">
        <v>6.2</v>
      </c>
      <c r="E380" s="326">
        <v>68.5</v>
      </c>
      <c r="F380" s="326" t="s">
        <v>1142</v>
      </c>
      <c r="G380" s="331"/>
      <c r="H380" s="331"/>
      <c r="I380" s="331"/>
      <c r="J380" s="331"/>
      <c r="K380" s="331"/>
      <c r="L380" s="331"/>
      <c r="M380" s="331"/>
      <c r="N380" s="331"/>
      <c r="O380" s="326" t="s">
        <v>1143</v>
      </c>
      <c r="P380" s="326">
        <v>154.0</v>
      </c>
      <c r="Q380" s="326">
        <v>88.0</v>
      </c>
      <c r="R380" s="835">
        <v>0.5714285714285714</v>
      </c>
      <c r="S380" s="324"/>
      <c r="T380" s="324"/>
      <c r="U380" s="324"/>
      <c r="V380" s="324"/>
      <c r="W380" s="324"/>
      <c r="X380" s="324"/>
      <c r="Y380" s="324"/>
      <c r="Z380" s="324"/>
      <c r="AA380" s="324"/>
      <c r="AB380" s="324"/>
      <c r="AC380" s="324" t="s">
        <v>1144</v>
      </c>
      <c r="AD380" s="324">
        <v>2.0</v>
      </c>
      <c r="AE380" s="324">
        <v>2.0</v>
      </c>
      <c r="AF380" s="324"/>
      <c r="AG380" s="324"/>
      <c r="AH380" s="324"/>
      <c r="AI380" s="324"/>
      <c r="AJ380" s="324"/>
      <c r="AK380" s="324"/>
      <c r="AL380" s="324"/>
      <c r="AM380" s="324"/>
      <c r="AN380" s="324"/>
      <c r="AO380" s="324"/>
      <c r="AP380" s="324"/>
      <c r="AQ380" s="324"/>
      <c r="AR380" s="324"/>
    </row>
    <row r="381" ht="15.75" hidden="1" customHeight="1">
      <c r="A381" s="326" t="s">
        <v>1145</v>
      </c>
      <c r="B381" s="326">
        <v>308.0</v>
      </c>
      <c r="C381" s="326">
        <v>11.6</v>
      </c>
      <c r="D381" s="326">
        <v>4.9</v>
      </c>
      <c r="E381" s="326">
        <v>68.2</v>
      </c>
      <c r="F381" s="326" t="s">
        <v>1146</v>
      </c>
      <c r="G381" s="331"/>
      <c r="H381" s="331"/>
      <c r="I381" s="331"/>
      <c r="J381" s="331"/>
      <c r="K381" s="331"/>
      <c r="L381" s="331"/>
      <c r="M381" s="331"/>
      <c r="N381" s="331"/>
      <c r="O381" s="326" t="s">
        <v>1147</v>
      </c>
      <c r="P381" s="326">
        <v>54.0</v>
      </c>
      <c r="Q381" s="326">
        <v>54.0</v>
      </c>
      <c r="R381" s="835">
        <v>1.0</v>
      </c>
      <c r="S381" s="324"/>
      <c r="T381" s="324"/>
      <c r="U381" s="324"/>
      <c r="V381" s="324"/>
      <c r="W381" s="324"/>
      <c r="X381" s="324"/>
      <c r="Y381" s="324"/>
      <c r="Z381" s="324"/>
      <c r="AA381" s="324"/>
      <c r="AB381" s="324"/>
      <c r="AC381" s="324" t="s">
        <v>1148</v>
      </c>
      <c r="AD381" s="324">
        <v>1.0</v>
      </c>
      <c r="AE381" s="324">
        <v>1.0</v>
      </c>
      <c r="AF381" s="324"/>
      <c r="AG381" s="324"/>
      <c r="AH381" s="324"/>
      <c r="AI381" s="324"/>
      <c r="AJ381" s="324"/>
      <c r="AK381" s="324"/>
      <c r="AL381" s="324"/>
      <c r="AM381" s="324"/>
      <c r="AN381" s="324"/>
      <c r="AO381" s="324"/>
      <c r="AP381" s="324"/>
      <c r="AQ381" s="324"/>
      <c r="AR381" s="324"/>
    </row>
    <row r="382" ht="15.75" hidden="1" customHeight="1">
      <c r="A382" s="326" t="s">
        <v>1149</v>
      </c>
      <c r="B382" s="326">
        <v>347.0</v>
      </c>
      <c r="C382" s="326">
        <v>12.6</v>
      </c>
      <c r="D382" s="326">
        <v>5.5</v>
      </c>
      <c r="E382" s="326">
        <v>67.9</v>
      </c>
      <c r="F382" s="326" t="s">
        <v>1150</v>
      </c>
      <c r="G382" s="331"/>
      <c r="H382" s="331"/>
      <c r="I382" s="331"/>
      <c r="J382" s="331"/>
      <c r="K382" s="331"/>
      <c r="L382" s="331"/>
      <c r="M382" s="331"/>
      <c r="N382" s="331"/>
      <c r="O382" s="326" t="s">
        <v>1151</v>
      </c>
      <c r="P382" s="326">
        <v>320.0</v>
      </c>
      <c r="Q382" s="326">
        <v>310.0</v>
      </c>
      <c r="R382" s="835">
        <v>0.96875</v>
      </c>
      <c r="S382" s="324"/>
      <c r="T382" s="324"/>
      <c r="U382" s="324"/>
      <c r="V382" s="324"/>
      <c r="W382" s="324"/>
      <c r="X382" s="324"/>
      <c r="Y382" s="324"/>
      <c r="Z382" s="324"/>
      <c r="AA382" s="324"/>
      <c r="AB382" s="324"/>
      <c r="AC382" s="324" t="s">
        <v>1152</v>
      </c>
      <c r="AD382" s="324">
        <v>5.0</v>
      </c>
      <c r="AE382" s="324">
        <v>5.0</v>
      </c>
      <c r="AF382" s="324"/>
      <c r="AG382" s="324"/>
      <c r="AH382" s="324"/>
      <c r="AI382" s="324"/>
      <c r="AJ382" s="324"/>
      <c r="AK382" s="324"/>
      <c r="AL382" s="324"/>
      <c r="AM382" s="324"/>
      <c r="AN382" s="324"/>
      <c r="AO382" s="324"/>
      <c r="AP382" s="324"/>
      <c r="AQ382" s="324"/>
      <c r="AR382" s="324"/>
    </row>
    <row r="383" ht="15.75" hidden="1" customHeight="1">
      <c r="A383" s="326" t="s">
        <v>1153</v>
      </c>
      <c r="B383" s="326">
        <v>350.0</v>
      </c>
      <c r="C383" s="326">
        <v>13.7</v>
      </c>
      <c r="D383" s="326">
        <v>5.9</v>
      </c>
      <c r="E383" s="326">
        <v>67.8</v>
      </c>
      <c r="F383" s="326" t="s">
        <v>1154</v>
      </c>
      <c r="G383" s="331"/>
      <c r="H383" s="331"/>
      <c r="I383" s="331"/>
      <c r="J383" s="331"/>
      <c r="K383" s="331"/>
      <c r="L383" s="331"/>
      <c r="M383" s="331"/>
      <c r="N383" s="331"/>
      <c r="O383" s="326" t="s">
        <v>1155</v>
      </c>
      <c r="P383" s="326">
        <v>45.0</v>
      </c>
      <c r="Q383" s="326">
        <v>44.0</v>
      </c>
      <c r="R383" s="835">
        <v>0.9777777777777777</v>
      </c>
      <c r="S383" s="324"/>
      <c r="T383" s="324"/>
      <c r="U383" s="324"/>
      <c r="V383" s="324"/>
      <c r="W383" s="324"/>
      <c r="X383" s="324"/>
      <c r="Y383" s="324"/>
      <c r="Z383" s="324"/>
      <c r="AA383" s="324"/>
      <c r="AB383" s="324"/>
      <c r="AC383" s="324" t="s">
        <v>1156</v>
      </c>
      <c r="AD383" s="324">
        <v>12.0</v>
      </c>
      <c r="AE383" s="324">
        <v>12.0</v>
      </c>
      <c r="AF383" s="324"/>
      <c r="AG383" s="324"/>
      <c r="AH383" s="324"/>
      <c r="AI383" s="324"/>
      <c r="AJ383" s="324"/>
      <c r="AK383" s="324"/>
      <c r="AL383" s="324"/>
      <c r="AM383" s="324"/>
      <c r="AN383" s="324"/>
      <c r="AO383" s="324"/>
      <c r="AP383" s="324"/>
      <c r="AQ383" s="324"/>
      <c r="AR383" s="324"/>
    </row>
    <row r="384" ht="15.75" hidden="1" customHeight="1">
      <c r="A384" s="326" t="s">
        <v>1157</v>
      </c>
      <c r="B384" s="326">
        <v>469.0</v>
      </c>
      <c r="C384" s="326">
        <v>1.8</v>
      </c>
      <c r="D384" s="326">
        <v>18.3</v>
      </c>
      <c r="E384" s="326">
        <v>74.2</v>
      </c>
      <c r="F384" s="326" t="s">
        <v>1158</v>
      </c>
      <c r="G384" s="331"/>
      <c r="H384" s="331"/>
      <c r="I384" s="331"/>
      <c r="J384" s="331"/>
      <c r="K384" s="331"/>
      <c r="L384" s="331"/>
      <c r="M384" s="331"/>
      <c r="N384" s="331"/>
      <c r="O384" s="326" t="s">
        <v>1159</v>
      </c>
      <c r="P384" s="326">
        <v>189.5</v>
      </c>
      <c r="Q384" s="326">
        <v>163.0</v>
      </c>
      <c r="R384" s="835">
        <v>0.8601583113456465</v>
      </c>
      <c r="S384" s="324"/>
      <c r="T384" s="324"/>
      <c r="U384" s="324"/>
      <c r="V384" s="324"/>
      <c r="W384" s="324"/>
      <c r="X384" s="324"/>
      <c r="Y384" s="324"/>
      <c r="Z384" s="324"/>
      <c r="AA384" s="324"/>
      <c r="AB384" s="324"/>
      <c r="AC384" s="324" t="s">
        <v>1160</v>
      </c>
      <c r="AD384" s="324">
        <v>12.0</v>
      </c>
      <c r="AE384" s="324">
        <v>12.0</v>
      </c>
      <c r="AF384" s="324"/>
      <c r="AG384" s="324"/>
      <c r="AH384" s="324"/>
      <c r="AI384" s="324"/>
      <c r="AJ384" s="324"/>
      <c r="AK384" s="324"/>
      <c r="AL384" s="324"/>
      <c r="AM384" s="324"/>
      <c r="AN384" s="324"/>
      <c r="AO384" s="324"/>
      <c r="AP384" s="324"/>
      <c r="AQ384" s="324"/>
      <c r="AR384" s="324"/>
    </row>
    <row r="385" ht="15.75" hidden="1" customHeight="1">
      <c r="A385" s="326" t="s">
        <v>1161</v>
      </c>
      <c r="B385" s="326">
        <v>347.0</v>
      </c>
      <c r="C385" s="326">
        <v>8.8</v>
      </c>
      <c r="D385" s="326">
        <v>3.2</v>
      </c>
      <c r="E385" s="326">
        <v>84.8</v>
      </c>
      <c r="F385" s="326" t="s">
        <v>1162</v>
      </c>
      <c r="G385" s="331"/>
      <c r="H385" s="331"/>
      <c r="I385" s="331"/>
      <c r="J385" s="331"/>
      <c r="K385" s="331"/>
      <c r="L385" s="331"/>
      <c r="M385" s="331"/>
      <c r="N385" s="331"/>
      <c r="O385" s="326" t="s">
        <v>1163</v>
      </c>
      <c r="P385" s="326">
        <v>25.0</v>
      </c>
      <c r="Q385" s="326">
        <v>22.0</v>
      </c>
      <c r="R385" s="835">
        <v>0.88</v>
      </c>
      <c r="S385" s="324"/>
      <c r="T385" s="324"/>
      <c r="U385" s="324"/>
      <c r="V385" s="324"/>
      <c r="W385" s="324"/>
      <c r="X385" s="324"/>
      <c r="Y385" s="324"/>
      <c r="Z385" s="324"/>
      <c r="AA385" s="324"/>
      <c r="AB385" s="324"/>
      <c r="AC385" s="324" t="s">
        <v>1164</v>
      </c>
      <c r="AD385" s="324">
        <v>3.0</v>
      </c>
      <c r="AE385" s="324">
        <v>2.0</v>
      </c>
      <c r="AF385" s="324"/>
      <c r="AG385" s="324"/>
      <c r="AH385" s="324"/>
      <c r="AI385" s="324"/>
      <c r="AJ385" s="324"/>
      <c r="AK385" s="324"/>
      <c r="AL385" s="324"/>
      <c r="AM385" s="324"/>
      <c r="AN385" s="324"/>
      <c r="AO385" s="324"/>
      <c r="AP385" s="324"/>
      <c r="AQ385" s="324"/>
      <c r="AR385" s="324"/>
    </row>
    <row r="386" ht="15.75" hidden="1" customHeight="1">
      <c r="A386" s="326" t="s">
        <v>1165</v>
      </c>
      <c r="B386" s="326">
        <v>322.0</v>
      </c>
      <c r="C386" s="326">
        <v>10.0</v>
      </c>
      <c r="D386" s="326">
        <v>2.5</v>
      </c>
      <c r="E386" s="326">
        <v>70.2</v>
      </c>
      <c r="F386" s="326" t="s">
        <v>1166</v>
      </c>
      <c r="G386" s="331"/>
      <c r="H386" s="331"/>
      <c r="I386" s="331"/>
      <c r="J386" s="331"/>
      <c r="K386" s="331"/>
      <c r="L386" s="331"/>
      <c r="M386" s="331"/>
      <c r="N386" s="331"/>
      <c r="O386" s="326" t="s">
        <v>1167</v>
      </c>
      <c r="P386" s="326">
        <v>3.0</v>
      </c>
      <c r="Q386" s="326">
        <v>3.0</v>
      </c>
      <c r="R386" s="835">
        <v>1.0</v>
      </c>
      <c r="S386" s="324"/>
      <c r="T386" s="324"/>
      <c r="U386" s="324"/>
      <c r="V386" s="324"/>
      <c r="W386" s="324"/>
      <c r="X386" s="324"/>
      <c r="Y386" s="324"/>
      <c r="Z386" s="324"/>
      <c r="AA386" s="324"/>
      <c r="AB386" s="324"/>
      <c r="AC386" s="324" t="s">
        <v>1168</v>
      </c>
      <c r="AD386" s="324">
        <v>1.0</v>
      </c>
      <c r="AE386" s="324">
        <v>1.0</v>
      </c>
      <c r="AF386" s="324"/>
      <c r="AG386" s="324"/>
      <c r="AH386" s="324"/>
      <c r="AI386" s="324"/>
      <c r="AJ386" s="324"/>
      <c r="AK386" s="324"/>
      <c r="AL386" s="324"/>
      <c r="AM386" s="324"/>
      <c r="AN386" s="324"/>
      <c r="AO386" s="324"/>
      <c r="AP386" s="324"/>
      <c r="AQ386" s="324"/>
      <c r="AR386" s="324"/>
    </row>
    <row r="387" ht="15.75" hidden="1" customHeight="1">
      <c r="A387" s="326" t="s">
        <v>1169</v>
      </c>
      <c r="B387" s="326">
        <v>338.0</v>
      </c>
      <c r="C387" s="326">
        <v>7.0</v>
      </c>
      <c r="D387" s="326">
        <v>2.2</v>
      </c>
      <c r="E387" s="326">
        <v>77.9</v>
      </c>
      <c r="F387" s="326" t="s">
        <v>1170</v>
      </c>
      <c r="G387" s="331"/>
      <c r="H387" s="331"/>
      <c r="I387" s="331"/>
      <c r="J387" s="331"/>
      <c r="K387" s="331"/>
      <c r="L387" s="331"/>
      <c r="M387" s="331"/>
      <c r="N387" s="331"/>
      <c r="O387" s="326" t="s">
        <v>1171</v>
      </c>
      <c r="P387" s="326">
        <v>131.0</v>
      </c>
      <c r="Q387" s="326">
        <v>66.0</v>
      </c>
      <c r="R387" s="835">
        <v>0.5038167938931297</v>
      </c>
      <c r="S387" s="324"/>
      <c r="T387" s="324"/>
      <c r="U387" s="324"/>
      <c r="V387" s="324"/>
      <c r="W387" s="324"/>
      <c r="X387" s="324"/>
      <c r="Y387" s="324"/>
      <c r="Z387" s="324"/>
      <c r="AA387" s="324"/>
      <c r="AB387" s="324"/>
      <c r="AC387" s="324" t="s">
        <v>1172</v>
      </c>
      <c r="AD387" s="324">
        <v>2.0</v>
      </c>
      <c r="AE387" s="324">
        <v>2.0</v>
      </c>
      <c r="AF387" s="324"/>
      <c r="AG387" s="324"/>
      <c r="AH387" s="324"/>
      <c r="AI387" s="324"/>
      <c r="AJ387" s="324"/>
      <c r="AK387" s="324"/>
      <c r="AL387" s="324"/>
      <c r="AM387" s="324"/>
      <c r="AN387" s="324"/>
      <c r="AO387" s="324"/>
      <c r="AP387" s="324"/>
      <c r="AQ387" s="324"/>
      <c r="AR387" s="324"/>
    </row>
    <row r="388" ht="15.75" hidden="1" customHeight="1">
      <c r="A388" s="326" t="s">
        <v>1173</v>
      </c>
      <c r="B388" s="326">
        <v>369.0</v>
      </c>
      <c r="C388" s="326">
        <v>7.6</v>
      </c>
      <c r="D388" s="326">
        <v>2.5</v>
      </c>
      <c r="E388" s="326">
        <v>84.9</v>
      </c>
      <c r="F388" s="326" t="s">
        <v>1174</v>
      </c>
      <c r="G388" s="331"/>
      <c r="H388" s="331"/>
      <c r="I388" s="331"/>
      <c r="J388" s="331"/>
      <c r="K388" s="331"/>
      <c r="L388" s="331"/>
      <c r="M388" s="331"/>
      <c r="N388" s="331"/>
      <c r="O388" s="326" t="s">
        <v>1175</v>
      </c>
      <c r="P388" s="326">
        <v>5.0</v>
      </c>
      <c r="Q388" s="326">
        <v>2.0</v>
      </c>
      <c r="R388" s="835">
        <v>0.4</v>
      </c>
      <c r="S388" s="324"/>
      <c r="T388" s="324"/>
      <c r="U388" s="324"/>
      <c r="V388" s="324"/>
      <c r="W388" s="324"/>
      <c r="X388" s="324"/>
      <c r="Y388" s="324"/>
      <c r="Z388" s="324"/>
      <c r="AA388" s="324"/>
      <c r="AB388" s="324"/>
      <c r="AC388" s="324" t="s">
        <v>1176</v>
      </c>
      <c r="AD388" s="324">
        <v>120.0</v>
      </c>
      <c r="AE388" s="324">
        <v>108.0</v>
      </c>
      <c r="AF388" s="324"/>
      <c r="AG388" s="324"/>
      <c r="AH388" s="324"/>
      <c r="AI388" s="324"/>
      <c r="AJ388" s="324"/>
      <c r="AK388" s="324"/>
      <c r="AL388" s="324"/>
      <c r="AM388" s="324"/>
      <c r="AN388" s="324"/>
      <c r="AO388" s="324"/>
      <c r="AP388" s="324"/>
      <c r="AQ388" s="324"/>
      <c r="AR388" s="324"/>
    </row>
    <row r="389" ht="15.75" hidden="1" customHeight="1">
      <c r="A389" s="326" t="s">
        <v>1177</v>
      </c>
      <c r="B389" s="326">
        <v>8.0</v>
      </c>
      <c r="C389" s="326">
        <v>2.1</v>
      </c>
      <c r="D389" s="326">
        <v>0.1</v>
      </c>
      <c r="E389" s="326">
        <v>3.2</v>
      </c>
      <c r="F389" s="326" t="s">
        <v>1178</v>
      </c>
      <c r="G389" s="331"/>
      <c r="H389" s="331"/>
      <c r="I389" s="331"/>
      <c r="J389" s="331"/>
      <c r="K389" s="331"/>
      <c r="L389" s="331"/>
      <c r="M389" s="331"/>
      <c r="N389" s="331"/>
      <c r="O389" s="326" t="s">
        <v>1179</v>
      </c>
      <c r="P389" s="326">
        <v>90.0</v>
      </c>
      <c r="Q389" s="326">
        <v>75.0</v>
      </c>
      <c r="R389" s="835">
        <v>0.8333333333333334</v>
      </c>
      <c r="S389" s="324"/>
      <c r="T389" s="324"/>
      <c r="U389" s="324"/>
      <c r="V389" s="324"/>
      <c r="W389" s="324"/>
      <c r="X389" s="324"/>
      <c r="Y389" s="324"/>
      <c r="Z389" s="324"/>
      <c r="AA389" s="324"/>
      <c r="AB389" s="324"/>
      <c r="AC389" s="324" t="s">
        <v>516</v>
      </c>
      <c r="AD389" s="324">
        <v>52.0</v>
      </c>
      <c r="AE389" s="324">
        <v>46.0</v>
      </c>
      <c r="AF389" s="324"/>
      <c r="AG389" s="324"/>
      <c r="AH389" s="324"/>
      <c r="AI389" s="324"/>
      <c r="AJ389" s="324"/>
      <c r="AK389" s="324"/>
      <c r="AL389" s="324"/>
      <c r="AM389" s="324"/>
      <c r="AN389" s="324"/>
      <c r="AO389" s="324"/>
      <c r="AP389" s="324"/>
      <c r="AQ389" s="324"/>
      <c r="AR389" s="324"/>
    </row>
    <row r="390" ht="15.75" hidden="1" customHeight="1">
      <c r="A390" s="326" t="s">
        <v>1180</v>
      </c>
      <c r="B390" s="326">
        <v>9.0</v>
      </c>
      <c r="C390" s="326">
        <v>0.7</v>
      </c>
      <c r="D390" s="326">
        <v>0.3</v>
      </c>
      <c r="E390" s="326">
        <v>2.8</v>
      </c>
      <c r="F390" s="326" t="s">
        <v>1181</v>
      </c>
      <c r="G390" s="331"/>
      <c r="H390" s="331"/>
      <c r="I390" s="331"/>
      <c r="J390" s="331"/>
      <c r="K390" s="331"/>
      <c r="L390" s="331"/>
      <c r="M390" s="331"/>
      <c r="N390" s="331"/>
      <c r="O390" s="326" t="s">
        <v>1182</v>
      </c>
      <c r="P390" s="326">
        <v>15.0</v>
      </c>
      <c r="Q390" s="326">
        <v>10.0</v>
      </c>
      <c r="R390" s="835">
        <v>0.6666666666666666</v>
      </c>
      <c r="S390" s="324"/>
      <c r="T390" s="324"/>
      <c r="U390" s="324"/>
      <c r="V390" s="324"/>
      <c r="W390" s="324"/>
      <c r="X390" s="324"/>
      <c r="Y390" s="324"/>
      <c r="Z390" s="324"/>
      <c r="AA390" s="324"/>
      <c r="AB390" s="324"/>
      <c r="AC390" s="324" t="s">
        <v>1183</v>
      </c>
      <c r="AD390" s="324">
        <v>96.0</v>
      </c>
      <c r="AE390" s="324">
        <v>91.0</v>
      </c>
      <c r="AF390" s="324"/>
      <c r="AG390" s="324"/>
      <c r="AH390" s="324"/>
      <c r="AI390" s="324"/>
      <c r="AJ390" s="324"/>
      <c r="AK390" s="324"/>
      <c r="AL390" s="324"/>
      <c r="AM390" s="324"/>
      <c r="AN390" s="324"/>
      <c r="AO390" s="324"/>
      <c r="AP390" s="324"/>
      <c r="AQ390" s="324"/>
      <c r="AR390" s="324"/>
    </row>
    <row r="391" ht="15.75" hidden="1" customHeight="1">
      <c r="A391" s="326" t="s">
        <v>1184</v>
      </c>
      <c r="B391" s="326">
        <v>39.0</v>
      </c>
      <c r="C391" s="326">
        <v>0.9</v>
      </c>
      <c r="D391" s="326">
        <v>0.7</v>
      </c>
      <c r="E391" s="326">
        <v>8.8</v>
      </c>
      <c r="F391" s="326" t="s">
        <v>1185</v>
      </c>
      <c r="G391" s="331"/>
      <c r="H391" s="331"/>
      <c r="I391" s="331"/>
      <c r="J391" s="331"/>
      <c r="K391" s="331"/>
      <c r="L391" s="331"/>
      <c r="M391" s="331"/>
      <c r="N391" s="331"/>
      <c r="O391" s="326" t="s">
        <v>1186</v>
      </c>
      <c r="P391" s="326">
        <v>350.0</v>
      </c>
      <c r="Q391" s="326">
        <v>231.0</v>
      </c>
      <c r="R391" s="835">
        <v>0.66</v>
      </c>
      <c r="S391" s="324"/>
      <c r="T391" s="324"/>
      <c r="U391" s="324"/>
      <c r="V391" s="324"/>
      <c r="W391" s="324"/>
      <c r="X391" s="324"/>
      <c r="Y391" s="324"/>
      <c r="Z391" s="324"/>
      <c r="AA391" s="324"/>
      <c r="AB391" s="324"/>
      <c r="AC391" s="324" t="s">
        <v>1187</v>
      </c>
      <c r="AD391" s="324">
        <v>100.0</v>
      </c>
      <c r="AE391" s="324">
        <v>95.0</v>
      </c>
      <c r="AF391" s="324"/>
      <c r="AG391" s="324"/>
      <c r="AH391" s="324"/>
      <c r="AI391" s="324"/>
      <c r="AJ391" s="324"/>
      <c r="AK391" s="324"/>
      <c r="AL391" s="324"/>
      <c r="AM391" s="324"/>
      <c r="AN391" s="324"/>
      <c r="AO391" s="324"/>
      <c r="AP391" s="324"/>
      <c r="AQ391" s="324"/>
      <c r="AR391" s="324"/>
    </row>
    <row r="392" ht="15.75" hidden="1" customHeight="1">
      <c r="A392" s="326" t="s">
        <v>1188</v>
      </c>
      <c r="B392" s="326">
        <v>52.0</v>
      </c>
      <c r="C392" s="326">
        <v>1.9</v>
      </c>
      <c r="D392" s="326">
        <v>1.7</v>
      </c>
      <c r="E392" s="326">
        <v>9.2</v>
      </c>
      <c r="F392" s="326" t="s">
        <v>1189</v>
      </c>
      <c r="G392" s="331"/>
      <c r="H392" s="331"/>
      <c r="I392" s="331"/>
      <c r="J392" s="331"/>
      <c r="K392" s="331"/>
      <c r="L392" s="331"/>
      <c r="M392" s="331"/>
      <c r="N392" s="331"/>
      <c r="O392" s="326" t="s">
        <v>1190</v>
      </c>
      <c r="P392" s="326">
        <v>92.3</v>
      </c>
      <c r="Q392" s="326">
        <v>91.9</v>
      </c>
      <c r="R392" s="835">
        <v>0.9956663055254605</v>
      </c>
      <c r="S392" s="324"/>
      <c r="T392" s="324"/>
      <c r="U392" s="324"/>
      <c r="V392" s="324"/>
      <c r="W392" s="324"/>
      <c r="X392" s="324"/>
      <c r="Y392" s="324"/>
      <c r="Z392" s="324"/>
      <c r="AA392" s="324"/>
      <c r="AB392" s="324"/>
      <c r="AC392" s="324" t="s">
        <v>1191</v>
      </c>
      <c r="AD392" s="324">
        <v>37.0</v>
      </c>
      <c r="AE392" s="324">
        <v>34.0</v>
      </c>
      <c r="AF392" s="324"/>
      <c r="AG392" s="324"/>
      <c r="AH392" s="324"/>
      <c r="AI392" s="324"/>
      <c r="AJ392" s="324"/>
      <c r="AK392" s="324"/>
      <c r="AL392" s="324"/>
      <c r="AM392" s="324"/>
      <c r="AN392" s="324"/>
      <c r="AO392" s="324"/>
      <c r="AP392" s="324"/>
      <c r="AQ392" s="324"/>
      <c r="AR392" s="324"/>
    </row>
    <row r="393" ht="15.75" hidden="1" customHeight="1">
      <c r="A393" s="326" t="s">
        <v>1192</v>
      </c>
      <c r="B393" s="326">
        <v>199.0</v>
      </c>
      <c r="C393" s="326">
        <v>7.3</v>
      </c>
      <c r="D393" s="326">
        <v>6.3</v>
      </c>
      <c r="E393" s="326">
        <v>64.8</v>
      </c>
      <c r="F393" s="326" t="s">
        <v>1193</v>
      </c>
      <c r="G393" s="331"/>
      <c r="H393" s="331"/>
      <c r="I393" s="331"/>
      <c r="J393" s="331"/>
      <c r="K393" s="331"/>
      <c r="L393" s="331"/>
      <c r="M393" s="331"/>
      <c r="N393" s="331"/>
      <c r="O393" s="326" t="s">
        <v>1194</v>
      </c>
      <c r="P393" s="326">
        <v>130.4</v>
      </c>
      <c r="Q393" s="326">
        <v>129.6</v>
      </c>
      <c r="R393" s="835">
        <v>0.9938650306748466</v>
      </c>
      <c r="S393" s="324"/>
      <c r="T393" s="324"/>
      <c r="U393" s="324"/>
      <c r="V393" s="324"/>
      <c r="W393" s="324"/>
      <c r="X393" s="324"/>
      <c r="Y393" s="324"/>
      <c r="Z393" s="324"/>
      <c r="AA393" s="324"/>
      <c r="AB393" s="324"/>
      <c r="AC393" s="324" t="s">
        <v>1195</v>
      </c>
      <c r="AD393" s="324">
        <v>5.0</v>
      </c>
      <c r="AE393" s="324">
        <v>4.0</v>
      </c>
      <c r="AF393" s="324"/>
      <c r="AG393" s="324"/>
      <c r="AH393" s="324"/>
      <c r="AI393" s="324"/>
      <c r="AJ393" s="324"/>
      <c r="AK393" s="324"/>
      <c r="AL393" s="324"/>
      <c r="AM393" s="324"/>
      <c r="AN393" s="324"/>
      <c r="AO393" s="324"/>
      <c r="AP393" s="324"/>
      <c r="AQ393" s="324"/>
      <c r="AR393" s="324"/>
    </row>
    <row r="394" ht="15.75" hidden="1" customHeight="1">
      <c r="A394" s="326" t="s">
        <v>1196</v>
      </c>
      <c r="B394" s="326">
        <v>189.0</v>
      </c>
      <c r="C394" s="326">
        <v>7.0</v>
      </c>
      <c r="D394" s="326">
        <v>7.8</v>
      </c>
      <c r="E394" s="326">
        <v>58.5</v>
      </c>
      <c r="F394" s="326" t="s">
        <v>1197</v>
      </c>
      <c r="G394" s="331"/>
      <c r="H394" s="331"/>
      <c r="I394" s="331"/>
      <c r="J394" s="331"/>
      <c r="K394" s="331"/>
      <c r="L394" s="331"/>
      <c r="M394" s="331"/>
      <c r="N394" s="331"/>
      <c r="O394" s="326" t="s">
        <v>1198</v>
      </c>
      <c r="P394" s="326">
        <v>130.4</v>
      </c>
      <c r="Q394" s="326">
        <v>118.6</v>
      </c>
      <c r="R394" s="835">
        <v>0.9095092024539877</v>
      </c>
      <c r="S394" s="324"/>
      <c r="T394" s="324"/>
      <c r="U394" s="324"/>
      <c r="V394" s="324"/>
      <c r="W394" s="324"/>
      <c r="X394" s="324"/>
      <c r="Y394" s="324"/>
      <c r="Z394" s="324"/>
      <c r="AA394" s="324"/>
      <c r="AB394" s="324"/>
      <c r="AC394" s="324" t="s">
        <v>1199</v>
      </c>
      <c r="AD394" s="324">
        <v>20.0</v>
      </c>
      <c r="AE394" s="324">
        <v>17.0</v>
      </c>
      <c r="AF394" s="324"/>
      <c r="AG394" s="324"/>
      <c r="AH394" s="324"/>
      <c r="AI394" s="324"/>
      <c r="AJ394" s="324"/>
      <c r="AK394" s="324"/>
      <c r="AL394" s="324"/>
      <c r="AM394" s="324"/>
      <c r="AN394" s="324"/>
      <c r="AO394" s="324"/>
      <c r="AP394" s="324"/>
      <c r="AQ394" s="324"/>
      <c r="AR394" s="324"/>
    </row>
    <row r="395" ht="15.75" hidden="1" customHeight="1">
      <c r="A395" s="326" t="s">
        <v>1200</v>
      </c>
      <c r="B395" s="326">
        <v>43.0</v>
      </c>
      <c r="C395" s="326">
        <v>1.9</v>
      </c>
      <c r="D395" s="326">
        <v>1.3</v>
      </c>
      <c r="E395" s="326">
        <v>9.2</v>
      </c>
      <c r="F395" s="326" t="s">
        <v>1201</v>
      </c>
      <c r="G395" s="331"/>
      <c r="H395" s="331"/>
      <c r="I395" s="331"/>
      <c r="J395" s="331"/>
      <c r="K395" s="331"/>
      <c r="L395" s="331"/>
      <c r="M395" s="331"/>
      <c r="N395" s="331"/>
      <c r="O395" s="326" t="s">
        <v>1202</v>
      </c>
      <c r="P395" s="326">
        <v>172.5</v>
      </c>
      <c r="Q395" s="326">
        <v>170.5</v>
      </c>
      <c r="R395" s="835">
        <v>0.9884057971014493</v>
      </c>
      <c r="S395" s="324"/>
      <c r="T395" s="324"/>
      <c r="U395" s="324"/>
      <c r="V395" s="324"/>
      <c r="W395" s="324"/>
      <c r="X395" s="324"/>
      <c r="Y395" s="324"/>
      <c r="Z395" s="324"/>
      <c r="AA395" s="324"/>
      <c r="AB395" s="324"/>
      <c r="AC395" s="324" t="s">
        <v>1203</v>
      </c>
      <c r="AD395" s="324">
        <v>6.0</v>
      </c>
      <c r="AE395" s="324">
        <v>5.0</v>
      </c>
      <c r="AF395" s="324"/>
      <c r="AG395" s="324"/>
      <c r="AH395" s="324"/>
      <c r="AI395" s="324"/>
      <c r="AJ395" s="324"/>
      <c r="AK395" s="324"/>
      <c r="AL395" s="324"/>
      <c r="AM395" s="324"/>
      <c r="AN395" s="324"/>
      <c r="AO395" s="324"/>
      <c r="AP395" s="324"/>
      <c r="AQ395" s="324"/>
      <c r="AR395" s="324"/>
    </row>
    <row r="396" ht="15.75" hidden="1" customHeight="1">
      <c r="A396" s="326" t="s">
        <v>1204</v>
      </c>
      <c r="B396" s="326">
        <v>37.0</v>
      </c>
      <c r="C396" s="326">
        <v>2.1</v>
      </c>
      <c r="D396" s="326">
        <v>1.0</v>
      </c>
      <c r="E396" s="326">
        <v>8.0</v>
      </c>
      <c r="F396" s="326" t="s">
        <v>1205</v>
      </c>
      <c r="G396" s="331"/>
      <c r="H396" s="331"/>
      <c r="I396" s="331"/>
      <c r="J396" s="331"/>
      <c r="K396" s="331"/>
      <c r="L396" s="331"/>
      <c r="M396" s="331"/>
      <c r="N396" s="331"/>
      <c r="O396" s="326" t="s">
        <v>1206</v>
      </c>
      <c r="P396" s="326">
        <v>12.2</v>
      </c>
      <c r="Q396" s="326">
        <v>12.2</v>
      </c>
      <c r="R396" s="835">
        <v>1.0</v>
      </c>
      <c r="S396" s="324"/>
      <c r="T396" s="324"/>
      <c r="U396" s="324"/>
      <c r="V396" s="324"/>
      <c r="W396" s="324"/>
      <c r="X396" s="324"/>
      <c r="Y396" s="324"/>
      <c r="Z396" s="324"/>
      <c r="AA396" s="324"/>
      <c r="AB396" s="324"/>
      <c r="AC396" s="324" t="s">
        <v>1207</v>
      </c>
      <c r="AD396" s="324">
        <v>40.0</v>
      </c>
      <c r="AE396" s="324">
        <v>37.0</v>
      </c>
      <c r="AF396" s="324"/>
      <c r="AG396" s="324"/>
      <c r="AH396" s="324"/>
      <c r="AI396" s="324"/>
      <c r="AJ396" s="324"/>
      <c r="AK396" s="324"/>
      <c r="AL396" s="324"/>
      <c r="AM396" s="324"/>
      <c r="AN396" s="324"/>
      <c r="AO396" s="324"/>
      <c r="AP396" s="324"/>
      <c r="AQ396" s="324"/>
      <c r="AR396" s="324"/>
    </row>
    <row r="397" ht="15.75" hidden="1" customHeight="1">
      <c r="A397" s="326" t="s">
        <v>1208</v>
      </c>
      <c r="B397" s="326">
        <v>40.0</v>
      </c>
      <c r="C397" s="326">
        <v>1.8</v>
      </c>
      <c r="D397" s="326">
        <v>1.2</v>
      </c>
      <c r="E397" s="326">
        <v>7.2</v>
      </c>
      <c r="F397" s="326" t="s">
        <v>1209</v>
      </c>
      <c r="G397" s="331"/>
      <c r="H397" s="331"/>
      <c r="I397" s="331"/>
      <c r="J397" s="331"/>
      <c r="K397" s="331"/>
      <c r="L397" s="331"/>
      <c r="M397" s="331"/>
      <c r="N397" s="331"/>
      <c r="O397" s="326" t="s">
        <v>1210</v>
      </c>
      <c r="P397" s="326">
        <v>17.9</v>
      </c>
      <c r="Q397" s="326">
        <v>17.9</v>
      </c>
      <c r="R397" s="835">
        <v>1.0</v>
      </c>
      <c r="S397" s="324"/>
      <c r="T397" s="324"/>
      <c r="U397" s="324"/>
      <c r="V397" s="324"/>
      <c r="W397" s="324"/>
      <c r="X397" s="324"/>
      <c r="Y397" s="324"/>
      <c r="Z397" s="324"/>
      <c r="AA397" s="324"/>
      <c r="AB397" s="324"/>
      <c r="AC397" s="324" t="s">
        <v>1211</v>
      </c>
      <c r="AD397" s="324">
        <v>13.0</v>
      </c>
      <c r="AE397" s="324">
        <v>12.0</v>
      </c>
      <c r="AF397" s="324"/>
      <c r="AG397" s="324"/>
      <c r="AH397" s="324"/>
      <c r="AI397" s="324"/>
      <c r="AJ397" s="324"/>
      <c r="AK397" s="324"/>
      <c r="AL397" s="324"/>
      <c r="AM397" s="324"/>
      <c r="AN397" s="324"/>
      <c r="AO397" s="324"/>
      <c r="AP397" s="324"/>
      <c r="AQ397" s="324"/>
      <c r="AR397" s="324"/>
    </row>
    <row r="398" ht="15.75" hidden="1" customHeight="1">
      <c r="A398" s="326" t="s">
        <v>1212</v>
      </c>
      <c r="B398" s="326">
        <v>58.0</v>
      </c>
      <c r="C398" s="326">
        <v>2.6</v>
      </c>
      <c r="D398" s="326">
        <v>1.1</v>
      </c>
      <c r="E398" s="326">
        <v>11.9</v>
      </c>
      <c r="F398" s="326" t="s">
        <v>1213</v>
      </c>
      <c r="G398" s="331"/>
      <c r="H398" s="331"/>
      <c r="I398" s="331"/>
      <c r="J398" s="331"/>
      <c r="K398" s="331"/>
      <c r="L398" s="331"/>
      <c r="M398" s="331"/>
      <c r="N398" s="331"/>
      <c r="O398" s="326" t="s">
        <v>1214</v>
      </c>
      <c r="P398" s="326">
        <v>21.5</v>
      </c>
      <c r="Q398" s="326">
        <v>21.5</v>
      </c>
      <c r="R398" s="835">
        <v>1.0</v>
      </c>
      <c r="S398" s="324"/>
      <c r="T398" s="324"/>
      <c r="U398" s="324"/>
      <c r="V398" s="324"/>
      <c r="W398" s="324"/>
      <c r="X398" s="324"/>
      <c r="Y398" s="324"/>
      <c r="Z398" s="324"/>
      <c r="AA398" s="324"/>
      <c r="AB398" s="324"/>
      <c r="AC398" s="324" t="s">
        <v>1215</v>
      </c>
      <c r="AD398" s="324">
        <v>62.0</v>
      </c>
      <c r="AE398" s="324">
        <v>57.0</v>
      </c>
      <c r="AF398" s="324"/>
      <c r="AG398" s="324"/>
      <c r="AH398" s="324"/>
      <c r="AI398" s="324"/>
      <c r="AJ398" s="324"/>
      <c r="AK398" s="324"/>
      <c r="AL398" s="324"/>
      <c r="AM398" s="324"/>
      <c r="AN398" s="324"/>
      <c r="AO398" s="324"/>
      <c r="AP398" s="324"/>
      <c r="AQ398" s="324"/>
      <c r="AR398" s="324"/>
    </row>
    <row r="399" ht="15.75" hidden="1" customHeight="1">
      <c r="A399" s="326" t="s">
        <v>1216</v>
      </c>
      <c r="B399" s="326">
        <v>17.0</v>
      </c>
      <c r="C399" s="326">
        <v>0.9</v>
      </c>
      <c r="D399" s="326">
        <v>0.5</v>
      </c>
      <c r="E399" s="326">
        <v>7.1</v>
      </c>
      <c r="F399" s="326" t="s">
        <v>1217</v>
      </c>
      <c r="G399" s="331"/>
      <c r="H399" s="331"/>
      <c r="I399" s="331"/>
      <c r="J399" s="331"/>
      <c r="K399" s="331"/>
      <c r="L399" s="331"/>
      <c r="M399" s="331"/>
      <c r="N399" s="331"/>
      <c r="O399" s="326" t="s">
        <v>1218</v>
      </c>
      <c r="P399" s="326">
        <v>68.0</v>
      </c>
      <c r="Q399" s="326">
        <v>68.0</v>
      </c>
      <c r="R399" s="835">
        <v>1.0</v>
      </c>
      <c r="S399" s="324"/>
      <c r="T399" s="324"/>
      <c r="U399" s="324"/>
      <c r="V399" s="324"/>
      <c r="W399" s="324"/>
      <c r="X399" s="324"/>
      <c r="Y399" s="324"/>
      <c r="Z399" s="324"/>
      <c r="AA399" s="324"/>
      <c r="AB399" s="324"/>
      <c r="AC399" s="324" t="s">
        <v>1219</v>
      </c>
      <c r="AD399" s="324">
        <v>44.0</v>
      </c>
      <c r="AE399" s="324">
        <v>41.0</v>
      </c>
      <c r="AF399" s="324"/>
      <c r="AG399" s="324"/>
      <c r="AH399" s="324"/>
      <c r="AI399" s="324"/>
      <c r="AJ399" s="324"/>
      <c r="AK399" s="324"/>
      <c r="AL399" s="324"/>
      <c r="AM399" s="324"/>
      <c r="AN399" s="324"/>
      <c r="AO399" s="324"/>
      <c r="AP399" s="324"/>
      <c r="AQ399" s="324"/>
      <c r="AR399" s="324"/>
    </row>
    <row r="400" ht="15.75" hidden="1" customHeight="1">
      <c r="A400" s="326" t="s">
        <v>1220</v>
      </c>
      <c r="B400" s="326">
        <v>57.0</v>
      </c>
      <c r="C400" s="326">
        <v>2.5</v>
      </c>
      <c r="D400" s="326">
        <v>0.8</v>
      </c>
      <c r="E400" s="326">
        <v>12.4</v>
      </c>
      <c r="F400" s="326" t="s">
        <v>1221</v>
      </c>
      <c r="G400" s="331"/>
      <c r="H400" s="331"/>
      <c r="I400" s="331"/>
      <c r="J400" s="331"/>
      <c r="K400" s="331"/>
      <c r="L400" s="331"/>
      <c r="M400" s="331"/>
      <c r="N400" s="331"/>
      <c r="O400" s="326" t="s">
        <v>1222</v>
      </c>
      <c r="P400" s="326">
        <v>95.0</v>
      </c>
      <c r="Q400" s="326">
        <v>95.0</v>
      </c>
      <c r="R400" s="835">
        <v>1.0</v>
      </c>
      <c r="S400" s="324"/>
      <c r="T400" s="324"/>
      <c r="U400" s="324"/>
      <c r="V400" s="324"/>
      <c r="W400" s="324"/>
      <c r="X400" s="324"/>
      <c r="Y400" s="324"/>
      <c r="Z400" s="324"/>
      <c r="AA400" s="324"/>
      <c r="AB400" s="324"/>
      <c r="AC400" s="324" t="s">
        <v>1223</v>
      </c>
      <c r="AD400" s="324">
        <v>20.0</v>
      </c>
      <c r="AE400" s="324">
        <v>18.0</v>
      </c>
      <c r="AF400" s="324"/>
      <c r="AG400" s="324"/>
      <c r="AH400" s="324"/>
      <c r="AI400" s="324"/>
      <c r="AJ400" s="324"/>
      <c r="AK400" s="324"/>
      <c r="AL400" s="324"/>
      <c r="AM400" s="324"/>
      <c r="AN400" s="324"/>
      <c r="AO400" s="324"/>
      <c r="AP400" s="324"/>
      <c r="AQ400" s="324"/>
      <c r="AR400" s="324"/>
    </row>
    <row r="401" ht="15.75" hidden="1" customHeight="1">
      <c r="A401" s="326" t="s">
        <v>1224</v>
      </c>
      <c r="B401" s="326">
        <v>121.0</v>
      </c>
      <c r="C401" s="326">
        <v>5.6</v>
      </c>
      <c r="D401" s="326">
        <v>0.8</v>
      </c>
      <c r="E401" s="326">
        <v>30.4</v>
      </c>
      <c r="F401" s="326" t="s">
        <v>1225</v>
      </c>
      <c r="G401" s="331"/>
      <c r="H401" s="331"/>
      <c r="I401" s="331"/>
      <c r="J401" s="331"/>
      <c r="K401" s="331"/>
      <c r="L401" s="331"/>
      <c r="M401" s="331"/>
      <c r="N401" s="331"/>
      <c r="O401" s="326" t="s">
        <v>1226</v>
      </c>
      <c r="P401" s="326">
        <v>105.0</v>
      </c>
      <c r="Q401" s="326">
        <v>105.0</v>
      </c>
      <c r="R401" s="835">
        <v>1.0</v>
      </c>
      <c r="S401" s="324"/>
      <c r="T401" s="324"/>
      <c r="U401" s="324"/>
      <c r="V401" s="324"/>
      <c r="W401" s="324"/>
      <c r="X401" s="324"/>
      <c r="Y401" s="324"/>
      <c r="Z401" s="324"/>
      <c r="AA401" s="324"/>
      <c r="AB401" s="324"/>
      <c r="AC401" s="324" t="s">
        <v>1227</v>
      </c>
      <c r="AD401" s="324">
        <v>25.0</v>
      </c>
      <c r="AE401" s="324">
        <v>23.0</v>
      </c>
      <c r="AF401" s="324"/>
      <c r="AG401" s="324"/>
      <c r="AH401" s="324"/>
      <c r="AI401" s="324"/>
      <c r="AJ401" s="324"/>
      <c r="AK401" s="324"/>
      <c r="AL401" s="324"/>
      <c r="AM401" s="324"/>
      <c r="AN401" s="324"/>
      <c r="AO401" s="324"/>
      <c r="AP401" s="324"/>
      <c r="AQ401" s="324"/>
      <c r="AR401" s="324"/>
    </row>
    <row r="402" ht="15.75" hidden="1" customHeight="1">
      <c r="A402" s="326" t="s">
        <v>1228</v>
      </c>
      <c r="B402" s="326">
        <v>29.0</v>
      </c>
      <c r="C402" s="326">
        <v>2.9</v>
      </c>
      <c r="D402" s="326">
        <v>1.2</v>
      </c>
      <c r="E402" s="326">
        <v>7.3</v>
      </c>
      <c r="F402" s="326" t="s">
        <v>1229</v>
      </c>
      <c r="G402" s="331"/>
      <c r="H402" s="331"/>
      <c r="I402" s="331"/>
      <c r="J402" s="331"/>
      <c r="K402" s="331"/>
      <c r="L402" s="331"/>
      <c r="M402" s="331"/>
      <c r="N402" s="331"/>
      <c r="O402" s="326" t="s">
        <v>1230</v>
      </c>
      <c r="P402" s="326">
        <v>196.4</v>
      </c>
      <c r="Q402" s="326">
        <v>196.4</v>
      </c>
      <c r="R402" s="835">
        <v>1.0</v>
      </c>
      <c r="S402" s="324"/>
      <c r="T402" s="324"/>
      <c r="U402" s="324"/>
      <c r="V402" s="324"/>
      <c r="W402" s="324"/>
      <c r="X402" s="324"/>
      <c r="Y402" s="324"/>
      <c r="Z402" s="324"/>
      <c r="AA402" s="324"/>
      <c r="AB402" s="324"/>
      <c r="AC402" s="324" t="s">
        <v>1231</v>
      </c>
      <c r="AD402" s="324">
        <v>25.0</v>
      </c>
      <c r="AE402" s="324">
        <v>24.0</v>
      </c>
      <c r="AF402" s="324"/>
      <c r="AG402" s="324"/>
      <c r="AH402" s="324"/>
      <c r="AI402" s="324"/>
      <c r="AJ402" s="324"/>
      <c r="AK402" s="324"/>
      <c r="AL402" s="324"/>
      <c r="AM402" s="324"/>
      <c r="AN402" s="324"/>
      <c r="AO402" s="324"/>
      <c r="AP402" s="324"/>
      <c r="AQ402" s="324"/>
      <c r="AR402" s="324"/>
    </row>
    <row r="403" ht="15.75" hidden="1" customHeight="1">
      <c r="A403" s="326" t="s">
        <v>1232</v>
      </c>
      <c r="B403" s="326">
        <v>24.0</v>
      </c>
      <c r="C403" s="326">
        <v>2.2</v>
      </c>
      <c r="D403" s="326">
        <v>0.2</v>
      </c>
      <c r="E403" s="326">
        <v>18.9</v>
      </c>
      <c r="F403" s="326" t="s">
        <v>1233</v>
      </c>
      <c r="G403" s="331"/>
      <c r="H403" s="331"/>
      <c r="I403" s="331"/>
      <c r="J403" s="331"/>
      <c r="K403" s="331"/>
      <c r="L403" s="331"/>
      <c r="M403" s="331"/>
      <c r="N403" s="331"/>
      <c r="O403" s="326" t="s">
        <v>1234</v>
      </c>
      <c r="P403" s="326">
        <v>202.7</v>
      </c>
      <c r="Q403" s="326">
        <v>202.7</v>
      </c>
      <c r="R403" s="835">
        <v>1.0</v>
      </c>
      <c r="S403" s="324"/>
      <c r="T403" s="324"/>
      <c r="U403" s="324"/>
      <c r="V403" s="324"/>
      <c r="W403" s="324"/>
      <c r="X403" s="324"/>
      <c r="Y403" s="324"/>
      <c r="Z403" s="324"/>
      <c r="AA403" s="324"/>
      <c r="AB403" s="324"/>
      <c r="AC403" s="324" t="s">
        <v>1235</v>
      </c>
      <c r="AD403" s="324">
        <v>50.0</v>
      </c>
      <c r="AE403" s="324">
        <v>49.0</v>
      </c>
      <c r="AF403" s="324"/>
      <c r="AG403" s="324"/>
      <c r="AH403" s="324"/>
      <c r="AI403" s="324"/>
      <c r="AJ403" s="324"/>
      <c r="AK403" s="324"/>
      <c r="AL403" s="324"/>
      <c r="AM403" s="324"/>
      <c r="AN403" s="324"/>
      <c r="AO403" s="324"/>
      <c r="AP403" s="324"/>
      <c r="AQ403" s="324"/>
      <c r="AR403" s="324"/>
    </row>
    <row r="404" ht="15.75" hidden="1" customHeight="1">
      <c r="A404" s="326" t="s">
        <v>1236</v>
      </c>
      <c r="B404" s="326">
        <v>20.0</v>
      </c>
      <c r="C404" s="326">
        <v>4.0</v>
      </c>
      <c r="D404" s="326">
        <v>0.7</v>
      </c>
      <c r="E404" s="326">
        <v>3.8</v>
      </c>
      <c r="F404" s="326" t="s">
        <v>1237</v>
      </c>
      <c r="G404" s="331"/>
      <c r="H404" s="331"/>
      <c r="I404" s="331"/>
      <c r="J404" s="331"/>
      <c r="K404" s="331"/>
      <c r="L404" s="331"/>
      <c r="M404" s="331"/>
      <c r="N404" s="331"/>
      <c r="O404" s="326" t="s">
        <v>1238</v>
      </c>
      <c r="P404" s="326">
        <v>7.4</v>
      </c>
      <c r="Q404" s="326">
        <v>7.0</v>
      </c>
      <c r="R404" s="835">
        <v>0.9459459459459459</v>
      </c>
      <c r="S404" s="324"/>
      <c r="T404" s="324"/>
      <c r="U404" s="324"/>
      <c r="V404" s="324"/>
      <c r="W404" s="324"/>
      <c r="X404" s="324"/>
      <c r="Y404" s="324"/>
      <c r="Z404" s="324"/>
      <c r="AA404" s="324"/>
      <c r="AB404" s="324"/>
      <c r="AC404" s="324" t="s">
        <v>1239</v>
      </c>
      <c r="AD404" s="324">
        <v>150.0</v>
      </c>
      <c r="AE404" s="324">
        <v>147.0</v>
      </c>
      <c r="AF404" s="324"/>
      <c r="AG404" s="324"/>
      <c r="AH404" s="324"/>
      <c r="AI404" s="324"/>
      <c r="AJ404" s="324"/>
      <c r="AK404" s="324"/>
      <c r="AL404" s="324"/>
      <c r="AM404" s="324"/>
      <c r="AN404" s="324"/>
      <c r="AO404" s="324"/>
      <c r="AP404" s="324"/>
      <c r="AQ404" s="324"/>
      <c r="AR404" s="324"/>
    </row>
    <row r="405" ht="15.75" hidden="1" customHeight="1">
      <c r="A405" s="326" t="s">
        <v>1240</v>
      </c>
      <c r="B405" s="326">
        <v>8.0</v>
      </c>
      <c r="C405" s="326">
        <v>1.0</v>
      </c>
      <c r="D405" s="326">
        <v>0.2</v>
      </c>
      <c r="E405" s="326">
        <v>3.8</v>
      </c>
      <c r="F405" s="326" t="s">
        <v>1241</v>
      </c>
      <c r="G405" s="331"/>
      <c r="H405" s="331"/>
      <c r="I405" s="331"/>
      <c r="J405" s="331"/>
      <c r="K405" s="331"/>
      <c r="L405" s="331"/>
      <c r="M405" s="331"/>
      <c r="N405" s="331"/>
      <c r="O405" s="326" t="s">
        <v>1242</v>
      </c>
      <c r="P405" s="326">
        <v>104.1</v>
      </c>
      <c r="Q405" s="326">
        <v>91.7</v>
      </c>
      <c r="R405" s="835">
        <v>0.8808837656099905</v>
      </c>
      <c r="S405" s="324"/>
      <c r="T405" s="324"/>
      <c r="U405" s="324"/>
      <c r="V405" s="324"/>
      <c r="W405" s="324"/>
      <c r="X405" s="324"/>
      <c r="Y405" s="324"/>
      <c r="Z405" s="324"/>
      <c r="AA405" s="324"/>
      <c r="AB405" s="324"/>
      <c r="AC405" s="324" t="s">
        <v>1243</v>
      </c>
      <c r="AD405" s="324">
        <v>100.0</v>
      </c>
      <c r="AE405" s="324">
        <v>95.0</v>
      </c>
      <c r="AF405" s="324"/>
      <c r="AG405" s="324"/>
      <c r="AH405" s="324"/>
      <c r="AI405" s="324"/>
      <c r="AJ405" s="324"/>
      <c r="AK405" s="324"/>
      <c r="AL405" s="324"/>
      <c r="AM405" s="324"/>
      <c r="AN405" s="324"/>
      <c r="AO405" s="324"/>
      <c r="AP405" s="324"/>
      <c r="AQ405" s="324"/>
      <c r="AR405" s="324"/>
    </row>
    <row r="406" ht="15.75" hidden="1" customHeight="1">
      <c r="A406" s="326" t="s">
        <v>1244</v>
      </c>
      <c r="B406" s="326">
        <v>12.0</v>
      </c>
      <c r="C406" s="326">
        <v>1.0</v>
      </c>
      <c r="D406" s="326">
        <v>0.1</v>
      </c>
      <c r="E406" s="326">
        <v>5.9</v>
      </c>
      <c r="F406" s="326" t="s">
        <v>1245</v>
      </c>
      <c r="G406" s="331"/>
      <c r="H406" s="331"/>
      <c r="I406" s="331"/>
      <c r="J406" s="331"/>
      <c r="K406" s="331"/>
      <c r="L406" s="331"/>
      <c r="M406" s="331"/>
      <c r="N406" s="331"/>
      <c r="O406" s="326" t="s">
        <v>1246</v>
      </c>
      <c r="P406" s="326">
        <v>180.3</v>
      </c>
      <c r="Q406" s="326">
        <v>157.8</v>
      </c>
      <c r="R406" s="835">
        <v>0.8752079866888519</v>
      </c>
      <c r="S406" s="324"/>
      <c r="T406" s="324"/>
      <c r="U406" s="324"/>
      <c r="V406" s="324"/>
      <c r="W406" s="324"/>
      <c r="X406" s="324"/>
      <c r="Y406" s="324"/>
      <c r="Z406" s="324"/>
      <c r="AA406" s="324"/>
      <c r="AB406" s="324"/>
      <c r="AC406" s="324" t="s">
        <v>1247</v>
      </c>
      <c r="AD406" s="324">
        <v>60.0</v>
      </c>
      <c r="AE406" s="324">
        <v>57.0</v>
      </c>
      <c r="AF406" s="324"/>
      <c r="AG406" s="324"/>
      <c r="AH406" s="324"/>
      <c r="AI406" s="324"/>
      <c r="AJ406" s="324"/>
      <c r="AK406" s="324"/>
      <c r="AL406" s="324"/>
      <c r="AM406" s="324"/>
      <c r="AN406" s="324"/>
      <c r="AO406" s="324"/>
      <c r="AP406" s="324"/>
      <c r="AQ406" s="324"/>
      <c r="AR406" s="324"/>
    </row>
    <row r="407" ht="15.75" hidden="1" customHeight="1">
      <c r="A407" s="326" t="s">
        <v>1248</v>
      </c>
      <c r="B407" s="326">
        <v>41.0</v>
      </c>
      <c r="C407" s="326">
        <v>1.3</v>
      </c>
      <c r="D407" s="326">
        <v>0.3</v>
      </c>
      <c r="E407" s="326">
        <v>9.8</v>
      </c>
      <c r="F407" s="326" t="s">
        <v>1249</v>
      </c>
      <c r="G407" s="331"/>
      <c r="H407" s="331"/>
      <c r="I407" s="331"/>
      <c r="J407" s="331"/>
      <c r="K407" s="331"/>
      <c r="L407" s="331"/>
      <c r="M407" s="331"/>
      <c r="N407" s="331"/>
      <c r="O407" s="326" t="s">
        <v>1250</v>
      </c>
      <c r="P407" s="326">
        <v>239.2</v>
      </c>
      <c r="Q407" s="326">
        <v>214.6</v>
      </c>
      <c r="R407" s="835">
        <v>0.8971571906354515</v>
      </c>
      <c r="S407" s="324"/>
      <c r="T407" s="324"/>
      <c r="U407" s="324"/>
      <c r="V407" s="324"/>
      <c r="W407" s="324"/>
      <c r="X407" s="324"/>
      <c r="Y407" s="324"/>
      <c r="Z407" s="324"/>
      <c r="AA407" s="324"/>
      <c r="AB407" s="324"/>
      <c r="AC407" s="324" t="s">
        <v>1251</v>
      </c>
      <c r="AD407" s="324">
        <v>15.0</v>
      </c>
      <c r="AE407" s="324">
        <v>10.0</v>
      </c>
      <c r="AF407" s="324"/>
      <c r="AG407" s="324"/>
      <c r="AH407" s="324"/>
      <c r="AI407" s="324"/>
      <c r="AJ407" s="324"/>
      <c r="AK407" s="324"/>
      <c r="AL407" s="324"/>
      <c r="AM407" s="324"/>
      <c r="AN407" s="324"/>
      <c r="AO407" s="324"/>
      <c r="AP407" s="324"/>
      <c r="AQ407" s="324"/>
      <c r="AR407" s="324"/>
    </row>
    <row r="408" ht="15.75" hidden="1" customHeight="1">
      <c r="A408" s="326" t="s">
        <v>1252</v>
      </c>
      <c r="B408" s="326">
        <v>31.0</v>
      </c>
      <c r="C408" s="326">
        <v>3.4</v>
      </c>
      <c r="D408" s="326">
        <v>0.8</v>
      </c>
      <c r="E408" s="326">
        <v>5.0</v>
      </c>
      <c r="F408" s="326" t="s">
        <v>1253</v>
      </c>
      <c r="G408" s="331"/>
      <c r="H408" s="331"/>
      <c r="I408" s="331"/>
      <c r="J408" s="331"/>
      <c r="K408" s="331"/>
      <c r="L408" s="331"/>
      <c r="M408" s="331"/>
      <c r="N408" s="331"/>
      <c r="O408" s="326" t="s">
        <v>1254</v>
      </c>
      <c r="P408" s="326">
        <v>4.3</v>
      </c>
      <c r="Q408" s="326">
        <v>4.3</v>
      </c>
      <c r="R408" s="835">
        <v>1.0</v>
      </c>
      <c r="S408" s="324"/>
      <c r="T408" s="324"/>
      <c r="U408" s="324"/>
      <c r="V408" s="324"/>
      <c r="W408" s="324"/>
      <c r="X408" s="324"/>
      <c r="Y408" s="324"/>
      <c r="Z408" s="324"/>
      <c r="AA408" s="324"/>
      <c r="AB408" s="324"/>
      <c r="AC408" s="324" t="s">
        <v>1255</v>
      </c>
      <c r="AD408" s="324">
        <v>20.0</v>
      </c>
      <c r="AE408" s="324">
        <v>13.0</v>
      </c>
      <c r="AF408" s="324"/>
      <c r="AG408" s="324"/>
      <c r="AH408" s="324"/>
      <c r="AI408" s="324"/>
      <c r="AJ408" s="324"/>
      <c r="AK408" s="324"/>
      <c r="AL408" s="324"/>
      <c r="AM408" s="324"/>
      <c r="AN408" s="324"/>
      <c r="AO408" s="324"/>
      <c r="AP408" s="324"/>
      <c r="AQ408" s="324"/>
      <c r="AR408" s="324"/>
    </row>
    <row r="409" ht="15.75" hidden="1" customHeight="1">
      <c r="A409" s="326" t="s">
        <v>514</v>
      </c>
      <c r="B409" s="326">
        <v>32.0</v>
      </c>
      <c r="C409" s="326">
        <v>3.9</v>
      </c>
      <c r="D409" s="326">
        <v>1.3</v>
      </c>
      <c r="E409" s="326">
        <v>4.0</v>
      </c>
      <c r="F409" s="326" t="s">
        <v>1256</v>
      </c>
      <c r="G409" s="331"/>
      <c r="H409" s="331"/>
      <c r="I409" s="331"/>
      <c r="J409" s="331"/>
      <c r="K409" s="331"/>
      <c r="L409" s="331"/>
      <c r="M409" s="331"/>
      <c r="N409" s="331"/>
      <c r="O409" s="326" t="s">
        <v>1257</v>
      </c>
      <c r="P409" s="326">
        <v>7.4</v>
      </c>
      <c r="Q409" s="326">
        <v>7.4</v>
      </c>
      <c r="R409" s="835">
        <v>1.0</v>
      </c>
      <c r="S409" s="324"/>
      <c r="T409" s="324"/>
      <c r="U409" s="324"/>
      <c r="V409" s="324"/>
      <c r="W409" s="324"/>
      <c r="X409" s="324"/>
      <c r="Y409" s="324"/>
      <c r="Z409" s="324"/>
      <c r="AA409" s="324"/>
      <c r="AB409" s="324"/>
      <c r="AC409" s="324" t="s">
        <v>1258</v>
      </c>
      <c r="AD409" s="324">
        <v>6.0</v>
      </c>
      <c r="AE409" s="324">
        <v>4.0</v>
      </c>
      <c r="AF409" s="324"/>
      <c r="AG409" s="324"/>
      <c r="AH409" s="324"/>
      <c r="AI409" s="324"/>
      <c r="AJ409" s="324"/>
      <c r="AK409" s="324"/>
      <c r="AL409" s="324"/>
      <c r="AM409" s="324"/>
      <c r="AN409" s="324"/>
      <c r="AO409" s="324"/>
      <c r="AP409" s="324"/>
      <c r="AQ409" s="324"/>
      <c r="AR409" s="324"/>
    </row>
    <row r="410" ht="15.75" hidden="1" customHeight="1">
      <c r="A410" s="326" t="s">
        <v>1259</v>
      </c>
      <c r="B410" s="326">
        <v>15.0</v>
      </c>
      <c r="C410" s="326">
        <v>0.5</v>
      </c>
      <c r="D410" s="326">
        <v>0.2</v>
      </c>
      <c r="E410" s="326">
        <v>3.3</v>
      </c>
      <c r="F410" s="326" t="s">
        <v>1260</v>
      </c>
      <c r="G410" s="331"/>
      <c r="H410" s="331"/>
      <c r="I410" s="331"/>
      <c r="J410" s="331"/>
      <c r="K410" s="331"/>
      <c r="L410" s="331"/>
      <c r="M410" s="331"/>
      <c r="N410" s="331"/>
      <c r="O410" s="326" t="s">
        <v>1261</v>
      </c>
      <c r="P410" s="326">
        <v>11.3</v>
      </c>
      <c r="Q410" s="326">
        <v>11.3</v>
      </c>
      <c r="R410" s="835">
        <v>1.0</v>
      </c>
      <c r="S410" s="324"/>
      <c r="T410" s="324"/>
      <c r="U410" s="324"/>
      <c r="V410" s="324"/>
      <c r="W410" s="324"/>
      <c r="X410" s="324"/>
      <c r="Y410" s="324"/>
      <c r="Z410" s="324"/>
      <c r="AA410" s="324"/>
      <c r="AB410" s="324"/>
      <c r="AC410" s="324" t="s">
        <v>1262</v>
      </c>
      <c r="AD410" s="324">
        <v>5.0</v>
      </c>
      <c r="AE410" s="324">
        <v>3.0</v>
      </c>
      <c r="AF410" s="324"/>
      <c r="AG410" s="324"/>
      <c r="AH410" s="324"/>
      <c r="AI410" s="324"/>
      <c r="AJ410" s="324"/>
      <c r="AK410" s="324"/>
      <c r="AL410" s="324"/>
      <c r="AM410" s="324"/>
      <c r="AN410" s="324"/>
      <c r="AO410" s="324"/>
      <c r="AP410" s="324"/>
      <c r="AQ410" s="324"/>
      <c r="AR410" s="324"/>
    </row>
    <row r="411" ht="15.75" hidden="1" customHeight="1">
      <c r="A411" s="326" t="s">
        <v>1263</v>
      </c>
      <c r="B411" s="326">
        <v>19.0</v>
      </c>
      <c r="C411" s="326">
        <v>1.5</v>
      </c>
      <c r="D411" s="326">
        <v>0.1</v>
      </c>
      <c r="E411" s="326">
        <v>4.1</v>
      </c>
      <c r="F411" s="326" t="s">
        <v>1264</v>
      </c>
      <c r="G411" s="331"/>
      <c r="H411" s="331"/>
      <c r="I411" s="331"/>
      <c r="J411" s="331"/>
      <c r="K411" s="331"/>
      <c r="L411" s="331"/>
      <c r="M411" s="331"/>
      <c r="N411" s="331"/>
      <c r="O411" s="326" t="s">
        <v>1265</v>
      </c>
      <c r="P411" s="326">
        <v>222.5</v>
      </c>
      <c r="Q411" s="326">
        <v>222.5</v>
      </c>
      <c r="R411" s="835">
        <v>1.0</v>
      </c>
      <c r="S411" s="324"/>
      <c r="T411" s="324"/>
      <c r="U411" s="324"/>
      <c r="V411" s="324"/>
      <c r="W411" s="324"/>
      <c r="X411" s="324"/>
      <c r="Y411" s="324"/>
      <c r="Z411" s="324"/>
      <c r="AA411" s="324"/>
      <c r="AB411" s="324"/>
      <c r="AC411" s="324" t="s">
        <v>1266</v>
      </c>
      <c r="AD411" s="324">
        <v>30.0</v>
      </c>
      <c r="AE411" s="324">
        <v>28.0</v>
      </c>
      <c r="AF411" s="324"/>
      <c r="AG411" s="324"/>
      <c r="AH411" s="324"/>
      <c r="AI411" s="324"/>
      <c r="AJ411" s="324"/>
      <c r="AK411" s="324"/>
      <c r="AL411" s="324"/>
      <c r="AM411" s="324"/>
      <c r="AN411" s="324"/>
      <c r="AO411" s="324"/>
      <c r="AP411" s="324"/>
      <c r="AQ411" s="324"/>
      <c r="AR411" s="324"/>
    </row>
    <row r="412" ht="15.75" hidden="1" customHeight="1">
      <c r="A412" s="326" t="s">
        <v>1267</v>
      </c>
      <c r="B412" s="326">
        <v>13.0</v>
      </c>
      <c r="C412" s="326">
        <v>0.7</v>
      </c>
      <c r="D412" s="326">
        <v>0.1</v>
      </c>
      <c r="E412" s="326">
        <v>5.8</v>
      </c>
      <c r="F412" s="326" t="s">
        <v>1268</v>
      </c>
      <c r="G412" s="331"/>
      <c r="H412" s="331"/>
      <c r="I412" s="331"/>
      <c r="J412" s="331"/>
      <c r="K412" s="331"/>
      <c r="L412" s="331"/>
      <c r="M412" s="331"/>
      <c r="N412" s="331"/>
      <c r="O412" s="326" t="s">
        <v>1269</v>
      </c>
      <c r="P412" s="326">
        <v>246.8</v>
      </c>
      <c r="Q412" s="326">
        <v>246.8</v>
      </c>
      <c r="R412" s="835">
        <v>1.0</v>
      </c>
      <c r="S412" s="324"/>
      <c r="T412" s="324"/>
      <c r="U412" s="324"/>
      <c r="V412" s="324"/>
      <c r="W412" s="324"/>
      <c r="X412" s="324"/>
      <c r="Y412" s="324"/>
      <c r="Z412" s="324"/>
      <c r="AA412" s="324"/>
      <c r="AB412" s="324"/>
      <c r="AC412" s="324" t="s">
        <v>1270</v>
      </c>
      <c r="AD412" s="324">
        <v>80.0</v>
      </c>
      <c r="AE412" s="324">
        <v>76.0</v>
      </c>
      <c r="AF412" s="324"/>
      <c r="AG412" s="324"/>
      <c r="AH412" s="324"/>
      <c r="AI412" s="324"/>
      <c r="AJ412" s="324"/>
      <c r="AK412" s="324"/>
      <c r="AL412" s="324"/>
      <c r="AM412" s="324"/>
      <c r="AN412" s="324"/>
      <c r="AO412" s="324"/>
      <c r="AP412" s="324"/>
      <c r="AQ412" s="324"/>
      <c r="AR412" s="324"/>
    </row>
    <row r="413" ht="15.75" hidden="1" customHeight="1">
      <c r="A413" s="326" t="s">
        <v>1271</v>
      </c>
      <c r="B413" s="326">
        <v>15.0</v>
      </c>
      <c r="C413" s="326">
        <v>0.5</v>
      </c>
      <c r="D413" s="326">
        <v>0.3</v>
      </c>
      <c r="E413" s="326">
        <v>4.9</v>
      </c>
      <c r="F413" s="326" t="s">
        <v>1272</v>
      </c>
      <c r="G413" s="331"/>
      <c r="H413" s="331"/>
      <c r="I413" s="331"/>
      <c r="J413" s="331"/>
      <c r="K413" s="331"/>
      <c r="L413" s="331"/>
      <c r="M413" s="331"/>
      <c r="N413" s="331"/>
      <c r="O413" s="326" t="s">
        <v>1273</v>
      </c>
      <c r="P413" s="326">
        <v>11.8</v>
      </c>
      <c r="Q413" s="326">
        <v>11.8</v>
      </c>
      <c r="R413" s="835">
        <v>1.0</v>
      </c>
      <c r="S413" s="324"/>
      <c r="T413" s="324"/>
      <c r="U413" s="324"/>
      <c r="V413" s="324"/>
      <c r="W413" s="324"/>
      <c r="X413" s="324"/>
      <c r="Y413" s="324"/>
      <c r="Z413" s="324"/>
      <c r="AA413" s="324"/>
      <c r="AB413" s="324"/>
      <c r="AC413" s="324" t="s">
        <v>1274</v>
      </c>
      <c r="AD413" s="324">
        <v>20.0</v>
      </c>
      <c r="AE413" s="324">
        <v>19.0</v>
      </c>
      <c r="AF413" s="324"/>
      <c r="AG413" s="324"/>
      <c r="AH413" s="324"/>
      <c r="AI413" s="324"/>
      <c r="AJ413" s="324"/>
      <c r="AK413" s="324"/>
      <c r="AL413" s="324"/>
      <c r="AM413" s="324"/>
      <c r="AN413" s="324"/>
      <c r="AO413" s="324"/>
      <c r="AP413" s="324"/>
      <c r="AQ413" s="324"/>
      <c r="AR413" s="324"/>
    </row>
    <row r="414" ht="15.75" hidden="1" customHeight="1">
      <c r="A414" s="326" t="s">
        <v>1275</v>
      </c>
      <c r="B414" s="326">
        <v>24.0</v>
      </c>
      <c r="C414" s="326">
        <v>0.9</v>
      </c>
      <c r="D414" s="326">
        <v>0.1</v>
      </c>
      <c r="E414" s="326">
        <v>7.4</v>
      </c>
      <c r="F414" s="326" t="s">
        <v>1276</v>
      </c>
      <c r="G414" s="331"/>
      <c r="H414" s="331"/>
      <c r="I414" s="331"/>
      <c r="J414" s="331"/>
      <c r="K414" s="331"/>
      <c r="L414" s="331"/>
      <c r="M414" s="331"/>
      <c r="N414" s="331"/>
      <c r="O414" s="326" t="s">
        <v>1277</v>
      </c>
      <c r="P414" s="326">
        <v>19.4</v>
      </c>
      <c r="Q414" s="326">
        <v>19.4</v>
      </c>
      <c r="R414" s="835">
        <v>1.0</v>
      </c>
      <c r="S414" s="324"/>
      <c r="T414" s="324"/>
      <c r="U414" s="324"/>
      <c r="V414" s="324"/>
      <c r="W414" s="324"/>
      <c r="X414" s="324"/>
      <c r="Y414" s="324"/>
      <c r="Z414" s="324"/>
      <c r="AA414" s="324"/>
      <c r="AB414" s="324"/>
      <c r="AC414" s="324" t="s">
        <v>1278</v>
      </c>
      <c r="AD414" s="324">
        <v>2.0</v>
      </c>
      <c r="AE414" s="324">
        <v>1.0</v>
      </c>
      <c r="AF414" s="324"/>
      <c r="AG414" s="324"/>
      <c r="AH414" s="324"/>
      <c r="AI414" s="324"/>
      <c r="AJ414" s="324"/>
      <c r="AK414" s="324"/>
      <c r="AL414" s="324"/>
      <c r="AM414" s="324"/>
      <c r="AN414" s="324"/>
      <c r="AO414" s="324"/>
      <c r="AP414" s="324"/>
      <c r="AQ414" s="324"/>
      <c r="AR414" s="324"/>
    </row>
    <row r="415" ht="15.75" hidden="1" customHeight="1">
      <c r="A415" s="326" t="s">
        <v>1279</v>
      </c>
      <c r="B415" s="326">
        <v>19.0</v>
      </c>
      <c r="C415" s="326">
        <v>0.8</v>
      </c>
      <c r="D415" s="326">
        <v>0.1</v>
      </c>
      <c r="E415" s="326">
        <v>5.9</v>
      </c>
      <c r="F415" s="326" t="s">
        <v>1280</v>
      </c>
      <c r="G415" s="331"/>
      <c r="H415" s="331"/>
      <c r="I415" s="331"/>
      <c r="J415" s="331"/>
      <c r="K415" s="331"/>
      <c r="L415" s="331"/>
      <c r="M415" s="331"/>
      <c r="N415" s="331"/>
      <c r="O415" s="326" t="s">
        <v>1281</v>
      </c>
      <c r="P415" s="326">
        <v>150.0</v>
      </c>
      <c r="Q415" s="326">
        <v>100.0</v>
      </c>
      <c r="R415" s="835">
        <v>0.6666666666666666</v>
      </c>
      <c r="S415" s="324"/>
      <c r="T415" s="324"/>
      <c r="U415" s="324"/>
      <c r="V415" s="324"/>
      <c r="W415" s="324"/>
      <c r="X415" s="324"/>
      <c r="Y415" s="324"/>
      <c r="Z415" s="324"/>
      <c r="AA415" s="324"/>
      <c r="AB415" s="324"/>
      <c r="AC415" s="324" t="s">
        <v>1282</v>
      </c>
      <c r="AD415" s="324">
        <v>2.0</v>
      </c>
      <c r="AE415" s="324">
        <v>1.0</v>
      </c>
      <c r="AF415" s="324"/>
      <c r="AG415" s="324"/>
      <c r="AH415" s="324"/>
      <c r="AI415" s="324"/>
      <c r="AJ415" s="324"/>
      <c r="AK415" s="324"/>
      <c r="AL415" s="324"/>
      <c r="AM415" s="324"/>
      <c r="AN415" s="324"/>
      <c r="AO415" s="324"/>
      <c r="AP415" s="324"/>
      <c r="AQ415" s="324"/>
      <c r="AR415" s="324"/>
    </row>
    <row r="416" ht="15.75" hidden="1" customHeight="1">
      <c r="A416" s="326" t="s">
        <v>1283</v>
      </c>
      <c r="B416" s="326">
        <v>36.0</v>
      </c>
      <c r="C416" s="326">
        <v>2.3</v>
      </c>
      <c r="D416" s="326">
        <v>0.4</v>
      </c>
      <c r="E416" s="326">
        <v>7.5</v>
      </c>
      <c r="F416" s="326" t="s">
        <v>1284</v>
      </c>
      <c r="G416" s="331"/>
      <c r="H416" s="331"/>
      <c r="I416" s="331"/>
      <c r="J416" s="331"/>
      <c r="K416" s="331"/>
      <c r="L416" s="331"/>
      <c r="M416" s="331"/>
      <c r="N416" s="331"/>
      <c r="O416" s="326" t="s">
        <v>1285</v>
      </c>
      <c r="P416" s="326">
        <v>159.0</v>
      </c>
      <c r="Q416" s="326">
        <v>140.9</v>
      </c>
      <c r="R416" s="835">
        <v>0.8861635220125786</v>
      </c>
      <c r="S416" s="324"/>
      <c r="T416" s="324"/>
      <c r="U416" s="324"/>
      <c r="V416" s="324"/>
      <c r="W416" s="324"/>
      <c r="X416" s="324"/>
      <c r="Y416" s="324"/>
      <c r="Z416" s="324"/>
      <c r="AA416" s="324"/>
      <c r="AB416" s="324"/>
      <c r="AC416" s="324" t="s">
        <v>1286</v>
      </c>
      <c r="AD416" s="324">
        <v>12.0</v>
      </c>
      <c r="AE416" s="324">
        <v>11.0</v>
      </c>
      <c r="AF416" s="324"/>
      <c r="AG416" s="324"/>
      <c r="AH416" s="324"/>
      <c r="AI416" s="324"/>
      <c r="AJ416" s="324"/>
      <c r="AK416" s="324"/>
      <c r="AL416" s="324"/>
      <c r="AM416" s="324"/>
      <c r="AN416" s="324"/>
      <c r="AO416" s="324"/>
      <c r="AP416" s="324"/>
      <c r="AQ416" s="324"/>
      <c r="AR416" s="324"/>
    </row>
    <row r="417" ht="15.75" hidden="1" customHeight="1">
      <c r="A417" s="326" t="s">
        <v>513</v>
      </c>
      <c r="B417" s="326">
        <v>40.0</v>
      </c>
      <c r="C417" s="326">
        <v>1.4</v>
      </c>
      <c r="D417" s="326">
        <v>0.2</v>
      </c>
      <c r="E417" s="326">
        <v>11.3</v>
      </c>
      <c r="F417" s="326" t="s">
        <v>1287</v>
      </c>
      <c r="G417" s="331"/>
      <c r="H417" s="331"/>
      <c r="I417" s="331"/>
      <c r="J417" s="331"/>
      <c r="K417" s="331"/>
      <c r="L417" s="331"/>
      <c r="M417" s="331"/>
      <c r="N417" s="331"/>
      <c r="O417" s="326" t="s">
        <v>1288</v>
      </c>
      <c r="P417" s="326">
        <v>273.2</v>
      </c>
      <c r="Q417" s="326">
        <v>234.1</v>
      </c>
      <c r="R417" s="835">
        <v>0.8568814055636896</v>
      </c>
      <c r="S417" s="324"/>
      <c r="T417" s="324"/>
      <c r="U417" s="324"/>
      <c r="V417" s="324"/>
      <c r="W417" s="324"/>
      <c r="X417" s="324"/>
      <c r="Y417" s="324"/>
      <c r="Z417" s="324"/>
      <c r="AA417" s="324"/>
      <c r="AB417" s="324"/>
      <c r="AC417" s="324" t="s">
        <v>1289</v>
      </c>
      <c r="AD417" s="324">
        <v>25.0</v>
      </c>
      <c r="AE417" s="324">
        <v>24.0</v>
      </c>
      <c r="AF417" s="324"/>
      <c r="AG417" s="324"/>
      <c r="AH417" s="324"/>
      <c r="AI417" s="324"/>
      <c r="AJ417" s="324"/>
      <c r="AK417" s="324"/>
      <c r="AL417" s="324"/>
      <c r="AM417" s="324"/>
      <c r="AN417" s="324"/>
      <c r="AO417" s="324"/>
      <c r="AP417" s="324"/>
      <c r="AQ417" s="324"/>
      <c r="AR417" s="324"/>
    </row>
    <row r="418" ht="15.75" hidden="1" customHeight="1">
      <c r="A418" s="326" t="s">
        <v>1290</v>
      </c>
      <c r="B418" s="326">
        <v>26.0</v>
      </c>
      <c r="C418" s="326">
        <v>0.9</v>
      </c>
      <c r="D418" s="326">
        <v>0.1</v>
      </c>
      <c r="E418" s="326">
        <v>7.8</v>
      </c>
      <c r="F418" s="326" t="s">
        <v>1291</v>
      </c>
      <c r="G418" s="331"/>
      <c r="H418" s="331"/>
      <c r="I418" s="331"/>
      <c r="J418" s="331"/>
      <c r="K418" s="331"/>
      <c r="L418" s="331"/>
      <c r="M418" s="331"/>
      <c r="N418" s="331"/>
      <c r="O418" s="326" t="s">
        <v>1292</v>
      </c>
      <c r="P418" s="326">
        <v>566.0</v>
      </c>
      <c r="Q418" s="326">
        <v>482.3</v>
      </c>
      <c r="R418" s="835">
        <v>0.8521201413427562</v>
      </c>
      <c r="S418" s="324"/>
      <c r="T418" s="324"/>
      <c r="U418" s="324"/>
      <c r="V418" s="324"/>
      <c r="W418" s="324"/>
      <c r="X418" s="324"/>
      <c r="Y418" s="324"/>
      <c r="Z418" s="324"/>
      <c r="AA418" s="324"/>
      <c r="AB418" s="324"/>
      <c r="AC418" s="324" t="s">
        <v>1293</v>
      </c>
      <c r="AD418" s="324">
        <v>12.0</v>
      </c>
      <c r="AE418" s="324">
        <v>11.0</v>
      </c>
      <c r="AF418" s="324"/>
      <c r="AG418" s="324"/>
      <c r="AH418" s="324"/>
      <c r="AI418" s="324"/>
      <c r="AJ418" s="324"/>
      <c r="AK418" s="324"/>
      <c r="AL418" s="324"/>
      <c r="AM418" s="324"/>
      <c r="AN418" s="324"/>
      <c r="AO418" s="324"/>
      <c r="AP418" s="324"/>
      <c r="AQ418" s="324"/>
      <c r="AR418" s="324"/>
    </row>
    <row r="419" ht="15.75" hidden="1" customHeight="1">
      <c r="A419" s="326" t="s">
        <v>1294</v>
      </c>
      <c r="B419" s="326">
        <v>19.0</v>
      </c>
      <c r="C419" s="326">
        <v>1.0</v>
      </c>
      <c r="D419" s="326">
        <v>1.1</v>
      </c>
      <c r="E419" s="326">
        <v>4.2</v>
      </c>
      <c r="F419" s="326" t="s">
        <v>1295</v>
      </c>
      <c r="G419" s="331"/>
      <c r="H419" s="331"/>
      <c r="I419" s="331"/>
      <c r="J419" s="331"/>
      <c r="K419" s="331"/>
      <c r="L419" s="331"/>
      <c r="M419" s="331"/>
      <c r="N419" s="331"/>
      <c r="O419" s="326" t="s">
        <v>1296</v>
      </c>
      <c r="P419" s="326">
        <v>4.1</v>
      </c>
      <c r="Q419" s="326">
        <v>3.3</v>
      </c>
      <c r="R419" s="835">
        <v>0.8048780487804879</v>
      </c>
      <c r="S419" s="324"/>
      <c r="T419" s="324"/>
      <c r="U419" s="324"/>
      <c r="V419" s="324"/>
      <c r="W419" s="324"/>
      <c r="X419" s="324"/>
      <c r="Y419" s="324"/>
      <c r="Z419" s="324"/>
      <c r="AA419" s="324"/>
      <c r="AB419" s="324"/>
      <c r="AC419" s="324" t="s">
        <v>1297</v>
      </c>
      <c r="AD419" s="324">
        <v>60.0</v>
      </c>
      <c r="AE419" s="324">
        <v>57.0</v>
      </c>
      <c r="AF419" s="324"/>
      <c r="AG419" s="324"/>
      <c r="AH419" s="324"/>
      <c r="AI419" s="324"/>
      <c r="AJ419" s="324"/>
      <c r="AK419" s="324"/>
      <c r="AL419" s="324"/>
      <c r="AM419" s="324"/>
      <c r="AN419" s="324"/>
      <c r="AO419" s="324"/>
      <c r="AP419" s="324"/>
      <c r="AQ419" s="324"/>
      <c r="AR419" s="324"/>
    </row>
    <row r="420" ht="15.75" hidden="1" customHeight="1">
      <c r="A420" s="326" t="s">
        <v>1298</v>
      </c>
      <c r="B420" s="326">
        <v>15.0</v>
      </c>
      <c r="C420" s="326">
        <v>1.5</v>
      </c>
      <c r="D420" s="326">
        <v>0.3</v>
      </c>
      <c r="E420" s="326">
        <v>4.9</v>
      </c>
      <c r="F420" s="326" t="s">
        <v>1299</v>
      </c>
      <c r="G420" s="331"/>
      <c r="H420" s="331"/>
      <c r="I420" s="331"/>
      <c r="J420" s="331"/>
      <c r="K420" s="331"/>
      <c r="L420" s="331"/>
      <c r="M420" s="331"/>
      <c r="N420" s="331"/>
      <c r="O420" s="326" t="s">
        <v>1300</v>
      </c>
      <c r="P420" s="326">
        <v>6.5</v>
      </c>
      <c r="Q420" s="326">
        <v>5.4</v>
      </c>
      <c r="R420" s="835">
        <v>0.8307692307692308</v>
      </c>
      <c r="S420" s="324"/>
      <c r="T420" s="324"/>
      <c r="U420" s="324"/>
      <c r="V420" s="324"/>
      <c r="W420" s="324"/>
      <c r="X420" s="324"/>
      <c r="Y420" s="324"/>
      <c r="Z420" s="324"/>
      <c r="AA420" s="324"/>
      <c r="AB420" s="324"/>
      <c r="AC420" s="324" t="s">
        <v>1301</v>
      </c>
      <c r="AD420" s="324">
        <v>12.0</v>
      </c>
      <c r="AE420" s="324">
        <v>11.0</v>
      </c>
      <c r="AF420" s="324"/>
      <c r="AG420" s="324"/>
      <c r="AH420" s="324"/>
      <c r="AI420" s="324"/>
      <c r="AJ420" s="324"/>
      <c r="AK420" s="324"/>
      <c r="AL420" s="324"/>
      <c r="AM420" s="324"/>
      <c r="AN420" s="324"/>
      <c r="AO420" s="324"/>
      <c r="AP420" s="324"/>
      <c r="AQ420" s="324"/>
      <c r="AR420" s="324"/>
    </row>
    <row r="421" ht="15.75" hidden="1" customHeight="1">
      <c r="A421" s="326" t="s">
        <v>1302</v>
      </c>
      <c r="B421" s="326">
        <v>22.0</v>
      </c>
      <c r="C421" s="326">
        <v>1.8</v>
      </c>
      <c r="D421" s="326">
        <v>0.3</v>
      </c>
      <c r="E421" s="326">
        <v>5.3</v>
      </c>
      <c r="F421" s="326" t="s">
        <v>1303</v>
      </c>
      <c r="G421" s="331"/>
      <c r="H421" s="331"/>
      <c r="I421" s="331"/>
      <c r="J421" s="331"/>
      <c r="K421" s="331"/>
      <c r="L421" s="331"/>
      <c r="M421" s="331"/>
      <c r="N421" s="331"/>
      <c r="O421" s="326" t="s">
        <v>1304</v>
      </c>
      <c r="P421" s="326">
        <v>8.8</v>
      </c>
      <c r="Q421" s="326">
        <v>7.6</v>
      </c>
      <c r="R421" s="835">
        <v>0.8636363636363635</v>
      </c>
      <c r="S421" s="324"/>
      <c r="T421" s="324"/>
      <c r="U421" s="324"/>
      <c r="V421" s="324"/>
      <c r="W421" s="324"/>
      <c r="X421" s="324"/>
      <c r="Y421" s="324"/>
      <c r="Z421" s="324"/>
      <c r="AA421" s="324"/>
      <c r="AB421" s="324"/>
      <c r="AC421" s="324" t="s">
        <v>1305</v>
      </c>
      <c r="AD421" s="324">
        <v>5.0</v>
      </c>
      <c r="AE421" s="324">
        <v>2.0</v>
      </c>
      <c r="AF421" s="324"/>
      <c r="AG421" s="324"/>
      <c r="AH421" s="324"/>
      <c r="AI421" s="324"/>
      <c r="AJ421" s="324"/>
      <c r="AK421" s="324"/>
      <c r="AL421" s="324"/>
      <c r="AM421" s="324"/>
      <c r="AN421" s="324"/>
      <c r="AO421" s="324"/>
      <c r="AP421" s="324"/>
      <c r="AQ421" s="324"/>
      <c r="AR421" s="324"/>
    </row>
    <row r="422" ht="15.75" hidden="1" customHeight="1">
      <c r="A422" s="326" t="s">
        <v>1306</v>
      </c>
      <c r="B422" s="326">
        <v>45.0</v>
      </c>
      <c r="C422" s="326">
        <v>4.6</v>
      </c>
      <c r="D422" s="326">
        <v>0.4</v>
      </c>
      <c r="E422" s="326">
        <v>12.3</v>
      </c>
      <c r="F422" s="326" t="s">
        <v>1307</v>
      </c>
      <c r="G422" s="331"/>
      <c r="H422" s="331"/>
      <c r="I422" s="331"/>
      <c r="J422" s="331"/>
      <c r="K422" s="331"/>
      <c r="L422" s="331"/>
      <c r="M422" s="331"/>
      <c r="N422" s="331"/>
      <c r="O422" s="326" t="s">
        <v>1308</v>
      </c>
      <c r="P422" s="326">
        <v>4.8</v>
      </c>
      <c r="Q422" s="326">
        <v>4.8</v>
      </c>
      <c r="R422" s="835">
        <v>1.0</v>
      </c>
      <c r="S422" s="324"/>
      <c r="T422" s="324"/>
      <c r="U422" s="324"/>
      <c r="V422" s="324"/>
      <c r="W422" s="324"/>
      <c r="X422" s="324"/>
      <c r="Y422" s="324"/>
      <c r="Z422" s="324"/>
      <c r="AA422" s="324"/>
      <c r="AB422" s="324"/>
      <c r="AC422" s="324" t="s">
        <v>1309</v>
      </c>
      <c r="AD422" s="324">
        <v>55.0</v>
      </c>
      <c r="AE422" s="324">
        <v>41.0</v>
      </c>
      <c r="AF422" s="324"/>
      <c r="AG422" s="324"/>
      <c r="AH422" s="324"/>
      <c r="AI422" s="324"/>
      <c r="AJ422" s="324"/>
      <c r="AK422" s="324"/>
      <c r="AL422" s="324"/>
      <c r="AM422" s="324"/>
      <c r="AN422" s="324"/>
      <c r="AO422" s="324"/>
      <c r="AP422" s="324"/>
      <c r="AQ422" s="324"/>
      <c r="AR422" s="324"/>
    </row>
    <row r="423" ht="15.75" hidden="1" customHeight="1">
      <c r="A423" s="326" t="s">
        <v>1310</v>
      </c>
      <c r="B423" s="326">
        <v>32.0</v>
      </c>
      <c r="C423" s="326">
        <v>2.7</v>
      </c>
      <c r="D423" s="326">
        <v>0.6</v>
      </c>
      <c r="E423" s="326">
        <v>7.6</v>
      </c>
      <c r="F423" s="326" t="s">
        <v>1311</v>
      </c>
      <c r="G423" s="331"/>
      <c r="H423" s="331"/>
      <c r="I423" s="331"/>
      <c r="J423" s="331"/>
      <c r="K423" s="331"/>
      <c r="L423" s="331"/>
      <c r="M423" s="331"/>
      <c r="N423" s="331"/>
      <c r="O423" s="326" t="s">
        <v>1312</v>
      </c>
      <c r="P423" s="326">
        <v>36.4</v>
      </c>
      <c r="Q423" s="326">
        <v>34.9</v>
      </c>
      <c r="R423" s="835">
        <v>0.9587912087912088</v>
      </c>
      <c r="S423" s="324"/>
      <c r="T423" s="324"/>
      <c r="U423" s="324"/>
      <c r="V423" s="324"/>
      <c r="W423" s="324"/>
      <c r="X423" s="324"/>
      <c r="Y423" s="324"/>
      <c r="Z423" s="324"/>
      <c r="AA423" s="324"/>
      <c r="AB423" s="324"/>
      <c r="AC423" s="324" t="s">
        <v>1313</v>
      </c>
      <c r="AD423" s="324">
        <v>90.0</v>
      </c>
      <c r="AE423" s="324">
        <v>68.0</v>
      </c>
      <c r="AF423" s="324"/>
      <c r="AG423" s="324"/>
      <c r="AH423" s="324"/>
      <c r="AI423" s="324"/>
      <c r="AJ423" s="324"/>
      <c r="AK423" s="324"/>
      <c r="AL423" s="324"/>
      <c r="AM423" s="324"/>
      <c r="AN423" s="324"/>
      <c r="AO423" s="324"/>
      <c r="AP423" s="324"/>
      <c r="AQ423" s="324"/>
      <c r="AR423" s="324"/>
    </row>
    <row r="424" ht="15.75" hidden="1" customHeight="1">
      <c r="A424" s="326" t="s">
        <v>1314</v>
      </c>
      <c r="B424" s="326">
        <v>14.0</v>
      </c>
      <c r="C424" s="326">
        <v>1.7</v>
      </c>
      <c r="D424" s="326">
        <v>0.4</v>
      </c>
      <c r="E424" s="326">
        <v>5.5</v>
      </c>
      <c r="F424" s="326" t="s">
        <v>1315</v>
      </c>
      <c r="G424" s="331"/>
      <c r="H424" s="331"/>
      <c r="I424" s="331"/>
      <c r="J424" s="331"/>
      <c r="K424" s="331"/>
      <c r="L424" s="331"/>
      <c r="M424" s="331"/>
      <c r="N424" s="331"/>
      <c r="O424" s="326" t="s">
        <v>1316</v>
      </c>
      <c r="P424" s="326">
        <v>11.5</v>
      </c>
      <c r="Q424" s="326">
        <v>8.2</v>
      </c>
      <c r="R424" s="835">
        <v>0.7130434782608696</v>
      </c>
      <c r="S424" s="324"/>
      <c r="T424" s="324"/>
      <c r="U424" s="324"/>
      <c r="V424" s="324"/>
      <c r="W424" s="324"/>
      <c r="X424" s="324"/>
      <c r="Y424" s="324"/>
      <c r="Z424" s="324"/>
      <c r="AA424" s="324"/>
      <c r="AB424" s="324"/>
      <c r="AC424" s="324" t="s">
        <v>1317</v>
      </c>
      <c r="AD424" s="324">
        <v>35.0</v>
      </c>
      <c r="AE424" s="324">
        <v>26.0</v>
      </c>
      <c r="AF424" s="324"/>
      <c r="AG424" s="324"/>
      <c r="AH424" s="324"/>
      <c r="AI424" s="324"/>
      <c r="AJ424" s="324"/>
      <c r="AK424" s="324"/>
      <c r="AL424" s="324"/>
      <c r="AM424" s="324"/>
      <c r="AN424" s="324"/>
      <c r="AO424" s="324"/>
      <c r="AP424" s="324"/>
      <c r="AQ424" s="324"/>
      <c r="AR424" s="324"/>
    </row>
    <row r="425" ht="15.75" hidden="1" customHeight="1">
      <c r="A425" s="326" t="s">
        <v>1318</v>
      </c>
      <c r="B425" s="326">
        <v>54.0</v>
      </c>
      <c r="C425" s="326">
        <v>2.5</v>
      </c>
      <c r="D425" s="326">
        <v>0.6</v>
      </c>
      <c r="E425" s="326">
        <v>12.1</v>
      </c>
      <c r="F425" s="326" t="s">
        <v>1319</v>
      </c>
      <c r="G425" s="331"/>
      <c r="H425" s="331"/>
      <c r="I425" s="331"/>
      <c r="J425" s="331"/>
      <c r="K425" s="331"/>
      <c r="L425" s="331"/>
      <c r="M425" s="331"/>
      <c r="N425" s="331"/>
      <c r="O425" s="326" t="s">
        <v>1320</v>
      </c>
      <c r="P425" s="326">
        <v>14.7</v>
      </c>
      <c r="Q425" s="326">
        <v>10.4</v>
      </c>
      <c r="R425" s="835">
        <v>0.7074829931972789</v>
      </c>
      <c r="S425" s="324"/>
      <c r="T425" s="324"/>
      <c r="U425" s="324"/>
      <c r="V425" s="324"/>
      <c r="W425" s="324"/>
      <c r="X425" s="324"/>
      <c r="Y425" s="324"/>
      <c r="Z425" s="324"/>
      <c r="AA425" s="324"/>
      <c r="AB425" s="324"/>
      <c r="AC425" s="324" t="s">
        <v>1321</v>
      </c>
      <c r="AD425" s="324">
        <v>1.0</v>
      </c>
      <c r="AE425" s="324">
        <v>1.0</v>
      </c>
      <c r="AF425" s="324"/>
      <c r="AG425" s="324"/>
      <c r="AH425" s="324"/>
      <c r="AI425" s="324"/>
      <c r="AJ425" s="324"/>
      <c r="AK425" s="324"/>
      <c r="AL425" s="324"/>
      <c r="AM425" s="324"/>
      <c r="AN425" s="324"/>
      <c r="AO425" s="324"/>
      <c r="AP425" s="324"/>
      <c r="AQ425" s="324"/>
      <c r="AR425" s="324"/>
    </row>
    <row r="426" ht="15.75" hidden="1" customHeight="1">
      <c r="A426" s="326" t="s">
        <v>1322</v>
      </c>
      <c r="B426" s="326">
        <v>17.0</v>
      </c>
      <c r="C426" s="326">
        <v>2.2</v>
      </c>
      <c r="D426" s="326">
        <v>0.6</v>
      </c>
      <c r="E426" s="326">
        <v>4.4</v>
      </c>
      <c r="F426" s="326" t="s">
        <v>1323</v>
      </c>
      <c r="G426" s="331"/>
      <c r="H426" s="331"/>
      <c r="I426" s="331"/>
      <c r="J426" s="331"/>
      <c r="K426" s="331"/>
      <c r="L426" s="331"/>
      <c r="M426" s="331"/>
      <c r="N426" s="331"/>
      <c r="O426" s="326" t="s">
        <v>1324</v>
      </c>
      <c r="P426" s="326">
        <v>20.4</v>
      </c>
      <c r="Q426" s="326">
        <v>14.2</v>
      </c>
      <c r="R426" s="835">
        <v>0.696078431372549</v>
      </c>
      <c r="S426" s="324"/>
      <c r="T426" s="324"/>
      <c r="U426" s="324"/>
      <c r="V426" s="324"/>
      <c r="W426" s="324"/>
      <c r="X426" s="324"/>
      <c r="Y426" s="324"/>
      <c r="Z426" s="324"/>
      <c r="AA426" s="324"/>
      <c r="AB426" s="324"/>
      <c r="AC426" s="324" t="s">
        <v>1325</v>
      </c>
      <c r="AD426" s="324">
        <v>2.0</v>
      </c>
      <c r="AE426" s="324">
        <v>2.0</v>
      </c>
      <c r="AF426" s="324"/>
      <c r="AG426" s="324"/>
      <c r="AH426" s="324"/>
      <c r="AI426" s="324"/>
      <c r="AJ426" s="324"/>
      <c r="AK426" s="324"/>
      <c r="AL426" s="324"/>
      <c r="AM426" s="324"/>
      <c r="AN426" s="324"/>
      <c r="AO426" s="324"/>
      <c r="AP426" s="324"/>
      <c r="AQ426" s="324"/>
      <c r="AR426" s="324"/>
    </row>
    <row r="427" ht="15.75" hidden="1" customHeight="1">
      <c r="A427" s="326" t="s">
        <v>1326</v>
      </c>
      <c r="B427" s="326">
        <v>34.0</v>
      </c>
      <c r="C427" s="326">
        <v>3.3</v>
      </c>
      <c r="D427" s="326">
        <v>1.3</v>
      </c>
      <c r="E427" s="326">
        <v>7.0</v>
      </c>
      <c r="F427" s="326" t="s">
        <v>1327</v>
      </c>
      <c r="G427" s="331"/>
      <c r="H427" s="331"/>
      <c r="I427" s="331"/>
      <c r="J427" s="331"/>
      <c r="K427" s="331"/>
      <c r="L427" s="331"/>
      <c r="M427" s="331"/>
      <c r="N427" s="331"/>
      <c r="O427" s="326" t="s">
        <v>1328</v>
      </c>
      <c r="P427" s="326">
        <v>11.5</v>
      </c>
      <c r="Q427" s="326">
        <v>7.3</v>
      </c>
      <c r="R427" s="835">
        <v>0.6347826086956522</v>
      </c>
      <c r="S427" s="324"/>
      <c r="T427" s="324"/>
      <c r="U427" s="324"/>
      <c r="V427" s="324"/>
      <c r="W427" s="324"/>
      <c r="X427" s="324"/>
      <c r="Y427" s="324"/>
      <c r="Z427" s="324"/>
      <c r="AA427" s="324"/>
      <c r="AB427" s="324"/>
      <c r="AC427" s="324" t="s">
        <v>1329</v>
      </c>
      <c r="AD427" s="324">
        <v>5.0</v>
      </c>
      <c r="AE427" s="324">
        <v>4.0</v>
      </c>
      <c r="AF427" s="324"/>
      <c r="AG427" s="324"/>
      <c r="AH427" s="324"/>
      <c r="AI427" s="324"/>
      <c r="AJ427" s="324"/>
      <c r="AK427" s="324"/>
      <c r="AL427" s="324"/>
      <c r="AM427" s="324"/>
      <c r="AN427" s="324"/>
      <c r="AO427" s="324"/>
      <c r="AP427" s="324"/>
      <c r="AQ427" s="324"/>
      <c r="AR427" s="324"/>
    </row>
    <row r="428" ht="15.75" hidden="1" customHeight="1">
      <c r="A428" s="326" t="s">
        <v>1330</v>
      </c>
      <c r="B428" s="326">
        <v>16.0</v>
      </c>
      <c r="C428" s="326">
        <v>0.6</v>
      </c>
      <c r="D428" s="326">
        <v>0.1</v>
      </c>
      <c r="E428" s="326">
        <v>5.6</v>
      </c>
      <c r="F428" s="326" t="s">
        <v>1331</v>
      </c>
      <c r="G428" s="331"/>
      <c r="H428" s="331"/>
      <c r="I428" s="331"/>
      <c r="J428" s="331"/>
      <c r="K428" s="331"/>
      <c r="L428" s="331"/>
      <c r="M428" s="331"/>
      <c r="N428" s="331"/>
      <c r="O428" s="326" t="s">
        <v>1332</v>
      </c>
      <c r="P428" s="326">
        <v>14.7</v>
      </c>
      <c r="Q428" s="326">
        <v>9.6</v>
      </c>
      <c r="R428" s="835">
        <v>0.653061224489796</v>
      </c>
      <c r="S428" s="324"/>
      <c r="T428" s="324"/>
      <c r="U428" s="324"/>
      <c r="V428" s="324"/>
      <c r="W428" s="324"/>
      <c r="X428" s="324"/>
      <c r="Y428" s="324"/>
      <c r="Z428" s="324"/>
      <c r="AA428" s="324"/>
      <c r="AB428" s="324"/>
      <c r="AC428" s="324" t="s">
        <v>1333</v>
      </c>
      <c r="AD428" s="324">
        <v>20.0</v>
      </c>
      <c r="AE428" s="324">
        <v>15.0</v>
      </c>
      <c r="AF428" s="324"/>
      <c r="AG428" s="324"/>
      <c r="AH428" s="324"/>
      <c r="AI428" s="324"/>
      <c r="AJ428" s="324"/>
      <c r="AK428" s="324"/>
      <c r="AL428" s="324"/>
      <c r="AM428" s="324"/>
      <c r="AN428" s="324"/>
      <c r="AO428" s="324"/>
      <c r="AP428" s="324"/>
      <c r="AQ428" s="324"/>
      <c r="AR428" s="324"/>
    </row>
    <row r="429" ht="15.75" hidden="1" customHeight="1">
      <c r="A429" s="326" t="s">
        <v>1334</v>
      </c>
      <c r="B429" s="326">
        <v>49.0</v>
      </c>
      <c r="C429" s="326">
        <v>3.4</v>
      </c>
      <c r="D429" s="326">
        <v>0.7</v>
      </c>
      <c r="E429" s="326">
        <v>9.7</v>
      </c>
      <c r="F429" s="326" t="s">
        <v>1335</v>
      </c>
      <c r="G429" s="331"/>
      <c r="H429" s="331"/>
      <c r="I429" s="331"/>
      <c r="J429" s="331"/>
      <c r="K429" s="331"/>
      <c r="L429" s="331"/>
      <c r="M429" s="331"/>
      <c r="N429" s="331"/>
      <c r="O429" s="326" t="s">
        <v>1336</v>
      </c>
      <c r="P429" s="326">
        <v>20.4</v>
      </c>
      <c r="Q429" s="326">
        <v>12.7</v>
      </c>
      <c r="R429" s="835">
        <v>0.6225490196078431</v>
      </c>
      <c r="S429" s="324"/>
      <c r="T429" s="324"/>
      <c r="U429" s="324"/>
      <c r="V429" s="324"/>
      <c r="W429" s="324"/>
      <c r="X429" s="324"/>
      <c r="Y429" s="324"/>
      <c r="Z429" s="324"/>
      <c r="AA429" s="324"/>
      <c r="AB429" s="324"/>
      <c r="AC429" s="324" t="s">
        <v>1337</v>
      </c>
      <c r="AD429" s="324">
        <v>85.0</v>
      </c>
      <c r="AE429" s="324">
        <v>77.0</v>
      </c>
      <c r="AF429" s="324"/>
      <c r="AG429" s="324"/>
      <c r="AH429" s="324"/>
      <c r="AI429" s="324"/>
      <c r="AJ429" s="324"/>
      <c r="AK429" s="324"/>
      <c r="AL429" s="324"/>
      <c r="AM429" s="324"/>
      <c r="AN429" s="324"/>
      <c r="AO429" s="324"/>
      <c r="AP429" s="324"/>
      <c r="AQ429" s="324"/>
      <c r="AR429" s="324"/>
    </row>
    <row r="430" ht="15.75" hidden="1" customHeight="1">
      <c r="A430" s="326" t="s">
        <v>1338</v>
      </c>
      <c r="B430" s="326">
        <v>7.0</v>
      </c>
      <c r="C430" s="326">
        <v>1.2</v>
      </c>
      <c r="D430" s="326">
        <v>0.2</v>
      </c>
      <c r="E430" s="326">
        <v>3.8</v>
      </c>
      <c r="F430" s="326" t="s">
        <v>1339</v>
      </c>
      <c r="G430" s="331"/>
      <c r="H430" s="331"/>
      <c r="I430" s="331"/>
      <c r="J430" s="331"/>
      <c r="K430" s="331"/>
      <c r="L430" s="331"/>
      <c r="M430" s="331"/>
      <c r="N430" s="331"/>
      <c r="O430" s="326" t="s">
        <v>1340</v>
      </c>
      <c r="P430" s="326">
        <v>1179.9</v>
      </c>
      <c r="Q430" s="326">
        <v>398.4</v>
      </c>
      <c r="R430" s="835">
        <v>0.33765573353674033</v>
      </c>
      <c r="S430" s="324"/>
      <c r="T430" s="324"/>
      <c r="U430" s="324"/>
      <c r="V430" s="324"/>
      <c r="W430" s="324"/>
      <c r="X430" s="324"/>
      <c r="Y430" s="324"/>
      <c r="Z430" s="324"/>
      <c r="AA430" s="324"/>
      <c r="AB430" s="324"/>
      <c r="AC430" s="324" t="s">
        <v>1341</v>
      </c>
      <c r="AD430" s="324">
        <v>167.0</v>
      </c>
      <c r="AE430" s="324">
        <v>152.0</v>
      </c>
      <c r="AF430" s="324"/>
      <c r="AG430" s="324"/>
      <c r="AH430" s="324"/>
      <c r="AI430" s="324"/>
      <c r="AJ430" s="324"/>
      <c r="AK430" s="324"/>
      <c r="AL430" s="324"/>
      <c r="AM430" s="324"/>
      <c r="AN430" s="324"/>
      <c r="AO430" s="324"/>
      <c r="AP430" s="324"/>
      <c r="AQ430" s="324"/>
      <c r="AR430" s="324"/>
    </row>
    <row r="431" ht="15.75" hidden="1" customHeight="1">
      <c r="A431" s="326" t="s">
        <v>1342</v>
      </c>
      <c r="B431" s="326">
        <v>15.0</v>
      </c>
      <c r="C431" s="326">
        <v>2.2</v>
      </c>
      <c r="D431" s="326">
        <v>0.3</v>
      </c>
      <c r="E431" s="326">
        <v>3.8</v>
      </c>
      <c r="F431" s="326" t="s">
        <v>1343</v>
      </c>
      <c r="G431" s="331"/>
      <c r="H431" s="331"/>
      <c r="I431" s="331"/>
      <c r="J431" s="331"/>
      <c r="K431" s="331"/>
      <c r="L431" s="331"/>
      <c r="M431" s="331"/>
      <c r="N431" s="331"/>
      <c r="O431" s="326" t="s">
        <v>1344</v>
      </c>
      <c r="P431" s="326">
        <v>496.1</v>
      </c>
      <c r="Q431" s="326">
        <v>496.1</v>
      </c>
      <c r="R431" s="835">
        <v>1.0</v>
      </c>
      <c r="S431" s="324"/>
      <c r="T431" s="324"/>
      <c r="U431" s="324"/>
      <c r="V431" s="324"/>
      <c r="W431" s="324"/>
      <c r="X431" s="324"/>
      <c r="Y431" s="324"/>
      <c r="Z431" s="324"/>
      <c r="AA431" s="324"/>
      <c r="AB431" s="324"/>
      <c r="AC431" s="324" t="s">
        <v>1345</v>
      </c>
      <c r="AD431" s="324">
        <v>10.0</v>
      </c>
      <c r="AE431" s="324">
        <v>9.0</v>
      </c>
      <c r="AF431" s="324"/>
      <c r="AG431" s="324"/>
      <c r="AH431" s="324"/>
      <c r="AI431" s="324"/>
      <c r="AJ431" s="324"/>
      <c r="AK431" s="324"/>
      <c r="AL431" s="324"/>
      <c r="AM431" s="324"/>
      <c r="AN431" s="324"/>
      <c r="AO431" s="324"/>
      <c r="AP431" s="324"/>
      <c r="AQ431" s="324"/>
      <c r="AR431" s="324"/>
    </row>
    <row r="432" ht="15.75" hidden="1" customHeight="1">
      <c r="A432" s="326" t="s">
        <v>1346</v>
      </c>
      <c r="B432" s="326">
        <v>24.0</v>
      </c>
      <c r="C432" s="326">
        <v>1.9</v>
      </c>
      <c r="D432" s="326">
        <v>0.6</v>
      </c>
      <c r="E432" s="326">
        <v>6.3</v>
      </c>
      <c r="F432" s="326" t="s">
        <v>1347</v>
      </c>
      <c r="G432" s="331"/>
      <c r="H432" s="331"/>
      <c r="I432" s="331"/>
      <c r="J432" s="331"/>
      <c r="K432" s="331"/>
      <c r="L432" s="331"/>
      <c r="M432" s="331"/>
      <c r="N432" s="331"/>
      <c r="O432" s="326" t="s">
        <v>1348</v>
      </c>
      <c r="P432" s="326">
        <v>90.9</v>
      </c>
      <c r="Q432" s="326">
        <v>90.9</v>
      </c>
      <c r="R432" s="835">
        <v>1.0</v>
      </c>
      <c r="S432" s="324"/>
      <c r="T432" s="324"/>
      <c r="U432" s="324"/>
      <c r="V432" s="324"/>
      <c r="W432" s="324"/>
      <c r="X432" s="324"/>
      <c r="Y432" s="324"/>
      <c r="Z432" s="324"/>
      <c r="AA432" s="324"/>
      <c r="AB432" s="324"/>
      <c r="AC432" s="324" t="s">
        <v>1349</v>
      </c>
      <c r="AD432" s="324">
        <v>26.0</v>
      </c>
      <c r="AE432" s="324">
        <v>24.0</v>
      </c>
      <c r="AF432" s="324"/>
      <c r="AG432" s="324"/>
      <c r="AH432" s="324"/>
      <c r="AI432" s="324"/>
      <c r="AJ432" s="324"/>
      <c r="AK432" s="324"/>
      <c r="AL432" s="324"/>
      <c r="AM432" s="324"/>
      <c r="AN432" s="324"/>
      <c r="AO432" s="324"/>
      <c r="AP432" s="324"/>
      <c r="AQ432" s="324"/>
      <c r="AR432" s="324"/>
    </row>
    <row r="433" ht="15.75" hidden="1" customHeight="1">
      <c r="A433" s="326" t="s">
        <v>1350</v>
      </c>
      <c r="B433" s="326">
        <v>24.0</v>
      </c>
      <c r="C433" s="326">
        <v>2.8</v>
      </c>
      <c r="D433" s="326">
        <v>0.9</v>
      </c>
      <c r="E433" s="326">
        <v>4.9</v>
      </c>
      <c r="F433" s="326" t="s">
        <v>1351</v>
      </c>
      <c r="G433" s="331"/>
      <c r="H433" s="331"/>
      <c r="I433" s="331"/>
      <c r="J433" s="331"/>
      <c r="K433" s="331"/>
      <c r="L433" s="331"/>
      <c r="M433" s="331"/>
      <c r="N433" s="331"/>
      <c r="O433" s="326" t="s">
        <v>1352</v>
      </c>
      <c r="P433" s="326">
        <v>1179.9</v>
      </c>
      <c r="Q433" s="326">
        <v>368.6</v>
      </c>
      <c r="R433" s="835">
        <v>0.31239935587761675</v>
      </c>
      <c r="S433" s="324"/>
      <c r="T433" s="324"/>
      <c r="U433" s="324"/>
      <c r="V433" s="324"/>
      <c r="W433" s="324"/>
      <c r="X433" s="324"/>
      <c r="Y433" s="324"/>
      <c r="Z433" s="324"/>
      <c r="AA433" s="324"/>
      <c r="AB433" s="324"/>
      <c r="AC433" s="324" t="s">
        <v>1353</v>
      </c>
      <c r="AD433" s="324">
        <v>53.0</v>
      </c>
      <c r="AE433" s="324">
        <v>48.0</v>
      </c>
      <c r="AF433" s="324"/>
      <c r="AG433" s="324"/>
      <c r="AH433" s="324"/>
      <c r="AI433" s="324"/>
      <c r="AJ433" s="324"/>
      <c r="AK433" s="324"/>
      <c r="AL433" s="324"/>
      <c r="AM433" s="324"/>
      <c r="AN433" s="324"/>
      <c r="AO433" s="324"/>
      <c r="AP433" s="324"/>
      <c r="AQ433" s="324"/>
      <c r="AR433" s="324"/>
    </row>
    <row r="434" ht="15.75" hidden="1" customHeight="1">
      <c r="A434" s="326" t="s">
        <v>1354</v>
      </c>
      <c r="B434" s="326">
        <v>9.0</v>
      </c>
      <c r="C434" s="326">
        <v>1.4</v>
      </c>
      <c r="D434" s="326">
        <v>0.1</v>
      </c>
      <c r="E434" s="326">
        <v>1.8</v>
      </c>
      <c r="F434" s="326" t="s">
        <v>1355</v>
      </c>
      <c r="G434" s="331"/>
      <c r="H434" s="331"/>
      <c r="I434" s="331"/>
      <c r="J434" s="331"/>
      <c r="K434" s="331"/>
      <c r="L434" s="331"/>
      <c r="M434" s="331"/>
      <c r="N434" s="331"/>
      <c r="O434" s="326" t="s">
        <v>1356</v>
      </c>
      <c r="P434" s="326">
        <v>4.0</v>
      </c>
      <c r="Q434" s="326">
        <v>4.0</v>
      </c>
      <c r="R434" s="835">
        <v>1.0</v>
      </c>
      <c r="S434" s="324"/>
      <c r="T434" s="324"/>
      <c r="U434" s="324"/>
      <c r="V434" s="324"/>
      <c r="W434" s="324"/>
      <c r="X434" s="324"/>
      <c r="Y434" s="324"/>
      <c r="Z434" s="324"/>
      <c r="AA434" s="324"/>
      <c r="AB434" s="324"/>
      <c r="AC434" s="324" t="s">
        <v>1357</v>
      </c>
      <c r="AD434" s="324">
        <v>20.0</v>
      </c>
      <c r="AE434" s="324">
        <v>18.0</v>
      </c>
      <c r="AF434" s="324"/>
      <c r="AG434" s="324"/>
      <c r="AH434" s="324"/>
      <c r="AI434" s="324"/>
      <c r="AJ434" s="324"/>
      <c r="AK434" s="324"/>
      <c r="AL434" s="324"/>
      <c r="AM434" s="324"/>
      <c r="AN434" s="324"/>
      <c r="AO434" s="324"/>
      <c r="AP434" s="324"/>
      <c r="AQ434" s="324"/>
      <c r="AR434" s="324"/>
    </row>
    <row r="435" ht="15.75" hidden="1" customHeight="1">
      <c r="A435" s="326" t="s">
        <v>1358</v>
      </c>
      <c r="B435" s="326">
        <v>41.0</v>
      </c>
      <c r="C435" s="326">
        <v>3.1</v>
      </c>
      <c r="D435" s="326">
        <v>1.0</v>
      </c>
      <c r="E435" s="326">
        <v>7.0</v>
      </c>
      <c r="F435" s="326" t="s">
        <v>1359</v>
      </c>
      <c r="G435" s="331"/>
      <c r="H435" s="331"/>
      <c r="I435" s="331"/>
      <c r="J435" s="331"/>
      <c r="K435" s="331"/>
      <c r="L435" s="331"/>
      <c r="M435" s="331"/>
      <c r="N435" s="331"/>
      <c r="O435" s="326" t="s">
        <v>1360</v>
      </c>
      <c r="P435" s="326">
        <v>9.0</v>
      </c>
      <c r="Q435" s="326">
        <v>9.0</v>
      </c>
      <c r="R435" s="835">
        <v>1.0</v>
      </c>
      <c r="S435" s="324"/>
      <c r="T435" s="324"/>
      <c r="U435" s="324"/>
      <c r="V435" s="324"/>
      <c r="W435" s="324"/>
      <c r="X435" s="324"/>
      <c r="Y435" s="324"/>
      <c r="Z435" s="324"/>
      <c r="AA435" s="324"/>
      <c r="AB435" s="324"/>
      <c r="AC435" s="324" t="s">
        <v>1361</v>
      </c>
      <c r="AD435" s="324">
        <v>15.0</v>
      </c>
      <c r="AE435" s="324">
        <v>14.0</v>
      </c>
      <c r="AF435" s="324"/>
      <c r="AG435" s="324"/>
      <c r="AH435" s="324"/>
      <c r="AI435" s="324"/>
      <c r="AJ435" s="324"/>
      <c r="AK435" s="324"/>
      <c r="AL435" s="324"/>
      <c r="AM435" s="324"/>
      <c r="AN435" s="324"/>
      <c r="AO435" s="324"/>
      <c r="AP435" s="324"/>
      <c r="AQ435" s="324"/>
      <c r="AR435" s="324"/>
    </row>
    <row r="436" ht="15.75" hidden="1" customHeight="1">
      <c r="A436" s="326" t="s">
        <v>1362</v>
      </c>
      <c r="B436" s="326">
        <v>50.0</v>
      </c>
      <c r="C436" s="326">
        <v>5.0</v>
      </c>
      <c r="D436" s="326">
        <v>0.8</v>
      </c>
      <c r="E436" s="326">
        <v>8.8</v>
      </c>
      <c r="F436" s="326" t="s">
        <v>1363</v>
      </c>
      <c r="G436" s="331"/>
      <c r="H436" s="331"/>
      <c r="I436" s="331"/>
      <c r="J436" s="331"/>
      <c r="K436" s="331"/>
      <c r="L436" s="331"/>
      <c r="M436" s="331"/>
      <c r="N436" s="331"/>
      <c r="O436" s="326" t="s">
        <v>1364</v>
      </c>
      <c r="P436" s="326">
        <v>165.3</v>
      </c>
      <c r="Q436" s="326">
        <v>160.5</v>
      </c>
      <c r="R436" s="835">
        <v>0.9709618874773139</v>
      </c>
      <c r="S436" s="324"/>
      <c r="T436" s="324"/>
      <c r="U436" s="324"/>
      <c r="V436" s="324"/>
      <c r="W436" s="324"/>
      <c r="X436" s="324"/>
      <c r="Y436" s="324"/>
      <c r="Z436" s="324"/>
      <c r="AA436" s="324"/>
      <c r="AB436" s="324"/>
      <c r="AC436" s="324" t="s">
        <v>1365</v>
      </c>
      <c r="AD436" s="324">
        <v>36.0</v>
      </c>
      <c r="AE436" s="324">
        <v>33.0</v>
      </c>
      <c r="AF436" s="324"/>
      <c r="AG436" s="324"/>
      <c r="AH436" s="324"/>
      <c r="AI436" s="324"/>
      <c r="AJ436" s="324"/>
      <c r="AK436" s="324"/>
      <c r="AL436" s="324"/>
      <c r="AM436" s="324"/>
      <c r="AN436" s="324"/>
      <c r="AO436" s="324"/>
      <c r="AP436" s="324"/>
      <c r="AQ436" s="324"/>
      <c r="AR436" s="324"/>
    </row>
    <row r="437" ht="15.75" hidden="1" customHeight="1">
      <c r="A437" s="326" t="s">
        <v>1366</v>
      </c>
      <c r="B437" s="326">
        <v>27.0</v>
      </c>
      <c r="C437" s="326">
        <v>1.6</v>
      </c>
      <c r="D437" s="326">
        <v>0.2</v>
      </c>
      <c r="E437" s="326">
        <v>6.0</v>
      </c>
      <c r="F437" s="326" t="s">
        <v>1367</v>
      </c>
      <c r="G437" s="331"/>
      <c r="H437" s="331"/>
      <c r="I437" s="331"/>
      <c r="J437" s="331"/>
      <c r="K437" s="331"/>
      <c r="L437" s="331"/>
      <c r="M437" s="331"/>
      <c r="N437" s="331"/>
      <c r="O437" s="326" t="s">
        <v>1368</v>
      </c>
      <c r="P437" s="326">
        <v>224.0</v>
      </c>
      <c r="Q437" s="326">
        <v>217.3</v>
      </c>
      <c r="R437" s="835">
        <v>0.9700892857142858</v>
      </c>
      <c r="S437" s="324"/>
      <c r="T437" s="324"/>
      <c r="U437" s="324"/>
      <c r="V437" s="324"/>
      <c r="W437" s="324"/>
      <c r="X437" s="324"/>
      <c r="Y437" s="324"/>
      <c r="Z437" s="324"/>
      <c r="AA437" s="324"/>
      <c r="AB437" s="324"/>
      <c r="AC437" s="324" t="s">
        <v>1369</v>
      </c>
      <c r="AD437" s="324">
        <v>100.0</v>
      </c>
      <c r="AE437" s="324">
        <v>95.0</v>
      </c>
      <c r="AF437" s="324"/>
      <c r="AG437" s="324"/>
      <c r="AH437" s="324"/>
      <c r="AI437" s="324"/>
      <c r="AJ437" s="324"/>
      <c r="AK437" s="324"/>
      <c r="AL437" s="324"/>
      <c r="AM437" s="324"/>
      <c r="AN437" s="324"/>
      <c r="AO437" s="324"/>
      <c r="AP437" s="324"/>
      <c r="AQ437" s="324"/>
      <c r="AR437" s="324"/>
    </row>
    <row r="438" ht="15.75" hidden="1" customHeight="1">
      <c r="A438" s="326" t="s">
        <v>1370</v>
      </c>
      <c r="B438" s="326">
        <v>66.0</v>
      </c>
      <c r="C438" s="326">
        <v>7.3</v>
      </c>
      <c r="D438" s="326">
        <v>1.7</v>
      </c>
      <c r="E438" s="326">
        <v>9.5</v>
      </c>
      <c r="F438" s="326" t="s">
        <v>1371</v>
      </c>
      <c r="G438" s="331"/>
      <c r="H438" s="331"/>
      <c r="I438" s="331"/>
      <c r="J438" s="331"/>
      <c r="K438" s="331"/>
      <c r="L438" s="331"/>
      <c r="M438" s="331"/>
      <c r="N438" s="331"/>
      <c r="O438" s="326" t="s">
        <v>1372</v>
      </c>
      <c r="P438" s="326">
        <v>275.6</v>
      </c>
      <c r="Q438" s="326">
        <v>267.1</v>
      </c>
      <c r="R438" s="835">
        <v>0.9691582002902758</v>
      </c>
      <c r="S438" s="324"/>
      <c r="T438" s="324"/>
      <c r="U438" s="324"/>
      <c r="V438" s="324"/>
      <c r="W438" s="324"/>
      <c r="X438" s="324"/>
      <c r="Y438" s="324"/>
      <c r="Z438" s="324"/>
      <c r="AA438" s="324"/>
      <c r="AB438" s="324"/>
      <c r="AC438" s="324" t="s">
        <v>1373</v>
      </c>
      <c r="AD438" s="324">
        <v>22.0</v>
      </c>
      <c r="AE438" s="324">
        <v>20.0</v>
      </c>
      <c r="AF438" s="324"/>
      <c r="AG438" s="324"/>
      <c r="AH438" s="324"/>
      <c r="AI438" s="324"/>
      <c r="AJ438" s="324"/>
      <c r="AK438" s="324"/>
      <c r="AL438" s="324"/>
      <c r="AM438" s="324"/>
      <c r="AN438" s="324"/>
      <c r="AO438" s="324"/>
      <c r="AP438" s="324"/>
      <c r="AQ438" s="324"/>
      <c r="AR438" s="324"/>
    </row>
    <row r="439" ht="15.75" hidden="1" customHeight="1">
      <c r="A439" s="326" t="s">
        <v>1374</v>
      </c>
      <c r="B439" s="326">
        <v>48.0</v>
      </c>
      <c r="C439" s="326">
        <v>3.2</v>
      </c>
      <c r="D439" s="326">
        <v>0.9</v>
      </c>
      <c r="E439" s="326">
        <v>9.1</v>
      </c>
      <c r="F439" s="326" t="s">
        <v>1375</v>
      </c>
      <c r="G439" s="331"/>
      <c r="H439" s="331"/>
      <c r="I439" s="331"/>
      <c r="J439" s="331"/>
      <c r="K439" s="331"/>
      <c r="L439" s="331"/>
      <c r="M439" s="331"/>
      <c r="N439" s="331"/>
      <c r="O439" s="326" t="s">
        <v>1376</v>
      </c>
      <c r="P439" s="326">
        <v>165.3</v>
      </c>
      <c r="Q439" s="326">
        <v>139.8</v>
      </c>
      <c r="R439" s="835">
        <v>0.8457350272232305</v>
      </c>
      <c r="S439" s="324"/>
      <c r="T439" s="324"/>
      <c r="U439" s="324"/>
      <c r="V439" s="324"/>
      <c r="W439" s="324"/>
      <c r="X439" s="324"/>
      <c r="Y439" s="324"/>
      <c r="Z439" s="324"/>
      <c r="AA439" s="324"/>
      <c r="AB439" s="324"/>
      <c r="AC439" s="324" t="s">
        <v>1377</v>
      </c>
      <c r="AD439" s="324">
        <v>10.0</v>
      </c>
      <c r="AE439" s="324">
        <v>8.0</v>
      </c>
      <c r="AF439" s="324"/>
      <c r="AG439" s="324"/>
      <c r="AH439" s="324"/>
      <c r="AI439" s="324"/>
      <c r="AJ439" s="324"/>
      <c r="AK439" s="324"/>
      <c r="AL439" s="324"/>
      <c r="AM439" s="324"/>
      <c r="AN439" s="324"/>
      <c r="AO439" s="324"/>
      <c r="AP439" s="324"/>
      <c r="AQ439" s="324"/>
      <c r="AR439" s="324"/>
    </row>
    <row r="440" ht="15.75" hidden="1" customHeight="1">
      <c r="A440" s="326" t="s">
        <v>1378</v>
      </c>
      <c r="B440" s="326">
        <v>24.0</v>
      </c>
      <c r="C440" s="326">
        <v>1.2</v>
      </c>
      <c r="D440" s="326">
        <v>0.3</v>
      </c>
      <c r="E440" s="326">
        <v>5.2</v>
      </c>
      <c r="F440" s="326" t="s">
        <v>1379</v>
      </c>
      <c r="G440" s="331"/>
      <c r="H440" s="331"/>
      <c r="I440" s="331"/>
      <c r="J440" s="331"/>
      <c r="K440" s="331"/>
      <c r="L440" s="331"/>
      <c r="M440" s="331"/>
      <c r="N440" s="331"/>
      <c r="O440" s="326" t="s">
        <v>1380</v>
      </c>
      <c r="P440" s="326">
        <v>224.0</v>
      </c>
      <c r="Q440" s="326">
        <v>189.2</v>
      </c>
      <c r="R440" s="835">
        <v>0.8446428571428571</v>
      </c>
      <c r="S440" s="324"/>
      <c r="T440" s="324"/>
      <c r="U440" s="324"/>
      <c r="V440" s="324"/>
      <c r="W440" s="324"/>
      <c r="X440" s="324"/>
      <c r="Y440" s="324"/>
      <c r="Z440" s="324"/>
      <c r="AA440" s="324"/>
      <c r="AB440" s="324"/>
      <c r="AC440" s="324" t="s">
        <v>1381</v>
      </c>
      <c r="AD440" s="324">
        <v>40.0</v>
      </c>
      <c r="AE440" s="324">
        <v>34.0</v>
      </c>
      <c r="AF440" s="324"/>
      <c r="AG440" s="324"/>
      <c r="AH440" s="324"/>
      <c r="AI440" s="324"/>
      <c r="AJ440" s="324"/>
      <c r="AK440" s="324"/>
      <c r="AL440" s="324"/>
      <c r="AM440" s="324"/>
      <c r="AN440" s="324"/>
      <c r="AO440" s="324"/>
      <c r="AP440" s="324"/>
      <c r="AQ440" s="324"/>
      <c r="AR440" s="324"/>
    </row>
    <row r="441" ht="15.75" hidden="1" customHeight="1">
      <c r="A441" s="326" t="s">
        <v>1382</v>
      </c>
      <c r="B441" s="326">
        <v>7.0</v>
      </c>
      <c r="C441" s="326">
        <v>0.6</v>
      </c>
      <c r="D441" s="326">
        <v>0.1</v>
      </c>
      <c r="E441" s="326">
        <v>2.4</v>
      </c>
      <c r="F441" s="326" t="s">
        <v>1383</v>
      </c>
      <c r="G441" s="331"/>
      <c r="H441" s="331"/>
      <c r="I441" s="331"/>
      <c r="J441" s="331"/>
      <c r="K441" s="331"/>
      <c r="L441" s="331"/>
      <c r="M441" s="331"/>
      <c r="N441" s="331"/>
      <c r="O441" s="326" t="s">
        <v>1384</v>
      </c>
      <c r="P441" s="326">
        <v>275.6</v>
      </c>
      <c r="Q441" s="326">
        <v>238.7</v>
      </c>
      <c r="R441" s="835">
        <v>0.86611030478955</v>
      </c>
      <c r="S441" s="324"/>
      <c r="T441" s="324"/>
      <c r="U441" s="324"/>
      <c r="V441" s="324"/>
      <c r="W441" s="324"/>
      <c r="X441" s="324"/>
      <c r="Y441" s="324"/>
      <c r="Z441" s="324"/>
      <c r="AA441" s="324"/>
      <c r="AB441" s="324"/>
      <c r="AC441" s="324" t="s">
        <v>1385</v>
      </c>
      <c r="AD441" s="324">
        <v>40.0</v>
      </c>
      <c r="AE441" s="324">
        <v>34.0</v>
      </c>
      <c r="AF441" s="324"/>
      <c r="AG441" s="324"/>
      <c r="AH441" s="324"/>
      <c r="AI441" s="324"/>
      <c r="AJ441" s="324"/>
      <c r="AK441" s="324"/>
      <c r="AL441" s="324"/>
      <c r="AM441" s="324"/>
      <c r="AN441" s="324"/>
      <c r="AO441" s="324"/>
      <c r="AP441" s="324"/>
      <c r="AQ441" s="324"/>
      <c r="AR441" s="324"/>
    </row>
    <row r="442" ht="15.75" hidden="1" customHeight="1">
      <c r="A442" s="326" t="s">
        <v>1386</v>
      </c>
      <c r="B442" s="326">
        <v>12.0</v>
      </c>
      <c r="C442" s="326">
        <v>1.5</v>
      </c>
      <c r="D442" s="326">
        <v>0.2</v>
      </c>
      <c r="E442" s="326">
        <v>3.9</v>
      </c>
      <c r="F442" s="326" t="s">
        <v>1387</v>
      </c>
      <c r="G442" s="331"/>
      <c r="H442" s="331"/>
      <c r="I442" s="331"/>
      <c r="J442" s="331"/>
      <c r="K442" s="331"/>
      <c r="L442" s="331"/>
      <c r="M442" s="331"/>
      <c r="N442" s="331"/>
      <c r="O442" s="326" t="s">
        <v>1388</v>
      </c>
      <c r="P442" s="326">
        <v>165.3</v>
      </c>
      <c r="Q442" s="326">
        <v>88.9</v>
      </c>
      <c r="R442" s="835">
        <v>0.5378100423472474</v>
      </c>
      <c r="S442" s="324"/>
      <c r="T442" s="324"/>
      <c r="U442" s="324"/>
      <c r="V442" s="324"/>
      <c r="W442" s="324"/>
      <c r="X442" s="324"/>
      <c r="Y442" s="324"/>
      <c r="Z442" s="324"/>
      <c r="AA442" s="324"/>
      <c r="AB442" s="324"/>
      <c r="AC442" s="324" t="s">
        <v>1389</v>
      </c>
      <c r="AD442" s="324">
        <v>20.0</v>
      </c>
      <c r="AE442" s="324">
        <v>17.0</v>
      </c>
      <c r="AF442" s="324"/>
      <c r="AG442" s="324"/>
      <c r="AH442" s="324"/>
      <c r="AI442" s="324"/>
      <c r="AJ442" s="324"/>
      <c r="AK442" s="324"/>
      <c r="AL442" s="324"/>
      <c r="AM442" s="324"/>
      <c r="AN442" s="324"/>
      <c r="AO442" s="324"/>
      <c r="AP442" s="324"/>
      <c r="AQ442" s="324"/>
      <c r="AR442" s="324"/>
    </row>
    <row r="443" ht="15.75" hidden="1" customHeight="1">
      <c r="A443" s="326" t="s">
        <v>1390</v>
      </c>
      <c r="B443" s="326">
        <v>8.0</v>
      </c>
      <c r="C443" s="326">
        <v>1.3</v>
      </c>
      <c r="D443" s="326">
        <v>0.2</v>
      </c>
      <c r="E443" s="326">
        <v>2.1</v>
      </c>
      <c r="F443" s="326" t="s">
        <v>1391</v>
      </c>
      <c r="G443" s="331"/>
      <c r="H443" s="331"/>
      <c r="I443" s="331"/>
      <c r="J443" s="331"/>
      <c r="K443" s="331"/>
      <c r="L443" s="331"/>
      <c r="M443" s="331"/>
      <c r="N443" s="331"/>
      <c r="O443" s="326" t="s">
        <v>1392</v>
      </c>
      <c r="P443" s="326">
        <v>224.0</v>
      </c>
      <c r="Q443" s="326">
        <v>122.7</v>
      </c>
      <c r="R443" s="835">
        <v>0.5477678571428571</v>
      </c>
      <c r="S443" s="324"/>
      <c r="T443" s="324"/>
      <c r="U443" s="324"/>
      <c r="V443" s="324"/>
      <c r="W443" s="324"/>
      <c r="X443" s="324"/>
      <c r="Y443" s="324"/>
      <c r="Z443" s="324"/>
      <c r="AA443" s="324"/>
      <c r="AB443" s="324"/>
      <c r="AC443" s="324" t="s">
        <v>1393</v>
      </c>
      <c r="AD443" s="324">
        <v>30.0</v>
      </c>
      <c r="AE443" s="324">
        <v>21.0</v>
      </c>
      <c r="AF443" s="324"/>
      <c r="AG443" s="324"/>
      <c r="AH443" s="324"/>
      <c r="AI443" s="324"/>
      <c r="AJ443" s="324"/>
      <c r="AK443" s="324"/>
      <c r="AL443" s="324"/>
      <c r="AM443" s="324"/>
      <c r="AN443" s="324"/>
      <c r="AO443" s="324"/>
      <c r="AP443" s="324"/>
      <c r="AQ443" s="324"/>
      <c r="AR443" s="324"/>
    </row>
    <row r="444" ht="15.75" hidden="1" customHeight="1">
      <c r="A444" s="326" t="s">
        <v>1394</v>
      </c>
      <c r="B444" s="326">
        <v>53.0</v>
      </c>
      <c r="C444" s="326">
        <v>0.4</v>
      </c>
      <c r="D444" s="326">
        <v>0.1</v>
      </c>
      <c r="E444" s="326">
        <v>14.4</v>
      </c>
      <c r="F444" s="326" t="s">
        <v>1395</v>
      </c>
      <c r="G444" s="331"/>
      <c r="H444" s="331"/>
      <c r="I444" s="331"/>
      <c r="J444" s="331"/>
      <c r="K444" s="331"/>
      <c r="L444" s="331"/>
      <c r="M444" s="331"/>
      <c r="N444" s="331"/>
      <c r="O444" s="326" t="s">
        <v>1396</v>
      </c>
      <c r="P444" s="326">
        <v>275.6</v>
      </c>
      <c r="Q444" s="326">
        <v>162.2</v>
      </c>
      <c r="R444" s="835">
        <v>0.5885341074020318</v>
      </c>
      <c r="S444" s="324"/>
      <c r="T444" s="324"/>
      <c r="U444" s="324"/>
      <c r="V444" s="324"/>
      <c r="W444" s="324"/>
      <c r="X444" s="324"/>
      <c r="Y444" s="324"/>
      <c r="Z444" s="324"/>
      <c r="AA444" s="324"/>
      <c r="AB444" s="324"/>
      <c r="AC444" s="324" t="s">
        <v>1397</v>
      </c>
      <c r="AD444" s="324">
        <v>50.0</v>
      </c>
      <c r="AE444" s="324">
        <v>36.0</v>
      </c>
      <c r="AF444" s="324"/>
      <c r="AG444" s="324"/>
      <c r="AH444" s="324"/>
      <c r="AI444" s="324"/>
      <c r="AJ444" s="324"/>
      <c r="AK444" s="324"/>
      <c r="AL444" s="324"/>
      <c r="AM444" s="324"/>
      <c r="AN444" s="324"/>
      <c r="AO444" s="324"/>
      <c r="AP444" s="324"/>
      <c r="AQ444" s="324"/>
      <c r="AR444" s="324"/>
    </row>
    <row r="445" ht="15.75" hidden="1" customHeight="1">
      <c r="A445" s="326" t="s">
        <v>1398</v>
      </c>
      <c r="B445" s="326">
        <v>44.0</v>
      </c>
      <c r="C445" s="326">
        <v>1.8</v>
      </c>
      <c r="D445" s="326">
        <v>1.3</v>
      </c>
      <c r="E445" s="326">
        <v>9.2</v>
      </c>
      <c r="F445" s="326" t="s">
        <v>1399</v>
      </c>
      <c r="G445" s="331"/>
      <c r="H445" s="331"/>
      <c r="I445" s="331"/>
      <c r="J445" s="331"/>
      <c r="K445" s="331"/>
      <c r="L445" s="331"/>
      <c r="M445" s="331"/>
      <c r="N445" s="331"/>
      <c r="O445" s="326" t="s">
        <v>1400</v>
      </c>
      <c r="P445" s="326">
        <v>7.1</v>
      </c>
      <c r="Q445" s="326">
        <v>6.9</v>
      </c>
      <c r="R445" s="835">
        <v>0.9718309859154931</v>
      </c>
      <c r="S445" s="324"/>
      <c r="T445" s="324"/>
      <c r="U445" s="324"/>
      <c r="V445" s="324"/>
      <c r="W445" s="324"/>
      <c r="X445" s="324"/>
      <c r="Y445" s="324"/>
      <c r="Z445" s="324"/>
      <c r="AA445" s="324"/>
      <c r="AB445" s="324"/>
      <c r="AC445" s="324" t="s">
        <v>1401</v>
      </c>
      <c r="AD445" s="324">
        <v>100.0</v>
      </c>
      <c r="AE445" s="324">
        <v>72.0</v>
      </c>
      <c r="AF445" s="324"/>
      <c r="AG445" s="324"/>
      <c r="AH445" s="324"/>
      <c r="AI445" s="324"/>
      <c r="AJ445" s="324"/>
      <c r="AK445" s="324"/>
      <c r="AL445" s="324"/>
      <c r="AM445" s="324"/>
      <c r="AN445" s="324"/>
      <c r="AO445" s="324"/>
      <c r="AP445" s="324"/>
      <c r="AQ445" s="324"/>
      <c r="AR445" s="324"/>
    </row>
    <row r="446" ht="15.75" hidden="1" customHeight="1">
      <c r="A446" s="326" t="s">
        <v>1402</v>
      </c>
      <c r="B446" s="326">
        <v>21.0</v>
      </c>
      <c r="C446" s="326">
        <v>3.5</v>
      </c>
      <c r="D446" s="326">
        <v>0.6</v>
      </c>
      <c r="E446" s="326">
        <v>5.2</v>
      </c>
      <c r="F446" s="326" t="s">
        <v>1403</v>
      </c>
      <c r="G446" s="331"/>
      <c r="H446" s="331"/>
      <c r="I446" s="331"/>
      <c r="J446" s="331"/>
      <c r="K446" s="331"/>
      <c r="L446" s="331"/>
      <c r="M446" s="331"/>
      <c r="N446" s="331"/>
      <c r="O446" s="326" t="s">
        <v>1404</v>
      </c>
      <c r="P446" s="326">
        <v>11.7</v>
      </c>
      <c r="Q446" s="326">
        <v>11.4</v>
      </c>
      <c r="R446" s="835">
        <v>0.9743589743589745</v>
      </c>
      <c r="S446" s="324"/>
      <c r="T446" s="324"/>
      <c r="U446" s="324"/>
      <c r="V446" s="324"/>
      <c r="W446" s="324"/>
      <c r="X446" s="324"/>
      <c r="Y446" s="324"/>
      <c r="Z446" s="324"/>
      <c r="AA446" s="324"/>
      <c r="AB446" s="324"/>
      <c r="AC446" s="324">
        <v>0.0</v>
      </c>
      <c r="AD446" s="324">
        <v>0.0</v>
      </c>
      <c r="AE446" s="324">
        <v>0.0</v>
      </c>
      <c r="AF446" s="324"/>
      <c r="AG446" s="324"/>
      <c r="AH446" s="324"/>
      <c r="AI446" s="324"/>
      <c r="AJ446" s="324"/>
      <c r="AK446" s="324"/>
      <c r="AL446" s="324"/>
      <c r="AM446" s="324"/>
      <c r="AN446" s="324"/>
      <c r="AO446" s="324"/>
      <c r="AP446" s="324"/>
      <c r="AQ446" s="324"/>
      <c r="AR446" s="324"/>
    </row>
    <row r="447" ht="15.75" hidden="1" customHeight="1">
      <c r="A447" s="326" t="s">
        <v>1405</v>
      </c>
      <c r="B447" s="326">
        <v>268.0</v>
      </c>
      <c r="C447" s="326">
        <v>3.2</v>
      </c>
      <c r="D447" s="326">
        <v>2.8</v>
      </c>
      <c r="E447" s="326">
        <v>66.3</v>
      </c>
      <c r="F447" s="326" t="s">
        <v>1406</v>
      </c>
      <c r="G447" s="331"/>
      <c r="H447" s="331"/>
      <c r="I447" s="331"/>
      <c r="J447" s="331"/>
      <c r="K447" s="331"/>
      <c r="L447" s="331"/>
      <c r="M447" s="331"/>
      <c r="N447" s="331"/>
      <c r="O447" s="326" t="s">
        <v>1407</v>
      </c>
      <c r="P447" s="326">
        <v>17.8</v>
      </c>
      <c r="Q447" s="326">
        <v>17.4</v>
      </c>
      <c r="R447" s="835">
        <v>0.9775280898876403</v>
      </c>
      <c r="S447" s="324"/>
      <c r="T447" s="324"/>
      <c r="U447" s="324"/>
      <c r="V447" s="324"/>
      <c r="W447" s="324"/>
      <c r="X447" s="324"/>
      <c r="Y447" s="324"/>
      <c r="Z447" s="324"/>
      <c r="AA447" s="324"/>
      <c r="AB447" s="324"/>
      <c r="AC447" s="324" t="s">
        <v>1408</v>
      </c>
      <c r="AD447" s="324">
        <v>30.0</v>
      </c>
      <c r="AE447" s="324">
        <v>27.0</v>
      </c>
      <c r="AF447" s="324"/>
      <c r="AG447" s="324"/>
      <c r="AH447" s="324"/>
      <c r="AI447" s="324"/>
      <c r="AJ447" s="324"/>
      <c r="AK447" s="324"/>
      <c r="AL447" s="324"/>
      <c r="AM447" s="324"/>
      <c r="AN447" s="324"/>
      <c r="AO447" s="324"/>
      <c r="AP447" s="324"/>
      <c r="AQ447" s="324"/>
      <c r="AR447" s="324"/>
    </row>
    <row r="448" ht="15.75" hidden="1" customHeight="1">
      <c r="A448" s="326" t="s">
        <v>1409</v>
      </c>
      <c r="B448" s="326">
        <v>10.0</v>
      </c>
      <c r="C448" s="326">
        <v>0.6</v>
      </c>
      <c r="D448" s="326">
        <v>0.2</v>
      </c>
      <c r="E448" s="326">
        <v>3.6</v>
      </c>
      <c r="F448" s="326" t="s">
        <v>1410</v>
      </c>
      <c r="G448" s="331"/>
      <c r="H448" s="331"/>
      <c r="I448" s="331"/>
      <c r="J448" s="331"/>
      <c r="K448" s="331"/>
      <c r="L448" s="331"/>
      <c r="M448" s="331"/>
      <c r="N448" s="331"/>
      <c r="O448" s="326" t="s">
        <v>1411</v>
      </c>
      <c r="P448" s="326">
        <v>245.6</v>
      </c>
      <c r="Q448" s="326">
        <v>245.6</v>
      </c>
      <c r="R448" s="835">
        <v>1.0</v>
      </c>
      <c r="S448" s="324"/>
      <c r="T448" s="324"/>
      <c r="U448" s="324"/>
      <c r="V448" s="324"/>
      <c r="W448" s="324"/>
      <c r="X448" s="324"/>
      <c r="Y448" s="324"/>
      <c r="Z448" s="324"/>
      <c r="AA448" s="324"/>
      <c r="AB448" s="324"/>
      <c r="AC448" s="324" t="s">
        <v>1412</v>
      </c>
      <c r="AD448" s="324">
        <v>10.0</v>
      </c>
      <c r="AE448" s="324">
        <v>9.0</v>
      </c>
      <c r="AF448" s="324"/>
      <c r="AG448" s="324"/>
      <c r="AH448" s="324"/>
      <c r="AI448" s="324"/>
      <c r="AJ448" s="324"/>
      <c r="AK448" s="324"/>
      <c r="AL448" s="324"/>
      <c r="AM448" s="324"/>
      <c r="AN448" s="324"/>
      <c r="AO448" s="324"/>
      <c r="AP448" s="324"/>
      <c r="AQ448" s="324"/>
      <c r="AR448" s="324"/>
    </row>
    <row r="449" ht="15.75" hidden="1" customHeight="1">
      <c r="A449" s="326" t="s">
        <v>1413</v>
      </c>
      <c r="B449" s="326">
        <v>24.0</v>
      </c>
      <c r="C449" s="326">
        <v>2.9</v>
      </c>
      <c r="D449" s="326">
        <v>0.4</v>
      </c>
      <c r="E449" s="326">
        <v>7.0</v>
      </c>
      <c r="F449" s="326" t="s">
        <v>1414</v>
      </c>
      <c r="G449" s="331"/>
      <c r="H449" s="331"/>
      <c r="I449" s="331"/>
      <c r="J449" s="331"/>
      <c r="K449" s="331"/>
      <c r="L449" s="331"/>
      <c r="M449" s="331"/>
      <c r="N449" s="331"/>
      <c r="O449" s="326" t="s">
        <v>1415</v>
      </c>
      <c r="P449" s="326">
        <v>226.7</v>
      </c>
      <c r="Q449" s="326">
        <v>226.7</v>
      </c>
      <c r="R449" s="835">
        <v>1.0</v>
      </c>
      <c r="S449" s="324"/>
      <c r="T449" s="324"/>
      <c r="U449" s="324"/>
      <c r="V449" s="324"/>
      <c r="W449" s="324"/>
      <c r="X449" s="324"/>
      <c r="Y449" s="324"/>
      <c r="Z449" s="324"/>
      <c r="AA449" s="324"/>
      <c r="AB449" s="324"/>
      <c r="AC449" s="324" t="s">
        <v>1416</v>
      </c>
      <c r="AD449" s="324">
        <v>40.0</v>
      </c>
      <c r="AE449" s="324">
        <v>40.0</v>
      </c>
      <c r="AF449" s="324"/>
      <c r="AG449" s="324"/>
      <c r="AH449" s="324"/>
      <c r="AI449" s="324"/>
      <c r="AJ449" s="324"/>
      <c r="AK449" s="324"/>
      <c r="AL449" s="324"/>
      <c r="AM449" s="324"/>
      <c r="AN449" s="324"/>
      <c r="AO449" s="324"/>
      <c r="AP449" s="324"/>
      <c r="AQ449" s="324"/>
      <c r="AR449" s="324"/>
    </row>
    <row r="450" ht="15.75" hidden="1" customHeight="1">
      <c r="A450" s="326" t="s">
        <v>1417</v>
      </c>
      <c r="B450" s="326">
        <v>48.0</v>
      </c>
      <c r="C450" s="326">
        <v>1.6</v>
      </c>
      <c r="D450" s="326">
        <v>0.5</v>
      </c>
      <c r="E450" s="326">
        <v>11.3</v>
      </c>
      <c r="F450" s="326" t="s">
        <v>1418</v>
      </c>
      <c r="G450" s="331"/>
      <c r="H450" s="331"/>
      <c r="I450" s="331"/>
      <c r="J450" s="331"/>
      <c r="K450" s="331"/>
      <c r="L450" s="331"/>
      <c r="M450" s="331"/>
      <c r="N450" s="331"/>
      <c r="O450" s="326" t="s">
        <v>1419</v>
      </c>
      <c r="P450" s="326">
        <v>212.0</v>
      </c>
      <c r="Q450" s="326">
        <v>212.0</v>
      </c>
      <c r="R450" s="835">
        <v>1.0</v>
      </c>
      <c r="S450" s="324"/>
      <c r="T450" s="324"/>
      <c r="U450" s="324"/>
      <c r="V450" s="324"/>
      <c r="W450" s="324"/>
      <c r="X450" s="324"/>
      <c r="Y450" s="324"/>
      <c r="Z450" s="324"/>
      <c r="AA450" s="324"/>
      <c r="AB450" s="324"/>
      <c r="AC450" s="324" t="s">
        <v>1420</v>
      </c>
      <c r="AD450" s="324">
        <v>2.0</v>
      </c>
      <c r="AE450" s="324">
        <v>2.0</v>
      </c>
      <c r="AF450" s="324"/>
      <c r="AG450" s="324"/>
      <c r="AH450" s="324"/>
      <c r="AI450" s="324"/>
      <c r="AJ450" s="324"/>
      <c r="AK450" s="324"/>
      <c r="AL450" s="324"/>
      <c r="AM450" s="324"/>
      <c r="AN450" s="324"/>
      <c r="AO450" s="324"/>
      <c r="AP450" s="324"/>
      <c r="AQ450" s="324"/>
      <c r="AR450" s="324"/>
    </row>
    <row r="451" ht="15.75" hidden="1" customHeight="1">
      <c r="A451" s="326" t="s">
        <v>1421</v>
      </c>
      <c r="B451" s="326">
        <v>25.0</v>
      </c>
      <c r="C451" s="326">
        <v>1.3</v>
      </c>
      <c r="D451" s="326">
        <v>0.3</v>
      </c>
      <c r="E451" s="326">
        <v>6.3</v>
      </c>
      <c r="F451" s="326" t="s">
        <v>1422</v>
      </c>
      <c r="G451" s="331"/>
      <c r="H451" s="331"/>
      <c r="I451" s="331"/>
      <c r="J451" s="331"/>
      <c r="K451" s="331"/>
      <c r="L451" s="331"/>
      <c r="M451" s="331"/>
      <c r="N451" s="331"/>
      <c r="O451" s="326" t="s">
        <v>1423</v>
      </c>
      <c r="P451" s="326">
        <v>90.3</v>
      </c>
      <c r="Q451" s="326">
        <v>49.8</v>
      </c>
      <c r="R451" s="835">
        <v>0.5514950166112956</v>
      </c>
      <c r="S451" s="324"/>
      <c r="T451" s="324"/>
      <c r="U451" s="324"/>
      <c r="V451" s="324"/>
      <c r="W451" s="324"/>
      <c r="X451" s="324"/>
      <c r="Y451" s="324"/>
      <c r="Z451" s="324"/>
      <c r="AA451" s="324"/>
      <c r="AB451" s="324"/>
      <c r="AC451" s="324" t="s">
        <v>523</v>
      </c>
      <c r="AD451" s="324">
        <v>100.0</v>
      </c>
      <c r="AE451" s="324">
        <v>84.0</v>
      </c>
      <c r="AF451" s="324"/>
      <c r="AG451" s="324"/>
      <c r="AH451" s="324"/>
      <c r="AI451" s="324"/>
      <c r="AJ451" s="324"/>
      <c r="AK451" s="324"/>
      <c r="AL451" s="324"/>
      <c r="AM451" s="324"/>
      <c r="AN451" s="324"/>
      <c r="AO451" s="324"/>
      <c r="AP451" s="324"/>
      <c r="AQ451" s="324"/>
      <c r="AR451" s="324"/>
    </row>
    <row r="452" ht="15.75" hidden="1" customHeight="1">
      <c r="A452" s="326" t="s">
        <v>1424</v>
      </c>
      <c r="B452" s="326">
        <v>18.0</v>
      </c>
      <c r="C452" s="326">
        <v>0.4</v>
      </c>
      <c r="D452" s="326">
        <v>0.2</v>
      </c>
      <c r="E452" s="326">
        <v>5.4</v>
      </c>
      <c r="F452" s="326" t="s">
        <v>1425</v>
      </c>
      <c r="G452" s="331"/>
      <c r="H452" s="331"/>
      <c r="I452" s="331"/>
      <c r="J452" s="331"/>
      <c r="K452" s="331"/>
      <c r="L452" s="331"/>
      <c r="M452" s="331"/>
      <c r="N452" s="331"/>
      <c r="O452" s="326" t="s">
        <v>1426</v>
      </c>
      <c r="P452" s="326">
        <v>112.2</v>
      </c>
      <c r="Q452" s="326">
        <v>67.4</v>
      </c>
      <c r="R452" s="835">
        <v>0.6007130124777184</v>
      </c>
      <c r="S452" s="324"/>
      <c r="T452" s="324"/>
      <c r="U452" s="324"/>
      <c r="V452" s="324"/>
      <c r="W452" s="324"/>
      <c r="X452" s="324"/>
      <c r="Y452" s="324"/>
      <c r="Z452" s="324"/>
      <c r="AA452" s="324"/>
      <c r="AB452" s="324"/>
      <c r="AC452" s="324" t="s">
        <v>1427</v>
      </c>
      <c r="AD452" s="324">
        <v>85.0</v>
      </c>
      <c r="AE452" s="324">
        <v>52.0</v>
      </c>
      <c r="AF452" s="324"/>
      <c r="AG452" s="324"/>
      <c r="AH452" s="324"/>
      <c r="AI452" s="324"/>
      <c r="AJ452" s="324"/>
      <c r="AK452" s="324"/>
      <c r="AL452" s="324"/>
      <c r="AM452" s="324"/>
      <c r="AN452" s="324"/>
      <c r="AO452" s="324"/>
      <c r="AP452" s="324"/>
      <c r="AQ452" s="324"/>
      <c r="AR452" s="324"/>
    </row>
    <row r="453" ht="15.75" hidden="1" customHeight="1">
      <c r="A453" s="326" t="s">
        <v>1428</v>
      </c>
      <c r="B453" s="326">
        <v>41.0</v>
      </c>
      <c r="C453" s="326">
        <v>5.0</v>
      </c>
      <c r="D453" s="326">
        <v>1.1</v>
      </c>
      <c r="E453" s="326">
        <v>9.2</v>
      </c>
      <c r="F453" s="326" t="s">
        <v>1429</v>
      </c>
      <c r="G453" s="331"/>
      <c r="H453" s="331"/>
      <c r="I453" s="331"/>
      <c r="J453" s="331"/>
      <c r="K453" s="331"/>
      <c r="L453" s="331"/>
      <c r="M453" s="331"/>
      <c r="N453" s="331"/>
      <c r="O453" s="326" t="s">
        <v>1430</v>
      </c>
      <c r="P453" s="326">
        <v>134.5</v>
      </c>
      <c r="Q453" s="326">
        <v>78.8</v>
      </c>
      <c r="R453" s="835">
        <v>0.5858736059479553</v>
      </c>
      <c r="S453" s="324"/>
      <c r="T453" s="324"/>
      <c r="U453" s="324"/>
      <c r="V453" s="324"/>
      <c r="W453" s="324"/>
      <c r="X453" s="324"/>
      <c r="Y453" s="324"/>
      <c r="Z453" s="324"/>
      <c r="AA453" s="324"/>
      <c r="AB453" s="324"/>
      <c r="AC453" s="324" t="s">
        <v>1431</v>
      </c>
      <c r="AD453" s="324">
        <v>6.0</v>
      </c>
      <c r="AE453" s="324">
        <v>5.0</v>
      </c>
      <c r="AF453" s="324"/>
      <c r="AG453" s="324"/>
      <c r="AH453" s="324"/>
      <c r="AI453" s="324"/>
      <c r="AJ453" s="324"/>
      <c r="AK453" s="324"/>
      <c r="AL453" s="324"/>
      <c r="AM453" s="324"/>
      <c r="AN453" s="324"/>
      <c r="AO453" s="324"/>
      <c r="AP453" s="324"/>
      <c r="AQ453" s="324"/>
      <c r="AR453" s="324"/>
    </row>
    <row r="454" ht="15.75" hidden="1" customHeight="1">
      <c r="A454" s="326" t="s">
        <v>1432</v>
      </c>
      <c r="B454" s="326">
        <v>120.0</v>
      </c>
      <c r="C454" s="326">
        <v>2.1</v>
      </c>
      <c r="D454" s="326">
        <v>0.3</v>
      </c>
      <c r="E454" s="326">
        <v>31.5</v>
      </c>
      <c r="F454" s="326" t="s">
        <v>1433</v>
      </c>
      <c r="G454" s="331"/>
      <c r="H454" s="331"/>
      <c r="I454" s="331"/>
      <c r="J454" s="331"/>
      <c r="K454" s="331"/>
      <c r="L454" s="331"/>
      <c r="M454" s="331"/>
      <c r="N454" s="331"/>
      <c r="O454" s="326" t="s">
        <v>1434</v>
      </c>
      <c r="P454" s="326">
        <v>6.1</v>
      </c>
      <c r="Q454" s="326">
        <v>6.1</v>
      </c>
      <c r="R454" s="835">
        <v>1.0</v>
      </c>
      <c r="S454" s="324"/>
      <c r="T454" s="324"/>
      <c r="U454" s="324"/>
      <c r="V454" s="324"/>
      <c r="W454" s="324"/>
      <c r="X454" s="324"/>
      <c r="Y454" s="324"/>
      <c r="Z454" s="324"/>
      <c r="AA454" s="324"/>
      <c r="AB454" s="324"/>
      <c r="AC454" s="324" t="s">
        <v>1435</v>
      </c>
      <c r="AD454" s="324">
        <v>20.0</v>
      </c>
      <c r="AE454" s="324">
        <v>18.0</v>
      </c>
      <c r="AF454" s="324"/>
      <c r="AG454" s="324"/>
      <c r="AH454" s="324"/>
      <c r="AI454" s="324"/>
      <c r="AJ454" s="324"/>
      <c r="AK454" s="324"/>
      <c r="AL454" s="324"/>
      <c r="AM454" s="324"/>
      <c r="AN454" s="324"/>
      <c r="AO454" s="324"/>
      <c r="AP454" s="324"/>
      <c r="AQ454" s="324"/>
      <c r="AR454" s="324"/>
    </row>
    <row r="455" ht="15.75" hidden="1" customHeight="1">
      <c r="A455" s="326" t="s">
        <v>1436</v>
      </c>
      <c r="B455" s="326">
        <v>9.0</v>
      </c>
      <c r="C455" s="326">
        <v>0.5</v>
      </c>
      <c r="D455" s="326">
        <v>0.1</v>
      </c>
      <c r="E455" s="326">
        <v>2.6</v>
      </c>
      <c r="F455" s="326" t="s">
        <v>1437</v>
      </c>
      <c r="G455" s="331"/>
      <c r="H455" s="331"/>
      <c r="I455" s="331"/>
      <c r="J455" s="331"/>
      <c r="K455" s="331"/>
      <c r="L455" s="331"/>
      <c r="M455" s="331"/>
      <c r="N455" s="331"/>
      <c r="O455" s="326" t="s">
        <v>1438</v>
      </c>
      <c r="P455" s="326">
        <v>3.9</v>
      </c>
      <c r="Q455" s="326">
        <v>3.9</v>
      </c>
      <c r="R455" s="835">
        <v>1.0</v>
      </c>
      <c r="S455" s="324"/>
      <c r="T455" s="324"/>
      <c r="U455" s="324"/>
      <c r="V455" s="324"/>
      <c r="W455" s="324"/>
      <c r="X455" s="324"/>
      <c r="Y455" s="324"/>
      <c r="Z455" s="324"/>
      <c r="AA455" s="324"/>
      <c r="AB455" s="324"/>
      <c r="AC455" s="324" t="s">
        <v>1439</v>
      </c>
      <c r="AD455" s="324">
        <v>50.0</v>
      </c>
      <c r="AE455" s="324">
        <v>47.0</v>
      </c>
      <c r="AF455" s="324"/>
      <c r="AG455" s="324"/>
      <c r="AH455" s="324"/>
      <c r="AI455" s="324"/>
      <c r="AJ455" s="324"/>
      <c r="AK455" s="324"/>
      <c r="AL455" s="324"/>
      <c r="AM455" s="324"/>
      <c r="AN455" s="324"/>
      <c r="AO455" s="324"/>
      <c r="AP455" s="324"/>
      <c r="AQ455" s="324"/>
      <c r="AR455" s="324"/>
    </row>
    <row r="456" ht="15.75" hidden="1" customHeight="1">
      <c r="A456" s="326" t="s">
        <v>1440</v>
      </c>
      <c r="B456" s="326">
        <v>41.0</v>
      </c>
      <c r="C456" s="326">
        <v>4.8</v>
      </c>
      <c r="D456" s="326">
        <v>0.7</v>
      </c>
      <c r="E456" s="326">
        <v>9.9</v>
      </c>
      <c r="F456" s="326" t="s">
        <v>1441</v>
      </c>
      <c r="G456" s="331"/>
      <c r="H456" s="331"/>
      <c r="I456" s="331"/>
      <c r="J456" s="331"/>
      <c r="K456" s="331"/>
      <c r="L456" s="331"/>
      <c r="M456" s="331"/>
      <c r="N456" s="331"/>
      <c r="O456" s="326" t="s">
        <v>1442</v>
      </c>
      <c r="P456" s="326">
        <v>15.6</v>
      </c>
      <c r="Q456" s="326">
        <v>15.6</v>
      </c>
      <c r="R456" s="835">
        <v>1.0</v>
      </c>
      <c r="S456" s="324"/>
      <c r="T456" s="324"/>
      <c r="U456" s="324"/>
      <c r="V456" s="324"/>
      <c r="W456" s="324"/>
      <c r="X456" s="324"/>
      <c r="Y456" s="324"/>
      <c r="Z456" s="324"/>
      <c r="AA456" s="324"/>
      <c r="AB456" s="324"/>
      <c r="AC456" s="324" t="s">
        <v>1443</v>
      </c>
      <c r="AD456" s="324">
        <v>14.0</v>
      </c>
      <c r="AE456" s="324">
        <v>10.0</v>
      </c>
      <c r="AF456" s="324"/>
      <c r="AG456" s="324"/>
      <c r="AH456" s="324"/>
      <c r="AI456" s="324"/>
      <c r="AJ456" s="324"/>
      <c r="AK456" s="324"/>
      <c r="AL456" s="324"/>
      <c r="AM456" s="324"/>
      <c r="AN456" s="324"/>
      <c r="AO456" s="324"/>
      <c r="AP456" s="324"/>
      <c r="AQ456" s="324"/>
      <c r="AR456" s="324"/>
    </row>
    <row r="457" ht="15.75" hidden="1" customHeight="1">
      <c r="A457" s="326" t="s">
        <v>1444</v>
      </c>
      <c r="B457" s="326">
        <v>27.0</v>
      </c>
      <c r="C457" s="326">
        <v>1.2</v>
      </c>
      <c r="D457" s="326">
        <v>1.3</v>
      </c>
      <c r="E457" s="326">
        <v>4.6</v>
      </c>
      <c r="F457" s="326" t="s">
        <v>1445</v>
      </c>
      <c r="G457" s="331"/>
      <c r="H457" s="331"/>
      <c r="I457" s="331"/>
      <c r="J457" s="331"/>
      <c r="K457" s="331"/>
      <c r="L457" s="331"/>
      <c r="M457" s="331"/>
      <c r="N457" s="331"/>
      <c r="O457" s="326" t="s">
        <v>1446</v>
      </c>
      <c r="P457" s="326">
        <v>8.6</v>
      </c>
      <c r="Q457" s="326">
        <v>8.6</v>
      </c>
      <c r="R457" s="835">
        <v>1.0</v>
      </c>
      <c r="S457" s="324"/>
      <c r="T457" s="324"/>
      <c r="U457" s="324"/>
      <c r="V457" s="324"/>
      <c r="W457" s="324"/>
      <c r="X457" s="324"/>
      <c r="Y457" s="324"/>
      <c r="Z457" s="324"/>
      <c r="AA457" s="324"/>
      <c r="AB457" s="324"/>
      <c r="AC457" s="324" t="s">
        <v>1447</v>
      </c>
      <c r="AD457" s="324">
        <v>160.0</v>
      </c>
      <c r="AE457" s="324">
        <v>110.0</v>
      </c>
      <c r="AF457" s="324"/>
      <c r="AG457" s="324"/>
      <c r="AH457" s="324"/>
      <c r="AI457" s="324"/>
      <c r="AJ457" s="324"/>
      <c r="AK457" s="324"/>
      <c r="AL457" s="324"/>
      <c r="AM457" s="324"/>
      <c r="AN457" s="324"/>
      <c r="AO457" s="324"/>
      <c r="AP457" s="324"/>
      <c r="AQ457" s="324"/>
      <c r="AR457" s="324"/>
    </row>
    <row r="458" ht="15.75" hidden="1" customHeight="1">
      <c r="A458" s="326" t="s">
        <v>1448</v>
      </c>
      <c r="B458" s="326">
        <v>42.0</v>
      </c>
      <c r="C458" s="326">
        <v>4.0</v>
      </c>
      <c r="D458" s="326">
        <v>0.6</v>
      </c>
      <c r="E458" s="326">
        <v>7.6</v>
      </c>
      <c r="F458" s="326" t="s">
        <v>1449</v>
      </c>
      <c r="G458" s="331"/>
      <c r="H458" s="331"/>
      <c r="I458" s="331"/>
      <c r="J458" s="331"/>
      <c r="K458" s="331"/>
      <c r="L458" s="331"/>
      <c r="M458" s="331"/>
      <c r="N458" s="331"/>
      <c r="O458" s="326" t="s">
        <v>1450</v>
      </c>
      <c r="P458" s="326">
        <v>90.3</v>
      </c>
      <c r="Q458" s="326">
        <v>26.9</v>
      </c>
      <c r="R458" s="835">
        <v>0.2978959025470653</v>
      </c>
      <c r="S458" s="324"/>
      <c r="T458" s="324"/>
      <c r="U458" s="324"/>
      <c r="V458" s="324"/>
      <c r="W458" s="324"/>
      <c r="X458" s="324"/>
      <c r="Y458" s="324"/>
      <c r="Z458" s="324"/>
      <c r="AA458" s="324"/>
      <c r="AB458" s="324"/>
      <c r="AC458" s="324" t="s">
        <v>1451</v>
      </c>
      <c r="AD458" s="324">
        <v>20.0</v>
      </c>
      <c r="AE458" s="324">
        <v>10.0</v>
      </c>
      <c r="AF458" s="324"/>
      <c r="AG458" s="324"/>
      <c r="AH458" s="324"/>
      <c r="AI458" s="324"/>
      <c r="AJ458" s="324"/>
      <c r="AK458" s="324"/>
      <c r="AL458" s="324"/>
      <c r="AM458" s="324"/>
      <c r="AN458" s="324"/>
      <c r="AO458" s="324"/>
      <c r="AP458" s="324"/>
      <c r="AQ458" s="324"/>
      <c r="AR458" s="324"/>
    </row>
    <row r="459" ht="15.75" hidden="1" customHeight="1">
      <c r="A459" s="326" t="s">
        <v>1452</v>
      </c>
      <c r="B459" s="326">
        <v>34.0</v>
      </c>
      <c r="C459" s="326">
        <v>2.7</v>
      </c>
      <c r="D459" s="326">
        <v>0.8</v>
      </c>
      <c r="E459" s="326">
        <v>7.6</v>
      </c>
      <c r="F459" s="326" t="s">
        <v>1453</v>
      </c>
      <c r="G459" s="331"/>
      <c r="H459" s="331"/>
      <c r="I459" s="331"/>
      <c r="J459" s="331"/>
      <c r="K459" s="331"/>
      <c r="L459" s="331"/>
      <c r="M459" s="331"/>
      <c r="N459" s="331"/>
      <c r="O459" s="326" t="s">
        <v>1454</v>
      </c>
      <c r="P459" s="326">
        <v>112.2</v>
      </c>
      <c r="Q459" s="326">
        <v>36.6</v>
      </c>
      <c r="R459" s="835">
        <v>0.32620320855614976</v>
      </c>
      <c r="S459" s="324"/>
      <c r="T459" s="324"/>
      <c r="U459" s="324"/>
      <c r="V459" s="324"/>
      <c r="W459" s="324"/>
      <c r="X459" s="324"/>
      <c r="Y459" s="324"/>
      <c r="Z459" s="324"/>
      <c r="AA459" s="324"/>
      <c r="AB459" s="324"/>
      <c r="AC459" s="324" t="s">
        <v>1455</v>
      </c>
      <c r="AD459" s="324">
        <v>10.0</v>
      </c>
      <c r="AE459" s="324">
        <v>5.0</v>
      </c>
      <c r="AF459" s="324"/>
      <c r="AG459" s="324"/>
      <c r="AH459" s="324"/>
      <c r="AI459" s="324"/>
      <c r="AJ459" s="324"/>
      <c r="AK459" s="324"/>
      <c r="AL459" s="324"/>
      <c r="AM459" s="324"/>
      <c r="AN459" s="324"/>
      <c r="AO459" s="324"/>
      <c r="AP459" s="324"/>
      <c r="AQ459" s="324"/>
      <c r="AR459" s="324"/>
    </row>
    <row r="460" ht="15.75" hidden="1" customHeight="1">
      <c r="A460" s="326" t="s">
        <v>1456</v>
      </c>
      <c r="B460" s="326">
        <v>50.0</v>
      </c>
      <c r="C460" s="326">
        <v>4.7</v>
      </c>
      <c r="D460" s="326">
        <v>0.6</v>
      </c>
      <c r="E460" s="326">
        <v>9.5</v>
      </c>
      <c r="F460" s="326" t="s">
        <v>1457</v>
      </c>
      <c r="G460" s="331"/>
      <c r="H460" s="331"/>
      <c r="I460" s="331"/>
      <c r="J460" s="331"/>
      <c r="K460" s="331"/>
      <c r="L460" s="331"/>
      <c r="M460" s="331"/>
      <c r="N460" s="331"/>
      <c r="O460" s="326" t="s">
        <v>1458</v>
      </c>
      <c r="P460" s="326">
        <v>134.5</v>
      </c>
      <c r="Q460" s="326">
        <v>43.9</v>
      </c>
      <c r="R460" s="835">
        <v>0.32639405204460964</v>
      </c>
      <c r="S460" s="324"/>
      <c r="T460" s="324"/>
      <c r="U460" s="324"/>
      <c r="V460" s="324"/>
      <c r="W460" s="324"/>
      <c r="X460" s="324"/>
      <c r="Y460" s="324"/>
      <c r="Z460" s="324"/>
      <c r="AA460" s="324"/>
      <c r="AB460" s="324"/>
      <c r="AC460" s="324" t="s">
        <v>1459</v>
      </c>
      <c r="AD460" s="324">
        <v>160.0</v>
      </c>
      <c r="AE460" s="324">
        <v>142.0</v>
      </c>
      <c r="AF460" s="324"/>
      <c r="AG460" s="324"/>
      <c r="AH460" s="324"/>
      <c r="AI460" s="324"/>
      <c r="AJ460" s="324"/>
      <c r="AK460" s="324"/>
      <c r="AL460" s="324"/>
      <c r="AM460" s="324"/>
      <c r="AN460" s="324"/>
      <c r="AO460" s="324"/>
      <c r="AP460" s="324"/>
      <c r="AQ460" s="324"/>
      <c r="AR460" s="324"/>
    </row>
    <row r="461" ht="15.75" hidden="1" customHeight="1">
      <c r="A461" s="326" t="s">
        <v>1460</v>
      </c>
      <c r="B461" s="326">
        <v>7.0</v>
      </c>
      <c r="C461" s="326">
        <v>0.8</v>
      </c>
      <c r="D461" s="326">
        <v>0.1</v>
      </c>
      <c r="E461" s="326">
        <v>2.9</v>
      </c>
      <c r="F461" s="326" t="s">
        <v>1461</v>
      </c>
      <c r="G461" s="331"/>
      <c r="H461" s="331"/>
      <c r="I461" s="331"/>
      <c r="J461" s="331"/>
      <c r="K461" s="331"/>
      <c r="L461" s="331"/>
      <c r="M461" s="331"/>
      <c r="N461" s="331"/>
      <c r="O461" s="326" t="s">
        <v>1462</v>
      </c>
      <c r="P461" s="326">
        <v>6.1</v>
      </c>
      <c r="Q461" s="326">
        <v>6.1</v>
      </c>
      <c r="R461" s="835">
        <v>1.0</v>
      </c>
      <c r="S461" s="324"/>
      <c r="T461" s="324"/>
      <c r="U461" s="324"/>
      <c r="V461" s="324"/>
      <c r="W461" s="324"/>
      <c r="X461" s="324"/>
      <c r="Y461" s="324"/>
      <c r="Z461" s="324"/>
      <c r="AA461" s="324"/>
      <c r="AB461" s="324"/>
      <c r="AC461" s="324" t="s">
        <v>1463</v>
      </c>
      <c r="AD461" s="324">
        <v>200.0</v>
      </c>
      <c r="AE461" s="324">
        <v>170.0</v>
      </c>
      <c r="AF461" s="324"/>
      <c r="AG461" s="324"/>
      <c r="AH461" s="324"/>
      <c r="AI461" s="324"/>
      <c r="AJ461" s="324"/>
      <c r="AK461" s="324"/>
      <c r="AL461" s="324"/>
      <c r="AM461" s="324"/>
      <c r="AN461" s="324"/>
      <c r="AO461" s="324"/>
      <c r="AP461" s="324"/>
      <c r="AQ461" s="324"/>
      <c r="AR461" s="324"/>
    </row>
    <row r="462" ht="15.75" hidden="1" customHeight="1">
      <c r="A462" s="326" t="s">
        <v>1464</v>
      </c>
      <c r="B462" s="326">
        <v>22.0</v>
      </c>
      <c r="C462" s="326">
        <v>2.0</v>
      </c>
      <c r="D462" s="326">
        <v>0.2</v>
      </c>
      <c r="E462" s="326">
        <v>4.2</v>
      </c>
      <c r="F462" s="326" t="s">
        <v>1465</v>
      </c>
      <c r="G462" s="331"/>
      <c r="H462" s="331"/>
      <c r="I462" s="331"/>
      <c r="J462" s="331"/>
      <c r="K462" s="331"/>
      <c r="L462" s="331"/>
      <c r="M462" s="331"/>
      <c r="N462" s="331"/>
      <c r="O462" s="326" t="s">
        <v>1466</v>
      </c>
      <c r="P462" s="326">
        <v>3.9</v>
      </c>
      <c r="Q462" s="326">
        <v>3.9</v>
      </c>
      <c r="R462" s="835">
        <v>1.0</v>
      </c>
      <c r="S462" s="324"/>
      <c r="T462" s="324"/>
      <c r="U462" s="324"/>
      <c r="V462" s="324"/>
      <c r="W462" s="324"/>
      <c r="X462" s="324"/>
      <c r="Y462" s="324"/>
      <c r="Z462" s="324"/>
      <c r="AA462" s="324"/>
      <c r="AB462" s="324"/>
      <c r="AC462" s="324" t="s">
        <v>1467</v>
      </c>
      <c r="AD462" s="324">
        <v>22.0</v>
      </c>
      <c r="AE462" s="324">
        <v>19.0</v>
      </c>
      <c r="AF462" s="324"/>
      <c r="AG462" s="324"/>
      <c r="AH462" s="324"/>
      <c r="AI462" s="324"/>
      <c r="AJ462" s="324"/>
      <c r="AK462" s="324"/>
      <c r="AL462" s="324"/>
      <c r="AM462" s="324"/>
      <c r="AN462" s="324"/>
      <c r="AO462" s="324"/>
      <c r="AP462" s="324"/>
      <c r="AQ462" s="324"/>
      <c r="AR462" s="324"/>
    </row>
    <row r="463" ht="15.75" hidden="1" customHeight="1">
      <c r="A463" s="326" t="s">
        <v>1468</v>
      </c>
      <c r="B463" s="326">
        <v>17.0</v>
      </c>
      <c r="C463" s="326">
        <v>1.9</v>
      </c>
      <c r="D463" s="326">
        <v>0.5</v>
      </c>
      <c r="E463" s="326">
        <v>6.2</v>
      </c>
      <c r="F463" s="326" t="s">
        <v>1469</v>
      </c>
      <c r="G463" s="331"/>
      <c r="H463" s="331"/>
      <c r="I463" s="331"/>
      <c r="J463" s="331"/>
      <c r="K463" s="331"/>
      <c r="L463" s="331"/>
      <c r="M463" s="331"/>
      <c r="N463" s="331"/>
      <c r="O463" s="326" t="s">
        <v>1470</v>
      </c>
      <c r="P463" s="326">
        <v>15.6</v>
      </c>
      <c r="Q463" s="326">
        <v>15.6</v>
      </c>
      <c r="R463" s="835">
        <v>1.0</v>
      </c>
      <c r="S463" s="324"/>
      <c r="T463" s="324"/>
      <c r="U463" s="324"/>
      <c r="V463" s="324"/>
      <c r="W463" s="324"/>
      <c r="X463" s="324"/>
      <c r="Y463" s="324"/>
      <c r="Z463" s="324"/>
      <c r="AA463" s="324"/>
      <c r="AB463" s="324"/>
      <c r="AC463" s="324" t="s">
        <v>525</v>
      </c>
      <c r="AD463" s="324">
        <v>160.0</v>
      </c>
      <c r="AE463" s="324">
        <v>149.0</v>
      </c>
      <c r="AF463" s="324"/>
      <c r="AG463" s="324"/>
      <c r="AH463" s="324"/>
      <c r="AI463" s="324"/>
      <c r="AJ463" s="324"/>
      <c r="AK463" s="324"/>
      <c r="AL463" s="324"/>
      <c r="AM463" s="324"/>
      <c r="AN463" s="324"/>
      <c r="AO463" s="324"/>
      <c r="AP463" s="324"/>
      <c r="AQ463" s="324"/>
      <c r="AR463" s="324"/>
    </row>
    <row r="464" ht="15.75" hidden="1" customHeight="1">
      <c r="A464" s="326" t="s">
        <v>1471</v>
      </c>
      <c r="B464" s="326">
        <v>36.0</v>
      </c>
      <c r="C464" s="326">
        <v>1.2</v>
      </c>
      <c r="D464" s="326">
        <v>0.5</v>
      </c>
      <c r="E464" s="326">
        <v>8.2</v>
      </c>
      <c r="F464" s="326" t="s">
        <v>1472</v>
      </c>
      <c r="G464" s="331"/>
      <c r="H464" s="331"/>
      <c r="I464" s="331"/>
      <c r="J464" s="331"/>
      <c r="K464" s="331"/>
      <c r="L464" s="331"/>
      <c r="M464" s="331"/>
      <c r="N464" s="331"/>
      <c r="O464" s="326" t="s">
        <v>1473</v>
      </c>
      <c r="P464" s="326">
        <v>8.6</v>
      </c>
      <c r="Q464" s="326">
        <v>8.6</v>
      </c>
      <c r="R464" s="835">
        <v>1.0</v>
      </c>
      <c r="S464" s="324"/>
      <c r="T464" s="324"/>
      <c r="U464" s="324"/>
      <c r="V464" s="324"/>
      <c r="W464" s="324"/>
      <c r="X464" s="324"/>
      <c r="Y464" s="324"/>
      <c r="Z464" s="324"/>
      <c r="AA464" s="324"/>
      <c r="AB464" s="324"/>
      <c r="AC464" s="324" t="s">
        <v>1474</v>
      </c>
      <c r="AD464" s="324">
        <v>30.0</v>
      </c>
      <c r="AE464" s="324">
        <v>27.0</v>
      </c>
      <c r="AF464" s="324"/>
      <c r="AG464" s="324"/>
      <c r="AH464" s="324"/>
      <c r="AI464" s="324"/>
      <c r="AJ464" s="324"/>
      <c r="AK464" s="324"/>
      <c r="AL464" s="324"/>
      <c r="AM464" s="324"/>
      <c r="AN464" s="324"/>
      <c r="AO464" s="324"/>
      <c r="AP464" s="324"/>
      <c r="AQ464" s="324"/>
      <c r="AR464" s="324"/>
    </row>
    <row r="465" ht="15.75" hidden="1" customHeight="1">
      <c r="A465" s="326" t="s">
        <v>1475</v>
      </c>
      <c r="B465" s="326">
        <v>82.0</v>
      </c>
      <c r="C465" s="326">
        <v>4.1</v>
      </c>
      <c r="D465" s="326">
        <v>1.7</v>
      </c>
      <c r="E465" s="326">
        <v>16.1</v>
      </c>
      <c r="F465" s="326" t="s">
        <v>1476</v>
      </c>
      <c r="G465" s="331"/>
      <c r="H465" s="331"/>
      <c r="I465" s="331"/>
      <c r="J465" s="331"/>
      <c r="K465" s="331"/>
      <c r="L465" s="331"/>
      <c r="M465" s="331"/>
      <c r="N465" s="331"/>
      <c r="O465" s="326" t="s">
        <v>1477</v>
      </c>
      <c r="P465" s="326">
        <v>22.6</v>
      </c>
      <c r="Q465" s="326">
        <v>22.1</v>
      </c>
      <c r="R465" s="835">
        <v>0.9778761061946902</v>
      </c>
      <c r="S465" s="324"/>
      <c r="T465" s="324"/>
      <c r="U465" s="324"/>
      <c r="V465" s="324"/>
      <c r="W465" s="324"/>
      <c r="X465" s="324"/>
      <c r="Y465" s="324"/>
      <c r="Z465" s="324"/>
      <c r="AA465" s="324"/>
      <c r="AB465" s="324"/>
      <c r="AC465" s="324" t="s">
        <v>1478</v>
      </c>
      <c r="AD465" s="324">
        <v>35.0</v>
      </c>
      <c r="AE465" s="324">
        <v>14.0</v>
      </c>
      <c r="AF465" s="324"/>
      <c r="AG465" s="324"/>
      <c r="AH465" s="324"/>
      <c r="AI465" s="324"/>
      <c r="AJ465" s="324"/>
      <c r="AK465" s="324"/>
      <c r="AL465" s="324"/>
      <c r="AM465" s="324"/>
      <c r="AN465" s="324"/>
      <c r="AO465" s="324"/>
      <c r="AP465" s="324"/>
      <c r="AQ465" s="324"/>
      <c r="AR465" s="324"/>
    </row>
    <row r="466" ht="15.75" hidden="1" customHeight="1">
      <c r="A466" s="326" t="s">
        <v>1479</v>
      </c>
      <c r="B466" s="326">
        <v>28.0</v>
      </c>
      <c r="C466" s="326">
        <v>1.9</v>
      </c>
      <c r="D466" s="326">
        <v>0.5</v>
      </c>
      <c r="E466" s="326">
        <v>8.1</v>
      </c>
      <c r="F466" s="326" t="s">
        <v>1480</v>
      </c>
      <c r="G466" s="331"/>
      <c r="H466" s="331"/>
      <c r="I466" s="331"/>
      <c r="J466" s="331"/>
      <c r="K466" s="331"/>
      <c r="L466" s="331"/>
      <c r="M466" s="331"/>
      <c r="N466" s="331"/>
      <c r="O466" s="326" t="s">
        <v>1481</v>
      </c>
      <c r="P466" s="326">
        <v>32.2</v>
      </c>
      <c r="Q466" s="326">
        <v>31.3</v>
      </c>
      <c r="R466" s="835">
        <v>0.9720496894409937</v>
      </c>
      <c r="S466" s="324"/>
      <c r="T466" s="324"/>
      <c r="U466" s="324"/>
      <c r="V466" s="324"/>
      <c r="W466" s="324"/>
      <c r="X466" s="324"/>
      <c r="Y466" s="324"/>
      <c r="Z466" s="324"/>
      <c r="AA466" s="324"/>
      <c r="AB466" s="324"/>
      <c r="AC466" s="324" t="s">
        <v>1482</v>
      </c>
      <c r="AD466" s="324">
        <v>105.0</v>
      </c>
      <c r="AE466" s="324">
        <v>84.0</v>
      </c>
      <c r="AF466" s="324"/>
      <c r="AG466" s="324"/>
      <c r="AH466" s="324"/>
      <c r="AI466" s="324"/>
      <c r="AJ466" s="324"/>
      <c r="AK466" s="324"/>
      <c r="AL466" s="324"/>
      <c r="AM466" s="324"/>
      <c r="AN466" s="324"/>
      <c r="AO466" s="324"/>
      <c r="AP466" s="324"/>
      <c r="AQ466" s="324"/>
      <c r="AR466" s="324"/>
    </row>
    <row r="467" ht="15.75" hidden="1" customHeight="1">
      <c r="A467" s="326" t="s">
        <v>1483</v>
      </c>
      <c r="B467" s="326">
        <v>15.0</v>
      </c>
      <c r="C467" s="326">
        <v>0.8</v>
      </c>
      <c r="D467" s="326">
        <v>0.2</v>
      </c>
      <c r="E467" s="326">
        <v>4.3</v>
      </c>
      <c r="F467" s="326" t="s">
        <v>1484</v>
      </c>
      <c r="G467" s="331"/>
      <c r="H467" s="331"/>
      <c r="I467" s="331"/>
      <c r="J467" s="331"/>
      <c r="K467" s="331"/>
      <c r="L467" s="331"/>
      <c r="M467" s="331"/>
      <c r="N467" s="331"/>
      <c r="O467" s="326" t="s">
        <v>1485</v>
      </c>
      <c r="P467" s="326">
        <v>40.2</v>
      </c>
      <c r="Q467" s="326">
        <v>39.2</v>
      </c>
      <c r="R467" s="835">
        <v>0.9751243781094527</v>
      </c>
      <c r="S467" s="324"/>
      <c r="T467" s="324"/>
      <c r="U467" s="324"/>
      <c r="V467" s="324"/>
      <c r="W467" s="324"/>
      <c r="X467" s="324"/>
      <c r="Y467" s="324"/>
      <c r="Z467" s="324"/>
      <c r="AA467" s="324"/>
      <c r="AB467" s="324"/>
      <c r="AC467" s="324" t="s">
        <v>1486</v>
      </c>
      <c r="AD467" s="324">
        <v>30.0</v>
      </c>
      <c r="AE467" s="324">
        <v>26.0</v>
      </c>
      <c r="AF467" s="324"/>
      <c r="AG467" s="324"/>
      <c r="AH467" s="324"/>
      <c r="AI467" s="324"/>
      <c r="AJ467" s="324"/>
      <c r="AK467" s="324"/>
      <c r="AL467" s="324"/>
      <c r="AM467" s="324"/>
      <c r="AN467" s="324"/>
      <c r="AO467" s="324"/>
      <c r="AP467" s="324"/>
      <c r="AQ467" s="324"/>
      <c r="AR467" s="324"/>
    </row>
    <row r="468" ht="15.75" hidden="1" customHeight="1">
      <c r="A468" s="326" t="s">
        <v>1487</v>
      </c>
      <c r="B468" s="326">
        <v>12.0</v>
      </c>
      <c r="C468" s="326">
        <v>0.8</v>
      </c>
      <c r="D468" s="326">
        <v>0.2</v>
      </c>
      <c r="E468" s="326">
        <v>3.6</v>
      </c>
      <c r="F468" s="326" t="s">
        <v>1488</v>
      </c>
      <c r="G468" s="331"/>
      <c r="H468" s="331"/>
      <c r="I468" s="331"/>
      <c r="J468" s="331"/>
      <c r="K468" s="331"/>
      <c r="L468" s="331"/>
      <c r="M468" s="331"/>
      <c r="N468" s="331"/>
      <c r="O468" s="326" t="s">
        <v>1489</v>
      </c>
      <c r="P468" s="326">
        <v>22.6</v>
      </c>
      <c r="Q468" s="326">
        <v>18.3</v>
      </c>
      <c r="R468" s="835">
        <v>0.8097345132743362</v>
      </c>
      <c r="S468" s="324"/>
      <c r="T468" s="324"/>
      <c r="U468" s="324"/>
      <c r="V468" s="324"/>
      <c r="W468" s="324"/>
      <c r="X468" s="324"/>
      <c r="Y468" s="324"/>
      <c r="Z468" s="324"/>
      <c r="AA468" s="324"/>
      <c r="AB468" s="324"/>
      <c r="AC468" s="324" t="s">
        <v>1490</v>
      </c>
      <c r="AD468" s="324">
        <v>50.0</v>
      </c>
      <c r="AE468" s="324">
        <v>44.0</v>
      </c>
      <c r="AF468" s="324"/>
      <c r="AG468" s="324"/>
      <c r="AH468" s="324"/>
      <c r="AI468" s="324"/>
      <c r="AJ468" s="324"/>
      <c r="AK468" s="324"/>
      <c r="AL468" s="324"/>
      <c r="AM468" s="324"/>
      <c r="AN468" s="324"/>
      <c r="AO468" s="324"/>
      <c r="AP468" s="324"/>
      <c r="AQ468" s="324"/>
      <c r="AR468" s="324"/>
    </row>
    <row r="469" ht="15.75" hidden="1" customHeight="1">
      <c r="A469" s="326" t="s">
        <v>1491</v>
      </c>
      <c r="B469" s="326">
        <v>106.0</v>
      </c>
      <c r="C469" s="326">
        <v>2.7</v>
      </c>
      <c r="D469" s="326">
        <v>5.7</v>
      </c>
      <c r="E469" s="326">
        <v>11.0</v>
      </c>
      <c r="F469" s="326" t="s">
        <v>1492</v>
      </c>
      <c r="G469" s="331"/>
      <c r="H469" s="331"/>
      <c r="I469" s="331"/>
      <c r="J469" s="331"/>
      <c r="K469" s="331"/>
      <c r="L469" s="331"/>
      <c r="M469" s="331"/>
      <c r="N469" s="331"/>
      <c r="O469" s="326" t="s">
        <v>1493</v>
      </c>
      <c r="P469" s="326">
        <v>32.2</v>
      </c>
      <c r="Q469" s="326">
        <v>27.0</v>
      </c>
      <c r="R469" s="835">
        <v>0.8385093167701863</v>
      </c>
      <c r="S469" s="324"/>
      <c r="T469" s="324"/>
      <c r="U469" s="324"/>
      <c r="V469" s="324"/>
      <c r="W469" s="324"/>
      <c r="X469" s="324"/>
      <c r="Y469" s="324"/>
      <c r="Z469" s="324"/>
      <c r="AA469" s="324"/>
      <c r="AB469" s="324"/>
      <c r="AC469" s="324" t="s">
        <v>1494</v>
      </c>
      <c r="AD469" s="324">
        <v>500.0</v>
      </c>
      <c r="AE469" s="324">
        <v>261.0</v>
      </c>
      <c r="AF469" s="324"/>
      <c r="AG469" s="324"/>
      <c r="AH469" s="324"/>
      <c r="AI469" s="324"/>
      <c r="AJ469" s="324"/>
      <c r="AK469" s="324"/>
      <c r="AL469" s="324"/>
      <c r="AM469" s="324"/>
      <c r="AN469" s="324"/>
      <c r="AO469" s="324"/>
      <c r="AP469" s="324"/>
      <c r="AQ469" s="324"/>
      <c r="AR469" s="324"/>
    </row>
    <row r="470" ht="15.75" hidden="1" customHeight="1">
      <c r="A470" s="326" t="s">
        <v>1495</v>
      </c>
      <c r="B470" s="326">
        <v>18.0</v>
      </c>
      <c r="C470" s="326">
        <v>1.5</v>
      </c>
      <c r="D470" s="326">
        <v>0.7</v>
      </c>
      <c r="E470" s="326">
        <v>3.9</v>
      </c>
      <c r="F470" s="326" t="s">
        <v>1496</v>
      </c>
      <c r="G470" s="331"/>
      <c r="H470" s="331"/>
      <c r="I470" s="331"/>
      <c r="J470" s="331"/>
      <c r="K470" s="331"/>
      <c r="L470" s="331"/>
      <c r="M470" s="331"/>
      <c r="N470" s="331"/>
      <c r="O470" s="326" t="s">
        <v>1497</v>
      </c>
      <c r="P470" s="326">
        <v>40.2</v>
      </c>
      <c r="Q470" s="326">
        <v>34.3</v>
      </c>
      <c r="R470" s="835">
        <v>0.853233830845771</v>
      </c>
      <c r="S470" s="324"/>
      <c r="T470" s="324"/>
      <c r="U470" s="324"/>
      <c r="V470" s="324"/>
      <c r="W470" s="324"/>
      <c r="X470" s="324"/>
      <c r="Y470" s="324"/>
      <c r="Z470" s="324"/>
      <c r="AA470" s="324"/>
      <c r="AB470" s="324"/>
      <c r="AC470" s="324" t="s">
        <v>1498</v>
      </c>
      <c r="AD470" s="324">
        <v>250.0</v>
      </c>
      <c r="AE470" s="324">
        <v>129.0</v>
      </c>
      <c r="AF470" s="324"/>
      <c r="AG470" s="324"/>
      <c r="AH470" s="324"/>
      <c r="AI470" s="324"/>
      <c r="AJ470" s="324"/>
      <c r="AK470" s="324"/>
      <c r="AL470" s="324"/>
      <c r="AM470" s="324"/>
      <c r="AN470" s="324"/>
      <c r="AO470" s="324"/>
      <c r="AP470" s="324"/>
      <c r="AQ470" s="324"/>
      <c r="AR470" s="324"/>
    </row>
    <row r="471" ht="15.75" hidden="1" customHeight="1">
      <c r="A471" s="326" t="s">
        <v>1499</v>
      </c>
      <c r="B471" s="326">
        <v>75.0</v>
      </c>
      <c r="C471" s="326">
        <v>2.7</v>
      </c>
      <c r="D471" s="326">
        <v>1.0</v>
      </c>
      <c r="E471" s="326">
        <v>16.8</v>
      </c>
      <c r="F471" s="326" t="s">
        <v>1500</v>
      </c>
      <c r="G471" s="331"/>
      <c r="H471" s="331"/>
      <c r="I471" s="331"/>
      <c r="J471" s="331"/>
      <c r="K471" s="331"/>
      <c r="L471" s="331"/>
      <c r="M471" s="331"/>
      <c r="N471" s="331"/>
      <c r="O471" s="326" t="s">
        <v>1501</v>
      </c>
      <c r="P471" s="326">
        <v>40.0</v>
      </c>
      <c r="Q471" s="326">
        <v>39.0</v>
      </c>
      <c r="R471" s="835">
        <v>0.975</v>
      </c>
      <c r="S471" s="324"/>
      <c r="T471" s="324"/>
      <c r="U471" s="324"/>
      <c r="V471" s="324"/>
      <c r="W471" s="324"/>
      <c r="X471" s="324"/>
      <c r="Y471" s="324"/>
      <c r="Z471" s="324"/>
      <c r="AA471" s="324"/>
      <c r="AB471" s="324"/>
      <c r="AC471" s="324" t="s">
        <v>1502</v>
      </c>
      <c r="AD471" s="324">
        <v>100.0</v>
      </c>
      <c r="AE471" s="324">
        <v>62.0</v>
      </c>
      <c r="AF471" s="324"/>
      <c r="AG471" s="324"/>
      <c r="AH471" s="324"/>
      <c r="AI471" s="324"/>
      <c r="AJ471" s="324"/>
      <c r="AK471" s="324"/>
      <c r="AL471" s="324"/>
      <c r="AM471" s="324"/>
      <c r="AN471" s="324"/>
      <c r="AO471" s="324"/>
      <c r="AP471" s="324"/>
      <c r="AQ471" s="324"/>
      <c r="AR471" s="324"/>
    </row>
    <row r="472" ht="15.75" hidden="1" customHeight="1">
      <c r="A472" s="326" t="s">
        <v>1503</v>
      </c>
      <c r="B472" s="326">
        <v>25.0</v>
      </c>
      <c r="C472" s="326">
        <v>2.4</v>
      </c>
      <c r="D472" s="326">
        <v>0.3</v>
      </c>
      <c r="E472" s="326">
        <v>8.1</v>
      </c>
      <c r="F472" s="326" t="s">
        <v>1504</v>
      </c>
      <c r="G472" s="331"/>
      <c r="H472" s="331"/>
      <c r="I472" s="331"/>
      <c r="J472" s="331"/>
      <c r="K472" s="331"/>
      <c r="L472" s="331"/>
      <c r="M472" s="331"/>
      <c r="N472" s="331"/>
      <c r="O472" s="326" t="s">
        <v>1505</v>
      </c>
      <c r="P472" s="326">
        <v>29.0</v>
      </c>
      <c r="Q472" s="326">
        <v>13.2</v>
      </c>
      <c r="R472" s="835">
        <v>0.4551724137931034</v>
      </c>
      <c r="S472" s="324"/>
      <c r="T472" s="324"/>
      <c r="U472" s="324"/>
      <c r="V472" s="324"/>
      <c r="W472" s="324"/>
      <c r="X472" s="324"/>
      <c r="Y472" s="324"/>
      <c r="Z472" s="324"/>
      <c r="AA472" s="324"/>
      <c r="AB472" s="324"/>
      <c r="AC472" s="324" t="s">
        <v>1506</v>
      </c>
      <c r="AD472" s="324">
        <v>161.0</v>
      </c>
      <c r="AE472" s="324">
        <v>132.0</v>
      </c>
      <c r="AF472" s="324"/>
      <c r="AG472" s="324"/>
      <c r="AH472" s="324"/>
      <c r="AI472" s="324"/>
      <c r="AJ472" s="324"/>
      <c r="AK472" s="324"/>
      <c r="AL472" s="324"/>
      <c r="AM472" s="324"/>
      <c r="AN472" s="324"/>
      <c r="AO472" s="324"/>
      <c r="AP472" s="324"/>
      <c r="AQ472" s="324"/>
      <c r="AR472" s="324"/>
    </row>
    <row r="473" ht="15.75" hidden="1" customHeight="1">
      <c r="A473" s="326" t="s">
        <v>515</v>
      </c>
      <c r="B473" s="326">
        <v>19.0</v>
      </c>
      <c r="C473" s="326">
        <v>1.0</v>
      </c>
      <c r="D473" s="326">
        <v>0.3</v>
      </c>
      <c r="E473" s="326">
        <v>7.6</v>
      </c>
      <c r="F473" s="326" t="s">
        <v>1507</v>
      </c>
      <c r="G473" s="331"/>
      <c r="H473" s="331"/>
      <c r="I473" s="331"/>
      <c r="J473" s="331"/>
      <c r="K473" s="331"/>
      <c r="L473" s="331"/>
      <c r="M473" s="331"/>
      <c r="N473" s="331"/>
      <c r="O473" s="326" t="s">
        <v>1508</v>
      </c>
      <c r="P473" s="326">
        <v>32.6</v>
      </c>
      <c r="Q473" s="326">
        <v>15.6</v>
      </c>
      <c r="R473" s="835">
        <v>0.47852760736196315</v>
      </c>
      <c r="S473" s="324"/>
      <c r="T473" s="324"/>
      <c r="U473" s="324"/>
      <c r="V473" s="324"/>
      <c r="W473" s="324"/>
      <c r="X473" s="324"/>
      <c r="Y473" s="324"/>
      <c r="Z473" s="324"/>
      <c r="AA473" s="324"/>
      <c r="AB473" s="324"/>
      <c r="AC473" s="324" t="s">
        <v>1509</v>
      </c>
      <c r="AD473" s="324">
        <v>160.0</v>
      </c>
      <c r="AE473" s="324">
        <v>56.0</v>
      </c>
      <c r="AF473" s="324"/>
      <c r="AG473" s="324"/>
      <c r="AH473" s="324"/>
      <c r="AI473" s="324"/>
      <c r="AJ473" s="324"/>
      <c r="AK473" s="324"/>
      <c r="AL473" s="324"/>
      <c r="AM473" s="324"/>
      <c r="AN473" s="324"/>
      <c r="AO473" s="324"/>
      <c r="AP473" s="324"/>
      <c r="AQ473" s="324"/>
      <c r="AR473" s="324"/>
    </row>
    <row r="474" ht="15.75" hidden="1" customHeight="1">
      <c r="A474" s="326" t="s">
        <v>1510</v>
      </c>
      <c r="B474" s="326">
        <v>293.0</v>
      </c>
      <c r="C474" s="326">
        <v>7.3</v>
      </c>
      <c r="D474" s="326">
        <v>1.5</v>
      </c>
      <c r="E474" s="326">
        <v>67.7</v>
      </c>
      <c r="F474" s="326" t="s">
        <v>1511</v>
      </c>
      <c r="G474" s="331"/>
      <c r="H474" s="331"/>
      <c r="I474" s="331"/>
      <c r="J474" s="331"/>
      <c r="K474" s="331"/>
      <c r="L474" s="331"/>
      <c r="M474" s="331"/>
      <c r="N474" s="331"/>
      <c r="O474" s="326" t="s">
        <v>1512</v>
      </c>
      <c r="P474" s="326">
        <v>40.9</v>
      </c>
      <c r="Q474" s="326">
        <v>20.6</v>
      </c>
      <c r="R474" s="835">
        <v>0.5036674816625918</v>
      </c>
      <c r="S474" s="324"/>
      <c r="T474" s="324"/>
      <c r="U474" s="324"/>
      <c r="V474" s="324"/>
      <c r="W474" s="324"/>
      <c r="X474" s="324"/>
      <c r="Y474" s="324"/>
      <c r="Z474" s="324"/>
      <c r="AA474" s="324"/>
      <c r="AB474" s="324"/>
      <c r="AC474" s="324" t="s">
        <v>1513</v>
      </c>
      <c r="AD474" s="324">
        <v>50.0</v>
      </c>
      <c r="AE474" s="324">
        <v>33.0</v>
      </c>
      <c r="AF474" s="324"/>
      <c r="AG474" s="324"/>
      <c r="AH474" s="324"/>
      <c r="AI474" s="324"/>
      <c r="AJ474" s="324"/>
      <c r="AK474" s="324"/>
      <c r="AL474" s="324"/>
      <c r="AM474" s="324"/>
      <c r="AN474" s="324"/>
      <c r="AO474" s="324"/>
      <c r="AP474" s="324"/>
      <c r="AQ474" s="324"/>
      <c r="AR474" s="324"/>
    </row>
    <row r="475" ht="15.75" hidden="1" customHeight="1">
      <c r="A475" s="326" t="s">
        <v>1514</v>
      </c>
      <c r="B475" s="326">
        <v>14.0</v>
      </c>
      <c r="C475" s="326">
        <v>0.9</v>
      </c>
      <c r="D475" s="326">
        <v>0.2</v>
      </c>
      <c r="E475" s="326">
        <v>2.9</v>
      </c>
      <c r="F475" s="326" t="s">
        <v>1515</v>
      </c>
      <c r="G475" s="331"/>
      <c r="H475" s="331"/>
      <c r="I475" s="331"/>
      <c r="J475" s="331"/>
      <c r="K475" s="331"/>
      <c r="L475" s="331"/>
      <c r="M475" s="331"/>
      <c r="N475" s="331"/>
      <c r="O475" s="326" t="s">
        <v>1516</v>
      </c>
      <c r="P475" s="326">
        <v>100.0</v>
      </c>
      <c r="Q475" s="326">
        <v>71.0</v>
      </c>
      <c r="R475" s="835">
        <v>0.71</v>
      </c>
      <c r="S475" s="324"/>
      <c r="T475" s="324"/>
      <c r="U475" s="324"/>
      <c r="V475" s="324"/>
      <c r="W475" s="324"/>
      <c r="X475" s="324"/>
      <c r="Y475" s="324"/>
      <c r="Z475" s="324"/>
      <c r="AA475" s="324"/>
      <c r="AB475" s="324"/>
      <c r="AC475" s="324" t="s">
        <v>1517</v>
      </c>
      <c r="AD475" s="324">
        <v>5.0</v>
      </c>
      <c r="AE475" s="324">
        <v>5.0</v>
      </c>
      <c r="AF475" s="324"/>
      <c r="AG475" s="324"/>
      <c r="AH475" s="324"/>
      <c r="AI475" s="324"/>
      <c r="AJ475" s="324"/>
      <c r="AK475" s="324"/>
      <c r="AL475" s="324"/>
      <c r="AM475" s="324"/>
      <c r="AN475" s="324"/>
      <c r="AO475" s="324"/>
      <c r="AP475" s="324"/>
      <c r="AQ475" s="324"/>
      <c r="AR475" s="324"/>
    </row>
    <row r="476" ht="15.75" hidden="1" customHeight="1">
      <c r="A476" s="326" t="s">
        <v>1518</v>
      </c>
      <c r="B476" s="326">
        <v>58.0</v>
      </c>
      <c r="C476" s="326">
        <v>2.6</v>
      </c>
      <c r="D476" s="326">
        <v>0.2</v>
      </c>
      <c r="E476" s="326">
        <v>16.2</v>
      </c>
      <c r="F476" s="326" t="s">
        <v>1519</v>
      </c>
      <c r="G476" s="331"/>
      <c r="H476" s="331"/>
      <c r="I476" s="331"/>
      <c r="J476" s="331"/>
      <c r="K476" s="331"/>
      <c r="L476" s="331"/>
      <c r="M476" s="331"/>
      <c r="N476" s="331"/>
      <c r="O476" s="326" t="s">
        <v>1520</v>
      </c>
      <c r="P476" s="326">
        <v>5.0</v>
      </c>
      <c r="Q476" s="326">
        <v>5.0</v>
      </c>
      <c r="R476" s="835">
        <v>1.0</v>
      </c>
      <c r="S476" s="324"/>
      <c r="T476" s="324"/>
      <c r="U476" s="324"/>
      <c r="V476" s="324"/>
      <c r="W476" s="324"/>
      <c r="X476" s="324"/>
      <c r="Y476" s="324"/>
      <c r="Z476" s="324"/>
      <c r="AA476" s="324"/>
      <c r="AB476" s="324"/>
      <c r="AC476" s="324" t="s">
        <v>1521</v>
      </c>
      <c r="AD476" s="324">
        <v>110.0</v>
      </c>
      <c r="AE476" s="324">
        <v>90.0</v>
      </c>
      <c r="AF476" s="324"/>
      <c r="AG476" s="324"/>
      <c r="AH476" s="324"/>
      <c r="AI476" s="324"/>
      <c r="AJ476" s="324"/>
      <c r="AK476" s="324"/>
      <c r="AL476" s="324"/>
      <c r="AM476" s="324"/>
      <c r="AN476" s="324"/>
      <c r="AO476" s="324"/>
      <c r="AP476" s="324"/>
      <c r="AQ476" s="324"/>
      <c r="AR476" s="324"/>
    </row>
    <row r="477" ht="15.75" hidden="1" customHeight="1">
      <c r="A477" s="326" t="s">
        <v>1522</v>
      </c>
      <c r="B477" s="326">
        <v>26.0</v>
      </c>
      <c r="C477" s="326">
        <v>0.7</v>
      </c>
      <c r="D477" s="326">
        <v>0.2</v>
      </c>
      <c r="E477" s="326">
        <v>6.4</v>
      </c>
      <c r="F477" s="326" t="s">
        <v>1523</v>
      </c>
      <c r="G477" s="331"/>
      <c r="H477" s="331"/>
      <c r="I477" s="331"/>
      <c r="J477" s="331"/>
      <c r="K477" s="331"/>
      <c r="L477" s="331"/>
      <c r="M477" s="331"/>
      <c r="N477" s="331"/>
      <c r="O477" s="326" t="s">
        <v>1524</v>
      </c>
      <c r="P477" s="326">
        <v>133.1</v>
      </c>
      <c r="Q477" s="326">
        <v>104.8</v>
      </c>
      <c r="R477" s="835">
        <v>0.7873779113448535</v>
      </c>
      <c r="S477" s="324"/>
      <c r="T477" s="324"/>
      <c r="U477" s="324"/>
      <c r="V477" s="324"/>
      <c r="W477" s="324"/>
      <c r="X477" s="324"/>
      <c r="Y477" s="324"/>
      <c r="Z477" s="324"/>
      <c r="AA477" s="324"/>
      <c r="AB477" s="324"/>
      <c r="AC477" s="324" t="s">
        <v>1525</v>
      </c>
      <c r="AD477" s="324">
        <v>345.0</v>
      </c>
      <c r="AE477" s="324">
        <v>217.0</v>
      </c>
      <c r="AF477" s="324"/>
      <c r="AG477" s="324"/>
      <c r="AH477" s="324"/>
      <c r="AI477" s="324"/>
      <c r="AJ477" s="324"/>
      <c r="AK477" s="324"/>
      <c r="AL477" s="324"/>
      <c r="AM477" s="324"/>
      <c r="AN477" s="324"/>
      <c r="AO477" s="324"/>
      <c r="AP477" s="324"/>
      <c r="AQ477" s="324"/>
      <c r="AR477" s="324"/>
    </row>
    <row r="478" ht="15.75" hidden="1" customHeight="1">
      <c r="A478" s="326" t="s">
        <v>1526</v>
      </c>
      <c r="B478" s="326">
        <v>78.0</v>
      </c>
      <c r="C478" s="326">
        <v>3.9</v>
      </c>
      <c r="D478" s="326">
        <v>0.8</v>
      </c>
      <c r="E478" s="326">
        <v>17.4</v>
      </c>
      <c r="F478" s="326" t="s">
        <v>1527</v>
      </c>
      <c r="G478" s="331"/>
      <c r="H478" s="331"/>
      <c r="I478" s="331"/>
      <c r="J478" s="331"/>
      <c r="K478" s="331"/>
      <c r="L478" s="331"/>
      <c r="M478" s="331"/>
      <c r="N478" s="331"/>
      <c r="O478" s="326" t="s">
        <v>1528</v>
      </c>
      <c r="P478" s="326">
        <v>202.4</v>
      </c>
      <c r="Q478" s="326">
        <v>161.0</v>
      </c>
      <c r="R478" s="835">
        <v>0.7954545454545454</v>
      </c>
      <c r="S478" s="324"/>
      <c r="T478" s="324"/>
      <c r="U478" s="324"/>
      <c r="V478" s="324"/>
      <c r="W478" s="324"/>
      <c r="X478" s="324"/>
      <c r="Y478" s="324"/>
      <c r="Z478" s="324"/>
      <c r="AA478" s="324"/>
      <c r="AB478" s="324"/>
      <c r="AC478" s="324" t="s">
        <v>1529</v>
      </c>
      <c r="AD478" s="324">
        <v>174.0</v>
      </c>
      <c r="AE478" s="324">
        <v>111.0</v>
      </c>
      <c r="AF478" s="324"/>
      <c r="AG478" s="324"/>
      <c r="AH478" s="324"/>
      <c r="AI478" s="324"/>
      <c r="AJ478" s="324"/>
      <c r="AK478" s="324"/>
      <c r="AL478" s="324"/>
      <c r="AM478" s="324"/>
      <c r="AN478" s="324"/>
      <c r="AO478" s="324"/>
      <c r="AP478" s="324"/>
      <c r="AQ478" s="324"/>
      <c r="AR478" s="324"/>
    </row>
    <row r="479" ht="15.75" hidden="1" customHeight="1">
      <c r="A479" s="326" t="s">
        <v>1530</v>
      </c>
      <c r="B479" s="326">
        <v>64.0</v>
      </c>
      <c r="C479" s="326">
        <v>4.2</v>
      </c>
      <c r="D479" s="326">
        <v>0.5</v>
      </c>
      <c r="E479" s="326">
        <v>14.1</v>
      </c>
      <c r="F479" s="326" t="s">
        <v>1531</v>
      </c>
      <c r="G479" s="331"/>
      <c r="H479" s="331"/>
      <c r="I479" s="331"/>
      <c r="J479" s="331"/>
      <c r="K479" s="331"/>
      <c r="L479" s="331"/>
      <c r="M479" s="331"/>
      <c r="N479" s="331"/>
      <c r="O479" s="326" t="s">
        <v>1532</v>
      </c>
      <c r="P479" s="326">
        <v>325.2</v>
      </c>
      <c r="Q479" s="326">
        <v>251.5</v>
      </c>
      <c r="R479" s="835">
        <v>0.773370233702337</v>
      </c>
      <c r="S479" s="324"/>
      <c r="T479" s="324"/>
      <c r="U479" s="324"/>
      <c r="V479" s="324"/>
      <c r="W479" s="324"/>
      <c r="X479" s="324"/>
      <c r="Y479" s="324"/>
      <c r="Z479" s="324"/>
      <c r="AA479" s="324"/>
      <c r="AB479" s="324"/>
      <c r="AC479" s="324" t="s">
        <v>1533</v>
      </c>
      <c r="AD479" s="324">
        <v>52.0</v>
      </c>
      <c r="AE479" s="324">
        <v>33.0</v>
      </c>
      <c r="AF479" s="324"/>
      <c r="AG479" s="324"/>
      <c r="AH479" s="324"/>
      <c r="AI479" s="324"/>
      <c r="AJ479" s="324"/>
      <c r="AK479" s="324"/>
      <c r="AL479" s="324"/>
      <c r="AM479" s="324"/>
      <c r="AN479" s="324"/>
      <c r="AO479" s="324"/>
      <c r="AP479" s="324"/>
      <c r="AQ479" s="324"/>
      <c r="AR479" s="324"/>
    </row>
    <row r="480" ht="15.75" hidden="1" customHeight="1">
      <c r="A480" s="326" t="s">
        <v>1534</v>
      </c>
      <c r="B480" s="326">
        <v>328.0</v>
      </c>
      <c r="C480" s="326">
        <v>9.5</v>
      </c>
      <c r="D480" s="326">
        <v>2.8</v>
      </c>
      <c r="E480" s="326">
        <v>78.8</v>
      </c>
      <c r="F480" s="326" t="s">
        <v>1535</v>
      </c>
      <c r="G480" s="331"/>
      <c r="H480" s="331"/>
      <c r="I480" s="331"/>
      <c r="J480" s="331"/>
      <c r="K480" s="331"/>
      <c r="L480" s="331"/>
      <c r="M480" s="331"/>
      <c r="N480" s="331"/>
      <c r="O480" s="326" t="s">
        <v>1536</v>
      </c>
      <c r="P480" s="326">
        <v>73.9</v>
      </c>
      <c r="Q480" s="326">
        <v>58.1</v>
      </c>
      <c r="R480" s="835">
        <v>0.7861975642760487</v>
      </c>
      <c r="S480" s="324"/>
      <c r="T480" s="324"/>
      <c r="U480" s="324"/>
      <c r="V480" s="324"/>
      <c r="W480" s="324"/>
      <c r="X480" s="324"/>
      <c r="Y480" s="324"/>
      <c r="Z480" s="324"/>
      <c r="AA480" s="324"/>
      <c r="AB480" s="324"/>
      <c r="AC480" s="324" t="s">
        <v>1537</v>
      </c>
      <c r="AD480" s="324">
        <v>150.0</v>
      </c>
      <c r="AE480" s="324">
        <v>102.0</v>
      </c>
      <c r="AF480" s="324"/>
      <c r="AG480" s="324"/>
      <c r="AH480" s="324"/>
      <c r="AI480" s="324"/>
      <c r="AJ480" s="324"/>
      <c r="AK480" s="324"/>
      <c r="AL480" s="324"/>
      <c r="AM480" s="324"/>
      <c r="AN480" s="324"/>
      <c r="AO480" s="324"/>
      <c r="AP480" s="324"/>
      <c r="AQ480" s="324"/>
      <c r="AR480" s="324"/>
    </row>
    <row r="481" ht="15.75" hidden="1" customHeight="1">
      <c r="A481" s="326" t="s">
        <v>1538</v>
      </c>
      <c r="B481" s="326">
        <v>57.0</v>
      </c>
      <c r="C481" s="326">
        <v>3.0</v>
      </c>
      <c r="D481" s="326">
        <v>0.7</v>
      </c>
      <c r="E481" s="326">
        <v>12.5</v>
      </c>
      <c r="F481" s="326" t="s">
        <v>1539</v>
      </c>
      <c r="G481" s="331"/>
      <c r="H481" s="331"/>
      <c r="I481" s="331"/>
      <c r="J481" s="331"/>
      <c r="K481" s="331"/>
      <c r="L481" s="331"/>
      <c r="M481" s="331"/>
      <c r="N481" s="331"/>
      <c r="O481" s="326" t="s">
        <v>1540</v>
      </c>
      <c r="P481" s="326">
        <v>136.3</v>
      </c>
      <c r="Q481" s="326">
        <v>108.5</v>
      </c>
      <c r="R481" s="835">
        <v>0.7960381511371973</v>
      </c>
      <c r="S481" s="324"/>
      <c r="T481" s="324"/>
      <c r="U481" s="324"/>
      <c r="V481" s="324"/>
      <c r="W481" s="324"/>
      <c r="X481" s="324"/>
      <c r="Y481" s="324"/>
      <c r="Z481" s="324"/>
      <c r="AA481" s="324"/>
      <c r="AB481" s="324"/>
      <c r="AC481" s="324" t="s">
        <v>524</v>
      </c>
      <c r="AD481" s="324">
        <v>170.0</v>
      </c>
      <c r="AE481" s="324">
        <v>119.0</v>
      </c>
      <c r="AF481" s="324"/>
      <c r="AG481" s="324"/>
      <c r="AH481" s="324"/>
      <c r="AI481" s="324"/>
      <c r="AJ481" s="324"/>
      <c r="AK481" s="324"/>
      <c r="AL481" s="324"/>
      <c r="AM481" s="324"/>
      <c r="AN481" s="324"/>
      <c r="AO481" s="324"/>
      <c r="AP481" s="324"/>
      <c r="AQ481" s="324"/>
      <c r="AR481" s="324"/>
    </row>
    <row r="482" ht="15.75" hidden="1" customHeight="1">
      <c r="A482" s="326" t="s">
        <v>1541</v>
      </c>
      <c r="B482" s="326">
        <v>115.0</v>
      </c>
      <c r="C482" s="326">
        <v>6.2</v>
      </c>
      <c r="D482" s="326">
        <v>0.3</v>
      </c>
      <c r="E482" s="326">
        <v>32.6</v>
      </c>
      <c r="F482" s="326" t="s">
        <v>1542</v>
      </c>
      <c r="G482" s="331"/>
      <c r="H482" s="331"/>
      <c r="I482" s="331"/>
      <c r="J482" s="331"/>
      <c r="K482" s="331"/>
      <c r="L482" s="331"/>
      <c r="M482" s="331"/>
      <c r="N482" s="331"/>
      <c r="O482" s="326" t="s">
        <v>1543</v>
      </c>
      <c r="P482" s="326">
        <v>180.6</v>
      </c>
      <c r="Q482" s="326">
        <v>152.0</v>
      </c>
      <c r="R482" s="835">
        <v>0.8416389811738649</v>
      </c>
      <c r="S482" s="324"/>
      <c r="T482" s="324"/>
      <c r="U482" s="324"/>
      <c r="V482" s="324"/>
      <c r="W482" s="324"/>
      <c r="X482" s="324"/>
      <c r="Y482" s="324"/>
      <c r="Z482" s="324"/>
      <c r="AA482" s="324"/>
      <c r="AB482" s="324"/>
      <c r="AC482" s="324" t="s">
        <v>1544</v>
      </c>
      <c r="AD482" s="324">
        <v>220.0</v>
      </c>
      <c r="AE482" s="324">
        <v>156.0</v>
      </c>
      <c r="AF482" s="324"/>
      <c r="AG482" s="324"/>
      <c r="AH482" s="324"/>
      <c r="AI482" s="324"/>
      <c r="AJ482" s="324"/>
      <c r="AK482" s="324"/>
      <c r="AL482" s="324"/>
      <c r="AM482" s="324"/>
      <c r="AN482" s="324"/>
      <c r="AO482" s="324"/>
      <c r="AP482" s="324"/>
      <c r="AQ482" s="324"/>
      <c r="AR482" s="324"/>
    </row>
    <row r="483" ht="15.75" hidden="1" customHeight="1">
      <c r="A483" s="326" t="s">
        <v>1545</v>
      </c>
      <c r="B483" s="326">
        <v>115.0</v>
      </c>
      <c r="C483" s="326">
        <v>7.7</v>
      </c>
      <c r="D483" s="326">
        <v>0.3</v>
      </c>
      <c r="E483" s="326">
        <v>31.8</v>
      </c>
      <c r="F483" s="326" t="s">
        <v>1546</v>
      </c>
      <c r="G483" s="331"/>
      <c r="H483" s="331"/>
      <c r="I483" s="331"/>
      <c r="J483" s="331"/>
      <c r="K483" s="331"/>
      <c r="L483" s="331"/>
      <c r="M483" s="331"/>
      <c r="N483" s="331"/>
      <c r="O483" s="326" t="s">
        <v>1547</v>
      </c>
      <c r="P483" s="326">
        <v>11.3</v>
      </c>
      <c r="Q483" s="326">
        <v>11.3</v>
      </c>
      <c r="R483" s="835">
        <v>1.0</v>
      </c>
      <c r="S483" s="324"/>
      <c r="T483" s="324"/>
      <c r="U483" s="324"/>
      <c r="V483" s="324"/>
      <c r="W483" s="324"/>
      <c r="X483" s="324"/>
      <c r="Y483" s="324"/>
      <c r="Z483" s="324"/>
      <c r="AA483" s="324"/>
      <c r="AB483" s="324"/>
      <c r="AC483" s="324" t="s">
        <v>1548</v>
      </c>
      <c r="AD483" s="324">
        <v>130.0</v>
      </c>
      <c r="AE483" s="324">
        <v>88.0</v>
      </c>
      <c r="AF483" s="324"/>
      <c r="AG483" s="324"/>
      <c r="AH483" s="324"/>
      <c r="AI483" s="324"/>
      <c r="AJ483" s="324"/>
      <c r="AK483" s="324"/>
      <c r="AL483" s="324"/>
      <c r="AM483" s="324"/>
      <c r="AN483" s="324"/>
      <c r="AO483" s="324"/>
      <c r="AP483" s="324"/>
      <c r="AQ483" s="324"/>
      <c r="AR483" s="324"/>
    </row>
    <row r="484" ht="15.75" hidden="1" customHeight="1">
      <c r="A484" s="326" t="s">
        <v>1549</v>
      </c>
      <c r="B484" s="326">
        <v>203.0</v>
      </c>
      <c r="C484" s="326">
        <v>5.1</v>
      </c>
      <c r="D484" s="326">
        <v>9.1</v>
      </c>
      <c r="E484" s="326">
        <v>33.2</v>
      </c>
      <c r="F484" s="326" t="s">
        <v>1550</v>
      </c>
      <c r="G484" s="331"/>
      <c r="H484" s="331"/>
      <c r="I484" s="331"/>
      <c r="J484" s="331"/>
      <c r="K484" s="331"/>
      <c r="L484" s="331"/>
      <c r="M484" s="331"/>
      <c r="N484" s="331"/>
      <c r="O484" s="326" t="s">
        <v>1551</v>
      </c>
      <c r="P484" s="326">
        <v>554.6</v>
      </c>
      <c r="Q484" s="326">
        <v>432.0</v>
      </c>
      <c r="R484" s="835">
        <v>0.7789397764154345</v>
      </c>
      <c r="S484" s="324"/>
      <c r="T484" s="324"/>
      <c r="U484" s="324"/>
      <c r="V484" s="324"/>
      <c r="W484" s="324"/>
      <c r="X484" s="324"/>
      <c r="Y484" s="324"/>
      <c r="Z484" s="324"/>
      <c r="AA484" s="324"/>
      <c r="AB484" s="324"/>
      <c r="AC484" s="324" t="s">
        <v>1552</v>
      </c>
      <c r="AD484" s="324">
        <v>260.0</v>
      </c>
      <c r="AE484" s="324">
        <v>177.0</v>
      </c>
      <c r="AF484" s="324"/>
      <c r="AG484" s="324"/>
      <c r="AH484" s="324"/>
      <c r="AI484" s="324"/>
      <c r="AJ484" s="324"/>
      <c r="AK484" s="324"/>
      <c r="AL484" s="324"/>
      <c r="AM484" s="324"/>
      <c r="AN484" s="324"/>
      <c r="AO484" s="324"/>
      <c r="AP484" s="324"/>
      <c r="AQ484" s="324"/>
      <c r="AR484" s="324"/>
    </row>
    <row r="485" ht="15.75" hidden="1" customHeight="1">
      <c r="A485" s="326" t="s">
        <v>1553</v>
      </c>
      <c r="B485" s="326">
        <v>185.0</v>
      </c>
      <c r="C485" s="326">
        <v>4.8</v>
      </c>
      <c r="D485" s="326">
        <v>5.2</v>
      </c>
      <c r="E485" s="326">
        <v>37.2</v>
      </c>
      <c r="F485" s="326" t="s">
        <v>1554</v>
      </c>
      <c r="G485" s="331"/>
      <c r="H485" s="331"/>
      <c r="I485" s="331"/>
      <c r="J485" s="331"/>
      <c r="K485" s="331"/>
      <c r="L485" s="331"/>
      <c r="M485" s="331"/>
      <c r="N485" s="331"/>
      <c r="O485" s="326" t="s">
        <v>1555</v>
      </c>
      <c r="P485" s="326">
        <v>181.0</v>
      </c>
      <c r="Q485" s="326">
        <v>157.5</v>
      </c>
      <c r="R485" s="835">
        <v>0.8701657458563536</v>
      </c>
      <c r="S485" s="324"/>
      <c r="T485" s="324"/>
      <c r="U485" s="324"/>
      <c r="V485" s="324"/>
      <c r="W485" s="324"/>
      <c r="X485" s="324"/>
      <c r="Y485" s="324"/>
      <c r="Z485" s="324"/>
      <c r="AA485" s="324"/>
      <c r="AB485" s="324"/>
      <c r="AC485" s="324" t="s">
        <v>1556</v>
      </c>
      <c r="AD485" s="324">
        <v>34.0</v>
      </c>
      <c r="AE485" s="324">
        <v>23.0</v>
      </c>
      <c r="AF485" s="324"/>
      <c r="AG485" s="324"/>
      <c r="AH485" s="324"/>
      <c r="AI485" s="324"/>
      <c r="AJ485" s="324"/>
      <c r="AK485" s="324"/>
      <c r="AL485" s="324"/>
      <c r="AM485" s="324"/>
      <c r="AN485" s="324"/>
      <c r="AO485" s="324"/>
      <c r="AP485" s="324"/>
      <c r="AQ485" s="324"/>
      <c r="AR485" s="324"/>
    </row>
    <row r="486" ht="15.75" hidden="1" customHeight="1">
      <c r="A486" s="326" t="s">
        <v>1557</v>
      </c>
      <c r="B486" s="326">
        <v>77.0</v>
      </c>
      <c r="C486" s="326">
        <v>4.9</v>
      </c>
      <c r="D486" s="326">
        <v>0.2</v>
      </c>
      <c r="E486" s="326">
        <v>20.9</v>
      </c>
      <c r="F486" s="326" t="s">
        <v>1558</v>
      </c>
      <c r="G486" s="331"/>
      <c r="H486" s="331"/>
      <c r="I486" s="331"/>
      <c r="J486" s="331"/>
      <c r="K486" s="331"/>
      <c r="L486" s="331"/>
      <c r="M486" s="331"/>
      <c r="N486" s="331"/>
      <c r="O486" s="326" t="s">
        <v>1559</v>
      </c>
      <c r="P486" s="326">
        <v>14.1</v>
      </c>
      <c r="Q486" s="326">
        <v>14.1</v>
      </c>
      <c r="R486" s="835">
        <v>1.0</v>
      </c>
      <c r="S486" s="324"/>
      <c r="T486" s="324"/>
      <c r="U486" s="324"/>
      <c r="V486" s="324"/>
      <c r="W486" s="324"/>
      <c r="X486" s="324"/>
      <c r="Y486" s="324"/>
      <c r="Z486" s="324"/>
      <c r="AA486" s="324"/>
      <c r="AB486" s="324"/>
      <c r="AC486" s="324" t="s">
        <v>1560</v>
      </c>
      <c r="AD486" s="324">
        <v>250.0</v>
      </c>
      <c r="AE486" s="324">
        <v>188.0</v>
      </c>
      <c r="AF486" s="324"/>
      <c r="AG486" s="324"/>
      <c r="AH486" s="324"/>
      <c r="AI486" s="324"/>
      <c r="AJ486" s="324"/>
      <c r="AK486" s="324"/>
      <c r="AL486" s="324"/>
      <c r="AM486" s="324"/>
      <c r="AN486" s="324"/>
      <c r="AO486" s="324"/>
      <c r="AP486" s="324"/>
      <c r="AQ486" s="324"/>
      <c r="AR486" s="324"/>
    </row>
    <row r="487" ht="15.75" hidden="1" customHeight="1">
      <c r="A487" s="326" t="s">
        <v>1561</v>
      </c>
      <c r="B487" s="326">
        <v>84.0</v>
      </c>
      <c r="C487" s="326">
        <v>5.0</v>
      </c>
      <c r="D487" s="326">
        <v>0.3</v>
      </c>
      <c r="E487" s="326">
        <v>21.6</v>
      </c>
      <c r="F487" s="326" t="s">
        <v>1562</v>
      </c>
      <c r="G487" s="331"/>
      <c r="H487" s="331"/>
      <c r="I487" s="331"/>
      <c r="J487" s="331"/>
      <c r="K487" s="331"/>
      <c r="L487" s="331"/>
      <c r="M487" s="331"/>
      <c r="N487" s="331"/>
      <c r="O487" s="326" t="s">
        <v>1563</v>
      </c>
      <c r="P487" s="326">
        <v>100.0</v>
      </c>
      <c r="Q487" s="326">
        <v>85.0</v>
      </c>
      <c r="R487" s="835">
        <v>0.85</v>
      </c>
      <c r="S487" s="324"/>
      <c r="T487" s="324"/>
      <c r="U487" s="324"/>
      <c r="V487" s="324"/>
      <c r="W487" s="324"/>
      <c r="X487" s="324"/>
      <c r="Y487" s="324"/>
      <c r="Z487" s="324"/>
      <c r="AA487" s="324"/>
      <c r="AB487" s="324"/>
      <c r="AC487" s="324">
        <v>0.0</v>
      </c>
      <c r="AD487" s="324">
        <v>0.0</v>
      </c>
      <c r="AE487" s="324">
        <v>0.0</v>
      </c>
      <c r="AF487" s="324"/>
      <c r="AG487" s="324"/>
      <c r="AH487" s="324"/>
      <c r="AI487" s="324"/>
      <c r="AJ487" s="324"/>
      <c r="AK487" s="324"/>
      <c r="AL487" s="324"/>
      <c r="AM487" s="324"/>
      <c r="AN487" s="324"/>
      <c r="AO487" s="324"/>
      <c r="AP487" s="324"/>
      <c r="AQ487" s="324"/>
      <c r="AR487" s="324"/>
    </row>
    <row r="488" ht="15.75" hidden="1" customHeight="1">
      <c r="A488" s="326" t="s">
        <v>1564</v>
      </c>
      <c r="B488" s="326">
        <v>31.0</v>
      </c>
      <c r="C488" s="326">
        <v>2.3</v>
      </c>
      <c r="D488" s="326">
        <v>0.6</v>
      </c>
      <c r="E488" s="326">
        <v>5.8</v>
      </c>
      <c r="F488" s="326" t="s">
        <v>1565</v>
      </c>
      <c r="G488" s="331"/>
      <c r="H488" s="331"/>
      <c r="I488" s="331"/>
      <c r="J488" s="331"/>
      <c r="K488" s="331"/>
      <c r="L488" s="331"/>
      <c r="M488" s="331"/>
      <c r="N488" s="331"/>
      <c r="O488" s="326" t="s">
        <v>1566</v>
      </c>
      <c r="P488" s="326">
        <v>105.7</v>
      </c>
      <c r="Q488" s="326">
        <v>100.6</v>
      </c>
      <c r="R488" s="835">
        <v>0.9517502365184484</v>
      </c>
      <c r="S488" s="324"/>
      <c r="T488" s="324"/>
      <c r="U488" s="324"/>
      <c r="V488" s="324"/>
      <c r="W488" s="324"/>
      <c r="X488" s="324"/>
      <c r="Y488" s="324"/>
      <c r="Z488" s="324"/>
      <c r="AA488" s="324"/>
      <c r="AB488" s="324"/>
      <c r="AC488" s="324" t="s">
        <v>1567</v>
      </c>
      <c r="AD488" s="324">
        <v>20.0</v>
      </c>
      <c r="AE488" s="324">
        <v>20.0</v>
      </c>
      <c r="AF488" s="324"/>
      <c r="AG488" s="324"/>
      <c r="AH488" s="324"/>
      <c r="AI488" s="324"/>
      <c r="AJ488" s="324"/>
      <c r="AK488" s="324"/>
      <c r="AL488" s="324"/>
      <c r="AM488" s="324"/>
      <c r="AN488" s="324"/>
      <c r="AO488" s="324"/>
      <c r="AP488" s="324"/>
      <c r="AQ488" s="324"/>
      <c r="AR488" s="324"/>
    </row>
    <row r="489" ht="15.75" hidden="1" customHeight="1">
      <c r="A489" s="326" t="s">
        <v>1568</v>
      </c>
      <c r="B489" s="326">
        <v>22.0</v>
      </c>
      <c r="C489" s="326">
        <v>1.4</v>
      </c>
      <c r="D489" s="326">
        <v>0.4</v>
      </c>
      <c r="E489" s="326">
        <v>6.9</v>
      </c>
      <c r="F489" s="326" t="s">
        <v>1569</v>
      </c>
      <c r="G489" s="331"/>
      <c r="H489" s="331"/>
      <c r="I489" s="331"/>
      <c r="J489" s="331"/>
      <c r="K489" s="331"/>
      <c r="L489" s="331"/>
      <c r="M489" s="331"/>
      <c r="N489" s="331"/>
      <c r="O489" s="326" t="s">
        <v>1570</v>
      </c>
      <c r="P489" s="326">
        <v>172.8</v>
      </c>
      <c r="Q489" s="326">
        <v>166.8</v>
      </c>
      <c r="R489" s="835">
        <v>0.9652777777777778</v>
      </c>
      <c r="S489" s="324"/>
      <c r="T489" s="324"/>
      <c r="U489" s="324"/>
      <c r="V489" s="324"/>
      <c r="W489" s="324"/>
      <c r="X489" s="324"/>
      <c r="Y489" s="324"/>
      <c r="Z489" s="324"/>
      <c r="AA489" s="324"/>
      <c r="AB489" s="324"/>
      <c r="AC489" s="324" t="s">
        <v>1571</v>
      </c>
      <c r="AD489" s="324">
        <v>12.0</v>
      </c>
      <c r="AE489" s="324">
        <v>12.0</v>
      </c>
      <c r="AF489" s="324"/>
      <c r="AG489" s="324"/>
      <c r="AH489" s="324"/>
      <c r="AI489" s="324"/>
      <c r="AJ489" s="324"/>
      <c r="AK489" s="324"/>
      <c r="AL489" s="324"/>
      <c r="AM489" s="324"/>
      <c r="AN489" s="324"/>
      <c r="AO489" s="324"/>
      <c r="AP489" s="324"/>
      <c r="AQ489" s="324"/>
      <c r="AR489" s="324"/>
    </row>
    <row r="490" ht="15.75" hidden="1" customHeight="1">
      <c r="A490" s="326" t="s">
        <v>1572</v>
      </c>
      <c r="B490" s="326">
        <v>28.0</v>
      </c>
      <c r="C490" s="326">
        <v>1.4</v>
      </c>
      <c r="D490" s="326">
        <v>0.4</v>
      </c>
      <c r="E490" s="326">
        <v>8.5</v>
      </c>
      <c r="F490" s="326" t="s">
        <v>1573</v>
      </c>
      <c r="G490" s="331"/>
      <c r="H490" s="331"/>
      <c r="I490" s="331"/>
      <c r="J490" s="331"/>
      <c r="K490" s="331"/>
      <c r="L490" s="331"/>
      <c r="M490" s="331"/>
      <c r="N490" s="331"/>
      <c r="O490" s="326" t="s">
        <v>1574</v>
      </c>
      <c r="P490" s="326">
        <v>236.9</v>
      </c>
      <c r="Q490" s="326">
        <v>229.1</v>
      </c>
      <c r="R490" s="835">
        <v>0.9670747150696496</v>
      </c>
      <c r="S490" s="324"/>
      <c r="T490" s="324"/>
      <c r="U490" s="324"/>
      <c r="V490" s="324"/>
      <c r="W490" s="324"/>
      <c r="X490" s="324"/>
      <c r="Y490" s="324"/>
      <c r="Z490" s="324"/>
      <c r="AA490" s="324"/>
      <c r="AB490" s="324"/>
      <c r="AC490" s="324" t="s">
        <v>1575</v>
      </c>
      <c r="AD490" s="324">
        <v>10.0</v>
      </c>
      <c r="AE490" s="324">
        <v>10.0</v>
      </c>
      <c r="AF490" s="324"/>
      <c r="AG490" s="324"/>
      <c r="AH490" s="324"/>
      <c r="AI490" s="324"/>
      <c r="AJ490" s="324"/>
      <c r="AK490" s="324"/>
      <c r="AL490" s="324"/>
      <c r="AM490" s="324"/>
      <c r="AN490" s="324"/>
      <c r="AO490" s="324"/>
      <c r="AP490" s="324"/>
      <c r="AQ490" s="324"/>
      <c r="AR490" s="324"/>
    </row>
    <row r="491" ht="15.75" hidden="1" customHeight="1">
      <c r="A491" s="326" t="s">
        <v>1576</v>
      </c>
      <c r="B491" s="326">
        <v>45.0</v>
      </c>
      <c r="C491" s="326">
        <v>3.3</v>
      </c>
      <c r="D491" s="326">
        <v>0.4</v>
      </c>
      <c r="E491" s="326">
        <v>9.3</v>
      </c>
      <c r="F491" s="326" t="s">
        <v>1577</v>
      </c>
      <c r="G491" s="331"/>
      <c r="H491" s="331"/>
      <c r="I491" s="331"/>
      <c r="J491" s="331"/>
      <c r="K491" s="331"/>
      <c r="L491" s="331"/>
      <c r="M491" s="331"/>
      <c r="N491" s="331"/>
      <c r="O491" s="326" t="s">
        <v>1578</v>
      </c>
      <c r="P491" s="326">
        <v>400.0</v>
      </c>
      <c r="Q491" s="326">
        <v>320.0</v>
      </c>
      <c r="R491" s="835">
        <v>0.8</v>
      </c>
      <c r="S491" s="324"/>
      <c r="T491" s="324"/>
      <c r="U491" s="324"/>
      <c r="V491" s="324"/>
      <c r="W491" s="324"/>
      <c r="X491" s="324"/>
      <c r="Y491" s="324"/>
      <c r="Z491" s="324"/>
      <c r="AA491" s="324"/>
      <c r="AB491" s="324"/>
      <c r="AC491" s="324" t="s">
        <v>1579</v>
      </c>
      <c r="AD491" s="324">
        <v>15.0</v>
      </c>
      <c r="AE491" s="324">
        <v>15.0</v>
      </c>
      <c r="AF491" s="324"/>
      <c r="AG491" s="324"/>
      <c r="AH491" s="324"/>
      <c r="AI491" s="324"/>
      <c r="AJ491" s="324"/>
      <c r="AK491" s="324"/>
      <c r="AL491" s="324"/>
      <c r="AM491" s="324"/>
      <c r="AN491" s="324"/>
      <c r="AO491" s="324"/>
      <c r="AP491" s="324"/>
      <c r="AQ491" s="324"/>
      <c r="AR491" s="324"/>
    </row>
    <row r="492" ht="15.75" hidden="1" customHeight="1">
      <c r="A492" s="326" t="s">
        <v>1580</v>
      </c>
      <c r="B492" s="326">
        <v>92.0</v>
      </c>
      <c r="C492" s="326">
        <v>1.8</v>
      </c>
      <c r="D492" s="326">
        <v>0.5</v>
      </c>
      <c r="E492" s="326">
        <v>23.5</v>
      </c>
      <c r="F492" s="326" t="s">
        <v>1581</v>
      </c>
      <c r="G492" s="331"/>
      <c r="H492" s="331"/>
      <c r="I492" s="331"/>
      <c r="J492" s="331"/>
      <c r="K492" s="331"/>
      <c r="L492" s="331"/>
      <c r="M492" s="331"/>
      <c r="N492" s="331"/>
      <c r="O492" s="326" t="s">
        <v>1582</v>
      </c>
      <c r="P492" s="326">
        <v>105.7</v>
      </c>
      <c r="Q492" s="326">
        <v>89.7</v>
      </c>
      <c r="R492" s="835">
        <v>0.8486281929990539</v>
      </c>
      <c r="S492" s="324"/>
      <c r="T492" s="324"/>
      <c r="U492" s="324"/>
      <c r="V492" s="324"/>
      <c r="W492" s="324"/>
      <c r="X492" s="324"/>
      <c r="Y492" s="324"/>
      <c r="Z492" s="324"/>
      <c r="AA492" s="324"/>
      <c r="AB492" s="324"/>
      <c r="AC492" s="324" t="s">
        <v>1583</v>
      </c>
      <c r="AD492" s="324">
        <v>27.0</v>
      </c>
      <c r="AE492" s="324">
        <v>27.0</v>
      </c>
      <c r="AF492" s="324"/>
      <c r="AG492" s="324"/>
      <c r="AH492" s="324"/>
      <c r="AI492" s="324"/>
      <c r="AJ492" s="324"/>
      <c r="AK492" s="324"/>
      <c r="AL492" s="324"/>
      <c r="AM492" s="324"/>
      <c r="AN492" s="324"/>
      <c r="AO492" s="324"/>
      <c r="AP492" s="324"/>
      <c r="AQ492" s="324"/>
      <c r="AR492" s="324"/>
    </row>
    <row r="493" ht="15.75" hidden="1" customHeight="1">
      <c r="A493" s="326" t="s">
        <v>1584</v>
      </c>
      <c r="B493" s="326">
        <v>15.0</v>
      </c>
      <c r="C493" s="326">
        <v>1.4</v>
      </c>
      <c r="D493" s="326">
        <v>1.1</v>
      </c>
      <c r="E493" s="326">
        <v>2.0</v>
      </c>
      <c r="F493" s="326" t="s">
        <v>1585</v>
      </c>
      <c r="G493" s="331"/>
      <c r="H493" s="331"/>
      <c r="I493" s="331"/>
      <c r="J493" s="331"/>
      <c r="K493" s="331"/>
      <c r="L493" s="331"/>
      <c r="M493" s="331"/>
      <c r="N493" s="331"/>
      <c r="O493" s="326" t="s">
        <v>1586</v>
      </c>
      <c r="P493" s="326">
        <v>172.8</v>
      </c>
      <c r="Q493" s="326">
        <v>147.7</v>
      </c>
      <c r="R493" s="835">
        <v>0.8547453703703702</v>
      </c>
      <c r="S493" s="324"/>
      <c r="T493" s="324"/>
      <c r="U493" s="324"/>
      <c r="V493" s="324"/>
      <c r="W493" s="324"/>
      <c r="X493" s="324"/>
      <c r="Y493" s="324"/>
      <c r="Z493" s="324"/>
      <c r="AA493" s="324"/>
      <c r="AB493" s="324"/>
      <c r="AC493" s="324" t="s">
        <v>1587</v>
      </c>
      <c r="AD493" s="324">
        <v>15.0</v>
      </c>
      <c r="AE493" s="324">
        <v>15.0</v>
      </c>
      <c r="AF493" s="324"/>
      <c r="AG493" s="324"/>
      <c r="AH493" s="324"/>
      <c r="AI493" s="324"/>
      <c r="AJ493" s="324"/>
      <c r="AK493" s="324"/>
      <c r="AL493" s="324"/>
      <c r="AM493" s="324"/>
      <c r="AN493" s="324"/>
      <c r="AO493" s="324"/>
      <c r="AP493" s="324"/>
      <c r="AQ493" s="324"/>
      <c r="AR493" s="324"/>
    </row>
    <row r="494" ht="15.75" hidden="1" customHeight="1">
      <c r="A494" s="326" t="s">
        <v>1588</v>
      </c>
      <c r="B494" s="326">
        <v>20.0</v>
      </c>
      <c r="C494" s="326">
        <v>2.1</v>
      </c>
      <c r="D494" s="326">
        <v>0.6</v>
      </c>
      <c r="E494" s="326">
        <v>4.7</v>
      </c>
      <c r="F494" s="326" t="s">
        <v>1589</v>
      </c>
      <c r="G494" s="331"/>
      <c r="H494" s="331"/>
      <c r="I494" s="331"/>
      <c r="J494" s="331"/>
      <c r="K494" s="331"/>
      <c r="L494" s="331"/>
      <c r="M494" s="331"/>
      <c r="N494" s="331"/>
      <c r="O494" s="326" t="s">
        <v>1590</v>
      </c>
      <c r="P494" s="326">
        <v>236.9</v>
      </c>
      <c r="Q494" s="326">
        <v>207.8</v>
      </c>
      <c r="R494" s="835">
        <v>0.877163360067539</v>
      </c>
      <c r="S494" s="324"/>
      <c r="T494" s="324"/>
      <c r="U494" s="324"/>
      <c r="V494" s="324"/>
      <c r="W494" s="324"/>
      <c r="X494" s="324"/>
      <c r="Y494" s="324"/>
      <c r="Z494" s="324"/>
      <c r="AA494" s="324"/>
      <c r="AB494" s="324"/>
      <c r="AC494" s="324" t="s">
        <v>1591</v>
      </c>
      <c r="AD494" s="324">
        <v>30.0</v>
      </c>
      <c r="AE494" s="324">
        <v>30.0</v>
      </c>
      <c r="AF494" s="324"/>
      <c r="AG494" s="324"/>
      <c r="AH494" s="324"/>
      <c r="AI494" s="324"/>
      <c r="AJ494" s="324"/>
      <c r="AK494" s="324"/>
      <c r="AL494" s="324"/>
      <c r="AM494" s="324"/>
      <c r="AN494" s="324"/>
      <c r="AO494" s="324"/>
      <c r="AP494" s="324"/>
      <c r="AQ494" s="324"/>
      <c r="AR494" s="324"/>
    </row>
    <row r="495" ht="15.75" hidden="1" customHeight="1">
      <c r="A495" s="326" t="s">
        <v>1592</v>
      </c>
      <c r="B495" s="326">
        <v>15.0</v>
      </c>
      <c r="C495" s="326">
        <v>3.5</v>
      </c>
      <c r="D495" s="326">
        <v>0.2</v>
      </c>
      <c r="E495" s="326">
        <v>5.9</v>
      </c>
      <c r="F495" s="326" t="s">
        <v>1593</v>
      </c>
      <c r="G495" s="331"/>
      <c r="H495" s="331"/>
      <c r="I495" s="331"/>
      <c r="J495" s="331"/>
      <c r="K495" s="331"/>
      <c r="L495" s="331"/>
      <c r="M495" s="331"/>
      <c r="N495" s="331"/>
      <c r="O495" s="326" t="s">
        <v>1594</v>
      </c>
      <c r="P495" s="326">
        <v>400.0</v>
      </c>
      <c r="Q495" s="326">
        <v>320.0</v>
      </c>
      <c r="R495" s="835">
        <v>0.8</v>
      </c>
      <c r="S495" s="324"/>
      <c r="T495" s="324"/>
      <c r="U495" s="324"/>
      <c r="V495" s="324"/>
      <c r="W495" s="324"/>
      <c r="X495" s="324"/>
      <c r="Y495" s="324"/>
      <c r="Z495" s="324"/>
      <c r="AA495" s="324"/>
      <c r="AB495" s="324"/>
      <c r="AC495" s="324" t="s">
        <v>1595</v>
      </c>
      <c r="AD495" s="324">
        <v>2.0</v>
      </c>
      <c r="AE495" s="324">
        <v>2.0</v>
      </c>
      <c r="AF495" s="324"/>
      <c r="AG495" s="324"/>
      <c r="AH495" s="324"/>
      <c r="AI495" s="324"/>
      <c r="AJ495" s="324"/>
      <c r="AK495" s="324"/>
      <c r="AL495" s="324"/>
      <c r="AM495" s="324"/>
      <c r="AN495" s="324"/>
      <c r="AO495" s="324"/>
      <c r="AP495" s="324"/>
      <c r="AQ495" s="324"/>
      <c r="AR495" s="324"/>
    </row>
    <row r="496" ht="15.75" hidden="1" customHeight="1">
      <c r="A496" s="326" t="s">
        <v>1596</v>
      </c>
      <c r="B496" s="326">
        <v>30.0</v>
      </c>
      <c r="C496" s="326">
        <v>4.8</v>
      </c>
      <c r="D496" s="326">
        <v>1.4</v>
      </c>
      <c r="E496" s="326">
        <v>4.7</v>
      </c>
      <c r="F496" s="326" t="s">
        <v>1597</v>
      </c>
      <c r="G496" s="331"/>
      <c r="H496" s="331"/>
      <c r="I496" s="331"/>
      <c r="J496" s="331"/>
      <c r="K496" s="331"/>
      <c r="L496" s="331"/>
      <c r="M496" s="331"/>
      <c r="N496" s="331"/>
      <c r="O496" s="326" t="s">
        <v>1598</v>
      </c>
      <c r="P496" s="326">
        <v>107.0</v>
      </c>
      <c r="Q496" s="326">
        <v>85.9</v>
      </c>
      <c r="R496" s="835">
        <v>0.8028037383177571</v>
      </c>
      <c r="S496" s="324"/>
      <c r="T496" s="324"/>
      <c r="U496" s="324"/>
      <c r="V496" s="324"/>
      <c r="W496" s="324"/>
      <c r="X496" s="324"/>
      <c r="Y496" s="324"/>
      <c r="Z496" s="324"/>
      <c r="AA496" s="324"/>
      <c r="AB496" s="324"/>
      <c r="AC496" s="324">
        <v>0.0</v>
      </c>
      <c r="AD496" s="324">
        <v>0.0</v>
      </c>
      <c r="AE496" s="324">
        <v>0.0</v>
      </c>
      <c r="AF496" s="324"/>
      <c r="AG496" s="324"/>
      <c r="AH496" s="324"/>
      <c r="AI496" s="324"/>
      <c r="AJ496" s="324"/>
      <c r="AK496" s="324"/>
      <c r="AL496" s="324"/>
      <c r="AM496" s="324"/>
      <c r="AN496" s="324"/>
      <c r="AO496" s="324"/>
      <c r="AP496" s="324"/>
      <c r="AQ496" s="324"/>
      <c r="AR496" s="324"/>
    </row>
    <row r="497" ht="15.75" hidden="1" customHeight="1">
      <c r="A497" s="326" t="s">
        <v>1599</v>
      </c>
      <c r="B497" s="326">
        <v>269.0</v>
      </c>
      <c r="C497" s="326">
        <v>22.8</v>
      </c>
      <c r="D497" s="326">
        <v>7.2</v>
      </c>
      <c r="E497" s="326">
        <v>50.2</v>
      </c>
      <c r="F497" s="326" t="s">
        <v>1600</v>
      </c>
      <c r="G497" s="331"/>
      <c r="H497" s="331"/>
      <c r="I497" s="331"/>
      <c r="J497" s="331"/>
      <c r="K497" s="331"/>
      <c r="L497" s="331"/>
      <c r="M497" s="331"/>
      <c r="N497" s="331"/>
      <c r="O497" s="326" t="s">
        <v>1601</v>
      </c>
      <c r="P497" s="326">
        <v>172.8</v>
      </c>
      <c r="Q497" s="326">
        <v>141.8</v>
      </c>
      <c r="R497" s="835">
        <v>0.8206018518518519</v>
      </c>
      <c r="S497" s="324"/>
      <c r="T497" s="324"/>
      <c r="U497" s="324"/>
      <c r="V497" s="324"/>
      <c r="W497" s="324"/>
      <c r="X497" s="324"/>
      <c r="Y497" s="324"/>
      <c r="Z497" s="324"/>
      <c r="AA497" s="324"/>
      <c r="AB497" s="324"/>
      <c r="AC497" s="324" t="s">
        <v>1602</v>
      </c>
      <c r="AD497" s="324">
        <v>8.0</v>
      </c>
      <c r="AE497" s="324">
        <v>8.0</v>
      </c>
      <c r="AF497" s="324"/>
      <c r="AG497" s="324"/>
      <c r="AH497" s="324"/>
      <c r="AI497" s="324"/>
      <c r="AJ497" s="324"/>
      <c r="AK497" s="324"/>
      <c r="AL497" s="324"/>
      <c r="AM497" s="324"/>
      <c r="AN497" s="324"/>
      <c r="AO497" s="324"/>
      <c r="AP497" s="324"/>
      <c r="AQ497" s="324"/>
      <c r="AR497" s="324"/>
    </row>
    <row r="498" ht="15.75" hidden="1" customHeight="1">
      <c r="A498" s="326" t="s">
        <v>1603</v>
      </c>
      <c r="B498" s="326">
        <v>19.0</v>
      </c>
      <c r="C498" s="326">
        <v>1.9</v>
      </c>
      <c r="D498" s="326">
        <v>0.2</v>
      </c>
      <c r="E498" s="326">
        <v>3.6</v>
      </c>
      <c r="F498" s="326" t="s">
        <v>1604</v>
      </c>
      <c r="G498" s="331"/>
      <c r="H498" s="331"/>
      <c r="I498" s="331"/>
      <c r="J498" s="331"/>
      <c r="K498" s="331"/>
      <c r="L498" s="331"/>
      <c r="M498" s="331"/>
      <c r="N498" s="331"/>
      <c r="O498" s="326" t="s">
        <v>1605</v>
      </c>
      <c r="P498" s="326">
        <v>229.1</v>
      </c>
      <c r="Q498" s="326">
        <v>195.7</v>
      </c>
      <c r="R498" s="835">
        <v>0.8542121344391095</v>
      </c>
      <c r="S498" s="324"/>
      <c r="T498" s="324"/>
      <c r="U498" s="324"/>
      <c r="V498" s="324"/>
      <c r="W498" s="324"/>
      <c r="X498" s="324"/>
      <c r="Y498" s="324"/>
      <c r="Z498" s="324"/>
      <c r="AA498" s="324"/>
      <c r="AB498" s="324"/>
      <c r="AC498" s="324" t="s">
        <v>1606</v>
      </c>
      <c r="AD498" s="324">
        <v>3.0</v>
      </c>
      <c r="AE498" s="324">
        <v>3.0</v>
      </c>
      <c r="AF498" s="324"/>
      <c r="AG498" s="324"/>
      <c r="AH498" s="324"/>
      <c r="AI498" s="324"/>
      <c r="AJ498" s="324"/>
      <c r="AK498" s="324"/>
      <c r="AL498" s="324"/>
      <c r="AM498" s="324"/>
      <c r="AN498" s="324"/>
      <c r="AO498" s="324"/>
      <c r="AP498" s="324"/>
      <c r="AQ498" s="324"/>
      <c r="AR498" s="324"/>
    </row>
    <row r="499" ht="15.75" hidden="1" customHeight="1">
      <c r="A499" s="326" t="s">
        <v>1607</v>
      </c>
      <c r="B499" s="326">
        <v>49.0</v>
      </c>
      <c r="C499" s="326">
        <v>0.1</v>
      </c>
      <c r="D499" s="326">
        <v>0.4</v>
      </c>
      <c r="E499" s="326">
        <v>13.7</v>
      </c>
      <c r="F499" s="326" t="s">
        <v>1608</v>
      </c>
      <c r="G499" s="331"/>
      <c r="H499" s="331"/>
      <c r="I499" s="331"/>
      <c r="J499" s="331"/>
      <c r="K499" s="331"/>
      <c r="L499" s="331"/>
      <c r="M499" s="331"/>
      <c r="N499" s="331"/>
      <c r="O499" s="326" t="s">
        <v>1609</v>
      </c>
      <c r="P499" s="326">
        <v>107.0</v>
      </c>
      <c r="Q499" s="326">
        <v>99.5</v>
      </c>
      <c r="R499" s="835">
        <v>0.9299065420560748</v>
      </c>
      <c r="S499" s="324"/>
      <c r="T499" s="324"/>
      <c r="U499" s="324"/>
      <c r="V499" s="324"/>
      <c r="W499" s="324"/>
      <c r="X499" s="324"/>
      <c r="Y499" s="324"/>
      <c r="Z499" s="324"/>
      <c r="AA499" s="324"/>
      <c r="AB499" s="324"/>
      <c r="AC499" s="324" t="s">
        <v>529</v>
      </c>
      <c r="AD499" s="324">
        <v>25.0</v>
      </c>
      <c r="AE499" s="324">
        <v>25.0</v>
      </c>
      <c r="AF499" s="324"/>
      <c r="AG499" s="324"/>
      <c r="AH499" s="324"/>
      <c r="AI499" s="324"/>
      <c r="AJ499" s="324"/>
      <c r="AK499" s="324"/>
      <c r="AL499" s="324"/>
      <c r="AM499" s="324"/>
      <c r="AN499" s="324"/>
      <c r="AO499" s="324"/>
      <c r="AP499" s="324"/>
      <c r="AQ499" s="324"/>
      <c r="AR499" s="324"/>
    </row>
    <row r="500" ht="15.75" hidden="1" customHeight="1">
      <c r="A500" s="326" t="s">
        <v>1610</v>
      </c>
      <c r="B500" s="326">
        <v>10.0</v>
      </c>
      <c r="C500" s="326">
        <v>1.3</v>
      </c>
      <c r="D500" s="326">
        <v>0.1</v>
      </c>
      <c r="E500" s="326">
        <v>2.3</v>
      </c>
      <c r="F500" s="326" t="s">
        <v>1611</v>
      </c>
      <c r="G500" s="331"/>
      <c r="H500" s="331"/>
      <c r="I500" s="331"/>
      <c r="J500" s="331"/>
      <c r="K500" s="331"/>
      <c r="L500" s="331"/>
      <c r="M500" s="331"/>
      <c r="N500" s="331"/>
      <c r="O500" s="326" t="s">
        <v>1612</v>
      </c>
      <c r="P500" s="326">
        <v>172.8</v>
      </c>
      <c r="Q500" s="326">
        <v>161.6</v>
      </c>
      <c r="R500" s="835">
        <v>0.9351851851851851</v>
      </c>
      <c r="S500" s="324"/>
      <c r="T500" s="324"/>
      <c r="U500" s="324"/>
      <c r="V500" s="324"/>
      <c r="W500" s="324"/>
      <c r="X500" s="324"/>
      <c r="Y500" s="324"/>
      <c r="Z500" s="324"/>
      <c r="AA500" s="324"/>
      <c r="AB500" s="324"/>
      <c r="AC500" s="324" t="s">
        <v>1613</v>
      </c>
      <c r="AD500" s="324">
        <v>5.0</v>
      </c>
      <c r="AE500" s="324">
        <v>5.0</v>
      </c>
      <c r="AF500" s="324"/>
      <c r="AG500" s="324"/>
      <c r="AH500" s="324"/>
      <c r="AI500" s="324"/>
      <c r="AJ500" s="324"/>
      <c r="AK500" s="324"/>
      <c r="AL500" s="324"/>
      <c r="AM500" s="324"/>
      <c r="AN500" s="324"/>
      <c r="AO500" s="324"/>
      <c r="AP500" s="324"/>
      <c r="AQ500" s="324"/>
      <c r="AR500" s="324"/>
    </row>
    <row r="501" ht="15.75" hidden="1" customHeight="1">
      <c r="A501" s="326" t="s">
        <v>1614</v>
      </c>
      <c r="B501" s="326">
        <v>254.0</v>
      </c>
      <c r="C501" s="326">
        <v>29.5</v>
      </c>
      <c r="D501" s="326">
        <v>6.0</v>
      </c>
      <c r="E501" s="326">
        <v>36.8</v>
      </c>
      <c r="F501" s="326" t="s">
        <v>1615</v>
      </c>
      <c r="G501" s="331"/>
      <c r="H501" s="331"/>
      <c r="I501" s="331"/>
      <c r="J501" s="331"/>
      <c r="K501" s="331"/>
      <c r="L501" s="331"/>
      <c r="M501" s="331"/>
      <c r="N501" s="331"/>
      <c r="O501" s="326" t="s">
        <v>1616</v>
      </c>
      <c r="P501" s="326">
        <v>229.1</v>
      </c>
      <c r="Q501" s="326">
        <v>217.3</v>
      </c>
      <c r="R501" s="835">
        <v>0.9484941073766915</v>
      </c>
      <c r="S501" s="324"/>
      <c r="T501" s="324"/>
      <c r="U501" s="324"/>
      <c r="V501" s="324"/>
      <c r="W501" s="324"/>
      <c r="X501" s="324"/>
      <c r="Y501" s="324"/>
      <c r="Z501" s="324"/>
      <c r="AA501" s="324"/>
      <c r="AB501" s="324"/>
      <c r="AC501" s="324" t="s">
        <v>1617</v>
      </c>
      <c r="AD501" s="324">
        <v>15.0</v>
      </c>
      <c r="AE501" s="324">
        <v>15.0</v>
      </c>
      <c r="AF501" s="324"/>
      <c r="AG501" s="324"/>
      <c r="AH501" s="324"/>
      <c r="AI501" s="324"/>
      <c r="AJ501" s="324"/>
      <c r="AK501" s="324"/>
      <c r="AL501" s="324"/>
      <c r="AM501" s="324"/>
      <c r="AN501" s="324"/>
      <c r="AO501" s="324"/>
      <c r="AP501" s="324"/>
      <c r="AQ501" s="324"/>
      <c r="AR501" s="324"/>
    </row>
    <row r="502" ht="15.75" hidden="1" customHeight="1">
      <c r="A502" s="326" t="s">
        <v>1618</v>
      </c>
      <c r="B502" s="326">
        <v>5.0</v>
      </c>
      <c r="C502" s="326">
        <v>1.0</v>
      </c>
      <c r="D502" s="326">
        <v>0.3</v>
      </c>
      <c r="E502" s="326">
        <v>1.8</v>
      </c>
      <c r="F502" s="326" t="s">
        <v>1619</v>
      </c>
      <c r="G502" s="331"/>
      <c r="H502" s="331"/>
      <c r="I502" s="331"/>
      <c r="J502" s="331"/>
      <c r="K502" s="331"/>
      <c r="L502" s="331"/>
      <c r="M502" s="331"/>
      <c r="N502" s="331"/>
      <c r="O502" s="326" t="s">
        <v>1620</v>
      </c>
      <c r="P502" s="326">
        <v>1.9</v>
      </c>
      <c r="Q502" s="326">
        <v>1.9</v>
      </c>
      <c r="R502" s="835">
        <v>1.0</v>
      </c>
      <c r="S502" s="324"/>
      <c r="T502" s="324"/>
      <c r="U502" s="324"/>
      <c r="V502" s="324"/>
      <c r="W502" s="324"/>
      <c r="X502" s="324"/>
      <c r="Y502" s="324"/>
      <c r="Z502" s="324"/>
      <c r="AA502" s="324"/>
      <c r="AB502" s="324"/>
      <c r="AC502" s="324" t="s">
        <v>1621</v>
      </c>
      <c r="AD502" s="324">
        <v>3.0</v>
      </c>
      <c r="AE502" s="324">
        <v>3.0</v>
      </c>
      <c r="AF502" s="324"/>
      <c r="AG502" s="324"/>
      <c r="AH502" s="324"/>
      <c r="AI502" s="324"/>
      <c r="AJ502" s="324"/>
      <c r="AK502" s="324"/>
      <c r="AL502" s="324"/>
      <c r="AM502" s="324"/>
      <c r="AN502" s="324"/>
      <c r="AO502" s="324"/>
      <c r="AP502" s="324"/>
      <c r="AQ502" s="324"/>
      <c r="AR502" s="324"/>
    </row>
    <row r="503" ht="15.75" hidden="1" customHeight="1">
      <c r="A503" s="326" t="s">
        <v>1622</v>
      </c>
      <c r="B503" s="326">
        <v>28.0</v>
      </c>
      <c r="C503" s="326">
        <v>5.7</v>
      </c>
      <c r="D503" s="326">
        <v>0.3</v>
      </c>
      <c r="E503" s="326">
        <v>6.6</v>
      </c>
      <c r="F503" s="326" t="s">
        <v>1623</v>
      </c>
      <c r="G503" s="331"/>
      <c r="H503" s="331"/>
      <c r="I503" s="331"/>
      <c r="J503" s="331"/>
      <c r="K503" s="331"/>
      <c r="L503" s="331"/>
      <c r="M503" s="331"/>
      <c r="N503" s="331"/>
      <c r="O503" s="326" t="s">
        <v>1624</v>
      </c>
      <c r="P503" s="326">
        <v>3.0</v>
      </c>
      <c r="Q503" s="326">
        <v>3.0</v>
      </c>
      <c r="R503" s="835">
        <v>1.0</v>
      </c>
      <c r="S503" s="324"/>
      <c r="T503" s="324"/>
      <c r="U503" s="324"/>
      <c r="V503" s="324"/>
      <c r="W503" s="324"/>
      <c r="X503" s="324"/>
      <c r="Y503" s="324"/>
      <c r="Z503" s="324"/>
      <c r="AA503" s="324"/>
      <c r="AB503" s="324"/>
      <c r="AC503" s="324" t="s">
        <v>1625</v>
      </c>
      <c r="AD503" s="324">
        <v>3.0</v>
      </c>
      <c r="AE503" s="324">
        <v>3.0</v>
      </c>
      <c r="AF503" s="324"/>
      <c r="AG503" s="324"/>
      <c r="AH503" s="324"/>
      <c r="AI503" s="324"/>
      <c r="AJ503" s="324"/>
      <c r="AK503" s="324"/>
      <c r="AL503" s="324"/>
      <c r="AM503" s="324"/>
      <c r="AN503" s="324"/>
      <c r="AO503" s="324"/>
      <c r="AP503" s="324"/>
      <c r="AQ503" s="324"/>
      <c r="AR503" s="324"/>
    </row>
    <row r="504" ht="15.75" hidden="1" customHeight="1">
      <c r="A504" s="326" t="s">
        <v>1626</v>
      </c>
      <c r="B504" s="326">
        <v>31.0</v>
      </c>
      <c r="C504" s="326">
        <v>1.3</v>
      </c>
      <c r="D504" s="326">
        <v>0.2</v>
      </c>
      <c r="E504" s="326">
        <v>7.5</v>
      </c>
      <c r="F504" s="326" t="s">
        <v>1627</v>
      </c>
      <c r="G504" s="331"/>
      <c r="H504" s="331"/>
      <c r="I504" s="331"/>
      <c r="J504" s="331"/>
      <c r="K504" s="331"/>
      <c r="L504" s="331"/>
      <c r="M504" s="331"/>
      <c r="N504" s="331"/>
      <c r="O504" s="326" t="s">
        <v>1628</v>
      </c>
      <c r="P504" s="326">
        <v>16.3</v>
      </c>
      <c r="Q504" s="326">
        <v>16.3</v>
      </c>
      <c r="R504" s="835">
        <v>1.0</v>
      </c>
      <c r="S504" s="324"/>
      <c r="T504" s="324"/>
      <c r="U504" s="324"/>
      <c r="V504" s="324"/>
      <c r="W504" s="324"/>
      <c r="X504" s="324"/>
      <c r="Y504" s="324"/>
      <c r="Z504" s="324"/>
      <c r="AA504" s="324"/>
      <c r="AB504" s="324"/>
      <c r="AC504" s="324" t="s">
        <v>1629</v>
      </c>
      <c r="AD504" s="324">
        <v>1.0</v>
      </c>
      <c r="AE504" s="324">
        <v>1.0</v>
      </c>
      <c r="AF504" s="324"/>
      <c r="AG504" s="324"/>
      <c r="AH504" s="324"/>
      <c r="AI504" s="324"/>
      <c r="AJ504" s="324"/>
      <c r="AK504" s="324"/>
      <c r="AL504" s="324"/>
      <c r="AM504" s="324"/>
      <c r="AN504" s="324"/>
      <c r="AO504" s="324"/>
      <c r="AP504" s="324"/>
      <c r="AQ504" s="324"/>
      <c r="AR504" s="324"/>
    </row>
    <row r="505" ht="15.75" hidden="1" customHeight="1">
      <c r="A505" s="326" t="s">
        <v>1630</v>
      </c>
      <c r="B505" s="326">
        <v>17.0</v>
      </c>
      <c r="C505" s="326">
        <v>0.2</v>
      </c>
      <c r="D505" s="326">
        <v>0.1</v>
      </c>
      <c r="E505" s="326">
        <v>5.5</v>
      </c>
      <c r="F505" s="326" t="s">
        <v>1631</v>
      </c>
      <c r="G505" s="331"/>
      <c r="H505" s="331"/>
      <c r="I505" s="331"/>
      <c r="J505" s="331"/>
      <c r="K505" s="331"/>
      <c r="L505" s="331"/>
      <c r="M505" s="331"/>
      <c r="N505" s="331"/>
      <c r="O505" s="326" t="s">
        <v>1632</v>
      </c>
      <c r="P505" s="326">
        <v>106.0</v>
      </c>
      <c r="Q505" s="326">
        <v>52.4</v>
      </c>
      <c r="R505" s="835">
        <v>0.49433962264150944</v>
      </c>
      <c r="S505" s="324"/>
      <c r="T505" s="324"/>
      <c r="U505" s="324"/>
      <c r="V505" s="324"/>
      <c r="W505" s="324"/>
      <c r="X505" s="324"/>
      <c r="Y505" s="324"/>
      <c r="Z505" s="324"/>
      <c r="AA505" s="324"/>
      <c r="AB505" s="324"/>
      <c r="AC505" s="324" t="s">
        <v>1633</v>
      </c>
      <c r="AD505" s="324">
        <v>10.0</v>
      </c>
      <c r="AE505" s="324">
        <v>10.0</v>
      </c>
      <c r="AF505" s="324"/>
      <c r="AG505" s="324"/>
      <c r="AH505" s="324"/>
      <c r="AI505" s="324"/>
      <c r="AJ505" s="324"/>
      <c r="AK505" s="324"/>
      <c r="AL505" s="324"/>
      <c r="AM505" s="324"/>
      <c r="AN505" s="324"/>
      <c r="AO505" s="324"/>
      <c r="AP505" s="324"/>
      <c r="AQ505" s="324"/>
      <c r="AR505" s="324"/>
    </row>
    <row r="506" ht="15.75" hidden="1" customHeight="1">
      <c r="A506" s="326" t="s">
        <v>1634</v>
      </c>
      <c r="B506" s="326">
        <v>81.0</v>
      </c>
      <c r="C506" s="326">
        <v>3.3</v>
      </c>
      <c r="D506" s="326">
        <v>5.9</v>
      </c>
      <c r="E506" s="326">
        <v>20.7</v>
      </c>
      <c r="F506" s="326" t="s">
        <v>1635</v>
      </c>
      <c r="G506" s="331"/>
      <c r="H506" s="331"/>
      <c r="I506" s="331"/>
      <c r="J506" s="331"/>
      <c r="K506" s="331"/>
      <c r="L506" s="331"/>
      <c r="M506" s="331"/>
      <c r="N506" s="331"/>
      <c r="O506" s="326" t="s">
        <v>1636</v>
      </c>
      <c r="P506" s="326">
        <v>150.3</v>
      </c>
      <c r="Q506" s="326">
        <v>86.0</v>
      </c>
      <c r="R506" s="835">
        <v>0.5721889554224883</v>
      </c>
      <c r="S506" s="324"/>
      <c r="T506" s="324"/>
      <c r="U506" s="324"/>
      <c r="V506" s="324"/>
      <c r="W506" s="324"/>
      <c r="X506" s="324"/>
      <c r="Y506" s="324"/>
      <c r="Z506" s="324"/>
      <c r="AA506" s="324"/>
      <c r="AB506" s="324"/>
      <c r="AC506" s="324" t="s">
        <v>1637</v>
      </c>
      <c r="AD506" s="324">
        <v>5.0</v>
      </c>
      <c r="AE506" s="324">
        <v>5.0</v>
      </c>
      <c r="AF506" s="324"/>
      <c r="AG506" s="324"/>
      <c r="AH506" s="324"/>
      <c r="AI506" s="324"/>
      <c r="AJ506" s="324"/>
      <c r="AK506" s="324"/>
      <c r="AL506" s="324"/>
      <c r="AM506" s="324"/>
      <c r="AN506" s="324"/>
      <c r="AO506" s="324"/>
      <c r="AP506" s="324"/>
      <c r="AQ506" s="324"/>
      <c r="AR506" s="324"/>
    </row>
    <row r="507" ht="15.75" hidden="1" customHeight="1">
      <c r="A507" s="326" t="s">
        <v>1638</v>
      </c>
      <c r="B507" s="326">
        <v>44.0</v>
      </c>
      <c r="C507" s="326">
        <v>1.6</v>
      </c>
      <c r="D507" s="326">
        <v>0.2</v>
      </c>
      <c r="E507" s="326">
        <v>10.8</v>
      </c>
      <c r="F507" s="326" t="s">
        <v>1639</v>
      </c>
      <c r="G507" s="331"/>
      <c r="H507" s="331"/>
      <c r="I507" s="331"/>
      <c r="J507" s="331"/>
      <c r="K507" s="331"/>
      <c r="L507" s="331"/>
      <c r="M507" s="331"/>
      <c r="N507" s="331"/>
      <c r="O507" s="326" t="s">
        <v>1640</v>
      </c>
      <c r="P507" s="326">
        <v>197.9</v>
      </c>
      <c r="Q507" s="326">
        <v>105.2</v>
      </c>
      <c r="R507" s="835">
        <v>0.5315816068721576</v>
      </c>
      <c r="S507" s="324"/>
      <c r="T507" s="324"/>
      <c r="U507" s="324"/>
      <c r="V507" s="324"/>
      <c r="W507" s="324"/>
      <c r="X507" s="324"/>
      <c r="Y507" s="324"/>
      <c r="Z507" s="324"/>
      <c r="AA507" s="324"/>
      <c r="AB507" s="324"/>
      <c r="AC507" s="324" t="s">
        <v>1641</v>
      </c>
      <c r="AD507" s="324">
        <v>7.0</v>
      </c>
      <c r="AE507" s="324">
        <v>7.0</v>
      </c>
      <c r="AF507" s="324"/>
      <c r="AG507" s="324"/>
      <c r="AH507" s="324"/>
      <c r="AI507" s="324"/>
      <c r="AJ507" s="324"/>
      <c r="AK507" s="324"/>
      <c r="AL507" s="324"/>
      <c r="AM507" s="324"/>
      <c r="AN507" s="324"/>
      <c r="AO507" s="324"/>
      <c r="AP507" s="324"/>
      <c r="AQ507" s="324"/>
      <c r="AR507" s="324"/>
    </row>
    <row r="508" ht="15.75" hidden="1" customHeight="1">
      <c r="A508" s="326" t="s">
        <v>1642</v>
      </c>
      <c r="B508" s="326">
        <v>18.0</v>
      </c>
      <c r="C508" s="326">
        <v>0.7</v>
      </c>
      <c r="D508" s="326">
        <v>0.3</v>
      </c>
      <c r="E508" s="326">
        <v>4.7</v>
      </c>
      <c r="F508" s="326" t="s">
        <v>1643</v>
      </c>
      <c r="G508" s="331"/>
      <c r="H508" s="331"/>
      <c r="I508" s="331"/>
      <c r="J508" s="331"/>
      <c r="K508" s="331"/>
      <c r="L508" s="331"/>
      <c r="M508" s="331"/>
      <c r="N508" s="331"/>
      <c r="O508" s="326" t="s">
        <v>1644</v>
      </c>
      <c r="P508" s="326">
        <v>14.2</v>
      </c>
      <c r="Q508" s="326">
        <v>14.2</v>
      </c>
      <c r="R508" s="835">
        <v>1.0</v>
      </c>
      <c r="S508" s="324"/>
      <c r="T508" s="324"/>
      <c r="U508" s="324"/>
      <c r="V508" s="324"/>
      <c r="W508" s="324"/>
      <c r="X508" s="324"/>
      <c r="Y508" s="324"/>
      <c r="Z508" s="324"/>
      <c r="AA508" s="324"/>
      <c r="AB508" s="324"/>
      <c r="AC508" s="324" t="s">
        <v>1645</v>
      </c>
      <c r="AD508" s="324">
        <v>5.0</v>
      </c>
      <c r="AE508" s="324">
        <v>5.0</v>
      </c>
      <c r="AF508" s="324"/>
      <c r="AG508" s="324"/>
      <c r="AH508" s="324"/>
      <c r="AI508" s="324"/>
      <c r="AJ508" s="324"/>
      <c r="AK508" s="324"/>
      <c r="AL508" s="324"/>
      <c r="AM508" s="324"/>
      <c r="AN508" s="324"/>
      <c r="AO508" s="324"/>
      <c r="AP508" s="324"/>
      <c r="AQ508" s="324"/>
      <c r="AR508" s="324"/>
    </row>
    <row r="509" ht="15.75" hidden="1" customHeight="1">
      <c r="A509" s="326" t="s">
        <v>1646</v>
      </c>
      <c r="B509" s="326">
        <v>181.0</v>
      </c>
      <c r="C509" s="326">
        <v>9.1</v>
      </c>
      <c r="D509" s="326">
        <v>7.4</v>
      </c>
      <c r="E509" s="326">
        <v>63.9</v>
      </c>
      <c r="F509" s="326" t="s">
        <v>1647</v>
      </c>
      <c r="G509" s="331"/>
      <c r="H509" s="331"/>
      <c r="I509" s="331"/>
      <c r="J509" s="331"/>
      <c r="K509" s="331"/>
      <c r="L509" s="331"/>
      <c r="M509" s="331"/>
      <c r="N509" s="331"/>
      <c r="O509" s="326" t="s">
        <v>1648</v>
      </c>
      <c r="P509" s="326">
        <v>8.4</v>
      </c>
      <c r="Q509" s="326">
        <v>8.4</v>
      </c>
      <c r="R509" s="835">
        <v>1.0</v>
      </c>
      <c r="S509" s="324"/>
      <c r="T509" s="324"/>
      <c r="U509" s="324"/>
      <c r="V509" s="324"/>
      <c r="W509" s="324"/>
      <c r="X509" s="324"/>
      <c r="Y509" s="324"/>
      <c r="Z509" s="324"/>
      <c r="AA509" s="324"/>
      <c r="AB509" s="324"/>
      <c r="AC509" s="324" t="s">
        <v>1649</v>
      </c>
      <c r="AD509" s="324">
        <v>3.0</v>
      </c>
      <c r="AE509" s="324">
        <v>3.0</v>
      </c>
      <c r="AF509" s="324"/>
      <c r="AG509" s="324"/>
      <c r="AH509" s="324"/>
      <c r="AI509" s="324"/>
      <c r="AJ509" s="324"/>
      <c r="AK509" s="324"/>
      <c r="AL509" s="324"/>
      <c r="AM509" s="324"/>
      <c r="AN509" s="324"/>
      <c r="AO509" s="324"/>
      <c r="AP509" s="324"/>
      <c r="AQ509" s="324"/>
      <c r="AR509" s="324"/>
    </row>
    <row r="510" ht="15.75" hidden="1" customHeight="1">
      <c r="A510" s="326" t="s">
        <v>1650</v>
      </c>
      <c r="B510" s="326">
        <v>57.0</v>
      </c>
      <c r="C510" s="326">
        <v>1.9</v>
      </c>
      <c r="D510" s="326">
        <v>0.1</v>
      </c>
      <c r="E510" s="326">
        <v>14.3</v>
      </c>
      <c r="F510" s="326" t="s">
        <v>1651</v>
      </c>
      <c r="G510" s="331"/>
      <c r="H510" s="331"/>
      <c r="I510" s="331"/>
      <c r="J510" s="331"/>
      <c r="K510" s="331"/>
      <c r="L510" s="331"/>
      <c r="M510" s="331"/>
      <c r="N510" s="331"/>
      <c r="O510" s="326" t="s">
        <v>1652</v>
      </c>
      <c r="P510" s="326">
        <v>6.5</v>
      </c>
      <c r="Q510" s="326">
        <v>6.5</v>
      </c>
      <c r="R510" s="835">
        <v>1.0</v>
      </c>
      <c r="S510" s="324"/>
      <c r="T510" s="324"/>
      <c r="U510" s="324"/>
      <c r="V510" s="324"/>
      <c r="W510" s="324"/>
      <c r="X510" s="324"/>
      <c r="Y510" s="324"/>
      <c r="Z510" s="324"/>
      <c r="AA510" s="324"/>
      <c r="AB510" s="324"/>
      <c r="AC510" s="324" t="s">
        <v>1653</v>
      </c>
      <c r="AD510" s="324">
        <v>4.0</v>
      </c>
      <c r="AE510" s="324">
        <v>4.0</v>
      </c>
      <c r="AF510" s="324"/>
      <c r="AG510" s="324"/>
      <c r="AH510" s="324"/>
      <c r="AI510" s="324"/>
      <c r="AJ510" s="324"/>
      <c r="AK510" s="324"/>
      <c r="AL510" s="324"/>
      <c r="AM510" s="324"/>
      <c r="AN510" s="324"/>
      <c r="AO510" s="324"/>
      <c r="AP510" s="324"/>
      <c r="AQ510" s="324"/>
      <c r="AR510" s="324"/>
    </row>
    <row r="511" ht="15.75" hidden="1" customHeight="1">
      <c r="A511" s="326" t="s">
        <v>1654</v>
      </c>
      <c r="B511" s="326">
        <v>29.0</v>
      </c>
      <c r="C511" s="326">
        <v>0.9</v>
      </c>
      <c r="D511" s="326">
        <v>0.1</v>
      </c>
      <c r="E511" s="326">
        <v>7.3</v>
      </c>
      <c r="F511" s="326" t="s">
        <v>1655</v>
      </c>
      <c r="G511" s="331"/>
      <c r="H511" s="331"/>
      <c r="I511" s="331"/>
      <c r="J511" s="331"/>
      <c r="K511" s="331"/>
      <c r="L511" s="331"/>
      <c r="M511" s="331"/>
      <c r="N511" s="331"/>
      <c r="O511" s="326" t="s">
        <v>1656</v>
      </c>
      <c r="P511" s="326">
        <v>3.6</v>
      </c>
      <c r="Q511" s="326">
        <v>3.6</v>
      </c>
      <c r="R511" s="835">
        <v>1.0</v>
      </c>
      <c r="S511" s="324"/>
      <c r="T511" s="324"/>
      <c r="U511" s="324"/>
      <c r="V511" s="324"/>
      <c r="W511" s="324"/>
      <c r="X511" s="324"/>
      <c r="Y511" s="324"/>
      <c r="Z511" s="324"/>
      <c r="AA511" s="324"/>
      <c r="AB511" s="324"/>
      <c r="AC511" s="324"/>
      <c r="AD511" s="324"/>
      <c r="AE511" s="324"/>
      <c r="AF511" s="324"/>
      <c r="AG511" s="324"/>
      <c r="AH511" s="324"/>
      <c r="AI511" s="324"/>
      <c r="AJ511" s="324"/>
      <c r="AK511" s="324"/>
      <c r="AL511" s="324"/>
      <c r="AM511" s="324"/>
      <c r="AN511" s="324"/>
      <c r="AO511" s="324"/>
      <c r="AP511" s="324"/>
      <c r="AQ511" s="324"/>
      <c r="AR511" s="324"/>
    </row>
    <row r="512" ht="15.75" hidden="1" customHeight="1">
      <c r="A512" s="326" t="s">
        <v>1657</v>
      </c>
      <c r="B512" s="326">
        <v>28.0</v>
      </c>
      <c r="C512" s="326">
        <v>0.6</v>
      </c>
      <c r="D512" s="326">
        <v>0.2</v>
      </c>
      <c r="E512" s="326">
        <v>7.6</v>
      </c>
      <c r="F512" s="326" t="s">
        <v>1658</v>
      </c>
      <c r="G512" s="331"/>
      <c r="H512" s="331"/>
      <c r="I512" s="331"/>
      <c r="J512" s="331"/>
      <c r="K512" s="331"/>
      <c r="L512" s="331"/>
      <c r="M512" s="331"/>
      <c r="N512" s="331"/>
      <c r="O512" s="326" t="s">
        <v>1659</v>
      </c>
      <c r="P512" s="326">
        <v>106.0</v>
      </c>
      <c r="Q512" s="326">
        <v>26.2</v>
      </c>
      <c r="R512" s="835">
        <v>0.24716981132075472</v>
      </c>
      <c r="S512" s="324"/>
      <c r="T512" s="324"/>
      <c r="U512" s="324"/>
      <c r="V512" s="324"/>
      <c r="W512" s="324"/>
      <c r="X512" s="324"/>
      <c r="Y512" s="324"/>
      <c r="Z512" s="324"/>
      <c r="AA512" s="324"/>
      <c r="AB512" s="324"/>
      <c r="AC512" s="324"/>
      <c r="AD512" s="324"/>
      <c r="AE512" s="324"/>
      <c r="AF512" s="324"/>
      <c r="AG512" s="324"/>
      <c r="AH512" s="324"/>
      <c r="AI512" s="324"/>
      <c r="AJ512" s="324"/>
      <c r="AK512" s="324"/>
      <c r="AL512" s="324"/>
      <c r="AM512" s="324"/>
      <c r="AN512" s="324"/>
      <c r="AO512" s="324"/>
      <c r="AP512" s="324"/>
      <c r="AQ512" s="324"/>
      <c r="AR512" s="324"/>
    </row>
    <row r="513" ht="15.75" hidden="1" customHeight="1">
      <c r="A513" s="326" t="s">
        <v>1660</v>
      </c>
      <c r="B513" s="326">
        <v>21.0</v>
      </c>
      <c r="C513" s="326">
        <v>0.9</v>
      </c>
      <c r="D513" s="326">
        <v>0.2</v>
      </c>
      <c r="E513" s="326">
        <v>4.8</v>
      </c>
      <c r="F513" s="326" t="s">
        <v>1661</v>
      </c>
      <c r="G513" s="331"/>
      <c r="H513" s="331"/>
      <c r="I513" s="331"/>
      <c r="J513" s="331"/>
      <c r="K513" s="331"/>
      <c r="L513" s="331"/>
      <c r="M513" s="331"/>
      <c r="N513" s="331"/>
      <c r="O513" s="326" t="s">
        <v>1662</v>
      </c>
      <c r="P513" s="326">
        <v>150.3</v>
      </c>
      <c r="Q513" s="326">
        <v>46.2</v>
      </c>
      <c r="R513" s="835">
        <v>0.3073852295409182</v>
      </c>
      <c r="S513" s="324"/>
      <c r="T513" s="324"/>
      <c r="U513" s="324"/>
      <c r="V513" s="324"/>
      <c r="W513" s="324"/>
      <c r="X513" s="324"/>
      <c r="Y513" s="324"/>
      <c r="Z513" s="324"/>
      <c r="AA513" s="324"/>
      <c r="AB513" s="324"/>
      <c r="AC513" s="324"/>
      <c r="AD513" s="324"/>
      <c r="AE513" s="324"/>
      <c r="AF513" s="324"/>
      <c r="AG513" s="324"/>
      <c r="AH513" s="324"/>
      <c r="AI513" s="324"/>
      <c r="AJ513" s="324"/>
      <c r="AK513" s="324"/>
      <c r="AL513" s="324"/>
      <c r="AM513" s="324"/>
      <c r="AN513" s="324"/>
      <c r="AO513" s="324"/>
      <c r="AP513" s="324"/>
      <c r="AQ513" s="324"/>
      <c r="AR513" s="324"/>
    </row>
    <row r="514" ht="15.75" hidden="1" customHeight="1">
      <c r="A514" s="326" t="s">
        <v>1663</v>
      </c>
      <c r="B514" s="326">
        <v>57.0</v>
      </c>
      <c r="C514" s="326">
        <v>0.8</v>
      </c>
      <c r="D514" s="326">
        <v>0.1</v>
      </c>
      <c r="E514" s="326">
        <v>16.4</v>
      </c>
      <c r="F514" s="326" t="s">
        <v>1664</v>
      </c>
      <c r="G514" s="331"/>
      <c r="H514" s="331"/>
      <c r="I514" s="331"/>
      <c r="J514" s="331"/>
      <c r="K514" s="331"/>
      <c r="L514" s="331"/>
      <c r="M514" s="331"/>
      <c r="N514" s="331"/>
      <c r="O514" s="326" t="s">
        <v>1665</v>
      </c>
      <c r="P514" s="326">
        <v>197.9</v>
      </c>
      <c r="Q514" s="326">
        <v>58.3</v>
      </c>
      <c r="R514" s="835">
        <v>0.2945932289034866</v>
      </c>
      <c r="S514" s="324"/>
      <c r="T514" s="324"/>
      <c r="U514" s="324"/>
      <c r="V514" s="324"/>
      <c r="W514" s="324"/>
      <c r="X514" s="324"/>
      <c r="Y514" s="324"/>
      <c r="Z514" s="324"/>
      <c r="AA514" s="324"/>
      <c r="AB514" s="324"/>
      <c r="AC514" s="324"/>
      <c r="AD514" s="324"/>
      <c r="AE514" s="324"/>
      <c r="AF514" s="324"/>
      <c r="AG514" s="324"/>
      <c r="AH514" s="324"/>
      <c r="AI514" s="324"/>
      <c r="AJ514" s="324"/>
      <c r="AK514" s="324"/>
      <c r="AL514" s="324"/>
      <c r="AM514" s="324"/>
      <c r="AN514" s="324"/>
      <c r="AO514" s="324"/>
      <c r="AP514" s="324"/>
      <c r="AQ514" s="324"/>
      <c r="AR514" s="324"/>
    </row>
    <row r="515" ht="15.75" hidden="1" customHeight="1">
      <c r="A515" s="326" t="s">
        <v>1666</v>
      </c>
      <c r="B515" s="326">
        <v>298.0</v>
      </c>
      <c r="C515" s="326">
        <v>0.8</v>
      </c>
      <c r="D515" s="326">
        <v>32.1</v>
      </c>
      <c r="E515" s="326">
        <v>7.3</v>
      </c>
      <c r="F515" s="326" t="s">
        <v>1667</v>
      </c>
      <c r="G515" s="331"/>
      <c r="H515" s="331"/>
      <c r="I515" s="331"/>
      <c r="J515" s="331"/>
      <c r="K515" s="331"/>
      <c r="L515" s="331"/>
      <c r="M515" s="331"/>
      <c r="N515" s="331"/>
      <c r="O515" s="326" t="s">
        <v>1668</v>
      </c>
      <c r="P515" s="326">
        <v>69.0</v>
      </c>
      <c r="Q515" s="326">
        <v>60.8</v>
      </c>
      <c r="R515" s="835">
        <v>0.881159420289855</v>
      </c>
      <c r="S515" s="324"/>
      <c r="T515" s="324"/>
      <c r="U515" s="324"/>
      <c r="V515" s="324"/>
      <c r="W515" s="324"/>
      <c r="X515" s="324"/>
      <c r="Y515" s="324"/>
      <c r="Z515" s="324"/>
      <c r="AA515" s="324"/>
      <c r="AB515" s="324"/>
      <c r="AC515" s="324"/>
      <c r="AD515" s="324"/>
      <c r="AE515" s="324"/>
      <c r="AF515" s="324"/>
      <c r="AG515" s="324"/>
      <c r="AH515" s="324"/>
      <c r="AI515" s="324"/>
      <c r="AJ515" s="324"/>
      <c r="AK515" s="324"/>
      <c r="AL515" s="324"/>
      <c r="AM515" s="324"/>
      <c r="AN515" s="324"/>
      <c r="AO515" s="324"/>
      <c r="AP515" s="324"/>
      <c r="AQ515" s="324"/>
      <c r="AR515" s="324"/>
    </row>
    <row r="516" ht="15.75" hidden="1" customHeight="1">
      <c r="A516" s="326" t="s">
        <v>1669</v>
      </c>
      <c r="B516" s="326">
        <v>292.0</v>
      </c>
      <c r="C516" s="326">
        <v>2.2</v>
      </c>
      <c r="D516" s="326">
        <v>22.4</v>
      </c>
      <c r="E516" s="326">
        <v>30.3</v>
      </c>
      <c r="F516" s="326" t="s">
        <v>1670</v>
      </c>
      <c r="G516" s="331"/>
      <c r="H516" s="331"/>
      <c r="I516" s="331"/>
      <c r="J516" s="331"/>
      <c r="K516" s="331"/>
      <c r="L516" s="331"/>
      <c r="M516" s="331"/>
      <c r="N516" s="331"/>
      <c r="O516" s="326" t="s">
        <v>1671</v>
      </c>
      <c r="P516" s="326">
        <v>93.5</v>
      </c>
      <c r="Q516" s="326">
        <v>84.5</v>
      </c>
      <c r="R516" s="835">
        <v>0.9037433155080213</v>
      </c>
      <c r="S516" s="324"/>
      <c r="T516" s="324"/>
      <c r="U516" s="324"/>
      <c r="V516" s="324"/>
      <c r="W516" s="324"/>
      <c r="X516" s="324"/>
      <c r="Y516" s="324"/>
      <c r="Z516" s="324"/>
      <c r="AA516" s="324"/>
      <c r="AB516" s="324"/>
      <c r="AC516" s="324"/>
      <c r="AD516" s="324"/>
      <c r="AE516" s="324"/>
      <c r="AF516" s="324"/>
      <c r="AG516" s="324"/>
      <c r="AH516" s="324"/>
      <c r="AI516" s="324"/>
      <c r="AJ516" s="324"/>
      <c r="AK516" s="324"/>
      <c r="AL516" s="324"/>
      <c r="AM516" s="324"/>
      <c r="AN516" s="324"/>
      <c r="AO516" s="324"/>
      <c r="AP516" s="324"/>
      <c r="AQ516" s="324"/>
      <c r="AR516" s="324"/>
    </row>
    <row r="517" ht="15.75" hidden="1" customHeight="1">
      <c r="A517" s="326" t="s">
        <v>1672</v>
      </c>
      <c r="B517" s="326">
        <v>51.0</v>
      </c>
      <c r="C517" s="326">
        <v>1.8</v>
      </c>
      <c r="D517" s="326">
        <v>0.5</v>
      </c>
      <c r="E517" s="326">
        <v>11.2</v>
      </c>
      <c r="F517" s="326" t="s">
        <v>1673</v>
      </c>
      <c r="G517" s="331"/>
      <c r="H517" s="331"/>
      <c r="I517" s="331"/>
      <c r="J517" s="331"/>
      <c r="K517" s="331"/>
      <c r="L517" s="331"/>
      <c r="M517" s="331"/>
      <c r="N517" s="331"/>
      <c r="O517" s="326" t="s">
        <v>1674</v>
      </c>
      <c r="P517" s="326">
        <v>124.5</v>
      </c>
      <c r="Q517" s="326">
        <v>113.5</v>
      </c>
      <c r="R517" s="835">
        <v>0.9116465863453815</v>
      </c>
      <c r="S517" s="324"/>
      <c r="T517" s="324"/>
      <c r="U517" s="324"/>
      <c r="V517" s="324"/>
      <c r="W517" s="324"/>
      <c r="X517" s="324"/>
      <c r="Y517" s="324"/>
      <c r="Z517" s="324"/>
      <c r="AA517" s="324"/>
      <c r="AB517" s="324"/>
      <c r="AC517" s="324"/>
      <c r="AD517" s="324"/>
      <c r="AE517" s="324"/>
      <c r="AF517" s="324"/>
      <c r="AG517" s="324"/>
      <c r="AH517" s="324"/>
      <c r="AI517" s="324"/>
      <c r="AJ517" s="324"/>
      <c r="AK517" s="324"/>
      <c r="AL517" s="324"/>
      <c r="AM517" s="324"/>
      <c r="AN517" s="324"/>
      <c r="AO517" s="324"/>
      <c r="AP517" s="324"/>
      <c r="AQ517" s="324"/>
      <c r="AR517" s="324"/>
    </row>
    <row r="518" ht="15.75" hidden="1" customHeight="1">
      <c r="A518" s="326" t="s">
        <v>1675</v>
      </c>
      <c r="B518" s="326">
        <v>283.0</v>
      </c>
      <c r="C518" s="326">
        <v>2.3</v>
      </c>
      <c r="D518" s="326">
        <v>25.1</v>
      </c>
      <c r="E518" s="326">
        <v>18.1</v>
      </c>
      <c r="F518" s="326" t="s">
        <v>1676</v>
      </c>
      <c r="G518" s="331"/>
      <c r="H518" s="331"/>
      <c r="I518" s="331"/>
      <c r="J518" s="331"/>
      <c r="K518" s="331"/>
      <c r="L518" s="331"/>
      <c r="M518" s="331"/>
      <c r="N518" s="331"/>
      <c r="O518" s="326" t="s">
        <v>1677</v>
      </c>
      <c r="P518" s="326">
        <v>69.0</v>
      </c>
      <c r="Q518" s="326">
        <v>52.2</v>
      </c>
      <c r="R518" s="835">
        <v>0.7565217391304349</v>
      </c>
      <c r="S518" s="324"/>
      <c r="T518" s="324"/>
      <c r="U518" s="324"/>
      <c r="V518" s="324"/>
      <c r="W518" s="324"/>
      <c r="X518" s="324"/>
      <c r="Y518" s="324"/>
      <c r="Z518" s="324"/>
      <c r="AA518" s="324"/>
      <c r="AB518" s="324"/>
      <c r="AC518" s="324"/>
      <c r="AD518" s="324"/>
      <c r="AE518" s="324"/>
      <c r="AF518" s="324"/>
      <c r="AG518" s="324"/>
      <c r="AH518" s="324"/>
      <c r="AI518" s="324"/>
      <c r="AJ518" s="324"/>
      <c r="AK518" s="324"/>
      <c r="AL518" s="324"/>
      <c r="AM518" s="324"/>
      <c r="AN518" s="324"/>
      <c r="AO518" s="324"/>
      <c r="AP518" s="324"/>
      <c r="AQ518" s="324"/>
      <c r="AR518" s="324"/>
    </row>
    <row r="519" ht="15.75" hidden="1" customHeight="1">
      <c r="A519" s="326" t="s">
        <v>1678</v>
      </c>
      <c r="B519" s="326">
        <v>45.0</v>
      </c>
      <c r="C519" s="326">
        <v>1.1</v>
      </c>
      <c r="D519" s="326">
        <v>0.4</v>
      </c>
      <c r="E519" s="326">
        <v>12.9</v>
      </c>
      <c r="F519" s="326" t="s">
        <v>1679</v>
      </c>
      <c r="G519" s="331"/>
      <c r="H519" s="331"/>
      <c r="I519" s="331"/>
      <c r="J519" s="331"/>
      <c r="K519" s="331"/>
      <c r="L519" s="331"/>
      <c r="M519" s="331"/>
      <c r="N519" s="331"/>
      <c r="O519" s="326" t="s">
        <v>1680</v>
      </c>
      <c r="P519" s="326">
        <v>93.5</v>
      </c>
      <c r="Q519" s="326">
        <v>71.7</v>
      </c>
      <c r="R519" s="835">
        <v>0.7668449197860963</v>
      </c>
      <c r="S519" s="324"/>
      <c r="T519" s="324"/>
      <c r="U519" s="324"/>
      <c r="V519" s="324"/>
      <c r="W519" s="324"/>
      <c r="X519" s="324"/>
      <c r="Y519" s="324"/>
      <c r="Z519" s="324"/>
      <c r="AA519" s="324"/>
      <c r="AB519" s="324"/>
      <c r="AC519" s="324"/>
      <c r="AD519" s="324"/>
      <c r="AE519" s="324"/>
      <c r="AF519" s="324"/>
      <c r="AG519" s="324"/>
      <c r="AH519" s="324"/>
      <c r="AI519" s="324"/>
      <c r="AJ519" s="324"/>
      <c r="AK519" s="324"/>
      <c r="AL519" s="324"/>
      <c r="AM519" s="324"/>
      <c r="AN519" s="324"/>
      <c r="AO519" s="324"/>
      <c r="AP519" s="324"/>
      <c r="AQ519" s="324"/>
      <c r="AR519" s="324"/>
    </row>
    <row r="520" ht="15.75" hidden="1" customHeight="1">
      <c r="A520" s="326" t="s">
        <v>1681</v>
      </c>
      <c r="B520" s="326">
        <v>43.0</v>
      </c>
      <c r="C520" s="326">
        <v>0.8</v>
      </c>
      <c r="D520" s="326">
        <v>0.2</v>
      </c>
      <c r="E520" s="326">
        <v>12.4</v>
      </c>
      <c r="F520" s="326" t="s">
        <v>1682</v>
      </c>
      <c r="G520" s="331"/>
      <c r="H520" s="331"/>
      <c r="I520" s="331"/>
      <c r="J520" s="331"/>
      <c r="K520" s="331"/>
      <c r="L520" s="331"/>
      <c r="M520" s="331"/>
      <c r="N520" s="331"/>
      <c r="O520" s="326" t="s">
        <v>1683</v>
      </c>
      <c r="P520" s="326">
        <v>124.5</v>
      </c>
      <c r="Q520" s="326">
        <v>98.2</v>
      </c>
      <c r="R520" s="835">
        <v>0.7887550200803213</v>
      </c>
      <c r="S520" s="324"/>
      <c r="T520" s="324"/>
      <c r="U520" s="324"/>
      <c r="V520" s="324"/>
      <c r="W520" s="324"/>
      <c r="X520" s="324"/>
      <c r="Y520" s="324"/>
      <c r="Z520" s="324"/>
      <c r="AA520" s="324"/>
      <c r="AB520" s="324"/>
      <c r="AC520" s="324"/>
      <c r="AD520" s="324"/>
      <c r="AE520" s="324"/>
      <c r="AF520" s="324"/>
      <c r="AG520" s="324"/>
      <c r="AH520" s="324"/>
      <c r="AI520" s="324"/>
      <c r="AJ520" s="324"/>
      <c r="AK520" s="324"/>
      <c r="AL520" s="324"/>
      <c r="AM520" s="324"/>
      <c r="AN520" s="324"/>
      <c r="AO520" s="324"/>
      <c r="AP520" s="324"/>
      <c r="AQ520" s="324"/>
      <c r="AR520" s="324"/>
    </row>
    <row r="521" ht="15.75" hidden="1" customHeight="1">
      <c r="A521" s="326" t="s">
        <v>1684</v>
      </c>
      <c r="B521" s="326">
        <v>49.0</v>
      </c>
      <c r="C521" s="326">
        <v>1.8</v>
      </c>
      <c r="D521" s="326">
        <v>0.5</v>
      </c>
      <c r="E521" s="326">
        <v>13.6</v>
      </c>
      <c r="F521" s="326" t="s">
        <v>1685</v>
      </c>
      <c r="G521" s="331"/>
      <c r="H521" s="331"/>
      <c r="I521" s="331"/>
      <c r="J521" s="331"/>
      <c r="K521" s="331"/>
      <c r="L521" s="331"/>
      <c r="M521" s="331"/>
      <c r="N521" s="331"/>
      <c r="O521" s="326" t="s">
        <v>1686</v>
      </c>
      <c r="P521" s="326">
        <v>2230.1</v>
      </c>
      <c r="Q521" s="326">
        <v>1455.1</v>
      </c>
      <c r="R521" s="835">
        <v>0.6524819514819963</v>
      </c>
      <c r="S521" s="324"/>
      <c r="T521" s="324"/>
      <c r="U521" s="324"/>
      <c r="V521" s="324"/>
      <c r="W521" s="324"/>
      <c r="X521" s="324"/>
      <c r="Y521" s="324"/>
      <c r="Z521" s="324"/>
      <c r="AA521" s="324"/>
      <c r="AB521" s="324"/>
      <c r="AC521" s="324"/>
      <c r="AD521" s="324"/>
      <c r="AE521" s="324"/>
      <c r="AF521" s="324"/>
      <c r="AG521" s="324"/>
      <c r="AH521" s="324"/>
      <c r="AI521" s="324"/>
      <c r="AJ521" s="324"/>
      <c r="AK521" s="324"/>
      <c r="AL521" s="324"/>
      <c r="AM521" s="324"/>
      <c r="AN521" s="324"/>
      <c r="AO521" s="324"/>
      <c r="AP521" s="324"/>
      <c r="AQ521" s="324"/>
      <c r="AR521" s="324"/>
    </row>
    <row r="522" ht="15.75" hidden="1" customHeight="1">
      <c r="A522" s="326" t="s">
        <v>1687</v>
      </c>
      <c r="B522" s="326">
        <v>24.0</v>
      </c>
      <c r="C522" s="326">
        <v>0.5</v>
      </c>
      <c r="D522" s="326">
        <v>0.1</v>
      </c>
      <c r="E522" s="326">
        <v>5.9</v>
      </c>
      <c r="F522" s="326" t="s">
        <v>1688</v>
      </c>
      <c r="G522" s="331"/>
      <c r="H522" s="331"/>
      <c r="I522" s="331"/>
      <c r="J522" s="331"/>
      <c r="K522" s="331"/>
      <c r="L522" s="331"/>
      <c r="M522" s="331"/>
      <c r="N522" s="331"/>
      <c r="O522" s="326" t="s">
        <v>1689</v>
      </c>
      <c r="P522" s="326">
        <v>378.8</v>
      </c>
      <c r="Q522" s="326">
        <v>273.4</v>
      </c>
      <c r="R522" s="835">
        <v>0.7217529039070749</v>
      </c>
      <c r="S522" s="324"/>
      <c r="T522" s="324"/>
      <c r="U522" s="324"/>
      <c r="V522" s="324"/>
      <c r="W522" s="324"/>
      <c r="X522" s="324"/>
      <c r="Y522" s="324"/>
      <c r="Z522" s="324"/>
      <c r="AA522" s="324"/>
      <c r="AB522" s="324"/>
      <c r="AC522" s="324"/>
      <c r="AD522" s="324"/>
      <c r="AE522" s="324"/>
      <c r="AF522" s="324"/>
      <c r="AG522" s="324"/>
      <c r="AH522" s="324"/>
      <c r="AI522" s="324"/>
      <c r="AJ522" s="324"/>
      <c r="AK522" s="324"/>
      <c r="AL522" s="324"/>
      <c r="AM522" s="324"/>
      <c r="AN522" s="324"/>
      <c r="AO522" s="324"/>
      <c r="AP522" s="324"/>
      <c r="AQ522" s="324"/>
      <c r="AR522" s="324"/>
    </row>
    <row r="523" ht="15.75" hidden="1" customHeight="1">
      <c r="A523" s="326" t="s">
        <v>1690</v>
      </c>
      <c r="B523" s="326">
        <v>63.0</v>
      </c>
      <c r="C523" s="326">
        <v>0.7</v>
      </c>
      <c r="D523" s="326">
        <v>0.4</v>
      </c>
      <c r="E523" s="326">
        <v>15.9</v>
      </c>
      <c r="F523" s="326" t="s">
        <v>1691</v>
      </c>
      <c r="G523" s="331"/>
      <c r="H523" s="331"/>
      <c r="I523" s="331"/>
      <c r="J523" s="331"/>
      <c r="K523" s="331"/>
      <c r="L523" s="331"/>
      <c r="M523" s="331"/>
      <c r="N523" s="331"/>
      <c r="O523" s="326" t="s">
        <v>1692</v>
      </c>
      <c r="P523" s="326">
        <v>225.9</v>
      </c>
      <c r="Q523" s="326">
        <v>225.9</v>
      </c>
      <c r="R523" s="835">
        <v>1.0</v>
      </c>
      <c r="S523" s="324"/>
      <c r="T523" s="324"/>
      <c r="U523" s="324"/>
      <c r="V523" s="324"/>
      <c r="W523" s="324"/>
      <c r="X523" s="324"/>
      <c r="Y523" s="324"/>
      <c r="Z523" s="324"/>
      <c r="AA523" s="324"/>
      <c r="AB523" s="324"/>
      <c r="AC523" s="324"/>
      <c r="AD523" s="324"/>
      <c r="AE523" s="324"/>
      <c r="AF523" s="324"/>
      <c r="AG523" s="324"/>
      <c r="AH523" s="324"/>
      <c r="AI523" s="324"/>
      <c r="AJ523" s="324"/>
      <c r="AK523" s="324"/>
      <c r="AL523" s="324"/>
      <c r="AM523" s="324"/>
      <c r="AN523" s="324"/>
      <c r="AO523" s="324"/>
      <c r="AP523" s="324"/>
      <c r="AQ523" s="324"/>
      <c r="AR523" s="324"/>
    </row>
    <row r="524" ht="15.75" hidden="1" customHeight="1">
      <c r="A524" s="326" t="s">
        <v>1693</v>
      </c>
      <c r="B524" s="326">
        <v>118.0</v>
      </c>
      <c r="C524" s="326">
        <v>1.5</v>
      </c>
      <c r="D524" s="326">
        <v>7.3</v>
      </c>
      <c r="E524" s="326">
        <v>14.5</v>
      </c>
      <c r="F524" s="326" t="s">
        <v>1694</v>
      </c>
      <c r="G524" s="331"/>
      <c r="H524" s="331"/>
      <c r="I524" s="331"/>
      <c r="J524" s="331"/>
      <c r="K524" s="331"/>
      <c r="L524" s="331"/>
      <c r="M524" s="331"/>
      <c r="N524" s="331"/>
      <c r="O524" s="326" t="s">
        <v>1695</v>
      </c>
      <c r="P524" s="326">
        <v>100.0</v>
      </c>
      <c r="Q524" s="326">
        <v>88.0</v>
      </c>
      <c r="R524" s="835">
        <v>0.88</v>
      </c>
      <c r="S524" s="324"/>
      <c r="T524" s="324"/>
      <c r="U524" s="324"/>
      <c r="V524" s="324"/>
      <c r="W524" s="324"/>
      <c r="X524" s="324"/>
      <c r="Y524" s="324"/>
      <c r="Z524" s="324"/>
      <c r="AA524" s="324"/>
      <c r="AB524" s="324"/>
      <c r="AC524" s="324"/>
      <c r="AD524" s="324"/>
      <c r="AE524" s="324"/>
      <c r="AF524" s="324"/>
      <c r="AG524" s="324"/>
      <c r="AH524" s="324"/>
      <c r="AI524" s="324"/>
      <c r="AJ524" s="324"/>
      <c r="AK524" s="324"/>
      <c r="AL524" s="324"/>
      <c r="AM524" s="324"/>
      <c r="AN524" s="324"/>
      <c r="AO524" s="324"/>
      <c r="AP524" s="324"/>
      <c r="AQ524" s="324"/>
      <c r="AR524" s="324"/>
    </row>
    <row r="525" ht="15.75" hidden="1" customHeight="1">
      <c r="A525" s="326" t="s">
        <v>1696</v>
      </c>
      <c r="B525" s="326">
        <v>72.0</v>
      </c>
      <c r="C525" s="326">
        <v>1.9</v>
      </c>
      <c r="D525" s="326">
        <v>0.3</v>
      </c>
      <c r="E525" s="326">
        <v>21.6</v>
      </c>
      <c r="F525" s="326" t="s">
        <v>1697</v>
      </c>
      <c r="G525" s="331"/>
      <c r="H525" s="331"/>
      <c r="I525" s="331"/>
      <c r="J525" s="331"/>
      <c r="K525" s="331"/>
      <c r="L525" s="331"/>
      <c r="M525" s="331"/>
      <c r="N525" s="331"/>
      <c r="O525" s="326" t="s">
        <v>1698</v>
      </c>
      <c r="P525" s="326">
        <v>165.8</v>
      </c>
      <c r="Q525" s="326">
        <v>132.2</v>
      </c>
      <c r="R525" s="835">
        <v>0.7973462002412544</v>
      </c>
      <c r="S525" s="324"/>
      <c r="T525" s="324"/>
      <c r="U525" s="324"/>
      <c r="V525" s="324"/>
      <c r="W525" s="324"/>
      <c r="X525" s="324"/>
      <c r="Y525" s="324"/>
      <c r="Z525" s="324"/>
      <c r="AA525" s="324"/>
      <c r="AB525" s="324"/>
      <c r="AC525" s="324"/>
      <c r="AD525" s="324"/>
      <c r="AE525" s="324"/>
      <c r="AF525" s="324"/>
      <c r="AG525" s="324"/>
      <c r="AH525" s="324"/>
      <c r="AI525" s="324"/>
      <c r="AJ525" s="324"/>
      <c r="AK525" s="324"/>
      <c r="AL525" s="324"/>
      <c r="AM525" s="324"/>
      <c r="AN525" s="324"/>
      <c r="AO525" s="324"/>
      <c r="AP525" s="324"/>
      <c r="AQ525" s="324"/>
      <c r="AR525" s="324"/>
    </row>
    <row r="526" ht="15.75" hidden="1" customHeight="1">
      <c r="A526" s="326" t="s">
        <v>1699</v>
      </c>
      <c r="B526" s="326">
        <v>82.0</v>
      </c>
      <c r="C526" s="326">
        <v>1.0</v>
      </c>
      <c r="D526" s="326">
        <v>0.2</v>
      </c>
      <c r="E526" s="326">
        <v>21.5</v>
      </c>
      <c r="F526" s="326" t="s">
        <v>1700</v>
      </c>
      <c r="G526" s="331"/>
      <c r="H526" s="331"/>
      <c r="I526" s="331"/>
      <c r="J526" s="331"/>
      <c r="K526" s="331"/>
      <c r="L526" s="331"/>
      <c r="M526" s="331"/>
      <c r="N526" s="331"/>
      <c r="O526" s="326" t="s">
        <v>1701</v>
      </c>
      <c r="P526" s="326">
        <v>216.3</v>
      </c>
      <c r="Q526" s="326">
        <v>178.0</v>
      </c>
      <c r="R526" s="835">
        <v>0.82293111419325</v>
      </c>
      <c r="S526" s="324"/>
      <c r="T526" s="324"/>
      <c r="U526" s="324"/>
      <c r="V526" s="324"/>
      <c r="W526" s="324"/>
      <c r="X526" s="324"/>
      <c r="Y526" s="324"/>
      <c r="Z526" s="324"/>
      <c r="AA526" s="324"/>
      <c r="AB526" s="324"/>
      <c r="AC526" s="324"/>
      <c r="AD526" s="324"/>
      <c r="AE526" s="324"/>
      <c r="AF526" s="324"/>
      <c r="AG526" s="324"/>
      <c r="AH526" s="324"/>
      <c r="AI526" s="324"/>
      <c r="AJ526" s="324"/>
      <c r="AK526" s="324"/>
      <c r="AL526" s="324"/>
      <c r="AM526" s="324"/>
      <c r="AN526" s="324"/>
      <c r="AO526" s="324"/>
      <c r="AP526" s="324"/>
      <c r="AQ526" s="324"/>
      <c r="AR526" s="324"/>
    </row>
    <row r="527" ht="15.75" hidden="1" customHeight="1">
      <c r="A527" s="326" t="s">
        <v>1702</v>
      </c>
      <c r="B527" s="326">
        <v>286.0</v>
      </c>
      <c r="C527" s="326">
        <v>3.4</v>
      </c>
      <c r="D527" s="326">
        <v>28.1</v>
      </c>
      <c r="E527" s="326">
        <v>10.8</v>
      </c>
      <c r="F527" s="326" t="s">
        <v>1703</v>
      </c>
      <c r="G527" s="331"/>
      <c r="H527" s="331"/>
      <c r="I527" s="331"/>
      <c r="J527" s="331"/>
      <c r="K527" s="331"/>
      <c r="L527" s="331"/>
      <c r="M527" s="331"/>
      <c r="N527" s="331"/>
      <c r="O527" s="326" t="s">
        <v>1704</v>
      </c>
      <c r="P527" s="326">
        <v>272.2</v>
      </c>
      <c r="Q527" s="326">
        <v>221.2</v>
      </c>
      <c r="R527" s="835">
        <v>0.8126377663482733</v>
      </c>
      <c r="S527" s="324"/>
      <c r="T527" s="324"/>
      <c r="U527" s="324"/>
      <c r="V527" s="324"/>
      <c r="W527" s="324"/>
      <c r="X527" s="324"/>
      <c r="Y527" s="324"/>
      <c r="Z527" s="324"/>
      <c r="AA527" s="324"/>
      <c r="AB527" s="324"/>
      <c r="AC527" s="324"/>
      <c r="AD527" s="324"/>
      <c r="AE527" s="324"/>
      <c r="AF527" s="324"/>
      <c r="AG527" s="324"/>
      <c r="AH527" s="324"/>
      <c r="AI527" s="324"/>
      <c r="AJ527" s="324"/>
      <c r="AK527" s="324"/>
      <c r="AL527" s="324"/>
      <c r="AM527" s="324"/>
      <c r="AN527" s="324"/>
      <c r="AO527" s="324"/>
      <c r="AP527" s="324"/>
      <c r="AQ527" s="324"/>
      <c r="AR527" s="324"/>
    </row>
    <row r="528" ht="15.75" hidden="1" customHeight="1">
      <c r="A528" s="326" t="s">
        <v>1705</v>
      </c>
      <c r="B528" s="326">
        <v>10.0</v>
      </c>
      <c r="C528" s="326">
        <v>0.7</v>
      </c>
      <c r="D528" s="326">
        <v>0.1</v>
      </c>
      <c r="E528" s="326">
        <v>3.1</v>
      </c>
      <c r="F528" s="326" t="s">
        <v>1706</v>
      </c>
      <c r="G528" s="331"/>
      <c r="H528" s="331"/>
      <c r="I528" s="331"/>
      <c r="J528" s="331"/>
      <c r="K528" s="331"/>
      <c r="L528" s="331"/>
      <c r="M528" s="331"/>
      <c r="N528" s="331"/>
      <c r="O528" s="326" t="s">
        <v>1707</v>
      </c>
      <c r="P528" s="326">
        <v>165.8</v>
      </c>
      <c r="Q528" s="326">
        <v>76.4</v>
      </c>
      <c r="R528" s="835">
        <v>0.46079613992762364</v>
      </c>
      <c r="S528" s="324"/>
      <c r="T528" s="324"/>
      <c r="U528" s="324"/>
      <c r="V528" s="324"/>
      <c r="W528" s="324"/>
      <c r="X528" s="324"/>
      <c r="Y528" s="324"/>
      <c r="Z528" s="324"/>
      <c r="AA528" s="324"/>
      <c r="AB528" s="324"/>
      <c r="AC528" s="324"/>
      <c r="AD528" s="324"/>
      <c r="AE528" s="324"/>
      <c r="AF528" s="324"/>
      <c r="AG528" s="324"/>
      <c r="AH528" s="324"/>
      <c r="AI528" s="324"/>
      <c r="AJ528" s="324"/>
      <c r="AK528" s="324"/>
      <c r="AL528" s="324"/>
      <c r="AM528" s="324"/>
      <c r="AN528" s="324"/>
      <c r="AO528" s="324"/>
      <c r="AP528" s="324"/>
      <c r="AQ528" s="324"/>
      <c r="AR528" s="324"/>
    </row>
    <row r="529" ht="15.75" hidden="1" customHeight="1">
      <c r="A529" s="326" t="s">
        <v>1708</v>
      </c>
      <c r="B529" s="326">
        <v>42.0</v>
      </c>
      <c r="C529" s="326">
        <v>0.9</v>
      </c>
      <c r="D529" s="326">
        <v>0.7</v>
      </c>
      <c r="E529" s="326">
        <v>9.2</v>
      </c>
      <c r="F529" s="326" t="s">
        <v>1709</v>
      </c>
      <c r="G529" s="331"/>
      <c r="H529" s="331"/>
      <c r="I529" s="331"/>
      <c r="J529" s="331"/>
      <c r="K529" s="331"/>
      <c r="L529" s="331"/>
      <c r="M529" s="331"/>
      <c r="N529" s="331"/>
      <c r="O529" s="326" t="s">
        <v>1710</v>
      </c>
      <c r="P529" s="326">
        <v>216.3</v>
      </c>
      <c r="Q529" s="326">
        <v>108.6</v>
      </c>
      <c r="R529" s="835">
        <v>0.5020804438280166</v>
      </c>
      <c r="S529" s="324"/>
      <c r="T529" s="324"/>
      <c r="U529" s="324"/>
      <c r="V529" s="324"/>
      <c r="W529" s="324"/>
      <c r="X529" s="324"/>
      <c r="Y529" s="324"/>
      <c r="Z529" s="324"/>
      <c r="AA529" s="324"/>
      <c r="AB529" s="324"/>
      <c r="AC529" s="324"/>
      <c r="AD529" s="324"/>
      <c r="AE529" s="324"/>
      <c r="AF529" s="324"/>
      <c r="AG529" s="324"/>
      <c r="AH529" s="324"/>
      <c r="AI529" s="324"/>
      <c r="AJ529" s="324"/>
      <c r="AK529" s="324"/>
      <c r="AL529" s="324"/>
      <c r="AM529" s="324"/>
      <c r="AN529" s="324"/>
      <c r="AO529" s="324"/>
      <c r="AP529" s="324"/>
      <c r="AQ529" s="324"/>
      <c r="AR529" s="324"/>
    </row>
    <row r="530" ht="15.75" hidden="1" customHeight="1">
      <c r="A530" s="326" t="s">
        <v>1711</v>
      </c>
      <c r="B530" s="326">
        <v>195.0</v>
      </c>
      <c r="C530" s="326">
        <v>1.4</v>
      </c>
      <c r="D530" s="326">
        <v>0.5</v>
      </c>
      <c r="E530" s="326">
        <v>59.8</v>
      </c>
      <c r="F530" s="326" t="s">
        <v>1712</v>
      </c>
      <c r="G530" s="331"/>
      <c r="H530" s="331"/>
      <c r="I530" s="331"/>
      <c r="J530" s="331"/>
      <c r="K530" s="331"/>
      <c r="L530" s="331"/>
      <c r="M530" s="331"/>
      <c r="N530" s="331"/>
      <c r="O530" s="326" t="s">
        <v>1713</v>
      </c>
      <c r="P530" s="326">
        <v>272.2</v>
      </c>
      <c r="Q530" s="326">
        <v>141.0</v>
      </c>
      <c r="R530" s="835">
        <v>0.518001469507715</v>
      </c>
      <c r="S530" s="324"/>
      <c r="T530" s="324"/>
      <c r="U530" s="324"/>
      <c r="V530" s="324"/>
      <c r="W530" s="324"/>
      <c r="X530" s="324"/>
      <c r="Y530" s="324"/>
      <c r="Z530" s="324"/>
      <c r="AA530" s="324"/>
      <c r="AB530" s="324"/>
      <c r="AC530" s="324"/>
      <c r="AD530" s="324"/>
      <c r="AE530" s="324"/>
      <c r="AF530" s="324"/>
      <c r="AG530" s="324"/>
      <c r="AH530" s="324"/>
      <c r="AI530" s="324"/>
      <c r="AJ530" s="324"/>
      <c r="AK530" s="324"/>
      <c r="AL530" s="324"/>
      <c r="AM530" s="324"/>
      <c r="AN530" s="324"/>
      <c r="AO530" s="324"/>
      <c r="AP530" s="324"/>
      <c r="AQ530" s="324"/>
      <c r="AR530" s="324"/>
    </row>
    <row r="531" ht="15.75" hidden="1" customHeight="1">
      <c r="A531" s="326" t="s">
        <v>519</v>
      </c>
      <c r="B531" s="326">
        <v>34.0</v>
      </c>
      <c r="C531" s="326">
        <v>0.7</v>
      </c>
      <c r="D531" s="326">
        <v>0.8</v>
      </c>
      <c r="E531" s="326">
        <v>8.9</v>
      </c>
      <c r="F531" s="326" t="s">
        <v>1714</v>
      </c>
      <c r="G531" s="331"/>
      <c r="H531" s="331"/>
      <c r="I531" s="331"/>
      <c r="J531" s="331"/>
      <c r="K531" s="331"/>
      <c r="L531" s="331"/>
      <c r="M531" s="331"/>
      <c r="N531" s="331"/>
      <c r="O531" s="326" t="s">
        <v>1715</v>
      </c>
      <c r="P531" s="326">
        <v>206.0</v>
      </c>
      <c r="Q531" s="326">
        <v>155.9</v>
      </c>
      <c r="R531" s="835">
        <v>0.7567961165048543</v>
      </c>
      <c r="S531" s="324"/>
      <c r="T531" s="324"/>
      <c r="U531" s="324"/>
      <c r="V531" s="324"/>
      <c r="W531" s="324"/>
      <c r="X531" s="324"/>
      <c r="Y531" s="324"/>
      <c r="Z531" s="324"/>
      <c r="AA531" s="324"/>
      <c r="AB531" s="324"/>
      <c r="AC531" s="324"/>
      <c r="AD531" s="324"/>
      <c r="AE531" s="324"/>
      <c r="AF531" s="324"/>
      <c r="AG531" s="324"/>
      <c r="AH531" s="324"/>
      <c r="AI531" s="324"/>
      <c r="AJ531" s="324"/>
      <c r="AK531" s="324"/>
      <c r="AL531" s="324"/>
      <c r="AM531" s="324"/>
      <c r="AN531" s="324"/>
      <c r="AO531" s="324"/>
      <c r="AP531" s="324"/>
      <c r="AQ531" s="324"/>
      <c r="AR531" s="324"/>
    </row>
    <row r="532" ht="15.75" hidden="1" customHeight="1">
      <c r="A532" s="326" t="s">
        <v>1716</v>
      </c>
      <c r="B532" s="326">
        <v>66.0</v>
      </c>
      <c r="C532" s="326">
        <v>0.5</v>
      </c>
      <c r="D532" s="326">
        <v>0.1</v>
      </c>
      <c r="E532" s="326">
        <v>18.3</v>
      </c>
      <c r="F532" s="326" t="s">
        <v>1717</v>
      </c>
      <c r="G532" s="331"/>
      <c r="H532" s="331"/>
      <c r="I532" s="331"/>
      <c r="J532" s="331"/>
      <c r="K532" s="331"/>
      <c r="L532" s="331"/>
      <c r="M532" s="331"/>
      <c r="N532" s="331"/>
      <c r="O532" s="326" t="s">
        <v>1718</v>
      </c>
      <c r="P532" s="326">
        <v>293.4</v>
      </c>
      <c r="Q532" s="326">
        <v>222.5</v>
      </c>
      <c r="R532" s="835">
        <v>0.7583503749147922</v>
      </c>
      <c r="S532" s="324"/>
      <c r="T532" s="324"/>
      <c r="U532" s="324"/>
      <c r="V532" s="324"/>
      <c r="W532" s="324"/>
      <c r="X532" s="324"/>
      <c r="Y532" s="324"/>
      <c r="Z532" s="324"/>
      <c r="AA532" s="324"/>
      <c r="AB532" s="324"/>
      <c r="AC532" s="324"/>
      <c r="AD532" s="324"/>
      <c r="AE532" s="324"/>
      <c r="AF532" s="324"/>
      <c r="AG532" s="324"/>
      <c r="AH532" s="324"/>
      <c r="AI532" s="324"/>
      <c r="AJ532" s="324"/>
      <c r="AK532" s="324"/>
      <c r="AL532" s="324"/>
      <c r="AM532" s="324"/>
      <c r="AN532" s="324"/>
      <c r="AO532" s="324"/>
      <c r="AP532" s="324"/>
      <c r="AQ532" s="324"/>
      <c r="AR532" s="324"/>
    </row>
    <row r="533" ht="15.75" hidden="1" customHeight="1">
      <c r="A533" s="326" t="s">
        <v>1719</v>
      </c>
      <c r="B533" s="326">
        <v>51.0</v>
      </c>
      <c r="C533" s="326">
        <v>2.5</v>
      </c>
      <c r="D533" s="326">
        <v>2.7</v>
      </c>
      <c r="E533" s="326">
        <v>11.4</v>
      </c>
      <c r="F533" s="326" t="s">
        <v>1720</v>
      </c>
      <c r="G533" s="331"/>
      <c r="H533" s="331"/>
      <c r="I533" s="331"/>
      <c r="J533" s="331"/>
      <c r="K533" s="331"/>
      <c r="L533" s="331"/>
      <c r="M533" s="331"/>
      <c r="N533" s="331"/>
      <c r="O533" s="326" t="s">
        <v>1721</v>
      </c>
      <c r="P533" s="326">
        <v>366.3</v>
      </c>
      <c r="Q533" s="326">
        <v>277.6</v>
      </c>
      <c r="R533" s="835">
        <v>0.7578487578487579</v>
      </c>
      <c r="S533" s="324"/>
      <c r="T533" s="324"/>
      <c r="U533" s="324"/>
      <c r="V533" s="324"/>
      <c r="W533" s="324"/>
      <c r="X533" s="324"/>
      <c r="Y533" s="324"/>
      <c r="Z533" s="324"/>
      <c r="AA533" s="324"/>
      <c r="AB533" s="324"/>
      <c r="AC533" s="324"/>
      <c r="AD533" s="324"/>
      <c r="AE533" s="324"/>
      <c r="AF533" s="324"/>
      <c r="AG533" s="324"/>
      <c r="AH533" s="324"/>
      <c r="AI533" s="324"/>
      <c r="AJ533" s="324"/>
      <c r="AK533" s="324"/>
      <c r="AL533" s="324"/>
      <c r="AM533" s="324"/>
      <c r="AN533" s="324"/>
      <c r="AO533" s="324"/>
      <c r="AP533" s="324"/>
      <c r="AQ533" s="324"/>
      <c r="AR533" s="324"/>
    </row>
    <row r="534" ht="15.75" hidden="1" customHeight="1">
      <c r="A534" s="326" t="s">
        <v>1722</v>
      </c>
      <c r="B534" s="326">
        <v>62.0</v>
      </c>
      <c r="C534" s="326">
        <v>1.1</v>
      </c>
      <c r="D534" s="326">
        <v>0.0</v>
      </c>
      <c r="E534" s="326">
        <v>16.1</v>
      </c>
      <c r="F534" s="326" t="s">
        <v>1723</v>
      </c>
      <c r="G534" s="331"/>
      <c r="H534" s="331"/>
      <c r="I534" s="331"/>
      <c r="J534" s="331"/>
      <c r="K534" s="331"/>
      <c r="L534" s="331"/>
      <c r="M534" s="331"/>
      <c r="N534" s="331"/>
      <c r="O534" s="326" t="s">
        <v>1724</v>
      </c>
      <c r="P534" s="326">
        <v>206.0</v>
      </c>
      <c r="Q534" s="326">
        <v>79.2</v>
      </c>
      <c r="R534" s="835">
        <v>0.38446601941747577</v>
      </c>
      <c r="S534" s="324"/>
      <c r="T534" s="324"/>
      <c r="U534" s="324"/>
      <c r="V534" s="324"/>
      <c r="W534" s="324"/>
      <c r="X534" s="324"/>
      <c r="Y534" s="324"/>
      <c r="Z534" s="324"/>
      <c r="AA534" s="324"/>
      <c r="AB534" s="324"/>
      <c r="AC534" s="324"/>
      <c r="AD534" s="324"/>
      <c r="AE534" s="324"/>
      <c r="AF534" s="324"/>
      <c r="AG534" s="324"/>
      <c r="AH534" s="324"/>
      <c r="AI534" s="324"/>
      <c r="AJ534" s="324"/>
      <c r="AK534" s="324"/>
      <c r="AL534" s="324"/>
      <c r="AM534" s="324"/>
      <c r="AN534" s="324"/>
      <c r="AO534" s="324"/>
      <c r="AP534" s="324"/>
      <c r="AQ534" s="324"/>
      <c r="AR534" s="324"/>
    </row>
    <row r="535" ht="15.75" hidden="1" customHeight="1">
      <c r="A535" s="326" t="s">
        <v>1725</v>
      </c>
      <c r="B535" s="326">
        <v>44.0</v>
      </c>
      <c r="C535" s="326">
        <v>0.9</v>
      </c>
      <c r="D535" s="326">
        <v>0.2</v>
      </c>
      <c r="E535" s="326">
        <v>14.3</v>
      </c>
      <c r="F535" s="326" t="s">
        <v>1726</v>
      </c>
      <c r="G535" s="331"/>
      <c r="H535" s="331"/>
      <c r="I535" s="331"/>
      <c r="J535" s="331"/>
      <c r="K535" s="331"/>
      <c r="L535" s="331"/>
      <c r="M535" s="331"/>
      <c r="N535" s="331"/>
      <c r="O535" s="326" t="s">
        <v>1727</v>
      </c>
      <c r="P535" s="326">
        <v>293.4</v>
      </c>
      <c r="Q535" s="326">
        <v>112.9</v>
      </c>
      <c r="R535" s="835">
        <v>0.3847989093387867</v>
      </c>
      <c r="S535" s="324"/>
      <c r="T535" s="324"/>
      <c r="U535" s="324"/>
      <c r="V535" s="324"/>
      <c r="W535" s="324"/>
      <c r="X535" s="324"/>
      <c r="Y535" s="324"/>
      <c r="Z535" s="324"/>
      <c r="AA535" s="324"/>
      <c r="AB535" s="324"/>
      <c r="AC535" s="324"/>
      <c r="AD535" s="324"/>
      <c r="AE535" s="324"/>
      <c r="AF535" s="324"/>
      <c r="AG535" s="324"/>
      <c r="AH535" s="324"/>
      <c r="AI535" s="324"/>
      <c r="AJ535" s="324"/>
      <c r="AK535" s="324"/>
      <c r="AL535" s="324"/>
      <c r="AM535" s="324"/>
      <c r="AN535" s="324"/>
      <c r="AO535" s="324"/>
      <c r="AP535" s="324"/>
      <c r="AQ535" s="324"/>
      <c r="AR535" s="324"/>
    </row>
    <row r="536" ht="15.75" hidden="1" customHeight="1">
      <c r="A536" s="326" t="s">
        <v>1728</v>
      </c>
      <c r="B536" s="326">
        <v>37.0</v>
      </c>
      <c r="C536" s="326">
        <v>0.5</v>
      </c>
      <c r="D536" s="326">
        <v>0.1</v>
      </c>
      <c r="E536" s="326">
        <v>14.9</v>
      </c>
      <c r="F536" s="326" t="s">
        <v>1729</v>
      </c>
      <c r="G536" s="331"/>
      <c r="H536" s="331"/>
      <c r="I536" s="331"/>
      <c r="J536" s="331"/>
      <c r="K536" s="331"/>
      <c r="L536" s="331"/>
      <c r="M536" s="331"/>
      <c r="N536" s="331"/>
      <c r="O536" s="326" t="s">
        <v>1730</v>
      </c>
      <c r="P536" s="326">
        <v>366.3</v>
      </c>
      <c r="Q536" s="326">
        <v>132.5</v>
      </c>
      <c r="R536" s="835">
        <v>0.36172536172536174</v>
      </c>
      <c r="S536" s="324"/>
      <c r="T536" s="324"/>
      <c r="U536" s="324"/>
      <c r="V536" s="324"/>
      <c r="W536" s="324"/>
      <c r="X536" s="324"/>
      <c r="Y536" s="324"/>
      <c r="Z536" s="324"/>
      <c r="AA536" s="324"/>
      <c r="AB536" s="324"/>
      <c r="AC536" s="324"/>
      <c r="AD536" s="324"/>
      <c r="AE536" s="324"/>
      <c r="AF536" s="324"/>
      <c r="AG536" s="324"/>
      <c r="AH536" s="324"/>
      <c r="AI536" s="324"/>
      <c r="AJ536" s="324"/>
      <c r="AK536" s="324"/>
      <c r="AL536" s="324"/>
      <c r="AM536" s="324"/>
      <c r="AN536" s="324"/>
      <c r="AO536" s="324"/>
      <c r="AP536" s="324"/>
      <c r="AQ536" s="324"/>
      <c r="AR536" s="324"/>
    </row>
    <row r="537" ht="15.75" hidden="1" customHeight="1">
      <c r="A537" s="326" t="s">
        <v>1731</v>
      </c>
      <c r="B537" s="326">
        <v>13.0</v>
      </c>
      <c r="C537" s="326">
        <v>1.2</v>
      </c>
      <c r="D537" s="326">
        <v>0.3</v>
      </c>
      <c r="E537" s="326">
        <v>9.7</v>
      </c>
      <c r="F537" s="326" t="s">
        <v>1732</v>
      </c>
      <c r="G537" s="331"/>
      <c r="H537" s="331"/>
      <c r="I537" s="331"/>
      <c r="J537" s="331"/>
      <c r="K537" s="331"/>
      <c r="L537" s="331"/>
      <c r="M537" s="331"/>
      <c r="N537" s="331"/>
      <c r="O537" s="326" t="s">
        <v>1733</v>
      </c>
      <c r="P537" s="326">
        <v>130.0</v>
      </c>
      <c r="Q537" s="326">
        <v>40.0</v>
      </c>
      <c r="R537" s="835">
        <v>0.3076923076923077</v>
      </c>
      <c r="S537" s="324"/>
      <c r="T537" s="324"/>
      <c r="U537" s="324"/>
      <c r="V537" s="324"/>
      <c r="W537" s="324"/>
      <c r="X537" s="324"/>
      <c r="Y537" s="324"/>
      <c r="Z537" s="324"/>
      <c r="AA537" s="324"/>
      <c r="AB537" s="324"/>
      <c r="AC537" s="324"/>
      <c r="AD537" s="324"/>
      <c r="AE537" s="324"/>
      <c r="AF537" s="324"/>
      <c r="AG537" s="324"/>
      <c r="AH537" s="324"/>
      <c r="AI537" s="324"/>
      <c r="AJ537" s="324"/>
      <c r="AK537" s="324"/>
      <c r="AL537" s="324"/>
      <c r="AM537" s="324"/>
      <c r="AN537" s="324"/>
      <c r="AO537" s="324"/>
      <c r="AP537" s="324"/>
      <c r="AQ537" s="324"/>
      <c r="AR537" s="324"/>
    </row>
    <row r="538" ht="15.75" hidden="1" customHeight="1">
      <c r="A538" s="326" t="s">
        <v>1734</v>
      </c>
      <c r="B538" s="326">
        <v>37.0</v>
      </c>
      <c r="C538" s="326">
        <v>0.5</v>
      </c>
      <c r="D538" s="326">
        <v>0.2</v>
      </c>
      <c r="E538" s="326">
        <v>14.7</v>
      </c>
      <c r="F538" s="326" t="s">
        <v>1735</v>
      </c>
      <c r="G538" s="331"/>
      <c r="H538" s="331"/>
      <c r="I538" s="331"/>
      <c r="J538" s="331"/>
      <c r="K538" s="331"/>
      <c r="L538" s="331"/>
      <c r="M538" s="331"/>
      <c r="N538" s="331"/>
      <c r="O538" s="326" t="s">
        <v>1736</v>
      </c>
      <c r="P538" s="326">
        <v>169.9</v>
      </c>
      <c r="Q538" s="326">
        <v>115.9</v>
      </c>
      <c r="R538" s="835">
        <v>0.6821659799882284</v>
      </c>
      <c r="S538" s="324"/>
      <c r="T538" s="324"/>
      <c r="U538" s="324"/>
      <c r="V538" s="324"/>
      <c r="W538" s="324"/>
      <c r="X538" s="324"/>
      <c r="Y538" s="324"/>
      <c r="Z538" s="324"/>
      <c r="AA538" s="324"/>
      <c r="AB538" s="324"/>
      <c r="AC538" s="324"/>
      <c r="AD538" s="324"/>
      <c r="AE538" s="324"/>
      <c r="AF538" s="324"/>
      <c r="AG538" s="324"/>
      <c r="AH538" s="324"/>
      <c r="AI538" s="324"/>
      <c r="AJ538" s="324"/>
      <c r="AK538" s="324"/>
      <c r="AL538" s="324"/>
      <c r="AM538" s="324"/>
      <c r="AN538" s="324"/>
      <c r="AO538" s="324"/>
      <c r="AP538" s="324"/>
      <c r="AQ538" s="324"/>
      <c r="AR538" s="324"/>
    </row>
    <row r="539" ht="15.75" hidden="1" customHeight="1">
      <c r="A539" s="326" t="s">
        <v>1737</v>
      </c>
      <c r="B539" s="326">
        <v>36.0</v>
      </c>
      <c r="C539" s="326">
        <v>0.5</v>
      </c>
      <c r="D539" s="326">
        <v>0.1</v>
      </c>
      <c r="E539" s="326">
        <v>14.7</v>
      </c>
      <c r="F539" s="326" t="s">
        <v>1738</v>
      </c>
      <c r="G539" s="331"/>
      <c r="H539" s="331"/>
      <c r="I539" s="331"/>
      <c r="J539" s="331"/>
      <c r="K539" s="331"/>
      <c r="L539" s="331"/>
      <c r="M539" s="331"/>
      <c r="N539" s="331"/>
      <c r="O539" s="326" t="s">
        <v>1739</v>
      </c>
      <c r="P539" s="326">
        <v>267.4</v>
      </c>
      <c r="Q539" s="326">
        <v>201.4</v>
      </c>
      <c r="R539" s="835">
        <v>0.7531787584143605</v>
      </c>
      <c r="S539" s="324"/>
      <c r="T539" s="324"/>
      <c r="U539" s="324"/>
      <c r="V539" s="324"/>
      <c r="W539" s="324"/>
      <c r="X539" s="324"/>
      <c r="Y539" s="324"/>
      <c r="Z539" s="324"/>
      <c r="AA539" s="324"/>
      <c r="AB539" s="324"/>
      <c r="AC539" s="324"/>
      <c r="AD539" s="324"/>
      <c r="AE539" s="324"/>
      <c r="AF539" s="324"/>
      <c r="AG539" s="324"/>
      <c r="AH539" s="324"/>
      <c r="AI539" s="324"/>
      <c r="AJ539" s="324"/>
      <c r="AK539" s="324"/>
      <c r="AL539" s="324"/>
      <c r="AM539" s="324"/>
      <c r="AN539" s="324"/>
      <c r="AO539" s="324"/>
      <c r="AP539" s="324"/>
      <c r="AQ539" s="324"/>
      <c r="AR539" s="324"/>
    </row>
    <row r="540" ht="15.75" hidden="1" customHeight="1">
      <c r="A540" s="326" t="s">
        <v>1740</v>
      </c>
      <c r="B540" s="326">
        <v>65.0</v>
      </c>
      <c r="C540" s="326">
        <v>0.9</v>
      </c>
      <c r="D540" s="326">
        <v>0.1</v>
      </c>
      <c r="E540" s="326">
        <v>19.9</v>
      </c>
      <c r="F540" s="326" t="s">
        <v>1741</v>
      </c>
      <c r="G540" s="331"/>
      <c r="H540" s="331"/>
      <c r="I540" s="331"/>
      <c r="J540" s="331"/>
      <c r="K540" s="331"/>
      <c r="L540" s="331"/>
      <c r="M540" s="331"/>
      <c r="N540" s="331"/>
      <c r="O540" s="326" t="s">
        <v>1742</v>
      </c>
      <c r="P540" s="326">
        <v>344.2</v>
      </c>
      <c r="Q540" s="326">
        <v>263.4</v>
      </c>
      <c r="R540" s="835">
        <v>0.7652527600232423</v>
      </c>
      <c r="S540" s="324"/>
      <c r="T540" s="324"/>
      <c r="U540" s="324"/>
      <c r="V540" s="324"/>
      <c r="W540" s="324"/>
      <c r="X540" s="324"/>
      <c r="Y540" s="324"/>
      <c r="Z540" s="324"/>
      <c r="AA540" s="324"/>
      <c r="AB540" s="324"/>
      <c r="AC540" s="324"/>
      <c r="AD540" s="324"/>
      <c r="AE540" s="324"/>
      <c r="AF540" s="324"/>
      <c r="AG540" s="324"/>
      <c r="AH540" s="324"/>
      <c r="AI540" s="324"/>
      <c r="AJ540" s="324"/>
      <c r="AK540" s="324"/>
      <c r="AL540" s="324"/>
      <c r="AM540" s="324"/>
      <c r="AN540" s="324"/>
      <c r="AO540" s="324"/>
      <c r="AP540" s="324"/>
      <c r="AQ540" s="324"/>
      <c r="AR540" s="324"/>
    </row>
    <row r="541" ht="15.75" hidden="1" customHeight="1">
      <c r="A541" s="326" t="s">
        <v>1743</v>
      </c>
      <c r="B541" s="326">
        <v>146.0</v>
      </c>
      <c r="C541" s="326">
        <v>3.6</v>
      </c>
      <c r="D541" s="326">
        <v>0.2</v>
      </c>
      <c r="E541" s="326">
        <v>46.6</v>
      </c>
      <c r="F541" s="326" t="s">
        <v>1744</v>
      </c>
      <c r="G541" s="331"/>
      <c r="H541" s="331"/>
      <c r="I541" s="331"/>
      <c r="J541" s="331"/>
      <c r="K541" s="331"/>
      <c r="L541" s="331"/>
      <c r="M541" s="331"/>
      <c r="N541" s="331"/>
      <c r="O541" s="326" t="s">
        <v>1745</v>
      </c>
      <c r="P541" s="326">
        <v>29.4</v>
      </c>
      <c r="Q541" s="326">
        <v>29.4</v>
      </c>
      <c r="R541" s="835">
        <v>1.0</v>
      </c>
      <c r="S541" s="324"/>
      <c r="T541" s="324"/>
      <c r="U541" s="324"/>
      <c r="V541" s="324"/>
      <c r="W541" s="324"/>
      <c r="X541" s="324"/>
      <c r="Y541" s="324"/>
      <c r="Z541" s="324"/>
      <c r="AA541" s="324"/>
      <c r="AB541" s="324"/>
      <c r="AC541" s="324"/>
      <c r="AD541" s="324"/>
      <c r="AE541" s="324"/>
      <c r="AF541" s="324"/>
      <c r="AG541" s="324"/>
      <c r="AH541" s="324"/>
      <c r="AI541" s="324"/>
      <c r="AJ541" s="324"/>
      <c r="AK541" s="324"/>
      <c r="AL541" s="324"/>
      <c r="AM541" s="324"/>
      <c r="AN541" s="324"/>
      <c r="AO541" s="324"/>
      <c r="AP541" s="324"/>
      <c r="AQ541" s="324"/>
      <c r="AR541" s="324"/>
    </row>
    <row r="542" ht="15.75" hidden="1" customHeight="1">
      <c r="A542" s="326" t="s">
        <v>1746</v>
      </c>
      <c r="B542" s="326">
        <v>55.0</v>
      </c>
      <c r="C542" s="326">
        <v>1.2</v>
      </c>
      <c r="D542" s="326">
        <v>0.1</v>
      </c>
      <c r="E542" s="326">
        <v>14.0</v>
      </c>
      <c r="F542" s="326" t="s">
        <v>1747</v>
      </c>
      <c r="G542" s="331"/>
      <c r="H542" s="331"/>
      <c r="I542" s="331"/>
      <c r="J542" s="331"/>
      <c r="K542" s="331"/>
      <c r="L542" s="331"/>
      <c r="M542" s="331"/>
      <c r="N542" s="331"/>
      <c r="O542" s="326" t="s">
        <v>1748</v>
      </c>
      <c r="P542" s="326">
        <v>109.0</v>
      </c>
      <c r="Q542" s="326">
        <v>109.0</v>
      </c>
      <c r="R542" s="835">
        <v>1.0</v>
      </c>
      <c r="S542" s="324"/>
      <c r="T542" s="324"/>
      <c r="U542" s="324"/>
      <c r="V542" s="324"/>
      <c r="W542" s="324"/>
      <c r="X542" s="324"/>
      <c r="Y542" s="324"/>
      <c r="Z542" s="324"/>
      <c r="AA542" s="324"/>
      <c r="AB542" s="324"/>
      <c r="AC542" s="324"/>
      <c r="AD542" s="324"/>
      <c r="AE542" s="324"/>
      <c r="AF542" s="324"/>
      <c r="AG542" s="324"/>
      <c r="AH542" s="324"/>
      <c r="AI542" s="324"/>
      <c r="AJ542" s="324"/>
      <c r="AK542" s="324"/>
      <c r="AL542" s="324"/>
      <c r="AM542" s="324"/>
      <c r="AN542" s="324"/>
      <c r="AO542" s="324"/>
      <c r="AP542" s="324"/>
      <c r="AQ542" s="324"/>
      <c r="AR542" s="324"/>
    </row>
    <row r="543" ht="15.75" hidden="1" customHeight="1">
      <c r="A543" s="326" t="s">
        <v>1749</v>
      </c>
      <c r="B543" s="326">
        <v>163.0</v>
      </c>
      <c r="C543" s="326">
        <v>1.6</v>
      </c>
      <c r="D543" s="326">
        <v>8.1</v>
      </c>
      <c r="E543" s="326">
        <v>27.4</v>
      </c>
      <c r="F543" s="326" t="s">
        <v>1750</v>
      </c>
      <c r="G543" s="331"/>
      <c r="H543" s="331"/>
      <c r="I543" s="331"/>
      <c r="J543" s="331"/>
      <c r="K543" s="331"/>
      <c r="L543" s="331"/>
      <c r="M543" s="331"/>
      <c r="N543" s="331"/>
      <c r="O543" s="326" t="s">
        <v>1751</v>
      </c>
      <c r="P543" s="326">
        <v>11.6</v>
      </c>
      <c r="Q543" s="326">
        <v>11.6</v>
      </c>
      <c r="R543" s="835">
        <v>1.0</v>
      </c>
      <c r="S543" s="324"/>
      <c r="T543" s="324"/>
      <c r="U543" s="324"/>
      <c r="V543" s="324"/>
      <c r="W543" s="324"/>
      <c r="X543" s="324"/>
      <c r="Y543" s="324"/>
      <c r="Z543" s="324"/>
      <c r="AA543" s="324"/>
      <c r="AB543" s="324"/>
      <c r="AC543" s="324"/>
      <c r="AD543" s="324"/>
      <c r="AE543" s="324"/>
      <c r="AF543" s="324"/>
      <c r="AG543" s="324"/>
      <c r="AH543" s="324"/>
      <c r="AI543" s="324"/>
      <c r="AJ543" s="324"/>
      <c r="AK543" s="324"/>
      <c r="AL543" s="324"/>
      <c r="AM543" s="324"/>
      <c r="AN543" s="324"/>
      <c r="AO543" s="324"/>
      <c r="AP543" s="324"/>
      <c r="AQ543" s="324"/>
      <c r="AR543" s="324"/>
    </row>
    <row r="544" ht="15.75" hidden="1" customHeight="1">
      <c r="A544" s="326" t="s">
        <v>1752</v>
      </c>
      <c r="B544" s="326">
        <v>64.0</v>
      </c>
      <c r="C544" s="326">
        <v>0.5</v>
      </c>
      <c r="D544" s="326">
        <v>0.1</v>
      </c>
      <c r="E544" s="326">
        <v>20.8</v>
      </c>
      <c r="F544" s="326" t="s">
        <v>1753</v>
      </c>
      <c r="G544" s="331"/>
      <c r="H544" s="331"/>
      <c r="I544" s="331"/>
      <c r="J544" s="331"/>
      <c r="K544" s="331"/>
      <c r="L544" s="331"/>
      <c r="M544" s="331"/>
      <c r="N544" s="331"/>
      <c r="O544" s="326" t="s">
        <v>1754</v>
      </c>
      <c r="P544" s="326">
        <v>26.2</v>
      </c>
      <c r="Q544" s="326">
        <v>26.2</v>
      </c>
      <c r="R544" s="835">
        <v>1.0</v>
      </c>
      <c r="S544" s="324"/>
      <c r="T544" s="324"/>
      <c r="U544" s="324"/>
      <c r="V544" s="324"/>
      <c r="W544" s="324"/>
      <c r="X544" s="324"/>
      <c r="Y544" s="324"/>
      <c r="Z544" s="324"/>
      <c r="AA544" s="324"/>
      <c r="AB544" s="324"/>
      <c r="AC544" s="324"/>
      <c r="AD544" s="324"/>
      <c r="AE544" s="324"/>
      <c r="AF544" s="324"/>
      <c r="AG544" s="324"/>
      <c r="AH544" s="324"/>
      <c r="AI544" s="324"/>
      <c r="AJ544" s="324"/>
      <c r="AK544" s="324"/>
      <c r="AL544" s="324"/>
      <c r="AM544" s="324"/>
      <c r="AN544" s="324"/>
      <c r="AO544" s="324"/>
      <c r="AP544" s="324"/>
      <c r="AQ544" s="324"/>
      <c r="AR544" s="324"/>
    </row>
    <row r="545" ht="15.75" hidden="1" customHeight="1">
      <c r="A545" s="326" t="s">
        <v>1755</v>
      </c>
      <c r="B545" s="326">
        <v>101.0</v>
      </c>
      <c r="C545" s="326">
        <v>0.7</v>
      </c>
      <c r="D545" s="326">
        <v>0.6</v>
      </c>
      <c r="E545" s="326">
        <v>25.9</v>
      </c>
      <c r="F545" s="326" t="s">
        <v>1756</v>
      </c>
      <c r="G545" s="331"/>
      <c r="H545" s="331"/>
      <c r="I545" s="331"/>
      <c r="J545" s="331"/>
      <c r="K545" s="331"/>
      <c r="L545" s="331"/>
      <c r="M545" s="331"/>
      <c r="N545" s="331"/>
      <c r="O545" s="326" t="s">
        <v>1757</v>
      </c>
      <c r="P545" s="326">
        <v>1197.0</v>
      </c>
      <c r="Q545" s="326">
        <v>1013.1</v>
      </c>
      <c r="R545" s="835">
        <v>0.8463659147869674</v>
      </c>
      <c r="S545" s="324"/>
      <c r="T545" s="324"/>
      <c r="U545" s="324"/>
      <c r="V545" s="324"/>
      <c r="W545" s="324"/>
      <c r="X545" s="324"/>
      <c r="Y545" s="324"/>
      <c r="Z545" s="324"/>
      <c r="AA545" s="324"/>
      <c r="AB545" s="324"/>
      <c r="AC545" s="324"/>
      <c r="AD545" s="324"/>
      <c r="AE545" s="324"/>
      <c r="AF545" s="324"/>
      <c r="AG545" s="324"/>
      <c r="AH545" s="324"/>
      <c r="AI545" s="324"/>
      <c r="AJ545" s="324"/>
      <c r="AK545" s="324"/>
      <c r="AL545" s="324"/>
      <c r="AM545" s="324"/>
      <c r="AN545" s="324"/>
      <c r="AO545" s="324"/>
      <c r="AP545" s="324"/>
      <c r="AQ545" s="324"/>
      <c r="AR545" s="324"/>
    </row>
    <row r="546" ht="15.75" hidden="1" customHeight="1">
      <c r="A546" s="326" t="s">
        <v>1758</v>
      </c>
      <c r="B546" s="326">
        <v>13.0</v>
      </c>
      <c r="C546" s="326">
        <v>0.6</v>
      </c>
      <c r="D546" s="326">
        <v>0.4</v>
      </c>
      <c r="E546" s="326">
        <v>5.9</v>
      </c>
      <c r="F546" s="326" t="s">
        <v>1759</v>
      </c>
      <c r="G546" s="331"/>
      <c r="H546" s="331"/>
      <c r="I546" s="331"/>
      <c r="J546" s="331"/>
      <c r="K546" s="331"/>
      <c r="L546" s="331"/>
      <c r="M546" s="331"/>
      <c r="N546" s="331"/>
      <c r="O546" s="326" t="s">
        <v>1760</v>
      </c>
      <c r="P546" s="326">
        <v>1730.4</v>
      </c>
      <c r="Q546" s="326">
        <v>1511.2</v>
      </c>
      <c r="R546" s="835">
        <v>0.8733240869163199</v>
      </c>
      <c r="S546" s="324"/>
      <c r="T546" s="324"/>
      <c r="U546" s="324"/>
      <c r="V546" s="324"/>
      <c r="W546" s="324"/>
      <c r="X546" s="324"/>
      <c r="Y546" s="324"/>
      <c r="Z546" s="324"/>
      <c r="AA546" s="324"/>
      <c r="AB546" s="324"/>
      <c r="AC546" s="324"/>
      <c r="AD546" s="324"/>
      <c r="AE546" s="324"/>
      <c r="AF546" s="324"/>
      <c r="AG546" s="324"/>
      <c r="AH546" s="324"/>
      <c r="AI546" s="324"/>
      <c r="AJ546" s="324"/>
      <c r="AK546" s="324"/>
      <c r="AL546" s="324"/>
      <c r="AM546" s="324"/>
      <c r="AN546" s="324"/>
      <c r="AO546" s="324"/>
      <c r="AP546" s="324"/>
      <c r="AQ546" s="324"/>
      <c r="AR546" s="324"/>
    </row>
    <row r="547" ht="15.75" hidden="1" customHeight="1">
      <c r="A547" s="326" t="s">
        <v>1761</v>
      </c>
      <c r="B547" s="326">
        <v>28.0</v>
      </c>
      <c r="C547" s="326">
        <v>0.5</v>
      </c>
      <c r="D547" s="326">
        <v>0.2</v>
      </c>
      <c r="E547" s="326">
        <v>9.7</v>
      </c>
      <c r="F547" s="326" t="s">
        <v>1762</v>
      </c>
      <c r="G547" s="331"/>
      <c r="H547" s="331"/>
      <c r="I547" s="331"/>
      <c r="J547" s="331"/>
      <c r="K547" s="331"/>
      <c r="L547" s="331"/>
      <c r="M547" s="331"/>
      <c r="N547" s="331"/>
      <c r="O547" s="326" t="s">
        <v>1763</v>
      </c>
      <c r="P547" s="326">
        <v>2263.6</v>
      </c>
      <c r="Q547" s="326">
        <v>2010.3</v>
      </c>
      <c r="R547" s="835">
        <v>0.8880986039936385</v>
      </c>
      <c r="S547" s="324"/>
      <c r="T547" s="324"/>
      <c r="U547" s="324"/>
      <c r="V547" s="324"/>
      <c r="W547" s="324"/>
      <c r="X547" s="324"/>
      <c r="Y547" s="324"/>
      <c r="Z547" s="324"/>
      <c r="AA547" s="324"/>
      <c r="AB547" s="324"/>
      <c r="AC547" s="324"/>
      <c r="AD547" s="324"/>
      <c r="AE547" s="324"/>
      <c r="AF547" s="324"/>
      <c r="AG547" s="324"/>
      <c r="AH547" s="324"/>
      <c r="AI547" s="324"/>
      <c r="AJ547" s="324"/>
      <c r="AK547" s="324"/>
      <c r="AL547" s="324"/>
      <c r="AM547" s="324"/>
      <c r="AN547" s="324"/>
      <c r="AO547" s="324"/>
      <c r="AP547" s="324"/>
      <c r="AQ547" s="324"/>
      <c r="AR547" s="324"/>
    </row>
    <row r="548" ht="15.75" hidden="1" customHeight="1">
      <c r="A548" s="326" t="s">
        <v>1764</v>
      </c>
      <c r="B548" s="326">
        <v>97.0</v>
      </c>
      <c r="C548" s="326">
        <v>2.1</v>
      </c>
      <c r="D548" s="326">
        <v>0.2</v>
      </c>
      <c r="E548" s="326">
        <v>34.9</v>
      </c>
      <c r="F548" s="326" t="s">
        <v>1765</v>
      </c>
      <c r="G548" s="331"/>
      <c r="H548" s="331"/>
      <c r="I548" s="331"/>
      <c r="J548" s="331"/>
      <c r="K548" s="331"/>
      <c r="L548" s="331"/>
      <c r="M548" s="331"/>
      <c r="N548" s="331"/>
      <c r="O548" s="326" t="s">
        <v>1766</v>
      </c>
      <c r="P548" s="326">
        <v>182.3</v>
      </c>
      <c r="Q548" s="326">
        <v>182.3</v>
      </c>
      <c r="R548" s="835">
        <v>1.0</v>
      </c>
      <c r="S548" s="324"/>
      <c r="T548" s="324"/>
      <c r="U548" s="324"/>
      <c r="V548" s="324"/>
      <c r="W548" s="324"/>
      <c r="X548" s="324"/>
      <c r="Y548" s="324"/>
      <c r="Z548" s="324"/>
      <c r="AA548" s="324"/>
      <c r="AB548" s="324"/>
      <c r="AC548" s="324"/>
      <c r="AD548" s="324"/>
      <c r="AE548" s="324"/>
      <c r="AF548" s="324"/>
      <c r="AG548" s="324"/>
      <c r="AH548" s="324"/>
      <c r="AI548" s="324"/>
      <c r="AJ548" s="324"/>
      <c r="AK548" s="324"/>
      <c r="AL548" s="324"/>
      <c r="AM548" s="324"/>
      <c r="AN548" s="324"/>
      <c r="AO548" s="324"/>
      <c r="AP548" s="324"/>
      <c r="AQ548" s="324"/>
      <c r="AR548" s="324"/>
    </row>
    <row r="549" ht="15.75" hidden="1" customHeight="1">
      <c r="A549" s="326" t="s">
        <v>1767</v>
      </c>
      <c r="B549" s="326">
        <v>329.0</v>
      </c>
      <c r="C549" s="326">
        <v>4.0</v>
      </c>
      <c r="D549" s="326">
        <v>2.4</v>
      </c>
      <c r="E549" s="326">
        <v>82.0</v>
      </c>
      <c r="F549" s="326" t="s">
        <v>1768</v>
      </c>
      <c r="G549" s="331"/>
      <c r="H549" s="331"/>
      <c r="I549" s="331"/>
      <c r="J549" s="331"/>
      <c r="K549" s="331"/>
      <c r="L549" s="331"/>
      <c r="M549" s="331"/>
      <c r="N549" s="331"/>
      <c r="O549" s="326" t="s">
        <v>1769</v>
      </c>
      <c r="P549" s="326">
        <v>270.6</v>
      </c>
      <c r="Q549" s="326">
        <v>270.6</v>
      </c>
      <c r="R549" s="835">
        <v>1.0</v>
      </c>
      <c r="S549" s="324"/>
      <c r="T549" s="324"/>
      <c r="U549" s="324"/>
      <c r="V549" s="324"/>
      <c r="W549" s="324"/>
      <c r="X549" s="324"/>
      <c r="Y549" s="324"/>
      <c r="Z549" s="324"/>
      <c r="AA549" s="324"/>
      <c r="AB549" s="324"/>
      <c r="AC549" s="324"/>
      <c r="AD549" s="324"/>
      <c r="AE549" s="324"/>
      <c r="AF549" s="324"/>
      <c r="AG549" s="324"/>
      <c r="AH549" s="324"/>
      <c r="AI549" s="324"/>
      <c r="AJ549" s="324"/>
      <c r="AK549" s="324"/>
      <c r="AL549" s="324"/>
      <c r="AM549" s="324"/>
      <c r="AN549" s="324"/>
      <c r="AO549" s="324"/>
      <c r="AP549" s="324"/>
      <c r="AQ549" s="324"/>
      <c r="AR549" s="324"/>
    </row>
    <row r="550" ht="15.75" hidden="1" customHeight="1">
      <c r="A550" s="326" t="s">
        <v>1770</v>
      </c>
      <c r="B550" s="326">
        <v>177.0</v>
      </c>
      <c r="C550" s="326">
        <v>6.7</v>
      </c>
      <c r="D550" s="326">
        <v>9.2</v>
      </c>
      <c r="E550" s="326">
        <v>21.5</v>
      </c>
      <c r="F550" s="326" t="s">
        <v>1771</v>
      </c>
      <c r="G550" s="331"/>
      <c r="H550" s="331"/>
      <c r="I550" s="331"/>
      <c r="J550" s="331"/>
      <c r="K550" s="331"/>
      <c r="L550" s="331"/>
      <c r="M550" s="331"/>
      <c r="N550" s="331"/>
      <c r="O550" s="326" t="s">
        <v>1772</v>
      </c>
      <c r="P550" s="326">
        <v>342.1</v>
      </c>
      <c r="Q550" s="326">
        <v>342.1</v>
      </c>
      <c r="R550" s="835">
        <v>1.0</v>
      </c>
      <c r="S550" s="324"/>
      <c r="T550" s="324"/>
      <c r="U550" s="324"/>
      <c r="V550" s="324"/>
      <c r="W550" s="324"/>
      <c r="X550" s="324"/>
      <c r="Y550" s="324"/>
      <c r="Z550" s="324"/>
      <c r="AA550" s="324"/>
      <c r="AB550" s="324"/>
      <c r="AC550" s="324"/>
      <c r="AD550" s="324"/>
      <c r="AE550" s="324"/>
      <c r="AF550" s="324"/>
      <c r="AG550" s="324"/>
      <c r="AH550" s="324"/>
      <c r="AI550" s="324"/>
      <c r="AJ550" s="324"/>
      <c r="AK550" s="324"/>
      <c r="AL550" s="324"/>
      <c r="AM550" s="324"/>
      <c r="AN550" s="324"/>
      <c r="AO550" s="324"/>
      <c r="AP550" s="324"/>
      <c r="AQ550" s="324"/>
      <c r="AR550" s="324"/>
    </row>
    <row r="551" ht="15.75" hidden="1" customHeight="1">
      <c r="A551" s="326" t="s">
        <v>1773</v>
      </c>
      <c r="B551" s="326">
        <v>44.0</v>
      </c>
      <c r="C551" s="326">
        <v>2.1</v>
      </c>
      <c r="D551" s="326">
        <v>0.8</v>
      </c>
      <c r="E551" s="326">
        <v>8.3</v>
      </c>
      <c r="F551" s="326" t="s">
        <v>1774</v>
      </c>
      <c r="G551" s="331"/>
      <c r="H551" s="331"/>
      <c r="I551" s="331"/>
      <c r="J551" s="331"/>
      <c r="K551" s="331"/>
      <c r="L551" s="331"/>
      <c r="M551" s="331"/>
      <c r="N551" s="331"/>
      <c r="O551" s="326" t="s">
        <v>1775</v>
      </c>
      <c r="P551" s="326">
        <v>0.6</v>
      </c>
      <c r="Q551" s="326">
        <v>0.6</v>
      </c>
      <c r="R551" s="835">
        <v>1.0</v>
      </c>
      <c r="S551" s="324"/>
      <c r="T551" s="324"/>
      <c r="U551" s="324"/>
      <c r="V551" s="324"/>
      <c r="W551" s="324"/>
      <c r="X551" s="324"/>
      <c r="Y551" s="324"/>
      <c r="Z551" s="324"/>
      <c r="AA551" s="324"/>
      <c r="AB551" s="324"/>
      <c r="AC551" s="324"/>
      <c r="AD551" s="324"/>
      <c r="AE551" s="324"/>
      <c r="AF551" s="324"/>
      <c r="AG551" s="324"/>
      <c r="AH551" s="324"/>
      <c r="AI551" s="324"/>
      <c r="AJ551" s="324"/>
      <c r="AK551" s="324"/>
      <c r="AL551" s="324"/>
      <c r="AM551" s="324"/>
      <c r="AN551" s="324"/>
      <c r="AO551" s="324"/>
      <c r="AP551" s="324"/>
      <c r="AQ551" s="324"/>
      <c r="AR551" s="324"/>
    </row>
    <row r="552" ht="15.75" hidden="1" customHeight="1">
      <c r="A552" s="326" t="s">
        <v>1776</v>
      </c>
      <c r="B552" s="326">
        <v>27.0</v>
      </c>
      <c r="C552" s="326">
        <v>0.5</v>
      </c>
      <c r="D552" s="326">
        <v>0.1</v>
      </c>
      <c r="E552" s="326">
        <v>9.7</v>
      </c>
      <c r="F552" s="326" t="s">
        <v>1777</v>
      </c>
      <c r="G552" s="331"/>
      <c r="H552" s="331"/>
      <c r="I552" s="331"/>
      <c r="J552" s="331"/>
      <c r="K552" s="331"/>
      <c r="L552" s="331"/>
      <c r="M552" s="331"/>
      <c r="N552" s="331"/>
      <c r="O552" s="326" t="s">
        <v>1778</v>
      </c>
      <c r="P552" s="326">
        <v>1.2</v>
      </c>
      <c r="Q552" s="326">
        <v>1.2</v>
      </c>
      <c r="R552" s="835">
        <v>1.0</v>
      </c>
      <c r="S552" s="324"/>
      <c r="T552" s="324"/>
      <c r="U552" s="324"/>
      <c r="V552" s="324"/>
      <c r="W552" s="324"/>
      <c r="X552" s="324"/>
      <c r="Y552" s="324"/>
      <c r="Z552" s="324"/>
      <c r="AA552" s="324"/>
      <c r="AB552" s="324"/>
      <c r="AC552" s="324"/>
      <c r="AD552" s="324"/>
      <c r="AE552" s="324"/>
      <c r="AF552" s="324"/>
      <c r="AG552" s="324"/>
      <c r="AH552" s="324"/>
      <c r="AI552" s="324"/>
      <c r="AJ552" s="324"/>
      <c r="AK552" s="324"/>
      <c r="AL552" s="324"/>
      <c r="AM552" s="324"/>
      <c r="AN552" s="324"/>
      <c r="AO552" s="324"/>
      <c r="AP552" s="324"/>
      <c r="AQ552" s="324"/>
      <c r="AR552" s="324"/>
    </row>
    <row r="553" ht="15.75" hidden="1" customHeight="1">
      <c r="A553" s="326" t="s">
        <v>1779</v>
      </c>
      <c r="B553" s="326">
        <v>29.0</v>
      </c>
      <c r="C553" s="326">
        <v>0.6</v>
      </c>
      <c r="D553" s="326">
        <v>0.3</v>
      </c>
      <c r="E553" s="326">
        <v>8.6</v>
      </c>
      <c r="F553" s="326" t="s">
        <v>1780</v>
      </c>
      <c r="G553" s="331"/>
      <c r="H553" s="331"/>
      <c r="I553" s="331"/>
      <c r="J553" s="331"/>
      <c r="K553" s="331"/>
      <c r="L553" s="331"/>
      <c r="M553" s="331"/>
      <c r="N553" s="331"/>
      <c r="O553" s="326" t="s">
        <v>1781</v>
      </c>
      <c r="P553" s="326">
        <v>1.8</v>
      </c>
      <c r="Q553" s="326">
        <v>1.8</v>
      </c>
      <c r="R553" s="835">
        <v>1.0</v>
      </c>
      <c r="S553" s="324"/>
      <c r="T553" s="324"/>
      <c r="U553" s="324"/>
      <c r="V553" s="324"/>
      <c r="W553" s="324"/>
      <c r="X553" s="324"/>
      <c r="Y553" s="324"/>
      <c r="Z553" s="324"/>
      <c r="AA553" s="324"/>
      <c r="AB553" s="324"/>
      <c r="AC553" s="324"/>
      <c r="AD553" s="324"/>
      <c r="AE553" s="324"/>
      <c r="AF553" s="324"/>
      <c r="AG553" s="324"/>
      <c r="AH553" s="324"/>
      <c r="AI553" s="324"/>
      <c r="AJ553" s="324"/>
      <c r="AK553" s="324"/>
      <c r="AL553" s="324"/>
      <c r="AM553" s="324"/>
      <c r="AN553" s="324"/>
      <c r="AO553" s="324"/>
      <c r="AP553" s="324"/>
      <c r="AQ553" s="324"/>
      <c r="AR553" s="324"/>
    </row>
    <row r="554" ht="15.75" hidden="1" customHeight="1">
      <c r="A554" s="326" t="s">
        <v>1782</v>
      </c>
      <c r="B554" s="326">
        <v>54.0</v>
      </c>
      <c r="C554" s="326">
        <v>0.4</v>
      </c>
      <c r="D554" s="326">
        <v>0.2</v>
      </c>
      <c r="E554" s="326">
        <v>15.9</v>
      </c>
      <c r="F554" s="326" t="s">
        <v>1783</v>
      </c>
      <c r="G554" s="331"/>
      <c r="H554" s="331"/>
      <c r="I554" s="331"/>
      <c r="J554" s="331"/>
      <c r="K554" s="331"/>
      <c r="L554" s="331"/>
      <c r="M554" s="331"/>
      <c r="N554" s="331"/>
      <c r="O554" s="326" t="s">
        <v>1784</v>
      </c>
      <c r="P554" s="326">
        <v>4.8</v>
      </c>
      <c r="Q554" s="326">
        <v>4.8</v>
      </c>
      <c r="R554" s="835">
        <v>1.0</v>
      </c>
      <c r="S554" s="324"/>
      <c r="T554" s="324"/>
      <c r="U554" s="324"/>
      <c r="V554" s="324"/>
      <c r="W554" s="324"/>
      <c r="X554" s="324"/>
      <c r="Y554" s="324"/>
      <c r="Z554" s="324"/>
      <c r="AA554" s="324"/>
      <c r="AB554" s="324"/>
      <c r="AC554" s="324"/>
      <c r="AD554" s="324"/>
      <c r="AE554" s="324"/>
      <c r="AF554" s="324"/>
      <c r="AG554" s="324"/>
      <c r="AH554" s="324"/>
      <c r="AI554" s="324"/>
      <c r="AJ554" s="324"/>
      <c r="AK554" s="324"/>
      <c r="AL554" s="324"/>
      <c r="AM554" s="324"/>
      <c r="AN554" s="324"/>
      <c r="AO554" s="324"/>
      <c r="AP554" s="324"/>
      <c r="AQ554" s="324"/>
      <c r="AR554" s="324"/>
    </row>
    <row r="555" ht="15.75" hidden="1" customHeight="1">
      <c r="A555" s="326" t="s">
        <v>1785</v>
      </c>
      <c r="B555" s="326">
        <v>50.0</v>
      </c>
      <c r="C555" s="326">
        <v>0.3</v>
      </c>
      <c r="D555" s="326">
        <v>0.1</v>
      </c>
      <c r="E555" s="326">
        <v>14.6</v>
      </c>
      <c r="F555" s="326" t="s">
        <v>1786</v>
      </c>
      <c r="G555" s="331"/>
      <c r="H555" s="331"/>
      <c r="I555" s="331"/>
      <c r="J555" s="331"/>
      <c r="K555" s="331"/>
      <c r="L555" s="331"/>
      <c r="M555" s="331"/>
      <c r="N555" s="331"/>
      <c r="O555" s="326" t="s">
        <v>1787</v>
      </c>
      <c r="P555" s="326">
        <v>11.7</v>
      </c>
      <c r="Q555" s="326">
        <v>11.7</v>
      </c>
      <c r="R555" s="835">
        <v>1.0</v>
      </c>
      <c r="S555" s="324"/>
      <c r="T555" s="324"/>
      <c r="U555" s="324"/>
      <c r="V555" s="324"/>
      <c r="W555" s="324"/>
      <c r="X555" s="324"/>
      <c r="Y555" s="324"/>
      <c r="Z555" s="324"/>
      <c r="AA555" s="324"/>
      <c r="AB555" s="324"/>
      <c r="AC555" s="324"/>
      <c r="AD555" s="324"/>
      <c r="AE555" s="324"/>
      <c r="AF555" s="324"/>
      <c r="AG555" s="324"/>
      <c r="AH555" s="324"/>
      <c r="AI555" s="324"/>
      <c r="AJ555" s="324"/>
      <c r="AK555" s="324"/>
      <c r="AL555" s="324"/>
      <c r="AM555" s="324"/>
      <c r="AN555" s="324"/>
      <c r="AO555" s="324"/>
      <c r="AP555" s="324"/>
      <c r="AQ555" s="324"/>
      <c r="AR555" s="324"/>
    </row>
    <row r="556" ht="15.75" hidden="1" customHeight="1">
      <c r="A556" s="326" t="s">
        <v>1788</v>
      </c>
      <c r="B556" s="326">
        <v>61.0</v>
      </c>
      <c r="C556" s="326">
        <v>0.9</v>
      </c>
      <c r="D556" s="326">
        <v>0.1</v>
      </c>
      <c r="E556" s="326">
        <v>16.1</v>
      </c>
      <c r="F556" s="326" t="s">
        <v>1789</v>
      </c>
      <c r="G556" s="331"/>
      <c r="H556" s="331"/>
      <c r="I556" s="331"/>
      <c r="J556" s="331"/>
      <c r="K556" s="331"/>
      <c r="L556" s="331"/>
      <c r="M556" s="331"/>
      <c r="N556" s="331"/>
      <c r="O556" s="326" t="s">
        <v>1790</v>
      </c>
      <c r="P556" s="326">
        <v>152.6</v>
      </c>
      <c r="Q556" s="326">
        <v>138.5</v>
      </c>
      <c r="R556" s="835">
        <v>0.9076015727391874</v>
      </c>
      <c r="S556" s="324"/>
      <c r="T556" s="324"/>
      <c r="U556" s="324"/>
      <c r="V556" s="324"/>
      <c r="W556" s="324"/>
      <c r="X556" s="324"/>
      <c r="Y556" s="324"/>
      <c r="Z556" s="324"/>
      <c r="AA556" s="324"/>
      <c r="AB556" s="324"/>
      <c r="AC556" s="324"/>
      <c r="AD556" s="324"/>
      <c r="AE556" s="324"/>
      <c r="AF556" s="324"/>
      <c r="AG556" s="324"/>
      <c r="AH556" s="324"/>
      <c r="AI556" s="324"/>
      <c r="AJ556" s="324"/>
      <c r="AK556" s="324"/>
      <c r="AL556" s="324"/>
      <c r="AM556" s="324"/>
      <c r="AN556" s="324"/>
      <c r="AO556" s="324"/>
      <c r="AP556" s="324"/>
      <c r="AQ556" s="324"/>
      <c r="AR556" s="324"/>
    </row>
    <row r="557" ht="15.75" hidden="1" customHeight="1">
      <c r="A557" s="326" t="s">
        <v>1791</v>
      </c>
      <c r="B557" s="326">
        <v>35.0</v>
      </c>
      <c r="C557" s="326">
        <v>0.8</v>
      </c>
      <c r="D557" s="326">
        <v>0.5</v>
      </c>
      <c r="E557" s="326">
        <v>10.5</v>
      </c>
      <c r="F557" s="326" t="s">
        <v>1792</v>
      </c>
      <c r="G557" s="331"/>
      <c r="H557" s="331"/>
      <c r="I557" s="331"/>
      <c r="J557" s="331"/>
      <c r="K557" s="331"/>
      <c r="L557" s="331"/>
      <c r="M557" s="331"/>
      <c r="N557" s="331"/>
      <c r="O557" s="326" t="s">
        <v>1793</v>
      </c>
      <c r="P557" s="326">
        <v>200.9</v>
      </c>
      <c r="Q557" s="326">
        <v>187.3</v>
      </c>
      <c r="R557" s="835">
        <v>0.9323046291687407</v>
      </c>
      <c r="S557" s="324"/>
      <c r="T557" s="324"/>
      <c r="U557" s="324"/>
      <c r="V557" s="324"/>
      <c r="W557" s="324"/>
      <c r="X557" s="324"/>
      <c r="Y557" s="324"/>
      <c r="Z557" s="324"/>
      <c r="AA557" s="324"/>
      <c r="AB557" s="324"/>
      <c r="AC557" s="324"/>
      <c r="AD557" s="324"/>
      <c r="AE557" s="324"/>
      <c r="AF557" s="324"/>
      <c r="AG557" s="324"/>
      <c r="AH557" s="324"/>
      <c r="AI557" s="324"/>
      <c r="AJ557" s="324"/>
      <c r="AK557" s="324"/>
      <c r="AL557" s="324"/>
      <c r="AM557" s="324"/>
      <c r="AN557" s="324"/>
      <c r="AO557" s="324"/>
      <c r="AP557" s="324"/>
      <c r="AQ557" s="324"/>
      <c r="AR557" s="324"/>
    </row>
    <row r="558" ht="15.75" hidden="1" customHeight="1">
      <c r="A558" s="326" t="s">
        <v>1794</v>
      </c>
      <c r="B558" s="326">
        <v>21.0</v>
      </c>
      <c r="C558" s="326">
        <v>0.5</v>
      </c>
      <c r="D558" s="326">
        <v>0.1</v>
      </c>
      <c r="E558" s="326">
        <v>5.8</v>
      </c>
      <c r="F558" s="326" t="s">
        <v>1795</v>
      </c>
      <c r="G558" s="331"/>
      <c r="H558" s="331"/>
      <c r="I558" s="331"/>
      <c r="J558" s="331"/>
      <c r="K558" s="331"/>
      <c r="L558" s="331"/>
      <c r="M558" s="331"/>
      <c r="N558" s="331"/>
      <c r="O558" s="326" t="s">
        <v>1796</v>
      </c>
      <c r="P558" s="326">
        <v>240.9</v>
      </c>
      <c r="Q558" s="326">
        <v>226.7</v>
      </c>
      <c r="R558" s="835">
        <v>0.9410543794105437</v>
      </c>
      <c r="S558" s="324"/>
      <c r="T558" s="324"/>
      <c r="U558" s="324"/>
      <c r="V558" s="324"/>
      <c r="W558" s="324"/>
      <c r="X558" s="324"/>
      <c r="Y558" s="324"/>
      <c r="Z558" s="324"/>
      <c r="AA558" s="324"/>
      <c r="AB558" s="324"/>
      <c r="AC558" s="324"/>
      <c r="AD558" s="324"/>
      <c r="AE558" s="324"/>
      <c r="AF558" s="324"/>
      <c r="AG558" s="324"/>
      <c r="AH558" s="324"/>
      <c r="AI558" s="324"/>
      <c r="AJ558" s="324"/>
      <c r="AK558" s="324"/>
      <c r="AL558" s="324"/>
      <c r="AM558" s="324"/>
      <c r="AN558" s="324"/>
      <c r="AO558" s="324"/>
      <c r="AP558" s="324"/>
      <c r="AQ558" s="324"/>
      <c r="AR558" s="324"/>
    </row>
    <row r="559" ht="15.75" hidden="1" customHeight="1">
      <c r="A559" s="326" t="s">
        <v>1797</v>
      </c>
      <c r="B559" s="326">
        <v>20.0</v>
      </c>
      <c r="C559" s="326">
        <v>0.6</v>
      </c>
      <c r="D559" s="326">
        <v>0.2</v>
      </c>
      <c r="E559" s="326">
        <v>4.4</v>
      </c>
      <c r="F559" s="326" t="s">
        <v>1798</v>
      </c>
      <c r="G559" s="331"/>
      <c r="H559" s="331"/>
      <c r="I559" s="331"/>
      <c r="J559" s="331"/>
      <c r="K559" s="331"/>
      <c r="L559" s="331"/>
      <c r="M559" s="331"/>
      <c r="N559" s="331"/>
      <c r="O559" s="326" t="s">
        <v>1799</v>
      </c>
      <c r="P559" s="326">
        <v>152.6</v>
      </c>
      <c r="Q559" s="326">
        <v>119.7</v>
      </c>
      <c r="R559" s="835">
        <v>0.7844036697247707</v>
      </c>
      <c r="S559" s="324"/>
      <c r="T559" s="324"/>
      <c r="U559" s="324"/>
      <c r="V559" s="324"/>
      <c r="W559" s="324"/>
      <c r="X559" s="324"/>
      <c r="Y559" s="324"/>
      <c r="Z559" s="324"/>
      <c r="AA559" s="324"/>
      <c r="AB559" s="324"/>
      <c r="AC559" s="324"/>
      <c r="AD559" s="324"/>
      <c r="AE559" s="324"/>
      <c r="AF559" s="324"/>
      <c r="AG559" s="324"/>
      <c r="AH559" s="324"/>
      <c r="AI559" s="324"/>
      <c r="AJ559" s="324"/>
      <c r="AK559" s="324"/>
      <c r="AL559" s="324"/>
      <c r="AM559" s="324"/>
      <c r="AN559" s="324"/>
      <c r="AO559" s="324"/>
      <c r="AP559" s="324"/>
      <c r="AQ559" s="324"/>
      <c r="AR559" s="324"/>
    </row>
    <row r="560" ht="15.75" hidden="1" customHeight="1">
      <c r="A560" s="326" t="s">
        <v>1800</v>
      </c>
      <c r="B560" s="326">
        <v>36.0</v>
      </c>
      <c r="C560" s="326">
        <v>0.3</v>
      </c>
      <c r="D560" s="326">
        <v>0.1</v>
      </c>
      <c r="E560" s="326">
        <v>11.5</v>
      </c>
      <c r="F560" s="326" t="s">
        <v>1801</v>
      </c>
      <c r="G560" s="331"/>
      <c r="H560" s="331"/>
      <c r="I560" s="331"/>
      <c r="J560" s="331"/>
      <c r="K560" s="331"/>
      <c r="L560" s="331"/>
      <c r="M560" s="331"/>
      <c r="N560" s="331"/>
      <c r="O560" s="326" t="s">
        <v>1802</v>
      </c>
      <c r="P560" s="326">
        <v>200.9</v>
      </c>
      <c r="Q560" s="326">
        <v>164.7</v>
      </c>
      <c r="R560" s="835">
        <v>0.8198108511697361</v>
      </c>
      <c r="S560" s="324"/>
      <c r="T560" s="324"/>
      <c r="U560" s="324"/>
      <c r="V560" s="324"/>
      <c r="W560" s="324"/>
      <c r="X560" s="324"/>
      <c r="Y560" s="324"/>
      <c r="Z560" s="324"/>
      <c r="AA560" s="324"/>
      <c r="AB560" s="324"/>
      <c r="AC560" s="324"/>
      <c r="AD560" s="324"/>
      <c r="AE560" s="324"/>
      <c r="AF560" s="324"/>
      <c r="AG560" s="324"/>
      <c r="AH560" s="324"/>
      <c r="AI560" s="324"/>
      <c r="AJ560" s="324"/>
      <c r="AK560" s="324"/>
      <c r="AL560" s="324"/>
      <c r="AM560" s="324"/>
      <c r="AN560" s="324"/>
      <c r="AO560" s="324"/>
      <c r="AP560" s="324"/>
      <c r="AQ560" s="324"/>
      <c r="AR560" s="324"/>
    </row>
    <row r="561" ht="15.75" hidden="1" customHeight="1">
      <c r="A561" s="326" t="s">
        <v>1803</v>
      </c>
      <c r="B561" s="326">
        <v>31.0</v>
      </c>
      <c r="C561" s="326">
        <v>0.6</v>
      </c>
      <c r="D561" s="326">
        <v>0.2</v>
      </c>
      <c r="E561" s="326">
        <v>10.1</v>
      </c>
      <c r="F561" s="326" t="s">
        <v>1804</v>
      </c>
      <c r="G561" s="331"/>
      <c r="H561" s="331"/>
      <c r="I561" s="331"/>
      <c r="J561" s="331"/>
      <c r="K561" s="331"/>
      <c r="L561" s="331"/>
      <c r="M561" s="331"/>
      <c r="N561" s="331"/>
      <c r="O561" s="326" t="s">
        <v>1805</v>
      </c>
      <c r="P561" s="326">
        <v>240.9</v>
      </c>
      <c r="Q561" s="326">
        <v>201.2</v>
      </c>
      <c r="R561" s="835">
        <v>0.8352013283520132</v>
      </c>
      <c r="S561" s="324"/>
      <c r="T561" s="324"/>
      <c r="U561" s="324"/>
      <c r="V561" s="324"/>
      <c r="W561" s="324"/>
      <c r="X561" s="324"/>
      <c r="Y561" s="324"/>
      <c r="Z561" s="324"/>
      <c r="AA561" s="324"/>
      <c r="AB561" s="324"/>
      <c r="AC561" s="324"/>
      <c r="AD561" s="324"/>
      <c r="AE561" s="324"/>
      <c r="AF561" s="324"/>
      <c r="AG561" s="324"/>
      <c r="AH561" s="324"/>
      <c r="AI561" s="324"/>
      <c r="AJ561" s="324"/>
      <c r="AK561" s="324"/>
      <c r="AL561" s="324"/>
      <c r="AM561" s="324"/>
      <c r="AN561" s="324"/>
      <c r="AO561" s="324"/>
      <c r="AP561" s="324"/>
      <c r="AQ561" s="324"/>
      <c r="AR561" s="324"/>
    </row>
    <row r="562" ht="15.75" hidden="1" customHeight="1">
      <c r="A562" s="326" t="s">
        <v>1806</v>
      </c>
      <c r="B562" s="326">
        <v>32.0</v>
      </c>
      <c r="C562" s="326">
        <v>0.5</v>
      </c>
      <c r="D562" s="326">
        <v>0.2</v>
      </c>
      <c r="E562" s="326">
        <v>8.2</v>
      </c>
      <c r="F562" s="326" t="s">
        <v>1807</v>
      </c>
      <c r="G562" s="331"/>
      <c r="H562" s="331"/>
      <c r="I562" s="331"/>
      <c r="J562" s="331"/>
      <c r="K562" s="331"/>
      <c r="L562" s="331"/>
      <c r="M562" s="331"/>
      <c r="N562" s="331"/>
      <c r="O562" s="326" t="s">
        <v>1808</v>
      </c>
      <c r="P562" s="326">
        <v>2319.5</v>
      </c>
      <c r="Q562" s="326">
        <v>1296.3</v>
      </c>
      <c r="R562" s="835">
        <v>0.5588704462168571</v>
      </c>
      <c r="S562" s="324"/>
      <c r="T562" s="324"/>
      <c r="U562" s="324"/>
      <c r="V562" s="324"/>
      <c r="W562" s="324"/>
      <c r="X562" s="324"/>
      <c r="Y562" s="324"/>
      <c r="Z562" s="324"/>
      <c r="AA562" s="324"/>
      <c r="AB562" s="324"/>
      <c r="AC562" s="324"/>
      <c r="AD562" s="324"/>
      <c r="AE562" s="324"/>
      <c r="AF562" s="324"/>
      <c r="AG562" s="324"/>
      <c r="AH562" s="324"/>
      <c r="AI562" s="324"/>
      <c r="AJ562" s="324"/>
      <c r="AK562" s="324"/>
      <c r="AL562" s="324"/>
      <c r="AM562" s="324"/>
      <c r="AN562" s="324"/>
      <c r="AO562" s="324"/>
      <c r="AP562" s="324"/>
      <c r="AQ562" s="324"/>
      <c r="AR562" s="324"/>
    </row>
    <row r="563" ht="15.75" hidden="1" customHeight="1">
      <c r="A563" s="326" t="s">
        <v>1809</v>
      </c>
      <c r="B563" s="326">
        <v>31.0</v>
      </c>
      <c r="C563" s="326">
        <v>0.5</v>
      </c>
      <c r="D563" s="326">
        <v>0.2</v>
      </c>
      <c r="E563" s="326">
        <v>10.2</v>
      </c>
      <c r="F563" s="326" t="s">
        <v>1810</v>
      </c>
      <c r="G563" s="331"/>
      <c r="H563" s="331"/>
      <c r="I563" s="331"/>
      <c r="J563" s="331"/>
      <c r="K563" s="331"/>
      <c r="L563" s="331"/>
      <c r="M563" s="331"/>
      <c r="N563" s="331"/>
      <c r="O563" s="326" t="s">
        <v>1811</v>
      </c>
      <c r="P563" s="326">
        <v>239.4</v>
      </c>
      <c r="Q563" s="326">
        <v>215.9</v>
      </c>
      <c r="R563" s="835">
        <v>0.9018379281537177</v>
      </c>
      <c r="S563" s="324"/>
      <c r="T563" s="324"/>
      <c r="U563" s="324"/>
      <c r="V563" s="324"/>
      <c r="W563" s="324"/>
      <c r="X563" s="324"/>
      <c r="Y563" s="324"/>
      <c r="Z563" s="324"/>
      <c r="AA563" s="324"/>
      <c r="AB563" s="324"/>
      <c r="AC563" s="324"/>
      <c r="AD563" s="324"/>
      <c r="AE563" s="324"/>
      <c r="AF563" s="324"/>
      <c r="AG563" s="324"/>
      <c r="AH563" s="324"/>
      <c r="AI563" s="324"/>
      <c r="AJ563" s="324"/>
      <c r="AK563" s="324"/>
      <c r="AL563" s="324"/>
      <c r="AM563" s="324"/>
      <c r="AN563" s="324"/>
      <c r="AO563" s="324"/>
      <c r="AP563" s="324"/>
      <c r="AQ563" s="324"/>
      <c r="AR563" s="324"/>
    </row>
    <row r="564" ht="15.75" hidden="1" customHeight="1">
      <c r="A564" s="326" t="s">
        <v>1812</v>
      </c>
      <c r="B564" s="326">
        <v>36.0</v>
      </c>
      <c r="C564" s="326">
        <v>1.2</v>
      </c>
      <c r="D564" s="326">
        <v>0.2</v>
      </c>
      <c r="E564" s="326">
        <v>10.9</v>
      </c>
      <c r="F564" s="326" t="s">
        <v>1813</v>
      </c>
      <c r="G564" s="331"/>
      <c r="H564" s="331"/>
      <c r="I564" s="331"/>
      <c r="J564" s="331"/>
      <c r="K564" s="331"/>
      <c r="L564" s="331"/>
      <c r="M564" s="331"/>
      <c r="N564" s="331"/>
      <c r="O564" s="326" t="s">
        <v>1814</v>
      </c>
      <c r="P564" s="326">
        <v>122.4</v>
      </c>
      <c r="Q564" s="326">
        <v>109.6</v>
      </c>
      <c r="R564" s="835">
        <v>0.8954248366013071</v>
      </c>
      <c r="S564" s="324"/>
      <c r="T564" s="324"/>
      <c r="U564" s="324"/>
      <c r="V564" s="324"/>
      <c r="W564" s="324"/>
      <c r="X564" s="324"/>
      <c r="Y564" s="324"/>
      <c r="Z564" s="324"/>
      <c r="AA564" s="324"/>
      <c r="AB564" s="324"/>
      <c r="AC564" s="324"/>
      <c r="AD564" s="324"/>
      <c r="AE564" s="324"/>
      <c r="AF564" s="324"/>
      <c r="AG564" s="324"/>
      <c r="AH564" s="324"/>
      <c r="AI564" s="324"/>
      <c r="AJ564" s="324"/>
      <c r="AK564" s="324"/>
      <c r="AL564" s="324"/>
      <c r="AM564" s="324"/>
      <c r="AN564" s="324"/>
      <c r="AO564" s="324"/>
      <c r="AP564" s="324"/>
      <c r="AQ564" s="324"/>
      <c r="AR564" s="324"/>
    </row>
    <row r="565" ht="15.75" hidden="1" customHeight="1">
      <c r="A565" s="326" t="s">
        <v>1815</v>
      </c>
      <c r="B565" s="326">
        <v>41.0</v>
      </c>
      <c r="C565" s="326">
        <v>0.3</v>
      </c>
      <c r="D565" s="326">
        <v>0.0</v>
      </c>
      <c r="E565" s="326">
        <v>12.7</v>
      </c>
      <c r="F565" s="326" t="s">
        <v>1816</v>
      </c>
      <c r="G565" s="331"/>
      <c r="H565" s="331"/>
      <c r="I565" s="331"/>
      <c r="J565" s="331"/>
      <c r="K565" s="331"/>
      <c r="L565" s="331"/>
      <c r="M565" s="331"/>
      <c r="N565" s="331"/>
      <c r="O565" s="326" t="s">
        <v>1817</v>
      </c>
      <c r="P565" s="326">
        <v>54.1</v>
      </c>
      <c r="Q565" s="326">
        <v>54.1</v>
      </c>
      <c r="R565" s="835">
        <v>1.0</v>
      </c>
      <c r="S565" s="324"/>
      <c r="T565" s="324"/>
      <c r="U565" s="324"/>
      <c r="V565" s="324"/>
      <c r="W565" s="324"/>
      <c r="X565" s="324"/>
      <c r="Y565" s="324"/>
      <c r="Z565" s="324"/>
      <c r="AA565" s="324"/>
      <c r="AB565" s="324"/>
      <c r="AC565" s="324"/>
      <c r="AD565" s="324"/>
      <c r="AE565" s="324"/>
      <c r="AF565" s="324"/>
      <c r="AG565" s="324"/>
      <c r="AH565" s="324"/>
      <c r="AI565" s="324"/>
      <c r="AJ565" s="324"/>
      <c r="AK565" s="324"/>
      <c r="AL565" s="324"/>
      <c r="AM565" s="324"/>
      <c r="AN565" s="324"/>
      <c r="AO565" s="324"/>
      <c r="AP565" s="324"/>
      <c r="AQ565" s="324"/>
      <c r="AR565" s="324"/>
    </row>
    <row r="566" ht="15.75" hidden="1" customHeight="1">
      <c r="A566" s="326" t="s">
        <v>1818</v>
      </c>
      <c r="B566" s="326">
        <v>138.0</v>
      </c>
      <c r="C566" s="326">
        <v>2.7</v>
      </c>
      <c r="D566" s="326">
        <v>7.8</v>
      </c>
      <c r="E566" s="326">
        <v>17.7</v>
      </c>
      <c r="F566" s="326" t="s">
        <v>1819</v>
      </c>
      <c r="G566" s="331"/>
      <c r="H566" s="331"/>
      <c r="I566" s="331"/>
      <c r="J566" s="331"/>
      <c r="K566" s="331"/>
      <c r="L566" s="331"/>
      <c r="M566" s="331"/>
      <c r="N566" s="331"/>
      <c r="O566" s="326" t="s">
        <v>1820</v>
      </c>
      <c r="P566" s="326">
        <v>214.0</v>
      </c>
      <c r="Q566" s="326">
        <v>126.4</v>
      </c>
      <c r="R566" s="835">
        <v>0.5906542056074766</v>
      </c>
      <c r="S566" s="324"/>
      <c r="T566" s="324"/>
      <c r="U566" s="324"/>
      <c r="V566" s="324"/>
      <c r="W566" s="324"/>
      <c r="X566" s="324"/>
      <c r="Y566" s="324"/>
      <c r="Z566" s="324"/>
      <c r="AA566" s="324"/>
      <c r="AB566" s="324"/>
      <c r="AC566" s="324"/>
      <c r="AD566" s="324"/>
      <c r="AE566" s="324"/>
      <c r="AF566" s="324"/>
      <c r="AG566" s="324"/>
      <c r="AH566" s="324"/>
      <c r="AI566" s="324"/>
      <c r="AJ566" s="324"/>
      <c r="AK566" s="324"/>
      <c r="AL566" s="324"/>
      <c r="AM566" s="324"/>
      <c r="AN566" s="324"/>
      <c r="AO566" s="324"/>
      <c r="AP566" s="324"/>
      <c r="AQ566" s="324"/>
      <c r="AR566" s="324"/>
    </row>
    <row r="567" ht="15.75" hidden="1" customHeight="1">
      <c r="A567" s="326" t="s">
        <v>1821</v>
      </c>
      <c r="B567" s="326">
        <v>56.0</v>
      </c>
      <c r="C567" s="326">
        <v>0.6</v>
      </c>
      <c r="D567" s="326">
        <v>0.1</v>
      </c>
      <c r="E567" s="326">
        <v>14.8</v>
      </c>
      <c r="F567" s="326" t="s">
        <v>1822</v>
      </c>
      <c r="G567" s="331"/>
      <c r="H567" s="331"/>
      <c r="I567" s="331"/>
      <c r="J567" s="331"/>
      <c r="K567" s="331"/>
      <c r="L567" s="331"/>
      <c r="M567" s="331"/>
      <c r="N567" s="331"/>
      <c r="O567" s="326" t="s">
        <v>1823</v>
      </c>
      <c r="P567" s="326">
        <v>280.0</v>
      </c>
      <c r="Q567" s="326">
        <v>171.1</v>
      </c>
      <c r="R567" s="835">
        <v>0.6110714285714286</v>
      </c>
      <c r="S567" s="324"/>
      <c r="T567" s="324"/>
      <c r="U567" s="324"/>
      <c r="V567" s="324"/>
      <c r="W567" s="324"/>
      <c r="X567" s="324"/>
      <c r="Y567" s="324"/>
      <c r="Z567" s="324"/>
      <c r="AA567" s="324"/>
      <c r="AB567" s="324"/>
      <c r="AC567" s="324"/>
      <c r="AD567" s="324"/>
      <c r="AE567" s="324"/>
      <c r="AF567" s="324"/>
      <c r="AG567" s="324"/>
      <c r="AH567" s="324"/>
      <c r="AI567" s="324"/>
      <c r="AJ567" s="324"/>
      <c r="AK567" s="324"/>
      <c r="AL567" s="324"/>
      <c r="AM567" s="324"/>
      <c r="AN567" s="324"/>
      <c r="AO567" s="324"/>
      <c r="AP567" s="324"/>
      <c r="AQ567" s="324"/>
      <c r="AR567" s="324"/>
    </row>
    <row r="568" ht="15.75" hidden="1" customHeight="1">
      <c r="A568" s="326" t="s">
        <v>1824</v>
      </c>
      <c r="B568" s="326">
        <v>130.0</v>
      </c>
      <c r="C568" s="326">
        <v>1.7</v>
      </c>
      <c r="D568" s="326">
        <v>12.5</v>
      </c>
      <c r="E568" s="326">
        <v>5.6</v>
      </c>
      <c r="F568" s="326" t="s">
        <v>1825</v>
      </c>
      <c r="G568" s="331"/>
      <c r="H568" s="331"/>
      <c r="I568" s="331"/>
      <c r="J568" s="331"/>
      <c r="K568" s="331"/>
      <c r="L568" s="331"/>
      <c r="M568" s="331"/>
      <c r="N568" s="331"/>
      <c r="O568" s="326" t="s">
        <v>1826</v>
      </c>
      <c r="P568" s="326">
        <v>333.4</v>
      </c>
      <c r="Q568" s="326">
        <v>208.9</v>
      </c>
      <c r="R568" s="835">
        <v>0.6265746850629874</v>
      </c>
      <c r="S568" s="324"/>
      <c r="T568" s="324"/>
      <c r="U568" s="324"/>
      <c r="V568" s="324"/>
      <c r="W568" s="324"/>
      <c r="X568" s="324"/>
      <c r="Y568" s="324"/>
      <c r="Z568" s="324"/>
      <c r="AA568" s="324"/>
      <c r="AB568" s="324"/>
      <c r="AC568" s="324"/>
      <c r="AD568" s="324"/>
      <c r="AE568" s="324"/>
      <c r="AF568" s="324"/>
      <c r="AG568" s="324"/>
      <c r="AH568" s="324"/>
      <c r="AI568" s="324"/>
      <c r="AJ568" s="324"/>
      <c r="AK568" s="324"/>
      <c r="AL568" s="324"/>
      <c r="AM568" s="324"/>
      <c r="AN568" s="324"/>
      <c r="AO568" s="324"/>
      <c r="AP568" s="324"/>
      <c r="AQ568" s="324"/>
      <c r="AR568" s="324"/>
    </row>
    <row r="569" ht="15.75" hidden="1" customHeight="1">
      <c r="A569" s="326" t="s">
        <v>1827</v>
      </c>
      <c r="B569" s="326">
        <v>117.0</v>
      </c>
      <c r="C569" s="326">
        <v>4.5</v>
      </c>
      <c r="D569" s="326">
        <v>1.8</v>
      </c>
      <c r="E569" s="326">
        <v>29.0</v>
      </c>
      <c r="F569" s="326" t="s">
        <v>1828</v>
      </c>
      <c r="G569" s="331"/>
      <c r="H569" s="331"/>
      <c r="I569" s="331"/>
      <c r="J569" s="331"/>
      <c r="K569" s="331"/>
      <c r="L569" s="331"/>
      <c r="M569" s="331"/>
      <c r="N569" s="331"/>
      <c r="O569" s="326" t="s">
        <v>1829</v>
      </c>
      <c r="P569" s="326">
        <v>1.9</v>
      </c>
      <c r="Q569" s="326">
        <v>1.9</v>
      </c>
      <c r="R569" s="835">
        <v>1.0</v>
      </c>
      <c r="S569" s="324"/>
      <c r="T569" s="324"/>
      <c r="U569" s="324"/>
      <c r="V569" s="324"/>
      <c r="W569" s="324"/>
      <c r="X569" s="324"/>
      <c r="Y569" s="324"/>
      <c r="Z569" s="324"/>
      <c r="AA569" s="324"/>
      <c r="AB569" s="324"/>
      <c r="AC569" s="324"/>
      <c r="AD569" s="324"/>
      <c r="AE569" s="324"/>
      <c r="AF569" s="324"/>
      <c r="AG569" s="324"/>
      <c r="AH569" s="324"/>
      <c r="AI569" s="324"/>
      <c r="AJ569" s="324"/>
      <c r="AK569" s="324"/>
      <c r="AL569" s="324"/>
      <c r="AM569" s="324"/>
      <c r="AN569" s="324"/>
      <c r="AO569" s="324"/>
      <c r="AP569" s="324"/>
      <c r="AQ569" s="324"/>
      <c r="AR569" s="324"/>
    </row>
    <row r="570" ht="15.75" hidden="1" customHeight="1">
      <c r="A570" s="326" t="s">
        <v>1830</v>
      </c>
      <c r="B570" s="326">
        <v>30.0</v>
      </c>
      <c r="C570" s="326">
        <v>1.6</v>
      </c>
      <c r="D570" s="326">
        <v>0.5</v>
      </c>
      <c r="E570" s="326">
        <v>10.5</v>
      </c>
      <c r="F570" s="326" t="s">
        <v>1831</v>
      </c>
      <c r="G570" s="331"/>
      <c r="H570" s="331"/>
      <c r="I570" s="331"/>
      <c r="J570" s="331"/>
      <c r="K570" s="331"/>
      <c r="L570" s="331"/>
      <c r="M570" s="331"/>
      <c r="N570" s="331"/>
      <c r="O570" s="326" t="s">
        <v>1832</v>
      </c>
      <c r="P570" s="326">
        <v>124.1</v>
      </c>
      <c r="Q570" s="326">
        <v>84.6</v>
      </c>
      <c r="R570" s="835">
        <v>0.6817082997582594</v>
      </c>
      <c r="S570" s="324"/>
      <c r="T570" s="324"/>
      <c r="U570" s="324"/>
      <c r="V570" s="324"/>
      <c r="W570" s="324"/>
      <c r="X570" s="324"/>
      <c r="Y570" s="324"/>
      <c r="Z570" s="324"/>
      <c r="AA570" s="324"/>
      <c r="AB570" s="324"/>
      <c r="AC570" s="324"/>
      <c r="AD570" s="324"/>
      <c r="AE570" s="324"/>
      <c r="AF570" s="324"/>
      <c r="AG570" s="324"/>
      <c r="AH570" s="324"/>
      <c r="AI570" s="324"/>
      <c r="AJ570" s="324"/>
      <c r="AK570" s="324"/>
      <c r="AL570" s="324"/>
      <c r="AM570" s="324"/>
      <c r="AN570" s="324"/>
      <c r="AO570" s="324"/>
      <c r="AP570" s="324"/>
      <c r="AQ570" s="324"/>
      <c r="AR570" s="324"/>
    </row>
    <row r="571" ht="15.75" hidden="1" customHeight="1">
      <c r="A571" s="326" t="s">
        <v>1833</v>
      </c>
      <c r="B571" s="326">
        <v>78.0</v>
      </c>
      <c r="C571" s="326">
        <v>1.3</v>
      </c>
      <c r="D571" s="326">
        <v>0.2</v>
      </c>
      <c r="E571" s="326">
        <v>19.9</v>
      </c>
      <c r="F571" s="326" t="s">
        <v>1834</v>
      </c>
      <c r="G571" s="331"/>
      <c r="H571" s="331"/>
      <c r="I571" s="331"/>
      <c r="J571" s="331"/>
      <c r="K571" s="331"/>
      <c r="L571" s="331"/>
      <c r="M571" s="331"/>
      <c r="N571" s="331"/>
      <c r="O571" s="326" t="s">
        <v>1835</v>
      </c>
      <c r="P571" s="326">
        <v>162.8</v>
      </c>
      <c r="Q571" s="326">
        <v>105.4</v>
      </c>
      <c r="R571" s="835">
        <v>0.6474201474201474</v>
      </c>
      <c r="S571" s="324"/>
      <c r="T571" s="324"/>
      <c r="U571" s="324"/>
      <c r="V571" s="324"/>
      <c r="W571" s="324"/>
      <c r="X571" s="324"/>
      <c r="Y571" s="324"/>
      <c r="Z571" s="324"/>
      <c r="AA571" s="324"/>
      <c r="AB571" s="324"/>
      <c r="AC571" s="324"/>
      <c r="AD571" s="324"/>
      <c r="AE571" s="324"/>
      <c r="AF571" s="324"/>
      <c r="AG571" s="324"/>
      <c r="AH571" s="324"/>
      <c r="AI571" s="324"/>
      <c r="AJ571" s="324"/>
      <c r="AK571" s="324"/>
      <c r="AL571" s="324"/>
      <c r="AM571" s="324"/>
      <c r="AN571" s="324"/>
      <c r="AO571" s="324"/>
      <c r="AP571" s="324"/>
      <c r="AQ571" s="324"/>
      <c r="AR571" s="324"/>
    </row>
    <row r="572" ht="15.75" hidden="1" customHeight="1">
      <c r="A572" s="326" t="s">
        <v>520</v>
      </c>
      <c r="B572" s="326">
        <v>25.0</v>
      </c>
      <c r="C572" s="326">
        <v>0.4</v>
      </c>
      <c r="D572" s="326">
        <v>0.1</v>
      </c>
      <c r="E572" s="326">
        <v>8.2</v>
      </c>
      <c r="F572" s="326" t="s">
        <v>1836</v>
      </c>
      <c r="G572" s="331"/>
      <c r="H572" s="331"/>
      <c r="I572" s="331"/>
      <c r="J572" s="331"/>
      <c r="K572" s="331"/>
      <c r="L572" s="331"/>
      <c r="M572" s="331"/>
      <c r="N572" s="331"/>
      <c r="O572" s="326" t="s">
        <v>1837</v>
      </c>
      <c r="P572" s="326">
        <v>225.1</v>
      </c>
      <c r="Q572" s="326">
        <v>151.2</v>
      </c>
      <c r="R572" s="835">
        <v>0.6717014660151044</v>
      </c>
      <c r="S572" s="324"/>
      <c r="T572" s="324"/>
      <c r="U572" s="324"/>
      <c r="V572" s="324"/>
      <c r="W572" s="324"/>
      <c r="X572" s="324"/>
      <c r="Y572" s="324"/>
      <c r="Z572" s="324"/>
      <c r="AA572" s="324"/>
      <c r="AB572" s="324"/>
      <c r="AC572" s="324"/>
      <c r="AD572" s="324"/>
      <c r="AE572" s="324"/>
      <c r="AF572" s="324"/>
      <c r="AG572" s="324"/>
      <c r="AH572" s="324"/>
      <c r="AI572" s="324"/>
      <c r="AJ572" s="324"/>
      <c r="AK572" s="324"/>
      <c r="AL572" s="324"/>
      <c r="AM572" s="324"/>
      <c r="AN572" s="324"/>
      <c r="AO572" s="324"/>
      <c r="AP572" s="324"/>
      <c r="AQ572" s="324"/>
      <c r="AR572" s="324"/>
    </row>
    <row r="573" ht="15.75" hidden="1" customHeight="1">
      <c r="A573" s="326" t="s">
        <v>1838</v>
      </c>
      <c r="B573" s="326">
        <v>228.0</v>
      </c>
      <c r="C573" s="326">
        <v>2.4</v>
      </c>
      <c r="D573" s="326">
        <v>0.4</v>
      </c>
      <c r="E573" s="326">
        <v>63.8</v>
      </c>
      <c r="F573" s="326" t="s">
        <v>1839</v>
      </c>
      <c r="G573" s="331"/>
      <c r="H573" s="331"/>
      <c r="I573" s="331"/>
      <c r="J573" s="331"/>
      <c r="K573" s="331"/>
      <c r="L573" s="331"/>
      <c r="M573" s="331"/>
      <c r="N573" s="331"/>
      <c r="O573" s="326" t="s">
        <v>1840</v>
      </c>
      <c r="P573" s="326">
        <v>9.0</v>
      </c>
      <c r="Q573" s="326">
        <v>9.0</v>
      </c>
      <c r="R573" s="835">
        <v>1.0</v>
      </c>
      <c r="S573" s="324"/>
      <c r="T573" s="324"/>
      <c r="U573" s="324"/>
      <c r="V573" s="324"/>
      <c r="W573" s="324"/>
      <c r="X573" s="324"/>
      <c r="Y573" s="324"/>
      <c r="Z573" s="324"/>
      <c r="AA573" s="324"/>
      <c r="AB573" s="324"/>
      <c r="AC573" s="324"/>
      <c r="AD573" s="324"/>
      <c r="AE573" s="324"/>
      <c r="AF573" s="324"/>
      <c r="AG573" s="324"/>
      <c r="AH573" s="324"/>
      <c r="AI573" s="324"/>
      <c r="AJ573" s="324"/>
      <c r="AK573" s="324"/>
      <c r="AL573" s="324"/>
      <c r="AM573" s="324"/>
      <c r="AN573" s="324"/>
      <c r="AO573" s="324"/>
      <c r="AP573" s="324"/>
      <c r="AQ573" s="324"/>
      <c r="AR573" s="324"/>
    </row>
    <row r="574" ht="15.75" hidden="1" customHeight="1">
      <c r="A574" s="326" t="s">
        <v>1841</v>
      </c>
      <c r="B574" s="326">
        <v>26.0</v>
      </c>
      <c r="C574" s="326">
        <v>0.3</v>
      </c>
      <c r="D574" s="326">
        <v>0.0</v>
      </c>
      <c r="E574" s="326">
        <v>7.0</v>
      </c>
      <c r="F574" s="326" t="s">
        <v>1842</v>
      </c>
      <c r="G574" s="331"/>
      <c r="H574" s="331"/>
      <c r="I574" s="331"/>
      <c r="J574" s="331"/>
      <c r="K574" s="331"/>
      <c r="L574" s="331"/>
      <c r="M574" s="331"/>
      <c r="N574" s="331"/>
      <c r="O574" s="326" t="s">
        <v>1843</v>
      </c>
      <c r="P574" s="326">
        <v>112.5</v>
      </c>
      <c r="Q574" s="326">
        <v>65.7</v>
      </c>
      <c r="R574" s="835">
        <v>0.5840000000000001</v>
      </c>
      <c r="S574" s="324"/>
      <c r="T574" s="324"/>
      <c r="U574" s="324"/>
      <c r="V574" s="324"/>
      <c r="W574" s="324"/>
      <c r="X574" s="324"/>
      <c r="Y574" s="324"/>
      <c r="Z574" s="324"/>
      <c r="AA574" s="324"/>
      <c r="AB574" s="324"/>
      <c r="AC574" s="324"/>
      <c r="AD574" s="324"/>
      <c r="AE574" s="324"/>
      <c r="AF574" s="324"/>
      <c r="AG574" s="324"/>
      <c r="AH574" s="324"/>
      <c r="AI574" s="324"/>
      <c r="AJ574" s="324"/>
      <c r="AK574" s="324"/>
      <c r="AL574" s="324"/>
      <c r="AM574" s="324"/>
      <c r="AN574" s="324"/>
      <c r="AO574" s="324"/>
      <c r="AP574" s="324"/>
      <c r="AQ574" s="324"/>
      <c r="AR574" s="324"/>
    </row>
    <row r="575" ht="15.75" hidden="1" customHeight="1">
      <c r="A575" s="326" t="s">
        <v>1844</v>
      </c>
      <c r="B575" s="326">
        <v>38.0</v>
      </c>
      <c r="C575" s="326">
        <v>0.3</v>
      </c>
      <c r="D575" s="326">
        <v>0.1</v>
      </c>
      <c r="E575" s="326">
        <v>13.2</v>
      </c>
      <c r="F575" s="326" t="s">
        <v>1845</v>
      </c>
      <c r="G575" s="331"/>
      <c r="H575" s="331"/>
      <c r="I575" s="331"/>
      <c r="J575" s="331"/>
      <c r="K575" s="331"/>
      <c r="L575" s="331"/>
      <c r="M575" s="331"/>
      <c r="N575" s="331"/>
      <c r="O575" s="326" t="s">
        <v>522</v>
      </c>
      <c r="P575" s="326">
        <v>201.0</v>
      </c>
      <c r="Q575" s="326">
        <v>128.7</v>
      </c>
      <c r="R575" s="835">
        <v>0.6402985074626865</v>
      </c>
      <c r="S575" s="324"/>
      <c r="T575" s="324"/>
      <c r="U575" s="324"/>
      <c r="V575" s="324"/>
      <c r="W575" s="324"/>
      <c r="X575" s="324"/>
      <c r="Y575" s="324"/>
      <c r="Z575" s="324"/>
      <c r="AA575" s="324"/>
      <c r="AB575" s="324"/>
      <c r="AC575" s="324"/>
      <c r="AD575" s="324"/>
      <c r="AE575" s="324"/>
      <c r="AF575" s="324"/>
      <c r="AG575" s="324"/>
      <c r="AH575" s="324"/>
      <c r="AI575" s="324"/>
      <c r="AJ575" s="324"/>
      <c r="AK575" s="324"/>
      <c r="AL575" s="324"/>
      <c r="AM575" s="324"/>
      <c r="AN575" s="324"/>
      <c r="AO575" s="324"/>
      <c r="AP575" s="324"/>
      <c r="AQ575" s="324"/>
      <c r="AR575" s="324"/>
    </row>
    <row r="576" ht="15.75" hidden="1" customHeight="1">
      <c r="A576" s="326" t="s">
        <v>1846</v>
      </c>
      <c r="B576" s="326">
        <v>42.0</v>
      </c>
      <c r="C576" s="326">
        <v>0.4</v>
      </c>
      <c r="D576" s="326">
        <v>0.6</v>
      </c>
      <c r="E576" s="326">
        <v>13.0</v>
      </c>
      <c r="F576" s="326" t="s">
        <v>1847</v>
      </c>
      <c r="G576" s="331"/>
      <c r="H576" s="331"/>
      <c r="I576" s="331"/>
      <c r="J576" s="331"/>
      <c r="K576" s="331"/>
      <c r="L576" s="331"/>
      <c r="M576" s="331"/>
      <c r="N576" s="331"/>
      <c r="O576" s="326" t="s">
        <v>1848</v>
      </c>
      <c r="P576" s="326">
        <v>257.0</v>
      </c>
      <c r="Q576" s="326">
        <v>161.4</v>
      </c>
      <c r="R576" s="835">
        <v>0.6280155642023346</v>
      </c>
      <c r="S576" s="324"/>
      <c r="T576" s="324"/>
      <c r="U576" s="324"/>
      <c r="V576" s="324"/>
      <c r="W576" s="324"/>
      <c r="X576" s="324"/>
      <c r="Y576" s="324"/>
      <c r="Z576" s="324"/>
      <c r="AA576" s="324"/>
      <c r="AB576" s="324"/>
      <c r="AC576" s="324"/>
      <c r="AD576" s="324"/>
      <c r="AE576" s="324"/>
      <c r="AF576" s="324"/>
      <c r="AG576" s="324"/>
      <c r="AH576" s="324"/>
      <c r="AI576" s="324"/>
      <c r="AJ576" s="324"/>
      <c r="AK576" s="324"/>
      <c r="AL576" s="324"/>
      <c r="AM576" s="324"/>
      <c r="AN576" s="324"/>
      <c r="AO576" s="324"/>
      <c r="AP576" s="324"/>
      <c r="AQ576" s="324"/>
      <c r="AR576" s="324"/>
    </row>
    <row r="577" ht="15.75" hidden="1" customHeight="1">
      <c r="A577" s="326" t="s">
        <v>1849</v>
      </c>
      <c r="B577" s="326">
        <v>55.0</v>
      </c>
      <c r="C577" s="326">
        <v>0.4</v>
      </c>
      <c r="D577" s="326">
        <v>0.2</v>
      </c>
      <c r="E577" s="326">
        <v>14.5</v>
      </c>
      <c r="F577" s="326" t="s">
        <v>1850</v>
      </c>
      <c r="G577" s="331"/>
      <c r="H577" s="331"/>
      <c r="I577" s="331"/>
      <c r="J577" s="331"/>
      <c r="K577" s="331"/>
      <c r="L577" s="331"/>
      <c r="M577" s="331"/>
      <c r="N577" s="331"/>
      <c r="O577" s="326" t="s">
        <v>1851</v>
      </c>
      <c r="P577" s="326">
        <v>6.5</v>
      </c>
      <c r="Q577" s="326">
        <v>6.5</v>
      </c>
      <c r="R577" s="835">
        <v>1.0</v>
      </c>
      <c r="S577" s="324"/>
      <c r="T577" s="324"/>
      <c r="U577" s="324"/>
      <c r="V577" s="324"/>
      <c r="W577" s="324"/>
      <c r="X577" s="324"/>
      <c r="Y577" s="324"/>
      <c r="Z577" s="324"/>
      <c r="AA577" s="324"/>
      <c r="AB577" s="324"/>
      <c r="AC577" s="324"/>
      <c r="AD577" s="324"/>
      <c r="AE577" s="324"/>
      <c r="AF577" s="324"/>
      <c r="AG577" s="324"/>
      <c r="AH577" s="324"/>
      <c r="AI577" s="324"/>
      <c r="AJ577" s="324"/>
      <c r="AK577" s="324"/>
      <c r="AL577" s="324"/>
      <c r="AM577" s="324"/>
      <c r="AN577" s="324"/>
      <c r="AO577" s="324"/>
      <c r="AP577" s="324"/>
      <c r="AQ577" s="324"/>
      <c r="AR577" s="324"/>
    </row>
    <row r="578" ht="15.75" hidden="1" customHeight="1">
      <c r="A578" s="326" t="s">
        <v>1852</v>
      </c>
      <c r="B578" s="326">
        <v>58.0</v>
      </c>
      <c r="C578" s="326">
        <v>0.6</v>
      </c>
      <c r="D578" s="326">
        <v>0.5</v>
      </c>
      <c r="E578" s="326">
        <v>14.4</v>
      </c>
      <c r="F578" s="326" t="s">
        <v>1853</v>
      </c>
      <c r="G578" s="331"/>
      <c r="H578" s="331"/>
      <c r="I578" s="331"/>
      <c r="J578" s="331"/>
      <c r="K578" s="331"/>
      <c r="L578" s="331"/>
      <c r="M578" s="331"/>
      <c r="N578" s="331"/>
      <c r="O578" s="326" t="s">
        <v>1854</v>
      </c>
      <c r="P578" s="326">
        <v>58.4</v>
      </c>
      <c r="Q578" s="326">
        <v>43.3</v>
      </c>
      <c r="R578" s="835">
        <v>0.7414383561643836</v>
      </c>
      <c r="S578" s="324"/>
      <c r="T578" s="324"/>
      <c r="U578" s="324"/>
      <c r="V578" s="324"/>
      <c r="W578" s="324"/>
      <c r="X578" s="324"/>
      <c r="Y578" s="324"/>
      <c r="Z578" s="324"/>
      <c r="AA578" s="324"/>
      <c r="AB578" s="324"/>
      <c r="AC578" s="324"/>
      <c r="AD578" s="324"/>
      <c r="AE578" s="324"/>
      <c r="AF578" s="324"/>
      <c r="AG578" s="324"/>
      <c r="AH578" s="324"/>
      <c r="AI578" s="324"/>
      <c r="AJ578" s="324"/>
      <c r="AK578" s="324"/>
      <c r="AL578" s="324"/>
      <c r="AM578" s="324"/>
      <c r="AN578" s="324"/>
      <c r="AO578" s="324"/>
      <c r="AP578" s="324"/>
      <c r="AQ578" s="324"/>
      <c r="AR578" s="324"/>
    </row>
    <row r="579" ht="15.75" hidden="1" customHeight="1">
      <c r="A579" s="326" t="s">
        <v>1855</v>
      </c>
      <c r="B579" s="326">
        <v>50.0</v>
      </c>
      <c r="C579" s="326">
        <v>0.4</v>
      </c>
      <c r="D579" s="326">
        <v>0.7</v>
      </c>
      <c r="E579" s="326">
        <v>13.3</v>
      </c>
      <c r="F579" s="326" t="s">
        <v>1856</v>
      </c>
      <c r="G579" s="331"/>
      <c r="H579" s="331"/>
      <c r="I579" s="331"/>
      <c r="J579" s="331"/>
      <c r="K579" s="331"/>
      <c r="L579" s="331"/>
      <c r="M579" s="331"/>
      <c r="N579" s="331"/>
      <c r="O579" s="326" t="s">
        <v>1857</v>
      </c>
      <c r="P579" s="326">
        <v>78.7</v>
      </c>
      <c r="Q579" s="326">
        <v>53.4</v>
      </c>
      <c r="R579" s="835">
        <v>0.6785260482846251</v>
      </c>
      <c r="S579" s="324"/>
      <c r="T579" s="324"/>
      <c r="U579" s="324"/>
      <c r="V579" s="324"/>
      <c r="W579" s="324"/>
      <c r="X579" s="324"/>
      <c r="Y579" s="324"/>
      <c r="Z579" s="324"/>
      <c r="AA579" s="324"/>
      <c r="AB579" s="324"/>
      <c r="AC579" s="324"/>
      <c r="AD579" s="324"/>
      <c r="AE579" s="324"/>
      <c r="AF579" s="324"/>
      <c r="AG579" s="324"/>
      <c r="AH579" s="324"/>
      <c r="AI579" s="324"/>
      <c r="AJ579" s="324"/>
      <c r="AK579" s="324"/>
      <c r="AL579" s="324"/>
      <c r="AM579" s="324"/>
      <c r="AN579" s="324"/>
      <c r="AO579" s="324"/>
      <c r="AP579" s="324"/>
      <c r="AQ579" s="324"/>
      <c r="AR579" s="324"/>
    </row>
    <row r="580" ht="15.75" hidden="1" customHeight="1">
      <c r="A580" s="326" t="s">
        <v>1858</v>
      </c>
      <c r="B580" s="326">
        <v>184.0</v>
      </c>
      <c r="C580" s="326">
        <v>2.8</v>
      </c>
      <c r="D580" s="326">
        <v>3.2</v>
      </c>
      <c r="E580" s="326">
        <v>41.0</v>
      </c>
      <c r="F580" s="326" t="s">
        <v>1859</v>
      </c>
      <c r="G580" s="331"/>
      <c r="H580" s="331"/>
      <c r="I580" s="331"/>
      <c r="J580" s="331"/>
      <c r="K580" s="331"/>
      <c r="L580" s="331"/>
      <c r="M580" s="331"/>
      <c r="N580" s="331"/>
      <c r="O580" s="326" t="s">
        <v>1860</v>
      </c>
      <c r="P580" s="326">
        <v>103.7</v>
      </c>
      <c r="Q580" s="326">
        <v>76.9</v>
      </c>
      <c r="R580" s="835">
        <v>0.7415621986499518</v>
      </c>
      <c r="S580" s="324"/>
      <c r="T580" s="324"/>
      <c r="U580" s="324"/>
      <c r="V580" s="324"/>
      <c r="W580" s="324"/>
      <c r="X580" s="324"/>
      <c r="Y580" s="324"/>
      <c r="Z580" s="324"/>
      <c r="AA580" s="324"/>
      <c r="AB580" s="324"/>
      <c r="AC580" s="324"/>
      <c r="AD580" s="324"/>
      <c r="AE580" s="324"/>
      <c r="AF580" s="324"/>
      <c r="AG580" s="324"/>
      <c r="AH580" s="324"/>
      <c r="AI580" s="324"/>
      <c r="AJ580" s="324"/>
      <c r="AK580" s="324"/>
      <c r="AL580" s="324"/>
      <c r="AM580" s="324"/>
      <c r="AN580" s="324"/>
      <c r="AO580" s="324"/>
      <c r="AP580" s="324"/>
      <c r="AQ580" s="324"/>
      <c r="AR580" s="324"/>
    </row>
    <row r="581" ht="15.75" hidden="1" customHeight="1">
      <c r="A581" s="326" t="s">
        <v>1861</v>
      </c>
      <c r="B581" s="326">
        <v>120.0</v>
      </c>
      <c r="C581" s="326">
        <v>2.1</v>
      </c>
      <c r="D581" s="326">
        <v>4.0</v>
      </c>
      <c r="E581" s="326">
        <v>41.0</v>
      </c>
      <c r="F581" s="326" t="s">
        <v>1862</v>
      </c>
      <c r="G581" s="331"/>
      <c r="H581" s="331"/>
      <c r="I581" s="331"/>
      <c r="J581" s="331"/>
      <c r="K581" s="331"/>
      <c r="L581" s="331"/>
      <c r="M581" s="331"/>
      <c r="N581" s="331"/>
      <c r="O581" s="326" t="s">
        <v>1863</v>
      </c>
      <c r="P581" s="326">
        <v>5.3</v>
      </c>
      <c r="Q581" s="326">
        <v>5.3</v>
      </c>
      <c r="R581" s="835">
        <v>1.0</v>
      </c>
      <c r="S581" s="324"/>
      <c r="T581" s="324"/>
      <c r="U581" s="324"/>
      <c r="V581" s="324"/>
      <c r="W581" s="324"/>
      <c r="X581" s="324"/>
      <c r="Y581" s="324"/>
      <c r="Z581" s="324"/>
      <c r="AA581" s="324"/>
      <c r="AB581" s="324"/>
      <c r="AC581" s="324"/>
      <c r="AD581" s="324"/>
      <c r="AE581" s="324"/>
      <c r="AF581" s="324"/>
      <c r="AG581" s="324"/>
      <c r="AH581" s="324"/>
      <c r="AI581" s="324"/>
      <c r="AJ581" s="324"/>
      <c r="AK581" s="324"/>
      <c r="AL581" s="324"/>
      <c r="AM581" s="324"/>
      <c r="AN581" s="324"/>
      <c r="AO581" s="324"/>
      <c r="AP581" s="324"/>
      <c r="AQ581" s="324"/>
      <c r="AR581" s="324"/>
    </row>
    <row r="582" ht="15.75" hidden="1" customHeight="1">
      <c r="A582" s="326" t="s">
        <v>1864</v>
      </c>
      <c r="B582" s="326">
        <v>33.0</v>
      </c>
      <c r="C582" s="326">
        <v>0.4</v>
      </c>
      <c r="D582" s="326">
        <v>0.2</v>
      </c>
      <c r="E582" s="326">
        <v>9.8</v>
      </c>
      <c r="F582" s="326" t="s">
        <v>1865</v>
      </c>
      <c r="G582" s="331"/>
      <c r="H582" s="331"/>
      <c r="I582" s="331"/>
      <c r="J582" s="331"/>
      <c r="K582" s="331"/>
      <c r="L582" s="331"/>
      <c r="M582" s="331"/>
      <c r="N582" s="331"/>
      <c r="O582" s="326" t="s">
        <v>1866</v>
      </c>
      <c r="P582" s="326">
        <v>320.2</v>
      </c>
      <c r="Q582" s="326">
        <v>311.3</v>
      </c>
      <c r="R582" s="835">
        <v>0.9722048719550281</v>
      </c>
      <c r="S582" s="324"/>
      <c r="T582" s="324"/>
      <c r="U582" s="324"/>
      <c r="V582" s="324"/>
      <c r="W582" s="324"/>
      <c r="X582" s="324"/>
      <c r="Y582" s="324"/>
      <c r="Z582" s="324"/>
      <c r="AA582" s="324"/>
      <c r="AB582" s="324"/>
      <c r="AC582" s="324"/>
      <c r="AD582" s="324"/>
      <c r="AE582" s="324"/>
      <c r="AF582" s="324"/>
      <c r="AG582" s="324"/>
      <c r="AH582" s="324"/>
      <c r="AI582" s="324"/>
      <c r="AJ582" s="324"/>
      <c r="AK582" s="324"/>
      <c r="AL582" s="324"/>
      <c r="AM582" s="324"/>
      <c r="AN582" s="324"/>
      <c r="AO582" s="324"/>
      <c r="AP582" s="324"/>
      <c r="AQ582" s="324"/>
      <c r="AR582" s="324"/>
    </row>
    <row r="583" ht="15.75" hidden="1" customHeight="1">
      <c r="A583" s="326" t="s">
        <v>1867</v>
      </c>
      <c r="B583" s="326">
        <v>75.0</v>
      </c>
      <c r="C583" s="326">
        <v>1.2</v>
      </c>
      <c r="D583" s="326">
        <v>0.1</v>
      </c>
      <c r="E583" s="326">
        <v>21.6</v>
      </c>
      <c r="F583" s="326" t="s">
        <v>1868</v>
      </c>
      <c r="G583" s="331"/>
      <c r="H583" s="331"/>
      <c r="I583" s="331"/>
      <c r="J583" s="331"/>
      <c r="K583" s="331"/>
      <c r="L583" s="331"/>
      <c r="M583" s="331"/>
      <c r="N583" s="331"/>
      <c r="O583" s="326" t="s">
        <v>1869</v>
      </c>
      <c r="P583" s="326">
        <v>100.0</v>
      </c>
      <c r="Q583" s="326">
        <v>100.0</v>
      </c>
      <c r="R583" s="835">
        <v>1.0</v>
      </c>
      <c r="S583" s="324"/>
      <c r="T583" s="324"/>
      <c r="U583" s="324"/>
      <c r="V583" s="324"/>
      <c r="W583" s="324"/>
      <c r="X583" s="324"/>
      <c r="Y583" s="324"/>
      <c r="Z583" s="324"/>
      <c r="AA583" s="324"/>
      <c r="AB583" s="324"/>
      <c r="AC583" s="324"/>
      <c r="AD583" s="324"/>
      <c r="AE583" s="324"/>
      <c r="AF583" s="324"/>
      <c r="AG583" s="324"/>
      <c r="AH583" s="324"/>
      <c r="AI583" s="324"/>
      <c r="AJ583" s="324"/>
      <c r="AK583" s="324"/>
      <c r="AL583" s="324"/>
      <c r="AM583" s="324"/>
      <c r="AN583" s="324"/>
      <c r="AO583" s="324"/>
      <c r="AP583" s="324"/>
      <c r="AQ583" s="324"/>
      <c r="AR583" s="324"/>
    </row>
    <row r="584" ht="15.75" hidden="1" customHeight="1">
      <c r="A584" s="326" t="s">
        <v>518</v>
      </c>
      <c r="B584" s="326">
        <v>74.0</v>
      </c>
      <c r="C584" s="326">
        <v>1.5</v>
      </c>
      <c r="D584" s="326">
        <v>0.3</v>
      </c>
      <c r="E584" s="326">
        <v>21.0</v>
      </c>
      <c r="F584" s="326" t="s">
        <v>1870</v>
      </c>
      <c r="G584" s="331"/>
      <c r="H584" s="331"/>
      <c r="I584" s="331"/>
      <c r="J584" s="331"/>
      <c r="K584" s="331"/>
      <c r="L584" s="331"/>
      <c r="M584" s="331"/>
      <c r="N584" s="331"/>
      <c r="O584" s="326" t="s">
        <v>1871</v>
      </c>
      <c r="P584" s="326">
        <v>105.8</v>
      </c>
      <c r="Q584" s="326">
        <v>59.3</v>
      </c>
      <c r="R584" s="835">
        <v>0.5604914933837429</v>
      </c>
      <c r="S584" s="324"/>
      <c r="T584" s="324"/>
      <c r="U584" s="324"/>
      <c r="V584" s="324"/>
      <c r="W584" s="324"/>
      <c r="X584" s="324"/>
      <c r="Y584" s="324"/>
      <c r="Z584" s="324"/>
      <c r="AA584" s="324"/>
      <c r="AB584" s="324"/>
      <c r="AC584" s="324"/>
      <c r="AD584" s="324"/>
      <c r="AE584" s="324"/>
      <c r="AF584" s="324"/>
      <c r="AG584" s="324"/>
      <c r="AH584" s="324"/>
      <c r="AI584" s="324"/>
      <c r="AJ584" s="324"/>
      <c r="AK584" s="324"/>
      <c r="AL584" s="324"/>
      <c r="AM584" s="324"/>
      <c r="AN584" s="324"/>
      <c r="AO584" s="324"/>
      <c r="AP584" s="324"/>
      <c r="AQ584" s="324"/>
      <c r="AR584" s="324"/>
    </row>
    <row r="585" ht="15.75" hidden="1" customHeight="1">
      <c r="A585" s="326" t="s">
        <v>1872</v>
      </c>
      <c r="B585" s="326">
        <v>111.0</v>
      </c>
      <c r="C585" s="326">
        <v>1.4</v>
      </c>
      <c r="D585" s="326">
        <v>0.2</v>
      </c>
      <c r="E585" s="326">
        <v>31.7</v>
      </c>
      <c r="F585" s="326" t="s">
        <v>1873</v>
      </c>
      <c r="G585" s="331"/>
      <c r="H585" s="331"/>
      <c r="I585" s="331"/>
      <c r="J585" s="331"/>
      <c r="K585" s="331"/>
      <c r="L585" s="331"/>
      <c r="M585" s="331"/>
      <c r="N585" s="331"/>
      <c r="O585" s="326" t="s">
        <v>1874</v>
      </c>
      <c r="P585" s="326">
        <v>139.1</v>
      </c>
      <c r="Q585" s="326">
        <v>80.7</v>
      </c>
      <c r="R585" s="835">
        <v>0.580158159597412</v>
      </c>
      <c r="S585" s="324"/>
      <c r="T585" s="324"/>
      <c r="U585" s="324"/>
      <c r="V585" s="324"/>
      <c r="W585" s="324"/>
      <c r="X585" s="324"/>
      <c r="Y585" s="324"/>
      <c r="Z585" s="324"/>
      <c r="AA585" s="324"/>
      <c r="AB585" s="324"/>
      <c r="AC585" s="324"/>
      <c r="AD585" s="324"/>
      <c r="AE585" s="324"/>
      <c r="AF585" s="324"/>
      <c r="AG585" s="324"/>
      <c r="AH585" s="324"/>
      <c r="AI585" s="324"/>
      <c r="AJ585" s="324"/>
      <c r="AK585" s="324"/>
      <c r="AL585" s="324"/>
      <c r="AM585" s="324"/>
      <c r="AN585" s="324"/>
      <c r="AO585" s="324"/>
      <c r="AP585" s="324"/>
      <c r="AQ585" s="324"/>
      <c r="AR585" s="324"/>
    </row>
    <row r="586" ht="15.75" hidden="1" customHeight="1">
      <c r="A586" s="326" t="s">
        <v>1875</v>
      </c>
      <c r="B586" s="326">
        <v>80.0</v>
      </c>
      <c r="C586" s="326">
        <v>1.1</v>
      </c>
      <c r="D586" s="326">
        <v>0.2</v>
      </c>
      <c r="E586" s="326">
        <v>23.4</v>
      </c>
      <c r="F586" s="326" t="s">
        <v>1876</v>
      </c>
      <c r="G586" s="331"/>
      <c r="H586" s="331"/>
      <c r="I586" s="331"/>
      <c r="J586" s="331"/>
      <c r="K586" s="331"/>
      <c r="L586" s="331"/>
      <c r="M586" s="331"/>
      <c r="N586" s="331"/>
      <c r="O586" s="326" t="s">
        <v>1877</v>
      </c>
      <c r="P586" s="326">
        <v>186.8</v>
      </c>
      <c r="Q586" s="326">
        <v>114.7</v>
      </c>
      <c r="R586" s="835">
        <v>0.6140256959314775</v>
      </c>
      <c r="S586" s="324"/>
      <c r="T586" s="324"/>
      <c r="U586" s="324"/>
      <c r="V586" s="324"/>
      <c r="W586" s="324"/>
      <c r="X586" s="324"/>
      <c r="Y586" s="324"/>
      <c r="Z586" s="324"/>
      <c r="AA586" s="324"/>
      <c r="AB586" s="324"/>
      <c r="AC586" s="324"/>
      <c r="AD586" s="324"/>
      <c r="AE586" s="324"/>
      <c r="AF586" s="324"/>
      <c r="AG586" s="324"/>
      <c r="AH586" s="324"/>
      <c r="AI586" s="324"/>
      <c r="AJ586" s="324"/>
      <c r="AK586" s="324"/>
      <c r="AL586" s="324"/>
      <c r="AM586" s="324"/>
      <c r="AN586" s="324"/>
      <c r="AO586" s="324"/>
      <c r="AP586" s="324"/>
      <c r="AQ586" s="324"/>
      <c r="AR586" s="324"/>
    </row>
    <row r="587" ht="15.75" hidden="1" customHeight="1">
      <c r="A587" s="326" t="s">
        <v>1878</v>
      </c>
      <c r="B587" s="326">
        <v>302.0</v>
      </c>
      <c r="C587" s="326">
        <v>4.0</v>
      </c>
      <c r="D587" s="326">
        <v>0.4</v>
      </c>
      <c r="E587" s="326">
        <v>79.3</v>
      </c>
      <c r="F587" s="326" t="s">
        <v>1879</v>
      </c>
      <c r="G587" s="331"/>
      <c r="H587" s="331"/>
      <c r="I587" s="331"/>
      <c r="J587" s="331"/>
      <c r="K587" s="331"/>
      <c r="L587" s="331"/>
      <c r="M587" s="331"/>
      <c r="N587" s="331"/>
      <c r="O587" s="326" t="s">
        <v>1880</v>
      </c>
      <c r="P587" s="326">
        <v>11.9</v>
      </c>
      <c r="Q587" s="326">
        <v>11.9</v>
      </c>
      <c r="R587" s="835">
        <v>1.0</v>
      </c>
      <c r="S587" s="324"/>
      <c r="T587" s="324"/>
      <c r="U587" s="324"/>
      <c r="V587" s="324"/>
      <c r="W587" s="324"/>
      <c r="X587" s="324"/>
      <c r="Y587" s="324"/>
      <c r="Z587" s="324"/>
      <c r="AA587" s="324"/>
      <c r="AB587" s="324"/>
      <c r="AC587" s="324"/>
      <c r="AD587" s="324"/>
      <c r="AE587" s="324"/>
      <c r="AF587" s="324"/>
      <c r="AG587" s="324"/>
      <c r="AH587" s="324"/>
      <c r="AI587" s="324"/>
      <c r="AJ587" s="324"/>
      <c r="AK587" s="324"/>
      <c r="AL587" s="324"/>
      <c r="AM587" s="324"/>
      <c r="AN587" s="324"/>
      <c r="AO587" s="324"/>
      <c r="AP587" s="324"/>
      <c r="AQ587" s="324"/>
      <c r="AR587" s="324"/>
    </row>
    <row r="588" ht="15.75" hidden="1" customHeight="1">
      <c r="A588" s="326" t="s">
        <v>1881</v>
      </c>
      <c r="B588" s="326">
        <v>103.0</v>
      </c>
      <c r="C588" s="326">
        <v>1.2</v>
      </c>
      <c r="D588" s="326">
        <v>0.2</v>
      </c>
      <c r="E588" s="326">
        <v>29.6</v>
      </c>
      <c r="F588" s="326" t="s">
        <v>1882</v>
      </c>
      <c r="G588" s="331"/>
      <c r="H588" s="331"/>
      <c r="I588" s="331"/>
      <c r="J588" s="331"/>
      <c r="K588" s="331"/>
      <c r="L588" s="331"/>
      <c r="M588" s="331"/>
      <c r="N588" s="331"/>
      <c r="O588" s="326" t="s">
        <v>1883</v>
      </c>
      <c r="P588" s="326">
        <v>4.0</v>
      </c>
      <c r="Q588" s="326">
        <v>3.9</v>
      </c>
      <c r="R588" s="835">
        <v>0.975</v>
      </c>
      <c r="S588" s="324"/>
      <c r="T588" s="324"/>
      <c r="U588" s="324"/>
      <c r="V588" s="324"/>
      <c r="W588" s="324"/>
      <c r="X588" s="324"/>
      <c r="Y588" s="324"/>
      <c r="Z588" s="324"/>
      <c r="AA588" s="324"/>
      <c r="AB588" s="324"/>
      <c r="AC588" s="324"/>
      <c r="AD588" s="324"/>
      <c r="AE588" s="324"/>
      <c r="AF588" s="324"/>
      <c r="AG588" s="324"/>
      <c r="AH588" s="324"/>
      <c r="AI588" s="324"/>
      <c r="AJ588" s="324"/>
      <c r="AK588" s="324"/>
      <c r="AL588" s="324"/>
      <c r="AM588" s="324"/>
      <c r="AN588" s="324"/>
      <c r="AO588" s="324"/>
      <c r="AP588" s="324"/>
      <c r="AQ588" s="324"/>
      <c r="AR588" s="324"/>
    </row>
    <row r="589" ht="15.75" hidden="1" customHeight="1">
      <c r="A589" s="326" t="s">
        <v>1884</v>
      </c>
      <c r="B589" s="326">
        <v>97.0</v>
      </c>
      <c r="C589" s="326">
        <v>1.0</v>
      </c>
      <c r="D589" s="326">
        <v>0.2</v>
      </c>
      <c r="E589" s="326">
        <v>28.1</v>
      </c>
      <c r="F589" s="326" t="s">
        <v>1885</v>
      </c>
      <c r="G589" s="331"/>
      <c r="H589" s="331"/>
      <c r="I589" s="331"/>
      <c r="J589" s="331"/>
      <c r="K589" s="331"/>
      <c r="L589" s="331"/>
      <c r="M589" s="331"/>
      <c r="N589" s="331"/>
      <c r="O589" s="326" t="s">
        <v>1886</v>
      </c>
      <c r="P589" s="326">
        <v>6.5</v>
      </c>
      <c r="Q589" s="326">
        <v>6.4</v>
      </c>
      <c r="R589" s="835">
        <v>0.9846153846153847</v>
      </c>
      <c r="S589" s="324"/>
      <c r="T589" s="324"/>
      <c r="U589" s="324"/>
      <c r="V589" s="324"/>
      <c r="W589" s="324"/>
      <c r="X589" s="324"/>
      <c r="Y589" s="324"/>
      <c r="Z589" s="324"/>
      <c r="AA589" s="324"/>
      <c r="AB589" s="324"/>
      <c r="AC589" s="324"/>
      <c r="AD589" s="324"/>
      <c r="AE589" s="324"/>
      <c r="AF589" s="324"/>
      <c r="AG589" s="324"/>
      <c r="AH589" s="324"/>
      <c r="AI589" s="324"/>
      <c r="AJ589" s="324"/>
      <c r="AK589" s="324"/>
      <c r="AL589" s="324"/>
      <c r="AM589" s="324"/>
      <c r="AN589" s="324"/>
      <c r="AO589" s="324"/>
      <c r="AP589" s="324"/>
      <c r="AQ589" s="324"/>
      <c r="AR589" s="324"/>
    </row>
    <row r="590" ht="15.75" hidden="1" customHeight="1">
      <c r="A590" s="326" t="s">
        <v>1887</v>
      </c>
      <c r="B590" s="326">
        <v>232.0</v>
      </c>
      <c r="C590" s="326">
        <v>3.7</v>
      </c>
      <c r="D590" s="326">
        <v>1.2</v>
      </c>
      <c r="E590" s="326">
        <v>68.2</v>
      </c>
      <c r="F590" s="326" t="s">
        <v>1888</v>
      </c>
      <c r="G590" s="331"/>
      <c r="H590" s="331"/>
      <c r="I590" s="331"/>
      <c r="J590" s="331"/>
      <c r="K590" s="331"/>
      <c r="L590" s="331"/>
      <c r="M590" s="331"/>
      <c r="N590" s="331"/>
      <c r="O590" s="326" t="s">
        <v>1889</v>
      </c>
      <c r="P590" s="326">
        <v>8.4</v>
      </c>
      <c r="Q590" s="326">
        <v>8.2</v>
      </c>
      <c r="R590" s="835">
        <v>0.976190476190476</v>
      </c>
      <c r="S590" s="324"/>
      <c r="T590" s="324"/>
      <c r="U590" s="324"/>
      <c r="V590" s="324"/>
      <c r="W590" s="324"/>
      <c r="X590" s="324"/>
      <c r="Y590" s="324"/>
      <c r="Z590" s="324"/>
      <c r="AA590" s="324"/>
      <c r="AB590" s="324"/>
      <c r="AC590" s="324"/>
      <c r="AD590" s="324"/>
      <c r="AE590" s="324"/>
      <c r="AF590" s="324"/>
      <c r="AG590" s="324"/>
      <c r="AH590" s="324"/>
      <c r="AI590" s="324"/>
      <c r="AJ590" s="324"/>
      <c r="AK590" s="324"/>
      <c r="AL590" s="324"/>
      <c r="AM590" s="324"/>
      <c r="AN590" s="324"/>
      <c r="AO590" s="324"/>
      <c r="AP590" s="324"/>
      <c r="AQ590" s="324"/>
      <c r="AR590" s="324"/>
    </row>
    <row r="591" ht="15.75" hidden="1" customHeight="1">
      <c r="A591" s="326" t="s">
        <v>1890</v>
      </c>
      <c r="B591" s="326">
        <v>144.0</v>
      </c>
      <c r="C591" s="326">
        <v>1.0</v>
      </c>
      <c r="D591" s="326">
        <v>0.2</v>
      </c>
      <c r="E591" s="326">
        <v>40.9</v>
      </c>
      <c r="F591" s="326" t="s">
        <v>1891</v>
      </c>
      <c r="G591" s="331"/>
      <c r="H591" s="331"/>
      <c r="I591" s="331"/>
      <c r="J591" s="331"/>
      <c r="K591" s="331"/>
      <c r="L591" s="331"/>
      <c r="M591" s="331"/>
      <c r="N591" s="331"/>
      <c r="O591" s="326" t="s">
        <v>1892</v>
      </c>
      <c r="P591" s="326">
        <v>277.5</v>
      </c>
      <c r="Q591" s="326">
        <v>269.2</v>
      </c>
      <c r="R591" s="835">
        <v>0.9700900900900901</v>
      </c>
      <c r="S591" s="324"/>
      <c r="T591" s="324"/>
      <c r="U591" s="324"/>
      <c r="V591" s="324"/>
      <c r="W591" s="324"/>
      <c r="X591" s="324"/>
      <c r="Y591" s="324"/>
      <c r="Z591" s="324"/>
      <c r="AA591" s="324"/>
      <c r="AB591" s="324"/>
      <c r="AC591" s="324"/>
      <c r="AD591" s="324"/>
      <c r="AE591" s="324"/>
      <c r="AF591" s="324"/>
      <c r="AG591" s="324"/>
      <c r="AH591" s="324"/>
      <c r="AI591" s="324"/>
      <c r="AJ591" s="324"/>
      <c r="AK591" s="324"/>
      <c r="AL591" s="324"/>
      <c r="AM591" s="324"/>
      <c r="AN591" s="324"/>
      <c r="AO591" s="324"/>
      <c r="AP591" s="324"/>
      <c r="AQ591" s="324"/>
      <c r="AR591" s="324"/>
    </row>
    <row r="592" ht="15.75" hidden="1" customHeight="1">
      <c r="A592" s="326" t="s">
        <v>1893</v>
      </c>
      <c r="B592" s="326">
        <v>243.0</v>
      </c>
      <c r="C592" s="326">
        <v>1.5</v>
      </c>
      <c r="D592" s="326">
        <v>0.2</v>
      </c>
      <c r="E592" s="326">
        <v>68.0</v>
      </c>
      <c r="F592" s="326" t="s">
        <v>1894</v>
      </c>
      <c r="G592" s="331"/>
      <c r="H592" s="331"/>
      <c r="I592" s="331"/>
      <c r="J592" s="331"/>
      <c r="K592" s="331"/>
      <c r="L592" s="331"/>
      <c r="M592" s="331"/>
      <c r="N592" s="331"/>
      <c r="O592" s="326" t="s">
        <v>1895</v>
      </c>
      <c r="P592" s="326">
        <v>264.2</v>
      </c>
      <c r="Q592" s="326">
        <v>256.3</v>
      </c>
      <c r="R592" s="835">
        <v>0.9700984102952309</v>
      </c>
      <c r="S592" s="324"/>
      <c r="T592" s="324"/>
      <c r="U592" s="324"/>
      <c r="V592" s="324"/>
      <c r="W592" s="324"/>
      <c r="X592" s="324"/>
      <c r="Y592" s="324"/>
      <c r="Z592" s="324"/>
      <c r="AA592" s="324"/>
      <c r="AB592" s="324"/>
      <c r="AC592" s="324"/>
      <c r="AD592" s="324"/>
      <c r="AE592" s="324"/>
      <c r="AF592" s="324"/>
      <c r="AG592" s="324"/>
      <c r="AH592" s="324"/>
      <c r="AI592" s="324"/>
      <c r="AJ592" s="324"/>
      <c r="AK592" s="324"/>
      <c r="AL592" s="324"/>
      <c r="AM592" s="324"/>
      <c r="AN592" s="324"/>
      <c r="AO592" s="324"/>
      <c r="AP592" s="324"/>
      <c r="AQ592" s="324"/>
      <c r="AR592" s="324"/>
    </row>
    <row r="593" ht="15.75" hidden="1" customHeight="1">
      <c r="A593" s="326" t="s">
        <v>1896</v>
      </c>
      <c r="B593" s="326">
        <v>129.0</v>
      </c>
      <c r="C593" s="326">
        <v>0.7</v>
      </c>
      <c r="D593" s="326">
        <v>0.3</v>
      </c>
      <c r="E593" s="326">
        <v>36.8</v>
      </c>
      <c r="F593" s="326" t="s">
        <v>1897</v>
      </c>
      <c r="G593" s="331"/>
      <c r="H593" s="331"/>
      <c r="I593" s="331"/>
      <c r="J593" s="331"/>
      <c r="K593" s="331"/>
      <c r="L593" s="331"/>
      <c r="M593" s="331"/>
      <c r="N593" s="331"/>
      <c r="O593" s="326" t="s">
        <v>1898</v>
      </c>
      <c r="P593" s="326">
        <v>221.6</v>
      </c>
      <c r="Q593" s="326">
        <v>215.0</v>
      </c>
      <c r="R593" s="835">
        <v>0.970216606498195</v>
      </c>
      <c r="S593" s="324"/>
      <c r="T593" s="324"/>
      <c r="U593" s="324"/>
      <c r="V593" s="324"/>
      <c r="W593" s="324"/>
      <c r="X593" s="324"/>
      <c r="Y593" s="324"/>
      <c r="Z593" s="324"/>
      <c r="AA593" s="324"/>
      <c r="AB593" s="324"/>
      <c r="AC593" s="324"/>
      <c r="AD593" s="324"/>
      <c r="AE593" s="324"/>
      <c r="AF593" s="324"/>
      <c r="AG593" s="324"/>
      <c r="AH593" s="324"/>
      <c r="AI593" s="324"/>
      <c r="AJ593" s="324"/>
      <c r="AK593" s="324"/>
      <c r="AL593" s="324"/>
      <c r="AM593" s="324"/>
      <c r="AN593" s="324"/>
      <c r="AO593" s="324"/>
      <c r="AP593" s="324"/>
      <c r="AQ593" s="324"/>
      <c r="AR593" s="324"/>
    </row>
    <row r="594" ht="15.75" hidden="1" customHeight="1">
      <c r="A594" s="326" t="s">
        <v>1899</v>
      </c>
      <c r="B594" s="326">
        <v>33.0</v>
      </c>
      <c r="C594" s="326">
        <v>0.5</v>
      </c>
      <c r="D594" s="326">
        <v>0.4</v>
      </c>
      <c r="E594" s="326">
        <v>7.9</v>
      </c>
      <c r="F594" s="326" t="s">
        <v>1900</v>
      </c>
      <c r="G594" s="331"/>
      <c r="H594" s="331"/>
      <c r="I594" s="331"/>
      <c r="J594" s="331"/>
      <c r="K594" s="331"/>
      <c r="L594" s="331"/>
      <c r="M594" s="331"/>
      <c r="N594" s="331"/>
      <c r="O594" s="326" t="s">
        <v>1901</v>
      </c>
      <c r="P594" s="326">
        <v>314.4</v>
      </c>
      <c r="Q594" s="326">
        <v>314.4</v>
      </c>
      <c r="R594" s="835">
        <v>1.0</v>
      </c>
      <c r="S594" s="324"/>
      <c r="T594" s="324"/>
      <c r="U594" s="324"/>
      <c r="V594" s="324"/>
      <c r="W594" s="324"/>
      <c r="X594" s="324"/>
      <c r="Y594" s="324"/>
      <c r="Z594" s="324"/>
      <c r="AA594" s="324"/>
      <c r="AB594" s="324"/>
      <c r="AC594" s="324"/>
      <c r="AD594" s="324"/>
      <c r="AE594" s="324"/>
      <c r="AF594" s="324"/>
      <c r="AG594" s="324"/>
      <c r="AH594" s="324"/>
      <c r="AI594" s="324"/>
      <c r="AJ594" s="324"/>
      <c r="AK594" s="324"/>
      <c r="AL594" s="324"/>
      <c r="AM594" s="324"/>
      <c r="AN594" s="324"/>
      <c r="AO594" s="324"/>
      <c r="AP594" s="324"/>
      <c r="AQ594" s="324"/>
      <c r="AR594" s="324"/>
    </row>
    <row r="595" ht="15.75" hidden="1" customHeight="1">
      <c r="A595" s="326" t="s">
        <v>1902</v>
      </c>
      <c r="B595" s="326">
        <v>151.0</v>
      </c>
      <c r="C595" s="326">
        <v>2.7</v>
      </c>
      <c r="D595" s="326">
        <v>1.4</v>
      </c>
      <c r="E595" s="326">
        <v>36.3</v>
      </c>
      <c r="F595" s="326" t="s">
        <v>1903</v>
      </c>
      <c r="G595" s="331"/>
      <c r="H595" s="331"/>
      <c r="I595" s="331"/>
      <c r="J595" s="331"/>
      <c r="K595" s="331"/>
      <c r="L595" s="331"/>
      <c r="M595" s="331"/>
      <c r="N595" s="331"/>
      <c r="O595" s="326" t="s">
        <v>1904</v>
      </c>
      <c r="P595" s="326">
        <v>349.3</v>
      </c>
      <c r="Q595" s="326">
        <v>349.3</v>
      </c>
      <c r="R595" s="835">
        <v>1.0</v>
      </c>
      <c r="S595" s="324"/>
      <c r="T595" s="324"/>
      <c r="U595" s="324"/>
      <c r="V595" s="324"/>
      <c r="W595" s="324"/>
      <c r="X595" s="324"/>
      <c r="Y595" s="324"/>
      <c r="Z595" s="324"/>
      <c r="AA595" s="324"/>
      <c r="AB595" s="324"/>
      <c r="AC595" s="324"/>
      <c r="AD595" s="324"/>
      <c r="AE595" s="324"/>
      <c r="AF595" s="324"/>
      <c r="AG595" s="324"/>
      <c r="AH595" s="324"/>
      <c r="AI595" s="324"/>
      <c r="AJ595" s="324"/>
      <c r="AK595" s="324"/>
      <c r="AL595" s="324"/>
      <c r="AM595" s="324"/>
      <c r="AN595" s="324"/>
      <c r="AO595" s="324"/>
      <c r="AP595" s="324"/>
      <c r="AQ595" s="324"/>
      <c r="AR595" s="324"/>
    </row>
    <row r="596" ht="15.75" hidden="1" customHeight="1">
      <c r="A596" s="326" t="s">
        <v>1905</v>
      </c>
      <c r="B596" s="326">
        <v>23.0</v>
      </c>
      <c r="C596" s="326">
        <v>0.7</v>
      </c>
      <c r="D596" s="326">
        <v>0.1</v>
      </c>
      <c r="E596" s="326">
        <v>5.9</v>
      </c>
      <c r="F596" s="326" t="s">
        <v>1906</v>
      </c>
      <c r="G596" s="331"/>
      <c r="H596" s="331"/>
      <c r="I596" s="331"/>
      <c r="J596" s="331"/>
      <c r="K596" s="331"/>
      <c r="L596" s="331"/>
      <c r="M596" s="331"/>
      <c r="N596" s="331"/>
      <c r="O596" s="326" t="s">
        <v>1907</v>
      </c>
      <c r="P596" s="326">
        <v>364.8</v>
      </c>
      <c r="Q596" s="326">
        <v>364.8</v>
      </c>
      <c r="R596" s="835">
        <v>1.0</v>
      </c>
      <c r="S596" s="324"/>
      <c r="T596" s="324"/>
      <c r="U596" s="324"/>
      <c r="V596" s="324"/>
      <c r="W596" s="324"/>
      <c r="X596" s="324"/>
      <c r="Y596" s="324"/>
      <c r="Z596" s="324"/>
      <c r="AA596" s="324"/>
      <c r="AB596" s="324"/>
      <c r="AC596" s="324"/>
      <c r="AD596" s="324"/>
      <c r="AE596" s="324"/>
      <c r="AF596" s="324"/>
      <c r="AG596" s="324"/>
      <c r="AH596" s="324"/>
      <c r="AI596" s="324"/>
      <c r="AJ596" s="324"/>
      <c r="AK596" s="324"/>
      <c r="AL596" s="324"/>
      <c r="AM596" s="324"/>
      <c r="AN596" s="324"/>
      <c r="AO596" s="324"/>
      <c r="AP596" s="324"/>
      <c r="AQ596" s="324"/>
      <c r="AR596" s="324"/>
    </row>
    <row r="597" ht="15.75" hidden="1" customHeight="1">
      <c r="A597" s="326" t="s">
        <v>1908</v>
      </c>
      <c r="B597" s="326">
        <v>249.0</v>
      </c>
      <c r="C597" s="326">
        <v>6.6</v>
      </c>
      <c r="D597" s="326">
        <v>7.5</v>
      </c>
      <c r="E597" s="326">
        <v>45.5</v>
      </c>
      <c r="F597" s="326" t="s">
        <v>1909</v>
      </c>
      <c r="G597" s="331"/>
      <c r="H597" s="331"/>
      <c r="I597" s="331"/>
      <c r="J597" s="331"/>
      <c r="K597" s="331"/>
      <c r="L597" s="331"/>
      <c r="M597" s="331"/>
      <c r="N597" s="331"/>
      <c r="O597" s="326" t="s">
        <v>1910</v>
      </c>
      <c r="P597" s="326">
        <v>2.4</v>
      </c>
      <c r="Q597" s="326">
        <v>2.4</v>
      </c>
      <c r="R597" s="835">
        <v>1.0</v>
      </c>
      <c r="S597" s="324"/>
      <c r="T597" s="324"/>
      <c r="U597" s="324"/>
      <c r="V597" s="324"/>
      <c r="W597" s="324"/>
      <c r="X597" s="324"/>
      <c r="Y597" s="324"/>
      <c r="Z597" s="324"/>
      <c r="AA597" s="324"/>
      <c r="AB597" s="324"/>
      <c r="AC597" s="324"/>
      <c r="AD597" s="324"/>
      <c r="AE597" s="324"/>
      <c r="AF597" s="324"/>
      <c r="AG597" s="324"/>
      <c r="AH597" s="324"/>
      <c r="AI597" s="324"/>
      <c r="AJ597" s="324"/>
      <c r="AK597" s="324"/>
      <c r="AL597" s="324"/>
      <c r="AM597" s="324"/>
      <c r="AN597" s="324"/>
      <c r="AO597" s="324"/>
      <c r="AP597" s="324"/>
      <c r="AQ597" s="324"/>
      <c r="AR597" s="324"/>
    </row>
    <row r="598" ht="15.75" hidden="1" customHeight="1">
      <c r="A598" s="326" t="s">
        <v>1911</v>
      </c>
      <c r="B598" s="326">
        <v>221.0</v>
      </c>
      <c r="C598" s="326">
        <v>2.8</v>
      </c>
      <c r="D598" s="326">
        <v>0.6</v>
      </c>
      <c r="E598" s="326">
        <v>62.5</v>
      </c>
      <c r="F598" s="326" t="s">
        <v>1912</v>
      </c>
      <c r="G598" s="331"/>
      <c r="H598" s="331"/>
      <c r="I598" s="331"/>
      <c r="J598" s="331"/>
      <c r="K598" s="331"/>
      <c r="L598" s="331"/>
      <c r="M598" s="331"/>
      <c r="N598" s="331"/>
      <c r="O598" s="326" t="s">
        <v>1913</v>
      </c>
      <c r="P598" s="326">
        <v>6.6</v>
      </c>
      <c r="Q598" s="326">
        <v>6.6</v>
      </c>
      <c r="R598" s="835">
        <v>1.0</v>
      </c>
      <c r="S598" s="324"/>
      <c r="T598" s="324"/>
      <c r="U598" s="324"/>
      <c r="V598" s="324"/>
      <c r="W598" s="324"/>
      <c r="X598" s="324"/>
      <c r="Y598" s="324"/>
      <c r="Z598" s="324"/>
      <c r="AA598" s="324"/>
      <c r="AB598" s="324"/>
      <c r="AC598" s="324"/>
      <c r="AD598" s="324"/>
      <c r="AE598" s="324"/>
      <c r="AF598" s="324"/>
      <c r="AG598" s="324"/>
      <c r="AH598" s="324"/>
      <c r="AI598" s="324"/>
      <c r="AJ598" s="324"/>
      <c r="AK598" s="324"/>
      <c r="AL598" s="324"/>
      <c r="AM598" s="324"/>
      <c r="AN598" s="324"/>
      <c r="AO598" s="324"/>
      <c r="AP598" s="324"/>
      <c r="AQ598" s="324"/>
      <c r="AR598" s="324"/>
    </row>
    <row r="599" ht="15.75" hidden="1" customHeight="1">
      <c r="A599" s="326" t="s">
        <v>1914</v>
      </c>
      <c r="B599" s="326">
        <v>56.0</v>
      </c>
      <c r="C599" s="326">
        <v>0.6</v>
      </c>
      <c r="D599" s="326">
        <v>0.3</v>
      </c>
      <c r="E599" s="326">
        <v>14.2</v>
      </c>
      <c r="F599" s="326" t="s">
        <v>1915</v>
      </c>
      <c r="G599" s="331"/>
      <c r="H599" s="331"/>
      <c r="I599" s="331"/>
      <c r="J599" s="331"/>
      <c r="K599" s="331"/>
      <c r="L599" s="331"/>
      <c r="M599" s="331"/>
      <c r="N599" s="331"/>
      <c r="O599" s="326" t="s">
        <v>1916</v>
      </c>
      <c r="P599" s="326">
        <v>17.0</v>
      </c>
      <c r="Q599" s="326">
        <v>17.0</v>
      </c>
      <c r="R599" s="835">
        <v>1.0</v>
      </c>
      <c r="S599" s="324"/>
      <c r="T599" s="324"/>
      <c r="U599" s="324"/>
      <c r="V599" s="324"/>
      <c r="W599" s="324"/>
      <c r="X599" s="324"/>
      <c r="Y599" s="324"/>
      <c r="Z599" s="324"/>
      <c r="AA599" s="324"/>
      <c r="AB599" s="324"/>
      <c r="AC599" s="324"/>
      <c r="AD599" s="324"/>
      <c r="AE599" s="324"/>
      <c r="AF599" s="324"/>
      <c r="AG599" s="324"/>
      <c r="AH599" s="324"/>
      <c r="AI599" s="324"/>
      <c r="AJ599" s="324"/>
      <c r="AK599" s="324"/>
      <c r="AL599" s="324"/>
      <c r="AM599" s="324"/>
      <c r="AN599" s="324"/>
      <c r="AO599" s="324"/>
      <c r="AP599" s="324"/>
      <c r="AQ599" s="324"/>
      <c r="AR599" s="324"/>
    </row>
    <row r="600" ht="15.75" hidden="1" customHeight="1">
      <c r="A600" s="326" t="s">
        <v>1917</v>
      </c>
      <c r="B600" s="326">
        <v>33.0</v>
      </c>
      <c r="C600" s="326">
        <v>0.6</v>
      </c>
      <c r="D600" s="326">
        <v>0.4</v>
      </c>
      <c r="E600" s="326">
        <v>8.8</v>
      </c>
      <c r="F600" s="326" t="s">
        <v>1918</v>
      </c>
      <c r="G600" s="331"/>
      <c r="H600" s="331"/>
      <c r="I600" s="331"/>
      <c r="J600" s="331"/>
      <c r="K600" s="331"/>
      <c r="L600" s="331"/>
      <c r="M600" s="331"/>
      <c r="N600" s="331"/>
      <c r="O600" s="326" t="s">
        <v>1919</v>
      </c>
      <c r="P600" s="326">
        <v>8.0</v>
      </c>
      <c r="Q600" s="326">
        <v>8.0</v>
      </c>
      <c r="R600" s="835">
        <v>1.0</v>
      </c>
      <c r="S600" s="324"/>
      <c r="T600" s="324"/>
      <c r="U600" s="324"/>
      <c r="V600" s="324"/>
      <c r="W600" s="324"/>
      <c r="X600" s="324"/>
      <c r="Y600" s="324"/>
      <c r="Z600" s="324"/>
      <c r="AA600" s="324"/>
      <c r="AB600" s="324"/>
      <c r="AC600" s="324"/>
      <c r="AD600" s="324"/>
      <c r="AE600" s="324"/>
      <c r="AF600" s="324"/>
      <c r="AG600" s="324"/>
      <c r="AH600" s="324"/>
      <c r="AI600" s="324"/>
      <c r="AJ600" s="324"/>
      <c r="AK600" s="324"/>
      <c r="AL600" s="324"/>
      <c r="AM600" s="324"/>
      <c r="AN600" s="324"/>
      <c r="AO600" s="324"/>
      <c r="AP600" s="324"/>
      <c r="AQ600" s="324"/>
      <c r="AR600" s="324"/>
    </row>
    <row r="601" ht="15.75" hidden="1" customHeight="1">
      <c r="A601" s="326" t="s">
        <v>1920</v>
      </c>
      <c r="B601" s="326">
        <v>22.0</v>
      </c>
      <c r="C601" s="326">
        <v>0.4</v>
      </c>
      <c r="D601" s="326">
        <v>0.0</v>
      </c>
      <c r="E601" s="326">
        <v>5.8</v>
      </c>
      <c r="F601" s="326" t="s">
        <v>1921</v>
      </c>
      <c r="G601" s="331"/>
      <c r="H601" s="331"/>
      <c r="I601" s="331"/>
      <c r="J601" s="331"/>
      <c r="K601" s="331"/>
      <c r="L601" s="331"/>
      <c r="M601" s="331"/>
      <c r="N601" s="331"/>
      <c r="O601" s="326" t="s">
        <v>1922</v>
      </c>
      <c r="P601" s="326">
        <v>3.0</v>
      </c>
      <c r="Q601" s="326">
        <v>3.0</v>
      </c>
      <c r="R601" s="835">
        <v>1.0</v>
      </c>
      <c r="S601" s="324"/>
      <c r="T601" s="324"/>
      <c r="U601" s="324"/>
      <c r="V601" s="324"/>
      <c r="W601" s="324"/>
      <c r="X601" s="324"/>
      <c r="Y601" s="324"/>
      <c r="Z601" s="324"/>
      <c r="AA601" s="324"/>
      <c r="AB601" s="324"/>
      <c r="AC601" s="324"/>
      <c r="AD601" s="324"/>
      <c r="AE601" s="324"/>
      <c r="AF601" s="324"/>
      <c r="AG601" s="324"/>
      <c r="AH601" s="324"/>
      <c r="AI601" s="324"/>
      <c r="AJ601" s="324"/>
      <c r="AK601" s="324"/>
      <c r="AL601" s="324"/>
      <c r="AM601" s="324"/>
      <c r="AN601" s="324"/>
      <c r="AO601" s="324"/>
      <c r="AP601" s="324"/>
      <c r="AQ601" s="324"/>
      <c r="AR601" s="324"/>
    </row>
    <row r="602" ht="15.75" hidden="1" customHeight="1">
      <c r="A602" s="326" t="s">
        <v>1923</v>
      </c>
      <c r="B602" s="326">
        <v>37.0</v>
      </c>
      <c r="C602" s="326">
        <v>2.1</v>
      </c>
      <c r="D602" s="326">
        <v>0.4</v>
      </c>
      <c r="E602" s="326">
        <v>12.1</v>
      </c>
      <c r="F602" s="326" t="s">
        <v>1924</v>
      </c>
      <c r="G602" s="331"/>
      <c r="H602" s="331"/>
      <c r="I602" s="331"/>
      <c r="J602" s="331"/>
      <c r="K602" s="331"/>
      <c r="L602" s="331"/>
      <c r="M602" s="331"/>
      <c r="N602" s="331"/>
      <c r="O602" s="326" t="s">
        <v>1925</v>
      </c>
      <c r="P602" s="326">
        <v>65.0</v>
      </c>
      <c r="Q602" s="326">
        <v>30.0</v>
      </c>
      <c r="R602" s="835">
        <v>0.46153846153846156</v>
      </c>
      <c r="S602" s="324"/>
      <c r="T602" s="324"/>
      <c r="U602" s="324"/>
      <c r="V602" s="324"/>
      <c r="W602" s="324"/>
      <c r="X602" s="324"/>
      <c r="Y602" s="324"/>
      <c r="Z602" s="324"/>
      <c r="AA602" s="324"/>
      <c r="AB602" s="324"/>
      <c r="AC602" s="324"/>
      <c r="AD602" s="324"/>
      <c r="AE602" s="324"/>
      <c r="AF602" s="324"/>
      <c r="AG602" s="324"/>
      <c r="AH602" s="324"/>
      <c r="AI602" s="324"/>
      <c r="AJ602" s="324"/>
      <c r="AK602" s="324"/>
      <c r="AL602" s="324"/>
      <c r="AM602" s="324"/>
      <c r="AN602" s="324"/>
      <c r="AO602" s="324"/>
      <c r="AP602" s="324"/>
      <c r="AQ602" s="324"/>
      <c r="AR602" s="324"/>
    </row>
    <row r="603" ht="15.75" hidden="1" customHeight="1">
      <c r="A603" s="326" t="s">
        <v>1926</v>
      </c>
      <c r="B603" s="326">
        <v>46.0</v>
      </c>
      <c r="C603" s="326">
        <v>0.8</v>
      </c>
      <c r="D603" s="326">
        <v>0.0</v>
      </c>
      <c r="E603" s="326">
        <v>15.4</v>
      </c>
      <c r="F603" s="326" t="s">
        <v>1927</v>
      </c>
      <c r="G603" s="331"/>
      <c r="H603" s="331"/>
      <c r="I603" s="331"/>
      <c r="J603" s="331"/>
      <c r="K603" s="331"/>
      <c r="L603" s="331"/>
      <c r="M603" s="331"/>
      <c r="N603" s="331"/>
      <c r="O603" s="326" t="s">
        <v>1928</v>
      </c>
      <c r="P603" s="326">
        <v>2.3</v>
      </c>
      <c r="Q603" s="326">
        <v>2.2</v>
      </c>
      <c r="R603" s="835">
        <v>0.9565217391304349</v>
      </c>
      <c r="S603" s="324"/>
      <c r="T603" s="324"/>
      <c r="U603" s="324"/>
      <c r="V603" s="324"/>
      <c r="W603" s="324"/>
      <c r="X603" s="324"/>
      <c r="Y603" s="324"/>
      <c r="Z603" s="324"/>
      <c r="AA603" s="324"/>
      <c r="AB603" s="324"/>
      <c r="AC603" s="324"/>
      <c r="AD603" s="324"/>
      <c r="AE603" s="324"/>
      <c r="AF603" s="324"/>
      <c r="AG603" s="324"/>
      <c r="AH603" s="324"/>
      <c r="AI603" s="324"/>
      <c r="AJ603" s="324"/>
      <c r="AK603" s="324"/>
      <c r="AL603" s="324"/>
      <c r="AM603" s="324"/>
      <c r="AN603" s="324"/>
      <c r="AO603" s="324"/>
      <c r="AP603" s="324"/>
      <c r="AQ603" s="324"/>
      <c r="AR603" s="324"/>
    </row>
    <row r="604" ht="15.75" hidden="1" customHeight="1">
      <c r="A604" s="326" t="s">
        <v>1929</v>
      </c>
      <c r="B604" s="326">
        <v>36.0</v>
      </c>
      <c r="C604" s="326">
        <v>1.3</v>
      </c>
      <c r="D604" s="326">
        <v>0.2</v>
      </c>
      <c r="E604" s="326">
        <v>12.1</v>
      </c>
      <c r="F604" s="326" t="s">
        <v>1930</v>
      </c>
      <c r="G604" s="331"/>
      <c r="H604" s="331"/>
      <c r="I604" s="331"/>
      <c r="J604" s="331"/>
      <c r="K604" s="331"/>
      <c r="L604" s="331"/>
      <c r="M604" s="331"/>
      <c r="N604" s="331"/>
      <c r="O604" s="326" t="s">
        <v>1931</v>
      </c>
      <c r="P604" s="326">
        <v>3.3</v>
      </c>
      <c r="Q604" s="326">
        <v>3.1</v>
      </c>
      <c r="R604" s="835">
        <v>0.9393939393939394</v>
      </c>
      <c r="S604" s="324"/>
      <c r="T604" s="324"/>
      <c r="U604" s="324"/>
      <c r="V604" s="324"/>
      <c r="W604" s="324"/>
      <c r="X604" s="324"/>
      <c r="Y604" s="324"/>
      <c r="Z604" s="324"/>
      <c r="AA604" s="324"/>
      <c r="AB604" s="324"/>
      <c r="AC604" s="324"/>
      <c r="AD604" s="324"/>
      <c r="AE604" s="324"/>
      <c r="AF604" s="324"/>
      <c r="AG604" s="324"/>
      <c r="AH604" s="324"/>
      <c r="AI604" s="324"/>
      <c r="AJ604" s="324"/>
      <c r="AK604" s="324"/>
      <c r="AL604" s="324"/>
      <c r="AM604" s="324"/>
      <c r="AN604" s="324"/>
      <c r="AO604" s="324"/>
      <c r="AP604" s="324"/>
      <c r="AQ604" s="324"/>
      <c r="AR604" s="324"/>
    </row>
    <row r="605" ht="15.75" hidden="1" customHeight="1">
      <c r="A605" s="326" t="s">
        <v>1932</v>
      </c>
      <c r="B605" s="326">
        <v>307.0</v>
      </c>
      <c r="C605" s="326">
        <v>2.8</v>
      </c>
      <c r="D605" s="326">
        <v>21.1</v>
      </c>
      <c r="E605" s="326">
        <v>33.6</v>
      </c>
      <c r="F605" s="326" t="s">
        <v>1933</v>
      </c>
      <c r="G605" s="331"/>
      <c r="H605" s="331"/>
      <c r="I605" s="331"/>
      <c r="J605" s="331"/>
      <c r="K605" s="331"/>
      <c r="L605" s="331"/>
      <c r="M605" s="331"/>
      <c r="N605" s="331"/>
      <c r="O605" s="326" t="s">
        <v>1934</v>
      </c>
      <c r="P605" s="326">
        <v>5.3</v>
      </c>
      <c r="Q605" s="326">
        <v>5.0</v>
      </c>
      <c r="R605" s="835">
        <v>0.9433962264150944</v>
      </c>
      <c r="S605" s="324"/>
      <c r="T605" s="324"/>
      <c r="U605" s="324"/>
      <c r="V605" s="324"/>
      <c r="W605" s="324"/>
      <c r="X605" s="324"/>
      <c r="Y605" s="324"/>
      <c r="Z605" s="324"/>
      <c r="AA605" s="324"/>
      <c r="AB605" s="324"/>
      <c r="AC605" s="324"/>
      <c r="AD605" s="324"/>
      <c r="AE605" s="324"/>
      <c r="AF605" s="324"/>
      <c r="AG605" s="324"/>
      <c r="AH605" s="324"/>
      <c r="AI605" s="324"/>
      <c r="AJ605" s="324"/>
      <c r="AK605" s="324"/>
      <c r="AL605" s="324"/>
      <c r="AM605" s="324"/>
      <c r="AN605" s="324"/>
      <c r="AO605" s="324"/>
      <c r="AP605" s="324"/>
      <c r="AQ605" s="324"/>
      <c r="AR605" s="324"/>
    </row>
    <row r="606" ht="15.75" hidden="1" customHeight="1">
      <c r="A606" s="326" t="s">
        <v>1935</v>
      </c>
      <c r="B606" s="326">
        <v>40.0</v>
      </c>
      <c r="C606" s="326">
        <v>0.3</v>
      </c>
      <c r="D606" s="326">
        <v>0.2</v>
      </c>
      <c r="E606" s="326">
        <v>11.3</v>
      </c>
      <c r="F606" s="326" t="s">
        <v>1936</v>
      </c>
      <c r="G606" s="331"/>
      <c r="H606" s="331"/>
      <c r="I606" s="331"/>
      <c r="J606" s="331"/>
      <c r="K606" s="331"/>
      <c r="L606" s="331"/>
      <c r="M606" s="331"/>
      <c r="N606" s="331"/>
      <c r="O606" s="326" t="s">
        <v>1937</v>
      </c>
      <c r="P606" s="326">
        <v>17.2</v>
      </c>
      <c r="Q606" s="326">
        <v>16.4</v>
      </c>
      <c r="R606" s="835">
        <v>0.9534883720930232</v>
      </c>
      <c r="S606" s="324"/>
      <c r="T606" s="324"/>
      <c r="U606" s="324"/>
      <c r="V606" s="324"/>
      <c r="W606" s="324"/>
      <c r="X606" s="324"/>
      <c r="Y606" s="324"/>
      <c r="Z606" s="324"/>
      <c r="AA606" s="324"/>
      <c r="AB606" s="324"/>
      <c r="AC606" s="324"/>
      <c r="AD606" s="324"/>
      <c r="AE606" s="324"/>
      <c r="AF606" s="324"/>
      <c r="AG606" s="324"/>
      <c r="AH606" s="324"/>
      <c r="AI606" s="324"/>
      <c r="AJ606" s="324"/>
      <c r="AK606" s="324"/>
      <c r="AL606" s="324"/>
      <c r="AM606" s="324"/>
      <c r="AN606" s="324"/>
      <c r="AO606" s="324"/>
      <c r="AP606" s="324"/>
      <c r="AQ606" s="324"/>
      <c r="AR606" s="324"/>
    </row>
    <row r="607" ht="15.75" hidden="1" customHeight="1">
      <c r="A607" s="326" t="s">
        <v>1938</v>
      </c>
      <c r="B607" s="326">
        <v>79.0</v>
      </c>
      <c r="C607" s="326">
        <v>0.9</v>
      </c>
      <c r="D607" s="326">
        <v>0.3</v>
      </c>
      <c r="E607" s="326">
        <v>21.3</v>
      </c>
      <c r="F607" s="326" t="s">
        <v>1939</v>
      </c>
      <c r="G607" s="331"/>
      <c r="H607" s="331"/>
      <c r="I607" s="331"/>
      <c r="J607" s="331"/>
      <c r="K607" s="331"/>
      <c r="L607" s="331"/>
      <c r="M607" s="331"/>
      <c r="N607" s="331"/>
      <c r="O607" s="326" t="s">
        <v>1940</v>
      </c>
      <c r="P607" s="326">
        <v>30.0</v>
      </c>
      <c r="Q607" s="326">
        <v>21.0</v>
      </c>
      <c r="R607" s="835">
        <v>0.7</v>
      </c>
      <c r="S607" s="324"/>
      <c r="T607" s="324"/>
      <c r="U607" s="324"/>
      <c r="V607" s="324"/>
      <c r="W607" s="324"/>
      <c r="X607" s="324"/>
      <c r="Y607" s="324"/>
      <c r="Z607" s="324"/>
      <c r="AA607" s="324"/>
      <c r="AB607" s="324"/>
      <c r="AC607" s="324"/>
      <c r="AD607" s="324"/>
      <c r="AE607" s="324"/>
      <c r="AF607" s="324"/>
      <c r="AG607" s="324"/>
      <c r="AH607" s="324"/>
      <c r="AI607" s="324"/>
      <c r="AJ607" s="324"/>
      <c r="AK607" s="324"/>
      <c r="AL607" s="324"/>
      <c r="AM607" s="324"/>
      <c r="AN607" s="324"/>
      <c r="AO607" s="324"/>
      <c r="AP607" s="324"/>
      <c r="AQ607" s="324"/>
      <c r="AR607" s="324"/>
    </row>
    <row r="608" ht="15.75" hidden="1" customHeight="1">
      <c r="A608" s="326" t="s">
        <v>1941</v>
      </c>
      <c r="B608" s="326">
        <v>63.0</v>
      </c>
      <c r="C608" s="326">
        <v>0.4</v>
      </c>
      <c r="D608" s="326">
        <v>0.1</v>
      </c>
      <c r="E608" s="326">
        <v>17.7</v>
      </c>
      <c r="F608" s="326" t="s">
        <v>1942</v>
      </c>
      <c r="G608" s="331"/>
      <c r="H608" s="331"/>
      <c r="I608" s="331"/>
      <c r="J608" s="331"/>
      <c r="K608" s="331"/>
      <c r="L608" s="331"/>
      <c r="M608" s="331"/>
      <c r="N608" s="331"/>
      <c r="O608" s="326" t="s">
        <v>1943</v>
      </c>
      <c r="P608" s="326">
        <v>21.0</v>
      </c>
      <c r="Q608" s="326">
        <v>15.0</v>
      </c>
      <c r="R608" s="835">
        <v>0.7142857142857143</v>
      </c>
      <c r="S608" s="324"/>
      <c r="T608" s="324"/>
      <c r="U608" s="324"/>
      <c r="V608" s="324"/>
      <c r="W608" s="324"/>
      <c r="X608" s="324"/>
      <c r="Y608" s="324"/>
      <c r="Z608" s="324"/>
      <c r="AA608" s="324"/>
      <c r="AB608" s="324"/>
      <c r="AC608" s="324"/>
      <c r="AD608" s="324"/>
      <c r="AE608" s="324"/>
      <c r="AF608" s="324"/>
      <c r="AG608" s="324"/>
      <c r="AH608" s="324"/>
      <c r="AI608" s="324"/>
      <c r="AJ608" s="324"/>
      <c r="AK608" s="324"/>
      <c r="AL608" s="324"/>
      <c r="AM608" s="324"/>
      <c r="AN608" s="324"/>
      <c r="AO608" s="324"/>
      <c r="AP608" s="324"/>
      <c r="AQ608" s="324"/>
      <c r="AR608" s="324"/>
    </row>
    <row r="609" ht="15.75" hidden="1" customHeight="1">
      <c r="A609" s="326" t="s">
        <v>1944</v>
      </c>
      <c r="B609" s="326">
        <v>63.0</v>
      </c>
      <c r="C609" s="326">
        <v>0.2</v>
      </c>
      <c r="D609" s="326">
        <v>0.1</v>
      </c>
      <c r="E609" s="326">
        <v>18.1</v>
      </c>
      <c r="F609" s="326" t="s">
        <v>1945</v>
      </c>
      <c r="G609" s="331"/>
      <c r="H609" s="331"/>
      <c r="I609" s="331"/>
      <c r="J609" s="331"/>
      <c r="K609" s="331"/>
      <c r="L609" s="331"/>
      <c r="M609" s="331"/>
      <c r="N609" s="331"/>
      <c r="O609" s="326" t="s">
        <v>1946</v>
      </c>
      <c r="P609" s="326">
        <v>6.5</v>
      </c>
      <c r="Q609" s="326">
        <v>6.5</v>
      </c>
      <c r="R609" s="835">
        <v>1.0</v>
      </c>
      <c r="S609" s="324"/>
      <c r="T609" s="324"/>
      <c r="U609" s="324"/>
      <c r="V609" s="324"/>
      <c r="W609" s="324"/>
      <c r="X609" s="324"/>
      <c r="Y609" s="324"/>
      <c r="Z609" s="324"/>
      <c r="AA609" s="324"/>
      <c r="AB609" s="324"/>
      <c r="AC609" s="324"/>
      <c r="AD609" s="324"/>
      <c r="AE609" s="324"/>
      <c r="AF609" s="324"/>
      <c r="AG609" s="324"/>
      <c r="AH609" s="324"/>
      <c r="AI609" s="324"/>
      <c r="AJ609" s="324"/>
      <c r="AK609" s="324"/>
      <c r="AL609" s="324"/>
      <c r="AM609" s="324"/>
      <c r="AN609" s="324"/>
      <c r="AO609" s="324"/>
      <c r="AP609" s="324"/>
      <c r="AQ609" s="324"/>
      <c r="AR609" s="324"/>
    </row>
    <row r="610" ht="15.75" hidden="1" customHeight="1">
      <c r="A610" s="326" t="s">
        <v>1947</v>
      </c>
      <c r="B610" s="326">
        <v>66.0</v>
      </c>
      <c r="C610" s="326">
        <v>0.5</v>
      </c>
      <c r="D610" s="326">
        <v>0.1</v>
      </c>
      <c r="E610" s="326">
        <v>17.7</v>
      </c>
      <c r="F610" s="326" t="s">
        <v>1948</v>
      </c>
      <c r="G610" s="331"/>
      <c r="H610" s="331"/>
      <c r="I610" s="331"/>
      <c r="J610" s="331"/>
      <c r="K610" s="331"/>
      <c r="L610" s="331"/>
      <c r="M610" s="331"/>
      <c r="N610" s="331"/>
      <c r="O610" s="326" t="s">
        <v>1949</v>
      </c>
      <c r="P610" s="326">
        <v>14.6</v>
      </c>
      <c r="Q610" s="326">
        <v>14.6</v>
      </c>
      <c r="R610" s="835">
        <v>1.0</v>
      </c>
      <c r="S610" s="324"/>
      <c r="T610" s="324"/>
      <c r="U610" s="324"/>
      <c r="V610" s="324"/>
      <c r="W610" s="324"/>
      <c r="X610" s="324"/>
      <c r="Y610" s="324"/>
      <c r="Z610" s="324"/>
      <c r="AA610" s="324"/>
      <c r="AB610" s="324"/>
      <c r="AC610" s="324"/>
      <c r="AD610" s="324"/>
      <c r="AE610" s="324"/>
      <c r="AF610" s="324"/>
      <c r="AG610" s="324"/>
      <c r="AH610" s="324"/>
      <c r="AI610" s="324"/>
      <c r="AJ610" s="324"/>
      <c r="AK610" s="324"/>
      <c r="AL610" s="324"/>
      <c r="AM610" s="324"/>
      <c r="AN610" s="324"/>
      <c r="AO610" s="324"/>
      <c r="AP610" s="324"/>
      <c r="AQ610" s="324"/>
      <c r="AR610" s="324"/>
    </row>
    <row r="611" ht="15.75" hidden="1" customHeight="1">
      <c r="A611" s="326" t="s">
        <v>1950</v>
      </c>
      <c r="B611" s="326">
        <v>64.0</v>
      </c>
      <c r="C611" s="326">
        <v>0.3</v>
      </c>
      <c r="D611" s="326">
        <v>0.3</v>
      </c>
      <c r="E611" s="326">
        <v>16.7</v>
      </c>
      <c r="F611" s="326" t="s">
        <v>1951</v>
      </c>
      <c r="G611" s="331"/>
      <c r="H611" s="331"/>
      <c r="I611" s="331"/>
      <c r="J611" s="331"/>
      <c r="K611" s="331"/>
      <c r="L611" s="331"/>
      <c r="M611" s="331"/>
      <c r="N611" s="331"/>
      <c r="O611" s="326" t="s">
        <v>1952</v>
      </c>
      <c r="P611" s="326">
        <v>12.3</v>
      </c>
      <c r="Q611" s="326">
        <v>12.3</v>
      </c>
      <c r="R611" s="835">
        <v>1.0</v>
      </c>
      <c r="S611" s="324"/>
      <c r="T611" s="324"/>
      <c r="U611" s="324"/>
      <c r="V611" s="324"/>
      <c r="W611" s="324"/>
      <c r="X611" s="324"/>
      <c r="Y611" s="324"/>
      <c r="Z611" s="324"/>
      <c r="AA611" s="324"/>
      <c r="AB611" s="324"/>
      <c r="AC611" s="324"/>
      <c r="AD611" s="324"/>
      <c r="AE611" s="324"/>
      <c r="AF611" s="324"/>
      <c r="AG611" s="324"/>
      <c r="AH611" s="324"/>
      <c r="AI611" s="324"/>
      <c r="AJ611" s="324"/>
      <c r="AK611" s="324"/>
      <c r="AL611" s="324"/>
      <c r="AM611" s="324"/>
      <c r="AN611" s="324"/>
      <c r="AO611" s="324"/>
      <c r="AP611" s="324"/>
      <c r="AQ611" s="324"/>
      <c r="AR611" s="324"/>
    </row>
    <row r="612" ht="15.75" hidden="1" customHeight="1">
      <c r="A612" s="326" t="s">
        <v>1953</v>
      </c>
      <c r="B612" s="326">
        <v>73.0</v>
      </c>
      <c r="C612" s="326">
        <v>0.9</v>
      </c>
      <c r="D612" s="326">
        <v>0.3</v>
      </c>
      <c r="E612" s="326">
        <v>18.8</v>
      </c>
      <c r="F612" s="326" t="s">
        <v>1954</v>
      </c>
      <c r="G612" s="331"/>
      <c r="H612" s="331"/>
      <c r="I612" s="331"/>
      <c r="J612" s="331"/>
      <c r="K612" s="331"/>
      <c r="L612" s="331"/>
      <c r="M612" s="331"/>
      <c r="N612" s="331"/>
      <c r="O612" s="326" t="s">
        <v>1955</v>
      </c>
      <c r="P612" s="326">
        <v>18.2</v>
      </c>
      <c r="Q612" s="326">
        <v>18.2</v>
      </c>
      <c r="R612" s="835">
        <v>1.0</v>
      </c>
      <c r="S612" s="324"/>
      <c r="T612" s="324"/>
      <c r="U612" s="324"/>
      <c r="V612" s="324"/>
      <c r="W612" s="324"/>
      <c r="X612" s="324"/>
      <c r="Y612" s="324"/>
      <c r="Z612" s="324"/>
      <c r="AA612" s="324"/>
      <c r="AB612" s="324"/>
      <c r="AC612" s="324"/>
      <c r="AD612" s="324"/>
      <c r="AE612" s="324"/>
      <c r="AF612" s="324"/>
      <c r="AG612" s="324"/>
      <c r="AH612" s="324"/>
      <c r="AI612" s="324"/>
      <c r="AJ612" s="324"/>
      <c r="AK612" s="324"/>
      <c r="AL612" s="324"/>
      <c r="AM612" s="324"/>
      <c r="AN612" s="324"/>
      <c r="AO612" s="324"/>
      <c r="AP612" s="324"/>
      <c r="AQ612" s="324"/>
      <c r="AR612" s="324"/>
    </row>
    <row r="613" ht="15.75" hidden="1" customHeight="1">
      <c r="A613" s="326" t="s">
        <v>1956</v>
      </c>
      <c r="B613" s="326">
        <v>51.0</v>
      </c>
      <c r="C613" s="326">
        <v>1.9</v>
      </c>
      <c r="D613" s="326">
        <v>0.0</v>
      </c>
      <c r="E613" s="326">
        <v>17.3</v>
      </c>
      <c r="F613" s="326" t="s">
        <v>1957</v>
      </c>
      <c r="G613" s="331"/>
      <c r="H613" s="331"/>
      <c r="I613" s="331"/>
      <c r="J613" s="331"/>
      <c r="K613" s="331"/>
      <c r="L613" s="331"/>
      <c r="M613" s="331"/>
      <c r="N613" s="331"/>
      <c r="O613" s="326" t="s">
        <v>1958</v>
      </c>
      <c r="P613" s="326">
        <v>2.2</v>
      </c>
      <c r="Q613" s="326">
        <v>2.2</v>
      </c>
      <c r="R613" s="835">
        <v>1.0</v>
      </c>
      <c r="S613" s="324"/>
      <c r="T613" s="324"/>
      <c r="U613" s="324"/>
      <c r="V613" s="324"/>
      <c r="W613" s="324"/>
      <c r="X613" s="324"/>
      <c r="Y613" s="324"/>
      <c r="Z613" s="324"/>
      <c r="AA613" s="324"/>
      <c r="AB613" s="324"/>
      <c r="AC613" s="324"/>
      <c r="AD613" s="324"/>
      <c r="AE613" s="324"/>
      <c r="AF613" s="324"/>
      <c r="AG613" s="324"/>
      <c r="AH613" s="324"/>
      <c r="AI613" s="324"/>
      <c r="AJ613" s="324"/>
      <c r="AK613" s="324"/>
      <c r="AL613" s="324"/>
      <c r="AM613" s="324"/>
      <c r="AN613" s="324"/>
      <c r="AO613" s="324"/>
      <c r="AP613" s="324"/>
      <c r="AQ613" s="324"/>
      <c r="AR613" s="324"/>
    </row>
    <row r="614" ht="15.75" hidden="1" customHeight="1">
      <c r="A614" s="326" t="s">
        <v>1959</v>
      </c>
      <c r="B614" s="326">
        <v>47.0</v>
      </c>
      <c r="C614" s="326">
        <v>1.0</v>
      </c>
      <c r="D614" s="326">
        <v>0.3</v>
      </c>
      <c r="E614" s="326">
        <v>13.3</v>
      </c>
      <c r="F614" s="326" t="s">
        <v>1960</v>
      </c>
      <c r="G614" s="331"/>
      <c r="H614" s="331"/>
      <c r="I614" s="331"/>
      <c r="J614" s="331"/>
      <c r="K614" s="331"/>
      <c r="L614" s="331"/>
      <c r="M614" s="331"/>
      <c r="N614" s="331"/>
      <c r="O614" s="326" t="s">
        <v>1961</v>
      </c>
      <c r="P614" s="326">
        <v>6.5</v>
      </c>
      <c r="Q614" s="326">
        <v>6.5</v>
      </c>
      <c r="R614" s="835">
        <v>1.0</v>
      </c>
      <c r="S614" s="324"/>
      <c r="T614" s="324"/>
      <c r="U614" s="324"/>
      <c r="V614" s="324"/>
      <c r="W614" s="324"/>
      <c r="X614" s="324"/>
      <c r="Y614" s="324"/>
      <c r="Z614" s="324"/>
      <c r="AA614" s="324"/>
      <c r="AB614" s="324"/>
      <c r="AC614" s="324"/>
      <c r="AD614" s="324"/>
      <c r="AE614" s="324"/>
      <c r="AF614" s="324"/>
      <c r="AG614" s="324"/>
      <c r="AH614" s="324"/>
      <c r="AI614" s="324"/>
      <c r="AJ614" s="324"/>
      <c r="AK614" s="324"/>
      <c r="AL614" s="324"/>
      <c r="AM614" s="324"/>
      <c r="AN614" s="324"/>
      <c r="AO614" s="324"/>
      <c r="AP614" s="324"/>
      <c r="AQ614" s="324"/>
      <c r="AR614" s="324"/>
    </row>
    <row r="615" ht="15.75" hidden="1" customHeight="1">
      <c r="A615" s="326" t="s">
        <v>1962</v>
      </c>
      <c r="B615" s="326">
        <v>23.0</v>
      </c>
      <c r="C615" s="326">
        <v>1.0</v>
      </c>
      <c r="D615" s="326">
        <v>0.5</v>
      </c>
      <c r="E615" s="326">
        <v>6.5</v>
      </c>
      <c r="F615" s="326" t="s">
        <v>1963</v>
      </c>
      <c r="G615" s="331"/>
      <c r="H615" s="331"/>
      <c r="I615" s="331"/>
      <c r="J615" s="331"/>
      <c r="K615" s="331"/>
      <c r="L615" s="331"/>
      <c r="M615" s="331"/>
      <c r="N615" s="331"/>
      <c r="O615" s="326" t="s">
        <v>1964</v>
      </c>
      <c r="P615" s="326">
        <v>5.9</v>
      </c>
      <c r="Q615" s="326">
        <v>5.9</v>
      </c>
      <c r="R615" s="835">
        <v>1.0</v>
      </c>
      <c r="S615" s="324"/>
      <c r="T615" s="324"/>
      <c r="U615" s="324"/>
      <c r="V615" s="324"/>
      <c r="W615" s="324"/>
      <c r="X615" s="324"/>
      <c r="Y615" s="324"/>
      <c r="Z615" s="324"/>
      <c r="AA615" s="324"/>
      <c r="AB615" s="324"/>
      <c r="AC615" s="324"/>
      <c r="AD615" s="324"/>
      <c r="AE615" s="324"/>
      <c r="AF615" s="324"/>
      <c r="AG615" s="324"/>
      <c r="AH615" s="324"/>
      <c r="AI615" s="324"/>
      <c r="AJ615" s="324"/>
      <c r="AK615" s="324"/>
      <c r="AL615" s="324"/>
      <c r="AM615" s="324"/>
      <c r="AN615" s="324"/>
      <c r="AO615" s="324"/>
      <c r="AP615" s="324"/>
      <c r="AQ615" s="324"/>
      <c r="AR615" s="324"/>
    </row>
    <row r="616" ht="15.75" hidden="1" customHeight="1">
      <c r="A616" s="326" t="s">
        <v>1965</v>
      </c>
      <c r="B616" s="326">
        <v>6.0</v>
      </c>
      <c r="C616" s="326">
        <v>0.2</v>
      </c>
      <c r="D616" s="326">
        <v>0.3</v>
      </c>
      <c r="E616" s="326">
        <v>0.9</v>
      </c>
      <c r="F616" s="326" t="s">
        <v>1966</v>
      </c>
      <c r="G616" s="331"/>
      <c r="H616" s="331"/>
      <c r="I616" s="331"/>
      <c r="J616" s="331"/>
      <c r="K616" s="331"/>
      <c r="L616" s="331"/>
      <c r="M616" s="331"/>
      <c r="N616" s="331"/>
      <c r="O616" s="326" t="s">
        <v>1967</v>
      </c>
      <c r="P616" s="326">
        <v>14.0</v>
      </c>
      <c r="Q616" s="326">
        <v>14.0</v>
      </c>
      <c r="R616" s="835">
        <v>1.0</v>
      </c>
      <c r="S616" s="324"/>
      <c r="T616" s="324"/>
      <c r="U616" s="324"/>
      <c r="V616" s="324"/>
      <c r="W616" s="324"/>
      <c r="X616" s="324"/>
      <c r="Y616" s="324"/>
      <c r="Z616" s="324"/>
      <c r="AA616" s="324"/>
      <c r="AB616" s="324"/>
      <c r="AC616" s="324"/>
      <c r="AD616" s="324"/>
      <c r="AE616" s="324"/>
      <c r="AF616" s="324"/>
      <c r="AG616" s="324"/>
      <c r="AH616" s="324"/>
      <c r="AI616" s="324"/>
      <c r="AJ616" s="324"/>
      <c r="AK616" s="324"/>
      <c r="AL616" s="324"/>
      <c r="AM616" s="324"/>
      <c r="AN616" s="324"/>
      <c r="AO616" s="324"/>
      <c r="AP616" s="324"/>
      <c r="AQ616" s="324"/>
      <c r="AR616" s="324"/>
    </row>
    <row r="617" ht="15.75" hidden="1" customHeight="1">
      <c r="A617" s="326" t="s">
        <v>1968</v>
      </c>
      <c r="B617" s="326">
        <v>5.0</v>
      </c>
      <c r="C617" s="326">
        <v>0.2</v>
      </c>
      <c r="D617" s="326">
        <v>0.3</v>
      </c>
      <c r="E617" s="326">
        <v>0.6</v>
      </c>
      <c r="F617" s="326" t="s">
        <v>1969</v>
      </c>
      <c r="G617" s="331"/>
      <c r="H617" s="331"/>
      <c r="I617" s="331"/>
      <c r="J617" s="331"/>
      <c r="K617" s="331"/>
      <c r="L617" s="331"/>
      <c r="M617" s="331"/>
      <c r="N617" s="331"/>
      <c r="O617" s="326" t="s">
        <v>1970</v>
      </c>
      <c r="P617" s="326">
        <v>2.8</v>
      </c>
      <c r="Q617" s="326">
        <v>2.8</v>
      </c>
      <c r="R617" s="835">
        <v>1.0</v>
      </c>
      <c r="S617" s="324"/>
      <c r="T617" s="324"/>
      <c r="U617" s="324"/>
      <c r="V617" s="324"/>
      <c r="W617" s="324"/>
      <c r="X617" s="324"/>
      <c r="Y617" s="324"/>
      <c r="Z617" s="324"/>
      <c r="AA617" s="324"/>
      <c r="AB617" s="324"/>
      <c r="AC617" s="324"/>
      <c r="AD617" s="324"/>
      <c r="AE617" s="324"/>
      <c r="AF617" s="324"/>
      <c r="AG617" s="324"/>
      <c r="AH617" s="324"/>
      <c r="AI617" s="324"/>
      <c r="AJ617" s="324"/>
      <c r="AK617" s="324"/>
      <c r="AL617" s="324"/>
      <c r="AM617" s="324"/>
      <c r="AN617" s="324"/>
      <c r="AO617" s="324"/>
      <c r="AP617" s="324"/>
      <c r="AQ617" s="324"/>
      <c r="AR617" s="324"/>
    </row>
    <row r="618" ht="15.75" hidden="1" customHeight="1">
      <c r="A618" s="326" t="s">
        <v>1971</v>
      </c>
      <c r="B618" s="326">
        <v>596.0</v>
      </c>
      <c r="C618" s="326">
        <v>7.4</v>
      </c>
      <c r="D618" s="326">
        <v>66.8</v>
      </c>
      <c r="E618" s="326">
        <v>19.5</v>
      </c>
      <c r="F618" s="326" t="s">
        <v>1972</v>
      </c>
      <c r="G618" s="331"/>
      <c r="H618" s="331"/>
      <c r="I618" s="331"/>
      <c r="J618" s="331"/>
      <c r="K618" s="331"/>
      <c r="L618" s="331"/>
      <c r="M618" s="331"/>
      <c r="N618" s="331"/>
      <c r="O618" s="326" t="s">
        <v>1973</v>
      </c>
      <c r="P618" s="326">
        <v>4.8</v>
      </c>
      <c r="Q618" s="326">
        <v>4.8</v>
      </c>
      <c r="R618" s="835">
        <v>1.0</v>
      </c>
      <c r="S618" s="324"/>
      <c r="T618" s="324"/>
      <c r="U618" s="324"/>
      <c r="V618" s="324"/>
      <c r="W618" s="324"/>
      <c r="X618" s="324"/>
      <c r="Y618" s="324"/>
      <c r="Z618" s="324"/>
      <c r="AA618" s="324"/>
      <c r="AB618" s="324"/>
      <c r="AC618" s="324"/>
      <c r="AD618" s="324"/>
      <c r="AE618" s="324"/>
      <c r="AF618" s="324"/>
      <c r="AG618" s="324"/>
      <c r="AH618" s="324"/>
      <c r="AI618" s="324"/>
      <c r="AJ618" s="324"/>
      <c r="AK618" s="324"/>
      <c r="AL618" s="324"/>
      <c r="AM618" s="324"/>
      <c r="AN618" s="324"/>
      <c r="AO618" s="324"/>
      <c r="AP618" s="324"/>
      <c r="AQ618" s="324"/>
      <c r="AR618" s="324"/>
    </row>
    <row r="619" ht="15.75" hidden="1" customHeight="1">
      <c r="A619" s="326" t="s">
        <v>1974</v>
      </c>
      <c r="B619" s="326">
        <v>0.0</v>
      </c>
      <c r="C619" s="326"/>
      <c r="D619" s="326"/>
      <c r="E619" s="326">
        <v>0.8</v>
      </c>
      <c r="F619" s="326" t="s">
        <v>1975</v>
      </c>
      <c r="G619" s="331"/>
      <c r="H619" s="331"/>
      <c r="I619" s="331"/>
      <c r="J619" s="331"/>
      <c r="K619" s="331"/>
      <c r="L619" s="331"/>
      <c r="M619" s="331"/>
      <c r="N619" s="331"/>
      <c r="O619" s="326" t="s">
        <v>1976</v>
      </c>
      <c r="P619" s="326">
        <v>8.0</v>
      </c>
      <c r="Q619" s="326">
        <v>8.0</v>
      </c>
      <c r="R619" s="835">
        <v>1.0</v>
      </c>
      <c r="S619" s="324"/>
      <c r="T619" s="324"/>
      <c r="U619" s="324"/>
      <c r="V619" s="324"/>
      <c r="W619" s="324"/>
      <c r="X619" s="324"/>
      <c r="Y619" s="324"/>
      <c r="Z619" s="324"/>
      <c r="AA619" s="324"/>
      <c r="AB619" s="324"/>
      <c r="AC619" s="324"/>
      <c r="AD619" s="324"/>
      <c r="AE619" s="324"/>
      <c r="AF619" s="324"/>
      <c r="AG619" s="324"/>
      <c r="AH619" s="324"/>
      <c r="AI619" s="324"/>
      <c r="AJ619" s="324"/>
      <c r="AK619" s="324"/>
      <c r="AL619" s="324"/>
      <c r="AM619" s="324"/>
      <c r="AN619" s="324"/>
      <c r="AO619" s="324"/>
      <c r="AP619" s="324"/>
      <c r="AQ619" s="324"/>
      <c r="AR619" s="324"/>
    </row>
    <row r="620" ht="15.75" hidden="1" customHeight="1">
      <c r="A620" s="326" t="s">
        <v>1977</v>
      </c>
      <c r="B620" s="326">
        <v>6.0</v>
      </c>
      <c r="C620" s="326">
        <v>0.0</v>
      </c>
      <c r="D620" s="326">
        <v>0.0</v>
      </c>
      <c r="E620" s="326">
        <v>3.1</v>
      </c>
      <c r="F620" s="326" t="s">
        <v>1978</v>
      </c>
      <c r="G620" s="331"/>
      <c r="H620" s="331"/>
      <c r="I620" s="331"/>
      <c r="J620" s="331"/>
      <c r="K620" s="331"/>
      <c r="L620" s="331"/>
      <c r="M620" s="331"/>
      <c r="N620" s="331"/>
      <c r="O620" s="326" t="s">
        <v>1979</v>
      </c>
      <c r="P620" s="326">
        <v>12.0</v>
      </c>
      <c r="Q620" s="326">
        <v>12.0</v>
      </c>
      <c r="R620" s="835">
        <v>1.0</v>
      </c>
      <c r="S620" s="324"/>
      <c r="T620" s="324"/>
      <c r="U620" s="324"/>
      <c r="V620" s="324"/>
      <c r="W620" s="324"/>
      <c r="X620" s="324"/>
      <c r="Y620" s="324"/>
      <c r="Z620" s="324"/>
      <c r="AA620" s="324"/>
      <c r="AB620" s="324"/>
      <c r="AC620" s="324"/>
      <c r="AD620" s="324"/>
      <c r="AE620" s="324"/>
      <c r="AF620" s="324"/>
      <c r="AG620" s="324"/>
      <c r="AH620" s="324"/>
      <c r="AI620" s="324"/>
      <c r="AJ620" s="324"/>
      <c r="AK620" s="324"/>
      <c r="AL620" s="324"/>
      <c r="AM620" s="324"/>
      <c r="AN620" s="324"/>
      <c r="AO620" s="324"/>
      <c r="AP620" s="324"/>
      <c r="AQ620" s="324"/>
      <c r="AR620" s="324"/>
    </row>
    <row r="621" ht="15.75" hidden="1" customHeight="1">
      <c r="A621" s="326" t="s">
        <v>1980</v>
      </c>
      <c r="B621" s="326">
        <v>25.0</v>
      </c>
      <c r="C621" s="326">
        <v>1.1</v>
      </c>
      <c r="D621" s="326">
        <v>0.2</v>
      </c>
      <c r="E621" s="326">
        <v>7.3</v>
      </c>
      <c r="F621" s="326" t="s">
        <v>1981</v>
      </c>
      <c r="G621" s="331"/>
      <c r="H621" s="331"/>
      <c r="I621" s="331"/>
      <c r="J621" s="331"/>
      <c r="K621" s="331"/>
      <c r="L621" s="331"/>
      <c r="M621" s="331"/>
      <c r="N621" s="331"/>
      <c r="O621" s="326" t="s">
        <v>1982</v>
      </c>
      <c r="P621" s="326">
        <v>25.0</v>
      </c>
      <c r="Q621" s="326">
        <v>25.0</v>
      </c>
      <c r="R621" s="835">
        <v>1.0</v>
      </c>
      <c r="S621" s="324"/>
      <c r="T621" s="324"/>
      <c r="U621" s="324"/>
      <c r="V621" s="324"/>
      <c r="W621" s="324"/>
      <c r="X621" s="324"/>
      <c r="Y621" s="324"/>
      <c r="Z621" s="324"/>
      <c r="AA621" s="324"/>
      <c r="AB621" s="324"/>
      <c r="AC621" s="324"/>
      <c r="AD621" s="324"/>
      <c r="AE621" s="324"/>
      <c r="AF621" s="324"/>
      <c r="AG621" s="324"/>
      <c r="AH621" s="324"/>
      <c r="AI621" s="324"/>
      <c r="AJ621" s="324"/>
      <c r="AK621" s="324"/>
      <c r="AL621" s="324"/>
      <c r="AM621" s="324"/>
      <c r="AN621" s="324"/>
      <c r="AO621" s="324"/>
      <c r="AP621" s="324"/>
      <c r="AQ621" s="324"/>
      <c r="AR621" s="324"/>
    </row>
    <row r="622" ht="15.75" hidden="1" customHeight="1">
      <c r="A622" s="326" t="s">
        <v>1983</v>
      </c>
      <c r="B622" s="326">
        <v>215.0</v>
      </c>
      <c r="C622" s="326">
        <v>2.2</v>
      </c>
      <c r="D622" s="326">
        <v>0.4</v>
      </c>
      <c r="E622" s="326">
        <v>63.9</v>
      </c>
      <c r="F622" s="326" t="s">
        <v>1984</v>
      </c>
      <c r="G622" s="331"/>
      <c r="H622" s="331"/>
      <c r="I622" s="331"/>
      <c r="J622" s="331"/>
      <c r="K622" s="331"/>
      <c r="L622" s="331"/>
      <c r="M622" s="331"/>
      <c r="N622" s="331"/>
      <c r="O622" s="326" t="s">
        <v>1985</v>
      </c>
      <c r="P622" s="326">
        <v>5.6</v>
      </c>
      <c r="Q622" s="326">
        <v>5.6</v>
      </c>
      <c r="R622" s="835">
        <v>1.0</v>
      </c>
      <c r="S622" s="324"/>
      <c r="T622" s="324"/>
      <c r="U622" s="324"/>
      <c r="V622" s="324"/>
      <c r="W622" s="324"/>
      <c r="X622" s="324"/>
      <c r="Y622" s="324"/>
      <c r="Z622" s="324"/>
      <c r="AA622" s="324"/>
      <c r="AB622" s="324"/>
      <c r="AC622" s="324"/>
      <c r="AD622" s="324"/>
      <c r="AE622" s="324"/>
      <c r="AF622" s="324"/>
      <c r="AG622" s="324"/>
      <c r="AH622" s="324"/>
      <c r="AI622" s="324"/>
      <c r="AJ622" s="324"/>
      <c r="AK622" s="324"/>
      <c r="AL622" s="324"/>
      <c r="AM622" s="324"/>
      <c r="AN622" s="324"/>
      <c r="AO622" s="324"/>
      <c r="AP622" s="324"/>
      <c r="AQ622" s="324"/>
      <c r="AR622" s="324"/>
    </row>
    <row r="623" ht="15.75" hidden="1" customHeight="1">
      <c r="A623" s="326" t="s">
        <v>1986</v>
      </c>
      <c r="B623" s="326">
        <v>39.0</v>
      </c>
      <c r="C623" s="326">
        <v>2.9</v>
      </c>
      <c r="D623" s="326">
        <v>0.3</v>
      </c>
      <c r="E623" s="326">
        <v>10.6</v>
      </c>
      <c r="F623" s="326" t="s">
        <v>1987</v>
      </c>
      <c r="G623" s="331"/>
      <c r="H623" s="331"/>
      <c r="I623" s="331"/>
      <c r="J623" s="331"/>
      <c r="K623" s="331"/>
      <c r="L623" s="331"/>
      <c r="M623" s="331"/>
      <c r="N623" s="331"/>
      <c r="O623" s="326" t="s">
        <v>1988</v>
      </c>
      <c r="P623" s="326">
        <v>8.2</v>
      </c>
      <c r="Q623" s="326">
        <v>8.2</v>
      </c>
      <c r="R623" s="835">
        <v>1.0</v>
      </c>
      <c r="S623" s="324"/>
      <c r="T623" s="324"/>
      <c r="U623" s="324"/>
      <c r="V623" s="324"/>
      <c r="W623" s="324"/>
      <c r="X623" s="324"/>
      <c r="Y623" s="324"/>
      <c r="Z623" s="324"/>
      <c r="AA623" s="324"/>
      <c r="AB623" s="324"/>
      <c r="AC623" s="324"/>
      <c r="AD623" s="324"/>
      <c r="AE623" s="324"/>
      <c r="AF623" s="324"/>
      <c r="AG623" s="324"/>
      <c r="AH623" s="324"/>
      <c r="AI623" s="324"/>
      <c r="AJ623" s="324"/>
      <c r="AK623" s="324"/>
      <c r="AL623" s="324"/>
      <c r="AM623" s="324"/>
      <c r="AN623" s="324"/>
      <c r="AO623" s="324"/>
      <c r="AP623" s="324"/>
      <c r="AQ623" s="324"/>
      <c r="AR623" s="324"/>
    </row>
    <row r="624" ht="15.75" hidden="1" customHeight="1">
      <c r="A624" s="326" t="s">
        <v>1989</v>
      </c>
      <c r="B624" s="326">
        <v>20.0</v>
      </c>
      <c r="C624" s="326">
        <v>1.4</v>
      </c>
      <c r="D624" s="326">
        <v>0.4</v>
      </c>
      <c r="E624" s="326">
        <v>7.1</v>
      </c>
      <c r="F624" s="326" t="s">
        <v>1990</v>
      </c>
      <c r="G624" s="331"/>
      <c r="H624" s="331"/>
      <c r="I624" s="331"/>
      <c r="J624" s="331"/>
      <c r="K624" s="331"/>
      <c r="L624" s="331"/>
      <c r="M624" s="331"/>
      <c r="N624" s="331"/>
      <c r="O624" s="326" t="s">
        <v>1991</v>
      </c>
      <c r="P624" s="326">
        <v>13.3</v>
      </c>
      <c r="Q624" s="326">
        <v>13.3</v>
      </c>
      <c r="R624" s="835">
        <v>1.0</v>
      </c>
      <c r="S624" s="324"/>
      <c r="T624" s="324"/>
      <c r="U624" s="324"/>
      <c r="V624" s="324"/>
      <c r="W624" s="324"/>
      <c r="X624" s="324"/>
      <c r="Y624" s="324"/>
      <c r="Z624" s="324"/>
      <c r="AA624" s="324"/>
      <c r="AB624" s="324"/>
      <c r="AC624" s="324"/>
      <c r="AD624" s="324"/>
      <c r="AE624" s="324"/>
      <c r="AF624" s="324"/>
      <c r="AG624" s="324"/>
      <c r="AH624" s="324"/>
      <c r="AI624" s="324"/>
      <c r="AJ624" s="324"/>
      <c r="AK624" s="324"/>
      <c r="AL624" s="324"/>
      <c r="AM624" s="324"/>
      <c r="AN624" s="324"/>
      <c r="AO624" s="324"/>
      <c r="AP624" s="324"/>
      <c r="AQ624" s="324"/>
      <c r="AR624" s="324"/>
    </row>
    <row r="625" ht="15.75" hidden="1" customHeight="1">
      <c r="A625" s="326" t="s">
        <v>1992</v>
      </c>
      <c r="B625" s="326">
        <v>57.0</v>
      </c>
      <c r="C625" s="326">
        <v>0.0</v>
      </c>
      <c r="D625" s="326">
        <v>0.0</v>
      </c>
      <c r="E625" s="326">
        <v>14.2</v>
      </c>
      <c r="F625" s="326" t="s">
        <v>1993</v>
      </c>
      <c r="G625" s="331"/>
      <c r="H625" s="331"/>
      <c r="I625" s="331"/>
      <c r="J625" s="331"/>
      <c r="K625" s="331"/>
      <c r="L625" s="331"/>
      <c r="M625" s="331"/>
      <c r="N625" s="331"/>
      <c r="O625" s="326" t="s">
        <v>1994</v>
      </c>
      <c r="P625" s="326">
        <v>18.2</v>
      </c>
      <c r="Q625" s="326">
        <v>18.2</v>
      </c>
      <c r="R625" s="835">
        <v>1.0</v>
      </c>
      <c r="S625" s="324"/>
      <c r="T625" s="324"/>
      <c r="U625" s="324"/>
      <c r="V625" s="324"/>
      <c r="W625" s="324"/>
      <c r="X625" s="324"/>
      <c r="Y625" s="324"/>
      <c r="Z625" s="324"/>
      <c r="AA625" s="324"/>
      <c r="AB625" s="324"/>
      <c r="AC625" s="324"/>
      <c r="AD625" s="324"/>
      <c r="AE625" s="324"/>
      <c r="AF625" s="324"/>
      <c r="AG625" s="324"/>
      <c r="AH625" s="324"/>
      <c r="AI625" s="324"/>
      <c r="AJ625" s="324"/>
      <c r="AK625" s="324"/>
      <c r="AL625" s="324"/>
      <c r="AM625" s="324"/>
      <c r="AN625" s="324"/>
      <c r="AO625" s="324"/>
      <c r="AP625" s="324"/>
      <c r="AQ625" s="324"/>
      <c r="AR625" s="324"/>
    </row>
    <row r="626" ht="15.75" hidden="1" customHeight="1">
      <c r="A626" s="326" t="s">
        <v>1995</v>
      </c>
      <c r="B626" s="326">
        <v>44.0</v>
      </c>
      <c r="C626" s="326">
        <v>0.0</v>
      </c>
      <c r="D626" s="326">
        <v>0.0</v>
      </c>
      <c r="E626" s="326">
        <v>12.5</v>
      </c>
      <c r="F626" s="326" t="s">
        <v>1996</v>
      </c>
      <c r="G626" s="331"/>
      <c r="H626" s="331"/>
      <c r="I626" s="331"/>
      <c r="J626" s="331"/>
      <c r="K626" s="331"/>
      <c r="L626" s="331"/>
      <c r="M626" s="331"/>
      <c r="N626" s="331"/>
      <c r="O626" s="326" t="s">
        <v>1997</v>
      </c>
      <c r="P626" s="326">
        <v>50.0</v>
      </c>
      <c r="Q626" s="326">
        <v>50.0</v>
      </c>
      <c r="R626" s="835">
        <v>1.0</v>
      </c>
      <c r="S626" s="324"/>
      <c r="T626" s="324"/>
      <c r="U626" s="324"/>
      <c r="V626" s="324"/>
      <c r="W626" s="324"/>
      <c r="X626" s="324"/>
      <c r="Y626" s="324"/>
      <c r="Z626" s="324"/>
      <c r="AA626" s="324"/>
      <c r="AB626" s="324"/>
      <c r="AC626" s="324"/>
      <c r="AD626" s="324"/>
      <c r="AE626" s="324"/>
      <c r="AF626" s="324"/>
      <c r="AG626" s="324"/>
      <c r="AH626" s="324"/>
      <c r="AI626" s="324"/>
      <c r="AJ626" s="324"/>
      <c r="AK626" s="324"/>
      <c r="AL626" s="324"/>
      <c r="AM626" s="324"/>
      <c r="AN626" s="324"/>
      <c r="AO626" s="324"/>
      <c r="AP626" s="324"/>
      <c r="AQ626" s="324"/>
      <c r="AR626" s="324"/>
    </row>
    <row r="627" ht="15.75" hidden="1" customHeight="1">
      <c r="A627" s="326" t="s">
        <v>1998</v>
      </c>
      <c r="B627" s="326">
        <v>38.0</v>
      </c>
      <c r="C627" s="326">
        <v>0.2</v>
      </c>
      <c r="D627" s="326">
        <v>0.3</v>
      </c>
      <c r="E627" s="326">
        <v>11.4</v>
      </c>
      <c r="F627" s="326" t="s">
        <v>1999</v>
      </c>
      <c r="G627" s="331"/>
      <c r="H627" s="331"/>
      <c r="I627" s="331"/>
      <c r="J627" s="331"/>
      <c r="K627" s="331"/>
      <c r="L627" s="331"/>
      <c r="M627" s="331"/>
      <c r="N627" s="331"/>
      <c r="O627" s="326" t="s">
        <v>2000</v>
      </c>
      <c r="P627" s="326">
        <v>95.0</v>
      </c>
      <c r="Q627" s="326">
        <v>65.0</v>
      </c>
      <c r="R627" s="835">
        <v>0.6842105263157895</v>
      </c>
      <c r="S627" s="324"/>
      <c r="T627" s="324"/>
      <c r="U627" s="324"/>
      <c r="V627" s="324"/>
      <c r="W627" s="324"/>
      <c r="X627" s="324"/>
      <c r="Y627" s="324"/>
      <c r="Z627" s="324"/>
      <c r="AA627" s="324"/>
      <c r="AB627" s="324"/>
      <c r="AC627" s="324"/>
      <c r="AD627" s="324"/>
      <c r="AE627" s="324"/>
      <c r="AF627" s="324"/>
      <c r="AG627" s="324"/>
      <c r="AH627" s="324"/>
      <c r="AI627" s="324"/>
      <c r="AJ627" s="324"/>
      <c r="AK627" s="324"/>
      <c r="AL627" s="324"/>
      <c r="AM627" s="324"/>
      <c r="AN627" s="324"/>
      <c r="AO627" s="324"/>
      <c r="AP627" s="324"/>
      <c r="AQ627" s="324"/>
      <c r="AR627" s="324"/>
    </row>
    <row r="628" ht="15.75" hidden="1" customHeight="1">
      <c r="A628" s="326" t="s">
        <v>2001</v>
      </c>
      <c r="B628" s="326">
        <v>47.0</v>
      </c>
      <c r="C628" s="326">
        <v>0.2</v>
      </c>
      <c r="D628" s="326">
        <v>0.1</v>
      </c>
      <c r="E628" s="326">
        <v>16.0</v>
      </c>
      <c r="F628" s="326" t="s">
        <v>2002</v>
      </c>
      <c r="G628" s="331"/>
      <c r="H628" s="331"/>
      <c r="I628" s="331"/>
      <c r="J628" s="331"/>
      <c r="K628" s="331"/>
      <c r="L628" s="331"/>
      <c r="M628" s="331"/>
      <c r="N628" s="331"/>
      <c r="O628" s="326" t="s">
        <v>2003</v>
      </c>
      <c r="P628" s="326">
        <v>55.0</v>
      </c>
      <c r="Q628" s="326">
        <v>27.0</v>
      </c>
      <c r="R628" s="835">
        <v>0.4909090909090909</v>
      </c>
      <c r="S628" s="324"/>
      <c r="T628" s="324"/>
      <c r="U628" s="324"/>
      <c r="V628" s="324"/>
      <c r="W628" s="324"/>
      <c r="X628" s="324"/>
      <c r="Y628" s="324"/>
      <c r="Z628" s="324"/>
      <c r="AA628" s="324"/>
      <c r="AB628" s="324"/>
      <c r="AC628" s="324"/>
      <c r="AD628" s="324"/>
      <c r="AE628" s="324"/>
      <c r="AF628" s="324"/>
      <c r="AG628" s="324"/>
      <c r="AH628" s="324"/>
      <c r="AI628" s="324"/>
      <c r="AJ628" s="324"/>
      <c r="AK628" s="324"/>
      <c r="AL628" s="324"/>
      <c r="AM628" s="324"/>
      <c r="AN628" s="324"/>
      <c r="AO628" s="324"/>
      <c r="AP628" s="324"/>
      <c r="AQ628" s="324"/>
      <c r="AR628" s="324"/>
    </row>
    <row r="629" ht="15.75" hidden="1" customHeight="1">
      <c r="A629" s="326" t="s">
        <v>521</v>
      </c>
      <c r="B629" s="326">
        <v>52.0</v>
      </c>
      <c r="C629" s="326">
        <v>0.3</v>
      </c>
      <c r="D629" s="326">
        <v>0.1</v>
      </c>
      <c r="E629" s="326">
        <v>16.5</v>
      </c>
      <c r="F629" s="326" t="s">
        <v>2004</v>
      </c>
      <c r="G629" s="331"/>
      <c r="H629" s="331"/>
      <c r="I629" s="331"/>
      <c r="J629" s="331"/>
      <c r="K629" s="331"/>
      <c r="L629" s="331"/>
      <c r="M629" s="331"/>
      <c r="N629" s="331"/>
      <c r="O629" s="326" t="s">
        <v>2005</v>
      </c>
      <c r="P629" s="326">
        <v>30.0</v>
      </c>
      <c r="Q629" s="326">
        <v>30.0</v>
      </c>
      <c r="R629" s="835">
        <v>1.0</v>
      </c>
      <c r="S629" s="324"/>
      <c r="T629" s="324"/>
      <c r="U629" s="324"/>
      <c r="V629" s="324"/>
      <c r="W629" s="324"/>
      <c r="X629" s="324"/>
      <c r="Y629" s="324"/>
      <c r="Z629" s="324"/>
      <c r="AA629" s="324"/>
      <c r="AB629" s="324"/>
      <c r="AC629" s="324"/>
      <c r="AD629" s="324"/>
      <c r="AE629" s="324"/>
      <c r="AF629" s="324"/>
      <c r="AG629" s="324"/>
      <c r="AH629" s="324"/>
      <c r="AI629" s="324"/>
      <c r="AJ629" s="324"/>
      <c r="AK629" s="324"/>
      <c r="AL629" s="324"/>
      <c r="AM629" s="324"/>
      <c r="AN629" s="324"/>
      <c r="AO629" s="324"/>
      <c r="AP629" s="324"/>
      <c r="AQ629" s="324"/>
      <c r="AR629" s="324"/>
    </row>
    <row r="630" ht="15.75" hidden="1" customHeight="1">
      <c r="A630" s="326" t="s">
        <v>2006</v>
      </c>
      <c r="B630" s="326">
        <v>40.0</v>
      </c>
      <c r="C630" s="326">
        <v>0.4</v>
      </c>
      <c r="D630" s="326">
        <v>0.1</v>
      </c>
      <c r="E630" s="326">
        <v>12.9</v>
      </c>
      <c r="F630" s="326" t="s">
        <v>2007</v>
      </c>
      <c r="G630" s="331"/>
      <c r="H630" s="331"/>
      <c r="I630" s="331"/>
      <c r="J630" s="331"/>
      <c r="K630" s="331"/>
      <c r="L630" s="331"/>
      <c r="M630" s="331"/>
      <c r="N630" s="331"/>
      <c r="O630" s="326" t="s">
        <v>2008</v>
      </c>
      <c r="P630" s="326">
        <v>95.0</v>
      </c>
      <c r="Q630" s="326">
        <v>70.0</v>
      </c>
      <c r="R630" s="835">
        <v>0.7368421052631579</v>
      </c>
      <c r="S630" s="324"/>
      <c r="T630" s="324"/>
      <c r="U630" s="324"/>
      <c r="V630" s="324"/>
      <c r="W630" s="324"/>
      <c r="X630" s="324"/>
      <c r="Y630" s="324"/>
      <c r="Z630" s="324"/>
      <c r="AA630" s="324"/>
      <c r="AB630" s="324"/>
      <c r="AC630" s="324"/>
      <c r="AD630" s="324"/>
      <c r="AE630" s="324"/>
      <c r="AF630" s="324"/>
      <c r="AG630" s="324"/>
      <c r="AH630" s="324"/>
      <c r="AI630" s="324"/>
      <c r="AJ630" s="324"/>
      <c r="AK630" s="324"/>
      <c r="AL630" s="324"/>
      <c r="AM630" s="324"/>
      <c r="AN630" s="324"/>
      <c r="AO630" s="324"/>
      <c r="AP630" s="324"/>
      <c r="AQ630" s="324"/>
      <c r="AR630" s="324"/>
    </row>
    <row r="631" ht="15.75" hidden="1" customHeight="1">
      <c r="A631" s="326" t="s">
        <v>2009</v>
      </c>
      <c r="B631" s="326">
        <v>43.0</v>
      </c>
      <c r="C631" s="326"/>
      <c r="D631" s="326"/>
      <c r="E631" s="326">
        <v>11.0</v>
      </c>
      <c r="F631" s="326" t="s">
        <v>2010</v>
      </c>
      <c r="G631" s="331"/>
      <c r="H631" s="331"/>
      <c r="I631" s="331"/>
      <c r="J631" s="331"/>
      <c r="K631" s="331"/>
      <c r="L631" s="331"/>
      <c r="M631" s="331"/>
      <c r="N631" s="331"/>
      <c r="O631" s="326" t="s">
        <v>2011</v>
      </c>
      <c r="P631" s="326">
        <v>55.0</v>
      </c>
      <c r="Q631" s="326">
        <v>55.0</v>
      </c>
      <c r="R631" s="835">
        <v>1.0</v>
      </c>
      <c r="S631" s="324"/>
      <c r="T631" s="324"/>
      <c r="U631" s="324"/>
      <c r="V631" s="324"/>
      <c r="W631" s="324"/>
      <c r="X631" s="324"/>
      <c r="Y631" s="324"/>
      <c r="Z631" s="324"/>
      <c r="AA631" s="324"/>
      <c r="AB631" s="324"/>
      <c r="AC631" s="324"/>
      <c r="AD631" s="324"/>
      <c r="AE631" s="324"/>
      <c r="AF631" s="324"/>
      <c r="AG631" s="324"/>
      <c r="AH631" s="324"/>
      <c r="AI631" s="324"/>
      <c r="AJ631" s="324"/>
      <c r="AK631" s="324"/>
      <c r="AL631" s="324"/>
      <c r="AM631" s="324"/>
      <c r="AN631" s="324"/>
      <c r="AO631" s="324"/>
      <c r="AP631" s="324"/>
      <c r="AQ631" s="324"/>
      <c r="AR631" s="324"/>
    </row>
    <row r="632" ht="15.75" hidden="1" customHeight="1">
      <c r="A632" s="326" t="s">
        <v>2012</v>
      </c>
      <c r="B632" s="326">
        <v>38.0</v>
      </c>
      <c r="C632" s="326">
        <v>0.0</v>
      </c>
      <c r="D632" s="326">
        <v>0.0</v>
      </c>
      <c r="E632" s="326">
        <v>9.5</v>
      </c>
      <c r="F632" s="326" t="s">
        <v>2013</v>
      </c>
      <c r="G632" s="331"/>
      <c r="H632" s="331"/>
      <c r="I632" s="331"/>
      <c r="J632" s="331"/>
      <c r="K632" s="331"/>
      <c r="L632" s="331"/>
      <c r="M632" s="331"/>
      <c r="N632" s="331"/>
      <c r="O632" s="326" t="s">
        <v>2014</v>
      </c>
      <c r="P632" s="326">
        <v>55.0</v>
      </c>
      <c r="Q632" s="326">
        <v>55.0</v>
      </c>
      <c r="R632" s="835">
        <v>1.0</v>
      </c>
      <c r="S632" s="324"/>
      <c r="T632" s="324"/>
      <c r="U632" s="324"/>
      <c r="V632" s="324"/>
      <c r="W632" s="324"/>
      <c r="X632" s="324"/>
      <c r="Y632" s="324"/>
      <c r="Z632" s="324"/>
      <c r="AA632" s="324"/>
      <c r="AB632" s="324"/>
      <c r="AC632" s="324"/>
      <c r="AD632" s="324"/>
      <c r="AE632" s="324"/>
      <c r="AF632" s="324"/>
      <c r="AG632" s="324"/>
      <c r="AH632" s="324"/>
      <c r="AI632" s="324"/>
      <c r="AJ632" s="324"/>
      <c r="AK632" s="324"/>
      <c r="AL632" s="324"/>
      <c r="AM632" s="324"/>
      <c r="AN632" s="324"/>
      <c r="AO632" s="324"/>
      <c r="AP632" s="324"/>
      <c r="AQ632" s="324"/>
      <c r="AR632" s="324"/>
    </row>
    <row r="633" ht="15.75" hidden="1" customHeight="1">
      <c r="A633" s="326" t="s">
        <v>2015</v>
      </c>
      <c r="B633" s="326">
        <v>31.0</v>
      </c>
      <c r="C633" s="326">
        <v>0.3</v>
      </c>
      <c r="D633" s="326">
        <v>0.1</v>
      </c>
      <c r="E633" s="326">
        <v>13.8</v>
      </c>
      <c r="F633" s="326" t="s">
        <v>2016</v>
      </c>
      <c r="G633" s="331"/>
      <c r="H633" s="331"/>
      <c r="I633" s="331"/>
      <c r="J633" s="331"/>
      <c r="K633" s="331"/>
      <c r="L633" s="331"/>
      <c r="M633" s="331"/>
      <c r="N633" s="331"/>
      <c r="O633" s="326" t="s">
        <v>2017</v>
      </c>
      <c r="P633" s="326">
        <v>132.0</v>
      </c>
      <c r="Q633" s="326">
        <v>132.0</v>
      </c>
      <c r="R633" s="835">
        <v>1.0</v>
      </c>
      <c r="S633" s="324"/>
      <c r="T633" s="324"/>
      <c r="U633" s="324"/>
      <c r="V633" s="324"/>
      <c r="W633" s="324"/>
      <c r="X633" s="324"/>
      <c r="Y633" s="324"/>
      <c r="Z633" s="324"/>
      <c r="AA633" s="324"/>
      <c r="AB633" s="324"/>
      <c r="AC633" s="324"/>
      <c r="AD633" s="324"/>
      <c r="AE633" s="324"/>
      <c r="AF633" s="324"/>
      <c r="AG633" s="324"/>
      <c r="AH633" s="324"/>
      <c r="AI633" s="324"/>
      <c r="AJ633" s="324"/>
      <c r="AK633" s="324"/>
      <c r="AL633" s="324"/>
      <c r="AM633" s="324"/>
      <c r="AN633" s="324"/>
      <c r="AO633" s="324"/>
      <c r="AP633" s="324"/>
      <c r="AQ633" s="324"/>
      <c r="AR633" s="324"/>
    </row>
    <row r="634" ht="15.75" hidden="1" customHeight="1">
      <c r="A634" s="326" t="s">
        <v>2018</v>
      </c>
      <c r="B634" s="326">
        <v>53.0</v>
      </c>
      <c r="C634" s="326">
        <v>0.2</v>
      </c>
      <c r="D634" s="326">
        <v>0.1</v>
      </c>
      <c r="E634" s="326">
        <v>17.3</v>
      </c>
      <c r="F634" s="326" t="s">
        <v>2019</v>
      </c>
      <c r="G634" s="331"/>
      <c r="H634" s="331"/>
      <c r="I634" s="331"/>
      <c r="J634" s="331"/>
      <c r="K634" s="331"/>
      <c r="L634" s="331"/>
      <c r="M634" s="331"/>
      <c r="N634" s="331"/>
      <c r="O634" s="326" t="s">
        <v>2020</v>
      </c>
      <c r="P634" s="326">
        <v>70.0</v>
      </c>
      <c r="Q634" s="326">
        <v>70.0</v>
      </c>
      <c r="R634" s="835">
        <v>1.0</v>
      </c>
      <c r="S634" s="324"/>
      <c r="T634" s="324"/>
      <c r="U634" s="324"/>
      <c r="V634" s="324"/>
      <c r="W634" s="324"/>
      <c r="X634" s="324"/>
      <c r="Y634" s="324"/>
      <c r="Z634" s="324"/>
      <c r="AA634" s="324"/>
      <c r="AB634" s="324"/>
      <c r="AC634" s="324"/>
      <c r="AD634" s="324"/>
      <c r="AE634" s="324"/>
      <c r="AF634" s="324"/>
      <c r="AG634" s="324"/>
      <c r="AH634" s="324"/>
      <c r="AI634" s="324"/>
      <c r="AJ634" s="324"/>
      <c r="AK634" s="324"/>
      <c r="AL634" s="324"/>
      <c r="AM634" s="324"/>
      <c r="AN634" s="324"/>
      <c r="AO634" s="324"/>
      <c r="AP634" s="324"/>
      <c r="AQ634" s="324"/>
      <c r="AR634" s="324"/>
    </row>
    <row r="635" ht="15.75" hidden="1" customHeight="1">
      <c r="A635" s="326" t="s">
        <v>2021</v>
      </c>
      <c r="B635" s="326">
        <v>44.0</v>
      </c>
      <c r="C635" s="326">
        <v>0.3</v>
      </c>
      <c r="D635" s="326">
        <v>0.1</v>
      </c>
      <c r="E635" s="326">
        <v>15.0</v>
      </c>
      <c r="F635" s="326" t="s">
        <v>2022</v>
      </c>
      <c r="G635" s="331"/>
      <c r="H635" s="331"/>
      <c r="I635" s="331"/>
      <c r="J635" s="331"/>
      <c r="K635" s="331"/>
      <c r="L635" s="331"/>
      <c r="M635" s="331"/>
      <c r="N635" s="331"/>
      <c r="O635" s="326" t="s">
        <v>2023</v>
      </c>
      <c r="P635" s="326">
        <v>190.0</v>
      </c>
      <c r="Q635" s="326">
        <v>92.0</v>
      </c>
      <c r="R635" s="835">
        <v>0.4842105263157895</v>
      </c>
      <c r="S635" s="324"/>
      <c r="T635" s="324"/>
      <c r="U635" s="324"/>
      <c r="V635" s="324"/>
      <c r="W635" s="324"/>
      <c r="X635" s="324"/>
      <c r="Y635" s="324"/>
      <c r="Z635" s="324"/>
      <c r="AA635" s="324"/>
      <c r="AB635" s="324"/>
      <c r="AC635" s="324"/>
      <c r="AD635" s="324"/>
      <c r="AE635" s="324"/>
      <c r="AF635" s="324"/>
      <c r="AG635" s="324"/>
      <c r="AH635" s="324"/>
      <c r="AI635" s="324"/>
      <c r="AJ635" s="324"/>
      <c r="AK635" s="324"/>
      <c r="AL635" s="324"/>
      <c r="AM635" s="324"/>
      <c r="AN635" s="324"/>
      <c r="AO635" s="324"/>
      <c r="AP635" s="324"/>
      <c r="AQ635" s="324"/>
      <c r="AR635" s="324"/>
    </row>
    <row r="636" ht="15.75" hidden="1" customHeight="1">
      <c r="A636" s="326" t="s">
        <v>2024</v>
      </c>
      <c r="B636" s="326">
        <v>35.0</v>
      </c>
      <c r="C636" s="326"/>
      <c r="D636" s="326"/>
      <c r="E636" s="326">
        <v>10.0</v>
      </c>
      <c r="F636" s="326" t="s">
        <v>2025</v>
      </c>
      <c r="G636" s="331"/>
      <c r="H636" s="331"/>
      <c r="I636" s="331"/>
      <c r="J636" s="331"/>
      <c r="K636" s="331"/>
      <c r="L636" s="331"/>
      <c r="M636" s="331"/>
      <c r="N636" s="331"/>
      <c r="O636" s="326" t="s">
        <v>2026</v>
      </c>
      <c r="P636" s="326">
        <v>230.0</v>
      </c>
      <c r="Q636" s="326">
        <v>106.0</v>
      </c>
      <c r="R636" s="835">
        <v>0.4608695652173913</v>
      </c>
      <c r="S636" s="324"/>
      <c r="T636" s="324"/>
      <c r="U636" s="324"/>
      <c r="V636" s="324"/>
      <c r="W636" s="324"/>
      <c r="X636" s="324"/>
      <c r="Y636" s="324"/>
      <c r="Z636" s="324"/>
      <c r="AA636" s="324"/>
      <c r="AB636" s="324"/>
      <c r="AC636" s="324"/>
      <c r="AD636" s="324"/>
      <c r="AE636" s="324"/>
      <c r="AF636" s="324"/>
      <c r="AG636" s="324"/>
      <c r="AH636" s="324"/>
      <c r="AI636" s="324"/>
      <c r="AJ636" s="324"/>
      <c r="AK636" s="324"/>
      <c r="AL636" s="324"/>
      <c r="AM636" s="324"/>
      <c r="AN636" s="324"/>
      <c r="AO636" s="324"/>
      <c r="AP636" s="324"/>
      <c r="AQ636" s="324"/>
      <c r="AR636" s="324"/>
    </row>
    <row r="637" ht="15.75" hidden="1" customHeight="1">
      <c r="A637" s="326" t="s">
        <v>2027</v>
      </c>
      <c r="B637" s="326">
        <v>9.0</v>
      </c>
      <c r="C637" s="326">
        <v>0.0</v>
      </c>
      <c r="D637" s="326">
        <v>0.0</v>
      </c>
      <c r="E637" s="326">
        <v>2.3</v>
      </c>
      <c r="F637" s="326" t="s">
        <v>2028</v>
      </c>
      <c r="G637" s="331"/>
      <c r="H637" s="331"/>
      <c r="I637" s="331"/>
      <c r="J637" s="331"/>
      <c r="K637" s="331"/>
      <c r="L637" s="331"/>
      <c r="M637" s="331"/>
      <c r="N637" s="331"/>
      <c r="O637" s="326" t="s">
        <v>2029</v>
      </c>
      <c r="P637" s="326">
        <v>90.0</v>
      </c>
      <c r="Q637" s="326">
        <v>90.0</v>
      </c>
      <c r="R637" s="835">
        <v>1.0</v>
      </c>
      <c r="S637" s="324"/>
      <c r="T637" s="324"/>
      <c r="U637" s="324"/>
      <c r="V637" s="324"/>
      <c r="W637" s="324"/>
      <c r="X637" s="324"/>
      <c r="Y637" s="324"/>
      <c r="Z637" s="324"/>
      <c r="AA637" s="324"/>
      <c r="AB637" s="324"/>
      <c r="AC637" s="324"/>
      <c r="AD637" s="324"/>
      <c r="AE637" s="324"/>
      <c r="AF637" s="324"/>
      <c r="AG637" s="324"/>
      <c r="AH637" s="324"/>
      <c r="AI637" s="324"/>
      <c r="AJ637" s="324"/>
      <c r="AK637" s="324"/>
      <c r="AL637" s="324"/>
      <c r="AM637" s="324"/>
      <c r="AN637" s="324"/>
      <c r="AO637" s="324"/>
      <c r="AP637" s="324"/>
      <c r="AQ637" s="324"/>
      <c r="AR637" s="324"/>
    </row>
    <row r="638" ht="15.75" hidden="1" customHeight="1">
      <c r="A638" s="326" t="s">
        <v>2030</v>
      </c>
      <c r="B638" s="326">
        <v>56.0</v>
      </c>
      <c r="C638" s="326">
        <v>0.0</v>
      </c>
      <c r="D638" s="326">
        <v>0.0</v>
      </c>
      <c r="E638" s="326">
        <v>14.7</v>
      </c>
      <c r="F638" s="326" t="s">
        <v>2031</v>
      </c>
      <c r="G638" s="331"/>
      <c r="H638" s="331"/>
      <c r="I638" s="331"/>
      <c r="J638" s="331"/>
      <c r="K638" s="331"/>
      <c r="L638" s="331"/>
      <c r="M638" s="331"/>
      <c r="N638" s="331"/>
      <c r="O638" s="326" t="s">
        <v>2032</v>
      </c>
      <c r="P638" s="326">
        <v>140.0</v>
      </c>
      <c r="Q638" s="326">
        <v>140.0</v>
      </c>
      <c r="R638" s="835">
        <v>1.0</v>
      </c>
      <c r="S638" s="324"/>
      <c r="T638" s="324"/>
      <c r="U638" s="324"/>
      <c r="V638" s="324"/>
      <c r="W638" s="324"/>
      <c r="X638" s="324"/>
      <c r="Y638" s="324"/>
      <c r="Z638" s="324"/>
      <c r="AA638" s="324"/>
      <c r="AB638" s="324"/>
      <c r="AC638" s="324"/>
      <c r="AD638" s="324"/>
      <c r="AE638" s="324"/>
      <c r="AF638" s="324"/>
      <c r="AG638" s="324"/>
      <c r="AH638" s="324"/>
      <c r="AI638" s="324"/>
      <c r="AJ638" s="324"/>
      <c r="AK638" s="324"/>
      <c r="AL638" s="324"/>
      <c r="AM638" s="324"/>
      <c r="AN638" s="324"/>
      <c r="AO638" s="324"/>
      <c r="AP638" s="324"/>
      <c r="AQ638" s="324"/>
      <c r="AR638" s="324"/>
    </row>
    <row r="639" ht="15.75" hidden="1" customHeight="1">
      <c r="A639" s="326" t="s">
        <v>2033</v>
      </c>
      <c r="B639" s="326">
        <v>16.0</v>
      </c>
      <c r="C639" s="326"/>
      <c r="D639" s="326"/>
      <c r="E639" s="326">
        <v>5.0</v>
      </c>
      <c r="F639" s="326" t="s">
        <v>2034</v>
      </c>
      <c r="G639" s="331"/>
      <c r="H639" s="331"/>
      <c r="I639" s="331"/>
      <c r="J639" s="331"/>
      <c r="K639" s="331"/>
      <c r="L639" s="331"/>
      <c r="M639" s="331"/>
      <c r="N639" s="331"/>
      <c r="O639" s="326" t="s">
        <v>2035</v>
      </c>
      <c r="P639" s="326">
        <v>100.0</v>
      </c>
      <c r="Q639" s="326">
        <v>56.0</v>
      </c>
      <c r="R639" s="835">
        <v>0.56</v>
      </c>
      <c r="S639" s="324"/>
      <c r="T639" s="324"/>
      <c r="U639" s="324"/>
      <c r="V639" s="324"/>
      <c r="W639" s="324"/>
      <c r="X639" s="324"/>
      <c r="Y639" s="324"/>
      <c r="Z639" s="324"/>
      <c r="AA639" s="324"/>
      <c r="AB639" s="324"/>
      <c r="AC639" s="324"/>
      <c r="AD639" s="324"/>
      <c r="AE639" s="324"/>
      <c r="AF639" s="324"/>
      <c r="AG639" s="324"/>
      <c r="AH639" s="324"/>
      <c r="AI639" s="324"/>
      <c r="AJ639" s="324"/>
      <c r="AK639" s="324"/>
      <c r="AL639" s="324"/>
      <c r="AM639" s="324"/>
      <c r="AN639" s="324"/>
      <c r="AO639" s="324"/>
      <c r="AP639" s="324"/>
      <c r="AQ639" s="324"/>
      <c r="AR639" s="324"/>
    </row>
    <row r="640" ht="15.75" hidden="1" customHeight="1">
      <c r="A640" s="326" t="s">
        <v>2036</v>
      </c>
      <c r="B640" s="326">
        <v>43.0</v>
      </c>
      <c r="C640" s="326"/>
      <c r="D640" s="326"/>
      <c r="E640" s="326">
        <v>12.3</v>
      </c>
      <c r="F640" s="326" t="s">
        <v>2037</v>
      </c>
      <c r="G640" s="331"/>
      <c r="H640" s="331"/>
      <c r="I640" s="331"/>
      <c r="J640" s="331"/>
      <c r="K640" s="331"/>
      <c r="L640" s="331"/>
      <c r="M640" s="331"/>
      <c r="N640" s="331"/>
      <c r="O640" s="326" t="s">
        <v>2038</v>
      </c>
      <c r="P640" s="326">
        <v>40.0</v>
      </c>
      <c r="Q640" s="326">
        <v>40.0</v>
      </c>
      <c r="R640" s="835">
        <v>1.0</v>
      </c>
      <c r="S640" s="324"/>
      <c r="T640" s="324"/>
      <c r="U640" s="324"/>
      <c r="V640" s="324"/>
      <c r="W640" s="324"/>
      <c r="X640" s="324"/>
      <c r="Y640" s="324"/>
      <c r="Z640" s="324"/>
      <c r="AA640" s="324"/>
      <c r="AB640" s="324"/>
      <c r="AC640" s="324"/>
      <c r="AD640" s="324"/>
      <c r="AE640" s="324"/>
      <c r="AF640" s="324"/>
      <c r="AG640" s="324"/>
      <c r="AH640" s="324"/>
      <c r="AI640" s="324"/>
      <c r="AJ640" s="324"/>
      <c r="AK640" s="324"/>
      <c r="AL640" s="324"/>
      <c r="AM640" s="324"/>
      <c r="AN640" s="324"/>
      <c r="AO640" s="324"/>
      <c r="AP640" s="324"/>
      <c r="AQ640" s="324"/>
      <c r="AR640" s="324"/>
    </row>
    <row r="641" ht="15.75" hidden="1" customHeight="1">
      <c r="A641" s="326" t="s">
        <v>2039</v>
      </c>
      <c r="B641" s="326">
        <v>24.0</v>
      </c>
      <c r="C641" s="326">
        <v>1.0</v>
      </c>
      <c r="D641" s="326">
        <v>0.2</v>
      </c>
      <c r="E641" s="326">
        <v>7.4</v>
      </c>
      <c r="F641" s="326" t="s">
        <v>2040</v>
      </c>
      <c r="G641" s="331"/>
      <c r="H641" s="331"/>
      <c r="I641" s="331"/>
      <c r="J641" s="331"/>
      <c r="K641" s="331"/>
      <c r="L641" s="331"/>
      <c r="M641" s="331"/>
      <c r="N641" s="331"/>
      <c r="O641" s="326" t="s">
        <v>2041</v>
      </c>
      <c r="P641" s="326">
        <v>40.0</v>
      </c>
      <c r="Q641" s="326">
        <v>40.0</v>
      </c>
      <c r="R641" s="835">
        <v>1.0</v>
      </c>
      <c r="S641" s="324"/>
      <c r="T641" s="324"/>
      <c r="U641" s="324"/>
      <c r="V641" s="324"/>
      <c r="W641" s="324"/>
      <c r="X641" s="324"/>
      <c r="Y641" s="324"/>
      <c r="Z641" s="324"/>
      <c r="AA641" s="324"/>
      <c r="AB641" s="324"/>
      <c r="AC641" s="324"/>
      <c r="AD641" s="324"/>
      <c r="AE641" s="324"/>
      <c r="AF641" s="324"/>
      <c r="AG641" s="324"/>
      <c r="AH641" s="324"/>
      <c r="AI641" s="324"/>
      <c r="AJ641" s="324"/>
      <c r="AK641" s="324"/>
      <c r="AL641" s="324"/>
      <c r="AM641" s="324"/>
      <c r="AN641" s="324"/>
      <c r="AO641" s="324"/>
      <c r="AP641" s="324"/>
      <c r="AQ641" s="324"/>
      <c r="AR641" s="324"/>
    </row>
    <row r="642" ht="15.75" hidden="1" customHeight="1">
      <c r="A642" s="326" t="s">
        <v>2042</v>
      </c>
      <c r="B642" s="326">
        <v>16.0</v>
      </c>
      <c r="C642" s="326">
        <v>0.7</v>
      </c>
      <c r="D642" s="326">
        <v>0.2</v>
      </c>
      <c r="E642" s="326">
        <v>5.9</v>
      </c>
      <c r="F642" s="326" t="s">
        <v>2043</v>
      </c>
      <c r="G642" s="331"/>
      <c r="H642" s="331"/>
      <c r="I642" s="331"/>
      <c r="J642" s="331"/>
      <c r="K642" s="331"/>
      <c r="L642" s="331"/>
      <c r="M642" s="331"/>
      <c r="N642" s="331"/>
      <c r="O642" s="326" t="s">
        <v>2044</v>
      </c>
      <c r="P642" s="326">
        <v>36.0</v>
      </c>
      <c r="Q642" s="326">
        <v>36.0</v>
      </c>
      <c r="R642" s="835">
        <v>1.0</v>
      </c>
      <c r="S642" s="324"/>
      <c r="T642" s="324"/>
      <c r="U642" s="324"/>
      <c r="V642" s="324"/>
      <c r="W642" s="324"/>
      <c r="X642" s="324"/>
      <c r="Y642" s="324"/>
      <c r="Z642" s="324"/>
      <c r="AA642" s="324"/>
      <c r="AB642" s="324"/>
      <c r="AC642" s="324"/>
      <c r="AD642" s="324"/>
      <c r="AE642" s="324"/>
      <c r="AF642" s="324"/>
      <c r="AG642" s="324"/>
      <c r="AH642" s="324"/>
      <c r="AI642" s="324"/>
      <c r="AJ642" s="324"/>
      <c r="AK642" s="324"/>
      <c r="AL642" s="324"/>
      <c r="AM642" s="324"/>
      <c r="AN642" s="324"/>
      <c r="AO642" s="324"/>
      <c r="AP642" s="324"/>
      <c r="AQ642" s="324"/>
      <c r="AR642" s="324"/>
    </row>
    <row r="643" ht="15.75" hidden="1" customHeight="1">
      <c r="A643" s="326" t="s">
        <v>2045</v>
      </c>
      <c r="B643" s="326">
        <v>28.0</v>
      </c>
      <c r="C643" s="326">
        <v>0.7</v>
      </c>
      <c r="D643" s="326">
        <v>0.1</v>
      </c>
      <c r="E643" s="326">
        <v>6.8</v>
      </c>
      <c r="F643" s="326" t="s">
        <v>2046</v>
      </c>
      <c r="G643" s="331"/>
      <c r="H643" s="331"/>
      <c r="I643" s="331"/>
      <c r="J643" s="331"/>
      <c r="K643" s="331"/>
      <c r="L643" s="331"/>
      <c r="M643" s="331"/>
      <c r="N643" s="331"/>
      <c r="O643" s="326" t="s">
        <v>2047</v>
      </c>
      <c r="P643" s="326">
        <v>17.0</v>
      </c>
      <c r="Q643" s="326">
        <v>17.0</v>
      </c>
      <c r="R643" s="835">
        <v>1.0</v>
      </c>
      <c r="S643" s="324"/>
      <c r="T643" s="324"/>
      <c r="U643" s="324"/>
      <c r="V643" s="324"/>
      <c r="W643" s="324"/>
      <c r="X643" s="324"/>
      <c r="Y643" s="324"/>
      <c r="Z643" s="324"/>
      <c r="AA643" s="324"/>
      <c r="AB643" s="324"/>
      <c r="AC643" s="324"/>
      <c r="AD643" s="324"/>
      <c r="AE643" s="324"/>
      <c r="AF643" s="324"/>
      <c r="AG643" s="324"/>
      <c r="AH643" s="324"/>
      <c r="AI643" s="324"/>
      <c r="AJ643" s="324"/>
      <c r="AK643" s="324"/>
      <c r="AL643" s="324"/>
      <c r="AM643" s="324"/>
      <c r="AN643" s="324"/>
      <c r="AO643" s="324"/>
      <c r="AP643" s="324"/>
      <c r="AQ643" s="324"/>
      <c r="AR643" s="324"/>
    </row>
    <row r="644" ht="15.75" hidden="1" customHeight="1">
      <c r="A644" s="326" t="s">
        <v>2048</v>
      </c>
      <c r="B644" s="326">
        <v>104.0</v>
      </c>
      <c r="C644" s="326">
        <v>1.9</v>
      </c>
      <c r="D644" s="326">
        <v>8.9</v>
      </c>
      <c r="E644" s="326">
        <v>17.1</v>
      </c>
      <c r="F644" s="326" t="s">
        <v>2049</v>
      </c>
      <c r="G644" s="331"/>
      <c r="H644" s="331"/>
      <c r="I644" s="331"/>
      <c r="J644" s="331"/>
      <c r="K644" s="331"/>
      <c r="L644" s="331"/>
      <c r="M644" s="331"/>
      <c r="N644" s="331"/>
      <c r="O644" s="326" t="s">
        <v>496</v>
      </c>
      <c r="P644" s="326">
        <v>13.0</v>
      </c>
      <c r="Q644" s="326">
        <v>13.0</v>
      </c>
      <c r="R644" s="835">
        <v>1.0</v>
      </c>
      <c r="S644" s="324"/>
      <c r="T644" s="324"/>
      <c r="U644" s="324"/>
      <c r="V644" s="324"/>
      <c r="W644" s="324"/>
      <c r="X644" s="324"/>
      <c r="Y644" s="324"/>
      <c r="Z644" s="324"/>
      <c r="AA644" s="324"/>
      <c r="AB644" s="324"/>
      <c r="AC644" s="324"/>
      <c r="AD644" s="324"/>
      <c r="AE644" s="324"/>
      <c r="AF644" s="324"/>
      <c r="AG644" s="324"/>
      <c r="AH644" s="324"/>
      <c r="AI644" s="324"/>
      <c r="AJ644" s="324"/>
      <c r="AK644" s="324"/>
      <c r="AL644" s="324"/>
      <c r="AM644" s="324"/>
      <c r="AN644" s="324"/>
      <c r="AO644" s="324"/>
      <c r="AP644" s="324"/>
      <c r="AQ644" s="324"/>
      <c r="AR644" s="324"/>
    </row>
    <row r="645" ht="15.75" hidden="1" customHeight="1">
      <c r="A645" s="326" t="s">
        <v>2050</v>
      </c>
      <c r="B645" s="326">
        <v>17.0</v>
      </c>
      <c r="C645" s="326">
        <v>1.0</v>
      </c>
      <c r="D645" s="326">
        <v>0.3</v>
      </c>
      <c r="E645" s="326">
        <v>3.7</v>
      </c>
      <c r="F645" s="326" t="s">
        <v>2051</v>
      </c>
      <c r="G645" s="331"/>
      <c r="H645" s="331"/>
      <c r="I645" s="331"/>
      <c r="J645" s="331"/>
      <c r="K645" s="331"/>
      <c r="L645" s="331"/>
      <c r="M645" s="331"/>
      <c r="N645" s="331"/>
      <c r="O645" s="326" t="s">
        <v>2052</v>
      </c>
      <c r="P645" s="326">
        <v>552.3</v>
      </c>
      <c r="Q645" s="326">
        <v>315.5</v>
      </c>
      <c r="R645" s="835">
        <v>0.5712475104110085</v>
      </c>
      <c r="S645" s="324"/>
      <c r="T645" s="324"/>
      <c r="U645" s="324"/>
      <c r="V645" s="324"/>
      <c r="W645" s="324"/>
      <c r="X645" s="324"/>
      <c r="Y645" s="324"/>
      <c r="Z645" s="324"/>
      <c r="AA645" s="324"/>
      <c r="AB645" s="324"/>
      <c r="AC645" s="324"/>
      <c r="AD645" s="324"/>
      <c r="AE645" s="324"/>
      <c r="AF645" s="324"/>
      <c r="AG645" s="324"/>
      <c r="AH645" s="324"/>
      <c r="AI645" s="324"/>
      <c r="AJ645" s="324"/>
      <c r="AK645" s="324"/>
      <c r="AL645" s="324"/>
      <c r="AM645" s="324"/>
      <c r="AN645" s="324"/>
      <c r="AO645" s="324"/>
      <c r="AP645" s="324"/>
      <c r="AQ645" s="324"/>
      <c r="AR645" s="324"/>
    </row>
    <row r="646" ht="15.75" hidden="1" customHeight="1">
      <c r="A646" s="326" t="s">
        <v>2053</v>
      </c>
      <c r="B646" s="326">
        <v>46.0</v>
      </c>
      <c r="C646" s="326">
        <v>0.0</v>
      </c>
      <c r="D646" s="326">
        <v>0.0</v>
      </c>
      <c r="E646" s="326">
        <v>11.5</v>
      </c>
      <c r="F646" s="326" t="s">
        <v>2054</v>
      </c>
      <c r="G646" s="331"/>
      <c r="H646" s="331"/>
      <c r="I646" s="331"/>
      <c r="J646" s="331"/>
      <c r="K646" s="331"/>
      <c r="L646" s="331"/>
      <c r="M646" s="331"/>
      <c r="N646" s="331"/>
      <c r="O646" s="326" t="s">
        <v>2055</v>
      </c>
      <c r="P646" s="326">
        <v>204.2</v>
      </c>
      <c r="Q646" s="326">
        <v>192.3</v>
      </c>
      <c r="R646" s="835">
        <v>0.9417238001958865</v>
      </c>
      <c r="S646" s="324"/>
      <c r="T646" s="324"/>
      <c r="U646" s="324"/>
      <c r="V646" s="324"/>
      <c r="W646" s="324"/>
      <c r="X646" s="324"/>
      <c r="Y646" s="324"/>
      <c r="Z646" s="324"/>
      <c r="AA646" s="324"/>
      <c r="AB646" s="324"/>
      <c r="AC646" s="324"/>
      <c r="AD646" s="324"/>
      <c r="AE646" s="324"/>
      <c r="AF646" s="324"/>
      <c r="AG646" s="324"/>
      <c r="AH646" s="324"/>
      <c r="AI646" s="324"/>
      <c r="AJ646" s="324"/>
      <c r="AK646" s="324"/>
      <c r="AL646" s="324"/>
      <c r="AM646" s="324"/>
      <c r="AN646" s="324"/>
      <c r="AO646" s="324"/>
      <c r="AP646" s="324"/>
      <c r="AQ646" s="324"/>
      <c r="AR646" s="324"/>
    </row>
    <row r="647" ht="15.75" hidden="1" customHeight="1">
      <c r="A647" s="326" t="s">
        <v>2056</v>
      </c>
      <c r="B647" s="326">
        <v>29.0</v>
      </c>
      <c r="C647" s="326">
        <v>0.0</v>
      </c>
      <c r="D647" s="326">
        <v>0.0</v>
      </c>
      <c r="E647" s="326">
        <v>8.3</v>
      </c>
      <c r="F647" s="326" t="s">
        <v>2057</v>
      </c>
      <c r="G647" s="331"/>
      <c r="H647" s="331"/>
      <c r="I647" s="331"/>
      <c r="J647" s="331"/>
      <c r="K647" s="331"/>
      <c r="L647" s="331"/>
      <c r="M647" s="331"/>
      <c r="N647" s="331"/>
      <c r="O647" s="326" t="s">
        <v>2058</v>
      </c>
      <c r="P647" s="326">
        <v>133.9</v>
      </c>
      <c r="Q647" s="326">
        <v>121.3</v>
      </c>
      <c r="R647" s="835">
        <v>0.9058999253174009</v>
      </c>
      <c r="S647" s="324"/>
      <c r="T647" s="324"/>
      <c r="U647" s="324"/>
      <c r="V647" s="324"/>
      <c r="W647" s="324"/>
      <c r="X647" s="324"/>
      <c r="Y647" s="324"/>
      <c r="Z647" s="324"/>
      <c r="AA647" s="324"/>
      <c r="AB647" s="324"/>
      <c r="AC647" s="324"/>
      <c r="AD647" s="324"/>
      <c r="AE647" s="324"/>
      <c r="AF647" s="324"/>
      <c r="AG647" s="324"/>
      <c r="AH647" s="324"/>
      <c r="AI647" s="324"/>
      <c r="AJ647" s="324"/>
      <c r="AK647" s="324"/>
      <c r="AL647" s="324"/>
      <c r="AM647" s="324"/>
      <c r="AN647" s="324"/>
      <c r="AO647" s="324"/>
      <c r="AP647" s="324"/>
      <c r="AQ647" s="324"/>
      <c r="AR647" s="324"/>
    </row>
    <row r="648" ht="15.75" hidden="1" customHeight="1">
      <c r="A648" s="326" t="s">
        <v>2059</v>
      </c>
      <c r="B648" s="326">
        <v>102.0</v>
      </c>
      <c r="C648" s="326">
        <v>1.3</v>
      </c>
      <c r="D648" s="326">
        <v>0.1</v>
      </c>
      <c r="E648" s="326">
        <v>29.5</v>
      </c>
      <c r="F648" s="326" t="s">
        <v>2060</v>
      </c>
      <c r="G648" s="331"/>
      <c r="H648" s="331"/>
      <c r="I648" s="331"/>
      <c r="J648" s="331"/>
      <c r="K648" s="331"/>
      <c r="L648" s="331"/>
      <c r="M648" s="331"/>
      <c r="N648" s="331"/>
      <c r="O648" s="326" t="s">
        <v>2061</v>
      </c>
      <c r="P648" s="326">
        <v>94.8</v>
      </c>
      <c r="Q648" s="326">
        <v>94.8</v>
      </c>
      <c r="R648" s="835">
        <v>1.0</v>
      </c>
      <c r="S648" s="324"/>
      <c r="T648" s="324"/>
      <c r="U648" s="324"/>
      <c r="V648" s="324"/>
      <c r="W648" s="324"/>
      <c r="X648" s="324"/>
      <c r="Y648" s="324"/>
      <c r="Z648" s="324"/>
      <c r="AA648" s="324"/>
      <c r="AB648" s="324"/>
      <c r="AC648" s="324"/>
      <c r="AD648" s="324"/>
      <c r="AE648" s="324"/>
      <c r="AF648" s="324"/>
      <c r="AG648" s="324"/>
      <c r="AH648" s="324"/>
      <c r="AI648" s="324"/>
      <c r="AJ648" s="324"/>
      <c r="AK648" s="324"/>
      <c r="AL648" s="324"/>
      <c r="AM648" s="324"/>
      <c r="AN648" s="324"/>
      <c r="AO648" s="324"/>
      <c r="AP648" s="324"/>
      <c r="AQ648" s="324"/>
      <c r="AR648" s="324"/>
    </row>
    <row r="649" ht="15.75" hidden="1" customHeight="1">
      <c r="A649" s="326" t="s">
        <v>2062</v>
      </c>
      <c r="B649" s="326">
        <v>100.0</v>
      </c>
      <c r="C649" s="326">
        <v>1.2</v>
      </c>
      <c r="D649" s="326">
        <v>0.1</v>
      </c>
      <c r="E649" s="326">
        <v>29.7</v>
      </c>
      <c r="F649" s="326" t="s">
        <v>2063</v>
      </c>
      <c r="G649" s="331"/>
      <c r="H649" s="331"/>
      <c r="I649" s="331"/>
      <c r="J649" s="331"/>
      <c r="K649" s="331"/>
      <c r="L649" s="331"/>
      <c r="M649" s="331"/>
      <c r="N649" s="331"/>
      <c r="O649" s="326" t="s">
        <v>2064</v>
      </c>
      <c r="P649" s="326">
        <v>59.8</v>
      </c>
      <c r="Q649" s="326">
        <v>59.8</v>
      </c>
      <c r="R649" s="835">
        <v>1.0</v>
      </c>
      <c r="S649" s="324"/>
      <c r="T649" s="324"/>
      <c r="U649" s="324"/>
      <c r="V649" s="324"/>
      <c r="W649" s="324"/>
      <c r="X649" s="324"/>
      <c r="Y649" s="324"/>
      <c r="Z649" s="324"/>
      <c r="AA649" s="324"/>
      <c r="AB649" s="324"/>
      <c r="AC649" s="324"/>
      <c r="AD649" s="324"/>
      <c r="AE649" s="324"/>
      <c r="AF649" s="324"/>
      <c r="AG649" s="324"/>
      <c r="AH649" s="324"/>
      <c r="AI649" s="324"/>
      <c r="AJ649" s="324"/>
      <c r="AK649" s="324"/>
      <c r="AL649" s="324"/>
      <c r="AM649" s="324"/>
      <c r="AN649" s="324"/>
      <c r="AO649" s="324"/>
      <c r="AP649" s="324"/>
      <c r="AQ649" s="324"/>
      <c r="AR649" s="324"/>
    </row>
    <row r="650" ht="15.75" hidden="1" customHeight="1">
      <c r="A650" s="326" t="s">
        <v>2065</v>
      </c>
      <c r="B650" s="326">
        <v>105.0</v>
      </c>
      <c r="C650" s="326">
        <v>0.9</v>
      </c>
      <c r="D650" s="326">
        <v>0.3</v>
      </c>
      <c r="E650" s="326">
        <v>31.0</v>
      </c>
      <c r="F650" s="326" t="s">
        <v>2066</v>
      </c>
      <c r="G650" s="331"/>
      <c r="H650" s="331"/>
      <c r="I650" s="331"/>
      <c r="J650" s="331"/>
      <c r="K650" s="331"/>
      <c r="L650" s="331"/>
      <c r="M650" s="331"/>
      <c r="N650" s="331"/>
      <c r="O650" s="326" t="s">
        <v>2067</v>
      </c>
      <c r="P650" s="326">
        <v>335.4</v>
      </c>
      <c r="Q650" s="326">
        <v>190.0</v>
      </c>
      <c r="R650" s="835">
        <v>0.5664877757901015</v>
      </c>
      <c r="S650" s="324"/>
      <c r="T650" s="324"/>
      <c r="U650" s="324"/>
      <c r="V650" s="324"/>
      <c r="W650" s="324"/>
      <c r="X650" s="324"/>
      <c r="Y650" s="324"/>
      <c r="Z650" s="324"/>
      <c r="AA650" s="324"/>
      <c r="AB650" s="324"/>
      <c r="AC650" s="324"/>
      <c r="AD650" s="324"/>
      <c r="AE650" s="324"/>
      <c r="AF650" s="324"/>
      <c r="AG650" s="324"/>
      <c r="AH650" s="324"/>
      <c r="AI650" s="324"/>
      <c r="AJ650" s="324"/>
      <c r="AK650" s="324"/>
      <c r="AL650" s="324"/>
      <c r="AM650" s="324"/>
      <c r="AN650" s="324"/>
      <c r="AO650" s="324"/>
      <c r="AP650" s="324"/>
      <c r="AQ650" s="324"/>
      <c r="AR650" s="324"/>
    </row>
    <row r="651" ht="15.75" hidden="1" customHeight="1">
      <c r="A651" s="326" t="s">
        <v>2068</v>
      </c>
      <c r="B651" s="326">
        <v>293.0</v>
      </c>
      <c r="C651" s="326">
        <v>4.1</v>
      </c>
      <c r="D651" s="326">
        <v>1.1</v>
      </c>
      <c r="E651" s="326">
        <v>81.6</v>
      </c>
      <c r="F651" s="326" t="s">
        <v>2069</v>
      </c>
      <c r="G651" s="331"/>
      <c r="H651" s="331"/>
      <c r="I651" s="331"/>
      <c r="J651" s="331"/>
      <c r="K651" s="331"/>
      <c r="L651" s="331"/>
      <c r="M651" s="331"/>
      <c r="N651" s="331"/>
      <c r="O651" s="326" t="s">
        <v>2070</v>
      </c>
      <c r="P651" s="326">
        <v>116.6</v>
      </c>
      <c r="Q651" s="326">
        <v>107.5</v>
      </c>
      <c r="R651" s="835">
        <v>0.9219554030874786</v>
      </c>
      <c r="S651" s="324"/>
      <c r="T651" s="324"/>
      <c r="U651" s="324"/>
      <c r="V651" s="324"/>
      <c r="W651" s="324"/>
      <c r="X651" s="324"/>
      <c r="Y651" s="324"/>
      <c r="Z651" s="324"/>
      <c r="AA651" s="324"/>
      <c r="AB651" s="324"/>
      <c r="AC651" s="324"/>
      <c r="AD651" s="324"/>
      <c r="AE651" s="324"/>
      <c r="AF651" s="324"/>
      <c r="AG651" s="324"/>
      <c r="AH651" s="324"/>
      <c r="AI651" s="324"/>
      <c r="AJ651" s="324"/>
      <c r="AK651" s="324"/>
      <c r="AL651" s="324"/>
      <c r="AM651" s="324"/>
      <c r="AN651" s="324"/>
      <c r="AO651" s="324"/>
      <c r="AP651" s="324"/>
      <c r="AQ651" s="324"/>
      <c r="AR651" s="324"/>
    </row>
    <row r="652" ht="15.75" hidden="1" customHeight="1">
      <c r="A652" s="326" t="s">
        <v>2071</v>
      </c>
      <c r="B652" s="326">
        <v>295.0</v>
      </c>
      <c r="C652" s="326">
        <v>3.3</v>
      </c>
      <c r="D652" s="326">
        <v>0.2</v>
      </c>
      <c r="E652" s="326">
        <v>83.2</v>
      </c>
      <c r="F652" s="326" t="s">
        <v>2072</v>
      </c>
      <c r="G652" s="331"/>
      <c r="H652" s="331"/>
      <c r="I652" s="331"/>
      <c r="J652" s="331"/>
      <c r="K652" s="331"/>
      <c r="L652" s="331"/>
      <c r="M652" s="331"/>
      <c r="N652" s="331"/>
      <c r="O652" s="326" t="s">
        <v>2073</v>
      </c>
      <c r="P652" s="326">
        <v>76.3</v>
      </c>
      <c r="Q652" s="326">
        <v>69.7</v>
      </c>
      <c r="R652" s="835">
        <v>0.9134993446920053</v>
      </c>
      <c r="S652" s="324"/>
      <c r="T652" s="324"/>
      <c r="U652" s="324"/>
      <c r="V652" s="324"/>
      <c r="W652" s="324"/>
      <c r="X652" s="324"/>
      <c r="Y652" s="324"/>
      <c r="Z652" s="324"/>
      <c r="AA652" s="324"/>
      <c r="AB652" s="324"/>
      <c r="AC652" s="324"/>
      <c r="AD652" s="324"/>
      <c r="AE652" s="324"/>
      <c r="AF652" s="324"/>
      <c r="AG652" s="324"/>
      <c r="AH652" s="324"/>
      <c r="AI652" s="324"/>
      <c r="AJ652" s="324"/>
      <c r="AK652" s="324"/>
      <c r="AL652" s="324"/>
      <c r="AM652" s="324"/>
      <c r="AN652" s="324"/>
      <c r="AO652" s="324"/>
      <c r="AP652" s="324"/>
      <c r="AQ652" s="324"/>
      <c r="AR652" s="324"/>
    </row>
    <row r="653" ht="15.75" hidden="1" customHeight="1">
      <c r="A653" s="326" t="s">
        <v>2074</v>
      </c>
      <c r="B653" s="326">
        <v>17.0</v>
      </c>
      <c r="C653" s="326">
        <v>0.8</v>
      </c>
      <c r="D653" s="326">
        <v>0.6</v>
      </c>
      <c r="E653" s="326">
        <v>4.0</v>
      </c>
      <c r="F653" s="326" t="s">
        <v>2075</v>
      </c>
      <c r="G653" s="331"/>
      <c r="H653" s="331"/>
      <c r="I653" s="331"/>
      <c r="J653" s="331"/>
      <c r="K653" s="331"/>
      <c r="L653" s="331"/>
      <c r="M653" s="331"/>
      <c r="N653" s="331"/>
      <c r="O653" s="326" t="s">
        <v>2076</v>
      </c>
      <c r="P653" s="326">
        <v>53.9</v>
      </c>
      <c r="Q653" s="326">
        <v>53.9</v>
      </c>
      <c r="R653" s="835">
        <v>1.0</v>
      </c>
      <c r="S653" s="324"/>
      <c r="T653" s="324"/>
      <c r="U653" s="324"/>
      <c r="V653" s="324"/>
      <c r="W653" s="324"/>
      <c r="X653" s="324"/>
      <c r="Y653" s="324"/>
      <c r="Z653" s="324"/>
      <c r="AA653" s="324"/>
      <c r="AB653" s="324"/>
      <c r="AC653" s="324"/>
      <c r="AD653" s="324"/>
      <c r="AE653" s="324"/>
      <c r="AF653" s="324"/>
      <c r="AG653" s="324"/>
      <c r="AH653" s="324"/>
      <c r="AI653" s="324"/>
      <c r="AJ653" s="324"/>
      <c r="AK653" s="324"/>
      <c r="AL653" s="324"/>
      <c r="AM653" s="324"/>
      <c r="AN653" s="324"/>
      <c r="AO653" s="324"/>
      <c r="AP653" s="324"/>
      <c r="AQ653" s="324"/>
      <c r="AR653" s="324"/>
    </row>
    <row r="654" ht="15.75" hidden="1" customHeight="1">
      <c r="A654" s="326" t="s">
        <v>2077</v>
      </c>
      <c r="B654" s="326">
        <v>102.0</v>
      </c>
      <c r="C654" s="326">
        <v>1.5</v>
      </c>
      <c r="D654" s="326">
        <v>0.2</v>
      </c>
      <c r="E654" s="326">
        <v>26.4</v>
      </c>
      <c r="F654" s="326" t="s">
        <v>2078</v>
      </c>
      <c r="G654" s="331"/>
      <c r="H654" s="331"/>
      <c r="I654" s="331"/>
      <c r="J654" s="331"/>
      <c r="K654" s="331"/>
      <c r="L654" s="331"/>
      <c r="M654" s="331"/>
      <c r="N654" s="331"/>
      <c r="O654" s="326" t="s">
        <v>2079</v>
      </c>
      <c r="P654" s="326">
        <v>36.1</v>
      </c>
      <c r="Q654" s="326">
        <v>36.1</v>
      </c>
      <c r="R654" s="835">
        <v>1.0</v>
      </c>
      <c r="S654" s="324"/>
      <c r="T654" s="324"/>
      <c r="U654" s="324"/>
      <c r="V654" s="324"/>
      <c r="W654" s="324"/>
      <c r="X654" s="324"/>
      <c r="Y654" s="324"/>
      <c r="Z654" s="324"/>
      <c r="AA654" s="324"/>
      <c r="AB654" s="324"/>
      <c r="AC654" s="324"/>
      <c r="AD654" s="324"/>
      <c r="AE654" s="324"/>
      <c r="AF654" s="324"/>
      <c r="AG654" s="324"/>
      <c r="AH654" s="324"/>
      <c r="AI654" s="324"/>
      <c r="AJ654" s="324"/>
      <c r="AK654" s="324"/>
      <c r="AL654" s="324"/>
      <c r="AM654" s="324"/>
      <c r="AN654" s="324"/>
      <c r="AO654" s="324"/>
      <c r="AP654" s="324"/>
      <c r="AQ654" s="324"/>
      <c r="AR654" s="324"/>
    </row>
    <row r="655" ht="15.75" hidden="1" customHeight="1">
      <c r="A655" s="326" t="s">
        <v>2080</v>
      </c>
      <c r="B655" s="326">
        <v>116.0</v>
      </c>
      <c r="C655" s="326">
        <v>1.8</v>
      </c>
      <c r="D655" s="326">
        <v>2.2</v>
      </c>
      <c r="E655" s="326">
        <v>25.3</v>
      </c>
      <c r="F655" s="326" t="s">
        <v>2081</v>
      </c>
      <c r="G655" s="331"/>
      <c r="H655" s="331"/>
      <c r="I655" s="331"/>
      <c r="J655" s="331"/>
      <c r="K655" s="331"/>
      <c r="L655" s="331"/>
      <c r="M655" s="331"/>
      <c r="N655" s="331"/>
      <c r="O655" s="326" t="s">
        <v>2082</v>
      </c>
      <c r="P655" s="326">
        <v>30.0</v>
      </c>
      <c r="Q655" s="326">
        <v>30.0</v>
      </c>
      <c r="R655" s="835">
        <v>1.0</v>
      </c>
      <c r="S655" s="324"/>
      <c r="T655" s="324"/>
      <c r="U655" s="324"/>
      <c r="V655" s="324"/>
      <c r="W655" s="324"/>
      <c r="X655" s="324"/>
      <c r="Y655" s="324"/>
      <c r="Z655" s="324"/>
      <c r="AA655" s="324"/>
      <c r="AB655" s="324"/>
      <c r="AC655" s="324"/>
      <c r="AD655" s="324"/>
      <c r="AE655" s="324"/>
      <c r="AF655" s="324"/>
      <c r="AG655" s="324"/>
      <c r="AH655" s="324"/>
      <c r="AI655" s="324"/>
      <c r="AJ655" s="324"/>
      <c r="AK655" s="324"/>
      <c r="AL655" s="324"/>
      <c r="AM655" s="324"/>
      <c r="AN655" s="324"/>
      <c r="AO655" s="324"/>
      <c r="AP655" s="324"/>
      <c r="AQ655" s="324"/>
      <c r="AR655" s="324"/>
    </row>
    <row r="656" ht="15.75" hidden="1" customHeight="1">
      <c r="A656" s="326" t="s">
        <v>2083</v>
      </c>
      <c r="B656" s="326">
        <v>884.0</v>
      </c>
      <c r="C656" s="326">
        <v>0.0</v>
      </c>
      <c r="D656" s="326">
        <v>100.0</v>
      </c>
      <c r="E656" s="326">
        <v>0.0</v>
      </c>
      <c r="F656" s="326" t="s">
        <v>2084</v>
      </c>
      <c r="G656" s="331"/>
      <c r="H656" s="331"/>
      <c r="I656" s="331"/>
      <c r="J656" s="331"/>
      <c r="K656" s="331"/>
      <c r="L656" s="331"/>
      <c r="M656" s="331"/>
      <c r="N656" s="331"/>
      <c r="O656" s="326" t="s">
        <v>2085</v>
      </c>
      <c r="P656" s="326">
        <v>20.0</v>
      </c>
      <c r="Q656" s="326">
        <v>20.0</v>
      </c>
      <c r="R656" s="835">
        <v>1.0</v>
      </c>
      <c r="S656" s="324"/>
      <c r="T656" s="324"/>
      <c r="U656" s="324"/>
      <c r="V656" s="324"/>
      <c r="W656" s="324"/>
      <c r="X656" s="324"/>
      <c r="Y656" s="324"/>
      <c r="Z656" s="324"/>
      <c r="AA656" s="324"/>
      <c r="AB656" s="324"/>
      <c r="AC656" s="324"/>
      <c r="AD656" s="324"/>
      <c r="AE656" s="324"/>
      <c r="AF656" s="324"/>
      <c r="AG656" s="324"/>
      <c r="AH656" s="324"/>
      <c r="AI656" s="324"/>
      <c r="AJ656" s="324"/>
      <c r="AK656" s="324"/>
      <c r="AL656" s="324"/>
      <c r="AM656" s="324"/>
      <c r="AN656" s="324"/>
      <c r="AO656" s="324"/>
      <c r="AP656" s="324"/>
      <c r="AQ656" s="324"/>
      <c r="AR656" s="324"/>
    </row>
    <row r="657" ht="15.75" hidden="1" customHeight="1">
      <c r="A657" s="326" t="s">
        <v>2086</v>
      </c>
      <c r="B657" s="326">
        <v>884.0</v>
      </c>
      <c r="C657" s="326">
        <v>0.0</v>
      </c>
      <c r="D657" s="326">
        <v>100.0</v>
      </c>
      <c r="E657" s="326">
        <v>0.0</v>
      </c>
      <c r="F657" s="326" t="s">
        <v>2087</v>
      </c>
      <c r="G657" s="331"/>
      <c r="H657" s="331"/>
      <c r="I657" s="331"/>
      <c r="J657" s="331"/>
      <c r="K657" s="331"/>
      <c r="L657" s="331"/>
      <c r="M657" s="331"/>
      <c r="N657" s="331"/>
      <c r="O657" s="326" t="s">
        <v>2088</v>
      </c>
      <c r="P657" s="326">
        <v>15.0</v>
      </c>
      <c r="Q657" s="326">
        <v>15.0</v>
      </c>
      <c r="R657" s="835">
        <v>1.0</v>
      </c>
      <c r="S657" s="324"/>
      <c r="T657" s="324"/>
      <c r="U657" s="324"/>
      <c r="V657" s="324"/>
      <c r="W657" s="324"/>
      <c r="X657" s="324"/>
      <c r="Y657" s="324"/>
      <c r="Z657" s="324"/>
      <c r="AA657" s="324"/>
      <c r="AB657" s="324"/>
      <c r="AC657" s="324"/>
      <c r="AD657" s="324"/>
      <c r="AE657" s="324"/>
      <c r="AF657" s="324"/>
      <c r="AG657" s="324"/>
      <c r="AH657" s="324"/>
      <c r="AI657" s="324"/>
      <c r="AJ657" s="324"/>
      <c r="AK657" s="324"/>
      <c r="AL657" s="324"/>
      <c r="AM657" s="324"/>
      <c r="AN657" s="324"/>
      <c r="AO657" s="324"/>
      <c r="AP657" s="324"/>
      <c r="AQ657" s="324"/>
      <c r="AR657" s="324"/>
    </row>
    <row r="658" ht="15.75" hidden="1" customHeight="1">
      <c r="A658" s="326" t="s">
        <v>2089</v>
      </c>
      <c r="B658" s="326">
        <v>884.0</v>
      </c>
      <c r="C658" s="326">
        <v>0.0</v>
      </c>
      <c r="D658" s="326">
        <v>100.0</v>
      </c>
      <c r="E658" s="326">
        <v>0.0</v>
      </c>
      <c r="F658" s="326" t="s">
        <v>2090</v>
      </c>
      <c r="G658" s="331"/>
      <c r="H658" s="331"/>
      <c r="I658" s="331"/>
      <c r="J658" s="331"/>
      <c r="K658" s="331"/>
      <c r="L658" s="331"/>
      <c r="M658" s="331"/>
      <c r="N658" s="331"/>
      <c r="O658" s="326" t="s">
        <v>2091</v>
      </c>
      <c r="P658" s="326">
        <v>30.0</v>
      </c>
      <c r="Q658" s="326">
        <v>25.0</v>
      </c>
      <c r="R658" s="835">
        <v>0.8333333333333334</v>
      </c>
      <c r="S658" s="324"/>
      <c r="T658" s="324"/>
      <c r="U658" s="324"/>
      <c r="V658" s="324"/>
      <c r="W658" s="324"/>
      <c r="X658" s="324"/>
      <c r="Y658" s="324"/>
      <c r="Z658" s="324"/>
      <c r="AA658" s="324"/>
      <c r="AB658" s="324"/>
      <c r="AC658" s="324"/>
      <c r="AD658" s="324"/>
      <c r="AE658" s="324"/>
      <c r="AF658" s="324"/>
      <c r="AG658" s="324"/>
      <c r="AH658" s="324"/>
      <c r="AI658" s="324"/>
      <c r="AJ658" s="324"/>
      <c r="AK658" s="324"/>
      <c r="AL658" s="324"/>
      <c r="AM658" s="324"/>
      <c r="AN658" s="324"/>
      <c r="AO658" s="324"/>
      <c r="AP658" s="324"/>
      <c r="AQ658" s="324"/>
      <c r="AR658" s="324"/>
    </row>
    <row r="659" ht="15.75" hidden="1" customHeight="1">
      <c r="A659" s="326" t="s">
        <v>528</v>
      </c>
      <c r="B659" s="326">
        <v>884.0</v>
      </c>
      <c r="C659" s="326">
        <v>0.0</v>
      </c>
      <c r="D659" s="326">
        <v>100.0</v>
      </c>
      <c r="E659" s="326">
        <v>0.0</v>
      </c>
      <c r="F659" s="326" t="s">
        <v>2092</v>
      </c>
      <c r="G659" s="331"/>
      <c r="H659" s="331"/>
      <c r="I659" s="331"/>
      <c r="J659" s="331"/>
      <c r="K659" s="331"/>
      <c r="L659" s="331"/>
      <c r="M659" s="331"/>
      <c r="N659" s="331"/>
      <c r="O659" s="326" t="s">
        <v>2093</v>
      </c>
      <c r="P659" s="326">
        <v>40.0</v>
      </c>
      <c r="Q659" s="326">
        <v>33.0</v>
      </c>
      <c r="R659" s="835">
        <v>0.825</v>
      </c>
      <c r="S659" s="324"/>
      <c r="T659" s="324"/>
      <c r="U659" s="324"/>
      <c r="V659" s="324"/>
      <c r="W659" s="324"/>
      <c r="X659" s="324"/>
      <c r="Y659" s="324"/>
      <c r="Z659" s="324"/>
      <c r="AA659" s="324"/>
      <c r="AB659" s="324"/>
      <c r="AC659" s="324"/>
      <c r="AD659" s="324"/>
      <c r="AE659" s="324"/>
      <c r="AF659" s="324"/>
      <c r="AG659" s="324"/>
      <c r="AH659" s="324"/>
      <c r="AI659" s="324"/>
      <c r="AJ659" s="324"/>
      <c r="AK659" s="324"/>
      <c r="AL659" s="324"/>
      <c r="AM659" s="324"/>
      <c r="AN659" s="324"/>
      <c r="AO659" s="324"/>
      <c r="AP659" s="324"/>
      <c r="AQ659" s="324"/>
      <c r="AR659" s="324"/>
    </row>
    <row r="660" ht="15.75" hidden="1" customHeight="1">
      <c r="A660" s="326" t="s">
        <v>2094</v>
      </c>
      <c r="B660" s="326">
        <v>884.0</v>
      </c>
      <c r="C660" s="326">
        <v>0.0</v>
      </c>
      <c r="D660" s="326">
        <v>100.0</v>
      </c>
      <c r="E660" s="326">
        <v>0.0</v>
      </c>
      <c r="F660" s="326" t="s">
        <v>2095</v>
      </c>
      <c r="G660" s="331"/>
      <c r="H660" s="331"/>
      <c r="I660" s="331"/>
      <c r="J660" s="331"/>
      <c r="K660" s="331"/>
      <c r="L660" s="331"/>
      <c r="M660" s="331"/>
      <c r="N660" s="331"/>
      <c r="O660" s="326" t="s">
        <v>2096</v>
      </c>
      <c r="P660" s="326">
        <v>50.0</v>
      </c>
      <c r="Q660" s="326">
        <v>41.0</v>
      </c>
      <c r="R660" s="835">
        <v>0.82</v>
      </c>
      <c r="S660" s="324"/>
      <c r="T660" s="324"/>
      <c r="U660" s="324"/>
      <c r="V660" s="324"/>
      <c r="W660" s="324"/>
      <c r="X660" s="324"/>
      <c r="Y660" s="324"/>
      <c r="Z660" s="324"/>
      <c r="AA660" s="324"/>
      <c r="AB660" s="324"/>
      <c r="AC660" s="324"/>
      <c r="AD660" s="324"/>
      <c r="AE660" s="324"/>
      <c r="AF660" s="324"/>
      <c r="AG660" s="324"/>
      <c r="AH660" s="324"/>
      <c r="AI660" s="324"/>
      <c r="AJ660" s="324"/>
      <c r="AK660" s="324"/>
      <c r="AL660" s="324"/>
      <c r="AM660" s="324"/>
      <c r="AN660" s="324"/>
      <c r="AO660" s="324"/>
      <c r="AP660" s="324"/>
      <c r="AQ660" s="324"/>
      <c r="AR660" s="324"/>
    </row>
    <row r="661" ht="15.75" hidden="1" customHeight="1">
      <c r="A661" s="326" t="s">
        <v>2097</v>
      </c>
      <c r="B661" s="326">
        <v>884.0</v>
      </c>
      <c r="C661" s="326">
        <v>0.0</v>
      </c>
      <c r="D661" s="326">
        <v>100.0</v>
      </c>
      <c r="E661" s="326">
        <v>0.0</v>
      </c>
      <c r="F661" s="326" t="s">
        <v>2098</v>
      </c>
      <c r="G661" s="331"/>
      <c r="H661" s="331"/>
      <c r="I661" s="331"/>
      <c r="J661" s="331"/>
      <c r="K661" s="331"/>
      <c r="L661" s="331"/>
      <c r="M661" s="331"/>
      <c r="N661" s="331"/>
      <c r="O661" s="326" t="s">
        <v>2099</v>
      </c>
      <c r="P661" s="326">
        <v>125.0</v>
      </c>
      <c r="Q661" s="326">
        <v>69.0</v>
      </c>
      <c r="R661" s="835">
        <v>0.552</v>
      </c>
      <c r="S661" s="324"/>
      <c r="T661" s="324"/>
      <c r="U661" s="324"/>
      <c r="V661" s="324"/>
      <c r="W661" s="324"/>
      <c r="X661" s="324"/>
      <c r="Y661" s="324"/>
      <c r="Z661" s="324"/>
      <c r="AA661" s="324"/>
      <c r="AB661" s="324"/>
      <c r="AC661" s="324"/>
      <c r="AD661" s="324"/>
      <c r="AE661" s="324"/>
      <c r="AF661" s="324"/>
      <c r="AG661" s="324"/>
      <c r="AH661" s="324"/>
      <c r="AI661" s="324"/>
      <c r="AJ661" s="324"/>
      <c r="AK661" s="324"/>
      <c r="AL661" s="324"/>
      <c r="AM661" s="324"/>
      <c r="AN661" s="324"/>
      <c r="AO661" s="324"/>
      <c r="AP661" s="324"/>
      <c r="AQ661" s="324"/>
      <c r="AR661" s="324"/>
    </row>
    <row r="662" ht="15.75" hidden="1" customHeight="1">
      <c r="A662" s="326" t="s">
        <v>2100</v>
      </c>
      <c r="B662" s="326">
        <v>884.0</v>
      </c>
      <c r="C662" s="326">
        <v>0.0</v>
      </c>
      <c r="D662" s="326">
        <v>100.0</v>
      </c>
      <c r="E662" s="326">
        <v>0.0</v>
      </c>
      <c r="F662" s="326" t="s">
        <v>2101</v>
      </c>
      <c r="G662" s="331"/>
      <c r="H662" s="331"/>
      <c r="I662" s="331"/>
      <c r="J662" s="331"/>
      <c r="K662" s="331"/>
      <c r="L662" s="331"/>
      <c r="M662" s="331"/>
      <c r="N662" s="331"/>
      <c r="O662" s="326" t="s">
        <v>2102</v>
      </c>
      <c r="P662" s="326">
        <v>105.0</v>
      </c>
      <c r="Q662" s="326">
        <v>38.0</v>
      </c>
      <c r="R662" s="835">
        <v>0.3619047619047619</v>
      </c>
      <c r="S662" s="324"/>
      <c r="T662" s="324"/>
      <c r="U662" s="324"/>
      <c r="V662" s="324"/>
      <c r="W662" s="324"/>
      <c r="X662" s="324"/>
      <c r="Y662" s="324"/>
      <c r="Z662" s="324"/>
      <c r="AA662" s="324"/>
      <c r="AB662" s="324"/>
      <c r="AC662" s="324"/>
      <c r="AD662" s="324"/>
      <c r="AE662" s="324"/>
      <c r="AF662" s="324"/>
      <c r="AG662" s="324"/>
      <c r="AH662" s="324"/>
      <c r="AI662" s="324"/>
      <c r="AJ662" s="324"/>
      <c r="AK662" s="324"/>
      <c r="AL662" s="324"/>
      <c r="AM662" s="324"/>
      <c r="AN662" s="324"/>
      <c r="AO662" s="324"/>
      <c r="AP662" s="324"/>
      <c r="AQ662" s="324"/>
      <c r="AR662" s="324"/>
    </row>
    <row r="663" ht="15.75" hidden="1" customHeight="1">
      <c r="A663" s="326" t="s">
        <v>2103</v>
      </c>
      <c r="B663" s="326">
        <v>884.0</v>
      </c>
      <c r="C663" s="326">
        <v>0.0</v>
      </c>
      <c r="D663" s="326">
        <v>100.0</v>
      </c>
      <c r="E663" s="326">
        <v>0.0</v>
      </c>
      <c r="F663" s="326" t="s">
        <v>2104</v>
      </c>
      <c r="G663" s="331"/>
      <c r="H663" s="331"/>
      <c r="I663" s="331"/>
      <c r="J663" s="331"/>
      <c r="K663" s="331"/>
      <c r="L663" s="331"/>
      <c r="M663" s="331"/>
      <c r="N663" s="331"/>
      <c r="O663" s="326" t="s">
        <v>2105</v>
      </c>
      <c r="P663" s="326">
        <v>11.5</v>
      </c>
      <c r="Q663" s="326">
        <v>7.9</v>
      </c>
      <c r="R663" s="835">
        <v>0.6869565217391305</v>
      </c>
      <c r="S663" s="324"/>
      <c r="T663" s="324"/>
      <c r="U663" s="324"/>
      <c r="V663" s="324"/>
      <c r="W663" s="324"/>
      <c r="X663" s="324"/>
      <c r="Y663" s="324"/>
      <c r="Z663" s="324"/>
      <c r="AA663" s="324"/>
      <c r="AB663" s="324"/>
      <c r="AC663" s="324"/>
      <c r="AD663" s="324"/>
      <c r="AE663" s="324"/>
      <c r="AF663" s="324"/>
      <c r="AG663" s="324"/>
      <c r="AH663" s="324"/>
      <c r="AI663" s="324"/>
      <c r="AJ663" s="324"/>
      <c r="AK663" s="324"/>
      <c r="AL663" s="324"/>
      <c r="AM663" s="324"/>
      <c r="AN663" s="324"/>
      <c r="AO663" s="324"/>
      <c r="AP663" s="324"/>
      <c r="AQ663" s="324"/>
      <c r="AR663" s="324"/>
    </row>
    <row r="664" ht="15.75" hidden="1" customHeight="1">
      <c r="A664" s="326" t="s">
        <v>2106</v>
      </c>
      <c r="B664" s="326">
        <v>884.0</v>
      </c>
      <c r="C664" s="326">
        <v>0.0</v>
      </c>
      <c r="D664" s="326">
        <v>100.0</v>
      </c>
      <c r="E664" s="326">
        <v>0.0</v>
      </c>
      <c r="F664" s="326" t="s">
        <v>2107</v>
      </c>
      <c r="G664" s="331"/>
      <c r="H664" s="331"/>
      <c r="I664" s="331"/>
      <c r="J664" s="331"/>
      <c r="K664" s="331"/>
      <c r="L664" s="331"/>
      <c r="M664" s="331"/>
      <c r="N664" s="331"/>
      <c r="O664" s="326" t="s">
        <v>2108</v>
      </c>
      <c r="P664" s="326">
        <v>14.1</v>
      </c>
      <c r="Q664" s="326">
        <v>9.2</v>
      </c>
      <c r="R664" s="835">
        <v>0.652482269503546</v>
      </c>
      <c r="S664" s="324"/>
      <c r="T664" s="324"/>
      <c r="U664" s="324"/>
      <c r="V664" s="324"/>
      <c r="W664" s="324"/>
      <c r="X664" s="324"/>
      <c r="Y664" s="324"/>
      <c r="Z664" s="324"/>
      <c r="AA664" s="324"/>
      <c r="AB664" s="324"/>
      <c r="AC664" s="324"/>
      <c r="AD664" s="324"/>
      <c r="AE664" s="324"/>
      <c r="AF664" s="324"/>
      <c r="AG664" s="324"/>
      <c r="AH664" s="324"/>
      <c r="AI664" s="324"/>
      <c r="AJ664" s="324"/>
      <c r="AK664" s="324"/>
      <c r="AL664" s="324"/>
      <c r="AM664" s="324"/>
      <c r="AN664" s="324"/>
      <c r="AO664" s="324"/>
      <c r="AP664" s="324"/>
      <c r="AQ664" s="324"/>
      <c r="AR664" s="324"/>
    </row>
    <row r="665" ht="15.75" hidden="1" customHeight="1">
      <c r="A665" s="326" t="s">
        <v>2109</v>
      </c>
      <c r="B665" s="326">
        <v>552.0</v>
      </c>
      <c r="C665" s="326">
        <v>23.4</v>
      </c>
      <c r="D665" s="326">
        <v>54.1</v>
      </c>
      <c r="E665" s="326">
        <v>14.3</v>
      </c>
      <c r="F665" s="326" t="s">
        <v>2110</v>
      </c>
      <c r="G665" s="331"/>
      <c r="H665" s="331"/>
      <c r="I665" s="331"/>
      <c r="J665" s="331"/>
      <c r="K665" s="331"/>
      <c r="L665" s="331"/>
      <c r="M665" s="331"/>
      <c r="N665" s="331"/>
      <c r="O665" s="326" t="s">
        <v>2111</v>
      </c>
      <c r="P665" s="326">
        <v>16.3</v>
      </c>
      <c r="Q665" s="326">
        <v>11.2</v>
      </c>
      <c r="R665" s="835">
        <v>0.6871165644171778</v>
      </c>
      <c r="S665" s="324"/>
      <c r="T665" s="324"/>
      <c r="U665" s="324"/>
      <c r="V665" s="324"/>
      <c r="W665" s="324"/>
      <c r="X665" s="324"/>
      <c r="Y665" s="324"/>
      <c r="Z665" s="324"/>
      <c r="AA665" s="324"/>
      <c r="AB665" s="324"/>
      <c r="AC665" s="324"/>
      <c r="AD665" s="324"/>
      <c r="AE665" s="324"/>
      <c r="AF665" s="324"/>
      <c r="AG665" s="324"/>
      <c r="AH665" s="324"/>
      <c r="AI665" s="324"/>
      <c r="AJ665" s="324"/>
      <c r="AK665" s="324"/>
      <c r="AL665" s="324"/>
      <c r="AM665" s="324"/>
      <c r="AN665" s="324"/>
      <c r="AO665" s="324"/>
      <c r="AP665" s="324"/>
      <c r="AQ665" s="324"/>
      <c r="AR665" s="324"/>
    </row>
    <row r="666" ht="15.75" hidden="1" customHeight="1">
      <c r="A666" s="326" t="s">
        <v>2112</v>
      </c>
      <c r="B666" s="326">
        <v>497.0</v>
      </c>
      <c r="C666" s="326">
        <v>12.6</v>
      </c>
      <c r="D666" s="326">
        <v>52.9</v>
      </c>
      <c r="E666" s="326">
        <v>28.4</v>
      </c>
      <c r="F666" s="326" t="s">
        <v>2113</v>
      </c>
      <c r="G666" s="331"/>
      <c r="H666" s="331"/>
      <c r="I666" s="331"/>
      <c r="J666" s="331"/>
      <c r="K666" s="331"/>
      <c r="L666" s="331"/>
      <c r="M666" s="331"/>
      <c r="N666" s="331"/>
      <c r="O666" s="326" t="s">
        <v>2114</v>
      </c>
      <c r="P666" s="326">
        <v>1800.0</v>
      </c>
      <c r="Q666" s="326">
        <v>1350.0</v>
      </c>
      <c r="R666" s="835">
        <v>0.75</v>
      </c>
      <c r="S666" s="324"/>
      <c r="T666" s="324"/>
      <c r="U666" s="324"/>
      <c r="V666" s="324"/>
      <c r="W666" s="324"/>
      <c r="X666" s="324"/>
      <c r="Y666" s="324"/>
      <c r="Z666" s="324"/>
      <c r="AA666" s="324"/>
      <c r="AB666" s="324"/>
      <c r="AC666" s="324"/>
      <c r="AD666" s="324"/>
      <c r="AE666" s="324"/>
      <c r="AF666" s="324"/>
      <c r="AG666" s="324"/>
      <c r="AH666" s="324"/>
      <c r="AI666" s="324"/>
      <c r="AJ666" s="324"/>
      <c r="AK666" s="324"/>
      <c r="AL666" s="324"/>
      <c r="AM666" s="324"/>
      <c r="AN666" s="324"/>
      <c r="AO666" s="324"/>
      <c r="AP666" s="324"/>
      <c r="AQ666" s="324"/>
      <c r="AR666" s="324"/>
    </row>
    <row r="667" ht="15.75" hidden="1" customHeight="1">
      <c r="A667" s="326" t="s">
        <v>2115</v>
      </c>
      <c r="B667" s="326">
        <v>570.0</v>
      </c>
      <c r="C667" s="326">
        <v>12.0</v>
      </c>
      <c r="D667" s="326">
        <v>46.3</v>
      </c>
      <c r="E667" s="326">
        <v>34.7</v>
      </c>
      <c r="F667" s="326" t="s">
        <v>2116</v>
      </c>
      <c r="G667" s="331"/>
      <c r="H667" s="331"/>
      <c r="I667" s="331"/>
      <c r="J667" s="331"/>
      <c r="K667" s="331"/>
      <c r="L667" s="331"/>
      <c r="M667" s="331"/>
      <c r="N667" s="331"/>
      <c r="O667" s="326" t="s">
        <v>2117</v>
      </c>
      <c r="P667" s="326">
        <v>1360.0</v>
      </c>
      <c r="Q667" s="326">
        <v>993.0</v>
      </c>
      <c r="R667" s="835">
        <v>0.7301470588235294</v>
      </c>
      <c r="S667" s="324"/>
      <c r="T667" s="324"/>
      <c r="U667" s="324"/>
      <c r="V667" s="324"/>
      <c r="W667" s="324"/>
      <c r="X667" s="324"/>
      <c r="Y667" s="324"/>
      <c r="Z667" s="324"/>
      <c r="AA667" s="324"/>
      <c r="AB667" s="324"/>
      <c r="AC667" s="324"/>
      <c r="AD667" s="324"/>
      <c r="AE667" s="324"/>
      <c r="AF667" s="324"/>
      <c r="AG667" s="324"/>
      <c r="AH667" s="324"/>
      <c r="AI667" s="324"/>
      <c r="AJ667" s="324"/>
      <c r="AK667" s="324"/>
      <c r="AL667" s="324"/>
      <c r="AM667" s="324"/>
      <c r="AN667" s="324"/>
      <c r="AO667" s="324"/>
      <c r="AP667" s="324"/>
      <c r="AQ667" s="324"/>
      <c r="AR667" s="324"/>
    </row>
    <row r="668" ht="15.75" hidden="1" customHeight="1">
      <c r="A668" s="326" t="s">
        <v>2118</v>
      </c>
      <c r="B668" s="326">
        <v>646.0</v>
      </c>
      <c r="C668" s="326">
        <v>15.4</v>
      </c>
      <c r="D668" s="326">
        <v>69.0</v>
      </c>
      <c r="E668" s="326">
        <v>8.4</v>
      </c>
      <c r="F668" s="326" t="s">
        <v>2119</v>
      </c>
      <c r="G668" s="331"/>
      <c r="H668" s="331"/>
      <c r="I668" s="331"/>
      <c r="J668" s="331"/>
      <c r="K668" s="331"/>
      <c r="L668" s="331"/>
      <c r="M668" s="331"/>
      <c r="N668" s="331"/>
      <c r="O668" s="326" t="s">
        <v>2120</v>
      </c>
      <c r="P668" s="326">
        <v>140.0</v>
      </c>
      <c r="Q668" s="326">
        <v>67.0</v>
      </c>
      <c r="R668" s="835">
        <v>0.4785714285714286</v>
      </c>
      <c r="S668" s="324"/>
      <c r="T668" s="324"/>
      <c r="U668" s="324"/>
      <c r="V668" s="324"/>
      <c r="W668" s="324"/>
      <c r="X668" s="324"/>
      <c r="Y668" s="324"/>
      <c r="Z668" s="324"/>
      <c r="AA668" s="324"/>
      <c r="AB668" s="324"/>
      <c r="AC668" s="324"/>
      <c r="AD668" s="324"/>
      <c r="AE668" s="324"/>
      <c r="AF668" s="324"/>
      <c r="AG668" s="324"/>
      <c r="AH668" s="324"/>
      <c r="AI668" s="324"/>
      <c r="AJ668" s="324"/>
      <c r="AK668" s="324"/>
      <c r="AL668" s="324"/>
      <c r="AM668" s="324"/>
      <c r="AN668" s="324"/>
      <c r="AO668" s="324"/>
      <c r="AP668" s="324"/>
      <c r="AQ668" s="324"/>
      <c r="AR668" s="324"/>
    </row>
    <row r="669" ht="15.75" hidden="1" customHeight="1">
      <c r="A669" s="326" t="s">
        <v>2121</v>
      </c>
      <c r="B669" s="326">
        <v>559.0</v>
      </c>
      <c r="C669" s="326">
        <v>24.1</v>
      </c>
      <c r="D669" s="326">
        <v>48.2</v>
      </c>
      <c r="E669" s="326">
        <v>17.7</v>
      </c>
      <c r="F669" s="326" t="s">
        <v>2122</v>
      </c>
      <c r="G669" s="331"/>
      <c r="H669" s="331"/>
      <c r="I669" s="331"/>
      <c r="J669" s="331"/>
      <c r="K669" s="331"/>
      <c r="L669" s="331"/>
      <c r="M669" s="331"/>
      <c r="N669" s="331"/>
      <c r="O669" s="326" t="s">
        <v>2123</v>
      </c>
      <c r="P669" s="326">
        <v>72.9</v>
      </c>
      <c r="Q669" s="326">
        <v>72.9</v>
      </c>
      <c r="R669" s="835">
        <v>1.0</v>
      </c>
      <c r="S669" s="324"/>
      <c r="T669" s="324"/>
      <c r="U669" s="324"/>
      <c r="V669" s="324"/>
      <c r="W669" s="324"/>
      <c r="X669" s="324"/>
      <c r="Y669" s="324"/>
      <c r="Z669" s="324"/>
      <c r="AA669" s="324"/>
      <c r="AB669" s="324"/>
      <c r="AC669" s="324"/>
      <c r="AD669" s="324"/>
      <c r="AE669" s="324"/>
      <c r="AF669" s="324"/>
      <c r="AG669" s="324"/>
      <c r="AH669" s="324"/>
      <c r="AI669" s="324"/>
      <c r="AJ669" s="324"/>
      <c r="AK669" s="324"/>
      <c r="AL669" s="324"/>
      <c r="AM669" s="324"/>
      <c r="AN669" s="324"/>
      <c r="AO669" s="324"/>
      <c r="AP669" s="324"/>
      <c r="AQ669" s="324"/>
      <c r="AR669" s="324"/>
    </row>
    <row r="670" ht="15.75" hidden="1" customHeight="1">
      <c r="A670" s="326" t="s">
        <v>2124</v>
      </c>
      <c r="B670" s="326">
        <v>374.0</v>
      </c>
      <c r="C670" s="326">
        <v>15.9</v>
      </c>
      <c r="D670" s="326">
        <v>27.5</v>
      </c>
      <c r="E670" s="326">
        <v>21.9</v>
      </c>
      <c r="F670" s="326" t="s">
        <v>2125</v>
      </c>
      <c r="G670" s="331"/>
      <c r="H670" s="331"/>
      <c r="I670" s="331"/>
      <c r="J670" s="331"/>
      <c r="K670" s="331"/>
      <c r="L670" s="331"/>
      <c r="M670" s="331"/>
      <c r="N670" s="331"/>
      <c r="O670" s="326" t="s">
        <v>497</v>
      </c>
      <c r="P670" s="326">
        <v>114.3</v>
      </c>
      <c r="Q670" s="326">
        <v>114.3</v>
      </c>
      <c r="R670" s="835">
        <v>1.0</v>
      </c>
      <c r="S670" s="324"/>
      <c r="T670" s="324"/>
      <c r="U670" s="324"/>
      <c r="V670" s="324"/>
      <c r="W670" s="324"/>
      <c r="X670" s="324"/>
      <c r="Y670" s="324"/>
      <c r="Z670" s="324"/>
      <c r="AA670" s="324"/>
      <c r="AB670" s="324"/>
      <c r="AC670" s="324"/>
      <c r="AD670" s="324"/>
      <c r="AE670" s="324"/>
      <c r="AF670" s="324"/>
      <c r="AG670" s="324"/>
      <c r="AH670" s="324"/>
      <c r="AI670" s="324"/>
      <c r="AJ670" s="324"/>
      <c r="AK670" s="324"/>
      <c r="AL670" s="324"/>
      <c r="AM670" s="324"/>
      <c r="AN670" s="324"/>
      <c r="AO670" s="324"/>
      <c r="AP670" s="324"/>
      <c r="AQ670" s="324"/>
      <c r="AR670" s="324"/>
    </row>
    <row r="671" ht="15.75" hidden="1" customHeight="1">
      <c r="A671" s="326" t="s">
        <v>2126</v>
      </c>
      <c r="B671" s="326">
        <v>590.0</v>
      </c>
      <c r="C671" s="326">
        <v>27.1</v>
      </c>
      <c r="D671" s="326">
        <v>51.0</v>
      </c>
      <c r="E671" s="326">
        <v>16.9</v>
      </c>
      <c r="F671" s="326" t="s">
        <v>2127</v>
      </c>
      <c r="G671" s="331"/>
      <c r="H671" s="331"/>
      <c r="I671" s="331"/>
      <c r="J671" s="331"/>
      <c r="K671" s="331"/>
      <c r="L671" s="331"/>
      <c r="M671" s="331"/>
      <c r="N671" s="331"/>
      <c r="O671" s="326" t="s">
        <v>2128</v>
      </c>
      <c r="P671" s="326">
        <v>162.3</v>
      </c>
      <c r="Q671" s="326">
        <v>162.3</v>
      </c>
      <c r="R671" s="835">
        <v>1.0</v>
      </c>
      <c r="S671" s="324"/>
      <c r="T671" s="324"/>
      <c r="U671" s="324"/>
      <c r="V671" s="324"/>
      <c r="W671" s="324"/>
      <c r="X671" s="324"/>
      <c r="Y671" s="324"/>
      <c r="Z671" s="324"/>
      <c r="AA671" s="324"/>
      <c r="AB671" s="324"/>
      <c r="AC671" s="324"/>
      <c r="AD671" s="324"/>
      <c r="AE671" s="324"/>
      <c r="AF671" s="324"/>
      <c r="AG671" s="324"/>
      <c r="AH671" s="324"/>
      <c r="AI671" s="324"/>
      <c r="AJ671" s="324"/>
      <c r="AK671" s="324"/>
      <c r="AL671" s="324"/>
      <c r="AM671" s="324"/>
      <c r="AN671" s="324"/>
      <c r="AO671" s="324"/>
      <c r="AP671" s="324"/>
      <c r="AQ671" s="324"/>
      <c r="AR671" s="324"/>
    </row>
    <row r="672" ht="15.75" hidden="1" customHeight="1">
      <c r="A672" s="326" t="s">
        <v>2129</v>
      </c>
      <c r="B672" s="326">
        <v>879.0</v>
      </c>
      <c r="C672" s="326">
        <v>0.0</v>
      </c>
      <c r="D672" s="326">
        <v>99.4</v>
      </c>
      <c r="E672" s="326">
        <v>0.0</v>
      </c>
      <c r="F672" s="326" t="s">
        <v>2130</v>
      </c>
      <c r="G672" s="331"/>
      <c r="H672" s="331"/>
      <c r="I672" s="331"/>
      <c r="J672" s="331"/>
      <c r="K672" s="331"/>
      <c r="L672" s="331"/>
      <c r="M672" s="331"/>
      <c r="N672" s="331"/>
      <c r="O672" s="326" t="s">
        <v>2131</v>
      </c>
      <c r="P672" s="326">
        <v>46.5</v>
      </c>
      <c r="Q672" s="326">
        <v>44.9</v>
      </c>
      <c r="R672" s="835">
        <v>0.9655913978494624</v>
      </c>
      <c r="S672" s="324"/>
      <c r="T672" s="324"/>
      <c r="U672" s="324"/>
      <c r="V672" s="324"/>
      <c r="W672" s="324"/>
      <c r="X672" s="324"/>
      <c r="Y672" s="324"/>
      <c r="Z672" s="324"/>
      <c r="AA672" s="324"/>
      <c r="AB672" s="324"/>
      <c r="AC672" s="324"/>
      <c r="AD672" s="324"/>
      <c r="AE672" s="324"/>
      <c r="AF672" s="324"/>
      <c r="AG672" s="324"/>
      <c r="AH672" s="324"/>
      <c r="AI672" s="324"/>
      <c r="AJ672" s="324"/>
      <c r="AK672" s="324"/>
      <c r="AL672" s="324"/>
      <c r="AM672" s="324"/>
      <c r="AN672" s="324"/>
      <c r="AO672" s="324"/>
      <c r="AP672" s="324"/>
      <c r="AQ672" s="324"/>
      <c r="AR672" s="324"/>
    </row>
    <row r="673" ht="15.75" hidden="1" customHeight="1">
      <c r="A673" s="326" t="s">
        <v>2132</v>
      </c>
      <c r="B673" s="326">
        <v>880.0</v>
      </c>
      <c r="C673" s="326">
        <v>0.0</v>
      </c>
      <c r="D673" s="326">
        <v>99.5</v>
      </c>
      <c r="E673" s="326">
        <v>0.0</v>
      </c>
      <c r="F673" s="326" t="s">
        <v>2133</v>
      </c>
      <c r="G673" s="331"/>
      <c r="H673" s="331"/>
      <c r="I673" s="331"/>
      <c r="J673" s="331"/>
      <c r="K673" s="331"/>
      <c r="L673" s="331"/>
      <c r="M673" s="331"/>
      <c r="N673" s="331"/>
      <c r="O673" s="326" t="s">
        <v>2134</v>
      </c>
      <c r="P673" s="326">
        <v>54.1</v>
      </c>
      <c r="Q673" s="326">
        <v>51.5</v>
      </c>
      <c r="R673" s="835">
        <v>0.9519408502772643</v>
      </c>
      <c r="S673" s="324"/>
      <c r="T673" s="324"/>
      <c r="U673" s="324"/>
      <c r="V673" s="324"/>
      <c r="W673" s="324"/>
      <c r="X673" s="324"/>
      <c r="Y673" s="324"/>
      <c r="Z673" s="324"/>
      <c r="AA673" s="324"/>
      <c r="AB673" s="324"/>
      <c r="AC673" s="324"/>
      <c r="AD673" s="324"/>
      <c r="AE673" s="324"/>
      <c r="AF673" s="324"/>
      <c r="AG673" s="324"/>
      <c r="AH673" s="324"/>
      <c r="AI673" s="324"/>
      <c r="AJ673" s="324"/>
      <c r="AK673" s="324"/>
      <c r="AL673" s="324"/>
      <c r="AM673" s="324"/>
      <c r="AN673" s="324"/>
      <c r="AO673" s="324"/>
      <c r="AP673" s="324"/>
      <c r="AQ673" s="324"/>
      <c r="AR673" s="324"/>
    </row>
    <row r="674" ht="15.75" hidden="1" customHeight="1">
      <c r="A674" s="326" t="s">
        <v>2135</v>
      </c>
      <c r="B674" s="326">
        <v>729.0</v>
      </c>
      <c r="C674" s="326">
        <v>2.0</v>
      </c>
      <c r="D674" s="326">
        <v>82.0</v>
      </c>
      <c r="E674" s="326">
        <v>0.0</v>
      </c>
      <c r="F674" s="326" t="s">
        <v>2136</v>
      </c>
      <c r="G674" s="331"/>
      <c r="H674" s="331"/>
      <c r="I674" s="331"/>
      <c r="J674" s="331"/>
      <c r="K674" s="331"/>
      <c r="L674" s="331"/>
      <c r="M674" s="331"/>
      <c r="N674" s="331"/>
      <c r="O674" s="326" t="s">
        <v>2137</v>
      </c>
      <c r="P674" s="326">
        <v>64.2</v>
      </c>
      <c r="Q674" s="326">
        <v>61.9</v>
      </c>
      <c r="R674" s="835">
        <v>0.9641744548286604</v>
      </c>
      <c r="S674" s="324"/>
      <c r="T674" s="324"/>
      <c r="U674" s="324"/>
      <c r="V674" s="324"/>
      <c r="W674" s="324"/>
      <c r="X674" s="324"/>
      <c r="Y674" s="324"/>
      <c r="Z674" s="324"/>
      <c r="AA674" s="324"/>
      <c r="AB674" s="324"/>
      <c r="AC674" s="324"/>
      <c r="AD674" s="324"/>
      <c r="AE674" s="324"/>
      <c r="AF674" s="324"/>
      <c r="AG674" s="324"/>
      <c r="AH674" s="324"/>
      <c r="AI674" s="324"/>
      <c r="AJ674" s="324"/>
      <c r="AK674" s="324"/>
      <c r="AL674" s="324"/>
      <c r="AM674" s="324"/>
      <c r="AN674" s="324"/>
      <c r="AO674" s="324"/>
      <c r="AP674" s="324"/>
      <c r="AQ674" s="324"/>
      <c r="AR674" s="324"/>
    </row>
    <row r="675" ht="15.75" hidden="1" customHeight="1">
      <c r="A675" s="326" t="s">
        <v>2138</v>
      </c>
      <c r="B675" s="326">
        <v>717.0</v>
      </c>
      <c r="C675" s="326">
        <v>0.9</v>
      </c>
      <c r="D675" s="326">
        <v>81.1</v>
      </c>
      <c r="E675" s="326">
        <v>0.1</v>
      </c>
      <c r="F675" s="326" t="s">
        <v>2139</v>
      </c>
      <c r="G675" s="331"/>
      <c r="H675" s="331"/>
      <c r="I675" s="331"/>
      <c r="J675" s="331"/>
      <c r="K675" s="331"/>
      <c r="L675" s="331"/>
      <c r="M675" s="331"/>
      <c r="N675" s="331"/>
      <c r="O675" s="326" t="s">
        <v>2140</v>
      </c>
      <c r="P675" s="326">
        <v>845.3</v>
      </c>
      <c r="Q675" s="326">
        <v>581.5</v>
      </c>
      <c r="R675" s="835">
        <v>0.6879214480066249</v>
      </c>
      <c r="S675" s="324"/>
      <c r="T675" s="324"/>
      <c r="U675" s="324"/>
      <c r="V675" s="324"/>
      <c r="W675" s="324"/>
      <c r="X675" s="324"/>
      <c r="Y675" s="324"/>
      <c r="Z675" s="324"/>
      <c r="AA675" s="324"/>
      <c r="AB675" s="324"/>
      <c r="AC675" s="324"/>
      <c r="AD675" s="324"/>
      <c r="AE675" s="324"/>
      <c r="AF675" s="324"/>
      <c r="AG675" s="324"/>
      <c r="AH675" s="324"/>
      <c r="AI675" s="324"/>
      <c r="AJ675" s="324"/>
      <c r="AK675" s="324"/>
      <c r="AL675" s="324"/>
      <c r="AM675" s="324"/>
      <c r="AN675" s="324"/>
      <c r="AO675" s="324"/>
      <c r="AP675" s="324"/>
      <c r="AQ675" s="324"/>
      <c r="AR675" s="324"/>
    </row>
    <row r="676" ht="15.75" hidden="1" customHeight="1">
      <c r="A676" s="326" t="s">
        <v>2141</v>
      </c>
      <c r="B676" s="326">
        <v>720.0</v>
      </c>
      <c r="C676" s="326">
        <v>0.6</v>
      </c>
      <c r="D676" s="326">
        <v>81.0</v>
      </c>
      <c r="E676" s="326">
        <v>0.3</v>
      </c>
      <c r="F676" s="326" t="s">
        <v>2142</v>
      </c>
      <c r="G676" s="331"/>
      <c r="H676" s="331"/>
      <c r="I676" s="331"/>
      <c r="J676" s="331"/>
      <c r="K676" s="331"/>
      <c r="L676" s="331"/>
      <c r="M676" s="331"/>
      <c r="N676" s="331"/>
      <c r="O676" s="326" t="s">
        <v>2143</v>
      </c>
      <c r="P676" s="326">
        <v>1087.4</v>
      </c>
      <c r="Q676" s="326">
        <v>693.9</v>
      </c>
      <c r="R676" s="835">
        <v>0.6381276439212801</v>
      </c>
      <c r="S676" s="324"/>
      <c r="T676" s="324"/>
      <c r="U676" s="324"/>
      <c r="V676" s="324"/>
      <c r="W676" s="324"/>
      <c r="X676" s="324"/>
      <c r="Y676" s="324"/>
      <c r="Z676" s="324"/>
      <c r="AA676" s="324"/>
      <c r="AB676" s="324"/>
      <c r="AC676" s="324"/>
      <c r="AD676" s="324"/>
      <c r="AE676" s="324"/>
      <c r="AF676" s="324"/>
      <c r="AG676" s="324"/>
      <c r="AH676" s="324"/>
      <c r="AI676" s="324"/>
      <c r="AJ676" s="324"/>
      <c r="AK676" s="324"/>
      <c r="AL676" s="324"/>
      <c r="AM676" s="324"/>
      <c r="AN676" s="324"/>
      <c r="AO676" s="324"/>
      <c r="AP676" s="324"/>
      <c r="AQ676" s="324"/>
      <c r="AR676" s="324"/>
    </row>
    <row r="677" ht="15.75" hidden="1" customHeight="1">
      <c r="A677" s="326" t="s">
        <v>2144</v>
      </c>
      <c r="B677" s="326">
        <v>653.0</v>
      </c>
      <c r="C677" s="326">
        <v>16.9</v>
      </c>
      <c r="D677" s="326">
        <v>69.1</v>
      </c>
      <c r="E677" s="326">
        <v>8.3</v>
      </c>
      <c r="F677" s="326" t="s">
        <v>2145</v>
      </c>
      <c r="G677" s="331"/>
      <c r="H677" s="331"/>
      <c r="I677" s="331"/>
      <c r="J677" s="331"/>
      <c r="K677" s="331"/>
      <c r="L677" s="331"/>
      <c r="M677" s="331"/>
      <c r="N677" s="331"/>
      <c r="O677" s="326" t="s">
        <v>2146</v>
      </c>
      <c r="P677" s="326">
        <v>1238.0</v>
      </c>
      <c r="Q677" s="326">
        <v>754.8</v>
      </c>
      <c r="R677" s="835">
        <v>0.6096930533117931</v>
      </c>
      <c r="S677" s="324"/>
      <c r="T677" s="324"/>
      <c r="U677" s="324"/>
      <c r="V677" s="324"/>
      <c r="W677" s="324"/>
      <c r="X677" s="324"/>
      <c r="Y677" s="324"/>
      <c r="Z677" s="324"/>
      <c r="AA677" s="324"/>
      <c r="AB677" s="324"/>
      <c r="AC677" s="324"/>
      <c r="AD677" s="324"/>
      <c r="AE677" s="324"/>
      <c r="AF677" s="324"/>
      <c r="AG677" s="324"/>
      <c r="AH677" s="324"/>
      <c r="AI677" s="324"/>
      <c r="AJ677" s="324"/>
      <c r="AK677" s="324"/>
      <c r="AL677" s="324"/>
      <c r="AM677" s="324"/>
      <c r="AN677" s="324"/>
      <c r="AO677" s="324"/>
      <c r="AP677" s="324"/>
      <c r="AQ677" s="324"/>
      <c r="AR677" s="324"/>
    </row>
    <row r="678" ht="15.75" hidden="1" customHeight="1">
      <c r="A678" s="326" t="s">
        <v>2147</v>
      </c>
      <c r="B678" s="326">
        <v>572.0</v>
      </c>
      <c r="C678" s="326">
        <v>19.5</v>
      </c>
      <c r="D678" s="326">
        <v>51.1</v>
      </c>
      <c r="E678" s="326">
        <v>24.4</v>
      </c>
      <c r="F678" s="326" t="s">
        <v>2148</v>
      </c>
      <c r="G678" s="331"/>
      <c r="H678" s="331"/>
      <c r="I678" s="331"/>
      <c r="J678" s="331"/>
      <c r="K678" s="331"/>
      <c r="L678" s="331"/>
      <c r="M678" s="331"/>
      <c r="N678" s="331"/>
      <c r="O678" s="326" t="s">
        <v>2149</v>
      </c>
      <c r="P678" s="326">
        <v>115.2</v>
      </c>
      <c r="Q678" s="326">
        <v>68.6</v>
      </c>
      <c r="R678" s="835">
        <v>0.595486111111111</v>
      </c>
      <c r="S678" s="324"/>
      <c r="T678" s="324"/>
      <c r="U678" s="324"/>
      <c r="V678" s="324"/>
      <c r="W678" s="324"/>
      <c r="X678" s="324"/>
      <c r="Y678" s="324"/>
      <c r="Z678" s="324"/>
      <c r="AA678" s="324"/>
      <c r="AB678" s="324"/>
      <c r="AC678" s="324"/>
      <c r="AD678" s="324"/>
      <c r="AE678" s="324"/>
      <c r="AF678" s="324"/>
      <c r="AG678" s="324"/>
      <c r="AH678" s="324"/>
      <c r="AI678" s="324"/>
      <c r="AJ678" s="324"/>
      <c r="AK678" s="324"/>
      <c r="AL678" s="324"/>
      <c r="AM678" s="324"/>
      <c r="AN678" s="324"/>
      <c r="AO678" s="324"/>
      <c r="AP678" s="324"/>
      <c r="AQ678" s="324"/>
      <c r="AR678" s="324"/>
    </row>
    <row r="679" ht="15.75" hidden="1" customHeight="1">
      <c r="A679" s="326" t="s">
        <v>2150</v>
      </c>
      <c r="B679" s="326">
        <v>360.0</v>
      </c>
      <c r="C679" s="326">
        <v>23.4</v>
      </c>
      <c r="D679" s="326">
        <v>32.5</v>
      </c>
      <c r="E679" s="326">
        <v>31.8</v>
      </c>
      <c r="F679" s="326" t="s">
        <v>2151</v>
      </c>
      <c r="G679" s="331"/>
      <c r="H679" s="331"/>
      <c r="I679" s="331"/>
      <c r="J679" s="331"/>
      <c r="K679" s="331"/>
      <c r="L679" s="331"/>
      <c r="M679" s="331"/>
      <c r="N679" s="331"/>
      <c r="O679" s="326" t="s">
        <v>2152</v>
      </c>
      <c r="P679" s="326">
        <v>148.8</v>
      </c>
      <c r="Q679" s="326">
        <v>85.8</v>
      </c>
      <c r="R679" s="835">
        <v>0.5766129032258064</v>
      </c>
      <c r="S679" s="324"/>
      <c r="T679" s="324"/>
      <c r="U679" s="324"/>
      <c r="V679" s="324"/>
      <c r="W679" s="324"/>
      <c r="X679" s="324"/>
      <c r="Y679" s="324"/>
      <c r="Z679" s="324"/>
      <c r="AA679" s="324"/>
      <c r="AB679" s="324"/>
      <c r="AC679" s="324"/>
      <c r="AD679" s="324"/>
      <c r="AE679" s="324"/>
      <c r="AF679" s="324"/>
      <c r="AG679" s="324"/>
      <c r="AH679" s="324"/>
      <c r="AI679" s="324"/>
      <c r="AJ679" s="324"/>
      <c r="AK679" s="324"/>
      <c r="AL679" s="324"/>
      <c r="AM679" s="324"/>
      <c r="AN679" s="324"/>
      <c r="AO679" s="324"/>
      <c r="AP679" s="324"/>
      <c r="AQ679" s="324"/>
      <c r="AR679" s="324"/>
    </row>
    <row r="680" ht="15.75" hidden="1" customHeight="1">
      <c r="A680" s="326" t="s">
        <v>2153</v>
      </c>
      <c r="B680" s="326">
        <v>428.0</v>
      </c>
      <c r="C680" s="326">
        <v>21.0</v>
      </c>
      <c r="D680" s="326">
        <v>42.5</v>
      </c>
      <c r="E680" s="326">
        <v>0.0</v>
      </c>
      <c r="F680" s="326" t="s">
        <v>2154</v>
      </c>
      <c r="G680" s="331"/>
      <c r="H680" s="331"/>
      <c r="I680" s="331"/>
      <c r="J680" s="331"/>
      <c r="K680" s="331"/>
      <c r="L680" s="331"/>
      <c r="M680" s="331"/>
      <c r="N680" s="331"/>
      <c r="O680" s="326" t="s">
        <v>2155</v>
      </c>
      <c r="P680" s="326">
        <v>179.7</v>
      </c>
      <c r="Q680" s="326">
        <v>103.8</v>
      </c>
      <c r="R680" s="835">
        <v>0.5776293823038398</v>
      </c>
      <c r="S680" s="324"/>
      <c r="T680" s="324"/>
      <c r="U680" s="324"/>
      <c r="V680" s="324"/>
      <c r="W680" s="324"/>
      <c r="X680" s="324"/>
      <c r="Y680" s="324"/>
      <c r="Z680" s="324"/>
      <c r="AA680" s="324"/>
      <c r="AB680" s="324"/>
      <c r="AC680" s="324"/>
      <c r="AD680" s="324"/>
      <c r="AE680" s="324"/>
      <c r="AF680" s="324"/>
      <c r="AG680" s="324"/>
      <c r="AH680" s="324"/>
      <c r="AI680" s="324"/>
      <c r="AJ680" s="324"/>
      <c r="AK680" s="324"/>
      <c r="AL680" s="324"/>
      <c r="AM680" s="324"/>
      <c r="AN680" s="324"/>
      <c r="AO680" s="324"/>
      <c r="AP680" s="324"/>
      <c r="AQ680" s="324"/>
      <c r="AR680" s="324"/>
    </row>
    <row r="681" ht="15.75" hidden="1" customHeight="1">
      <c r="A681" s="326" t="s">
        <v>2156</v>
      </c>
      <c r="B681" s="326">
        <v>506.0</v>
      </c>
      <c r="C681" s="326">
        <v>0.0</v>
      </c>
      <c r="D681" s="326">
        <v>57.2</v>
      </c>
      <c r="E681" s="326">
        <v>0.0</v>
      </c>
      <c r="F681" s="326" t="s">
        <v>2157</v>
      </c>
      <c r="G681" s="331"/>
      <c r="H681" s="331"/>
      <c r="I681" s="331"/>
      <c r="J681" s="331"/>
      <c r="K681" s="331"/>
      <c r="L681" s="331"/>
      <c r="M681" s="331"/>
      <c r="N681" s="331"/>
      <c r="O681" s="326" t="s">
        <v>2158</v>
      </c>
      <c r="P681" s="326">
        <v>150.0</v>
      </c>
      <c r="Q681" s="326">
        <v>72.0</v>
      </c>
      <c r="R681" s="835">
        <v>0.48</v>
      </c>
      <c r="S681" s="324"/>
      <c r="T681" s="324"/>
      <c r="U681" s="324"/>
      <c r="V681" s="324"/>
      <c r="W681" s="324"/>
      <c r="X681" s="324"/>
      <c r="Y681" s="324"/>
      <c r="Z681" s="324"/>
      <c r="AA681" s="324"/>
      <c r="AB681" s="324"/>
      <c r="AC681" s="324"/>
      <c r="AD681" s="324"/>
      <c r="AE681" s="324"/>
      <c r="AF681" s="324"/>
      <c r="AG681" s="324"/>
      <c r="AH681" s="324"/>
      <c r="AI681" s="324"/>
      <c r="AJ681" s="324"/>
      <c r="AK681" s="324"/>
      <c r="AL681" s="324"/>
      <c r="AM681" s="324"/>
      <c r="AN681" s="324"/>
      <c r="AO681" s="324"/>
      <c r="AP681" s="324"/>
      <c r="AQ681" s="324"/>
      <c r="AR681" s="324"/>
    </row>
    <row r="682" ht="15.75" hidden="1" customHeight="1">
      <c r="A682" s="326" t="s">
        <v>2159</v>
      </c>
      <c r="B682" s="326">
        <v>597.0</v>
      </c>
      <c r="C682" s="326">
        <v>0.0</v>
      </c>
      <c r="D682" s="326">
        <v>67.6</v>
      </c>
      <c r="E682" s="326">
        <v>0.0</v>
      </c>
      <c r="F682" s="326" t="s">
        <v>2160</v>
      </c>
      <c r="G682" s="331"/>
      <c r="H682" s="331"/>
      <c r="I682" s="331"/>
      <c r="J682" s="331"/>
      <c r="K682" s="331"/>
      <c r="L682" s="331"/>
      <c r="M682" s="331"/>
      <c r="N682" s="331"/>
      <c r="O682" s="326" t="s">
        <v>2161</v>
      </c>
      <c r="P682" s="326">
        <v>160.0</v>
      </c>
      <c r="Q682" s="326">
        <v>77.0</v>
      </c>
      <c r="R682" s="835">
        <v>0.48125</v>
      </c>
      <c r="S682" s="324"/>
      <c r="T682" s="324"/>
      <c r="U682" s="324"/>
      <c r="V682" s="324"/>
      <c r="W682" s="324"/>
      <c r="X682" s="324"/>
      <c r="Y682" s="324"/>
      <c r="Z682" s="324"/>
      <c r="AA682" s="324"/>
      <c r="AB682" s="324"/>
      <c r="AC682" s="324"/>
      <c r="AD682" s="324"/>
      <c r="AE682" s="324"/>
      <c r="AF682" s="324"/>
      <c r="AG682" s="324"/>
      <c r="AH682" s="324"/>
      <c r="AI682" s="324"/>
      <c r="AJ682" s="324"/>
      <c r="AK682" s="324"/>
      <c r="AL682" s="324"/>
      <c r="AM682" s="324"/>
      <c r="AN682" s="324"/>
      <c r="AO682" s="324"/>
      <c r="AP682" s="324"/>
      <c r="AQ682" s="324"/>
      <c r="AR682" s="324"/>
    </row>
    <row r="683" ht="15.75" hidden="1" customHeight="1">
      <c r="A683" s="326" t="s">
        <v>2162</v>
      </c>
      <c r="B683" s="326">
        <v>578.0</v>
      </c>
      <c r="C683" s="326">
        <v>0.0</v>
      </c>
      <c r="D683" s="326">
        <v>65.4</v>
      </c>
      <c r="E683" s="326">
        <v>0.0</v>
      </c>
      <c r="F683" s="326" t="s">
        <v>2163</v>
      </c>
      <c r="G683" s="331"/>
      <c r="H683" s="331"/>
      <c r="I683" s="331"/>
      <c r="J683" s="331"/>
      <c r="K683" s="331"/>
      <c r="L683" s="331"/>
      <c r="M683" s="331"/>
      <c r="N683" s="331"/>
      <c r="O683" s="326" t="s">
        <v>2164</v>
      </c>
      <c r="P683" s="326">
        <v>165.0</v>
      </c>
      <c r="Q683" s="326">
        <v>132.1</v>
      </c>
      <c r="R683" s="835">
        <v>0.8006060606060605</v>
      </c>
      <c r="S683" s="324"/>
      <c r="T683" s="324"/>
      <c r="U683" s="324"/>
      <c r="V683" s="324"/>
      <c r="W683" s="324"/>
      <c r="X683" s="324"/>
      <c r="Y683" s="324"/>
      <c r="Z683" s="324"/>
      <c r="AA683" s="324"/>
      <c r="AB683" s="324"/>
      <c r="AC683" s="324"/>
      <c r="AD683" s="324"/>
      <c r="AE683" s="324"/>
      <c r="AF683" s="324"/>
      <c r="AG683" s="324"/>
      <c r="AH683" s="324"/>
      <c r="AI683" s="324"/>
      <c r="AJ683" s="324"/>
      <c r="AK683" s="324"/>
      <c r="AL683" s="324"/>
      <c r="AM683" s="324"/>
      <c r="AN683" s="324"/>
      <c r="AO683" s="324"/>
      <c r="AP683" s="324"/>
      <c r="AQ683" s="324"/>
      <c r="AR683" s="324"/>
    </row>
    <row r="684" ht="15.75" hidden="1" customHeight="1">
      <c r="A684" s="326" t="s">
        <v>2165</v>
      </c>
      <c r="B684" s="326">
        <v>409.0</v>
      </c>
      <c r="C684" s="326">
        <v>0.0</v>
      </c>
      <c r="D684" s="326">
        <v>46.2</v>
      </c>
      <c r="E684" s="326">
        <v>0.0</v>
      </c>
      <c r="F684" s="326" t="s">
        <v>2166</v>
      </c>
      <c r="G684" s="331"/>
      <c r="H684" s="331"/>
      <c r="I684" s="331"/>
      <c r="J684" s="331"/>
      <c r="K684" s="331"/>
      <c r="L684" s="331"/>
      <c r="M684" s="331"/>
      <c r="N684" s="331"/>
      <c r="O684" s="326" t="s">
        <v>2167</v>
      </c>
      <c r="P684" s="326">
        <v>199.0</v>
      </c>
      <c r="Q684" s="326">
        <v>153.1</v>
      </c>
      <c r="R684" s="835">
        <v>0.7693467336683417</v>
      </c>
      <c r="S684" s="324"/>
      <c r="T684" s="324"/>
      <c r="U684" s="324"/>
      <c r="V684" s="324"/>
      <c r="W684" s="324"/>
      <c r="X684" s="324"/>
      <c r="Y684" s="324"/>
      <c r="Z684" s="324"/>
      <c r="AA684" s="324"/>
      <c r="AB684" s="324"/>
      <c r="AC684" s="324"/>
      <c r="AD684" s="324"/>
      <c r="AE684" s="324"/>
      <c r="AF684" s="324"/>
      <c r="AG684" s="324"/>
      <c r="AH684" s="324"/>
      <c r="AI684" s="324"/>
      <c r="AJ684" s="324"/>
      <c r="AK684" s="324"/>
      <c r="AL684" s="324"/>
      <c r="AM684" s="324"/>
      <c r="AN684" s="324"/>
      <c r="AO684" s="324"/>
      <c r="AP684" s="324"/>
      <c r="AQ684" s="324"/>
      <c r="AR684" s="324"/>
    </row>
    <row r="685" ht="15.75" hidden="1" customHeight="1">
      <c r="A685" s="326" t="s">
        <v>2168</v>
      </c>
      <c r="B685" s="326">
        <v>590.0</v>
      </c>
      <c r="C685" s="326">
        <v>0.0</v>
      </c>
      <c r="D685" s="326">
        <v>66.8</v>
      </c>
      <c r="E685" s="326">
        <v>0.0</v>
      </c>
      <c r="F685" s="326" t="s">
        <v>2169</v>
      </c>
      <c r="G685" s="331"/>
      <c r="H685" s="331"/>
      <c r="I685" s="331"/>
      <c r="J685" s="331"/>
      <c r="K685" s="331"/>
      <c r="L685" s="331"/>
      <c r="M685" s="331"/>
      <c r="N685" s="331"/>
      <c r="O685" s="326" t="s">
        <v>2170</v>
      </c>
      <c r="P685" s="326">
        <v>228.0</v>
      </c>
      <c r="Q685" s="326">
        <v>183.6</v>
      </c>
      <c r="R685" s="835">
        <v>0.8052631578947368</v>
      </c>
      <c r="S685" s="324"/>
      <c r="T685" s="324"/>
      <c r="U685" s="324"/>
      <c r="V685" s="324"/>
      <c r="W685" s="324"/>
      <c r="X685" s="324"/>
      <c r="Y685" s="324"/>
      <c r="Z685" s="324"/>
      <c r="AA685" s="324"/>
      <c r="AB685" s="324"/>
      <c r="AC685" s="324"/>
      <c r="AD685" s="324"/>
      <c r="AE685" s="324"/>
      <c r="AF685" s="324"/>
      <c r="AG685" s="324"/>
      <c r="AH685" s="324"/>
      <c r="AI685" s="324"/>
      <c r="AJ685" s="324"/>
      <c r="AK685" s="324"/>
      <c r="AL685" s="324"/>
      <c r="AM685" s="324"/>
      <c r="AN685" s="324"/>
      <c r="AO685" s="324"/>
      <c r="AP685" s="324"/>
      <c r="AQ685" s="324"/>
      <c r="AR685" s="324"/>
    </row>
    <row r="686" ht="15.75" hidden="1" customHeight="1">
      <c r="A686" s="326" t="s">
        <v>2171</v>
      </c>
      <c r="B686" s="326">
        <v>598.0</v>
      </c>
      <c r="C686" s="326">
        <v>0.0</v>
      </c>
      <c r="D686" s="326">
        <v>67.6</v>
      </c>
      <c r="E686" s="326">
        <v>0.0</v>
      </c>
      <c r="F686" s="326" t="s">
        <v>2172</v>
      </c>
      <c r="G686" s="331"/>
      <c r="H686" s="331"/>
      <c r="I686" s="331"/>
      <c r="J686" s="331"/>
      <c r="K686" s="331"/>
      <c r="L686" s="331"/>
      <c r="M686" s="331"/>
      <c r="N686" s="331"/>
      <c r="O686" s="326" t="s">
        <v>2173</v>
      </c>
      <c r="P686" s="326">
        <v>203.6</v>
      </c>
      <c r="Q686" s="326">
        <v>158.6</v>
      </c>
      <c r="R686" s="835">
        <v>0.7789783889980354</v>
      </c>
      <c r="S686" s="324"/>
      <c r="T686" s="324"/>
      <c r="U686" s="324"/>
      <c r="V686" s="324"/>
      <c r="W686" s="324"/>
      <c r="X686" s="324"/>
      <c r="Y686" s="324"/>
      <c r="Z686" s="324"/>
      <c r="AA686" s="324"/>
      <c r="AB686" s="324"/>
      <c r="AC686" s="324"/>
      <c r="AD686" s="324"/>
      <c r="AE686" s="324"/>
      <c r="AF686" s="324"/>
      <c r="AG686" s="324"/>
      <c r="AH686" s="324"/>
      <c r="AI686" s="324"/>
      <c r="AJ686" s="324"/>
      <c r="AK686" s="324"/>
      <c r="AL686" s="324"/>
      <c r="AM686" s="324"/>
      <c r="AN686" s="324"/>
      <c r="AO686" s="324"/>
      <c r="AP686" s="324"/>
      <c r="AQ686" s="324"/>
      <c r="AR686" s="324"/>
    </row>
    <row r="687" ht="15.75" hidden="1" customHeight="1">
      <c r="A687" s="326" t="s">
        <v>2174</v>
      </c>
      <c r="B687" s="326">
        <v>325.0</v>
      </c>
      <c r="C687" s="326">
        <v>0.0</v>
      </c>
      <c r="D687" s="326">
        <v>36.8</v>
      </c>
      <c r="E687" s="326">
        <v>0.0</v>
      </c>
      <c r="F687" s="326" t="s">
        <v>2175</v>
      </c>
      <c r="G687" s="331"/>
      <c r="H687" s="331"/>
      <c r="I687" s="331"/>
      <c r="J687" s="331"/>
      <c r="K687" s="331"/>
      <c r="L687" s="331"/>
      <c r="M687" s="331"/>
      <c r="N687" s="331"/>
      <c r="O687" s="326" t="s">
        <v>2176</v>
      </c>
      <c r="P687" s="326">
        <v>253.1</v>
      </c>
      <c r="Q687" s="326">
        <v>193.8</v>
      </c>
      <c r="R687" s="835">
        <v>0.7657052548399843</v>
      </c>
      <c r="S687" s="324"/>
      <c r="T687" s="324"/>
      <c r="U687" s="324"/>
      <c r="V687" s="324"/>
      <c r="W687" s="324"/>
      <c r="X687" s="324"/>
      <c r="Y687" s="324"/>
      <c r="Z687" s="324"/>
      <c r="AA687" s="324"/>
      <c r="AB687" s="324"/>
      <c r="AC687" s="324"/>
      <c r="AD687" s="324"/>
      <c r="AE687" s="324"/>
      <c r="AF687" s="324"/>
      <c r="AG687" s="324"/>
      <c r="AH687" s="324"/>
      <c r="AI687" s="324"/>
      <c r="AJ687" s="324"/>
      <c r="AK687" s="324"/>
      <c r="AL687" s="324"/>
      <c r="AM687" s="324"/>
      <c r="AN687" s="324"/>
      <c r="AO687" s="324"/>
      <c r="AP687" s="324"/>
      <c r="AQ687" s="324"/>
      <c r="AR687" s="324"/>
    </row>
    <row r="688" ht="15.75" hidden="1" customHeight="1">
      <c r="A688" s="326" t="s">
        <v>2177</v>
      </c>
      <c r="B688" s="326">
        <v>607.0</v>
      </c>
      <c r="C688" s="326">
        <v>0.0</v>
      </c>
      <c r="D688" s="326">
        <v>68.6</v>
      </c>
      <c r="E688" s="326">
        <v>0.0</v>
      </c>
      <c r="F688" s="326" t="s">
        <v>2178</v>
      </c>
      <c r="G688" s="331"/>
      <c r="H688" s="331"/>
      <c r="I688" s="331"/>
      <c r="J688" s="331"/>
      <c r="K688" s="331"/>
      <c r="L688" s="331"/>
      <c r="M688" s="331"/>
      <c r="N688" s="331"/>
      <c r="O688" s="326" t="s">
        <v>2179</v>
      </c>
      <c r="P688" s="326">
        <v>264.6</v>
      </c>
      <c r="Q688" s="326">
        <v>217.2</v>
      </c>
      <c r="R688" s="835">
        <v>0.820861678004535</v>
      </c>
      <c r="S688" s="324"/>
      <c r="T688" s="324"/>
      <c r="U688" s="324"/>
      <c r="V688" s="324"/>
      <c r="W688" s="324"/>
      <c r="X688" s="324"/>
      <c r="Y688" s="324"/>
      <c r="Z688" s="324"/>
      <c r="AA688" s="324"/>
      <c r="AB688" s="324"/>
      <c r="AC688" s="324"/>
      <c r="AD688" s="324"/>
      <c r="AE688" s="324"/>
      <c r="AF688" s="324"/>
      <c r="AG688" s="324"/>
      <c r="AH688" s="324"/>
      <c r="AI688" s="324"/>
      <c r="AJ688" s="324"/>
      <c r="AK688" s="324"/>
      <c r="AL688" s="324"/>
      <c r="AM688" s="324"/>
      <c r="AN688" s="324"/>
      <c r="AO688" s="324"/>
      <c r="AP688" s="324"/>
      <c r="AQ688" s="324"/>
      <c r="AR688" s="324"/>
    </row>
    <row r="689" ht="15.75" hidden="1" customHeight="1">
      <c r="A689" s="326" t="s">
        <v>2180</v>
      </c>
      <c r="B689" s="326">
        <v>407.0</v>
      </c>
      <c r="C689" s="326">
        <v>0.0</v>
      </c>
      <c r="D689" s="326">
        <v>46.1</v>
      </c>
      <c r="E689" s="326">
        <v>0.0</v>
      </c>
      <c r="F689" s="326" t="s">
        <v>2181</v>
      </c>
      <c r="G689" s="331"/>
      <c r="H689" s="331"/>
      <c r="I689" s="331"/>
      <c r="J689" s="331"/>
      <c r="K689" s="331"/>
      <c r="L689" s="331"/>
      <c r="M689" s="331"/>
      <c r="N689" s="331"/>
      <c r="O689" s="326" t="s">
        <v>2182</v>
      </c>
      <c r="P689" s="326">
        <v>407.6</v>
      </c>
      <c r="Q689" s="326">
        <v>407.6</v>
      </c>
      <c r="R689" s="835">
        <v>1.0</v>
      </c>
      <c r="S689" s="324"/>
      <c r="T689" s="324"/>
      <c r="U689" s="324"/>
      <c r="V689" s="324"/>
      <c r="W689" s="324"/>
      <c r="X689" s="324"/>
      <c r="Y689" s="324"/>
      <c r="Z689" s="324"/>
      <c r="AA689" s="324"/>
      <c r="AB689" s="324"/>
      <c r="AC689" s="324"/>
      <c r="AD689" s="324"/>
      <c r="AE689" s="324"/>
      <c r="AF689" s="324"/>
      <c r="AG689" s="324"/>
      <c r="AH689" s="324"/>
      <c r="AI689" s="324"/>
      <c r="AJ689" s="324"/>
      <c r="AK689" s="324"/>
      <c r="AL689" s="324"/>
      <c r="AM689" s="324"/>
      <c r="AN689" s="324"/>
      <c r="AO689" s="324"/>
      <c r="AP689" s="324"/>
      <c r="AQ689" s="324"/>
      <c r="AR689" s="324"/>
    </row>
    <row r="690" ht="15.75" hidden="1" customHeight="1">
      <c r="A690" s="326" t="s">
        <v>2183</v>
      </c>
      <c r="B690" s="326">
        <v>479.0</v>
      </c>
      <c r="C690" s="326">
        <v>0.0</v>
      </c>
      <c r="D690" s="326">
        <v>54.1</v>
      </c>
      <c r="E690" s="326">
        <v>0.0</v>
      </c>
      <c r="F690" s="326" t="s">
        <v>2184</v>
      </c>
      <c r="G690" s="331"/>
      <c r="H690" s="331"/>
      <c r="I690" s="331"/>
      <c r="J690" s="331"/>
      <c r="K690" s="331"/>
      <c r="L690" s="331"/>
      <c r="M690" s="331"/>
      <c r="N690" s="331"/>
      <c r="O690" s="326" t="s">
        <v>2185</v>
      </c>
      <c r="P690" s="326">
        <v>382.1</v>
      </c>
      <c r="Q690" s="326">
        <v>382.1</v>
      </c>
      <c r="R690" s="835">
        <v>1.0</v>
      </c>
      <c r="S690" s="324"/>
      <c r="T690" s="324"/>
      <c r="U690" s="324"/>
      <c r="V690" s="324"/>
      <c r="W690" s="324"/>
      <c r="X690" s="324"/>
      <c r="Y690" s="324"/>
      <c r="Z690" s="324"/>
      <c r="AA690" s="324"/>
      <c r="AB690" s="324"/>
      <c r="AC690" s="324"/>
      <c r="AD690" s="324"/>
      <c r="AE690" s="324"/>
      <c r="AF690" s="324"/>
      <c r="AG690" s="324"/>
      <c r="AH690" s="324"/>
      <c r="AI690" s="324"/>
      <c r="AJ690" s="324"/>
      <c r="AK690" s="324"/>
      <c r="AL690" s="324"/>
      <c r="AM690" s="324"/>
      <c r="AN690" s="324"/>
      <c r="AO690" s="324"/>
      <c r="AP690" s="324"/>
      <c r="AQ690" s="324"/>
      <c r="AR690" s="324"/>
    </row>
    <row r="691" ht="15.75" hidden="1" customHeight="1">
      <c r="A691" s="326" t="s">
        <v>2186</v>
      </c>
      <c r="B691" s="326">
        <v>383.0</v>
      </c>
      <c r="C691" s="326">
        <v>20.2</v>
      </c>
      <c r="D691" s="326">
        <v>13.1</v>
      </c>
      <c r="E691" s="326">
        <v>58.8</v>
      </c>
      <c r="F691" s="326" t="s">
        <v>2187</v>
      </c>
      <c r="G691" s="331"/>
      <c r="H691" s="331"/>
      <c r="I691" s="331"/>
      <c r="J691" s="331"/>
      <c r="K691" s="331"/>
      <c r="L691" s="331"/>
      <c r="M691" s="331"/>
      <c r="N691" s="331"/>
      <c r="O691" s="326" t="s">
        <v>2188</v>
      </c>
      <c r="P691" s="326">
        <v>61.6</v>
      </c>
      <c r="Q691" s="326">
        <v>61.6</v>
      </c>
      <c r="R691" s="835">
        <v>1.0</v>
      </c>
      <c r="S691" s="324"/>
      <c r="T691" s="324"/>
      <c r="U691" s="324"/>
      <c r="V691" s="324"/>
      <c r="W691" s="324"/>
      <c r="X691" s="324"/>
      <c r="Y691" s="324"/>
      <c r="Z691" s="324"/>
      <c r="AA691" s="324"/>
      <c r="AB691" s="324"/>
      <c r="AC691" s="324"/>
      <c r="AD691" s="324"/>
      <c r="AE691" s="324"/>
      <c r="AF691" s="324"/>
      <c r="AG691" s="324"/>
      <c r="AH691" s="324"/>
      <c r="AI691" s="324"/>
      <c r="AJ691" s="324"/>
      <c r="AK691" s="324"/>
      <c r="AL691" s="324"/>
      <c r="AM691" s="324"/>
      <c r="AN691" s="324"/>
      <c r="AO691" s="324"/>
      <c r="AP691" s="324"/>
      <c r="AQ691" s="324"/>
      <c r="AR691" s="324"/>
    </row>
    <row r="692" ht="15.75" hidden="1" customHeight="1">
      <c r="A692" s="326" t="s">
        <v>2189</v>
      </c>
      <c r="B692" s="326">
        <v>670.0</v>
      </c>
      <c r="C692" s="326">
        <v>9.1</v>
      </c>
      <c r="D692" s="326">
        <v>73.8</v>
      </c>
      <c r="E692" s="326">
        <v>11.7</v>
      </c>
      <c r="F692" s="326" t="s">
        <v>2190</v>
      </c>
      <c r="G692" s="331"/>
      <c r="H692" s="331"/>
      <c r="I692" s="331"/>
      <c r="J692" s="331"/>
      <c r="K692" s="331"/>
      <c r="L692" s="331"/>
      <c r="M692" s="331"/>
      <c r="N692" s="331"/>
      <c r="O692" s="326" t="s">
        <v>2191</v>
      </c>
      <c r="P692" s="326">
        <v>107.5</v>
      </c>
      <c r="Q692" s="326">
        <v>107.5</v>
      </c>
      <c r="R692" s="835">
        <v>1.0</v>
      </c>
      <c r="S692" s="324"/>
      <c r="T692" s="324"/>
      <c r="U692" s="324"/>
      <c r="V692" s="324"/>
      <c r="W692" s="324"/>
      <c r="X692" s="324"/>
      <c r="Y692" s="324"/>
      <c r="Z692" s="324"/>
      <c r="AA692" s="324"/>
      <c r="AB692" s="324"/>
      <c r="AC692" s="324"/>
      <c r="AD692" s="324"/>
      <c r="AE692" s="324"/>
      <c r="AF692" s="324"/>
      <c r="AG692" s="324"/>
      <c r="AH692" s="324"/>
      <c r="AI692" s="324"/>
      <c r="AJ692" s="324"/>
      <c r="AK692" s="324"/>
      <c r="AL692" s="324"/>
      <c r="AM692" s="324"/>
      <c r="AN692" s="324"/>
      <c r="AO692" s="324"/>
      <c r="AP692" s="324"/>
      <c r="AQ692" s="324"/>
      <c r="AR692" s="324"/>
    </row>
    <row r="693" ht="15.75" hidden="1" customHeight="1">
      <c r="A693" s="326" t="s">
        <v>2192</v>
      </c>
      <c r="B693" s="326">
        <v>572.0</v>
      </c>
      <c r="C693" s="326">
        <v>30.2</v>
      </c>
      <c r="D693" s="326">
        <v>54.4</v>
      </c>
      <c r="E693" s="326">
        <v>9.9</v>
      </c>
      <c r="F693" s="326" t="s">
        <v>2193</v>
      </c>
      <c r="G693" s="331"/>
      <c r="H693" s="331"/>
      <c r="I693" s="331"/>
      <c r="J693" s="331"/>
      <c r="K693" s="331"/>
      <c r="L693" s="331"/>
      <c r="M693" s="331"/>
      <c r="N693" s="331"/>
      <c r="O693" s="326" t="s">
        <v>2194</v>
      </c>
      <c r="P693" s="326">
        <v>154.2</v>
      </c>
      <c r="Q693" s="326">
        <v>154.2</v>
      </c>
      <c r="R693" s="835">
        <v>1.0</v>
      </c>
      <c r="S693" s="324"/>
      <c r="T693" s="324"/>
      <c r="U693" s="324"/>
      <c r="V693" s="324"/>
      <c r="W693" s="324"/>
      <c r="X693" s="324"/>
      <c r="Y693" s="324"/>
      <c r="Z693" s="324"/>
      <c r="AA693" s="324"/>
      <c r="AB693" s="324"/>
      <c r="AC693" s="324"/>
      <c r="AD693" s="324"/>
      <c r="AE693" s="324"/>
      <c r="AF693" s="324"/>
      <c r="AG693" s="324"/>
      <c r="AH693" s="324"/>
      <c r="AI693" s="324"/>
      <c r="AJ693" s="324"/>
      <c r="AK693" s="324"/>
      <c r="AL693" s="324"/>
      <c r="AM693" s="324"/>
      <c r="AN693" s="324"/>
      <c r="AO693" s="324"/>
      <c r="AP693" s="324"/>
      <c r="AQ693" s="324"/>
      <c r="AR693" s="324"/>
    </row>
    <row r="694" ht="15.75" hidden="1" customHeight="1">
      <c r="A694" s="326" t="s">
        <v>2195</v>
      </c>
      <c r="B694" s="326">
        <v>525.0</v>
      </c>
      <c r="C694" s="326">
        <v>17.7</v>
      </c>
      <c r="D694" s="326">
        <v>49.7</v>
      </c>
      <c r="E694" s="326">
        <v>23.5</v>
      </c>
      <c r="F694" s="326" t="s">
        <v>2196</v>
      </c>
      <c r="G694" s="331"/>
      <c r="H694" s="331"/>
      <c r="I694" s="331"/>
      <c r="J694" s="331"/>
      <c r="K694" s="331"/>
      <c r="L694" s="331"/>
      <c r="M694" s="331"/>
      <c r="N694" s="331"/>
      <c r="O694" s="326" t="s">
        <v>2197</v>
      </c>
      <c r="P694" s="326">
        <v>30.0</v>
      </c>
      <c r="Q694" s="326">
        <v>30.0</v>
      </c>
      <c r="R694" s="835">
        <v>1.0</v>
      </c>
      <c r="S694" s="324"/>
      <c r="T694" s="324"/>
      <c r="U694" s="324"/>
      <c r="V694" s="324"/>
      <c r="W694" s="324"/>
      <c r="X694" s="324"/>
      <c r="Y694" s="324"/>
      <c r="Z694" s="324"/>
      <c r="AA694" s="324"/>
      <c r="AB694" s="324"/>
      <c r="AC694" s="324"/>
      <c r="AD694" s="324"/>
      <c r="AE694" s="324"/>
      <c r="AF694" s="324"/>
      <c r="AG694" s="324"/>
      <c r="AH694" s="324"/>
      <c r="AI694" s="324"/>
      <c r="AJ694" s="324"/>
      <c r="AK694" s="324"/>
      <c r="AL694" s="324"/>
      <c r="AM694" s="324"/>
      <c r="AN694" s="324"/>
      <c r="AO694" s="324"/>
      <c r="AP694" s="324"/>
      <c r="AQ694" s="324"/>
      <c r="AR694" s="324"/>
    </row>
    <row r="695" ht="15.75" hidden="1" customHeight="1">
      <c r="A695" s="326" t="s">
        <v>2198</v>
      </c>
      <c r="B695" s="326">
        <v>499.0</v>
      </c>
      <c r="C695" s="326">
        <v>18.9</v>
      </c>
      <c r="D695" s="326">
        <v>51.3</v>
      </c>
      <c r="E695" s="326">
        <v>18.9</v>
      </c>
      <c r="F695" s="326" t="s">
        <v>2199</v>
      </c>
      <c r="G695" s="331"/>
      <c r="H695" s="331"/>
      <c r="I695" s="331"/>
      <c r="J695" s="331"/>
      <c r="K695" s="331"/>
      <c r="L695" s="331"/>
      <c r="M695" s="331"/>
      <c r="N695" s="331"/>
      <c r="O695" s="326" t="s">
        <v>2200</v>
      </c>
      <c r="P695" s="326">
        <v>290.8</v>
      </c>
      <c r="Q695" s="326">
        <v>290.8</v>
      </c>
      <c r="R695" s="835">
        <v>1.0</v>
      </c>
      <c r="S695" s="324"/>
      <c r="T695" s="324"/>
      <c r="U695" s="324"/>
      <c r="V695" s="324"/>
      <c r="W695" s="324"/>
      <c r="X695" s="324"/>
      <c r="Y695" s="324"/>
      <c r="Z695" s="324"/>
      <c r="AA695" s="324"/>
      <c r="AB695" s="324"/>
      <c r="AC695" s="324"/>
      <c r="AD695" s="324"/>
      <c r="AE695" s="324"/>
      <c r="AF695" s="324"/>
      <c r="AG695" s="324"/>
      <c r="AH695" s="324"/>
      <c r="AI695" s="324"/>
      <c r="AJ695" s="324"/>
      <c r="AK695" s="324"/>
      <c r="AL695" s="324"/>
      <c r="AM695" s="324"/>
      <c r="AN695" s="324"/>
      <c r="AO695" s="324"/>
      <c r="AP695" s="324"/>
      <c r="AQ695" s="324"/>
      <c r="AR695" s="324"/>
    </row>
    <row r="696" ht="15.75" hidden="1" customHeight="1">
      <c r="A696" s="326" t="s">
        <v>2201</v>
      </c>
      <c r="B696" s="326">
        <v>585.0</v>
      </c>
      <c r="C696" s="326">
        <v>23.8</v>
      </c>
      <c r="D696" s="326">
        <v>58.6</v>
      </c>
      <c r="E696" s="326">
        <v>11.8</v>
      </c>
      <c r="F696" s="326" t="s">
        <v>2202</v>
      </c>
      <c r="G696" s="331"/>
      <c r="H696" s="331"/>
      <c r="I696" s="331"/>
      <c r="J696" s="331"/>
      <c r="K696" s="331"/>
      <c r="L696" s="331"/>
      <c r="M696" s="331"/>
      <c r="N696" s="331"/>
      <c r="O696" s="326" t="s">
        <v>2203</v>
      </c>
      <c r="P696" s="326">
        <v>300.6</v>
      </c>
      <c r="Q696" s="326">
        <v>300.6</v>
      </c>
      <c r="R696" s="835">
        <v>1.0</v>
      </c>
      <c r="S696" s="324"/>
      <c r="T696" s="324"/>
      <c r="U696" s="324"/>
      <c r="V696" s="324"/>
      <c r="W696" s="324"/>
      <c r="X696" s="324"/>
      <c r="Y696" s="324"/>
      <c r="Z696" s="324"/>
      <c r="AA696" s="324"/>
      <c r="AB696" s="324"/>
      <c r="AC696" s="324"/>
      <c r="AD696" s="324"/>
      <c r="AE696" s="324"/>
      <c r="AF696" s="324"/>
      <c r="AG696" s="324"/>
      <c r="AH696" s="324"/>
      <c r="AI696" s="324"/>
      <c r="AJ696" s="324"/>
      <c r="AK696" s="324"/>
      <c r="AL696" s="324"/>
      <c r="AM696" s="324"/>
      <c r="AN696" s="324"/>
      <c r="AO696" s="324"/>
      <c r="AP696" s="324"/>
      <c r="AQ696" s="324"/>
      <c r="AR696" s="324"/>
    </row>
    <row r="697" ht="15.75" hidden="1" customHeight="1">
      <c r="A697" s="326" t="s">
        <v>2204</v>
      </c>
      <c r="B697" s="326">
        <v>71.0</v>
      </c>
      <c r="C697" s="326">
        <v>14.4</v>
      </c>
      <c r="D697" s="326">
        <v>1.1</v>
      </c>
      <c r="E697" s="326">
        <v>0.0</v>
      </c>
      <c r="F697" s="326" t="s">
        <v>2205</v>
      </c>
      <c r="G697" s="331"/>
      <c r="H697" s="331"/>
      <c r="I697" s="331"/>
      <c r="J697" s="331"/>
      <c r="K697" s="331"/>
      <c r="L697" s="331"/>
      <c r="M697" s="331"/>
      <c r="N697" s="331"/>
      <c r="O697" s="326" t="s">
        <v>2206</v>
      </c>
      <c r="P697" s="326">
        <v>15.5</v>
      </c>
      <c r="Q697" s="326">
        <v>15.5</v>
      </c>
      <c r="R697" s="835">
        <v>1.0</v>
      </c>
      <c r="S697" s="324"/>
      <c r="T697" s="324"/>
      <c r="U697" s="324"/>
      <c r="V697" s="324"/>
      <c r="W697" s="324"/>
      <c r="X697" s="324"/>
      <c r="Y697" s="324"/>
      <c r="Z697" s="324"/>
      <c r="AA697" s="324"/>
      <c r="AB697" s="324"/>
      <c r="AC697" s="324"/>
      <c r="AD697" s="324"/>
      <c r="AE697" s="324"/>
      <c r="AF697" s="324"/>
      <c r="AG697" s="324"/>
      <c r="AH697" s="324"/>
      <c r="AI697" s="324"/>
      <c r="AJ697" s="324"/>
      <c r="AK697" s="324"/>
      <c r="AL697" s="324"/>
      <c r="AM697" s="324"/>
      <c r="AN697" s="324"/>
      <c r="AO697" s="324"/>
      <c r="AP697" s="324"/>
      <c r="AQ697" s="324"/>
      <c r="AR697" s="324"/>
    </row>
    <row r="698" ht="15.75" hidden="1" customHeight="1">
      <c r="A698" s="326" t="s">
        <v>2207</v>
      </c>
      <c r="B698" s="326">
        <v>462.0</v>
      </c>
      <c r="C698" s="326">
        <v>56.6</v>
      </c>
      <c r="D698" s="326">
        <v>19.4</v>
      </c>
      <c r="E698" s="326">
        <v>11.1</v>
      </c>
      <c r="F698" s="326" t="s">
        <v>2208</v>
      </c>
      <c r="G698" s="331"/>
      <c r="H698" s="331"/>
      <c r="I698" s="331"/>
      <c r="J698" s="331"/>
      <c r="K698" s="331"/>
      <c r="L698" s="331"/>
      <c r="M698" s="331"/>
      <c r="N698" s="331"/>
      <c r="O698" s="326" t="s">
        <v>2209</v>
      </c>
      <c r="P698" s="326">
        <v>26.1</v>
      </c>
      <c r="Q698" s="326">
        <v>26.1</v>
      </c>
      <c r="R698" s="835">
        <v>1.0</v>
      </c>
      <c r="S698" s="324"/>
      <c r="T698" s="324"/>
      <c r="U698" s="324"/>
      <c r="V698" s="324"/>
      <c r="W698" s="324"/>
      <c r="X698" s="324"/>
      <c r="Y698" s="324"/>
      <c r="Z698" s="324"/>
      <c r="AA698" s="324"/>
      <c r="AB698" s="324"/>
      <c r="AC698" s="324"/>
      <c r="AD698" s="324"/>
      <c r="AE698" s="324"/>
      <c r="AF698" s="324"/>
      <c r="AG698" s="324"/>
      <c r="AH698" s="324"/>
      <c r="AI698" s="324"/>
      <c r="AJ698" s="324"/>
      <c r="AK698" s="324"/>
      <c r="AL698" s="324"/>
      <c r="AM698" s="324"/>
      <c r="AN698" s="324"/>
      <c r="AO698" s="324"/>
      <c r="AP698" s="324"/>
      <c r="AQ698" s="324"/>
      <c r="AR698" s="324"/>
    </row>
    <row r="699" ht="15.75" hidden="1" customHeight="1">
      <c r="A699" s="326" t="s">
        <v>2210</v>
      </c>
      <c r="B699" s="326">
        <v>467.0</v>
      </c>
      <c r="C699" s="326">
        <v>56.0</v>
      </c>
      <c r="D699" s="326">
        <v>20.3</v>
      </c>
      <c r="E699" s="326">
        <v>10.9</v>
      </c>
      <c r="F699" s="326" t="s">
        <v>2211</v>
      </c>
      <c r="G699" s="331"/>
      <c r="H699" s="331"/>
      <c r="I699" s="331"/>
      <c r="J699" s="331"/>
      <c r="K699" s="331"/>
      <c r="L699" s="331"/>
      <c r="M699" s="331"/>
      <c r="N699" s="331"/>
      <c r="O699" s="326" t="s">
        <v>2212</v>
      </c>
      <c r="P699" s="326">
        <v>62.3</v>
      </c>
      <c r="Q699" s="326">
        <v>62.3</v>
      </c>
      <c r="R699" s="835">
        <v>1.0</v>
      </c>
      <c r="S699" s="324"/>
      <c r="T699" s="324"/>
      <c r="U699" s="324"/>
      <c r="V699" s="324"/>
      <c r="W699" s="324"/>
      <c r="X699" s="324"/>
      <c r="Y699" s="324"/>
      <c r="Z699" s="324"/>
      <c r="AA699" s="324"/>
      <c r="AB699" s="324"/>
      <c r="AC699" s="324"/>
      <c r="AD699" s="324"/>
      <c r="AE699" s="324"/>
      <c r="AF699" s="324"/>
      <c r="AG699" s="324"/>
      <c r="AH699" s="324"/>
      <c r="AI699" s="324"/>
      <c r="AJ699" s="324"/>
      <c r="AK699" s="324"/>
      <c r="AL699" s="324"/>
      <c r="AM699" s="324"/>
      <c r="AN699" s="324"/>
      <c r="AO699" s="324"/>
      <c r="AP699" s="324"/>
      <c r="AQ699" s="324"/>
      <c r="AR699" s="324"/>
    </row>
    <row r="700" ht="15.75" hidden="1" customHeight="1">
      <c r="A700" s="326" t="s">
        <v>2213</v>
      </c>
      <c r="B700" s="326">
        <v>89.0</v>
      </c>
      <c r="C700" s="326">
        <v>18.5</v>
      </c>
      <c r="D700" s="326">
        <v>0.5</v>
      </c>
      <c r="E700" s="326">
        <v>1.3</v>
      </c>
      <c r="F700" s="326" t="s">
        <v>2214</v>
      </c>
      <c r="G700" s="331"/>
      <c r="H700" s="331"/>
      <c r="I700" s="331"/>
      <c r="J700" s="331"/>
      <c r="K700" s="331"/>
      <c r="L700" s="331"/>
      <c r="M700" s="331"/>
      <c r="N700" s="331"/>
      <c r="O700" s="326" t="s">
        <v>2215</v>
      </c>
      <c r="P700" s="326">
        <v>96.9</v>
      </c>
      <c r="Q700" s="326">
        <v>96.9</v>
      </c>
      <c r="R700" s="835">
        <v>1.0</v>
      </c>
      <c r="S700" s="324"/>
      <c r="T700" s="324"/>
      <c r="U700" s="324"/>
      <c r="V700" s="324"/>
      <c r="W700" s="324"/>
      <c r="X700" s="324"/>
      <c r="Y700" s="324"/>
      <c r="Z700" s="324"/>
      <c r="AA700" s="324"/>
      <c r="AB700" s="324"/>
      <c r="AC700" s="324"/>
      <c r="AD700" s="324"/>
      <c r="AE700" s="324"/>
      <c r="AF700" s="324"/>
      <c r="AG700" s="324"/>
      <c r="AH700" s="324"/>
      <c r="AI700" s="324"/>
      <c r="AJ700" s="324"/>
      <c r="AK700" s="324"/>
      <c r="AL700" s="324"/>
      <c r="AM700" s="324"/>
      <c r="AN700" s="324"/>
      <c r="AO700" s="324"/>
      <c r="AP700" s="324"/>
      <c r="AQ700" s="324"/>
      <c r="AR700" s="324"/>
    </row>
    <row r="701" ht="15.75" hidden="1" customHeight="1">
      <c r="A701" s="326" t="s">
        <v>2216</v>
      </c>
      <c r="B701" s="326">
        <v>247.0</v>
      </c>
      <c r="C701" s="326">
        <v>52.3</v>
      </c>
      <c r="D701" s="326">
        <v>1.9</v>
      </c>
      <c r="E701" s="326">
        <v>1.6</v>
      </c>
      <c r="F701" s="326" t="s">
        <v>2217</v>
      </c>
      <c r="G701" s="331"/>
      <c r="H701" s="331"/>
      <c r="I701" s="331"/>
      <c r="J701" s="331"/>
      <c r="K701" s="331"/>
      <c r="L701" s="331"/>
      <c r="M701" s="331"/>
      <c r="N701" s="331"/>
      <c r="O701" s="326" t="s">
        <v>2218</v>
      </c>
      <c r="P701" s="326">
        <v>149.9</v>
      </c>
      <c r="Q701" s="326">
        <v>149.9</v>
      </c>
      <c r="R701" s="835">
        <v>1.0</v>
      </c>
      <c r="S701" s="324"/>
      <c r="T701" s="324"/>
      <c r="U701" s="324"/>
      <c r="V701" s="324"/>
      <c r="W701" s="324"/>
      <c r="X701" s="324"/>
      <c r="Y701" s="324"/>
      <c r="Z701" s="324"/>
      <c r="AA701" s="324"/>
      <c r="AB701" s="324"/>
      <c r="AC701" s="324"/>
      <c r="AD701" s="324"/>
      <c r="AE701" s="324"/>
      <c r="AF701" s="324"/>
      <c r="AG701" s="324"/>
      <c r="AH701" s="324"/>
      <c r="AI701" s="324"/>
      <c r="AJ701" s="324"/>
      <c r="AK701" s="324"/>
      <c r="AL701" s="324"/>
      <c r="AM701" s="324"/>
      <c r="AN701" s="324"/>
      <c r="AO701" s="324"/>
      <c r="AP701" s="324"/>
      <c r="AQ701" s="324"/>
      <c r="AR701" s="324"/>
    </row>
    <row r="702" ht="15.75" hidden="1" customHeight="1">
      <c r="A702" s="326" t="s">
        <v>2219</v>
      </c>
      <c r="B702" s="326">
        <v>88.0</v>
      </c>
      <c r="C702" s="326">
        <v>17.8</v>
      </c>
      <c r="D702" s="326">
        <v>0.2</v>
      </c>
      <c r="E702" s="326">
        <v>2.6</v>
      </c>
      <c r="F702" s="326" t="s">
        <v>2220</v>
      </c>
      <c r="G702" s="331"/>
      <c r="H702" s="331"/>
      <c r="I702" s="331"/>
      <c r="J702" s="331"/>
      <c r="K702" s="331"/>
      <c r="L702" s="331"/>
      <c r="M702" s="331"/>
      <c r="N702" s="331"/>
      <c r="O702" s="326" t="s">
        <v>2221</v>
      </c>
      <c r="P702" s="326">
        <v>96.2</v>
      </c>
      <c r="Q702" s="326">
        <v>96.2</v>
      </c>
      <c r="R702" s="835">
        <v>1.0</v>
      </c>
      <c r="S702" s="324"/>
      <c r="T702" s="324"/>
      <c r="U702" s="324"/>
      <c r="V702" s="324"/>
      <c r="W702" s="324"/>
      <c r="X702" s="324"/>
      <c r="Y702" s="324"/>
      <c r="Z702" s="324"/>
      <c r="AA702" s="324"/>
      <c r="AB702" s="324"/>
      <c r="AC702" s="324"/>
      <c r="AD702" s="324"/>
      <c r="AE702" s="324"/>
      <c r="AF702" s="324"/>
      <c r="AG702" s="324"/>
      <c r="AH702" s="324"/>
      <c r="AI702" s="324"/>
      <c r="AJ702" s="324"/>
      <c r="AK702" s="324"/>
      <c r="AL702" s="324"/>
      <c r="AM702" s="324"/>
      <c r="AN702" s="324"/>
      <c r="AO702" s="324"/>
      <c r="AP702" s="324"/>
      <c r="AQ702" s="324"/>
      <c r="AR702" s="324"/>
    </row>
    <row r="703" ht="15.75" hidden="1" customHeight="1">
      <c r="A703" s="326" t="s">
        <v>2222</v>
      </c>
      <c r="B703" s="326">
        <v>94.0</v>
      </c>
      <c r="C703" s="326">
        <v>19.8</v>
      </c>
      <c r="D703" s="326">
        <v>0.6</v>
      </c>
      <c r="E703" s="326">
        <v>1.1</v>
      </c>
      <c r="F703" s="326" t="s">
        <v>2223</v>
      </c>
      <c r="G703" s="331"/>
      <c r="H703" s="331"/>
      <c r="I703" s="331"/>
      <c r="J703" s="331"/>
      <c r="K703" s="331"/>
      <c r="L703" s="331"/>
      <c r="M703" s="331"/>
      <c r="N703" s="331"/>
      <c r="O703" s="326" t="s">
        <v>2224</v>
      </c>
      <c r="P703" s="326">
        <v>123.3</v>
      </c>
      <c r="Q703" s="326">
        <v>123.3</v>
      </c>
      <c r="R703" s="835">
        <v>1.0</v>
      </c>
      <c r="S703" s="324"/>
      <c r="T703" s="324"/>
      <c r="U703" s="324"/>
      <c r="V703" s="324"/>
      <c r="W703" s="324"/>
      <c r="X703" s="324"/>
      <c r="Y703" s="324"/>
      <c r="Z703" s="324"/>
      <c r="AA703" s="324"/>
      <c r="AB703" s="324"/>
      <c r="AC703" s="324"/>
      <c r="AD703" s="324"/>
      <c r="AE703" s="324"/>
      <c r="AF703" s="324"/>
      <c r="AG703" s="324"/>
      <c r="AH703" s="324"/>
      <c r="AI703" s="324"/>
      <c r="AJ703" s="324"/>
      <c r="AK703" s="324"/>
      <c r="AL703" s="324"/>
      <c r="AM703" s="324"/>
      <c r="AN703" s="324"/>
      <c r="AO703" s="324"/>
      <c r="AP703" s="324"/>
      <c r="AQ703" s="324"/>
      <c r="AR703" s="324"/>
    </row>
    <row r="704" ht="15.75" hidden="1" customHeight="1">
      <c r="A704" s="326" t="s">
        <v>2225</v>
      </c>
      <c r="B704" s="326">
        <v>97.0</v>
      </c>
      <c r="C704" s="326">
        <v>14.8</v>
      </c>
      <c r="D704" s="326">
        <v>2.9</v>
      </c>
      <c r="E704" s="326">
        <v>1.9</v>
      </c>
      <c r="F704" s="326" t="s">
        <v>2226</v>
      </c>
      <c r="G704" s="331"/>
      <c r="H704" s="331"/>
      <c r="I704" s="331"/>
      <c r="J704" s="331"/>
      <c r="K704" s="331"/>
      <c r="L704" s="331"/>
      <c r="M704" s="331"/>
      <c r="N704" s="331"/>
      <c r="O704" s="326" t="s">
        <v>2227</v>
      </c>
      <c r="P704" s="326">
        <v>162.8</v>
      </c>
      <c r="Q704" s="326">
        <v>162.8</v>
      </c>
      <c r="R704" s="835">
        <v>1.0</v>
      </c>
      <c r="S704" s="324"/>
      <c r="T704" s="324"/>
      <c r="U704" s="324"/>
      <c r="V704" s="324"/>
      <c r="W704" s="324"/>
      <c r="X704" s="324"/>
      <c r="Y704" s="324"/>
      <c r="Z704" s="324"/>
      <c r="AA704" s="324"/>
      <c r="AB704" s="324"/>
      <c r="AC704" s="324"/>
      <c r="AD704" s="324"/>
      <c r="AE704" s="324"/>
      <c r="AF704" s="324"/>
      <c r="AG704" s="324"/>
      <c r="AH704" s="324"/>
      <c r="AI704" s="324"/>
      <c r="AJ704" s="324"/>
      <c r="AK704" s="324"/>
      <c r="AL704" s="324"/>
      <c r="AM704" s="324"/>
      <c r="AN704" s="324"/>
      <c r="AO704" s="324"/>
      <c r="AP704" s="324"/>
      <c r="AQ704" s="324"/>
      <c r="AR704" s="324"/>
    </row>
    <row r="705" ht="15.75" hidden="1" customHeight="1">
      <c r="A705" s="326" t="s">
        <v>2228</v>
      </c>
      <c r="B705" s="326">
        <v>87.0</v>
      </c>
      <c r="C705" s="326">
        <v>16.9</v>
      </c>
      <c r="D705" s="326">
        <v>0.8</v>
      </c>
      <c r="E705" s="326">
        <v>1.9</v>
      </c>
      <c r="F705" s="326" t="s">
        <v>2229</v>
      </c>
      <c r="G705" s="331"/>
      <c r="H705" s="331"/>
      <c r="I705" s="331"/>
      <c r="J705" s="331"/>
      <c r="K705" s="331"/>
      <c r="L705" s="331"/>
      <c r="M705" s="331"/>
      <c r="N705" s="331"/>
      <c r="O705" s="326" t="s">
        <v>2230</v>
      </c>
      <c r="P705" s="326">
        <v>60.0</v>
      </c>
      <c r="Q705" s="326">
        <v>60.0</v>
      </c>
      <c r="R705" s="835">
        <v>1.0</v>
      </c>
      <c r="S705" s="324"/>
      <c r="T705" s="324"/>
      <c r="U705" s="324"/>
      <c r="V705" s="324"/>
      <c r="W705" s="324"/>
      <c r="X705" s="324"/>
      <c r="Y705" s="324"/>
      <c r="Z705" s="324"/>
      <c r="AA705" s="324"/>
      <c r="AB705" s="324"/>
      <c r="AC705" s="324"/>
      <c r="AD705" s="324"/>
      <c r="AE705" s="324"/>
      <c r="AF705" s="324"/>
      <c r="AG705" s="324"/>
      <c r="AH705" s="324"/>
      <c r="AI705" s="324"/>
      <c r="AJ705" s="324"/>
      <c r="AK705" s="324"/>
      <c r="AL705" s="324"/>
      <c r="AM705" s="324"/>
      <c r="AN705" s="324"/>
      <c r="AO705" s="324"/>
      <c r="AP705" s="324"/>
      <c r="AQ705" s="324"/>
      <c r="AR705" s="324"/>
    </row>
    <row r="706" ht="15.75" hidden="1" customHeight="1">
      <c r="A706" s="326" t="s">
        <v>2231</v>
      </c>
      <c r="B706" s="326">
        <v>104.0</v>
      </c>
      <c r="C706" s="326">
        <v>21.9</v>
      </c>
      <c r="D706" s="326">
        <v>0.3</v>
      </c>
      <c r="E706" s="326">
        <v>1.8</v>
      </c>
      <c r="F706" s="326" t="s">
        <v>2232</v>
      </c>
      <c r="G706" s="331"/>
      <c r="H706" s="331"/>
      <c r="I706" s="331"/>
      <c r="J706" s="331"/>
      <c r="K706" s="331"/>
      <c r="L706" s="331"/>
      <c r="M706" s="331"/>
      <c r="N706" s="331"/>
      <c r="O706" s="326" t="s">
        <v>2233</v>
      </c>
      <c r="P706" s="326">
        <v>305.9</v>
      </c>
      <c r="Q706" s="326">
        <v>305.9</v>
      </c>
      <c r="R706" s="835">
        <v>1.0</v>
      </c>
      <c r="S706" s="324"/>
      <c r="T706" s="324"/>
      <c r="U706" s="324"/>
      <c r="V706" s="324"/>
      <c r="W706" s="324"/>
      <c r="X706" s="324"/>
      <c r="Y706" s="324"/>
      <c r="Z706" s="324"/>
      <c r="AA706" s="324"/>
      <c r="AB706" s="324"/>
      <c r="AC706" s="324"/>
      <c r="AD706" s="324"/>
      <c r="AE706" s="324"/>
      <c r="AF706" s="324"/>
      <c r="AG706" s="324"/>
      <c r="AH706" s="324"/>
      <c r="AI706" s="324"/>
      <c r="AJ706" s="324"/>
      <c r="AK706" s="324"/>
      <c r="AL706" s="324"/>
      <c r="AM706" s="324"/>
      <c r="AN706" s="324"/>
      <c r="AO706" s="324"/>
      <c r="AP706" s="324"/>
      <c r="AQ706" s="324"/>
      <c r="AR706" s="324"/>
    </row>
    <row r="707" ht="15.75" hidden="1" customHeight="1">
      <c r="A707" s="326" t="s">
        <v>2234</v>
      </c>
      <c r="B707" s="326">
        <v>91.0</v>
      </c>
      <c r="C707" s="326">
        <v>13.0</v>
      </c>
      <c r="D707" s="326">
        <v>2.3</v>
      </c>
      <c r="E707" s="326">
        <v>3.7</v>
      </c>
      <c r="F707" s="326" t="s">
        <v>2235</v>
      </c>
      <c r="G707" s="331"/>
      <c r="H707" s="331"/>
      <c r="I707" s="331"/>
      <c r="J707" s="331"/>
      <c r="K707" s="331"/>
      <c r="L707" s="331"/>
      <c r="M707" s="331"/>
      <c r="N707" s="331"/>
      <c r="O707" s="326" t="s">
        <v>2236</v>
      </c>
      <c r="P707" s="326">
        <v>350.1</v>
      </c>
      <c r="Q707" s="326">
        <v>350.1</v>
      </c>
      <c r="R707" s="835">
        <v>1.0</v>
      </c>
      <c r="S707" s="324"/>
      <c r="T707" s="324"/>
      <c r="U707" s="324"/>
      <c r="V707" s="324"/>
      <c r="W707" s="324"/>
      <c r="X707" s="324"/>
      <c r="Y707" s="324"/>
      <c r="Z707" s="324"/>
      <c r="AA707" s="324"/>
      <c r="AB707" s="324"/>
      <c r="AC707" s="324"/>
      <c r="AD707" s="324"/>
      <c r="AE707" s="324"/>
      <c r="AF707" s="324"/>
      <c r="AG707" s="324"/>
      <c r="AH707" s="324"/>
      <c r="AI707" s="324"/>
      <c r="AJ707" s="324"/>
      <c r="AK707" s="324"/>
      <c r="AL707" s="324"/>
      <c r="AM707" s="324"/>
      <c r="AN707" s="324"/>
      <c r="AO707" s="324"/>
      <c r="AP707" s="324"/>
      <c r="AQ707" s="324"/>
      <c r="AR707" s="324"/>
    </row>
    <row r="708" ht="15.75" hidden="1" customHeight="1">
      <c r="A708" s="326" t="s">
        <v>2237</v>
      </c>
      <c r="B708" s="326">
        <v>92.0</v>
      </c>
      <c r="C708" s="326">
        <v>15.9</v>
      </c>
      <c r="D708" s="326">
        <v>1.8</v>
      </c>
      <c r="E708" s="326">
        <v>1.9</v>
      </c>
      <c r="F708" s="326" t="s">
        <v>2238</v>
      </c>
      <c r="G708" s="331"/>
      <c r="H708" s="331"/>
      <c r="I708" s="331"/>
      <c r="J708" s="331"/>
      <c r="K708" s="331"/>
      <c r="L708" s="331"/>
      <c r="M708" s="331"/>
      <c r="N708" s="331"/>
      <c r="O708" s="326" t="s">
        <v>2239</v>
      </c>
      <c r="P708" s="326">
        <v>366.5</v>
      </c>
      <c r="Q708" s="326">
        <v>366.5</v>
      </c>
      <c r="R708" s="835">
        <v>1.0</v>
      </c>
      <c r="S708" s="324"/>
      <c r="T708" s="324"/>
      <c r="U708" s="324"/>
      <c r="V708" s="324"/>
      <c r="W708" s="324"/>
      <c r="X708" s="324"/>
      <c r="Y708" s="324"/>
      <c r="Z708" s="324"/>
      <c r="AA708" s="324"/>
      <c r="AB708" s="324"/>
      <c r="AC708" s="324"/>
      <c r="AD708" s="324"/>
      <c r="AE708" s="324"/>
      <c r="AF708" s="324"/>
      <c r="AG708" s="324"/>
      <c r="AH708" s="324"/>
      <c r="AI708" s="324"/>
      <c r="AJ708" s="324"/>
      <c r="AK708" s="324"/>
      <c r="AL708" s="324"/>
      <c r="AM708" s="324"/>
      <c r="AN708" s="324"/>
      <c r="AO708" s="324"/>
      <c r="AP708" s="324"/>
      <c r="AQ708" s="324"/>
      <c r="AR708" s="324"/>
    </row>
    <row r="709" ht="15.75" hidden="1" customHeight="1">
      <c r="A709" s="326" t="s">
        <v>2240</v>
      </c>
      <c r="B709" s="326">
        <v>147.0</v>
      </c>
      <c r="C709" s="326">
        <v>16.3</v>
      </c>
      <c r="D709" s="326">
        <v>7.9</v>
      </c>
      <c r="E709" s="326">
        <v>1.4</v>
      </c>
      <c r="F709" s="326" t="s">
        <v>2241</v>
      </c>
      <c r="G709" s="331"/>
      <c r="H709" s="331"/>
      <c r="I709" s="331"/>
      <c r="J709" s="331"/>
      <c r="K709" s="331"/>
      <c r="L709" s="331"/>
      <c r="M709" s="331"/>
      <c r="N709" s="331"/>
      <c r="O709" s="326" t="s">
        <v>2242</v>
      </c>
      <c r="P709" s="326">
        <v>58.7</v>
      </c>
      <c r="Q709" s="326">
        <v>58.7</v>
      </c>
      <c r="R709" s="835">
        <v>1.0</v>
      </c>
      <c r="S709" s="324"/>
      <c r="T709" s="324"/>
      <c r="U709" s="324"/>
      <c r="V709" s="324"/>
      <c r="W709" s="324"/>
      <c r="X709" s="324"/>
      <c r="Y709" s="324"/>
      <c r="Z709" s="324"/>
      <c r="AA709" s="324"/>
      <c r="AB709" s="324"/>
      <c r="AC709" s="324"/>
      <c r="AD709" s="324"/>
      <c r="AE709" s="324"/>
      <c r="AF709" s="324"/>
      <c r="AG709" s="324"/>
      <c r="AH709" s="324"/>
      <c r="AI709" s="324"/>
      <c r="AJ709" s="324"/>
      <c r="AK709" s="324"/>
      <c r="AL709" s="324"/>
      <c r="AM709" s="324"/>
      <c r="AN709" s="324"/>
      <c r="AO709" s="324"/>
      <c r="AP709" s="324"/>
      <c r="AQ709" s="324"/>
      <c r="AR709" s="324"/>
    </row>
    <row r="710" ht="15.75" hidden="1" customHeight="1">
      <c r="A710" s="326" t="s">
        <v>2243</v>
      </c>
      <c r="B710" s="326">
        <v>69.0</v>
      </c>
      <c r="C710" s="326">
        <v>14.5</v>
      </c>
      <c r="D710" s="326">
        <v>0.8</v>
      </c>
      <c r="E710" s="326"/>
      <c r="F710" s="326" t="s">
        <v>2244</v>
      </c>
      <c r="G710" s="331"/>
      <c r="H710" s="331"/>
      <c r="I710" s="331"/>
      <c r="J710" s="331"/>
      <c r="K710" s="331"/>
      <c r="L710" s="331"/>
      <c r="M710" s="331"/>
      <c r="N710" s="331"/>
      <c r="O710" s="326" t="s">
        <v>2245</v>
      </c>
      <c r="P710" s="326">
        <v>108.1</v>
      </c>
      <c r="Q710" s="326">
        <v>108.1</v>
      </c>
      <c r="R710" s="835">
        <v>1.0</v>
      </c>
      <c r="S710" s="324"/>
      <c r="T710" s="324"/>
      <c r="U710" s="324"/>
      <c r="V710" s="324"/>
      <c r="W710" s="324"/>
      <c r="X710" s="324"/>
      <c r="Y710" s="324"/>
      <c r="Z710" s="324"/>
      <c r="AA710" s="324"/>
      <c r="AB710" s="324"/>
      <c r="AC710" s="324"/>
      <c r="AD710" s="324"/>
      <c r="AE710" s="324"/>
      <c r="AF710" s="324"/>
      <c r="AG710" s="324"/>
      <c r="AH710" s="324"/>
      <c r="AI710" s="324"/>
      <c r="AJ710" s="324"/>
      <c r="AK710" s="324"/>
      <c r="AL710" s="324"/>
      <c r="AM710" s="324"/>
      <c r="AN710" s="324"/>
      <c r="AO710" s="324"/>
      <c r="AP710" s="324"/>
      <c r="AQ710" s="324"/>
      <c r="AR710" s="324"/>
    </row>
    <row r="711" ht="15.75" hidden="1" customHeight="1">
      <c r="A711" s="326" t="s">
        <v>2246</v>
      </c>
      <c r="B711" s="326">
        <v>86.0</v>
      </c>
      <c r="C711" s="326">
        <v>18.5</v>
      </c>
      <c r="D711" s="326">
        <v>0.4</v>
      </c>
      <c r="E711" s="326">
        <v>0.9</v>
      </c>
      <c r="F711" s="326" t="s">
        <v>2247</v>
      </c>
      <c r="G711" s="331"/>
      <c r="H711" s="331"/>
      <c r="I711" s="331"/>
      <c r="J711" s="331"/>
      <c r="K711" s="331"/>
      <c r="L711" s="331"/>
      <c r="M711" s="331"/>
      <c r="N711" s="331"/>
      <c r="O711" s="326" t="s">
        <v>2248</v>
      </c>
      <c r="P711" s="326">
        <v>149.8</v>
      </c>
      <c r="Q711" s="326">
        <v>149.8</v>
      </c>
      <c r="R711" s="835">
        <v>1.0</v>
      </c>
      <c r="S711" s="324"/>
      <c r="T711" s="324"/>
      <c r="U711" s="324"/>
      <c r="V711" s="324"/>
      <c r="W711" s="324"/>
      <c r="X711" s="324"/>
      <c r="Y711" s="324"/>
      <c r="Z711" s="324"/>
      <c r="AA711" s="324"/>
      <c r="AB711" s="324"/>
      <c r="AC711" s="324"/>
      <c r="AD711" s="324"/>
      <c r="AE711" s="324"/>
      <c r="AF711" s="324"/>
      <c r="AG711" s="324"/>
      <c r="AH711" s="324"/>
      <c r="AI711" s="324"/>
      <c r="AJ711" s="324"/>
      <c r="AK711" s="324"/>
      <c r="AL711" s="324"/>
      <c r="AM711" s="324"/>
      <c r="AN711" s="324"/>
      <c r="AO711" s="324"/>
      <c r="AP711" s="324"/>
      <c r="AQ711" s="324"/>
      <c r="AR711" s="324"/>
    </row>
    <row r="712" ht="15.75" hidden="1" customHeight="1">
      <c r="A712" s="326" t="s">
        <v>2249</v>
      </c>
      <c r="B712" s="326">
        <v>130.0</v>
      </c>
      <c r="C712" s="326">
        <v>23.2</v>
      </c>
      <c r="D712" s="326">
        <v>1.3</v>
      </c>
      <c r="E712" s="326">
        <v>4.7</v>
      </c>
      <c r="F712" s="326" t="s">
        <v>2250</v>
      </c>
      <c r="G712" s="331"/>
      <c r="H712" s="331"/>
      <c r="I712" s="331"/>
      <c r="J712" s="331"/>
      <c r="K712" s="331"/>
      <c r="L712" s="331"/>
      <c r="M712" s="331"/>
      <c r="N712" s="331"/>
      <c r="O712" s="326" t="s">
        <v>2251</v>
      </c>
      <c r="P712" s="326">
        <v>55.0</v>
      </c>
      <c r="Q712" s="326">
        <v>55.0</v>
      </c>
      <c r="R712" s="835">
        <v>1.0</v>
      </c>
      <c r="S712" s="324"/>
      <c r="T712" s="324"/>
      <c r="U712" s="324"/>
      <c r="V712" s="324"/>
      <c r="W712" s="324"/>
      <c r="X712" s="324"/>
      <c r="Y712" s="324"/>
      <c r="Z712" s="324"/>
      <c r="AA712" s="324"/>
      <c r="AB712" s="324"/>
      <c r="AC712" s="324"/>
      <c r="AD712" s="324"/>
      <c r="AE712" s="324"/>
      <c r="AF712" s="324"/>
      <c r="AG712" s="324"/>
      <c r="AH712" s="324"/>
      <c r="AI712" s="324"/>
      <c r="AJ712" s="324"/>
      <c r="AK712" s="324"/>
      <c r="AL712" s="324"/>
      <c r="AM712" s="324"/>
      <c r="AN712" s="324"/>
      <c r="AO712" s="324"/>
      <c r="AP712" s="324"/>
      <c r="AQ712" s="324"/>
      <c r="AR712" s="324"/>
    </row>
    <row r="713" ht="15.75" hidden="1" customHeight="1">
      <c r="A713" s="326" t="s">
        <v>2252</v>
      </c>
      <c r="B713" s="326">
        <v>292.0</v>
      </c>
      <c r="C713" s="326">
        <v>47.5</v>
      </c>
      <c r="D713" s="326">
        <v>9.9</v>
      </c>
      <c r="E713" s="326">
        <v>0.0</v>
      </c>
      <c r="F713" s="326" t="s">
        <v>2253</v>
      </c>
      <c r="G713" s="331"/>
      <c r="H713" s="331"/>
      <c r="I713" s="331"/>
      <c r="J713" s="331"/>
      <c r="K713" s="331"/>
      <c r="L713" s="331"/>
      <c r="M713" s="331"/>
      <c r="N713" s="331"/>
      <c r="O713" s="326" t="s">
        <v>2254</v>
      </c>
      <c r="P713" s="326">
        <v>55.0</v>
      </c>
      <c r="Q713" s="326">
        <v>55.0</v>
      </c>
      <c r="R713" s="835">
        <v>1.0</v>
      </c>
      <c r="S713" s="324"/>
      <c r="T713" s="324"/>
      <c r="U713" s="324"/>
      <c r="V713" s="324"/>
      <c r="W713" s="324"/>
      <c r="X713" s="324"/>
      <c r="Y713" s="324"/>
      <c r="Z713" s="324"/>
      <c r="AA713" s="324"/>
      <c r="AB713" s="324"/>
      <c r="AC713" s="324"/>
      <c r="AD713" s="324"/>
      <c r="AE713" s="324"/>
      <c r="AF713" s="324"/>
      <c r="AG713" s="324"/>
      <c r="AH713" s="324"/>
      <c r="AI713" s="324"/>
      <c r="AJ713" s="324"/>
      <c r="AK713" s="324"/>
      <c r="AL713" s="324"/>
      <c r="AM713" s="324"/>
      <c r="AN713" s="324"/>
      <c r="AO713" s="324"/>
      <c r="AP713" s="324"/>
      <c r="AQ713" s="324"/>
      <c r="AR713" s="324"/>
    </row>
    <row r="714" ht="15.75" hidden="1" customHeight="1">
      <c r="A714" s="326" t="s">
        <v>2255</v>
      </c>
      <c r="B714" s="326">
        <v>156.0</v>
      </c>
      <c r="C714" s="326">
        <v>19.1</v>
      </c>
      <c r="D714" s="326">
        <v>8.2</v>
      </c>
      <c r="E714" s="326">
        <v>0.0</v>
      </c>
      <c r="F714" s="326" t="s">
        <v>2256</v>
      </c>
      <c r="G714" s="331"/>
      <c r="H714" s="331"/>
      <c r="I714" s="331"/>
      <c r="J714" s="331"/>
      <c r="K714" s="331"/>
      <c r="L714" s="331"/>
      <c r="M714" s="331"/>
      <c r="N714" s="331"/>
      <c r="O714" s="326" t="s">
        <v>2257</v>
      </c>
      <c r="P714" s="326">
        <v>20.0</v>
      </c>
      <c r="Q714" s="326">
        <v>20.0</v>
      </c>
      <c r="R714" s="835">
        <v>1.0</v>
      </c>
      <c r="S714" s="324"/>
      <c r="T714" s="324"/>
      <c r="U714" s="324"/>
      <c r="V714" s="324"/>
      <c r="W714" s="324"/>
      <c r="X714" s="324"/>
      <c r="Y714" s="324"/>
      <c r="Z714" s="324"/>
      <c r="AA714" s="324"/>
      <c r="AB714" s="324"/>
      <c r="AC714" s="324"/>
      <c r="AD714" s="324"/>
      <c r="AE714" s="324"/>
      <c r="AF714" s="324"/>
      <c r="AG714" s="324"/>
      <c r="AH714" s="324"/>
      <c r="AI714" s="324"/>
      <c r="AJ714" s="324"/>
      <c r="AK714" s="324"/>
      <c r="AL714" s="324"/>
      <c r="AM714" s="324"/>
      <c r="AN714" s="324"/>
      <c r="AO714" s="324"/>
      <c r="AP714" s="324"/>
      <c r="AQ714" s="324"/>
      <c r="AR714" s="324"/>
    </row>
    <row r="715" ht="15.75" hidden="1" customHeight="1">
      <c r="A715" s="326" t="s">
        <v>2258</v>
      </c>
      <c r="B715" s="326">
        <v>181.0</v>
      </c>
      <c r="C715" s="326">
        <v>22.9</v>
      </c>
      <c r="D715" s="326">
        <v>9.9</v>
      </c>
      <c r="E715" s="326"/>
      <c r="F715" s="326" t="s">
        <v>2259</v>
      </c>
      <c r="G715" s="331"/>
      <c r="H715" s="331"/>
      <c r="I715" s="331"/>
      <c r="J715" s="331"/>
      <c r="K715" s="331"/>
      <c r="L715" s="331"/>
      <c r="M715" s="331"/>
      <c r="N715" s="331"/>
      <c r="O715" s="326" t="s">
        <v>478</v>
      </c>
      <c r="P715" s="326">
        <v>370.7</v>
      </c>
      <c r="Q715" s="326">
        <v>370.7</v>
      </c>
      <c r="R715" s="835">
        <v>1.0</v>
      </c>
      <c r="S715" s="324"/>
      <c r="T715" s="324"/>
      <c r="U715" s="324"/>
      <c r="V715" s="324"/>
      <c r="W715" s="324"/>
      <c r="X715" s="324"/>
      <c r="Y715" s="324"/>
      <c r="Z715" s="324"/>
      <c r="AA715" s="324"/>
      <c r="AB715" s="324"/>
      <c r="AC715" s="324"/>
      <c r="AD715" s="324"/>
      <c r="AE715" s="324"/>
      <c r="AF715" s="324"/>
      <c r="AG715" s="324"/>
      <c r="AH715" s="324"/>
      <c r="AI715" s="324"/>
      <c r="AJ715" s="324"/>
      <c r="AK715" s="324"/>
      <c r="AL715" s="324"/>
      <c r="AM715" s="324"/>
      <c r="AN715" s="324"/>
      <c r="AO715" s="324"/>
      <c r="AP715" s="324"/>
      <c r="AQ715" s="324"/>
      <c r="AR715" s="324"/>
    </row>
    <row r="716" ht="15.75" hidden="1" customHeight="1">
      <c r="A716" s="326" t="s">
        <v>2260</v>
      </c>
      <c r="B716" s="326">
        <v>116.0</v>
      </c>
      <c r="C716" s="326">
        <v>25.5</v>
      </c>
      <c r="D716" s="326">
        <v>0.8</v>
      </c>
      <c r="E716" s="326"/>
      <c r="F716" s="326" t="s">
        <v>2261</v>
      </c>
      <c r="G716" s="331"/>
      <c r="H716" s="331"/>
      <c r="I716" s="331"/>
      <c r="J716" s="331"/>
      <c r="K716" s="331"/>
      <c r="L716" s="331"/>
      <c r="M716" s="331"/>
      <c r="N716" s="331"/>
      <c r="O716" s="326" t="s">
        <v>2262</v>
      </c>
      <c r="P716" s="326">
        <v>4.9</v>
      </c>
      <c r="Q716" s="326">
        <v>4.9</v>
      </c>
      <c r="R716" s="835">
        <v>1.0</v>
      </c>
      <c r="S716" s="324"/>
      <c r="T716" s="324"/>
      <c r="U716" s="324"/>
      <c r="V716" s="324"/>
      <c r="W716" s="324"/>
      <c r="X716" s="324"/>
      <c r="Y716" s="324"/>
      <c r="Z716" s="324"/>
      <c r="AA716" s="324"/>
      <c r="AB716" s="324"/>
      <c r="AC716" s="324"/>
      <c r="AD716" s="324"/>
      <c r="AE716" s="324"/>
      <c r="AF716" s="324"/>
      <c r="AG716" s="324"/>
      <c r="AH716" s="324"/>
      <c r="AI716" s="324"/>
      <c r="AJ716" s="324"/>
      <c r="AK716" s="324"/>
      <c r="AL716" s="324"/>
      <c r="AM716" s="324"/>
      <c r="AN716" s="324"/>
      <c r="AO716" s="324"/>
      <c r="AP716" s="324"/>
      <c r="AQ716" s="324"/>
      <c r="AR716" s="324"/>
    </row>
    <row r="717" ht="15.75" hidden="1" customHeight="1">
      <c r="A717" s="326" t="s">
        <v>2263</v>
      </c>
      <c r="B717" s="326">
        <v>186.0</v>
      </c>
      <c r="C717" s="326">
        <v>26.5</v>
      </c>
      <c r="D717" s="326">
        <v>8.1</v>
      </c>
      <c r="E717" s="326"/>
      <c r="F717" s="326" t="s">
        <v>2264</v>
      </c>
      <c r="G717" s="331"/>
      <c r="H717" s="331"/>
      <c r="I717" s="331"/>
      <c r="J717" s="331"/>
      <c r="K717" s="331"/>
      <c r="L717" s="331"/>
      <c r="M717" s="331"/>
      <c r="N717" s="331"/>
      <c r="O717" s="326" t="s">
        <v>2265</v>
      </c>
      <c r="P717" s="326">
        <v>12.9</v>
      </c>
      <c r="Q717" s="326">
        <v>12.9</v>
      </c>
      <c r="R717" s="835">
        <v>1.0</v>
      </c>
      <c r="S717" s="324"/>
      <c r="T717" s="324"/>
      <c r="U717" s="324"/>
      <c r="V717" s="324"/>
      <c r="W717" s="324"/>
      <c r="X717" s="324"/>
      <c r="Y717" s="324"/>
      <c r="Z717" s="324"/>
      <c r="AA717" s="324"/>
      <c r="AB717" s="324"/>
      <c r="AC717" s="324"/>
      <c r="AD717" s="324"/>
      <c r="AE717" s="324"/>
      <c r="AF717" s="324"/>
      <c r="AG717" s="324"/>
      <c r="AH717" s="324"/>
      <c r="AI717" s="324"/>
      <c r="AJ717" s="324"/>
      <c r="AK717" s="324"/>
      <c r="AL717" s="324"/>
      <c r="AM717" s="324"/>
      <c r="AN717" s="324"/>
      <c r="AO717" s="324"/>
      <c r="AP717" s="324"/>
      <c r="AQ717" s="324"/>
      <c r="AR717" s="324"/>
    </row>
    <row r="718" ht="15.75" hidden="1" customHeight="1">
      <c r="A718" s="326" t="s">
        <v>2266</v>
      </c>
      <c r="B718" s="326">
        <v>141.0</v>
      </c>
      <c r="C718" s="326">
        <v>23.3</v>
      </c>
      <c r="D718" s="326">
        <v>4.6</v>
      </c>
      <c r="E718" s="326"/>
      <c r="F718" s="326" t="s">
        <v>2267</v>
      </c>
      <c r="G718" s="331"/>
      <c r="H718" s="331"/>
      <c r="I718" s="331"/>
      <c r="J718" s="331"/>
      <c r="K718" s="331"/>
      <c r="L718" s="331"/>
      <c r="M718" s="331"/>
      <c r="N718" s="331"/>
      <c r="O718" s="326" t="s">
        <v>2268</v>
      </c>
      <c r="P718" s="326">
        <v>7.9</v>
      </c>
      <c r="Q718" s="326">
        <v>7.9</v>
      </c>
      <c r="R718" s="835">
        <v>1.0</v>
      </c>
      <c r="S718" s="324"/>
      <c r="T718" s="324"/>
      <c r="U718" s="324"/>
      <c r="V718" s="324"/>
      <c r="W718" s="324"/>
      <c r="X718" s="324"/>
      <c r="Y718" s="324"/>
      <c r="Z718" s="324"/>
      <c r="AA718" s="324"/>
      <c r="AB718" s="324"/>
      <c r="AC718" s="324"/>
      <c r="AD718" s="324"/>
      <c r="AE718" s="324"/>
      <c r="AF718" s="324"/>
      <c r="AG718" s="324"/>
      <c r="AH718" s="324"/>
      <c r="AI718" s="324"/>
      <c r="AJ718" s="324"/>
      <c r="AK718" s="324"/>
      <c r="AL718" s="324"/>
      <c r="AM718" s="324"/>
      <c r="AN718" s="324"/>
      <c r="AO718" s="324"/>
      <c r="AP718" s="324"/>
      <c r="AQ718" s="324"/>
      <c r="AR718" s="324"/>
    </row>
    <row r="719" ht="15.75" hidden="1" customHeight="1">
      <c r="A719" s="326" t="s">
        <v>2269</v>
      </c>
      <c r="B719" s="326">
        <v>88.0</v>
      </c>
      <c r="C719" s="326">
        <v>19.6</v>
      </c>
      <c r="D719" s="326">
        <v>0.5</v>
      </c>
      <c r="E719" s="326">
        <v>0.0</v>
      </c>
      <c r="F719" s="326" t="s">
        <v>2270</v>
      </c>
      <c r="G719" s="331"/>
      <c r="H719" s="331"/>
      <c r="I719" s="331"/>
      <c r="J719" s="331"/>
      <c r="K719" s="331"/>
      <c r="L719" s="331"/>
      <c r="M719" s="331"/>
      <c r="N719" s="331"/>
      <c r="O719" s="326" t="s">
        <v>2271</v>
      </c>
      <c r="P719" s="326">
        <v>6.0</v>
      </c>
      <c r="Q719" s="326">
        <v>6.0</v>
      </c>
      <c r="R719" s="835">
        <v>1.0</v>
      </c>
      <c r="S719" s="324"/>
      <c r="T719" s="324"/>
      <c r="U719" s="324"/>
      <c r="V719" s="324"/>
      <c r="W719" s="324"/>
      <c r="X719" s="324"/>
      <c r="Y719" s="324"/>
      <c r="Z719" s="324"/>
      <c r="AA719" s="324"/>
      <c r="AB719" s="324"/>
      <c r="AC719" s="324"/>
      <c r="AD719" s="324"/>
      <c r="AE719" s="324"/>
      <c r="AF719" s="324"/>
      <c r="AG719" s="324"/>
      <c r="AH719" s="324"/>
      <c r="AI719" s="324"/>
      <c r="AJ719" s="324"/>
      <c r="AK719" s="324"/>
      <c r="AL719" s="324"/>
      <c r="AM719" s="324"/>
      <c r="AN719" s="324"/>
      <c r="AO719" s="324"/>
      <c r="AP719" s="324"/>
      <c r="AQ719" s="324"/>
      <c r="AR719" s="324"/>
    </row>
    <row r="720" ht="15.75" hidden="1" customHeight="1">
      <c r="A720" s="326" t="s">
        <v>2272</v>
      </c>
      <c r="B720" s="326">
        <v>82.0</v>
      </c>
      <c r="C720" s="326">
        <v>17.8</v>
      </c>
      <c r="D720" s="326">
        <v>0.7</v>
      </c>
      <c r="E720" s="326"/>
      <c r="F720" s="326" t="s">
        <v>2273</v>
      </c>
      <c r="G720" s="331"/>
      <c r="H720" s="331"/>
      <c r="I720" s="331"/>
      <c r="J720" s="331"/>
      <c r="K720" s="331"/>
      <c r="L720" s="331"/>
      <c r="M720" s="331"/>
      <c r="N720" s="331"/>
      <c r="O720" s="326" t="s">
        <v>2274</v>
      </c>
      <c r="P720" s="326">
        <v>12.0</v>
      </c>
      <c r="Q720" s="326">
        <v>12.0</v>
      </c>
      <c r="R720" s="835">
        <v>1.0</v>
      </c>
      <c r="S720" s="324"/>
      <c r="T720" s="324"/>
      <c r="U720" s="324"/>
      <c r="V720" s="324"/>
      <c r="W720" s="324"/>
      <c r="X720" s="324"/>
      <c r="Y720" s="324"/>
      <c r="Z720" s="324"/>
      <c r="AA720" s="324"/>
      <c r="AB720" s="324"/>
      <c r="AC720" s="324"/>
      <c r="AD720" s="324"/>
      <c r="AE720" s="324"/>
      <c r="AF720" s="324"/>
      <c r="AG720" s="324"/>
      <c r="AH720" s="324"/>
      <c r="AI720" s="324"/>
      <c r="AJ720" s="324"/>
      <c r="AK720" s="324"/>
      <c r="AL720" s="324"/>
      <c r="AM720" s="324"/>
      <c r="AN720" s="324"/>
      <c r="AO720" s="324"/>
      <c r="AP720" s="324"/>
      <c r="AQ720" s="324"/>
      <c r="AR720" s="324"/>
    </row>
    <row r="721" ht="15.75" hidden="1" customHeight="1">
      <c r="A721" s="326" t="s">
        <v>2275</v>
      </c>
      <c r="B721" s="326">
        <v>290.0</v>
      </c>
      <c r="C721" s="326">
        <v>62.8</v>
      </c>
      <c r="D721" s="326">
        <v>2.4</v>
      </c>
      <c r="E721" s="326"/>
      <c r="F721" s="326" t="s">
        <v>2276</v>
      </c>
      <c r="G721" s="331"/>
      <c r="H721" s="331"/>
      <c r="I721" s="331"/>
      <c r="J721" s="331"/>
      <c r="K721" s="331"/>
      <c r="L721" s="331"/>
      <c r="M721" s="331"/>
      <c r="N721" s="331"/>
      <c r="O721" s="326" t="s">
        <v>2277</v>
      </c>
      <c r="P721" s="326">
        <v>16.4</v>
      </c>
      <c r="Q721" s="326">
        <v>16.4</v>
      </c>
      <c r="R721" s="835">
        <v>1.0</v>
      </c>
      <c r="S721" s="324"/>
      <c r="T721" s="324"/>
      <c r="U721" s="324"/>
      <c r="V721" s="324"/>
      <c r="W721" s="324"/>
      <c r="X721" s="324"/>
      <c r="Y721" s="324"/>
      <c r="Z721" s="324"/>
      <c r="AA721" s="324"/>
      <c r="AB721" s="324"/>
      <c r="AC721" s="324"/>
      <c r="AD721" s="324"/>
      <c r="AE721" s="324"/>
      <c r="AF721" s="324"/>
      <c r="AG721" s="324"/>
      <c r="AH721" s="324"/>
      <c r="AI721" s="324"/>
      <c r="AJ721" s="324"/>
      <c r="AK721" s="324"/>
      <c r="AL721" s="324"/>
      <c r="AM721" s="324"/>
      <c r="AN721" s="324"/>
      <c r="AO721" s="324"/>
      <c r="AP721" s="324"/>
      <c r="AQ721" s="324"/>
      <c r="AR721" s="324"/>
    </row>
    <row r="722" ht="15.75" hidden="1" customHeight="1">
      <c r="A722" s="326" t="s">
        <v>2278</v>
      </c>
      <c r="B722" s="326">
        <v>80.0</v>
      </c>
      <c r="C722" s="326">
        <v>15.2</v>
      </c>
      <c r="D722" s="326">
        <v>1.7</v>
      </c>
      <c r="E722" s="326"/>
      <c r="F722" s="326" t="s">
        <v>2279</v>
      </c>
      <c r="G722" s="331"/>
      <c r="H722" s="331"/>
      <c r="I722" s="331"/>
      <c r="J722" s="331"/>
      <c r="K722" s="331"/>
      <c r="L722" s="331"/>
      <c r="M722" s="331"/>
      <c r="N722" s="331"/>
      <c r="O722" s="326" t="s">
        <v>2280</v>
      </c>
      <c r="P722" s="326">
        <v>416.2</v>
      </c>
      <c r="Q722" s="326">
        <v>416.2</v>
      </c>
      <c r="R722" s="835">
        <v>1.0</v>
      </c>
      <c r="S722" s="324"/>
      <c r="T722" s="324"/>
      <c r="U722" s="324"/>
      <c r="V722" s="324"/>
      <c r="W722" s="324"/>
      <c r="X722" s="324"/>
      <c r="Y722" s="324"/>
      <c r="Z722" s="324"/>
      <c r="AA722" s="324"/>
      <c r="AB722" s="324"/>
      <c r="AC722" s="324"/>
      <c r="AD722" s="324"/>
      <c r="AE722" s="324"/>
      <c r="AF722" s="324"/>
      <c r="AG722" s="324"/>
      <c r="AH722" s="324"/>
      <c r="AI722" s="324"/>
      <c r="AJ722" s="324"/>
      <c r="AK722" s="324"/>
      <c r="AL722" s="324"/>
      <c r="AM722" s="324"/>
      <c r="AN722" s="324"/>
      <c r="AO722" s="324"/>
      <c r="AP722" s="324"/>
      <c r="AQ722" s="324"/>
      <c r="AR722" s="324"/>
    </row>
    <row r="723" ht="15.75" hidden="1" customHeight="1">
      <c r="A723" s="326" t="s">
        <v>495</v>
      </c>
      <c r="B723" s="326">
        <v>138.0</v>
      </c>
      <c r="C723" s="326">
        <v>23.4</v>
      </c>
      <c r="D723" s="326">
        <v>4.2</v>
      </c>
      <c r="E723" s="326"/>
      <c r="F723" s="326" t="s">
        <v>2281</v>
      </c>
      <c r="G723" s="331"/>
      <c r="H723" s="331"/>
      <c r="I723" s="331"/>
      <c r="J723" s="331"/>
      <c r="K723" s="331"/>
      <c r="L723" s="331"/>
      <c r="M723" s="331"/>
      <c r="N723" s="331"/>
      <c r="O723" s="326" t="s">
        <v>2282</v>
      </c>
      <c r="P723" s="326">
        <v>422.5</v>
      </c>
      <c r="Q723" s="326">
        <v>422.5</v>
      </c>
      <c r="R723" s="835">
        <v>1.0</v>
      </c>
      <c r="S723" s="324"/>
      <c r="T723" s="324"/>
      <c r="U723" s="324"/>
      <c r="V723" s="324"/>
      <c r="W723" s="324"/>
      <c r="X723" s="324"/>
      <c r="Y723" s="324"/>
      <c r="Z723" s="324"/>
      <c r="AA723" s="324"/>
      <c r="AB723" s="324"/>
      <c r="AC723" s="324"/>
      <c r="AD723" s="324"/>
      <c r="AE723" s="324"/>
      <c r="AF723" s="324"/>
      <c r="AG723" s="324"/>
      <c r="AH723" s="324"/>
      <c r="AI723" s="324"/>
      <c r="AJ723" s="324"/>
      <c r="AK723" s="324"/>
      <c r="AL723" s="324"/>
      <c r="AM723" s="324"/>
      <c r="AN723" s="324"/>
      <c r="AO723" s="324"/>
      <c r="AP723" s="324"/>
      <c r="AQ723" s="324"/>
      <c r="AR723" s="324"/>
    </row>
    <row r="724" ht="15.75" hidden="1" customHeight="1">
      <c r="A724" s="326" t="s">
        <v>2283</v>
      </c>
      <c r="B724" s="326">
        <v>101.0</v>
      </c>
      <c r="C724" s="326">
        <v>17.2</v>
      </c>
      <c r="D724" s="326">
        <v>3.0</v>
      </c>
      <c r="E724" s="326">
        <v>0.0</v>
      </c>
      <c r="F724" s="326" t="s">
        <v>2284</v>
      </c>
      <c r="G724" s="331"/>
      <c r="H724" s="331"/>
      <c r="I724" s="331"/>
      <c r="J724" s="331"/>
      <c r="K724" s="331"/>
      <c r="L724" s="331"/>
      <c r="M724" s="331"/>
      <c r="N724" s="331"/>
      <c r="O724" s="326" t="s">
        <v>2285</v>
      </c>
      <c r="P724" s="326">
        <v>348.8</v>
      </c>
      <c r="Q724" s="326">
        <v>348.8</v>
      </c>
      <c r="R724" s="835">
        <v>1.0</v>
      </c>
      <c r="S724" s="324"/>
      <c r="T724" s="324"/>
      <c r="U724" s="324"/>
      <c r="V724" s="324"/>
      <c r="W724" s="324"/>
      <c r="X724" s="324"/>
      <c r="Y724" s="324"/>
      <c r="Z724" s="324"/>
      <c r="AA724" s="324"/>
      <c r="AB724" s="324"/>
      <c r="AC724" s="324"/>
      <c r="AD724" s="324"/>
      <c r="AE724" s="324"/>
      <c r="AF724" s="324"/>
      <c r="AG724" s="324"/>
      <c r="AH724" s="324"/>
      <c r="AI724" s="324"/>
      <c r="AJ724" s="324"/>
      <c r="AK724" s="324"/>
      <c r="AL724" s="324"/>
      <c r="AM724" s="324"/>
      <c r="AN724" s="324"/>
      <c r="AO724" s="324"/>
      <c r="AP724" s="324"/>
      <c r="AQ724" s="324"/>
      <c r="AR724" s="324"/>
    </row>
    <row r="725" ht="15.75" hidden="1" customHeight="1">
      <c r="A725" s="326" t="s">
        <v>2286</v>
      </c>
      <c r="B725" s="326">
        <v>113.0</v>
      </c>
      <c r="C725" s="326">
        <v>23.8</v>
      </c>
      <c r="D725" s="326">
        <v>1.3</v>
      </c>
      <c r="E725" s="326"/>
      <c r="F725" s="326" t="s">
        <v>2287</v>
      </c>
      <c r="G725" s="331"/>
      <c r="H725" s="331"/>
      <c r="I725" s="331"/>
      <c r="J725" s="331"/>
      <c r="K725" s="331"/>
      <c r="L725" s="331"/>
      <c r="M725" s="331"/>
      <c r="N725" s="331"/>
      <c r="O725" s="326" t="s">
        <v>2288</v>
      </c>
      <c r="P725" s="326">
        <v>3.3</v>
      </c>
      <c r="Q725" s="326">
        <v>3.3</v>
      </c>
      <c r="R725" s="835">
        <v>1.0</v>
      </c>
      <c r="S725" s="324"/>
      <c r="T725" s="324"/>
      <c r="U725" s="324"/>
      <c r="V725" s="324"/>
      <c r="W725" s="324"/>
      <c r="X725" s="324"/>
      <c r="Y725" s="324"/>
      <c r="Z725" s="324"/>
      <c r="AA725" s="324"/>
      <c r="AB725" s="324"/>
      <c r="AC725" s="324"/>
      <c r="AD725" s="324"/>
      <c r="AE725" s="324"/>
      <c r="AF725" s="324"/>
      <c r="AG725" s="324"/>
      <c r="AH725" s="324"/>
      <c r="AI725" s="324"/>
      <c r="AJ725" s="324"/>
      <c r="AK725" s="324"/>
      <c r="AL725" s="324"/>
      <c r="AM725" s="324"/>
      <c r="AN725" s="324"/>
      <c r="AO725" s="324"/>
      <c r="AP725" s="324"/>
      <c r="AQ725" s="324"/>
      <c r="AR725" s="324"/>
    </row>
    <row r="726" ht="15.75" hidden="1" customHeight="1">
      <c r="A726" s="326" t="s">
        <v>2289</v>
      </c>
      <c r="B726" s="326">
        <v>140.0</v>
      </c>
      <c r="C726" s="326">
        <v>21.1</v>
      </c>
      <c r="D726" s="326">
        <v>5.5</v>
      </c>
      <c r="E726" s="326">
        <v>0.0</v>
      </c>
      <c r="F726" s="326" t="s">
        <v>2290</v>
      </c>
      <c r="G726" s="331"/>
      <c r="H726" s="331"/>
      <c r="I726" s="331"/>
      <c r="J726" s="331"/>
      <c r="K726" s="331"/>
      <c r="L726" s="331"/>
      <c r="M726" s="331"/>
      <c r="N726" s="331"/>
      <c r="O726" s="326" t="s">
        <v>2291</v>
      </c>
      <c r="P726" s="326">
        <v>8.6</v>
      </c>
      <c r="Q726" s="326">
        <v>8.6</v>
      </c>
      <c r="R726" s="835">
        <v>1.0</v>
      </c>
      <c r="S726" s="324"/>
      <c r="T726" s="324"/>
      <c r="U726" s="324"/>
      <c r="V726" s="324"/>
      <c r="W726" s="324"/>
      <c r="X726" s="324"/>
      <c r="Y726" s="324"/>
      <c r="Z726" s="324"/>
      <c r="AA726" s="324"/>
      <c r="AB726" s="324"/>
      <c r="AC726" s="324"/>
      <c r="AD726" s="324"/>
      <c r="AE726" s="324"/>
      <c r="AF726" s="324"/>
      <c r="AG726" s="324"/>
      <c r="AH726" s="324"/>
      <c r="AI726" s="324"/>
      <c r="AJ726" s="324"/>
      <c r="AK726" s="324"/>
      <c r="AL726" s="324"/>
      <c r="AM726" s="324"/>
      <c r="AN726" s="324"/>
      <c r="AO726" s="324"/>
      <c r="AP726" s="324"/>
      <c r="AQ726" s="324"/>
      <c r="AR726" s="324"/>
    </row>
    <row r="727" ht="15.75" hidden="1" customHeight="1">
      <c r="A727" s="326" t="s">
        <v>2292</v>
      </c>
      <c r="B727" s="326">
        <v>136.0</v>
      </c>
      <c r="C727" s="326">
        <v>24.0</v>
      </c>
      <c r="D727" s="326">
        <v>3.7</v>
      </c>
      <c r="E727" s="326">
        <v>0.0</v>
      </c>
      <c r="F727" s="326" t="s">
        <v>2293</v>
      </c>
      <c r="G727" s="331"/>
      <c r="H727" s="331"/>
      <c r="I727" s="331"/>
      <c r="J727" s="331"/>
      <c r="K727" s="331"/>
      <c r="L727" s="331"/>
      <c r="M727" s="331"/>
      <c r="N727" s="331"/>
      <c r="O727" s="326" t="s">
        <v>2294</v>
      </c>
      <c r="P727" s="326">
        <v>359.8</v>
      </c>
      <c r="Q727" s="326">
        <v>359.8</v>
      </c>
      <c r="R727" s="835">
        <v>1.0</v>
      </c>
      <c r="S727" s="324"/>
      <c r="T727" s="324"/>
      <c r="U727" s="324"/>
      <c r="V727" s="324"/>
      <c r="W727" s="324"/>
      <c r="X727" s="324"/>
      <c r="Y727" s="324"/>
      <c r="Z727" s="324"/>
      <c r="AA727" s="324"/>
      <c r="AB727" s="324"/>
      <c r="AC727" s="324"/>
      <c r="AD727" s="324"/>
      <c r="AE727" s="324"/>
      <c r="AF727" s="324"/>
      <c r="AG727" s="324"/>
      <c r="AH727" s="324"/>
      <c r="AI727" s="324"/>
      <c r="AJ727" s="324"/>
      <c r="AK727" s="324"/>
      <c r="AL727" s="324"/>
      <c r="AM727" s="324"/>
      <c r="AN727" s="324"/>
      <c r="AO727" s="324"/>
      <c r="AP727" s="324"/>
      <c r="AQ727" s="324"/>
      <c r="AR727" s="324"/>
    </row>
    <row r="728" ht="15.75" hidden="1" customHeight="1">
      <c r="A728" s="326" t="s">
        <v>2295</v>
      </c>
      <c r="B728" s="326">
        <v>184.0</v>
      </c>
      <c r="C728" s="326">
        <v>32.3</v>
      </c>
      <c r="D728" s="326">
        <v>5.1</v>
      </c>
      <c r="E728" s="326">
        <v>0.0</v>
      </c>
      <c r="F728" s="326" t="s">
        <v>2296</v>
      </c>
      <c r="G728" s="331"/>
      <c r="H728" s="331"/>
      <c r="I728" s="331"/>
      <c r="J728" s="331"/>
      <c r="K728" s="331"/>
      <c r="L728" s="331"/>
      <c r="M728" s="331"/>
      <c r="N728" s="331"/>
      <c r="O728" s="326" t="s">
        <v>2297</v>
      </c>
      <c r="P728" s="326">
        <v>404.9</v>
      </c>
      <c r="Q728" s="326">
        <v>404.9</v>
      </c>
      <c r="R728" s="835">
        <v>1.0</v>
      </c>
      <c r="S728" s="324"/>
      <c r="T728" s="324"/>
      <c r="U728" s="324"/>
      <c r="V728" s="324"/>
      <c r="W728" s="324"/>
      <c r="X728" s="324"/>
      <c r="Y728" s="324"/>
      <c r="Z728" s="324"/>
      <c r="AA728" s="324"/>
      <c r="AB728" s="324"/>
      <c r="AC728" s="324"/>
      <c r="AD728" s="324"/>
      <c r="AE728" s="324"/>
      <c r="AF728" s="324"/>
      <c r="AG728" s="324"/>
      <c r="AH728" s="324"/>
      <c r="AI728" s="324"/>
      <c r="AJ728" s="324"/>
      <c r="AK728" s="324"/>
      <c r="AL728" s="324"/>
      <c r="AM728" s="324"/>
      <c r="AN728" s="324"/>
      <c r="AO728" s="324"/>
      <c r="AP728" s="324"/>
      <c r="AQ728" s="324"/>
      <c r="AR728" s="324"/>
    </row>
    <row r="729" ht="15.75" hidden="1" customHeight="1">
      <c r="A729" s="326" t="s">
        <v>2298</v>
      </c>
      <c r="B729" s="326">
        <v>287.0</v>
      </c>
      <c r="C729" s="326">
        <v>47.9</v>
      </c>
      <c r="D729" s="326">
        <v>9.1</v>
      </c>
      <c r="E729" s="326">
        <v>0.0</v>
      </c>
      <c r="F729" s="326" t="s">
        <v>2299</v>
      </c>
      <c r="G729" s="331"/>
      <c r="H729" s="331"/>
      <c r="I729" s="331"/>
      <c r="J729" s="331"/>
      <c r="K729" s="331"/>
      <c r="L729" s="331"/>
      <c r="M729" s="331"/>
      <c r="N729" s="331"/>
      <c r="O729" s="326" t="s">
        <v>2300</v>
      </c>
      <c r="P729" s="326">
        <v>410.7</v>
      </c>
      <c r="Q729" s="326">
        <v>410.7</v>
      </c>
      <c r="R729" s="835">
        <v>1.0</v>
      </c>
      <c r="S729" s="324"/>
      <c r="T729" s="324"/>
      <c r="U729" s="324"/>
      <c r="V729" s="324"/>
      <c r="W729" s="324"/>
      <c r="X729" s="324"/>
      <c r="Y729" s="324"/>
      <c r="Z729" s="324"/>
      <c r="AA729" s="324"/>
      <c r="AB729" s="324"/>
      <c r="AC729" s="324"/>
      <c r="AD729" s="324"/>
      <c r="AE729" s="324"/>
      <c r="AF729" s="324"/>
      <c r="AG729" s="324"/>
      <c r="AH729" s="324"/>
      <c r="AI729" s="324"/>
      <c r="AJ729" s="324"/>
      <c r="AK729" s="324"/>
      <c r="AL729" s="324"/>
      <c r="AM729" s="324"/>
      <c r="AN729" s="324"/>
      <c r="AO729" s="324"/>
      <c r="AP729" s="324"/>
      <c r="AQ729" s="324"/>
      <c r="AR729" s="324"/>
    </row>
    <row r="730" ht="15.75" hidden="1" customHeight="1">
      <c r="A730" s="326" t="s">
        <v>2301</v>
      </c>
      <c r="B730" s="326">
        <v>225.0</v>
      </c>
      <c r="C730" s="326">
        <v>24.8</v>
      </c>
      <c r="D730" s="326">
        <v>14.0</v>
      </c>
      <c r="E730" s="326"/>
      <c r="F730" s="326" t="s">
        <v>2302</v>
      </c>
      <c r="G730" s="331"/>
      <c r="H730" s="331"/>
      <c r="I730" s="331"/>
      <c r="J730" s="331"/>
      <c r="K730" s="331"/>
      <c r="L730" s="331"/>
      <c r="M730" s="331"/>
      <c r="N730" s="331"/>
      <c r="O730" s="326" t="s">
        <v>2303</v>
      </c>
      <c r="P730" s="326">
        <v>337.2</v>
      </c>
      <c r="Q730" s="326">
        <v>337.2</v>
      </c>
      <c r="R730" s="835">
        <v>1.0</v>
      </c>
      <c r="S730" s="324"/>
      <c r="T730" s="324"/>
      <c r="U730" s="324"/>
      <c r="V730" s="324"/>
      <c r="W730" s="324"/>
      <c r="X730" s="324"/>
      <c r="Y730" s="324"/>
      <c r="Z730" s="324"/>
      <c r="AA730" s="324"/>
      <c r="AB730" s="324"/>
      <c r="AC730" s="324"/>
      <c r="AD730" s="324"/>
      <c r="AE730" s="324"/>
      <c r="AF730" s="324"/>
      <c r="AG730" s="324"/>
      <c r="AH730" s="324"/>
      <c r="AI730" s="324"/>
      <c r="AJ730" s="324"/>
      <c r="AK730" s="324"/>
      <c r="AL730" s="324"/>
      <c r="AM730" s="324"/>
      <c r="AN730" s="324"/>
      <c r="AO730" s="324"/>
      <c r="AP730" s="324"/>
      <c r="AQ730" s="324"/>
      <c r="AR730" s="324"/>
    </row>
    <row r="731" ht="15.75" hidden="1" customHeight="1">
      <c r="A731" s="326" t="s">
        <v>2304</v>
      </c>
      <c r="B731" s="326">
        <v>127.0</v>
      </c>
      <c r="C731" s="326">
        <v>19.5</v>
      </c>
      <c r="D731" s="326">
        <v>4.9</v>
      </c>
      <c r="E731" s="326">
        <v>0.0</v>
      </c>
      <c r="F731" s="326" t="s">
        <v>2305</v>
      </c>
      <c r="G731" s="331"/>
      <c r="H731" s="331"/>
      <c r="I731" s="331"/>
      <c r="J731" s="331"/>
      <c r="K731" s="331"/>
      <c r="L731" s="331"/>
      <c r="M731" s="331"/>
      <c r="N731" s="331"/>
      <c r="O731" s="326" t="s">
        <v>2306</v>
      </c>
      <c r="P731" s="326">
        <v>3.4</v>
      </c>
      <c r="Q731" s="326">
        <v>3.4</v>
      </c>
      <c r="R731" s="835">
        <v>1.0</v>
      </c>
      <c r="S731" s="324"/>
      <c r="T731" s="324"/>
      <c r="U731" s="324"/>
      <c r="V731" s="324"/>
      <c r="W731" s="324"/>
      <c r="X731" s="324"/>
      <c r="Y731" s="324"/>
      <c r="Z731" s="324"/>
      <c r="AA731" s="324"/>
      <c r="AB731" s="324"/>
      <c r="AC731" s="324"/>
      <c r="AD731" s="324"/>
      <c r="AE731" s="324"/>
      <c r="AF731" s="324"/>
      <c r="AG731" s="324"/>
      <c r="AH731" s="324"/>
      <c r="AI731" s="324"/>
      <c r="AJ731" s="324"/>
      <c r="AK731" s="324"/>
      <c r="AL731" s="324"/>
      <c r="AM731" s="324"/>
      <c r="AN731" s="324"/>
      <c r="AO731" s="324"/>
      <c r="AP731" s="324"/>
      <c r="AQ731" s="324"/>
      <c r="AR731" s="324"/>
    </row>
    <row r="732" ht="15.75" hidden="1" customHeight="1">
      <c r="A732" s="326" t="s">
        <v>2307</v>
      </c>
      <c r="B732" s="326">
        <v>152.0</v>
      </c>
      <c r="C732" s="326">
        <v>25.2</v>
      </c>
      <c r="D732" s="326">
        <v>4.9</v>
      </c>
      <c r="E732" s="326"/>
      <c r="F732" s="326" t="s">
        <v>2308</v>
      </c>
      <c r="G732" s="331"/>
      <c r="H732" s="331"/>
      <c r="I732" s="331"/>
      <c r="J732" s="331"/>
      <c r="K732" s="331"/>
      <c r="L732" s="331"/>
      <c r="M732" s="331"/>
      <c r="N732" s="331"/>
      <c r="O732" s="326" t="s">
        <v>2291</v>
      </c>
      <c r="P732" s="326">
        <v>8.6</v>
      </c>
      <c r="Q732" s="326">
        <v>8.6</v>
      </c>
      <c r="R732" s="835">
        <v>1.0</v>
      </c>
      <c r="S732" s="324"/>
      <c r="T732" s="324"/>
      <c r="U732" s="324"/>
      <c r="V732" s="324"/>
      <c r="W732" s="324"/>
      <c r="X732" s="324"/>
      <c r="Y732" s="324"/>
      <c r="Z732" s="324"/>
      <c r="AA732" s="324"/>
      <c r="AB732" s="324"/>
      <c r="AC732" s="324"/>
      <c r="AD732" s="324"/>
      <c r="AE732" s="324"/>
      <c r="AF732" s="324"/>
      <c r="AG732" s="324"/>
      <c r="AH732" s="324"/>
      <c r="AI732" s="324"/>
      <c r="AJ732" s="324"/>
      <c r="AK732" s="324"/>
      <c r="AL732" s="324"/>
      <c r="AM732" s="324"/>
      <c r="AN732" s="324"/>
      <c r="AO732" s="324"/>
      <c r="AP732" s="324"/>
      <c r="AQ732" s="324"/>
      <c r="AR732" s="324"/>
    </row>
    <row r="733" ht="15.75" hidden="1" customHeight="1">
      <c r="A733" s="326" t="s">
        <v>2309</v>
      </c>
      <c r="B733" s="326">
        <v>96.0</v>
      </c>
      <c r="C733" s="326">
        <v>19.1</v>
      </c>
      <c r="D733" s="326">
        <v>1.6</v>
      </c>
      <c r="E733" s="326"/>
      <c r="F733" s="326" t="s">
        <v>2310</v>
      </c>
      <c r="G733" s="331"/>
      <c r="H733" s="331"/>
      <c r="I733" s="331"/>
      <c r="J733" s="331"/>
      <c r="K733" s="331"/>
      <c r="L733" s="331"/>
      <c r="M733" s="331"/>
      <c r="N733" s="331"/>
      <c r="O733" s="326" t="s">
        <v>2306</v>
      </c>
      <c r="P733" s="326">
        <v>4.8</v>
      </c>
      <c r="Q733" s="326">
        <v>4.8</v>
      </c>
      <c r="R733" s="835">
        <v>1.0</v>
      </c>
      <c r="S733" s="324"/>
      <c r="T733" s="324"/>
      <c r="U733" s="324"/>
      <c r="V733" s="324"/>
      <c r="W733" s="324"/>
      <c r="X733" s="324"/>
      <c r="Y733" s="324"/>
      <c r="Z733" s="324"/>
      <c r="AA733" s="324"/>
      <c r="AB733" s="324"/>
      <c r="AC733" s="324"/>
      <c r="AD733" s="324"/>
      <c r="AE733" s="324"/>
      <c r="AF733" s="324"/>
      <c r="AG733" s="324"/>
      <c r="AH733" s="324"/>
      <c r="AI733" s="324"/>
      <c r="AJ733" s="324"/>
      <c r="AK733" s="324"/>
      <c r="AL733" s="324"/>
      <c r="AM733" s="324"/>
      <c r="AN733" s="324"/>
      <c r="AO733" s="324"/>
      <c r="AP733" s="324"/>
      <c r="AQ733" s="324"/>
      <c r="AR733" s="324"/>
    </row>
    <row r="734" ht="15.75" hidden="1" customHeight="1">
      <c r="A734" s="326" t="s">
        <v>2311</v>
      </c>
      <c r="B734" s="326">
        <v>96.0</v>
      </c>
      <c r="C734" s="326">
        <v>18.6</v>
      </c>
      <c r="D734" s="326">
        <v>1.8</v>
      </c>
      <c r="E734" s="326"/>
      <c r="F734" s="326" t="s">
        <v>2312</v>
      </c>
      <c r="G734" s="331"/>
      <c r="H734" s="331"/>
      <c r="I734" s="331"/>
      <c r="J734" s="331"/>
      <c r="K734" s="331"/>
      <c r="L734" s="331"/>
      <c r="M734" s="331"/>
      <c r="N734" s="331"/>
      <c r="O734" s="326" t="s">
        <v>2313</v>
      </c>
      <c r="P734" s="326">
        <v>4.4</v>
      </c>
      <c r="Q734" s="326">
        <v>4.4</v>
      </c>
      <c r="R734" s="835">
        <v>1.0</v>
      </c>
      <c r="S734" s="324"/>
      <c r="T734" s="324"/>
      <c r="U734" s="324"/>
      <c r="V734" s="324"/>
      <c r="W734" s="324"/>
      <c r="X734" s="324"/>
      <c r="Y734" s="324"/>
      <c r="Z734" s="324"/>
      <c r="AA734" s="324"/>
      <c r="AB734" s="324"/>
      <c r="AC734" s="324"/>
      <c r="AD734" s="324"/>
      <c r="AE734" s="324"/>
      <c r="AF734" s="324"/>
      <c r="AG734" s="324"/>
      <c r="AH734" s="324"/>
      <c r="AI734" s="324"/>
      <c r="AJ734" s="324"/>
      <c r="AK734" s="324"/>
      <c r="AL734" s="324"/>
      <c r="AM734" s="324"/>
      <c r="AN734" s="324"/>
      <c r="AO734" s="324"/>
      <c r="AP734" s="324"/>
      <c r="AQ734" s="324"/>
      <c r="AR734" s="324"/>
    </row>
    <row r="735" ht="15.75" hidden="1" customHeight="1">
      <c r="A735" s="326" t="s">
        <v>2314</v>
      </c>
      <c r="B735" s="326">
        <v>64.0</v>
      </c>
      <c r="C735" s="326">
        <v>14.2</v>
      </c>
      <c r="D735" s="326">
        <v>0.4</v>
      </c>
      <c r="E735" s="326">
        <v>0.0</v>
      </c>
      <c r="F735" s="326" t="s">
        <v>2315</v>
      </c>
      <c r="G735" s="331"/>
      <c r="H735" s="331"/>
      <c r="I735" s="331"/>
      <c r="J735" s="331"/>
      <c r="K735" s="331"/>
      <c r="L735" s="331"/>
      <c r="M735" s="331"/>
      <c r="N735" s="331"/>
      <c r="O735" s="326" t="s">
        <v>2316</v>
      </c>
      <c r="P735" s="326">
        <v>30.0</v>
      </c>
      <c r="Q735" s="326">
        <v>30.0</v>
      </c>
      <c r="R735" s="835">
        <v>1.0</v>
      </c>
      <c r="S735" s="324"/>
      <c r="T735" s="324"/>
      <c r="U735" s="324"/>
      <c r="V735" s="324"/>
      <c r="W735" s="324"/>
      <c r="X735" s="324"/>
      <c r="Y735" s="324"/>
      <c r="Z735" s="324"/>
      <c r="AA735" s="324"/>
      <c r="AB735" s="324"/>
      <c r="AC735" s="324"/>
      <c r="AD735" s="324"/>
      <c r="AE735" s="324"/>
      <c r="AF735" s="324"/>
      <c r="AG735" s="324"/>
      <c r="AH735" s="324"/>
      <c r="AI735" s="324"/>
      <c r="AJ735" s="324"/>
      <c r="AK735" s="324"/>
      <c r="AL735" s="324"/>
      <c r="AM735" s="324"/>
      <c r="AN735" s="324"/>
      <c r="AO735" s="324"/>
      <c r="AP735" s="324"/>
      <c r="AQ735" s="324"/>
      <c r="AR735" s="324"/>
    </row>
    <row r="736" ht="15.75" hidden="1" customHeight="1">
      <c r="A736" s="326" t="s">
        <v>2317</v>
      </c>
      <c r="B736" s="326">
        <v>98.0</v>
      </c>
      <c r="C736" s="326">
        <v>21.8</v>
      </c>
      <c r="D736" s="326">
        <v>0.5</v>
      </c>
      <c r="E736" s="326">
        <v>0.0</v>
      </c>
      <c r="F736" s="326" t="s">
        <v>2318</v>
      </c>
      <c r="G736" s="331"/>
      <c r="H736" s="331"/>
      <c r="I736" s="331"/>
      <c r="J736" s="331"/>
      <c r="K736" s="331"/>
      <c r="L736" s="331"/>
      <c r="M736" s="331"/>
      <c r="N736" s="331"/>
      <c r="O736" s="326" t="s">
        <v>2319</v>
      </c>
      <c r="P736" s="326">
        <v>11.7</v>
      </c>
      <c r="Q736" s="326">
        <v>11.7</v>
      </c>
      <c r="R736" s="835">
        <v>1.0</v>
      </c>
      <c r="S736" s="324"/>
      <c r="T736" s="324"/>
      <c r="U736" s="324"/>
      <c r="V736" s="324"/>
      <c r="W736" s="324"/>
      <c r="X736" s="324"/>
      <c r="Y736" s="324"/>
      <c r="Z736" s="324"/>
      <c r="AA736" s="324"/>
      <c r="AB736" s="324"/>
      <c r="AC736" s="324"/>
      <c r="AD736" s="324"/>
      <c r="AE736" s="324"/>
      <c r="AF736" s="324"/>
      <c r="AG736" s="324"/>
      <c r="AH736" s="324"/>
      <c r="AI736" s="324"/>
      <c r="AJ736" s="324"/>
      <c r="AK736" s="324"/>
      <c r="AL736" s="324"/>
      <c r="AM736" s="324"/>
      <c r="AN736" s="324"/>
      <c r="AO736" s="324"/>
      <c r="AP736" s="324"/>
      <c r="AQ736" s="324"/>
      <c r="AR736" s="324"/>
    </row>
    <row r="737" ht="15.75" hidden="1" customHeight="1">
      <c r="A737" s="326" t="s">
        <v>2320</v>
      </c>
      <c r="B737" s="326">
        <v>88.0</v>
      </c>
      <c r="C737" s="326">
        <v>19.8</v>
      </c>
      <c r="D737" s="326">
        <v>0.4</v>
      </c>
      <c r="E737" s="326"/>
      <c r="F737" s="326" t="s">
        <v>2321</v>
      </c>
      <c r="G737" s="331"/>
      <c r="H737" s="331"/>
      <c r="I737" s="331"/>
      <c r="J737" s="331"/>
      <c r="K737" s="331"/>
      <c r="L737" s="331"/>
      <c r="M737" s="331"/>
      <c r="N737" s="331"/>
      <c r="O737" s="326" t="s">
        <v>2322</v>
      </c>
      <c r="P737" s="326">
        <v>19.4</v>
      </c>
      <c r="Q737" s="326">
        <v>19.4</v>
      </c>
      <c r="R737" s="835">
        <v>1.0</v>
      </c>
      <c r="S737" s="324"/>
      <c r="T737" s="324"/>
      <c r="U737" s="324"/>
      <c r="V737" s="324"/>
      <c r="W737" s="324"/>
      <c r="X737" s="324"/>
      <c r="Y737" s="324"/>
      <c r="Z737" s="324"/>
      <c r="AA737" s="324"/>
      <c r="AB737" s="324"/>
      <c r="AC737" s="324"/>
      <c r="AD737" s="324"/>
      <c r="AE737" s="324"/>
      <c r="AF737" s="324"/>
      <c r="AG737" s="324"/>
      <c r="AH737" s="324"/>
      <c r="AI737" s="324"/>
      <c r="AJ737" s="324"/>
      <c r="AK737" s="324"/>
      <c r="AL737" s="324"/>
      <c r="AM737" s="324"/>
      <c r="AN737" s="324"/>
      <c r="AO737" s="324"/>
      <c r="AP737" s="324"/>
      <c r="AQ737" s="324"/>
      <c r="AR737" s="324"/>
    </row>
    <row r="738" ht="15.75" hidden="1" customHeight="1">
      <c r="A738" s="326" t="s">
        <v>2323</v>
      </c>
      <c r="B738" s="326">
        <v>62.0</v>
      </c>
      <c r="C738" s="326">
        <v>12.3</v>
      </c>
      <c r="D738" s="326">
        <v>1.0</v>
      </c>
      <c r="E738" s="326"/>
      <c r="F738" s="326" t="s">
        <v>2324</v>
      </c>
      <c r="G738" s="331"/>
      <c r="H738" s="331"/>
      <c r="I738" s="331"/>
      <c r="J738" s="331"/>
      <c r="K738" s="331"/>
      <c r="L738" s="331"/>
      <c r="M738" s="331"/>
      <c r="N738" s="331"/>
      <c r="O738" s="326" t="s">
        <v>2325</v>
      </c>
      <c r="P738" s="326">
        <v>32.8</v>
      </c>
      <c r="Q738" s="326">
        <v>32.8</v>
      </c>
      <c r="R738" s="835">
        <v>1.0</v>
      </c>
      <c r="S738" s="324"/>
      <c r="T738" s="324"/>
      <c r="U738" s="324"/>
      <c r="V738" s="324"/>
      <c r="W738" s="324"/>
      <c r="X738" s="324"/>
      <c r="Y738" s="324"/>
      <c r="Z738" s="324"/>
      <c r="AA738" s="324"/>
      <c r="AB738" s="324"/>
      <c r="AC738" s="324"/>
      <c r="AD738" s="324"/>
      <c r="AE738" s="324"/>
      <c r="AF738" s="324"/>
      <c r="AG738" s="324"/>
      <c r="AH738" s="324"/>
      <c r="AI738" s="324"/>
      <c r="AJ738" s="324"/>
      <c r="AK738" s="324"/>
      <c r="AL738" s="324"/>
      <c r="AM738" s="324"/>
      <c r="AN738" s="324"/>
      <c r="AO738" s="324"/>
      <c r="AP738" s="324"/>
      <c r="AQ738" s="324"/>
      <c r="AR738" s="324"/>
    </row>
    <row r="739" ht="15.75" hidden="1" customHeight="1">
      <c r="A739" s="326" t="s">
        <v>2326</v>
      </c>
      <c r="B739" s="326">
        <v>99.0</v>
      </c>
      <c r="C739" s="326">
        <v>21.0</v>
      </c>
      <c r="D739" s="326">
        <v>1.0</v>
      </c>
      <c r="E739" s="326">
        <v>0.0</v>
      </c>
      <c r="F739" s="326" t="s">
        <v>2327</v>
      </c>
      <c r="G739" s="331"/>
      <c r="H739" s="331"/>
      <c r="I739" s="331"/>
      <c r="J739" s="331"/>
      <c r="K739" s="331"/>
      <c r="L739" s="331"/>
      <c r="M739" s="331"/>
      <c r="N739" s="331"/>
      <c r="O739" s="326" t="s">
        <v>2328</v>
      </c>
      <c r="P739" s="326">
        <v>30.9</v>
      </c>
      <c r="Q739" s="326">
        <v>30.9</v>
      </c>
      <c r="R739" s="835">
        <v>1.0</v>
      </c>
      <c r="S739" s="324"/>
      <c r="T739" s="324"/>
      <c r="U739" s="324"/>
      <c r="V739" s="324"/>
      <c r="W739" s="324"/>
      <c r="X739" s="324"/>
      <c r="Y739" s="324"/>
      <c r="Z739" s="324"/>
      <c r="AA739" s="324"/>
      <c r="AB739" s="324"/>
      <c r="AC739" s="324"/>
      <c r="AD739" s="324"/>
      <c r="AE739" s="324"/>
      <c r="AF739" s="324"/>
      <c r="AG739" s="324"/>
      <c r="AH739" s="324"/>
      <c r="AI739" s="324"/>
      <c r="AJ739" s="324"/>
      <c r="AK739" s="324"/>
      <c r="AL739" s="324"/>
      <c r="AM739" s="324"/>
      <c r="AN739" s="324"/>
      <c r="AO739" s="324"/>
      <c r="AP739" s="324"/>
      <c r="AQ739" s="324"/>
      <c r="AR739" s="324"/>
    </row>
    <row r="740" ht="15.75" hidden="1" customHeight="1">
      <c r="A740" s="326" t="s">
        <v>2329</v>
      </c>
      <c r="B740" s="326">
        <v>99.0</v>
      </c>
      <c r="C740" s="326">
        <v>17.4</v>
      </c>
      <c r="D740" s="326">
        <v>2.7</v>
      </c>
      <c r="E740" s="326"/>
      <c r="F740" s="326" t="s">
        <v>2330</v>
      </c>
      <c r="G740" s="331"/>
      <c r="H740" s="331"/>
      <c r="I740" s="331"/>
      <c r="J740" s="331"/>
      <c r="K740" s="331"/>
      <c r="L740" s="331"/>
      <c r="M740" s="331"/>
      <c r="N740" s="331"/>
      <c r="O740" s="326" t="s">
        <v>2331</v>
      </c>
      <c r="P740" s="326">
        <v>9.2</v>
      </c>
      <c r="Q740" s="326">
        <v>9.2</v>
      </c>
      <c r="R740" s="835">
        <v>1.0</v>
      </c>
      <c r="S740" s="324"/>
      <c r="T740" s="324"/>
      <c r="U740" s="324"/>
      <c r="V740" s="324"/>
      <c r="W740" s="324"/>
      <c r="X740" s="324"/>
      <c r="Y740" s="324"/>
      <c r="Z740" s="324"/>
      <c r="AA740" s="324"/>
      <c r="AB740" s="324"/>
      <c r="AC740" s="324"/>
      <c r="AD740" s="324"/>
      <c r="AE740" s="324"/>
      <c r="AF740" s="324"/>
      <c r="AG740" s="324"/>
      <c r="AH740" s="324"/>
      <c r="AI740" s="324"/>
      <c r="AJ740" s="324"/>
      <c r="AK740" s="324"/>
      <c r="AL740" s="324"/>
      <c r="AM740" s="324"/>
      <c r="AN740" s="324"/>
      <c r="AO740" s="324"/>
      <c r="AP740" s="324"/>
      <c r="AQ740" s="324"/>
      <c r="AR740" s="324"/>
    </row>
    <row r="741" ht="15.75" hidden="1" customHeight="1">
      <c r="A741" s="326" t="s">
        <v>2332</v>
      </c>
      <c r="B741" s="326">
        <v>103.0</v>
      </c>
      <c r="C741" s="326">
        <v>20.7</v>
      </c>
      <c r="D741" s="326">
        <v>1.6</v>
      </c>
      <c r="E741" s="326">
        <v>0.0</v>
      </c>
      <c r="F741" s="326" t="s">
        <v>2333</v>
      </c>
      <c r="G741" s="331"/>
      <c r="H741" s="331"/>
      <c r="I741" s="331"/>
      <c r="J741" s="331"/>
      <c r="K741" s="331"/>
      <c r="L741" s="331"/>
      <c r="M741" s="331"/>
      <c r="N741" s="331"/>
      <c r="O741" s="326" t="s">
        <v>2334</v>
      </c>
      <c r="P741" s="326">
        <v>3.9</v>
      </c>
      <c r="Q741" s="326">
        <v>3.9</v>
      </c>
      <c r="R741" s="835">
        <v>1.0</v>
      </c>
      <c r="S741" s="324"/>
      <c r="T741" s="324"/>
      <c r="U741" s="324"/>
      <c r="V741" s="324"/>
      <c r="W741" s="324"/>
      <c r="X741" s="324"/>
      <c r="Y741" s="324"/>
      <c r="Z741" s="324"/>
      <c r="AA741" s="324"/>
      <c r="AB741" s="324"/>
      <c r="AC741" s="324"/>
      <c r="AD741" s="324"/>
      <c r="AE741" s="324"/>
      <c r="AF741" s="324"/>
      <c r="AG741" s="324"/>
      <c r="AH741" s="324"/>
      <c r="AI741" s="324"/>
      <c r="AJ741" s="324"/>
      <c r="AK741" s="324"/>
      <c r="AL741" s="324"/>
      <c r="AM741" s="324"/>
      <c r="AN741" s="324"/>
      <c r="AO741" s="324"/>
      <c r="AP741" s="324"/>
      <c r="AQ741" s="324"/>
      <c r="AR741" s="324"/>
    </row>
    <row r="742" ht="15.75" hidden="1" customHeight="1">
      <c r="A742" s="326" t="s">
        <v>2335</v>
      </c>
      <c r="B742" s="326">
        <v>73.0</v>
      </c>
      <c r="C742" s="326">
        <v>15.7</v>
      </c>
      <c r="D742" s="326">
        <v>0.7</v>
      </c>
      <c r="E742" s="326"/>
      <c r="F742" s="326" t="s">
        <v>2336</v>
      </c>
      <c r="G742" s="331"/>
      <c r="H742" s="331"/>
      <c r="I742" s="331"/>
      <c r="J742" s="331"/>
      <c r="K742" s="331"/>
      <c r="L742" s="331"/>
      <c r="M742" s="331"/>
      <c r="N742" s="331"/>
      <c r="O742" s="326" t="s">
        <v>2337</v>
      </c>
      <c r="P742" s="326">
        <v>6.1</v>
      </c>
      <c r="Q742" s="326">
        <v>6.1</v>
      </c>
      <c r="R742" s="835">
        <v>1.0</v>
      </c>
      <c r="S742" s="324"/>
      <c r="T742" s="324"/>
      <c r="U742" s="324"/>
      <c r="V742" s="324"/>
      <c r="W742" s="324"/>
      <c r="X742" s="324"/>
      <c r="Y742" s="324"/>
      <c r="Z742" s="324"/>
      <c r="AA742" s="324"/>
      <c r="AB742" s="324"/>
      <c r="AC742" s="324"/>
      <c r="AD742" s="324"/>
      <c r="AE742" s="324"/>
      <c r="AF742" s="324"/>
      <c r="AG742" s="324"/>
      <c r="AH742" s="324"/>
      <c r="AI742" s="324"/>
      <c r="AJ742" s="324"/>
      <c r="AK742" s="324"/>
      <c r="AL742" s="324"/>
      <c r="AM742" s="324"/>
      <c r="AN742" s="324"/>
      <c r="AO742" s="324"/>
      <c r="AP742" s="324"/>
      <c r="AQ742" s="324"/>
      <c r="AR742" s="324"/>
    </row>
    <row r="743" ht="15.75" hidden="1" customHeight="1">
      <c r="A743" s="326" t="s">
        <v>2338</v>
      </c>
      <c r="B743" s="326">
        <v>124.0</v>
      </c>
      <c r="C743" s="326">
        <v>19.5</v>
      </c>
      <c r="D743" s="326">
        <v>4.5</v>
      </c>
      <c r="E743" s="326">
        <v>0.0</v>
      </c>
      <c r="F743" s="326" t="s">
        <v>2339</v>
      </c>
      <c r="G743" s="331"/>
      <c r="H743" s="331"/>
      <c r="I743" s="331"/>
      <c r="J743" s="331"/>
      <c r="K743" s="331"/>
      <c r="L743" s="331"/>
      <c r="M743" s="331"/>
      <c r="N743" s="331"/>
      <c r="O743" s="326" t="s">
        <v>2340</v>
      </c>
      <c r="P743" s="326">
        <v>10.0</v>
      </c>
      <c r="Q743" s="326">
        <v>10.0</v>
      </c>
      <c r="R743" s="835">
        <v>1.0</v>
      </c>
      <c r="S743" s="324"/>
      <c r="T743" s="324"/>
      <c r="U743" s="324"/>
      <c r="V743" s="324"/>
      <c r="W743" s="324"/>
      <c r="X743" s="324"/>
      <c r="Y743" s="324"/>
      <c r="Z743" s="324"/>
      <c r="AA743" s="324"/>
      <c r="AB743" s="324"/>
      <c r="AC743" s="324"/>
      <c r="AD743" s="324"/>
      <c r="AE743" s="324"/>
      <c r="AF743" s="324"/>
      <c r="AG743" s="324"/>
      <c r="AH743" s="324"/>
      <c r="AI743" s="324"/>
      <c r="AJ743" s="324"/>
      <c r="AK743" s="324"/>
      <c r="AL743" s="324"/>
      <c r="AM743" s="324"/>
      <c r="AN743" s="324"/>
      <c r="AO743" s="324"/>
      <c r="AP743" s="324"/>
      <c r="AQ743" s="324"/>
      <c r="AR743" s="324"/>
    </row>
    <row r="744" ht="15.75" hidden="1" customHeight="1">
      <c r="A744" s="326" t="s">
        <v>2341</v>
      </c>
      <c r="B744" s="326">
        <v>72.0</v>
      </c>
      <c r="C744" s="326">
        <v>16.3</v>
      </c>
      <c r="D744" s="326">
        <v>0.3</v>
      </c>
      <c r="E744" s="326">
        <v>0.0</v>
      </c>
      <c r="F744" s="326" t="s">
        <v>2342</v>
      </c>
      <c r="G744" s="331"/>
      <c r="H744" s="331"/>
      <c r="I744" s="331"/>
      <c r="J744" s="331"/>
      <c r="K744" s="331"/>
      <c r="L744" s="331"/>
      <c r="M744" s="331"/>
      <c r="N744" s="331"/>
      <c r="O744" s="326" t="s">
        <v>2343</v>
      </c>
      <c r="P744" s="326">
        <v>14.2</v>
      </c>
      <c r="Q744" s="326">
        <v>14.2</v>
      </c>
      <c r="R744" s="835">
        <v>1.0</v>
      </c>
      <c r="S744" s="324"/>
      <c r="T744" s="324"/>
      <c r="U744" s="324"/>
      <c r="V744" s="324"/>
      <c r="W744" s="324"/>
      <c r="X744" s="324"/>
      <c r="Y744" s="324"/>
      <c r="Z744" s="324"/>
      <c r="AA744" s="324"/>
      <c r="AB744" s="324"/>
      <c r="AC744" s="324"/>
      <c r="AD744" s="324"/>
      <c r="AE744" s="324"/>
      <c r="AF744" s="324"/>
      <c r="AG744" s="324"/>
      <c r="AH744" s="324"/>
      <c r="AI744" s="324"/>
      <c r="AJ744" s="324"/>
      <c r="AK744" s="324"/>
      <c r="AL744" s="324"/>
      <c r="AM744" s="324"/>
      <c r="AN744" s="324"/>
      <c r="AO744" s="324"/>
      <c r="AP744" s="324"/>
      <c r="AQ744" s="324"/>
      <c r="AR744" s="324"/>
    </row>
    <row r="745" ht="15.75" hidden="1" customHeight="1">
      <c r="A745" s="326" t="s">
        <v>2344</v>
      </c>
      <c r="B745" s="326">
        <v>127.0</v>
      </c>
      <c r="C745" s="326">
        <v>23.2</v>
      </c>
      <c r="D745" s="326">
        <v>3.8</v>
      </c>
      <c r="E745" s="326">
        <v>0.0</v>
      </c>
      <c r="F745" s="326" t="s">
        <v>2345</v>
      </c>
      <c r="G745" s="331"/>
      <c r="H745" s="331"/>
      <c r="I745" s="331"/>
      <c r="J745" s="331"/>
      <c r="K745" s="331"/>
      <c r="L745" s="331"/>
      <c r="M745" s="331"/>
      <c r="N745" s="331"/>
      <c r="O745" s="326" t="s">
        <v>2346</v>
      </c>
      <c r="P745" s="326">
        <v>30.0</v>
      </c>
      <c r="Q745" s="326">
        <v>30.0</v>
      </c>
      <c r="R745" s="835">
        <v>1.0</v>
      </c>
      <c r="S745" s="324"/>
      <c r="T745" s="324"/>
      <c r="U745" s="324"/>
      <c r="V745" s="324"/>
      <c r="W745" s="324"/>
      <c r="X745" s="324"/>
      <c r="Y745" s="324"/>
      <c r="Z745" s="324"/>
      <c r="AA745" s="324"/>
      <c r="AB745" s="324"/>
      <c r="AC745" s="324"/>
      <c r="AD745" s="324"/>
      <c r="AE745" s="324"/>
      <c r="AF745" s="324"/>
      <c r="AG745" s="324"/>
      <c r="AH745" s="324"/>
      <c r="AI745" s="324"/>
      <c r="AJ745" s="324"/>
      <c r="AK745" s="324"/>
      <c r="AL745" s="324"/>
      <c r="AM745" s="324"/>
      <c r="AN745" s="324"/>
      <c r="AO745" s="324"/>
      <c r="AP745" s="324"/>
      <c r="AQ745" s="324"/>
      <c r="AR745" s="324"/>
    </row>
    <row r="746" ht="15.75" hidden="1" customHeight="1">
      <c r="A746" s="326" t="s">
        <v>2347</v>
      </c>
      <c r="B746" s="326">
        <v>120.0</v>
      </c>
      <c r="C746" s="326">
        <v>19.7</v>
      </c>
      <c r="D746" s="326">
        <v>4.0</v>
      </c>
      <c r="E746" s="326"/>
      <c r="F746" s="326" t="s">
        <v>2348</v>
      </c>
      <c r="G746" s="331"/>
      <c r="H746" s="331"/>
      <c r="I746" s="331"/>
      <c r="J746" s="331"/>
      <c r="K746" s="331"/>
      <c r="L746" s="331"/>
      <c r="M746" s="331"/>
      <c r="N746" s="331"/>
      <c r="O746" s="326" t="s">
        <v>2349</v>
      </c>
      <c r="P746" s="326">
        <v>374.0</v>
      </c>
      <c r="Q746" s="326">
        <v>374.0</v>
      </c>
      <c r="R746" s="835">
        <v>1.0</v>
      </c>
      <c r="S746" s="324"/>
      <c r="T746" s="324"/>
      <c r="U746" s="324"/>
      <c r="V746" s="324"/>
      <c r="W746" s="324"/>
      <c r="X746" s="324"/>
      <c r="Y746" s="324"/>
      <c r="Z746" s="324"/>
      <c r="AA746" s="324"/>
      <c r="AB746" s="324"/>
      <c r="AC746" s="324"/>
      <c r="AD746" s="324"/>
      <c r="AE746" s="324"/>
      <c r="AF746" s="324"/>
      <c r="AG746" s="324"/>
      <c r="AH746" s="324"/>
      <c r="AI746" s="324"/>
      <c r="AJ746" s="324"/>
      <c r="AK746" s="324"/>
      <c r="AL746" s="324"/>
      <c r="AM746" s="324"/>
      <c r="AN746" s="324"/>
      <c r="AO746" s="324"/>
      <c r="AP746" s="324"/>
      <c r="AQ746" s="324"/>
      <c r="AR746" s="324"/>
    </row>
    <row r="747" ht="15.75" hidden="1" customHeight="1">
      <c r="A747" s="326" t="s">
        <v>2350</v>
      </c>
      <c r="B747" s="326">
        <v>91.0</v>
      </c>
      <c r="C747" s="326">
        <v>18.8</v>
      </c>
      <c r="D747" s="326">
        <v>1.2</v>
      </c>
      <c r="E747" s="326"/>
      <c r="F747" s="326" t="s">
        <v>2351</v>
      </c>
      <c r="G747" s="331"/>
      <c r="H747" s="331"/>
      <c r="I747" s="331"/>
      <c r="J747" s="331"/>
      <c r="K747" s="331"/>
      <c r="L747" s="331"/>
      <c r="M747" s="331"/>
      <c r="N747" s="331"/>
      <c r="O747" s="326" t="s">
        <v>2352</v>
      </c>
      <c r="P747" s="326">
        <v>426.0</v>
      </c>
      <c r="Q747" s="326">
        <v>426.0</v>
      </c>
      <c r="R747" s="835">
        <v>1.0</v>
      </c>
      <c r="S747" s="324"/>
      <c r="T747" s="324"/>
      <c r="U747" s="324"/>
      <c r="V747" s="324"/>
      <c r="W747" s="324"/>
      <c r="X747" s="324"/>
      <c r="Y747" s="324"/>
      <c r="Z747" s="324"/>
      <c r="AA747" s="324"/>
      <c r="AB747" s="324"/>
      <c r="AC747" s="324"/>
      <c r="AD747" s="324"/>
      <c r="AE747" s="324"/>
      <c r="AF747" s="324"/>
      <c r="AG747" s="324"/>
      <c r="AH747" s="324"/>
      <c r="AI747" s="324"/>
      <c r="AJ747" s="324"/>
      <c r="AK747" s="324"/>
      <c r="AL747" s="324"/>
      <c r="AM747" s="324"/>
      <c r="AN747" s="324"/>
      <c r="AO747" s="324"/>
      <c r="AP747" s="324"/>
      <c r="AQ747" s="324"/>
      <c r="AR747" s="324"/>
    </row>
    <row r="748" ht="15.75" hidden="1" customHeight="1">
      <c r="A748" s="326" t="s">
        <v>2353</v>
      </c>
      <c r="B748" s="326">
        <v>119.0</v>
      </c>
      <c r="C748" s="326">
        <v>20.8</v>
      </c>
      <c r="D748" s="326">
        <v>3.3</v>
      </c>
      <c r="E748" s="326"/>
      <c r="F748" s="326" t="s">
        <v>2354</v>
      </c>
      <c r="G748" s="331"/>
      <c r="H748" s="331"/>
      <c r="I748" s="331"/>
      <c r="J748" s="331"/>
      <c r="K748" s="331"/>
      <c r="L748" s="331"/>
      <c r="M748" s="331"/>
      <c r="N748" s="331"/>
      <c r="O748" s="326" t="s">
        <v>2355</v>
      </c>
      <c r="P748" s="326">
        <v>416.4</v>
      </c>
      <c r="Q748" s="326">
        <v>416.4</v>
      </c>
      <c r="R748" s="835">
        <v>1.0</v>
      </c>
      <c r="S748" s="324"/>
      <c r="T748" s="324"/>
      <c r="U748" s="324"/>
      <c r="V748" s="324"/>
      <c r="W748" s="324"/>
      <c r="X748" s="324"/>
      <c r="Y748" s="324"/>
      <c r="Z748" s="324"/>
      <c r="AA748" s="324"/>
      <c r="AB748" s="324"/>
      <c r="AC748" s="324"/>
      <c r="AD748" s="324"/>
      <c r="AE748" s="324"/>
      <c r="AF748" s="324"/>
      <c r="AG748" s="324"/>
      <c r="AH748" s="324"/>
      <c r="AI748" s="324"/>
      <c r="AJ748" s="324"/>
      <c r="AK748" s="324"/>
      <c r="AL748" s="324"/>
      <c r="AM748" s="324"/>
      <c r="AN748" s="324"/>
      <c r="AO748" s="324"/>
      <c r="AP748" s="324"/>
      <c r="AQ748" s="324"/>
      <c r="AR748" s="324"/>
    </row>
    <row r="749" ht="15.75" hidden="1" customHeight="1">
      <c r="A749" s="326" t="s">
        <v>2356</v>
      </c>
      <c r="B749" s="326">
        <v>96.0</v>
      </c>
      <c r="C749" s="326">
        <v>18.5</v>
      </c>
      <c r="D749" s="326">
        <v>1.9</v>
      </c>
      <c r="E749" s="326">
        <v>0.0</v>
      </c>
      <c r="F749" s="326" t="s">
        <v>2357</v>
      </c>
      <c r="G749" s="331"/>
      <c r="H749" s="331"/>
      <c r="I749" s="331"/>
      <c r="J749" s="331"/>
      <c r="K749" s="331"/>
      <c r="L749" s="331"/>
      <c r="M749" s="331"/>
      <c r="N749" s="331"/>
      <c r="O749" s="326" t="s">
        <v>2358</v>
      </c>
      <c r="P749" s="326">
        <v>251.5</v>
      </c>
      <c r="Q749" s="326">
        <v>251.5</v>
      </c>
      <c r="R749" s="835">
        <v>1.0</v>
      </c>
      <c r="S749" s="324"/>
      <c r="T749" s="324"/>
      <c r="U749" s="324"/>
      <c r="V749" s="324"/>
      <c r="W749" s="324"/>
      <c r="X749" s="324"/>
      <c r="Y749" s="324"/>
      <c r="Z749" s="324"/>
      <c r="AA749" s="324"/>
      <c r="AB749" s="324"/>
      <c r="AC749" s="324"/>
      <c r="AD749" s="324"/>
      <c r="AE749" s="324"/>
      <c r="AF749" s="324"/>
      <c r="AG749" s="324"/>
      <c r="AH749" s="324"/>
      <c r="AI749" s="324"/>
      <c r="AJ749" s="324"/>
      <c r="AK749" s="324"/>
      <c r="AL749" s="324"/>
      <c r="AM749" s="324"/>
      <c r="AN749" s="324"/>
      <c r="AO749" s="324"/>
      <c r="AP749" s="324"/>
      <c r="AQ749" s="324"/>
      <c r="AR749" s="324"/>
    </row>
    <row r="750" ht="15.75" hidden="1" customHeight="1">
      <c r="A750" s="326" t="s">
        <v>2359</v>
      </c>
      <c r="B750" s="326">
        <v>150.0</v>
      </c>
      <c r="C750" s="326">
        <v>30.9</v>
      </c>
      <c r="D750" s="326">
        <v>2.0</v>
      </c>
      <c r="E750" s="326">
        <v>0.0</v>
      </c>
      <c r="F750" s="326" t="s">
        <v>2360</v>
      </c>
      <c r="G750" s="331"/>
      <c r="H750" s="331"/>
      <c r="I750" s="331"/>
      <c r="J750" s="331"/>
      <c r="K750" s="331"/>
      <c r="L750" s="331"/>
      <c r="M750" s="331"/>
      <c r="N750" s="331"/>
      <c r="O750" s="326" t="s">
        <v>2361</v>
      </c>
      <c r="P750" s="326">
        <v>343.9</v>
      </c>
      <c r="Q750" s="326">
        <v>334.0</v>
      </c>
      <c r="R750" s="835">
        <v>0.9712125617912184</v>
      </c>
      <c r="S750" s="324"/>
      <c r="T750" s="324"/>
      <c r="U750" s="324"/>
      <c r="V750" s="324"/>
      <c r="W750" s="324"/>
      <c r="X750" s="324"/>
      <c r="Y750" s="324"/>
      <c r="Z750" s="324"/>
      <c r="AA750" s="324"/>
      <c r="AB750" s="324"/>
      <c r="AC750" s="324"/>
      <c r="AD750" s="324"/>
      <c r="AE750" s="324"/>
      <c r="AF750" s="324"/>
      <c r="AG750" s="324"/>
      <c r="AH750" s="324"/>
      <c r="AI750" s="324"/>
      <c r="AJ750" s="324"/>
      <c r="AK750" s="324"/>
      <c r="AL750" s="324"/>
      <c r="AM750" s="324"/>
      <c r="AN750" s="324"/>
      <c r="AO750" s="324"/>
      <c r="AP750" s="324"/>
      <c r="AQ750" s="324"/>
      <c r="AR750" s="324"/>
    </row>
    <row r="751" ht="15.75" hidden="1" customHeight="1">
      <c r="A751" s="326" t="s">
        <v>2362</v>
      </c>
      <c r="B751" s="326">
        <v>136.0</v>
      </c>
      <c r="C751" s="326">
        <v>20.5</v>
      </c>
      <c r="D751" s="326">
        <v>5.4</v>
      </c>
      <c r="E751" s="326"/>
      <c r="F751" s="326" t="s">
        <v>2363</v>
      </c>
      <c r="G751" s="331"/>
      <c r="H751" s="331"/>
      <c r="I751" s="331"/>
      <c r="J751" s="331"/>
      <c r="K751" s="331"/>
      <c r="L751" s="331"/>
      <c r="M751" s="331"/>
      <c r="N751" s="331"/>
      <c r="O751" s="326" t="s">
        <v>2364</v>
      </c>
      <c r="P751" s="326">
        <v>4.3</v>
      </c>
      <c r="Q751" s="326">
        <v>4.0</v>
      </c>
      <c r="R751" s="835">
        <v>0.9302325581395349</v>
      </c>
      <c r="S751" s="324"/>
      <c r="T751" s="324"/>
      <c r="U751" s="324"/>
      <c r="V751" s="324"/>
      <c r="W751" s="324"/>
      <c r="X751" s="324"/>
      <c r="Y751" s="324"/>
      <c r="Z751" s="324"/>
      <c r="AA751" s="324"/>
      <c r="AB751" s="324"/>
      <c r="AC751" s="324"/>
      <c r="AD751" s="324"/>
      <c r="AE751" s="324"/>
      <c r="AF751" s="324"/>
      <c r="AG751" s="324"/>
      <c r="AH751" s="324"/>
      <c r="AI751" s="324"/>
      <c r="AJ751" s="324"/>
      <c r="AK751" s="324"/>
      <c r="AL751" s="324"/>
      <c r="AM751" s="324"/>
      <c r="AN751" s="324"/>
      <c r="AO751" s="324"/>
      <c r="AP751" s="324"/>
      <c r="AQ751" s="324"/>
      <c r="AR751" s="324"/>
    </row>
    <row r="752" ht="15.75" hidden="1" customHeight="1">
      <c r="A752" s="326" t="s">
        <v>2365</v>
      </c>
      <c r="B752" s="326">
        <v>73.0</v>
      </c>
      <c r="C752" s="326">
        <v>15.1</v>
      </c>
      <c r="D752" s="326">
        <v>0.9</v>
      </c>
      <c r="E752" s="326">
        <v>0.0</v>
      </c>
      <c r="F752" s="326" t="s">
        <v>2366</v>
      </c>
      <c r="G752" s="331"/>
      <c r="H752" s="331"/>
      <c r="I752" s="331"/>
      <c r="J752" s="331"/>
      <c r="K752" s="331"/>
      <c r="L752" s="331"/>
      <c r="M752" s="331"/>
      <c r="N752" s="331"/>
      <c r="O752" s="326" t="s">
        <v>2367</v>
      </c>
      <c r="P752" s="326">
        <v>10.2</v>
      </c>
      <c r="Q752" s="326">
        <v>10.0</v>
      </c>
      <c r="R752" s="835">
        <v>0.9803921568627452</v>
      </c>
      <c r="S752" s="324"/>
      <c r="T752" s="324"/>
      <c r="U752" s="324"/>
      <c r="V752" s="324"/>
      <c r="W752" s="324"/>
      <c r="X752" s="324"/>
      <c r="Y752" s="324"/>
      <c r="Z752" s="324"/>
      <c r="AA752" s="324"/>
      <c r="AB752" s="324"/>
      <c r="AC752" s="324"/>
      <c r="AD752" s="324"/>
      <c r="AE752" s="324"/>
      <c r="AF752" s="324"/>
      <c r="AG752" s="324"/>
      <c r="AH752" s="324"/>
      <c r="AI752" s="324"/>
      <c r="AJ752" s="324"/>
      <c r="AK752" s="324"/>
      <c r="AL752" s="324"/>
      <c r="AM752" s="324"/>
      <c r="AN752" s="324"/>
      <c r="AO752" s="324"/>
      <c r="AP752" s="324"/>
      <c r="AQ752" s="324"/>
      <c r="AR752" s="324"/>
    </row>
    <row r="753" ht="15.75" hidden="1" customHeight="1">
      <c r="A753" s="326" t="s">
        <v>2368</v>
      </c>
      <c r="B753" s="326">
        <v>72.0</v>
      </c>
      <c r="C753" s="326">
        <v>15.8</v>
      </c>
      <c r="D753" s="326">
        <v>0.5</v>
      </c>
      <c r="E753" s="326"/>
      <c r="F753" s="326" t="s">
        <v>2369</v>
      </c>
      <c r="G753" s="331"/>
      <c r="H753" s="331"/>
      <c r="I753" s="331"/>
      <c r="J753" s="331"/>
      <c r="K753" s="331"/>
      <c r="L753" s="331"/>
      <c r="M753" s="331"/>
      <c r="N753" s="331"/>
      <c r="O753" s="326" t="s">
        <v>2370</v>
      </c>
      <c r="P753" s="326">
        <v>12.1</v>
      </c>
      <c r="Q753" s="326">
        <v>10.2</v>
      </c>
      <c r="R753" s="835">
        <v>0.8429752066115702</v>
      </c>
      <c r="S753" s="324"/>
      <c r="T753" s="324"/>
      <c r="U753" s="324"/>
      <c r="V753" s="324"/>
      <c r="W753" s="324"/>
      <c r="X753" s="324"/>
      <c r="Y753" s="324"/>
      <c r="Z753" s="324"/>
      <c r="AA753" s="324"/>
      <c r="AB753" s="324"/>
      <c r="AC753" s="324"/>
      <c r="AD753" s="324"/>
      <c r="AE753" s="324"/>
      <c r="AF753" s="324"/>
      <c r="AG753" s="324"/>
      <c r="AH753" s="324"/>
      <c r="AI753" s="324"/>
      <c r="AJ753" s="324"/>
      <c r="AK753" s="324"/>
      <c r="AL753" s="324"/>
      <c r="AM753" s="324"/>
      <c r="AN753" s="324"/>
      <c r="AO753" s="324"/>
      <c r="AP753" s="324"/>
      <c r="AQ753" s="324"/>
      <c r="AR753" s="324"/>
    </row>
    <row r="754" ht="15.75" hidden="1" customHeight="1">
      <c r="A754" s="326" t="s">
        <v>2371</v>
      </c>
      <c r="B754" s="326">
        <v>363.0</v>
      </c>
      <c r="C754" s="326">
        <v>73.8</v>
      </c>
      <c r="D754" s="326">
        <v>5.3</v>
      </c>
      <c r="E754" s="326"/>
      <c r="F754" s="326" t="s">
        <v>2372</v>
      </c>
      <c r="G754" s="331"/>
      <c r="H754" s="331"/>
      <c r="I754" s="331"/>
      <c r="J754" s="331"/>
      <c r="K754" s="331"/>
      <c r="L754" s="331"/>
      <c r="M754" s="331"/>
      <c r="N754" s="331"/>
      <c r="O754" s="326" t="s">
        <v>2373</v>
      </c>
      <c r="P754" s="326">
        <v>40.9</v>
      </c>
      <c r="Q754" s="326">
        <v>40.9</v>
      </c>
      <c r="R754" s="835">
        <v>1.0</v>
      </c>
      <c r="S754" s="324"/>
      <c r="T754" s="324"/>
      <c r="U754" s="324"/>
      <c r="V754" s="324"/>
      <c r="W754" s="324"/>
      <c r="X754" s="324"/>
      <c r="Y754" s="324"/>
      <c r="Z754" s="324"/>
      <c r="AA754" s="324"/>
      <c r="AB754" s="324"/>
      <c r="AC754" s="324"/>
      <c r="AD754" s="324"/>
      <c r="AE754" s="324"/>
      <c r="AF754" s="324"/>
      <c r="AG754" s="324"/>
      <c r="AH754" s="324"/>
      <c r="AI754" s="324"/>
      <c r="AJ754" s="324"/>
      <c r="AK754" s="324"/>
      <c r="AL754" s="324"/>
      <c r="AM754" s="324"/>
      <c r="AN754" s="324"/>
      <c r="AO754" s="324"/>
      <c r="AP754" s="324"/>
      <c r="AQ754" s="324"/>
      <c r="AR754" s="324"/>
    </row>
    <row r="755" ht="15.75" hidden="1" customHeight="1">
      <c r="A755" s="326" t="s">
        <v>2374</v>
      </c>
      <c r="B755" s="326">
        <v>110.0</v>
      </c>
      <c r="C755" s="326">
        <v>20.8</v>
      </c>
      <c r="D755" s="326">
        <v>2.3</v>
      </c>
      <c r="E755" s="326">
        <v>0.0</v>
      </c>
      <c r="F755" s="326" t="s">
        <v>2375</v>
      </c>
      <c r="G755" s="331"/>
      <c r="H755" s="331"/>
      <c r="I755" s="331"/>
      <c r="J755" s="331"/>
      <c r="K755" s="331"/>
      <c r="L755" s="331"/>
      <c r="M755" s="331"/>
      <c r="N755" s="331"/>
      <c r="O755" s="326" t="s">
        <v>2376</v>
      </c>
      <c r="P755" s="326">
        <v>59.8</v>
      </c>
      <c r="Q755" s="326">
        <v>51.8</v>
      </c>
      <c r="R755" s="835">
        <v>0.8662207357859532</v>
      </c>
      <c r="S755" s="324"/>
      <c r="T755" s="324"/>
      <c r="U755" s="324"/>
      <c r="V755" s="324"/>
      <c r="W755" s="324"/>
      <c r="X755" s="324"/>
      <c r="Y755" s="324"/>
      <c r="Z755" s="324"/>
      <c r="AA755" s="324"/>
      <c r="AB755" s="324"/>
      <c r="AC755" s="324"/>
      <c r="AD755" s="324"/>
      <c r="AE755" s="324"/>
      <c r="AF755" s="324"/>
      <c r="AG755" s="324"/>
      <c r="AH755" s="324"/>
      <c r="AI755" s="324"/>
      <c r="AJ755" s="324"/>
      <c r="AK755" s="324"/>
      <c r="AL755" s="324"/>
      <c r="AM755" s="324"/>
      <c r="AN755" s="324"/>
      <c r="AO755" s="324"/>
      <c r="AP755" s="324"/>
      <c r="AQ755" s="324"/>
      <c r="AR755" s="324"/>
    </row>
    <row r="756" ht="15.75" hidden="1" customHeight="1">
      <c r="A756" s="326" t="s">
        <v>2377</v>
      </c>
      <c r="B756" s="326">
        <v>247.0</v>
      </c>
      <c r="C756" s="326">
        <v>38.2</v>
      </c>
      <c r="D756" s="326">
        <v>9.3</v>
      </c>
      <c r="E756" s="326">
        <v>0.0</v>
      </c>
      <c r="F756" s="326" t="s">
        <v>2378</v>
      </c>
      <c r="G756" s="331"/>
      <c r="H756" s="331"/>
      <c r="I756" s="331"/>
      <c r="J756" s="331"/>
      <c r="K756" s="331"/>
      <c r="L756" s="331"/>
      <c r="M756" s="331"/>
      <c r="N756" s="331"/>
      <c r="O756" s="326" t="s">
        <v>2379</v>
      </c>
      <c r="P756" s="326">
        <v>68.4</v>
      </c>
      <c r="Q756" s="326">
        <v>59.9</v>
      </c>
      <c r="R756" s="835">
        <v>0.8757309941520467</v>
      </c>
      <c r="S756" s="324"/>
      <c r="T756" s="324"/>
      <c r="U756" s="324"/>
      <c r="V756" s="324"/>
      <c r="W756" s="324"/>
      <c r="X756" s="324"/>
      <c r="Y756" s="324"/>
      <c r="Z756" s="324"/>
      <c r="AA756" s="324"/>
      <c r="AB756" s="324"/>
      <c r="AC756" s="324"/>
      <c r="AD756" s="324"/>
      <c r="AE756" s="324"/>
      <c r="AF756" s="324"/>
      <c r="AG756" s="324"/>
      <c r="AH756" s="324"/>
      <c r="AI756" s="324"/>
      <c r="AJ756" s="324"/>
      <c r="AK756" s="324"/>
      <c r="AL756" s="324"/>
      <c r="AM756" s="324"/>
      <c r="AN756" s="324"/>
      <c r="AO756" s="324"/>
      <c r="AP756" s="324"/>
      <c r="AQ756" s="324"/>
      <c r="AR756" s="324"/>
    </row>
    <row r="757" ht="15.75" hidden="1" customHeight="1">
      <c r="A757" s="326" t="s">
        <v>2380</v>
      </c>
      <c r="B757" s="326">
        <v>106.0</v>
      </c>
      <c r="C757" s="326">
        <v>19.2</v>
      </c>
      <c r="D757" s="326">
        <v>2.7</v>
      </c>
      <c r="E757" s="326">
        <v>0.0</v>
      </c>
      <c r="F757" s="326" t="s">
        <v>2381</v>
      </c>
      <c r="G757" s="331"/>
      <c r="H757" s="331"/>
      <c r="I757" s="331"/>
      <c r="J757" s="331"/>
      <c r="K757" s="331"/>
      <c r="L757" s="331"/>
      <c r="M757" s="331"/>
      <c r="N757" s="331"/>
      <c r="O757" s="326" t="s">
        <v>2382</v>
      </c>
      <c r="P757" s="326">
        <v>77.3</v>
      </c>
      <c r="Q757" s="326">
        <v>67.7</v>
      </c>
      <c r="R757" s="835">
        <v>0.8758085381630014</v>
      </c>
      <c r="S757" s="324"/>
      <c r="T757" s="324"/>
      <c r="U757" s="324"/>
      <c r="V757" s="324"/>
      <c r="W757" s="324"/>
      <c r="X757" s="324"/>
      <c r="Y757" s="324"/>
      <c r="Z757" s="324"/>
      <c r="AA757" s="324"/>
      <c r="AB757" s="324"/>
      <c r="AC757" s="324"/>
      <c r="AD757" s="324"/>
      <c r="AE757" s="324"/>
      <c r="AF757" s="324"/>
      <c r="AG757" s="324"/>
      <c r="AH757" s="324"/>
      <c r="AI757" s="324"/>
      <c r="AJ757" s="324"/>
      <c r="AK757" s="324"/>
      <c r="AL757" s="324"/>
      <c r="AM757" s="324"/>
      <c r="AN757" s="324"/>
      <c r="AO757" s="324"/>
      <c r="AP757" s="324"/>
      <c r="AQ757" s="324"/>
      <c r="AR757" s="324"/>
    </row>
    <row r="758" ht="15.75" hidden="1" customHeight="1">
      <c r="A758" s="326" t="s">
        <v>2383</v>
      </c>
      <c r="B758" s="326">
        <v>288.0</v>
      </c>
      <c r="C758" s="326">
        <v>54.3</v>
      </c>
      <c r="D758" s="326">
        <v>6.2</v>
      </c>
      <c r="E758" s="326">
        <v>0.0</v>
      </c>
      <c r="F758" s="326" t="s">
        <v>2384</v>
      </c>
      <c r="G758" s="331"/>
      <c r="H758" s="331"/>
      <c r="I758" s="331"/>
      <c r="J758" s="331"/>
      <c r="K758" s="331"/>
      <c r="L758" s="331"/>
      <c r="M758" s="331"/>
      <c r="N758" s="331"/>
      <c r="O758" s="326" t="s">
        <v>2385</v>
      </c>
      <c r="P758" s="326">
        <v>67.0</v>
      </c>
      <c r="Q758" s="326">
        <v>60.0</v>
      </c>
      <c r="R758" s="835">
        <v>0.8955223880597015</v>
      </c>
      <c r="S758" s="324"/>
      <c r="T758" s="324"/>
      <c r="U758" s="324"/>
      <c r="V758" s="324"/>
      <c r="W758" s="324"/>
      <c r="X758" s="324"/>
      <c r="Y758" s="324"/>
      <c r="Z758" s="324"/>
      <c r="AA758" s="324"/>
      <c r="AB758" s="324"/>
      <c r="AC758" s="324"/>
      <c r="AD758" s="324"/>
      <c r="AE758" s="324"/>
      <c r="AF758" s="324"/>
      <c r="AG758" s="324"/>
      <c r="AH758" s="324"/>
      <c r="AI758" s="324"/>
      <c r="AJ758" s="324"/>
      <c r="AK758" s="324"/>
      <c r="AL758" s="324"/>
      <c r="AM758" s="324"/>
      <c r="AN758" s="324"/>
      <c r="AO758" s="324"/>
      <c r="AP758" s="324"/>
      <c r="AQ758" s="324"/>
      <c r="AR758" s="324"/>
    </row>
    <row r="759" ht="15.75" hidden="1" customHeight="1">
      <c r="A759" s="326" t="s">
        <v>2386</v>
      </c>
      <c r="B759" s="326">
        <v>105.0</v>
      </c>
      <c r="C759" s="326">
        <v>19.6</v>
      </c>
      <c r="D759" s="326">
        <v>2.4</v>
      </c>
      <c r="E759" s="326"/>
      <c r="F759" s="326" t="s">
        <v>2387</v>
      </c>
      <c r="G759" s="331"/>
      <c r="H759" s="331"/>
      <c r="I759" s="331"/>
      <c r="J759" s="331"/>
      <c r="K759" s="331"/>
      <c r="L759" s="331"/>
      <c r="M759" s="331"/>
      <c r="N759" s="331"/>
      <c r="O759" s="326" t="s">
        <v>2388</v>
      </c>
      <c r="P759" s="326">
        <v>19.9</v>
      </c>
      <c r="Q759" s="326">
        <v>19.9</v>
      </c>
      <c r="R759" s="835">
        <v>1.0</v>
      </c>
      <c r="S759" s="324"/>
      <c r="T759" s="324"/>
      <c r="U759" s="324"/>
      <c r="V759" s="324"/>
      <c r="W759" s="324"/>
      <c r="X759" s="324"/>
      <c r="Y759" s="324"/>
      <c r="Z759" s="324"/>
      <c r="AA759" s="324"/>
      <c r="AB759" s="324"/>
      <c r="AC759" s="324"/>
      <c r="AD759" s="324"/>
      <c r="AE759" s="324"/>
      <c r="AF759" s="324"/>
      <c r="AG759" s="324"/>
      <c r="AH759" s="324"/>
      <c r="AI759" s="324"/>
      <c r="AJ759" s="324"/>
      <c r="AK759" s="324"/>
      <c r="AL759" s="324"/>
      <c r="AM759" s="324"/>
      <c r="AN759" s="324"/>
      <c r="AO759" s="324"/>
      <c r="AP759" s="324"/>
      <c r="AQ759" s="324"/>
      <c r="AR759" s="324"/>
    </row>
    <row r="760" ht="15.75" hidden="1" customHeight="1">
      <c r="A760" s="326" t="s">
        <v>2389</v>
      </c>
      <c r="B760" s="326">
        <v>101.0</v>
      </c>
      <c r="C760" s="326">
        <v>22.1</v>
      </c>
      <c r="D760" s="326">
        <v>0.7</v>
      </c>
      <c r="E760" s="326"/>
      <c r="F760" s="326" t="s">
        <v>2390</v>
      </c>
      <c r="G760" s="331"/>
      <c r="H760" s="331"/>
      <c r="I760" s="331"/>
      <c r="J760" s="331"/>
      <c r="K760" s="331"/>
      <c r="L760" s="331"/>
      <c r="M760" s="331"/>
      <c r="N760" s="331"/>
      <c r="O760" s="326" t="s">
        <v>2391</v>
      </c>
      <c r="P760" s="326">
        <v>293.2</v>
      </c>
      <c r="Q760" s="326">
        <v>293.2</v>
      </c>
      <c r="R760" s="835">
        <v>1.0</v>
      </c>
      <c r="S760" s="324"/>
      <c r="T760" s="324"/>
      <c r="U760" s="324"/>
      <c r="V760" s="324"/>
      <c r="W760" s="324"/>
      <c r="X760" s="324"/>
      <c r="Y760" s="324"/>
      <c r="Z760" s="324"/>
      <c r="AA760" s="324"/>
      <c r="AB760" s="324"/>
      <c r="AC760" s="324"/>
      <c r="AD760" s="324"/>
      <c r="AE760" s="324"/>
      <c r="AF760" s="324"/>
      <c r="AG760" s="324"/>
      <c r="AH760" s="324"/>
      <c r="AI760" s="324"/>
      <c r="AJ760" s="324"/>
      <c r="AK760" s="324"/>
      <c r="AL760" s="324"/>
      <c r="AM760" s="324"/>
      <c r="AN760" s="324"/>
      <c r="AO760" s="324"/>
      <c r="AP760" s="324"/>
      <c r="AQ760" s="324"/>
      <c r="AR760" s="324"/>
    </row>
    <row r="761" ht="15.75" hidden="1" customHeight="1">
      <c r="A761" s="326" t="s">
        <v>2392</v>
      </c>
      <c r="B761" s="326">
        <v>87.0</v>
      </c>
      <c r="C761" s="326">
        <v>19.5</v>
      </c>
      <c r="D761" s="326">
        <v>0.4</v>
      </c>
      <c r="E761" s="326">
        <v>0.0</v>
      </c>
      <c r="F761" s="326" t="s">
        <v>2393</v>
      </c>
      <c r="G761" s="331"/>
      <c r="H761" s="331"/>
      <c r="I761" s="331"/>
      <c r="J761" s="331"/>
      <c r="K761" s="331"/>
      <c r="L761" s="331"/>
      <c r="M761" s="331"/>
      <c r="N761" s="331"/>
      <c r="O761" s="326" t="s">
        <v>2394</v>
      </c>
      <c r="P761" s="326">
        <v>338.9</v>
      </c>
      <c r="Q761" s="326">
        <v>338.9</v>
      </c>
      <c r="R761" s="835">
        <v>1.0</v>
      </c>
      <c r="S761" s="324"/>
      <c r="T761" s="324"/>
      <c r="U761" s="324"/>
      <c r="V761" s="324"/>
      <c r="W761" s="324"/>
      <c r="X761" s="324"/>
      <c r="Y761" s="324"/>
      <c r="Z761" s="324"/>
      <c r="AA761" s="324"/>
      <c r="AB761" s="324"/>
      <c r="AC761" s="324"/>
      <c r="AD761" s="324"/>
      <c r="AE761" s="324"/>
      <c r="AF761" s="324"/>
      <c r="AG761" s="324"/>
      <c r="AH761" s="324"/>
      <c r="AI761" s="324"/>
      <c r="AJ761" s="324"/>
      <c r="AK761" s="324"/>
      <c r="AL761" s="324"/>
      <c r="AM761" s="324"/>
      <c r="AN761" s="324"/>
      <c r="AO761" s="324"/>
      <c r="AP761" s="324"/>
      <c r="AQ761" s="324"/>
      <c r="AR761" s="324"/>
    </row>
    <row r="762" ht="15.75" hidden="1" customHeight="1">
      <c r="A762" s="326" t="s">
        <v>2395</v>
      </c>
      <c r="B762" s="326">
        <v>83.0</v>
      </c>
      <c r="C762" s="326">
        <v>18.7</v>
      </c>
      <c r="D762" s="326">
        <v>0.3</v>
      </c>
      <c r="E762" s="326">
        <v>0.0</v>
      </c>
      <c r="F762" s="326" t="s">
        <v>2396</v>
      </c>
      <c r="G762" s="331"/>
      <c r="H762" s="331"/>
      <c r="I762" s="331"/>
      <c r="J762" s="331"/>
      <c r="K762" s="331"/>
      <c r="L762" s="331"/>
      <c r="M762" s="331"/>
      <c r="N762" s="331"/>
      <c r="O762" s="326" t="s">
        <v>2397</v>
      </c>
      <c r="P762" s="326">
        <v>350.8</v>
      </c>
      <c r="Q762" s="326">
        <v>350.8</v>
      </c>
      <c r="R762" s="835">
        <v>1.0</v>
      </c>
      <c r="S762" s="324"/>
      <c r="T762" s="324"/>
      <c r="U762" s="324"/>
      <c r="V762" s="324"/>
      <c r="W762" s="324"/>
      <c r="X762" s="324"/>
      <c r="Y762" s="324"/>
      <c r="Z762" s="324"/>
      <c r="AA762" s="324"/>
      <c r="AB762" s="324"/>
      <c r="AC762" s="324"/>
      <c r="AD762" s="324"/>
      <c r="AE762" s="324"/>
      <c r="AF762" s="324"/>
      <c r="AG762" s="324"/>
      <c r="AH762" s="324"/>
      <c r="AI762" s="324"/>
      <c r="AJ762" s="324"/>
      <c r="AK762" s="324"/>
      <c r="AL762" s="324"/>
      <c r="AM762" s="324"/>
      <c r="AN762" s="324"/>
      <c r="AO762" s="324"/>
      <c r="AP762" s="324"/>
      <c r="AQ762" s="324"/>
      <c r="AR762" s="324"/>
    </row>
    <row r="763" ht="15.75" hidden="1" customHeight="1">
      <c r="A763" s="326" t="s">
        <v>2398</v>
      </c>
      <c r="B763" s="326">
        <v>91.0</v>
      </c>
      <c r="C763" s="326">
        <v>20.5</v>
      </c>
      <c r="D763" s="326">
        <v>0.4</v>
      </c>
      <c r="E763" s="326">
        <v>0.0</v>
      </c>
      <c r="F763" s="326" t="s">
        <v>2399</v>
      </c>
      <c r="G763" s="331"/>
      <c r="H763" s="331"/>
      <c r="I763" s="331"/>
      <c r="J763" s="331"/>
      <c r="K763" s="331"/>
      <c r="L763" s="331"/>
      <c r="M763" s="331"/>
      <c r="N763" s="331"/>
      <c r="O763" s="326" t="s">
        <v>2400</v>
      </c>
      <c r="P763" s="326">
        <v>337.1</v>
      </c>
      <c r="Q763" s="326">
        <v>337.1</v>
      </c>
      <c r="R763" s="835">
        <v>1.0</v>
      </c>
      <c r="S763" s="324"/>
      <c r="T763" s="324"/>
      <c r="U763" s="324"/>
      <c r="V763" s="324"/>
      <c r="W763" s="324"/>
      <c r="X763" s="324"/>
      <c r="Y763" s="324"/>
      <c r="Z763" s="324"/>
      <c r="AA763" s="324"/>
      <c r="AB763" s="324"/>
      <c r="AC763" s="324"/>
      <c r="AD763" s="324"/>
      <c r="AE763" s="324"/>
      <c r="AF763" s="324"/>
      <c r="AG763" s="324"/>
      <c r="AH763" s="324"/>
      <c r="AI763" s="324"/>
      <c r="AJ763" s="324"/>
      <c r="AK763" s="324"/>
      <c r="AL763" s="324"/>
      <c r="AM763" s="324"/>
      <c r="AN763" s="324"/>
      <c r="AO763" s="324"/>
      <c r="AP763" s="324"/>
      <c r="AQ763" s="324"/>
      <c r="AR763" s="324"/>
    </row>
    <row r="764" ht="15.75" hidden="1" customHeight="1">
      <c r="A764" s="326" t="s">
        <v>2401</v>
      </c>
      <c r="B764" s="326">
        <v>85.0</v>
      </c>
      <c r="C764" s="326">
        <v>18.8</v>
      </c>
      <c r="D764" s="326">
        <v>0.5</v>
      </c>
      <c r="E764" s="326">
        <v>0.0</v>
      </c>
      <c r="F764" s="326" t="s">
        <v>2402</v>
      </c>
      <c r="G764" s="331"/>
      <c r="H764" s="331"/>
      <c r="I764" s="331"/>
      <c r="J764" s="331"/>
      <c r="K764" s="331"/>
      <c r="L764" s="331"/>
      <c r="M764" s="331"/>
      <c r="N764" s="331"/>
      <c r="O764" s="326" t="s">
        <v>2403</v>
      </c>
      <c r="P764" s="326">
        <v>371.6</v>
      </c>
      <c r="Q764" s="326">
        <v>371.6</v>
      </c>
      <c r="R764" s="835">
        <v>1.0</v>
      </c>
      <c r="S764" s="324"/>
      <c r="T764" s="324"/>
      <c r="U764" s="324"/>
      <c r="V764" s="324"/>
      <c r="W764" s="324"/>
      <c r="X764" s="324"/>
      <c r="Y764" s="324"/>
      <c r="Z764" s="324"/>
      <c r="AA764" s="324"/>
      <c r="AB764" s="324"/>
      <c r="AC764" s="324"/>
      <c r="AD764" s="324"/>
      <c r="AE764" s="324"/>
      <c r="AF764" s="324"/>
      <c r="AG764" s="324"/>
      <c r="AH764" s="324"/>
      <c r="AI764" s="324"/>
      <c r="AJ764" s="324"/>
      <c r="AK764" s="324"/>
      <c r="AL764" s="324"/>
      <c r="AM764" s="324"/>
      <c r="AN764" s="324"/>
      <c r="AO764" s="324"/>
      <c r="AP764" s="324"/>
      <c r="AQ764" s="324"/>
      <c r="AR764" s="324"/>
    </row>
    <row r="765" ht="15.75" hidden="1" customHeight="1">
      <c r="A765" s="326" t="s">
        <v>2404</v>
      </c>
      <c r="B765" s="326">
        <v>87.0</v>
      </c>
      <c r="C765" s="326">
        <v>15.4</v>
      </c>
      <c r="D765" s="326">
        <v>2.3</v>
      </c>
      <c r="E765" s="326">
        <v>0.0</v>
      </c>
      <c r="F765" s="326" t="s">
        <v>2405</v>
      </c>
      <c r="G765" s="331"/>
      <c r="H765" s="331"/>
      <c r="I765" s="331"/>
      <c r="J765" s="331"/>
      <c r="K765" s="331"/>
      <c r="L765" s="331"/>
      <c r="M765" s="331"/>
      <c r="N765" s="331"/>
      <c r="O765" s="326" t="s">
        <v>2406</v>
      </c>
      <c r="P765" s="326">
        <v>411.5</v>
      </c>
      <c r="Q765" s="326">
        <v>411.5</v>
      </c>
      <c r="R765" s="835">
        <v>1.0</v>
      </c>
      <c r="S765" s="324"/>
      <c r="T765" s="324"/>
      <c r="U765" s="324"/>
      <c r="V765" s="324"/>
      <c r="W765" s="324"/>
      <c r="X765" s="324"/>
      <c r="Y765" s="324"/>
      <c r="Z765" s="324"/>
      <c r="AA765" s="324"/>
      <c r="AB765" s="324"/>
      <c r="AC765" s="324"/>
      <c r="AD765" s="324"/>
      <c r="AE765" s="324"/>
      <c r="AF765" s="324"/>
      <c r="AG765" s="324"/>
      <c r="AH765" s="324"/>
      <c r="AI765" s="324"/>
      <c r="AJ765" s="324"/>
      <c r="AK765" s="324"/>
      <c r="AL765" s="324"/>
      <c r="AM765" s="324"/>
      <c r="AN765" s="324"/>
      <c r="AO765" s="324"/>
      <c r="AP765" s="324"/>
      <c r="AQ765" s="324"/>
      <c r="AR765" s="324"/>
    </row>
    <row r="766" ht="15.75" hidden="1" customHeight="1">
      <c r="A766" s="326" t="s">
        <v>2407</v>
      </c>
      <c r="B766" s="326">
        <v>136.0</v>
      </c>
      <c r="C766" s="326">
        <v>31.1</v>
      </c>
      <c r="D766" s="326">
        <v>0.4</v>
      </c>
      <c r="E766" s="326">
        <v>0.0</v>
      </c>
      <c r="F766" s="326" t="s">
        <v>2408</v>
      </c>
      <c r="G766" s="331"/>
      <c r="H766" s="331"/>
      <c r="I766" s="331"/>
      <c r="J766" s="331"/>
      <c r="K766" s="331"/>
      <c r="L766" s="331"/>
      <c r="M766" s="331"/>
      <c r="N766" s="331"/>
      <c r="O766" s="326" t="s">
        <v>2409</v>
      </c>
      <c r="P766" s="326">
        <v>349.7</v>
      </c>
      <c r="Q766" s="326">
        <v>349.7</v>
      </c>
      <c r="R766" s="835">
        <v>1.0</v>
      </c>
      <c r="S766" s="324"/>
      <c r="T766" s="324"/>
      <c r="U766" s="324"/>
      <c r="V766" s="324"/>
      <c r="W766" s="324"/>
      <c r="X766" s="324"/>
      <c r="Y766" s="324"/>
      <c r="Z766" s="324"/>
      <c r="AA766" s="324"/>
      <c r="AB766" s="324"/>
      <c r="AC766" s="324"/>
      <c r="AD766" s="324"/>
      <c r="AE766" s="324"/>
      <c r="AF766" s="324"/>
      <c r="AG766" s="324"/>
      <c r="AH766" s="324"/>
      <c r="AI766" s="324"/>
      <c r="AJ766" s="324"/>
      <c r="AK766" s="324"/>
      <c r="AL766" s="324"/>
      <c r="AM766" s="324"/>
      <c r="AN766" s="324"/>
      <c r="AO766" s="324"/>
      <c r="AP766" s="324"/>
      <c r="AQ766" s="324"/>
      <c r="AR766" s="324"/>
    </row>
    <row r="767" ht="15.75" hidden="1" customHeight="1">
      <c r="A767" s="326" t="s">
        <v>2410</v>
      </c>
      <c r="B767" s="326">
        <v>95.0</v>
      </c>
      <c r="C767" s="326">
        <v>21.3</v>
      </c>
      <c r="D767" s="326">
        <v>0.5</v>
      </c>
      <c r="E767" s="326"/>
      <c r="F767" s="326" t="s">
        <v>2411</v>
      </c>
      <c r="G767" s="331"/>
      <c r="H767" s="331"/>
      <c r="I767" s="331"/>
      <c r="J767" s="331"/>
      <c r="K767" s="331"/>
      <c r="L767" s="331"/>
      <c r="M767" s="331"/>
      <c r="N767" s="331"/>
      <c r="O767" s="326" t="s">
        <v>2412</v>
      </c>
      <c r="P767" s="326">
        <v>390.3</v>
      </c>
      <c r="Q767" s="326">
        <v>390.3</v>
      </c>
      <c r="R767" s="835">
        <v>1.0</v>
      </c>
      <c r="S767" s="324"/>
      <c r="T767" s="324"/>
      <c r="U767" s="324"/>
      <c r="V767" s="324"/>
      <c r="W767" s="324"/>
      <c r="X767" s="324"/>
      <c r="Y767" s="324"/>
      <c r="Z767" s="324"/>
      <c r="AA767" s="324"/>
      <c r="AB767" s="324"/>
      <c r="AC767" s="324"/>
      <c r="AD767" s="324"/>
      <c r="AE767" s="324"/>
      <c r="AF767" s="324"/>
      <c r="AG767" s="324"/>
      <c r="AH767" s="324"/>
      <c r="AI767" s="324"/>
      <c r="AJ767" s="324"/>
      <c r="AK767" s="324"/>
      <c r="AL767" s="324"/>
      <c r="AM767" s="324"/>
      <c r="AN767" s="324"/>
      <c r="AO767" s="324"/>
      <c r="AP767" s="324"/>
      <c r="AQ767" s="324"/>
      <c r="AR767" s="324"/>
    </row>
    <row r="768" ht="15.75" hidden="1" customHeight="1">
      <c r="A768" s="326" t="s">
        <v>2413</v>
      </c>
      <c r="B768" s="326">
        <v>267.0</v>
      </c>
      <c r="C768" s="326">
        <v>21.7</v>
      </c>
      <c r="D768" s="326">
        <v>20.0</v>
      </c>
      <c r="E768" s="326"/>
      <c r="F768" s="326" t="s">
        <v>2414</v>
      </c>
      <c r="G768" s="331"/>
      <c r="H768" s="331"/>
      <c r="I768" s="331"/>
      <c r="J768" s="331"/>
      <c r="K768" s="331"/>
      <c r="L768" s="331"/>
      <c r="M768" s="331"/>
      <c r="N768" s="331"/>
      <c r="O768" s="326" t="s">
        <v>2415</v>
      </c>
      <c r="P768" s="326">
        <v>430.1</v>
      </c>
      <c r="Q768" s="326">
        <v>430.1</v>
      </c>
      <c r="R768" s="835">
        <v>1.0</v>
      </c>
      <c r="S768" s="324"/>
      <c r="T768" s="324"/>
      <c r="U768" s="324"/>
      <c r="V768" s="324"/>
      <c r="W768" s="324"/>
      <c r="X768" s="324"/>
      <c r="Y768" s="324"/>
      <c r="Z768" s="324"/>
      <c r="AA768" s="324"/>
      <c r="AB768" s="324"/>
      <c r="AC768" s="324"/>
      <c r="AD768" s="324"/>
      <c r="AE768" s="324"/>
      <c r="AF768" s="324"/>
      <c r="AG768" s="324"/>
      <c r="AH768" s="324"/>
      <c r="AI768" s="324"/>
      <c r="AJ768" s="324"/>
      <c r="AK768" s="324"/>
      <c r="AL768" s="324"/>
      <c r="AM768" s="324"/>
      <c r="AN768" s="324"/>
      <c r="AO768" s="324"/>
      <c r="AP768" s="324"/>
      <c r="AQ768" s="324"/>
      <c r="AR768" s="324"/>
    </row>
    <row r="769" ht="15.75" hidden="1" customHeight="1">
      <c r="A769" s="326" t="s">
        <v>2416</v>
      </c>
      <c r="B769" s="326">
        <v>151.0</v>
      </c>
      <c r="C769" s="326">
        <v>22.2</v>
      </c>
      <c r="D769" s="326">
        <v>6.9</v>
      </c>
      <c r="E769" s="326"/>
      <c r="F769" s="326" t="s">
        <v>2417</v>
      </c>
      <c r="G769" s="331"/>
      <c r="H769" s="331"/>
      <c r="I769" s="331"/>
      <c r="J769" s="331"/>
      <c r="K769" s="331"/>
      <c r="L769" s="331"/>
      <c r="M769" s="331"/>
      <c r="N769" s="331"/>
      <c r="O769" s="326" t="s">
        <v>2418</v>
      </c>
      <c r="P769" s="326">
        <v>2.8</v>
      </c>
      <c r="Q769" s="326">
        <v>2.8</v>
      </c>
      <c r="R769" s="835">
        <v>1.0</v>
      </c>
      <c r="S769" s="324"/>
      <c r="T769" s="324"/>
      <c r="U769" s="324"/>
      <c r="V769" s="324"/>
      <c r="W769" s="324"/>
      <c r="X769" s="324"/>
      <c r="Y769" s="324"/>
      <c r="Z769" s="324"/>
      <c r="AA769" s="324"/>
      <c r="AB769" s="324"/>
      <c r="AC769" s="324"/>
      <c r="AD769" s="324"/>
      <c r="AE769" s="324"/>
      <c r="AF769" s="324"/>
      <c r="AG769" s="324"/>
      <c r="AH769" s="324"/>
      <c r="AI769" s="324"/>
      <c r="AJ769" s="324"/>
      <c r="AK769" s="324"/>
      <c r="AL769" s="324"/>
      <c r="AM769" s="324"/>
      <c r="AN769" s="324"/>
      <c r="AO769" s="324"/>
      <c r="AP769" s="324"/>
      <c r="AQ769" s="324"/>
      <c r="AR769" s="324"/>
    </row>
    <row r="770" ht="15.75" hidden="1" customHeight="1">
      <c r="A770" s="326" t="s">
        <v>2419</v>
      </c>
      <c r="B770" s="326">
        <v>171.0</v>
      </c>
      <c r="C770" s="326">
        <v>22.4</v>
      </c>
      <c r="D770" s="326">
        <v>9.0</v>
      </c>
      <c r="E770" s="326"/>
      <c r="F770" s="326" t="s">
        <v>2420</v>
      </c>
      <c r="G770" s="331"/>
      <c r="H770" s="331"/>
      <c r="I770" s="331"/>
      <c r="J770" s="331"/>
      <c r="K770" s="331"/>
      <c r="L770" s="331"/>
      <c r="M770" s="331"/>
      <c r="N770" s="331"/>
      <c r="O770" s="326" t="s">
        <v>2421</v>
      </c>
      <c r="P770" s="326">
        <v>6.5</v>
      </c>
      <c r="Q770" s="326">
        <v>6.5</v>
      </c>
      <c r="R770" s="835">
        <v>1.0</v>
      </c>
      <c r="S770" s="324"/>
      <c r="T770" s="324"/>
      <c r="U770" s="324"/>
      <c r="V770" s="324"/>
      <c r="W770" s="324"/>
      <c r="X770" s="324"/>
      <c r="Y770" s="324"/>
      <c r="Z770" s="324"/>
      <c r="AA770" s="324"/>
      <c r="AB770" s="324"/>
      <c r="AC770" s="324"/>
      <c r="AD770" s="324"/>
      <c r="AE770" s="324"/>
      <c r="AF770" s="324"/>
      <c r="AG770" s="324"/>
      <c r="AH770" s="324"/>
      <c r="AI770" s="324"/>
      <c r="AJ770" s="324"/>
      <c r="AK770" s="324"/>
      <c r="AL770" s="324"/>
      <c r="AM770" s="324"/>
      <c r="AN770" s="324"/>
      <c r="AO770" s="324"/>
      <c r="AP770" s="324"/>
      <c r="AQ770" s="324"/>
      <c r="AR770" s="324"/>
    </row>
    <row r="771" ht="15.75" hidden="1" customHeight="1">
      <c r="A771" s="326" t="s">
        <v>2422</v>
      </c>
      <c r="B771" s="326">
        <v>202.0</v>
      </c>
      <c r="C771" s="326">
        <v>25.8</v>
      </c>
      <c r="D771" s="326">
        <v>11.0</v>
      </c>
      <c r="E771" s="326"/>
      <c r="F771" s="326" t="s">
        <v>2423</v>
      </c>
      <c r="G771" s="331"/>
      <c r="H771" s="331"/>
      <c r="I771" s="331"/>
      <c r="J771" s="331"/>
      <c r="K771" s="331"/>
      <c r="L771" s="331"/>
      <c r="M771" s="331"/>
      <c r="N771" s="331"/>
      <c r="O771" s="326" t="s">
        <v>2424</v>
      </c>
      <c r="P771" s="326">
        <v>10.0</v>
      </c>
      <c r="Q771" s="326">
        <v>10.0</v>
      </c>
      <c r="R771" s="835">
        <v>1.0</v>
      </c>
      <c r="S771" s="324"/>
      <c r="T771" s="324"/>
      <c r="U771" s="324"/>
      <c r="V771" s="324"/>
      <c r="W771" s="324"/>
      <c r="X771" s="324"/>
      <c r="Y771" s="324"/>
      <c r="Z771" s="324"/>
      <c r="AA771" s="324"/>
      <c r="AB771" s="324"/>
      <c r="AC771" s="324"/>
      <c r="AD771" s="324"/>
      <c r="AE771" s="324"/>
      <c r="AF771" s="324"/>
      <c r="AG771" s="324"/>
      <c r="AH771" s="324"/>
      <c r="AI771" s="324"/>
      <c r="AJ771" s="324"/>
      <c r="AK771" s="324"/>
      <c r="AL771" s="324"/>
      <c r="AM771" s="324"/>
      <c r="AN771" s="324"/>
      <c r="AO771" s="324"/>
      <c r="AP771" s="324"/>
      <c r="AQ771" s="324"/>
      <c r="AR771" s="324"/>
    </row>
    <row r="772" ht="15.75" hidden="1" customHeight="1">
      <c r="A772" s="326" t="s">
        <v>2425</v>
      </c>
      <c r="B772" s="326">
        <v>146.0</v>
      </c>
      <c r="C772" s="326">
        <v>20.2</v>
      </c>
      <c r="D772" s="326">
        <v>6.6</v>
      </c>
      <c r="E772" s="326">
        <v>0.0</v>
      </c>
      <c r="F772" s="326" t="s">
        <v>2426</v>
      </c>
      <c r="G772" s="331"/>
      <c r="H772" s="331"/>
      <c r="I772" s="331"/>
      <c r="J772" s="331"/>
      <c r="K772" s="331"/>
      <c r="L772" s="331"/>
      <c r="M772" s="331"/>
      <c r="N772" s="331"/>
      <c r="O772" s="326" t="s">
        <v>2427</v>
      </c>
      <c r="P772" s="326">
        <v>6.5</v>
      </c>
      <c r="Q772" s="326">
        <v>6.5</v>
      </c>
      <c r="R772" s="835">
        <v>1.0</v>
      </c>
      <c r="S772" s="324"/>
      <c r="T772" s="324"/>
      <c r="U772" s="324"/>
      <c r="V772" s="324"/>
      <c r="W772" s="324"/>
      <c r="X772" s="324"/>
      <c r="Y772" s="324"/>
      <c r="Z772" s="324"/>
      <c r="AA772" s="324"/>
      <c r="AB772" s="324"/>
      <c r="AC772" s="324"/>
      <c r="AD772" s="324"/>
      <c r="AE772" s="324"/>
      <c r="AF772" s="324"/>
      <c r="AG772" s="324"/>
      <c r="AH772" s="324"/>
      <c r="AI772" s="324"/>
      <c r="AJ772" s="324"/>
      <c r="AK772" s="324"/>
      <c r="AL772" s="324"/>
      <c r="AM772" s="324"/>
      <c r="AN772" s="324"/>
      <c r="AO772" s="324"/>
      <c r="AP772" s="324"/>
      <c r="AQ772" s="324"/>
      <c r="AR772" s="324"/>
    </row>
    <row r="773" ht="15.75" hidden="1" customHeight="1">
      <c r="A773" s="326" t="s">
        <v>2428</v>
      </c>
      <c r="B773" s="326">
        <v>96.0</v>
      </c>
      <c r="C773" s="326">
        <v>20.1</v>
      </c>
      <c r="D773" s="326">
        <v>1.7</v>
      </c>
      <c r="E773" s="326">
        <v>0.0</v>
      </c>
      <c r="F773" s="326" t="s">
        <v>2429</v>
      </c>
      <c r="G773" s="331"/>
      <c r="H773" s="331"/>
      <c r="I773" s="331"/>
      <c r="J773" s="331"/>
      <c r="K773" s="331"/>
      <c r="L773" s="331"/>
      <c r="M773" s="331"/>
      <c r="N773" s="331"/>
      <c r="O773" s="326" t="s">
        <v>2430</v>
      </c>
      <c r="P773" s="326">
        <v>16.1</v>
      </c>
      <c r="Q773" s="326">
        <v>16.1</v>
      </c>
      <c r="R773" s="835">
        <v>1.0</v>
      </c>
      <c r="S773" s="324"/>
      <c r="T773" s="324"/>
      <c r="U773" s="324"/>
      <c r="V773" s="324"/>
      <c r="W773" s="324"/>
      <c r="X773" s="324"/>
      <c r="Y773" s="324"/>
      <c r="Z773" s="324"/>
      <c r="AA773" s="324"/>
      <c r="AB773" s="324"/>
      <c r="AC773" s="324"/>
      <c r="AD773" s="324"/>
      <c r="AE773" s="324"/>
      <c r="AF773" s="324"/>
      <c r="AG773" s="324"/>
      <c r="AH773" s="324"/>
      <c r="AI773" s="324"/>
      <c r="AJ773" s="324"/>
      <c r="AK773" s="324"/>
      <c r="AL773" s="324"/>
      <c r="AM773" s="324"/>
      <c r="AN773" s="324"/>
      <c r="AO773" s="324"/>
      <c r="AP773" s="324"/>
      <c r="AQ773" s="324"/>
      <c r="AR773" s="324"/>
    </row>
    <row r="774" ht="15.75" hidden="1" customHeight="1">
      <c r="A774" s="326" t="s">
        <v>2431</v>
      </c>
      <c r="B774" s="326">
        <v>89.0</v>
      </c>
      <c r="C774" s="326">
        <v>19.5</v>
      </c>
      <c r="D774" s="326">
        <v>0.6</v>
      </c>
      <c r="E774" s="326"/>
      <c r="F774" s="326" t="s">
        <v>2432</v>
      </c>
      <c r="G774" s="331"/>
      <c r="H774" s="331"/>
      <c r="I774" s="331"/>
      <c r="J774" s="331"/>
      <c r="K774" s="331"/>
      <c r="L774" s="331"/>
      <c r="M774" s="331"/>
      <c r="N774" s="331"/>
      <c r="O774" s="326" t="s">
        <v>2433</v>
      </c>
      <c r="P774" s="326">
        <v>27.5</v>
      </c>
      <c r="Q774" s="326">
        <v>27.5</v>
      </c>
      <c r="R774" s="835">
        <v>1.0</v>
      </c>
      <c r="S774" s="324"/>
      <c r="T774" s="324"/>
      <c r="U774" s="324"/>
      <c r="V774" s="324"/>
      <c r="W774" s="324"/>
      <c r="X774" s="324"/>
      <c r="Y774" s="324"/>
      <c r="Z774" s="324"/>
      <c r="AA774" s="324"/>
      <c r="AB774" s="324"/>
      <c r="AC774" s="324"/>
      <c r="AD774" s="324"/>
      <c r="AE774" s="324"/>
      <c r="AF774" s="324"/>
      <c r="AG774" s="324"/>
      <c r="AH774" s="324"/>
      <c r="AI774" s="324"/>
      <c r="AJ774" s="324"/>
      <c r="AK774" s="324"/>
      <c r="AL774" s="324"/>
      <c r="AM774" s="324"/>
      <c r="AN774" s="324"/>
      <c r="AO774" s="324"/>
      <c r="AP774" s="324"/>
      <c r="AQ774" s="324"/>
      <c r="AR774" s="324"/>
    </row>
    <row r="775" ht="15.75" hidden="1" customHeight="1">
      <c r="A775" s="326" t="s">
        <v>2434</v>
      </c>
      <c r="B775" s="326">
        <v>186.0</v>
      </c>
      <c r="C775" s="326">
        <v>38.6</v>
      </c>
      <c r="D775" s="326">
        <v>2.3</v>
      </c>
      <c r="E775" s="326">
        <v>0.0</v>
      </c>
      <c r="F775" s="326" t="s">
        <v>2435</v>
      </c>
      <c r="G775" s="331"/>
      <c r="H775" s="331"/>
      <c r="I775" s="331"/>
      <c r="J775" s="331"/>
      <c r="K775" s="331"/>
      <c r="L775" s="331"/>
      <c r="M775" s="331"/>
      <c r="N775" s="331"/>
      <c r="O775" s="326" t="s">
        <v>2436</v>
      </c>
      <c r="P775" s="326">
        <v>458.6</v>
      </c>
      <c r="Q775" s="326">
        <v>458.6</v>
      </c>
      <c r="R775" s="835">
        <v>1.0</v>
      </c>
      <c r="S775" s="324"/>
      <c r="T775" s="324"/>
      <c r="U775" s="324"/>
      <c r="V775" s="324"/>
      <c r="W775" s="324"/>
      <c r="X775" s="324"/>
      <c r="Y775" s="324"/>
      <c r="Z775" s="324"/>
      <c r="AA775" s="324"/>
      <c r="AB775" s="324"/>
      <c r="AC775" s="324"/>
      <c r="AD775" s="324"/>
      <c r="AE775" s="324"/>
      <c r="AF775" s="324"/>
      <c r="AG775" s="324"/>
      <c r="AH775" s="324"/>
      <c r="AI775" s="324"/>
      <c r="AJ775" s="324"/>
      <c r="AK775" s="324"/>
      <c r="AL775" s="324"/>
      <c r="AM775" s="324"/>
      <c r="AN775" s="324"/>
      <c r="AO775" s="324"/>
      <c r="AP775" s="324"/>
      <c r="AQ775" s="324"/>
      <c r="AR775" s="324"/>
    </row>
    <row r="776" ht="15.75" hidden="1" customHeight="1">
      <c r="A776" s="326" t="s">
        <v>2437</v>
      </c>
      <c r="B776" s="326">
        <v>85.0</v>
      </c>
      <c r="C776" s="326">
        <v>19.2</v>
      </c>
      <c r="D776" s="326">
        <v>0.3</v>
      </c>
      <c r="E776" s="326">
        <v>0.0</v>
      </c>
      <c r="F776" s="326" t="s">
        <v>2438</v>
      </c>
      <c r="G776" s="331"/>
      <c r="H776" s="331"/>
      <c r="I776" s="331"/>
      <c r="J776" s="331"/>
      <c r="K776" s="331"/>
      <c r="L776" s="331"/>
      <c r="M776" s="331"/>
      <c r="N776" s="331"/>
      <c r="O776" s="326" t="s">
        <v>2439</v>
      </c>
      <c r="P776" s="326">
        <v>941.8</v>
      </c>
      <c r="Q776" s="326">
        <v>941.8</v>
      </c>
      <c r="R776" s="835">
        <v>1.0</v>
      </c>
      <c r="S776" s="324"/>
      <c r="T776" s="324"/>
      <c r="U776" s="324"/>
      <c r="V776" s="324"/>
      <c r="W776" s="324"/>
      <c r="X776" s="324"/>
      <c r="Y776" s="324"/>
      <c r="Z776" s="324"/>
      <c r="AA776" s="324"/>
      <c r="AB776" s="324"/>
      <c r="AC776" s="324"/>
      <c r="AD776" s="324"/>
      <c r="AE776" s="324"/>
      <c r="AF776" s="324"/>
      <c r="AG776" s="324"/>
      <c r="AH776" s="324"/>
      <c r="AI776" s="324"/>
      <c r="AJ776" s="324"/>
      <c r="AK776" s="324"/>
      <c r="AL776" s="324"/>
      <c r="AM776" s="324"/>
      <c r="AN776" s="324"/>
      <c r="AO776" s="324"/>
      <c r="AP776" s="324"/>
      <c r="AQ776" s="324"/>
      <c r="AR776" s="324"/>
    </row>
    <row r="777" ht="15.75" hidden="1" customHeight="1">
      <c r="A777" s="326" t="s">
        <v>2440</v>
      </c>
      <c r="B777" s="326">
        <v>110.0</v>
      </c>
      <c r="C777" s="326">
        <v>20.9</v>
      </c>
      <c r="D777" s="326">
        <v>2.3</v>
      </c>
      <c r="E777" s="326"/>
      <c r="F777" s="326" t="s">
        <v>2441</v>
      </c>
      <c r="G777" s="331"/>
      <c r="H777" s="331"/>
      <c r="I777" s="331"/>
      <c r="J777" s="331"/>
      <c r="K777" s="331"/>
      <c r="L777" s="331"/>
      <c r="M777" s="331"/>
      <c r="N777" s="331"/>
      <c r="O777" s="326" t="s">
        <v>2442</v>
      </c>
      <c r="P777" s="326">
        <v>44.0</v>
      </c>
      <c r="Q777" s="326">
        <v>44.0</v>
      </c>
      <c r="R777" s="835">
        <v>1.0</v>
      </c>
      <c r="S777" s="324"/>
      <c r="T777" s="324"/>
      <c r="U777" s="324"/>
      <c r="V777" s="324"/>
      <c r="W777" s="324"/>
      <c r="X777" s="324"/>
      <c r="Y777" s="324"/>
      <c r="Z777" s="324"/>
      <c r="AA777" s="324"/>
      <c r="AB777" s="324"/>
      <c r="AC777" s="324"/>
      <c r="AD777" s="324"/>
      <c r="AE777" s="324"/>
      <c r="AF777" s="324"/>
      <c r="AG777" s="324"/>
      <c r="AH777" s="324"/>
      <c r="AI777" s="324"/>
      <c r="AJ777" s="324"/>
      <c r="AK777" s="324"/>
      <c r="AL777" s="324"/>
      <c r="AM777" s="324"/>
      <c r="AN777" s="324"/>
      <c r="AO777" s="324"/>
      <c r="AP777" s="324"/>
      <c r="AQ777" s="324"/>
      <c r="AR777" s="324"/>
    </row>
    <row r="778" ht="15.75" hidden="1" customHeight="1">
      <c r="A778" s="326" t="s">
        <v>2443</v>
      </c>
      <c r="B778" s="326">
        <v>167.0</v>
      </c>
      <c r="C778" s="326">
        <v>21.5</v>
      </c>
      <c r="D778" s="326">
        <v>9.0</v>
      </c>
      <c r="E778" s="326">
        <v>0.0</v>
      </c>
      <c r="F778" s="326" t="s">
        <v>2444</v>
      </c>
      <c r="G778" s="331"/>
      <c r="H778" s="331"/>
      <c r="I778" s="331"/>
      <c r="J778" s="331"/>
      <c r="K778" s="331"/>
      <c r="L778" s="331"/>
      <c r="M778" s="331"/>
      <c r="N778" s="331"/>
      <c r="O778" s="326" t="s">
        <v>2445</v>
      </c>
      <c r="P778" s="326">
        <v>5.5</v>
      </c>
      <c r="Q778" s="326">
        <v>5.5</v>
      </c>
      <c r="R778" s="835">
        <v>1.0</v>
      </c>
      <c r="S778" s="324"/>
      <c r="T778" s="324"/>
      <c r="U778" s="324"/>
      <c r="V778" s="324"/>
      <c r="W778" s="324"/>
      <c r="X778" s="324"/>
      <c r="Y778" s="324"/>
      <c r="Z778" s="324"/>
      <c r="AA778" s="324"/>
      <c r="AB778" s="324"/>
      <c r="AC778" s="324"/>
      <c r="AD778" s="324"/>
      <c r="AE778" s="324"/>
      <c r="AF778" s="324"/>
      <c r="AG778" s="324"/>
      <c r="AH778" s="324"/>
      <c r="AI778" s="324"/>
      <c r="AJ778" s="324"/>
      <c r="AK778" s="324"/>
      <c r="AL778" s="324"/>
      <c r="AM778" s="324"/>
      <c r="AN778" s="324"/>
      <c r="AO778" s="324"/>
      <c r="AP778" s="324"/>
      <c r="AQ778" s="324"/>
      <c r="AR778" s="324"/>
    </row>
    <row r="779" ht="15.75" hidden="1" customHeight="1">
      <c r="A779" s="326" t="s">
        <v>2446</v>
      </c>
      <c r="B779" s="326">
        <v>111.0</v>
      </c>
      <c r="C779" s="326">
        <v>19.5</v>
      </c>
      <c r="D779" s="326">
        <v>3.1</v>
      </c>
      <c r="E779" s="326"/>
      <c r="F779" s="326" t="s">
        <v>2447</v>
      </c>
      <c r="G779" s="331"/>
      <c r="H779" s="331"/>
      <c r="I779" s="331"/>
      <c r="J779" s="331"/>
      <c r="K779" s="331"/>
      <c r="L779" s="331"/>
      <c r="M779" s="331"/>
      <c r="N779" s="331"/>
      <c r="O779" s="326" t="s">
        <v>2448</v>
      </c>
      <c r="P779" s="326">
        <v>40.9</v>
      </c>
      <c r="Q779" s="326">
        <v>40.9</v>
      </c>
      <c r="R779" s="835">
        <v>1.0</v>
      </c>
      <c r="S779" s="324"/>
      <c r="T779" s="324"/>
      <c r="U779" s="324"/>
      <c r="V779" s="324"/>
      <c r="W779" s="324"/>
      <c r="X779" s="324"/>
      <c r="Y779" s="324"/>
      <c r="Z779" s="324"/>
      <c r="AA779" s="324"/>
      <c r="AB779" s="324"/>
      <c r="AC779" s="324"/>
      <c r="AD779" s="324"/>
      <c r="AE779" s="324"/>
      <c r="AF779" s="324"/>
      <c r="AG779" s="324"/>
      <c r="AH779" s="324"/>
      <c r="AI779" s="324"/>
      <c r="AJ779" s="324"/>
      <c r="AK779" s="324"/>
      <c r="AL779" s="324"/>
      <c r="AM779" s="324"/>
      <c r="AN779" s="324"/>
      <c r="AO779" s="324"/>
      <c r="AP779" s="324"/>
      <c r="AQ779" s="324"/>
      <c r="AR779" s="324"/>
    </row>
    <row r="780" ht="15.75" hidden="1" customHeight="1">
      <c r="A780" s="326" t="s">
        <v>2449</v>
      </c>
      <c r="B780" s="326">
        <v>86.0</v>
      </c>
      <c r="C780" s="326">
        <v>15.5</v>
      </c>
      <c r="D780" s="326">
        <v>2.2</v>
      </c>
      <c r="E780" s="326">
        <v>0.0</v>
      </c>
      <c r="F780" s="326" t="s">
        <v>2450</v>
      </c>
      <c r="G780" s="331"/>
      <c r="H780" s="331"/>
      <c r="I780" s="331"/>
      <c r="J780" s="331"/>
      <c r="K780" s="331"/>
      <c r="L780" s="331"/>
      <c r="M780" s="331"/>
      <c r="N780" s="331"/>
      <c r="O780" s="326" t="s">
        <v>2451</v>
      </c>
      <c r="P780" s="326">
        <v>3.4</v>
      </c>
      <c r="Q780" s="326">
        <v>3.4</v>
      </c>
      <c r="R780" s="835">
        <v>1.0</v>
      </c>
      <c r="S780" s="324"/>
      <c r="T780" s="324"/>
      <c r="U780" s="324"/>
      <c r="V780" s="324"/>
      <c r="W780" s="324"/>
      <c r="X780" s="324"/>
      <c r="Y780" s="324"/>
      <c r="Z780" s="324"/>
      <c r="AA780" s="324"/>
      <c r="AB780" s="324"/>
      <c r="AC780" s="324"/>
      <c r="AD780" s="324"/>
      <c r="AE780" s="324"/>
      <c r="AF780" s="324"/>
      <c r="AG780" s="324"/>
      <c r="AH780" s="324"/>
      <c r="AI780" s="324"/>
      <c r="AJ780" s="324"/>
      <c r="AK780" s="324"/>
      <c r="AL780" s="324"/>
      <c r="AM780" s="324"/>
      <c r="AN780" s="324"/>
      <c r="AO780" s="324"/>
      <c r="AP780" s="324"/>
      <c r="AQ780" s="324"/>
      <c r="AR780" s="324"/>
    </row>
    <row r="781" ht="15.75" hidden="1" customHeight="1">
      <c r="A781" s="326" t="s">
        <v>2452</v>
      </c>
      <c r="B781" s="326">
        <v>85.0</v>
      </c>
      <c r="C781" s="326">
        <v>16.9</v>
      </c>
      <c r="D781" s="326">
        <v>1.4</v>
      </c>
      <c r="E781" s="326">
        <v>0.0</v>
      </c>
      <c r="F781" s="326" t="s">
        <v>2453</v>
      </c>
      <c r="G781" s="331"/>
      <c r="H781" s="331"/>
      <c r="I781" s="331"/>
      <c r="J781" s="331"/>
      <c r="K781" s="331"/>
      <c r="L781" s="331"/>
      <c r="M781" s="331"/>
      <c r="N781" s="331"/>
      <c r="O781" s="326" t="s">
        <v>2454</v>
      </c>
      <c r="P781" s="326">
        <v>37.5</v>
      </c>
      <c r="Q781" s="326">
        <v>37.5</v>
      </c>
      <c r="R781" s="835">
        <v>1.0</v>
      </c>
      <c r="S781" s="324"/>
      <c r="T781" s="324"/>
      <c r="U781" s="324"/>
      <c r="V781" s="324"/>
      <c r="W781" s="324"/>
      <c r="X781" s="324"/>
      <c r="Y781" s="324"/>
      <c r="Z781" s="324"/>
      <c r="AA781" s="324"/>
      <c r="AB781" s="324"/>
      <c r="AC781" s="324"/>
      <c r="AD781" s="324"/>
      <c r="AE781" s="324"/>
      <c r="AF781" s="324"/>
      <c r="AG781" s="324"/>
      <c r="AH781" s="324"/>
      <c r="AI781" s="324"/>
      <c r="AJ781" s="324"/>
      <c r="AK781" s="324"/>
      <c r="AL781" s="324"/>
      <c r="AM781" s="324"/>
      <c r="AN781" s="324"/>
      <c r="AO781" s="324"/>
      <c r="AP781" s="324"/>
      <c r="AQ781" s="324"/>
      <c r="AR781" s="324"/>
    </row>
    <row r="782" ht="15.75" hidden="1" customHeight="1">
      <c r="A782" s="326" t="s">
        <v>2455</v>
      </c>
      <c r="B782" s="326">
        <v>286.0</v>
      </c>
      <c r="C782" s="326">
        <v>47.3</v>
      </c>
      <c r="D782" s="326">
        <v>9.3</v>
      </c>
      <c r="E782" s="326">
        <v>0.0</v>
      </c>
      <c r="F782" s="326" t="s">
        <v>2456</v>
      </c>
      <c r="G782" s="331"/>
      <c r="H782" s="331"/>
      <c r="I782" s="331"/>
      <c r="J782" s="331"/>
      <c r="K782" s="331"/>
      <c r="L782" s="331"/>
      <c r="M782" s="331"/>
      <c r="N782" s="331"/>
      <c r="O782" s="326" t="s">
        <v>2457</v>
      </c>
      <c r="P782" s="326">
        <v>4.6</v>
      </c>
      <c r="Q782" s="326">
        <v>4.6</v>
      </c>
      <c r="R782" s="835">
        <v>1.0</v>
      </c>
      <c r="S782" s="324"/>
      <c r="T782" s="324"/>
      <c r="U782" s="324"/>
      <c r="V782" s="324"/>
      <c r="W782" s="324"/>
      <c r="X782" s="324"/>
      <c r="Y782" s="324"/>
      <c r="Z782" s="324"/>
      <c r="AA782" s="324"/>
      <c r="AB782" s="324"/>
      <c r="AC782" s="324"/>
      <c r="AD782" s="324"/>
      <c r="AE782" s="324"/>
      <c r="AF782" s="324"/>
      <c r="AG782" s="324"/>
      <c r="AH782" s="324"/>
      <c r="AI782" s="324"/>
      <c r="AJ782" s="324"/>
      <c r="AK782" s="324"/>
      <c r="AL782" s="324"/>
      <c r="AM782" s="324"/>
      <c r="AN782" s="324"/>
      <c r="AO782" s="324"/>
      <c r="AP782" s="324"/>
      <c r="AQ782" s="324"/>
      <c r="AR782" s="324"/>
    </row>
    <row r="783" ht="15.75" hidden="1" customHeight="1">
      <c r="A783" s="326" t="s">
        <v>2458</v>
      </c>
      <c r="B783" s="326">
        <v>78.0</v>
      </c>
      <c r="C783" s="326">
        <v>15.9</v>
      </c>
      <c r="D783" s="326">
        <v>1.1</v>
      </c>
      <c r="E783" s="326">
        <v>0.0</v>
      </c>
      <c r="F783" s="326" t="s">
        <v>2459</v>
      </c>
      <c r="G783" s="331"/>
      <c r="H783" s="331"/>
      <c r="I783" s="331"/>
      <c r="J783" s="331"/>
      <c r="K783" s="331"/>
      <c r="L783" s="331"/>
      <c r="M783" s="331"/>
      <c r="N783" s="331"/>
      <c r="O783" s="326" t="s">
        <v>2460</v>
      </c>
      <c r="P783" s="326">
        <v>31.9</v>
      </c>
      <c r="Q783" s="326">
        <v>31.9</v>
      </c>
      <c r="R783" s="835">
        <v>1.0</v>
      </c>
      <c r="S783" s="324"/>
      <c r="T783" s="324"/>
      <c r="U783" s="324"/>
      <c r="V783" s="324"/>
      <c r="W783" s="324"/>
      <c r="X783" s="324"/>
      <c r="Y783" s="324"/>
      <c r="Z783" s="324"/>
      <c r="AA783" s="324"/>
      <c r="AB783" s="324"/>
      <c r="AC783" s="324"/>
      <c r="AD783" s="324"/>
      <c r="AE783" s="324"/>
      <c r="AF783" s="324"/>
      <c r="AG783" s="324"/>
      <c r="AH783" s="324"/>
      <c r="AI783" s="324"/>
      <c r="AJ783" s="324"/>
      <c r="AK783" s="324"/>
      <c r="AL783" s="324"/>
      <c r="AM783" s="324"/>
      <c r="AN783" s="324"/>
      <c r="AO783" s="324"/>
      <c r="AP783" s="324"/>
      <c r="AQ783" s="324"/>
      <c r="AR783" s="324"/>
    </row>
    <row r="784" ht="15.75" hidden="1" customHeight="1">
      <c r="A784" s="326" t="s">
        <v>2461</v>
      </c>
      <c r="B784" s="326">
        <v>91.0</v>
      </c>
      <c r="C784" s="326">
        <v>16.0</v>
      </c>
      <c r="D784" s="326">
        <v>1.1</v>
      </c>
      <c r="E784" s="326">
        <v>3.1</v>
      </c>
      <c r="F784" s="326" t="s">
        <v>2462</v>
      </c>
      <c r="G784" s="331"/>
      <c r="H784" s="331"/>
      <c r="I784" s="331"/>
      <c r="J784" s="331"/>
      <c r="K784" s="331"/>
      <c r="L784" s="331"/>
      <c r="M784" s="331"/>
      <c r="N784" s="331"/>
      <c r="O784" s="326" t="s">
        <v>2463</v>
      </c>
      <c r="P784" s="326">
        <v>7.7</v>
      </c>
      <c r="Q784" s="326">
        <v>7.7</v>
      </c>
      <c r="R784" s="835">
        <v>1.0</v>
      </c>
      <c r="S784" s="324"/>
      <c r="T784" s="324"/>
      <c r="U784" s="324"/>
      <c r="V784" s="324"/>
      <c r="W784" s="324"/>
      <c r="X784" s="324"/>
      <c r="Y784" s="324"/>
      <c r="Z784" s="324"/>
      <c r="AA784" s="324"/>
      <c r="AB784" s="324"/>
      <c r="AC784" s="324"/>
      <c r="AD784" s="324"/>
      <c r="AE784" s="324"/>
      <c r="AF784" s="324"/>
      <c r="AG784" s="324"/>
      <c r="AH784" s="324"/>
      <c r="AI784" s="324"/>
      <c r="AJ784" s="324"/>
      <c r="AK784" s="324"/>
      <c r="AL784" s="324"/>
      <c r="AM784" s="324"/>
      <c r="AN784" s="324"/>
      <c r="AO784" s="324"/>
      <c r="AP784" s="324"/>
      <c r="AQ784" s="324"/>
      <c r="AR784" s="324"/>
    </row>
    <row r="785" ht="15.75" hidden="1" customHeight="1">
      <c r="A785" s="326" t="s">
        <v>2464</v>
      </c>
      <c r="B785" s="326">
        <v>396.0</v>
      </c>
      <c r="C785" s="326">
        <v>91.8</v>
      </c>
      <c r="D785" s="326">
        <v>0.3</v>
      </c>
      <c r="E785" s="326">
        <v>0.5</v>
      </c>
      <c r="F785" s="326" t="s">
        <v>2465</v>
      </c>
      <c r="G785" s="331"/>
      <c r="H785" s="331"/>
      <c r="I785" s="331"/>
      <c r="J785" s="331"/>
      <c r="K785" s="331"/>
      <c r="L785" s="331"/>
      <c r="M785" s="331"/>
      <c r="N785" s="331"/>
      <c r="O785" s="326" t="s">
        <v>2466</v>
      </c>
      <c r="P785" s="326">
        <v>51.8</v>
      </c>
      <c r="Q785" s="326">
        <v>51.8</v>
      </c>
      <c r="R785" s="835">
        <v>1.0</v>
      </c>
      <c r="S785" s="324"/>
      <c r="T785" s="324"/>
      <c r="U785" s="324"/>
      <c r="V785" s="324"/>
      <c r="W785" s="324"/>
      <c r="X785" s="324"/>
      <c r="Y785" s="324"/>
      <c r="Z785" s="324"/>
      <c r="AA785" s="324"/>
      <c r="AB785" s="324"/>
      <c r="AC785" s="324"/>
      <c r="AD785" s="324"/>
      <c r="AE785" s="324"/>
      <c r="AF785" s="324"/>
      <c r="AG785" s="324"/>
      <c r="AH785" s="324"/>
      <c r="AI785" s="324"/>
      <c r="AJ785" s="324"/>
      <c r="AK785" s="324"/>
      <c r="AL785" s="324"/>
      <c r="AM785" s="324"/>
      <c r="AN785" s="324"/>
      <c r="AO785" s="324"/>
      <c r="AP785" s="324"/>
      <c r="AQ785" s="324"/>
      <c r="AR785" s="324"/>
    </row>
    <row r="786" ht="15.75" hidden="1" customHeight="1">
      <c r="A786" s="326" t="s">
        <v>2467</v>
      </c>
      <c r="B786" s="326">
        <v>80.0</v>
      </c>
      <c r="C786" s="326">
        <v>13.6</v>
      </c>
      <c r="D786" s="326">
        <v>1.4</v>
      </c>
      <c r="E786" s="326">
        <v>2.2</v>
      </c>
      <c r="F786" s="326" t="s">
        <v>2468</v>
      </c>
      <c r="G786" s="331"/>
      <c r="H786" s="331"/>
      <c r="I786" s="331"/>
      <c r="J786" s="331"/>
      <c r="K786" s="331"/>
      <c r="L786" s="331"/>
      <c r="M786" s="331"/>
      <c r="N786" s="331"/>
      <c r="O786" s="326" t="s">
        <v>2469</v>
      </c>
      <c r="P786" s="326">
        <v>12.9</v>
      </c>
      <c r="Q786" s="326">
        <v>12.9</v>
      </c>
      <c r="R786" s="835">
        <v>1.0</v>
      </c>
      <c r="S786" s="324"/>
      <c r="T786" s="324"/>
      <c r="U786" s="324"/>
      <c r="V786" s="324"/>
      <c r="W786" s="324"/>
      <c r="X786" s="324"/>
      <c r="Y786" s="324"/>
      <c r="Z786" s="324"/>
      <c r="AA786" s="324"/>
      <c r="AB786" s="324"/>
      <c r="AC786" s="324"/>
      <c r="AD786" s="324"/>
      <c r="AE786" s="324"/>
      <c r="AF786" s="324"/>
      <c r="AG786" s="324"/>
      <c r="AH786" s="324"/>
      <c r="AI786" s="324"/>
      <c r="AJ786" s="324"/>
      <c r="AK786" s="324"/>
      <c r="AL786" s="324"/>
      <c r="AM786" s="324"/>
      <c r="AN786" s="324"/>
      <c r="AO786" s="324"/>
      <c r="AP786" s="324"/>
      <c r="AQ786" s="324"/>
      <c r="AR786" s="324"/>
    </row>
    <row r="787" ht="15.75" hidden="1" customHeight="1">
      <c r="A787" s="326" t="s">
        <v>2470</v>
      </c>
      <c r="B787" s="326">
        <v>90.0</v>
      </c>
      <c r="C787" s="326">
        <v>18.6</v>
      </c>
      <c r="D787" s="326">
        <v>1.2</v>
      </c>
      <c r="E787" s="326">
        <v>0.0</v>
      </c>
      <c r="F787" s="326" t="s">
        <v>2471</v>
      </c>
      <c r="G787" s="331"/>
      <c r="H787" s="331"/>
      <c r="I787" s="331"/>
      <c r="J787" s="331"/>
      <c r="K787" s="331"/>
      <c r="L787" s="331"/>
      <c r="M787" s="331"/>
      <c r="N787" s="331"/>
      <c r="O787" s="326" t="s">
        <v>2472</v>
      </c>
      <c r="P787" s="326">
        <v>6.3</v>
      </c>
      <c r="Q787" s="326">
        <v>6.3</v>
      </c>
      <c r="R787" s="835">
        <v>1.0</v>
      </c>
      <c r="S787" s="324"/>
      <c r="T787" s="324"/>
      <c r="U787" s="324"/>
      <c r="V787" s="324"/>
      <c r="W787" s="324"/>
      <c r="X787" s="324"/>
      <c r="Y787" s="324"/>
      <c r="Z787" s="324"/>
      <c r="AA787" s="324"/>
      <c r="AB787" s="324"/>
      <c r="AC787" s="324"/>
      <c r="AD787" s="324"/>
      <c r="AE787" s="324"/>
      <c r="AF787" s="324"/>
      <c r="AG787" s="324"/>
      <c r="AH787" s="324"/>
      <c r="AI787" s="324"/>
      <c r="AJ787" s="324"/>
      <c r="AK787" s="324"/>
      <c r="AL787" s="324"/>
      <c r="AM787" s="324"/>
      <c r="AN787" s="324"/>
      <c r="AO787" s="324"/>
      <c r="AP787" s="324"/>
      <c r="AQ787" s="324"/>
      <c r="AR787" s="324"/>
    </row>
    <row r="788" ht="15.75" hidden="1" customHeight="1">
      <c r="A788" s="326" t="s">
        <v>2473</v>
      </c>
      <c r="B788" s="326">
        <v>111.0</v>
      </c>
      <c r="C788" s="326">
        <v>14.2</v>
      </c>
      <c r="D788" s="326">
        <v>5.6</v>
      </c>
      <c r="E788" s="326">
        <v>0.0</v>
      </c>
      <c r="F788" s="326" t="s">
        <v>2474</v>
      </c>
      <c r="G788" s="331"/>
      <c r="H788" s="331"/>
      <c r="I788" s="331"/>
      <c r="J788" s="331"/>
      <c r="K788" s="331"/>
      <c r="L788" s="331"/>
      <c r="M788" s="331"/>
      <c r="N788" s="331"/>
      <c r="O788" s="326" t="s">
        <v>2475</v>
      </c>
      <c r="P788" s="326">
        <v>17.1</v>
      </c>
      <c r="Q788" s="326">
        <v>17.1</v>
      </c>
      <c r="R788" s="835">
        <v>1.0</v>
      </c>
      <c r="S788" s="324"/>
      <c r="T788" s="324"/>
      <c r="U788" s="324"/>
      <c r="V788" s="324"/>
      <c r="W788" s="324"/>
      <c r="X788" s="324"/>
      <c r="Y788" s="324"/>
      <c r="Z788" s="324"/>
      <c r="AA788" s="324"/>
      <c r="AB788" s="324"/>
      <c r="AC788" s="324"/>
      <c r="AD788" s="324"/>
      <c r="AE788" s="324"/>
      <c r="AF788" s="324"/>
      <c r="AG788" s="324"/>
      <c r="AH788" s="324"/>
      <c r="AI788" s="324"/>
      <c r="AJ788" s="324"/>
      <c r="AK788" s="324"/>
      <c r="AL788" s="324"/>
      <c r="AM788" s="324"/>
      <c r="AN788" s="324"/>
      <c r="AO788" s="324"/>
      <c r="AP788" s="324"/>
      <c r="AQ788" s="324"/>
      <c r="AR788" s="324"/>
    </row>
    <row r="789" ht="15.75" hidden="1" customHeight="1">
      <c r="A789" s="326" t="s">
        <v>2476</v>
      </c>
      <c r="B789" s="326">
        <v>115.0</v>
      </c>
      <c r="C789" s="326">
        <v>15.9</v>
      </c>
      <c r="D789" s="326">
        <v>4.6</v>
      </c>
      <c r="E789" s="326">
        <v>1.4</v>
      </c>
      <c r="F789" s="326" t="s">
        <v>2477</v>
      </c>
      <c r="G789" s="331"/>
      <c r="H789" s="331"/>
      <c r="I789" s="331"/>
      <c r="J789" s="331"/>
      <c r="K789" s="331"/>
      <c r="L789" s="331"/>
      <c r="M789" s="331"/>
      <c r="N789" s="331"/>
      <c r="O789" s="326" t="s">
        <v>2478</v>
      </c>
      <c r="P789" s="326">
        <v>5.3</v>
      </c>
      <c r="Q789" s="326">
        <v>5.3</v>
      </c>
      <c r="R789" s="835">
        <v>1.0</v>
      </c>
      <c r="S789" s="324"/>
      <c r="T789" s="324"/>
      <c r="U789" s="324"/>
      <c r="V789" s="324"/>
      <c r="W789" s="324"/>
      <c r="X789" s="324"/>
      <c r="Y789" s="324"/>
      <c r="Z789" s="324"/>
      <c r="AA789" s="324"/>
      <c r="AB789" s="324"/>
      <c r="AC789" s="324"/>
      <c r="AD789" s="324"/>
      <c r="AE789" s="324"/>
      <c r="AF789" s="324"/>
      <c r="AG789" s="324"/>
      <c r="AH789" s="324"/>
      <c r="AI789" s="324"/>
      <c r="AJ789" s="324"/>
      <c r="AK789" s="324"/>
      <c r="AL789" s="324"/>
      <c r="AM789" s="324"/>
      <c r="AN789" s="324"/>
      <c r="AO789" s="324"/>
      <c r="AP789" s="324"/>
      <c r="AQ789" s="324"/>
      <c r="AR789" s="324"/>
    </row>
    <row r="790" ht="15.75" hidden="1" customHeight="1">
      <c r="A790" s="326" t="s">
        <v>2479</v>
      </c>
      <c r="B790" s="326">
        <v>131.0</v>
      </c>
      <c r="C790" s="326">
        <v>19.9</v>
      </c>
      <c r="D790" s="326">
        <v>4.0</v>
      </c>
      <c r="E790" s="326">
        <v>2.6</v>
      </c>
      <c r="F790" s="326" t="s">
        <v>2480</v>
      </c>
      <c r="G790" s="331"/>
      <c r="H790" s="331"/>
      <c r="I790" s="331"/>
      <c r="J790" s="331"/>
      <c r="K790" s="331"/>
      <c r="L790" s="331"/>
      <c r="M790" s="331"/>
      <c r="N790" s="331"/>
      <c r="O790" s="326" t="s">
        <v>2481</v>
      </c>
      <c r="P790" s="326">
        <v>12.4</v>
      </c>
      <c r="Q790" s="326">
        <v>12.4</v>
      </c>
      <c r="R790" s="835">
        <v>1.0</v>
      </c>
      <c r="S790" s="324"/>
      <c r="T790" s="324"/>
      <c r="U790" s="324"/>
      <c r="V790" s="324"/>
      <c r="W790" s="324"/>
      <c r="X790" s="324"/>
      <c r="Y790" s="324"/>
      <c r="Z790" s="324"/>
      <c r="AA790" s="324"/>
      <c r="AB790" s="324"/>
      <c r="AC790" s="324"/>
      <c r="AD790" s="324"/>
      <c r="AE790" s="324"/>
      <c r="AF790" s="324"/>
      <c r="AG790" s="324"/>
      <c r="AH790" s="324"/>
      <c r="AI790" s="324"/>
      <c r="AJ790" s="324"/>
      <c r="AK790" s="324"/>
      <c r="AL790" s="324"/>
      <c r="AM790" s="324"/>
      <c r="AN790" s="324"/>
      <c r="AO790" s="324"/>
      <c r="AP790" s="324"/>
      <c r="AQ790" s="324"/>
      <c r="AR790" s="324"/>
    </row>
    <row r="791" ht="15.75" hidden="1" customHeight="1">
      <c r="A791" s="326" t="s">
        <v>2482</v>
      </c>
      <c r="B791" s="326">
        <v>72.0</v>
      </c>
      <c r="C791" s="326">
        <v>15.7</v>
      </c>
      <c r="D791" s="326">
        <v>0.6</v>
      </c>
      <c r="E791" s="326">
        <v>0.0</v>
      </c>
      <c r="F791" s="326" t="s">
        <v>2483</v>
      </c>
      <c r="G791" s="331"/>
      <c r="H791" s="331"/>
      <c r="I791" s="331"/>
      <c r="J791" s="331"/>
      <c r="K791" s="331"/>
      <c r="L791" s="331"/>
      <c r="M791" s="331"/>
      <c r="N791" s="331"/>
      <c r="O791" s="326" t="s">
        <v>2484</v>
      </c>
      <c r="P791" s="326">
        <v>246.0</v>
      </c>
      <c r="Q791" s="326">
        <v>106.9</v>
      </c>
      <c r="R791" s="835">
        <v>0.4345528455284553</v>
      </c>
      <c r="S791" s="324"/>
      <c r="T791" s="324"/>
      <c r="U791" s="324"/>
      <c r="V791" s="324"/>
      <c r="W791" s="324"/>
      <c r="X791" s="324"/>
      <c r="Y791" s="324"/>
      <c r="Z791" s="324"/>
      <c r="AA791" s="324"/>
      <c r="AB791" s="324"/>
      <c r="AC791" s="324"/>
      <c r="AD791" s="324"/>
      <c r="AE791" s="324"/>
      <c r="AF791" s="324"/>
      <c r="AG791" s="324"/>
      <c r="AH791" s="324"/>
      <c r="AI791" s="324"/>
      <c r="AJ791" s="324"/>
      <c r="AK791" s="324"/>
      <c r="AL791" s="324"/>
      <c r="AM791" s="324"/>
      <c r="AN791" s="324"/>
      <c r="AO791" s="324"/>
      <c r="AP791" s="324"/>
      <c r="AQ791" s="324"/>
      <c r="AR791" s="324"/>
    </row>
    <row r="792" ht="15.75" hidden="1" customHeight="1">
      <c r="A792" s="326" t="s">
        <v>2485</v>
      </c>
      <c r="B792" s="326">
        <v>108.0</v>
      </c>
      <c r="C792" s="326">
        <v>20.9</v>
      </c>
      <c r="D792" s="326">
        <v>2.1</v>
      </c>
      <c r="E792" s="326">
        <v>0.0</v>
      </c>
      <c r="F792" s="326" t="s">
        <v>2486</v>
      </c>
      <c r="G792" s="331"/>
      <c r="H792" s="331"/>
      <c r="I792" s="331"/>
      <c r="J792" s="331"/>
      <c r="K792" s="331"/>
      <c r="L792" s="331"/>
      <c r="M792" s="331"/>
      <c r="N792" s="331"/>
      <c r="O792" s="326" t="s">
        <v>2487</v>
      </c>
      <c r="P792" s="326">
        <v>205.1</v>
      </c>
      <c r="Q792" s="326">
        <v>205.1</v>
      </c>
      <c r="R792" s="835">
        <v>1.0</v>
      </c>
      <c r="S792" s="324"/>
      <c r="T792" s="324"/>
      <c r="U792" s="324"/>
      <c r="V792" s="324"/>
      <c r="W792" s="324"/>
      <c r="X792" s="324"/>
      <c r="Y792" s="324"/>
      <c r="Z792" s="324"/>
      <c r="AA792" s="324"/>
      <c r="AB792" s="324"/>
      <c r="AC792" s="324"/>
      <c r="AD792" s="324"/>
      <c r="AE792" s="324"/>
      <c r="AF792" s="324"/>
      <c r="AG792" s="324"/>
      <c r="AH792" s="324"/>
      <c r="AI792" s="324"/>
      <c r="AJ792" s="324"/>
      <c r="AK792" s="324"/>
      <c r="AL792" s="324"/>
      <c r="AM792" s="324"/>
      <c r="AN792" s="324"/>
      <c r="AO792" s="324"/>
      <c r="AP792" s="324"/>
      <c r="AQ792" s="324"/>
      <c r="AR792" s="324"/>
    </row>
    <row r="793" ht="15.75" hidden="1" customHeight="1">
      <c r="A793" s="326" t="s">
        <v>2488</v>
      </c>
      <c r="B793" s="326">
        <v>77.0</v>
      </c>
      <c r="C793" s="326">
        <v>13.4</v>
      </c>
      <c r="D793" s="326">
        <v>2.2</v>
      </c>
      <c r="E793" s="326">
        <v>0.0</v>
      </c>
      <c r="F793" s="326" t="s">
        <v>2489</v>
      </c>
      <c r="G793" s="331"/>
      <c r="H793" s="331"/>
      <c r="I793" s="331"/>
      <c r="J793" s="331"/>
      <c r="K793" s="331"/>
      <c r="L793" s="331"/>
      <c r="M793" s="331"/>
      <c r="N793" s="331"/>
      <c r="O793" s="326" t="s">
        <v>2490</v>
      </c>
      <c r="P793" s="326">
        <v>247.5</v>
      </c>
      <c r="Q793" s="326">
        <v>247.5</v>
      </c>
      <c r="R793" s="835">
        <v>1.0</v>
      </c>
      <c r="S793" s="324"/>
      <c r="T793" s="324"/>
      <c r="U793" s="324"/>
      <c r="V793" s="324"/>
      <c r="W793" s="324"/>
      <c r="X793" s="324"/>
      <c r="Y793" s="324"/>
      <c r="Z793" s="324"/>
      <c r="AA793" s="324"/>
      <c r="AB793" s="324"/>
      <c r="AC793" s="324"/>
      <c r="AD793" s="324"/>
      <c r="AE793" s="324"/>
      <c r="AF793" s="324"/>
      <c r="AG793" s="324"/>
      <c r="AH793" s="324"/>
      <c r="AI793" s="324"/>
      <c r="AJ793" s="324"/>
      <c r="AK793" s="324"/>
      <c r="AL793" s="324"/>
      <c r="AM793" s="324"/>
      <c r="AN793" s="324"/>
      <c r="AO793" s="324"/>
      <c r="AP793" s="324"/>
      <c r="AQ793" s="324"/>
      <c r="AR793" s="324"/>
    </row>
    <row r="794" ht="15.75" hidden="1" customHeight="1">
      <c r="A794" s="326" t="s">
        <v>2491</v>
      </c>
      <c r="B794" s="326">
        <v>109.0</v>
      </c>
      <c r="C794" s="326">
        <v>18.0</v>
      </c>
      <c r="D794" s="326">
        <v>3.2</v>
      </c>
      <c r="E794" s="326">
        <v>0.8</v>
      </c>
      <c r="F794" s="326" t="s">
        <v>2492</v>
      </c>
      <c r="G794" s="331"/>
      <c r="H794" s="331"/>
      <c r="I794" s="331"/>
      <c r="J794" s="331"/>
      <c r="K794" s="331"/>
      <c r="L794" s="331"/>
      <c r="M794" s="331"/>
      <c r="N794" s="331"/>
      <c r="O794" s="326" t="s">
        <v>2493</v>
      </c>
      <c r="P794" s="326">
        <v>5.9</v>
      </c>
      <c r="Q794" s="326">
        <v>5.9</v>
      </c>
      <c r="R794" s="835">
        <v>1.0</v>
      </c>
      <c r="S794" s="324"/>
      <c r="T794" s="324"/>
      <c r="U794" s="324"/>
      <c r="V794" s="324"/>
      <c r="W794" s="324"/>
      <c r="X794" s="324"/>
      <c r="Y794" s="324"/>
      <c r="Z794" s="324"/>
      <c r="AA794" s="324"/>
      <c r="AB794" s="324"/>
      <c r="AC794" s="324"/>
      <c r="AD794" s="324"/>
      <c r="AE794" s="324"/>
      <c r="AF794" s="324"/>
      <c r="AG794" s="324"/>
      <c r="AH794" s="324"/>
      <c r="AI794" s="324"/>
      <c r="AJ794" s="324"/>
      <c r="AK794" s="324"/>
      <c r="AL794" s="324"/>
      <c r="AM794" s="324"/>
      <c r="AN794" s="324"/>
      <c r="AO794" s="324"/>
      <c r="AP794" s="324"/>
      <c r="AQ794" s="324"/>
      <c r="AR794" s="324"/>
    </row>
    <row r="795" ht="15.75" hidden="1" customHeight="1">
      <c r="A795" s="326" t="s">
        <v>2494</v>
      </c>
      <c r="B795" s="326">
        <v>113.0</v>
      </c>
      <c r="C795" s="326">
        <v>10.0</v>
      </c>
      <c r="D795" s="326">
        <v>7.8</v>
      </c>
      <c r="E795" s="326">
        <v>0.0</v>
      </c>
      <c r="F795" s="326" t="s">
        <v>2495</v>
      </c>
      <c r="G795" s="331"/>
      <c r="H795" s="331"/>
      <c r="I795" s="331"/>
      <c r="J795" s="331"/>
      <c r="K795" s="331"/>
      <c r="L795" s="331"/>
      <c r="M795" s="331"/>
      <c r="N795" s="331"/>
      <c r="O795" s="326" t="s">
        <v>2496</v>
      </c>
      <c r="P795" s="326">
        <v>14.4</v>
      </c>
      <c r="Q795" s="326">
        <v>14.4</v>
      </c>
      <c r="R795" s="835">
        <v>1.0</v>
      </c>
      <c r="S795" s="324"/>
      <c r="T795" s="324"/>
      <c r="U795" s="324"/>
      <c r="V795" s="324"/>
      <c r="W795" s="324"/>
      <c r="X795" s="324"/>
      <c r="Y795" s="324"/>
      <c r="Z795" s="324"/>
      <c r="AA795" s="324"/>
      <c r="AB795" s="324"/>
      <c r="AC795" s="324"/>
      <c r="AD795" s="324"/>
      <c r="AE795" s="324"/>
      <c r="AF795" s="324"/>
      <c r="AG795" s="324"/>
      <c r="AH795" s="324"/>
      <c r="AI795" s="324"/>
      <c r="AJ795" s="324"/>
      <c r="AK795" s="324"/>
      <c r="AL795" s="324"/>
      <c r="AM795" s="324"/>
      <c r="AN795" s="324"/>
      <c r="AO795" s="324"/>
      <c r="AP795" s="324"/>
      <c r="AQ795" s="324"/>
      <c r="AR795" s="324"/>
    </row>
    <row r="796" ht="15.75" hidden="1" customHeight="1">
      <c r="A796" s="326" t="s">
        <v>2497</v>
      </c>
      <c r="B796" s="326">
        <v>267.0</v>
      </c>
      <c r="C796" s="326">
        <v>16.9</v>
      </c>
      <c r="D796" s="326">
        <v>21.6</v>
      </c>
      <c r="E796" s="326">
        <v>0.0</v>
      </c>
      <c r="F796" s="326" t="s">
        <v>2498</v>
      </c>
      <c r="G796" s="331"/>
      <c r="H796" s="331"/>
      <c r="I796" s="331"/>
      <c r="J796" s="331"/>
      <c r="K796" s="331"/>
      <c r="L796" s="331"/>
      <c r="M796" s="331"/>
      <c r="N796" s="331"/>
      <c r="O796" s="326" t="s">
        <v>2499</v>
      </c>
      <c r="P796" s="326">
        <v>39.0</v>
      </c>
      <c r="Q796" s="326">
        <v>39.0</v>
      </c>
      <c r="R796" s="835">
        <v>1.0</v>
      </c>
      <c r="S796" s="324"/>
      <c r="T796" s="324"/>
      <c r="U796" s="324"/>
      <c r="V796" s="324"/>
      <c r="W796" s="324"/>
      <c r="X796" s="324"/>
      <c r="Y796" s="324"/>
      <c r="Z796" s="324"/>
      <c r="AA796" s="324"/>
      <c r="AB796" s="324"/>
      <c r="AC796" s="324"/>
      <c r="AD796" s="324"/>
      <c r="AE796" s="324"/>
      <c r="AF796" s="324"/>
      <c r="AG796" s="324"/>
      <c r="AH796" s="324"/>
      <c r="AI796" s="324"/>
      <c r="AJ796" s="324"/>
      <c r="AK796" s="324"/>
      <c r="AL796" s="324"/>
      <c r="AM796" s="324"/>
      <c r="AN796" s="324"/>
      <c r="AO796" s="324"/>
      <c r="AP796" s="324"/>
      <c r="AQ796" s="324"/>
      <c r="AR796" s="324"/>
    </row>
    <row r="797" ht="15.75" hidden="1" customHeight="1">
      <c r="A797" s="326" t="s">
        <v>2500</v>
      </c>
      <c r="B797" s="326">
        <v>136.0</v>
      </c>
      <c r="C797" s="326">
        <v>19.0</v>
      </c>
      <c r="D797" s="326">
        <v>6.1</v>
      </c>
      <c r="E797" s="326">
        <v>0.0</v>
      </c>
      <c r="F797" s="326" t="s">
        <v>2501</v>
      </c>
      <c r="G797" s="331"/>
      <c r="H797" s="331"/>
      <c r="I797" s="331"/>
      <c r="J797" s="331"/>
      <c r="K797" s="331"/>
      <c r="L797" s="331"/>
      <c r="M797" s="331"/>
      <c r="N797" s="331"/>
      <c r="O797" s="326" t="s">
        <v>2502</v>
      </c>
      <c r="P797" s="326">
        <v>7.0</v>
      </c>
      <c r="Q797" s="326">
        <v>7.0</v>
      </c>
      <c r="R797" s="835">
        <v>1.0</v>
      </c>
      <c r="S797" s="324"/>
      <c r="T797" s="324"/>
      <c r="U797" s="324"/>
      <c r="V797" s="324"/>
      <c r="W797" s="324"/>
      <c r="X797" s="324"/>
      <c r="Y797" s="324"/>
      <c r="Z797" s="324"/>
      <c r="AA797" s="324"/>
      <c r="AB797" s="324"/>
      <c r="AC797" s="324"/>
      <c r="AD797" s="324"/>
      <c r="AE797" s="324"/>
      <c r="AF797" s="324"/>
      <c r="AG797" s="324"/>
      <c r="AH797" s="324"/>
      <c r="AI797" s="324"/>
      <c r="AJ797" s="324"/>
      <c r="AK797" s="324"/>
      <c r="AL797" s="324"/>
      <c r="AM797" s="324"/>
      <c r="AN797" s="324"/>
      <c r="AO797" s="324"/>
      <c r="AP797" s="324"/>
      <c r="AQ797" s="324"/>
      <c r="AR797" s="324"/>
    </row>
    <row r="798" ht="15.75" hidden="1" customHeight="1">
      <c r="A798" s="326" t="s">
        <v>2503</v>
      </c>
      <c r="B798" s="326">
        <v>253.0</v>
      </c>
      <c r="C798" s="326">
        <v>18.2</v>
      </c>
      <c r="D798" s="326">
        <v>19.4</v>
      </c>
      <c r="E798" s="326">
        <v>0.0</v>
      </c>
      <c r="F798" s="326" t="s">
        <v>2504</v>
      </c>
      <c r="G798" s="331"/>
      <c r="H798" s="331"/>
      <c r="I798" s="331"/>
      <c r="J798" s="331"/>
      <c r="K798" s="331"/>
      <c r="L798" s="331"/>
      <c r="M798" s="331"/>
      <c r="N798" s="331"/>
      <c r="O798" s="326" t="s">
        <v>2505</v>
      </c>
      <c r="P798" s="326">
        <v>305.4</v>
      </c>
      <c r="Q798" s="326">
        <v>305.4</v>
      </c>
      <c r="R798" s="835">
        <v>1.0</v>
      </c>
      <c r="S798" s="324"/>
      <c r="T798" s="324"/>
      <c r="U798" s="324"/>
      <c r="V798" s="324"/>
      <c r="W798" s="324"/>
      <c r="X798" s="324"/>
      <c r="Y798" s="324"/>
      <c r="Z798" s="324"/>
      <c r="AA798" s="324"/>
      <c r="AB798" s="324"/>
      <c r="AC798" s="324"/>
      <c r="AD798" s="324"/>
      <c r="AE798" s="324"/>
      <c r="AF798" s="324"/>
      <c r="AG798" s="324"/>
      <c r="AH798" s="324"/>
      <c r="AI798" s="324"/>
      <c r="AJ798" s="324"/>
      <c r="AK798" s="324"/>
      <c r="AL798" s="324"/>
      <c r="AM798" s="324"/>
      <c r="AN798" s="324"/>
      <c r="AO798" s="324"/>
      <c r="AP798" s="324"/>
      <c r="AQ798" s="324"/>
      <c r="AR798" s="324"/>
    </row>
    <row r="799" ht="15.75" hidden="1" customHeight="1">
      <c r="A799" s="326" t="s">
        <v>2506</v>
      </c>
      <c r="B799" s="326">
        <v>198.0</v>
      </c>
      <c r="C799" s="326">
        <v>14.4</v>
      </c>
      <c r="D799" s="326">
        <v>15.1</v>
      </c>
      <c r="E799" s="326">
        <v>0.1</v>
      </c>
      <c r="F799" s="326" t="s">
        <v>2507</v>
      </c>
      <c r="G799" s="331"/>
      <c r="H799" s="331"/>
      <c r="I799" s="331"/>
      <c r="J799" s="331"/>
      <c r="K799" s="331"/>
      <c r="L799" s="331"/>
      <c r="M799" s="331"/>
      <c r="N799" s="331"/>
      <c r="O799" s="326" t="s">
        <v>2508</v>
      </c>
      <c r="P799" s="326">
        <v>328.2</v>
      </c>
      <c r="Q799" s="326">
        <v>328.2</v>
      </c>
      <c r="R799" s="835">
        <v>1.0</v>
      </c>
      <c r="S799" s="324"/>
      <c r="T799" s="324"/>
      <c r="U799" s="324"/>
      <c r="V799" s="324"/>
      <c r="W799" s="324"/>
      <c r="X799" s="324"/>
      <c r="Y799" s="324"/>
      <c r="Z799" s="324"/>
      <c r="AA799" s="324"/>
      <c r="AB799" s="324"/>
      <c r="AC799" s="324"/>
      <c r="AD799" s="324"/>
      <c r="AE799" s="324"/>
      <c r="AF799" s="324"/>
      <c r="AG799" s="324"/>
      <c r="AH799" s="324"/>
      <c r="AI799" s="324"/>
      <c r="AJ799" s="324"/>
      <c r="AK799" s="324"/>
      <c r="AL799" s="324"/>
      <c r="AM799" s="324"/>
      <c r="AN799" s="324"/>
      <c r="AO799" s="324"/>
      <c r="AP799" s="324"/>
      <c r="AQ799" s="324"/>
      <c r="AR799" s="324"/>
    </row>
    <row r="800" ht="15.75" hidden="1" customHeight="1">
      <c r="A800" s="326" t="s">
        <v>2509</v>
      </c>
      <c r="B800" s="326">
        <v>128.0</v>
      </c>
      <c r="C800" s="326">
        <v>18.5</v>
      </c>
      <c r="D800" s="326">
        <v>4.7</v>
      </c>
      <c r="E800" s="326">
        <v>1.7</v>
      </c>
      <c r="F800" s="326" t="s">
        <v>2510</v>
      </c>
      <c r="G800" s="331"/>
      <c r="H800" s="331"/>
      <c r="I800" s="331"/>
      <c r="J800" s="331"/>
      <c r="K800" s="331"/>
      <c r="L800" s="331"/>
      <c r="M800" s="331"/>
      <c r="N800" s="331"/>
      <c r="O800" s="326" t="s">
        <v>2511</v>
      </c>
      <c r="P800" s="326">
        <v>348.8</v>
      </c>
      <c r="Q800" s="326">
        <v>348.8</v>
      </c>
      <c r="R800" s="835">
        <v>1.0</v>
      </c>
      <c r="S800" s="324"/>
      <c r="T800" s="324"/>
      <c r="U800" s="324"/>
      <c r="V800" s="324"/>
      <c r="W800" s="324"/>
      <c r="X800" s="324"/>
      <c r="Y800" s="324"/>
      <c r="Z800" s="324"/>
      <c r="AA800" s="324"/>
      <c r="AB800" s="324"/>
      <c r="AC800" s="324"/>
      <c r="AD800" s="324"/>
      <c r="AE800" s="324"/>
      <c r="AF800" s="324"/>
      <c r="AG800" s="324"/>
      <c r="AH800" s="324"/>
      <c r="AI800" s="324"/>
      <c r="AJ800" s="324"/>
      <c r="AK800" s="324"/>
      <c r="AL800" s="324"/>
      <c r="AM800" s="324"/>
      <c r="AN800" s="324"/>
      <c r="AO800" s="324"/>
      <c r="AP800" s="324"/>
      <c r="AQ800" s="324"/>
      <c r="AR800" s="324"/>
    </row>
    <row r="801" ht="15.75" hidden="1" customHeight="1">
      <c r="A801" s="326" t="s">
        <v>2512</v>
      </c>
      <c r="B801" s="326">
        <v>284.0</v>
      </c>
      <c r="C801" s="326">
        <v>20.0</v>
      </c>
      <c r="D801" s="326">
        <v>22.0</v>
      </c>
      <c r="E801" s="326">
        <v>0.0</v>
      </c>
      <c r="F801" s="326" t="s">
        <v>2513</v>
      </c>
      <c r="G801" s="331"/>
      <c r="H801" s="331"/>
      <c r="I801" s="331"/>
      <c r="J801" s="331"/>
      <c r="K801" s="331"/>
      <c r="L801" s="331"/>
      <c r="M801" s="331"/>
      <c r="N801" s="331"/>
      <c r="O801" s="326" t="s">
        <v>2514</v>
      </c>
      <c r="P801" s="326">
        <v>408.2</v>
      </c>
      <c r="Q801" s="326">
        <v>408.2</v>
      </c>
      <c r="R801" s="835">
        <v>1.0</v>
      </c>
      <c r="S801" s="324"/>
      <c r="T801" s="324"/>
      <c r="U801" s="324"/>
      <c r="V801" s="324"/>
      <c r="W801" s="324"/>
      <c r="X801" s="324"/>
      <c r="Y801" s="324"/>
      <c r="Z801" s="324"/>
      <c r="AA801" s="324"/>
      <c r="AB801" s="324"/>
      <c r="AC801" s="324"/>
      <c r="AD801" s="324"/>
      <c r="AE801" s="324"/>
      <c r="AF801" s="324"/>
      <c r="AG801" s="324"/>
      <c r="AH801" s="324"/>
      <c r="AI801" s="324"/>
      <c r="AJ801" s="324"/>
      <c r="AK801" s="324"/>
      <c r="AL801" s="324"/>
      <c r="AM801" s="324"/>
      <c r="AN801" s="324"/>
      <c r="AO801" s="324"/>
      <c r="AP801" s="324"/>
      <c r="AQ801" s="324"/>
      <c r="AR801" s="324"/>
    </row>
    <row r="802" ht="15.75" hidden="1" customHeight="1">
      <c r="A802" s="326" t="s">
        <v>2515</v>
      </c>
      <c r="B802" s="326">
        <v>79.0</v>
      </c>
      <c r="C802" s="326">
        <v>13.5</v>
      </c>
      <c r="D802" s="326">
        <v>2.4</v>
      </c>
      <c r="E802" s="326">
        <v>0.0</v>
      </c>
      <c r="F802" s="326" t="s">
        <v>2516</v>
      </c>
      <c r="G802" s="331"/>
      <c r="H802" s="331"/>
      <c r="I802" s="331"/>
      <c r="J802" s="331"/>
      <c r="K802" s="331"/>
      <c r="L802" s="331"/>
      <c r="M802" s="331"/>
      <c r="N802" s="331"/>
      <c r="O802" s="326" t="s">
        <v>2517</v>
      </c>
      <c r="P802" s="326">
        <v>6.5</v>
      </c>
      <c r="Q802" s="326">
        <v>6.5</v>
      </c>
      <c r="R802" s="835">
        <v>1.0</v>
      </c>
      <c r="S802" s="324"/>
      <c r="T802" s="324"/>
      <c r="U802" s="324"/>
      <c r="V802" s="324"/>
      <c r="W802" s="324"/>
      <c r="X802" s="324"/>
      <c r="Y802" s="324"/>
      <c r="Z802" s="324"/>
      <c r="AA802" s="324"/>
      <c r="AB802" s="324"/>
      <c r="AC802" s="324"/>
      <c r="AD802" s="324"/>
      <c r="AE802" s="324"/>
      <c r="AF802" s="324"/>
      <c r="AG802" s="324"/>
      <c r="AH802" s="324"/>
      <c r="AI802" s="324"/>
      <c r="AJ802" s="324"/>
      <c r="AK802" s="324"/>
      <c r="AL802" s="324"/>
      <c r="AM802" s="324"/>
      <c r="AN802" s="324"/>
      <c r="AO802" s="324"/>
      <c r="AP802" s="324"/>
      <c r="AQ802" s="324"/>
      <c r="AR802" s="324"/>
    </row>
    <row r="803" ht="15.75" hidden="1" customHeight="1">
      <c r="A803" s="326" t="s">
        <v>2518</v>
      </c>
      <c r="B803" s="326">
        <v>139.0</v>
      </c>
      <c r="C803" s="326">
        <v>13.9</v>
      </c>
      <c r="D803" s="326">
        <v>8.8</v>
      </c>
      <c r="E803" s="326">
        <v>0.0</v>
      </c>
      <c r="F803" s="326" t="s">
        <v>2519</v>
      </c>
      <c r="G803" s="331"/>
      <c r="H803" s="331"/>
      <c r="I803" s="331"/>
      <c r="J803" s="331"/>
      <c r="K803" s="331"/>
      <c r="L803" s="331"/>
      <c r="M803" s="331"/>
      <c r="N803" s="331"/>
      <c r="O803" s="326" t="s">
        <v>2520</v>
      </c>
      <c r="P803" s="326">
        <v>16.9</v>
      </c>
      <c r="Q803" s="326">
        <v>16.9</v>
      </c>
      <c r="R803" s="835">
        <v>1.0</v>
      </c>
      <c r="S803" s="324"/>
      <c r="T803" s="324"/>
      <c r="U803" s="324"/>
      <c r="V803" s="324"/>
      <c r="W803" s="324"/>
      <c r="X803" s="324"/>
      <c r="Y803" s="324"/>
      <c r="Z803" s="324"/>
      <c r="AA803" s="324"/>
      <c r="AB803" s="324"/>
      <c r="AC803" s="324"/>
      <c r="AD803" s="324"/>
      <c r="AE803" s="324"/>
      <c r="AF803" s="324"/>
      <c r="AG803" s="324"/>
      <c r="AH803" s="324"/>
      <c r="AI803" s="324"/>
      <c r="AJ803" s="324"/>
      <c r="AK803" s="324"/>
      <c r="AL803" s="324"/>
      <c r="AM803" s="324"/>
      <c r="AN803" s="324"/>
      <c r="AO803" s="324"/>
      <c r="AP803" s="324"/>
      <c r="AQ803" s="324"/>
      <c r="AR803" s="324"/>
    </row>
    <row r="804" ht="15.75" hidden="1" customHeight="1">
      <c r="A804" s="326" t="s">
        <v>2521</v>
      </c>
      <c r="B804" s="326">
        <v>115.0</v>
      </c>
      <c r="C804" s="326">
        <v>19.4</v>
      </c>
      <c r="D804" s="326">
        <v>3.6</v>
      </c>
      <c r="E804" s="326">
        <v>0.0</v>
      </c>
      <c r="F804" s="326" t="s">
        <v>2522</v>
      </c>
      <c r="G804" s="331"/>
      <c r="H804" s="331"/>
      <c r="I804" s="331"/>
      <c r="J804" s="331"/>
      <c r="K804" s="331"/>
      <c r="L804" s="331"/>
      <c r="M804" s="331"/>
      <c r="N804" s="331"/>
      <c r="O804" s="326" t="s">
        <v>2523</v>
      </c>
      <c r="P804" s="326">
        <v>295.7</v>
      </c>
      <c r="Q804" s="326">
        <v>295.7</v>
      </c>
      <c r="R804" s="835">
        <v>1.0</v>
      </c>
      <c r="S804" s="324"/>
      <c r="T804" s="324"/>
      <c r="U804" s="324"/>
      <c r="V804" s="324"/>
      <c r="W804" s="324"/>
      <c r="X804" s="324"/>
      <c r="Y804" s="324"/>
      <c r="Z804" s="324"/>
      <c r="AA804" s="324"/>
      <c r="AB804" s="324"/>
      <c r="AC804" s="324"/>
      <c r="AD804" s="324"/>
      <c r="AE804" s="324"/>
      <c r="AF804" s="324"/>
      <c r="AG804" s="324"/>
      <c r="AH804" s="324"/>
      <c r="AI804" s="324"/>
      <c r="AJ804" s="324"/>
      <c r="AK804" s="324"/>
      <c r="AL804" s="324"/>
      <c r="AM804" s="324"/>
      <c r="AN804" s="324"/>
      <c r="AO804" s="324"/>
      <c r="AP804" s="324"/>
      <c r="AQ804" s="324"/>
      <c r="AR804" s="324"/>
    </row>
    <row r="805" ht="15.75" hidden="1" customHeight="1">
      <c r="A805" s="326" t="s">
        <v>2524</v>
      </c>
      <c r="B805" s="326">
        <v>136.0</v>
      </c>
      <c r="C805" s="326">
        <v>20.1</v>
      </c>
      <c r="D805" s="326">
        <v>5.6</v>
      </c>
      <c r="E805" s="326">
        <v>0.0</v>
      </c>
      <c r="F805" s="326" t="s">
        <v>2525</v>
      </c>
      <c r="G805" s="331"/>
      <c r="H805" s="331"/>
      <c r="I805" s="331"/>
      <c r="J805" s="331"/>
      <c r="K805" s="331"/>
      <c r="L805" s="331"/>
      <c r="M805" s="331"/>
      <c r="N805" s="331"/>
      <c r="O805" s="326" t="s">
        <v>2526</v>
      </c>
      <c r="P805" s="326">
        <v>358.2</v>
      </c>
      <c r="Q805" s="326">
        <v>358.2</v>
      </c>
      <c r="R805" s="835">
        <v>1.0</v>
      </c>
      <c r="S805" s="324"/>
      <c r="T805" s="324"/>
      <c r="U805" s="324"/>
      <c r="V805" s="324"/>
      <c r="W805" s="324"/>
      <c r="X805" s="324"/>
      <c r="Y805" s="324"/>
      <c r="Z805" s="324"/>
      <c r="AA805" s="324"/>
      <c r="AB805" s="324"/>
      <c r="AC805" s="324"/>
      <c r="AD805" s="324"/>
      <c r="AE805" s="324"/>
      <c r="AF805" s="324"/>
      <c r="AG805" s="324"/>
      <c r="AH805" s="324"/>
      <c r="AI805" s="324"/>
      <c r="AJ805" s="324"/>
      <c r="AK805" s="324"/>
      <c r="AL805" s="324"/>
      <c r="AM805" s="324"/>
      <c r="AN805" s="324"/>
      <c r="AO805" s="324"/>
      <c r="AP805" s="324"/>
      <c r="AQ805" s="324"/>
      <c r="AR805" s="324"/>
    </row>
    <row r="806" ht="15.75" hidden="1" customHeight="1">
      <c r="A806" s="326" t="s">
        <v>2527</v>
      </c>
      <c r="B806" s="326">
        <v>108.0</v>
      </c>
      <c r="C806" s="326">
        <v>19.2</v>
      </c>
      <c r="D806" s="326">
        <v>2.9</v>
      </c>
      <c r="E806" s="326">
        <v>0.0</v>
      </c>
      <c r="F806" s="326" t="s">
        <v>2528</v>
      </c>
      <c r="G806" s="331"/>
      <c r="H806" s="331"/>
      <c r="I806" s="331"/>
      <c r="J806" s="331"/>
      <c r="K806" s="331"/>
      <c r="L806" s="331"/>
      <c r="M806" s="331"/>
      <c r="N806" s="331"/>
      <c r="O806" s="326" t="s">
        <v>2529</v>
      </c>
      <c r="P806" s="326">
        <v>9.2</v>
      </c>
      <c r="Q806" s="326">
        <v>9.2</v>
      </c>
      <c r="R806" s="835">
        <v>1.0</v>
      </c>
      <c r="S806" s="324"/>
      <c r="T806" s="324"/>
      <c r="U806" s="324"/>
      <c r="V806" s="324"/>
      <c r="W806" s="324"/>
      <c r="X806" s="324"/>
      <c r="Y806" s="324"/>
      <c r="Z806" s="324"/>
      <c r="AA806" s="324"/>
      <c r="AB806" s="324"/>
      <c r="AC806" s="324"/>
      <c r="AD806" s="324"/>
      <c r="AE806" s="324"/>
      <c r="AF806" s="324"/>
      <c r="AG806" s="324"/>
      <c r="AH806" s="324"/>
      <c r="AI806" s="324"/>
      <c r="AJ806" s="324"/>
      <c r="AK806" s="324"/>
      <c r="AL806" s="324"/>
      <c r="AM806" s="324"/>
      <c r="AN806" s="324"/>
      <c r="AO806" s="324"/>
      <c r="AP806" s="324"/>
      <c r="AQ806" s="324"/>
      <c r="AR806" s="324"/>
    </row>
    <row r="807" ht="15.75" hidden="1" customHeight="1">
      <c r="A807" s="326" t="s">
        <v>2530</v>
      </c>
      <c r="B807" s="326">
        <v>120.0</v>
      </c>
      <c r="C807" s="326">
        <v>20.6</v>
      </c>
      <c r="D807" s="326">
        <v>3.6</v>
      </c>
      <c r="E807" s="326">
        <v>0.0</v>
      </c>
      <c r="F807" s="326" t="s">
        <v>2531</v>
      </c>
      <c r="G807" s="331"/>
      <c r="H807" s="331"/>
      <c r="I807" s="331"/>
      <c r="J807" s="331"/>
      <c r="K807" s="331"/>
      <c r="L807" s="331"/>
      <c r="M807" s="331"/>
      <c r="N807" s="331"/>
      <c r="O807" s="326" t="s">
        <v>2532</v>
      </c>
      <c r="P807" s="326">
        <v>15.6</v>
      </c>
      <c r="Q807" s="326">
        <v>15.6</v>
      </c>
      <c r="R807" s="835">
        <v>1.0</v>
      </c>
      <c r="S807" s="324"/>
      <c r="T807" s="324"/>
      <c r="U807" s="324"/>
      <c r="V807" s="324"/>
      <c r="W807" s="324"/>
      <c r="X807" s="324"/>
      <c r="Y807" s="324"/>
      <c r="Z807" s="324"/>
      <c r="AA807" s="324"/>
      <c r="AB807" s="324"/>
      <c r="AC807" s="324"/>
      <c r="AD807" s="324"/>
      <c r="AE807" s="324"/>
      <c r="AF807" s="324"/>
      <c r="AG807" s="324"/>
      <c r="AH807" s="324"/>
      <c r="AI807" s="324"/>
      <c r="AJ807" s="324"/>
      <c r="AK807" s="324"/>
      <c r="AL807" s="324"/>
      <c r="AM807" s="324"/>
      <c r="AN807" s="324"/>
      <c r="AO807" s="324"/>
      <c r="AP807" s="324"/>
      <c r="AQ807" s="324"/>
      <c r="AR807" s="324"/>
    </row>
    <row r="808" ht="15.75" hidden="1" customHeight="1">
      <c r="A808" s="326" t="s">
        <v>2533</v>
      </c>
      <c r="B808" s="326">
        <v>108.0</v>
      </c>
      <c r="C808" s="326">
        <v>21.4</v>
      </c>
      <c r="D808" s="326">
        <v>1.2</v>
      </c>
      <c r="E808" s="326">
        <v>1.4</v>
      </c>
      <c r="F808" s="326" t="s">
        <v>2534</v>
      </c>
      <c r="G808" s="331"/>
      <c r="H808" s="331"/>
      <c r="I808" s="331"/>
      <c r="J808" s="331"/>
      <c r="K808" s="331"/>
      <c r="L808" s="331"/>
      <c r="M808" s="331"/>
      <c r="N808" s="331"/>
      <c r="O808" s="326" t="s">
        <v>2535</v>
      </c>
      <c r="P808" s="326">
        <v>22.9</v>
      </c>
      <c r="Q808" s="326">
        <v>22.9</v>
      </c>
      <c r="R808" s="835">
        <v>1.0</v>
      </c>
      <c r="S808" s="324"/>
      <c r="T808" s="324"/>
      <c r="U808" s="324"/>
      <c r="V808" s="324"/>
      <c r="W808" s="324"/>
      <c r="X808" s="324"/>
      <c r="Y808" s="324"/>
      <c r="Z808" s="324"/>
      <c r="AA808" s="324"/>
      <c r="AB808" s="324"/>
      <c r="AC808" s="324"/>
      <c r="AD808" s="324"/>
      <c r="AE808" s="324"/>
      <c r="AF808" s="324"/>
      <c r="AG808" s="324"/>
      <c r="AH808" s="324"/>
      <c r="AI808" s="324"/>
      <c r="AJ808" s="324"/>
      <c r="AK808" s="324"/>
      <c r="AL808" s="324"/>
      <c r="AM808" s="324"/>
      <c r="AN808" s="324"/>
      <c r="AO808" s="324"/>
      <c r="AP808" s="324"/>
      <c r="AQ808" s="324"/>
      <c r="AR808" s="324"/>
    </row>
    <row r="809" ht="15.75" hidden="1" customHeight="1">
      <c r="A809" s="326" t="s">
        <v>2536</v>
      </c>
      <c r="B809" s="326">
        <v>113.0</v>
      </c>
      <c r="C809" s="326">
        <v>21.4</v>
      </c>
      <c r="D809" s="326">
        <v>1.8</v>
      </c>
      <c r="E809" s="326">
        <v>1.4</v>
      </c>
      <c r="F809" s="326" t="s">
        <v>2537</v>
      </c>
      <c r="G809" s="331"/>
      <c r="H809" s="331"/>
      <c r="I809" s="331"/>
      <c r="J809" s="331"/>
      <c r="K809" s="331"/>
      <c r="L809" s="331"/>
      <c r="M809" s="331"/>
      <c r="N809" s="331"/>
      <c r="O809" s="326" t="s">
        <v>2538</v>
      </c>
      <c r="P809" s="326">
        <v>38.1</v>
      </c>
      <c r="Q809" s="326">
        <v>38.1</v>
      </c>
      <c r="R809" s="835">
        <v>1.0</v>
      </c>
      <c r="S809" s="324"/>
      <c r="T809" s="324"/>
      <c r="U809" s="324"/>
      <c r="V809" s="324"/>
      <c r="W809" s="324"/>
      <c r="X809" s="324"/>
      <c r="Y809" s="324"/>
      <c r="Z809" s="324"/>
      <c r="AA809" s="324"/>
      <c r="AB809" s="324"/>
      <c r="AC809" s="324"/>
      <c r="AD809" s="324"/>
      <c r="AE809" s="324"/>
      <c r="AF809" s="324"/>
      <c r="AG809" s="324"/>
      <c r="AH809" s="324"/>
      <c r="AI809" s="324"/>
      <c r="AJ809" s="324"/>
      <c r="AK809" s="324"/>
      <c r="AL809" s="324"/>
      <c r="AM809" s="324"/>
      <c r="AN809" s="324"/>
      <c r="AO809" s="324"/>
      <c r="AP809" s="324"/>
      <c r="AQ809" s="324"/>
      <c r="AR809" s="324"/>
    </row>
    <row r="810" ht="15.75" hidden="1" customHeight="1">
      <c r="A810" s="326" t="s">
        <v>2539</v>
      </c>
      <c r="B810" s="326">
        <v>326.0</v>
      </c>
      <c r="C810" s="326">
        <v>16.0</v>
      </c>
      <c r="D810" s="326">
        <v>28.6</v>
      </c>
      <c r="E810" s="326">
        <v>0.0</v>
      </c>
      <c r="F810" s="326" t="s">
        <v>2540</v>
      </c>
      <c r="G810" s="331"/>
      <c r="H810" s="331"/>
      <c r="I810" s="331"/>
      <c r="J810" s="331"/>
      <c r="K810" s="331"/>
      <c r="L810" s="331"/>
      <c r="M810" s="331"/>
      <c r="N810" s="331"/>
      <c r="O810" s="326" t="s">
        <v>2541</v>
      </c>
      <c r="P810" s="326">
        <v>298.8</v>
      </c>
      <c r="Q810" s="326">
        <v>298.8</v>
      </c>
      <c r="R810" s="835">
        <v>1.0</v>
      </c>
      <c r="S810" s="324"/>
      <c r="T810" s="324"/>
      <c r="U810" s="324"/>
      <c r="V810" s="324"/>
      <c r="W810" s="324"/>
      <c r="X810" s="324"/>
      <c r="Y810" s="324"/>
      <c r="Z810" s="324"/>
      <c r="AA810" s="324"/>
      <c r="AB810" s="324"/>
      <c r="AC810" s="324"/>
      <c r="AD810" s="324"/>
      <c r="AE810" s="324"/>
      <c r="AF810" s="324"/>
      <c r="AG810" s="324"/>
      <c r="AH810" s="324"/>
      <c r="AI810" s="324"/>
      <c r="AJ810" s="324"/>
      <c r="AK810" s="324"/>
      <c r="AL810" s="324"/>
      <c r="AM810" s="324"/>
      <c r="AN810" s="324"/>
      <c r="AO810" s="324"/>
      <c r="AP810" s="324"/>
      <c r="AQ810" s="324"/>
      <c r="AR810" s="324"/>
    </row>
    <row r="811" ht="15.75" hidden="1" customHeight="1">
      <c r="A811" s="326" t="s">
        <v>2542</v>
      </c>
      <c r="B811" s="326">
        <v>160.0</v>
      </c>
      <c r="C811" s="326">
        <v>20.4</v>
      </c>
      <c r="D811" s="326">
        <v>8.0</v>
      </c>
      <c r="E811" s="326">
        <v>0.0</v>
      </c>
      <c r="F811" s="326" t="s">
        <v>2543</v>
      </c>
      <c r="G811" s="331"/>
      <c r="H811" s="331"/>
      <c r="I811" s="331"/>
      <c r="J811" s="331"/>
      <c r="K811" s="331"/>
      <c r="L811" s="331"/>
      <c r="M811" s="331"/>
      <c r="N811" s="331"/>
      <c r="O811" s="326" t="s">
        <v>2544</v>
      </c>
      <c r="P811" s="326">
        <v>336.7</v>
      </c>
      <c r="Q811" s="326">
        <v>336.7</v>
      </c>
      <c r="R811" s="835">
        <v>1.0</v>
      </c>
      <c r="S811" s="324"/>
      <c r="T811" s="324"/>
      <c r="U811" s="324"/>
      <c r="V811" s="324"/>
      <c r="W811" s="324"/>
      <c r="X811" s="324"/>
      <c r="Y811" s="324"/>
      <c r="Z811" s="324"/>
      <c r="AA811" s="324"/>
      <c r="AB811" s="324"/>
      <c r="AC811" s="324"/>
      <c r="AD811" s="324"/>
      <c r="AE811" s="324"/>
      <c r="AF811" s="324"/>
      <c r="AG811" s="324"/>
      <c r="AH811" s="324"/>
      <c r="AI811" s="324"/>
      <c r="AJ811" s="324"/>
      <c r="AK811" s="324"/>
      <c r="AL811" s="324"/>
      <c r="AM811" s="324"/>
      <c r="AN811" s="324"/>
      <c r="AO811" s="324"/>
      <c r="AP811" s="324"/>
      <c r="AQ811" s="324"/>
      <c r="AR811" s="324"/>
    </row>
    <row r="812" ht="15.75" hidden="1" customHeight="1">
      <c r="A812" s="326" t="s">
        <v>493</v>
      </c>
      <c r="B812" s="326">
        <v>119.0</v>
      </c>
      <c r="C812" s="326">
        <v>21.4</v>
      </c>
      <c r="D812" s="326">
        <v>3.1</v>
      </c>
      <c r="E812" s="326">
        <v>0.0</v>
      </c>
      <c r="F812" s="326" t="s">
        <v>2545</v>
      </c>
      <c r="G812" s="331"/>
      <c r="H812" s="331"/>
      <c r="I812" s="331"/>
      <c r="J812" s="331"/>
      <c r="K812" s="331"/>
      <c r="L812" s="331"/>
      <c r="M812" s="331"/>
      <c r="N812" s="331"/>
      <c r="O812" s="326" t="s">
        <v>2546</v>
      </c>
      <c r="P812" s="326">
        <v>344.2</v>
      </c>
      <c r="Q812" s="326">
        <v>344.2</v>
      </c>
      <c r="R812" s="835">
        <v>1.0</v>
      </c>
      <c r="S812" s="324"/>
      <c r="T812" s="324"/>
      <c r="U812" s="324"/>
      <c r="V812" s="324"/>
      <c r="W812" s="324"/>
      <c r="X812" s="324"/>
      <c r="Y812" s="324"/>
      <c r="Z812" s="324"/>
      <c r="AA812" s="324"/>
      <c r="AB812" s="324"/>
      <c r="AC812" s="324"/>
      <c r="AD812" s="324"/>
      <c r="AE812" s="324"/>
      <c r="AF812" s="324"/>
      <c r="AG812" s="324"/>
      <c r="AH812" s="324"/>
      <c r="AI812" s="324"/>
      <c r="AJ812" s="324"/>
      <c r="AK812" s="324"/>
      <c r="AL812" s="324"/>
      <c r="AM812" s="324"/>
      <c r="AN812" s="324"/>
      <c r="AO812" s="324"/>
      <c r="AP812" s="324"/>
      <c r="AQ812" s="324"/>
      <c r="AR812" s="324"/>
    </row>
    <row r="813" ht="15.75" hidden="1" customHeight="1">
      <c r="A813" s="326" t="s">
        <v>2547</v>
      </c>
      <c r="B813" s="326">
        <v>157.0</v>
      </c>
      <c r="C813" s="326">
        <v>15.6</v>
      </c>
      <c r="D813" s="326">
        <v>9.3</v>
      </c>
      <c r="E813" s="326">
        <v>1.6</v>
      </c>
      <c r="F813" s="326" t="s">
        <v>2548</v>
      </c>
      <c r="G813" s="331"/>
      <c r="H813" s="331"/>
      <c r="I813" s="331"/>
      <c r="J813" s="331"/>
      <c r="K813" s="331"/>
      <c r="L813" s="331"/>
      <c r="M813" s="331"/>
      <c r="N813" s="331"/>
      <c r="O813" s="326" t="s">
        <v>2549</v>
      </c>
      <c r="P813" s="326">
        <v>417.5</v>
      </c>
      <c r="Q813" s="326">
        <v>417.5</v>
      </c>
      <c r="R813" s="835">
        <v>1.0</v>
      </c>
      <c r="S813" s="324"/>
      <c r="T813" s="324"/>
      <c r="U813" s="324"/>
      <c r="V813" s="324"/>
      <c r="W813" s="324"/>
      <c r="X813" s="324"/>
      <c r="Y813" s="324"/>
      <c r="Z813" s="324"/>
      <c r="AA813" s="324"/>
      <c r="AB813" s="324"/>
      <c r="AC813" s="324"/>
      <c r="AD813" s="324"/>
      <c r="AE813" s="324"/>
      <c r="AF813" s="324"/>
      <c r="AG813" s="324"/>
      <c r="AH813" s="324"/>
      <c r="AI813" s="324"/>
      <c r="AJ813" s="324"/>
      <c r="AK813" s="324"/>
      <c r="AL813" s="324"/>
      <c r="AM813" s="324"/>
      <c r="AN813" s="324"/>
      <c r="AO813" s="324"/>
      <c r="AP813" s="324"/>
      <c r="AQ813" s="324"/>
      <c r="AR813" s="324"/>
    </row>
    <row r="814" ht="15.75" hidden="1" customHeight="1">
      <c r="A814" s="326" t="s">
        <v>2550</v>
      </c>
      <c r="B814" s="326">
        <v>125.0</v>
      </c>
      <c r="C814" s="326">
        <v>18.0</v>
      </c>
      <c r="D814" s="326">
        <v>3.9</v>
      </c>
      <c r="E814" s="326">
        <v>3.4</v>
      </c>
      <c r="F814" s="326" t="s">
        <v>2551</v>
      </c>
      <c r="G814" s="331"/>
      <c r="H814" s="331"/>
      <c r="I814" s="331"/>
      <c r="J814" s="331"/>
      <c r="K814" s="331"/>
      <c r="L814" s="331"/>
      <c r="M814" s="331"/>
      <c r="N814" s="331"/>
      <c r="O814" s="326" t="s">
        <v>2552</v>
      </c>
      <c r="P814" s="326">
        <v>7.7</v>
      </c>
      <c r="Q814" s="326">
        <v>7.7</v>
      </c>
      <c r="R814" s="835">
        <v>1.0</v>
      </c>
      <c r="S814" s="324"/>
      <c r="T814" s="324"/>
      <c r="U814" s="324"/>
      <c r="V814" s="324"/>
      <c r="W814" s="324"/>
      <c r="X814" s="324"/>
      <c r="Y814" s="324"/>
      <c r="Z814" s="324"/>
      <c r="AA814" s="324"/>
      <c r="AB814" s="324"/>
      <c r="AC814" s="324"/>
      <c r="AD814" s="324"/>
      <c r="AE814" s="324"/>
      <c r="AF814" s="324"/>
      <c r="AG814" s="324"/>
      <c r="AH814" s="324"/>
      <c r="AI814" s="324"/>
      <c r="AJ814" s="324"/>
      <c r="AK814" s="324"/>
      <c r="AL814" s="324"/>
      <c r="AM814" s="324"/>
      <c r="AN814" s="324"/>
      <c r="AO814" s="324"/>
      <c r="AP814" s="324"/>
      <c r="AQ814" s="324"/>
      <c r="AR814" s="324"/>
    </row>
    <row r="815" ht="15.75" hidden="1" customHeight="1">
      <c r="A815" s="326" t="s">
        <v>2553</v>
      </c>
      <c r="B815" s="326">
        <v>69.0</v>
      </c>
      <c r="C815" s="326">
        <v>16.0</v>
      </c>
      <c r="D815" s="326">
        <v>0.1</v>
      </c>
      <c r="E815" s="326"/>
      <c r="F815" s="326" t="s">
        <v>2554</v>
      </c>
      <c r="G815" s="331"/>
      <c r="H815" s="331"/>
      <c r="I815" s="331"/>
      <c r="J815" s="331"/>
      <c r="K815" s="331"/>
      <c r="L815" s="331"/>
      <c r="M815" s="331"/>
      <c r="N815" s="331"/>
      <c r="O815" s="326" t="s">
        <v>2555</v>
      </c>
      <c r="P815" s="326">
        <v>19.3</v>
      </c>
      <c r="Q815" s="326">
        <v>19.3</v>
      </c>
      <c r="R815" s="835">
        <v>1.0</v>
      </c>
      <c r="S815" s="324"/>
      <c r="T815" s="324"/>
      <c r="U815" s="324"/>
      <c r="V815" s="324"/>
      <c r="W815" s="324"/>
      <c r="X815" s="324"/>
      <c r="Y815" s="324"/>
      <c r="Z815" s="324"/>
      <c r="AA815" s="324"/>
      <c r="AB815" s="324"/>
      <c r="AC815" s="324"/>
      <c r="AD815" s="324"/>
      <c r="AE815" s="324"/>
      <c r="AF815" s="324"/>
      <c r="AG815" s="324"/>
      <c r="AH815" s="324"/>
      <c r="AI815" s="324"/>
      <c r="AJ815" s="324"/>
      <c r="AK815" s="324"/>
      <c r="AL815" s="324"/>
      <c r="AM815" s="324"/>
      <c r="AN815" s="324"/>
      <c r="AO815" s="324"/>
      <c r="AP815" s="324"/>
      <c r="AQ815" s="324"/>
      <c r="AR815" s="324"/>
    </row>
    <row r="816" ht="15.75" hidden="1" customHeight="1">
      <c r="A816" s="326" t="s">
        <v>2556</v>
      </c>
      <c r="B816" s="326">
        <v>65.0</v>
      </c>
      <c r="C816" s="326">
        <v>15.0</v>
      </c>
      <c r="D816" s="326">
        <v>0.1</v>
      </c>
      <c r="E816" s="326"/>
      <c r="F816" s="326" t="s">
        <v>2557</v>
      </c>
      <c r="G816" s="331"/>
      <c r="H816" s="331"/>
      <c r="I816" s="331"/>
      <c r="J816" s="331"/>
      <c r="K816" s="331"/>
      <c r="L816" s="331"/>
      <c r="M816" s="331"/>
      <c r="N816" s="331"/>
      <c r="O816" s="326" t="s">
        <v>2558</v>
      </c>
      <c r="P816" s="326">
        <v>243.8</v>
      </c>
      <c r="Q816" s="326">
        <v>243.8</v>
      </c>
      <c r="R816" s="835">
        <v>1.0</v>
      </c>
      <c r="S816" s="324"/>
      <c r="T816" s="324"/>
      <c r="U816" s="324"/>
      <c r="V816" s="324"/>
      <c r="W816" s="324"/>
      <c r="X816" s="324"/>
      <c r="Y816" s="324"/>
      <c r="Z816" s="324"/>
      <c r="AA816" s="324"/>
      <c r="AB816" s="324"/>
      <c r="AC816" s="324"/>
      <c r="AD816" s="324"/>
      <c r="AE816" s="324"/>
      <c r="AF816" s="324"/>
      <c r="AG816" s="324"/>
      <c r="AH816" s="324"/>
      <c r="AI816" s="324"/>
      <c r="AJ816" s="324"/>
      <c r="AK816" s="324"/>
      <c r="AL816" s="324"/>
      <c r="AM816" s="324"/>
      <c r="AN816" s="324"/>
      <c r="AO816" s="324"/>
      <c r="AP816" s="324"/>
      <c r="AQ816" s="324"/>
      <c r="AR816" s="324"/>
    </row>
    <row r="817" ht="15.75" hidden="1" customHeight="1">
      <c r="A817" s="326" t="s">
        <v>2559</v>
      </c>
      <c r="B817" s="326">
        <v>73.0</v>
      </c>
      <c r="C817" s="326">
        <v>16.4</v>
      </c>
      <c r="D817" s="326">
        <v>0.3</v>
      </c>
      <c r="E817" s="326">
        <v>0.0</v>
      </c>
      <c r="F817" s="326" t="s">
        <v>2560</v>
      </c>
      <c r="G817" s="331"/>
      <c r="H817" s="331"/>
      <c r="I817" s="331"/>
      <c r="J817" s="331"/>
      <c r="K817" s="331"/>
      <c r="L817" s="331"/>
      <c r="M817" s="331"/>
      <c r="N817" s="331"/>
      <c r="O817" s="326" t="s">
        <v>2561</v>
      </c>
      <c r="P817" s="326">
        <v>283.9</v>
      </c>
      <c r="Q817" s="326">
        <v>283.9</v>
      </c>
      <c r="R817" s="835">
        <v>1.0</v>
      </c>
      <c r="S817" s="324"/>
      <c r="T817" s="324"/>
      <c r="U817" s="324"/>
      <c r="V817" s="324"/>
      <c r="W817" s="324"/>
      <c r="X817" s="324"/>
      <c r="Y817" s="324"/>
      <c r="Z817" s="324"/>
      <c r="AA817" s="324"/>
      <c r="AB817" s="324"/>
      <c r="AC817" s="324"/>
      <c r="AD817" s="324"/>
      <c r="AE817" s="324"/>
      <c r="AF817" s="324"/>
      <c r="AG817" s="324"/>
      <c r="AH817" s="324"/>
      <c r="AI817" s="324"/>
      <c r="AJ817" s="324"/>
      <c r="AK817" s="324"/>
      <c r="AL817" s="324"/>
      <c r="AM817" s="324"/>
      <c r="AN817" s="324"/>
      <c r="AO817" s="324"/>
      <c r="AP817" s="324"/>
      <c r="AQ817" s="324"/>
      <c r="AR817" s="324"/>
    </row>
    <row r="818" ht="15.75" hidden="1" customHeight="1">
      <c r="A818" s="326" t="s">
        <v>2562</v>
      </c>
      <c r="B818" s="326">
        <v>79.0</v>
      </c>
      <c r="C818" s="326">
        <v>16.4</v>
      </c>
      <c r="D818" s="326">
        <v>0.9</v>
      </c>
      <c r="E818" s="326">
        <v>0.1</v>
      </c>
      <c r="F818" s="326" t="s">
        <v>2563</v>
      </c>
      <c r="G818" s="331"/>
      <c r="H818" s="331"/>
      <c r="I818" s="331"/>
      <c r="J818" s="331"/>
      <c r="K818" s="331"/>
      <c r="L818" s="331"/>
      <c r="M818" s="331"/>
      <c r="N818" s="331"/>
      <c r="O818" s="326" t="s">
        <v>2564</v>
      </c>
      <c r="P818" s="326">
        <v>7.4</v>
      </c>
      <c r="Q818" s="326">
        <v>7.4</v>
      </c>
      <c r="R818" s="835">
        <v>1.0</v>
      </c>
      <c r="S818" s="324"/>
      <c r="T818" s="324"/>
      <c r="U818" s="324"/>
      <c r="V818" s="324"/>
      <c r="W818" s="324"/>
      <c r="X818" s="324"/>
      <c r="Y818" s="324"/>
      <c r="Z818" s="324"/>
      <c r="AA818" s="324"/>
      <c r="AB818" s="324"/>
      <c r="AC818" s="324"/>
      <c r="AD818" s="324"/>
      <c r="AE818" s="324"/>
      <c r="AF818" s="324"/>
      <c r="AG818" s="324"/>
      <c r="AH818" s="324"/>
      <c r="AI818" s="324"/>
      <c r="AJ818" s="324"/>
      <c r="AK818" s="324"/>
      <c r="AL818" s="324"/>
      <c r="AM818" s="324"/>
      <c r="AN818" s="324"/>
      <c r="AO818" s="324"/>
      <c r="AP818" s="324"/>
      <c r="AQ818" s="324"/>
      <c r="AR818" s="324"/>
    </row>
    <row r="819" ht="15.75" hidden="1" customHeight="1">
      <c r="A819" s="326" t="s">
        <v>2565</v>
      </c>
      <c r="B819" s="326">
        <v>92.0</v>
      </c>
      <c r="C819" s="326">
        <v>18.9</v>
      </c>
      <c r="D819" s="326">
        <v>1.2</v>
      </c>
      <c r="E819" s="326">
        <v>0.0</v>
      </c>
      <c r="F819" s="326" t="s">
        <v>2566</v>
      </c>
      <c r="G819" s="331"/>
      <c r="H819" s="331"/>
      <c r="I819" s="331"/>
      <c r="J819" s="331"/>
      <c r="K819" s="331"/>
      <c r="L819" s="331"/>
      <c r="M819" s="331"/>
      <c r="N819" s="331"/>
      <c r="O819" s="326" t="s">
        <v>2567</v>
      </c>
      <c r="P819" s="326">
        <v>17.4</v>
      </c>
      <c r="Q819" s="326">
        <v>17.4</v>
      </c>
      <c r="R819" s="835">
        <v>1.0</v>
      </c>
      <c r="S819" s="324"/>
      <c r="T819" s="324"/>
      <c r="U819" s="324"/>
      <c r="V819" s="324"/>
      <c r="W819" s="324"/>
      <c r="X819" s="324"/>
      <c r="Y819" s="324"/>
      <c r="Z819" s="324"/>
      <c r="AA819" s="324"/>
      <c r="AB819" s="324"/>
      <c r="AC819" s="324"/>
      <c r="AD819" s="324"/>
      <c r="AE819" s="324"/>
      <c r="AF819" s="324"/>
      <c r="AG819" s="324"/>
      <c r="AH819" s="324"/>
      <c r="AI819" s="324"/>
      <c r="AJ819" s="324"/>
      <c r="AK819" s="324"/>
      <c r="AL819" s="324"/>
      <c r="AM819" s="324"/>
      <c r="AN819" s="324"/>
      <c r="AO819" s="324"/>
      <c r="AP819" s="324"/>
      <c r="AQ819" s="324"/>
      <c r="AR819" s="324"/>
    </row>
    <row r="820" ht="15.75" hidden="1" customHeight="1">
      <c r="A820" s="326" t="s">
        <v>2568</v>
      </c>
      <c r="B820" s="326">
        <v>111.0</v>
      </c>
      <c r="C820" s="326">
        <v>18.6</v>
      </c>
      <c r="D820" s="326">
        <v>3.4</v>
      </c>
      <c r="E820" s="326">
        <v>0.2</v>
      </c>
      <c r="F820" s="326" t="s">
        <v>2569</v>
      </c>
      <c r="G820" s="331"/>
      <c r="H820" s="331"/>
      <c r="I820" s="331"/>
      <c r="J820" s="331"/>
      <c r="K820" s="331"/>
      <c r="L820" s="331"/>
      <c r="M820" s="331"/>
      <c r="N820" s="331"/>
      <c r="O820" s="326" t="s">
        <v>2570</v>
      </c>
      <c r="P820" s="326">
        <v>270.8</v>
      </c>
      <c r="Q820" s="326">
        <v>270.8</v>
      </c>
      <c r="R820" s="835">
        <v>1.0</v>
      </c>
      <c r="S820" s="324"/>
      <c r="T820" s="324"/>
      <c r="U820" s="324"/>
      <c r="V820" s="324"/>
      <c r="W820" s="324"/>
      <c r="X820" s="324"/>
      <c r="Y820" s="324"/>
      <c r="Z820" s="324"/>
      <c r="AA820" s="324"/>
      <c r="AB820" s="324"/>
      <c r="AC820" s="324"/>
      <c r="AD820" s="324"/>
      <c r="AE820" s="324"/>
      <c r="AF820" s="324"/>
      <c r="AG820" s="324"/>
      <c r="AH820" s="324"/>
      <c r="AI820" s="324"/>
      <c r="AJ820" s="324"/>
      <c r="AK820" s="324"/>
      <c r="AL820" s="324"/>
      <c r="AM820" s="324"/>
      <c r="AN820" s="324"/>
      <c r="AO820" s="324"/>
      <c r="AP820" s="324"/>
      <c r="AQ820" s="324"/>
      <c r="AR820" s="324"/>
    </row>
    <row r="821" ht="15.75" hidden="1" customHeight="1">
      <c r="A821" s="326" t="s">
        <v>2571</v>
      </c>
      <c r="B821" s="326">
        <v>105.0</v>
      </c>
      <c r="C821" s="326">
        <v>21.3</v>
      </c>
      <c r="D821" s="326">
        <v>1.6</v>
      </c>
      <c r="E821" s="326">
        <v>0.0</v>
      </c>
      <c r="F821" s="326" t="s">
        <v>2572</v>
      </c>
      <c r="G821" s="331"/>
      <c r="H821" s="331"/>
      <c r="I821" s="331"/>
      <c r="J821" s="331"/>
      <c r="K821" s="331"/>
      <c r="L821" s="331"/>
      <c r="M821" s="331"/>
      <c r="N821" s="331"/>
      <c r="O821" s="326" t="s">
        <v>2573</v>
      </c>
      <c r="P821" s="326">
        <v>303.4</v>
      </c>
      <c r="Q821" s="326">
        <v>303.4</v>
      </c>
      <c r="R821" s="835">
        <v>1.0</v>
      </c>
      <c r="S821" s="324"/>
      <c r="T821" s="324"/>
      <c r="U821" s="324"/>
      <c r="V821" s="324"/>
      <c r="W821" s="324"/>
      <c r="X821" s="324"/>
      <c r="Y821" s="324"/>
      <c r="Z821" s="324"/>
      <c r="AA821" s="324"/>
      <c r="AB821" s="324"/>
      <c r="AC821" s="324"/>
      <c r="AD821" s="324"/>
      <c r="AE821" s="324"/>
      <c r="AF821" s="324"/>
      <c r="AG821" s="324"/>
      <c r="AH821" s="324"/>
      <c r="AI821" s="324"/>
      <c r="AJ821" s="324"/>
      <c r="AK821" s="324"/>
      <c r="AL821" s="324"/>
      <c r="AM821" s="324"/>
      <c r="AN821" s="324"/>
      <c r="AO821" s="324"/>
      <c r="AP821" s="324"/>
      <c r="AQ821" s="324"/>
      <c r="AR821" s="324"/>
    </row>
    <row r="822" ht="15.75" hidden="1" customHeight="1">
      <c r="A822" s="326" t="s">
        <v>2574</v>
      </c>
      <c r="B822" s="326">
        <v>103.0</v>
      </c>
      <c r="C822" s="326">
        <v>16.6</v>
      </c>
      <c r="D822" s="326">
        <v>3.5</v>
      </c>
      <c r="E822" s="326">
        <v>0.1</v>
      </c>
      <c r="F822" s="326" t="s">
        <v>2575</v>
      </c>
      <c r="G822" s="331"/>
      <c r="H822" s="331"/>
      <c r="I822" s="331"/>
      <c r="J822" s="331"/>
      <c r="K822" s="331"/>
      <c r="L822" s="331"/>
      <c r="M822" s="331"/>
      <c r="N822" s="331"/>
      <c r="O822" s="326" t="s">
        <v>2576</v>
      </c>
      <c r="P822" s="326">
        <v>316.4</v>
      </c>
      <c r="Q822" s="326">
        <v>316.4</v>
      </c>
      <c r="R822" s="835">
        <v>1.0</v>
      </c>
      <c r="S822" s="324"/>
      <c r="T822" s="324"/>
      <c r="U822" s="324"/>
      <c r="V822" s="324"/>
      <c r="W822" s="324"/>
      <c r="X822" s="324"/>
      <c r="Y822" s="324"/>
      <c r="Z822" s="324"/>
      <c r="AA822" s="324"/>
      <c r="AB822" s="324"/>
      <c r="AC822" s="324"/>
      <c r="AD822" s="324"/>
      <c r="AE822" s="324"/>
      <c r="AF822" s="324"/>
      <c r="AG822" s="324"/>
      <c r="AH822" s="324"/>
      <c r="AI822" s="324"/>
      <c r="AJ822" s="324"/>
      <c r="AK822" s="324"/>
      <c r="AL822" s="324"/>
      <c r="AM822" s="324"/>
      <c r="AN822" s="324"/>
      <c r="AO822" s="324"/>
      <c r="AP822" s="324"/>
      <c r="AQ822" s="324"/>
      <c r="AR822" s="324"/>
    </row>
    <row r="823" ht="15.75" hidden="1" customHeight="1">
      <c r="A823" s="326" t="s">
        <v>2577</v>
      </c>
      <c r="B823" s="326">
        <v>60.0</v>
      </c>
      <c r="C823" s="326">
        <v>9.8</v>
      </c>
      <c r="D823" s="326">
        <v>1.8</v>
      </c>
      <c r="E823" s="326">
        <v>0.4</v>
      </c>
      <c r="F823" s="326" t="s">
        <v>2578</v>
      </c>
      <c r="G823" s="331"/>
      <c r="H823" s="331"/>
      <c r="I823" s="331"/>
      <c r="J823" s="331"/>
      <c r="K823" s="331"/>
      <c r="L823" s="331"/>
      <c r="M823" s="331"/>
      <c r="N823" s="331"/>
      <c r="O823" s="326" t="s">
        <v>2579</v>
      </c>
      <c r="P823" s="326">
        <v>368.4</v>
      </c>
      <c r="Q823" s="326">
        <v>368.4</v>
      </c>
      <c r="R823" s="835">
        <v>1.0</v>
      </c>
      <c r="S823" s="324"/>
      <c r="T823" s="324"/>
      <c r="U823" s="324"/>
      <c r="V823" s="324"/>
      <c r="W823" s="324"/>
      <c r="X823" s="324"/>
      <c r="Y823" s="324"/>
      <c r="Z823" s="324"/>
      <c r="AA823" s="324"/>
      <c r="AB823" s="324"/>
      <c r="AC823" s="324"/>
      <c r="AD823" s="324"/>
      <c r="AE823" s="324"/>
      <c r="AF823" s="324"/>
      <c r="AG823" s="324"/>
      <c r="AH823" s="324"/>
      <c r="AI823" s="324"/>
      <c r="AJ823" s="324"/>
      <c r="AK823" s="324"/>
      <c r="AL823" s="324"/>
      <c r="AM823" s="324"/>
      <c r="AN823" s="324"/>
      <c r="AO823" s="324"/>
      <c r="AP823" s="324"/>
      <c r="AQ823" s="324"/>
      <c r="AR823" s="324"/>
    </row>
    <row r="824" ht="15.75" hidden="1" customHeight="1">
      <c r="A824" s="326" t="s">
        <v>2580</v>
      </c>
      <c r="B824" s="326">
        <v>140.0</v>
      </c>
      <c r="C824" s="326">
        <v>20.0</v>
      </c>
      <c r="D824" s="326">
        <v>4.6</v>
      </c>
      <c r="E824" s="326">
        <v>3.3</v>
      </c>
      <c r="F824" s="326" t="s">
        <v>2581</v>
      </c>
      <c r="G824" s="331"/>
      <c r="H824" s="331"/>
      <c r="I824" s="331"/>
      <c r="J824" s="331"/>
      <c r="K824" s="331"/>
      <c r="L824" s="331"/>
      <c r="M824" s="331"/>
      <c r="N824" s="331"/>
      <c r="O824" s="326" t="s">
        <v>2582</v>
      </c>
      <c r="P824" s="326">
        <v>6.6</v>
      </c>
      <c r="Q824" s="326">
        <v>6.6</v>
      </c>
      <c r="R824" s="835">
        <v>1.0</v>
      </c>
      <c r="S824" s="324"/>
      <c r="T824" s="324"/>
      <c r="U824" s="324"/>
      <c r="V824" s="324"/>
      <c r="W824" s="324"/>
      <c r="X824" s="324"/>
      <c r="Y824" s="324"/>
      <c r="Z824" s="324"/>
      <c r="AA824" s="324"/>
      <c r="AB824" s="324"/>
      <c r="AC824" s="324"/>
      <c r="AD824" s="324"/>
      <c r="AE824" s="324"/>
      <c r="AF824" s="324"/>
      <c r="AG824" s="324"/>
      <c r="AH824" s="324"/>
      <c r="AI824" s="324"/>
      <c r="AJ824" s="324"/>
      <c r="AK824" s="324"/>
      <c r="AL824" s="324"/>
      <c r="AM824" s="324"/>
      <c r="AN824" s="324"/>
      <c r="AO824" s="324"/>
      <c r="AP824" s="324"/>
      <c r="AQ824" s="324"/>
      <c r="AR824" s="324"/>
    </row>
    <row r="825" ht="15.75" hidden="1" customHeight="1">
      <c r="A825" s="326" t="s">
        <v>2583</v>
      </c>
      <c r="B825" s="326">
        <v>173.0</v>
      </c>
      <c r="C825" s="326">
        <v>16.5</v>
      </c>
      <c r="D825" s="326">
        <v>11.2</v>
      </c>
      <c r="E825" s="326">
        <v>0.3</v>
      </c>
      <c r="F825" s="326" t="s">
        <v>2584</v>
      </c>
      <c r="G825" s="331"/>
      <c r="H825" s="331"/>
      <c r="I825" s="331"/>
      <c r="J825" s="331"/>
      <c r="K825" s="331"/>
      <c r="L825" s="331"/>
      <c r="M825" s="331"/>
      <c r="N825" s="331"/>
      <c r="O825" s="326" t="s">
        <v>2585</v>
      </c>
      <c r="P825" s="326">
        <v>16.7</v>
      </c>
      <c r="Q825" s="326">
        <v>16.7</v>
      </c>
      <c r="R825" s="835">
        <v>1.0</v>
      </c>
      <c r="S825" s="324"/>
      <c r="T825" s="324"/>
      <c r="U825" s="324"/>
      <c r="V825" s="324"/>
      <c r="W825" s="324"/>
      <c r="X825" s="324"/>
      <c r="Y825" s="324"/>
      <c r="Z825" s="324"/>
      <c r="AA825" s="324"/>
      <c r="AB825" s="324"/>
      <c r="AC825" s="324"/>
      <c r="AD825" s="324"/>
      <c r="AE825" s="324"/>
      <c r="AF825" s="324"/>
      <c r="AG825" s="324"/>
      <c r="AH825" s="324"/>
      <c r="AI825" s="324"/>
      <c r="AJ825" s="324"/>
      <c r="AK825" s="324"/>
      <c r="AL825" s="324"/>
      <c r="AM825" s="324"/>
      <c r="AN825" s="324"/>
      <c r="AO825" s="324"/>
      <c r="AP825" s="324"/>
      <c r="AQ825" s="324"/>
      <c r="AR825" s="324"/>
    </row>
    <row r="826" ht="15.75" hidden="1" customHeight="1">
      <c r="A826" s="326" t="s">
        <v>2586</v>
      </c>
      <c r="B826" s="326">
        <v>104.0</v>
      </c>
      <c r="C826" s="326">
        <v>16.9</v>
      </c>
      <c r="D826" s="326">
        <v>3.5</v>
      </c>
      <c r="E826" s="326">
        <v>0.0</v>
      </c>
      <c r="F826" s="326" t="s">
        <v>2587</v>
      </c>
      <c r="G826" s="331"/>
      <c r="H826" s="331"/>
      <c r="I826" s="331"/>
      <c r="J826" s="331"/>
      <c r="K826" s="331"/>
      <c r="L826" s="331"/>
      <c r="M826" s="331"/>
      <c r="N826" s="331"/>
      <c r="O826" s="326" t="s">
        <v>2588</v>
      </c>
      <c r="P826" s="326">
        <v>233.5</v>
      </c>
      <c r="Q826" s="326">
        <v>233.5</v>
      </c>
      <c r="R826" s="835">
        <v>1.0</v>
      </c>
      <c r="S826" s="324"/>
      <c r="T826" s="324"/>
      <c r="U826" s="324"/>
      <c r="V826" s="324"/>
      <c r="W826" s="324"/>
      <c r="X826" s="324"/>
      <c r="Y826" s="324"/>
      <c r="Z826" s="324"/>
      <c r="AA826" s="324"/>
      <c r="AB826" s="324"/>
      <c r="AC826" s="324"/>
      <c r="AD826" s="324"/>
      <c r="AE826" s="324"/>
      <c r="AF826" s="324"/>
      <c r="AG826" s="324"/>
      <c r="AH826" s="324"/>
      <c r="AI826" s="324"/>
      <c r="AJ826" s="324"/>
      <c r="AK826" s="324"/>
      <c r="AL826" s="324"/>
      <c r="AM826" s="324"/>
      <c r="AN826" s="324"/>
      <c r="AO826" s="324"/>
      <c r="AP826" s="324"/>
      <c r="AQ826" s="324"/>
      <c r="AR826" s="324"/>
    </row>
    <row r="827" ht="15.75" hidden="1" customHeight="1">
      <c r="A827" s="326" t="s">
        <v>2589</v>
      </c>
      <c r="B827" s="326">
        <v>152.0</v>
      </c>
      <c r="C827" s="326">
        <v>23.7</v>
      </c>
      <c r="D827" s="326">
        <v>5.6</v>
      </c>
      <c r="E827" s="326">
        <v>0.0</v>
      </c>
      <c r="F827" s="326" t="s">
        <v>2590</v>
      </c>
      <c r="G827" s="331"/>
      <c r="H827" s="331"/>
      <c r="I827" s="331"/>
      <c r="J827" s="331"/>
      <c r="K827" s="331"/>
      <c r="L827" s="331"/>
      <c r="M827" s="331"/>
      <c r="N827" s="331"/>
      <c r="O827" s="326" t="s">
        <v>2591</v>
      </c>
      <c r="P827" s="326">
        <v>278.9</v>
      </c>
      <c r="Q827" s="326">
        <v>278.9</v>
      </c>
      <c r="R827" s="835">
        <v>1.0</v>
      </c>
      <c r="S827" s="324"/>
      <c r="T827" s="324"/>
      <c r="U827" s="324"/>
      <c r="V827" s="324"/>
      <c r="W827" s="324"/>
      <c r="X827" s="324"/>
      <c r="Y827" s="324"/>
      <c r="Z827" s="324"/>
      <c r="AA827" s="324"/>
      <c r="AB827" s="324"/>
      <c r="AC827" s="324"/>
      <c r="AD827" s="324"/>
      <c r="AE827" s="324"/>
      <c r="AF827" s="324"/>
      <c r="AG827" s="324"/>
      <c r="AH827" s="324"/>
      <c r="AI827" s="324"/>
      <c r="AJ827" s="324"/>
      <c r="AK827" s="324"/>
      <c r="AL827" s="324"/>
      <c r="AM827" s="324"/>
      <c r="AN827" s="324"/>
      <c r="AO827" s="324"/>
      <c r="AP827" s="324"/>
      <c r="AQ827" s="324"/>
      <c r="AR827" s="324"/>
    </row>
    <row r="828" ht="15.75" hidden="1" customHeight="1">
      <c r="A828" s="326" t="s">
        <v>2592</v>
      </c>
      <c r="B828" s="326">
        <v>83.0</v>
      </c>
      <c r="C828" s="326">
        <v>17.2</v>
      </c>
      <c r="D828" s="326">
        <v>1.1</v>
      </c>
      <c r="E828" s="326">
        <v>0.0</v>
      </c>
      <c r="F828" s="326" t="s">
        <v>2593</v>
      </c>
      <c r="G828" s="331"/>
      <c r="H828" s="331"/>
      <c r="I828" s="331"/>
      <c r="J828" s="331"/>
      <c r="K828" s="331"/>
      <c r="L828" s="331"/>
      <c r="M828" s="331"/>
      <c r="N828" s="331"/>
      <c r="O828" s="326" t="s">
        <v>2594</v>
      </c>
      <c r="P828" s="326">
        <v>6.0</v>
      </c>
      <c r="Q828" s="326">
        <v>6.0</v>
      </c>
      <c r="R828" s="835">
        <v>1.0</v>
      </c>
      <c r="S828" s="324"/>
      <c r="T828" s="324"/>
      <c r="U828" s="324"/>
      <c r="V828" s="324"/>
      <c r="W828" s="324"/>
      <c r="X828" s="324"/>
      <c r="Y828" s="324"/>
      <c r="Z828" s="324"/>
      <c r="AA828" s="324"/>
      <c r="AB828" s="324"/>
      <c r="AC828" s="324"/>
      <c r="AD828" s="324"/>
      <c r="AE828" s="324"/>
      <c r="AF828" s="324"/>
      <c r="AG828" s="324"/>
      <c r="AH828" s="324"/>
      <c r="AI828" s="324"/>
      <c r="AJ828" s="324"/>
      <c r="AK828" s="324"/>
      <c r="AL828" s="324"/>
      <c r="AM828" s="324"/>
      <c r="AN828" s="324"/>
      <c r="AO828" s="324"/>
      <c r="AP828" s="324"/>
      <c r="AQ828" s="324"/>
      <c r="AR828" s="324"/>
    </row>
    <row r="829" ht="15.75" hidden="1" customHeight="1">
      <c r="A829" s="326" t="s">
        <v>2595</v>
      </c>
      <c r="B829" s="326">
        <v>92.0</v>
      </c>
      <c r="C829" s="326">
        <v>15.1</v>
      </c>
      <c r="D829" s="326">
        <v>2.9</v>
      </c>
      <c r="E829" s="326">
        <v>0.3</v>
      </c>
      <c r="F829" s="326" t="s">
        <v>2596</v>
      </c>
      <c r="G829" s="331"/>
      <c r="H829" s="331"/>
      <c r="I829" s="331"/>
      <c r="J829" s="331"/>
      <c r="K829" s="331"/>
      <c r="L829" s="331"/>
      <c r="M829" s="331"/>
      <c r="N829" s="331"/>
      <c r="O829" s="326" t="s">
        <v>2597</v>
      </c>
      <c r="P829" s="326">
        <v>14.4</v>
      </c>
      <c r="Q829" s="326">
        <v>14.4</v>
      </c>
      <c r="R829" s="835">
        <v>1.0</v>
      </c>
      <c r="S829" s="324"/>
      <c r="T829" s="324"/>
      <c r="U829" s="324"/>
      <c r="V829" s="324"/>
      <c r="W829" s="324"/>
      <c r="X829" s="324"/>
      <c r="Y829" s="324"/>
      <c r="Z829" s="324"/>
      <c r="AA829" s="324"/>
      <c r="AB829" s="324"/>
      <c r="AC829" s="324"/>
      <c r="AD829" s="324"/>
      <c r="AE829" s="324"/>
      <c r="AF829" s="324"/>
      <c r="AG829" s="324"/>
      <c r="AH829" s="324"/>
      <c r="AI829" s="324"/>
      <c r="AJ829" s="324"/>
      <c r="AK829" s="324"/>
      <c r="AL829" s="324"/>
      <c r="AM829" s="324"/>
      <c r="AN829" s="324"/>
      <c r="AO829" s="324"/>
      <c r="AP829" s="324"/>
      <c r="AQ829" s="324"/>
      <c r="AR829" s="324"/>
    </row>
    <row r="830" ht="15.75" hidden="1" customHeight="1">
      <c r="A830" s="326" t="s">
        <v>2598</v>
      </c>
      <c r="B830" s="326">
        <v>135.0</v>
      </c>
      <c r="C830" s="326">
        <v>11.3</v>
      </c>
      <c r="D830" s="326">
        <v>9.6</v>
      </c>
      <c r="E830" s="326">
        <v>0.0</v>
      </c>
      <c r="F830" s="326" t="s">
        <v>2599</v>
      </c>
      <c r="G830" s="331"/>
      <c r="H830" s="331"/>
      <c r="I830" s="331"/>
      <c r="J830" s="331"/>
      <c r="K830" s="331"/>
      <c r="L830" s="331"/>
      <c r="M830" s="331"/>
      <c r="N830" s="331"/>
      <c r="O830" s="326" t="s">
        <v>2600</v>
      </c>
      <c r="P830" s="326">
        <v>19.8</v>
      </c>
      <c r="Q830" s="326">
        <v>19.8</v>
      </c>
      <c r="R830" s="835">
        <v>1.0</v>
      </c>
      <c r="S830" s="324"/>
      <c r="T830" s="324"/>
      <c r="U830" s="324"/>
      <c r="V830" s="324"/>
      <c r="W830" s="324"/>
      <c r="X830" s="324"/>
      <c r="Y830" s="324"/>
      <c r="Z830" s="324"/>
      <c r="AA830" s="324"/>
      <c r="AB830" s="324"/>
      <c r="AC830" s="324"/>
      <c r="AD830" s="324"/>
      <c r="AE830" s="324"/>
      <c r="AF830" s="324"/>
      <c r="AG830" s="324"/>
      <c r="AH830" s="324"/>
      <c r="AI830" s="324"/>
      <c r="AJ830" s="324"/>
      <c r="AK830" s="324"/>
      <c r="AL830" s="324"/>
      <c r="AM830" s="324"/>
      <c r="AN830" s="324"/>
      <c r="AO830" s="324"/>
      <c r="AP830" s="324"/>
      <c r="AQ830" s="324"/>
      <c r="AR830" s="324"/>
    </row>
    <row r="831" ht="15.75" hidden="1" customHeight="1">
      <c r="A831" s="326" t="s">
        <v>2601</v>
      </c>
      <c r="B831" s="326">
        <v>233.0</v>
      </c>
      <c r="C831" s="326">
        <v>14.1</v>
      </c>
      <c r="D831" s="326">
        <v>19.2</v>
      </c>
      <c r="E831" s="326"/>
      <c r="F831" s="326" t="s">
        <v>2602</v>
      </c>
      <c r="G831" s="331"/>
      <c r="H831" s="331"/>
      <c r="I831" s="331"/>
      <c r="J831" s="331"/>
      <c r="K831" s="331"/>
      <c r="L831" s="331"/>
      <c r="M831" s="331"/>
      <c r="N831" s="331"/>
      <c r="O831" s="326" t="s">
        <v>2603</v>
      </c>
      <c r="P831" s="326">
        <v>292.3</v>
      </c>
      <c r="Q831" s="326">
        <v>292.3</v>
      </c>
      <c r="R831" s="835">
        <v>1.0</v>
      </c>
      <c r="S831" s="324"/>
      <c r="T831" s="324"/>
      <c r="U831" s="324"/>
      <c r="V831" s="324"/>
      <c r="W831" s="324"/>
      <c r="X831" s="324"/>
      <c r="Y831" s="324"/>
      <c r="Z831" s="324"/>
      <c r="AA831" s="324"/>
      <c r="AB831" s="324"/>
      <c r="AC831" s="324"/>
      <c r="AD831" s="324"/>
      <c r="AE831" s="324"/>
      <c r="AF831" s="324"/>
      <c r="AG831" s="324"/>
      <c r="AH831" s="324"/>
      <c r="AI831" s="324"/>
      <c r="AJ831" s="324"/>
      <c r="AK831" s="324"/>
      <c r="AL831" s="324"/>
      <c r="AM831" s="324"/>
      <c r="AN831" s="324"/>
      <c r="AO831" s="324"/>
      <c r="AP831" s="324"/>
      <c r="AQ831" s="324"/>
      <c r="AR831" s="324"/>
    </row>
    <row r="832" ht="15.75" hidden="1" customHeight="1">
      <c r="A832" s="326" t="s">
        <v>2604</v>
      </c>
      <c r="B832" s="326">
        <v>320.0</v>
      </c>
      <c r="C832" s="326">
        <v>50.3</v>
      </c>
      <c r="D832" s="326">
        <v>11.7</v>
      </c>
      <c r="E832" s="326"/>
      <c r="F832" s="326" t="s">
        <v>2605</v>
      </c>
      <c r="G832" s="331"/>
      <c r="H832" s="331"/>
      <c r="I832" s="331"/>
      <c r="J832" s="331"/>
      <c r="K832" s="331"/>
      <c r="L832" s="331"/>
      <c r="M832" s="331"/>
      <c r="N832" s="331"/>
      <c r="O832" s="326" t="s">
        <v>2606</v>
      </c>
      <c r="P832" s="326">
        <v>318.0</v>
      </c>
      <c r="Q832" s="326">
        <v>318.0</v>
      </c>
      <c r="R832" s="835">
        <v>1.0</v>
      </c>
      <c r="S832" s="324"/>
      <c r="T832" s="324"/>
      <c r="U832" s="324"/>
      <c r="V832" s="324"/>
      <c r="W832" s="324"/>
      <c r="X832" s="324"/>
      <c r="Y832" s="324"/>
      <c r="Z832" s="324"/>
      <c r="AA832" s="324"/>
      <c r="AB832" s="324"/>
      <c r="AC832" s="324"/>
      <c r="AD832" s="324"/>
      <c r="AE832" s="324"/>
      <c r="AF832" s="324"/>
      <c r="AG832" s="324"/>
      <c r="AH832" s="324"/>
      <c r="AI832" s="324"/>
      <c r="AJ832" s="324"/>
      <c r="AK832" s="324"/>
      <c r="AL832" s="324"/>
      <c r="AM832" s="324"/>
      <c r="AN832" s="324"/>
      <c r="AO832" s="324"/>
      <c r="AP832" s="324"/>
      <c r="AQ832" s="324"/>
      <c r="AR832" s="324"/>
    </row>
    <row r="833" ht="15.75" hidden="1" customHeight="1">
      <c r="A833" s="326" t="s">
        <v>2607</v>
      </c>
      <c r="B833" s="326">
        <v>602.0</v>
      </c>
      <c r="C833" s="326">
        <v>11.3</v>
      </c>
      <c r="D833" s="326">
        <v>61.4</v>
      </c>
      <c r="E833" s="326"/>
      <c r="F833" s="326" t="s">
        <v>2608</v>
      </c>
      <c r="G833" s="331"/>
      <c r="H833" s="331"/>
      <c r="I833" s="331"/>
      <c r="J833" s="331"/>
      <c r="K833" s="331"/>
      <c r="L833" s="331"/>
      <c r="M833" s="331"/>
      <c r="N833" s="331"/>
      <c r="O833" s="326" t="s">
        <v>2609</v>
      </c>
      <c r="P833" s="326">
        <v>327.3</v>
      </c>
      <c r="Q833" s="326">
        <v>327.3</v>
      </c>
      <c r="R833" s="835">
        <v>1.0</v>
      </c>
      <c r="S833" s="324"/>
      <c r="T833" s="324"/>
      <c r="U833" s="324"/>
      <c r="V833" s="324"/>
      <c r="W833" s="324"/>
      <c r="X833" s="324"/>
      <c r="Y833" s="324"/>
      <c r="Z833" s="324"/>
      <c r="AA833" s="324"/>
      <c r="AB833" s="324"/>
      <c r="AC833" s="324"/>
      <c r="AD833" s="324"/>
      <c r="AE833" s="324"/>
      <c r="AF833" s="324"/>
      <c r="AG833" s="324"/>
      <c r="AH833" s="324"/>
      <c r="AI833" s="324"/>
      <c r="AJ833" s="324"/>
      <c r="AK833" s="324"/>
      <c r="AL833" s="324"/>
      <c r="AM833" s="324"/>
      <c r="AN833" s="324"/>
      <c r="AO833" s="324"/>
      <c r="AP833" s="324"/>
      <c r="AQ833" s="324"/>
      <c r="AR833" s="324"/>
    </row>
    <row r="834" ht="15.75" hidden="1" customHeight="1">
      <c r="A834" s="326" t="s">
        <v>2610</v>
      </c>
      <c r="B834" s="326">
        <v>438.0</v>
      </c>
      <c r="C834" s="326">
        <v>23.9</v>
      </c>
      <c r="D834" s="326">
        <v>37.2</v>
      </c>
      <c r="E834" s="326"/>
      <c r="F834" s="326" t="s">
        <v>2611</v>
      </c>
      <c r="G834" s="331"/>
      <c r="H834" s="331"/>
      <c r="I834" s="331"/>
      <c r="J834" s="331"/>
      <c r="K834" s="331"/>
      <c r="L834" s="331"/>
      <c r="M834" s="331"/>
      <c r="N834" s="331"/>
      <c r="O834" s="326" t="s">
        <v>2612</v>
      </c>
      <c r="P834" s="326">
        <v>352.6</v>
      </c>
      <c r="Q834" s="326">
        <v>352.6</v>
      </c>
      <c r="R834" s="835">
        <v>1.0</v>
      </c>
      <c r="S834" s="324"/>
      <c r="T834" s="324"/>
      <c r="U834" s="324"/>
      <c r="V834" s="324"/>
      <c r="W834" s="324"/>
      <c r="X834" s="324"/>
      <c r="Y834" s="324"/>
      <c r="Z834" s="324"/>
      <c r="AA834" s="324"/>
      <c r="AB834" s="324"/>
      <c r="AC834" s="324"/>
      <c r="AD834" s="324"/>
      <c r="AE834" s="324"/>
      <c r="AF834" s="324"/>
      <c r="AG834" s="324"/>
      <c r="AH834" s="324"/>
      <c r="AI834" s="324"/>
      <c r="AJ834" s="324"/>
      <c r="AK834" s="324"/>
      <c r="AL834" s="324"/>
      <c r="AM834" s="324"/>
      <c r="AN834" s="324"/>
      <c r="AO834" s="324"/>
      <c r="AP834" s="324"/>
      <c r="AQ834" s="324"/>
      <c r="AR834" s="324"/>
    </row>
    <row r="835" ht="15.75" hidden="1" customHeight="1">
      <c r="A835" s="326" t="s">
        <v>2613</v>
      </c>
      <c r="B835" s="326">
        <v>287.0</v>
      </c>
      <c r="C835" s="326">
        <v>21.0</v>
      </c>
      <c r="D835" s="326">
        <v>21.9</v>
      </c>
      <c r="E835" s="326"/>
      <c r="F835" s="326" t="s">
        <v>2614</v>
      </c>
      <c r="G835" s="331"/>
      <c r="H835" s="331"/>
      <c r="I835" s="331"/>
      <c r="J835" s="331"/>
      <c r="K835" s="331"/>
      <c r="L835" s="331"/>
      <c r="M835" s="331"/>
      <c r="N835" s="331"/>
      <c r="O835" s="326" t="s">
        <v>2615</v>
      </c>
      <c r="P835" s="326">
        <v>341.8</v>
      </c>
      <c r="Q835" s="326">
        <v>341.8</v>
      </c>
      <c r="R835" s="835">
        <v>1.0</v>
      </c>
      <c r="S835" s="324"/>
      <c r="T835" s="324"/>
      <c r="U835" s="324"/>
      <c r="V835" s="324"/>
      <c r="W835" s="324"/>
      <c r="X835" s="324"/>
      <c r="Y835" s="324"/>
      <c r="Z835" s="324"/>
      <c r="AA835" s="324"/>
      <c r="AB835" s="324"/>
      <c r="AC835" s="324"/>
      <c r="AD835" s="324"/>
      <c r="AE835" s="324"/>
      <c r="AF835" s="324"/>
      <c r="AG835" s="324"/>
      <c r="AH835" s="324"/>
      <c r="AI835" s="324"/>
      <c r="AJ835" s="324"/>
      <c r="AK835" s="324"/>
      <c r="AL835" s="324"/>
      <c r="AM835" s="324"/>
      <c r="AN835" s="324"/>
      <c r="AO835" s="324"/>
      <c r="AP835" s="324"/>
      <c r="AQ835" s="324"/>
      <c r="AR835" s="324"/>
    </row>
    <row r="836" ht="15.75" hidden="1" customHeight="1">
      <c r="A836" s="326" t="s">
        <v>2616</v>
      </c>
      <c r="B836" s="326">
        <v>344.0</v>
      </c>
      <c r="C836" s="326">
        <v>24.7</v>
      </c>
      <c r="D836" s="326">
        <v>26.4</v>
      </c>
      <c r="E836" s="326"/>
      <c r="F836" s="326" t="s">
        <v>2617</v>
      </c>
      <c r="G836" s="331"/>
      <c r="H836" s="331"/>
      <c r="I836" s="331"/>
      <c r="J836" s="331"/>
      <c r="K836" s="331"/>
      <c r="L836" s="331"/>
      <c r="M836" s="331"/>
      <c r="N836" s="331"/>
      <c r="O836" s="326" t="s">
        <v>2618</v>
      </c>
      <c r="P836" s="326">
        <v>386.2</v>
      </c>
      <c r="Q836" s="326">
        <v>386.2</v>
      </c>
      <c r="R836" s="835">
        <v>1.0</v>
      </c>
      <c r="S836" s="324"/>
      <c r="T836" s="324"/>
      <c r="U836" s="324"/>
      <c r="V836" s="324"/>
      <c r="W836" s="324"/>
      <c r="X836" s="324"/>
      <c r="Y836" s="324"/>
      <c r="Z836" s="324"/>
      <c r="AA836" s="324"/>
      <c r="AB836" s="324"/>
      <c r="AC836" s="324"/>
      <c r="AD836" s="324"/>
      <c r="AE836" s="324"/>
      <c r="AF836" s="324"/>
      <c r="AG836" s="324"/>
      <c r="AH836" s="324"/>
      <c r="AI836" s="324"/>
      <c r="AJ836" s="324"/>
      <c r="AK836" s="324"/>
      <c r="AL836" s="324"/>
      <c r="AM836" s="324"/>
      <c r="AN836" s="324"/>
      <c r="AO836" s="324"/>
      <c r="AP836" s="324"/>
      <c r="AQ836" s="324"/>
      <c r="AR836" s="324"/>
    </row>
    <row r="837" ht="15.75" hidden="1" customHeight="1">
      <c r="A837" s="326" t="s">
        <v>494</v>
      </c>
      <c r="B837" s="326">
        <v>344.0</v>
      </c>
      <c r="C837" s="326">
        <v>15.7</v>
      </c>
      <c r="D837" s="326">
        <v>29.5</v>
      </c>
      <c r="E837" s="326">
        <v>2.8</v>
      </c>
      <c r="F837" s="326" t="s">
        <v>2619</v>
      </c>
      <c r="G837" s="331"/>
      <c r="H837" s="331"/>
      <c r="I837" s="331"/>
      <c r="J837" s="331"/>
      <c r="K837" s="331"/>
      <c r="L837" s="331"/>
      <c r="M837" s="331"/>
      <c r="N837" s="331"/>
      <c r="O837" s="326" t="s">
        <v>2620</v>
      </c>
      <c r="P837" s="326">
        <v>6.1</v>
      </c>
      <c r="Q837" s="326">
        <v>6.1</v>
      </c>
      <c r="R837" s="835">
        <v>1.0</v>
      </c>
      <c r="S837" s="324"/>
      <c r="T837" s="324"/>
      <c r="U837" s="324"/>
      <c r="V837" s="324"/>
      <c r="W837" s="324"/>
      <c r="X837" s="324"/>
      <c r="Y837" s="324"/>
      <c r="Z837" s="324"/>
      <c r="AA837" s="324"/>
      <c r="AB837" s="324"/>
      <c r="AC837" s="324"/>
      <c r="AD837" s="324"/>
      <c r="AE837" s="324"/>
      <c r="AF837" s="324"/>
      <c r="AG837" s="324"/>
      <c r="AH837" s="324"/>
      <c r="AI837" s="324"/>
      <c r="AJ837" s="324"/>
      <c r="AK837" s="324"/>
      <c r="AL837" s="324"/>
      <c r="AM837" s="324"/>
      <c r="AN837" s="324"/>
      <c r="AO837" s="324"/>
      <c r="AP837" s="324"/>
      <c r="AQ837" s="324"/>
      <c r="AR837" s="324"/>
    </row>
    <row r="838" ht="15.75" hidden="1" customHeight="1">
      <c r="A838" s="326" t="s">
        <v>2621</v>
      </c>
      <c r="B838" s="326">
        <v>256.0</v>
      </c>
      <c r="C838" s="326">
        <v>9.8</v>
      </c>
      <c r="D838" s="326">
        <v>19.7</v>
      </c>
      <c r="E838" s="326">
        <v>9.4</v>
      </c>
      <c r="F838" s="326" t="s">
        <v>2622</v>
      </c>
      <c r="G838" s="331"/>
      <c r="H838" s="331"/>
      <c r="I838" s="331"/>
      <c r="J838" s="331"/>
      <c r="K838" s="331"/>
      <c r="L838" s="331"/>
      <c r="M838" s="331"/>
      <c r="N838" s="331"/>
      <c r="O838" s="326" t="s">
        <v>2623</v>
      </c>
      <c r="P838" s="326">
        <v>15.3</v>
      </c>
      <c r="Q838" s="326">
        <v>15.3</v>
      </c>
      <c r="R838" s="835">
        <v>1.0</v>
      </c>
      <c r="S838" s="324"/>
      <c r="T838" s="324"/>
      <c r="U838" s="324"/>
      <c r="V838" s="324"/>
      <c r="W838" s="324"/>
      <c r="X838" s="324"/>
      <c r="Y838" s="324"/>
      <c r="Z838" s="324"/>
      <c r="AA838" s="324"/>
      <c r="AB838" s="324"/>
      <c r="AC838" s="324"/>
      <c r="AD838" s="324"/>
      <c r="AE838" s="324"/>
      <c r="AF838" s="324"/>
      <c r="AG838" s="324"/>
      <c r="AH838" s="324"/>
      <c r="AI838" s="324"/>
      <c r="AJ838" s="324"/>
      <c r="AK838" s="324"/>
      <c r="AL838" s="324"/>
      <c r="AM838" s="324"/>
      <c r="AN838" s="324"/>
      <c r="AO838" s="324"/>
      <c r="AP838" s="324"/>
      <c r="AQ838" s="324"/>
      <c r="AR838" s="324"/>
    </row>
    <row r="839" ht="15.75" hidden="1" customHeight="1">
      <c r="A839" s="326" t="s">
        <v>2624</v>
      </c>
      <c r="B839" s="326">
        <v>500.0</v>
      </c>
      <c r="C839" s="326">
        <v>10.9</v>
      </c>
      <c r="D839" s="326">
        <v>49.8</v>
      </c>
      <c r="E839" s="326">
        <v>1.1</v>
      </c>
      <c r="F839" s="326" t="s">
        <v>2625</v>
      </c>
      <c r="G839" s="331"/>
      <c r="H839" s="331"/>
      <c r="I839" s="331"/>
      <c r="J839" s="331"/>
      <c r="K839" s="331"/>
      <c r="L839" s="331"/>
      <c r="M839" s="331"/>
      <c r="N839" s="331"/>
      <c r="O839" s="326" t="s">
        <v>2626</v>
      </c>
      <c r="P839" s="326">
        <v>240.9</v>
      </c>
      <c r="Q839" s="326">
        <v>240.9</v>
      </c>
      <c r="R839" s="835">
        <v>1.0</v>
      </c>
      <c r="S839" s="324"/>
      <c r="T839" s="324"/>
      <c r="U839" s="324"/>
      <c r="V839" s="324"/>
      <c r="W839" s="324"/>
      <c r="X839" s="324"/>
      <c r="Y839" s="324"/>
      <c r="Z839" s="324"/>
      <c r="AA839" s="324"/>
      <c r="AB839" s="324"/>
      <c r="AC839" s="324"/>
      <c r="AD839" s="324"/>
      <c r="AE839" s="324"/>
      <c r="AF839" s="324"/>
      <c r="AG839" s="324"/>
      <c r="AH839" s="324"/>
      <c r="AI839" s="324"/>
      <c r="AJ839" s="324"/>
      <c r="AK839" s="324"/>
      <c r="AL839" s="324"/>
      <c r="AM839" s="324"/>
      <c r="AN839" s="324"/>
      <c r="AO839" s="324"/>
      <c r="AP839" s="324"/>
      <c r="AQ839" s="324"/>
      <c r="AR839" s="324"/>
    </row>
    <row r="840" ht="15.75" hidden="1" customHeight="1">
      <c r="A840" s="326" t="s">
        <v>2627</v>
      </c>
      <c r="B840" s="326">
        <v>242.0</v>
      </c>
      <c r="C840" s="326">
        <v>20.1</v>
      </c>
      <c r="D840" s="326">
        <v>17.3</v>
      </c>
      <c r="E840" s="326"/>
      <c r="F840" s="326" t="s">
        <v>2628</v>
      </c>
      <c r="G840" s="331"/>
      <c r="H840" s="331"/>
      <c r="I840" s="331"/>
      <c r="J840" s="331"/>
      <c r="K840" s="331"/>
      <c r="L840" s="331"/>
      <c r="M840" s="331"/>
      <c r="N840" s="331"/>
      <c r="O840" s="326" t="s">
        <v>2629</v>
      </c>
      <c r="P840" s="326">
        <v>268.0</v>
      </c>
      <c r="Q840" s="326">
        <v>268.0</v>
      </c>
      <c r="R840" s="835">
        <v>1.0</v>
      </c>
      <c r="S840" s="324"/>
      <c r="T840" s="324"/>
      <c r="U840" s="324"/>
      <c r="V840" s="324"/>
      <c r="W840" s="324"/>
      <c r="X840" s="324"/>
      <c r="Y840" s="324"/>
      <c r="Z840" s="324"/>
      <c r="AA840" s="324"/>
      <c r="AB840" s="324"/>
      <c r="AC840" s="324"/>
      <c r="AD840" s="324"/>
      <c r="AE840" s="324"/>
      <c r="AF840" s="324"/>
      <c r="AG840" s="324"/>
      <c r="AH840" s="324"/>
      <c r="AI840" s="324"/>
      <c r="AJ840" s="324"/>
      <c r="AK840" s="324"/>
      <c r="AL840" s="324"/>
      <c r="AM840" s="324"/>
      <c r="AN840" s="324"/>
      <c r="AO840" s="324"/>
      <c r="AP840" s="324"/>
      <c r="AQ840" s="324"/>
      <c r="AR840" s="324"/>
    </row>
    <row r="841" ht="15.75" hidden="1" customHeight="1">
      <c r="A841" s="326" t="s">
        <v>2630</v>
      </c>
      <c r="B841" s="326">
        <v>119.0</v>
      </c>
      <c r="C841" s="326">
        <v>14.4</v>
      </c>
      <c r="D841" s="326">
        <v>5.0</v>
      </c>
      <c r="E841" s="326">
        <v>3.2</v>
      </c>
      <c r="F841" s="326" t="s">
        <v>2631</v>
      </c>
      <c r="G841" s="331"/>
      <c r="H841" s="331"/>
      <c r="I841" s="331"/>
      <c r="J841" s="331"/>
      <c r="K841" s="331"/>
      <c r="L841" s="331"/>
      <c r="M841" s="331"/>
      <c r="N841" s="331"/>
      <c r="O841" s="326" t="s">
        <v>2632</v>
      </c>
      <c r="P841" s="326">
        <v>276.2</v>
      </c>
      <c r="Q841" s="326">
        <v>276.2</v>
      </c>
      <c r="R841" s="835">
        <v>1.0</v>
      </c>
      <c r="S841" s="324"/>
      <c r="T841" s="324"/>
      <c r="U841" s="324"/>
      <c r="V841" s="324"/>
      <c r="W841" s="324"/>
      <c r="X841" s="324"/>
      <c r="Y841" s="324"/>
      <c r="Z841" s="324"/>
      <c r="AA841" s="324"/>
      <c r="AB841" s="324"/>
      <c r="AC841" s="324"/>
      <c r="AD841" s="324"/>
      <c r="AE841" s="324"/>
      <c r="AF841" s="324"/>
      <c r="AG841" s="324"/>
      <c r="AH841" s="324"/>
      <c r="AI841" s="324"/>
      <c r="AJ841" s="324"/>
      <c r="AK841" s="324"/>
      <c r="AL841" s="324"/>
      <c r="AM841" s="324"/>
      <c r="AN841" s="324"/>
      <c r="AO841" s="324"/>
      <c r="AP841" s="324"/>
      <c r="AQ841" s="324"/>
      <c r="AR841" s="324"/>
    </row>
    <row r="842" ht="15.75" hidden="1" customHeight="1">
      <c r="A842" s="326" t="s">
        <v>2633</v>
      </c>
      <c r="B842" s="326">
        <v>449.0</v>
      </c>
      <c r="C842" s="326">
        <v>12.0</v>
      </c>
      <c r="D842" s="326">
        <v>43.2</v>
      </c>
      <c r="E842" s="326">
        <v>2.0</v>
      </c>
      <c r="F842" s="326" t="s">
        <v>2634</v>
      </c>
      <c r="G842" s="331"/>
      <c r="H842" s="331"/>
      <c r="I842" s="331"/>
      <c r="J842" s="331"/>
      <c r="K842" s="331"/>
      <c r="L842" s="331"/>
      <c r="M842" s="331"/>
      <c r="N842" s="331"/>
      <c r="O842" s="326" t="s">
        <v>2635</v>
      </c>
      <c r="P842" s="326">
        <v>6.4</v>
      </c>
      <c r="Q842" s="326">
        <v>6.4</v>
      </c>
      <c r="R842" s="835">
        <v>1.0</v>
      </c>
      <c r="S842" s="324"/>
      <c r="T842" s="324"/>
      <c r="U842" s="324"/>
      <c r="V842" s="324"/>
      <c r="W842" s="324"/>
      <c r="X842" s="324"/>
      <c r="Y842" s="324"/>
      <c r="Z842" s="324"/>
      <c r="AA842" s="324"/>
      <c r="AB842" s="324"/>
      <c r="AC842" s="324"/>
      <c r="AD842" s="324"/>
      <c r="AE842" s="324"/>
      <c r="AF842" s="324"/>
      <c r="AG842" s="324"/>
      <c r="AH842" s="324"/>
      <c r="AI842" s="324"/>
      <c r="AJ842" s="324"/>
      <c r="AK842" s="324"/>
      <c r="AL842" s="324"/>
      <c r="AM842" s="324"/>
      <c r="AN842" s="324"/>
      <c r="AO842" s="324"/>
      <c r="AP842" s="324"/>
      <c r="AQ842" s="324"/>
      <c r="AR842" s="324"/>
    </row>
    <row r="843" ht="15.75" hidden="1" customHeight="1">
      <c r="A843" s="326" t="s">
        <v>2636</v>
      </c>
      <c r="B843" s="326">
        <v>363.0</v>
      </c>
      <c r="C843" s="326">
        <v>13.6</v>
      </c>
      <c r="D843" s="326">
        <v>32.3</v>
      </c>
      <c r="E843" s="326">
        <v>3.5</v>
      </c>
      <c r="F843" s="326" t="s">
        <v>2637</v>
      </c>
      <c r="G843" s="331"/>
      <c r="H843" s="331"/>
      <c r="I843" s="331"/>
      <c r="J843" s="331"/>
      <c r="K843" s="331"/>
      <c r="L843" s="331"/>
      <c r="M843" s="331"/>
      <c r="N843" s="331"/>
      <c r="O843" s="326" t="s">
        <v>2638</v>
      </c>
      <c r="P843" s="326">
        <v>15.3</v>
      </c>
      <c r="Q843" s="326">
        <v>15.3</v>
      </c>
      <c r="R843" s="835">
        <v>1.0</v>
      </c>
      <c r="S843" s="324"/>
      <c r="T843" s="324"/>
      <c r="U843" s="324"/>
      <c r="V843" s="324"/>
      <c r="W843" s="324"/>
      <c r="X843" s="324"/>
      <c r="Y843" s="324"/>
      <c r="Z843" s="324"/>
      <c r="AA843" s="324"/>
      <c r="AB843" s="324"/>
      <c r="AC843" s="324"/>
      <c r="AD843" s="324"/>
      <c r="AE843" s="324"/>
      <c r="AF843" s="324"/>
      <c r="AG843" s="324"/>
      <c r="AH843" s="324"/>
      <c r="AI843" s="324"/>
      <c r="AJ843" s="324"/>
      <c r="AK843" s="324"/>
      <c r="AL843" s="324"/>
      <c r="AM843" s="324"/>
      <c r="AN843" s="324"/>
      <c r="AO843" s="324"/>
      <c r="AP843" s="324"/>
      <c r="AQ843" s="324"/>
      <c r="AR843" s="324"/>
    </row>
    <row r="844" ht="15.75" hidden="1" customHeight="1">
      <c r="A844" s="326" t="s">
        <v>2639</v>
      </c>
      <c r="B844" s="326">
        <v>364.0</v>
      </c>
      <c r="C844" s="326">
        <v>11.0</v>
      </c>
      <c r="D844" s="326">
        <v>34.3</v>
      </c>
      <c r="E844" s="326">
        <v>2.1</v>
      </c>
      <c r="F844" s="326" t="s">
        <v>2640</v>
      </c>
      <c r="G844" s="331"/>
      <c r="H844" s="331"/>
      <c r="I844" s="331"/>
      <c r="J844" s="331"/>
      <c r="K844" s="331"/>
      <c r="L844" s="331"/>
      <c r="M844" s="331"/>
      <c r="N844" s="331"/>
      <c r="O844" s="326" t="s">
        <v>2641</v>
      </c>
      <c r="P844" s="326">
        <v>235.3</v>
      </c>
      <c r="Q844" s="326">
        <v>235.3</v>
      </c>
      <c r="R844" s="835">
        <v>1.0</v>
      </c>
      <c r="S844" s="324"/>
      <c r="T844" s="324"/>
      <c r="U844" s="324"/>
      <c r="V844" s="324"/>
      <c r="W844" s="324"/>
      <c r="X844" s="324"/>
      <c r="Y844" s="324"/>
      <c r="Z844" s="324"/>
      <c r="AA844" s="324"/>
      <c r="AB844" s="324"/>
      <c r="AC844" s="324"/>
      <c r="AD844" s="324"/>
      <c r="AE844" s="324"/>
      <c r="AF844" s="324"/>
      <c r="AG844" s="324"/>
      <c r="AH844" s="324"/>
      <c r="AI844" s="324"/>
      <c r="AJ844" s="324"/>
      <c r="AK844" s="324"/>
      <c r="AL844" s="324"/>
      <c r="AM844" s="324"/>
      <c r="AN844" s="324"/>
      <c r="AO844" s="324"/>
      <c r="AP844" s="324"/>
      <c r="AQ844" s="324"/>
      <c r="AR844" s="324"/>
    </row>
    <row r="845" ht="15.75" hidden="1" customHeight="1">
      <c r="A845" s="326" t="s">
        <v>2642</v>
      </c>
      <c r="B845" s="326">
        <v>461.0</v>
      </c>
      <c r="C845" s="326">
        <v>12.9</v>
      </c>
      <c r="D845" s="326">
        <v>44.0</v>
      </c>
      <c r="E845" s="326">
        <v>2.4</v>
      </c>
      <c r="F845" s="326" t="s">
        <v>2643</v>
      </c>
      <c r="G845" s="331"/>
      <c r="H845" s="331"/>
      <c r="I845" s="331"/>
      <c r="J845" s="331"/>
      <c r="K845" s="331"/>
      <c r="L845" s="331"/>
      <c r="M845" s="331"/>
      <c r="N845" s="331"/>
      <c r="O845" s="326" t="s">
        <v>2644</v>
      </c>
      <c r="P845" s="326">
        <v>258.9</v>
      </c>
      <c r="Q845" s="326">
        <v>258.9</v>
      </c>
      <c r="R845" s="835">
        <v>1.0</v>
      </c>
      <c r="S845" s="324"/>
      <c r="T845" s="324"/>
      <c r="U845" s="324"/>
      <c r="V845" s="324"/>
      <c r="W845" s="324"/>
      <c r="X845" s="324"/>
      <c r="Y845" s="324"/>
      <c r="Z845" s="324"/>
      <c r="AA845" s="324"/>
      <c r="AB845" s="324"/>
      <c r="AC845" s="324"/>
      <c r="AD845" s="324"/>
      <c r="AE845" s="324"/>
      <c r="AF845" s="324"/>
      <c r="AG845" s="324"/>
      <c r="AH845" s="324"/>
      <c r="AI845" s="324"/>
      <c r="AJ845" s="324"/>
      <c r="AK845" s="324"/>
      <c r="AL845" s="324"/>
      <c r="AM845" s="324"/>
      <c r="AN845" s="324"/>
      <c r="AO845" s="324"/>
      <c r="AP845" s="324"/>
      <c r="AQ845" s="324"/>
      <c r="AR845" s="324"/>
    </row>
    <row r="846" ht="15.75" hidden="1" customHeight="1">
      <c r="A846" s="326" t="s">
        <v>2645</v>
      </c>
      <c r="B846" s="326">
        <v>493.0</v>
      </c>
      <c r="C846" s="326">
        <v>13.5</v>
      </c>
      <c r="D846" s="326">
        <v>47.9</v>
      </c>
      <c r="E846" s="326">
        <v>0.8</v>
      </c>
      <c r="F846" s="326" t="s">
        <v>2646</v>
      </c>
      <c r="G846" s="331"/>
      <c r="H846" s="331"/>
      <c r="I846" s="331"/>
      <c r="J846" s="331"/>
      <c r="K846" s="331"/>
      <c r="L846" s="331"/>
      <c r="M846" s="331"/>
      <c r="N846" s="331"/>
      <c r="O846" s="326" t="s">
        <v>2641</v>
      </c>
      <c r="P846" s="326">
        <v>275.2</v>
      </c>
      <c r="Q846" s="326">
        <v>275.2</v>
      </c>
      <c r="R846" s="835">
        <v>1.0</v>
      </c>
      <c r="S846" s="324"/>
      <c r="T846" s="324"/>
      <c r="U846" s="324"/>
      <c r="V846" s="324"/>
      <c r="W846" s="324"/>
      <c r="X846" s="324"/>
      <c r="Y846" s="324"/>
      <c r="Z846" s="324"/>
      <c r="AA846" s="324"/>
      <c r="AB846" s="324"/>
      <c r="AC846" s="324"/>
      <c r="AD846" s="324"/>
      <c r="AE846" s="324"/>
      <c r="AF846" s="324"/>
      <c r="AG846" s="324"/>
      <c r="AH846" s="324"/>
      <c r="AI846" s="324"/>
      <c r="AJ846" s="324"/>
      <c r="AK846" s="324"/>
      <c r="AL846" s="324"/>
      <c r="AM846" s="324"/>
      <c r="AN846" s="324"/>
      <c r="AO846" s="324"/>
      <c r="AP846" s="324"/>
      <c r="AQ846" s="324"/>
      <c r="AR846" s="324"/>
    </row>
    <row r="847" ht="15.75" hidden="1" customHeight="1">
      <c r="A847" s="326" t="s">
        <v>2647</v>
      </c>
      <c r="B847" s="326">
        <v>109.0</v>
      </c>
      <c r="C847" s="326">
        <v>24.1</v>
      </c>
      <c r="D847" s="326">
        <v>0.5</v>
      </c>
      <c r="E847" s="326">
        <v>0.3</v>
      </c>
      <c r="F847" s="326" t="s">
        <v>2648</v>
      </c>
      <c r="G847" s="331"/>
      <c r="H847" s="331"/>
      <c r="I847" s="331"/>
      <c r="J847" s="331"/>
      <c r="K847" s="331"/>
      <c r="L847" s="331"/>
      <c r="M847" s="331"/>
      <c r="N847" s="331"/>
      <c r="O847" s="326" t="s">
        <v>2649</v>
      </c>
      <c r="P847" s="326">
        <v>7.5</v>
      </c>
      <c r="Q847" s="326">
        <v>7.5</v>
      </c>
      <c r="R847" s="835">
        <v>1.0</v>
      </c>
      <c r="S847" s="324"/>
      <c r="T847" s="324"/>
      <c r="U847" s="324"/>
      <c r="V847" s="324"/>
      <c r="W847" s="324"/>
      <c r="X847" s="324"/>
      <c r="Y847" s="324"/>
      <c r="Z847" s="324"/>
      <c r="AA847" s="324"/>
      <c r="AB847" s="324"/>
      <c r="AC847" s="324"/>
      <c r="AD847" s="324"/>
      <c r="AE847" s="324"/>
      <c r="AF847" s="324"/>
      <c r="AG847" s="324"/>
      <c r="AH847" s="324"/>
      <c r="AI847" s="324"/>
      <c r="AJ847" s="324"/>
      <c r="AK847" s="324"/>
      <c r="AL847" s="324"/>
      <c r="AM847" s="324"/>
      <c r="AN847" s="324"/>
      <c r="AO847" s="324"/>
      <c r="AP847" s="324"/>
      <c r="AQ847" s="324"/>
      <c r="AR847" s="324"/>
    </row>
    <row r="848" ht="15.75" hidden="1" customHeight="1">
      <c r="A848" s="326" t="s">
        <v>2650</v>
      </c>
      <c r="B848" s="326">
        <v>97.0</v>
      </c>
      <c r="C848" s="326">
        <v>15.8</v>
      </c>
      <c r="D848" s="326">
        <v>3.0</v>
      </c>
      <c r="E848" s="326">
        <v>1.6</v>
      </c>
      <c r="F848" s="326" t="s">
        <v>2651</v>
      </c>
      <c r="G848" s="331"/>
      <c r="H848" s="331"/>
      <c r="I848" s="331"/>
      <c r="J848" s="331"/>
      <c r="K848" s="331"/>
      <c r="L848" s="331"/>
      <c r="M848" s="331"/>
      <c r="N848" s="331"/>
      <c r="O848" s="326" t="s">
        <v>2652</v>
      </c>
      <c r="P848" s="326">
        <v>14.8</v>
      </c>
      <c r="Q848" s="326">
        <v>14.8</v>
      </c>
      <c r="R848" s="835">
        <v>1.0</v>
      </c>
      <c r="S848" s="324"/>
      <c r="T848" s="324"/>
      <c r="U848" s="324"/>
      <c r="V848" s="324"/>
      <c r="W848" s="324"/>
      <c r="X848" s="324"/>
      <c r="Y848" s="324"/>
      <c r="Z848" s="324"/>
      <c r="AA848" s="324"/>
      <c r="AB848" s="324"/>
      <c r="AC848" s="324"/>
      <c r="AD848" s="324"/>
      <c r="AE848" s="324"/>
      <c r="AF848" s="324"/>
      <c r="AG848" s="324"/>
      <c r="AH848" s="324"/>
      <c r="AI848" s="324"/>
      <c r="AJ848" s="324"/>
      <c r="AK848" s="324"/>
      <c r="AL848" s="324"/>
      <c r="AM848" s="324"/>
      <c r="AN848" s="324"/>
      <c r="AO848" s="324"/>
      <c r="AP848" s="324"/>
      <c r="AQ848" s="324"/>
      <c r="AR848" s="324"/>
    </row>
    <row r="849" ht="15.75" hidden="1" customHeight="1">
      <c r="A849" s="326" t="s">
        <v>2653</v>
      </c>
      <c r="B849" s="326">
        <v>92.0</v>
      </c>
      <c r="C849" s="326">
        <v>12.3</v>
      </c>
      <c r="D849" s="326">
        <v>3.1</v>
      </c>
      <c r="E849" s="326">
        <v>3.7</v>
      </c>
      <c r="F849" s="326" t="s">
        <v>2654</v>
      </c>
      <c r="G849" s="331"/>
      <c r="H849" s="331"/>
      <c r="I849" s="331"/>
      <c r="J849" s="331"/>
      <c r="K849" s="331"/>
      <c r="L849" s="331"/>
      <c r="M849" s="331"/>
      <c r="N849" s="331"/>
      <c r="O849" s="326" t="s">
        <v>2655</v>
      </c>
      <c r="P849" s="326">
        <v>270.6</v>
      </c>
      <c r="Q849" s="326">
        <v>270.6</v>
      </c>
      <c r="R849" s="835">
        <v>1.0</v>
      </c>
      <c r="S849" s="324"/>
      <c r="T849" s="324"/>
      <c r="U849" s="324"/>
      <c r="V849" s="324"/>
      <c r="W849" s="324"/>
      <c r="X849" s="324"/>
      <c r="Y849" s="324"/>
      <c r="Z849" s="324"/>
      <c r="AA849" s="324"/>
      <c r="AB849" s="324"/>
      <c r="AC849" s="324"/>
      <c r="AD849" s="324"/>
      <c r="AE849" s="324"/>
      <c r="AF849" s="324"/>
      <c r="AG849" s="324"/>
      <c r="AH849" s="324"/>
      <c r="AI849" s="324"/>
      <c r="AJ849" s="324"/>
      <c r="AK849" s="324"/>
      <c r="AL849" s="324"/>
      <c r="AM849" s="324"/>
      <c r="AN849" s="324"/>
      <c r="AO849" s="324"/>
      <c r="AP849" s="324"/>
      <c r="AQ849" s="324"/>
      <c r="AR849" s="324"/>
    </row>
    <row r="850" ht="15.75" hidden="1" customHeight="1">
      <c r="A850" s="326" t="s">
        <v>2656</v>
      </c>
      <c r="B850" s="326">
        <v>260.0</v>
      </c>
      <c r="C850" s="326">
        <v>24.8</v>
      </c>
      <c r="D850" s="326">
        <v>17.6</v>
      </c>
      <c r="E850" s="326">
        <v>0.5</v>
      </c>
      <c r="F850" s="326" t="s">
        <v>2657</v>
      </c>
      <c r="G850" s="331"/>
      <c r="H850" s="331"/>
      <c r="I850" s="331"/>
      <c r="J850" s="331"/>
      <c r="K850" s="331"/>
      <c r="L850" s="331"/>
      <c r="M850" s="331"/>
      <c r="N850" s="331"/>
      <c r="O850" s="326" t="s">
        <v>2658</v>
      </c>
      <c r="P850" s="326">
        <v>295.8</v>
      </c>
      <c r="Q850" s="326">
        <v>295.8</v>
      </c>
      <c r="R850" s="835">
        <v>1.0</v>
      </c>
      <c r="S850" s="324"/>
      <c r="T850" s="324"/>
      <c r="U850" s="324"/>
      <c r="V850" s="324"/>
      <c r="W850" s="324"/>
      <c r="X850" s="324"/>
      <c r="Y850" s="324"/>
      <c r="Z850" s="324"/>
      <c r="AA850" s="324"/>
      <c r="AB850" s="324"/>
      <c r="AC850" s="324"/>
      <c r="AD850" s="324"/>
      <c r="AE850" s="324"/>
      <c r="AF850" s="324"/>
      <c r="AG850" s="324"/>
      <c r="AH850" s="324"/>
      <c r="AI850" s="324"/>
      <c r="AJ850" s="324"/>
      <c r="AK850" s="324"/>
      <c r="AL850" s="324"/>
      <c r="AM850" s="324"/>
      <c r="AN850" s="324"/>
      <c r="AO850" s="324"/>
      <c r="AP850" s="324"/>
      <c r="AQ850" s="324"/>
      <c r="AR850" s="324"/>
    </row>
    <row r="851" ht="15.75" hidden="1" customHeight="1">
      <c r="A851" s="326" t="s">
        <v>2659</v>
      </c>
      <c r="B851" s="326">
        <v>122.0</v>
      </c>
      <c r="C851" s="326">
        <v>20.4</v>
      </c>
      <c r="D851" s="326">
        <v>4.5</v>
      </c>
      <c r="E851" s="326">
        <v>0.0</v>
      </c>
      <c r="F851" s="326" t="s">
        <v>2660</v>
      </c>
      <c r="G851" s="331"/>
      <c r="H851" s="331"/>
      <c r="I851" s="331"/>
      <c r="J851" s="331"/>
      <c r="K851" s="331"/>
      <c r="L851" s="331"/>
      <c r="M851" s="331"/>
      <c r="N851" s="331"/>
      <c r="O851" s="326" t="s">
        <v>2661</v>
      </c>
      <c r="P851" s="326">
        <v>325.0</v>
      </c>
      <c r="Q851" s="326">
        <v>325.0</v>
      </c>
      <c r="R851" s="835">
        <v>1.0</v>
      </c>
      <c r="S851" s="324"/>
      <c r="T851" s="324"/>
      <c r="U851" s="324"/>
      <c r="V851" s="324"/>
      <c r="W851" s="324"/>
      <c r="X851" s="324"/>
      <c r="Y851" s="324"/>
      <c r="Z851" s="324"/>
      <c r="AA851" s="324"/>
      <c r="AB851" s="324"/>
      <c r="AC851" s="324"/>
      <c r="AD851" s="324"/>
      <c r="AE851" s="324"/>
      <c r="AF851" s="324"/>
      <c r="AG851" s="324"/>
      <c r="AH851" s="324"/>
      <c r="AI851" s="324"/>
      <c r="AJ851" s="324"/>
      <c r="AK851" s="324"/>
      <c r="AL851" s="324"/>
      <c r="AM851" s="324"/>
      <c r="AN851" s="324"/>
      <c r="AO851" s="324"/>
      <c r="AP851" s="324"/>
      <c r="AQ851" s="324"/>
      <c r="AR851" s="324"/>
    </row>
    <row r="852" ht="15.75" hidden="1" customHeight="1">
      <c r="A852" s="326" t="s">
        <v>2662</v>
      </c>
      <c r="B852" s="326">
        <v>143.0</v>
      </c>
      <c r="C852" s="326">
        <v>21.4</v>
      </c>
      <c r="D852" s="326">
        <v>5.7</v>
      </c>
      <c r="E852" s="326">
        <v>0.0</v>
      </c>
      <c r="F852" s="326" t="s">
        <v>2663</v>
      </c>
      <c r="G852" s="331"/>
      <c r="H852" s="331"/>
      <c r="I852" s="331"/>
      <c r="J852" s="331"/>
      <c r="K852" s="331"/>
      <c r="L852" s="331"/>
      <c r="M852" s="331"/>
      <c r="N852" s="331"/>
      <c r="O852" s="326" t="s">
        <v>2664</v>
      </c>
      <c r="P852" s="326">
        <v>357.7</v>
      </c>
      <c r="Q852" s="326">
        <v>357.7</v>
      </c>
      <c r="R852" s="835">
        <v>1.0</v>
      </c>
      <c r="S852" s="324"/>
      <c r="T852" s="324"/>
      <c r="U852" s="324"/>
      <c r="V852" s="324"/>
      <c r="W852" s="324"/>
      <c r="X852" s="324"/>
      <c r="Y852" s="324"/>
      <c r="Z852" s="324"/>
      <c r="AA852" s="324"/>
      <c r="AB852" s="324"/>
      <c r="AC852" s="324"/>
      <c r="AD852" s="324"/>
      <c r="AE852" s="324"/>
      <c r="AF852" s="324"/>
      <c r="AG852" s="324"/>
      <c r="AH852" s="324"/>
      <c r="AI852" s="324"/>
      <c r="AJ852" s="324"/>
      <c r="AK852" s="324"/>
      <c r="AL852" s="324"/>
      <c r="AM852" s="324"/>
      <c r="AN852" s="324"/>
      <c r="AO852" s="324"/>
      <c r="AP852" s="324"/>
      <c r="AQ852" s="324"/>
      <c r="AR852" s="324"/>
    </row>
    <row r="853" ht="15.75" hidden="1" customHeight="1">
      <c r="A853" s="326" t="s">
        <v>2665</v>
      </c>
      <c r="B853" s="326">
        <v>131.0</v>
      </c>
      <c r="C853" s="326">
        <v>15.9</v>
      </c>
      <c r="D853" s="326">
        <v>6.2</v>
      </c>
      <c r="E853" s="326">
        <v>2.9</v>
      </c>
      <c r="F853" s="326" t="s">
        <v>2666</v>
      </c>
      <c r="G853" s="331"/>
      <c r="H853" s="331"/>
      <c r="I853" s="331"/>
      <c r="J853" s="331"/>
      <c r="K853" s="331"/>
      <c r="L853" s="331"/>
      <c r="M853" s="331"/>
      <c r="N853" s="331"/>
      <c r="O853" s="326" t="s">
        <v>2667</v>
      </c>
      <c r="P853" s="326">
        <v>7.7</v>
      </c>
      <c r="Q853" s="326">
        <v>7.7</v>
      </c>
      <c r="R853" s="835">
        <v>1.0</v>
      </c>
      <c r="S853" s="324"/>
      <c r="T853" s="324"/>
      <c r="U853" s="324"/>
      <c r="V853" s="324"/>
      <c r="W853" s="324"/>
      <c r="X853" s="324"/>
      <c r="Y853" s="324"/>
      <c r="Z853" s="324"/>
      <c r="AA853" s="324"/>
      <c r="AB853" s="324"/>
      <c r="AC853" s="324"/>
      <c r="AD853" s="324"/>
      <c r="AE853" s="324"/>
      <c r="AF853" s="324"/>
      <c r="AG853" s="324"/>
      <c r="AH853" s="324"/>
      <c r="AI853" s="324"/>
      <c r="AJ853" s="324"/>
      <c r="AK853" s="324"/>
      <c r="AL853" s="324"/>
      <c r="AM853" s="324"/>
      <c r="AN853" s="324"/>
      <c r="AO853" s="324"/>
      <c r="AP853" s="324"/>
      <c r="AQ853" s="324"/>
      <c r="AR853" s="324"/>
    </row>
    <row r="854" ht="15.75" hidden="1" customHeight="1">
      <c r="A854" s="326" t="s">
        <v>2668</v>
      </c>
      <c r="B854" s="326">
        <v>282.0</v>
      </c>
      <c r="C854" s="326">
        <v>16.1</v>
      </c>
      <c r="D854" s="326">
        <v>23.6</v>
      </c>
      <c r="E854" s="326">
        <v>0.0</v>
      </c>
      <c r="F854" s="326" t="s">
        <v>2669</v>
      </c>
      <c r="G854" s="331"/>
      <c r="H854" s="331"/>
      <c r="I854" s="331"/>
      <c r="J854" s="331"/>
      <c r="K854" s="331"/>
      <c r="L854" s="331"/>
      <c r="M854" s="331"/>
      <c r="N854" s="331"/>
      <c r="O854" s="326" t="s">
        <v>2670</v>
      </c>
      <c r="P854" s="326">
        <v>17.7</v>
      </c>
      <c r="Q854" s="326">
        <v>17.7</v>
      </c>
      <c r="R854" s="835">
        <v>1.0</v>
      </c>
      <c r="S854" s="324"/>
      <c r="T854" s="324"/>
      <c r="U854" s="324"/>
      <c r="V854" s="324"/>
      <c r="W854" s="324"/>
      <c r="X854" s="324"/>
      <c r="Y854" s="324"/>
      <c r="Z854" s="324"/>
      <c r="AA854" s="324"/>
      <c r="AB854" s="324"/>
      <c r="AC854" s="324"/>
      <c r="AD854" s="324"/>
      <c r="AE854" s="324"/>
      <c r="AF854" s="324"/>
      <c r="AG854" s="324"/>
      <c r="AH854" s="324"/>
      <c r="AI854" s="324"/>
      <c r="AJ854" s="324"/>
      <c r="AK854" s="324"/>
      <c r="AL854" s="324"/>
      <c r="AM854" s="324"/>
      <c r="AN854" s="324"/>
      <c r="AO854" s="324"/>
      <c r="AP854" s="324"/>
      <c r="AQ854" s="324"/>
      <c r="AR854" s="324"/>
    </row>
    <row r="855" ht="15.75" hidden="1" customHeight="1">
      <c r="A855" s="326" t="s">
        <v>2671</v>
      </c>
      <c r="B855" s="326">
        <v>527.0</v>
      </c>
      <c r="C855" s="326">
        <v>58.5</v>
      </c>
      <c r="D855" s="326">
        <v>30.5</v>
      </c>
      <c r="E855" s="326">
        <v>4.6</v>
      </c>
      <c r="F855" s="326" t="s">
        <v>2672</v>
      </c>
      <c r="G855" s="331"/>
      <c r="H855" s="331"/>
      <c r="I855" s="331"/>
      <c r="J855" s="331"/>
      <c r="K855" s="331"/>
      <c r="L855" s="331"/>
      <c r="M855" s="331"/>
      <c r="N855" s="331"/>
      <c r="O855" s="326" t="s">
        <v>2673</v>
      </c>
      <c r="P855" s="326">
        <v>230.6</v>
      </c>
      <c r="Q855" s="326">
        <v>230.6</v>
      </c>
      <c r="R855" s="835">
        <v>1.0</v>
      </c>
      <c r="S855" s="324"/>
      <c r="T855" s="324"/>
      <c r="U855" s="324"/>
      <c r="V855" s="324"/>
      <c r="W855" s="324"/>
      <c r="X855" s="324"/>
      <c r="Y855" s="324"/>
      <c r="Z855" s="324"/>
      <c r="AA855" s="324"/>
      <c r="AB855" s="324"/>
      <c r="AC855" s="324"/>
      <c r="AD855" s="324"/>
      <c r="AE855" s="324"/>
      <c r="AF855" s="324"/>
      <c r="AG855" s="324"/>
      <c r="AH855" s="324"/>
      <c r="AI855" s="324"/>
      <c r="AJ855" s="324"/>
      <c r="AK855" s="324"/>
      <c r="AL855" s="324"/>
      <c r="AM855" s="324"/>
      <c r="AN855" s="324"/>
      <c r="AO855" s="324"/>
      <c r="AP855" s="324"/>
      <c r="AQ855" s="324"/>
      <c r="AR855" s="324"/>
    </row>
    <row r="856" ht="15.75" hidden="1" customHeight="1">
      <c r="A856" s="326" t="s">
        <v>2674</v>
      </c>
      <c r="B856" s="326">
        <v>505.0</v>
      </c>
      <c r="C856" s="326">
        <v>48.4</v>
      </c>
      <c r="D856" s="326">
        <v>34.6</v>
      </c>
      <c r="E856" s="326">
        <v>0.0</v>
      </c>
      <c r="F856" s="326" t="s">
        <v>2675</v>
      </c>
      <c r="G856" s="331"/>
      <c r="H856" s="331"/>
      <c r="I856" s="331"/>
      <c r="J856" s="331"/>
      <c r="K856" s="331"/>
      <c r="L856" s="331"/>
      <c r="M856" s="331"/>
      <c r="N856" s="331"/>
      <c r="O856" s="326" t="s">
        <v>2676</v>
      </c>
      <c r="P856" s="326">
        <v>277.5</v>
      </c>
      <c r="Q856" s="326">
        <v>277.5</v>
      </c>
      <c r="R856" s="835">
        <v>1.0</v>
      </c>
      <c r="S856" s="324"/>
      <c r="T856" s="324"/>
      <c r="U856" s="324"/>
      <c r="V856" s="324"/>
      <c r="W856" s="324"/>
      <c r="X856" s="324"/>
      <c r="Y856" s="324"/>
      <c r="Z856" s="324"/>
      <c r="AA856" s="324"/>
      <c r="AB856" s="324"/>
      <c r="AC856" s="324"/>
      <c r="AD856" s="324"/>
      <c r="AE856" s="324"/>
      <c r="AF856" s="324"/>
      <c r="AG856" s="324"/>
      <c r="AH856" s="324"/>
      <c r="AI856" s="324"/>
      <c r="AJ856" s="324"/>
      <c r="AK856" s="324"/>
      <c r="AL856" s="324"/>
      <c r="AM856" s="324"/>
      <c r="AN856" s="324"/>
      <c r="AO856" s="324"/>
      <c r="AP856" s="324"/>
      <c r="AQ856" s="324"/>
      <c r="AR856" s="324"/>
    </row>
    <row r="857" ht="15.75" hidden="1" customHeight="1">
      <c r="A857" s="326" t="s">
        <v>2677</v>
      </c>
      <c r="B857" s="326">
        <v>325.0</v>
      </c>
      <c r="C857" s="326">
        <v>6.1</v>
      </c>
      <c r="D857" s="326">
        <v>27.5</v>
      </c>
      <c r="E857" s="326">
        <v>13.0</v>
      </c>
      <c r="F857" s="326" t="s">
        <v>2678</v>
      </c>
      <c r="G857" s="331"/>
      <c r="H857" s="331"/>
      <c r="I857" s="331"/>
      <c r="J857" s="331"/>
      <c r="K857" s="331"/>
      <c r="L857" s="331"/>
      <c r="M857" s="331"/>
      <c r="N857" s="331"/>
      <c r="O857" s="326" t="s">
        <v>2679</v>
      </c>
      <c r="P857" s="326">
        <v>19.4</v>
      </c>
      <c r="Q857" s="326">
        <v>19.4</v>
      </c>
      <c r="R857" s="835">
        <v>1.0</v>
      </c>
      <c r="S857" s="324"/>
      <c r="T857" s="324"/>
      <c r="U857" s="324"/>
      <c r="V857" s="324"/>
      <c r="W857" s="324"/>
      <c r="X857" s="324"/>
      <c r="Y857" s="324"/>
      <c r="Z857" s="324"/>
      <c r="AA857" s="324"/>
      <c r="AB857" s="324"/>
      <c r="AC857" s="324"/>
      <c r="AD857" s="324"/>
      <c r="AE857" s="324"/>
      <c r="AF857" s="324"/>
      <c r="AG857" s="324"/>
      <c r="AH857" s="324"/>
      <c r="AI857" s="324"/>
      <c r="AJ857" s="324"/>
      <c r="AK857" s="324"/>
      <c r="AL857" s="324"/>
      <c r="AM857" s="324"/>
      <c r="AN857" s="324"/>
      <c r="AO857" s="324"/>
      <c r="AP857" s="324"/>
      <c r="AQ857" s="324"/>
      <c r="AR857" s="324"/>
    </row>
    <row r="858" ht="15.75" hidden="1" customHeight="1">
      <c r="A858" s="326" t="s">
        <v>2680</v>
      </c>
      <c r="B858" s="326">
        <v>128.0</v>
      </c>
      <c r="C858" s="326">
        <v>20.6</v>
      </c>
      <c r="D858" s="326">
        <v>4.5</v>
      </c>
      <c r="E858" s="326">
        <v>0.0</v>
      </c>
      <c r="F858" s="326" t="s">
        <v>2681</v>
      </c>
      <c r="G858" s="331"/>
      <c r="H858" s="331"/>
      <c r="I858" s="331"/>
      <c r="J858" s="331"/>
      <c r="K858" s="331"/>
      <c r="L858" s="331"/>
      <c r="M858" s="331"/>
      <c r="N858" s="331"/>
      <c r="O858" s="326" t="s">
        <v>2682</v>
      </c>
      <c r="P858" s="326">
        <v>3.5</v>
      </c>
      <c r="Q858" s="326">
        <v>3.5</v>
      </c>
      <c r="R858" s="835">
        <v>1.0</v>
      </c>
      <c r="S858" s="324"/>
      <c r="T858" s="324"/>
      <c r="U858" s="324"/>
      <c r="V858" s="324"/>
      <c r="W858" s="324"/>
      <c r="X858" s="324"/>
      <c r="Y858" s="324"/>
      <c r="Z858" s="324"/>
      <c r="AA858" s="324"/>
      <c r="AB858" s="324"/>
      <c r="AC858" s="324"/>
      <c r="AD858" s="324"/>
      <c r="AE858" s="324"/>
      <c r="AF858" s="324"/>
      <c r="AG858" s="324"/>
      <c r="AH858" s="324"/>
      <c r="AI858" s="324"/>
      <c r="AJ858" s="324"/>
      <c r="AK858" s="324"/>
      <c r="AL858" s="324"/>
      <c r="AM858" s="324"/>
      <c r="AN858" s="324"/>
      <c r="AO858" s="324"/>
      <c r="AP858" s="324"/>
      <c r="AQ858" s="324"/>
      <c r="AR858" s="324"/>
    </row>
    <row r="859" ht="15.75" hidden="1" customHeight="1">
      <c r="A859" s="326" t="s">
        <v>2683</v>
      </c>
      <c r="B859" s="326">
        <v>199.0</v>
      </c>
      <c r="C859" s="326">
        <v>21.1</v>
      </c>
      <c r="D859" s="326">
        <v>8.4</v>
      </c>
      <c r="E859" s="326">
        <v>9.6</v>
      </c>
      <c r="F859" s="326" t="s">
        <v>2684</v>
      </c>
      <c r="G859" s="331"/>
      <c r="H859" s="331"/>
      <c r="I859" s="331"/>
      <c r="J859" s="331"/>
      <c r="K859" s="331"/>
      <c r="L859" s="331"/>
      <c r="M859" s="331"/>
      <c r="N859" s="331"/>
      <c r="O859" s="326" t="s">
        <v>2685</v>
      </c>
      <c r="P859" s="326">
        <v>5.5</v>
      </c>
      <c r="Q859" s="326">
        <v>5.5</v>
      </c>
      <c r="R859" s="835">
        <v>1.0</v>
      </c>
      <c r="S859" s="324"/>
      <c r="T859" s="324"/>
      <c r="U859" s="324"/>
      <c r="V859" s="324"/>
      <c r="W859" s="324"/>
      <c r="X859" s="324"/>
      <c r="Y859" s="324"/>
      <c r="Z859" s="324"/>
      <c r="AA859" s="324"/>
      <c r="AB859" s="324"/>
      <c r="AC859" s="324"/>
      <c r="AD859" s="324"/>
      <c r="AE859" s="324"/>
      <c r="AF859" s="324"/>
      <c r="AG859" s="324"/>
      <c r="AH859" s="324"/>
      <c r="AI859" s="324"/>
      <c r="AJ859" s="324"/>
      <c r="AK859" s="324"/>
      <c r="AL859" s="324"/>
      <c r="AM859" s="324"/>
      <c r="AN859" s="324"/>
      <c r="AO859" s="324"/>
      <c r="AP859" s="324"/>
      <c r="AQ859" s="324"/>
      <c r="AR859" s="324"/>
    </row>
    <row r="860" ht="15.75" hidden="1" customHeight="1">
      <c r="A860" s="326" t="s">
        <v>2686</v>
      </c>
      <c r="B860" s="326">
        <v>96.0</v>
      </c>
      <c r="C860" s="326">
        <v>19.0</v>
      </c>
      <c r="D860" s="326">
        <v>1.6</v>
      </c>
      <c r="E860" s="326">
        <v>0.1</v>
      </c>
      <c r="F860" s="326" t="s">
        <v>2687</v>
      </c>
      <c r="G860" s="331"/>
      <c r="H860" s="331"/>
      <c r="I860" s="331"/>
      <c r="J860" s="331"/>
      <c r="K860" s="331"/>
      <c r="L860" s="331"/>
      <c r="M860" s="331"/>
      <c r="N860" s="331"/>
      <c r="O860" s="326" t="s">
        <v>2688</v>
      </c>
      <c r="P860" s="326">
        <v>7.4</v>
      </c>
      <c r="Q860" s="326">
        <v>7.4</v>
      </c>
      <c r="R860" s="835">
        <v>1.0</v>
      </c>
      <c r="S860" s="324"/>
      <c r="T860" s="324"/>
      <c r="U860" s="324"/>
      <c r="V860" s="324"/>
      <c r="W860" s="324"/>
      <c r="X860" s="324"/>
      <c r="Y860" s="324"/>
      <c r="Z860" s="324"/>
      <c r="AA860" s="324"/>
      <c r="AB860" s="324"/>
      <c r="AC860" s="324"/>
      <c r="AD860" s="324"/>
      <c r="AE860" s="324"/>
      <c r="AF860" s="324"/>
      <c r="AG860" s="324"/>
      <c r="AH860" s="324"/>
      <c r="AI860" s="324"/>
      <c r="AJ860" s="324"/>
      <c r="AK860" s="324"/>
      <c r="AL860" s="324"/>
      <c r="AM860" s="324"/>
      <c r="AN860" s="324"/>
      <c r="AO860" s="324"/>
      <c r="AP860" s="324"/>
      <c r="AQ860" s="324"/>
      <c r="AR860" s="324"/>
    </row>
    <row r="861" ht="15.75" hidden="1" customHeight="1">
      <c r="A861" s="326" t="s">
        <v>2689</v>
      </c>
      <c r="B861" s="326">
        <v>130.0</v>
      </c>
      <c r="C861" s="326">
        <v>22.5</v>
      </c>
      <c r="D861" s="326">
        <v>3.3</v>
      </c>
      <c r="E861" s="326">
        <v>2.7</v>
      </c>
      <c r="F861" s="326" t="s">
        <v>2690</v>
      </c>
      <c r="G861" s="331"/>
      <c r="H861" s="331"/>
      <c r="I861" s="331"/>
      <c r="J861" s="331"/>
      <c r="K861" s="331"/>
      <c r="L861" s="331"/>
      <c r="M861" s="331"/>
      <c r="N861" s="331"/>
      <c r="O861" s="326" t="s">
        <v>2691</v>
      </c>
      <c r="P861" s="326">
        <v>2.4</v>
      </c>
      <c r="Q861" s="326">
        <v>2.4</v>
      </c>
      <c r="R861" s="835">
        <v>1.0</v>
      </c>
      <c r="S861" s="324"/>
      <c r="T861" s="324"/>
      <c r="U861" s="324"/>
      <c r="V861" s="324"/>
      <c r="W861" s="324"/>
      <c r="X861" s="324"/>
      <c r="Y861" s="324"/>
      <c r="Z861" s="324"/>
      <c r="AA861" s="324"/>
      <c r="AB861" s="324"/>
      <c r="AC861" s="324"/>
      <c r="AD861" s="324"/>
      <c r="AE861" s="324"/>
      <c r="AF861" s="324"/>
      <c r="AG861" s="324"/>
      <c r="AH861" s="324"/>
      <c r="AI861" s="324"/>
      <c r="AJ861" s="324"/>
      <c r="AK861" s="324"/>
      <c r="AL861" s="324"/>
      <c r="AM861" s="324"/>
      <c r="AN861" s="324"/>
      <c r="AO861" s="324"/>
      <c r="AP861" s="324"/>
      <c r="AQ861" s="324"/>
      <c r="AR861" s="324"/>
    </row>
    <row r="862" ht="15.75" hidden="1" customHeight="1">
      <c r="A862" s="326" t="s">
        <v>2692</v>
      </c>
      <c r="B862" s="326">
        <v>279.0</v>
      </c>
      <c r="C862" s="326">
        <v>57.7</v>
      </c>
      <c r="D862" s="326">
        <v>3.6</v>
      </c>
      <c r="E862" s="326">
        <v>1.1</v>
      </c>
      <c r="F862" s="326" t="s">
        <v>2693</v>
      </c>
      <c r="G862" s="331"/>
      <c r="H862" s="331"/>
      <c r="I862" s="331"/>
      <c r="J862" s="331"/>
      <c r="K862" s="331"/>
      <c r="L862" s="331"/>
      <c r="M862" s="331"/>
      <c r="N862" s="331"/>
      <c r="O862" s="326" t="s">
        <v>2694</v>
      </c>
      <c r="P862" s="326">
        <v>4.0</v>
      </c>
      <c r="Q862" s="326">
        <v>4.0</v>
      </c>
      <c r="R862" s="835">
        <v>1.0</v>
      </c>
      <c r="S862" s="324"/>
      <c r="T862" s="324"/>
      <c r="U862" s="324"/>
      <c r="V862" s="324"/>
      <c r="W862" s="324"/>
      <c r="X862" s="324"/>
      <c r="Y862" s="324"/>
      <c r="Z862" s="324"/>
      <c r="AA862" s="324"/>
      <c r="AB862" s="324"/>
      <c r="AC862" s="324"/>
      <c r="AD862" s="324"/>
      <c r="AE862" s="324"/>
      <c r="AF862" s="324"/>
      <c r="AG862" s="324"/>
      <c r="AH862" s="324"/>
      <c r="AI862" s="324"/>
      <c r="AJ862" s="324"/>
      <c r="AK862" s="324"/>
      <c r="AL862" s="324"/>
      <c r="AM862" s="324"/>
      <c r="AN862" s="324"/>
      <c r="AO862" s="324"/>
      <c r="AP862" s="324"/>
      <c r="AQ862" s="324"/>
      <c r="AR862" s="324"/>
    </row>
    <row r="863" ht="15.75" hidden="1" customHeight="1">
      <c r="A863" s="326" t="s">
        <v>2695</v>
      </c>
      <c r="B863" s="326">
        <v>201.0</v>
      </c>
      <c r="C863" s="326">
        <v>13.5</v>
      </c>
      <c r="D863" s="326">
        <v>13.1</v>
      </c>
      <c r="E863" s="326">
        <v>6.6</v>
      </c>
      <c r="F863" s="326" t="s">
        <v>2696</v>
      </c>
      <c r="G863" s="331"/>
      <c r="H863" s="331"/>
      <c r="I863" s="331"/>
      <c r="J863" s="331"/>
      <c r="K863" s="331"/>
      <c r="L863" s="331"/>
      <c r="M863" s="331"/>
      <c r="N863" s="331"/>
      <c r="O863" s="326" t="s">
        <v>2697</v>
      </c>
      <c r="P863" s="326">
        <v>5.6</v>
      </c>
      <c r="Q863" s="326">
        <v>5.6</v>
      </c>
      <c r="R863" s="835">
        <v>1.0</v>
      </c>
      <c r="S863" s="324"/>
      <c r="T863" s="324"/>
      <c r="U863" s="324"/>
      <c r="V863" s="324"/>
      <c r="W863" s="324"/>
      <c r="X863" s="324"/>
      <c r="Y863" s="324"/>
      <c r="Z863" s="324"/>
      <c r="AA863" s="324"/>
      <c r="AB863" s="324"/>
      <c r="AC863" s="324"/>
      <c r="AD863" s="324"/>
      <c r="AE863" s="324"/>
      <c r="AF863" s="324"/>
      <c r="AG863" s="324"/>
      <c r="AH863" s="324"/>
      <c r="AI863" s="324"/>
      <c r="AJ863" s="324"/>
      <c r="AK863" s="324"/>
      <c r="AL863" s="324"/>
      <c r="AM863" s="324"/>
      <c r="AN863" s="324"/>
      <c r="AO863" s="324"/>
      <c r="AP863" s="324"/>
      <c r="AQ863" s="324"/>
      <c r="AR863" s="324"/>
    </row>
    <row r="864" ht="15.75" hidden="1" customHeight="1">
      <c r="A864" s="326" t="s">
        <v>2698</v>
      </c>
      <c r="B864" s="326">
        <v>222.0</v>
      </c>
      <c r="C864" s="326">
        <v>18.3</v>
      </c>
      <c r="D864" s="326">
        <v>16.0</v>
      </c>
      <c r="E864" s="326">
        <v>0.0</v>
      </c>
      <c r="F864" s="326" t="s">
        <v>2699</v>
      </c>
      <c r="G864" s="331"/>
      <c r="H864" s="331"/>
      <c r="I864" s="331"/>
      <c r="J864" s="331"/>
      <c r="K864" s="331"/>
      <c r="L864" s="331"/>
      <c r="M864" s="331"/>
      <c r="N864" s="331"/>
      <c r="O864" s="326" t="s">
        <v>2700</v>
      </c>
      <c r="P864" s="326">
        <v>179.8</v>
      </c>
      <c r="Q864" s="326">
        <v>179.8</v>
      </c>
      <c r="R864" s="835">
        <v>1.0</v>
      </c>
      <c r="S864" s="324"/>
      <c r="T864" s="324"/>
      <c r="U864" s="324"/>
      <c r="V864" s="324"/>
      <c r="W864" s="324"/>
      <c r="X864" s="324"/>
      <c r="Y864" s="324"/>
      <c r="Z864" s="324"/>
      <c r="AA864" s="324"/>
      <c r="AB864" s="324"/>
      <c r="AC864" s="324"/>
      <c r="AD864" s="324"/>
      <c r="AE864" s="324"/>
      <c r="AF864" s="324"/>
      <c r="AG864" s="324"/>
      <c r="AH864" s="324"/>
      <c r="AI864" s="324"/>
      <c r="AJ864" s="324"/>
      <c r="AK864" s="324"/>
      <c r="AL864" s="324"/>
      <c r="AM864" s="324"/>
      <c r="AN864" s="324"/>
      <c r="AO864" s="324"/>
      <c r="AP864" s="324"/>
      <c r="AQ864" s="324"/>
      <c r="AR864" s="324"/>
    </row>
    <row r="865" ht="15.75" hidden="1" customHeight="1">
      <c r="A865" s="326" t="s">
        <v>2701</v>
      </c>
      <c r="B865" s="326">
        <v>94.0</v>
      </c>
      <c r="C865" s="326">
        <v>17.7</v>
      </c>
      <c r="D865" s="326">
        <v>2.1</v>
      </c>
      <c r="E865" s="326">
        <v>0.0</v>
      </c>
      <c r="F865" s="326" t="s">
        <v>2702</v>
      </c>
      <c r="G865" s="331"/>
      <c r="H865" s="331"/>
      <c r="I865" s="331"/>
      <c r="J865" s="331"/>
      <c r="K865" s="331"/>
      <c r="L865" s="331"/>
      <c r="M865" s="331"/>
      <c r="N865" s="331"/>
      <c r="O865" s="326" t="s">
        <v>2703</v>
      </c>
      <c r="P865" s="326">
        <v>223.7</v>
      </c>
      <c r="Q865" s="326">
        <v>223.7</v>
      </c>
      <c r="R865" s="835">
        <v>1.0</v>
      </c>
      <c r="S865" s="324"/>
      <c r="T865" s="324"/>
      <c r="U865" s="324"/>
      <c r="V865" s="324"/>
      <c r="W865" s="324"/>
      <c r="X865" s="324"/>
      <c r="Y865" s="324"/>
      <c r="Z865" s="324"/>
      <c r="AA865" s="324"/>
      <c r="AB865" s="324"/>
      <c r="AC865" s="324"/>
      <c r="AD865" s="324"/>
      <c r="AE865" s="324"/>
      <c r="AF865" s="324"/>
      <c r="AG865" s="324"/>
      <c r="AH865" s="324"/>
      <c r="AI865" s="324"/>
      <c r="AJ865" s="324"/>
      <c r="AK865" s="324"/>
      <c r="AL865" s="324"/>
      <c r="AM865" s="324"/>
      <c r="AN865" s="324"/>
      <c r="AO865" s="324"/>
      <c r="AP865" s="324"/>
      <c r="AQ865" s="324"/>
      <c r="AR865" s="324"/>
    </row>
    <row r="866" ht="15.75" hidden="1" customHeight="1">
      <c r="A866" s="326" t="s">
        <v>2704</v>
      </c>
      <c r="B866" s="326">
        <v>149.0</v>
      </c>
      <c r="C866" s="326">
        <v>23.7</v>
      </c>
      <c r="D866" s="326">
        <v>4.9</v>
      </c>
      <c r="E866" s="326">
        <v>2.6</v>
      </c>
      <c r="F866" s="326" t="s">
        <v>2705</v>
      </c>
      <c r="G866" s="331"/>
      <c r="H866" s="331"/>
      <c r="I866" s="331"/>
      <c r="J866" s="331"/>
      <c r="K866" s="331"/>
      <c r="L866" s="331"/>
      <c r="M866" s="331"/>
      <c r="N866" s="331"/>
      <c r="O866" s="326" t="s">
        <v>2706</v>
      </c>
      <c r="P866" s="326">
        <v>213.4</v>
      </c>
      <c r="Q866" s="326">
        <v>213.4</v>
      </c>
      <c r="R866" s="835">
        <v>1.0</v>
      </c>
      <c r="S866" s="324"/>
      <c r="T866" s="324"/>
      <c r="U866" s="324"/>
      <c r="V866" s="324"/>
      <c r="W866" s="324"/>
      <c r="X866" s="324"/>
      <c r="Y866" s="324"/>
      <c r="Z866" s="324"/>
      <c r="AA866" s="324"/>
      <c r="AB866" s="324"/>
      <c r="AC866" s="324"/>
      <c r="AD866" s="324"/>
      <c r="AE866" s="324"/>
      <c r="AF866" s="324"/>
      <c r="AG866" s="324"/>
      <c r="AH866" s="324"/>
      <c r="AI866" s="324"/>
      <c r="AJ866" s="324"/>
      <c r="AK866" s="324"/>
      <c r="AL866" s="324"/>
      <c r="AM866" s="324"/>
      <c r="AN866" s="324"/>
      <c r="AO866" s="324"/>
      <c r="AP866" s="324"/>
      <c r="AQ866" s="324"/>
      <c r="AR866" s="324"/>
    </row>
    <row r="867" ht="15.75" hidden="1" customHeight="1">
      <c r="A867" s="326" t="s">
        <v>2707</v>
      </c>
      <c r="B867" s="326">
        <v>170.0</v>
      </c>
      <c r="C867" s="326">
        <v>16.9</v>
      </c>
      <c r="D867" s="326">
        <v>10.0</v>
      </c>
      <c r="E867" s="326">
        <v>3.1</v>
      </c>
      <c r="F867" s="326" t="s">
        <v>2708</v>
      </c>
      <c r="G867" s="331"/>
      <c r="H867" s="331"/>
      <c r="I867" s="331"/>
      <c r="J867" s="331"/>
      <c r="K867" s="331"/>
      <c r="L867" s="331"/>
      <c r="M867" s="331"/>
      <c r="N867" s="331"/>
      <c r="O867" s="326" t="s">
        <v>2709</v>
      </c>
      <c r="P867" s="326">
        <v>231.7</v>
      </c>
      <c r="Q867" s="326">
        <v>231.7</v>
      </c>
      <c r="R867" s="835">
        <v>1.0</v>
      </c>
      <c r="S867" s="324"/>
      <c r="T867" s="324"/>
      <c r="U867" s="324"/>
      <c r="V867" s="324"/>
      <c r="W867" s="324"/>
      <c r="X867" s="324"/>
      <c r="Y867" s="324"/>
      <c r="Z867" s="324"/>
      <c r="AA867" s="324"/>
      <c r="AB867" s="324"/>
      <c r="AC867" s="324"/>
      <c r="AD867" s="324"/>
      <c r="AE867" s="324"/>
      <c r="AF867" s="324"/>
      <c r="AG867" s="324"/>
      <c r="AH867" s="324"/>
      <c r="AI867" s="324"/>
      <c r="AJ867" s="324"/>
      <c r="AK867" s="324"/>
      <c r="AL867" s="324"/>
      <c r="AM867" s="324"/>
      <c r="AN867" s="324"/>
      <c r="AO867" s="324"/>
      <c r="AP867" s="324"/>
      <c r="AQ867" s="324"/>
      <c r="AR867" s="324"/>
    </row>
    <row r="868" ht="15.75" hidden="1" customHeight="1">
      <c r="A868" s="326" t="s">
        <v>2710</v>
      </c>
      <c r="B868" s="326">
        <v>213.0</v>
      </c>
      <c r="C868" s="326">
        <v>18.9</v>
      </c>
      <c r="D868" s="326">
        <v>11.3</v>
      </c>
      <c r="E868" s="326">
        <v>8.8</v>
      </c>
      <c r="F868" s="326" t="s">
        <v>2711</v>
      </c>
      <c r="G868" s="331"/>
      <c r="H868" s="331"/>
      <c r="I868" s="331"/>
      <c r="J868" s="331"/>
      <c r="K868" s="331"/>
      <c r="L868" s="331"/>
      <c r="M868" s="331"/>
      <c r="N868" s="331"/>
      <c r="O868" s="326" t="s">
        <v>2712</v>
      </c>
      <c r="P868" s="326">
        <v>256.2</v>
      </c>
      <c r="Q868" s="326">
        <v>256.2</v>
      </c>
      <c r="R868" s="835">
        <v>1.0</v>
      </c>
      <c r="S868" s="324"/>
      <c r="T868" s="324"/>
      <c r="U868" s="324"/>
      <c r="V868" s="324"/>
      <c r="W868" s="324"/>
      <c r="X868" s="324"/>
      <c r="Y868" s="324"/>
      <c r="Z868" s="324"/>
      <c r="AA868" s="324"/>
      <c r="AB868" s="324"/>
      <c r="AC868" s="324"/>
      <c r="AD868" s="324"/>
      <c r="AE868" s="324"/>
      <c r="AF868" s="324"/>
      <c r="AG868" s="324"/>
      <c r="AH868" s="324"/>
      <c r="AI868" s="324"/>
      <c r="AJ868" s="324"/>
      <c r="AK868" s="324"/>
      <c r="AL868" s="324"/>
      <c r="AM868" s="324"/>
      <c r="AN868" s="324"/>
      <c r="AO868" s="324"/>
      <c r="AP868" s="324"/>
      <c r="AQ868" s="324"/>
      <c r="AR868" s="324"/>
    </row>
    <row r="869" ht="15.75" hidden="1" customHeight="1">
      <c r="A869" s="326" t="s">
        <v>2713</v>
      </c>
      <c r="B869" s="326">
        <v>393.0</v>
      </c>
      <c r="C869" s="326">
        <v>19.6</v>
      </c>
      <c r="D869" s="326">
        <v>31.5</v>
      </c>
      <c r="E869" s="326">
        <v>8.0</v>
      </c>
      <c r="F869" s="326" t="s">
        <v>2714</v>
      </c>
      <c r="G869" s="331"/>
      <c r="H869" s="331"/>
      <c r="I869" s="331"/>
      <c r="J869" s="331"/>
      <c r="K869" s="331"/>
      <c r="L869" s="331"/>
      <c r="M869" s="331"/>
      <c r="N869" s="331"/>
      <c r="O869" s="326" t="s">
        <v>2715</v>
      </c>
      <c r="P869" s="326">
        <v>285.3</v>
      </c>
      <c r="Q869" s="326">
        <v>285.3</v>
      </c>
      <c r="R869" s="835">
        <v>1.0</v>
      </c>
      <c r="S869" s="324"/>
      <c r="T869" s="324"/>
      <c r="U869" s="324"/>
      <c r="V869" s="324"/>
      <c r="W869" s="324"/>
      <c r="X869" s="324"/>
      <c r="Y869" s="324"/>
      <c r="Z869" s="324"/>
      <c r="AA869" s="324"/>
      <c r="AB869" s="324"/>
      <c r="AC869" s="324"/>
      <c r="AD869" s="324"/>
      <c r="AE869" s="324"/>
      <c r="AF869" s="324"/>
      <c r="AG869" s="324"/>
      <c r="AH869" s="324"/>
      <c r="AI869" s="324"/>
      <c r="AJ869" s="324"/>
      <c r="AK869" s="324"/>
      <c r="AL869" s="324"/>
      <c r="AM869" s="324"/>
      <c r="AN869" s="324"/>
      <c r="AO869" s="324"/>
      <c r="AP869" s="324"/>
      <c r="AQ869" s="324"/>
      <c r="AR869" s="324"/>
    </row>
    <row r="870" ht="15.75" hidden="1" customHeight="1">
      <c r="A870" s="326" t="s">
        <v>2716</v>
      </c>
      <c r="B870" s="326">
        <v>193.0</v>
      </c>
      <c r="C870" s="326">
        <v>20.2</v>
      </c>
      <c r="D870" s="326">
        <v>10.5</v>
      </c>
      <c r="E870" s="326">
        <v>4.4</v>
      </c>
      <c r="F870" s="326" t="s">
        <v>2717</v>
      </c>
      <c r="G870" s="331"/>
      <c r="H870" s="331"/>
      <c r="I870" s="331"/>
      <c r="J870" s="331"/>
      <c r="K870" s="331"/>
      <c r="L870" s="331"/>
      <c r="M870" s="331"/>
      <c r="N870" s="331"/>
      <c r="O870" s="326" t="s">
        <v>2718</v>
      </c>
      <c r="P870" s="326">
        <v>5.1</v>
      </c>
      <c r="Q870" s="326">
        <v>5.1</v>
      </c>
      <c r="R870" s="835">
        <v>1.0</v>
      </c>
      <c r="S870" s="324"/>
      <c r="T870" s="324"/>
      <c r="U870" s="324"/>
      <c r="V870" s="324"/>
      <c r="W870" s="324"/>
      <c r="X870" s="324"/>
      <c r="Y870" s="324"/>
      <c r="Z870" s="324"/>
      <c r="AA870" s="324"/>
      <c r="AB870" s="324"/>
      <c r="AC870" s="324"/>
      <c r="AD870" s="324"/>
      <c r="AE870" s="324"/>
      <c r="AF870" s="324"/>
      <c r="AG870" s="324"/>
      <c r="AH870" s="324"/>
      <c r="AI870" s="324"/>
      <c r="AJ870" s="324"/>
      <c r="AK870" s="324"/>
      <c r="AL870" s="324"/>
      <c r="AM870" s="324"/>
      <c r="AN870" s="324"/>
      <c r="AO870" s="324"/>
      <c r="AP870" s="324"/>
      <c r="AQ870" s="324"/>
      <c r="AR870" s="324"/>
    </row>
    <row r="871" ht="15.75" hidden="1" customHeight="1">
      <c r="A871" s="326" t="s">
        <v>2719</v>
      </c>
      <c r="B871" s="326">
        <v>218.0</v>
      </c>
      <c r="C871" s="326">
        <v>20.7</v>
      </c>
      <c r="D871" s="326">
        <v>12.4</v>
      </c>
      <c r="E871" s="326">
        <v>5.9</v>
      </c>
      <c r="F871" s="326" t="s">
        <v>2720</v>
      </c>
      <c r="G871" s="331"/>
      <c r="H871" s="331"/>
      <c r="I871" s="331"/>
      <c r="J871" s="331"/>
      <c r="K871" s="331"/>
      <c r="L871" s="331"/>
      <c r="M871" s="331"/>
      <c r="N871" s="331"/>
      <c r="O871" s="326" t="s">
        <v>2721</v>
      </c>
      <c r="P871" s="326">
        <v>11.8</v>
      </c>
      <c r="Q871" s="326">
        <v>11.8</v>
      </c>
      <c r="R871" s="835">
        <v>1.0</v>
      </c>
      <c r="S871" s="324"/>
      <c r="T871" s="324"/>
      <c r="U871" s="324"/>
      <c r="V871" s="324"/>
      <c r="W871" s="324"/>
      <c r="X871" s="324"/>
      <c r="Y871" s="324"/>
      <c r="Z871" s="324"/>
      <c r="AA871" s="324"/>
      <c r="AB871" s="324"/>
      <c r="AC871" s="324"/>
      <c r="AD871" s="324"/>
      <c r="AE871" s="324"/>
      <c r="AF871" s="324"/>
      <c r="AG871" s="324"/>
      <c r="AH871" s="324"/>
      <c r="AI871" s="324"/>
      <c r="AJ871" s="324"/>
      <c r="AK871" s="324"/>
      <c r="AL871" s="324"/>
      <c r="AM871" s="324"/>
      <c r="AN871" s="324"/>
      <c r="AO871" s="324"/>
      <c r="AP871" s="324"/>
      <c r="AQ871" s="324"/>
      <c r="AR871" s="324"/>
    </row>
    <row r="872" ht="15.75" hidden="1" customHeight="1">
      <c r="A872" s="326" t="s">
        <v>2722</v>
      </c>
      <c r="B872" s="326">
        <v>168.0</v>
      </c>
      <c r="C872" s="326">
        <v>17.9</v>
      </c>
      <c r="D872" s="326">
        <v>9.2</v>
      </c>
      <c r="E872" s="326">
        <v>2.1</v>
      </c>
      <c r="F872" s="326" t="s">
        <v>2723</v>
      </c>
      <c r="G872" s="331"/>
      <c r="H872" s="331"/>
      <c r="I872" s="331"/>
      <c r="J872" s="331"/>
      <c r="K872" s="331"/>
      <c r="L872" s="331"/>
      <c r="M872" s="331"/>
      <c r="N872" s="331"/>
      <c r="O872" s="326" t="s">
        <v>2724</v>
      </c>
      <c r="P872" s="326">
        <v>366.2</v>
      </c>
      <c r="Q872" s="326">
        <v>366.2</v>
      </c>
      <c r="R872" s="835">
        <v>1.0</v>
      </c>
      <c r="S872" s="324"/>
      <c r="T872" s="324"/>
      <c r="U872" s="324"/>
      <c r="V872" s="324"/>
      <c r="W872" s="324"/>
      <c r="X872" s="324"/>
      <c r="Y872" s="324"/>
      <c r="Z872" s="324"/>
      <c r="AA872" s="324"/>
      <c r="AB872" s="324"/>
      <c r="AC872" s="324"/>
      <c r="AD872" s="324"/>
      <c r="AE872" s="324"/>
      <c r="AF872" s="324"/>
      <c r="AG872" s="324"/>
      <c r="AH872" s="324"/>
      <c r="AI872" s="324"/>
      <c r="AJ872" s="324"/>
      <c r="AK872" s="324"/>
      <c r="AL872" s="324"/>
      <c r="AM872" s="324"/>
      <c r="AN872" s="324"/>
      <c r="AO872" s="324"/>
      <c r="AP872" s="324"/>
      <c r="AQ872" s="324"/>
      <c r="AR872" s="324"/>
    </row>
    <row r="873" ht="15.75" hidden="1" customHeight="1">
      <c r="A873" s="326" t="s">
        <v>2725</v>
      </c>
      <c r="B873" s="326">
        <v>116.0</v>
      </c>
      <c r="C873" s="326">
        <v>18.2</v>
      </c>
      <c r="D873" s="326">
        <v>2.0</v>
      </c>
      <c r="E873" s="326">
        <v>6.3</v>
      </c>
      <c r="F873" s="326" t="s">
        <v>2726</v>
      </c>
      <c r="G873" s="331"/>
      <c r="H873" s="331"/>
      <c r="I873" s="331"/>
      <c r="J873" s="331"/>
      <c r="K873" s="331"/>
      <c r="L873" s="331"/>
      <c r="M873" s="331"/>
      <c r="N873" s="331"/>
      <c r="O873" s="326" t="s">
        <v>2727</v>
      </c>
      <c r="P873" s="326">
        <v>423.0</v>
      </c>
      <c r="Q873" s="326">
        <v>423.0</v>
      </c>
      <c r="R873" s="835">
        <v>1.0</v>
      </c>
      <c r="S873" s="324"/>
      <c r="T873" s="324"/>
      <c r="U873" s="324"/>
      <c r="V873" s="324"/>
      <c r="W873" s="324"/>
      <c r="X873" s="324"/>
      <c r="Y873" s="324"/>
      <c r="Z873" s="324"/>
      <c r="AA873" s="324"/>
      <c r="AB873" s="324"/>
      <c r="AC873" s="324"/>
      <c r="AD873" s="324"/>
      <c r="AE873" s="324"/>
      <c r="AF873" s="324"/>
      <c r="AG873" s="324"/>
      <c r="AH873" s="324"/>
      <c r="AI873" s="324"/>
      <c r="AJ873" s="324"/>
      <c r="AK873" s="324"/>
      <c r="AL873" s="324"/>
      <c r="AM873" s="324"/>
      <c r="AN873" s="324"/>
      <c r="AO873" s="324"/>
      <c r="AP873" s="324"/>
      <c r="AQ873" s="324"/>
      <c r="AR873" s="324"/>
    </row>
    <row r="874" ht="15.75" hidden="1" customHeight="1">
      <c r="A874" s="326" t="s">
        <v>2728</v>
      </c>
      <c r="B874" s="326">
        <v>182.0</v>
      </c>
      <c r="C874" s="326">
        <v>15.4</v>
      </c>
      <c r="D874" s="326">
        <v>10.7</v>
      </c>
      <c r="E874" s="326">
        <v>6.1</v>
      </c>
      <c r="F874" s="326" t="s">
        <v>2729</v>
      </c>
      <c r="G874" s="331"/>
      <c r="H874" s="331"/>
      <c r="I874" s="331"/>
      <c r="J874" s="331"/>
      <c r="K874" s="331"/>
      <c r="L874" s="331"/>
      <c r="M874" s="331"/>
      <c r="N874" s="331"/>
      <c r="O874" s="326" t="s">
        <v>2730</v>
      </c>
      <c r="P874" s="326">
        <v>8.6</v>
      </c>
      <c r="Q874" s="326">
        <v>8.6</v>
      </c>
      <c r="R874" s="835">
        <v>1.0</v>
      </c>
      <c r="S874" s="324"/>
      <c r="T874" s="324"/>
      <c r="U874" s="324"/>
      <c r="V874" s="324"/>
      <c r="W874" s="324"/>
      <c r="X874" s="324"/>
      <c r="Y874" s="324"/>
      <c r="Z874" s="324"/>
      <c r="AA874" s="324"/>
      <c r="AB874" s="324"/>
      <c r="AC874" s="324"/>
      <c r="AD874" s="324"/>
      <c r="AE874" s="324"/>
      <c r="AF874" s="324"/>
      <c r="AG874" s="324"/>
      <c r="AH874" s="324"/>
      <c r="AI874" s="324"/>
      <c r="AJ874" s="324"/>
      <c r="AK874" s="324"/>
      <c r="AL874" s="324"/>
      <c r="AM874" s="324"/>
      <c r="AN874" s="324"/>
      <c r="AO874" s="324"/>
      <c r="AP874" s="324"/>
      <c r="AQ874" s="324"/>
      <c r="AR874" s="324"/>
    </row>
    <row r="875" ht="15.75" hidden="1" customHeight="1">
      <c r="A875" s="326" t="s">
        <v>2731</v>
      </c>
      <c r="B875" s="326">
        <v>152.0</v>
      </c>
      <c r="C875" s="326">
        <v>20.1</v>
      </c>
      <c r="D875" s="326">
        <v>7.7</v>
      </c>
      <c r="E875" s="326">
        <v>0.7</v>
      </c>
      <c r="F875" s="326" t="s">
        <v>2732</v>
      </c>
      <c r="G875" s="331"/>
      <c r="H875" s="331"/>
      <c r="I875" s="331"/>
      <c r="J875" s="331"/>
      <c r="K875" s="331"/>
      <c r="L875" s="331"/>
      <c r="M875" s="331"/>
      <c r="N875" s="331"/>
      <c r="O875" s="326" t="s">
        <v>2733</v>
      </c>
      <c r="P875" s="326">
        <v>22.1</v>
      </c>
      <c r="Q875" s="326">
        <v>22.1</v>
      </c>
      <c r="R875" s="835">
        <v>1.0</v>
      </c>
      <c r="S875" s="324"/>
      <c r="T875" s="324"/>
      <c r="U875" s="324"/>
      <c r="V875" s="324"/>
      <c r="W875" s="324"/>
      <c r="X875" s="324"/>
      <c r="Y875" s="324"/>
      <c r="Z875" s="324"/>
      <c r="AA875" s="324"/>
      <c r="AB875" s="324"/>
      <c r="AC875" s="324"/>
      <c r="AD875" s="324"/>
      <c r="AE875" s="324"/>
      <c r="AF875" s="324"/>
      <c r="AG875" s="324"/>
      <c r="AH875" s="324"/>
      <c r="AI875" s="324"/>
      <c r="AJ875" s="324"/>
      <c r="AK875" s="324"/>
      <c r="AL875" s="324"/>
      <c r="AM875" s="324"/>
      <c r="AN875" s="324"/>
      <c r="AO875" s="324"/>
      <c r="AP875" s="324"/>
      <c r="AQ875" s="324"/>
      <c r="AR875" s="324"/>
    </row>
    <row r="876" ht="15.75" hidden="1" customHeight="1">
      <c r="A876" s="326" t="s">
        <v>2734</v>
      </c>
      <c r="B876" s="326">
        <v>196.0</v>
      </c>
      <c r="C876" s="326">
        <v>15.6</v>
      </c>
      <c r="D876" s="326">
        <v>14.1</v>
      </c>
      <c r="E876" s="326">
        <v>1.8</v>
      </c>
      <c r="F876" s="326" t="s">
        <v>2735</v>
      </c>
      <c r="G876" s="331"/>
      <c r="H876" s="331"/>
      <c r="I876" s="331"/>
      <c r="J876" s="331"/>
      <c r="K876" s="331"/>
      <c r="L876" s="331"/>
      <c r="M876" s="331"/>
      <c r="N876" s="331"/>
      <c r="O876" s="326" t="s">
        <v>2736</v>
      </c>
      <c r="P876" s="326">
        <v>1.6</v>
      </c>
      <c r="Q876" s="326">
        <v>1.3</v>
      </c>
      <c r="R876" s="835">
        <v>0.8125</v>
      </c>
      <c r="S876" s="324"/>
      <c r="T876" s="324"/>
      <c r="U876" s="324"/>
      <c r="V876" s="324"/>
      <c r="W876" s="324"/>
      <c r="X876" s="324"/>
      <c r="Y876" s="324"/>
      <c r="Z876" s="324"/>
      <c r="AA876" s="324"/>
      <c r="AB876" s="324"/>
      <c r="AC876" s="324"/>
      <c r="AD876" s="324"/>
      <c r="AE876" s="324"/>
      <c r="AF876" s="324"/>
      <c r="AG876" s="324"/>
      <c r="AH876" s="324"/>
      <c r="AI876" s="324"/>
      <c r="AJ876" s="324"/>
      <c r="AK876" s="324"/>
      <c r="AL876" s="324"/>
      <c r="AM876" s="324"/>
      <c r="AN876" s="324"/>
      <c r="AO876" s="324"/>
      <c r="AP876" s="324"/>
      <c r="AQ876" s="324"/>
      <c r="AR876" s="324"/>
    </row>
    <row r="877" ht="15.75" hidden="1" customHeight="1">
      <c r="A877" s="326" t="s">
        <v>2737</v>
      </c>
      <c r="B877" s="326">
        <v>292.0</v>
      </c>
      <c r="C877" s="326">
        <v>62.4</v>
      </c>
      <c r="D877" s="326">
        <v>4.1</v>
      </c>
      <c r="E877" s="326">
        <v>1.4</v>
      </c>
      <c r="F877" s="326" t="s">
        <v>2738</v>
      </c>
      <c r="G877" s="331"/>
      <c r="H877" s="331"/>
      <c r="I877" s="331"/>
      <c r="J877" s="331"/>
      <c r="K877" s="331"/>
      <c r="L877" s="331"/>
      <c r="M877" s="331"/>
      <c r="N877" s="331"/>
      <c r="O877" s="326" t="s">
        <v>2739</v>
      </c>
      <c r="P877" s="326">
        <v>2.0</v>
      </c>
      <c r="Q877" s="326">
        <v>1.7</v>
      </c>
      <c r="R877" s="835">
        <v>0.85</v>
      </c>
      <c r="S877" s="324"/>
      <c r="T877" s="324"/>
      <c r="U877" s="324"/>
      <c r="V877" s="324"/>
      <c r="W877" s="324"/>
      <c r="X877" s="324"/>
      <c r="Y877" s="324"/>
      <c r="Z877" s="324"/>
      <c r="AA877" s="324"/>
      <c r="AB877" s="324"/>
      <c r="AC877" s="324"/>
      <c r="AD877" s="324"/>
      <c r="AE877" s="324"/>
      <c r="AF877" s="324"/>
      <c r="AG877" s="324"/>
      <c r="AH877" s="324"/>
      <c r="AI877" s="324"/>
      <c r="AJ877" s="324"/>
      <c r="AK877" s="324"/>
      <c r="AL877" s="324"/>
      <c r="AM877" s="324"/>
      <c r="AN877" s="324"/>
      <c r="AO877" s="324"/>
      <c r="AP877" s="324"/>
      <c r="AQ877" s="324"/>
      <c r="AR877" s="324"/>
    </row>
    <row r="878" ht="15.75" hidden="1" customHeight="1">
      <c r="A878" s="326" t="s">
        <v>2740</v>
      </c>
      <c r="B878" s="326">
        <v>133.0</v>
      </c>
      <c r="C878" s="326">
        <v>22.0</v>
      </c>
      <c r="D878" s="326">
        <v>5.0</v>
      </c>
      <c r="E878" s="326">
        <v>0.0</v>
      </c>
      <c r="F878" s="326" t="s">
        <v>2741</v>
      </c>
      <c r="G878" s="331"/>
      <c r="H878" s="331"/>
      <c r="I878" s="331"/>
      <c r="J878" s="331"/>
      <c r="K878" s="331"/>
      <c r="L878" s="331"/>
      <c r="M878" s="331"/>
      <c r="N878" s="331"/>
      <c r="O878" s="326" t="s">
        <v>2742</v>
      </c>
      <c r="P878" s="326">
        <v>29.8</v>
      </c>
      <c r="Q878" s="326">
        <v>25.1</v>
      </c>
      <c r="R878" s="835">
        <v>0.8422818791946309</v>
      </c>
      <c r="S878" s="324"/>
      <c r="T878" s="324"/>
      <c r="U878" s="324"/>
      <c r="V878" s="324"/>
      <c r="W878" s="324"/>
      <c r="X878" s="324"/>
      <c r="Y878" s="324"/>
      <c r="Z878" s="324"/>
      <c r="AA878" s="324"/>
      <c r="AB878" s="324"/>
      <c r="AC878" s="324"/>
      <c r="AD878" s="324"/>
      <c r="AE878" s="324"/>
      <c r="AF878" s="324"/>
      <c r="AG878" s="324"/>
      <c r="AH878" s="324"/>
      <c r="AI878" s="324"/>
      <c r="AJ878" s="324"/>
      <c r="AK878" s="324"/>
      <c r="AL878" s="324"/>
      <c r="AM878" s="324"/>
      <c r="AN878" s="324"/>
      <c r="AO878" s="324"/>
      <c r="AP878" s="324"/>
      <c r="AQ878" s="324"/>
      <c r="AR878" s="324"/>
    </row>
    <row r="879" ht="15.75" hidden="1" customHeight="1">
      <c r="A879" s="326" t="s">
        <v>2743</v>
      </c>
      <c r="B879" s="326">
        <v>95.0</v>
      </c>
      <c r="C879" s="326">
        <v>20.0</v>
      </c>
      <c r="D879" s="326">
        <v>1.7</v>
      </c>
      <c r="E879" s="326">
        <v>0.0</v>
      </c>
      <c r="F879" s="326" t="s">
        <v>2744</v>
      </c>
      <c r="G879" s="331"/>
      <c r="H879" s="331"/>
      <c r="I879" s="331"/>
      <c r="J879" s="331"/>
      <c r="K879" s="331"/>
      <c r="L879" s="331"/>
      <c r="M879" s="331"/>
      <c r="N879" s="331"/>
      <c r="O879" s="326" t="s">
        <v>2745</v>
      </c>
      <c r="P879" s="326">
        <v>227.3</v>
      </c>
      <c r="Q879" s="326">
        <v>191.1</v>
      </c>
      <c r="R879" s="835">
        <v>0.8407391113066431</v>
      </c>
      <c r="S879" s="324"/>
      <c r="T879" s="324"/>
      <c r="U879" s="324"/>
      <c r="V879" s="324"/>
      <c r="W879" s="324"/>
      <c r="X879" s="324"/>
      <c r="Y879" s="324"/>
      <c r="Z879" s="324"/>
      <c r="AA879" s="324"/>
      <c r="AB879" s="324"/>
      <c r="AC879" s="324"/>
      <c r="AD879" s="324"/>
      <c r="AE879" s="324"/>
      <c r="AF879" s="324"/>
      <c r="AG879" s="324"/>
      <c r="AH879" s="324"/>
      <c r="AI879" s="324"/>
      <c r="AJ879" s="324"/>
      <c r="AK879" s="324"/>
      <c r="AL879" s="324"/>
      <c r="AM879" s="324"/>
      <c r="AN879" s="324"/>
      <c r="AO879" s="324"/>
      <c r="AP879" s="324"/>
      <c r="AQ879" s="324"/>
      <c r="AR879" s="324"/>
    </row>
    <row r="880" ht="15.75" hidden="1" customHeight="1">
      <c r="A880" s="326" t="s">
        <v>2746</v>
      </c>
      <c r="B880" s="326">
        <v>174.0</v>
      </c>
      <c r="C880" s="326">
        <v>21.0</v>
      </c>
      <c r="D880" s="326">
        <v>6.4</v>
      </c>
      <c r="E880" s="326">
        <v>8.0</v>
      </c>
      <c r="F880" s="326" t="s">
        <v>2747</v>
      </c>
      <c r="G880" s="331"/>
      <c r="H880" s="331"/>
      <c r="I880" s="331"/>
      <c r="J880" s="331"/>
      <c r="K880" s="331"/>
      <c r="L880" s="331"/>
      <c r="M880" s="331"/>
      <c r="N880" s="331"/>
      <c r="O880" s="326" t="s">
        <v>2748</v>
      </c>
      <c r="P880" s="326">
        <v>15.0</v>
      </c>
      <c r="Q880" s="326">
        <v>12.6</v>
      </c>
      <c r="R880" s="835">
        <v>0.84</v>
      </c>
      <c r="S880" s="324"/>
      <c r="T880" s="324"/>
      <c r="U880" s="324"/>
      <c r="V880" s="324"/>
      <c r="W880" s="324"/>
      <c r="X880" s="324"/>
      <c r="Y880" s="324"/>
      <c r="Z880" s="324"/>
      <c r="AA880" s="324"/>
      <c r="AB880" s="324"/>
      <c r="AC880" s="324"/>
      <c r="AD880" s="324"/>
      <c r="AE880" s="324"/>
      <c r="AF880" s="324"/>
      <c r="AG880" s="324"/>
      <c r="AH880" s="324"/>
      <c r="AI880" s="324"/>
      <c r="AJ880" s="324"/>
      <c r="AK880" s="324"/>
      <c r="AL880" s="324"/>
      <c r="AM880" s="324"/>
      <c r="AN880" s="324"/>
      <c r="AO880" s="324"/>
      <c r="AP880" s="324"/>
      <c r="AQ880" s="324"/>
      <c r="AR880" s="324"/>
    </row>
    <row r="881" ht="15.75" hidden="1" customHeight="1">
      <c r="A881" s="326" t="s">
        <v>2749</v>
      </c>
      <c r="B881" s="326">
        <v>269.0</v>
      </c>
      <c r="C881" s="326">
        <v>16.6</v>
      </c>
      <c r="D881" s="326">
        <v>18.2</v>
      </c>
      <c r="E881" s="326">
        <v>9.5</v>
      </c>
      <c r="F881" s="326" t="s">
        <v>2750</v>
      </c>
      <c r="G881" s="331"/>
      <c r="H881" s="331"/>
      <c r="I881" s="331"/>
      <c r="J881" s="331"/>
      <c r="K881" s="331"/>
      <c r="L881" s="331"/>
      <c r="M881" s="331"/>
      <c r="N881" s="331"/>
      <c r="O881" s="326" t="s">
        <v>2751</v>
      </c>
      <c r="P881" s="326">
        <v>30.8</v>
      </c>
      <c r="Q881" s="326">
        <v>25.9</v>
      </c>
      <c r="R881" s="835">
        <v>0.8409090909090908</v>
      </c>
      <c r="S881" s="324"/>
      <c r="T881" s="324"/>
      <c r="U881" s="324"/>
      <c r="V881" s="324"/>
      <c r="W881" s="324"/>
      <c r="X881" s="324"/>
      <c r="Y881" s="324"/>
      <c r="Z881" s="324"/>
      <c r="AA881" s="324"/>
      <c r="AB881" s="324"/>
      <c r="AC881" s="324"/>
      <c r="AD881" s="324"/>
      <c r="AE881" s="324"/>
      <c r="AF881" s="324"/>
      <c r="AG881" s="324"/>
      <c r="AH881" s="324"/>
      <c r="AI881" s="324"/>
      <c r="AJ881" s="324"/>
      <c r="AK881" s="324"/>
      <c r="AL881" s="324"/>
      <c r="AM881" s="324"/>
      <c r="AN881" s="324"/>
      <c r="AO881" s="324"/>
      <c r="AP881" s="324"/>
      <c r="AQ881" s="324"/>
      <c r="AR881" s="324"/>
    </row>
    <row r="882" ht="15.75" hidden="1" customHeight="1">
      <c r="A882" s="326" t="s">
        <v>2752</v>
      </c>
      <c r="B882" s="326">
        <v>116.0</v>
      </c>
      <c r="C882" s="326">
        <v>19.7</v>
      </c>
      <c r="D882" s="326">
        <v>4.1</v>
      </c>
      <c r="E882" s="326">
        <v>0.4</v>
      </c>
      <c r="F882" s="326" t="s">
        <v>2753</v>
      </c>
      <c r="G882" s="331"/>
      <c r="H882" s="331"/>
      <c r="I882" s="331"/>
      <c r="J882" s="331"/>
      <c r="K882" s="331"/>
      <c r="L882" s="331"/>
      <c r="M882" s="331"/>
      <c r="N882" s="331"/>
      <c r="O882" s="326" t="s">
        <v>2754</v>
      </c>
      <c r="P882" s="326">
        <v>250.6</v>
      </c>
      <c r="Q882" s="326">
        <v>111.6</v>
      </c>
      <c r="R882" s="835">
        <v>0.44533120510774143</v>
      </c>
      <c r="S882" s="324"/>
      <c r="T882" s="324"/>
      <c r="U882" s="324"/>
      <c r="V882" s="324"/>
      <c r="W882" s="324"/>
      <c r="X882" s="324"/>
      <c r="Y882" s="324"/>
      <c r="Z882" s="324"/>
      <c r="AA882" s="324"/>
      <c r="AB882" s="324"/>
      <c r="AC882" s="324"/>
      <c r="AD882" s="324"/>
      <c r="AE882" s="324"/>
      <c r="AF882" s="324"/>
      <c r="AG882" s="324"/>
      <c r="AH882" s="324"/>
      <c r="AI882" s="324"/>
      <c r="AJ882" s="324"/>
      <c r="AK882" s="324"/>
      <c r="AL882" s="324"/>
      <c r="AM882" s="324"/>
      <c r="AN882" s="324"/>
      <c r="AO882" s="324"/>
      <c r="AP882" s="324"/>
      <c r="AQ882" s="324"/>
      <c r="AR882" s="324"/>
    </row>
    <row r="883" ht="15.75" hidden="1" customHeight="1">
      <c r="A883" s="326" t="s">
        <v>2755</v>
      </c>
      <c r="B883" s="326">
        <v>120.0</v>
      </c>
      <c r="C883" s="326">
        <v>8.2</v>
      </c>
      <c r="D883" s="326">
        <v>1.1</v>
      </c>
      <c r="E883" s="326">
        <v>19.3</v>
      </c>
      <c r="F883" s="326" t="s">
        <v>2756</v>
      </c>
      <c r="G883" s="331"/>
      <c r="H883" s="331"/>
      <c r="I883" s="331"/>
      <c r="J883" s="331"/>
      <c r="K883" s="331"/>
      <c r="L883" s="331"/>
      <c r="M883" s="331"/>
      <c r="N883" s="331"/>
      <c r="O883" s="326" t="s">
        <v>2757</v>
      </c>
      <c r="P883" s="326">
        <v>250.6</v>
      </c>
      <c r="Q883" s="326">
        <v>78.9</v>
      </c>
      <c r="R883" s="835">
        <v>0.3148443735035914</v>
      </c>
      <c r="S883" s="324"/>
      <c r="T883" s="324"/>
      <c r="U883" s="324"/>
      <c r="V883" s="324"/>
      <c r="W883" s="324"/>
      <c r="X883" s="324"/>
      <c r="Y883" s="324"/>
      <c r="Z883" s="324"/>
      <c r="AA883" s="324"/>
      <c r="AB883" s="324"/>
      <c r="AC883" s="324"/>
      <c r="AD883" s="324"/>
      <c r="AE883" s="324"/>
      <c r="AF883" s="324"/>
      <c r="AG883" s="324"/>
      <c r="AH883" s="324"/>
      <c r="AI883" s="324"/>
      <c r="AJ883" s="324"/>
      <c r="AK883" s="324"/>
      <c r="AL883" s="324"/>
      <c r="AM883" s="324"/>
      <c r="AN883" s="324"/>
      <c r="AO883" s="324"/>
      <c r="AP883" s="324"/>
      <c r="AQ883" s="324"/>
      <c r="AR883" s="324"/>
    </row>
    <row r="884" ht="15.75" hidden="1" customHeight="1">
      <c r="A884" s="326" t="s">
        <v>2758</v>
      </c>
      <c r="B884" s="326">
        <v>137.0</v>
      </c>
      <c r="C884" s="326">
        <v>19.5</v>
      </c>
      <c r="D884" s="326">
        <v>6.6</v>
      </c>
      <c r="E884" s="326">
        <v>0.0</v>
      </c>
      <c r="F884" s="326" t="s">
        <v>2759</v>
      </c>
      <c r="G884" s="331"/>
      <c r="H884" s="331"/>
      <c r="I884" s="331"/>
      <c r="J884" s="331"/>
      <c r="K884" s="331"/>
      <c r="L884" s="331"/>
      <c r="M884" s="331"/>
      <c r="N884" s="331"/>
      <c r="O884" s="326" t="s">
        <v>2760</v>
      </c>
      <c r="P884" s="326">
        <v>5.4</v>
      </c>
      <c r="Q884" s="326">
        <v>5.4</v>
      </c>
      <c r="R884" s="835">
        <v>1.0</v>
      </c>
      <c r="S884" s="324"/>
      <c r="T884" s="324"/>
      <c r="U884" s="324"/>
      <c r="V884" s="324"/>
      <c r="W884" s="324"/>
      <c r="X884" s="324"/>
      <c r="Y884" s="324"/>
      <c r="Z884" s="324"/>
      <c r="AA884" s="324"/>
      <c r="AB884" s="324"/>
      <c r="AC884" s="324"/>
      <c r="AD884" s="324"/>
      <c r="AE884" s="324"/>
      <c r="AF884" s="324"/>
      <c r="AG884" s="324"/>
      <c r="AH884" s="324"/>
      <c r="AI884" s="324"/>
      <c r="AJ884" s="324"/>
      <c r="AK884" s="324"/>
      <c r="AL884" s="324"/>
      <c r="AM884" s="324"/>
      <c r="AN884" s="324"/>
      <c r="AO884" s="324"/>
      <c r="AP884" s="324"/>
      <c r="AQ884" s="324"/>
      <c r="AR884" s="324"/>
    </row>
    <row r="885" ht="15.75" hidden="1" customHeight="1">
      <c r="A885" s="326" t="s">
        <v>2761</v>
      </c>
      <c r="B885" s="326">
        <v>135.0</v>
      </c>
      <c r="C885" s="326">
        <v>19.8</v>
      </c>
      <c r="D885" s="326">
        <v>6.2</v>
      </c>
      <c r="E885" s="326">
        <v>0.0</v>
      </c>
      <c r="F885" s="326" t="s">
        <v>2762</v>
      </c>
      <c r="G885" s="331"/>
      <c r="H885" s="331"/>
      <c r="I885" s="331"/>
      <c r="J885" s="331"/>
      <c r="K885" s="331"/>
      <c r="L885" s="331"/>
      <c r="M885" s="331"/>
      <c r="N885" s="331"/>
      <c r="O885" s="326" t="s">
        <v>2763</v>
      </c>
      <c r="P885" s="326">
        <v>14.2</v>
      </c>
      <c r="Q885" s="326">
        <v>14.2</v>
      </c>
      <c r="R885" s="835">
        <v>1.0</v>
      </c>
      <c r="S885" s="324"/>
      <c r="T885" s="324"/>
      <c r="U885" s="324"/>
      <c r="V885" s="324"/>
      <c r="W885" s="324"/>
      <c r="X885" s="324"/>
      <c r="Y885" s="324"/>
      <c r="Z885" s="324"/>
      <c r="AA885" s="324"/>
      <c r="AB885" s="324"/>
      <c r="AC885" s="324"/>
      <c r="AD885" s="324"/>
      <c r="AE885" s="324"/>
      <c r="AF885" s="324"/>
      <c r="AG885" s="324"/>
      <c r="AH885" s="324"/>
      <c r="AI885" s="324"/>
      <c r="AJ885" s="324"/>
      <c r="AK885" s="324"/>
      <c r="AL885" s="324"/>
      <c r="AM885" s="324"/>
      <c r="AN885" s="324"/>
      <c r="AO885" s="324"/>
      <c r="AP885" s="324"/>
      <c r="AQ885" s="324"/>
      <c r="AR885" s="324"/>
    </row>
    <row r="886" ht="15.75" hidden="1" customHeight="1">
      <c r="A886" s="326" t="s">
        <v>2764</v>
      </c>
      <c r="B886" s="326">
        <v>106.0</v>
      </c>
      <c r="C886" s="326">
        <v>21.4</v>
      </c>
      <c r="D886" s="326">
        <v>1.1</v>
      </c>
      <c r="E886" s="326">
        <v>1.3</v>
      </c>
      <c r="F886" s="326" t="s">
        <v>2765</v>
      </c>
      <c r="G886" s="331"/>
      <c r="H886" s="331"/>
      <c r="I886" s="331"/>
      <c r="J886" s="331"/>
      <c r="K886" s="331"/>
      <c r="L886" s="331"/>
      <c r="M886" s="331"/>
      <c r="N886" s="331"/>
      <c r="O886" s="326" t="s">
        <v>2766</v>
      </c>
      <c r="P886" s="326">
        <v>5.9</v>
      </c>
      <c r="Q886" s="326">
        <v>5.9</v>
      </c>
      <c r="R886" s="835">
        <v>1.0</v>
      </c>
      <c r="S886" s="324"/>
      <c r="T886" s="324"/>
      <c r="U886" s="324"/>
      <c r="V886" s="324"/>
      <c r="W886" s="324"/>
      <c r="X886" s="324"/>
      <c r="Y886" s="324"/>
      <c r="Z886" s="324"/>
      <c r="AA886" s="324"/>
      <c r="AB886" s="324"/>
      <c r="AC886" s="324"/>
      <c r="AD886" s="324"/>
      <c r="AE886" s="324"/>
      <c r="AF886" s="324"/>
      <c r="AG886" s="324"/>
      <c r="AH886" s="324"/>
      <c r="AI886" s="324"/>
      <c r="AJ886" s="324"/>
      <c r="AK886" s="324"/>
      <c r="AL886" s="324"/>
      <c r="AM886" s="324"/>
      <c r="AN886" s="324"/>
      <c r="AO886" s="324"/>
      <c r="AP886" s="324"/>
      <c r="AQ886" s="324"/>
      <c r="AR886" s="324"/>
    </row>
    <row r="887" ht="15.75" hidden="1" customHeight="1">
      <c r="A887" s="326" t="s">
        <v>2767</v>
      </c>
      <c r="B887" s="326">
        <v>110.0</v>
      </c>
      <c r="C887" s="326">
        <v>22.9</v>
      </c>
      <c r="D887" s="326">
        <v>0.8</v>
      </c>
      <c r="E887" s="326">
        <v>1.4</v>
      </c>
      <c r="F887" s="326" t="s">
        <v>2768</v>
      </c>
      <c r="G887" s="331"/>
      <c r="H887" s="331"/>
      <c r="I887" s="331"/>
      <c r="J887" s="331"/>
      <c r="K887" s="331"/>
      <c r="L887" s="331"/>
      <c r="M887" s="331"/>
      <c r="N887" s="331"/>
      <c r="O887" s="326" t="s">
        <v>2769</v>
      </c>
      <c r="P887" s="326">
        <v>8.5</v>
      </c>
      <c r="Q887" s="326">
        <v>8.5</v>
      </c>
      <c r="R887" s="835">
        <v>1.0</v>
      </c>
      <c r="S887" s="324"/>
      <c r="T887" s="324"/>
      <c r="U887" s="324"/>
      <c r="V887" s="324"/>
      <c r="W887" s="324"/>
      <c r="X887" s="324"/>
      <c r="Y887" s="324"/>
      <c r="Z887" s="324"/>
      <c r="AA887" s="324"/>
      <c r="AB887" s="324"/>
      <c r="AC887" s="324"/>
      <c r="AD887" s="324"/>
      <c r="AE887" s="324"/>
      <c r="AF887" s="324"/>
      <c r="AG887" s="324"/>
      <c r="AH887" s="324"/>
      <c r="AI887" s="324"/>
      <c r="AJ887" s="324"/>
      <c r="AK887" s="324"/>
      <c r="AL887" s="324"/>
      <c r="AM887" s="324"/>
      <c r="AN887" s="324"/>
      <c r="AO887" s="324"/>
      <c r="AP887" s="324"/>
      <c r="AQ887" s="324"/>
      <c r="AR887" s="324"/>
    </row>
    <row r="888" ht="15.75" hidden="1" customHeight="1">
      <c r="A888" s="326" t="s">
        <v>2770</v>
      </c>
      <c r="B888" s="326">
        <v>160.0</v>
      </c>
      <c r="C888" s="326">
        <v>32.4</v>
      </c>
      <c r="D888" s="326">
        <v>1.4</v>
      </c>
      <c r="E888" s="326">
        <v>2.4</v>
      </c>
      <c r="F888" s="326" t="s">
        <v>2771</v>
      </c>
      <c r="G888" s="331"/>
      <c r="H888" s="331"/>
      <c r="I888" s="331"/>
      <c r="J888" s="331"/>
      <c r="K888" s="331"/>
      <c r="L888" s="331"/>
      <c r="M888" s="331"/>
      <c r="N888" s="331"/>
      <c r="O888" s="326" t="s">
        <v>2772</v>
      </c>
      <c r="P888" s="326">
        <v>13.5</v>
      </c>
      <c r="Q888" s="326">
        <v>13.5</v>
      </c>
      <c r="R888" s="835">
        <v>1.0</v>
      </c>
      <c r="S888" s="324"/>
      <c r="T888" s="324"/>
      <c r="U888" s="324"/>
      <c r="V888" s="324"/>
      <c r="W888" s="324"/>
      <c r="X888" s="324"/>
      <c r="Y888" s="324"/>
      <c r="Z888" s="324"/>
      <c r="AA888" s="324"/>
      <c r="AB888" s="324"/>
      <c r="AC888" s="324"/>
      <c r="AD888" s="324"/>
      <c r="AE888" s="324"/>
      <c r="AF888" s="324"/>
      <c r="AG888" s="324"/>
      <c r="AH888" s="324"/>
      <c r="AI888" s="324"/>
      <c r="AJ888" s="324"/>
      <c r="AK888" s="324"/>
      <c r="AL888" s="324"/>
      <c r="AM888" s="324"/>
      <c r="AN888" s="324"/>
      <c r="AO888" s="324"/>
      <c r="AP888" s="324"/>
      <c r="AQ888" s="324"/>
      <c r="AR888" s="324"/>
    </row>
    <row r="889" ht="15.75" hidden="1" customHeight="1">
      <c r="A889" s="326" t="s">
        <v>2773</v>
      </c>
      <c r="B889" s="326">
        <v>487.0</v>
      </c>
      <c r="C889" s="326">
        <v>36.3</v>
      </c>
      <c r="D889" s="326">
        <v>28.9</v>
      </c>
      <c r="E889" s="326">
        <v>18.4</v>
      </c>
      <c r="F889" s="326" t="s">
        <v>2774</v>
      </c>
      <c r="G889" s="331"/>
      <c r="H889" s="331"/>
      <c r="I889" s="331"/>
      <c r="J889" s="331"/>
      <c r="K889" s="331"/>
      <c r="L889" s="331"/>
      <c r="M889" s="331"/>
      <c r="N889" s="331"/>
      <c r="O889" s="326" t="s">
        <v>2775</v>
      </c>
      <c r="P889" s="326">
        <v>22.2</v>
      </c>
      <c r="Q889" s="326">
        <v>22.2</v>
      </c>
      <c r="R889" s="835">
        <v>1.0</v>
      </c>
      <c r="S889" s="324"/>
      <c r="T889" s="324"/>
      <c r="U889" s="324"/>
      <c r="V889" s="324"/>
      <c r="W889" s="324"/>
      <c r="X889" s="324"/>
      <c r="Y889" s="324"/>
      <c r="Z889" s="324"/>
      <c r="AA889" s="324"/>
      <c r="AB889" s="324"/>
      <c r="AC889" s="324"/>
      <c r="AD889" s="324"/>
      <c r="AE889" s="324"/>
      <c r="AF889" s="324"/>
      <c r="AG889" s="324"/>
      <c r="AH889" s="324"/>
      <c r="AI889" s="324"/>
      <c r="AJ889" s="324"/>
      <c r="AK889" s="324"/>
      <c r="AL889" s="324"/>
      <c r="AM889" s="324"/>
      <c r="AN889" s="324"/>
      <c r="AO889" s="324"/>
      <c r="AP889" s="324"/>
      <c r="AQ889" s="324"/>
      <c r="AR889" s="324"/>
    </row>
    <row r="890" ht="15.75" hidden="1" customHeight="1">
      <c r="A890" s="326" t="s">
        <v>2776</v>
      </c>
      <c r="B890" s="326">
        <v>345.0</v>
      </c>
      <c r="C890" s="326">
        <v>2.1</v>
      </c>
      <c r="D890" s="326">
        <v>37.0</v>
      </c>
      <c r="E890" s="326">
        <v>2.8</v>
      </c>
      <c r="F890" s="326" t="s">
        <v>2777</v>
      </c>
      <c r="G890" s="331"/>
      <c r="H890" s="331"/>
      <c r="I890" s="331"/>
      <c r="J890" s="331"/>
      <c r="K890" s="331"/>
      <c r="L890" s="331"/>
      <c r="M890" s="331"/>
      <c r="N890" s="331"/>
      <c r="O890" s="326" t="s">
        <v>2778</v>
      </c>
      <c r="P890" s="326">
        <v>259.8</v>
      </c>
      <c r="Q890" s="326">
        <v>259.8</v>
      </c>
      <c r="R890" s="835">
        <v>1.0</v>
      </c>
      <c r="S890" s="324"/>
      <c r="T890" s="324"/>
      <c r="U890" s="324"/>
      <c r="V890" s="324"/>
      <c r="W890" s="324"/>
      <c r="X890" s="324"/>
      <c r="Y890" s="324"/>
      <c r="Z890" s="324"/>
      <c r="AA890" s="324"/>
      <c r="AB890" s="324"/>
      <c r="AC890" s="324"/>
      <c r="AD890" s="324"/>
      <c r="AE890" s="324"/>
      <c r="AF890" s="324"/>
      <c r="AG890" s="324"/>
      <c r="AH890" s="324"/>
      <c r="AI890" s="324"/>
      <c r="AJ890" s="324"/>
      <c r="AK890" s="324"/>
      <c r="AL890" s="324"/>
      <c r="AM890" s="324"/>
      <c r="AN890" s="324"/>
      <c r="AO890" s="324"/>
      <c r="AP890" s="324"/>
      <c r="AQ890" s="324"/>
      <c r="AR890" s="324"/>
    </row>
    <row r="891" ht="15.75" hidden="1" customHeight="1">
      <c r="A891" s="326" t="s">
        <v>2779</v>
      </c>
      <c r="B891" s="326">
        <v>195.0</v>
      </c>
      <c r="C891" s="326">
        <v>2.7</v>
      </c>
      <c r="D891" s="326">
        <v>19.3</v>
      </c>
      <c r="E891" s="326">
        <v>3.7</v>
      </c>
      <c r="F891" s="326" t="s">
        <v>2780</v>
      </c>
      <c r="G891" s="331"/>
      <c r="H891" s="331"/>
      <c r="I891" s="331"/>
      <c r="J891" s="331"/>
      <c r="K891" s="331"/>
      <c r="L891" s="331"/>
      <c r="M891" s="331"/>
      <c r="N891" s="331"/>
      <c r="O891" s="326" t="s">
        <v>2781</v>
      </c>
      <c r="P891" s="326">
        <v>291.6</v>
      </c>
      <c r="Q891" s="326">
        <v>291.6</v>
      </c>
      <c r="R891" s="835">
        <v>1.0</v>
      </c>
      <c r="S891" s="324"/>
      <c r="T891" s="324"/>
      <c r="U891" s="324"/>
      <c r="V891" s="324"/>
      <c r="W891" s="324"/>
      <c r="X891" s="324"/>
      <c r="Y891" s="324"/>
      <c r="Z891" s="324"/>
      <c r="AA891" s="324"/>
      <c r="AB891" s="324"/>
      <c r="AC891" s="324"/>
      <c r="AD891" s="324"/>
      <c r="AE891" s="324"/>
      <c r="AF891" s="324"/>
      <c r="AG891" s="324"/>
      <c r="AH891" s="324"/>
      <c r="AI891" s="324"/>
      <c r="AJ891" s="324"/>
      <c r="AK891" s="324"/>
      <c r="AL891" s="324"/>
      <c r="AM891" s="324"/>
      <c r="AN891" s="324"/>
      <c r="AO891" s="324"/>
      <c r="AP891" s="324"/>
      <c r="AQ891" s="324"/>
      <c r="AR891" s="324"/>
    </row>
    <row r="892" ht="15.75" hidden="1" customHeight="1">
      <c r="A892" s="326" t="s">
        <v>2782</v>
      </c>
      <c r="B892" s="326">
        <v>322.0</v>
      </c>
      <c r="C892" s="326">
        <v>7.9</v>
      </c>
      <c r="D892" s="326">
        <v>9.2</v>
      </c>
      <c r="E892" s="326">
        <v>53.7</v>
      </c>
      <c r="F892" s="326" t="s">
        <v>2783</v>
      </c>
      <c r="G892" s="331"/>
      <c r="H892" s="331"/>
      <c r="I892" s="331"/>
      <c r="J892" s="331"/>
      <c r="K892" s="331"/>
      <c r="L892" s="331"/>
      <c r="M892" s="331"/>
      <c r="N892" s="331"/>
      <c r="O892" s="326" t="s">
        <v>2784</v>
      </c>
      <c r="P892" s="326">
        <v>301.0</v>
      </c>
      <c r="Q892" s="326">
        <v>301.0</v>
      </c>
      <c r="R892" s="835">
        <v>1.0</v>
      </c>
      <c r="S892" s="324"/>
      <c r="T892" s="324"/>
      <c r="U892" s="324"/>
      <c r="V892" s="324"/>
      <c r="W892" s="324"/>
      <c r="X892" s="324"/>
      <c r="Y892" s="324"/>
      <c r="Z892" s="324"/>
      <c r="AA892" s="324"/>
      <c r="AB892" s="324"/>
      <c r="AC892" s="324"/>
      <c r="AD892" s="324"/>
      <c r="AE892" s="324"/>
      <c r="AF892" s="324"/>
      <c r="AG892" s="324"/>
      <c r="AH892" s="324"/>
      <c r="AI892" s="324"/>
      <c r="AJ892" s="324"/>
      <c r="AK892" s="324"/>
      <c r="AL892" s="324"/>
      <c r="AM892" s="324"/>
      <c r="AN892" s="324"/>
      <c r="AO892" s="324"/>
      <c r="AP892" s="324"/>
      <c r="AQ892" s="324"/>
      <c r="AR892" s="324"/>
    </row>
    <row r="893" ht="15.75" hidden="1" customHeight="1">
      <c r="A893" s="326" t="s">
        <v>2785</v>
      </c>
      <c r="B893" s="326">
        <v>362.0</v>
      </c>
      <c r="C893" s="326">
        <v>36.2</v>
      </c>
      <c r="D893" s="326">
        <v>0.8</v>
      </c>
      <c r="E893" s="326">
        <v>52.0</v>
      </c>
      <c r="F893" s="326" t="s">
        <v>2786</v>
      </c>
      <c r="G893" s="331"/>
      <c r="H893" s="331"/>
      <c r="I893" s="331"/>
      <c r="J893" s="331"/>
      <c r="K893" s="331"/>
      <c r="L893" s="331"/>
      <c r="M893" s="331"/>
      <c r="N893" s="331"/>
      <c r="O893" s="326" t="s">
        <v>2787</v>
      </c>
      <c r="P893" s="326">
        <v>354.7</v>
      </c>
      <c r="Q893" s="326">
        <v>354.7</v>
      </c>
      <c r="R893" s="835">
        <v>1.0</v>
      </c>
      <c r="S893" s="324"/>
      <c r="T893" s="324"/>
      <c r="U893" s="324"/>
      <c r="V893" s="324"/>
      <c r="W893" s="324"/>
      <c r="X893" s="324"/>
      <c r="Y893" s="324"/>
      <c r="Z893" s="324"/>
      <c r="AA893" s="324"/>
      <c r="AB893" s="324"/>
      <c r="AC893" s="324"/>
      <c r="AD893" s="324"/>
      <c r="AE893" s="324"/>
      <c r="AF893" s="324"/>
      <c r="AG893" s="324"/>
      <c r="AH893" s="324"/>
      <c r="AI893" s="324"/>
      <c r="AJ893" s="324"/>
      <c r="AK893" s="324"/>
      <c r="AL893" s="324"/>
      <c r="AM893" s="324"/>
      <c r="AN893" s="324"/>
      <c r="AO893" s="324"/>
      <c r="AP893" s="324"/>
      <c r="AQ893" s="324"/>
      <c r="AR893" s="324"/>
    </row>
    <row r="894" ht="15.75" hidden="1" customHeight="1">
      <c r="A894" s="326" t="s">
        <v>2788</v>
      </c>
      <c r="B894" s="326">
        <v>484.0</v>
      </c>
      <c r="C894" s="326">
        <v>27.0</v>
      </c>
      <c r="D894" s="326">
        <v>26.1</v>
      </c>
      <c r="E894" s="326">
        <v>36.1</v>
      </c>
      <c r="F894" s="326" t="s">
        <v>2789</v>
      </c>
      <c r="G894" s="331"/>
      <c r="H894" s="331"/>
      <c r="I894" s="331"/>
      <c r="J894" s="331"/>
      <c r="K894" s="331"/>
      <c r="L894" s="331"/>
      <c r="M894" s="331"/>
      <c r="N894" s="331"/>
      <c r="O894" s="326" t="s">
        <v>2790</v>
      </c>
      <c r="P894" s="326">
        <v>5.8</v>
      </c>
      <c r="Q894" s="326">
        <v>5.8</v>
      </c>
      <c r="R894" s="835">
        <v>1.0</v>
      </c>
      <c r="S894" s="324"/>
      <c r="T894" s="324"/>
      <c r="U894" s="324"/>
      <c r="V894" s="324"/>
      <c r="W894" s="324"/>
      <c r="X894" s="324"/>
      <c r="Y894" s="324"/>
      <c r="Z894" s="324"/>
      <c r="AA894" s="324"/>
      <c r="AB894" s="324"/>
      <c r="AC894" s="324"/>
      <c r="AD894" s="324"/>
      <c r="AE894" s="324"/>
      <c r="AF894" s="324"/>
      <c r="AG894" s="324"/>
      <c r="AH894" s="324"/>
      <c r="AI894" s="324"/>
      <c r="AJ894" s="324"/>
      <c r="AK894" s="324"/>
      <c r="AL894" s="324"/>
      <c r="AM894" s="324"/>
      <c r="AN894" s="324"/>
      <c r="AO894" s="324"/>
      <c r="AP894" s="324"/>
      <c r="AQ894" s="324"/>
      <c r="AR894" s="324"/>
    </row>
    <row r="895" ht="15.75" hidden="1" customHeight="1">
      <c r="A895" s="326" t="s">
        <v>2791</v>
      </c>
      <c r="B895" s="326">
        <v>79.0</v>
      </c>
      <c r="C895" s="326">
        <v>7.1</v>
      </c>
      <c r="D895" s="326">
        <v>0.9</v>
      </c>
      <c r="E895" s="326">
        <v>10.5</v>
      </c>
      <c r="F895" s="326" t="s">
        <v>2792</v>
      </c>
      <c r="G895" s="331"/>
      <c r="H895" s="331"/>
      <c r="I895" s="331"/>
      <c r="J895" s="331"/>
      <c r="K895" s="331"/>
      <c r="L895" s="331"/>
      <c r="M895" s="331"/>
      <c r="N895" s="331"/>
      <c r="O895" s="326" t="s">
        <v>2793</v>
      </c>
      <c r="P895" s="326">
        <v>14.5</v>
      </c>
      <c r="Q895" s="326">
        <v>14.5</v>
      </c>
      <c r="R895" s="835">
        <v>1.0</v>
      </c>
      <c r="S895" s="324"/>
      <c r="T895" s="324"/>
      <c r="U895" s="324"/>
      <c r="V895" s="324"/>
      <c r="W895" s="324"/>
      <c r="X895" s="324"/>
      <c r="Y895" s="324"/>
      <c r="Z895" s="324"/>
      <c r="AA895" s="324"/>
      <c r="AB895" s="324"/>
      <c r="AC895" s="324"/>
      <c r="AD895" s="324"/>
      <c r="AE895" s="324"/>
      <c r="AF895" s="324"/>
      <c r="AG895" s="324"/>
      <c r="AH895" s="324"/>
      <c r="AI895" s="324"/>
      <c r="AJ895" s="324"/>
      <c r="AK895" s="324"/>
      <c r="AL895" s="324"/>
      <c r="AM895" s="324"/>
      <c r="AN895" s="324"/>
      <c r="AO895" s="324"/>
      <c r="AP895" s="324"/>
      <c r="AQ895" s="324"/>
      <c r="AR895" s="324"/>
    </row>
    <row r="896" ht="15.75" hidden="1" customHeight="1">
      <c r="A896" s="326" t="s">
        <v>468</v>
      </c>
      <c r="B896" s="326">
        <v>133.0</v>
      </c>
      <c r="C896" s="326">
        <v>6.3</v>
      </c>
      <c r="D896" s="326">
        <v>7.7</v>
      </c>
      <c r="E896" s="326">
        <v>10.9</v>
      </c>
      <c r="F896" s="326" t="s">
        <v>470</v>
      </c>
      <c r="G896" s="331"/>
      <c r="H896" s="331"/>
      <c r="I896" s="331"/>
      <c r="J896" s="331"/>
      <c r="K896" s="331"/>
      <c r="L896" s="331"/>
      <c r="M896" s="331"/>
      <c r="N896" s="331"/>
      <c r="O896" s="326" t="s">
        <v>2794</v>
      </c>
      <c r="P896" s="326">
        <v>224.0</v>
      </c>
      <c r="Q896" s="326">
        <v>224.0</v>
      </c>
      <c r="R896" s="835">
        <v>1.0</v>
      </c>
      <c r="S896" s="324"/>
      <c r="T896" s="324"/>
      <c r="U896" s="324"/>
      <c r="V896" s="324"/>
      <c r="W896" s="324"/>
      <c r="X896" s="324"/>
      <c r="Y896" s="324"/>
      <c r="Z896" s="324"/>
      <c r="AA896" s="324"/>
      <c r="AB896" s="324"/>
      <c r="AC896" s="324"/>
      <c r="AD896" s="324"/>
      <c r="AE896" s="324"/>
      <c r="AF896" s="324"/>
      <c r="AG896" s="324"/>
      <c r="AH896" s="324"/>
      <c r="AI896" s="324"/>
      <c r="AJ896" s="324"/>
      <c r="AK896" s="324"/>
      <c r="AL896" s="324"/>
      <c r="AM896" s="324"/>
      <c r="AN896" s="324"/>
      <c r="AO896" s="324"/>
      <c r="AP896" s="324"/>
      <c r="AQ896" s="324"/>
      <c r="AR896" s="324"/>
    </row>
    <row r="897" ht="15.75" hidden="1" customHeight="1">
      <c r="A897" s="326" t="s">
        <v>2795</v>
      </c>
      <c r="B897" s="326">
        <v>43.0</v>
      </c>
      <c r="C897" s="326">
        <v>3.5</v>
      </c>
      <c r="D897" s="326">
        <v>1.0</v>
      </c>
      <c r="E897" s="326">
        <v>4.7</v>
      </c>
      <c r="F897" s="326" t="s">
        <v>2796</v>
      </c>
      <c r="G897" s="331"/>
      <c r="H897" s="331"/>
      <c r="I897" s="331"/>
      <c r="J897" s="331"/>
      <c r="K897" s="331"/>
      <c r="L897" s="331"/>
      <c r="M897" s="331"/>
      <c r="N897" s="331"/>
      <c r="O897" s="326" t="s">
        <v>2797</v>
      </c>
      <c r="P897" s="326">
        <v>260.2</v>
      </c>
      <c r="Q897" s="326">
        <v>260.2</v>
      </c>
      <c r="R897" s="835">
        <v>1.0</v>
      </c>
      <c r="S897" s="324"/>
      <c r="T897" s="324"/>
      <c r="U897" s="324"/>
      <c r="V897" s="324"/>
      <c r="W897" s="324"/>
      <c r="X897" s="324"/>
      <c r="Y897" s="324"/>
      <c r="Z897" s="324"/>
      <c r="AA897" s="324"/>
      <c r="AB897" s="324"/>
      <c r="AC897" s="324"/>
      <c r="AD897" s="324"/>
      <c r="AE897" s="324"/>
      <c r="AF897" s="324"/>
      <c r="AG897" s="324"/>
      <c r="AH897" s="324"/>
      <c r="AI897" s="324"/>
      <c r="AJ897" s="324"/>
      <c r="AK897" s="324"/>
      <c r="AL897" s="324"/>
      <c r="AM897" s="324"/>
      <c r="AN897" s="324"/>
      <c r="AO897" s="324"/>
      <c r="AP897" s="324"/>
      <c r="AQ897" s="324"/>
      <c r="AR897" s="324"/>
    </row>
    <row r="898" ht="15.75" hidden="1" customHeight="1">
      <c r="A898" s="326" t="s">
        <v>2798</v>
      </c>
      <c r="B898" s="326">
        <v>64.0</v>
      </c>
      <c r="C898" s="326">
        <v>3.2</v>
      </c>
      <c r="D898" s="326">
        <v>3.2</v>
      </c>
      <c r="E898" s="326">
        <v>5.1</v>
      </c>
      <c r="F898" s="326" t="s">
        <v>2799</v>
      </c>
      <c r="G898" s="331"/>
      <c r="H898" s="331"/>
      <c r="I898" s="331"/>
      <c r="J898" s="331"/>
      <c r="K898" s="331"/>
      <c r="L898" s="331"/>
      <c r="M898" s="331"/>
      <c r="N898" s="331"/>
      <c r="O898" s="326" t="s">
        <v>2800</v>
      </c>
      <c r="P898" s="326">
        <v>6.0</v>
      </c>
      <c r="Q898" s="326">
        <v>6.0</v>
      </c>
      <c r="R898" s="835">
        <v>1.0</v>
      </c>
      <c r="S898" s="324"/>
      <c r="T898" s="324"/>
      <c r="U898" s="324"/>
      <c r="V898" s="324"/>
      <c r="W898" s="324"/>
      <c r="X898" s="324"/>
      <c r="Y898" s="324"/>
      <c r="Z898" s="324"/>
      <c r="AA898" s="324"/>
      <c r="AB898" s="324"/>
      <c r="AC898" s="324"/>
      <c r="AD898" s="324"/>
      <c r="AE898" s="324"/>
      <c r="AF898" s="324"/>
      <c r="AG898" s="324"/>
      <c r="AH898" s="324"/>
      <c r="AI898" s="324"/>
      <c r="AJ898" s="324"/>
      <c r="AK898" s="324"/>
      <c r="AL898" s="324"/>
      <c r="AM898" s="324"/>
      <c r="AN898" s="324"/>
      <c r="AO898" s="324"/>
      <c r="AP898" s="324"/>
      <c r="AQ898" s="324"/>
      <c r="AR898" s="324"/>
    </row>
    <row r="899" ht="15.75" hidden="1" customHeight="1">
      <c r="A899" s="326" t="s">
        <v>2801</v>
      </c>
      <c r="B899" s="326">
        <v>66.0</v>
      </c>
      <c r="C899" s="326">
        <v>3.2</v>
      </c>
      <c r="D899" s="326">
        <v>3.8</v>
      </c>
      <c r="E899" s="326">
        <v>5.0</v>
      </c>
      <c r="F899" s="326" t="s">
        <v>2802</v>
      </c>
      <c r="G899" s="331"/>
      <c r="H899" s="331"/>
      <c r="I899" s="331"/>
      <c r="J899" s="331"/>
      <c r="K899" s="331"/>
      <c r="L899" s="331"/>
      <c r="M899" s="331"/>
      <c r="N899" s="331"/>
      <c r="O899" s="326" t="s">
        <v>2803</v>
      </c>
      <c r="P899" s="326">
        <v>11.0</v>
      </c>
      <c r="Q899" s="326">
        <v>11.0</v>
      </c>
      <c r="R899" s="835">
        <v>1.0</v>
      </c>
      <c r="S899" s="324"/>
      <c r="T899" s="324"/>
      <c r="U899" s="324"/>
      <c r="V899" s="324"/>
      <c r="W899" s="324"/>
      <c r="X899" s="324"/>
      <c r="Y899" s="324"/>
      <c r="Z899" s="324"/>
      <c r="AA899" s="324"/>
      <c r="AB899" s="324"/>
      <c r="AC899" s="324"/>
      <c r="AD899" s="324"/>
      <c r="AE899" s="324"/>
      <c r="AF899" s="324"/>
      <c r="AG899" s="324"/>
      <c r="AH899" s="324"/>
      <c r="AI899" s="324"/>
      <c r="AJ899" s="324"/>
      <c r="AK899" s="324"/>
      <c r="AL899" s="324"/>
      <c r="AM899" s="324"/>
      <c r="AN899" s="324"/>
      <c r="AO899" s="324"/>
      <c r="AP899" s="324"/>
      <c r="AQ899" s="324"/>
      <c r="AR899" s="324"/>
    </row>
    <row r="900" ht="15.75" hidden="1" customHeight="1">
      <c r="A900" s="326" t="s">
        <v>2804</v>
      </c>
      <c r="B900" s="326">
        <v>63.0</v>
      </c>
      <c r="C900" s="326">
        <v>3.1</v>
      </c>
      <c r="D900" s="326">
        <v>3.5</v>
      </c>
      <c r="E900" s="326">
        <v>4.9</v>
      </c>
      <c r="F900" s="326" t="s">
        <v>2805</v>
      </c>
      <c r="G900" s="331"/>
      <c r="H900" s="331"/>
      <c r="I900" s="331"/>
      <c r="J900" s="331"/>
      <c r="K900" s="331"/>
      <c r="L900" s="331"/>
      <c r="M900" s="331"/>
      <c r="N900" s="331"/>
      <c r="O900" s="326" t="s">
        <v>2806</v>
      </c>
      <c r="P900" s="326">
        <v>14.5</v>
      </c>
      <c r="Q900" s="326">
        <v>14.5</v>
      </c>
      <c r="R900" s="835">
        <v>1.0</v>
      </c>
      <c r="S900" s="324"/>
      <c r="T900" s="324"/>
      <c r="U900" s="324"/>
      <c r="V900" s="324"/>
      <c r="W900" s="324"/>
      <c r="X900" s="324"/>
      <c r="Y900" s="324"/>
      <c r="Z900" s="324"/>
      <c r="AA900" s="324"/>
      <c r="AB900" s="324"/>
      <c r="AC900" s="324"/>
      <c r="AD900" s="324"/>
      <c r="AE900" s="324"/>
      <c r="AF900" s="324"/>
      <c r="AG900" s="324"/>
      <c r="AH900" s="324"/>
      <c r="AI900" s="324"/>
      <c r="AJ900" s="324"/>
      <c r="AK900" s="324"/>
      <c r="AL900" s="324"/>
      <c r="AM900" s="324"/>
      <c r="AN900" s="324"/>
      <c r="AO900" s="324"/>
      <c r="AP900" s="324"/>
      <c r="AQ900" s="324"/>
      <c r="AR900" s="324"/>
    </row>
    <row r="901" ht="15.75" hidden="1" customHeight="1">
      <c r="A901" s="326" t="s">
        <v>2807</v>
      </c>
      <c r="B901" s="326">
        <v>70.0</v>
      </c>
      <c r="C901" s="326">
        <v>1.0</v>
      </c>
      <c r="D901" s="326">
        <v>4.4</v>
      </c>
      <c r="E901" s="326">
        <v>6.9</v>
      </c>
      <c r="F901" s="326" t="s">
        <v>2808</v>
      </c>
      <c r="G901" s="331"/>
      <c r="H901" s="331"/>
      <c r="I901" s="331"/>
      <c r="J901" s="331"/>
      <c r="K901" s="331"/>
      <c r="L901" s="331"/>
      <c r="M901" s="331"/>
      <c r="N901" s="331"/>
      <c r="O901" s="326" t="s">
        <v>2809</v>
      </c>
      <c r="P901" s="326">
        <v>23.3</v>
      </c>
      <c r="Q901" s="326">
        <v>23.3</v>
      </c>
      <c r="R901" s="835">
        <v>1.0</v>
      </c>
      <c r="S901" s="324"/>
      <c r="T901" s="324"/>
      <c r="U901" s="324"/>
      <c r="V901" s="324"/>
      <c r="W901" s="324"/>
      <c r="X901" s="324"/>
      <c r="Y901" s="324"/>
      <c r="Z901" s="324"/>
      <c r="AA901" s="324"/>
      <c r="AB901" s="324"/>
      <c r="AC901" s="324"/>
      <c r="AD901" s="324"/>
      <c r="AE901" s="324"/>
      <c r="AF901" s="324"/>
      <c r="AG901" s="324"/>
      <c r="AH901" s="324"/>
      <c r="AI901" s="324"/>
      <c r="AJ901" s="324"/>
      <c r="AK901" s="324"/>
      <c r="AL901" s="324"/>
      <c r="AM901" s="324"/>
      <c r="AN901" s="324"/>
      <c r="AO901" s="324"/>
      <c r="AP901" s="324"/>
      <c r="AQ901" s="324"/>
      <c r="AR901" s="324"/>
    </row>
    <row r="902" ht="15.75" hidden="1" customHeight="1">
      <c r="A902" s="326" t="s">
        <v>2810</v>
      </c>
      <c r="B902" s="326">
        <v>173.0</v>
      </c>
      <c r="C902" s="326">
        <v>16.3</v>
      </c>
      <c r="D902" s="326">
        <v>10.3</v>
      </c>
      <c r="E902" s="326">
        <v>3.4</v>
      </c>
      <c r="F902" s="326" t="s">
        <v>2811</v>
      </c>
      <c r="G902" s="331"/>
      <c r="H902" s="331"/>
      <c r="I902" s="331"/>
      <c r="J902" s="331"/>
      <c r="K902" s="331"/>
      <c r="L902" s="331"/>
      <c r="M902" s="331"/>
      <c r="N902" s="331"/>
      <c r="O902" s="326" t="s">
        <v>2812</v>
      </c>
      <c r="P902" s="326">
        <v>1.8</v>
      </c>
      <c r="Q902" s="326">
        <v>1.8</v>
      </c>
      <c r="R902" s="835">
        <v>1.0</v>
      </c>
      <c r="S902" s="324"/>
      <c r="T902" s="324"/>
      <c r="U902" s="324"/>
      <c r="V902" s="324"/>
      <c r="W902" s="324"/>
      <c r="X902" s="324"/>
      <c r="Y902" s="324"/>
      <c r="Z902" s="324"/>
      <c r="AA902" s="324"/>
      <c r="AB902" s="324"/>
      <c r="AC902" s="324"/>
      <c r="AD902" s="324"/>
      <c r="AE902" s="324"/>
      <c r="AF902" s="324"/>
      <c r="AG902" s="324"/>
      <c r="AH902" s="324"/>
      <c r="AI902" s="324"/>
      <c r="AJ902" s="324"/>
      <c r="AK902" s="324"/>
      <c r="AL902" s="324"/>
      <c r="AM902" s="324"/>
      <c r="AN902" s="324"/>
      <c r="AO902" s="324"/>
      <c r="AP902" s="324"/>
      <c r="AQ902" s="324"/>
      <c r="AR902" s="324"/>
    </row>
    <row r="903" ht="15.75" hidden="1" customHeight="1">
      <c r="A903" s="326" t="s">
        <v>2813</v>
      </c>
      <c r="B903" s="326">
        <v>264.0</v>
      </c>
      <c r="C903" s="326">
        <v>17.5</v>
      </c>
      <c r="D903" s="326">
        <v>20.1</v>
      </c>
      <c r="E903" s="326">
        <v>3.3</v>
      </c>
      <c r="F903" s="326" t="s">
        <v>2814</v>
      </c>
      <c r="G903" s="331"/>
      <c r="H903" s="331"/>
      <c r="I903" s="331"/>
      <c r="J903" s="331"/>
      <c r="K903" s="331"/>
      <c r="L903" s="331"/>
      <c r="M903" s="331"/>
      <c r="N903" s="331"/>
      <c r="O903" s="326" t="s">
        <v>2815</v>
      </c>
      <c r="P903" s="326">
        <v>2.9</v>
      </c>
      <c r="Q903" s="326">
        <v>2.9</v>
      </c>
      <c r="R903" s="835">
        <v>1.0</v>
      </c>
      <c r="S903" s="324"/>
      <c r="T903" s="324"/>
      <c r="U903" s="324"/>
      <c r="V903" s="324"/>
      <c r="W903" s="324"/>
      <c r="X903" s="324"/>
      <c r="Y903" s="324"/>
      <c r="Z903" s="324"/>
      <c r="AA903" s="324"/>
      <c r="AB903" s="324"/>
      <c r="AC903" s="324"/>
      <c r="AD903" s="324"/>
      <c r="AE903" s="324"/>
      <c r="AF903" s="324"/>
      <c r="AG903" s="324"/>
      <c r="AH903" s="324"/>
      <c r="AI903" s="324"/>
      <c r="AJ903" s="324"/>
      <c r="AK903" s="324"/>
      <c r="AL903" s="324"/>
      <c r="AM903" s="324"/>
      <c r="AN903" s="324"/>
      <c r="AO903" s="324"/>
      <c r="AP903" s="324"/>
      <c r="AQ903" s="324"/>
      <c r="AR903" s="324"/>
    </row>
    <row r="904" ht="15.75" hidden="1" customHeight="1">
      <c r="A904" s="326" t="s">
        <v>2816</v>
      </c>
      <c r="B904" s="326">
        <v>396.0</v>
      </c>
      <c r="C904" s="326">
        <v>28.0</v>
      </c>
      <c r="D904" s="326">
        <v>30.0</v>
      </c>
      <c r="E904" s="326">
        <v>3.3</v>
      </c>
      <c r="F904" s="326" t="s">
        <v>2817</v>
      </c>
      <c r="G904" s="331"/>
      <c r="H904" s="331"/>
      <c r="I904" s="331"/>
      <c r="J904" s="331"/>
      <c r="K904" s="331"/>
      <c r="L904" s="331"/>
      <c r="M904" s="331"/>
      <c r="N904" s="331"/>
      <c r="O904" s="326" t="s">
        <v>2818</v>
      </c>
      <c r="P904" s="326">
        <v>20.0</v>
      </c>
      <c r="Q904" s="326">
        <v>20.0</v>
      </c>
      <c r="R904" s="835">
        <v>1.0</v>
      </c>
      <c r="S904" s="324"/>
      <c r="T904" s="324"/>
      <c r="U904" s="324"/>
      <c r="V904" s="324"/>
      <c r="W904" s="324"/>
      <c r="X904" s="324"/>
      <c r="Y904" s="324"/>
      <c r="Z904" s="324"/>
      <c r="AA904" s="324"/>
      <c r="AB904" s="324"/>
      <c r="AC904" s="324"/>
      <c r="AD904" s="324"/>
      <c r="AE904" s="324"/>
      <c r="AF904" s="324"/>
      <c r="AG904" s="324"/>
      <c r="AH904" s="324"/>
      <c r="AI904" s="324"/>
      <c r="AJ904" s="324"/>
      <c r="AK904" s="324"/>
      <c r="AL904" s="324"/>
      <c r="AM904" s="324"/>
      <c r="AN904" s="324"/>
      <c r="AO904" s="324"/>
      <c r="AP904" s="324"/>
      <c r="AQ904" s="324"/>
      <c r="AR904" s="324"/>
    </row>
    <row r="905" ht="15.75" hidden="1" customHeight="1">
      <c r="A905" s="326" t="s">
        <v>469</v>
      </c>
      <c r="B905" s="326">
        <v>440.0</v>
      </c>
      <c r="C905" s="326">
        <v>39.1</v>
      </c>
      <c r="D905" s="326">
        <v>30.3</v>
      </c>
      <c r="E905" s="326">
        <v>1.8</v>
      </c>
      <c r="F905" s="326" t="s">
        <v>2819</v>
      </c>
      <c r="G905" s="331"/>
      <c r="H905" s="331"/>
      <c r="I905" s="331"/>
      <c r="J905" s="331"/>
      <c r="K905" s="331"/>
      <c r="L905" s="331"/>
      <c r="M905" s="331"/>
      <c r="N905" s="331"/>
      <c r="O905" s="326" t="s">
        <v>2820</v>
      </c>
      <c r="P905" s="326">
        <v>292.7</v>
      </c>
      <c r="Q905" s="326">
        <v>292.7</v>
      </c>
      <c r="R905" s="835">
        <v>1.0</v>
      </c>
      <c r="S905" s="324"/>
      <c r="T905" s="324"/>
      <c r="U905" s="324"/>
      <c r="V905" s="324"/>
      <c r="W905" s="324"/>
      <c r="X905" s="324"/>
      <c r="Y905" s="324"/>
      <c r="Z905" s="324"/>
      <c r="AA905" s="324"/>
      <c r="AB905" s="324"/>
      <c r="AC905" s="324"/>
      <c r="AD905" s="324"/>
      <c r="AE905" s="324"/>
      <c r="AF905" s="324"/>
      <c r="AG905" s="324"/>
      <c r="AH905" s="324"/>
      <c r="AI905" s="324"/>
      <c r="AJ905" s="324"/>
      <c r="AK905" s="324"/>
      <c r="AL905" s="324"/>
      <c r="AM905" s="324"/>
      <c r="AN905" s="324"/>
      <c r="AO905" s="324"/>
      <c r="AP905" s="324"/>
      <c r="AQ905" s="324"/>
      <c r="AR905" s="324"/>
    </row>
    <row r="906" ht="15.75" hidden="1" customHeight="1">
      <c r="A906" s="326" t="s">
        <v>2821</v>
      </c>
      <c r="B906" s="326">
        <v>61.0</v>
      </c>
      <c r="C906" s="326">
        <v>3.5</v>
      </c>
      <c r="D906" s="326">
        <v>3.3</v>
      </c>
      <c r="E906" s="326">
        <v>4.7</v>
      </c>
      <c r="F906" s="326" t="s">
        <v>2822</v>
      </c>
      <c r="G906" s="331"/>
      <c r="H906" s="331"/>
      <c r="I906" s="331"/>
      <c r="J906" s="331"/>
      <c r="K906" s="331"/>
      <c r="L906" s="331"/>
      <c r="M906" s="331"/>
      <c r="N906" s="331"/>
      <c r="O906" s="326" t="s">
        <v>2823</v>
      </c>
      <c r="P906" s="326">
        <v>355.0</v>
      </c>
      <c r="Q906" s="326">
        <v>355.0</v>
      </c>
      <c r="R906" s="835">
        <v>1.0</v>
      </c>
      <c r="S906" s="324"/>
      <c r="T906" s="324"/>
      <c r="U906" s="324"/>
      <c r="V906" s="324"/>
      <c r="W906" s="324"/>
      <c r="X906" s="324"/>
      <c r="Y906" s="324"/>
      <c r="Z906" s="324"/>
      <c r="AA906" s="324"/>
      <c r="AB906" s="324"/>
      <c r="AC906" s="324"/>
      <c r="AD906" s="324"/>
      <c r="AE906" s="324"/>
      <c r="AF906" s="324"/>
      <c r="AG906" s="324"/>
      <c r="AH906" s="324"/>
      <c r="AI906" s="324"/>
      <c r="AJ906" s="324"/>
      <c r="AK906" s="324"/>
      <c r="AL906" s="324"/>
      <c r="AM906" s="324"/>
      <c r="AN906" s="324"/>
      <c r="AO906" s="324"/>
      <c r="AP906" s="324"/>
      <c r="AQ906" s="324"/>
      <c r="AR906" s="324"/>
    </row>
    <row r="907" ht="15.75" hidden="1" customHeight="1">
      <c r="A907" s="326" t="s">
        <v>2824</v>
      </c>
      <c r="B907" s="326">
        <v>97.0</v>
      </c>
      <c r="C907" s="326">
        <v>4.1</v>
      </c>
      <c r="D907" s="326">
        <v>2.8</v>
      </c>
      <c r="E907" s="326">
        <v>18.5</v>
      </c>
      <c r="F907" s="326" t="s">
        <v>2825</v>
      </c>
      <c r="G907" s="331"/>
      <c r="H907" s="331"/>
      <c r="I907" s="331"/>
      <c r="J907" s="331"/>
      <c r="K907" s="331"/>
      <c r="L907" s="331"/>
      <c r="M907" s="331"/>
      <c r="N907" s="331"/>
      <c r="O907" s="326" t="s">
        <v>2826</v>
      </c>
      <c r="P907" s="326">
        <v>377.1</v>
      </c>
      <c r="Q907" s="326">
        <v>377.1</v>
      </c>
      <c r="R907" s="835">
        <v>1.0</v>
      </c>
      <c r="S907" s="324"/>
      <c r="T907" s="324"/>
      <c r="U907" s="324"/>
      <c r="V907" s="324"/>
      <c r="W907" s="324"/>
      <c r="X907" s="324"/>
      <c r="Y907" s="324"/>
      <c r="Z907" s="324"/>
      <c r="AA907" s="324"/>
      <c r="AB907" s="324"/>
      <c r="AC907" s="324"/>
      <c r="AD907" s="324"/>
      <c r="AE907" s="324"/>
      <c r="AF907" s="324"/>
      <c r="AG907" s="324"/>
      <c r="AH907" s="324"/>
      <c r="AI907" s="324"/>
      <c r="AJ907" s="324"/>
      <c r="AK907" s="324"/>
      <c r="AL907" s="324"/>
      <c r="AM907" s="324"/>
      <c r="AN907" s="324"/>
      <c r="AO907" s="324"/>
      <c r="AP907" s="324"/>
      <c r="AQ907" s="324"/>
      <c r="AR907" s="324"/>
    </row>
    <row r="908" ht="15.75" hidden="1" customHeight="1">
      <c r="A908" s="326" t="s">
        <v>2827</v>
      </c>
      <c r="B908" s="326">
        <v>95.0</v>
      </c>
      <c r="C908" s="326">
        <v>4.4</v>
      </c>
      <c r="D908" s="326">
        <v>0.2</v>
      </c>
      <c r="E908" s="326">
        <v>19.0</v>
      </c>
      <c r="F908" s="326" t="s">
        <v>2828</v>
      </c>
      <c r="G908" s="331"/>
      <c r="H908" s="331"/>
      <c r="I908" s="331"/>
      <c r="J908" s="331"/>
      <c r="K908" s="331"/>
      <c r="L908" s="331"/>
      <c r="M908" s="331"/>
      <c r="N908" s="331"/>
      <c r="O908" s="326" t="s">
        <v>2829</v>
      </c>
      <c r="P908" s="326">
        <v>434.8</v>
      </c>
      <c r="Q908" s="326">
        <v>434.8</v>
      </c>
      <c r="R908" s="835">
        <v>1.0</v>
      </c>
      <c r="S908" s="324"/>
      <c r="T908" s="324"/>
      <c r="U908" s="324"/>
      <c r="V908" s="324"/>
      <c r="W908" s="324"/>
      <c r="X908" s="324"/>
      <c r="Y908" s="324"/>
      <c r="Z908" s="324"/>
      <c r="AA908" s="324"/>
      <c r="AB908" s="324"/>
      <c r="AC908" s="324"/>
      <c r="AD908" s="324"/>
      <c r="AE908" s="324"/>
      <c r="AF908" s="324"/>
      <c r="AG908" s="324"/>
      <c r="AH908" s="324"/>
      <c r="AI908" s="324"/>
      <c r="AJ908" s="324"/>
      <c r="AK908" s="324"/>
      <c r="AL908" s="324"/>
      <c r="AM908" s="324"/>
      <c r="AN908" s="324"/>
      <c r="AO908" s="324"/>
      <c r="AP908" s="324"/>
      <c r="AQ908" s="324"/>
      <c r="AR908" s="324"/>
    </row>
    <row r="909" ht="15.75" hidden="1" customHeight="1">
      <c r="A909" s="326" t="s">
        <v>2830</v>
      </c>
      <c r="B909" s="326">
        <v>56.0</v>
      </c>
      <c r="C909" s="326">
        <v>5.7</v>
      </c>
      <c r="D909" s="326">
        <v>0.2</v>
      </c>
      <c r="E909" s="326">
        <v>7.7</v>
      </c>
      <c r="F909" s="326" t="s">
        <v>2831</v>
      </c>
      <c r="G909" s="331"/>
      <c r="H909" s="331"/>
      <c r="I909" s="331"/>
      <c r="J909" s="331"/>
      <c r="K909" s="331"/>
      <c r="L909" s="331"/>
      <c r="M909" s="331"/>
      <c r="N909" s="331"/>
      <c r="O909" s="326" t="s">
        <v>2832</v>
      </c>
      <c r="P909" s="326">
        <v>11.5</v>
      </c>
      <c r="Q909" s="326">
        <v>11.5</v>
      </c>
      <c r="R909" s="835">
        <v>1.0</v>
      </c>
      <c r="S909" s="324"/>
      <c r="T909" s="324"/>
      <c r="U909" s="324"/>
      <c r="V909" s="324"/>
      <c r="W909" s="324"/>
      <c r="X909" s="324"/>
      <c r="Y909" s="324"/>
      <c r="Z909" s="324"/>
      <c r="AA909" s="324"/>
      <c r="AB909" s="324"/>
      <c r="AC909" s="324"/>
      <c r="AD909" s="324"/>
      <c r="AE909" s="324"/>
      <c r="AF909" s="324"/>
      <c r="AG909" s="324"/>
      <c r="AH909" s="324"/>
      <c r="AI909" s="324"/>
      <c r="AJ909" s="324"/>
      <c r="AK909" s="324"/>
      <c r="AL909" s="324"/>
      <c r="AM909" s="324"/>
      <c r="AN909" s="324"/>
      <c r="AO909" s="324"/>
      <c r="AP909" s="324"/>
      <c r="AQ909" s="324"/>
      <c r="AR909" s="324"/>
    </row>
    <row r="910" ht="15.75" hidden="1" customHeight="1">
      <c r="A910" s="326" t="s">
        <v>2833</v>
      </c>
      <c r="B910" s="326">
        <v>30.0</v>
      </c>
      <c r="C910" s="326">
        <v>2.5</v>
      </c>
      <c r="D910" s="326">
        <v>0.0</v>
      </c>
      <c r="E910" s="326">
        <v>5.0</v>
      </c>
      <c r="F910" s="326" t="s">
        <v>2834</v>
      </c>
      <c r="G910" s="331"/>
      <c r="H910" s="331"/>
      <c r="I910" s="331"/>
      <c r="J910" s="331"/>
      <c r="K910" s="331"/>
      <c r="L910" s="331"/>
      <c r="M910" s="331"/>
      <c r="N910" s="331"/>
      <c r="O910" s="326" t="s">
        <v>2835</v>
      </c>
      <c r="P910" s="326">
        <v>20.3</v>
      </c>
      <c r="Q910" s="326">
        <v>20.3</v>
      </c>
      <c r="R910" s="835">
        <v>1.0</v>
      </c>
      <c r="S910" s="324"/>
      <c r="T910" s="324"/>
      <c r="U910" s="324"/>
      <c r="V910" s="324"/>
      <c r="W910" s="324"/>
      <c r="X910" s="324"/>
      <c r="Y910" s="324"/>
      <c r="Z910" s="324"/>
      <c r="AA910" s="324"/>
      <c r="AB910" s="324"/>
      <c r="AC910" s="324"/>
      <c r="AD910" s="324"/>
      <c r="AE910" s="324"/>
      <c r="AF910" s="324"/>
      <c r="AG910" s="324"/>
      <c r="AH910" s="324"/>
      <c r="AI910" s="324"/>
      <c r="AJ910" s="324"/>
      <c r="AK910" s="324"/>
      <c r="AL910" s="324"/>
      <c r="AM910" s="324"/>
      <c r="AN910" s="324"/>
      <c r="AO910" s="324"/>
      <c r="AP910" s="324"/>
      <c r="AQ910" s="324"/>
      <c r="AR910" s="324"/>
    </row>
    <row r="911" ht="15.75" hidden="1" customHeight="1">
      <c r="A911" s="326" t="s">
        <v>2836</v>
      </c>
      <c r="B911" s="326">
        <v>82.0</v>
      </c>
      <c r="C911" s="326">
        <v>3.0</v>
      </c>
      <c r="D911" s="326">
        <v>2.8</v>
      </c>
      <c r="E911" s="326">
        <v>11.3</v>
      </c>
      <c r="F911" s="326" t="s">
        <v>2837</v>
      </c>
      <c r="G911" s="331"/>
      <c r="H911" s="331"/>
      <c r="I911" s="331"/>
      <c r="J911" s="331"/>
      <c r="K911" s="331"/>
      <c r="L911" s="331"/>
      <c r="M911" s="331"/>
      <c r="N911" s="331"/>
      <c r="O911" s="326" t="s">
        <v>2838</v>
      </c>
      <c r="P911" s="326">
        <v>29.2</v>
      </c>
      <c r="Q911" s="326">
        <v>29.2</v>
      </c>
      <c r="R911" s="835">
        <v>1.0</v>
      </c>
      <c r="S911" s="324"/>
      <c r="T911" s="324"/>
      <c r="U911" s="324"/>
      <c r="V911" s="324"/>
      <c r="W911" s="324"/>
      <c r="X911" s="324"/>
      <c r="Y911" s="324"/>
      <c r="Z911" s="324"/>
      <c r="AA911" s="324"/>
      <c r="AB911" s="324"/>
      <c r="AC911" s="324"/>
      <c r="AD911" s="324"/>
      <c r="AE911" s="324"/>
      <c r="AF911" s="324"/>
      <c r="AG911" s="324"/>
      <c r="AH911" s="324"/>
      <c r="AI911" s="324"/>
      <c r="AJ911" s="324"/>
      <c r="AK911" s="324"/>
      <c r="AL911" s="324"/>
      <c r="AM911" s="324"/>
      <c r="AN911" s="324"/>
      <c r="AO911" s="324"/>
      <c r="AP911" s="324"/>
      <c r="AQ911" s="324"/>
      <c r="AR911" s="324"/>
    </row>
    <row r="912" ht="15.75" hidden="1" customHeight="1">
      <c r="A912" s="326" t="s">
        <v>2839</v>
      </c>
      <c r="B912" s="326">
        <v>375.0</v>
      </c>
      <c r="C912" s="326">
        <v>22.6</v>
      </c>
      <c r="D912" s="326">
        <v>31.4</v>
      </c>
      <c r="E912" s="326">
        <v>0.6</v>
      </c>
      <c r="F912" s="326" t="s">
        <v>2840</v>
      </c>
      <c r="G912" s="331"/>
      <c r="H912" s="331"/>
      <c r="I912" s="331"/>
      <c r="J912" s="331"/>
      <c r="K912" s="331"/>
      <c r="L912" s="331"/>
      <c r="M912" s="331"/>
      <c r="N912" s="331"/>
      <c r="O912" s="326" t="s">
        <v>2841</v>
      </c>
      <c r="P912" s="326">
        <v>149.1</v>
      </c>
      <c r="Q912" s="326">
        <v>149.1</v>
      </c>
      <c r="R912" s="835">
        <v>1.0</v>
      </c>
      <c r="S912" s="324"/>
      <c r="T912" s="324"/>
      <c r="U912" s="324"/>
      <c r="V912" s="324"/>
      <c r="W912" s="324"/>
      <c r="X912" s="324"/>
      <c r="Y912" s="324"/>
      <c r="Z912" s="324"/>
      <c r="AA912" s="324"/>
      <c r="AB912" s="324"/>
      <c r="AC912" s="324"/>
      <c r="AD912" s="324"/>
      <c r="AE912" s="324"/>
      <c r="AF912" s="324"/>
      <c r="AG912" s="324"/>
      <c r="AH912" s="324"/>
      <c r="AI912" s="324"/>
      <c r="AJ912" s="324"/>
      <c r="AK912" s="324"/>
      <c r="AL912" s="324"/>
      <c r="AM912" s="324"/>
      <c r="AN912" s="324"/>
      <c r="AO912" s="324"/>
      <c r="AP912" s="324"/>
      <c r="AQ912" s="324"/>
      <c r="AR912" s="324"/>
    </row>
    <row r="913" ht="15.75" hidden="1" customHeight="1">
      <c r="A913" s="326" t="s">
        <v>2842</v>
      </c>
      <c r="B913" s="326">
        <v>298.0</v>
      </c>
      <c r="C913" s="326">
        <v>19.2</v>
      </c>
      <c r="D913" s="326">
        <v>24.5</v>
      </c>
      <c r="E913" s="326">
        <v>0.0</v>
      </c>
      <c r="F913" s="326" t="s">
        <v>2843</v>
      </c>
      <c r="G913" s="331"/>
      <c r="H913" s="331"/>
      <c r="I913" s="331"/>
      <c r="J913" s="331"/>
      <c r="K913" s="331"/>
      <c r="L913" s="331"/>
      <c r="M913" s="331"/>
      <c r="N913" s="331"/>
      <c r="O913" s="326" t="s">
        <v>2844</v>
      </c>
      <c r="P913" s="326">
        <v>135.2</v>
      </c>
      <c r="Q913" s="326">
        <v>114.9</v>
      </c>
      <c r="R913" s="835">
        <v>0.8498520710059173</v>
      </c>
      <c r="S913" s="324"/>
      <c r="T913" s="324"/>
      <c r="U913" s="324"/>
      <c r="V913" s="324"/>
      <c r="W913" s="324"/>
      <c r="X913" s="324"/>
      <c r="Y913" s="324"/>
      <c r="Z913" s="324"/>
      <c r="AA913" s="324"/>
      <c r="AB913" s="324"/>
      <c r="AC913" s="324"/>
      <c r="AD913" s="324"/>
      <c r="AE913" s="324"/>
      <c r="AF913" s="324"/>
      <c r="AG913" s="324"/>
      <c r="AH913" s="324"/>
      <c r="AI913" s="324"/>
      <c r="AJ913" s="324"/>
      <c r="AK913" s="324"/>
      <c r="AL913" s="324"/>
      <c r="AM913" s="324"/>
      <c r="AN913" s="324"/>
      <c r="AO913" s="324"/>
      <c r="AP913" s="324"/>
      <c r="AQ913" s="324"/>
      <c r="AR913" s="324"/>
    </row>
    <row r="914" ht="15.75" hidden="1" customHeight="1">
      <c r="A914" s="326" t="s">
        <v>2845</v>
      </c>
      <c r="B914" s="326">
        <v>50.0</v>
      </c>
      <c r="C914" s="326">
        <v>4.1</v>
      </c>
      <c r="D914" s="326">
        <v>0.1</v>
      </c>
      <c r="E914" s="326">
        <v>8.1</v>
      </c>
      <c r="F914" s="326" t="s">
        <v>2846</v>
      </c>
      <c r="G914" s="331"/>
      <c r="H914" s="331"/>
      <c r="I914" s="331"/>
      <c r="J914" s="331"/>
      <c r="K914" s="331"/>
      <c r="L914" s="331"/>
      <c r="M914" s="331"/>
      <c r="N914" s="331"/>
      <c r="O914" s="326" t="s">
        <v>2847</v>
      </c>
      <c r="P914" s="326">
        <v>188.8</v>
      </c>
      <c r="Q914" s="326">
        <v>152.7</v>
      </c>
      <c r="R914" s="835">
        <v>0.8087923728813559</v>
      </c>
      <c r="S914" s="324"/>
      <c r="T914" s="324"/>
      <c r="U914" s="324"/>
      <c r="V914" s="324"/>
      <c r="W914" s="324"/>
      <c r="X914" s="324"/>
      <c r="Y914" s="324"/>
      <c r="Z914" s="324"/>
      <c r="AA914" s="324"/>
      <c r="AB914" s="324"/>
      <c r="AC914" s="324"/>
      <c r="AD914" s="324"/>
      <c r="AE914" s="324"/>
      <c r="AF914" s="324"/>
      <c r="AG914" s="324"/>
      <c r="AH914" s="324"/>
      <c r="AI914" s="324"/>
      <c r="AJ914" s="324"/>
      <c r="AK914" s="324"/>
      <c r="AL914" s="324"/>
      <c r="AM914" s="324"/>
      <c r="AN914" s="324"/>
      <c r="AO914" s="324"/>
      <c r="AP914" s="324"/>
      <c r="AQ914" s="324"/>
      <c r="AR914" s="324"/>
    </row>
    <row r="915" ht="15.75" hidden="1" customHeight="1">
      <c r="A915" s="326" t="s">
        <v>2848</v>
      </c>
      <c r="B915" s="326">
        <v>78.0</v>
      </c>
      <c r="C915" s="326">
        <v>2.7</v>
      </c>
      <c r="D915" s="326">
        <v>1.2</v>
      </c>
      <c r="E915" s="326">
        <v>14.5</v>
      </c>
      <c r="F915" s="326" t="s">
        <v>2849</v>
      </c>
      <c r="G915" s="331"/>
      <c r="H915" s="331"/>
      <c r="I915" s="331"/>
      <c r="J915" s="331"/>
      <c r="K915" s="331"/>
      <c r="L915" s="331"/>
      <c r="M915" s="331"/>
      <c r="N915" s="331"/>
      <c r="O915" s="326" t="s">
        <v>2850</v>
      </c>
      <c r="P915" s="326">
        <v>259.4</v>
      </c>
      <c r="Q915" s="326">
        <v>227.6</v>
      </c>
      <c r="R915" s="835">
        <v>0.8774094063222823</v>
      </c>
      <c r="S915" s="324"/>
      <c r="T915" s="324"/>
      <c r="U915" s="324"/>
      <c r="V915" s="324"/>
      <c r="W915" s="324"/>
      <c r="X915" s="324"/>
      <c r="Y915" s="324"/>
      <c r="Z915" s="324"/>
      <c r="AA915" s="324"/>
      <c r="AB915" s="324"/>
      <c r="AC915" s="324"/>
      <c r="AD915" s="324"/>
      <c r="AE915" s="324"/>
      <c r="AF915" s="324"/>
      <c r="AG915" s="324"/>
      <c r="AH915" s="324"/>
      <c r="AI915" s="324"/>
      <c r="AJ915" s="324"/>
      <c r="AK915" s="324"/>
      <c r="AL915" s="324"/>
      <c r="AM915" s="324"/>
      <c r="AN915" s="324"/>
      <c r="AO915" s="324"/>
      <c r="AP915" s="324"/>
      <c r="AQ915" s="324"/>
      <c r="AR915" s="324"/>
    </row>
    <row r="916" ht="15.75" hidden="1" customHeight="1">
      <c r="A916" s="326" t="s">
        <v>2851</v>
      </c>
      <c r="B916" s="326">
        <v>36.0</v>
      </c>
      <c r="C916" s="326">
        <v>0.3</v>
      </c>
      <c r="D916" s="326">
        <v>0.0</v>
      </c>
      <c r="E916" s="326">
        <v>5.1</v>
      </c>
      <c r="F916" s="326" t="s">
        <v>2852</v>
      </c>
      <c r="G916" s="331"/>
      <c r="H916" s="331"/>
      <c r="I916" s="331"/>
      <c r="J916" s="331"/>
      <c r="K916" s="331"/>
      <c r="L916" s="331"/>
      <c r="M916" s="331"/>
      <c r="N916" s="331"/>
      <c r="O916" s="326" t="s">
        <v>2853</v>
      </c>
      <c r="P916" s="326">
        <v>10.5</v>
      </c>
      <c r="Q916" s="326">
        <v>10.5</v>
      </c>
      <c r="R916" s="835">
        <v>1.0</v>
      </c>
      <c r="S916" s="324"/>
      <c r="T916" s="324"/>
      <c r="U916" s="324"/>
      <c r="V916" s="324"/>
      <c r="W916" s="324"/>
      <c r="X916" s="324"/>
      <c r="Y916" s="324"/>
      <c r="Z916" s="324"/>
      <c r="AA916" s="324"/>
      <c r="AB916" s="324"/>
      <c r="AC916" s="324"/>
      <c r="AD916" s="324"/>
      <c r="AE916" s="324"/>
      <c r="AF916" s="324"/>
      <c r="AG916" s="324"/>
      <c r="AH916" s="324"/>
      <c r="AI916" s="324"/>
      <c r="AJ916" s="324"/>
      <c r="AK916" s="324"/>
      <c r="AL916" s="324"/>
      <c r="AM916" s="324"/>
      <c r="AN916" s="324"/>
      <c r="AO916" s="324"/>
      <c r="AP916" s="324"/>
      <c r="AQ916" s="324"/>
      <c r="AR916" s="324"/>
    </row>
    <row r="917" ht="15.75" hidden="1" customHeight="1">
      <c r="A917" s="326" t="s">
        <v>2854</v>
      </c>
      <c r="B917" s="326">
        <v>54.0</v>
      </c>
      <c r="C917" s="326">
        <v>0.4</v>
      </c>
      <c r="D917" s="326">
        <v>0.8</v>
      </c>
      <c r="E917" s="326">
        <v>11.2</v>
      </c>
      <c r="F917" s="326" t="s">
        <v>2855</v>
      </c>
      <c r="G917" s="331"/>
      <c r="H917" s="331"/>
      <c r="I917" s="331"/>
      <c r="J917" s="331"/>
      <c r="K917" s="331"/>
      <c r="L917" s="331"/>
      <c r="M917" s="331"/>
      <c r="N917" s="331"/>
      <c r="O917" s="326" t="s">
        <v>2856</v>
      </c>
      <c r="P917" s="326">
        <v>24.1</v>
      </c>
      <c r="Q917" s="326">
        <v>24.1</v>
      </c>
      <c r="R917" s="835">
        <v>1.0</v>
      </c>
      <c r="S917" s="324"/>
      <c r="T917" s="324"/>
      <c r="U917" s="324"/>
      <c r="V917" s="324"/>
      <c r="W917" s="324"/>
      <c r="X917" s="324"/>
      <c r="Y917" s="324"/>
      <c r="Z917" s="324"/>
      <c r="AA917" s="324"/>
      <c r="AB917" s="324"/>
      <c r="AC917" s="324"/>
      <c r="AD917" s="324"/>
      <c r="AE917" s="324"/>
      <c r="AF917" s="324"/>
      <c r="AG917" s="324"/>
      <c r="AH917" s="324"/>
      <c r="AI917" s="324"/>
      <c r="AJ917" s="324"/>
      <c r="AK917" s="324"/>
      <c r="AL917" s="324"/>
      <c r="AM917" s="324"/>
      <c r="AN917" s="324"/>
      <c r="AO917" s="324"/>
      <c r="AP917" s="324"/>
      <c r="AQ917" s="324"/>
      <c r="AR917" s="324"/>
    </row>
    <row r="918" ht="15.75" hidden="1" customHeight="1">
      <c r="A918" s="326" t="s">
        <v>2857</v>
      </c>
      <c r="B918" s="326">
        <v>24.0</v>
      </c>
      <c r="C918" s="326">
        <v>0.1</v>
      </c>
      <c r="D918" s="326">
        <v>0.2</v>
      </c>
      <c r="E918" s="326">
        <v>5.5</v>
      </c>
      <c r="F918" s="326" t="s">
        <v>2858</v>
      </c>
      <c r="G918" s="331"/>
      <c r="H918" s="331"/>
      <c r="I918" s="331"/>
      <c r="J918" s="331"/>
      <c r="K918" s="331"/>
      <c r="L918" s="331"/>
      <c r="M918" s="331"/>
      <c r="N918" s="331"/>
      <c r="O918" s="326" t="s">
        <v>2859</v>
      </c>
      <c r="P918" s="326">
        <v>42.4</v>
      </c>
      <c r="Q918" s="326">
        <v>42.4</v>
      </c>
      <c r="R918" s="835">
        <v>1.0</v>
      </c>
      <c r="S918" s="324"/>
      <c r="T918" s="324"/>
      <c r="U918" s="324"/>
      <c r="V918" s="324"/>
      <c r="W918" s="324"/>
      <c r="X918" s="324"/>
      <c r="Y918" s="324"/>
      <c r="Z918" s="324"/>
      <c r="AA918" s="324"/>
      <c r="AB918" s="324"/>
      <c r="AC918" s="324"/>
      <c r="AD918" s="324"/>
      <c r="AE918" s="324"/>
      <c r="AF918" s="324"/>
      <c r="AG918" s="324"/>
      <c r="AH918" s="324"/>
      <c r="AI918" s="324"/>
      <c r="AJ918" s="324"/>
      <c r="AK918" s="324"/>
      <c r="AL918" s="324"/>
      <c r="AM918" s="324"/>
      <c r="AN918" s="324"/>
      <c r="AO918" s="324"/>
      <c r="AP918" s="324"/>
      <c r="AQ918" s="324"/>
      <c r="AR918" s="324"/>
    </row>
    <row r="919" ht="15.75" hidden="1" customHeight="1">
      <c r="A919" s="326" t="s">
        <v>2860</v>
      </c>
      <c r="B919" s="326">
        <v>28.0</v>
      </c>
      <c r="C919" s="326">
        <v>0.4</v>
      </c>
      <c r="D919" s="326">
        <v>0.3</v>
      </c>
      <c r="E919" s="326">
        <v>5.8</v>
      </c>
      <c r="F919" s="326" t="s">
        <v>2861</v>
      </c>
      <c r="G919" s="331"/>
      <c r="H919" s="331"/>
      <c r="I919" s="331"/>
      <c r="J919" s="331"/>
      <c r="K919" s="331"/>
      <c r="L919" s="331"/>
      <c r="M919" s="331"/>
      <c r="N919" s="331"/>
      <c r="O919" s="326" t="s">
        <v>2862</v>
      </c>
      <c r="P919" s="326">
        <v>170.8</v>
      </c>
      <c r="Q919" s="326">
        <v>149.1</v>
      </c>
      <c r="R919" s="835">
        <v>0.8729508196721311</v>
      </c>
      <c r="S919" s="324"/>
      <c r="T919" s="324"/>
      <c r="U919" s="324"/>
      <c r="V919" s="324"/>
      <c r="W919" s="324"/>
      <c r="X919" s="324"/>
      <c r="Y919" s="324"/>
      <c r="Z919" s="324"/>
      <c r="AA919" s="324"/>
      <c r="AB919" s="324"/>
      <c r="AC919" s="324"/>
      <c r="AD919" s="324"/>
      <c r="AE919" s="324"/>
      <c r="AF919" s="324"/>
      <c r="AG919" s="324"/>
      <c r="AH919" s="324"/>
      <c r="AI919" s="324"/>
      <c r="AJ919" s="324"/>
      <c r="AK919" s="324"/>
      <c r="AL919" s="324"/>
      <c r="AM919" s="324"/>
      <c r="AN919" s="324"/>
      <c r="AO919" s="324"/>
      <c r="AP919" s="324"/>
      <c r="AQ919" s="324"/>
      <c r="AR919" s="324"/>
    </row>
    <row r="920" ht="15.75" hidden="1" customHeight="1">
      <c r="A920" s="326" t="s">
        <v>2863</v>
      </c>
      <c r="B920" s="326">
        <v>20.0</v>
      </c>
      <c r="C920" s="326">
        <v>0.0</v>
      </c>
      <c r="D920" s="326">
        <v>0.0</v>
      </c>
      <c r="E920" s="326">
        <v>4.9</v>
      </c>
      <c r="F920" s="326" t="s">
        <v>2864</v>
      </c>
      <c r="G920" s="331"/>
      <c r="H920" s="331"/>
      <c r="I920" s="331"/>
      <c r="J920" s="331"/>
      <c r="K920" s="331"/>
      <c r="L920" s="331"/>
      <c r="M920" s="331"/>
      <c r="N920" s="331"/>
      <c r="O920" s="326" t="s">
        <v>2865</v>
      </c>
      <c r="P920" s="326">
        <v>316.5</v>
      </c>
      <c r="Q920" s="326">
        <v>276.7</v>
      </c>
      <c r="R920" s="835">
        <v>0.8742496050552923</v>
      </c>
      <c r="S920" s="324"/>
      <c r="T920" s="324"/>
      <c r="U920" s="324"/>
      <c r="V920" s="324"/>
      <c r="W920" s="324"/>
      <c r="X920" s="324"/>
      <c r="Y920" s="324"/>
      <c r="Z920" s="324"/>
      <c r="AA920" s="324"/>
      <c r="AB920" s="324"/>
      <c r="AC920" s="324"/>
      <c r="AD920" s="324"/>
      <c r="AE920" s="324"/>
      <c r="AF920" s="324"/>
      <c r="AG920" s="324"/>
      <c r="AH920" s="324"/>
      <c r="AI920" s="324"/>
      <c r="AJ920" s="324"/>
      <c r="AK920" s="324"/>
      <c r="AL920" s="324"/>
      <c r="AM920" s="324"/>
      <c r="AN920" s="324"/>
      <c r="AO920" s="324"/>
      <c r="AP920" s="324"/>
      <c r="AQ920" s="324"/>
      <c r="AR920" s="324"/>
    </row>
    <row r="921" ht="15.75" hidden="1" customHeight="1">
      <c r="A921" s="326" t="s">
        <v>2866</v>
      </c>
      <c r="B921" s="326">
        <v>34.0</v>
      </c>
      <c r="C921" s="326">
        <v>0.5</v>
      </c>
      <c r="D921" s="326">
        <v>0.8</v>
      </c>
      <c r="E921" s="326">
        <v>6.3</v>
      </c>
      <c r="F921" s="326" t="s">
        <v>2867</v>
      </c>
      <c r="G921" s="331"/>
      <c r="H921" s="331"/>
      <c r="I921" s="331"/>
      <c r="J921" s="331"/>
      <c r="K921" s="331"/>
      <c r="L921" s="331"/>
      <c r="M921" s="331"/>
      <c r="N921" s="331"/>
      <c r="O921" s="326" t="s">
        <v>2868</v>
      </c>
      <c r="P921" s="326">
        <v>460.5</v>
      </c>
      <c r="Q921" s="326">
        <v>407.5</v>
      </c>
      <c r="R921" s="835">
        <v>0.8849077090119435</v>
      </c>
      <c r="S921" s="324"/>
      <c r="T921" s="324"/>
      <c r="U921" s="324"/>
      <c r="V921" s="324"/>
      <c r="W921" s="324"/>
      <c r="X921" s="324"/>
      <c r="Y921" s="324"/>
      <c r="Z921" s="324"/>
      <c r="AA921" s="324"/>
      <c r="AB921" s="324"/>
      <c r="AC921" s="324"/>
      <c r="AD921" s="324"/>
      <c r="AE921" s="324"/>
      <c r="AF921" s="324"/>
      <c r="AG921" s="324"/>
      <c r="AH921" s="324"/>
      <c r="AI921" s="324"/>
      <c r="AJ921" s="324"/>
      <c r="AK921" s="324"/>
      <c r="AL921" s="324"/>
      <c r="AM921" s="324"/>
      <c r="AN921" s="324"/>
      <c r="AO921" s="324"/>
      <c r="AP921" s="324"/>
      <c r="AQ921" s="324"/>
      <c r="AR921" s="324"/>
    </row>
    <row r="922" ht="15.75" hidden="1" customHeight="1">
      <c r="A922" s="326" t="s">
        <v>2869</v>
      </c>
      <c r="B922" s="326">
        <v>47.0</v>
      </c>
      <c r="C922" s="326">
        <v>0.8</v>
      </c>
      <c r="D922" s="326">
        <v>0.1</v>
      </c>
      <c r="E922" s="326">
        <v>10.6</v>
      </c>
      <c r="F922" s="326" t="s">
        <v>2870</v>
      </c>
      <c r="G922" s="331"/>
      <c r="H922" s="331"/>
      <c r="I922" s="331"/>
      <c r="J922" s="331"/>
      <c r="K922" s="331"/>
      <c r="L922" s="331"/>
      <c r="M922" s="331"/>
      <c r="N922" s="331"/>
      <c r="O922" s="326" t="s">
        <v>2871</v>
      </c>
      <c r="P922" s="326">
        <v>7.9</v>
      </c>
      <c r="Q922" s="326">
        <v>7.9</v>
      </c>
      <c r="R922" s="835">
        <v>1.0</v>
      </c>
      <c r="S922" s="324"/>
      <c r="T922" s="324"/>
      <c r="U922" s="324"/>
      <c r="V922" s="324"/>
      <c r="W922" s="324"/>
      <c r="X922" s="324"/>
      <c r="Y922" s="324"/>
      <c r="Z922" s="324"/>
      <c r="AA922" s="324"/>
      <c r="AB922" s="324"/>
      <c r="AC922" s="324"/>
      <c r="AD922" s="324"/>
      <c r="AE922" s="324"/>
      <c r="AF922" s="324"/>
      <c r="AG922" s="324"/>
      <c r="AH922" s="324"/>
      <c r="AI922" s="324"/>
      <c r="AJ922" s="324"/>
      <c r="AK922" s="324"/>
      <c r="AL922" s="324"/>
      <c r="AM922" s="324"/>
      <c r="AN922" s="324"/>
      <c r="AO922" s="324"/>
      <c r="AP922" s="324"/>
      <c r="AQ922" s="324"/>
      <c r="AR922" s="324"/>
    </row>
    <row r="923" ht="15.75" hidden="1" customHeight="1">
      <c r="A923" s="326" t="s">
        <v>2872</v>
      </c>
      <c r="B923" s="326">
        <v>41.0</v>
      </c>
      <c r="C923" s="326">
        <v>0.6</v>
      </c>
      <c r="D923" s="326">
        <v>0.2</v>
      </c>
      <c r="E923" s="326">
        <v>9.1</v>
      </c>
      <c r="F923" s="326" t="s">
        <v>2873</v>
      </c>
      <c r="G923" s="331"/>
      <c r="H923" s="331"/>
      <c r="I923" s="331"/>
      <c r="J923" s="331"/>
      <c r="K923" s="331"/>
      <c r="L923" s="331"/>
      <c r="M923" s="331"/>
      <c r="N923" s="331"/>
      <c r="O923" s="326" t="s">
        <v>2874</v>
      </c>
      <c r="P923" s="326">
        <v>20.2</v>
      </c>
      <c r="Q923" s="326">
        <v>20.2</v>
      </c>
      <c r="R923" s="835">
        <v>1.0</v>
      </c>
      <c r="S923" s="324"/>
      <c r="T923" s="324"/>
      <c r="U923" s="324"/>
      <c r="V923" s="324"/>
      <c r="W923" s="324"/>
      <c r="X923" s="324"/>
      <c r="Y923" s="324"/>
      <c r="Z923" s="324"/>
      <c r="AA923" s="324"/>
      <c r="AB923" s="324"/>
      <c r="AC923" s="324"/>
      <c r="AD923" s="324"/>
      <c r="AE923" s="324"/>
      <c r="AF923" s="324"/>
      <c r="AG923" s="324"/>
      <c r="AH923" s="324"/>
      <c r="AI923" s="324"/>
      <c r="AJ923" s="324"/>
      <c r="AK923" s="324"/>
      <c r="AL923" s="324"/>
      <c r="AM923" s="324"/>
      <c r="AN923" s="324"/>
      <c r="AO923" s="324"/>
      <c r="AP923" s="324"/>
      <c r="AQ923" s="324"/>
      <c r="AR923" s="324"/>
    </row>
    <row r="924" ht="15.75" hidden="1" customHeight="1">
      <c r="A924" s="326" t="s">
        <v>2875</v>
      </c>
      <c r="B924" s="326">
        <v>37.0</v>
      </c>
      <c r="C924" s="326">
        <v>0.2</v>
      </c>
      <c r="D924" s="326">
        <v>0.1</v>
      </c>
      <c r="E924" s="326">
        <v>8.9</v>
      </c>
      <c r="F924" s="326" t="s">
        <v>2876</v>
      </c>
      <c r="G924" s="331"/>
      <c r="H924" s="331"/>
      <c r="I924" s="331"/>
      <c r="J924" s="331"/>
      <c r="K924" s="331"/>
      <c r="L924" s="331"/>
      <c r="M924" s="331"/>
      <c r="N924" s="331"/>
      <c r="O924" s="326" t="s">
        <v>2877</v>
      </c>
      <c r="P924" s="326">
        <v>27.2</v>
      </c>
      <c r="Q924" s="326">
        <v>27.2</v>
      </c>
      <c r="R924" s="835">
        <v>1.0</v>
      </c>
      <c r="S924" s="324"/>
      <c r="T924" s="324"/>
      <c r="U924" s="324"/>
      <c r="V924" s="324"/>
      <c r="W924" s="324"/>
      <c r="X924" s="324"/>
      <c r="Y924" s="324"/>
      <c r="Z924" s="324"/>
      <c r="AA924" s="324"/>
      <c r="AB924" s="324"/>
      <c r="AC924" s="324"/>
      <c r="AD924" s="324"/>
      <c r="AE924" s="324"/>
      <c r="AF924" s="324"/>
      <c r="AG924" s="324"/>
      <c r="AH924" s="324"/>
      <c r="AI924" s="324"/>
      <c r="AJ924" s="324"/>
      <c r="AK924" s="324"/>
      <c r="AL924" s="324"/>
      <c r="AM924" s="324"/>
      <c r="AN924" s="324"/>
      <c r="AO924" s="324"/>
      <c r="AP924" s="324"/>
      <c r="AQ924" s="324"/>
      <c r="AR924" s="324"/>
    </row>
    <row r="925" ht="15.75" hidden="1" customHeight="1">
      <c r="A925" s="326" t="s">
        <v>2878</v>
      </c>
      <c r="B925" s="326">
        <v>39.0</v>
      </c>
      <c r="C925" s="326">
        <v>0.0</v>
      </c>
      <c r="D925" s="326">
        <v>0.0</v>
      </c>
      <c r="E925" s="326">
        <v>10.5</v>
      </c>
      <c r="F925" s="326" t="s">
        <v>2879</v>
      </c>
      <c r="G925" s="331"/>
      <c r="H925" s="331"/>
      <c r="I925" s="331"/>
      <c r="J925" s="331"/>
      <c r="K925" s="331"/>
      <c r="L925" s="331"/>
      <c r="M925" s="331"/>
      <c r="N925" s="331"/>
      <c r="O925" s="326" t="s">
        <v>2880</v>
      </c>
      <c r="P925" s="326">
        <v>148.0</v>
      </c>
      <c r="Q925" s="326">
        <v>124.0</v>
      </c>
      <c r="R925" s="835">
        <v>0.8378378378378378</v>
      </c>
      <c r="S925" s="324"/>
      <c r="T925" s="324"/>
      <c r="U925" s="324"/>
      <c r="V925" s="324"/>
      <c r="W925" s="324"/>
      <c r="X925" s="324"/>
      <c r="Y925" s="324"/>
      <c r="Z925" s="324"/>
      <c r="AA925" s="324"/>
      <c r="AB925" s="324"/>
      <c r="AC925" s="324"/>
      <c r="AD925" s="324"/>
      <c r="AE925" s="324"/>
      <c r="AF925" s="324"/>
      <c r="AG925" s="324"/>
      <c r="AH925" s="324"/>
      <c r="AI925" s="324"/>
      <c r="AJ925" s="324"/>
      <c r="AK925" s="324"/>
      <c r="AL925" s="324"/>
      <c r="AM925" s="324"/>
      <c r="AN925" s="324"/>
      <c r="AO925" s="324"/>
      <c r="AP925" s="324"/>
      <c r="AQ925" s="324"/>
      <c r="AR925" s="324"/>
    </row>
    <row r="926" ht="15.75" hidden="1" customHeight="1">
      <c r="A926" s="326" t="s">
        <v>2881</v>
      </c>
      <c r="B926" s="326">
        <v>41.0</v>
      </c>
      <c r="C926" s="326">
        <v>0.0</v>
      </c>
      <c r="D926" s="326">
        <v>0.0</v>
      </c>
      <c r="E926" s="326">
        <v>11.0</v>
      </c>
      <c r="F926" s="326" t="s">
        <v>2882</v>
      </c>
      <c r="G926" s="331"/>
      <c r="H926" s="331"/>
      <c r="I926" s="331"/>
      <c r="J926" s="331"/>
      <c r="K926" s="331"/>
      <c r="L926" s="331"/>
      <c r="M926" s="331"/>
      <c r="N926" s="331"/>
      <c r="O926" s="326" t="s">
        <v>2883</v>
      </c>
      <c r="P926" s="326">
        <v>280.1</v>
      </c>
      <c r="Q926" s="326">
        <v>239.9</v>
      </c>
      <c r="R926" s="835">
        <v>0.8564798286326312</v>
      </c>
      <c r="S926" s="324"/>
      <c r="T926" s="324"/>
      <c r="U926" s="324"/>
      <c r="V926" s="324"/>
      <c r="W926" s="324"/>
      <c r="X926" s="324"/>
      <c r="Y926" s="324"/>
      <c r="Z926" s="324"/>
      <c r="AA926" s="324"/>
      <c r="AB926" s="324"/>
      <c r="AC926" s="324"/>
      <c r="AD926" s="324"/>
      <c r="AE926" s="324"/>
      <c r="AF926" s="324"/>
      <c r="AG926" s="324"/>
      <c r="AH926" s="324"/>
      <c r="AI926" s="324"/>
      <c r="AJ926" s="324"/>
      <c r="AK926" s="324"/>
      <c r="AL926" s="324"/>
      <c r="AM926" s="324"/>
      <c r="AN926" s="324"/>
      <c r="AO926" s="324"/>
      <c r="AP926" s="324"/>
      <c r="AQ926" s="324"/>
      <c r="AR926" s="324"/>
    </row>
    <row r="927" ht="15.75" hidden="1" customHeight="1">
      <c r="A927" s="326" t="s">
        <v>2884</v>
      </c>
      <c r="B927" s="326">
        <v>38.0</v>
      </c>
      <c r="C927" s="326">
        <v>3.0</v>
      </c>
      <c r="D927" s="326">
        <v>1.4</v>
      </c>
      <c r="E927" s="326">
        <v>3.8</v>
      </c>
      <c r="F927" s="326" t="s">
        <v>2885</v>
      </c>
      <c r="G927" s="331"/>
      <c r="H927" s="331"/>
      <c r="I927" s="331"/>
      <c r="J927" s="331"/>
      <c r="K927" s="331"/>
      <c r="L927" s="331"/>
      <c r="M927" s="331"/>
      <c r="N927" s="331"/>
      <c r="O927" s="326" t="s">
        <v>2886</v>
      </c>
      <c r="P927" s="326">
        <v>368.5</v>
      </c>
      <c r="Q927" s="326">
        <v>318.2</v>
      </c>
      <c r="R927" s="835">
        <v>0.8635006784260515</v>
      </c>
      <c r="S927" s="324"/>
      <c r="T927" s="324"/>
      <c r="U927" s="324"/>
      <c r="V927" s="324"/>
      <c r="W927" s="324"/>
      <c r="X927" s="324"/>
      <c r="Y927" s="324"/>
      <c r="Z927" s="324"/>
      <c r="AA927" s="324"/>
      <c r="AB927" s="324"/>
      <c r="AC927" s="324"/>
      <c r="AD927" s="324"/>
      <c r="AE927" s="324"/>
      <c r="AF927" s="324"/>
      <c r="AG927" s="324"/>
      <c r="AH927" s="324"/>
      <c r="AI927" s="324"/>
      <c r="AJ927" s="324"/>
      <c r="AK927" s="324"/>
      <c r="AL927" s="324"/>
      <c r="AM927" s="324"/>
      <c r="AN927" s="324"/>
      <c r="AO927" s="324"/>
      <c r="AP927" s="324"/>
      <c r="AQ927" s="324"/>
      <c r="AR927" s="324"/>
    </row>
    <row r="928" ht="15.75" hidden="1" customHeight="1">
      <c r="A928" s="326" t="s">
        <v>2887</v>
      </c>
      <c r="B928" s="326">
        <v>1.0</v>
      </c>
      <c r="C928" s="326">
        <v>0.1</v>
      </c>
      <c r="D928" s="326">
        <v>0.0</v>
      </c>
      <c r="E928" s="326">
        <v>0.2</v>
      </c>
      <c r="F928" s="326" t="s">
        <v>2888</v>
      </c>
      <c r="G928" s="331"/>
      <c r="H928" s="331"/>
      <c r="I928" s="331"/>
      <c r="J928" s="331"/>
      <c r="K928" s="331"/>
      <c r="L928" s="331"/>
      <c r="M928" s="331"/>
      <c r="N928" s="331"/>
      <c r="O928" s="326" t="s">
        <v>2889</v>
      </c>
      <c r="P928" s="326">
        <v>10.6</v>
      </c>
      <c r="Q928" s="326">
        <v>10.6</v>
      </c>
      <c r="R928" s="835">
        <v>1.0</v>
      </c>
      <c r="S928" s="324"/>
      <c r="T928" s="324"/>
      <c r="U928" s="324"/>
      <c r="V928" s="324"/>
      <c r="W928" s="324"/>
      <c r="X928" s="324"/>
      <c r="Y928" s="324"/>
      <c r="Z928" s="324"/>
      <c r="AA928" s="324"/>
      <c r="AB928" s="324"/>
      <c r="AC928" s="324"/>
      <c r="AD928" s="324"/>
      <c r="AE928" s="324"/>
      <c r="AF928" s="324"/>
      <c r="AG928" s="324"/>
      <c r="AH928" s="324"/>
      <c r="AI928" s="324"/>
      <c r="AJ928" s="324"/>
      <c r="AK928" s="324"/>
      <c r="AL928" s="324"/>
      <c r="AM928" s="324"/>
      <c r="AN928" s="324"/>
      <c r="AO928" s="324"/>
      <c r="AP928" s="324"/>
      <c r="AQ928" s="324"/>
      <c r="AR928" s="324"/>
    </row>
    <row r="929" ht="15.75" hidden="1" customHeight="1">
      <c r="A929" s="326" t="s">
        <v>2890</v>
      </c>
      <c r="B929" s="326">
        <v>81.0</v>
      </c>
      <c r="C929" s="326"/>
      <c r="D929" s="326"/>
      <c r="E929" s="326"/>
      <c r="F929" s="326" t="s">
        <v>2891</v>
      </c>
      <c r="G929" s="331"/>
      <c r="H929" s="331"/>
      <c r="I929" s="331"/>
      <c r="J929" s="331"/>
      <c r="K929" s="331"/>
      <c r="L929" s="331"/>
      <c r="M929" s="331"/>
      <c r="N929" s="331"/>
      <c r="O929" s="326" t="s">
        <v>2892</v>
      </c>
      <c r="P929" s="326">
        <v>18.4</v>
      </c>
      <c r="Q929" s="326">
        <v>18.4</v>
      </c>
      <c r="R929" s="835">
        <v>1.0</v>
      </c>
      <c r="S929" s="324"/>
      <c r="T929" s="324"/>
      <c r="U929" s="324"/>
      <c r="V929" s="324"/>
      <c r="W929" s="324"/>
      <c r="X929" s="324"/>
      <c r="Y929" s="324"/>
      <c r="Z929" s="324"/>
      <c r="AA929" s="324"/>
      <c r="AB929" s="324"/>
      <c r="AC929" s="324"/>
      <c r="AD929" s="324"/>
      <c r="AE929" s="324"/>
      <c r="AF929" s="324"/>
      <c r="AG929" s="324"/>
      <c r="AH929" s="324"/>
      <c r="AI929" s="324"/>
      <c r="AJ929" s="324"/>
      <c r="AK929" s="324"/>
      <c r="AL929" s="324"/>
      <c r="AM929" s="324"/>
      <c r="AN929" s="324"/>
      <c r="AO929" s="324"/>
      <c r="AP929" s="324"/>
      <c r="AQ929" s="324"/>
      <c r="AR929" s="324"/>
    </row>
    <row r="930" ht="15.75" hidden="1" customHeight="1">
      <c r="A930" s="326" t="s">
        <v>2893</v>
      </c>
      <c r="B930" s="326">
        <v>69.0</v>
      </c>
      <c r="C930" s="326"/>
      <c r="D930" s="326"/>
      <c r="E930" s="326"/>
      <c r="F930" s="326" t="s">
        <v>2894</v>
      </c>
      <c r="G930" s="331"/>
      <c r="H930" s="331"/>
      <c r="I930" s="331"/>
      <c r="J930" s="331"/>
      <c r="K930" s="331"/>
      <c r="L930" s="331"/>
      <c r="M930" s="331"/>
      <c r="N930" s="331"/>
      <c r="O930" s="326" t="s">
        <v>2895</v>
      </c>
      <c r="P930" s="326">
        <v>30.3</v>
      </c>
      <c r="Q930" s="326">
        <v>30.3</v>
      </c>
      <c r="R930" s="835">
        <v>1.0</v>
      </c>
      <c r="S930" s="324"/>
      <c r="T930" s="324"/>
      <c r="U930" s="324"/>
      <c r="V930" s="324"/>
      <c r="W930" s="324"/>
      <c r="X930" s="324"/>
      <c r="Y930" s="324"/>
      <c r="Z930" s="324"/>
      <c r="AA930" s="324"/>
      <c r="AB930" s="324"/>
      <c r="AC930" s="324"/>
      <c r="AD930" s="324"/>
      <c r="AE930" s="324"/>
      <c r="AF930" s="324"/>
      <c r="AG930" s="324"/>
      <c r="AH930" s="324"/>
      <c r="AI930" s="324"/>
      <c r="AJ930" s="324"/>
      <c r="AK930" s="324"/>
      <c r="AL930" s="324"/>
      <c r="AM930" s="324"/>
      <c r="AN930" s="324"/>
      <c r="AO930" s="324"/>
      <c r="AP930" s="324"/>
      <c r="AQ930" s="324"/>
      <c r="AR930" s="324"/>
    </row>
    <row r="931" ht="15.75" hidden="1" customHeight="1">
      <c r="A931" s="326" t="s">
        <v>2896</v>
      </c>
      <c r="B931" s="326">
        <v>2.0</v>
      </c>
      <c r="C931" s="326">
        <v>0.1</v>
      </c>
      <c r="D931" s="326">
        <v>0.0</v>
      </c>
      <c r="E931" s="326">
        <v>0.6</v>
      </c>
      <c r="F931" s="326" t="s">
        <v>2897</v>
      </c>
      <c r="G931" s="331"/>
      <c r="H931" s="331"/>
      <c r="I931" s="331"/>
      <c r="J931" s="331"/>
      <c r="K931" s="331"/>
      <c r="L931" s="331"/>
      <c r="M931" s="331"/>
      <c r="N931" s="331"/>
      <c r="O931" s="326" t="s">
        <v>2898</v>
      </c>
      <c r="P931" s="326">
        <v>102.8</v>
      </c>
      <c r="Q931" s="326">
        <v>102.8</v>
      </c>
      <c r="R931" s="835">
        <v>1.0</v>
      </c>
      <c r="S931" s="324"/>
      <c r="T931" s="324"/>
      <c r="U931" s="324"/>
      <c r="V931" s="324"/>
      <c r="W931" s="324"/>
      <c r="X931" s="324"/>
      <c r="Y931" s="324"/>
      <c r="Z931" s="324"/>
      <c r="AA931" s="324"/>
      <c r="AB931" s="324"/>
      <c r="AC931" s="324"/>
      <c r="AD931" s="324"/>
      <c r="AE931" s="324"/>
      <c r="AF931" s="324"/>
      <c r="AG931" s="324"/>
      <c r="AH931" s="324"/>
      <c r="AI931" s="324"/>
      <c r="AJ931" s="324"/>
      <c r="AK931" s="324"/>
      <c r="AL931" s="324"/>
      <c r="AM931" s="324"/>
      <c r="AN931" s="324"/>
      <c r="AO931" s="324"/>
      <c r="AP931" s="324"/>
      <c r="AQ931" s="324"/>
      <c r="AR931" s="324"/>
    </row>
    <row r="932" ht="15.75" hidden="1" customHeight="1">
      <c r="A932" s="326" t="s">
        <v>2899</v>
      </c>
      <c r="B932" s="326">
        <v>222.0</v>
      </c>
      <c r="C932" s="326">
        <v>16.3</v>
      </c>
      <c r="D932" s="326">
        <v>16.0</v>
      </c>
      <c r="E932" s="326">
        <v>1.8</v>
      </c>
      <c r="F932" s="326" t="s">
        <v>2900</v>
      </c>
      <c r="G932" s="331"/>
      <c r="H932" s="331"/>
      <c r="I932" s="331"/>
      <c r="J932" s="331"/>
      <c r="K932" s="331"/>
      <c r="L932" s="331"/>
      <c r="M932" s="331"/>
      <c r="N932" s="331"/>
      <c r="O932" s="326" t="s">
        <v>2901</v>
      </c>
      <c r="P932" s="326">
        <v>2.0</v>
      </c>
      <c r="Q932" s="326">
        <v>2.0</v>
      </c>
      <c r="R932" s="835">
        <v>1.0</v>
      </c>
      <c r="S932" s="324"/>
      <c r="T932" s="324"/>
      <c r="U932" s="324"/>
      <c r="V932" s="324"/>
      <c r="W932" s="324"/>
      <c r="X932" s="324"/>
      <c r="Y932" s="324"/>
      <c r="Z932" s="324"/>
      <c r="AA932" s="324"/>
      <c r="AB932" s="324"/>
      <c r="AC932" s="324"/>
      <c r="AD932" s="324"/>
      <c r="AE932" s="324"/>
      <c r="AF932" s="324"/>
      <c r="AG932" s="324"/>
      <c r="AH932" s="324"/>
      <c r="AI932" s="324"/>
      <c r="AJ932" s="324"/>
      <c r="AK932" s="324"/>
      <c r="AL932" s="324"/>
      <c r="AM932" s="324"/>
      <c r="AN932" s="324"/>
      <c r="AO932" s="324"/>
      <c r="AP932" s="324"/>
      <c r="AQ932" s="324"/>
      <c r="AR932" s="324"/>
    </row>
    <row r="933" ht="15.75" hidden="1" customHeight="1">
      <c r="A933" s="326" t="s">
        <v>2902</v>
      </c>
      <c r="B933" s="326">
        <v>51.0</v>
      </c>
      <c r="C933" s="326">
        <v>10.9</v>
      </c>
      <c r="D933" s="326">
        <v>0.2</v>
      </c>
      <c r="E933" s="326">
        <v>0.7</v>
      </c>
      <c r="F933" s="326" t="s">
        <v>2903</v>
      </c>
      <c r="G933" s="331"/>
      <c r="H933" s="331"/>
      <c r="I933" s="331"/>
      <c r="J933" s="331"/>
      <c r="K933" s="331"/>
      <c r="L933" s="331"/>
      <c r="M933" s="331"/>
      <c r="N933" s="331"/>
      <c r="O933" s="326" t="s">
        <v>2904</v>
      </c>
      <c r="P933" s="326">
        <v>5.0</v>
      </c>
      <c r="Q933" s="326">
        <v>5.0</v>
      </c>
      <c r="R933" s="835">
        <v>1.0</v>
      </c>
      <c r="S933" s="324"/>
      <c r="T933" s="324"/>
      <c r="U933" s="324"/>
      <c r="V933" s="324"/>
      <c r="W933" s="324"/>
      <c r="X933" s="324"/>
      <c r="Y933" s="324"/>
      <c r="Z933" s="324"/>
      <c r="AA933" s="324"/>
      <c r="AB933" s="324"/>
      <c r="AC933" s="324"/>
      <c r="AD933" s="324"/>
      <c r="AE933" s="324"/>
      <c r="AF933" s="324"/>
      <c r="AG933" s="324"/>
      <c r="AH933" s="324"/>
      <c r="AI933" s="324"/>
      <c r="AJ933" s="324"/>
      <c r="AK933" s="324"/>
      <c r="AL933" s="324"/>
      <c r="AM933" s="324"/>
      <c r="AN933" s="324"/>
      <c r="AO933" s="324"/>
      <c r="AP933" s="324"/>
      <c r="AQ933" s="324"/>
      <c r="AR933" s="324"/>
    </row>
    <row r="934" ht="15.75" hidden="1" customHeight="1">
      <c r="A934" s="326" t="s">
        <v>489</v>
      </c>
      <c r="B934" s="326">
        <v>145.0</v>
      </c>
      <c r="C934" s="326">
        <v>12.8</v>
      </c>
      <c r="D934" s="326">
        <v>9.9</v>
      </c>
      <c r="E934" s="326"/>
      <c r="F934" s="326" t="s">
        <v>2905</v>
      </c>
      <c r="G934" s="331"/>
      <c r="H934" s="331"/>
      <c r="I934" s="331"/>
      <c r="J934" s="331"/>
      <c r="K934" s="331"/>
      <c r="L934" s="331"/>
      <c r="M934" s="331"/>
      <c r="N934" s="331"/>
      <c r="O934" s="326" t="s">
        <v>2906</v>
      </c>
      <c r="P934" s="326">
        <v>175.6</v>
      </c>
      <c r="Q934" s="326">
        <v>175.6</v>
      </c>
      <c r="R934" s="835">
        <v>1.0</v>
      </c>
      <c r="S934" s="324"/>
      <c r="T934" s="324"/>
      <c r="U934" s="324"/>
      <c r="V934" s="324"/>
      <c r="W934" s="324"/>
      <c r="X934" s="324"/>
      <c r="Y934" s="324"/>
      <c r="Z934" s="324"/>
      <c r="AA934" s="324"/>
      <c r="AB934" s="324"/>
      <c r="AC934" s="324"/>
      <c r="AD934" s="324"/>
      <c r="AE934" s="324"/>
      <c r="AF934" s="324"/>
      <c r="AG934" s="324"/>
      <c r="AH934" s="324"/>
      <c r="AI934" s="324"/>
      <c r="AJ934" s="324"/>
      <c r="AK934" s="324"/>
      <c r="AL934" s="324"/>
      <c r="AM934" s="324"/>
      <c r="AN934" s="324"/>
      <c r="AO934" s="324"/>
      <c r="AP934" s="324"/>
      <c r="AQ934" s="324"/>
      <c r="AR934" s="324"/>
    </row>
    <row r="935" ht="15.75" hidden="1" customHeight="1">
      <c r="A935" s="326" t="s">
        <v>488</v>
      </c>
      <c r="B935" s="326">
        <v>156.0</v>
      </c>
      <c r="C935" s="326">
        <v>12.7</v>
      </c>
      <c r="D935" s="326">
        <v>11.1</v>
      </c>
      <c r="E935" s="326"/>
      <c r="F935" s="326" t="s">
        <v>2907</v>
      </c>
      <c r="G935" s="331"/>
      <c r="H935" s="331"/>
      <c r="I935" s="331"/>
      <c r="J935" s="331"/>
      <c r="K935" s="331"/>
      <c r="L935" s="331"/>
      <c r="M935" s="331"/>
      <c r="N935" s="331"/>
      <c r="O935" s="326" t="s">
        <v>2908</v>
      </c>
      <c r="P935" s="326">
        <v>206.5</v>
      </c>
      <c r="Q935" s="326">
        <v>206.5</v>
      </c>
      <c r="R935" s="835">
        <v>1.0</v>
      </c>
      <c r="S935" s="324"/>
      <c r="T935" s="324"/>
      <c r="U935" s="324"/>
      <c r="V935" s="324"/>
      <c r="W935" s="324"/>
      <c r="X935" s="324"/>
      <c r="Y935" s="324"/>
      <c r="Z935" s="324"/>
      <c r="AA935" s="324"/>
      <c r="AB935" s="324"/>
      <c r="AC935" s="324"/>
      <c r="AD935" s="324"/>
      <c r="AE935" s="324"/>
      <c r="AF935" s="324"/>
      <c r="AG935" s="324"/>
      <c r="AH935" s="324"/>
      <c r="AI935" s="324"/>
      <c r="AJ935" s="324"/>
      <c r="AK935" s="324"/>
      <c r="AL935" s="324"/>
      <c r="AM935" s="324"/>
      <c r="AN935" s="324"/>
      <c r="AO935" s="324"/>
      <c r="AP935" s="324"/>
      <c r="AQ935" s="324"/>
      <c r="AR935" s="324"/>
    </row>
    <row r="936" ht="15.75" hidden="1" customHeight="1">
      <c r="A936" s="326" t="s">
        <v>2909</v>
      </c>
      <c r="B936" s="326">
        <v>354.0</v>
      </c>
      <c r="C936" s="326">
        <v>15.6</v>
      </c>
      <c r="D936" s="326">
        <v>30.9</v>
      </c>
      <c r="E936" s="326">
        <v>1.9</v>
      </c>
      <c r="F936" s="326" t="s">
        <v>2910</v>
      </c>
      <c r="G936" s="331"/>
      <c r="H936" s="331"/>
      <c r="I936" s="331"/>
      <c r="J936" s="331"/>
      <c r="K936" s="331"/>
      <c r="L936" s="331"/>
      <c r="M936" s="331"/>
      <c r="N936" s="331"/>
      <c r="O936" s="326" t="s">
        <v>2911</v>
      </c>
      <c r="P936" s="326">
        <v>254.5</v>
      </c>
      <c r="Q936" s="326">
        <v>254.5</v>
      </c>
      <c r="R936" s="835">
        <v>1.0</v>
      </c>
      <c r="S936" s="324"/>
      <c r="T936" s="324"/>
      <c r="U936" s="324"/>
      <c r="V936" s="324"/>
      <c r="W936" s="324"/>
      <c r="X936" s="324"/>
      <c r="Y936" s="324"/>
      <c r="Z936" s="324"/>
      <c r="AA936" s="324"/>
      <c r="AB936" s="324"/>
      <c r="AC936" s="324"/>
      <c r="AD936" s="324"/>
      <c r="AE936" s="324"/>
      <c r="AF936" s="324"/>
      <c r="AG936" s="324"/>
      <c r="AH936" s="324"/>
      <c r="AI936" s="324"/>
      <c r="AJ936" s="324"/>
      <c r="AK936" s="324"/>
      <c r="AL936" s="324"/>
      <c r="AM936" s="324"/>
      <c r="AN936" s="324"/>
      <c r="AO936" s="324"/>
      <c r="AP936" s="324"/>
      <c r="AQ936" s="324"/>
      <c r="AR936" s="324"/>
    </row>
    <row r="937" ht="15.75" hidden="1" customHeight="1">
      <c r="A937" s="326" t="s">
        <v>2912</v>
      </c>
      <c r="B937" s="326">
        <v>143.0</v>
      </c>
      <c r="C937" s="326">
        <v>16.4</v>
      </c>
      <c r="D937" s="326">
        <v>7.3</v>
      </c>
      <c r="E937" s="326">
        <v>1.6</v>
      </c>
      <c r="F937" s="326" t="s">
        <v>2913</v>
      </c>
      <c r="G937" s="331"/>
      <c r="H937" s="331"/>
      <c r="I937" s="331"/>
      <c r="J937" s="331"/>
      <c r="K937" s="331"/>
      <c r="L937" s="331"/>
      <c r="M937" s="331"/>
      <c r="N937" s="331"/>
      <c r="O937" s="326" t="s">
        <v>2914</v>
      </c>
      <c r="P937" s="326">
        <v>2.2</v>
      </c>
      <c r="Q937" s="326">
        <v>2.2</v>
      </c>
      <c r="R937" s="835">
        <v>1.0</v>
      </c>
      <c r="S937" s="324"/>
      <c r="T937" s="324"/>
      <c r="U937" s="324"/>
      <c r="V937" s="324"/>
      <c r="W937" s="324"/>
      <c r="X937" s="324"/>
      <c r="Y937" s="324"/>
      <c r="Z937" s="324"/>
      <c r="AA937" s="324"/>
      <c r="AB937" s="324"/>
      <c r="AC937" s="324"/>
      <c r="AD937" s="324"/>
      <c r="AE937" s="324"/>
      <c r="AF937" s="324"/>
      <c r="AG937" s="324"/>
      <c r="AH937" s="324"/>
      <c r="AI937" s="324"/>
      <c r="AJ937" s="324"/>
      <c r="AK937" s="324"/>
      <c r="AL937" s="324"/>
      <c r="AM937" s="324"/>
      <c r="AN937" s="324"/>
      <c r="AO937" s="324"/>
      <c r="AP937" s="324"/>
      <c r="AQ937" s="324"/>
      <c r="AR937" s="324"/>
    </row>
    <row r="938" ht="15.75" hidden="1" customHeight="1">
      <c r="A938" s="326" t="s">
        <v>2915</v>
      </c>
      <c r="B938" s="326">
        <v>166.0</v>
      </c>
      <c r="C938" s="326">
        <v>13.1</v>
      </c>
      <c r="D938" s="326">
        <v>11.1</v>
      </c>
      <c r="E938" s="326">
        <v>2.3</v>
      </c>
      <c r="F938" s="326" t="s">
        <v>2916</v>
      </c>
      <c r="G938" s="331"/>
      <c r="H938" s="331"/>
      <c r="I938" s="331"/>
      <c r="J938" s="331"/>
      <c r="K938" s="331"/>
      <c r="L938" s="331"/>
      <c r="M938" s="331"/>
      <c r="N938" s="331"/>
      <c r="O938" s="326" t="s">
        <v>2917</v>
      </c>
      <c r="P938" s="326">
        <v>5.9</v>
      </c>
      <c r="Q938" s="326">
        <v>5.9</v>
      </c>
      <c r="R938" s="835">
        <v>1.0</v>
      </c>
      <c r="S938" s="324"/>
      <c r="T938" s="324"/>
      <c r="U938" s="324"/>
      <c r="V938" s="324"/>
      <c r="W938" s="324"/>
      <c r="X938" s="324"/>
      <c r="Y938" s="324"/>
      <c r="Z938" s="324"/>
      <c r="AA938" s="324"/>
      <c r="AB938" s="324"/>
      <c r="AC938" s="324"/>
      <c r="AD938" s="324"/>
      <c r="AE938" s="324"/>
      <c r="AF938" s="324"/>
      <c r="AG938" s="324"/>
      <c r="AH938" s="324"/>
      <c r="AI938" s="324"/>
      <c r="AJ938" s="324"/>
      <c r="AK938" s="324"/>
      <c r="AL938" s="324"/>
      <c r="AM938" s="324"/>
      <c r="AN938" s="324"/>
      <c r="AO938" s="324"/>
      <c r="AP938" s="324"/>
      <c r="AQ938" s="324"/>
      <c r="AR938" s="324"/>
    </row>
    <row r="939" ht="15.75" hidden="1" customHeight="1">
      <c r="A939" s="326" t="s">
        <v>2918</v>
      </c>
      <c r="B939" s="326">
        <v>426.0</v>
      </c>
      <c r="C939" s="326">
        <v>15.1</v>
      </c>
      <c r="D939" s="326">
        <v>38.8</v>
      </c>
      <c r="E939" s="326">
        <v>2.8</v>
      </c>
      <c r="F939" s="326" t="s">
        <v>2919</v>
      </c>
      <c r="G939" s="331"/>
      <c r="H939" s="331"/>
      <c r="I939" s="331"/>
      <c r="J939" s="331"/>
      <c r="K939" s="331"/>
      <c r="L939" s="331"/>
      <c r="M939" s="331"/>
      <c r="N939" s="331"/>
      <c r="O939" s="326" t="s">
        <v>2920</v>
      </c>
      <c r="P939" s="326">
        <v>15.2</v>
      </c>
      <c r="Q939" s="326">
        <v>15.2</v>
      </c>
      <c r="R939" s="835">
        <v>1.0</v>
      </c>
      <c r="S939" s="324"/>
      <c r="T939" s="324"/>
      <c r="U939" s="324"/>
      <c r="V939" s="324"/>
      <c r="W939" s="324"/>
      <c r="X939" s="324"/>
      <c r="Y939" s="324"/>
      <c r="Z939" s="324"/>
      <c r="AA939" s="324"/>
      <c r="AB939" s="324"/>
      <c r="AC939" s="324"/>
      <c r="AD939" s="324"/>
      <c r="AE939" s="324"/>
      <c r="AF939" s="324"/>
      <c r="AG939" s="324"/>
      <c r="AH939" s="324"/>
      <c r="AI939" s="324"/>
      <c r="AJ939" s="324"/>
      <c r="AK939" s="324"/>
      <c r="AL939" s="324"/>
      <c r="AM939" s="324"/>
      <c r="AN939" s="324"/>
      <c r="AO939" s="324"/>
      <c r="AP939" s="324"/>
      <c r="AQ939" s="324"/>
      <c r="AR939" s="324"/>
    </row>
    <row r="940" ht="15.75" hidden="1" customHeight="1">
      <c r="A940" s="326" t="s">
        <v>2921</v>
      </c>
      <c r="B940" s="326">
        <v>178.0</v>
      </c>
      <c r="C940" s="326">
        <v>15.1</v>
      </c>
      <c r="D940" s="326">
        <v>11.3</v>
      </c>
      <c r="E940" s="326">
        <v>2.9</v>
      </c>
      <c r="F940" s="326" t="s">
        <v>2922</v>
      </c>
      <c r="G940" s="331"/>
      <c r="H940" s="331"/>
      <c r="I940" s="331"/>
      <c r="J940" s="331"/>
      <c r="K940" s="331"/>
      <c r="L940" s="331"/>
      <c r="M940" s="331"/>
      <c r="N940" s="331"/>
      <c r="O940" s="326" t="s">
        <v>2923</v>
      </c>
      <c r="P940" s="326">
        <v>5.4</v>
      </c>
      <c r="Q940" s="326">
        <v>5.4</v>
      </c>
      <c r="R940" s="835">
        <v>1.0</v>
      </c>
      <c r="S940" s="324"/>
      <c r="T940" s="324"/>
      <c r="U940" s="324"/>
      <c r="V940" s="324"/>
      <c r="W940" s="324"/>
      <c r="X940" s="324"/>
      <c r="Y940" s="324"/>
      <c r="Z940" s="324"/>
      <c r="AA940" s="324"/>
      <c r="AB940" s="324"/>
      <c r="AC940" s="324"/>
      <c r="AD940" s="324"/>
      <c r="AE940" s="324"/>
      <c r="AF940" s="324"/>
      <c r="AG940" s="324"/>
      <c r="AH940" s="324"/>
      <c r="AI940" s="324"/>
      <c r="AJ940" s="324"/>
      <c r="AK940" s="324"/>
      <c r="AL940" s="324"/>
      <c r="AM940" s="324"/>
      <c r="AN940" s="324"/>
      <c r="AO940" s="324"/>
      <c r="AP940" s="324"/>
      <c r="AQ940" s="324"/>
      <c r="AR940" s="324"/>
    </row>
    <row r="941" ht="15.75" hidden="1" customHeight="1">
      <c r="A941" s="326" t="s">
        <v>2924</v>
      </c>
      <c r="B941" s="326">
        <v>55.0</v>
      </c>
      <c r="C941" s="326">
        <v>11.9</v>
      </c>
      <c r="D941" s="326">
        <v>0.3</v>
      </c>
      <c r="E941" s="326"/>
      <c r="F941" s="326" t="s">
        <v>2925</v>
      </c>
      <c r="G941" s="331"/>
      <c r="H941" s="331"/>
      <c r="I941" s="331"/>
      <c r="J941" s="331"/>
      <c r="K941" s="331"/>
      <c r="L941" s="331"/>
      <c r="M941" s="331"/>
      <c r="N941" s="331"/>
      <c r="O941" s="326" t="s">
        <v>2926</v>
      </c>
      <c r="P941" s="326">
        <v>12.9</v>
      </c>
      <c r="Q941" s="326">
        <v>12.9</v>
      </c>
      <c r="R941" s="835">
        <v>1.0</v>
      </c>
      <c r="S941" s="324"/>
      <c r="T941" s="324"/>
      <c r="U941" s="324"/>
      <c r="V941" s="324"/>
      <c r="W941" s="324"/>
      <c r="X941" s="324"/>
      <c r="Y941" s="324"/>
      <c r="Z941" s="324"/>
      <c r="AA941" s="324"/>
      <c r="AB941" s="324"/>
      <c r="AC941" s="324"/>
      <c r="AD941" s="324"/>
      <c r="AE941" s="324"/>
      <c r="AF941" s="324"/>
      <c r="AG941" s="324"/>
      <c r="AH941" s="324"/>
      <c r="AI941" s="324"/>
      <c r="AJ941" s="324"/>
      <c r="AK941" s="324"/>
      <c r="AL941" s="324"/>
      <c r="AM941" s="324"/>
      <c r="AN941" s="324"/>
      <c r="AO941" s="324"/>
      <c r="AP941" s="324"/>
      <c r="AQ941" s="324"/>
      <c r="AR941" s="324"/>
    </row>
    <row r="942" ht="15.75" hidden="1" customHeight="1">
      <c r="A942" s="326" t="s">
        <v>2927</v>
      </c>
      <c r="B942" s="326">
        <v>360.0</v>
      </c>
      <c r="C942" s="326">
        <v>16.3</v>
      </c>
      <c r="D942" s="326">
        <v>32.1</v>
      </c>
      <c r="E942" s="326"/>
      <c r="F942" s="326" t="s">
        <v>2928</v>
      </c>
      <c r="G942" s="331"/>
      <c r="H942" s="331"/>
      <c r="I942" s="331"/>
      <c r="J942" s="331"/>
      <c r="K942" s="331"/>
      <c r="L942" s="331"/>
      <c r="M942" s="331"/>
      <c r="N942" s="331"/>
      <c r="O942" s="326" t="s">
        <v>2929</v>
      </c>
      <c r="P942" s="326">
        <v>33.0</v>
      </c>
      <c r="Q942" s="326">
        <v>33.0</v>
      </c>
      <c r="R942" s="835">
        <v>1.0</v>
      </c>
      <c r="S942" s="324"/>
      <c r="T942" s="324"/>
      <c r="U942" s="324"/>
      <c r="V942" s="324"/>
      <c r="W942" s="324"/>
      <c r="X942" s="324"/>
      <c r="Y942" s="324"/>
      <c r="Z942" s="324"/>
      <c r="AA942" s="324"/>
      <c r="AB942" s="324"/>
      <c r="AC942" s="324"/>
      <c r="AD942" s="324"/>
      <c r="AE942" s="324"/>
      <c r="AF942" s="324"/>
      <c r="AG942" s="324"/>
      <c r="AH942" s="324"/>
      <c r="AI942" s="324"/>
      <c r="AJ942" s="324"/>
      <c r="AK942" s="324"/>
      <c r="AL942" s="324"/>
      <c r="AM942" s="324"/>
      <c r="AN942" s="324"/>
      <c r="AO942" s="324"/>
      <c r="AP942" s="324"/>
      <c r="AQ942" s="324"/>
      <c r="AR942" s="324"/>
    </row>
    <row r="943" ht="15.75" hidden="1" customHeight="1">
      <c r="A943" s="326" t="s">
        <v>2930</v>
      </c>
      <c r="B943" s="326">
        <v>140.0</v>
      </c>
      <c r="C943" s="326">
        <v>12.6</v>
      </c>
      <c r="D943" s="326">
        <v>9.4</v>
      </c>
      <c r="E943" s="326"/>
      <c r="F943" s="326" t="s">
        <v>2931</v>
      </c>
      <c r="G943" s="331"/>
      <c r="H943" s="331"/>
      <c r="I943" s="331"/>
      <c r="J943" s="331"/>
      <c r="K943" s="331"/>
      <c r="L943" s="331"/>
      <c r="M943" s="331"/>
      <c r="N943" s="331"/>
      <c r="O943" s="326" t="s">
        <v>2932</v>
      </c>
      <c r="P943" s="326">
        <v>19.7</v>
      </c>
      <c r="Q943" s="326">
        <v>19.3</v>
      </c>
      <c r="R943" s="835">
        <v>0.9796954314720813</v>
      </c>
      <c r="S943" s="324"/>
      <c r="T943" s="324"/>
      <c r="U943" s="324"/>
      <c r="V943" s="324"/>
      <c r="W943" s="324"/>
      <c r="X943" s="324"/>
      <c r="Y943" s="324"/>
      <c r="Z943" s="324"/>
      <c r="AA943" s="324"/>
      <c r="AB943" s="324"/>
      <c r="AC943" s="324"/>
      <c r="AD943" s="324"/>
      <c r="AE943" s="324"/>
      <c r="AF943" s="324"/>
      <c r="AG943" s="324"/>
      <c r="AH943" s="324"/>
      <c r="AI943" s="324"/>
      <c r="AJ943" s="324"/>
      <c r="AK943" s="324"/>
      <c r="AL943" s="324"/>
      <c r="AM943" s="324"/>
      <c r="AN943" s="324"/>
      <c r="AO943" s="324"/>
      <c r="AP943" s="324"/>
      <c r="AQ943" s="324"/>
      <c r="AR943" s="324"/>
    </row>
    <row r="944" ht="15.75" hidden="1" customHeight="1">
      <c r="A944" s="326" t="s">
        <v>2933</v>
      </c>
      <c r="B944" s="326">
        <v>168.0</v>
      </c>
      <c r="C944" s="326">
        <v>12.7</v>
      </c>
      <c r="D944" s="326">
        <v>12.4</v>
      </c>
      <c r="E944" s="326"/>
      <c r="F944" s="326" t="s">
        <v>2934</v>
      </c>
      <c r="G944" s="331"/>
      <c r="H944" s="331"/>
      <c r="I944" s="331"/>
      <c r="J944" s="331"/>
      <c r="K944" s="331"/>
      <c r="L944" s="331"/>
      <c r="M944" s="331"/>
      <c r="N944" s="331"/>
      <c r="O944" s="326" t="s">
        <v>2935</v>
      </c>
      <c r="P944" s="326">
        <v>40.3</v>
      </c>
      <c r="Q944" s="326">
        <v>39.1</v>
      </c>
      <c r="R944" s="835">
        <v>0.9702233250620348</v>
      </c>
      <c r="S944" s="324"/>
      <c r="T944" s="324"/>
      <c r="U944" s="324"/>
      <c r="V944" s="324"/>
      <c r="W944" s="324"/>
      <c r="X944" s="324"/>
      <c r="Y944" s="324"/>
      <c r="Z944" s="324"/>
      <c r="AA944" s="324"/>
      <c r="AB944" s="324"/>
      <c r="AC944" s="324"/>
      <c r="AD944" s="324"/>
      <c r="AE944" s="324"/>
      <c r="AF944" s="324"/>
      <c r="AG944" s="324"/>
      <c r="AH944" s="324"/>
      <c r="AI944" s="324"/>
      <c r="AJ944" s="324"/>
      <c r="AK944" s="324"/>
      <c r="AL944" s="324"/>
      <c r="AM944" s="324"/>
      <c r="AN944" s="324"/>
      <c r="AO944" s="324"/>
      <c r="AP944" s="324"/>
      <c r="AQ944" s="324"/>
      <c r="AR944" s="324"/>
    </row>
    <row r="945" ht="15.75" hidden="1" customHeight="1">
      <c r="A945" s="326" t="s">
        <v>2936</v>
      </c>
      <c r="B945" s="326">
        <v>47.0</v>
      </c>
      <c r="C945" s="326">
        <v>10.6</v>
      </c>
      <c r="D945" s="326">
        <v>0.1</v>
      </c>
      <c r="E945" s="326"/>
      <c r="F945" s="326" t="s">
        <v>2937</v>
      </c>
      <c r="G945" s="331"/>
      <c r="H945" s="331"/>
      <c r="I945" s="331"/>
      <c r="J945" s="331"/>
      <c r="K945" s="331"/>
      <c r="L945" s="331"/>
      <c r="M945" s="331"/>
      <c r="N945" s="331"/>
      <c r="O945" s="326" t="s">
        <v>2938</v>
      </c>
      <c r="P945" s="326">
        <v>62.7</v>
      </c>
      <c r="Q945" s="326">
        <v>60.8</v>
      </c>
      <c r="R945" s="835">
        <v>0.9696969696969696</v>
      </c>
      <c r="S945" s="324"/>
      <c r="T945" s="324"/>
      <c r="U945" s="324"/>
      <c r="V945" s="324"/>
      <c r="W945" s="324"/>
      <c r="X945" s="324"/>
      <c r="Y945" s="324"/>
      <c r="Z945" s="324"/>
      <c r="AA945" s="324"/>
      <c r="AB945" s="324"/>
      <c r="AC945" s="324"/>
      <c r="AD945" s="324"/>
      <c r="AE945" s="324"/>
      <c r="AF945" s="324"/>
      <c r="AG945" s="324"/>
      <c r="AH945" s="324"/>
      <c r="AI945" s="324"/>
      <c r="AJ945" s="324"/>
      <c r="AK945" s="324"/>
      <c r="AL945" s="324"/>
      <c r="AM945" s="324"/>
      <c r="AN945" s="324"/>
      <c r="AO945" s="324"/>
      <c r="AP945" s="324"/>
      <c r="AQ945" s="324"/>
      <c r="AR945" s="324"/>
    </row>
    <row r="946" ht="15.75" hidden="1" customHeight="1">
      <c r="A946" s="326" t="s">
        <v>2939</v>
      </c>
      <c r="B946" s="326">
        <v>295.0</v>
      </c>
      <c r="C946" s="326">
        <v>13.5</v>
      </c>
      <c r="D946" s="326">
        <v>26.2</v>
      </c>
      <c r="E946" s="326"/>
      <c r="F946" s="326" t="s">
        <v>2940</v>
      </c>
      <c r="G946" s="331"/>
      <c r="H946" s="331"/>
      <c r="I946" s="331"/>
      <c r="J946" s="331"/>
      <c r="K946" s="331"/>
      <c r="L946" s="331"/>
      <c r="M946" s="331"/>
      <c r="N946" s="331"/>
      <c r="O946" s="326" t="s">
        <v>2941</v>
      </c>
      <c r="P946" s="326">
        <v>24.3</v>
      </c>
      <c r="Q946" s="326">
        <v>23.8</v>
      </c>
      <c r="R946" s="835">
        <v>0.9794238683127572</v>
      </c>
      <c r="S946" s="324"/>
      <c r="T946" s="324"/>
      <c r="U946" s="324"/>
      <c r="V946" s="324"/>
      <c r="W946" s="324"/>
      <c r="X946" s="324"/>
      <c r="Y946" s="324"/>
      <c r="Z946" s="324"/>
      <c r="AA946" s="324"/>
      <c r="AB946" s="324"/>
      <c r="AC946" s="324"/>
      <c r="AD946" s="324"/>
      <c r="AE946" s="324"/>
      <c r="AF946" s="324"/>
      <c r="AG946" s="324"/>
      <c r="AH946" s="324"/>
      <c r="AI946" s="324"/>
      <c r="AJ946" s="324"/>
      <c r="AK946" s="324"/>
      <c r="AL946" s="324"/>
      <c r="AM946" s="324"/>
      <c r="AN946" s="324"/>
      <c r="AO946" s="324"/>
      <c r="AP946" s="324"/>
      <c r="AQ946" s="324"/>
      <c r="AR946" s="324"/>
    </row>
    <row r="947" ht="15.75" hidden="1" customHeight="1">
      <c r="A947" s="326" t="s">
        <v>2942</v>
      </c>
      <c r="B947" s="326">
        <v>384.0</v>
      </c>
      <c r="C947" s="326">
        <v>0.0</v>
      </c>
      <c r="D947" s="326">
        <v>0.0</v>
      </c>
      <c r="E947" s="326">
        <v>99.2</v>
      </c>
      <c r="F947" s="326" t="s">
        <v>2943</v>
      </c>
      <c r="G947" s="331"/>
      <c r="H947" s="331"/>
      <c r="I947" s="331"/>
      <c r="J947" s="331"/>
      <c r="K947" s="331"/>
      <c r="L947" s="331"/>
      <c r="M947" s="331"/>
      <c r="N947" s="331"/>
      <c r="O947" s="326" t="s">
        <v>2944</v>
      </c>
      <c r="P947" s="326">
        <v>45.8</v>
      </c>
      <c r="Q947" s="326">
        <v>44.7</v>
      </c>
      <c r="R947" s="835">
        <v>0.9759825327510918</v>
      </c>
      <c r="S947" s="324"/>
      <c r="T947" s="324"/>
      <c r="U947" s="324"/>
      <c r="V947" s="324"/>
      <c r="W947" s="324"/>
      <c r="X947" s="324"/>
      <c r="Y947" s="324"/>
      <c r="Z947" s="324"/>
      <c r="AA947" s="324"/>
      <c r="AB947" s="324"/>
      <c r="AC947" s="324"/>
      <c r="AD947" s="324"/>
      <c r="AE947" s="324"/>
      <c r="AF947" s="324"/>
      <c r="AG947" s="324"/>
      <c r="AH947" s="324"/>
      <c r="AI947" s="324"/>
      <c r="AJ947" s="324"/>
      <c r="AK947" s="324"/>
      <c r="AL947" s="324"/>
      <c r="AM947" s="324"/>
      <c r="AN947" s="324"/>
      <c r="AO947" s="324"/>
      <c r="AP947" s="324"/>
      <c r="AQ947" s="324"/>
      <c r="AR947" s="324"/>
    </row>
    <row r="948" ht="15.75" hidden="1" customHeight="1">
      <c r="A948" s="326" t="s">
        <v>2945</v>
      </c>
      <c r="B948" s="326">
        <v>380.0</v>
      </c>
      <c r="C948" s="326">
        <v>0.0</v>
      </c>
      <c r="D948" s="326">
        <v>0.0</v>
      </c>
      <c r="E948" s="326">
        <v>97.5</v>
      </c>
      <c r="F948" s="326" t="s">
        <v>2946</v>
      </c>
      <c r="G948" s="331"/>
      <c r="H948" s="331"/>
      <c r="I948" s="331"/>
      <c r="J948" s="331"/>
      <c r="K948" s="331"/>
      <c r="L948" s="331"/>
      <c r="M948" s="331"/>
      <c r="N948" s="331"/>
      <c r="O948" s="326" t="s">
        <v>2947</v>
      </c>
      <c r="P948" s="326">
        <v>78.1</v>
      </c>
      <c r="Q948" s="326">
        <v>75.7</v>
      </c>
      <c r="R948" s="835">
        <v>0.9692701664532651</v>
      </c>
      <c r="S948" s="324"/>
      <c r="T948" s="324"/>
      <c r="U948" s="324"/>
      <c r="V948" s="324"/>
      <c r="W948" s="324"/>
      <c r="X948" s="324"/>
      <c r="Y948" s="324"/>
      <c r="Z948" s="324"/>
      <c r="AA948" s="324"/>
      <c r="AB948" s="324"/>
      <c r="AC948" s="324"/>
      <c r="AD948" s="324"/>
      <c r="AE948" s="324"/>
      <c r="AF948" s="324"/>
      <c r="AG948" s="324"/>
      <c r="AH948" s="324"/>
      <c r="AI948" s="324"/>
      <c r="AJ948" s="324"/>
      <c r="AK948" s="324"/>
      <c r="AL948" s="324"/>
      <c r="AM948" s="324"/>
      <c r="AN948" s="324"/>
      <c r="AO948" s="324"/>
      <c r="AP948" s="324"/>
      <c r="AQ948" s="324"/>
      <c r="AR948" s="324"/>
    </row>
    <row r="949" ht="15.75" hidden="1" customHeight="1">
      <c r="A949" s="326" t="s">
        <v>2948</v>
      </c>
      <c r="B949" s="326">
        <v>324.0</v>
      </c>
      <c r="C949" s="326">
        <v>0.0</v>
      </c>
      <c r="D949" s="326">
        <v>0.0</v>
      </c>
      <c r="E949" s="326">
        <v>83.9</v>
      </c>
      <c r="F949" s="326" t="s">
        <v>2949</v>
      </c>
      <c r="G949" s="331"/>
      <c r="H949" s="331"/>
      <c r="I949" s="331"/>
      <c r="J949" s="331"/>
      <c r="K949" s="331"/>
      <c r="L949" s="331"/>
      <c r="M949" s="331"/>
      <c r="N949" s="331"/>
      <c r="O949" s="326" t="s">
        <v>2950</v>
      </c>
      <c r="P949" s="326">
        <v>100.0</v>
      </c>
      <c r="Q949" s="326">
        <v>100.0</v>
      </c>
      <c r="R949" s="835">
        <v>1.0</v>
      </c>
      <c r="S949" s="324"/>
      <c r="T949" s="324"/>
      <c r="U949" s="324"/>
      <c r="V949" s="324"/>
      <c r="W949" s="324"/>
      <c r="X949" s="324"/>
      <c r="Y949" s="324"/>
      <c r="Z949" s="324"/>
      <c r="AA949" s="324"/>
      <c r="AB949" s="324"/>
      <c r="AC949" s="324"/>
      <c r="AD949" s="324"/>
      <c r="AE949" s="324"/>
      <c r="AF949" s="324"/>
      <c r="AG949" s="324"/>
      <c r="AH949" s="324"/>
      <c r="AI949" s="324"/>
      <c r="AJ949" s="324"/>
      <c r="AK949" s="324"/>
      <c r="AL949" s="324"/>
      <c r="AM949" s="324"/>
      <c r="AN949" s="324"/>
      <c r="AO949" s="324"/>
      <c r="AP949" s="324"/>
      <c r="AQ949" s="324"/>
      <c r="AR949" s="324"/>
    </row>
    <row r="950" ht="15.75" hidden="1" customHeight="1">
      <c r="A950" s="326" t="s">
        <v>2951</v>
      </c>
      <c r="B950" s="326">
        <v>330.0</v>
      </c>
      <c r="C950" s="326">
        <v>0.0</v>
      </c>
      <c r="D950" s="326">
        <v>0.0</v>
      </c>
      <c r="E950" s="326">
        <v>85.6</v>
      </c>
      <c r="F950" s="326" t="s">
        <v>2952</v>
      </c>
      <c r="G950" s="331"/>
      <c r="H950" s="331"/>
      <c r="I950" s="331"/>
      <c r="J950" s="331"/>
      <c r="K950" s="331"/>
      <c r="L950" s="331"/>
      <c r="M950" s="331"/>
      <c r="N950" s="331"/>
      <c r="O950" s="326" t="s">
        <v>2953</v>
      </c>
      <c r="P950" s="326">
        <v>135.1</v>
      </c>
      <c r="Q950" s="326">
        <v>135.1</v>
      </c>
      <c r="R950" s="835">
        <v>1.0</v>
      </c>
      <c r="S950" s="324"/>
      <c r="T950" s="324"/>
      <c r="U950" s="324"/>
      <c r="V950" s="324"/>
      <c r="W950" s="324"/>
      <c r="X950" s="324"/>
      <c r="Y950" s="324"/>
      <c r="Z950" s="324"/>
      <c r="AA950" s="324"/>
      <c r="AB950" s="324"/>
      <c r="AC950" s="324"/>
      <c r="AD950" s="324"/>
      <c r="AE950" s="324"/>
      <c r="AF950" s="324"/>
      <c r="AG950" s="324"/>
      <c r="AH950" s="324"/>
      <c r="AI950" s="324"/>
      <c r="AJ950" s="324"/>
      <c r="AK950" s="324"/>
      <c r="AL950" s="324"/>
      <c r="AM950" s="324"/>
      <c r="AN950" s="324"/>
      <c r="AO950" s="324"/>
      <c r="AP950" s="324"/>
      <c r="AQ950" s="324"/>
      <c r="AR950" s="324"/>
    </row>
    <row r="951" ht="15.75" hidden="1" customHeight="1">
      <c r="A951" s="326" t="s">
        <v>2954</v>
      </c>
      <c r="B951" s="326">
        <v>282.0</v>
      </c>
      <c r="C951" s="326">
        <v>0.3</v>
      </c>
      <c r="D951" s="326">
        <v>0.2</v>
      </c>
      <c r="E951" s="326">
        <v>72.0</v>
      </c>
      <c r="F951" s="326" t="s">
        <v>2955</v>
      </c>
      <c r="G951" s="331"/>
      <c r="H951" s="331"/>
      <c r="I951" s="331"/>
      <c r="J951" s="331"/>
      <c r="K951" s="331"/>
      <c r="L951" s="331"/>
      <c r="M951" s="331"/>
      <c r="N951" s="331"/>
      <c r="O951" s="326" t="s">
        <v>2956</v>
      </c>
      <c r="P951" s="326">
        <v>140.0</v>
      </c>
      <c r="Q951" s="326">
        <v>140.0</v>
      </c>
      <c r="R951" s="835">
        <v>1.0</v>
      </c>
      <c r="S951" s="324"/>
      <c r="T951" s="324"/>
      <c r="U951" s="324"/>
      <c r="V951" s="324"/>
      <c r="W951" s="324"/>
      <c r="X951" s="324"/>
      <c r="Y951" s="324"/>
      <c r="Z951" s="324"/>
      <c r="AA951" s="324"/>
      <c r="AB951" s="324"/>
      <c r="AC951" s="324"/>
      <c r="AD951" s="324"/>
      <c r="AE951" s="324"/>
      <c r="AF951" s="324"/>
      <c r="AG951" s="324"/>
      <c r="AH951" s="324"/>
      <c r="AI951" s="324"/>
      <c r="AJ951" s="324"/>
      <c r="AK951" s="324"/>
      <c r="AL951" s="324"/>
      <c r="AM951" s="324"/>
      <c r="AN951" s="324"/>
      <c r="AO951" s="324"/>
      <c r="AP951" s="324"/>
      <c r="AQ951" s="324"/>
      <c r="AR951" s="324"/>
    </row>
    <row r="952" ht="15.75" hidden="1" customHeight="1">
      <c r="A952" s="326" t="s">
        <v>2957</v>
      </c>
      <c r="B952" s="326">
        <v>196.0</v>
      </c>
      <c r="C952" s="326">
        <v>0.6</v>
      </c>
      <c r="D952" s="326">
        <v>0.1</v>
      </c>
      <c r="E952" s="326">
        <v>50.7</v>
      </c>
      <c r="F952" s="326" t="s">
        <v>2958</v>
      </c>
      <c r="G952" s="331"/>
      <c r="H952" s="331"/>
      <c r="I952" s="331"/>
      <c r="J952" s="331"/>
      <c r="K952" s="331"/>
      <c r="L952" s="331"/>
      <c r="M952" s="331"/>
      <c r="N952" s="331"/>
      <c r="O952" s="326" t="s">
        <v>2959</v>
      </c>
      <c r="P952" s="326">
        <v>96.9</v>
      </c>
      <c r="Q952" s="326">
        <v>81.5</v>
      </c>
      <c r="R952" s="835">
        <v>0.8410732714138286</v>
      </c>
      <c r="S952" s="324"/>
      <c r="T952" s="324"/>
      <c r="U952" s="324"/>
      <c r="V952" s="324"/>
      <c r="W952" s="324"/>
      <c r="X952" s="324"/>
      <c r="Y952" s="324"/>
      <c r="Z952" s="324"/>
      <c r="AA952" s="324"/>
      <c r="AB952" s="324"/>
      <c r="AC952" s="324"/>
      <c r="AD952" s="324"/>
      <c r="AE952" s="324"/>
      <c r="AF952" s="324"/>
      <c r="AG952" s="324"/>
      <c r="AH952" s="324"/>
      <c r="AI952" s="324"/>
      <c r="AJ952" s="324"/>
      <c r="AK952" s="324"/>
      <c r="AL952" s="324"/>
      <c r="AM952" s="324"/>
      <c r="AN952" s="324"/>
      <c r="AO952" s="324"/>
      <c r="AP952" s="324"/>
      <c r="AQ952" s="324"/>
      <c r="AR952" s="324"/>
    </row>
    <row r="953" ht="15.75" hidden="1" customHeight="1">
      <c r="A953" s="326" t="s">
        <v>2960</v>
      </c>
      <c r="B953" s="326">
        <v>229.0</v>
      </c>
      <c r="C953" s="326">
        <v>0.4</v>
      </c>
      <c r="D953" s="326">
        <v>0.2</v>
      </c>
      <c r="E953" s="326">
        <v>59.4</v>
      </c>
      <c r="F953" s="326" t="s">
        <v>2961</v>
      </c>
      <c r="G953" s="331"/>
      <c r="H953" s="331"/>
      <c r="I953" s="331"/>
      <c r="J953" s="331"/>
      <c r="K953" s="331"/>
      <c r="L953" s="331"/>
      <c r="M953" s="331"/>
      <c r="N953" s="331"/>
      <c r="O953" s="326" t="s">
        <v>2962</v>
      </c>
      <c r="P953" s="326">
        <v>188.4</v>
      </c>
      <c r="Q953" s="326">
        <v>162.5</v>
      </c>
      <c r="R953" s="835">
        <v>0.8625265392781316</v>
      </c>
      <c r="S953" s="324"/>
      <c r="T953" s="324"/>
      <c r="U953" s="324"/>
      <c r="V953" s="324"/>
      <c r="W953" s="324"/>
      <c r="X953" s="324"/>
      <c r="Y953" s="324"/>
      <c r="Z953" s="324"/>
      <c r="AA953" s="324"/>
      <c r="AB953" s="324"/>
      <c r="AC953" s="324"/>
      <c r="AD953" s="324"/>
      <c r="AE953" s="324"/>
      <c r="AF953" s="324"/>
      <c r="AG953" s="324"/>
      <c r="AH953" s="324"/>
      <c r="AI953" s="324"/>
      <c r="AJ953" s="324"/>
      <c r="AK953" s="324"/>
      <c r="AL953" s="324"/>
      <c r="AM953" s="324"/>
      <c r="AN953" s="324"/>
      <c r="AO953" s="324"/>
      <c r="AP953" s="324"/>
      <c r="AQ953" s="324"/>
      <c r="AR953" s="324"/>
    </row>
    <row r="954" ht="15.75" hidden="1" customHeight="1">
      <c r="A954" s="326" t="s">
        <v>2963</v>
      </c>
      <c r="B954" s="326">
        <v>388.0</v>
      </c>
      <c r="C954" s="326">
        <v>11.3</v>
      </c>
      <c r="D954" s="326">
        <v>5.3</v>
      </c>
      <c r="E954" s="326">
        <v>74.9</v>
      </c>
      <c r="F954" s="326" t="s">
        <v>2964</v>
      </c>
      <c r="G954" s="331"/>
      <c r="H954" s="331"/>
      <c r="I954" s="331"/>
      <c r="J954" s="331"/>
      <c r="K954" s="331"/>
      <c r="L954" s="331"/>
      <c r="M954" s="331"/>
      <c r="N954" s="331"/>
      <c r="O954" s="326" t="s">
        <v>2965</v>
      </c>
      <c r="P954" s="326">
        <v>265.7</v>
      </c>
      <c r="Q954" s="326">
        <v>232.0</v>
      </c>
      <c r="R954" s="835">
        <v>0.8731652239367709</v>
      </c>
      <c r="S954" s="324"/>
      <c r="T954" s="324"/>
      <c r="U954" s="324"/>
      <c r="V954" s="324"/>
      <c r="W954" s="324"/>
      <c r="X954" s="324"/>
      <c r="Y954" s="324"/>
      <c r="Z954" s="324"/>
      <c r="AA954" s="324"/>
      <c r="AB954" s="324"/>
      <c r="AC954" s="324"/>
      <c r="AD954" s="324"/>
      <c r="AE954" s="324"/>
      <c r="AF954" s="324"/>
      <c r="AG954" s="324"/>
      <c r="AH954" s="324"/>
      <c r="AI954" s="324"/>
      <c r="AJ954" s="324"/>
      <c r="AK954" s="324"/>
      <c r="AL954" s="324"/>
      <c r="AM954" s="324"/>
      <c r="AN954" s="324"/>
      <c r="AO954" s="324"/>
      <c r="AP954" s="324"/>
      <c r="AQ954" s="324"/>
      <c r="AR954" s="324"/>
    </row>
    <row r="955" ht="15.75" hidden="1" customHeight="1">
      <c r="A955" s="326" t="s">
        <v>2966</v>
      </c>
      <c r="B955" s="326">
        <v>249.0</v>
      </c>
      <c r="C955" s="326">
        <v>67.8</v>
      </c>
      <c r="D955" s="326">
        <v>6.5</v>
      </c>
      <c r="E955" s="326">
        <v>15.3</v>
      </c>
      <c r="F955" s="326" t="s">
        <v>2967</v>
      </c>
      <c r="G955" s="331"/>
      <c r="H955" s="331"/>
      <c r="I955" s="331"/>
      <c r="J955" s="331"/>
      <c r="K955" s="331"/>
      <c r="L955" s="331"/>
      <c r="M955" s="331"/>
      <c r="N955" s="331"/>
      <c r="O955" s="326" t="s">
        <v>2968</v>
      </c>
      <c r="P955" s="326">
        <v>13.9</v>
      </c>
      <c r="Q955" s="326">
        <v>13.9</v>
      </c>
      <c r="R955" s="835">
        <v>1.0</v>
      </c>
      <c r="S955" s="324"/>
      <c r="T955" s="324"/>
      <c r="U955" s="324"/>
      <c r="V955" s="324"/>
      <c r="W955" s="324"/>
      <c r="X955" s="324"/>
      <c r="Y955" s="324"/>
      <c r="Z955" s="324"/>
      <c r="AA955" s="324"/>
      <c r="AB955" s="324"/>
      <c r="AC955" s="324"/>
      <c r="AD955" s="324"/>
      <c r="AE955" s="324"/>
      <c r="AF955" s="324"/>
      <c r="AG955" s="324"/>
      <c r="AH955" s="324"/>
      <c r="AI955" s="324"/>
      <c r="AJ955" s="324"/>
      <c r="AK955" s="324"/>
      <c r="AL955" s="324"/>
      <c r="AM955" s="324"/>
      <c r="AN955" s="324"/>
      <c r="AO955" s="324"/>
      <c r="AP955" s="324"/>
      <c r="AQ955" s="324"/>
      <c r="AR955" s="324"/>
    </row>
    <row r="956" ht="15.75" hidden="1" customHeight="1">
      <c r="A956" s="326" t="s">
        <v>2969</v>
      </c>
      <c r="B956" s="326">
        <v>71.0</v>
      </c>
      <c r="C956" s="326">
        <v>1.3</v>
      </c>
      <c r="D956" s="326">
        <v>0.4</v>
      </c>
      <c r="E956" s="326">
        <v>16.7</v>
      </c>
      <c r="F956" s="326" t="s">
        <v>2970</v>
      </c>
      <c r="G956" s="331"/>
      <c r="H956" s="331"/>
      <c r="I956" s="331"/>
      <c r="J956" s="331"/>
      <c r="K956" s="331"/>
      <c r="L956" s="331"/>
      <c r="M956" s="331"/>
      <c r="N956" s="331"/>
      <c r="O956" s="326" t="s">
        <v>2971</v>
      </c>
      <c r="P956" s="326">
        <v>33.5</v>
      </c>
      <c r="Q956" s="326">
        <v>33.5</v>
      </c>
      <c r="R956" s="835">
        <v>1.0</v>
      </c>
      <c r="S956" s="324"/>
      <c r="T956" s="324"/>
      <c r="U956" s="324"/>
      <c r="V956" s="324"/>
      <c r="W956" s="324"/>
      <c r="X956" s="324"/>
      <c r="Y956" s="324"/>
      <c r="Z956" s="324"/>
      <c r="AA956" s="324"/>
      <c r="AB956" s="324"/>
      <c r="AC956" s="324"/>
      <c r="AD956" s="324"/>
      <c r="AE956" s="324"/>
      <c r="AF956" s="324"/>
      <c r="AG956" s="324"/>
      <c r="AH956" s="324"/>
      <c r="AI956" s="324"/>
      <c r="AJ956" s="324"/>
      <c r="AK956" s="324"/>
      <c r="AL956" s="324"/>
      <c r="AM956" s="324"/>
      <c r="AN956" s="324"/>
      <c r="AO956" s="324"/>
      <c r="AP956" s="324"/>
      <c r="AQ956" s="324"/>
      <c r="AR956" s="324"/>
    </row>
    <row r="957" ht="15.75" hidden="1" customHeight="1">
      <c r="A957" s="326" t="s">
        <v>2972</v>
      </c>
      <c r="B957" s="326">
        <v>203.0</v>
      </c>
      <c r="C957" s="326">
        <v>11.7</v>
      </c>
      <c r="D957" s="326">
        <v>10.8</v>
      </c>
      <c r="E957" s="326">
        <v>68.2</v>
      </c>
      <c r="F957" s="326" t="s">
        <v>2973</v>
      </c>
      <c r="G957" s="331"/>
      <c r="H957" s="331"/>
      <c r="I957" s="331"/>
      <c r="J957" s="331"/>
      <c r="K957" s="331"/>
      <c r="L957" s="331"/>
      <c r="M957" s="331"/>
      <c r="N957" s="331"/>
      <c r="O957" s="326" t="s">
        <v>2974</v>
      </c>
      <c r="P957" s="326">
        <v>52.5</v>
      </c>
      <c r="Q957" s="326">
        <v>52.5</v>
      </c>
      <c r="R957" s="835">
        <v>1.0</v>
      </c>
      <c r="S957" s="324"/>
      <c r="T957" s="324"/>
      <c r="U957" s="324"/>
      <c r="V957" s="324"/>
      <c r="W957" s="324"/>
      <c r="X957" s="324"/>
      <c r="Y957" s="324"/>
      <c r="Z957" s="324"/>
      <c r="AA957" s="324"/>
      <c r="AB957" s="324"/>
      <c r="AC957" s="324"/>
      <c r="AD957" s="324"/>
      <c r="AE957" s="324"/>
      <c r="AF957" s="324"/>
      <c r="AG957" s="324"/>
      <c r="AH957" s="324"/>
      <c r="AI957" s="324"/>
      <c r="AJ957" s="324"/>
      <c r="AK957" s="324"/>
      <c r="AL957" s="324"/>
      <c r="AM957" s="324"/>
      <c r="AN957" s="324"/>
      <c r="AO957" s="324"/>
      <c r="AP957" s="324"/>
      <c r="AQ957" s="324"/>
      <c r="AR957" s="324"/>
    </row>
    <row r="958" ht="15.75" hidden="1" customHeight="1">
      <c r="A958" s="326" t="s">
        <v>2975</v>
      </c>
      <c r="B958" s="326">
        <v>20.0</v>
      </c>
      <c r="C958" s="326">
        <v>1.7</v>
      </c>
      <c r="D958" s="326">
        <v>0.4</v>
      </c>
      <c r="E958" s="326">
        <v>4.7</v>
      </c>
      <c r="F958" s="326" t="s">
        <v>2976</v>
      </c>
      <c r="G958" s="331"/>
      <c r="H958" s="331"/>
      <c r="I958" s="331"/>
      <c r="J958" s="331"/>
      <c r="K958" s="331"/>
      <c r="L958" s="331"/>
      <c r="M958" s="331"/>
      <c r="N958" s="331"/>
      <c r="O958" s="326" t="s">
        <v>2977</v>
      </c>
      <c r="P958" s="326">
        <v>166.6</v>
      </c>
      <c r="Q958" s="326">
        <v>166.6</v>
      </c>
      <c r="R958" s="835">
        <v>1.0</v>
      </c>
      <c r="S958" s="324"/>
      <c r="T958" s="324"/>
      <c r="U958" s="324"/>
      <c r="V958" s="324"/>
      <c r="W958" s="324"/>
      <c r="X958" s="324"/>
      <c r="Y958" s="324"/>
      <c r="Z958" s="324"/>
      <c r="AA958" s="324"/>
      <c r="AB958" s="324"/>
      <c r="AC958" s="324"/>
      <c r="AD958" s="324"/>
      <c r="AE958" s="324"/>
      <c r="AF958" s="324"/>
      <c r="AG958" s="324"/>
      <c r="AH958" s="324"/>
      <c r="AI958" s="324"/>
      <c r="AJ958" s="324"/>
      <c r="AK958" s="324"/>
      <c r="AL958" s="324"/>
      <c r="AM958" s="324"/>
      <c r="AN958" s="324"/>
      <c r="AO958" s="324"/>
      <c r="AP958" s="324"/>
      <c r="AQ958" s="324"/>
      <c r="AR958" s="324"/>
    </row>
    <row r="959" ht="15.75" hidden="1" customHeight="1">
      <c r="A959" s="326" t="s">
        <v>2978</v>
      </c>
      <c r="B959" s="326">
        <v>404.0</v>
      </c>
      <c r="C959" s="326">
        <v>19.0</v>
      </c>
      <c r="D959" s="326">
        <v>17.1</v>
      </c>
      <c r="E959" s="326">
        <v>47.8</v>
      </c>
      <c r="F959" s="326" t="s">
        <v>2979</v>
      </c>
      <c r="G959" s="331"/>
      <c r="H959" s="331"/>
      <c r="I959" s="331"/>
      <c r="J959" s="331"/>
      <c r="K959" s="331"/>
      <c r="L959" s="331"/>
      <c r="M959" s="331"/>
      <c r="N959" s="331"/>
      <c r="O959" s="326" t="s">
        <v>2980</v>
      </c>
      <c r="P959" s="326">
        <v>137.9</v>
      </c>
      <c r="Q959" s="326">
        <v>119.5</v>
      </c>
      <c r="R959" s="835">
        <v>0.8665699782451051</v>
      </c>
      <c r="S959" s="324"/>
      <c r="T959" s="324"/>
      <c r="U959" s="324"/>
      <c r="V959" s="324"/>
      <c r="W959" s="324"/>
      <c r="X959" s="324"/>
      <c r="Y959" s="324"/>
      <c r="Z959" s="324"/>
      <c r="AA959" s="324"/>
      <c r="AB959" s="324"/>
      <c r="AC959" s="324"/>
      <c r="AD959" s="324"/>
      <c r="AE959" s="324"/>
      <c r="AF959" s="324"/>
      <c r="AG959" s="324"/>
      <c r="AH959" s="324"/>
      <c r="AI959" s="324"/>
      <c r="AJ959" s="324"/>
      <c r="AK959" s="324"/>
      <c r="AL959" s="324"/>
      <c r="AM959" s="324"/>
      <c r="AN959" s="324"/>
      <c r="AO959" s="324"/>
      <c r="AP959" s="324"/>
      <c r="AQ959" s="324"/>
      <c r="AR959" s="324"/>
    </row>
    <row r="960" ht="15.75" hidden="1" customHeight="1">
      <c r="A960" s="326" t="s">
        <v>2981</v>
      </c>
      <c r="B960" s="326">
        <v>375.0</v>
      </c>
      <c r="C960" s="326">
        <v>17.8</v>
      </c>
      <c r="D960" s="326">
        <v>22.3</v>
      </c>
      <c r="E960" s="326">
        <v>44.2</v>
      </c>
      <c r="F960" s="326" t="s">
        <v>2982</v>
      </c>
      <c r="G960" s="331"/>
      <c r="H960" s="331"/>
      <c r="I960" s="331"/>
      <c r="J960" s="331"/>
      <c r="K960" s="331"/>
      <c r="L960" s="331"/>
      <c r="M960" s="331"/>
      <c r="N960" s="331"/>
      <c r="O960" s="326" t="s">
        <v>2983</v>
      </c>
      <c r="P960" s="326">
        <v>225.6</v>
      </c>
      <c r="Q960" s="326">
        <v>197.7</v>
      </c>
      <c r="R960" s="835">
        <v>0.8763297872340425</v>
      </c>
      <c r="S960" s="324"/>
      <c r="T960" s="324"/>
      <c r="U960" s="324"/>
      <c r="V960" s="324"/>
      <c r="W960" s="324"/>
      <c r="X960" s="324"/>
      <c r="Y960" s="324"/>
      <c r="Z960" s="324"/>
      <c r="AA960" s="324"/>
      <c r="AB960" s="324"/>
      <c r="AC960" s="324"/>
      <c r="AD960" s="324"/>
      <c r="AE960" s="324"/>
      <c r="AF960" s="324"/>
      <c r="AG960" s="324"/>
      <c r="AH960" s="324"/>
      <c r="AI960" s="324"/>
      <c r="AJ960" s="324"/>
      <c r="AK960" s="324"/>
      <c r="AL960" s="324"/>
      <c r="AM960" s="324"/>
      <c r="AN960" s="324"/>
      <c r="AO960" s="324"/>
      <c r="AP960" s="324"/>
      <c r="AQ960" s="324"/>
      <c r="AR960" s="324"/>
    </row>
    <row r="961" ht="15.75" hidden="1" customHeight="1">
      <c r="A961" s="326" t="s">
        <v>2984</v>
      </c>
      <c r="B961" s="326">
        <v>340.0</v>
      </c>
      <c r="C961" s="326">
        <v>12.0</v>
      </c>
      <c r="D961" s="326">
        <v>3.2</v>
      </c>
      <c r="E961" s="326">
        <v>65.8</v>
      </c>
      <c r="F961" s="326" t="s">
        <v>2985</v>
      </c>
      <c r="G961" s="331"/>
      <c r="H961" s="331"/>
      <c r="I961" s="331"/>
      <c r="J961" s="331"/>
      <c r="K961" s="331"/>
      <c r="L961" s="331"/>
      <c r="M961" s="331"/>
      <c r="N961" s="331"/>
      <c r="O961" s="326" t="s">
        <v>2986</v>
      </c>
      <c r="P961" s="326">
        <v>340.1</v>
      </c>
      <c r="Q961" s="326">
        <v>303.7</v>
      </c>
      <c r="R961" s="835">
        <v>0.8929726551014406</v>
      </c>
      <c r="S961" s="324"/>
      <c r="T961" s="324"/>
      <c r="U961" s="324"/>
      <c r="V961" s="324"/>
      <c r="W961" s="324"/>
      <c r="X961" s="324"/>
      <c r="Y961" s="324"/>
      <c r="Z961" s="324"/>
      <c r="AA961" s="324"/>
      <c r="AB961" s="324"/>
      <c r="AC961" s="324"/>
      <c r="AD961" s="324"/>
      <c r="AE961" s="324"/>
      <c r="AF961" s="324"/>
      <c r="AG961" s="324"/>
      <c r="AH961" s="324"/>
      <c r="AI961" s="324"/>
      <c r="AJ961" s="324"/>
      <c r="AK961" s="324"/>
      <c r="AL961" s="324"/>
      <c r="AM961" s="324"/>
      <c r="AN961" s="324"/>
      <c r="AO961" s="324"/>
      <c r="AP961" s="324"/>
      <c r="AQ961" s="324"/>
      <c r="AR961" s="324"/>
    </row>
    <row r="962" ht="15.75" hidden="1" customHeight="1">
      <c r="A962" s="326" t="s">
        <v>2987</v>
      </c>
      <c r="B962" s="326">
        <v>22.0</v>
      </c>
      <c r="C962" s="326">
        <v>3.0</v>
      </c>
      <c r="D962" s="326">
        <v>0.4</v>
      </c>
      <c r="E962" s="326">
        <v>5.6</v>
      </c>
      <c r="F962" s="326" t="s">
        <v>2988</v>
      </c>
      <c r="G962" s="331"/>
      <c r="H962" s="331"/>
      <c r="I962" s="331"/>
      <c r="J962" s="331"/>
      <c r="K962" s="331"/>
      <c r="L962" s="331"/>
      <c r="M962" s="331"/>
      <c r="N962" s="331"/>
      <c r="O962" s="326" t="s">
        <v>2989</v>
      </c>
      <c r="P962" s="326">
        <v>9.4</v>
      </c>
      <c r="Q962" s="326">
        <v>9.4</v>
      </c>
      <c r="R962" s="835">
        <v>1.0</v>
      </c>
      <c r="S962" s="324"/>
      <c r="T962" s="324"/>
      <c r="U962" s="324"/>
      <c r="V962" s="324"/>
      <c r="W962" s="324"/>
      <c r="X962" s="324"/>
      <c r="Y962" s="324"/>
      <c r="Z962" s="324"/>
      <c r="AA962" s="324"/>
      <c r="AB962" s="324"/>
      <c r="AC962" s="324"/>
      <c r="AD962" s="324"/>
      <c r="AE962" s="324"/>
      <c r="AF962" s="324"/>
      <c r="AG962" s="324"/>
      <c r="AH962" s="324"/>
      <c r="AI962" s="324"/>
      <c r="AJ962" s="324"/>
      <c r="AK962" s="324"/>
      <c r="AL962" s="324"/>
      <c r="AM962" s="324"/>
      <c r="AN962" s="324"/>
      <c r="AO962" s="324"/>
      <c r="AP962" s="324"/>
      <c r="AQ962" s="324"/>
      <c r="AR962" s="324"/>
    </row>
    <row r="963" ht="15.75" hidden="1" customHeight="1">
      <c r="A963" s="326" t="s">
        <v>2990</v>
      </c>
      <c r="B963" s="326">
        <v>188.0</v>
      </c>
      <c r="C963" s="326">
        <v>4.2</v>
      </c>
      <c r="D963" s="326">
        <v>1.2</v>
      </c>
      <c r="E963" s="326">
        <v>47.1</v>
      </c>
      <c r="F963" s="326" t="s">
        <v>2991</v>
      </c>
      <c r="G963" s="331"/>
      <c r="H963" s="331"/>
      <c r="I963" s="331"/>
      <c r="J963" s="331"/>
      <c r="K963" s="331"/>
      <c r="L963" s="331"/>
      <c r="M963" s="331"/>
      <c r="N963" s="331"/>
      <c r="O963" s="326" t="s">
        <v>2992</v>
      </c>
      <c r="P963" s="326">
        <v>17.5</v>
      </c>
      <c r="Q963" s="326">
        <v>17.5</v>
      </c>
      <c r="R963" s="835">
        <v>1.0</v>
      </c>
      <c r="S963" s="324"/>
      <c r="T963" s="324"/>
      <c r="U963" s="324"/>
      <c r="V963" s="324"/>
      <c r="W963" s="324"/>
      <c r="X963" s="324"/>
      <c r="Y963" s="324"/>
      <c r="Z963" s="324"/>
      <c r="AA963" s="324"/>
      <c r="AB963" s="324"/>
      <c r="AC963" s="324"/>
      <c r="AD963" s="324"/>
      <c r="AE963" s="324"/>
      <c r="AF963" s="324"/>
      <c r="AG963" s="324"/>
      <c r="AH963" s="324"/>
      <c r="AI963" s="324"/>
      <c r="AJ963" s="324"/>
      <c r="AK963" s="324"/>
      <c r="AL963" s="324"/>
      <c r="AM963" s="324"/>
      <c r="AN963" s="324"/>
      <c r="AO963" s="324"/>
      <c r="AP963" s="324"/>
      <c r="AQ963" s="324"/>
      <c r="AR963" s="324"/>
    </row>
    <row r="964" ht="15.75" hidden="1" customHeight="1">
      <c r="A964" s="326" t="s">
        <v>2993</v>
      </c>
      <c r="B964" s="326">
        <v>255.0</v>
      </c>
      <c r="C964" s="326">
        <v>11.0</v>
      </c>
      <c r="D964" s="326">
        <v>3.3</v>
      </c>
      <c r="E964" s="326">
        <v>71.0</v>
      </c>
      <c r="F964" s="326" t="s">
        <v>2994</v>
      </c>
      <c r="G964" s="331"/>
      <c r="H964" s="331"/>
      <c r="I964" s="331"/>
      <c r="J964" s="331"/>
      <c r="K964" s="331"/>
      <c r="L964" s="331"/>
      <c r="M964" s="331"/>
      <c r="N964" s="331"/>
      <c r="O964" s="326" t="s">
        <v>2995</v>
      </c>
      <c r="P964" s="326">
        <v>49.6</v>
      </c>
      <c r="Q964" s="326">
        <v>49.6</v>
      </c>
      <c r="R964" s="835">
        <v>1.0</v>
      </c>
      <c r="S964" s="324"/>
      <c r="T964" s="324"/>
      <c r="U964" s="324"/>
      <c r="V964" s="324"/>
      <c r="W964" s="324"/>
      <c r="X964" s="324"/>
      <c r="Y964" s="324"/>
      <c r="Z964" s="324"/>
      <c r="AA964" s="324"/>
      <c r="AB964" s="324"/>
      <c r="AC964" s="324"/>
      <c r="AD964" s="324"/>
      <c r="AE964" s="324"/>
      <c r="AF964" s="324"/>
      <c r="AG964" s="324"/>
      <c r="AH964" s="324"/>
      <c r="AI964" s="324"/>
      <c r="AJ964" s="324"/>
      <c r="AK964" s="324"/>
      <c r="AL964" s="324"/>
      <c r="AM964" s="324"/>
      <c r="AN964" s="324"/>
      <c r="AO964" s="324"/>
      <c r="AP964" s="324"/>
      <c r="AQ964" s="324"/>
      <c r="AR964" s="324"/>
    </row>
    <row r="965" ht="15.75" hidden="1" customHeight="1">
      <c r="A965" s="326" t="s">
        <v>2996</v>
      </c>
      <c r="B965" s="326">
        <v>308.0</v>
      </c>
      <c r="C965" s="326">
        <v>8.0</v>
      </c>
      <c r="D965" s="326">
        <v>4.0</v>
      </c>
      <c r="E965" s="326">
        <v>71.4</v>
      </c>
      <c r="F965" s="326" t="s">
        <v>2997</v>
      </c>
      <c r="G965" s="331"/>
      <c r="H965" s="331"/>
      <c r="I965" s="331"/>
      <c r="J965" s="331"/>
      <c r="K965" s="331"/>
      <c r="L965" s="331"/>
      <c r="M965" s="331"/>
      <c r="N965" s="331"/>
      <c r="O965" s="326" t="s">
        <v>2998</v>
      </c>
      <c r="P965" s="326">
        <v>160.4</v>
      </c>
      <c r="Q965" s="326">
        <v>160.4</v>
      </c>
      <c r="R965" s="835">
        <v>1.0</v>
      </c>
      <c r="S965" s="324"/>
      <c r="T965" s="324"/>
      <c r="U965" s="324"/>
      <c r="V965" s="324"/>
      <c r="W965" s="324"/>
      <c r="X965" s="324"/>
      <c r="Y965" s="324"/>
      <c r="Z965" s="324"/>
      <c r="AA965" s="324"/>
      <c r="AB965" s="324"/>
      <c r="AC965" s="324"/>
      <c r="AD965" s="324"/>
      <c r="AE965" s="324"/>
      <c r="AF965" s="324"/>
      <c r="AG965" s="324"/>
      <c r="AH965" s="324"/>
      <c r="AI965" s="324"/>
      <c r="AJ965" s="324"/>
      <c r="AK965" s="324"/>
      <c r="AL965" s="324"/>
      <c r="AM965" s="324"/>
      <c r="AN965" s="324"/>
      <c r="AO965" s="324"/>
      <c r="AP965" s="324"/>
      <c r="AQ965" s="324"/>
      <c r="AR965" s="324"/>
    </row>
    <row r="966" ht="15.75" hidden="1" customHeight="1">
      <c r="A966" s="326" t="s">
        <v>2999</v>
      </c>
      <c r="B966" s="326">
        <v>41.0</v>
      </c>
      <c r="C966" s="326">
        <v>2.1</v>
      </c>
      <c r="D966" s="326">
        <v>0.1</v>
      </c>
      <c r="E966" s="326">
        <v>8.0</v>
      </c>
      <c r="F966" s="326" t="s">
        <v>3000</v>
      </c>
      <c r="G966" s="331"/>
      <c r="H966" s="331"/>
      <c r="I966" s="331"/>
      <c r="J966" s="331"/>
      <c r="K966" s="331"/>
      <c r="L966" s="331"/>
      <c r="M966" s="331"/>
      <c r="N966" s="331"/>
      <c r="O966" s="326" t="s">
        <v>3001</v>
      </c>
      <c r="P966" s="326">
        <v>204.0</v>
      </c>
      <c r="Q966" s="326">
        <v>204.0</v>
      </c>
      <c r="R966" s="835">
        <v>1.0</v>
      </c>
      <c r="S966" s="324"/>
      <c r="T966" s="324"/>
      <c r="U966" s="324"/>
      <c r="V966" s="324"/>
      <c r="W966" s="324"/>
      <c r="X966" s="324"/>
      <c r="Y966" s="324"/>
      <c r="Z966" s="324"/>
      <c r="AA966" s="324"/>
      <c r="AB966" s="324"/>
      <c r="AC966" s="324"/>
      <c r="AD966" s="324"/>
      <c r="AE966" s="324"/>
      <c r="AF966" s="324"/>
      <c r="AG966" s="324"/>
      <c r="AH966" s="324"/>
      <c r="AI966" s="324"/>
      <c r="AJ966" s="324"/>
      <c r="AK966" s="324"/>
      <c r="AL966" s="324"/>
      <c r="AM966" s="324"/>
      <c r="AN966" s="324"/>
      <c r="AO966" s="324"/>
      <c r="AP966" s="324"/>
      <c r="AQ966" s="324"/>
      <c r="AR966" s="324"/>
    </row>
    <row r="967" ht="15.75" hidden="1" customHeight="1">
      <c r="A967" s="326" t="s">
        <v>3002</v>
      </c>
      <c r="B967" s="326">
        <v>362.0</v>
      </c>
      <c r="C967" s="326">
        <v>14.5</v>
      </c>
      <c r="D967" s="326">
        <v>17.9</v>
      </c>
      <c r="E967" s="326">
        <v>49.5</v>
      </c>
      <c r="F967" s="326" t="s">
        <v>3003</v>
      </c>
      <c r="G967" s="331"/>
      <c r="H967" s="331"/>
      <c r="I967" s="331"/>
      <c r="J967" s="331"/>
      <c r="K967" s="331"/>
      <c r="L967" s="331"/>
      <c r="M967" s="331"/>
      <c r="N967" s="331"/>
      <c r="O967" s="326" t="s">
        <v>3004</v>
      </c>
      <c r="P967" s="326">
        <v>174.5</v>
      </c>
      <c r="Q967" s="326">
        <v>174.5</v>
      </c>
      <c r="R967" s="835">
        <v>1.0</v>
      </c>
      <c r="S967" s="324"/>
      <c r="T967" s="324"/>
      <c r="U967" s="324"/>
      <c r="V967" s="324"/>
      <c r="W967" s="324"/>
      <c r="X967" s="324"/>
      <c r="Y967" s="324"/>
      <c r="Z967" s="324"/>
      <c r="AA967" s="324"/>
      <c r="AB967" s="324"/>
      <c r="AC967" s="324"/>
      <c r="AD967" s="324"/>
      <c r="AE967" s="324"/>
      <c r="AF967" s="324"/>
      <c r="AG967" s="324"/>
      <c r="AH967" s="324"/>
      <c r="AI967" s="324"/>
      <c r="AJ967" s="324"/>
      <c r="AK967" s="324"/>
      <c r="AL967" s="324"/>
      <c r="AM967" s="324"/>
      <c r="AN967" s="324"/>
      <c r="AO967" s="324"/>
      <c r="AP967" s="324"/>
      <c r="AQ967" s="324"/>
      <c r="AR967" s="324"/>
    </row>
    <row r="968" ht="15.75" hidden="1" customHeight="1">
      <c r="A968" s="326" t="s">
        <v>3005</v>
      </c>
      <c r="B968" s="326">
        <v>368.0</v>
      </c>
      <c r="C968" s="326">
        <v>5.2</v>
      </c>
      <c r="D968" s="326">
        <v>0.2</v>
      </c>
      <c r="E968" s="326">
        <v>85.5</v>
      </c>
      <c r="F968" s="326" t="s">
        <v>3006</v>
      </c>
      <c r="G968" s="331"/>
      <c r="H968" s="331"/>
      <c r="I968" s="331"/>
      <c r="J968" s="331"/>
      <c r="K968" s="331"/>
      <c r="L968" s="331"/>
      <c r="M968" s="331"/>
      <c r="N968" s="331"/>
      <c r="O968" s="326" t="s">
        <v>3007</v>
      </c>
      <c r="P968" s="326">
        <v>110.3</v>
      </c>
      <c r="Q968" s="326">
        <v>91.8</v>
      </c>
      <c r="R968" s="835">
        <v>0.8322756119673618</v>
      </c>
      <c r="S968" s="324"/>
      <c r="T968" s="324"/>
      <c r="U968" s="324"/>
      <c r="V968" s="324"/>
      <c r="W968" s="324"/>
      <c r="X968" s="324"/>
      <c r="Y968" s="324"/>
      <c r="Z968" s="324"/>
      <c r="AA968" s="324"/>
      <c r="AB968" s="324"/>
      <c r="AC968" s="324"/>
      <c r="AD968" s="324"/>
      <c r="AE968" s="324"/>
      <c r="AF968" s="324"/>
      <c r="AG968" s="324"/>
      <c r="AH968" s="324"/>
      <c r="AI968" s="324"/>
      <c r="AJ968" s="324"/>
      <c r="AK968" s="324"/>
      <c r="AL968" s="324"/>
      <c r="AM968" s="324"/>
      <c r="AN968" s="324"/>
      <c r="AO968" s="324"/>
      <c r="AP968" s="324"/>
      <c r="AQ968" s="324"/>
      <c r="AR968" s="324"/>
    </row>
    <row r="969" ht="15.75" hidden="1" customHeight="1">
      <c r="A969" s="326" t="s">
        <v>3008</v>
      </c>
      <c r="B969" s="326">
        <v>337.0</v>
      </c>
      <c r="C969" s="326">
        <v>17.6</v>
      </c>
      <c r="D969" s="326">
        <v>15.9</v>
      </c>
      <c r="E969" s="326">
        <v>50.0</v>
      </c>
      <c r="F969" s="326" t="s">
        <v>3009</v>
      </c>
      <c r="G969" s="331"/>
      <c r="H969" s="331"/>
      <c r="I969" s="331"/>
      <c r="J969" s="331"/>
      <c r="K969" s="331"/>
      <c r="L969" s="331"/>
      <c r="M969" s="331"/>
      <c r="N969" s="331"/>
      <c r="O969" s="326" t="s">
        <v>3010</v>
      </c>
      <c r="P969" s="326">
        <v>220.8</v>
      </c>
      <c r="Q969" s="326">
        <v>185.8</v>
      </c>
      <c r="R969" s="835">
        <v>0.8414855072463768</v>
      </c>
      <c r="S969" s="324"/>
      <c r="T969" s="324"/>
      <c r="U969" s="324"/>
      <c r="V969" s="324"/>
      <c r="W969" s="324"/>
      <c r="X969" s="324"/>
      <c r="Y969" s="324"/>
      <c r="Z969" s="324"/>
      <c r="AA969" s="324"/>
      <c r="AB969" s="324"/>
      <c r="AC969" s="324"/>
      <c r="AD969" s="324"/>
      <c r="AE969" s="324"/>
      <c r="AF969" s="324"/>
      <c r="AG969" s="324"/>
      <c r="AH969" s="324"/>
      <c r="AI969" s="324"/>
      <c r="AJ969" s="324"/>
      <c r="AK969" s="324"/>
      <c r="AL969" s="324"/>
      <c r="AM969" s="324"/>
      <c r="AN969" s="324"/>
      <c r="AO969" s="324"/>
      <c r="AP969" s="324"/>
      <c r="AQ969" s="324"/>
      <c r="AR969" s="324"/>
    </row>
    <row r="970" ht="15.75" hidden="1" customHeight="1">
      <c r="A970" s="326" t="s">
        <v>3011</v>
      </c>
      <c r="B970" s="326">
        <v>40.0</v>
      </c>
      <c r="C970" s="326">
        <v>1.2</v>
      </c>
      <c r="D970" s="326">
        <v>2.4</v>
      </c>
      <c r="E970" s="326">
        <v>3.3</v>
      </c>
      <c r="F970" s="326" t="s">
        <v>3012</v>
      </c>
      <c r="G970" s="331"/>
      <c r="H970" s="331"/>
      <c r="I970" s="331"/>
      <c r="J970" s="331"/>
      <c r="K970" s="331"/>
      <c r="L970" s="331"/>
      <c r="M970" s="331"/>
      <c r="N970" s="331"/>
      <c r="O970" s="326" t="s">
        <v>3013</v>
      </c>
      <c r="P970" s="326">
        <v>313.3</v>
      </c>
      <c r="Q970" s="326">
        <v>271.2</v>
      </c>
      <c r="R970" s="835">
        <v>0.8656240025534631</v>
      </c>
      <c r="S970" s="324"/>
      <c r="T970" s="324"/>
      <c r="U970" s="324"/>
      <c r="V970" s="324"/>
      <c r="W970" s="324"/>
      <c r="X970" s="324"/>
      <c r="Y970" s="324"/>
      <c r="Z970" s="324"/>
      <c r="AA970" s="324"/>
      <c r="AB970" s="324"/>
      <c r="AC970" s="324"/>
      <c r="AD970" s="324"/>
      <c r="AE970" s="324"/>
      <c r="AF970" s="324"/>
      <c r="AG970" s="324"/>
      <c r="AH970" s="324"/>
      <c r="AI970" s="324"/>
      <c r="AJ970" s="324"/>
      <c r="AK970" s="324"/>
      <c r="AL970" s="324"/>
      <c r="AM970" s="324"/>
      <c r="AN970" s="324"/>
      <c r="AO970" s="324"/>
      <c r="AP970" s="324"/>
      <c r="AQ970" s="324"/>
      <c r="AR970" s="324"/>
    </row>
    <row r="971" ht="15.75" hidden="1" customHeight="1">
      <c r="A971" s="326" t="s">
        <v>3014</v>
      </c>
      <c r="B971" s="326">
        <v>89.0</v>
      </c>
      <c r="C971" s="326">
        <v>0.2</v>
      </c>
      <c r="D971" s="326">
        <v>9.8</v>
      </c>
      <c r="E971" s="326">
        <v>0.0</v>
      </c>
      <c r="F971" s="326" t="s">
        <v>3015</v>
      </c>
      <c r="G971" s="331"/>
      <c r="H971" s="331"/>
      <c r="I971" s="331"/>
      <c r="J971" s="331"/>
      <c r="K971" s="331"/>
      <c r="L971" s="331"/>
      <c r="M971" s="331"/>
      <c r="N971" s="331"/>
      <c r="O971" s="326" t="s">
        <v>3016</v>
      </c>
      <c r="P971" s="326">
        <v>17.8</v>
      </c>
      <c r="Q971" s="326">
        <v>17.8</v>
      </c>
      <c r="R971" s="835">
        <v>1.0</v>
      </c>
      <c r="S971" s="324"/>
      <c r="T971" s="324"/>
      <c r="U971" s="324"/>
      <c r="V971" s="324"/>
      <c r="W971" s="324"/>
      <c r="X971" s="324"/>
      <c r="Y971" s="324"/>
      <c r="Z971" s="324"/>
      <c r="AA971" s="324"/>
      <c r="AB971" s="324"/>
      <c r="AC971" s="324"/>
      <c r="AD971" s="324"/>
      <c r="AE971" s="324"/>
      <c r="AF971" s="324"/>
      <c r="AG971" s="324"/>
      <c r="AH971" s="324"/>
      <c r="AI971" s="324"/>
      <c r="AJ971" s="324"/>
      <c r="AK971" s="324"/>
      <c r="AL971" s="324"/>
      <c r="AM971" s="324"/>
      <c r="AN971" s="324"/>
      <c r="AO971" s="324"/>
      <c r="AP971" s="324"/>
      <c r="AQ971" s="324"/>
      <c r="AR971" s="324"/>
    </row>
    <row r="972" ht="15.75" hidden="1" customHeight="1">
      <c r="A972" s="326" t="s">
        <v>3017</v>
      </c>
      <c r="B972" s="326">
        <v>323.0</v>
      </c>
      <c r="C972" s="326">
        <v>6.0</v>
      </c>
      <c r="D972" s="326">
        <v>20.1</v>
      </c>
      <c r="E972" s="326">
        <v>61.2</v>
      </c>
      <c r="F972" s="326" t="s">
        <v>3018</v>
      </c>
      <c r="G972" s="331"/>
      <c r="H972" s="331"/>
      <c r="I972" s="331"/>
      <c r="J972" s="331"/>
      <c r="K972" s="331"/>
      <c r="L972" s="331"/>
      <c r="M972" s="331"/>
      <c r="N972" s="331"/>
      <c r="O972" s="326" t="s">
        <v>3019</v>
      </c>
      <c r="P972" s="326">
        <v>30.0</v>
      </c>
      <c r="Q972" s="326">
        <v>30.0</v>
      </c>
      <c r="R972" s="835">
        <v>1.0</v>
      </c>
      <c r="S972" s="324"/>
      <c r="T972" s="324"/>
      <c r="U972" s="324"/>
      <c r="V972" s="324"/>
      <c r="W972" s="324"/>
      <c r="X972" s="324"/>
      <c r="Y972" s="324"/>
      <c r="Z972" s="324"/>
      <c r="AA972" s="324"/>
      <c r="AB972" s="324"/>
      <c r="AC972" s="324"/>
      <c r="AD972" s="324"/>
      <c r="AE972" s="324"/>
      <c r="AF972" s="324"/>
      <c r="AG972" s="324"/>
      <c r="AH972" s="324"/>
      <c r="AI972" s="324"/>
      <c r="AJ972" s="324"/>
      <c r="AK972" s="324"/>
      <c r="AL972" s="324"/>
      <c r="AM972" s="324"/>
      <c r="AN972" s="324"/>
      <c r="AO972" s="324"/>
      <c r="AP972" s="324"/>
      <c r="AQ972" s="324"/>
      <c r="AR972" s="324"/>
    </row>
    <row r="973" ht="15.75" hidden="1" customHeight="1">
      <c r="A973" s="326" t="s">
        <v>3020</v>
      </c>
      <c r="B973" s="326">
        <v>261.0</v>
      </c>
      <c r="C973" s="326">
        <v>3.9</v>
      </c>
      <c r="D973" s="326">
        <v>3.2</v>
      </c>
      <c r="E973" s="326">
        <v>79.9</v>
      </c>
      <c r="F973" s="326" t="s">
        <v>3021</v>
      </c>
      <c r="G973" s="331"/>
      <c r="H973" s="331"/>
      <c r="I973" s="331"/>
      <c r="J973" s="331"/>
      <c r="K973" s="331"/>
      <c r="L973" s="331"/>
      <c r="M973" s="331"/>
      <c r="N973" s="331"/>
      <c r="O973" s="326" t="s">
        <v>3022</v>
      </c>
      <c r="P973" s="326">
        <v>33.3</v>
      </c>
      <c r="Q973" s="326">
        <v>33.3</v>
      </c>
      <c r="R973" s="835">
        <v>1.0</v>
      </c>
      <c r="S973" s="324"/>
      <c r="T973" s="324"/>
      <c r="U973" s="324"/>
      <c r="V973" s="324"/>
      <c r="W973" s="324"/>
      <c r="X973" s="324"/>
      <c r="Y973" s="324"/>
      <c r="Z973" s="324"/>
      <c r="AA973" s="324"/>
      <c r="AB973" s="324"/>
      <c r="AC973" s="324"/>
      <c r="AD973" s="324"/>
      <c r="AE973" s="324"/>
      <c r="AF973" s="324"/>
      <c r="AG973" s="324"/>
      <c r="AH973" s="324"/>
      <c r="AI973" s="324"/>
      <c r="AJ973" s="324"/>
      <c r="AK973" s="324"/>
      <c r="AL973" s="324"/>
      <c r="AM973" s="324"/>
      <c r="AN973" s="324"/>
      <c r="AO973" s="324"/>
      <c r="AP973" s="324"/>
      <c r="AQ973" s="324"/>
      <c r="AR973" s="324"/>
    </row>
    <row r="974" ht="15.75" hidden="1" customHeight="1">
      <c r="A974" s="326" t="s">
        <v>3023</v>
      </c>
      <c r="B974" s="326">
        <v>263.0</v>
      </c>
      <c r="C974" s="326">
        <v>6.1</v>
      </c>
      <c r="D974" s="326">
        <v>8.7</v>
      </c>
      <c r="E974" s="326">
        <v>72.1</v>
      </c>
      <c r="F974" s="326" t="s">
        <v>3024</v>
      </c>
      <c r="G974" s="331"/>
      <c r="H974" s="331"/>
      <c r="I974" s="331"/>
      <c r="J974" s="331"/>
      <c r="K974" s="331"/>
      <c r="L974" s="331"/>
      <c r="M974" s="331"/>
      <c r="N974" s="331"/>
      <c r="O974" s="326" t="s">
        <v>3025</v>
      </c>
      <c r="P974" s="326">
        <v>112.2</v>
      </c>
      <c r="Q974" s="326">
        <v>112.2</v>
      </c>
      <c r="R974" s="835">
        <v>1.0</v>
      </c>
      <c r="S974" s="324"/>
      <c r="T974" s="324"/>
      <c r="U974" s="324"/>
      <c r="V974" s="324"/>
      <c r="W974" s="324"/>
      <c r="X974" s="324"/>
      <c r="Y974" s="324"/>
      <c r="Z974" s="324"/>
      <c r="AA974" s="324"/>
      <c r="AB974" s="324"/>
      <c r="AC974" s="324"/>
      <c r="AD974" s="324"/>
      <c r="AE974" s="324"/>
      <c r="AF974" s="324"/>
      <c r="AG974" s="324"/>
      <c r="AH974" s="324"/>
      <c r="AI974" s="324"/>
      <c r="AJ974" s="324"/>
      <c r="AK974" s="324"/>
      <c r="AL974" s="324"/>
      <c r="AM974" s="324"/>
      <c r="AN974" s="324"/>
      <c r="AO974" s="324"/>
      <c r="AP974" s="324"/>
      <c r="AQ974" s="324"/>
      <c r="AR974" s="324"/>
    </row>
    <row r="975" ht="15.75" hidden="1" customHeight="1">
      <c r="A975" s="326" t="s">
        <v>3026</v>
      </c>
      <c r="B975" s="326">
        <v>242.0</v>
      </c>
      <c r="C975" s="326">
        <v>29.0</v>
      </c>
      <c r="D975" s="326">
        <v>0.5</v>
      </c>
      <c r="E975" s="326">
        <v>46.9</v>
      </c>
      <c r="F975" s="326" t="s">
        <v>3027</v>
      </c>
      <c r="G975" s="331"/>
      <c r="H975" s="331"/>
      <c r="I975" s="331"/>
      <c r="J975" s="331"/>
      <c r="K975" s="331"/>
      <c r="L975" s="331"/>
      <c r="M975" s="331"/>
      <c r="N975" s="331"/>
      <c r="O975" s="326" t="s">
        <v>3028</v>
      </c>
      <c r="P975" s="326">
        <v>186.5</v>
      </c>
      <c r="Q975" s="326">
        <v>186.5</v>
      </c>
      <c r="R975" s="835">
        <v>1.0</v>
      </c>
      <c r="S975" s="324"/>
      <c r="T975" s="324"/>
      <c r="U975" s="324"/>
      <c r="V975" s="324"/>
      <c r="W975" s="324"/>
      <c r="X975" s="324"/>
      <c r="Y975" s="324"/>
      <c r="Z975" s="324"/>
      <c r="AA975" s="324"/>
      <c r="AB975" s="324"/>
      <c r="AC975" s="324"/>
      <c r="AD975" s="324"/>
      <c r="AE975" s="324"/>
      <c r="AF975" s="324"/>
      <c r="AG975" s="324"/>
      <c r="AH975" s="324"/>
      <c r="AI975" s="324"/>
      <c r="AJ975" s="324"/>
      <c r="AK975" s="324"/>
      <c r="AL975" s="324"/>
      <c r="AM975" s="324"/>
      <c r="AN975" s="324"/>
      <c r="AO975" s="324"/>
      <c r="AP975" s="324"/>
      <c r="AQ975" s="324"/>
      <c r="AR975" s="324"/>
    </row>
    <row r="976" ht="15.75" hidden="1" customHeight="1">
      <c r="A976" s="326" t="s">
        <v>3029</v>
      </c>
      <c r="B976" s="326">
        <v>113.0</v>
      </c>
      <c r="C976" s="326">
        <v>13.4</v>
      </c>
      <c r="D976" s="326">
        <v>0.3</v>
      </c>
      <c r="E976" s="326">
        <v>14.2</v>
      </c>
      <c r="F976" s="326" t="s">
        <v>3030</v>
      </c>
      <c r="G976" s="331"/>
      <c r="H976" s="331"/>
      <c r="I976" s="331"/>
      <c r="J976" s="331"/>
      <c r="K976" s="331"/>
      <c r="L976" s="331"/>
      <c r="M976" s="331"/>
      <c r="N976" s="331"/>
      <c r="O976" s="326" t="s">
        <v>3031</v>
      </c>
      <c r="P976" s="326">
        <v>201.3</v>
      </c>
      <c r="Q976" s="326">
        <v>201.3</v>
      </c>
      <c r="R976" s="835">
        <v>1.0</v>
      </c>
      <c r="S976" s="324"/>
      <c r="T976" s="324"/>
      <c r="U976" s="324"/>
      <c r="V976" s="324"/>
      <c r="W976" s="324"/>
      <c r="X976" s="324"/>
      <c r="Y976" s="324"/>
      <c r="Z976" s="324"/>
      <c r="AA976" s="324"/>
      <c r="AB976" s="324"/>
      <c r="AC976" s="324"/>
      <c r="AD976" s="324"/>
      <c r="AE976" s="324"/>
      <c r="AF976" s="324"/>
      <c r="AG976" s="324"/>
      <c r="AH976" s="324"/>
      <c r="AI976" s="324"/>
      <c r="AJ976" s="324"/>
      <c r="AK976" s="324"/>
      <c r="AL976" s="324"/>
      <c r="AM976" s="324"/>
      <c r="AN976" s="324"/>
      <c r="AO976" s="324"/>
      <c r="AP976" s="324"/>
      <c r="AQ976" s="324"/>
      <c r="AR976" s="324"/>
    </row>
    <row r="977" ht="15.75" hidden="1" customHeight="1">
      <c r="A977" s="326" t="s">
        <v>3032</v>
      </c>
      <c r="B977" s="326">
        <v>359.0</v>
      </c>
      <c r="C977" s="326">
        <v>41.6</v>
      </c>
      <c r="D977" s="326">
        <v>1.2</v>
      </c>
      <c r="E977" s="326">
        <v>45.5</v>
      </c>
      <c r="F977" s="326" t="s">
        <v>3033</v>
      </c>
      <c r="G977" s="331"/>
      <c r="H977" s="331"/>
      <c r="I977" s="331"/>
      <c r="J977" s="331"/>
      <c r="K977" s="331"/>
      <c r="L977" s="331"/>
      <c r="M977" s="331"/>
      <c r="N977" s="331"/>
      <c r="O977" s="326" t="s">
        <v>3034</v>
      </c>
      <c r="P977" s="326">
        <v>13.1</v>
      </c>
      <c r="Q977" s="326">
        <v>13.1</v>
      </c>
      <c r="R977" s="835">
        <v>1.0</v>
      </c>
      <c r="S977" s="324"/>
      <c r="T977" s="324"/>
      <c r="U977" s="324"/>
      <c r="V977" s="324"/>
      <c r="W977" s="324"/>
      <c r="X977" s="324"/>
      <c r="Y977" s="324"/>
      <c r="Z977" s="324"/>
      <c r="AA977" s="324"/>
      <c r="AB977" s="324"/>
      <c r="AC977" s="324"/>
      <c r="AD977" s="324"/>
      <c r="AE977" s="324"/>
      <c r="AF977" s="324"/>
      <c r="AG977" s="324"/>
      <c r="AH977" s="324"/>
      <c r="AI977" s="324"/>
      <c r="AJ977" s="324"/>
      <c r="AK977" s="324"/>
      <c r="AL977" s="324"/>
      <c r="AM977" s="324"/>
      <c r="AN977" s="324"/>
      <c r="AO977" s="324"/>
      <c r="AP977" s="324"/>
      <c r="AQ977" s="324"/>
      <c r="AR977" s="324"/>
    </row>
    <row r="978" ht="15.75" hidden="1" customHeight="1">
      <c r="A978" s="326" t="s">
        <v>3035</v>
      </c>
      <c r="B978" s="326">
        <v>440.0</v>
      </c>
      <c r="C978" s="326">
        <v>5.8</v>
      </c>
      <c r="D978" s="326">
        <v>36.3</v>
      </c>
      <c r="E978" s="326">
        <v>49.3</v>
      </c>
      <c r="F978" s="326" t="s">
        <v>3036</v>
      </c>
      <c r="G978" s="331"/>
      <c r="H978" s="331"/>
      <c r="I978" s="331"/>
      <c r="J978" s="331"/>
      <c r="K978" s="331"/>
      <c r="L978" s="331"/>
      <c r="M978" s="331"/>
      <c r="N978" s="331"/>
      <c r="O978" s="326" t="s">
        <v>3037</v>
      </c>
      <c r="P978" s="326">
        <v>21.6</v>
      </c>
      <c r="Q978" s="326">
        <v>21.6</v>
      </c>
      <c r="R978" s="835">
        <v>1.0</v>
      </c>
      <c r="S978" s="324"/>
      <c r="T978" s="324"/>
      <c r="U978" s="324"/>
      <c r="V978" s="324"/>
      <c r="W978" s="324"/>
      <c r="X978" s="324"/>
      <c r="Y978" s="324"/>
      <c r="Z978" s="324"/>
      <c r="AA978" s="324"/>
      <c r="AB978" s="324"/>
      <c r="AC978" s="324"/>
      <c r="AD978" s="324"/>
      <c r="AE978" s="324"/>
      <c r="AF978" s="324"/>
      <c r="AG978" s="324"/>
      <c r="AH978" s="324"/>
      <c r="AI978" s="324"/>
      <c r="AJ978" s="324"/>
      <c r="AK978" s="324"/>
      <c r="AL978" s="324"/>
      <c r="AM978" s="324"/>
      <c r="AN978" s="324"/>
      <c r="AO978" s="324"/>
      <c r="AP978" s="324"/>
      <c r="AQ978" s="324"/>
      <c r="AR978" s="324"/>
    </row>
    <row r="979" ht="15.75" hidden="1" customHeight="1">
      <c r="A979" s="326" t="s">
        <v>3038</v>
      </c>
      <c r="B979" s="326">
        <v>296.0</v>
      </c>
      <c r="C979" s="326">
        <v>10.4</v>
      </c>
      <c r="D979" s="326">
        <v>2.1</v>
      </c>
      <c r="E979" s="326">
        <v>68.6</v>
      </c>
      <c r="F979" s="326" t="s">
        <v>3039</v>
      </c>
      <c r="G979" s="331"/>
      <c r="H979" s="331"/>
      <c r="I979" s="331"/>
      <c r="J979" s="331"/>
      <c r="K979" s="331"/>
      <c r="L979" s="331"/>
      <c r="M979" s="331"/>
      <c r="N979" s="331"/>
      <c r="O979" s="326" t="s">
        <v>3040</v>
      </c>
      <c r="P979" s="326">
        <v>687.3</v>
      </c>
      <c r="Q979" s="326">
        <v>586.0</v>
      </c>
      <c r="R979" s="835">
        <v>0.8526116688491198</v>
      </c>
      <c r="S979" s="324"/>
      <c r="T979" s="324"/>
      <c r="U979" s="324"/>
      <c r="V979" s="324"/>
      <c r="W979" s="324"/>
      <c r="X979" s="324"/>
      <c r="Y979" s="324"/>
      <c r="Z979" s="324"/>
      <c r="AA979" s="324"/>
      <c r="AB979" s="324"/>
      <c r="AC979" s="324"/>
      <c r="AD979" s="324"/>
      <c r="AE979" s="324"/>
      <c r="AF979" s="324"/>
      <c r="AG979" s="324"/>
      <c r="AH979" s="324"/>
      <c r="AI979" s="324"/>
      <c r="AJ979" s="324"/>
      <c r="AK979" s="324"/>
      <c r="AL979" s="324"/>
      <c r="AM979" s="324"/>
      <c r="AN979" s="324"/>
      <c r="AO979" s="324"/>
      <c r="AP979" s="324"/>
      <c r="AQ979" s="324"/>
      <c r="AR979" s="324"/>
    </row>
    <row r="980" ht="15.75" hidden="1" customHeight="1">
      <c r="A980" s="326" t="s">
        <v>3041</v>
      </c>
      <c r="B980" s="326">
        <v>67.0</v>
      </c>
      <c r="C980" s="326">
        <v>0.0</v>
      </c>
      <c r="D980" s="326">
        <v>0.0</v>
      </c>
      <c r="E980" s="326">
        <v>19.5</v>
      </c>
      <c r="F980" s="326" t="s">
        <v>3042</v>
      </c>
      <c r="G980" s="331"/>
      <c r="H980" s="331"/>
      <c r="I980" s="331"/>
      <c r="J980" s="331"/>
      <c r="K980" s="331"/>
      <c r="L980" s="331"/>
      <c r="M980" s="331"/>
      <c r="N980" s="331"/>
      <c r="O980" s="326" t="s">
        <v>3043</v>
      </c>
      <c r="P980" s="326">
        <v>1122.1</v>
      </c>
      <c r="Q980" s="326">
        <v>972.5</v>
      </c>
      <c r="R980" s="835">
        <v>0.8666785491489173</v>
      </c>
      <c r="S980" s="324"/>
      <c r="T980" s="324"/>
      <c r="U980" s="324"/>
      <c r="V980" s="324"/>
      <c r="W980" s="324"/>
      <c r="X980" s="324"/>
      <c r="Y980" s="324"/>
      <c r="Z980" s="324"/>
      <c r="AA980" s="324"/>
      <c r="AB980" s="324"/>
      <c r="AC980" s="324"/>
      <c r="AD980" s="324"/>
      <c r="AE980" s="324"/>
      <c r="AF980" s="324"/>
      <c r="AG980" s="324"/>
      <c r="AH980" s="324"/>
      <c r="AI980" s="324"/>
      <c r="AJ980" s="324"/>
      <c r="AK980" s="324"/>
      <c r="AL980" s="324"/>
      <c r="AM980" s="324"/>
      <c r="AN980" s="324"/>
      <c r="AO980" s="324"/>
      <c r="AP980" s="324"/>
      <c r="AQ980" s="324"/>
      <c r="AR980" s="324"/>
    </row>
    <row r="981" ht="15.75" hidden="1" customHeight="1">
      <c r="A981" s="326" t="s">
        <v>3044</v>
      </c>
      <c r="B981" s="326">
        <v>19.0</v>
      </c>
      <c r="C981" s="326">
        <v>2.3</v>
      </c>
      <c r="D981" s="326">
        <v>0.1</v>
      </c>
      <c r="E981" s="326">
        <v>6.5</v>
      </c>
      <c r="F981" s="326" t="s">
        <v>3045</v>
      </c>
      <c r="G981" s="331"/>
      <c r="H981" s="331"/>
      <c r="I981" s="331"/>
      <c r="J981" s="331"/>
      <c r="K981" s="331"/>
      <c r="L981" s="331"/>
      <c r="M981" s="331"/>
      <c r="N981" s="331"/>
      <c r="O981" s="326" t="s">
        <v>3046</v>
      </c>
      <c r="P981" s="326">
        <v>1709.0</v>
      </c>
      <c r="Q981" s="326">
        <v>1484.3</v>
      </c>
      <c r="R981" s="835">
        <v>0.868519602106495</v>
      </c>
      <c r="S981" s="324"/>
      <c r="T981" s="324"/>
      <c r="U981" s="324"/>
      <c r="V981" s="324"/>
      <c r="W981" s="324"/>
      <c r="X981" s="324"/>
      <c r="Y981" s="324"/>
      <c r="Z981" s="324"/>
      <c r="AA981" s="324"/>
      <c r="AB981" s="324"/>
      <c r="AC981" s="324"/>
      <c r="AD981" s="324"/>
      <c r="AE981" s="324"/>
      <c r="AF981" s="324"/>
      <c r="AG981" s="324"/>
      <c r="AH981" s="324"/>
      <c r="AI981" s="324"/>
      <c r="AJ981" s="324"/>
      <c r="AK981" s="324"/>
      <c r="AL981" s="324"/>
      <c r="AM981" s="324"/>
      <c r="AN981" s="324"/>
      <c r="AO981" s="324"/>
      <c r="AP981" s="324"/>
      <c r="AQ981" s="324"/>
      <c r="AR981" s="324"/>
    </row>
    <row r="982" ht="15.75" hidden="1" customHeight="1">
      <c r="A982" s="326" t="s">
        <v>3047</v>
      </c>
      <c r="B982" s="326">
        <v>288.0</v>
      </c>
      <c r="C982" s="326">
        <v>0.1</v>
      </c>
      <c r="D982" s="326">
        <v>0.1</v>
      </c>
      <c r="E982" s="326">
        <v>12.7</v>
      </c>
      <c r="F982" s="326" t="s">
        <v>3048</v>
      </c>
      <c r="G982" s="331"/>
      <c r="H982" s="331"/>
      <c r="I982" s="331"/>
      <c r="J982" s="331"/>
      <c r="K982" s="331"/>
      <c r="L982" s="331"/>
      <c r="M982" s="331"/>
      <c r="N982" s="331"/>
      <c r="O982" s="326" t="s">
        <v>3049</v>
      </c>
      <c r="P982" s="326">
        <v>82.9</v>
      </c>
      <c r="Q982" s="326">
        <v>82.9</v>
      </c>
      <c r="R982" s="835">
        <v>1.0</v>
      </c>
      <c r="S982" s="324"/>
      <c r="T982" s="324"/>
      <c r="U982" s="324"/>
      <c r="V982" s="324"/>
      <c r="W982" s="324"/>
      <c r="X982" s="324"/>
      <c r="Y982" s="324"/>
      <c r="Z982" s="324"/>
      <c r="AA982" s="324"/>
      <c r="AB982" s="324"/>
      <c r="AC982" s="324"/>
      <c r="AD982" s="324"/>
      <c r="AE982" s="324"/>
      <c r="AF982" s="324"/>
      <c r="AG982" s="324"/>
      <c r="AH982" s="324"/>
      <c r="AI982" s="324"/>
      <c r="AJ982" s="324"/>
      <c r="AK982" s="324"/>
      <c r="AL982" s="324"/>
      <c r="AM982" s="324"/>
      <c r="AN982" s="324"/>
      <c r="AO982" s="324"/>
      <c r="AP982" s="324"/>
      <c r="AQ982" s="324"/>
      <c r="AR982" s="324"/>
    </row>
    <row r="983" ht="15.75" hidden="1" customHeight="1">
      <c r="A983" s="326" t="s">
        <v>3050</v>
      </c>
      <c r="B983" s="326">
        <v>502.0</v>
      </c>
      <c r="C983" s="326">
        <v>14.0</v>
      </c>
      <c r="D983" s="326">
        <v>25.0</v>
      </c>
      <c r="E983" s="326">
        <v>55.3</v>
      </c>
      <c r="F983" s="326" t="s">
        <v>3051</v>
      </c>
      <c r="G983" s="331"/>
      <c r="H983" s="331"/>
      <c r="I983" s="331"/>
      <c r="J983" s="331"/>
      <c r="K983" s="331"/>
      <c r="L983" s="331"/>
      <c r="M983" s="331"/>
      <c r="N983" s="331"/>
      <c r="O983" s="326" t="s">
        <v>3052</v>
      </c>
      <c r="P983" s="326">
        <v>225.4</v>
      </c>
      <c r="Q983" s="326">
        <v>225.4</v>
      </c>
      <c r="R983" s="835">
        <v>1.0</v>
      </c>
      <c r="S983" s="324"/>
      <c r="T983" s="324"/>
      <c r="U983" s="324"/>
      <c r="V983" s="324"/>
      <c r="W983" s="324"/>
      <c r="X983" s="324"/>
      <c r="Y983" s="324"/>
      <c r="Z983" s="324"/>
      <c r="AA983" s="324"/>
      <c r="AB983" s="324"/>
      <c r="AC983" s="324"/>
      <c r="AD983" s="324"/>
      <c r="AE983" s="324"/>
      <c r="AF983" s="324"/>
      <c r="AG983" s="324"/>
      <c r="AH983" s="324"/>
      <c r="AI983" s="324"/>
      <c r="AJ983" s="324"/>
      <c r="AK983" s="324"/>
      <c r="AL983" s="324"/>
      <c r="AM983" s="324"/>
      <c r="AN983" s="324"/>
      <c r="AO983" s="324"/>
      <c r="AP983" s="324"/>
      <c r="AQ983" s="324"/>
      <c r="AR983" s="324"/>
    </row>
    <row r="984" ht="15.75" hidden="1" customHeight="1">
      <c r="A984" s="326" t="s">
        <v>3053</v>
      </c>
      <c r="B984" s="326">
        <v>414.0</v>
      </c>
      <c r="C984" s="326">
        <v>11.0</v>
      </c>
      <c r="D984" s="326">
        <v>7.4</v>
      </c>
      <c r="E984" s="326">
        <v>75.6</v>
      </c>
      <c r="F984" s="326" t="s">
        <v>3054</v>
      </c>
      <c r="G984" s="331"/>
      <c r="H984" s="331"/>
      <c r="I984" s="331"/>
      <c r="J984" s="331"/>
      <c r="K984" s="331"/>
      <c r="L984" s="331"/>
      <c r="M984" s="331"/>
      <c r="N984" s="331"/>
      <c r="O984" s="326" t="s">
        <v>3055</v>
      </c>
      <c r="P984" s="326">
        <v>388.8</v>
      </c>
      <c r="Q984" s="326">
        <v>388.8</v>
      </c>
      <c r="R984" s="835">
        <v>1.0</v>
      </c>
      <c r="S984" s="324"/>
      <c r="T984" s="324"/>
      <c r="U984" s="324"/>
      <c r="V984" s="324"/>
      <c r="W984" s="324"/>
      <c r="X984" s="324"/>
      <c r="Y984" s="324"/>
      <c r="Z984" s="324"/>
      <c r="AA984" s="324"/>
      <c r="AB984" s="324"/>
      <c r="AC984" s="324"/>
      <c r="AD984" s="324"/>
      <c r="AE984" s="324"/>
      <c r="AF984" s="324"/>
      <c r="AG984" s="324"/>
      <c r="AH984" s="324"/>
      <c r="AI984" s="324"/>
      <c r="AJ984" s="324"/>
      <c r="AK984" s="324"/>
      <c r="AL984" s="324"/>
      <c r="AM984" s="324"/>
      <c r="AN984" s="324"/>
      <c r="AO984" s="324"/>
      <c r="AP984" s="324"/>
      <c r="AQ984" s="324"/>
      <c r="AR984" s="324"/>
    </row>
    <row r="985" ht="15.75" hidden="1" customHeight="1">
      <c r="A985" s="326" t="s">
        <v>3056</v>
      </c>
      <c r="B985" s="326">
        <v>425.0</v>
      </c>
      <c r="C985" s="326">
        <v>11.5</v>
      </c>
      <c r="D985" s="326">
        <v>7.8</v>
      </c>
      <c r="E985" s="326">
        <v>77.2</v>
      </c>
      <c r="F985" s="326" t="s">
        <v>3057</v>
      </c>
      <c r="G985" s="331"/>
      <c r="H985" s="331"/>
      <c r="I985" s="331"/>
      <c r="J985" s="331"/>
      <c r="K985" s="331"/>
      <c r="L985" s="331"/>
      <c r="M985" s="331"/>
      <c r="N985" s="331"/>
      <c r="O985" s="326" t="s">
        <v>3058</v>
      </c>
      <c r="P985" s="326">
        <v>152.0</v>
      </c>
      <c r="Q985" s="326">
        <v>152.0</v>
      </c>
      <c r="R985" s="835">
        <v>1.0</v>
      </c>
      <c r="S985" s="324"/>
      <c r="T985" s="324"/>
      <c r="U985" s="324"/>
      <c r="V985" s="324"/>
      <c r="W985" s="324"/>
      <c r="X985" s="324"/>
      <c r="Y985" s="324"/>
      <c r="Z985" s="324"/>
      <c r="AA985" s="324"/>
      <c r="AB985" s="324"/>
      <c r="AC985" s="324"/>
      <c r="AD985" s="324"/>
      <c r="AE985" s="324"/>
      <c r="AF985" s="324"/>
      <c r="AG985" s="324"/>
      <c r="AH985" s="324"/>
      <c r="AI985" s="324"/>
      <c r="AJ985" s="324"/>
      <c r="AK985" s="324"/>
      <c r="AL985" s="324"/>
      <c r="AM985" s="324"/>
      <c r="AN985" s="324"/>
      <c r="AO985" s="324"/>
      <c r="AP985" s="324"/>
      <c r="AQ985" s="324"/>
      <c r="AR985" s="324"/>
    </row>
    <row r="986" ht="15.75" hidden="1" customHeight="1">
      <c r="A986" s="326" t="s">
        <v>3059</v>
      </c>
      <c r="B986" s="326">
        <v>417.0</v>
      </c>
      <c r="C986" s="326">
        <v>27.9</v>
      </c>
      <c r="D986" s="326">
        <v>12.0</v>
      </c>
      <c r="E986" s="326">
        <v>49.8</v>
      </c>
      <c r="F986" s="326" t="s">
        <v>3060</v>
      </c>
      <c r="G986" s="331"/>
      <c r="H986" s="331"/>
      <c r="I986" s="331"/>
      <c r="J986" s="331"/>
      <c r="K986" s="331"/>
      <c r="L986" s="331"/>
      <c r="M986" s="331"/>
      <c r="N986" s="331"/>
      <c r="O986" s="326" t="s">
        <v>3061</v>
      </c>
      <c r="P986" s="326">
        <v>489.3</v>
      </c>
      <c r="Q986" s="326">
        <v>489.3</v>
      </c>
      <c r="R986" s="835">
        <v>1.0</v>
      </c>
      <c r="S986" s="324"/>
      <c r="T986" s="324"/>
      <c r="U986" s="324"/>
      <c r="V986" s="324"/>
      <c r="W986" s="324"/>
      <c r="X986" s="324"/>
      <c r="Y986" s="324"/>
      <c r="Z986" s="324"/>
      <c r="AA986" s="324"/>
      <c r="AB986" s="324"/>
      <c r="AC986" s="324"/>
      <c r="AD986" s="324"/>
      <c r="AE986" s="324"/>
      <c r="AF986" s="324"/>
      <c r="AG986" s="324"/>
      <c r="AH986" s="324"/>
      <c r="AI986" s="324"/>
      <c r="AJ986" s="324"/>
      <c r="AK986" s="324"/>
      <c r="AL986" s="324"/>
      <c r="AM986" s="324"/>
      <c r="AN986" s="324"/>
      <c r="AO986" s="324"/>
      <c r="AP986" s="324"/>
      <c r="AQ986" s="324"/>
      <c r="AR986" s="324"/>
    </row>
    <row r="987" ht="15.75" hidden="1" customHeight="1">
      <c r="A987" s="326" t="s">
        <v>3062</v>
      </c>
      <c r="B987" s="326">
        <v>509.0</v>
      </c>
      <c r="C987" s="326">
        <v>11.4</v>
      </c>
      <c r="D987" s="326">
        <v>26.0</v>
      </c>
      <c r="E987" s="326">
        <v>57.7</v>
      </c>
      <c r="F987" s="326" t="s">
        <v>3063</v>
      </c>
      <c r="G987" s="331"/>
      <c r="H987" s="331"/>
      <c r="I987" s="331"/>
      <c r="J987" s="331"/>
      <c r="K987" s="331"/>
      <c r="L987" s="331"/>
      <c r="M987" s="331"/>
      <c r="N987" s="331"/>
      <c r="O987" s="326" t="s">
        <v>3064</v>
      </c>
      <c r="P987" s="326">
        <v>786.9</v>
      </c>
      <c r="Q987" s="326">
        <v>628.9</v>
      </c>
      <c r="R987" s="835">
        <v>0.7992120981064939</v>
      </c>
      <c r="S987" s="324"/>
      <c r="T987" s="324"/>
      <c r="U987" s="324"/>
      <c r="V987" s="324"/>
      <c r="W987" s="324"/>
      <c r="X987" s="324"/>
      <c r="Y987" s="324"/>
      <c r="Z987" s="324"/>
      <c r="AA987" s="324"/>
      <c r="AB987" s="324"/>
      <c r="AC987" s="324"/>
      <c r="AD987" s="324"/>
      <c r="AE987" s="324"/>
      <c r="AF987" s="324"/>
      <c r="AG987" s="324"/>
      <c r="AH987" s="324"/>
      <c r="AI987" s="324"/>
      <c r="AJ987" s="324"/>
      <c r="AK987" s="324"/>
      <c r="AL987" s="324"/>
      <c r="AM987" s="324"/>
      <c r="AN987" s="324"/>
      <c r="AO987" s="324"/>
      <c r="AP987" s="324"/>
      <c r="AQ987" s="324"/>
      <c r="AR987" s="324"/>
    </row>
    <row r="988" ht="15.75" hidden="1" customHeight="1">
      <c r="A988" s="326" t="s">
        <v>3065</v>
      </c>
      <c r="B988" s="326">
        <v>380.0</v>
      </c>
      <c r="C988" s="326">
        <v>9.4</v>
      </c>
      <c r="D988" s="326">
        <v>1.2</v>
      </c>
      <c r="E988" s="326">
        <v>82.9</v>
      </c>
      <c r="F988" s="326" t="s">
        <v>3066</v>
      </c>
      <c r="G988" s="331"/>
      <c r="H988" s="331"/>
      <c r="I988" s="331"/>
      <c r="J988" s="331"/>
      <c r="K988" s="331"/>
      <c r="L988" s="331"/>
      <c r="M988" s="331"/>
      <c r="N988" s="331"/>
      <c r="O988" s="326" t="s">
        <v>3067</v>
      </c>
      <c r="P988" s="326">
        <v>1049.8</v>
      </c>
      <c r="Q988" s="326">
        <v>829.3</v>
      </c>
      <c r="R988" s="835">
        <v>0.7899599923795009</v>
      </c>
      <c r="S988" s="324"/>
      <c r="T988" s="324"/>
      <c r="U988" s="324"/>
      <c r="V988" s="324"/>
      <c r="W988" s="324"/>
      <c r="X988" s="324"/>
      <c r="Y988" s="324"/>
      <c r="Z988" s="324"/>
      <c r="AA988" s="324"/>
      <c r="AB988" s="324"/>
      <c r="AC988" s="324"/>
      <c r="AD988" s="324"/>
      <c r="AE988" s="324"/>
      <c r="AF988" s="324"/>
      <c r="AG988" s="324"/>
      <c r="AH988" s="324"/>
      <c r="AI988" s="324"/>
      <c r="AJ988" s="324"/>
      <c r="AK988" s="324"/>
      <c r="AL988" s="324"/>
      <c r="AM988" s="324"/>
      <c r="AN988" s="324"/>
      <c r="AO988" s="324"/>
      <c r="AP988" s="324"/>
      <c r="AQ988" s="324"/>
      <c r="AR988" s="324"/>
    </row>
    <row r="989" ht="15.75" hidden="1" customHeight="1">
      <c r="A989" s="326" t="s">
        <v>3068</v>
      </c>
      <c r="B989" s="326">
        <v>376.0</v>
      </c>
      <c r="C989" s="326">
        <v>10.7</v>
      </c>
      <c r="D989" s="326">
        <v>2.4</v>
      </c>
      <c r="E989" s="326">
        <v>77.8</v>
      </c>
      <c r="F989" s="326" t="s">
        <v>3069</v>
      </c>
      <c r="G989" s="331"/>
      <c r="H989" s="331"/>
      <c r="I989" s="331"/>
      <c r="J989" s="331"/>
      <c r="K989" s="331"/>
      <c r="L989" s="331"/>
      <c r="M989" s="331"/>
      <c r="N989" s="331"/>
      <c r="O989" s="326" t="s">
        <v>3070</v>
      </c>
      <c r="P989" s="326">
        <v>67.1</v>
      </c>
      <c r="Q989" s="326">
        <v>67.1</v>
      </c>
      <c r="R989" s="835">
        <v>1.0</v>
      </c>
      <c r="S989" s="324"/>
      <c r="T989" s="324"/>
      <c r="U989" s="324"/>
      <c r="V989" s="324"/>
      <c r="W989" s="324"/>
      <c r="X989" s="324"/>
      <c r="Y989" s="324"/>
      <c r="Z989" s="324"/>
      <c r="AA989" s="324"/>
      <c r="AB989" s="324"/>
      <c r="AC989" s="324"/>
      <c r="AD989" s="324"/>
      <c r="AE989" s="324"/>
      <c r="AF989" s="324"/>
      <c r="AG989" s="324"/>
      <c r="AH989" s="324"/>
      <c r="AI989" s="324"/>
      <c r="AJ989" s="324"/>
      <c r="AK989" s="324"/>
      <c r="AL989" s="324"/>
      <c r="AM989" s="324"/>
      <c r="AN989" s="324"/>
      <c r="AO989" s="324"/>
      <c r="AP989" s="324"/>
      <c r="AQ989" s="324"/>
      <c r="AR989" s="324"/>
    </row>
    <row r="990" ht="15.75" hidden="1" customHeight="1">
      <c r="A990" s="326" t="s">
        <v>3071</v>
      </c>
      <c r="B990" s="326">
        <v>458.0</v>
      </c>
      <c r="C990" s="326">
        <v>16.5</v>
      </c>
      <c r="D990" s="326">
        <v>17.1</v>
      </c>
      <c r="E990" s="326">
        <v>59.6</v>
      </c>
      <c r="F990" s="326" t="s">
        <v>3072</v>
      </c>
      <c r="G990" s="331"/>
      <c r="H990" s="331"/>
      <c r="I990" s="331"/>
      <c r="J990" s="331"/>
      <c r="K990" s="331"/>
      <c r="L990" s="331"/>
      <c r="M990" s="331"/>
      <c r="N990" s="331"/>
      <c r="O990" s="326" t="s">
        <v>3073</v>
      </c>
      <c r="P990" s="326">
        <v>158.5</v>
      </c>
      <c r="Q990" s="326">
        <v>158.5</v>
      </c>
      <c r="R990" s="835">
        <v>1.0</v>
      </c>
      <c r="S990" s="324"/>
      <c r="T990" s="324"/>
      <c r="U990" s="324"/>
      <c r="V990" s="324"/>
      <c r="W990" s="324"/>
      <c r="X990" s="324"/>
      <c r="Y990" s="324"/>
      <c r="Z990" s="324"/>
      <c r="AA990" s="324"/>
      <c r="AB990" s="324"/>
      <c r="AC990" s="324"/>
      <c r="AD990" s="324"/>
      <c r="AE990" s="324"/>
      <c r="AF990" s="324"/>
      <c r="AG990" s="324"/>
      <c r="AH990" s="324"/>
      <c r="AI990" s="324"/>
      <c r="AJ990" s="324"/>
      <c r="AK990" s="324"/>
      <c r="AL990" s="324"/>
      <c r="AM990" s="324"/>
      <c r="AN990" s="324"/>
      <c r="AO990" s="324"/>
      <c r="AP990" s="324"/>
      <c r="AQ990" s="324"/>
      <c r="AR990" s="324"/>
    </row>
    <row r="991" ht="15.75" hidden="1" customHeight="1">
      <c r="A991" s="326" t="s">
        <v>3074</v>
      </c>
      <c r="B991" s="326">
        <v>346.0</v>
      </c>
      <c r="C991" s="326">
        <v>21.6</v>
      </c>
      <c r="D991" s="326">
        <v>1.1</v>
      </c>
      <c r="E991" s="326">
        <v>64.4</v>
      </c>
      <c r="F991" s="326" t="s">
        <v>3075</v>
      </c>
      <c r="G991" s="331"/>
      <c r="H991" s="331"/>
      <c r="I991" s="331"/>
      <c r="J991" s="331"/>
      <c r="K991" s="331"/>
      <c r="L991" s="331"/>
      <c r="M991" s="331"/>
      <c r="N991" s="331"/>
      <c r="O991" s="326" t="s">
        <v>3076</v>
      </c>
      <c r="P991" s="326">
        <v>261.9</v>
      </c>
      <c r="Q991" s="326">
        <v>261.9</v>
      </c>
      <c r="R991" s="835">
        <v>1.0</v>
      </c>
      <c r="S991" s="324"/>
      <c r="T991" s="324"/>
      <c r="U991" s="324"/>
      <c r="V991" s="324"/>
      <c r="W991" s="324"/>
      <c r="X991" s="324"/>
      <c r="Y991" s="324"/>
      <c r="Z991" s="324"/>
      <c r="AA991" s="324"/>
      <c r="AB991" s="324"/>
      <c r="AC991" s="324"/>
      <c r="AD991" s="324"/>
      <c r="AE991" s="324"/>
      <c r="AF991" s="324"/>
      <c r="AG991" s="324"/>
      <c r="AH991" s="324"/>
      <c r="AI991" s="324"/>
      <c r="AJ991" s="324"/>
      <c r="AK991" s="324"/>
      <c r="AL991" s="324"/>
      <c r="AM991" s="324"/>
      <c r="AN991" s="324"/>
      <c r="AO991" s="324"/>
      <c r="AP991" s="324"/>
      <c r="AQ991" s="324"/>
      <c r="AR991" s="324"/>
    </row>
    <row r="992" ht="15.75" hidden="1" customHeight="1">
      <c r="A992" s="326" t="s">
        <v>3077</v>
      </c>
      <c r="B992" s="326">
        <v>85.0</v>
      </c>
      <c r="C992" s="326">
        <v>7.1</v>
      </c>
      <c r="D992" s="326">
        <v>0.6</v>
      </c>
      <c r="E992" s="326">
        <v>18.8</v>
      </c>
      <c r="F992" s="326" t="s">
        <v>3078</v>
      </c>
      <c r="G992" s="331"/>
      <c r="H992" s="331"/>
      <c r="I992" s="331"/>
      <c r="J992" s="331"/>
      <c r="K992" s="331"/>
      <c r="L992" s="331"/>
      <c r="M992" s="331"/>
      <c r="N992" s="331"/>
      <c r="O992" s="326" t="s">
        <v>3079</v>
      </c>
      <c r="P992" s="326">
        <v>100.0</v>
      </c>
      <c r="Q992" s="326">
        <v>100.0</v>
      </c>
      <c r="R992" s="835">
        <v>1.0</v>
      </c>
      <c r="S992" s="324"/>
      <c r="T992" s="324"/>
      <c r="U992" s="324"/>
      <c r="V992" s="324"/>
      <c r="W992" s="324"/>
      <c r="X992" s="324"/>
      <c r="Y992" s="324"/>
      <c r="Z992" s="324"/>
      <c r="AA992" s="324"/>
      <c r="AB992" s="324"/>
      <c r="AC992" s="324"/>
      <c r="AD992" s="324"/>
      <c r="AE992" s="324"/>
      <c r="AF992" s="324"/>
      <c r="AG992" s="324"/>
      <c r="AH992" s="324"/>
      <c r="AI992" s="324"/>
      <c r="AJ992" s="324"/>
      <c r="AK992" s="324"/>
      <c r="AL992" s="324"/>
      <c r="AM992" s="324"/>
      <c r="AN992" s="324"/>
      <c r="AO992" s="324"/>
      <c r="AP992" s="324"/>
      <c r="AQ992" s="324"/>
      <c r="AR992" s="324"/>
    </row>
    <row r="993" ht="15.75" hidden="1" customHeight="1">
      <c r="A993" s="326" t="s">
        <v>3080</v>
      </c>
      <c r="B993" s="326">
        <v>247.0</v>
      </c>
      <c r="C993" s="326">
        <v>21.7</v>
      </c>
      <c r="D993" s="326">
        <v>3.2</v>
      </c>
      <c r="E993" s="326">
        <v>61.1</v>
      </c>
      <c r="F993" s="326" t="s">
        <v>3081</v>
      </c>
      <c r="G993" s="331"/>
      <c r="H993" s="331"/>
      <c r="I993" s="331"/>
      <c r="J993" s="331"/>
      <c r="K993" s="331"/>
      <c r="L993" s="331"/>
      <c r="M993" s="331"/>
      <c r="N993" s="331"/>
      <c r="O993" s="331"/>
      <c r="P993" s="324"/>
      <c r="Q993" s="324"/>
      <c r="R993" s="324"/>
      <c r="S993" s="324"/>
      <c r="T993" s="324"/>
      <c r="U993" s="324"/>
      <c r="V993" s="324"/>
      <c r="W993" s="324"/>
      <c r="X993" s="324"/>
      <c r="Y993" s="324"/>
      <c r="Z993" s="324"/>
      <c r="AA993" s="324"/>
      <c r="AB993" s="324"/>
      <c r="AC993" s="324"/>
      <c r="AD993" s="324"/>
      <c r="AE993" s="324"/>
      <c r="AF993" s="324"/>
      <c r="AG993" s="324"/>
      <c r="AH993" s="324"/>
      <c r="AI993" s="324"/>
      <c r="AJ993" s="324"/>
      <c r="AK993" s="324"/>
      <c r="AL993" s="324"/>
      <c r="AM993" s="324"/>
      <c r="AN993" s="324"/>
      <c r="AO993" s="324"/>
      <c r="AP993" s="324"/>
      <c r="AQ993" s="324"/>
      <c r="AR993" s="324"/>
    </row>
    <row r="994" ht="15.75" hidden="1" customHeight="1">
      <c r="A994" s="326" t="s">
        <v>3082</v>
      </c>
      <c r="B994" s="326">
        <v>238.0</v>
      </c>
      <c r="C994" s="326">
        <v>21.4</v>
      </c>
      <c r="D994" s="326">
        <v>1.9</v>
      </c>
      <c r="E994" s="326">
        <v>61.9</v>
      </c>
      <c r="F994" s="326" t="s">
        <v>3083</v>
      </c>
      <c r="G994" s="331"/>
      <c r="H994" s="331"/>
      <c r="I994" s="331"/>
      <c r="J994" s="331"/>
      <c r="K994" s="331"/>
      <c r="L994" s="331"/>
      <c r="M994" s="331"/>
      <c r="N994" s="324"/>
      <c r="O994" s="324"/>
      <c r="P994" s="324"/>
      <c r="Q994" s="324"/>
      <c r="R994" s="324"/>
      <c r="S994" s="324"/>
      <c r="T994" s="324"/>
      <c r="U994" s="324"/>
      <c r="V994" s="324"/>
      <c r="W994" s="324"/>
      <c r="X994" s="324"/>
      <c r="Y994" s="324"/>
      <c r="Z994" s="324"/>
      <c r="AA994" s="324"/>
      <c r="AB994" s="324"/>
      <c r="AC994" s="324"/>
      <c r="AD994" s="324"/>
      <c r="AE994" s="324"/>
      <c r="AF994" s="324"/>
      <c r="AG994" s="324"/>
      <c r="AH994" s="324"/>
      <c r="AI994" s="324"/>
      <c r="AJ994" s="324"/>
      <c r="AK994" s="324"/>
      <c r="AL994" s="324"/>
      <c r="AM994" s="324"/>
      <c r="AN994" s="324"/>
      <c r="AO994" s="324"/>
      <c r="AP994" s="324"/>
      <c r="AQ994" s="324"/>
      <c r="AR994" s="324"/>
    </row>
    <row r="995" ht="15.75" hidden="1" customHeight="1">
      <c r="A995" s="326" t="s">
        <v>3084</v>
      </c>
      <c r="B995" s="326">
        <v>231.0</v>
      </c>
      <c r="C995" s="326">
        <v>22.7</v>
      </c>
      <c r="D995" s="326">
        <v>1.6</v>
      </c>
      <c r="E995" s="326">
        <v>59.1</v>
      </c>
      <c r="F995" s="326" t="s">
        <v>3085</v>
      </c>
      <c r="G995" s="331"/>
      <c r="H995" s="331"/>
      <c r="I995" s="331"/>
      <c r="J995" s="331"/>
      <c r="K995" s="331"/>
      <c r="L995" s="331"/>
      <c r="M995" s="331"/>
      <c r="N995" s="324"/>
      <c r="O995" s="324"/>
      <c r="P995" s="324"/>
      <c r="Q995" s="324"/>
      <c r="R995" s="324"/>
      <c r="S995" s="324"/>
      <c r="T995" s="324"/>
      <c r="U995" s="324"/>
      <c r="V995" s="324"/>
      <c r="W995" s="324"/>
      <c r="X995" s="324"/>
      <c r="Y995" s="324"/>
      <c r="Z995" s="324"/>
      <c r="AA995" s="324"/>
      <c r="AB995" s="324"/>
      <c r="AC995" s="324"/>
      <c r="AD995" s="324"/>
      <c r="AE995" s="324"/>
      <c r="AF995" s="324"/>
      <c r="AG995" s="324"/>
      <c r="AH995" s="324"/>
      <c r="AI995" s="324"/>
      <c r="AJ995" s="324"/>
      <c r="AK995" s="324"/>
      <c r="AL995" s="324"/>
      <c r="AM995" s="324"/>
      <c r="AN995" s="324"/>
      <c r="AO995" s="324"/>
      <c r="AP995" s="324"/>
      <c r="AQ995" s="324"/>
      <c r="AR995" s="324"/>
    </row>
    <row r="996" ht="15.75" hidden="1" customHeight="1">
      <c r="A996" s="326" t="s">
        <v>3086</v>
      </c>
      <c r="B996" s="326">
        <v>232.0</v>
      </c>
      <c r="C996" s="326">
        <v>21.1</v>
      </c>
      <c r="D996" s="326">
        <v>1.5</v>
      </c>
      <c r="E996" s="326">
        <v>61.0</v>
      </c>
      <c r="F996" s="326" t="s">
        <v>3087</v>
      </c>
      <c r="G996" s="331"/>
      <c r="H996" s="331"/>
      <c r="I996" s="331"/>
      <c r="J996" s="331"/>
      <c r="K996" s="331"/>
      <c r="L996" s="331"/>
      <c r="M996" s="331"/>
      <c r="N996" s="324"/>
      <c r="O996" s="324"/>
      <c r="P996" s="324"/>
      <c r="Q996" s="324"/>
      <c r="R996" s="324"/>
      <c r="S996" s="324"/>
      <c r="T996" s="324"/>
      <c r="U996" s="324"/>
      <c r="V996" s="324"/>
      <c r="W996" s="324"/>
      <c r="X996" s="324"/>
      <c r="Y996" s="324"/>
      <c r="Z996" s="324"/>
      <c r="AA996" s="324"/>
      <c r="AB996" s="324"/>
      <c r="AC996" s="324"/>
      <c r="AD996" s="324"/>
      <c r="AE996" s="324"/>
      <c r="AF996" s="324"/>
      <c r="AG996" s="324"/>
      <c r="AH996" s="324"/>
      <c r="AI996" s="324"/>
      <c r="AJ996" s="324"/>
      <c r="AK996" s="324"/>
      <c r="AL996" s="324"/>
      <c r="AM996" s="324"/>
      <c r="AN996" s="324"/>
      <c r="AO996" s="324"/>
      <c r="AP996" s="324"/>
      <c r="AQ996" s="324"/>
      <c r="AR996" s="324"/>
    </row>
    <row r="997" ht="15.75" hidden="1" customHeight="1">
      <c r="A997" s="326" t="s">
        <v>3088</v>
      </c>
      <c r="B997" s="326">
        <v>244.0</v>
      </c>
      <c r="C997" s="326">
        <v>20.3</v>
      </c>
      <c r="D997" s="326">
        <v>2.2</v>
      </c>
      <c r="E997" s="326">
        <v>59.5</v>
      </c>
      <c r="F997" s="326" t="s">
        <v>3089</v>
      </c>
      <c r="G997" s="331"/>
      <c r="H997" s="331"/>
      <c r="I997" s="331"/>
      <c r="J997" s="331"/>
      <c r="K997" s="331"/>
      <c r="L997" s="331"/>
      <c r="M997" s="331"/>
      <c r="N997" s="324"/>
      <c r="O997" s="324"/>
      <c r="P997" s="324"/>
      <c r="Q997" s="324"/>
      <c r="R997" s="324"/>
      <c r="S997" s="324"/>
      <c r="T997" s="324"/>
      <c r="U997" s="324"/>
      <c r="V997" s="324"/>
      <c r="W997" s="324"/>
      <c r="X997" s="324"/>
      <c r="Y997" s="324"/>
      <c r="Z997" s="324"/>
      <c r="AA997" s="324"/>
      <c r="AB997" s="324"/>
      <c r="AC997" s="324"/>
      <c r="AD997" s="324"/>
      <c r="AE997" s="324"/>
      <c r="AF997" s="324"/>
      <c r="AG997" s="324"/>
      <c r="AH997" s="324"/>
      <c r="AI997" s="324"/>
      <c r="AJ997" s="324"/>
      <c r="AK997" s="324"/>
      <c r="AL997" s="324"/>
      <c r="AM997" s="324"/>
      <c r="AN997" s="324"/>
      <c r="AO997" s="324"/>
      <c r="AP997" s="324"/>
      <c r="AQ997" s="324"/>
      <c r="AR997" s="324"/>
    </row>
    <row r="998" ht="15.75" hidden="1" customHeight="1">
      <c r="A998" s="326" t="s">
        <v>3090</v>
      </c>
      <c r="B998" s="326">
        <v>232.0</v>
      </c>
      <c r="C998" s="326">
        <v>20.3</v>
      </c>
      <c r="D998" s="326">
        <v>1.5</v>
      </c>
      <c r="E998" s="326">
        <v>61.5</v>
      </c>
      <c r="F998" s="326" t="s">
        <v>3091</v>
      </c>
      <c r="G998" s="331"/>
      <c r="H998" s="331"/>
      <c r="I998" s="331"/>
      <c r="J998" s="331"/>
      <c r="K998" s="331"/>
      <c r="L998" s="331"/>
      <c r="M998" s="331"/>
      <c r="N998" s="324"/>
      <c r="O998" s="324"/>
      <c r="P998" s="324"/>
      <c r="Q998" s="324"/>
      <c r="R998" s="324"/>
      <c r="S998" s="324"/>
      <c r="T998" s="324"/>
      <c r="U998" s="324"/>
      <c r="V998" s="324"/>
      <c r="W998" s="324"/>
      <c r="X998" s="324"/>
      <c r="Y998" s="324"/>
      <c r="Z998" s="324"/>
      <c r="AA998" s="324"/>
      <c r="AB998" s="324"/>
      <c r="AC998" s="324"/>
      <c r="AD998" s="324"/>
      <c r="AE998" s="324"/>
      <c r="AF998" s="324"/>
      <c r="AG998" s="324"/>
      <c r="AH998" s="324"/>
      <c r="AI998" s="324"/>
      <c r="AJ998" s="324"/>
      <c r="AK998" s="324"/>
      <c r="AL998" s="324"/>
      <c r="AM998" s="324"/>
      <c r="AN998" s="324"/>
      <c r="AO998" s="324"/>
      <c r="AP998" s="324"/>
      <c r="AQ998" s="324"/>
      <c r="AR998" s="324"/>
    </row>
    <row r="999" ht="15.75" hidden="1" customHeight="1">
      <c r="A999" s="326" t="s">
        <v>3092</v>
      </c>
      <c r="B999" s="326">
        <v>236.0</v>
      </c>
      <c r="C999" s="326">
        <v>21.7</v>
      </c>
      <c r="D999" s="326">
        <v>1.8</v>
      </c>
      <c r="E999" s="326">
        <v>60.3</v>
      </c>
      <c r="F999" s="326" t="s">
        <v>3093</v>
      </c>
      <c r="G999" s="331"/>
      <c r="H999" s="331"/>
      <c r="I999" s="331"/>
      <c r="J999" s="331"/>
      <c r="K999" s="331"/>
      <c r="L999" s="331"/>
      <c r="M999" s="331"/>
      <c r="N999" s="324"/>
      <c r="O999" s="324"/>
      <c r="P999" s="324"/>
      <c r="Q999" s="324"/>
      <c r="R999" s="324"/>
      <c r="S999" s="324"/>
      <c r="T999" s="324"/>
      <c r="U999" s="324"/>
      <c r="V999" s="324"/>
      <c r="W999" s="324"/>
      <c r="X999" s="324"/>
      <c r="Y999" s="324"/>
      <c r="Z999" s="324"/>
      <c r="AA999" s="324"/>
      <c r="AB999" s="324"/>
      <c r="AC999" s="324"/>
      <c r="AD999" s="324"/>
      <c r="AE999" s="324"/>
      <c r="AF999" s="324"/>
      <c r="AG999" s="324"/>
      <c r="AH999" s="324"/>
      <c r="AI999" s="324"/>
      <c r="AJ999" s="324"/>
      <c r="AK999" s="324"/>
      <c r="AL999" s="324"/>
      <c r="AM999" s="324"/>
      <c r="AN999" s="324"/>
      <c r="AO999" s="324"/>
      <c r="AP999" s="324"/>
      <c r="AQ999" s="324"/>
      <c r="AR999" s="324"/>
    </row>
    <row r="1000" ht="15.75" hidden="1" customHeight="1">
      <c r="A1000" s="326" t="s">
        <v>3094</v>
      </c>
      <c r="B1000" s="326">
        <v>334.0</v>
      </c>
      <c r="C1000" s="326">
        <v>17.3</v>
      </c>
      <c r="D1000" s="326">
        <v>0.9</v>
      </c>
      <c r="E1000" s="326">
        <v>65.2</v>
      </c>
      <c r="F1000" s="326" t="s">
        <v>3095</v>
      </c>
      <c r="G1000" s="331"/>
      <c r="H1000" s="331"/>
      <c r="I1000" s="331"/>
      <c r="J1000" s="331"/>
      <c r="K1000" s="331"/>
      <c r="L1000" s="331"/>
      <c r="M1000" s="331"/>
      <c r="N1000" s="324"/>
      <c r="O1000" s="324"/>
      <c r="P1000" s="324"/>
      <c r="Q1000" s="324"/>
      <c r="R1000" s="324"/>
      <c r="S1000" s="324"/>
      <c r="T1000" s="324"/>
      <c r="U1000" s="324"/>
      <c r="V1000" s="324"/>
      <c r="W1000" s="324"/>
      <c r="X1000" s="324"/>
      <c r="Y1000" s="324"/>
      <c r="Z1000" s="324"/>
      <c r="AA1000" s="324"/>
      <c r="AB1000" s="324"/>
      <c r="AC1000" s="324"/>
      <c r="AD1000" s="324"/>
      <c r="AE1000" s="324"/>
      <c r="AF1000" s="324"/>
      <c r="AG1000" s="324"/>
      <c r="AH1000" s="324"/>
      <c r="AI1000" s="324"/>
      <c r="AJ1000" s="324"/>
      <c r="AK1000" s="324"/>
      <c r="AL1000" s="324"/>
      <c r="AM1000" s="324"/>
      <c r="AN1000" s="324"/>
      <c r="AO1000" s="324"/>
      <c r="AP1000" s="324"/>
      <c r="AQ1000" s="324"/>
      <c r="AR1000" s="324"/>
    </row>
    <row r="1001" ht="15.75" hidden="1" customHeight="1">
      <c r="A1001" s="326" t="s">
        <v>3096</v>
      </c>
      <c r="B1001" s="326">
        <v>227.0</v>
      </c>
      <c r="C1001" s="326">
        <v>24.2</v>
      </c>
      <c r="D1001" s="326">
        <v>1.6</v>
      </c>
      <c r="E1001" s="326">
        <v>56.8</v>
      </c>
      <c r="F1001" s="326" t="s">
        <v>3097</v>
      </c>
      <c r="G1001" s="331"/>
      <c r="H1001" s="331"/>
      <c r="I1001" s="331"/>
      <c r="J1001" s="331"/>
      <c r="K1001" s="331"/>
      <c r="L1001" s="331"/>
      <c r="M1001" s="331"/>
      <c r="N1001" s="324"/>
      <c r="O1001" s="324"/>
      <c r="P1001" s="324"/>
      <c r="Q1001" s="324"/>
      <c r="R1001" s="324"/>
      <c r="S1001" s="324"/>
      <c r="T1001" s="324"/>
      <c r="U1001" s="324"/>
      <c r="V1001" s="324"/>
      <c r="W1001" s="324"/>
      <c r="X1001" s="324"/>
      <c r="Y1001" s="324"/>
      <c r="Z1001" s="324"/>
      <c r="AA1001" s="324"/>
      <c r="AB1001" s="324"/>
      <c r="AC1001" s="324"/>
      <c r="AD1001" s="324"/>
      <c r="AE1001" s="324"/>
      <c r="AF1001" s="324"/>
      <c r="AG1001" s="324"/>
      <c r="AH1001" s="324"/>
      <c r="AI1001" s="324"/>
      <c r="AJ1001" s="324"/>
      <c r="AK1001" s="324"/>
      <c r="AL1001" s="324"/>
      <c r="AM1001" s="324"/>
      <c r="AN1001" s="324"/>
      <c r="AO1001" s="324"/>
      <c r="AP1001" s="324"/>
      <c r="AQ1001" s="324"/>
      <c r="AR1001" s="324"/>
    </row>
    <row r="1002" ht="15.75" hidden="1" customHeight="1">
      <c r="A1002" s="326" t="s">
        <v>3098</v>
      </c>
      <c r="B1002" s="326">
        <v>267.0</v>
      </c>
      <c r="C1002" s="326">
        <v>22.9</v>
      </c>
      <c r="D1002" s="326">
        <v>1.5</v>
      </c>
      <c r="E1002" s="326">
        <v>58.3</v>
      </c>
      <c r="F1002" s="326" t="s">
        <v>3099</v>
      </c>
      <c r="G1002" s="331"/>
      <c r="H1002" s="331"/>
      <c r="I1002" s="331"/>
      <c r="J1002" s="331"/>
      <c r="K1002" s="331"/>
      <c r="L1002" s="331"/>
      <c r="M1002" s="331"/>
      <c r="N1002" s="324"/>
      <c r="O1002" s="324"/>
      <c r="P1002" s="324"/>
      <c r="Q1002" s="324"/>
      <c r="R1002" s="324"/>
      <c r="S1002" s="324"/>
      <c r="T1002" s="324"/>
      <c r="U1002" s="324"/>
      <c r="V1002" s="324"/>
      <c r="W1002" s="324"/>
      <c r="X1002" s="324"/>
      <c r="Y1002" s="324"/>
      <c r="Z1002" s="324"/>
      <c r="AA1002" s="324"/>
      <c r="AB1002" s="324"/>
      <c r="AC1002" s="324"/>
      <c r="AD1002" s="324"/>
      <c r="AE1002" s="324"/>
      <c r="AF1002" s="324"/>
      <c r="AG1002" s="324"/>
      <c r="AH1002" s="324"/>
      <c r="AI1002" s="324"/>
      <c r="AJ1002" s="324"/>
      <c r="AK1002" s="324"/>
      <c r="AL1002" s="324"/>
      <c r="AM1002" s="324"/>
      <c r="AN1002" s="324"/>
      <c r="AO1002" s="324"/>
      <c r="AP1002" s="324"/>
      <c r="AQ1002" s="324"/>
      <c r="AR1002" s="324"/>
    </row>
    <row r="1003" ht="15.75" hidden="1" customHeight="1">
      <c r="A1003" s="326" t="s">
        <v>3100</v>
      </c>
      <c r="B1003" s="326">
        <v>67.0</v>
      </c>
      <c r="C1003" s="326">
        <v>5.1</v>
      </c>
      <c r="D1003" s="326">
        <v>0.4</v>
      </c>
      <c r="E1003" s="326">
        <v>17.5</v>
      </c>
      <c r="F1003" s="326" t="s">
        <v>3101</v>
      </c>
      <c r="G1003" s="331"/>
      <c r="H1003" s="331"/>
      <c r="I1003" s="331"/>
      <c r="J1003" s="331"/>
      <c r="K1003" s="331"/>
      <c r="L1003" s="331"/>
      <c r="M1003" s="331"/>
      <c r="N1003" s="324"/>
      <c r="O1003" s="324"/>
      <c r="P1003" s="324"/>
      <c r="Q1003" s="324"/>
      <c r="R1003" s="324"/>
      <c r="S1003" s="324"/>
      <c r="T1003" s="324"/>
      <c r="U1003" s="324"/>
      <c r="V1003" s="324"/>
      <c r="W1003" s="324"/>
      <c r="X1003" s="324"/>
      <c r="Y1003" s="324"/>
      <c r="Z1003" s="324"/>
      <c r="AA1003" s="324"/>
      <c r="AB1003" s="324"/>
      <c r="AC1003" s="324"/>
      <c r="AD1003" s="324"/>
      <c r="AE1003" s="324"/>
      <c r="AF1003" s="324"/>
      <c r="AG1003" s="324"/>
      <c r="AH1003" s="324"/>
      <c r="AI1003" s="324"/>
      <c r="AJ1003" s="324"/>
      <c r="AK1003" s="324"/>
      <c r="AL1003" s="324"/>
      <c r="AM1003" s="324"/>
      <c r="AN1003" s="324"/>
      <c r="AO1003" s="324"/>
      <c r="AP1003" s="324"/>
      <c r="AQ1003" s="324"/>
      <c r="AR1003" s="324"/>
    </row>
    <row r="1004" ht="15.75" hidden="1" customHeight="1">
      <c r="A1004" s="326" t="s">
        <v>3102</v>
      </c>
      <c r="B1004" s="326">
        <v>232.0</v>
      </c>
      <c r="C1004" s="326">
        <v>20.7</v>
      </c>
      <c r="D1004" s="326">
        <v>2.1</v>
      </c>
      <c r="E1004" s="326">
        <v>59.9</v>
      </c>
      <c r="F1004" s="326" t="s">
        <v>3103</v>
      </c>
      <c r="G1004" s="331"/>
      <c r="H1004" s="331"/>
      <c r="I1004" s="331"/>
      <c r="J1004" s="331"/>
      <c r="K1004" s="331"/>
      <c r="L1004" s="331"/>
      <c r="M1004" s="331"/>
      <c r="N1004" s="324"/>
      <c r="O1004" s="324"/>
      <c r="P1004" s="324"/>
      <c r="Q1004" s="324"/>
      <c r="R1004" s="324"/>
      <c r="S1004" s="324"/>
      <c r="T1004" s="324"/>
      <c r="U1004" s="324"/>
      <c r="V1004" s="324"/>
      <c r="W1004" s="324"/>
      <c r="X1004" s="324"/>
      <c r="Y1004" s="324"/>
      <c r="Z1004" s="324"/>
      <c r="AA1004" s="324"/>
      <c r="AB1004" s="324"/>
      <c r="AC1004" s="324"/>
      <c r="AD1004" s="324"/>
      <c r="AE1004" s="324"/>
      <c r="AF1004" s="324"/>
      <c r="AG1004" s="324"/>
      <c r="AH1004" s="324"/>
      <c r="AI1004" s="324"/>
      <c r="AJ1004" s="324"/>
      <c r="AK1004" s="324"/>
      <c r="AL1004" s="324"/>
      <c r="AM1004" s="324"/>
      <c r="AN1004" s="324"/>
      <c r="AO1004" s="324"/>
      <c r="AP1004" s="324"/>
      <c r="AQ1004" s="324"/>
      <c r="AR1004" s="324"/>
    </row>
    <row r="1005" ht="15.75" hidden="1" customHeight="1">
      <c r="A1005" s="326" t="s">
        <v>3104</v>
      </c>
      <c r="B1005" s="326">
        <v>236.0</v>
      </c>
      <c r="C1005" s="326">
        <v>21.9</v>
      </c>
      <c r="D1005" s="326">
        <v>2.1</v>
      </c>
      <c r="E1005" s="326">
        <v>60.1</v>
      </c>
      <c r="F1005" s="326" t="s">
        <v>3105</v>
      </c>
      <c r="G1005" s="331"/>
      <c r="H1005" s="331"/>
      <c r="I1005" s="331"/>
      <c r="J1005" s="331"/>
      <c r="K1005" s="331"/>
      <c r="L1005" s="331"/>
      <c r="M1005" s="331"/>
      <c r="N1005" s="324"/>
      <c r="O1005" s="324"/>
      <c r="P1005" s="324"/>
      <c r="Q1005" s="324"/>
      <c r="R1005" s="324"/>
      <c r="S1005" s="324"/>
      <c r="T1005" s="324"/>
      <c r="U1005" s="324"/>
      <c r="V1005" s="324"/>
      <c r="W1005" s="324"/>
      <c r="X1005" s="324"/>
      <c r="Y1005" s="324"/>
      <c r="Z1005" s="324"/>
      <c r="AA1005" s="324"/>
      <c r="AB1005" s="324"/>
      <c r="AC1005" s="324"/>
      <c r="AD1005" s="324"/>
      <c r="AE1005" s="324"/>
      <c r="AF1005" s="324"/>
      <c r="AG1005" s="324"/>
      <c r="AH1005" s="324"/>
      <c r="AI1005" s="324"/>
      <c r="AJ1005" s="324"/>
      <c r="AK1005" s="324"/>
      <c r="AL1005" s="324"/>
      <c r="AM1005" s="324"/>
      <c r="AN1005" s="324"/>
      <c r="AO1005" s="324"/>
      <c r="AP1005" s="324"/>
      <c r="AQ1005" s="324"/>
      <c r="AR1005" s="324"/>
    </row>
    <row r="1006" ht="15.75" hidden="1" customHeight="1">
      <c r="A1006" s="326" t="s">
        <v>3106</v>
      </c>
      <c r="B1006" s="326">
        <v>43.0</v>
      </c>
      <c r="C1006" s="326">
        <v>5.2</v>
      </c>
      <c r="D1006" s="326">
        <v>0.5</v>
      </c>
      <c r="E1006" s="326">
        <v>15.5</v>
      </c>
      <c r="F1006" s="326" t="s">
        <v>3107</v>
      </c>
      <c r="G1006" s="331"/>
      <c r="H1006" s="331"/>
      <c r="I1006" s="331"/>
      <c r="J1006" s="331"/>
      <c r="K1006" s="331"/>
      <c r="L1006" s="331"/>
      <c r="M1006" s="331"/>
      <c r="N1006" s="324"/>
      <c r="O1006" s="324"/>
      <c r="P1006" s="324"/>
      <c r="Q1006" s="324"/>
      <c r="R1006" s="324"/>
      <c r="S1006" s="324"/>
      <c r="T1006" s="324"/>
      <c r="U1006" s="324"/>
      <c r="V1006" s="324"/>
      <c r="W1006" s="324"/>
      <c r="X1006" s="324"/>
      <c r="Y1006" s="324"/>
      <c r="Z1006" s="324"/>
      <c r="AA1006" s="324"/>
      <c r="AB1006" s="324"/>
      <c r="AC1006" s="324"/>
      <c r="AD1006" s="324"/>
      <c r="AE1006" s="324"/>
      <c r="AF1006" s="324"/>
      <c r="AG1006" s="324"/>
      <c r="AH1006" s="324"/>
      <c r="AI1006" s="324"/>
      <c r="AJ1006" s="324"/>
      <c r="AK1006" s="324"/>
      <c r="AL1006" s="324"/>
      <c r="AM1006" s="324"/>
      <c r="AN1006" s="324"/>
      <c r="AO1006" s="324"/>
      <c r="AP1006" s="324"/>
      <c r="AQ1006" s="324"/>
      <c r="AR1006" s="324"/>
    </row>
    <row r="1007" ht="15.75" hidden="1" customHeight="1">
      <c r="A1007" s="326" t="s">
        <v>3108</v>
      </c>
      <c r="B1007" s="326">
        <v>102.0</v>
      </c>
      <c r="C1007" s="326">
        <v>9.7</v>
      </c>
      <c r="D1007" s="326">
        <v>0.6</v>
      </c>
      <c r="E1007" s="326">
        <v>29.6</v>
      </c>
      <c r="F1007" s="326" t="s">
        <v>3109</v>
      </c>
      <c r="G1007" s="331"/>
      <c r="H1007" s="331"/>
      <c r="I1007" s="331"/>
      <c r="J1007" s="331"/>
      <c r="K1007" s="331"/>
      <c r="L1007" s="331"/>
      <c r="M1007" s="331"/>
      <c r="N1007" s="324"/>
      <c r="O1007" s="324"/>
      <c r="P1007" s="324"/>
      <c r="Q1007" s="324"/>
      <c r="R1007" s="324"/>
      <c r="S1007" s="324"/>
      <c r="T1007" s="324"/>
      <c r="U1007" s="324"/>
      <c r="V1007" s="324"/>
      <c r="W1007" s="324"/>
      <c r="X1007" s="324"/>
      <c r="Y1007" s="324"/>
      <c r="Z1007" s="324"/>
      <c r="AA1007" s="324"/>
      <c r="AB1007" s="324"/>
      <c r="AC1007" s="324"/>
      <c r="AD1007" s="324"/>
      <c r="AE1007" s="324"/>
      <c r="AF1007" s="324"/>
      <c r="AG1007" s="324"/>
      <c r="AH1007" s="324"/>
      <c r="AI1007" s="324"/>
      <c r="AJ1007" s="324"/>
      <c r="AK1007" s="324"/>
      <c r="AL1007" s="324"/>
      <c r="AM1007" s="324"/>
      <c r="AN1007" s="324"/>
      <c r="AO1007" s="324"/>
      <c r="AP1007" s="324"/>
      <c r="AQ1007" s="324"/>
      <c r="AR1007" s="324"/>
    </row>
    <row r="1008" ht="15.75" hidden="1" customHeight="1">
      <c r="A1008" s="326" t="s">
        <v>3110</v>
      </c>
      <c r="B1008" s="326">
        <v>238.0</v>
      </c>
      <c r="C1008" s="326">
        <v>19.2</v>
      </c>
      <c r="D1008" s="326">
        <v>1.8</v>
      </c>
      <c r="E1008" s="326">
        <v>63.3</v>
      </c>
      <c r="F1008" s="326" t="s">
        <v>3111</v>
      </c>
      <c r="G1008" s="331"/>
      <c r="H1008" s="331"/>
      <c r="I1008" s="331"/>
      <c r="J1008" s="331"/>
      <c r="K1008" s="331"/>
      <c r="L1008" s="331"/>
      <c r="M1008" s="331"/>
      <c r="N1008" s="324"/>
      <c r="O1008" s="324"/>
      <c r="P1008" s="324"/>
      <c r="Q1008" s="324"/>
      <c r="R1008" s="324"/>
      <c r="S1008" s="324"/>
      <c r="T1008" s="324"/>
      <c r="U1008" s="324"/>
      <c r="V1008" s="324"/>
      <c r="W1008" s="324"/>
      <c r="X1008" s="324"/>
      <c r="Y1008" s="324"/>
      <c r="Z1008" s="324"/>
      <c r="AA1008" s="324"/>
      <c r="AB1008" s="324"/>
      <c r="AC1008" s="324"/>
      <c r="AD1008" s="324"/>
      <c r="AE1008" s="324"/>
      <c r="AF1008" s="324"/>
      <c r="AG1008" s="324"/>
      <c r="AH1008" s="324"/>
      <c r="AI1008" s="324"/>
      <c r="AJ1008" s="324"/>
      <c r="AK1008" s="324"/>
      <c r="AL1008" s="324"/>
      <c r="AM1008" s="324"/>
      <c r="AN1008" s="324"/>
      <c r="AO1008" s="324"/>
      <c r="AP1008" s="324"/>
      <c r="AQ1008" s="324"/>
      <c r="AR1008" s="324"/>
    </row>
    <row r="1009" ht="15.75" hidden="1" customHeight="1">
      <c r="A1009" s="326" t="s">
        <v>3112</v>
      </c>
      <c r="B1009" s="326">
        <v>228.0</v>
      </c>
      <c r="C1009" s="326">
        <v>21.2</v>
      </c>
      <c r="D1009" s="326">
        <v>1.4</v>
      </c>
      <c r="E1009" s="326">
        <v>60.0</v>
      </c>
      <c r="F1009" s="326" t="s">
        <v>3113</v>
      </c>
      <c r="G1009" s="331"/>
      <c r="H1009" s="331"/>
      <c r="I1009" s="331"/>
      <c r="J1009" s="331"/>
      <c r="K1009" s="331"/>
      <c r="L1009" s="331"/>
      <c r="M1009" s="331"/>
      <c r="N1009" s="324"/>
      <c r="O1009" s="324"/>
      <c r="P1009" s="324"/>
      <c r="Q1009" s="324"/>
      <c r="R1009" s="324"/>
      <c r="S1009" s="324"/>
      <c r="T1009" s="324"/>
      <c r="U1009" s="324"/>
      <c r="V1009" s="324"/>
      <c r="W1009" s="324"/>
      <c r="X1009" s="324"/>
      <c r="Y1009" s="324"/>
      <c r="Z1009" s="324"/>
      <c r="AA1009" s="324"/>
      <c r="AB1009" s="324"/>
      <c r="AC1009" s="324"/>
      <c r="AD1009" s="324"/>
      <c r="AE1009" s="324"/>
      <c r="AF1009" s="324"/>
      <c r="AG1009" s="324"/>
      <c r="AH1009" s="324"/>
      <c r="AI1009" s="324"/>
      <c r="AJ1009" s="324"/>
      <c r="AK1009" s="324"/>
      <c r="AL1009" s="324"/>
      <c r="AM1009" s="324"/>
      <c r="AN1009" s="324"/>
      <c r="AO1009" s="324"/>
      <c r="AP1009" s="324"/>
      <c r="AQ1009" s="324"/>
      <c r="AR1009" s="324"/>
    </row>
    <row r="1010" ht="15.75" hidden="1" customHeight="1">
      <c r="A1010" s="326" t="s">
        <v>3114</v>
      </c>
      <c r="B1010" s="326">
        <v>227.0</v>
      </c>
      <c r="C1010" s="326">
        <v>23.3</v>
      </c>
      <c r="D1010" s="326">
        <v>2.7</v>
      </c>
      <c r="E1010" s="326">
        <v>56.9</v>
      </c>
      <c r="F1010" s="326" t="s">
        <v>3115</v>
      </c>
      <c r="G1010" s="331"/>
      <c r="H1010" s="331"/>
      <c r="I1010" s="331"/>
      <c r="J1010" s="331"/>
      <c r="K1010" s="331"/>
      <c r="L1010" s="331"/>
      <c r="M1010" s="331"/>
      <c r="N1010" s="324"/>
      <c r="O1010" s="324"/>
      <c r="P1010" s="324"/>
      <c r="Q1010" s="324"/>
      <c r="R1010" s="324"/>
      <c r="S1010" s="324"/>
      <c r="T1010" s="324"/>
      <c r="U1010" s="324"/>
      <c r="V1010" s="324"/>
      <c r="W1010" s="324"/>
      <c r="X1010" s="324"/>
      <c r="Y1010" s="324"/>
      <c r="Z1010" s="324"/>
      <c r="AA1010" s="324"/>
      <c r="AB1010" s="324"/>
      <c r="AC1010" s="324"/>
      <c r="AD1010" s="324"/>
      <c r="AE1010" s="324"/>
      <c r="AF1010" s="324"/>
      <c r="AG1010" s="324"/>
      <c r="AH1010" s="324"/>
      <c r="AI1010" s="324"/>
      <c r="AJ1010" s="324"/>
      <c r="AK1010" s="324"/>
      <c r="AL1010" s="324"/>
      <c r="AM1010" s="324"/>
      <c r="AN1010" s="324"/>
      <c r="AO1010" s="324"/>
      <c r="AP1010" s="324"/>
      <c r="AQ1010" s="324"/>
      <c r="AR1010" s="324"/>
    </row>
    <row r="1011" ht="15.75" hidden="1" customHeight="1">
      <c r="A1011" s="326" t="s">
        <v>3116</v>
      </c>
      <c r="B1011" s="326">
        <v>234.0</v>
      </c>
      <c r="C1011" s="326">
        <v>19.2</v>
      </c>
      <c r="D1011" s="326">
        <v>1.4</v>
      </c>
      <c r="E1011" s="326">
        <v>63.1</v>
      </c>
      <c r="F1011" s="326" t="s">
        <v>3117</v>
      </c>
      <c r="G1011" s="331"/>
      <c r="H1011" s="331"/>
      <c r="I1011" s="331"/>
      <c r="J1011" s="331"/>
      <c r="K1011" s="331"/>
      <c r="L1011" s="331"/>
      <c r="M1011" s="331"/>
      <c r="N1011" s="324"/>
      <c r="O1011" s="324"/>
      <c r="P1011" s="324"/>
      <c r="Q1011" s="324"/>
      <c r="R1011" s="324"/>
      <c r="S1011" s="324"/>
      <c r="T1011" s="324"/>
      <c r="U1011" s="324"/>
      <c r="V1011" s="324"/>
      <c r="W1011" s="324"/>
      <c r="X1011" s="324"/>
      <c r="Y1011" s="324"/>
      <c r="Z1011" s="324"/>
      <c r="AA1011" s="324"/>
      <c r="AB1011" s="324"/>
      <c r="AC1011" s="324"/>
      <c r="AD1011" s="324"/>
      <c r="AE1011" s="324"/>
      <c r="AF1011" s="324"/>
      <c r="AG1011" s="324"/>
      <c r="AH1011" s="324"/>
      <c r="AI1011" s="324"/>
      <c r="AJ1011" s="324"/>
      <c r="AK1011" s="324"/>
      <c r="AL1011" s="324"/>
      <c r="AM1011" s="324"/>
      <c r="AN1011" s="324"/>
      <c r="AO1011" s="324"/>
      <c r="AP1011" s="324"/>
      <c r="AQ1011" s="324"/>
      <c r="AR1011" s="324"/>
    </row>
    <row r="1012" ht="15.75" hidden="1" customHeight="1">
      <c r="A1012" s="326" t="s">
        <v>3118</v>
      </c>
      <c r="B1012" s="326">
        <v>223.0</v>
      </c>
      <c r="C1012" s="326">
        <v>21.4</v>
      </c>
      <c r="D1012" s="326">
        <v>1.6</v>
      </c>
      <c r="E1012" s="326">
        <v>58.2</v>
      </c>
      <c r="F1012" s="326" t="s">
        <v>3119</v>
      </c>
      <c r="G1012" s="331"/>
      <c r="H1012" s="331"/>
      <c r="I1012" s="331"/>
      <c r="J1012" s="331"/>
      <c r="K1012" s="331"/>
      <c r="L1012" s="331"/>
      <c r="M1012" s="331"/>
      <c r="N1012" s="324"/>
      <c r="O1012" s="324"/>
      <c r="P1012" s="324"/>
      <c r="Q1012" s="324"/>
      <c r="R1012" s="324"/>
      <c r="S1012" s="324"/>
      <c r="T1012" s="324"/>
      <c r="U1012" s="324"/>
      <c r="V1012" s="324"/>
      <c r="W1012" s="324"/>
      <c r="X1012" s="324"/>
      <c r="Y1012" s="324"/>
      <c r="Z1012" s="324"/>
      <c r="AA1012" s="324"/>
      <c r="AB1012" s="324"/>
      <c r="AC1012" s="324"/>
      <c r="AD1012" s="324"/>
      <c r="AE1012" s="324"/>
      <c r="AF1012" s="324"/>
      <c r="AG1012" s="324"/>
      <c r="AH1012" s="324"/>
      <c r="AI1012" s="324"/>
      <c r="AJ1012" s="324"/>
      <c r="AK1012" s="324"/>
      <c r="AL1012" s="324"/>
      <c r="AM1012" s="324"/>
      <c r="AN1012" s="324"/>
      <c r="AO1012" s="324"/>
      <c r="AP1012" s="324"/>
      <c r="AQ1012" s="324"/>
      <c r="AR1012" s="324"/>
    </row>
    <row r="1013" ht="15.75" hidden="1" customHeight="1">
      <c r="A1013" s="326" t="s">
        <v>3120</v>
      </c>
      <c r="B1013" s="326">
        <v>100.0</v>
      </c>
      <c r="C1013" s="326">
        <v>8.4</v>
      </c>
      <c r="D1013" s="326">
        <v>0.4</v>
      </c>
      <c r="E1013" s="326">
        <v>16.6</v>
      </c>
      <c r="F1013" s="326" t="s">
        <v>3121</v>
      </c>
      <c r="G1013" s="331"/>
      <c r="H1013" s="331"/>
      <c r="I1013" s="331"/>
      <c r="J1013" s="331"/>
      <c r="K1013" s="331"/>
      <c r="L1013" s="331"/>
      <c r="M1013" s="331"/>
      <c r="N1013" s="324"/>
      <c r="O1013" s="324"/>
      <c r="P1013" s="324"/>
      <c r="Q1013" s="324"/>
      <c r="R1013" s="324"/>
      <c r="S1013" s="324"/>
      <c r="T1013" s="324"/>
      <c r="U1013" s="324"/>
      <c r="V1013" s="324"/>
      <c r="W1013" s="324"/>
      <c r="X1013" s="324"/>
      <c r="Y1013" s="324"/>
      <c r="Z1013" s="324"/>
      <c r="AA1013" s="324"/>
      <c r="AB1013" s="324"/>
      <c r="AC1013" s="324"/>
      <c r="AD1013" s="324"/>
      <c r="AE1013" s="324"/>
      <c r="AF1013" s="324"/>
      <c r="AG1013" s="324"/>
      <c r="AH1013" s="324"/>
      <c r="AI1013" s="324"/>
      <c r="AJ1013" s="324"/>
      <c r="AK1013" s="324"/>
      <c r="AL1013" s="324"/>
      <c r="AM1013" s="324"/>
      <c r="AN1013" s="324"/>
      <c r="AO1013" s="324"/>
      <c r="AP1013" s="324"/>
      <c r="AQ1013" s="324"/>
      <c r="AR1013" s="324"/>
    </row>
    <row r="1014" ht="15.75" hidden="1" customHeight="1">
      <c r="A1014" s="326" t="s">
        <v>3122</v>
      </c>
      <c r="B1014" s="326">
        <v>230.0</v>
      </c>
      <c r="C1014" s="326">
        <v>21.3</v>
      </c>
      <c r="D1014" s="326">
        <v>1.2</v>
      </c>
      <c r="E1014" s="326">
        <v>60.8</v>
      </c>
      <c r="F1014" s="326" t="s">
        <v>3123</v>
      </c>
      <c r="G1014" s="331"/>
      <c r="H1014" s="331"/>
      <c r="I1014" s="331"/>
      <c r="J1014" s="331"/>
      <c r="K1014" s="331"/>
      <c r="L1014" s="331"/>
      <c r="M1014" s="331"/>
      <c r="N1014" s="324"/>
      <c r="O1014" s="324"/>
      <c r="P1014" s="324"/>
      <c r="Q1014" s="324"/>
      <c r="R1014" s="324"/>
      <c r="S1014" s="324"/>
      <c r="T1014" s="324"/>
      <c r="U1014" s="324"/>
      <c r="V1014" s="324"/>
      <c r="W1014" s="324"/>
      <c r="X1014" s="324"/>
      <c r="Y1014" s="324"/>
      <c r="Z1014" s="324"/>
      <c r="AA1014" s="324"/>
      <c r="AB1014" s="324"/>
      <c r="AC1014" s="324"/>
      <c r="AD1014" s="324"/>
      <c r="AE1014" s="324"/>
      <c r="AF1014" s="324"/>
      <c r="AG1014" s="324"/>
      <c r="AH1014" s="324"/>
      <c r="AI1014" s="324"/>
      <c r="AJ1014" s="324"/>
      <c r="AK1014" s="324"/>
      <c r="AL1014" s="324"/>
      <c r="AM1014" s="324"/>
      <c r="AN1014" s="324"/>
      <c r="AO1014" s="324"/>
      <c r="AP1014" s="324"/>
      <c r="AQ1014" s="324"/>
      <c r="AR1014" s="324"/>
    </row>
    <row r="1015" ht="15.75" hidden="1" customHeight="1">
      <c r="A1015" s="326" t="s">
        <v>3124</v>
      </c>
      <c r="B1015" s="326">
        <v>236.0</v>
      </c>
      <c r="C1015" s="326">
        <v>19.4</v>
      </c>
      <c r="D1015" s="326">
        <v>1.8</v>
      </c>
      <c r="E1015" s="326">
        <v>62.7</v>
      </c>
      <c r="F1015" s="326" t="s">
        <v>3125</v>
      </c>
      <c r="G1015" s="331"/>
      <c r="H1015" s="331"/>
      <c r="I1015" s="331"/>
      <c r="J1015" s="331"/>
      <c r="K1015" s="331"/>
      <c r="L1015" s="331"/>
      <c r="M1015" s="331"/>
      <c r="N1015" s="324"/>
      <c r="O1015" s="324"/>
      <c r="P1015" s="324"/>
      <c r="Q1015" s="324"/>
      <c r="R1015" s="324"/>
      <c r="S1015" s="324"/>
      <c r="T1015" s="324"/>
      <c r="U1015" s="324"/>
      <c r="V1015" s="324"/>
      <c r="W1015" s="324"/>
      <c r="X1015" s="324"/>
      <c r="Y1015" s="324"/>
      <c r="Z1015" s="324"/>
      <c r="AA1015" s="324"/>
      <c r="AB1015" s="324"/>
      <c r="AC1015" s="324"/>
      <c r="AD1015" s="324"/>
      <c r="AE1015" s="324"/>
      <c r="AF1015" s="324"/>
      <c r="AG1015" s="324"/>
      <c r="AH1015" s="324"/>
      <c r="AI1015" s="324"/>
      <c r="AJ1015" s="324"/>
      <c r="AK1015" s="324"/>
      <c r="AL1015" s="324"/>
      <c r="AM1015" s="324"/>
      <c r="AN1015" s="324"/>
      <c r="AO1015" s="324"/>
      <c r="AP1015" s="324"/>
      <c r="AQ1015" s="324"/>
      <c r="AR1015" s="324"/>
    </row>
    <row r="1016" ht="15.75" hidden="1" customHeight="1">
      <c r="A1016" s="326" t="s">
        <v>3126</v>
      </c>
      <c r="B1016" s="326">
        <v>270.0</v>
      </c>
      <c r="C1016" s="326">
        <v>18.2</v>
      </c>
      <c r="D1016" s="326">
        <v>1.3</v>
      </c>
      <c r="E1016" s="326">
        <v>63.4</v>
      </c>
      <c r="F1016" s="326" t="s">
        <v>3127</v>
      </c>
      <c r="G1016" s="331"/>
      <c r="H1016" s="331"/>
      <c r="I1016" s="331"/>
      <c r="J1016" s="331"/>
      <c r="K1016" s="331"/>
      <c r="L1016" s="331"/>
      <c r="M1016" s="331"/>
      <c r="N1016" s="324"/>
      <c r="O1016" s="324"/>
      <c r="P1016" s="324"/>
      <c r="Q1016" s="324"/>
      <c r="R1016" s="324"/>
      <c r="S1016" s="324"/>
      <c r="T1016" s="324"/>
      <c r="U1016" s="324"/>
      <c r="V1016" s="324"/>
      <c r="W1016" s="324"/>
      <c r="X1016" s="324"/>
      <c r="Y1016" s="324"/>
      <c r="Z1016" s="324"/>
      <c r="AA1016" s="324"/>
      <c r="AB1016" s="324"/>
      <c r="AC1016" s="324"/>
      <c r="AD1016" s="324"/>
      <c r="AE1016" s="324"/>
      <c r="AF1016" s="324"/>
      <c r="AG1016" s="324"/>
      <c r="AH1016" s="324"/>
      <c r="AI1016" s="324"/>
      <c r="AJ1016" s="324"/>
      <c r="AK1016" s="324"/>
      <c r="AL1016" s="324"/>
      <c r="AM1016" s="324"/>
      <c r="AN1016" s="324"/>
      <c r="AO1016" s="324"/>
      <c r="AP1016" s="324"/>
      <c r="AQ1016" s="324"/>
      <c r="AR1016" s="324"/>
    </row>
    <row r="1017" ht="15.75" hidden="1" customHeight="1">
      <c r="A1017" s="326" t="s">
        <v>3128</v>
      </c>
      <c r="B1017" s="326">
        <v>237.0</v>
      </c>
      <c r="C1017" s="326">
        <v>20.0</v>
      </c>
      <c r="D1017" s="326">
        <v>1.9</v>
      </c>
      <c r="E1017" s="326">
        <v>62.1</v>
      </c>
      <c r="F1017" s="326" t="s">
        <v>3129</v>
      </c>
      <c r="G1017" s="331"/>
      <c r="H1017" s="331"/>
      <c r="I1017" s="331"/>
      <c r="J1017" s="331"/>
      <c r="K1017" s="331"/>
      <c r="L1017" s="331"/>
      <c r="M1017" s="331"/>
      <c r="N1017" s="324"/>
      <c r="O1017" s="324"/>
      <c r="P1017" s="324"/>
      <c r="Q1017" s="324"/>
      <c r="R1017" s="324"/>
      <c r="S1017" s="324"/>
      <c r="T1017" s="324"/>
      <c r="U1017" s="324"/>
      <c r="V1017" s="324"/>
      <c r="W1017" s="324"/>
      <c r="X1017" s="324"/>
      <c r="Y1017" s="324"/>
      <c r="Z1017" s="324"/>
      <c r="AA1017" s="324"/>
      <c r="AB1017" s="324"/>
      <c r="AC1017" s="324"/>
      <c r="AD1017" s="324"/>
      <c r="AE1017" s="324"/>
      <c r="AF1017" s="324"/>
      <c r="AG1017" s="324"/>
      <c r="AH1017" s="324"/>
      <c r="AI1017" s="324"/>
      <c r="AJ1017" s="324"/>
      <c r="AK1017" s="324"/>
      <c r="AL1017" s="324"/>
      <c r="AM1017" s="324"/>
      <c r="AN1017" s="324"/>
      <c r="AO1017" s="324"/>
      <c r="AP1017" s="324"/>
      <c r="AQ1017" s="324"/>
      <c r="AR1017" s="324"/>
    </row>
    <row r="1018" ht="15.75" hidden="1" customHeight="1">
      <c r="A1018" s="326" t="s">
        <v>3130</v>
      </c>
      <c r="B1018" s="326">
        <v>233.0</v>
      </c>
      <c r="C1018" s="326">
        <v>19.8</v>
      </c>
      <c r="D1018" s="326">
        <v>1.6</v>
      </c>
      <c r="E1018" s="326">
        <v>62.0</v>
      </c>
      <c r="F1018" s="326" t="s">
        <v>3131</v>
      </c>
      <c r="G1018" s="331"/>
      <c r="H1018" s="331"/>
      <c r="I1018" s="331"/>
      <c r="J1018" s="331"/>
      <c r="K1018" s="331"/>
      <c r="L1018" s="331"/>
      <c r="M1018" s="331"/>
      <c r="N1018" s="324"/>
      <c r="O1018" s="324"/>
      <c r="P1018" s="324"/>
      <c r="Q1018" s="324"/>
      <c r="R1018" s="324"/>
      <c r="S1018" s="324"/>
      <c r="T1018" s="324"/>
      <c r="U1018" s="324"/>
      <c r="V1018" s="324"/>
      <c r="W1018" s="324"/>
      <c r="X1018" s="324"/>
      <c r="Y1018" s="324"/>
      <c r="Z1018" s="324"/>
      <c r="AA1018" s="324"/>
      <c r="AB1018" s="324"/>
      <c r="AC1018" s="324"/>
      <c r="AD1018" s="324"/>
      <c r="AE1018" s="324"/>
      <c r="AF1018" s="324"/>
      <c r="AG1018" s="324"/>
      <c r="AH1018" s="324"/>
      <c r="AI1018" s="324"/>
      <c r="AJ1018" s="324"/>
      <c r="AK1018" s="324"/>
      <c r="AL1018" s="324"/>
      <c r="AM1018" s="324"/>
      <c r="AN1018" s="324"/>
      <c r="AO1018" s="324"/>
      <c r="AP1018" s="324"/>
      <c r="AQ1018" s="324"/>
      <c r="AR1018" s="324"/>
    </row>
    <row r="1019" ht="15.75" hidden="1" customHeight="1">
      <c r="A1019" s="326" t="s">
        <v>3132</v>
      </c>
      <c r="B1019" s="326">
        <v>345.0</v>
      </c>
      <c r="C1019" s="326">
        <v>18.4</v>
      </c>
      <c r="D1019" s="326">
        <v>1.4</v>
      </c>
      <c r="E1019" s="326">
        <v>66.1</v>
      </c>
      <c r="F1019" s="326" t="s">
        <v>3133</v>
      </c>
      <c r="G1019" s="331"/>
      <c r="H1019" s="331"/>
      <c r="I1019" s="331"/>
      <c r="J1019" s="331"/>
      <c r="K1019" s="331"/>
      <c r="L1019" s="331"/>
      <c r="M1019" s="331"/>
      <c r="N1019" s="324"/>
      <c r="O1019" s="324"/>
      <c r="P1019" s="324"/>
      <c r="Q1019" s="324"/>
      <c r="R1019" s="324"/>
      <c r="S1019" s="324"/>
      <c r="T1019" s="324"/>
      <c r="U1019" s="324"/>
      <c r="V1019" s="324"/>
      <c r="W1019" s="324"/>
      <c r="X1019" s="324"/>
      <c r="Y1019" s="324"/>
      <c r="Z1019" s="324"/>
      <c r="AA1019" s="324"/>
      <c r="AB1019" s="324"/>
      <c r="AC1019" s="324"/>
      <c r="AD1019" s="324"/>
      <c r="AE1019" s="324"/>
      <c r="AF1019" s="324"/>
      <c r="AG1019" s="324"/>
      <c r="AH1019" s="324"/>
      <c r="AI1019" s="324"/>
      <c r="AJ1019" s="324"/>
      <c r="AK1019" s="324"/>
      <c r="AL1019" s="324"/>
      <c r="AM1019" s="324"/>
      <c r="AN1019" s="324"/>
      <c r="AO1019" s="324"/>
      <c r="AP1019" s="324"/>
      <c r="AQ1019" s="324"/>
      <c r="AR1019" s="324"/>
    </row>
    <row r="1020" ht="15.75" hidden="1" customHeight="1">
      <c r="A1020" s="326" t="s">
        <v>3134</v>
      </c>
      <c r="B1020" s="326">
        <v>82.0</v>
      </c>
      <c r="C1020" s="326">
        <v>7.0</v>
      </c>
      <c r="D1020" s="326">
        <v>0.8</v>
      </c>
      <c r="E1020" s="326">
        <v>23.2</v>
      </c>
      <c r="F1020" s="326" t="s">
        <v>3135</v>
      </c>
      <c r="G1020" s="331"/>
      <c r="H1020" s="331"/>
      <c r="I1020" s="331"/>
      <c r="J1020" s="331"/>
      <c r="K1020" s="331"/>
      <c r="L1020" s="331"/>
      <c r="M1020" s="331"/>
      <c r="N1020" s="324"/>
      <c r="O1020" s="324"/>
      <c r="P1020" s="324"/>
      <c r="Q1020" s="324"/>
      <c r="R1020" s="324"/>
      <c r="S1020" s="324"/>
      <c r="T1020" s="324"/>
      <c r="U1020" s="324"/>
      <c r="V1020" s="324"/>
      <c r="W1020" s="324"/>
      <c r="X1020" s="324"/>
      <c r="Y1020" s="324"/>
      <c r="Z1020" s="324"/>
      <c r="AA1020" s="324"/>
      <c r="AB1020" s="324"/>
      <c r="AC1020" s="324"/>
      <c r="AD1020" s="324"/>
      <c r="AE1020" s="324"/>
      <c r="AF1020" s="324"/>
      <c r="AG1020" s="324"/>
      <c r="AH1020" s="324"/>
      <c r="AI1020" s="324"/>
      <c r="AJ1020" s="324"/>
      <c r="AK1020" s="324"/>
      <c r="AL1020" s="324"/>
      <c r="AM1020" s="324"/>
      <c r="AN1020" s="324"/>
      <c r="AO1020" s="324"/>
      <c r="AP1020" s="324"/>
      <c r="AQ1020" s="324"/>
      <c r="AR1020" s="324"/>
    </row>
    <row r="1021" ht="15.75" hidden="1" customHeight="1">
      <c r="A1021" s="326" t="s">
        <v>3136</v>
      </c>
      <c r="B1021" s="326">
        <v>235.0</v>
      </c>
      <c r="C1021" s="326">
        <v>21.5</v>
      </c>
      <c r="D1021" s="326">
        <v>1.7</v>
      </c>
      <c r="E1021" s="326">
        <v>60.7</v>
      </c>
      <c r="F1021" s="326" t="s">
        <v>3137</v>
      </c>
      <c r="G1021" s="331"/>
      <c r="H1021" s="331"/>
      <c r="I1021" s="331"/>
      <c r="J1021" s="331"/>
      <c r="K1021" s="331"/>
      <c r="L1021" s="331"/>
      <c r="M1021" s="331"/>
      <c r="N1021" s="324"/>
      <c r="O1021" s="324"/>
      <c r="P1021" s="324"/>
      <c r="Q1021" s="324"/>
      <c r="R1021" s="324"/>
      <c r="S1021" s="324"/>
      <c r="T1021" s="324"/>
      <c r="U1021" s="324"/>
      <c r="V1021" s="324"/>
      <c r="W1021" s="324"/>
      <c r="X1021" s="324"/>
      <c r="Y1021" s="324"/>
      <c r="Z1021" s="324"/>
      <c r="AA1021" s="324"/>
      <c r="AB1021" s="324"/>
      <c r="AC1021" s="324"/>
      <c r="AD1021" s="324"/>
      <c r="AE1021" s="324"/>
      <c r="AF1021" s="324"/>
      <c r="AG1021" s="324"/>
      <c r="AH1021" s="324"/>
      <c r="AI1021" s="324"/>
      <c r="AJ1021" s="324"/>
      <c r="AK1021" s="324"/>
      <c r="AL1021" s="324"/>
      <c r="AM1021" s="324"/>
      <c r="AN1021" s="324"/>
      <c r="AO1021" s="324"/>
      <c r="AP1021" s="324"/>
      <c r="AQ1021" s="324"/>
      <c r="AR1021" s="324"/>
    </row>
    <row r="1022" ht="15.75" hidden="1" customHeight="1">
      <c r="A1022" s="326" t="s">
        <v>3138</v>
      </c>
      <c r="B1022" s="326">
        <v>236.0</v>
      </c>
      <c r="C1022" s="326">
        <v>20.1</v>
      </c>
      <c r="D1022" s="326">
        <v>1.8</v>
      </c>
      <c r="E1022" s="326">
        <v>62.0</v>
      </c>
      <c r="F1022" s="326" t="s">
        <v>3139</v>
      </c>
      <c r="G1022" s="331"/>
      <c r="H1022" s="331"/>
      <c r="I1022" s="331"/>
      <c r="J1022" s="331"/>
      <c r="K1022" s="331"/>
      <c r="L1022" s="331"/>
      <c r="M1022" s="331"/>
      <c r="N1022" s="324"/>
      <c r="O1022" s="324"/>
      <c r="P1022" s="324"/>
      <c r="Q1022" s="324"/>
      <c r="R1022" s="324"/>
      <c r="S1022" s="324"/>
      <c r="T1022" s="324"/>
      <c r="U1022" s="324"/>
      <c r="V1022" s="324"/>
      <c r="W1022" s="324"/>
      <c r="X1022" s="324"/>
      <c r="Y1022" s="324"/>
      <c r="Z1022" s="324"/>
      <c r="AA1022" s="324"/>
      <c r="AB1022" s="324"/>
      <c r="AC1022" s="324"/>
      <c r="AD1022" s="324"/>
      <c r="AE1022" s="324"/>
      <c r="AF1022" s="324"/>
      <c r="AG1022" s="324"/>
      <c r="AH1022" s="324"/>
      <c r="AI1022" s="324"/>
      <c r="AJ1022" s="324"/>
      <c r="AK1022" s="324"/>
      <c r="AL1022" s="324"/>
      <c r="AM1022" s="324"/>
      <c r="AN1022" s="324"/>
      <c r="AO1022" s="324"/>
      <c r="AP1022" s="324"/>
      <c r="AQ1022" s="324"/>
      <c r="AR1022" s="324"/>
    </row>
    <row r="1023" ht="15.75" hidden="1" customHeight="1">
      <c r="A1023" s="326" t="s">
        <v>3140</v>
      </c>
      <c r="B1023" s="326">
        <v>229.0</v>
      </c>
      <c r="C1023" s="326">
        <v>22.4</v>
      </c>
      <c r="D1023" s="326">
        <v>1.2</v>
      </c>
      <c r="E1023" s="326">
        <v>59.7</v>
      </c>
      <c r="F1023" s="326" t="s">
        <v>3141</v>
      </c>
      <c r="G1023" s="331"/>
      <c r="H1023" s="331"/>
      <c r="I1023" s="331"/>
      <c r="J1023" s="331"/>
      <c r="K1023" s="331"/>
      <c r="L1023" s="331"/>
      <c r="M1023" s="331"/>
      <c r="N1023" s="324"/>
      <c r="O1023" s="324"/>
      <c r="P1023" s="324"/>
      <c r="Q1023" s="324"/>
      <c r="R1023" s="324"/>
      <c r="S1023" s="324"/>
      <c r="T1023" s="324"/>
      <c r="U1023" s="324"/>
      <c r="V1023" s="324"/>
      <c r="W1023" s="324"/>
      <c r="X1023" s="324"/>
      <c r="Y1023" s="324"/>
      <c r="Z1023" s="324"/>
      <c r="AA1023" s="324"/>
      <c r="AB1023" s="324"/>
      <c r="AC1023" s="324"/>
      <c r="AD1023" s="324"/>
      <c r="AE1023" s="324"/>
      <c r="AF1023" s="324"/>
      <c r="AG1023" s="324"/>
      <c r="AH1023" s="324"/>
      <c r="AI1023" s="324"/>
      <c r="AJ1023" s="324"/>
      <c r="AK1023" s="324"/>
      <c r="AL1023" s="324"/>
      <c r="AM1023" s="324"/>
      <c r="AN1023" s="324"/>
      <c r="AO1023" s="324"/>
      <c r="AP1023" s="324"/>
      <c r="AQ1023" s="324"/>
      <c r="AR1023" s="324"/>
    </row>
    <row r="1024" ht="15.75" hidden="1" customHeight="1">
      <c r="A1024" s="326" t="s">
        <v>3142</v>
      </c>
      <c r="B1024" s="326">
        <v>270.0</v>
      </c>
      <c r="C1024" s="326">
        <v>19.2</v>
      </c>
      <c r="D1024" s="326">
        <v>1.2</v>
      </c>
      <c r="E1024" s="326">
        <v>62.6</v>
      </c>
      <c r="F1024" s="326" t="s">
        <v>3143</v>
      </c>
      <c r="G1024" s="331"/>
      <c r="H1024" s="331"/>
      <c r="I1024" s="331"/>
      <c r="J1024" s="331"/>
      <c r="K1024" s="331"/>
      <c r="L1024" s="331"/>
      <c r="M1024" s="331"/>
      <c r="N1024" s="324"/>
      <c r="O1024" s="324"/>
      <c r="P1024" s="324"/>
      <c r="Q1024" s="324"/>
      <c r="R1024" s="324"/>
      <c r="S1024" s="324"/>
      <c r="T1024" s="324"/>
      <c r="U1024" s="324"/>
      <c r="V1024" s="324"/>
      <c r="W1024" s="324"/>
      <c r="X1024" s="324"/>
      <c r="Y1024" s="324"/>
      <c r="Z1024" s="324"/>
      <c r="AA1024" s="324"/>
      <c r="AB1024" s="324"/>
      <c r="AC1024" s="324"/>
      <c r="AD1024" s="324"/>
      <c r="AE1024" s="324"/>
      <c r="AF1024" s="324"/>
      <c r="AG1024" s="324"/>
      <c r="AH1024" s="324"/>
      <c r="AI1024" s="324"/>
      <c r="AJ1024" s="324"/>
      <c r="AK1024" s="324"/>
      <c r="AL1024" s="324"/>
      <c r="AM1024" s="324"/>
      <c r="AN1024" s="324"/>
      <c r="AO1024" s="324"/>
      <c r="AP1024" s="324"/>
      <c r="AQ1024" s="324"/>
      <c r="AR1024" s="324"/>
    </row>
    <row r="1025" ht="15.75" hidden="1" customHeight="1">
      <c r="A1025" s="326" t="s">
        <v>3144</v>
      </c>
      <c r="B1025" s="326">
        <v>51.0</v>
      </c>
      <c r="C1025" s="326">
        <v>3.7</v>
      </c>
      <c r="D1025" s="326">
        <v>0.1</v>
      </c>
      <c r="E1025" s="326">
        <v>9.1</v>
      </c>
      <c r="F1025" s="326" t="s">
        <v>3145</v>
      </c>
      <c r="G1025" s="331"/>
      <c r="H1025" s="331"/>
      <c r="I1025" s="331"/>
      <c r="J1025" s="331"/>
      <c r="K1025" s="331"/>
      <c r="L1025" s="331"/>
      <c r="M1025" s="331"/>
      <c r="N1025" s="324"/>
      <c r="O1025" s="324"/>
      <c r="P1025" s="324"/>
      <c r="Q1025" s="324"/>
      <c r="R1025" s="324"/>
      <c r="S1025" s="324"/>
      <c r="T1025" s="324"/>
      <c r="U1025" s="324"/>
      <c r="V1025" s="324"/>
      <c r="W1025" s="324"/>
      <c r="X1025" s="324"/>
      <c r="Y1025" s="324"/>
      <c r="Z1025" s="324"/>
      <c r="AA1025" s="324"/>
      <c r="AB1025" s="324"/>
      <c r="AC1025" s="324"/>
      <c r="AD1025" s="324"/>
      <c r="AE1025" s="324"/>
      <c r="AF1025" s="324"/>
      <c r="AG1025" s="324"/>
      <c r="AH1025" s="324"/>
      <c r="AI1025" s="324"/>
      <c r="AJ1025" s="324"/>
      <c r="AK1025" s="324"/>
      <c r="AL1025" s="324"/>
      <c r="AM1025" s="324"/>
      <c r="AN1025" s="324"/>
      <c r="AO1025" s="324"/>
      <c r="AP1025" s="324"/>
      <c r="AQ1025" s="324"/>
      <c r="AR1025" s="324"/>
    </row>
    <row r="1026" ht="15.75" hidden="1" customHeight="1">
      <c r="A1026" s="326" t="s">
        <v>3146</v>
      </c>
      <c r="B1026" s="326">
        <v>369.0</v>
      </c>
      <c r="C1026" s="326">
        <v>33.7</v>
      </c>
      <c r="D1026" s="326">
        <v>18.7</v>
      </c>
      <c r="E1026" s="326">
        <v>32.7</v>
      </c>
      <c r="F1026" s="326" t="s">
        <v>3147</v>
      </c>
      <c r="G1026" s="331"/>
      <c r="H1026" s="331"/>
      <c r="I1026" s="331"/>
      <c r="J1026" s="331"/>
      <c r="K1026" s="331"/>
      <c r="L1026" s="331"/>
      <c r="M1026" s="331"/>
      <c r="N1026" s="324"/>
      <c r="O1026" s="324"/>
      <c r="P1026" s="324"/>
      <c r="Q1026" s="324"/>
      <c r="R1026" s="324"/>
      <c r="S1026" s="324"/>
      <c r="T1026" s="324"/>
      <c r="U1026" s="324"/>
      <c r="V1026" s="324"/>
      <c r="W1026" s="324"/>
      <c r="X1026" s="324"/>
      <c r="Y1026" s="324"/>
      <c r="Z1026" s="324"/>
      <c r="AA1026" s="324"/>
      <c r="AB1026" s="324"/>
      <c r="AC1026" s="324"/>
      <c r="AD1026" s="324"/>
      <c r="AE1026" s="324"/>
      <c r="AF1026" s="324"/>
      <c r="AG1026" s="324"/>
      <c r="AH1026" s="324"/>
      <c r="AI1026" s="324"/>
      <c r="AJ1026" s="324"/>
      <c r="AK1026" s="324"/>
      <c r="AL1026" s="324"/>
      <c r="AM1026" s="324"/>
      <c r="AN1026" s="324"/>
      <c r="AO1026" s="324"/>
      <c r="AP1026" s="324"/>
      <c r="AQ1026" s="324"/>
      <c r="AR1026" s="324"/>
    </row>
    <row r="1027" ht="15.75" hidden="1" customHeight="1">
      <c r="A1027" s="326" t="s">
        <v>3148</v>
      </c>
      <c r="B1027" s="326">
        <v>140.0</v>
      </c>
      <c r="C1027" s="326">
        <v>11.6</v>
      </c>
      <c r="D1027" s="326">
        <v>8.6</v>
      </c>
      <c r="E1027" s="326">
        <v>9.5</v>
      </c>
      <c r="F1027" s="326" t="s">
        <v>3149</v>
      </c>
      <c r="G1027" s="331"/>
      <c r="H1027" s="331"/>
      <c r="I1027" s="331"/>
      <c r="J1027" s="331"/>
      <c r="K1027" s="331"/>
      <c r="L1027" s="331"/>
      <c r="M1027" s="331"/>
      <c r="N1027" s="324"/>
      <c r="O1027" s="324"/>
      <c r="P1027" s="324"/>
      <c r="Q1027" s="324"/>
      <c r="R1027" s="324"/>
      <c r="S1027" s="324"/>
      <c r="T1027" s="324"/>
      <c r="U1027" s="324"/>
      <c r="V1027" s="324"/>
      <c r="W1027" s="324"/>
      <c r="X1027" s="324"/>
      <c r="Y1027" s="324"/>
      <c r="Z1027" s="324"/>
      <c r="AA1027" s="324"/>
      <c r="AB1027" s="324"/>
      <c r="AC1027" s="324"/>
      <c r="AD1027" s="324"/>
      <c r="AE1027" s="324"/>
      <c r="AF1027" s="324"/>
      <c r="AG1027" s="324"/>
      <c r="AH1027" s="324"/>
      <c r="AI1027" s="324"/>
      <c r="AJ1027" s="324"/>
      <c r="AK1027" s="324"/>
      <c r="AL1027" s="324"/>
      <c r="AM1027" s="324"/>
      <c r="AN1027" s="324"/>
      <c r="AO1027" s="324"/>
      <c r="AP1027" s="324"/>
      <c r="AQ1027" s="324"/>
      <c r="AR1027" s="324"/>
    </row>
    <row r="1028" ht="15.75" hidden="1" customHeight="1">
      <c r="A1028" s="326" t="s">
        <v>3150</v>
      </c>
      <c r="B1028" s="326">
        <v>458.0</v>
      </c>
      <c r="C1028" s="326">
        <v>49.6</v>
      </c>
      <c r="D1028" s="326">
        <v>27.9</v>
      </c>
      <c r="E1028" s="326">
        <v>12.9</v>
      </c>
      <c r="F1028" s="326" t="s">
        <v>3151</v>
      </c>
      <c r="G1028" s="331"/>
      <c r="H1028" s="331"/>
      <c r="I1028" s="331"/>
      <c r="J1028" s="331"/>
      <c r="K1028" s="331"/>
      <c r="L1028" s="331"/>
      <c r="M1028" s="331"/>
      <c r="N1028" s="324"/>
      <c r="O1028" s="324"/>
      <c r="P1028" s="324"/>
      <c r="Q1028" s="324"/>
      <c r="R1028" s="324"/>
      <c r="S1028" s="324"/>
      <c r="T1028" s="324"/>
      <c r="U1028" s="324"/>
      <c r="V1028" s="324"/>
      <c r="W1028" s="324"/>
      <c r="X1028" s="324"/>
      <c r="Y1028" s="324"/>
      <c r="Z1028" s="324"/>
      <c r="AA1028" s="324"/>
      <c r="AB1028" s="324"/>
      <c r="AC1028" s="324"/>
      <c r="AD1028" s="324"/>
      <c r="AE1028" s="324"/>
      <c r="AF1028" s="324"/>
      <c r="AG1028" s="324"/>
      <c r="AH1028" s="324"/>
      <c r="AI1028" s="324"/>
      <c r="AJ1028" s="324"/>
      <c r="AK1028" s="324"/>
      <c r="AL1028" s="324"/>
      <c r="AM1028" s="324"/>
      <c r="AN1028" s="324"/>
      <c r="AO1028" s="324"/>
      <c r="AP1028" s="324"/>
      <c r="AQ1028" s="324"/>
      <c r="AR1028" s="324"/>
    </row>
    <row r="1029" ht="15.75" hidden="1" customHeight="1">
      <c r="A1029" s="326" t="s">
        <v>3152</v>
      </c>
      <c r="B1029" s="326">
        <v>277.0</v>
      </c>
      <c r="C1029" s="326">
        <v>17.3</v>
      </c>
      <c r="D1029" s="326">
        <v>17.5</v>
      </c>
      <c r="E1029" s="326">
        <v>17.3</v>
      </c>
      <c r="F1029" s="326" t="s">
        <v>3153</v>
      </c>
      <c r="G1029" s="331"/>
      <c r="H1029" s="331"/>
      <c r="I1029" s="331"/>
      <c r="J1029" s="331"/>
      <c r="K1029" s="331"/>
      <c r="L1029" s="331"/>
      <c r="M1029" s="331"/>
      <c r="N1029" s="324"/>
      <c r="O1029" s="324"/>
      <c r="P1029" s="324"/>
      <c r="Q1029" s="324"/>
      <c r="R1029" s="324"/>
      <c r="S1029" s="324"/>
      <c r="T1029" s="324"/>
      <c r="U1029" s="324"/>
      <c r="V1029" s="324"/>
      <c r="W1029" s="324"/>
      <c r="X1029" s="324"/>
      <c r="Y1029" s="324"/>
      <c r="Z1029" s="324"/>
      <c r="AA1029" s="324"/>
      <c r="AB1029" s="324"/>
      <c r="AC1029" s="324"/>
      <c r="AD1029" s="324"/>
      <c r="AE1029" s="324"/>
      <c r="AF1029" s="324"/>
      <c r="AG1029" s="324"/>
      <c r="AH1029" s="324"/>
      <c r="AI1029" s="324"/>
      <c r="AJ1029" s="324"/>
      <c r="AK1029" s="324"/>
      <c r="AL1029" s="324"/>
      <c r="AM1029" s="324"/>
      <c r="AN1029" s="324"/>
      <c r="AO1029" s="324"/>
      <c r="AP1029" s="324"/>
      <c r="AQ1029" s="324"/>
      <c r="AR1029" s="324"/>
    </row>
    <row r="1030" ht="15.75" hidden="1" customHeight="1">
      <c r="A1030" s="326" t="s">
        <v>3154</v>
      </c>
      <c r="B1030" s="326">
        <v>358.0</v>
      </c>
      <c r="C1030" s="326">
        <v>21.0</v>
      </c>
      <c r="D1030" s="326">
        <v>5.6</v>
      </c>
      <c r="E1030" s="326">
        <v>58.5</v>
      </c>
      <c r="F1030" s="326" t="s">
        <v>3155</v>
      </c>
      <c r="G1030" s="331"/>
      <c r="H1030" s="331"/>
      <c r="I1030" s="331"/>
      <c r="J1030" s="331"/>
      <c r="K1030" s="331"/>
      <c r="L1030" s="331"/>
      <c r="M1030" s="331"/>
      <c r="N1030" s="324"/>
      <c r="O1030" s="324"/>
      <c r="P1030" s="324"/>
      <c r="Q1030" s="324"/>
      <c r="R1030" s="324"/>
      <c r="S1030" s="324"/>
      <c r="T1030" s="324"/>
      <c r="U1030" s="324"/>
      <c r="V1030" s="324"/>
      <c r="W1030" s="324"/>
      <c r="X1030" s="324"/>
      <c r="Y1030" s="324"/>
      <c r="Z1030" s="324"/>
      <c r="AA1030" s="324"/>
      <c r="AB1030" s="324"/>
      <c r="AC1030" s="324"/>
      <c r="AD1030" s="324"/>
      <c r="AE1030" s="324"/>
      <c r="AF1030" s="324"/>
      <c r="AG1030" s="324"/>
      <c r="AH1030" s="324"/>
      <c r="AI1030" s="324"/>
      <c r="AJ1030" s="324"/>
      <c r="AK1030" s="324"/>
      <c r="AL1030" s="324"/>
      <c r="AM1030" s="324"/>
      <c r="AN1030" s="324"/>
      <c r="AO1030" s="324"/>
      <c r="AP1030" s="324"/>
      <c r="AQ1030" s="324"/>
      <c r="AR1030" s="324"/>
    </row>
    <row r="1031" ht="15.75" hidden="1" customHeight="1">
      <c r="A1031" s="326" t="s">
        <v>3156</v>
      </c>
      <c r="B1031" s="326">
        <v>226.0</v>
      </c>
      <c r="C1031" s="326">
        <v>18.3</v>
      </c>
      <c r="D1031" s="326">
        <v>2.4</v>
      </c>
      <c r="E1031" s="326">
        <v>60.1</v>
      </c>
      <c r="F1031" s="326" t="s">
        <v>3157</v>
      </c>
      <c r="G1031" s="331"/>
      <c r="H1031" s="331"/>
      <c r="I1031" s="331"/>
      <c r="J1031" s="331"/>
      <c r="K1031" s="331"/>
      <c r="L1031" s="331"/>
      <c r="M1031" s="331"/>
      <c r="N1031" s="324"/>
      <c r="O1031" s="324"/>
      <c r="P1031" s="324"/>
      <c r="Q1031" s="324"/>
      <c r="R1031" s="324"/>
      <c r="S1031" s="324"/>
      <c r="T1031" s="324"/>
      <c r="U1031" s="324"/>
      <c r="V1031" s="324"/>
      <c r="W1031" s="324"/>
      <c r="X1031" s="324"/>
      <c r="Y1031" s="324"/>
      <c r="Z1031" s="324"/>
      <c r="AA1031" s="324"/>
      <c r="AB1031" s="324"/>
      <c r="AC1031" s="324"/>
      <c r="AD1031" s="324"/>
      <c r="AE1031" s="324"/>
      <c r="AF1031" s="324"/>
      <c r="AG1031" s="324"/>
      <c r="AH1031" s="324"/>
      <c r="AI1031" s="324"/>
      <c r="AJ1031" s="324"/>
      <c r="AK1031" s="324"/>
      <c r="AL1031" s="324"/>
      <c r="AM1031" s="324"/>
      <c r="AN1031" s="324"/>
      <c r="AO1031" s="324"/>
      <c r="AP1031" s="324"/>
      <c r="AQ1031" s="324"/>
      <c r="AR1031" s="324"/>
    </row>
    <row r="1032" ht="15.75" hidden="1" customHeight="1">
      <c r="A1032" s="326" t="s">
        <v>3158</v>
      </c>
      <c r="B1032" s="326">
        <v>268.0</v>
      </c>
      <c r="C1032" s="326">
        <v>22.1</v>
      </c>
      <c r="D1032" s="326">
        <v>1.1</v>
      </c>
      <c r="E1032" s="326">
        <v>59.9</v>
      </c>
      <c r="F1032" s="326" t="s">
        <v>3159</v>
      </c>
      <c r="G1032" s="331"/>
      <c r="H1032" s="331"/>
      <c r="I1032" s="331"/>
      <c r="J1032" s="331"/>
      <c r="K1032" s="331"/>
      <c r="L1032" s="331"/>
      <c r="M1032" s="331"/>
      <c r="N1032" s="324"/>
      <c r="O1032" s="324"/>
      <c r="P1032" s="324"/>
      <c r="Q1032" s="324"/>
      <c r="R1032" s="324"/>
      <c r="S1032" s="324"/>
      <c r="T1032" s="324"/>
      <c r="U1032" s="324"/>
      <c r="V1032" s="324"/>
      <c r="W1032" s="324"/>
      <c r="X1032" s="324"/>
      <c r="Y1032" s="324"/>
      <c r="Z1032" s="324"/>
      <c r="AA1032" s="324"/>
      <c r="AB1032" s="324"/>
      <c r="AC1032" s="324"/>
      <c r="AD1032" s="324"/>
      <c r="AE1032" s="324"/>
      <c r="AF1032" s="324"/>
      <c r="AG1032" s="324"/>
      <c r="AH1032" s="324"/>
      <c r="AI1032" s="324"/>
      <c r="AJ1032" s="324"/>
      <c r="AK1032" s="324"/>
      <c r="AL1032" s="324"/>
      <c r="AM1032" s="324"/>
      <c r="AN1032" s="324"/>
      <c r="AO1032" s="324"/>
      <c r="AP1032" s="324"/>
      <c r="AQ1032" s="324"/>
      <c r="AR1032" s="324"/>
    </row>
    <row r="1033" ht="15.75" hidden="1" customHeight="1">
      <c r="A1033" s="326" t="s">
        <v>3160</v>
      </c>
      <c r="B1033" s="326">
        <v>127.0</v>
      </c>
      <c r="C1033" s="326">
        <v>6.9</v>
      </c>
      <c r="D1033" s="326">
        <v>2.5</v>
      </c>
      <c r="E1033" s="326">
        <v>27.8</v>
      </c>
      <c r="F1033" s="326" t="s">
        <v>3161</v>
      </c>
      <c r="G1033" s="331"/>
      <c r="H1033" s="331"/>
      <c r="I1033" s="331"/>
      <c r="J1033" s="331"/>
      <c r="K1033" s="331"/>
      <c r="L1033" s="331"/>
      <c r="M1033" s="331"/>
      <c r="N1033" s="324"/>
      <c r="O1033" s="324"/>
      <c r="P1033" s="324"/>
      <c r="Q1033" s="324"/>
      <c r="R1033" s="324"/>
      <c r="S1033" s="324"/>
      <c r="T1033" s="324"/>
      <c r="U1033" s="324"/>
      <c r="V1033" s="324"/>
      <c r="W1033" s="324"/>
      <c r="X1033" s="324"/>
      <c r="Y1033" s="324"/>
      <c r="Z1033" s="324"/>
      <c r="AA1033" s="324"/>
      <c r="AB1033" s="324"/>
      <c r="AC1033" s="324"/>
      <c r="AD1033" s="324"/>
      <c r="AE1033" s="324"/>
      <c r="AF1033" s="324"/>
      <c r="AG1033" s="324"/>
      <c r="AH1033" s="324"/>
      <c r="AI1033" s="324"/>
      <c r="AJ1033" s="324"/>
      <c r="AK1033" s="324"/>
      <c r="AL1033" s="324"/>
      <c r="AM1033" s="324"/>
      <c r="AN1033" s="324"/>
      <c r="AO1033" s="324"/>
      <c r="AP1033" s="324"/>
      <c r="AQ1033" s="324"/>
      <c r="AR1033" s="324"/>
    </row>
    <row r="1034" ht="15.75" hidden="1" customHeight="1">
      <c r="A1034" s="326" t="s">
        <v>3162</v>
      </c>
      <c r="B1034" s="326">
        <v>293.0</v>
      </c>
      <c r="C1034" s="326">
        <v>17.6</v>
      </c>
      <c r="D1034" s="326">
        <v>5.4</v>
      </c>
      <c r="E1034" s="326">
        <v>63.3</v>
      </c>
      <c r="F1034" s="326" t="s">
        <v>3163</v>
      </c>
      <c r="G1034" s="331"/>
      <c r="H1034" s="331"/>
      <c r="I1034" s="331"/>
      <c r="J1034" s="331"/>
      <c r="K1034" s="331"/>
      <c r="L1034" s="331"/>
      <c r="M1034" s="331"/>
      <c r="N1034" s="324"/>
      <c r="O1034" s="324"/>
      <c r="P1034" s="324"/>
      <c r="Q1034" s="324"/>
      <c r="R1034" s="324"/>
      <c r="S1034" s="324"/>
      <c r="T1034" s="324"/>
      <c r="U1034" s="324"/>
      <c r="V1034" s="324"/>
      <c r="W1034" s="324"/>
      <c r="X1034" s="324"/>
      <c r="Y1034" s="324"/>
      <c r="Z1034" s="324"/>
      <c r="AA1034" s="324"/>
      <c r="AB1034" s="324"/>
      <c r="AC1034" s="324"/>
      <c r="AD1034" s="324"/>
      <c r="AE1034" s="324"/>
      <c r="AF1034" s="324"/>
      <c r="AG1034" s="324"/>
      <c r="AH1034" s="324"/>
      <c r="AI1034" s="324"/>
      <c r="AJ1034" s="324"/>
      <c r="AK1034" s="324"/>
      <c r="AL1034" s="324"/>
      <c r="AM1034" s="324"/>
      <c r="AN1034" s="324"/>
      <c r="AO1034" s="324"/>
      <c r="AP1034" s="324"/>
      <c r="AQ1034" s="324"/>
      <c r="AR1034" s="324"/>
    </row>
    <row r="1035" ht="15.75" hidden="1" customHeight="1">
      <c r="A1035" s="326" t="s">
        <v>3164</v>
      </c>
      <c r="B1035" s="326">
        <v>141.0</v>
      </c>
      <c r="C1035" s="326">
        <v>10.7</v>
      </c>
      <c r="D1035" s="326">
        <v>0.7</v>
      </c>
      <c r="E1035" s="326">
        <v>24.0</v>
      </c>
      <c r="F1035" s="326" t="s">
        <v>3165</v>
      </c>
      <c r="G1035" s="331"/>
      <c r="H1035" s="331"/>
      <c r="I1035" s="331"/>
      <c r="J1035" s="331"/>
      <c r="K1035" s="331"/>
      <c r="L1035" s="331"/>
      <c r="M1035" s="331"/>
      <c r="N1035" s="324"/>
      <c r="O1035" s="324"/>
      <c r="P1035" s="324"/>
      <c r="Q1035" s="324"/>
      <c r="R1035" s="324"/>
      <c r="S1035" s="324"/>
      <c r="T1035" s="324"/>
      <c r="U1035" s="324"/>
      <c r="V1035" s="324"/>
      <c r="W1035" s="324"/>
      <c r="X1035" s="324"/>
      <c r="Y1035" s="324"/>
      <c r="Z1035" s="324"/>
      <c r="AA1035" s="324"/>
      <c r="AB1035" s="324"/>
      <c r="AC1035" s="324"/>
      <c r="AD1035" s="324"/>
      <c r="AE1035" s="324"/>
      <c r="AF1035" s="324"/>
      <c r="AG1035" s="324"/>
      <c r="AH1035" s="324"/>
      <c r="AI1035" s="324"/>
      <c r="AJ1035" s="324"/>
      <c r="AK1035" s="324"/>
      <c r="AL1035" s="324"/>
      <c r="AM1035" s="324"/>
      <c r="AN1035" s="324"/>
      <c r="AO1035" s="324"/>
      <c r="AP1035" s="324"/>
      <c r="AQ1035" s="324"/>
      <c r="AR1035" s="324"/>
    </row>
    <row r="1036" ht="15.75" hidden="1" customHeight="1">
      <c r="A1036" s="326" t="s">
        <v>3166</v>
      </c>
      <c r="B1036" s="326">
        <v>346.0</v>
      </c>
      <c r="C1036" s="326">
        <v>20.3</v>
      </c>
      <c r="D1036" s="326">
        <v>2.1</v>
      </c>
      <c r="E1036" s="326">
        <v>63.3</v>
      </c>
      <c r="F1036" s="326" t="s">
        <v>3167</v>
      </c>
      <c r="G1036" s="331"/>
      <c r="H1036" s="331"/>
      <c r="I1036" s="331"/>
      <c r="J1036" s="331"/>
      <c r="K1036" s="331"/>
      <c r="L1036" s="331"/>
      <c r="M1036" s="331"/>
      <c r="N1036" s="324"/>
      <c r="O1036" s="324"/>
      <c r="P1036" s="324"/>
      <c r="Q1036" s="324"/>
      <c r="R1036" s="324"/>
      <c r="S1036" s="324"/>
      <c r="T1036" s="324"/>
      <c r="U1036" s="324"/>
      <c r="V1036" s="324"/>
      <c r="W1036" s="324"/>
      <c r="X1036" s="324"/>
      <c r="Y1036" s="324"/>
      <c r="Z1036" s="324"/>
      <c r="AA1036" s="324"/>
      <c r="AB1036" s="324"/>
      <c r="AC1036" s="324"/>
      <c r="AD1036" s="324"/>
      <c r="AE1036" s="324"/>
      <c r="AF1036" s="324"/>
      <c r="AG1036" s="324"/>
      <c r="AH1036" s="324"/>
      <c r="AI1036" s="324"/>
      <c r="AJ1036" s="324"/>
      <c r="AK1036" s="324"/>
      <c r="AL1036" s="324"/>
      <c r="AM1036" s="324"/>
      <c r="AN1036" s="324"/>
      <c r="AO1036" s="324"/>
      <c r="AP1036" s="324"/>
      <c r="AQ1036" s="324"/>
      <c r="AR1036" s="324"/>
    </row>
    <row r="1037" ht="15.75" hidden="1" customHeight="1">
      <c r="A1037" s="326" t="s">
        <v>3168</v>
      </c>
      <c r="B1037" s="326">
        <v>134.0</v>
      </c>
      <c r="C1037" s="326">
        <v>11.3</v>
      </c>
      <c r="D1037" s="326">
        <v>0.8</v>
      </c>
      <c r="E1037" s="326">
        <v>25.9</v>
      </c>
      <c r="F1037" s="326" t="s">
        <v>3169</v>
      </c>
      <c r="G1037" s="331"/>
      <c r="H1037" s="331"/>
      <c r="I1037" s="331"/>
      <c r="J1037" s="331"/>
      <c r="K1037" s="331"/>
      <c r="L1037" s="331"/>
      <c r="M1037" s="331"/>
      <c r="N1037" s="324"/>
      <c r="O1037" s="324"/>
      <c r="P1037" s="324"/>
      <c r="Q1037" s="324"/>
      <c r="R1037" s="324"/>
      <c r="S1037" s="324"/>
      <c r="T1037" s="324"/>
      <c r="U1037" s="324"/>
      <c r="V1037" s="324"/>
      <c r="W1037" s="324"/>
      <c r="X1037" s="324"/>
      <c r="Y1037" s="324"/>
      <c r="Z1037" s="324"/>
      <c r="AA1037" s="324"/>
      <c r="AB1037" s="324"/>
      <c r="AC1037" s="324"/>
      <c r="AD1037" s="324"/>
      <c r="AE1037" s="324"/>
      <c r="AF1037" s="324"/>
      <c r="AG1037" s="324"/>
      <c r="AH1037" s="324"/>
      <c r="AI1037" s="324"/>
      <c r="AJ1037" s="324"/>
      <c r="AK1037" s="324"/>
      <c r="AL1037" s="324"/>
      <c r="AM1037" s="324"/>
      <c r="AN1037" s="324"/>
      <c r="AO1037" s="324"/>
      <c r="AP1037" s="324"/>
      <c r="AQ1037" s="324"/>
      <c r="AR1037" s="324"/>
    </row>
    <row r="1038" ht="15.75" hidden="1" customHeight="1">
      <c r="A1038" s="326" t="s">
        <v>3170</v>
      </c>
      <c r="B1038" s="326">
        <v>340.0</v>
      </c>
      <c r="C1038" s="326">
        <v>23.8</v>
      </c>
      <c r="D1038" s="326">
        <v>1.5</v>
      </c>
      <c r="E1038" s="326">
        <v>60.1</v>
      </c>
      <c r="F1038" s="326" t="s">
        <v>3171</v>
      </c>
      <c r="G1038" s="331"/>
      <c r="H1038" s="331"/>
      <c r="I1038" s="331"/>
      <c r="J1038" s="331"/>
      <c r="K1038" s="331"/>
      <c r="L1038" s="331"/>
      <c r="M1038" s="331"/>
      <c r="N1038" s="324"/>
      <c r="O1038" s="324"/>
      <c r="P1038" s="324"/>
      <c r="Q1038" s="324"/>
      <c r="R1038" s="324"/>
      <c r="S1038" s="324"/>
      <c r="T1038" s="324"/>
      <c r="U1038" s="324"/>
      <c r="V1038" s="324"/>
      <c r="W1038" s="324"/>
      <c r="X1038" s="324"/>
      <c r="Y1038" s="324"/>
      <c r="Z1038" s="324"/>
      <c r="AA1038" s="324"/>
      <c r="AB1038" s="324"/>
      <c r="AC1038" s="324"/>
      <c r="AD1038" s="324"/>
      <c r="AE1038" s="324"/>
      <c r="AF1038" s="324"/>
      <c r="AG1038" s="324"/>
      <c r="AH1038" s="324"/>
      <c r="AI1038" s="324"/>
      <c r="AJ1038" s="324"/>
      <c r="AK1038" s="324"/>
      <c r="AL1038" s="324"/>
      <c r="AM1038" s="324"/>
      <c r="AN1038" s="324"/>
      <c r="AO1038" s="324"/>
      <c r="AP1038" s="324"/>
      <c r="AQ1038" s="324"/>
      <c r="AR1038" s="324"/>
    </row>
    <row r="1039" ht="15.75" hidden="1" customHeight="1">
      <c r="A1039" s="326" t="s">
        <v>3172</v>
      </c>
      <c r="B1039" s="326">
        <v>233.0</v>
      </c>
      <c r="C1039" s="326">
        <v>25.9</v>
      </c>
      <c r="D1039" s="326">
        <v>2.4</v>
      </c>
      <c r="E1039" s="326">
        <v>55.3</v>
      </c>
      <c r="F1039" s="326" t="s">
        <v>3173</v>
      </c>
      <c r="G1039" s="331"/>
      <c r="H1039" s="331"/>
      <c r="I1039" s="331"/>
      <c r="J1039" s="331"/>
      <c r="K1039" s="331"/>
      <c r="L1039" s="331"/>
      <c r="M1039" s="331"/>
      <c r="N1039" s="324"/>
      <c r="O1039" s="324"/>
      <c r="P1039" s="324"/>
      <c r="Q1039" s="324"/>
      <c r="R1039" s="324"/>
      <c r="S1039" s="324"/>
      <c r="T1039" s="324"/>
      <c r="U1039" s="324"/>
      <c r="V1039" s="324"/>
      <c r="W1039" s="324"/>
      <c r="X1039" s="324"/>
      <c r="Y1039" s="324"/>
      <c r="Z1039" s="324"/>
      <c r="AA1039" s="324"/>
      <c r="AB1039" s="324"/>
      <c r="AC1039" s="324"/>
      <c r="AD1039" s="324"/>
      <c r="AE1039" s="324"/>
      <c r="AF1039" s="324"/>
      <c r="AG1039" s="324"/>
      <c r="AH1039" s="324"/>
      <c r="AI1039" s="324"/>
      <c r="AJ1039" s="324"/>
      <c r="AK1039" s="324"/>
      <c r="AL1039" s="324"/>
      <c r="AM1039" s="324"/>
      <c r="AN1039" s="324"/>
      <c r="AO1039" s="324"/>
      <c r="AP1039" s="324"/>
      <c r="AQ1039" s="324"/>
      <c r="AR1039" s="324"/>
    </row>
    <row r="1040" ht="15.75" hidden="1" customHeight="1">
      <c r="A1040" s="326" t="s">
        <v>3174</v>
      </c>
      <c r="B1040" s="326">
        <v>83.0</v>
      </c>
      <c r="C1040" s="326">
        <v>7.3</v>
      </c>
      <c r="D1040" s="326">
        <v>0.5</v>
      </c>
      <c r="E1040" s="326">
        <v>18.5</v>
      </c>
      <c r="F1040" s="326" t="s">
        <v>3175</v>
      </c>
      <c r="G1040" s="331"/>
      <c r="H1040" s="331"/>
      <c r="I1040" s="331"/>
      <c r="J1040" s="331"/>
      <c r="K1040" s="331"/>
      <c r="L1040" s="331"/>
      <c r="M1040" s="331"/>
      <c r="N1040" s="324"/>
      <c r="O1040" s="324"/>
      <c r="P1040" s="324"/>
      <c r="Q1040" s="324"/>
      <c r="R1040" s="324"/>
      <c r="S1040" s="324"/>
      <c r="T1040" s="324"/>
      <c r="U1040" s="324"/>
      <c r="V1040" s="324"/>
      <c r="W1040" s="324"/>
      <c r="X1040" s="324"/>
      <c r="Y1040" s="324"/>
      <c r="Z1040" s="324"/>
      <c r="AA1040" s="324"/>
      <c r="AB1040" s="324"/>
      <c r="AC1040" s="324"/>
      <c r="AD1040" s="324"/>
      <c r="AE1040" s="324"/>
      <c r="AF1040" s="324"/>
      <c r="AG1040" s="324"/>
      <c r="AH1040" s="324"/>
      <c r="AI1040" s="324"/>
      <c r="AJ1040" s="324"/>
      <c r="AK1040" s="324"/>
      <c r="AL1040" s="324"/>
      <c r="AM1040" s="324"/>
      <c r="AN1040" s="324"/>
      <c r="AO1040" s="324"/>
      <c r="AP1040" s="324"/>
      <c r="AQ1040" s="324"/>
      <c r="AR1040" s="324"/>
    </row>
    <row r="1041" ht="15.75" hidden="1" customHeight="1">
      <c r="A1041" s="326" t="s">
        <v>3176</v>
      </c>
      <c r="B1041" s="326">
        <v>310.0</v>
      </c>
      <c r="C1041" s="326">
        <v>22.4</v>
      </c>
      <c r="D1041" s="326">
        <v>2.3</v>
      </c>
      <c r="E1041" s="326">
        <v>64.6</v>
      </c>
      <c r="F1041" s="326" t="s">
        <v>3177</v>
      </c>
      <c r="G1041" s="331"/>
      <c r="H1041" s="331"/>
      <c r="I1041" s="331"/>
      <c r="J1041" s="331"/>
      <c r="K1041" s="331"/>
      <c r="L1041" s="331"/>
      <c r="M1041" s="331"/>
      <c r="N1041" s="324"/>
      <c r="O1041" s="324"/>
      <c r="P1041" s="324"/>
      <c r="Q1041" s="324"/>
      <c r="R1041" s="324"/>
      <c r="S1041" s="324"/>
      <c r="T1041" s="324"/>
      <c r="U1041" s="324"/>
      <c r="V1041" s="324"/>
      <c r="W1041" s="324"/>
      <c r="X1041" s="324"/>
      <c r="Y1041" s="324"/>
      <c r="Z1041" s="324"/>
      <c r="AA1041" s="324"/>
      <c r="AB1041" s="324"/>
      <c r="AC1041" s="324"/>
      <c r="AD1041" s="324"/>
      <c r="AE1041" s="324"/>
      <c r="AF1041" s="324"/>
      <c r="AG1041" s="324"/>
      <c r="AH1041" s="324"/>
      <c r="AI1041" s="324"/>
      <c r="AJ1041" s="324"/>
      <c r="AK1041" s="324"/>
      <c r="AL1041" s="324"/>
      <c r="AM1041" s="324"/>
      <c r="AN1041" s="324"/>
      <c r="AO1041" s="324"/>
      <c r="AP1041" s="324"/>
      <c r="AQ1041" s="324"/>
      <c r="AR1041" s="324"/>
    </row>
    <row r="1042" ht="15.75" hidden="1" customHeight="1">
      <c r="A1042" s="326" t="s">
        <v>3178</v>
      </c>
      <c r="B1042" s="326">
        <v>211.0</v>
      </c>
      <c r="C1042" s="326">
        <v>22.6</v>
      </c>
      <c r="D1042" s="326">
        <v>1.0</v>
      </c>
      <c r="E1042" s="326">
        <v>61.0</v>
      </c>
      <c r="F1042" s="326" t="s">
        <v>3179</v>
      </c>
      <c r="G1042" s="331"/>
      <c r="H1042" s="331"/>
      <c r="I1042" s="331"/>
      <c r="J1042" s="331"/>
      <c r="K1042" s="331"/>
      <c r="L1042" s="331"/>
      <c r="M1042" s="331"/>
      <c r="N1042" s="324"/>
      <c r="O1042" s="324"/>
      <c r="P1042" s="324"/>
      <c r="Q1042" s="324"/>
      <c r="R1042" s="324"/>
      <c r="S1042" s="324"/>
      <c r="T1042" s="324"/>
      <c r="U1042" s="324"/>
      <c r="V1042" s="324"/>
      <c r="W1042" s="324"/>
      <c r="X1042" s="324"/>
      <c r="Y1042" s="324"/>
      <c r="Z1042" s="324"/>
      <c r="AA1042" s="324"/>
      <c r="AB1042" s="324"/>
      <c r="AC1042" s="324"/>
      <c r="AD1042" s="324"/>
      <c r="AE1042" s="324"/>
      <c r="AF1042" s="324"/>
      <c r="AG1042" s="324"/>
      <c r="AH1042" s="324"/>
      <c r="AI1042" s="324"/>
      <c r="AJ1042" s="324"/>
      <c r="AK1042" s="324"/>
      <c r="AL1042" s="324"/>
      <c r="AM1042" s="324"/>
      <c r="AN1042" s="324"/>
      <c r="AO1042" s="324"/>
      <c r="AP1042" s="324"/>
      <c r="AQ1042" s="324"/>
      <c r="AR1042" s="324"/>
    </row>
    <row r="1043" ht="15.75" hidden="1" customHeight="1">
      <c r="A1043" s="326" t="s">
        <v>3180</v>
      </c>
      <c r="B1043" s="326">
        <v>65.0</v>
      </c>
      <c r="C1043" s="326">
        <v>6.4</v>
      </c>
      <c r="D1043" s="326">
        <v>0.1</v>
      </c>
      <c r="E1043" s="326">
        <v>18.3</v>
      </c>
      <c r="F1043" s="326" t="s">
        <v>3181</v>
      </c>
      <c r="G1043" s="331"/>
      <c r="H1043" s="331"/>
      <c r="I1043" s="331"/>
      <c r="J1043" s="331"/>
      <c r="K1043" s="331"/>
      <c r="L1043" s="331"/>
      <c r="M1043" s="331"/>
      <c r="N1043" s="324"/>
      <c r="O1043" s="324"/>
      <c r="P1043" s="324"/>
      <c r="Q1043" s="324"/>
      <c r="R1043" s="324"/>
      <c r="S1043" s="324"/>
      <c r="T1043" s="324"/>
      <c r="U1043" s="324"/>
      <c r="V1043" s="324"/>
      <c r="W1043" s="324"/>
      <c r="X1043" s="324"/>
      <c r="Y1043" s="324"/>
      <c r="Z1043" s="324"/>
      <c r="AA1043" s="324"/>
      <c r="AB1043" s="324"/>
      <c r="AC1043" s="324"/>
      <c r="AD1043" s="324"/>
      <c r="AE1043" s="324"/>
      <c r="AF1043" s="324"/>
      <c r="AG1043" s="324"/>
      <c r="AH1043" s="324"/>
      <c r="AI1043" s="324"/>
      <c r="AJ1043" s="324"/>
      <c r="AK1043" s="324"/>
      <c r="AL1043" s="324"/>
      <c r="AM1043" s="324"/>
      <c r="AN1043" s="324"/>
      <c r="AO1043" s="324"/>
      <c r="AP1043" s="324"/>
      <c r="AQ1043" s="324"/>
      <c r="AR1043" s="324"/>
    </row>
    <row r="1044" ht="15.75" hidden="1" customHeight="1">
      <c r="A1044" s="326" t="s">
        <v>3182</v>
      </c>
      <c r="B1044" s="326">
        <v>214.0</v>
      </c>
      <c r="C1044" s="326">
        <v>23.2</v>
      </c>
      <c r="D1044" s="326">
        <v>1.1</v>
      </c>
      <c r="E1044" s="326">
        <v>61.0</v>
      </c>
      <c r="F1044" s="326" t="s">
        <v>3183</v>
      </c>
      <c r="G1044" s="331"/>
      <c r="H1044" s="331"/>
      <c r="I1044" s="331"/>
      <c r="J1044" s="331"/>
      <c r="K1044" s="331"/>
      <c r="L1044" s="331"/>
      <c r="M1044" s="331"/>
      <c r="N1044" s="324"/>
      <c r="O1044" s="324"/>
      <c r="P1044" s="324"/>
      <c r="Q1044" s="324"/>
      <c r="R1044" s="324"/>
      <c r="S1044" s="324"/>
      <c r="T1044" s="324"/>
      <c r="U1044" s="324"/>
      <c r="V1044" s="324"/>
      <c r="W1044" s="324"/>
      <c r="X1044" s="324"/>
      <c r="Y1044" s="324"/>
      <c r="Z1044" s="324"/>
      <c r="AA1044" s="324"/>
      <c r="AB1044" s="324"/>
      <c r="AC1044" s="324"/>
      <c r="AD1044" s="324"/>
      <c r="AE1044" s="324"/>
      <c r="AF1044" s="324"/>
      <c r="AG1044" s="324"/>
      <c r="AH1044" s="324"/>
      <c r="AI1044" s="324"/>
      <c r="AJ1044" s="324"/>
      <c r="AK1044" s="324"/>
      <c r="AL1044" s="324"/>
      <c r="AM1044" s="324"/>
      <c r="AN1044" s="324"/>
      <c r="AO1044" s="324"/>
      <c r="AP1044" s="324"/>
      <c r="AQ1044" s="324"/>
      <c r="AR1044" s="324"/>
    </row>
    <row r="1045" ht="15.75" hidden="1" customHeight="1">
      <c r="A1045" s="326" t="s">
        <v>3184</v>
      </c>
      <c r="B1045" s="326">
        <v>259.0</v>
      </c>
      <c r="C1045" s="326">
        <v>20.0</v>
      </c>
      <c r="D1045" s="326">
        <v>1.3</v>
      </c>
      <c r="E1045" s="326">
        <v>62.8</v>
      </c>
      <c r="F1045" s="326" t="s">
        <v>3185</v>
      </c>
      <c r="G1045" s="331"/>
      <c r="H1045" s="331"/>
      <c r="I1045" s="331"/>
      <c r="J1045" s="331"/>
      <c r="K1045" s="331"/>
      <c r="L1045" s="331"/>
      <c r="M1045" s="331"/>
      <c r="N1045" s="324"/>
      <c r="O1045" s="324"/>
      <c r="P1045" s="324"/>
      <c r="Q1045" s="324"/>
      <c r="R1045" s="324"/>
      <c r="S1045" s="324"/>
      <c r="T1045" s="324"/>
      <c r="U1045" s="324"/>
      <c r="V1045" s="324"/>
      <c r="W1045" s="324"/>
      <c r="X1045" s="324"/>
      <c r="Y1045" s="324"/>
      <c r="Z1045" s="324"/>
      <c r="AA1045" s="324"/>
      <c r="AB1045" s="324"/>
      <c r="AC1045" s="324"/>
      <c r="AD1045" s="324"/>
      <c r="AE1045" s="324"/>
      <c r="AF1045" s="324"/>
      <c r="AG1045" s="324"/>
      <c r="AH1045" s="324"/>
      <c r="AI1045" s="324"/>
      <c r="AJ1045" s="324"/>
      <c r="AK1045" s="324"/>
      <c r="AL1045" s="324"/>
      <c r="AM1045" s="324"/>
      <c r="AN1045" s="324"/>
      <c r="AO1045" s="324"/>
      <c r="AP1045" s="324"/>
      <c r="AQ1045" s="324"/>
      <c r="AR1045" s="324"/>
    </row>
    <row r="1046" ht="15.75" hidden="1" customHeight="1">
      <c r="A1046" s="326" t="s">
        <v>3186</v>
      </c>
      <c r="B1046" s="326">
        <v>253.0</v>
      </c>
      <c r="C1046" s="326">
        <v>20.4</v>
      </c>
      <c r="D1046" s="326">
        <v>1.2</v>
      </c>
      <c r="E1046" s="326">
        <v>61.4</v>
      </c>
      <c r="F1046" s="326" t="s">
        <v>3187</v>
      </c>
      <c r="G1046" s="331"/>
      <c r="H1046" s="331"/>
      <c r="I1046" s="331"/>
      <c r="J1046" s="331"/>
      <c r="K1046" s="331"/>
      <c r="L1046" s="331"/>
      <c r="M1046" s="331"/>
      <c r="N1046" s="324"/>
      <c r="O1046" s="324"/>
      <c r="P1046" s="324"/>
      <c r="Q1046" s="324"/>
      <c r="R1046" s="324"/>
      <c r="S1046" s="324"/>
      <c r="T1046" s="324"/>
      <c r="U1046" s="324"/>
      <c r="V1046" s="324"/>
      <c r="W1046" s="324"/>
      <c r="X1046" s="324"/>
      <c r="Y1046" s="324"/>
      <c r="Z1046" s="324"/>
      <c r="AA1046" s="324"/>
      <c r="AB1046" s="324"/>
      <c r="AC1046" s="324"/>
      <c r="AD1046" s="324"/>
      <c r="AE1046" s="324"/>
      <c r="AF1046" s="324"/>
      <c r="AG1046" s="324"/>
      <c r="AH1046" s="324"/>
      <c r="AI1046" s="324"/>
      <c r="AJ1046" s="324"/>
      <c r="AK1046" s="324"/>
      <c r="AL1046" s="324"/>
      <c r="AM1046" s="324"/>
      <c r="AN1046" s="324"/>
      <c r="AO1046" s="324"/>
      <c r="AP1046" s="324"/>
      <c r="AQ1046" s="324"/>
      <c r="AR1046" s="324"/>
    </row>
    <row r="1047" ht="15.75" hidden="1" customHeight="1">
      <c r="A1047" s="326" t="s">
        <v>3188</v>
      </c>
      <c r="B1047" s="326">
        <v>260.0</v>
      </c>
      <c r="C1047" s="326">
        <v>21.6</v>
      </c>
      <c r="D1047" s="326">
        <v>1.4</v>
      </c>
      <c r="E1047" s="326">
        <v>61.6</v>
      </c>
      <c r="F1047" s="326" t="s">
        <v>3189</v>
      </c>
      <c r="G1047" s="331"/>
      <c r="H1047" s="331"/>
      <c r="I1047" s="331"/>
      <c r="J1047" s="331"/>
      <c r="K1047" s="331"/>
      <c r="L1047" s="331"/>
      <c r="M1047" s="331"/>
      <c r="N1047" s="324"/>
      <c r="O1047" s="324"/>
      <c r="P1047" s="324"/>
      <c r="Q1047" s="324"/>
      <c r="R1047" s="324"/>
      <c r="S1047" s="324"/>
      <c r="T1047" s="324"/>
      <c r="U1047" s="324"/>
      <c r="V1047" s="324"/>
      <c r="W1047" s="324"/>
      <c r="X1047" s="324"/>
      <c r="Y1047" s="324"/>
      <c r="Z1047" s="324"/>
      <c r="AA1047" s="324"/>
      <c r="AB1047" s="324"/>
      <c r="AC1047" s="324"/>
      <c r="AD1047" s="324"/>
      <c r="AE1047" s="324"/>
      <c r="AF1047" s="324"/>
      <c r="AG1047" s="324"/>
      <c r="AH1047" s="324"/>
      <c r="AI1047" s="324"/>
      <c r="AJ1047" s="324"/>
      <c r="AK1047" s="324"/>
      <c r="AL1047" s="324"/>
      <c r="AM1047" s="324"/>
      <c r="AN1047" s="324"/>
      <c r="AO1047" s="324"/>
      <c r="AP1047" s="324"/>
      <c r="AQ1047" s="324"/>
      <c r="AR1047" s="324"/>
    </row>
    <row r="1048" ht="15.75" hidden="1" customHeight="1">
      <c r="A1048" s="326" t="s">
        <v>3190</v>
      </c>
      <c r="B1048" s="326">
        <v>94.0</v>
      </c>
      <c r="C1048" s="326">
        <v>7.7</v>
      </c>
      <c r="D1048" s="326">
        <v>0.8</v>
      </c>
      <c r="E1048" s="326">
        <v>21.9</v>
      </c>
      <c r="F1048" s="326" t="s">
        <v>3191</v>
      </c>
      <c r="G1048" s="331"/>
      <c r="H1048" s="331"/>
      <c r="I1048" s="331"/>
      <c r="J1048" s="331"/>
      <c r="K1048" s="331"/>
      <c r="L1048" s="331"/>
      <c r="M1048" s="331"/>
      <c r="N1048" s="324"/>
      <c r="O1048" s="324"/>
      <c r="P1048" s="324"/>
      <c r="Q1048" s="324"/>
      <c r="R1048" s="324"/>
      <c r="S1048" s="324"/>
      <c r="T1048" s="324"/>
      <c r="U1048" s="324"/>
      <c r="V1048" s="324"/>
      <c r="W1048" s="324"/>
      <c r="X1048" s="324"/>
      <c r="Y1048" s="324"/>
      <c r="Z1048" s="324"/>
      <c r="AA1048" s="324"/>
      <c r="AB1048" s="324"/>
      <c r="AC1048" s="324"/>
      <c r="AD1048" s="324"/>
      <c r="AE1048" s="324"/>
      <c r="AF1048" s="324"/>
      <c r="AG1048" s="324"/>
      <c r="AH1048" s="324"/>
      <c r="AI1048" s="324"/>
      <c r="AJ1048" s="324"/>
      <c r="AK1048" s="324"/>
      <c r="AL1048" s="324"/>
      <c r="AM1048" s="324"/>
      <c r="AN1048" s="324"/>
      <c r="AO1048" s="324"/>
      <c r="AP1048" s="324"/>
      <c r="AQ1048" s="324"/>
      <c r="AR1048" s="324"/>
    </row>
    <row r="1049" ht="15.75" hidden="1" customHeight="1">
      <c r="A1049" s="326" t="s">
        <v>3192</v>
      </c>
      <c r="B1049" s="326">
        <v>35.0</v>
      </c>
      <c r="C1049" s="326">
        <v>3.1</v>
      </c>
      <c r="D1049" s="326">
        <v>0.1</v>
      </c>
      <c r="E1049" s="326">
        <v>7.8</v>
      </c>
      <c r="F1049" s="326" t="s">
        <v>3193</v>
      </c>
      <c r="G1049" s="331"/>
      <c r="H1049" s="331"/>
      <c r="I1049" s="331"/>
      <c r="J1049" s="331"/>
      <c r="K1049" s="331"/>
      <c r="L1049" s="331"/>
      <c r="M1049" s="331"/>
      <c r="N1049" s="324"/>
      <c r="O1049" s="324"/>
      <c r="P1049" s="324"/>
      <c r="Q1049" s="324"/>
      <c r="R1049" s="324"/>
      <c r="S1049" s="324"/>
      <c r="T1049" s="324"/>
      <c r="U1049" s="324"/>
      <c r="V1049" s="324"/>
      <c r="W1049" s="324"/>
      <c r="X1049" s="324"/>
      <c r="Y1049" s="324"/>
      <c r="Z1049" s="324"/>
      <c r="AA1049" s="324"/>
      <c r="AB1049" s="324"/>
      <c r="AC1049" s="324"/>
      <c r="AD1049" s="324"/>
      <c r="AE1049" s="324"/>
      <c r="AF1049" s="324"/>
      <c r="AG1049" s="324"/>
      <c r="AH1049" s="324"/>
      <c r="AI1049" s="324"/>
      <c r="AJ1049" s="324"/>
      <c r="AK1049" s="324"/>
      <c r="AL1049" s="324"/>
      <c r="AM1049" s="324"/>
      <c r="AN1049" s="324"/>
      <c r="AO1049" s="324"/>
      <c r="AP1049" s="324"/>
      <c r="AQ1049" s="324"/>
      <c r="AR1049" s="324"/>
    </row>
    <row r="1050" ht="15.75" hidden="1" customHeight="1">
      <c r="A1050" s="326" t="s">
        <v>3194</v>
      </c>
      <c r="B1050" s="326">
        <v>306.0</v>
      </c>
      <c r="C1050" s="326">
        <v>19.9</v>
      </c>
      <c r="D1050" s="326">
        <v>2.4</v>
      </c>
      <c r="E1050" s="326">
        <v>67.0</v>
      </c>
      <c r="F1050" s="326" t="s">
        <v>3195</v>
      </c>
      <c r="G1050" s="331"/>
      <c r="H1050" s="331"/>
      <c r="I1050" s="331"/>
      <c r="J1050" s="331"/>
      <c r="K1050" s="331"/>
      <c r="L1050" s="331"/>
      <c r="M1050" s="331"/>
      <c r="N1050" s="324"/>
      <c r="O1050" s="324"/>
      <c r="P1050" s="324"/>
      <c r="Q1050" s="324"/>
      <c r="R1050" s="324"/>
      <c r="S1050" s="324"/>
      <c r="T1050" s="324"/>
      <c r="U1050" s="324"/>
      <c r="V1050" s="324"/>
      <c r="W1050" s="324"/>
      <c r="X1050" s="324"/>
      <c r="Y1050" s="324"/>
      <c r="Z1050" s="324"/>
      <c r="AA1050" s="324"/>
      <c r="AB1050" s="324"/>
      <c r="AC1050" s="324"/>
      <c r="AD1050" s="324"/>
      <c r="AE1050" s="324"/>
      <c r="AF1050" s="324"/>
      <c r="AG1050" s="324"/>
      <c r="AH1050" s="324"/>
      <c r="AI1050" s="324"/>
      <c r="AJ1050" s="324"/>
      <c r="AK1050" s="324"/>
      <c r="AL1050" s="324"/>
      <c r="AM1050" s="324"/>
      <c r="AN1050" s="324"/>
      <c r="AO1050" s="324"/>
      <c r="AP1050" s="324"/>
      <c r="AQ1050" s="324"/>
      <c r="AR1050" s="324"/>
    </row>
    <row r="1051" ht="15.75" hidden="1" customHeight="1">
      <c r="A1051" s="326" t="s">
        <v>3196</v>
      </c>
      <c r="B1051" s="326">
        <v>120.0</v>
      </c>
      <c r="C1051" s="326">
        <v>10.1</v>
      </c>
      <c r="D1051" s="326">
        <v>1.8</v>
      </c>
      <c r="E1051" s="326">
        <v>21.8</v>
      </c>
      <c r="F1051" s="326" t="s">
        <v>3197</v>
      </c>
      <c r="G1051" s="331"/>
      <c r="H1051" s="331"/>
      <c r="I1051" s="331"/>
      <c r="J1051" s="331"/>
      <c r="K1051" s="331"/>
      <c r="L1051" s="331"/>
      <c r="M1051" s="331"/>
      <c r="N1051" s="324"/>
      <c r="O1051" s="324"/>
      <c r="P1051" s="324"/>
      <c r="Q1051" s="324"/>
      <c r="R1051" s="324"/>
      <c r="S1051" s="324"/>
      <c r="T1051" s="324"/>
      <c r="U1051" s="324"/>
      <c r="V1051" s="324"/>
      <c r="W1051" s="324"/>
      <c r="X1051" s="324"/>
      <c r="Y1051" s="324"/>
      <c r="Z1051" s="324"/>
      <c r="AA1051" s="324"/>
      <c r="AB1051" s="324"/>
      <c r="AC1051" s="324"/>
      <c r="AD1051" s="324"/>
      <c r="AE1051" s="324"/>
      <c r="AF1051" s="324"/>
      <c r="AG1051" s="324"/>
      <c r="AH1051" s="324"/>
      <c r="AI1051" s="324"/>
      <c r="AJ1051" s="324"/>
      <c r="AK1051" s="324"/>
      <c r="AL1051" s="324"/>
      <c r="AM1051" s="324"/>
      <c r="AN1051" s="324"/>
      <c r="AO1051" s="324"/>
      <c r="AP1051" s="324"/>
      <c r="AQ1051" s="324"/>
      <c r="AR1051" s="324"/>
    </row>
    <row r="1052" ht="15.75" hidden="1" customHeight="1">
      <c r="A1052" s="326" t="s">
        <v>3198</v>
      </c>
      <c r="B1052" s="326">
        <v>342.0</v>
      </c>
      <c r="C1052" s="326">
        <v>25.1</v>
      </c>
      <c r="D1052" s="326">
        <v>2.0</v>
      </c>
      <c r="E1052" s="326">
        <v>58.6</v>
      </c>
      <c r="F1052" s="326" t="s">
        <v>3199</v>
      </c>
      <c r="G1052" s="331"/>
      <c r="H1052" s="331"/>
      <c r="I1052" s="331"/>
      <c r="J1052" s="331"/>
      <c r="K1052" s="331"/>
      <c r="L1052" s="331"/>
      <c r="M1052" s="331"/>
      <c r="N1052" s="324"/>
      <c r="O1052" s="324"/>
      <c r="P1052" s="324"/>
      <c r="Q1052" s="324"/>
      <c r="R1052" s="324"/>
      <c r="S1052" s="324"/>
      <c r="T1052" s="324"/>
      <c r="U1052" s="324"/>
      <c r="V1052" s="324"/>
      <c r="W1052" s="324"/>
      <c r="X1052" s="324"/>
      <c r="Y1052" s="324"/>
      <c r="Z1052" s="324"/>
      <c r="AA1052" s="324"/>
      <c r="AB1052" s="324"/>
      <c r="AC1052" s="324"/>
      <c r="AD1052" s="324"/>
      <c r="AE1052" s="324"/>
      <c r="AF1052" s="324"/>
      <c r="AG1052" s="324"/>
      <c r="AH1052" s="324"/>
      <c r="AI1052" s="324"/>
      <c r="AJ1052" s="324"/>
      <c r="AK1052" s="324"/>
      <c r="AL1052" s="324"/>
      <c r="AM1052" s="324"/>
      <c r="AN1052" s="324"/>
      <c r="AO1052" s="324"/>
      <c r="AP1052" s="324"/>
      <c r="AQ1052" s="324"/>
      <c r="AR1052" s="324"/>
    </row>
    <row r="1053" ht="15.75" hidden="1" customHeight="1">
      <c r="A1053" s="326" t="s">
        <v>3200</v>
      </c>
      <c r="B1053" s="326">
        <v>111.0</v>
      </c>
      <c r="C1053" s="326">
        <v>9.8</v>
      </c>
      <c r="D1053" s="326">
        <v>0.9</v>
      </c>
      <c r="E1053" s="326">
        <v>24.3</v>
      </c>
      <c r="F1053" s="326" t="s">
        <v>3201</v>
      </c>
      <c r="G1053" s="331"/>
      <c r="H1053" s="331"/>
      <c r="I1053" s="331"/>
      <c r="J1053" s="331"/>
      <c r="K1053" s="331"/>
      <c r="L1053" s="331"/>
      <c r="M1053" s="331"/>
      <c r="N1053" s="324"/>
      <c r="O1053" s="324"/>
      <c r="P1053" s="324"/>
      <c r="Q1053" s="324"/>
      <c r="R1053" s="324"/>
      <c r="S1053" s="324"/>
      <c r="T1053" s="324"/>
      <c r="U1053" s="324"/>
      <c r="V1053" s="324"/>
      <c r="W1053" s="324"/>
      <c r="X1053" s="324"/>
      <c r="Y1053" s="324"/>
      <c r="Z1053" s="324"/>
      <c r="AA1053" s="324"/>
      <c r="AB1053" s="324"/>
      <c r="AC1053" s="324"/>
      <c r="AD1053" s="324"/>
      <c r="AE1053" s="324"/>
      <c r="AF1053" s="324"/>
      <c r="AG1053" s="324"/>
      <c r="AH1053" s="324"/>
      <c r="AI1053" s="324"/>
      <c r="AJ1053" s="324"/>
      <c r="AK1053" s="324"/>
      <c r="AL1053" s="324"/>
      <c r="AM1053" s="324"/>
      <c r="AN1053" s="324"/>
      <c r="AO1053" s="324"/>
      <c r="AP1053" s="324"/>
      <c r="AQ1053" s="324"/>
      <c r="AR1053" s="324"/>
    </row>
    <row r="1054" ht="15.75" hidden="1" customHeight="1">
      <c r="A1054" s="326" t="s">
        <v>3202</v>
      </c>
      <c r="B1054" s="326">
        <v>119.0</v>
      </c>
      <c r="C1054" s="326">
        <v>10.1</v>
      </c>
      <c r="D1054" s="326">
        <v>1.8</v>
      </c>
      <c r="E1054" s="326">
        <v>22.7</v>
      </c>
      <c r="F1054" s="326" t="s">
        <v>3203</v>
      </c>
      <c r="G1054" s="331"/>
      <c r="H1054" s="331"/>
      <c r="I1054" s="331"/>
      <c r="J1054" s="331"/>
      <c r="K1054" s="331"/>
      <c r="L1054" s="331"/>
      <c r="M1054" s="331"/>
      <c r="N1054" s="324"/>
      <c r="O1054" s="324"/>
      <c r="P1054" s="324"/>
      <c r="Q1054" s="324"/>
      <c r="R1054" s="324"/>
      <c r="S1054" s="324"/>
      <c r="T1054" s="324"/>
      <c r="U1054" s="324"/>
      <c r="V1054" s="324"/>
      <c r="W1054" s="324"/>
      <c r="X1054" s="324"/>
      <c r="Y1054" s="324"/>
      <c r="Z1054" s="324"/>
      <c r="AA1054" s="324"/>
      <c r="AB1054" s="324"/>
      <c r="AC1054" s="324"/>
      <c r="AD1054" s="324"/>
      <c r="AE1054" s="324"/>
      <c r="AF1054" s="324"/>
      <c r="AG1054" s="324"/>
      <c r="AH1054" s="324"/>
      <c r="AI1054" s="324"/>
      <c r="AJ1054" s="324"/>
      <c r="AK1054" s="324"/>
      <c r="AL1054" s="324"/>
      <c r="AM1054" s="324"/>
      <c r="AN1054" s="324"/>
      <c r="AO1054" s="324"/>
      <c r="AP1054" s="324"/>
      <c r="AQ1054" s="324"/>
      <c r="AR1054" s="324"/>
    </row>
    <row r="1055" ht="15.75" hidden="1" customHeight="1">
      <c r="A1055" s="326" t="s">
        <v>3204</v>
      </c>
      <c r="B1055" s="326">
        <v>334.0</v>
      </c>
      <c r="C1055" s="326">
        <v>22.6</v>
      </c>
      <c r="D1055" s="326">
        <v>2.1</v>
      </c>
      <c r="E1055" s="326">
        <v>58.4</v>
      </c>
      <c r="F1055" s="326" t="s">
        <v>3205</v>
      </c>
      <c r="G1055" s="331"/>
      <c r="H1055" s="331"/>
      <c r="I1055" s="331"/>
      <c r="J1055" s="331"/>
      <c r="K1055" s="331"/>
      <c r="L1055" s="331"/>
      <c r="M1055" s="331"/>
      <c r="N1055" s="324"/>
      <c r="O1055" s="324"/>
      <c r="P1055" s="324"/>
      <c r="Q1055" s="324"/>
      <c r="R1055" s="324"/>
      <c r="S1055" s="324"/>
      <c r="T1055" s="324"/>
      <c r="U1055" s="324"/>
      <c r="V1055" s="324"/>
      <c r="W1055" s="324"/>
      <c r="X1055" s="324"/>
      <c r="Y1055" s="324"/>
      <c r="Z1055" s="324"/>
      <c r="AA1055" s="324"/>
      <c r="AB1055" s="324"/>
      <c r="AC1055" s="324"/>
      <c r="AD1055" s="324"/>
      <c r="AE1055" s="324"/>
      <c r="AF1055" s="324"/>
      <c r="AG1055" s="324"/>
      <c r="AH1055" s="324"/>
      <c r="AI1055" s="324"/>
      <c r="AJ1055" s="324"/>
      <c r="AK1055" s="324"/>
      <c r="AL1055" s="324"/>
      <c r="AM1055" s="324"/>
      <c r="AN1055" s="324"/>
      <c r="AO1055" s="324"/>
      <c r="AP1055" s="324"/>
      <c r="AQ1055" s="324"/>
      <c r="AR1055" s="324"/>
    </row>
    <row r="1056" ht="15.75" hidden="1" customHeight="1">
      <c r="A1056" s="326" t="s">
        <v>3206</v>
      </c>
      <c r="B1056" s="326">
        <v>343.0</v>
      </c>
      <c r="C1056" s="326">
        <v>25.1</v>
      </c>
      <c r="D1056" s="326">
        <v>2.9</v>
      </c>
      <c r="E1056" s="326">
        <v>57.0</v>
      </c>
      <c r="F1056" s="326" t="s">
        <v>3207</v>
      </c>
      <c r="G1056" s="331"/>
      <c r="H1056" s="331"/>
      <c r="I1056" s="331"/>
      <c r="J1056" s="331"/>
      <c r="K1056" s="331"/>
      <c r="L1056" s="331"/>
      <c r="M1056" s="331"/>
      <c r="N1056" s="324"/>
      <c r="O1056" s="324"/>
      <c r="P1056" s="324"/>
      <c r="Q1056" s="324"/>
      <c r="R1056" s="324"/>
      <c r="S1056" s="324"/>
      <c r="T1056" s="324"/>
      <c r="U1056" s="324"/>
      <c r="V1056" s="324"/>
      <c r="W1056" s="324"/>
      <c r="X1056" s="324"/>
      <c r="Y1056" s="324"/>
      <c r="Z1056" s="324"/>
      <c r="AA1056" s="324"/>
      <c r="AB1056" s="324"/>
      <c r="AC1056" s="324"/>
      <c r="AD1056" s="324"/>
      <c r="AE1056" s="324"/>
      <c r="AF1056" s="324"/>
      <c r="AG1056" s="324"/>
      <c r="AH1056" s="324"/>
      <c r="AI1056" s="324"/>
      <c r="AJ1056" s="324"/>
      <c r="AK1056" s="324"/>
      <c r="AL1056" s="324"/>
      <c r="AM1056" s="324"/>
      <c r="AN1056" s="324"/>
      <c r="AO1056" s="324"/>
      <c r="AP1056" s="324"/>
      <c r="AQ1056" s="324"/>
      <c r="AR1056" s="324"/>
    </row>
    <row r="1057" ht="15.75" hidden="1" customHeight="1">
      <c r="A1057" s="326" t="s">
        <v>3208</v>
      </c>
      <c r="B1057" s="326">
        <v>335.0</v>
      </c>
      <c r="C1057" s="326">
        <v>21.8</v>
      </c>
      <c r="D1057" s="326">
        <v>2.5</v>
      </c>
      <c r="E1057" s="326">
        <v>58.8</v>
      </c>
      <c r="F1057" s="326" t="s">
        <v>3209</v>
      </c>
      <c r="G1057" s="331"/>
      <c r="H1057" s="331"/>
      <c r="I1057" s="331"/>
      <c r="J1057" s="331"/>
      <c r="K1057" s="331"/>
      <c r="L1057" s="331"/>
      <c r="M1057" s="331"/>
      <c r="N1057" s="324"/>
      <c r="O1057" s="324"/>
      <c r="P1057" s="324"/>
      <c r="Q1057" s="324"/>
      <c r="R1057" s="324"/>
      <c r="S1057" s="324"/>
      <c r="T1057" s="324"/>
      <c r="U1057" s="324"/>
      <c r="V1057" s="324"/>
      <c r="W1057" s="324"/>
      <c r="X1057" s="324"/>
      <c r="Y1057" s="324"/>
      <c r="Z1057" s="324"/>
      <c r="AA1057" s="324"/>
      <c r="AB1057" s="324"/>
      <c r="AC1057" s="324"/>
      <c r="AD1057" s="324"/>
      <c r="AE1057" s="324"/>
      <c r="AF1057" s="324"/>
      <c r="AG1057" s="324"/>
      <c r="AH1057" s="324"/>
      <c r="AI1057" s="324"/>
      <c r="AJ1057" s="324"/>
      <c r="AK1057" s="324"/>
      <c r="AL1057" s="324"/>
      <c r="AM1057" s="324"/>
      <c r="AN1057" s="324"/>
      <c r="AO1057" s="324"/>
      <c r="AP1057" s="324"/>
      <c r="AQ1057" s="324"/>
      <c r="AR1057" s="324"/>
    </row>
    <row r="1058" ht="15.75" hidden="1" customHeight="1">
      <c r="A1058" s="326" t="s">
        <v>3210</v>
      </c>
      <c r="B1058" s="326">
        <v>343.0</v>
      </c>
      <c r="C1058" s="326">
        <v>22.7</v>
      </c>
      <c r="D1058" s="326">
        <v>1.3</v>
      </c>
      <c r="E1058" s="326">
        <v>62.3</v>
      </c>
      <c r="F1058" s="326" t="s">
        <v>3211</v>
      </c>
      <c r="G1058" s="331"/>
      <c r="H1058" s="331"/>
      <c r="I1058" s="331"/>
      <c r="J1058" s="331"/>
      <c r="K1058" s="331"/>
      <c r="L1058" s="331"/>
      <c r="M1058" s="331"/>
      <c r="N1058" s="324"/>
      <c r="O1058" s="324"/>
      <c r="P1058" s="324"/>
      <c r="Q1058" s="324"/>
      <c r="R1058" s="324"/>
      <c r="S1058" s="324"/>
      <c r="T1058" s="324"/>
      <c r="U1058" s="324"/>
      <c r="V1058" s="324"/>
      <c r="W1058" s="324"/>
      <c r="X1058" s="324"/>
      <c r="Y1058" s="324"/>
      <c r="Z1058" s="324"/>
      <c r="AA1058" s="324"/>
      <c r="AB1058" s="324"/>
      <c r="AC1058" s="324"/>
      <c r="AD1058" s="324"/>
      <c r="AE1058" s="324"/>
      <c r="AF1058" s="324"/>
      <c r="AG1058" s="324"/>
      <c r="AH1058" s="324"/>
      <c r="AI1058" s="324"/>
      <c r="AJ1058" s="324"/>
      <c r="AK1058" s="324"/>
      <c r="AL1058" s="324"/>
      <c r="AM1058" s="324"/>
      <c r="AN1058" s="324"/>
      <c r="AO1058" s="324"/>
      <c r="AP1058" s="324"/>
      <c r="AQ1058" s="324"/>
      <c r="AR1058" s="324"/>
    </row>
    <row r="1059" ht="15.75" hidden="1" customHeight="1">
      <c r="A1059" s="326" t="s">
        <v>3212</v>
      </c>
      <c r="B1059" s="326">
        <v>104.0</v>
      </c>
      <c r="C1059" s="326">
        <v>9.8</v>
      </c>
      <c r="D1059" s="326">
        <v>1.7</v>
      </c>
      <c r="E1059" s="326">
        <v>22.8</v>
      </c>
      <c r="F1059" s="326" t="s">
        <v>3213</v>
      </c>
      <c r="G1059" s="331"/>
      <c r="H1059" s="331"/>
      <c r="I1059" s="331"/>
      <c r="J1059" s="331"/>
      <c r="K1059" s="331"/>
      <c r="L1059" s="331"/>
      <c r="M1059" s="331"/>
      <c r="N1059" s="324"/>
      <c r="O1059" s="324"/>
      <c r="P1059" s="324"/>
      <c r="Q1059" s="324"/>
      <c r="R1059" s="324"/>
      <c r="S1059" s="324"/>
      <c r="T1059" s="324"/>
      <c r="U1059" s="324"/>
      <c r="V1059" s="324"/>
      <c r="W1059" s="324"/>
      <c r="X1059" s="324"/>
      <c r="Y1059" s="324"/>
      <c r="Z1059" s="324"/>
      <c r="AA1059" s="324"/>
      <c r="AB1059" s="324"/>
      <c r="AC1059" s="324"/>
      <c r="AD1059" s="324"/>
      <c r="AE1059" s="324"/>
      <c r="AF1059" s="324"/>
      <c r="AG1059" s="324"/>
      <c r="AH1059" s="324"/>
      <c r="AI1059" s="324"/>
      <c r="AJ1059" s="324"/>
      <c r="AK1059" s="324"/>
      <c r="AL1059" s="324"/>
      <c r="AM1059" s="324"/>
      <c r="AN1059" s="324"/>
      <c r="AO1059" s="324"/>
      <c r="AP1059" s="324"/>
      <c r="AQ1059" s="324"/>
      <c r="AR1059" s="324"/>
    </row>
    <row r="1060" ht="15.75" hidden="1" customHeight="1">
      <c r="A1060" s="326" t="s">
        <v>3214</v>
      </c>
      <c r="B1060" s="326">
        <v>271.0</v>
      </c>
      <c r="C1060" s="326">
        <v>19.1</v>
      </c>
      <c r="D1060" s="326">
        <v>1.2</v>
      </c>
      <c r="E1060" s="326">
        <v>64.6</v>
      </c>
      <c r="F1060" s="326" t="s">
        <v>3215</v>
      </c>
      <c r="G1060" s="331"/>
      <c r="H1060" s="331"/>
      <c r="I1060" s="331"/>
      <c r="J1060" s="331"/>
      <c r="K1060" s="331"/>
      <c r="L1060" s="331"/>
      <c r="M1060" s="331"/>
      <c r="N1060" s="324"/>
      <c r="O1060" s="324"/>
      <c r="P1060" s="324"/>
      <c r="Q1060" s="324"/>
      <c r="R1060" s="324"/>
      <c r="S1060" s="324"/>
      <c r="T1060" s="324"/>
      <c r="U1060" s="324"/>
      <c r="V1060" s="324"/>
      <c r="W1060" s="324"/>
      <c r="X1060" s="324"/>
      <c r="Y1060" s="324"/>
      <c r="Z1060" s="324"/>
      <c r="AA1060" s="324"/>
      <c r="AB1060" s="324"/>
      <c r="AC1060" s="324"/>
      <c r="AD1060" s="324"/>
      <c r="AE1060" s="324"/>
      <c r="AF1060" s="324"/>
      <c r="AG1060" s="324"/>
      <c r="AH1060" s="324"/>
      <c r="AI1060" s="324"/>
      <c r="AJ1060" s="324"/>
      <c r="AK1060" s="324"/>
      <c r="AL1060" s="324"/>
      <c r="AM1060" s="324"/>
      <c r="AN1060" s="324"/>
      <c r="AO1060" s="324"/>
      <c r="AP1060" s="324"/>
      <c r="AQ1060" s="324"/>
      <c r="AR1060" s="324"/>
    </row>
    <row r="1061" ht="15.75" hidden="1" customHeight="1">
      <c r="A1061" s="326" t="s">
        <v>3216</v>
      </c>
      <c r="B1061" s="326">
        <v>106.0</v>
      </c>
      <c r="C1061" s="326">
        <v>9.5</v>
      </c>
      <c r="D1061" s="326">
        <v>1.4</v>
      </c>
      <c r="E1061" s="326">
        <v>25.4</v>
      </c>
      <c r="F1061" s="326" t="s">
        <v>3217</v>
      </c>
      <c r="G1061" s="331"/>
      <c r="H1061" s="331"/>
      <c r="I1061" s="331"/>
      <c r="J1061" s="331"/>
      <c r="K1061" s="331"/>
      <c r="L1061" s="331"/>
      <c r="M1061" s="331"/>
      <c r="N1061" s="324"/>
      <c r="O1061" s="324"/>
      <c r="P1061" s="324"/>
      <c r="Q1061" s="324"/>
      <c r="R1061" s="324"/>
      <c r="S1061" s="324"/>
      <c r="T1061" s="324"/>
      <c r="U1061" s="324"/>
      <c r="V1061" s="324"/>
      <c r="W1061" s="324"/>
      <c r="X1061" s="324"/>
      <c r="Y1061" s="324"/>
      <c r="Z1061" s="324"/>
      <c r="AA1061" s="324"/>
      <c r="AB1061" s="324"/>
      <c r="AC1061" s="324"/>
      <c r="AD1061" s="324"/>
      <c r="AE1061" s="324"/>
      <c r="AF1061" s="324"/>
      <c r="AG1061" s="324"/>
      <c r="AH1061" s="324"/>
      <c r="AI1061" s="324"/>
      <c r="AJ1061" s="324"/>
      <c r="AK1061" s="324"/>
      <c r="AL1061" s="324"/>
      <c r="AM1061" s="324"/>
      <c r="AN1061" s="324"/>
      <c r="AO1061" s="324"/>
      <c r="AP1061" s="324"/>
      <c r="AQ1061" s="324"/>
      <c r="AR1061" s="324"/>
    </row>
    <row r="1062" ht="15.75" hidden="1" customHeight="1">
      <c r="A1062" s="326" t="s">
        <v>3218</v>
      </c>
      <c r="B1062" s="326">
        <v>49.0</v>
      </c>
      <c r="C1062" s="326">
        <v>3.0</v>
      </c>
      <c r="D1062" s="326">
        <v>1.8</v>
      </c>
      <c r="E1062" s="326">
        <v>6.0</v>
      </c>
      <c r="F1062" s="326" t="s">
        <v>3219</v>
      </c>
      <c r="G1062" s="331"/>
      <c r="H1062" s="331"/>
      <c r="I1062" s="331"/>
      <c r="J1062" s="331"/>
      <c r="K1062" s="331"/>
      <c r="L1062" s="331"/>
      <c r="M1062" s="331"/>
      <c r="N1062" s="324"/>
      <c r="O1062" s="324"/>
      <c r="P1062" s="324"/>
      <c r="Q1062" s="324"/>
      <c r="R1062" s="324"/>
      <c r="S1062" s="324"/>
      <c r="T1062" s="324"/>
      <c r="U1062" s="324"/>
      <c r="V1062" s="324"/>
      <c r="W1062" s="324"/>
      <c r="X1062" s="324"/>
      <c r="Y1062" s="324"/>
      <c r="Z1062" s="324"/>
      <c r="AA1062" s="324"/>
      <c r="AB1062" s="324"/>
      <c r="AC1062" s="324"/>
      <c r="AD1062" s="324"/>
      <c r="AE1062" s="324"/>
      <c r="AF1062" s="324"/>
      <c r="AG1062" s="324"/>
      <c r="AH1062" s="324"/>
      <c r="AI1062" s="324"/>
      <c r="AJ1062" s="324"/>
      <c r="AK1062" s="324"/>
      <c r="AL1062" s="324"/>
      <c r="AM1062" s="324"/>
      <c r="AN1062" s="324"/>
      <c r="AO1062" s="324"/>
      <c r="AP1062" s="324"/>
      <c r="AQ1062" s="324"/>
      <c r="AR1062" s="324"/>
    </row>
    <row r="1063" ht="15.75" hidden="1" customHeight="1">
      <c r="A1063" s="326" t="s">
        <v>3220</v>
      </c>
      <c r="B1063" s="326">
        <v>176.0</v>
      </c>
      <c r="C1063" s="326">
        <v>15.3</v>
      </c>
      <c r="D1063" s="326">
        <v>9.2</v>
      </c>
      <c r="E1063" s="326">
        <v>11.1</v>
      </c>
      <c r="F1063" s="326" t="s">
        <v>3221</v>
      </c>
      <c r="G1063" s="331"/>
      <c r="H1063" s="331"/>
      <c r="I1063" s="331"/>
      <c r="J1063" s="331"/>
      <c r="K1063" s="331"/>
      <c r="L1063" s="331"/>
      <c r="M1063" s="331"/>
      <c r="N1063" s="324"/>
      <c r="O1063" s="324"/>
      <c r="P1063" s="324"/>
      <c r="Q1063" s="324"/>
      <c r="R1063" s="324"/>
      <c r="S1063" s="324"/>
      <c r="T1063" s="324"/>
      <c r="U1063" s="324"/>
      <c r="V1063" s="324"/>
      <c r="W1063" s="324"/>
      <c r="X1063" s="324"/>
      <c r="Y1063" s="324"/>
      <c r="Z1063" s="324"/>
      <c r="AA1063" s="324"/>
      <c r="AB1063" s="324"/>
      <c r="AC1063" s="324"/>
      <c r="AD1063" s="324"/>
      <c r="AE1063" s="324"/>
      <c r="AF1063" s="324"/>
      <c r="AG1063" s="324"/>
      <c r="AH1063" s="324"/>
      <c r="AI1063" s="324"/>
      <c r="AJ1063" s="324"/>
      <c r="AK1063" s="324"/>
      <c r="AL1063" s="324"/>
      <c r="AM1063" s="324"/>
      <c r="AN1063" s="324"/>
      <c r="AO1063" s="324"/>
      <c r="AP1063" s="324"/>
      <c r="AQ1063" s="324"/>
      <c r="AR1063" s="324"/>
    </row>
    <row r="1064" ht="15.75" hidden="1" customHeight="1">
      <c r="A1064" s="326" t="s">
        <v>3222</v>
      </c>
      <c r="B1064" s="326">
        <v>359.0</v>
      </c>
      <c r="C1064" s="326">
        <v>37.4</v>
      </c>
      <c r="D1064" s="326">
        <v>23.0</v>
      </c>
      <c r="E1064" s="326">
        <v>26.4</v>
      </c>
      <c r="F1064" s="326" t="s">
        <v>3223</v>
      </c>
      <c r="G1064" s="331"/>
      <c r="H1064" s="331"/>
      <c r="I1064" s="331"/>
      <c r="J1064" s="331"/>
      <c r="K1064" s="331"/>
      <c r="L1064" s="331"/>
      <c r="M1064" s="331"/>
      <c r="N1064" s="324"/>
      <c r="O1064" s="324"/>
      <c r="P1064" s="324"/>
      <c r="Q1064" s="324"/>
      <c r="R1064" s="324"/>
      <c r="S1064" s="324"/>
      <c r="T1064" s="324"/>
      <c r="U1064" s="324"/>
      <c r="V1064" s="324"/>
      <c r="W1064" s="324"/>
      <c r="X1064" s="324"/>
      <c r="Y1064" s="324"/>
      <c r="Z1064" s="324"/>
      <c r="AA1064" s="324"/>
      <c r="AB1064" s="324"/>
      <c r="AC1064" s="324"/>
      <c r="AD1064" s="324"/>
      <c r="AE1064" s="324"/>
      <c r="AF1064" s="324"/>
      <c r="AG1064" s="324"/>
      <c r="AH1064" s="324"/>
      <c r="AI1064" s="324"/>
      <c r="AJ1064" s="324"/>
      <c r="AK1064" s="324"/>
      <c r="AL1064" s="324"/>
      <c r="AM1064" s="324"/>
      <c r="AN1064" s="324"/>
      <c r="AO1064" s="324"/>
      <c r="AP1064" s="324"/>
      <c r="AQ1064" s="324"/>
      <c r="AR1064" s="324"/>
    </row>
    <row r="1065" ht="15.75" hidden="1" customHeight="1">
      <c r="A1065" s="326" t="s">
        <v>3224</v>
      </c>
      <c r="B1065" s="326">
        <v>433.0</v>
      </c>
      <c r="C1065" s="326">
        <v>40.5</v>
      </c>
      <c r="D1065" s="326">
        <v>23.4</v>
      </c>
      <c r="E1065" s="326">
        <v>23.9</v>
      </c>
      <c r="F1065" s="326" t="s">
        <v>3225</v>
      </c>
      <c r="G1065" s="331"/>
      <c r="H1065" s="331"/>
      <c r="I1065" s="331"/>
      <c r="J1065" s="331"/>
      <c r="K1065" s="331"/>
      <c r="L1065" s="331"/>
      <c r="M1065" s="331"/>
      <c r="N1065" s="324"/>
      <c r="O1065" s="324"/>
      <c r="P1065" s="324"/>
      <c r="Q1065" s="324"/>
      <c r="R1065" s="324"/>
      <c r="S1065" s="324"/>
      <c r="T1065" s="324"/>
      <c r="U1065" s="324"/>
      <c r="V1065" s="324"/>
      <c r="W1065" s="324"/>
      <c r="X1065" s="324"/>
      <c r="Y1065" s="324"/>
      <c r="Z1065" s="324"/>
      <c r="AA1065" s="324"/>
      <c r="AB1065" s="324"/>
      <c r="AC1065" s="324"/>
      <c r="AD1065" s="324"/>
      <c r="AE1065" s="324"/>
      <c r="AF1065" s="324"/>
      <c r="AG1065" s="324"/>
      <c r="AH1065" s="324"/>
      <c r="AI1065" s="324"/>
      <c r="AJ1065" s="324"/>
      <c r="AK1065" s="324"/>
      <c r="AL1065" s="324"/>
      <c r="AM1065" s="324"/>
      <c r="AN1065" s="324"/>
      <c r="AO1065" s="324"/>
      <c r="AP1065" s="324"/>
      <c r="AQ1065" s="324"/>
      <c r="AR1065" s="324"/>
    </row>
    <row r="1066" ht="15.75" hidden="1" customHeight="1">
      <c r="A1066" s="326" t="s">
        <v>3226</v>
      </c>
      <c r="B1066" s="326">
        <v>334.0</v>
      </c>
      <c r="C1066" s="326">
        <v>21.7</v>
      </c>
      <c r="D1066" s="326">
        <v>2.3</v>
      </c>
      <c r="E1066" s="326">
        <v>58.8</v>
      </c>
      <c r="F1066" s="326" t="s">
        <v>3227</v>
      </c>
      <c r="G1066" s="331"/>
      <c r="H1066" s="331"/>
      <c r="I1066" s="331"/>
      <c r="J1066" s="331"/>
      <c r="K1066" s="331"/>
      <c r="L1066" s="331"/>
      <c r="M1066" s="331"/>
      <c r="N1066" s="324"/>
      <c r="O1066" s="324"/>
      <c r="P1066" s="324"/>
      <c r="Q1066" s="324"/>
      <c r="R1066" s="324"/>
      <c r="S1066" s="324"/>
      <c r="T1066" s="324"/>
      <c r="U1066" s="324"/>
      <c r="V1066" s="324"/>
      <c r="W1066" s="324"/>
      <c r="X1066" s="324"/>
      <c r="Y1066" s="324"/>
      <c r="Z1066" s="324"/>
      <c r="AA1066" s="324"/>
      <c r="AB1066" s="324"/>
      <c r="AC1066" s="324"/>
      <c r="AD1066" s="324"/>
      <c r="AE1066" s="324"/>
      <c r="AF1066" s="324"/>
      <c r="AG1066" s="324"/>
      <c r="AH1066" s="324"/>
      <c r="AI1066" s="324"/>
      <c r="AJ1066" s="324"/>
      <c r="AK1066" s="324"/>
      <c r="AL1066" s="324"/>
      <c r="AM1066" s="324"/>
      <c r="AN1066" s="324"/>
      <c r="AO1066" s="324"/>
      <c r="AP1066" s="324"/>
      <c r="AQ1066" s="324"/>
      <c r="AR1066" s="324"/>
    </row>
    <row r="1067" ht="15.75" hidden="1" customHeight="1">
      <c r="A1067" s="326" t="s">
        <v>3228</v>
      </c>
      <c r="B1067" s="326">
        <v>114.0</v>
      </c>
      <c r="C1067" s="326">
        <v>9.9</v>
      </c>
      <c r="D1067" s="326">
        <v>1.0</v>
      </c>
      <c r="E1067" s="326">
        <v>25.5</v>
      </c>
      <c r="F1067" s="326" t="s">
        <v>3229</v>
      </c>
      <c r="G1067" s="331"/>
      <c r="H1067" s="331"/>
      <c r="I1067" s="331"/>
      <c r="J1067" s="331"/>
      <c r="K1067" s="331"/>
      <c r="L1067" s="331"/>
      <c r="M1067" s="331"/>
      <c r="N1067" s="324"/>
      <c r="O1067" s="324"/>
      <c r="P1067" s="324"/>
      <c r="Q1067" s="324"/>
      <c r="R1067" s="324"/>
      <c r="S1067" s="324"/>
      <c r="T1067" s="324"/>
      <c r="U1067" s="324"/>
      <c r="V1067" s="324"/>
      <c r="W1067" s="324"/>
      <c r="X1067" s="324"/>
      <c r="Y1067" s="324"/>
      <c r="Z1067" s="324"/>
      <c r="AA1067" s="324"/>
      <c r="AB1067" s="324"/>
      <c r="AC1067" s="324"/>
      <c r="AD1067" s="324"/>
      <c r="AE1067" s="324"/>
      <c r="AF1067" s="324"/>
      <c r="AG1067" s="324"/>
      <c r="AH1067" s="324"/>
      <c r="AI1067" s="324"/>
      <c r="AJ1067" s="324"/>
      <c r="AK1067" s="324"/>
      <c r="AL1067" s="324"/>
      <c r="AM1067" s="324"/>
      <c r="AN1067" s="324"/>
      <c r="AO1067" s="324"/>
      <c r="AP1067" s="324"/>
      <c r="AQ1067" s="324"/>
      <c r="AR1067" s="324"/>
    </row>
    <row r="1068" ht="15.75" hidden="1" customHeight="1">
      <c r="A1068" s="326" t="s">
        <v>3230</v>
      </c>
      <c r="B1068" s="326">
        <v>348.0</v>
      </c>
      <c r="C1068" s="326">
        <v>4.4</v>
      </c>
      <c r="D1068" s="326">
        <v>0.7</v>
      </c>
      <c r="E1068" s="326">
        <v>80.3</v>
      </c>
      <c r="F1068" s="326" t="s">
        <v>3231</v>
      </c>
      <c r="G1068" s="331"/>
      <c r="H1068" s="331"/>
      <c r="I1068" s="331"/>
      <c r="J1068" s="331"/>
      <c r="K1068" s="331"/>
      <c r="L1068" s="331"/>
      <c r="M1068" s="331"/>
      <c r="N1068" s="324"/>
      <c r="O1068" s="324"/>
      <c r="P1068" s="324"/>
      <c r="Q1068" s="324"/>
      <c r="R1068" s="324"/>
      <c r="S1068" s="324"/>
      <c r="T1068" s="324"/>
      <c r="U1068" s="324"/>
      <c r="V1068" s="324"/>
      <c r="W1068" s="324"/>
      <c r="X1068" s="324"/>
      <c r="Y1068" s="324"/>
      <c r="Z1068" s="324"/>
      <c r="AA1068" s="324"/>
      <c r="AB1068" s="324"/>
      <c r="AC1068" s="324"/>
      <c r="AD1068" s="324"/>
      <c r="AE1068" s="324"/>
      <c r="AF1068" s="324"/>
      <c r="AG1068" s="324"/>
      <c r="AH1068" s="324"/>
      <c r="AI1068" s="324"/>
      <c r="AJ1068" s="324"/>
      <c r="AK1068" s="324"/>
      <c r="AL1068" s="324"/>
      <c r="AM1068" s="324"/>
      <c r="AN1068" s="324"/>
      <c r="AO1068" s="324"/>
      <c r="AP1068" s="324"/>
      <c r="AQ1068" s="324"/>
      <c r="AR1068" s="324"/>
    </row>
    <row r="1069" ht="15.75" hidden="1" customHeight="1">
      <c r="A1069" s="326" t="s">
        <v>3232</v>
      </c>
      <c r="B1069" s="326">
        <v>125.0</v>
      </c>
      <c r="C1069" s="326">
        <v>2.7</v>
      </c>
      <c r="D1069" s="326">
        <v>0.2</v>
      </c>
      <c r="E1069" s="326">
        <v>28.0</v>
      </c>
      <c r="F1069" s="326" t="s">
        <v>3233</v>
      </c>
      <c r="G1069" s="331"/>
      <c r="H1069" s="331"/>
      <c r="I1069" s="331"/>
      <c r="J1069" s="331"/>
      <c r="K1069" s="331"/>
      <c r="L1069" s="331"/>
      <c r="M1069" s="331"/>
      <c r="N1069" s="324"/>
      <c r="O1069" s="324"/>
      <c r="P1069" s="324"/>
      <c r="Q1069" s="324"/>
      <c r="R1069" s="324"/>
      <c r="S1069" s="324"/>
      <c r="T1069" s="324"/>
      <c r="U1069" s="324"/>
      <c r="V1069" s="324"/>
      <c r="W1069" s="324"/>
      <c r="X1069" s="324"/>
      <c r="Y1069" s="324"/>
      <c r="Z1069" s="324"/>
      <c r="AA1069" s="324"/>
      <c r="AB1069" s="324"/>
      <c r="AC1069" s="324"/>
      <c r="AD1069" s="324"/>
      <c r="AE1069" s="324"/>
      <c r="AF1069" s="324"/>
      <c r="AG1069" s="324"/>
      <c r="AH1069" s="324"/>
      <c r="AI1069" s="324"/>
      <c r="AJ1069" s="324"/>
      <c r="AK1069" s="324"/>
      <c r="AL1069" s="324"/>
      <c r="AM1069" s="324"/>
      <c r="AN1069" s="324"/>
      <c r="AO1069" s="324"/>
      <c r="AP1069" s="324"/>
      <c r="AQ1069" s="324"/>
      <c r="AR1069" s="324"/>
    </row>
    <row r="1070" ht="15.75" hidden="1" customHeight="1">
      <c r="A1070" s="326" t="s">
        <v>3234</v>
      </c>
      <c r="B1070" s="326">
        <v>166.0</v>
      </c>
      <c r="C1070" s="326">
        <v>16.3</v>
      </c>
      <c r="D1070" s="326">
        <v>0.6</v>
      </c>
      <c r="E1070" s="326">
        <v>25.7</v>
      </c>
      <c r="F1070" s="326" t="s">
        <v>3235</v>
      </c>
      <c r="G1070" s="331"/>
      <c r="H1070" s="331"/>
      <c r="I1070" s="331"/>
      <c r="J1070" s="331"/>
      <c r="K1070" s="331"/>
      <c r="L1070" s="331"/>
      <c r="M1070" s="331"/>
      <c r="N1070" s="324"/>
      <c r="O1070" s="324"/>
      <c r="P1070" s="324"/>
      <c r="Q1070" s="324"/>
      <c r="R1070" s="324"/>
      <c r="S1070" s="324"/>
      <c r="T1070" s="324"/>
      <c r="U1070" s="324"/>
      <c r="V1070" s="324"/>
      <c r="W1070" s="324"/>
      <c r="X1070" s="324"/>
      <c r="Y1070" s="324"/>
      <c r="Z1070" s="324"/>
      <c r="AA1070" s="324"/>
      <c r="AB1070" s="324"/>
      <c r="AC1070" s="324"/>
      <c r="AD1070" s="324"/>
      <c r="AE1070" s="324"/>
      <c r="AF1070" s="324"/>
      <c r="AG1070" s="324"/>
      <c r="AH1070" s="324"/>
      <c r="AI1070" s="324"/>
      <c r="AJ1070" s="324"/>
      <c r="AK1070" s="324"/>
      <c r="AL1070" s="324"/>
      <c r="AM1070" s="324"/>
      <c r="AN1070" s="324"/>
      <c r="AO1070" s="324"/>
      <c r="AP1070" s="324"/>
      <c r="AQ1070" s="324"/>
      <c r="AR1070" s="324"/>
    </row>
    <row r="1071" ht="15.75" hidden="1" customHeight="1">
      <c r="A1071" s="326" t="s">
        <v>3236</v>
      </c>
      <c r="B1071" s="326">
        <v>333.0</v>
      </c>
      <c r="C1071" s="326">
        <v>31.6</v>
      </c>
      <c r="D1071" s="326">
        <v>1.3</v>
      </c>
      <c r="E1071" s="326">
        <v>52.3</v>
      </c>
      <c r="F1071" s="326" t="s">
        <v>3237</v>
      </c>
      <c r="G1071" s="331"/>
      <c r="H1071" s="331"/>
      <c r="I1071" s="331"/>
      <c r="J1071" s="331"/>
      <c r="K1071" s="331"/>
      <c r="L1071" s="331"/>
      <c r="M1071" s="331"/>
      <c r="N1071" s="324"/>
      <c r="O1071" s="324"/>
      <c r="P1071" s="324"/>
      <c r="Q1071" s="324"/>
      <c r="R1071" s="324"/>
      <c r="S1071" s="324"/>
      <c r="T1071" s="324"/>
      <c r="U1071" s="324"/>
      <c r="V1071" s="324"/>
      <c r="W1071" s="324"/>
      <c r="X1071" s="324"/>
      <c r="Y1071" s="324"/>
      <c r="Z1071" s="324"/>
      <c r="AA1071" s="324"/>
      <c r="AB1071" s="324"/>
      <c r="AC1071" s="324"/>
      <c r="AD1071" s="324"/>
      <c r="AE1071" s="324"/>
      <c r="AF1071" s="324"/>
      <c r="AG1071" s="324"/>
      <c r="AH1071" s="324"/>
      <c r="AI1071" s="324"/>
      <c r="AJ1071" s="324"/>
      <c r="AK1071" s="324"/>
      <c r="AL1071" s="324"/>
      <c r="AM1071" s="324"/>
      <c r="AN1071" s="324"/>
      <c r="AO1071" s="324"/>
      <c r="AP1071" s="324"/>
      <c r="AQ1071" s="324"/>
      <c r="AR1071" s="324"/>
    </row>
    <row r="1072" ht="15.75" hidden="1" customHeight="1">
      <c r="A1072" s="326" t="s">
        <v>3238</v>
      </c>
      <c r="B1072" s="326">
        <v>331.0</v>
      </c>
      <c r="C1072" s="326">
        <v>25.6</v>
      </c>
      <c r="D1072" s="326">
        <v>1.7</v>
      </c>
      <c r="E1072" s="326">
        <v>56.1</v>
      </c>
      <c r="F1072" s="326" t="s">
        <v>3239</v>
      </c>
      <c r="G1072" s="331"/>
      <c r="H1072" s="331"/>
      <c r="I1072" s="331"/>
      <c r="J1072" s="331"/>
      <c r="K1072" s="331"/>
      <c r="L1072" s="331"/>
      <c r="M1072" s="331"/>
      <c r="N1072" s="324"/>
      <c r="O1072" s="324"/>
      <c r="P1072" s="324"/>
      <c r="Q1072" s="324"/>
      <c r="R1072" s="324"/>
      <c r="S1072" s="324"/>
      <c r="T1072" s="324"/>
      <c r="U1072" s="324"/>
      <c r="V1072" s="324"/>
      <c r="W1072" s="324"/>
      <c r="X1072" s="324"/>
      <c r="Y1072" s="324"/>
      <c r="Z1072" s="324"/>
      <c r="AA1072" s="324"/>
      <c r="AB1072" s="324"/>
      <c r="AC1072" s="324"/>
      <c r="AD1072" s="324"/>
      <c r="AE1072" s="324"/>
      <c r="AF1072" s="324"/>
      <c r="AG1072" s="324"/>
      <c r="AH1072" s="324"/>
      <c r="AI1072" s="324"/>
      <c r="AJ1072" s="324"/>
      <c r="AK1072" s="324"/>
      <c r="AL1072" s="324"/>
      <c r="AM1072" s="324"/>
      <c r="AN1072" s="324"/>
      <c r="AO1072" s="324"/>
      <c r="AP1072" s="324"/>
      <c r="AQ1072" s="324"/>
      <c r="AR1072" s="324"/>
    </row>
    <row r="1073" ht="15.75" hidden="1" customHeight="1">
      <c r="A1073" s="326" t="s">
        <v>3240</v>
      </c>
      <c r="B1073" s="326">
        <v>329.0</v>
      </c>
      <c r="C1073" s="326">
        <v>22.0</v>
      </c>
      <c r="D1073" s="326">
        <v>0.9</v>
      </c>
      <c r="E1073" s="326">
        <v>60.2</v>
      </c>
      <c r="F1073" s="326" t="s">
        <v>3241</v>
      </c>
      <c r="G1073" s="331"/>
      <c r="H1073" s="331"/>
      <c r="I1073" s="331"/>
      <c r="J1073" s="331"/>
      <c r="K1073" s="331"/>
      <c r="L1073" s="331"/>
      <c r="M1073" s="331"/>
      <c r="N1073" s="324"/>
      <c r="O1073" s="324"/>
      <c r="P1073" s="324"/>
      <c r="Q1073" s="324"/>
      <c r="R1073" s="324"/>
      <c r="S1073" s="324"/>
      <c r="T1073" s="324"/>
      <c r="U1073" s="324"/>
      <c r="V1073" s="324"/>
      <c r="W1073" s="324"/>
      <c r="X1073" s="324"/>
      <c r="Y1073" s="324"/>
      <c r="Z1073" s="324"/>
      <c r="AA1073" s="324"/>
      <c r="AB1073" s="324"/>
      <c r="AC1073" s="324"/>
      <c r="AD1073" s="324"/>
      <c r="AE1073" s="324"/>
      <c r="AF1073" s="324"/>
      <c r="AG1073" s="324"/>
      <c r="AH1073" s="324"/>
      <c r="AI1073" s="324"/>
      <c r="AJ1073" s="324"/>
      <c r="AK1073" s="324"/>
      <c r="AL1073" s="324"/>
      <c r="AM1073" s="324"/>
      <c r="AN1073" s="324"/>
      <c r="AO1073" s="324"/>
      <c r="AP1073" s="324"/>
      <c r="AQ1073" s="324"/>
      <c r="AR1073" s="324"/>
    </row>
    <row r="1074" ht="15.75" hidden="1" customHeight="1">
      <c r="A1074" s="326" t="s">
        <v>3242</v>
      </c>
      <c r="B1074" s="326">
        <v>357.0</v>
      </c>
      <c r="C1074" s="326">
        <v>22.5</v>
      </c>
      <c r="D1074" s="326">
        <v>5.5</v>
      </c>
      <c r="E1074" s="326">
        <v>57.3</v>
      </c>
      <c r="F1074" s="326" t="s">
        <v>3243</v>
      </c>
      <c r="G1074" s="331"/>
      <c r="H1074" s="331"/>
      <c r="I1074" s="331"/>
      <c r="J1074" s="331"/>
      <c r="K1074" s="331"/>
      <c r="L1074" s="331"/>
      <c r="M1074" s="331"/>
      <c r="N1074" s="324"/>
      <c r="O1074" s="324"/>
      <c r="P1074" s="324"/>
      <c r="Q1074" s="324"/>
      <c r="R1074" s="324"/>
      <c r="S1074" s="324"/>
      <c r="T1074" s="324"/>
      <c r="U1074" s="324"/>
      <c r="V1074" s="324"/>
      <c r="W1074" s="324"/>
      <c r="X1074" s="324"/>
      <c r="Y1074" s="324"/>
      <c r="Z1074" s="324"/>
      <c r="AA1074" s="324"/>
      <c r="AB1074" s="324"/>
      <c r="AC1074" s="324"/>
      <c r="AD1074" s="324"/>
      <c r="AE1074" s="324"/>
      <c r="AF1074" s="324"/>
      <c r="AG1074" s="324"/>
      <c r="AH1074" s="324"/>
      <c r="AI1074" s="324"/>
      <c r="AJ1074" s="324"/>
      <c r="AK1074" s="324"/>
      <c r="AL1074" s="324"/>
      <c r="AM1074" s="324"/>
      <c r="AN1074" s="324"/>
      <c r="AO1074" s="324"/>
      <c r="AP1074" s="324"/>
      <c r="AQ1074" s="324"/>
      <c r="AR1074" s="324"/>
    </row>
    <row r="1075" ht="15.75" hidden="1" customHeight="1">
      <c r="A1075" s="326" t="s">
        <v>3244</v>
      </c>
      <c r="B1075" s="326">
        <v>350.0</v>
      </c>
      <c r="C1075" s="326">
        <v>49.3</v>
      </c>
      <c r="D1075" s="326">
        <v>0.5</v>
      </c>
      <c r="E1075" s="326">
        <v>36.0</v>
      </c>
      <c r="F1075" s="326" t="s">
        <v>3245</v>
      </c>
      <c r="G1075" s="331"/>
      <c r="H1075" s="331"/>
      <c r="I1075" s="331"/>
      <c r="J1075" s="331"/>
      <c r="K1075" s="331"/>
      <c r="L1075" s="331"/>
      <c r="M1075" s="331"/>
      <c r="N1075" s="324"/>
      <c r="O1075" s="324"/>
      <c r="P1075" s="324"/>
      <c r="Q1075" s="324"/>
      <c r="R1075" s="324"/>
      <c r="S1075" s="324"/>
      <c r="T1075" s="324"/>
      <c r="U1075" s="324"/>
      <c r="V1075" s="324"/>
      <c r="W1075" s="324"/>
      <c r="X1075" s="324"/>
      <c r="Y1075" s="324"/>
      <c r="Z1075" s="324"/>
      <c r="AA1075" s="324"/>
      <c r="AB1075" s="324"/>
      <c r="AC1075" s="324"/>
      <c r="AD1075" s="324"/>
      <c r="AE1075" s="324"/>
      <c r="AF1075" s="324"/>
      <c r="AG1075" s="324"/>
      <c r="AH1075" s="324"/>
      <c r="AI1075" s="324"/>
      <c r="AJ1075" s="324"/>
      <c r="AK1075" s="324"/>
      <c r="AL1075" s="324"/>
      <c r="AM1075" s="324"/>
      <c r="AN1075" s="324"/>
      <c r="AO1075" s="324"/>
      <c r="AP1075" s="324"/>
      <c r="AQ1075" s="324"/>
      <c r="AR1075" s="324"/>
    </row>
    <row r="1076" ht="15.75" hidden="1" customHeight="1">
      <c r="A1076" s="326" t="s">
        <v>3246</v>
      </c>
      <c r="B1076" s="326">
        <v>94.0</v>
      </c>
      <c r="C1076" s="326">
        <v>1.1</v>
      </c>
      <c r="D1076" s="326">
        <v>0.3</v>
      </c>
      <c r="E1076" s="326">
        <v>25.2</v>
      </c>
      <c r="F1076" s="326" t="s">
        <v>3247</v>
      </c>
      <c r="G1076" s="331"/>
      <c r="H1076" s="331"/>
      <c r="I1076" s="331"/>
      <c r="J1076" s="331"/>
      <c r="K1076" s="331"/>
      <c r="L1076" s="331"/>
      <c r="M1076" s="331"/>
      <c r="N1076" s="324"/>
      <c r="O1076" s="324"/>
      <c r="P1076" s="324"/>
      <c r="Q1076" s="324"/>
      <c r="R1076" s="324"/>
      <c r="S1076" s="324"/>
      <c r="T1076" s="324"/>
      <c r="U1076" s="324"/>
      <c r="V1076" s="324"/>
      <c r="W1076" s="324"/>
      <c r="X1076" s="324"/>
      <c r="Y1076" s="324"/>
      <c r="Z1076" s="324"/>
      <c r="AA1076" s="324"/>
      <c r="AB1076" s="324"/>
      <c r="AC1076" s="324"/>
      <c r="AD1076" s="324"/>
      <c r="AE1076" s="324"/>
      <c r="AF1076" s="324"/>
      <c r="AG1076" s="324"/>
      <c r="AH1076" s="324"/>
      <c r="AI1076" s="324"/>
      <c r="AJ1076" s="324"/>
      <c r="AK1076" s="324"/>
      <c r="AL1076" s="324"/>
      <c r="AM1076" s="324"/>
      <c r="AN1076" s="324"/>
      <c r="AO1076" s="324"/>
      <c r="AP1076" s="324"/>
      <c r="AQ1076" s="324"/>
      <c r="AR1076" s="324"/>
    </row>
    <row r="1077" ht="15.75" hidden="1" customHeight="1">
      <c r="A1077" s="326" t="s">
        <v>3248</v>
      </c>
      <c r="B1077" s="326">
        <v>170.0</v>
      </c>
      <c r="C1077" s="326">
        <v>1.4</v>
      </c>
      <c r="D1077" s="326">
        <v>0.3</v>
      </c>
      <c r="E1077" s="326">
        <v>42.7</v>
      </c>
      <c r="F1077" s="326" t="s">
        <v>3249</v>
      </c>
      <c r="G1077" s="331"/>
      <c r="H1077" s="331"/>
      <c r="I1077" s="331"/>
      <c r="J1077" s="331"/>
      <c r="K1077" s="331"/>
      <c r="L1077" s="331"/>
      <c r="M1077" s="331"/>
      <c r="N1077" s="324"/>
      <c r="O1077" s="324"/>
      <c r="P1077" s="324"/>
      <c r="Q1077" s="324"/>
      <c r="R1077" s="324"/>
      <c r="S1077" s="324"/>
      <c r="T1077" s="324"/>
      <c r="U1077" s="324"/>
      <c r="V1077" s="324"/>
      <c r="W1077" s="324"/>
      <c r="X1077" s="324"/>
      <c r="Y1077" s="324"/>
      <c r="Z1077" s="324"/>
      <c r="AA1077" s="324"/>
      <c r="AB1077" s="324"/>
      <c r="AC1077" s="324"/>
      <c r="AD1077" s="324"/>
      <c r="AE1077" s="324"/>
      <c r="AF1077" s="324"/>
      <c r="AG1077" s="324"/>
      <c r="AH1077" s="324"/>
      <c r="AI1077" s="324"/>
      <c r="AJ1077" s="324"/>
      <c r="AK1077" s="324"/>
      <c r="AL1077" s="324"/>
      <c r="AM1077" s="324"/>
      <c r="AN1077" s="324"/>
      <c r="AO1077" s="324"/>
      <c r="AP1077" s="324"/>
      <c r="AQ1077" s="324"/>
      <c r="AR1077" s="324"/>
    </row>
    <row r="1078" ht="15.75" hidden="1" customHeight="1">
      <c r="A1078" s="326" t="s">
        <v>3250</v>
      </c>
      <c r="B1078" s="326">
        <v>95.0</v>
      </c>
      <c r="C1078" s="326">
        <v>2.0</v>
      </c>
      <c r="D1078" s="326">
        <v>0.0</v>
      </c>
      <c r="E1078" s="326">
        <v>23.4</v>
      </c>
      <c r="F1078" s="326" t="s">
        <v>3251</v>
      </c>
      <c r="G1078" s="331"/>
      <c r="H1078" s="331"/>
      <c r="I1078" s="331"/>
      <c r="J1078" s="331"/>
      <c r="K1078" s="331"/>
      <c r="L1078" s="331"/>
      <c r="M1078" s="331"/>
      <c r="N1078" s="324"/>
      <c r="O1078" s="324"/>
      <c r="P1078" s="324"/>
      <c r="Q1078" s="324"/>
      <c r="R1078" s="324"/>
      <c r="S1078" s="324"/>
      <c r="T1078" s="324"/>
      <c r="U1078" s="324"/>
      <c r="V1078" s="324"/>
      <c r="W1078" s="324"/>
      <c r="X1078" s="324"/>
      <c r="Y1078" s="324"/>
      <c r="Z1078" s="324"/>
      <c r="AA1078" s="324"/>
      <c r="AB1078" s="324"/>
      <c r="AC1078" s="324"/>
      <c r="AD1078" s="324"/>
      <c r="AE1078" s="324"/>
      <c r="AF1078" s="324"/>
      <c r="AG1078" s="324"/>
      <c r="AH1078" s="324"/>
      <c r="AI1078" s="324"/>
      <c r="AJ1078" s="324"/>
      <c r="AK1078" s="324"/>
      <c r="AL1078" s="324"/>
      <c r="AM1078" s="324"/>
      <c r="AN1078" s="324"/>
      <c r="AO1078" s="324"/>
      <c r="AP1078" s="324"/>
      <c r="AQ1078" s="324"/>
      <c r="AR1078" s="324"/>
    </row>
    <row r="1079" ht="15.75" hidden="1" customHeight="1">
      <c r="A1079" s="326" t="s">
        <v>3252</v>
      </c>
      <c r="B1079" s="326">
        <v>114.0</v>
      </c>
      <c r="C1079" s="326">
        <v>1.7</v>
      </c>
      <c r="D1079" s="326">
        <v>0.1</v>
      </c>
      <c r="E1079" s="326">
        <v>28.3</v>
      </c>
      <c r="F1079" s="326" t="s">
        <v>3253</v>
      </c>
      <c r="G1079" s="331"/>
      <c r="H1079" s="331"/>
      <c r="I1079" s="331"/>
      <c r="J1079" s="331"/>
      <c r="K1079" s="331"/>
      <c r="L1079" s="331"/>
      <c r="M1079" s="331"/>
      <c r="N1079" s="324"/>
      <c r="O1079" s="324"/>
      <c r="P1079" s="324"/>
      <c r="Q1079" s="324"/>
      <c r="R1079" s="324"/>
      <c r="S1079" s="324"/>
      <c r="T1079" s="324"/>
      <c r="U1079" s="324"/>
      <c r="V1079" s="324"/>
      <c r="W1079" s="324"/>
      <c r="X1079" s="324"/>
      <c r="Y1079" s="324"/>
      <c r="Z1079" s="324"/>
      <c r="AA1079" s="324"/>
      <c r="AB1079" s="324"/>
      <c r="AC1079" s="324"/>
      <c r="AD1079" s="324"/>
      <c r="AE1079" s="324"/>
      <c r="AF1079" s="324"/>
      <c r="AG1079" s="324"/>
      <c r="AH1079" s="324"/>
      <c r="AI1079" s="324"/>
      <c r="AJ1079" s="324"/>
      <c r="AK1079" s="324"/>
      <c r="AL1079" s="324"/>
      <c r="AM1079" s="324"/>
      <c r="AN1079" s="324"/>
      <c r="AO1079" s="324"/>
      <c r="AP1079" s="324"/>
      <c r="AQ1079" s="324"/>
      <c r="AR1079" s="324"/>
    </row>
    <row r="1080" ht="15.75" hidden="1" customHeight="1">
      <c r="A1080" s="326" t="s">
        <v>3254</v>
      </c>
      <c r="B1080" s="326">
        <v>105.0</v>
      </c>
      <c r="C1080" s="326">
        <v>1.4</v>
      </c>
      <c r="D1080" s="326">
        <v>0.3</v>
      </c>
      <c r="E1080" s="326">
        <v>25.7</v>
      </c>
      <c r="F1080" s="326" t="s">
        <v>3255</v>
      </c>
      <c r="G1080" s="331"/>
      <c r="H1080" s="331"/>
      <c r="I1080" s="331"/>
      <c r="J1080" s="331"/>
      <c r="K1080" s="331"/>
      <c r="L1080" s="331"/>
      <c r="M1080" s="331"/>
      <c r="N1080" s="324"/>
      <c r="O1080" s="324"/>
      <c r="P1080" s="324"/>
      <c r="Q1080" s="324"/>
      <c r="R1080" s="324"/>
      <c r="S1080" s="324"/>
      <c r="T1080" s="324"/>
      <c r="U1080" s="324"/>
      <c r="V1080" s="324"/>
      <c r="W1080" s="324"/>
      <c r="X1080" s="324"/>
      <c r="Y1080" s="324"/>
      <c r="Z1080" s="324"/>
      <c r="AA1080" s="324"/>
      <c r="AB1080" s="324"/>
      <c r="AC1080" s="324"/>
      <c r="AD1080" s="324"/>
      <c r="AE1080" s="324"/>
      <c r="AF1080" s="324"/>
      <c r="AG1080" s="324"/>
      <c r="AH1080" s="324"/>
      <c r="AI1080" s="324"/>
      <c r="AJ1080" s="324"/>
      <c r="AK1080" s="324"/>
      <c r="AL1080" s="324"/>
      <c r="AM1080" s="324"/>
      <c r="AN1080" s="324"/>
      <c r="AO1080" s="324"/>
      <c r="AP1080" s="324"/>
      <c r="AQ1080" s="324"/>
      <c r="AR1080" s="324"/>
    </row>
    <row r="1081" ht="15.75" hidden="1" customHeight="1">
      <c r="A1081" s="326" t="s">
        <v>3256</v>
      </c>
      <c r="B1081" s="326">
        <v>341.0</v>
      </c>
      <c r="C1081" s="326">
        <v>2.1</v>
      </c>
      <c r="D1081" s="326">
        <v>0.9</v>
      </c>
      <c r="E1081" s="326">
        <v>84.3</v>
      </c>
      <c r="F1081" s="326" t="s">
        <v>3257</v>
      </c>
      <c r="G1081" s="331"/>
      <c r="H1081" s="331"/>
      <c r="I1081" s="331"/>
      <c r="J1081" s="331"/>
      <c r="K1081" s="331"/>
      <c r="L1081" s="331"/>
      <c r="M1081" s="331"/>
      <c r="N1081" s="324"/>
      <c r="O1081" s="324"/>
      <c r="P1081" s="324"/>
      <c r="Q1081" s="324"/>
      <c r="R1081" s="324"/>
      <c r="S1081" s="324"/>
      <c r="T1081" s="324"/>
      <c r="U1081" s="324"/>
      <c r="V1081" s="324"/>
      <c r="W1081" s="324"/>
      <c r="X1081" s="324"/>
      <c r="Y1081" s="324"/>
      <c r="Z1081" s="324"/>
      <c r="AA1081" s="324"/>
      <c r="AB1081" s="324"/>
      <c r="AC1081" s="324"/>
      <c r="AD1081" s="324"/>
      <c r="AE1081" s="324"/>
      <c r="AF1081" s="324"/>
      <c r="AG1081" s="324"/>
      <c r="AH1081" s="324"/>
      <c r="AI1081" s="324"/>
      <c r="AJ1081" s="324"/>
      <c r="AK1081" s="324"/>
      <c r="AL1081" s="324"/>
      <c r="AM1081" s="324"/>
      <c r="AN1081" s="324"/>
      <c r="AO1081" s="324"/>
      <c r="AP1081" s="324"/>
      <c r="AQ1081" s="324"/>
      <c r="AR1081" s="324"/>
    </row>
    <row r="1082" ht="15.75" hidden="1" customHeight="1">
      <c r="A1082" s="326" t="s">
        <v>3258</v>
      </c>
      <c r="B1082" s="326">
        <v>62.0</v>
      </c>
      <c r="C1082" s="326">
        <v>1.6</v>
      </c>
      <c r="D1082" s="326">
        <v>0.1</v>
      </c>
      <c r="E1082" s="326">
        <v>14.7</v>
      </c>
      <c r="F1082" s="326" t="s">
        <v>3259</v>
      </c>
      <c r="G1082" s="331"/>
      <c r="H1082" s="331"/>
      <c r="I1082" s="331"/>
      <c r="J1082" s="331"/>
      <c r="K1082" s="331"/>
      <c r="L1082" s="331"/>
      <c r="M1082" s="331"/>
      <c r="N1082" s="324"/>
      <c r="O1082" s="324"/>
      <c r="P1082" s="324"/>
      <c r="Q1082" s="324"/>
      <c r="R1082" s="324"/>
      <c r="S1082" s="324"/>
      <c r="T1082" s="324"/>
      <c r="U1082" s="324"/>
      <c r="V1082" s="324"/>
      <c r="W1082" s="324"/>
      <c r="X1082" s="324"/>
      <c r="Y1082" s="324"/>
      <c r="Z1082" s="324"/>
      <c r="AA1082" s="324"/>
      <c r="AB1082" s="324"/>
      <c r="AC1082" s="324"/>
      <c r="AD1082" s="324"/>
      <c r="AE1082" s="324"/>
      <c r="AF1082" s="324"/>
      <c r="AG1082" s="324"/>
      <c r="AH1082" s="324"/>
      <c r="AI1082" s="324"/>
      <c r="AJ1082" s="324"/>
      <c r="AK1082" s="324"/>
      <c r="AL1082" s="324"/>
      <c r="AM1082" s="324"/>
      <c r="AN1082" s="324"/>
      <c r="AO1082" s="324"/>
      <c r="AP1082" s="324"/>
      <c r="AQ1082" s="324"/>
      <c r="AR1082" s="324"/>
    </row>
    <row r="1083" ht="15.75" hidden="1" customHeight="1">
      <c r="A1083" s="326" t="s">
        <v>3260</v>
      </c>
      <c r="B1083" s="326">
        <v>135.0</v>
      </c>
      <c r="C1083" s="326">
        <v>1.6</v>
      </c>
      <c r="D1083" s="326">
        <v>0.2</v>
      </c>
      <c r="E1083" s="326">
        <v>33.6</v>
      </c>
      <c r="F1083" s="326" t="s">
        <v>3261</v>
      </c>
      <c r="G1083" s="331"/>
      <c r="H1083" s="331"/>
      <c r="I1083" s="331"/>
      <c r="J1083" s="331"/>
      <c r="K1083" s="331"/>
      <c r="L1083" s="331"/>
      <c r="M1083" s="331"/>
      <c r="N1083" s="324"/>
      <c r="O1083" s="324"/>
      <c r="P1083" s="324"/>
      <c r="Q1083" s="324"/>
      <c r="R1083" s="324"/>
      <c r="S1083" s="324"/>
      <c r="T1083" s="324"/>
      <c r="U1083" s="324"/>
      <c r="V1083" s="324"/>
      <c r="W1083" s="324"/>
      <c r="X1083" s="324"/>
      <c r="Y1083" s="324"/>
      <c r="Z1083" s="324"/>
      <c r="AA1083" s="324"/>
      <c r="AB1083" s="324"/>
      <c r="AC1083" s="324"/>
      <c r="AD1083" s="324"/>
      <c r="AE1083" s="324"/>
      <c r="AF1083" s="324"/>
      <c r="AG1083" s="324"/>
      <c r="AH1083" s="324"/>
      <c r="AI1083" s="324"/>
      <c r="AJ1083" s="324"/>
      <c r="AK1083" s="324"/>
      <c r="AL1083" s="324"/>
      <c r="AM1083" s="324"/>
      <c r="AN1083" s="324"/>
      <c r="AO1083" s="324"/>
      <c r="AP1083" s="324"/>
      <c r="AQ1083" s="324"/>
      <c r="AR1083" s="324"/>
    </row>
    <row r="1084" ht="15.75" hidden="1" customHeight="1">
      <c r="A1084" s="326" t="s">
        <v>3262</v>
      </c>
      <c r="B1084" s="326">
        <v>93.0</v>
      </c>
      <c r="C1084" s="326">
        <v>1.8</v>
      </c>
      <c r="D1084" s="326">
        <v>0.2</v>
      </c>
      <c r="E1084" s="326">
        <v>22.6</v>
      </c>
      <c r="F1084" s="326" t="s">
        <v>3263</v>
      </c>
      <c r="G1084" s="331"/>
      <c r="H1084" s="331"/>
      <c r="I1084" s="331"/>
      <c r="J1084" s="331"/>
      <c r="K1084" s="331"/>
      <c r="L1084" s="331"/>
      <c r="M1084" s="331"/>
      <c r="N1084" s="324"/>
      <c r="O1084" s="324"/>
      <c r="P1084" s="324"/>
      <c r="Q1084" s="324"/>
      <c r="R1084" s="324"/>
      <c r="S1084" s="324"/>
      <c r="T1084" s="324"/>
      <c r="U1084" s="324"/>
      <c r="V1084" s="324"/>
      <c r="W1084" s="324"/>
      <c r="X1084" s="324"/>
      <c r="Y1084" s="324"/>
      <c r="Z1084" s="324"/>
      <c r="AA1084" s="324"/>
      <c r="AB1084" s="324"/>
      <c r="AC1084" s="324"/>
      <c r="AD1084" s="324"/>
      <c r="AE1084" s="324"/>
      <c r="AF1084" s="324"/>
      <c r="AG1084" s="324"/>
      <c r="AH1084" s="324"/>
      <c r="AI1084" s="324"/>
      <c r="AJ1084" s="324"/>
      <c r="AK1084" s="324"/>
      <c r="AL1084" s="324"/>
      <c r="AM1084" s="324"/>
      <c r="AN1084" s="324"/>
      <c r="AO1084" s="324"/>
      <c r="AP1084" s="324"/>
      <c r="AQ1084" s="324"/>
      <c r="AR1084" s="324"/>
    </row>
    <row r="1085" ht="15.75" hidden="1" customHeight="1">
      <c r="A1085" s="326" t="s">
        <v>3264</v>
      </c>
      <c r="B1085" s="326">
        <v>51.0</v>
      </c>
      <c r="C1085" s="326">
        <v>0.3</v>
      </c>
      <c r="D1085" s="326">
        <v>0.3</v>
      </c>
      <c r="E1085" s="326">
        <v>12.5</v>
      </c>
      <c r="F1085" s="326" t="s">
        <v>3265</v>
      </c>
      <c r="G1085" s="331"/>
      <c r="H1085" s="331"/>
      <c r="I1085" s="331"/>
      <c r="J1085" s="331"/>
      <c r="K1085" s="331"/>
      <c r="L1085" s="331"/>
      <c r="M1085" s="331"/>
      <c r="N1085" s="324"/>
      <c r="O1085" s="324"/>
      <c r="P1085" s="324"/>
      <c r="Q1085" s="324"/>
      <c r="R1085" s="324"/>
      <c r="S1085" s="324"/>
      <c r="T1085" s="324"/>
      <c r="U1085" s="324"/>
      <c r="V1085" s="324"/>
      <c r="W1085" s="324"/>
      <c r="X1085" s="324"/>
      <c r="Y1085" s="324"/>
      <c r="Z1085" s="324"/>
      <c r="AA1085" s="324"/>
      <c r="AB1085" s="324"/>
      <c r="AC1085" s="324"/>
      <c r="AD1085" s="324"/>
      <c r="AE1085" s="324"/>
      <c r="AF1085" s="324"/>
      <c r="AG1085" s="324"/>
      <c r="AH1085" s="324"/>
      <c r="AI1085" s="324"/>
      <c r="AJ1085" s="324"/>
      <c r="AK1085" s="324"/>
      <c r="AL1085" s="324"/>
      <c r="AM1085" s="324"/>
      <c r="AN1085" s="324"/>
      <c r="AO1085" s="324"/>
      <c r="AP1085" s="324"/>
      <c r="AQ1085" s="324"/>
      <c r="AR1085" s="324"/>
    </row>
    <row r="1086" ht="15.75" hidden="1" customHeight="1">
      <c r="A1086" s="326" t="s">
        <v>3266</v>
      </c>
      <c r="B1086" s="326">
        <v>301.0</v>
      </c>
      <c r="C1086" s="326">
        <v>11.8</v>
      </c>
      <c r="D1086" s="326">
        <v>1.6</v>
      </c>
      <c r="E1086" s="326">
        <v>66.3</v>
      </c>
      <c r="F1086" s="326" t="s">
        <v>3267</v>
      </c>
      <c r="G1086" s="331"/>
      <c r="H1086" s="331"/>
      <c r="I1086" s="331"/>
      <c r="J1086" s="331"/>
      <c r="K1086" s="331"/>
      <c r="L1086" s="331"/>
      <c r="M1086" s="331"/>
      <c r="N1086" s="324"/>
      <c r="O1086" s="324"/>
      <c r="P1086" s="324"/>
      <c r="Q1086" s="324"/>
      <c r="R1086" s="324"/>
      <c r="S1086" s="324"/>
      <c r="T1086" s="324"/>
      <c r="U1086" s="324"/>
      <c r="V1086" s="324"/>
      <c r="W1086" s="324"/>
      <c r="X1086" s="324"/>
      <c r="Y1086" s="324"/>
      <c r="Z1086" s="324"/>
      <c r="AA1086" s="324"/>
      <c r="AB1086" s="324"/>
      <c r="AC1086" s="324"/>
      <c r="AD1086" s="324"/>
      <c r="AE1086" s="324"/>
      <c r="AF1086" s="324"/>
      <c r="AG1086" s="324"/>
      <c r="AH1086" s="324"/>
      <c r="AI1086" s="324"/>
      <c r="AJ1086" s="324"/>
      <c r="AK1086" s="324"/>
      <c r="AL1086" s="324"/>
      <c r="AM1086" s="324"/>
      <c r="AN1086" s="324"/>
      <c r="AO1086" s="324"/>
      <c r="AP1086" s="324"/>
      <c r="AQ1086" s="324"/>
      <c r="AR1086" s="324"/>
    </row>
    <row r="1087" ht="15.75" hidden="1" customHeight="1">
      <c r="A1087" s="326" t="s">
        <v>3268</v>
      </c>
      <c r="B1087" s="326">
        <v>69.0</v>
      </c>
      <c r="C1087" s="326">
        <v>3.5</v>
      </c>
      <c r="D1087" s="326">
        <v>1.0</v>
      </c>
      <c r="E1087" s="326">
        <v>13.2</v>
      </c>
      <c r="F1087" s="326" t="s">
        <v>3269</v>
      </c>
      <c r="G1087" s="331"/>
      <c r="H1087" s="331"/>
      <c r="I1087" s="331"/>
      <c r="J1087" s="331"/>
      <c r="K1087" s="331"/>
      <c r="L1087" s="331"/>
      <c r="M1087" s="331"/>
      <c r="N1087" s="324"/>
      <c r="O1087" s="324"/>
      <c r="P1087" s="324"/>
      <c r="Q1087" s="324"/>
      <c r="R1087" s="324"/>
      <c r="S1087" s="324"/>
      <c r="T1087" s="324"/>
      <c r="U1087" s="324"/>
      <c r="V1087" s="324"/>
      <c r="W1087" s="324"/>
      <c r="X1087" s="324"/>
      <c r="Y1087" s="324"/>
      <c r="Z1087" s="324"/>
      <c r="AA1087" s="324"/>
      <c r="AB1087" s="324"/>
      <c r="AC1087" s="324"/>
      <c r="AD1087" s="324"/>
      <c r="AE1087" s="324"/>
      <c r="AF1087" s="324"/>
      <c r="AG1087" s="324"/>
      <c r="AH1087" s="324"/>
      <c r="AI1087" s="324"/>
      <c r="AJ1087" s="324"/>
      <c r="AK1087" s="324"/>
      <c r="AL1087" s="324"/>
      <c r="AM1087" s="324"/>
      <c r="AN1087" s="324"/>
      <c r="AO1087" s="324"/>
      <c r="AP1087" s="324"/>
      <c r="AQ1087" s="324"/>
      <c r="AR1087" s="324"/>
    </row>
    <row r="1088" ht="15.75" hidden="1" customHeight="1">
      <c r="A1088" s="326" t="s">
        <v>3270</v>
      </c>
      <c r="B1088" s="326">
        <v>316.0</v>
      </c>
      <c r="C1088" s="326">
        <v>10.5</v>
      </c>
      <c r="D1088" s="326">
        <v>0.6</v>
      </c>
      <c r="E1088" s="326">
        <v>73.4</v>
      </c>
      <c r="F1088" s="326" t="s">
        <v>3271</v>
      </c>
      <c r="G1088" s="331"/>
      <c r="H1088" s="331"/>
      <c r="I1088" s="331"/>
      <c r="J1088" s="331"/>
      <c r="K1088" s="331"/>
      <c r="L1088" s="331"/>
      <c r="M1088" s="331"/>
      <c r="N1088" s="324"/>
      <c r="O1088" s="324"/>
      <c r="P1088" s="324"/>
      <c r="Q1088" s="324"/>
      <c r="R1088" s="324"/>
      <c r="S1088" s="324"/>
      <c r="T1088" s="324"/>
      <c r="U1088" s="324"/>
      <c r="V1088" s="324"/>
      <c r="W1088" s="324"/>
      <c r="X1088" s="324"/>
      <c r="Y1088" s="324"/>
      <c r="Z1088" s="324"/>
      <c r="AA1088" s="324"/>
      <c r="AB1088" s="324"/>
      <c r="AC1088" s="324"/>
      <c r="AD1088" s="324"/>
      <c r="AE1088" s="324"/>
      <c r="AF1088" s="324"/>
      <c r="AG1088" s="324"/>
      <c r="AH1088" s="324"/>
      <c r="AI1088" s="324"/>
      <c r="AJ1088" s="324"/>
      <c r="AK1088" s="324"/>
      <c r="AL1088" s="324"/>
      <c r="AM1088" s="324"/>
      <c r="AN1088" s="324"/>
      <c r="AO1088" s="324"/>
      <c r="AP1088" s="324"/>
      <c r="AQ1088" s="324"/>
      <c r="AR1088" s="324"/>
    </row>
    <row r="1089" ht="15.75" hidden="1" customHeight="1">
      <c r="A1089" s="326" t="s">
        <v>3272</v>
      </c>
      <c r="B1089" s="326">
        <v>350.0</v>
      </c>
      <c r="C1089" s="326">
        <v>6.1</v>
      </c>
      <c r="D1089" s="326">
        <v>1.2</v>
      </c>
      <c r="E1089" s="326">
        <v>80.1</v>
      </c>
      <c r="F1089" s="326" t="s">
        <v>3273</v>
      </c>
      <c r="G1089" s="331"/>
      <c r="H1089" s="331"/>
      <c r="I1089" s="331"/>
      <c r="J1089" s="331"/>
      <c r="K1089" s="331"/>
      <c r="L1089" s="331"/>
      <c r="M1089" s="331"/>
      <c r="N1089" s="324"/>
      <c r="O1089" s="324"/>
      <c r="P1089" s="324"/>
      <c r="Q1089" s="324"/>
      <c r="R1089" s="324"/>
      <c r="S1089" s="324"/>
      <c r="T1089" s="324"/>
      <c r="U1089" s="324"/>
      <c r="V1089" s="324"/>
      <c r="W1089" s="324"/>
      <c r="X1089" s="324"/>
      <c r="Y1089" s="324"/>
      <c r="Z1089" s="324"/>
      <c r="AA1089" s="324"/>
      <c r="AB1089" s="324"/>
      <c r="AC1089" s="324"/>
      <c r="AD1089" s="324"/>
      <c r="AE1089" s="324"/>
      <c r="AF1089" s="324"/>
      <c r="AG1089" s="324"/>
      <c r="AH1089" s="324"/>
      <c r="AI1089" s="324"/>
      <c r="AJ1089" s="324"/>
      <c r="AK1089" s="324"/>
      <c r="AL1089" s="324"/>
      <c r="AM1089" s="324"/>
      <c r="AN1089" s="324"/>
      <c r="AO1089" s="324"/>
      <c r="AP1089" s="324"/>
      <c r="AQ1089" s="324"/>
      <c r="AR1089" s="324"/>
    </row>
    <row r="1090" ht="15.75" hidden="1" customHeight="1">
      <c r="A1090" s="326" t="s">
        <v>3274</v>
      </c>
      <c r="B1090" s="326">
        <v>310.0</v>
      </c>
      <c r="C1090" s="326">
        <v>14.0</v>
      </c>
      <c r="D1090" s="326">
        <v>1.0</v>
      </c>
      <c r="E1090" s="326">
        <v>68.4</v>
      </c>
      <c r="F1090" s="326" t="s">
        <v>3275</v>
      </c>
      <c r="G1090" s="331"/>
      <c r="H1090" s="331"/>
      <c r="I1090" s="331"/>
      <c r="J1090" s="331"/>
      <c r="K1090" s="331"/>
      <c r="L1090" s="331"/>
      <c r="M1090" s="331"/>
      <c r="N1090" s="324"/>
      <c r="O1090" s="324"/>
      <c r="P1090" s="324"/>
      <c r="Q1090" s="324"/>
      <c r="R1090" s="324"/>
      <c r="S1090" s="324"/>
      <c r="T1090" s="324"/>
      <c r="U1090" s="324"/>
      <c r="V1090" s="324"/>
      <c r="W1090" s="324"/>
      <c r="X1090" s="324"/>
      <c r="Y1090" s="324"/>
      <c r="Z1090" s="324"/>
      <c r="AA1090" s="324"/>
      <c r="AB1090" s="324"/>
      <c r="AC1090" s="324"/>
      <c r="AD1090" s="324"/>
      <c r="AE1090" s="324"/>
      <c r="AF1090" s="324"/>
      <c r="AG1090" s="324"/>
      <c r="AH1090" s="324"/>
      <c r="AI1090" s="324"/>
      <c r="AJ1090" s="324"/>
      <c r="AK1090" s="324"/>
      <c r="AL1090" s="324"/>
      <c r="AM1090" s="324"/>
      <c r="AN1090" s="324"/>
      <c r="AO1090" s="324"/>
      <c r="AP1090" s="324"/>
      <c r="AQ1090" s="324"/>
      <c r="AR1090" s="324"/>
    </row>
    <row r="1091" ht="15.75" hidden="1" customHeight="1">
      <c r="A1091" s="326" t="s">
        <v>3276</v>
      </c>
      <c r="B1091" s="326">
        <v>32.0</v>
      </c>
      <c r="C1091" s="326">
        <v>0.7</v>
      </c>
      <c r="D1091" s="326">
        <v>0.1</v>
      </c>
      <c r="E1091" s="326">
        <v>10.6</v>
      </c>
      <c r="F1091" s="326" t="s">
        <v>3277</v>
      </c>
      <c r="G1091" s="331"/>
      <c r="H1091" s="331"/>
      <c r="I1091" s="331"/>
      <c r="J1091" s="331"/>
      <c r="K1091" s="331"/>
      <c r="L1091" s="331"/>
      <c r="M1091" s="331"/>
      <c r="N1091" s="324"/>
      <c r="O1091" s="324"/>
      <c r="P1091" s="324"/>
      <c r="Q1091" s="324"/>
      <c r="R1091" s="324"/>
      <c r="S1091" s="324"/>
      <c r="T1091" s="324"/>
      <c r="U1091" s="324"/>
      <c r="V1091" s="324"/>
      <c r="W1091" s="324"/>
      <c r="X1091" s="324"/>
      <c r="Y1091" s="324"/>
      <c r="Z1091" s="324"/>
      <c r="AA1091" s="324"/>
      <c r="AB1091" s="324"/>
      <c r="AC1091" s="324"/>
      <c r="AD1091" s="324"/>
      <c r="AE1091" s="324"/>
      <c r="AF1091" s="324"/>
      <c r="AG1091" s="324"/>
      <c r="AH1091" s="324"/>
      <c r="AI1091" s="324"/>
      <c r="AJ1091" s="324"/>
      <c r="AK1091" s="324"/>
      <c r="AL1091" s="324"/>
      <c r="AM1091" s="324"/>
      <c r="AN1091" s="324"/>
      <c r="AO1091" s="324"/>
      <c r="AP1091" s="324"/>
      <c r="AQ1091" s="324"/>
      <c r="AR1091" s="324"/>
    </row>
    <row r="1092" ht="15.75" hidden="1" customHeight="1">
      <c r="A1092" s="326" t="s">
        <v>3278</v>
      </c>
      <c r="B1092" s="326">
        <v>59.0</v>
      </c>
      <c r="C1092" s="326">
        <v>1.1</v>
      </c>
      <c r="D1092" s="326">
        <v>0.1</v>
      </c>
      <c r="E1092" s="326">
        <v>14.3</v>
      </c>
      <c r="F1092" s="326" t="s">
        <v>3279</v>
      </c>
      <c r="G1092" s="331"/>
      <c r="H1092" s="331"/>
      <c r="I1092" s="331"/>
      <c r="J1092" s="331"/>
      <c r="K1092" s="331"/>
      <c r="L1092" s="331"/>
      <c r="M1092" s="331"/>
      <c r="N1092" s="324"/>
      <c r="O1092" s="324"/>
      <c r="P1092" s="324"/>
      <c r="Q1092" s="324"/>
      <c r="R1092" s="324"/>
      <c r="S1092" s="324"/>
      <c r="T1092" s="324"/>
      <c r="U1092" s="324"/>
      <c r="V1092" s="324"/>
      <c r="W1092" s="324"/>
      <c r="X1092" s="324"/>
      <c r="Y1092" s="324"/>
      <c r="Z1092" s="324"/>
      <c r="AA1092" s="324"/>
      <c r="AB1092" s="324"/>
      <c r="AC1092" s="324"/>
      <c r="AD1092" s="324"/>
      <c r="AE1092" s="324"/>
      <c r="AF1092" s="324"/>
      <c r="AG1092" s="324"/>
      <c r="AH1092" s="324"/>
      <c r="AI1092" s="324"/>
      <c r="AJ1092" s="324"/>
      <c r="AK1092" s="324"/>
      <c r="AL1092" s="324"/>
      <c r="AM1092" s="324"/>
      <c r="AN1092" s="324"/>
      <c r="AO1092" s="324"/>
      <c r="AP1092" s="324"/>
      <c r="AQ1092" s="324"/>
      <c r="AR1092" s="324"/>
    </row>
    <row r="1093" ht="15.75" hidden="1" customHeight="1">
      <c r="A1093" s="326" t="s">
        <v>3280</v>
      </c>
      <c r="B1093" s="326">
        <v>101.0</v>
      </c>
      <c r="C1093" s="326">
        <v>2.0</v>
      </c>
      <c r="D1093" s="326">
        <v>0.4</v>
      </c>
      <c r="E1093" s="326">
        <v>23.3</v>
      </c>
      <c r="F1093" s="326" t="s">
        <v>3281</v>
      </c>
      <c r="G1093" s="331"/>
      <c r="H1093" s="331"/>
      <c r="I1093" s="331"/>
      <c r="J1093" s="331"/>
      <c r="K1093" s="331"/>
      <c r="L1093" s="331"/>
      <c r="M1093" s="331"/>
      <c r="N1093" s="324"/>
      <c r="O1093" s="324"/>
      <c r="P1093" s="324"/>
      <c r="Q1093" s="324"/>
      <c r="R1093" s="324"/>
      <c r="S1093" s="324"/>
      <c r="T1093" s="324"/>
      <c r="U1093" s="324"/>
      <c r="V1093" s="324"/>
      <c r="W1093" s="324"/>
      <c r="X1093" s="324"/>
      <c r="Y1093" s="324"/>
      <c r="Z1093" s="324"/>
      <c r="AA1093" s="324"/>
      <c r="AB1093" s="324"/>
      <c r="AC1093" s="324"/>
      <c r="AD1093" s="324"/>
      <c r="AE1093" s="324"/>
      <c r="AF1093" s="324"/>
      <c r="AG1093" s="324"/>
      <c r="AH1093" s="324"/>
      <c r="AI1093" s="324"/>
      <c r="AJ1093" s="324"/>
      <c r="AK1093" s="324"/>
      <c r="AL1093" s="324"/>
      <c r="AM1093" s="324"/>
      <c r="AN1093" s="324"/>
      <c r="AO1093" s="324"/>
      <c r="AP1093" s="324"/>
      <c r="AQ1093" s="324"/>
      <c r="AR1093" s="324"/>
    </row>
    <row r="1094" ht="15.75" hidden="1" customHeight="1">
      <c r="A1094" s="326" t="s">
        <v>510</v>
      </c>
      <c r="B1094" s="326">
        <v>87.0</v>
      </c>
      <c r="C1094" s="326">
        <v>2.1</v>
      </c>
      <c r="D1094" s="326">
        <v>0.1</v>
      </c>
      <c r="E1094" s="326">
        <v>22.3</v>
      </c>
      <c r="F1094" s="326" t="s">
        <v>3282</v>
      </c>
      <c r="G1094" s="331"/>
      <c r="H1094" s="331"/>
      <c r="I1094" s="331"/>
      <c r="J1094" s="331"/>
      <c r="K1094" s="331"/>
      <c r="L1094" s="331"/>
      <c r="M1094" s="331"/>
      <c r="N1094" s="324"/>
      <c r="O1094" s="324"/>
      <c r="P1094" s="324"/>
      <c r="Q1094" s="324"/>
      <c r="R1094" s="324"/>
      <c r="S1094" s="324"/>
      <c r="T1094" s="324"/>
      <c r="U1094" s="324"/>
      <c r="V1094" s="324"/>
      <c r="W1094" s="324"/>
      <c r="X1094" s="324"/>
      <c r="Y1094" s="324"/>
      <c r="Z1094" s="324"/>
      <c r="AA1094" s="324"/>
      <c r="AB1094" s="324"/>
      <c r="AC1094" s="324"/>
      <c r="AD1094" s="324"/>
      <c r="AE1094" s="324"/>
      <c r="AF1094" s="324"/>
      <c r="AG1094" s="324"/>
      <c r="AH1094" s="324"/>
      <c r="AI1094" s="324"/>
      <c r="AJ1094" s="324"/>
      <c r="AK1094" s="324"/>
      <c r="AL1094" s="324"/>
      <c r="AM1094" s="324"/>
      <c r="AN1094" s="324"/>
      <c r="AO1094" s="324"/>
      <c r="AP1094" s="324"/>
      <c r="AQ1094" s="324"/>
      <c r="AR1094" s="324"/>
    </row>
    <row r="1095" ht="15.75" hidden="1" customHeight="1">
      <c r="A1095" s="326" t="s">
        <v>3283</v>
      </c>
      <c r="B1095" s="326">
        <v>333.0</v>
      </c>
      <c r="C1095" s="326">
        <v>4.0</v>
      </c>
      <c r="D1095" s="326">
        <v>0.2</v>
      </c>
      <c r="E1095" s="326">
        <v>79.4</v>
      </c>
      <c r="F1095" s="326" t="s">
        <v>3284</v>
      </c>
      <c r="G1095" s="331"/>
      <c r="H1095" s="331"/>
      <c r="I1095" s="331"/>
      <c r="J1095" s="331"/>
      <c r="K1095" s="331"/>
      <c r="L1095" s="331"/>
      <c r="M1095" s="331"/>
      <c r="N1095" s="324"/>
      <c r="O1095" s="324"/>
      <c r="P1095" s="324"/>
      <c r="Q1095" s="324"/>
      <c r="R1095" s="324"/>
      <c r="S1095" s="324"/>
      <c r="T1095" s="324"/>
      <c r="U1095" s="324"/>
      <c r="V1095" s="324"/>
      <c r="W1095" s="324"/>
      <c r="X1095" s="324"/>
      <c r="Y1095" s="324"/>
      <c r="Z1095" s="324"/>
      <c r="AA1095" s="324"/>
      <c r="AB1095" s="324"/>
      <c r="AC1095" s="324"/>
      <c r="AD1095" s="324"/>
      <c r="AE1095" s="324"/>
      <c r="AF1095" s="324"/>
      <c r="AG1095" s="324"/>
      <c r="AH1095" s="324"/>
      <c r="AI1095" s="324"/>
      <c r="AJ1095" s="324"/>
      <c r="AK1095" s="324"/>
      <c r="AL1095" s="324"/>
      <c r="AM1095" s="324"/>
      <c r="AN1095" s="324"/>
      <c r="AO1095" s="324"/>
      <c r="AP1095" s="324"/>
      <c r="AQ1095" s="324"/>
      <c r="AR1095" s="324"/>
    </row>
    <row r="1096" ht="15.75" hidden="1" customHeight="1">
      <c r="A1096" s="326" t="s">
        <v>3285</v>
      </c>
      <c r="B1096" s="326">
        <v>324.0</v>
      </c>
      <c r="C1096" s="326">
        <v>8.7</v>
      </c>
      <c r="D1096" s="326">
        <v>0.2</v>
      </c>
      <c r="E1096" s="326">
        <v>74.1</v>
      </c>
      <c r="F1096" s="326" t="s">
        <v>3286</v>
      </c>
      <c r="G1096" s="331"/>
      <c r="H1096" s="331"/>
      <c r="I1096" s="331"/>
      <c r="J1096" s="331"/>
      <c r="K1096" s="331"/>
      <c r="L1096" s="331"/>
      <c r="M1096" s="331"/>
      <c r="N1096" s="324"/>
      <c r="O1096" s="324"/>
      <c r="P1096" s="324"/>
      <c r="Q1096" s="324"/>
      <c r="R1096" s="324"/>
      <c r="S1096" s="324"/>
      <c r="T1096" s="324"/>
      <c r="U1096" s="324"/>
      <c r="V1096" s="324"/>
      <c r="W1096" s="324"/>
      <c r="X1096" s="324"/>
      <c r="Y1096" s="324"/>
      <c r="Z1096" s="324"/>
      <c r="AA1096" s="324"/>
      <c r="AB1096" s="324"/>
      <c r="AC1096" s="324"/>
      <c r="AD1096" s="324"/>
      <c r="AE1096" s="324"/>
      <c r="AF1096" s="324"/>
      <c r="AG1096" s="324"/>
      <c r="AH1096" s="324"/>
      <c r="AI1096" s="324"/>
      <c r="AJ1096" s="324"/>
      <c r="AK1096" s="324"/>
      <c r="AL1096" s="324"/>
      <c r="AM1096" s="324"/>
      <c r="AN1096" s="324"/>
      <c r="AO1096" s="324"/>
      <c r="AP1096" s="324"/>
      <c r="AQ1096" s="324"/>
      <c r="AR1096" s="324"/>
    </row>
    <row r="1097" ht="15.75" hidden="1" customHeight="1">
      <c r="A1097" s="326" t="s">
        <v>3287</v>
      </c>
      <c r="B1097" s="326">
        <v>180.0</v>
      </c>
      <c r="C1097" s="326">
        <v>1.8</v>
      </c>
      <c r="D1097" s="326">
        <v>0.6</v>
      </c>
      <c r="E1097" s="326">
        <v>42.1</v>
      </c>
      <c r="F1097" s="326" t="s">
        <v>3288</v>
      </c>
      <c r="G1097" s="331"/>
      <c r="H1097" s="331"/>
      <c r="I1097" s="331"/>
      <c r="J1097" s="331"/>
      <c r="K1097" s="331"/>
      <c r="L1097" s="331"/>
      <c r="M1097" s="331"/>
      <c r="N1097" s="324"/>
      <c r="O1097" s="324"/>
      <c r="P1097" s="324"/>
      <c r="Q1097" s="324"/>
      <c r="R1097" s="324"/>
      <c r="S1097" s="324"/>
      <c r="T1097" s="324"/>
      <c r="U1097" s="324"/>
      <c r="V1097" s="324"/>
      <c r="W1097" s="324"/>
      <c r="X1097" s="324"/>
      <c r="Y1097" s="324"/>
      <c r="Z1097" s="324"/>
      <c r="AA1097" s="324"/>
      <c r="AB1097" s="324"/>
      <c r="AC1097" s="324"/>
      <c r="AD1097" s="324"/>
      <c r="AE1097" s="324"/>
      <c r="AF1097" s="324"/>
      <c r="AG1097" s="324"/>
      <c r="AH1097" s="324"/>
      <c r="AI1097" s="324"/>
      <c r="AJ1097" s="324"/>
      <c r="AK1097" s="324"/>
      <c r="AL1097" s="324"/>
      <c r="AM1097" s="324"/>
      <c r="AN1097" s="324"/>
      <c r="AO1097" s="324"/>
      <c r="AP1097" s="324"/>
      <c r="AQ1097" s="324"/>
      <c r="AR1097" s="324"/>
    </row>
    <row r="1098" ht="15.75" hidden="1" customHeight="1">
      <c r="A1098" s="326" t="s">
        <v>3289</v>
      </c>
      <c r="B1098" s="326">
        <v>71.0</v>
      </c>
      <c r="C1098" s="326">
        <v>1.9</v>
      </c>
      <c r="D1098" s="326">
        <v>0.1</v>
      </c>
      <c r="E1098" s="326">
        <v>15.9</v>
      </c>
      <c r="F1098" s="326" t="s">
        <v>3290</v>
      </c>
      <c r="G1098" s="324"/>
      <c r="H1098" s="324"/>
      <c r="I1098" s="324"/>
      <c r="J1098" s="324"/>
      <c r="K1098" s="324"/>
      <c r="L1098" s="324"/>
      <c r="M1098" s="324"/>
      <c r="N1098" s="324"/>
      <c r="O1098" s="324"/>
      <c r="P1098" s="324"/>
      <c r="Q1098" s="324"/>
      <c r="R1098" s="324"/>
      <c r="S1098" s="324"/>
      <c r="T1098" s="326"/>
      <c r="U1098" s="326"/>
      <c r="V1098" s="326"/>
      <c r="W1098" s="326"/>
      <c r="X1098" s="326"/>
      <c r="Y1098" s="326"/>
      <c r="Z1098" s="326"/>
      <c r="AA1098" s="326"/>
      <c r="AB1098" s="326"/>
      <c r="AC1098" s="326"/>
      <c r="AD1098" s="326"/>
      <c r="AE1098" s="326"/>
      <c r="AF1098" s="326"/>
      <c r="AG1098" s="326"/>
      <c r="AH1098" s="326"/>
      <c r="AI1098" s="326"/>
      <c r="AJ1098" s="326"/>
      <c r="AK1098" s="326"/>
      <c r="AL1098" s="326"/>
      <c r="AM1098" s="326"/>
      <c r="AN1098" s="326"/>
      <c r="AO1098" s="326"/>
      <c r="AP1098" s="326"/>
      <c r="AQ1098" s="326"/>
      <c r="AR1098" s="326"/>
    </row>
    <row r="1099" ht="15.75" hidden="1" customHeight="1">
      <c r="A1099" s="326" t="s">
        <v>3291</v>
      </c>
      <c r="B1099" s="326">
        <v>323.0</v>
      </c>
      <c r="C1099" s="326">
        <v>1.9</v>
      </c>
      <c r="D1099" s="326">
        <v>0.5</v>
      </c>
      <c r="E1099" s="326">
        <v>77.7</v>
      </c>
      <c r="F1099" s="326" t="s">
        <v>3292</v>
      </c>
      <c r="G1099" s="324"/>
      <c r="H1099" s="324"/>
      <c r="I1099" s="324"/>
      <c r="J1099" s="324"/>
      <c r="K1099" s="324"/>
      <c r="L1099" s="324"/>
      <c r="M1099" s="324"/>
      <c r="N1099" s="324"/>
      <c r="O1099" s="324"/>
      <c r="P1099" s="324"/>
      <c r="Q1099" s="324"/>
      <c r="R1099" s="324"/>
      <c r="S1099" s="324"/>
      <c r="T1099" s="326"/>
      <c r="U1099" s="326"/>
      <c r="V1099" s="326"/>
      <c r="W1099" s="326"/>
      <c r="X1099" s="326"/>
      <c r="Y1099" s="326"/>
      <c r="Z1099" s="326"/>
      <c r="AA1099" s="326"/>
      <c r="AB1099" s="326"/>
      <c r="AC1099" s="326"/>
      <c r="AD1099" s="326"/>
      <c r="AE1099" s="326"/>
      <c r="AF1099" s="326"/>
      <c r="AG1099" s="326"/>
      <c r="AH1099" s="326"/>
      <c r="AI1099" s="326"/>
      <c r="AJ1099" s="326"/>
      <c r="AK1099" s="326"/>
      <c r="AL1099" s="326"/>
      <c r="AM1099" s="326"/>
      <c r="AN1099" s="326"/>
      <c r="AO1099" s="326"/>
      <c r="AP1099" s="326"/>
      <c r="AQ1099" s="326"/>
      <c r="AR1099" s="326"/>
    </row>
    <row r="1100" ht="15.75" hidden="1" customHeight="1">
      <c r="A1100" s="326" t="s">
        <v>3293</v>
      </c>
      <c r="B1100" s="326">
        <v>322.0</v>
      </c>
      <c r="C1100" s="326">
        <v>8.2</v>
      </c>
      <c r="D1100" s="326">
        <v>0.7</v>
      </c>
      <c r="E1100" s="326">
        <v>72.8</v>
      </c>
      <c r="F1100" s="326" t="s">
        <v>3294</v>
      </c>
      <c r="G1100" s="324"/>
      <c r="H1100" s="324"/>
      <c r="I1100" s="324"/>
      <c r="J1100" s="324"/>
      <c r="K1100" s="324"/>
      <c r="L1100" s="324"/>
      <c r="M1100" s="324"/>
      <c r="N1100" s="324"/>
      <c r="O1100" s="324"/>
      <c r="P1100" s="324"/>
      <c r="Q1100" s="324"/>
      <c r="R1100" s="324"/>
      <c r="S1100" s="324"/>
      <c r="T1100" s="326"/>
      <c r="U1100" s="326"/>
      <c r="V1100" s="326"/>
      <c r="W1100" s="326"/>
      <c r="X1100" s="326"/>
      <c r="Y1100" s="326"/>
      <c r="Z1100" s="326"/>
      <c r="AA1100" s="326"/>
      <c r="AB1100" s="326"/>
      <c r="AC1100" s="326"/>
      <c r="AD1100" s="326"/>
      <c r="AE1100" s="326"/>
      <c r="AF1100" s="326"/>
      <c r="AG1100" s="326"/>
      <c r="AH1100" s="326"/>
      <c r="AI1100" s="326"/>
      <c r="AJ1100" s="326"/>
      <c r="AK1100" s="326"/>
      <c r="AL1100" s="326"/>
      <c r="AM1100" s="326"/>
      <c r="AN1100" s="326"/>
      <c r="AO1100" s="326"/>
      <c r="AP1100" s="326"/>
      <c r="AQ1100" s="326"/>
      <c r="AR1100" s="326"/>
    </row>
    <row r="1101" ht="15.75" hidden="1" customHeight="1">
      <c r="A1101" s="326" t="s">
        <v>3295</v>
      </c>
      <c r="B1101" s="326">
        <v>308.0</v>
      </c>
      <c r="C1101" s="326">
        <v>6.4</v>
      </c>
      <c r="D1101" s="326">
        <v>0.4</v>
      </c>
      <c r="E1101" s="326">
        <v>77.1</v>
      </c>
      <c r="F1101" s="326" t="s">
        <v>3296</v>
      </c>
      <c r="G1101" s="324"/>
      <c r="H1101" s="324"/>
      <c r="I1101" s="324"/>
      <c r="J1101" s="324"/>
      <c r="K1101" s="324"/>
      <c r="L1101" s="324"/>
      <c r="M1101" s="324"/>
      <c r="N1101" s="324"/>
      <c r="O1101" s="324"/>
      <c r="P1101" s="324"/>
      <c r="Q1101" s="324"/>
      <c r="R1101" s="324"/>
      <c r="S1101" s="324"/>
      <c r="T1101" s="326"/>
      <c r="U1101" s="326"/>
      <c r="V1101" s="326"/>
      <c r="W1101" s="326"/>
      <c r="X1101" s="326"/>
      <c r="Y1101" s="326"/>
      <c r="Z1101" s="326"/>
      <c r="AA1101" s="326"/>
      <c r="AB1101" s="326"/>
      <c r="AC1101" s="326"/>
      <c r="AD1101" s="326"/>
      <c r="AE1101" s="326"/>
      <c r="AF1101" s="326"/>
      <c r="AG1101" s="326"/>
      <c r="AH1101" s="326"/>
      <c r="AI1101" s="326"/>
      <c r="AJ1101" s="326"/>
      <c r="AK1101" s="326"/>
      <c r="AL1101" s="326"/>
      <c r="AM1101" s="326"/>
      <c r="AN1101" s="326"/>
      <c r="AO1101" s="326"/>
      <c r="AP1101" s="326"/>
      <c r="AQ1101" s="326"/>
      <c r="AR1101" s="326"/>
    </row>
    <row r="1102" ht="15.75" hidden="1" customHeight="1">
      <c r="A1102" s="326" t="s">
        <v>3297</v>
      </c>
      <c r="B1102" s="326">
        <v>319.0</v>
      </c>
      <c r="C1102" s="326">
        <v>8.0</v>
      </c>
      <c r="D1102" s="326">
        <v>0.3</v>
      </c>
      <c r="E1102" s="326">
        <v>73.1</v>
      </c>
      <c r="F1102" s="326" t="s">
        <v>3298</v>
      </c>
      <c r="G1102" s="324"/>
      <c r="H1102" s="324"/>
      <c r="I1102" s="324"/>
      <c r="J1102" s="324"/>
      <c r="K1102" s="324"/>
      <c r="L1102" s="324"/>
      <c r="M1102" s="324"/>
      <c r="N1102" s="324"/>
      <c r="O1102" s="324"/>
      <c r="P1102" s="324"/>
      <c r="Q1102" s="324"/>
      <c r="R1102" s="324"/>
      <c r="S1102" s="324"/>
      <c r="T1102" s="326"/>
      <c r="U1102" s="326"/>
      <c r="V1102" s="326"/>
      <c r="W1102" s="326"/>
      <c r="X1102" s="326"/>
      <c r="Y1102" s="326"/>
      <c r="Z1102" s="326"/>
      <c r="AA1102" s="326"/>
      <c r="AB1102" s="326"/>
      <c r="AC1102" s="326"/>
      <c r="AD1102" s="326"/>
      <c r="AE1102" s="326"/>
      <c r="AF1102" s="326"/>
      <c r="AG1102" s="326"/>
      <c r="AH1102" s="326"/>
      <c r="AI1102" s="326"/>
      <c r="AJ1102" s="326"/>
      <c r="AK1102" s="326"/>
      <c r="AL1102" s="326"/>
      <c r="AM1102" s="326"/>
      <c r="AN1102" s="326"/>
      <c r="AO1102" s="326"/>
      <c r="AP1102" s="326"/>
      <c r="AQ1102" s="326"/>
      <c r="AR1102" s="326"/>
    </row>
    <row r="1103" ht="15.75" hidden="1" customHeight="1">
      <c r="A1103" s="326" t="s">
        <v>3299</v>
      </c>
      <c r="B1103" s="326">
        <v>82.0</v>
      </c>
      <c r="C1103" s="326">
        <v>1.6</v>
      </c>
      <c r="D1103" s="326">
        <v>0.5</v>
      </c>
      <c r="E1103" s="326">
        <v>23.2</v>
      </c>
      <c r="F1103" s="326" t="s">
        <v>3300</v>
      </c>
      <c r="G1103" s="324"/>
      <c r="H1103" s="324"/>
      <c r="I1103" s="324"/>
      <c r="J1103" s="324"/>
      <c r="K1103" s="324"/>
      <c r="L1103" s="324"/>
      <c r="M1103" s="324"/>
      <c r="N1103" s="324"/>
      <c r="O1103" s="324"/>
      <c r="P1103" s="324"/>
      <c r="Q1103" s="324"/>
      <c r="R1103" s="324"/>
      <c r="S1103" s="324"/>
      <c r="T1103" s="326"/>
      <c r="U1103" s="326"/>
      <c r="V1103" s="326"/>
      <c r="W1103" s="326"/>
      <c r="X1103" s="326"/>
      <c r="Y1103" s="326"/>
      <c r="Z1103" s="326"/>
      <c r="AA1103" s="326"/>
      <c r="AB1103" s="326"/>
      <c r="AC1103" s="326"/>
      <c r="AD1103" s="326"/>
      <c r="AE1103" s="326"/>
      <c r="AF1103" s="326"/>
      <c r="AG1103" s="326"/>
      <c r="AH1103" s="326"/>
      <c r="AI1103" s="326"/>
      <c r="AJ1103" s="326"/>
      <c r="AK1103" s="326"/>
      <c r="AL1103" s="326"/>
      <c r="AM1103" s="326"/>
      <c r="AN1103" s="326"/>
      <c r="AO1103" s="326"/>
      <c r="AP1103" s="326"/>
      <c r="AQ1103" s="326"/>
      <c r="AR1103" s="326"/>
    </row>
    <row r="1104" ht="15.75" hidden="1" customHeight="1">
      <c r="A1104" s="326" t="s">
        <v>3301</v>
      </c>
      <c r="B1104" s="326">
        <v>342.0</v>
      </c>
      <c r="C1104" s="326">
        <v>8.1</v>
      </c>
      <c r="D1104" s="326">
        <v>0.3</v>
      </c>
      <c r="E1104" s="326">
        <v>78.6</v>
      </c>
      <c r="F1104" s="326" t="s">
        <v>3302</v>
      </c>
      <c r="G1104" s="324"/>
      <c r="H1104" s="324"/>
      <c r="I1104" s="324"/>
      <c r="J1104" s="324"/>
      <c r="K1104" s="324"/>
      <c r="L1104" s="324"/>
      <c r="M1104" s="324"/>
      <c r="N1104" s="324"/>
      <c r="O1104" s="324"/>
      <c r="P1104" s="324"/>
      <c r="Q1104" s="324"/>
      <c r="R1104" s="324"/>
      <c r="S1104" s="324"/>
      <c r="T1104" s="326"/>
      <c r="U1104" s="326"/>
      <c r="V1104" s="326"/>
      <c r="W1104" s="326"/>
      <c r="X1104" s="326"/>
      <c r="Y1104" s="326"/>
      <c r="Z1104" s="326"/>
      <c r="AA1104" s="326"/>
      <c r="AB1104" s="326"/>
      <c r="AC1104" s="326"/>
      <c r="AD1104" s="326"/>
      <c r="AE1104" s="326"/>
      <c r="AF1104" s="326"/>
      <c r="AG1104" s="326"/>
      <c r="AH1104" s="326"/>
      <c r="AI1104" s="326"/>
      <c r="AJ1104" s="326"/>
      <c r="AK1104" s="326"/>
      <c r="AL1104" s="326"/>
      <c r="AM1104" s="326"/>
      <c r="AN1104" s="326"/>
      <c r="AO1104" s="326"/>
      <c r="AP1104" s="326"/>
      <c r="AQ1104" s="326"/>
      <c r="AR1104" s="326"/>
    </row>
    <row r="1105" ht="15.75" hidden="1" customHeight="1">
      <c r="A1105" s="326" t="s">
        <v>3303</v>
      </c>
      <c r="B1105" s="326">
        <v>77.0</v>
      </c>
      <c r="C1105" s="326">
        <v>1.8</v>
      </c>
      <c r="D1105" s="326">
        <v>0.1</v>
      </c>
      <c r="E1105" s="326">
        <v>18.6</v>
      </c>
      <c r="F1105" s="326" t="s">
        <v>3304</v>
      </c>
      <c r="G1105" s="324"/>
      <c r="H1105" s="324"/>
      <c r="I1105" s="324"/>
      <c r="J1105" s="324"/>
      <c r="K1105" s="324"/>
      <c r="L1105" s="324"/>
      <c r="M1105" s="324"/>
      <c r="N1105" s="324"/>
      <c r="O1105" s="324"/>
      <c r="P1105" s="324"/>
      <c r="Q1105" s="324"/>
      <c r="R1105" s="324"/>
      <c r="S1105" s="324"/>
      <c r="T1105" s="326"/>
      <c r="U1105" s="326"/>
      <c r="V1105" s="326"/>
      <c r="W1105" s="326"/>
      <c r="X1105" s="326"/>
      <c r="Y1105" s="326"/>
      <c r="Z1105" s="326"/>
      <c r="AA1105" s="326"/>
      <c r="AB1105" s="326"/>
      <c r="AC1105" s="326"/>
      <c r="AD1105" s="326"/>
      <c r="AE1105" s="326"/>
      <c r="AF1105" s="326"/>
      <c r="AG1105" s="326"/>
      <c r="AH1105" s="326"/>
      <c r="AI1105" s="326"/>
      <c r="AJ1105" s="326"/>
      <c r="AK1105" s="326"/>
      <c r="AL1105" s="326"/>
      <c r="AM1105" s="326"/>
      <c r="AN1105" s="326"/>
      <c r="AO1105" s="326"/>
      <c r="AP1105" s="326"/>
      <c r="AQ1105" s="326"/>
      <c r="AR1105" s="326"/>
    </row>
    <row r="1106" ht="15.75" hidden="1" customHeight="1">
      <c r="A1106" s="326" t="s">
        <v>3305</v>
      </c>
      <c r="B1106" s="326">
        <v>18.0</v>
      </c>
      <c r="C1106" s="326">
        <v>2.0</v>
      </c>
      <c r="D1106" s="326">
        <v>0.3</v>
      </c>
      <c r="E1106" s="326">
        <v>5.4</v>
      </c>
      <c r="F1106" s="326" t="s">
        <v>3306</v>
      </c>
      <c r="G1106" s="324"/>
      <c r="H1106" s="324"/>
      <c r="I1106" s="324"/>
      <c r="J1106" s="324"/>
      <c r="K1106" s="324"/>
      <c r="L1106" s="324"/>
      <c r="M1106" s="324"/>
      <c r="N1106" s="324"/>
      <c r="O1106" s="324"/>
      <c r="P1106" s="324"/>
      <c r="Q1106" s="324"/>
      <c r="R1106" s="324"/>
      <c r="S1106" s="324"/>
      <c r="T1106" s="326"/>
      <c r="U1106" s="326"/>
      <c r="V1106" s="326"/>
      <c r="W1106" s="326"/>
      <c r="X1106" s="326"/>
      <c r="Y1106" s="326"/>
      <c r="Z1106" s="326"/>
      <c r="AA1106" s="326"/>
      <c r="AB1106" s="326"/>
      <c r="AC1106" s="326"/>
      <c r="AD1106" s="326"/>
      <c r="AE1106" s="326"/>
      <c r="AF1106" s="326"/>
      <c r="AG1106" s="326"/>
      <c r="AH1106" s="326"/>
      <c r="AI1106" s="326"/>
      <c r="AJ1106" s="326"/>
      <c r="AK1106" s="326"/>
      <c r="AL1106" s="326"/>
      <c r="AM1106" s="326"/>
      <c r="AN1106" s="326"/>
      <c r="AO1106" s="326"/>
      <c r="AP1106" s="326"/>
      <c r="AQ1106" s="326"/>
      <c r="AR1106" s="326"/>
    </row>
    <row r="1107" ht="15.75" hidden="1" customHeight="1">
      <c r="A1107" s="326" t="s">
        <v>3307</v>
      </c>
      <c r="B1107" s="326">
        <v>96.0</v>
      </c>
      <c r="C1107" s="326">
        <v>1.8</v>
      </c>
      <c r="D1107" s="326">
        <v>1.5</v>
      </c>
      <c r="E1107" s="326">
        <v>23.5</v>
      </c>
      <c r="F1107" s="326" t="s">
        <v>3308</v>
      </c>
      <c r="G1107" s="324"/>
      <c r="H1107" s="324"/>
      <c r="I1107" s="324"/>
      <c r="J1107" s="324"/>
      <c r="K1107" s="324"/>
      <c r="L1107" s="324"/>
      <c r="M1107" s="324"/>
      <c r="N1107" s="324"/>
      <c r="O1107" s="324"/>
      <c r="P1107" s="324"/>
      <c r="Q1107" s="324"/>
      <c r="R1107" s="324"/>
      <c r="S1107" s="324"/>
      <c r="T1107" s="326"/>
      <c r="U1107" s="326"/>
      <c r="V1107" s="326"/>
      <c r="W1107" s="326"/>
      <c r="X1107" s="326"/>
      <c r="Y1107" s="326"/>
      <c r="Z1107" s="326"/>
      <c r="AA1107" s="326"/>
      <c r="AB1107" s="326"/>
      <c r="AC1107" s="326"/>
      <c r="AD1107" s="326"/>
      <c r="AE1107" s="326"/>
      <c r="AF1107" s="326"/>
      <c r="AG1107" s="326"/>
      <c r="AH1107" s="326"/>
      <c r="AI1107" s="326"/>
      <c r="AJ1107" s="326"/>
      <c r="AK1107" s="326"/>
      <c r="AL1107" s="326"/>
      <c r="AM1107" s="326"/>
      <c r="AN1107" s="326"/>
      <c r="AO1107" s="326"/>
      <c r="AP1107" s="326"/>
      <c r="AQ1107" s="326"/>
      <c r="AR1107" s="326"/>
    </row>
    <row r="1108" ht="15.75" hidden="1" customHeight="1">
      <c r="A1108" s="326" t="s">
        <v>3309</v>
      </c>
      <c r="B1108" s="326">
        <v>126.0</v>
      </c>
      <c r="C1108" s="326">
        <v>2.5</v>
      </c>
      <c r="D1108" s="326">
        <v>0.1</v>
      </c>
      <c r="E1108" s="326">
        <v>29.4</v>
      </c>
      <c r="F1108" s="326" t="s">
        <v>3310</v>
      </c>
      <c r="G1108" s="324"/>
      <c r="H1108" s="324"/>
      <c r="I1108" s="324"/>
      <c r="J1108" s="324"/>
      <c r="K1108" s="324"/>
      <c r="L1108" s="324"/>
      <c r="M1108" s="324"/>
      <c r="N1108" s="324"/>
      <c r="O1108" s="324"/>
      <c r="P1108" s="324"/>
      <c r="Q1108" s="324"/>
      <c r="R1108" s="324"/>
      <c r="S1108" s="324"/>
      <c r="T1108" s="326"/>
      <c r="U1108" s="326"/>
      <c r="V1108" s="326"/>
      <c r="W1108" s="326"/>
      <c r="X1108" s="326"/>
      <c r="Y1108" s="326"/>
      <c r="Z1108" s="326"/>
      <c r="AA1108" s="326"/>
      <c r="AB1108" s="326"/>
      <c r="AC1108" s="326"/>
      <c r="AD1108" s="326"/>
      <c r="AE1108" s="326"/>
      <c r="AF1108" s="326"/>
      <c r="AG1108" s="326"/>
      <c r="AH1108" s="326"/>
      <c r="AI1108" s="326"/>
      <c r="AJ1108" s="326"/>
      <c r="AK1108" s="326"/>
      <c r="AL1108" s="326"/>
      <c r="AM1108" s="326"/>
      <c r="AN1108" s="326"/>
      <c r="AO1108" s="326"/>
      <c r="AP1108" s="326"/>
      <c r="AQ1108" s="326"/>
      <c r="AR1108" s="326"/>
    </row>
    <row r="1109" ht="15.75" hidden="1" customHeight="1">
      <c r="A1109" s="326" t="s">
        <v>3311</v>
      </c>
      <c r="B1109" s="326">
        <v>147.0</v>
      </c>
      <c r="C1109" s="326">
        <v>0.6</v>
      </c>
      <c r="D1109" s="326">
        <v>0.2</v>
      </c>
      <c r="E1109" s="326">
        <v>39.1</v>
      </c>
      <c r="F1109" s="326" t="s">
        <v>3312</v>
      </c>
      <c r="G1109" s="324"/>
      <c r="H1109" s="324"/>
      <c r="I1109" s="324"/>
      <c r="J1109" s="324"/>
      <c r="K1109" s="324"/>
      <c r="L1109" s="324"/>
      <c r="M1109" s="324"/>
      <c r="N1109" s="324"/>
      <c r="O1109" s="324"/>
      <c r="P1109" s="324"/>
      <c r="Q1109" s="324"/>
      <c r="R1109" s="324"/>
      <c r="S1109" s="324"/>
      <c r="T1109" s="326"/>
      <c r="U1109" s="326"/>
      <c r="V1109" s="326"/>
      <c r="W1109" s="326"/>
      <c r="X1109" s="326"/>
      <c r="Y1109" s="326"/>
      <c r="Z1109" s="326"/>
      <c r="AA1109" s="326"/>
      <c r="AB1109" s="326"/>
      <c r="AC1109" s="326"/>
      <c r="AD1109" s="326"/>
      <c r="AE1109" s="326"/>
      <c r="AF1109" s="326"/>
      <c r="AG1109" s="326"/>
      <c r="AH1109" s="326"/>
      <c r="AI1109" s="326"/>
      <c r="AJ1109" s="326"/>
      <c r="AK1109" s="326"/>
      <c r="AL1109" s="326"/>
      <c r="AM1109" s="326"/>
      <c r="AN1109" s="326"/>
      <c r="AO1109" s="326"/>
      <c r="AP1109" s="326"/>
      <c r="AQ1109" s="326"/>
      <c r="AR1109" s="326"/>
    </row>
    <row r="1110" ht="15.75" hidden="1" customHeight="1">
      <c r="A1110" s="326" t="s">
        <v>3313</v>
      </c>
      <c r="B1110" s="326">
        <v>168.0</v>
      </c>
      <c r="C1110" s="326">
        <v>0.6</v>
      </c>
      <c r="D1110" s="326">
        <v>0.3</v>
      </c>
      <c r="E1110" s="326">
        <v>44.4</v>
      </c>
      <c r="F1110" s="326" t="s">
        <v>3314</v>
      </c>
      <c r="G1110" s="324"/>
      <c r="H1110" s="324"/>
      <c r="I1110" s="324"/>
      <c r="J1110" s="324"/>
      <c r="K1110" s="324"/>
      <c r="L1110" s="324"/>
      <c r="M1110" s="324"/>
      <c r="N1110" s="324"/>
      <c r="O1110" s="324"/>
      <c r="P1110" s="324"/>
      <c r="Q1110" s="324"/>
      <c r="R1110" s="324"/>
      <c r="S1110" s="324"/>
      <c r="T1110" s="326"/>
      <c r="U1110" s="326"/>
      <c r="V1110" s="326"/>
      <c r="W1110" s="326"/>
      <c r="X1110" s="326"/>
      <c r="Y1110" s="326"/>
      <c r="Z1110" s="326"/>
      <c r="AA1110" s="326"/>
      <c r="AB1110" s="326"/>
      <c r="AC1110" s="326"/>
      <c r="AD1110" s="326"/>
      <c r="AE1110" s="326"/>
      <c r="AF1110" s="326"/>
      <c r="AG1110" s="326"/>
      <c r="AH1110" s="326"/>
      <c r="AI1110" s="326"/>
      <c r="AJ1110" s="326"/>
      <c r="AK1110" s="326"/>
      <c r="AL1110" s="326"/>
      <c r="AM1110" s="326"/>
      <c r="AN1110" s="326"/>
      <c r="AO1110" s="326"/>
      <c r="AP1110" s="326"/>
      <c r="AQ1110" s="326"/>
      <c r="AR1110" s="326"/>
    </row>
    <row r="1111" ht="15.75" hidden="1" customHeight="1">
      <c r="A1111" s="326" t="s">
        <v>3315</v>
      </c>
      <c r="B1111" s="326">
        <v>115.0</v>
      </c>
      <c r="C1111" s="326">
        <v>0.7</v>
      </c>
      <c r="D1111" s="326">
        <v>0.5</v>
      </c>
      <c r="E1111" s="326">
        <v>31.8</v>
      </c>
      <c r="F1111" s="326" t="s">
        <v>3316</v>
      </c>
      <c r="G1111" s="326"/>
      <c r="H1111" s="326"/>
      <c r="I1111" s="326"/>
      <c r="J1111" s="326"/>
      <c r="K1111" s="326"/>
      <c r="L1111" s="326"/>
      <c r="M1111" s="326"/>
      <c r="N1111" s="326"/>
      <c r="O1111" s="326"/>
      <c r="P1111" s="326"/>
      <c r="Q1111" s="326"/>
      <c r="R1111" s="326"/>
      <c r="S1111" s="326"/>
      <c r="T1111" s="326"/>
      <c r="U1111" s="326"/>
      <c r="V1111" s="326"/>
      <c r="W1111" s="326"/>
      <c r="X1111" s="326"/>
      <c r="Y1111" s="326"/>
      <c r="Z1111" s="326"/>
      <c r="AA1111" s="326"/>
      <c r="AB1111" s="326"/>
      <c r="AC1111" s="326"/>
      <c r="AD1111" s="326"/>
      <c r="AE1111" s="326"/>
      <c r="AF1111" s="326"/>
      <c r="AG1111" s="326"/>
      <c r="AH1111" s="326"/>
      <c r="AI1111" s="326"/>
      <c r="AJ1111" s="326"/>
      <c r="AK1111" s="326"/>
      <c r="AL1111" s="326"/>
      <c r="AM1111" s="326"/>
      <c r="AN1111" s="326"/>
      <c r="AO1111" s="326"/>
      <c r="AP1111" s="326"/>
      <c r="AQ1111" s="326"/>
      <c r="AR1111" s="326"/>
    </row>
    <row r="1112" ht="15.75" hidden="1" customHeight="1">
      <c r="A1112" s="326" t="s">
        <v>3317</v>
      </c>
      <c r="B1112" s="326">
        <v>136.0</v>
      </c>
      <c r="C1112" s="326">
        <v>0.5</v>
      </c>
      <c r="D1112" s="326">
        <v>0.2</v>
      </c>
      <c r="E1112" s="326">
        <v>36.4</v>
      </c>
      <c r="F1112" s="326" t="s">
        <v>3318</v>
      </c>
      <c r="G1112" s="326"/>
      <c r="H1112" s="326"/>
      <c r="I1112" s="326"/>
      <c r="J1112" s="326"/>
      <c r="K1112" s="326"/>
      <c r="L1112" s="326"/>
      <c r="M1112" s="326"/>
      <c r="N1112" s="326"/>
      <c r="O1112" s="326"/>
      <c r="P1112" s="326"/>
      <c r="Q1112" s="326"/>
      <c r="R1112" s="326"/>
      <c r="S1112" s="326"/>
      <c r="T1112" s="326"/>
      <c r="U1112" s="326"/>
      <c r="V1112" s="326"/>
      <c r="W1112" s="326"/>
      <c r="X1112" s="326"/>
      <c r="Y1112" s="326"/>
      <c r="Z1112" s="326"/>
      <c r="AA1112" s="326"/>
      <c r="AB1112" s="326"/>
      <c r="AC1112" s="326"/>
      <c r="AD1112" s="326"/>
      <c r="AE1112" s="326"/>
      <c r="AF1112" s="326"/>
      <c r="AG1112" s="326"/>
      <c r="AH1112" s="326"/>
      <c r="AI1112" s="326"/>
      <c r="AJ1112" s="326"/>
      <c r="AK1112" s="326"/>
      <c r="AL1112" s="326"/>
      <c r="AM1112" s="326"/>
      <c r="AN1112" s="326"/>
      <c r="AO1112" s="326"/>
      <c r="AP1112" s="326"/>
      <c r="AQ1112" s="326"/>
      <c r="AR1112" s="326"/>
    </row>
    <row r="1113" ht="15.75" hidden="1" customHeight="1">
      <c r="A1113" s="326" t="s">
        <v>3319</v>
      </c>
      <c r="B1113" s="326">
        <v>333.0</v>
      </c>
      <c r="C1113" s="326">
        <v>0.3</v>
      </c>
      <c r="D1113" s="326">
        <v>0.1</v>
      </c>
      <c r="E1113" s="326">
        <v>82.2</v>
      </c>
      <c r="F1113" s="326" t="s">
        <v>3320</v>
      </c>
      <c r="G1113" s="326"/>
      <c r="H1113" s="326"/>
      <c r="I1113" s="326"/>
      <c r="J1113" s="326"/>
      <c r="K1113" s="326"/>
      <c r="L1113" s="326"/>
      <c r="M1113" s="326"/>
      <c r="N1113" s="326"/>
      <c r="O1113" s="326"/>
      <c r="P1113" s="326"/>
      <c r="Q1113" s="326"/>
      <c r="R1113" s="326"/>
      <c r="S1113" s="326"/>
      <c r="T1113" s="326"/>
      <c r="U1113" s="326"/>
      <c r="V1113" s="326"/>
      <c r="W1113" s="326"/>
      <c r="X1113" s="326"/>
      <c r="Y1113" s="326"/>
      <c r="Z1113" s="326"/>
      <c r="AA1113" s="326"/>
      <c r="AB1113" s="326"/>
      <c r="AC1113" s="326"/>
      <c r="AD1113" s="326"/>
      <c r="AE1113" s="326"/>
      <c r="AF1113" s="326"/>
      <c r="AG1113" s="326"/>
      <c r="AH1113" s="326"/>
      <c r="AI1113" s="326"/>
      <c r="AJ1113" s="326"/>
      <c r="AK1113" s="326"/>
      <c r="AL1113" s="326"/>
      <c r="AM1113" s="326"/>
      <c r="AN1113" s="326"/>
      <c r="AO1113" s="326"/>
      <c r="AP1113" s="326"/>
      <c r="AQ1113" s="326"/>
      <c r="AR1113" s="326"/>
    </row>
    <row r="1114" ht="15.75" hidden="1" customHeight="1">
      <c r="A1114" s="326" t="s">
        <v>3321</v>
      </c>
      <c r="B1114" s="326">
        <v>96.0</v>
      </c>
      <c r="C1114" s="326">
        <v>1.4</v>
      </c>
      <c r="D1114" s="326">
        <v>0.1</v>
      </c>
      <c r="E1114" s="326">
        <v>23.8</v>
      </c>
      <c r="F1114" s="326" t="s">
        <v>3322</v>
      </c>
      <c r="G1114" s="326"/>
      <c r="H1114" s="326"/>
      <c r="I1114" s="326"/>
      <c r="J1114" s="326"/>
      <c r="K1114" s="326"/>
      <c r="L1114" s="326"/>
      <c r="M1114" s="326"/>
      <c r="N1114" s="326"/>
      <c r="O1114" s="326"/>
      <c r="P1114" s="326"/>
      <c r="Q1114" s="326"/>
      <c r="R1114" s="326"/>
      <c r="S1114" s="326"/>
      <c r="T1114" s="326"/>
      <c r="U1114" s="326"/>
      <c r="V1114" s="326"/>
      <c r="W1114" s="326"/>
      <c r="X1114" s="326"/>
      <c r="Y1114" s="326"/>
      <c r="Z1114" s="326"/>
      <c r="AA1114" s="326"/>
      <c r="AB1114" s="326"/>
      <c r="AC1114" s="326"/>
      <c r="AD1114" s="326"/>
      <c r="AE1114" s="326"/>
      <c r="AF1114" s="326"/>
      <c r="AG1114" s="326"/>
      <c r="AH1114" s="326"/>
      <c r="AI1114" s="326"/>
      <c r="AJ1114" s="326"/>
      <c r="AK1114" s="326"/>
      <c r="AL1114" s="326"/>
      <c r="AM1114" s="326"/>
      <c r="AN1114" s="326"/>
      <c r="AO1114" s="326"/>
      <c r="AP1114" s="326"/>
      <c r="AQ1114" s="326"/>
      <c r="AR1114" s="326"/>
    </row>
    <row r="1115" ht="15.75" hidden="1" customHeight="1">
      <c r="A1115" s="326" t="s">
        <v>3323</v>
      </c>
      <c r="B1115" s="326">
        <v>94.0</v>
      </c>
      <c r="C1115" s="326">
        <v>1.4</v>
      </c>
      <c r="D1115" s="326">
        <v>0.1</v>
      </c>
      <c r="E1115" s="326">
        <v>23.2</v>
      </c>
      <c r="F1115" s="326" t="s">
        <v>3324</v>
      </c>
      <c r="G1115" s="326"/>
      <c r="H1115" s="326"/>
      <c r="I1115" s="326"/>
      <c r="J1115" s="326"/>
      <c r="K1115" s="326"/>
      <c r="L1115" s="326"/>
      <c r="M1115" s="326"/>
      <c r="N1115" s="326"/>
      <c r="O1115" s="326"/>
      <c r="P1115" s="326"/>
      <c r="Q1115" s="326"/>
      <c r="R1115" s="326"/>
      <c r="S1115" s="326"/>
      <c r="T1115" s="326"/>
      <c r="U1115" s="326"/>
      <c r="V1115" s="326"/>
      <c r="W1115" s="326"/>
      <c r="X1115" s="326"/>
      <c r="Y1115" s="326"/>
      <c r="Z1115" s="326"/>
      <c r="AA1115" s="326"/>
      <c r="AB1115" s="326"/>
      <c r="AC1115" s="326"/>
      <c r="AD1115" s="326"/>
      <c r="AE1115" s="326"/>
      <c r="AF1115" s="326"/>
      <c r="AG1115" s="326"/>
      <c r="AH1115" s="326"/>
      <c r="AI1115" s="326"/>
      <c r="AJ1115" s="326"/>
      <c r="AK1115" s="326"/>
      <c r="AL1115" s="326"/>
      <c r="AM1115" s="326"/>
      <c r="AN1115" s="326"/>
      <c r="AO1115" s="326"/>
      <c r="AP1115" s="326"/>
      <c r="AQ1115" s="326"/>
      <c r="AR1115" s="326"/>
    </row>
    <row r="1116" ht="15.75" hidden="1" customHeight="1">
      <c r="A1116" s="326" t="s">
        <v>3325</v>
      </c>
      <c r="B1116" s="326">
        <v>106.0</v>
      </c>
      <c r="C1116" s="326">
        <v>1.6</v>
      </c>
      <c r="D1116" s="326">
        <v>0.2</v>
      </c>
      <c r="E1116" s="326">
        <v>26.1</v>
      </c>
      <c r="F1116" s="326" t="s">
        <v>3326</v>
      </c>
      <c r="G1116" s="326"/>
      <c r="H1116" s="326"/>
      <c r="I1116" s="326"/>
      <c r="J1116" s="326"/>
      <c r="K1116" s="326"/>
      <c r="L1116" s="326"/>
      <c r="M1116" s="326"/>
      <c r="N1116" s="326"/>
      <c r="O1116" s="326"/>
      <c r="P1116" s="326"/>
      <c r="Q1116" s="326"/>
      <c r="R1116" s="326"/>
      <c r="S1116" s="326"/>
      <c r="T1116" s="326"/>
      <c r="U1116" s="326"/>
      <c r="V1116" s="326"/>
      <c r="W1116" s="326"/>
      <c r="X1116" s="326"/>
      <c r="Y1116" s="326"/>
      <c r="Z1116" s="326"/>
      <c r="AA1116" s="326"/>
      <c r="AB1116" s="326"/>
      <c r="AC1116" s="326"/>
      <c r="AD1116" s="326"/>
      <c r="AE1116" s="326"/>
      <c r="AF1116" s="326"/>
      <c r="AG1116" s="326"/>
      <c r="AH1116" s="326"/>
      <c r="AI1116" s="326"/>
      <c r="AJ1116" s="326"/>
      <c r="AK1116" s="326"/>
      <c r="AL1116" s="326"/>
      <c r="AM1116" s="326"/>
      <c r="AN1116" s="326"/>
      <c r="AO1116" s="326"/>
      <c r="AP1116" s="326"/>
      <c r="AQ1116" s="326"/>
      <c r="AR1116" s="326"/>
    </row>
    <row r="1117" ht="15.75" hidden="1" customHeight="1">
      <c r="A1117" s="326" t="s">
        <v>3327</v>
      </c>
      <c r="B1117" s="326">
        <v>333.0</v>
      </c>
      <c r="C1117" s="326">
        <v>3.7</v>
      </c>
      <c r="D1117" s="326">
        <v>0.7</v>
      </c>
      <c r="E1117" s="326">
        <v>82.4</v>
      </c>
      <c r="F1117" s="326" t="s">
        <v>3328</v>
      </c>
      <c r="G1117" s="326"/>
      <c r="H1117" s="326"/>
      <c r="I1117" s="326"/>
      <c r="J1117" s="326"/>
      <c r="K1117" s="326"/>
      <c r="L1117" s="326"/>
      <c r="M1117" s="326"/>
      <c r="N1117" s="326"/>
      <c r="O1117" s="326"/>
      <c r="P1117" s="326"/>
      <c r="Q1117" s="326"/>
      <c r="R1117" s="326"/>
      <c r="S1117" s="326"/>
      <c r="T1117" s="326"/>
      <c r="U1117" s="326"/>
      <c r="V1117" s="326"/>
      <c r="W1117" s="326"/>
      <c r="X1117" s="326"/>
      <c r="Y1117" s="326"/>
      <c r="Z1117" s="326"/>
      <c r="AA1117" s="326"/>
      <c r="AB1117" s="326"/>
      <c r="AC1117" s="326"/>
      <c r="AD1117" s="326"/>
      <c r="AE1117" s="326"/>
      <c r="AF1117" s="326"/>
      <c r="AG1117" s="326"/>
      <c r="AH1117" s="326"/>
      <c r="AI1117" s="326"/>
      <c r="AJ1117" s="326"/>
      <c r="AK1117" s="326"/>
      <c r="AL1117" s="326"/>
      <c r="AM1117" s="326"/>
      <c r="AN1117" s="326"/>
      <c r="AO1117" s="326"/>
      <c r="AP1117" s="326"/>
      <c r="AQ1117" s="326"/>
      <c r="AR1117" s="326"/>
    </row>
    <row r="1118" ht="15.75" hidden="1" customHeight="1">
      <c r="A1118" s="326" t="s">
        <v>3329</v>
      </c>
      <c r="B1118" s="326">
        <v>327.0</v>
      </c>
      <c r="C1118" s="326">
        <v>5.3</v>
      </c>
      <c r="D1118" s="326">
        <v>0.8</v>
      </c>
      <c r="E1118" s="326">
        <v>79.6</v>
      </c>
      <c r="F1118" s="326" t="s">
        <v>3330</v>
      </c>
      <c r="G1118" s="326"/>
      <c r="H1118" s="326"/>
      <c r="I1118" s="326"/>
      <c r="J1118" s="326"/>
      <c r="K1118" s="326"/>
      <c r="L1118" s="326"/>
      <c r="M1118" s="326"/>
      <c r="N1118" s="326"/>
      <c r="O1118" s="326"/>
      <c r="P1118" s="326"/>
      <c r="Q1118" s="326"/>
      <c r="R1118" s="326"/>
      <c r="S1118" s="326"/>
      <c r="T1118" s="326"/>
      <c r="U1118" s="326"/>
      <c r="V1118" s="326"/>
      <c r="W1118" s="326"/>
      <c r="X1118" s="326"/>
      <c r="Y1118" s="326"/>
      <c r="Z1118" s="326"/>
      <c r="AA1118" s="326"/>
      <c r="AB1118" s="326"/>
      <c r="AC1118" s="326"/>
      <c r="AD1118" s="326"/>
      <c r="AE1118" s="326"/>
      <c r="AF1118" s="326"/>
      <c r="AG1118" s="326"/>
      <c r="AH1118" s="326"/>
      <c r="AI1118" s="326"/>
      <c r="AJ1118" s="326"/>
      <c r="AK1118" s="326"/>
      <c r="AL1118" s="326"/>
      <c r="AM1118" s="326"/>
      <c r="AN1118" s="326"/>
      <c r="AO1118" s="326"/>
      <c r="AP1118" s="326"/>
      <c r="AQ1118" s="326"/>
      <c r="AR1118" s="326"/>
    </row>
    <row r="1119" ht="15.75" hidden="1" customHeight="1">
      <c r="A1119" s="326" t="s">
        <v>3331</v>
      </c>
      <c r="B1119" s="326">
        <v>287.0</v>
      </c>
      <c r="C1119" s="326">
        <v>16.3</v>
      </c>
      <c r="D1119" s="326">
        <v>0.5</v>
      </c>
      <c r="E1119" s="326">
        <v>61.9</v>
      </c>
      <c r="F1119" s="326" t="s">
        <v>3332</v>
      </c>
      <c r="G1119" s="326"/>
      <c r="H1119" s="326"/>
      <c r="I1119" s="326"/>
      <c r="J1119" s="326"/>
      <c r="K1119" s="326"/>
      <c r="L1119" s="326"/>
      <c r="M1119" s="326"/>
      <c r="N1119" s="326"/>
      <c r="O1119" s="326"/>
      <c r="P1119" s="326"/>
      <c r="Q1119" s="326"/>
      <c r="R1119" s="326"/>
      <c r="S1119" s="326"/>
      <c r="T1119" s="326"/>
      <c r="U1119" s="326"/>
      <c r="V1119" s="326"/>
      <c r="W1119" s="326"/>
      <c r="X1119" s="326"/>
      <c r="Y1119" s="326"/>
      <c r="Z1119" s="326"/>
      <c r="AA1119" s="326"/>
      <c r="AB1119" s="326"/>
      <c r="AC1119" s="326"/>
      <c r="AD1119" s="326"/>
      <c r="AE1119" s="326"/>
      <c r="AF1119" s="326"/>
      <c r="AG1119" s="326"/>
      <c r="AH1119" s="326"/>
      <c r="AI1119" s="326"/>
      <c r="AJ1119" s="326"/>
      <c r="AK1119" s="326"/>
      <c r="AL1119" s="326"/>
      <c r="AM1119" s="326"/>
      <c r="AN1119" s="326"/>
      <c r="AO1119" s="326"/>
      <c r="AP1119" s="326"/>
      <c r="AQ1119" s="326"/>
      <c r="AR1119" s="326"/>
    </row>
    <row r="1120" ht="15.75" hidden="1" customHeight="1">
      <c r="A1120" s="326" t="s">
        <v>3333</v>
      </c>
      <c r="B1120" s="326">
        <v>115.0</v>
      </c>
      <c r="C1120" s="326">
        <v>4.3</v>
      </c>
      <c r="D1120" s="326">
        <v>0.2</v>
      </c>
      <c r="E1120" s="326">
        <v>26.5</v>
      </c>
      <c r="F1120" s="326" t="s">
        <v>3334</v>
      </c>
      <c r="G1120" s="326"/>
      <c r="H1120" s="326"/>
      <c r="I1120" s="326"/>
      <c r="J1120" s="326"/>
      <c r="K1120" s="326"/>
      <c r="L1120" s="326"/>
      <c r="M1120" s="326"/>
      <c r="N1120" s="326"/>
      <c r="O1120" s="326"/>
      <c r="P1120" s="326"/>
      <c r="Q1120" s="326"/>
      <c r="R1120" s="326"/>
      <c r="S1120" s="326"/>
      <c r="T1120" s="326"/>
      <c r="U1120" s="326"/>
      <c r="V1120" s="326"/>
      <c r="W1120" s="326"/>
      <c r="X1120" s="326"/>
      <c r="Y1120" s="326"/>
      <c r="Z1120" s="326"/>
      <c r="AA1120" s="326"/>
      <c r="AB1120" s="326"/>
      <c r="AC1120" s="326"/>
      <c r="AD1120" s="326"/>
      <c r="AE1120" s="326"/>
      <c r="AF1120" s="326"/>
      <c r="AG1120" s="326"/>
      <c r="AH1120" s="326"/>
      <c r="AI1120" s="326"/>
      <c r="AJ1120" s="326"/>
      <c r="AK1120" s="326"/>
      <c r="AL1120" s="326"/>
      <c r="AM1120" s="326"/>
      <c r="AN1120" s="326"/>
      <c r="AO1120" s="326"/>
      <c r="AP1120" s="326"/>
      <c r="AQ1120" s="326"/>
      <c r="AR1120" s="326"/>
    </row>
    <row r="1121" ht="15.75" hidden="1" customHeight="1">
      <c r="A1121" s="326" t="s">
        <v>3335</v>
      </c>
      <c r="B1121" s="326">
        <v>77.0</v>
      </c>
      <c r="C1121" s="326">
        <v>5.0</v>
      </c>
      <c r="D1121" s="326">
        <v>0.2</v>
      </c>
      <c r="E1121" s="326">
        <v>15.3</v>
      </c>
      <c r="F1121" s="326" t="s">
        <v>3336</v>
      </c>
      <c r="G1121" s="326"/>
      <c r="H1121" s="326"/>
      <c r="I1121" s="326"/>
      <c r="J1121" s="326"/>
      <c r="K1121" s="326"/>
      <c r="L1121" s="326"/>
      <c r="M1121" s="326"/>
      <c r="N1121" s="326"/>
      <c r="O1121" s="326"/>
      <c r="P1121" s="326"/>
      <c r="Q1121" s="326"/>
      <c r="R1121" s="326"/>
      <c r="S1121" s="326"/>
      <c r="T1121" s="326"/>
      <c r="U1121" s="326"/>
      <c r="V1121" s="326"/>
      <c r="W1121" s="326"/>
      <c r="X1121" s="326"/>
      <c r="Y1121" s="326"/>
      <c r="Z1121" s="326"/>
      <c r="AA1121" s="326"/>
      <c r="AB1121" s="326"/>
      <c r="AC1121" s="326"/>
      <c r="AD1121" s="326"/>
      <c r="AE1121" s="326"/>
      <c r="AF1121" s="326"/>
      <c r="AG1121" s="326"/>
      <c r="AH1121" s="326"/>
      <c r="AI1121" s="326"/>
      <c r="AJ1121" s="326"/>
      <c r="AK1121" s="326"/>
      <c r="AL1121" s="326"/>
      <c r="AM1121" s="326"/>
      <c r="AN1121" s="326"/>
      <c r="AO1121" s="326"/>
      <c r="AP1121" s="326"/>
      <c r="AQ1121" s="326"/>
      <c r="AR1121" s="326"/>
    </row>
    <row r="1122" ht="15.75" hidden="1" customHeight="1">
      <c r="A1122" s="326" t="s">
        <v>3337</v>
      </c>
      <c r="B1122" s="326">
        <v>328.0</v>
      </c>
      <c r="C1122" s="326">
        <v>8.7</v>
      </c>
      <c r="D1122" s="326">
        <v>4.1</v>
      </c>
      <c r="E1122" s="326">
        <v>78.9</v>
      </c>
      <c r="F1122" s="326" t="s">
        <v>3338</v>
      </c>
      <c r="G1122" s="326"/>
      <c r="H1122" s="326"/>
      <c r="I1122" s="326"/>
      <c r="J1122" s="326"/>
      <c r="K1122" s="326"/>
      <c r="L1122" s="326"/>
      <c r="M1122" s="326"/>
      <c r="N1122" s="326"/>
      <c r="O1122" s="326"/>
      <c r="P1122" s="326"/>
      <c r="Q1122" s="326"/>
      <c r="R1122" s="326"/>
      <c r="S1122" s="326"/>
      <c r="T1122" s="326"/>
      <c r="U1122" s="326"/>
      <c r="V1122" s="326"/>
      <c r="W1122" s="326"/>
      <c r="X1122" s="326"/>
      <c r="Y1122" s="326"/>
      <c r="Z1122" s="326"/>
      <c r="AA1122" s="326"/>
      <c r="AB1122" s="326"/>
      <c r="AC1122" s="326"/>
      <c r="AD1122" s="326"/>
      <c r="AE1122" s="326"/>
      <c r="AF1122" s="326"/>
      <c r="AG1122" s="326"/>
      <c r="AH1122" s="326"/>
      <c r="AI1122" s="326"/>
      <c r="AJ1122" s="326"/>
      <c r="AK1122" s="326"/>
      <c r="AL1122" s="326"/>
      <c r="AM1122" s="326"/>
      <c r="AN1122" s="326"/>
      <c r="AO1122" s="326"/>
      <c r="AP1122" s="326"/>
      <c r="AQ1122" s="326"/>
      <c r="AR1122" s="326"/>
    </row>
    <row r="1123" ht="15.75" hidden="1" customHeight="1">
      <c r="A1123" s="326" t="s">
        <v>3339</v>
      </c>
      <c r="B1123" s="326">
        <v>143.0</v>
      </c>
      <c r="C1123" s="326">
        <v>7.1</v>
      </c>
      <c r="D1123" s="326">
        <v>0.4</v>
      </c>
      <c r="E1123" s="326">
        <v>31.1</v>
      </c>
      <c r="F1123" s="326" t="s">
        <v>3340</v>
      </c>
      <c r="G1123" s="326"/>
      <c r="H1123" s="326"/>
      <c r="I1123" s="326"/>
      <c r="J1123" s="326"/>
      <c r="K1123" s="326"/>
      <c r="L1123" s="326"/>
      <c r="M1123" s="326"/>
      <c r="N1123" s="326"/>
      <c r="O1123" s="326"/>
      <c r="P1123" s="326"/>
      <c r="Q1123" s="326"/>
      <c r="R1123" s="326"/>
      <c r="S1123" s="326"/>
      <c r="T1123" s="326"/>
      <c r="U1123" s="326"/>
      <c r="V1123" s="326"/>
      <c r="W1123" s="326"/>
      <c r="X1123" s="326"/>
      <c r="Y1123" s="326"/>
      <c r="Z1123" s="326"/>
      <c r="AA1123" s="326"/>
      <c r="AB1123" s="326"/>
      <c r="AC1123" s="326"/>
      <c r="AD1123" s="326"/>
      <c r="AE1123" s="326"/>
      <c r="AF1123" s="326"/>
      <c r="AG1123" s="326"/>
      <c r="AH1123" s="326"/>
      <c r="AI1123" s="326"/>
      <c r="AJ1123" s="326"/>
      <c r="AK1123" s="326"/>
      <c r="AL1123" s="326"/>
      <c r="AM1123" s="326"/>
      <c r="AN1123" s="326"/>
      <c r="AO1123" s="326"/>
      <c r="AP1123" s="326"/>
      <c r="AQ1123" s="326"/>
      <c r="AR1123" s="326"/>
    </row>
    <row r="1124" ht="15.75" hidden="1" customHeight="1">
      <c r="A1124" s="326" t="s">
        <v>3341</v>
      </c>
      <c r="B1124" s="326">
        <v>311.0</v>
      </c>
      <c r="C1124" s="326">
        <v>4.3</v>
      </c>
      <c r="D1124" s="326">
        <v>1.1</v>
      </c>
      <c r="E1124" s="326">
        <v>75.4</v>
      </c>
      <c r="F1124" s="326" t="s">
        <v>3342</v>
      </c>
      <c r="G1124" s="326"/>
      <c r="H1124" s="326"/>
      <c r="I1124" s="326"/>
      <c r="J1124" s="326"/>
      <c r="K1124" s="326"/>
      <c r="L1124" s="326"/>
      <c r="M1124" s="326"/>
      <c r="N1124" s="326"/>
      <c r="O1124" s="326"/>
      <c r="P1124" s="326"/>
      <c r="Q1124" s="326"/>
      <c r="R1124" s="326"/>
      <c r="S1124" s="326"/>
      <c r="T1124" s="326"/>
      <c r="U1124" s="326"/>
      <c r="V1124" s="326"/>
      <c r="W1124" s="326"/>
      <c r="X1124" s="326"/>
      <c r="Y1124" s="326"/>
      <c r="Z1124" s="326"/>
      <c r="AA1124" s="326"/>
      <c r="AB1124" s="326"/>
      <c r="AC1124" s="326"/>
      <c r="AD1124" s="326"/>
      <c r="AE1124" s="326"/>
      <c r="AF1124" s="326"/>
      <c r="AG1124" s="326"/>
      <c r="AH1124" s="326"/>
      <c r="AI1124" s="326"/>
      <c r="AJ1124" s="326"/>
      <c r="AK1124" s="326"/>
      <c r="AL1124" s="326"/>
      <c r="AM1124" s="326"/>
      <c r="AN1124" s="326"/>
      <c r="AO1124" s="326"/>
      <c r="AP1124" s="326"/>
      <c r="AQ1124" s="326"/>
      <c r="AR1124" s="326"/>
    </row>
    <row r="1125" ht="15.75" hidden="1" customHeight="1">
      <c r="A1125" s="326" t="s">
        <v>3343</v>
      </c>
      <c r="B1125" s="326">
        <v>53.0</v>
      </c>
      <c r="C1125" s="326">
        <v>0.7</v>
      </c>
      <c r="D1125" s="326">
        <v>0.0</v>
      </c>
      <c r="E1125" s="326">
        <v>15.6</v>
      </c>
      <c r="F1125" s="326" t="s">
        <v>3344</v>
      </c>
      <c r="G1125" s="326"/>
      <c r="H1125" s="326"/>
      <c r="I1125" s="326"/>
      <c r="J1125" s="326"/>
      <c r="K1125" s="326"/>
      <c r="L1125" s="326"/>
      <c r="M1125" s="326"/>
      <c r="N1125" s="326"/>
      <c r="O1125" s="326"/>
      <c r="P1125" s="326"/>
      <c r="Q1125" s="326"/>
      <c r="R1125" s="326"/>
      <c r="S1125" s="326"/>
      <c r="T1125" s="326"/>
      <c r="U1125" s="326"/>
      <c r="V1125" s="326"/>
      <c r="W1125" s="326"/>
      <c r="X1125" s="326"/>
      <c r="Y1125" s="326"/>
      <c r="Z1125" s="326"/>
      <c r="AA1125" s="326"/>
      <c r="AB1125" s="326"/>
      <c r="AC1125" s="326"/>
      <c r="AD1125" s="326"/>
      <c r="AE1125" s="326"/>
      <c r="AF1125" s="326"/>
      <c r="AG1125" s="326"/>
      <c r="AH1125" s="326"/>
      <c r="AI1125" s="326"/>
      <c r="AJ1125" s="326"/>
      <c r="AK1125" s="326"/>
      <c r="AL1125" s="326"/>
      <c r="AM1125" s="326"/>
      <c r="AN1125" s="326"/>
      <c r="AO1125" s="326"/>
      <c r="AP1125" s="326"/>
      <c r="AQ1125" s="326"/>
      <c r="AR1125" s="326"/>
    </row>
    <row r="1126" ht="15.75" hidden="1" customHeight="1">
      <c r="A1126" s="326" t="s">
        <v>3345</v>
      </c>
      <c r="B1126" s="326">
        <v>29.0</v>
      </c>
      <c r="C1126" s="326">
        <v>0.8</v>
      </c>
      <c r="D1126" s="326">
        <v>0.4</v>
      </c>
      <c r="E1126" s="326">
        <v>15.4</v>
      </c>
      <c r="F1126" s="326" t="s">
        <v>3346</v>
      </c>
      <c r="G1126" s="326"/>
      <c r="H1126" s="326"/>
      <c r="I1126" s="326"/>
      <c r="J1126" s="326"/>
      <c r="K1126" s="326"/>
      <c r="L1126" s="326"/>
      <c r="M1126" s="326"/>
      <c r="N1126" s="326"/>
      <c r="O1126" s="326"/>
      <c r="P1126" s="326"/>
      <c r="Q1126" s="326"/>
      <c r="R1126" s="326"/>
      <c r="S1126" s="326"/>
      <c r="T1126" s="326"/>
      <c r="U1126" s="326"/>
      <c r="V1126" s="326"/>
      <c r="W1126" s="326"/>
      <c r="X1126" s="326"/>
      <c r="Y1126" s="326"/>
      <c r="Z1126" s="326"/>
      <c r="AA1126" s="326"/>
      <c r="AB1126" s="326"/>
      <c r="AC1126" s="326"/>
      <c r="AD1126" s="326"/>
      <c r="AE1126" s="326"/>
      <c r="AF1126" s="326"/>
      <c r="AG1126" s="326"/>
      <c r="AH1126" s="326"/>
      <c r="AI1126" s="326"/>
      <c r="AJ1126" s="326"/>
      <c r="AK1126" s="326"/>
      <c r="AL1126" s="326"/>
      <c r="AM1126" s="326"/>
      <c r="AN1126" s="326"/>
      <c r="AO1126" s="326"/>
      <c r="AP1126" s="326"/>
      <c r="AQ1126" s="326"/>
      <c r="AR1126" s="326"/>
    </row>
    <row r="1127" ht="15.75" hidden="1" customHeight="1">
      <c r="A1127" s="326" t="s">
        <v>3347</v>
      </c>
      <c r="B1127" s="326">
        <v>28.0</v>
      </c>
      <c r="C1127" s="326">
        <v>0.9</v>
      </c>
      <c r="D1127" s="326">
        <v>0.4</v>
      </c>
      <c r="E1127" s="326">
        <v>13.5</v>
      </c>
      <c r="F1127" s="326" t="s">
        <v>3348</v>
      </c>
      <c r="G1127" s="326"/>
      <c r="H1127" s="326"/>
      <c r="I1127" s="326"/>
      <c r="J1127" s="326"/>
      <c r="K1127" s="326"/>
      <c r="L1127" s="326"/>
      <c r="M1127" s="326"/>
      <c r="N1127" s="326"/>
      <c r="O1127" s="326"/>
      <c r="P1127" s="326"/>
      <c r="Q1127" s="326"/>
      <c r="R1127" s="326"/>
      <c r="S1127" s="326"/>
      <c r="T1127" s="326"/>
      <c r="U1127" s="326"/>
      <c r="V1127" s="326"/>
      <c r="W1127" s="326"/>
      <c r="X1127" s="326"/>
      <c r="Y1127" s="326"/>
      <c r="Z1127" s="326"/>
      <c r="AA1127" s="326"/>
      <c r="AB1127" s="326"/>
      <c r="AC1127" s="326"/>
      <c r="AD1127" s="326"/>
      <c r="AE1127" s="326"/>
      <c r="AF1127" s="326"/>
      <c r="AG1127" s="326"/>
      <c r="AH1127" s="326"/>
      <c r="AI1127" s="326"/>
      <c r="AJ1127" s="326"/>
      <c r="AK1127" s="326"/>
      <c r="AL1127" s="326"/>
      <c r="AM1127" s="326"/>
      <c r="AN1127" s="326"/>
      <c r="AO1127" s="326"/>
      <c r="AP1127" s="326"/>
      <c r="AQ1127" s="326"/>
      <c r="AR1127" s="326"/>
    </row>
    <row r="1128" ht="15.75" hidden="1" customHeight="1">
      <c r="A1128" s="326" t="s">
        <v>3349</v>
      </c>
      <c r="B1128" s="326">
        <v>66.0</v>
      </c>
      <c r="C1128" s="326">
        <v>2.4</v>
      </c>
      <c r="D1128" s="326">
        <v>0.1</v>
      </c>
      <c r="E1128" s="326">
        <v>19.1</v>
      </c>
      <c r="F1128" s="326" t="s">
        <v>3350</v>
      </c>
      <c r="G1128" s="326"/>
      <c r="H1128" s="326"/>
      <c r="I1128" s="326"/>
      <c r="J1128" s="326"/>
      <c r="K1128" s="326"/>
      <c r="L1128" s="326"/>
      <c r="M1128" s="326"/>
      <c r="N1128" s="326"/>
      <c r="O1128" s="326"/>
      <c r="P1128" s="326"/>
      <c r="Q1128" s="326"/>
      <c r="R1128" s="326"/>
      <c r="S1128" s="326"/>
      <c r="T1128" s="326"/>
      <c r="U1128" s="326"/>
      <c r="V1128" s="326"/>
      <c r="W1128" s="326"/>
      <c r="X1128" s="326"/>
      <c r="Y1128" s="326"/>
      <c r="Z1128" s="326"/>
      <c r="AA1128" s="326"/>
      <c r="AB1128" s="326"/>
      <c r="AC1128" s="326"/>
      <c r="AD1128" s="326"/>
      <c r="AE1128" s="326"/>
      <c r="AF1128" s="326"/>
      <c r="AG1128" s="326"/>
      <c r="AH1128" s="326"/>
      <c r="AI1128" s="326"/>
      <c r="AJ1128" s="326"/>
      <c r="AK1128" s="326"/>
      <c r="AL1128" s="326"/>
      <c r="AM1128" s="326"/>
      <c r="AN1128" s="326"/>
      <c r="AO1128" s="326"/>
      <c r="AP1128" s="326"/>
      <c r="AQ1128" s="326"/>
      <c r="AR1128" s="326"/>
    </row>
    <row r="1129" ht="15.75" hidden="1" customHeight="1">
      <c r="A1129" s="326" t="s">
        <v>3351</v>
      </c>
      <c r="B1129" s="326">
        <v>322.0</v>
      </c>
      <c r="C1129" s="326">
        <v>5.8</v>
      </c>
      <c r="D1129" s="326">
        <v>0.1</v>
      </c>
      <c r="E1129" s="326">
        <v>75.6</v>
      </c>
      <c r="F1129" s="326" t="s">
        <v>3352</v>
      </c>
      <c r="G1129" s="326"/>
      <c r="H1129" s="326"/>
      <c r="I1129" s="326"/>
      <c r="J1129" s="326"/>
      <c r="K1129" s="326"/>
      <c r="L1129" s="326"/>
      <c r="M1129" s="326"/>
      <c r="N1129" s="326"/>
      <c r="O1129" s="326"/>
      <c r="P1129" s="326"/>
      <c r="Q1129" s="326"/>
      <c r="R1129" s="326"/>
      <c r="S1129" s="326"/>
      <c r="T1129" s="326"/>
      <c r="U1129" s="326"/>
      <c r="V1129" s="326"/>
      <c r="W1129" s="326"/>
      <c r="X1129" s="326"/>
      <c r="Y1129" s="326"/>
      <c r="Z1129" s="326"/>
      <c r="AA1129" s="326"/>
      <c r="AB1129" s="326"/>
      <c r="AC1129" s="326"/>
      <c r="AD1129" s="326"/>
      <c r="AE1129" s="326"/>
      <c r="AF1129" s="326"/>
      <c r="AG1129" s="326"/>
      <c r="AH1129" s="326"/>
      <c r="AI1129" s="326"/>
      <c r="AJ1129" s="326"/>
      <c r="AK1129" s="326"/>
      <c r="AL1129" s="326"/>
      <c r="AM1129" s="326"/>
      <c r="AN1129" s="326"/>
      <c r="AO1129" s="326"/>
      <c r="AP1129" s="326"/>
      <c r="AQ1129" s="326"/>
      <c r="AR1129" s="326"/>
    </row>
    <row r="1130" ht="15.75" hidden="1" customHeight="1">
      <c r="A1130" s="326" t="s">
        <v>3353</v>
      </c>
      <c r="B1130" s="326">
        <v>332.0</v>
      </c>
      <c r="C1130" s="326">
        <v>2.3</v>
      </c>
      <c r="D1130" s="326">
        <v>0.1</v>
      </c>
      <c r="E1130" s="326">
        <v>80.6</v>
      </c>
      <c r="F1130" s="326" t="s">
        <v>3354</v>
      </c>
      <c r="G1130" s="326"/>
      <c r="H1130" s="326"/>
      <c r="I1130" s="326"/>
      <c r="J1130" s="326"/>
      <c r="K1130" s="326"/>
      <c r="L1130" s="326"/>
      <c r="M1130" s="326"/>
      <c r="N1130" s="326"/>
      <c r="O1130" s="326"/>
      <c r="P1130" s="326"/>
      <c r="Q1130" s="326"/>
      <c r="R1130" s="326"/>
      <c r="S1130" s="326"/>
      <c r="T1130" s="326"/>
      <c r="U1130" s="326"/>
      <c r="V1130" s="326"/>
      <c r="W1130" s="326"/>
      <c r="X1130" s="326"/>
      <c r="Y1130" s="326"/>
      <c r="Z1130" s="326"/>
      <c r="AA1130" s="326"/>
      <c r="AB1130" s="326"/>
      <c r="AC1130" s="326"/>
      <c r="AD1130" s="326"/>
      <c r="AE1130" s="326"/>
      <c r="AF1130" s="326"/>
      <c r="AG1130" s="326"/>
      <c r="AH1130" s="326"/>
      <c r="AI1130" s="326"/>
      <c r="AJ1130" s="326"/>
      <c r="AK1130" s="326"/>
      <c r="AL1130" s="326"/>
      <c r="AM1130" s="326"/>
      <c r="AN1130" s="326"/>
      <c r="AO1130" s="326"/>
      <c r="AP1130" s="326"/>
      <c r="AQ1130" s="326"/>
      <c r="AR1130" s="326"/>
    </row>
    <row r="1131" ht="15.75" hidden="1" customHeight="1">
      <c r="A1131" s="326" t="s">
        <v>3355</v>
      </c>
      <c r="B1131" s="326">
        <v>63.0</v>
      </c>
      <c r="C1131" s="326">
        <v>1.8</v>
      </c>
      <c r="D1131" s="326">
        <v>0.4</v>
      </c>
      <c r="E1131" s="326">
        <v>16.2</v>
      </c>
      <c r="F1131" s="326" t="s">
        <v>3356</v>
      </c>
      <c r="G1131" s="326"/>
      <c r="H1131" s="326"/>
      <c r="I1131" s="326"/>
      <c r="J1131" s="326"/>
      <c r="K1131" s="326"/>
      <c r="L1131" s="326"/>
      <c r="M1131" s="326"/>
      <c r="N1131" s="326"/>
      <c r="O1131" s="326"/>
      <c r="P1131" s="326"/>
      <c r="Q1131" s="326"/>
      <c r="R1131" s="326"/>
      <c r="S1131" s="326"/>
      <c r="T1131" s="326"/>
      <c r="U1131" s="326"/>
      <c r="V1131" s="326"/>
      <c r="W1131" s="326"/>
      <c r="X1131" s="326"/>
      <c r="Y1131" s="326"/>
      <c r="Z1131" s="326"/>
      <c r="AA1131" s="326"/>
      <c r="AB1131" s="326"/>
      <c r="AC1131" s="326"/>
      <c r="AD1131" s="326"/>
      <c r="AE1131" s="326"/>
      <c r="AF1131" s="326"/>
      <c r="AG1131" s="326"/>
      <c r="AH1131" s="326"/>
      <c r="AI1131" s="326"/>
      <c r="AJ1131" s="326"/>
      <c r="AK1131" s="326"/>
      <c r="AL1131" s="326"/>
      <c r="AM1131" s="326"/>
      <c r="AN1131" s="326"/>
      <c r="AO1131" s="326"/>
      <c r="AP1131" s="326"/>
      <c r="AQ1131" s="326"/>
      <c r="AR1131" s="326"/>
    </row>
    <row r="1132" ht="15.75" hidden="1" customHeight="1">
      <c r="A1132" s="326" t="s">
        <v>3357</v>
      </c>
      <c r="B1132" s="326">
        <v>64.0</v>
      </c>
      <c r="C1132" s="326">
        <v>2.1</v>
      </c>
      <c r="D1132" s="326">
        <v>0.1</v>
      </c>
      <c r="E1132" s="326">
        <v>15.4</v>
      </c>
      <c r="F1132" s="326" t="s">
        <v>3358</v>
      </c>
      <c r="G1132" s="326"/>
      <c r="H1132" s="326"/>
      <c r="I1132" s="326"/>
      <c r="J1132" s="326"/>
      <c r="K1132" s="326"/>
      <c r="L1132" s="326"/>
      <c r="M1132" s="326"/>
      <c r="N1132" s="326"/>
      <c r="O1132" s="326"/>
      <c r="P1132" s="326"/>
      <c r="Q1132" s="326"/>
      <c r="R1132" s="326"/>
      <c r="S1132" s="326"/>
      <c r="T1132" s="326"/>
      <c r="U1132" s="326"/>
      <c r="V1132" s="326"/>
      <c r="W1132" s="326"/>
      <c r="X1132" s="326"/>
      <c r="Y1132" s="326"/>
      <c r="Z1132" s="326"/>
      <c r="AA1132" s="326"/>
      <c r="AB1132" s="326"/>
      <c r="AC1132" s="326"/>
      <c r="AD1132" s="326"/>
      <c r="AE1132" s="326"/>
      <c r="AF1132" s="326"/>
      <c r="AG1132" s="326"/>
      <c r="AH1132" s="326"/>
      <c r="AI1132" s="326"/>
      <c r="AJ1132" s="326"/>
      <c r="AK1132" s="326"/>
      <c r="AL1132" s="326"/>
      <c r="AM1132" s="326"/>
      <c r="AN1132" s="326"/>
      <c r="AO1132" s="326"/>
      <c r="AP1132" s="326"/>
      <c r="AQ1132" s="326"/>
      <c r="AR1132" s="326"/>
    </row>
    <row r="1133" ht="15.75" hidden="1" customHeight="1">
      <c r="A1133" s="326" t="s">
        <v>3359</v>
      </c>
      <c r="B1133" s="326">
        <v>84.0</v>
      </c>
      <c r="C1133" s="326">
        <v>2.1</v>
      </c>
      <c r="D1133" s="326">
        <v>0.2</v>
      </c>
      <c r="E1133" s="326">
        <v>21.1</v>
      </c>
      <c r="F1133" s="326" t="s">
        <v>3360</v>
      </c>
      <c r="G1133" s="326"/>
      <c r="H1133" s="326"/>
      <c r="I1133" s="326"/>
      <c r="J1133" s="326"/>
      <c r="K1133" s="326"/>
      <c r="L1133" s="326"/>
      <c r="M1133" s="326"/>
      <c r="N1133" s="326"/>
      <c r="O1133" s="326"/>
      <c r="P1133" s="326"/>
      <c r="Q1133" s="326"/>
      <c r="R1133" s="326"/>
      <c r="S1133" s="326"/>
      <c r="T1133" s="326"/>
      <c r="U1133" s="326"/>
      <c r="V1133" s="326"/>
      <c r="W1133" s="326"/>
      <c r="X1133" s="326"/>
      <c r="Y1133" s="326"/>
      <c r="Z1133" s="326"/>
      <c r="AA1133" s="326"/>
      <c r="AB1133" s="326"/>
      <c r="AC1133" s="326"/>
      <c r="AD1133" s="326"/>
      <c r="AE1133" s="326"/>
      <c r="AF1133" s="326"/>
      <c r="AG1133" s="326"/>
      <c r="AH1133" s="326"/>
      <c r="AI1133" s="326"/>
      <c r="AJ1133" s="326"/>
      <c r="AK1133" s="326"/>
      <c r="AL1133" s="326"/>
      <c r="AM1133" s="326"/>
      <c r="AN1133" s="326"/>
      <c r="AO1133" s="326"/>
      <c r="AP1133" s="326"/>
      <c r="AQ1133" s="326"/>
      <c r="AR1133" s="326"/>
    </row>
    <row r="1134" ht="15.75" hidden="1" customHeight="1">
      <c r="A1134" s="326" t="s">
        <v>3361</v>
      </c>
      <c r="B1134" s="326">
        <v>86.0</v>
      </c>
      <c r="C1134" s="326">
        <v>2.0</v>
      </c>
      <c r="D1134" s="326">
        <v>0.1</v>
      </c>
      <c r="E1134" s="326">
        <v>21.5</v>
      </c>
      <c r="F1134" s="326" t="s">
        <v>3362</v>
      </c>
      <c r="G1134" s="326"/>
      <c r="H1134" s="326"/>
      <c r="I1134" s="326"/>
      <c r="J1134" s="326"/>
      <c r="K1134" s="326"/>
      <c r="L1134" s="326"/>
      <c r="M1134" s="326"/>
      <c r="N1134" s="326"/>
      <c r="O1134" s="326"/>
      <c r="P1134" s="326"/>
      <c r="Q1134" s="326"/>
      <c r="R1134" s="326"/>
      <c r="S1134" s="326"/>
      <c r="T1134" s="326"/>
      <c r="U1134" s="326"/>
      <c r="V1134" s="326"/>
      <c r="W1134" s="326"/>
      <c r="X1134" s="326"/>
      <c r="Y1134" s="326"/>
      <c r="Z1134" s="326"/>
      <c r="AA1134" s="326"/>
      <c r="AB1134" s="326"/>
      <c r="AC1134" s="326"/>
      <c r="AD1134" s="326"/>
      <c r="AE1134" s="326"/>
      <c r="AF1134" s="326"/>
      <c r="AG1134" s="326"/>
      <c r="AH1134" s="326"/>
      <c r="AI1134" s="326"/>
      <c r="AJ1134" s="326"/>
      <c r="AK1134" s="326"/>
      <c r="AL1134" s="326"/>
      <c r="AM1134" s="326"/>
      <c r="AN1134" s="326"/>
      <c r="AO1134" s="326"/>
      <c r="AP1134" s="326"/>
      <c r="AQ1134" s="326"/>
      <c r="AR1134" s="326"/>
    </row>
    <row r="1135" ht="15.75" hidden="1" customHeight="1">
      <c r="A1135" s="326" t="s">
        <v>3363</v>
      </c>
      <c r="B1135" s="326">
        <v>77.0</v>
      </c>
      <c r="C1135" s="326">
        <v>2.3</v>
      </c>
      <c r="D1135" s="326">
        <v>0.2</v>
      </c>
      <c r="E1135" s="326">
        <v>19.0</v>
      </c>
      <c r="F1135" s="326" t="s">
        <v>3364</v>
      </c>
      <c r="G1135" s="326"/>
      <c r="H1135" s="326"/>
      <c r="I1135" s="326"/>
      <c r="J1135" s="326"/>
      <c r="K1135" s="326"/>
      <c r="L1135" s="326"/>
      <c r="M1135" s="326"/>
      <c r="N1135" s="326"/>
      <c r="O1135" s="326"/>
      <c r="P1135" s="326"/>
      <c r="Q1135" s="326"/>
      <c r="R1135" s="326"/>
      <c r="S1135" s="326"/>
      <c r="T1135" s="326"/>
      <c r="U1135" s="326"/>
      <c r="V1135" s="326"/>
      <c r="W1135" s="326"/>
      <c r="X1135" s="326"/>
      <c r="Y1135" s="326"/>
      <c r="Z1135" s="326"/>
      <c r="AA1135" s="326"/>
      <c r="AB1135" s="326"/>
      <c r="AC1135" s="326"/>
      <c r="AD1135" s="326"/>
      <c r="AE1135" s="326"/>
      <c r="AF1135" s="326"/>
      <c r="AG1135" s="326"/>
      <c r="AH1135" s="326"/>
      <c r="AI1135" s="326"/>
      <c r="AJ1135" s="326"/>
      <c r="AK1135" s="326"/>
      <c r="AL1135" s="326"/>
      <c r="AM1135" s="326"/>
      <c r="AN1135" s="326"/>
      <c r="AO1135" s="326"/>
      <c r="AP1135" s="326"/>
      <c r="AQ1135" s="326"/>
      <c r="AR1135" s="326"/>
    </row>
    <row r="1136" ht="15.75" hidden="1" customHeight="1">
      <c r="A1136" s="326" t="s">
        <v>3365</v>
      </c>
      <c r="B1136" s="326">
        <v>86.0</v>
      </c>
      <c r="C1136" s="326">
        <v>2.1</v>
      </c>
      <c r="D1136" s="326">
        <v>0.1</v>
      </c>
      <c r="E1136" s="326">
        <v>19.9</v>
      </c>
      <c r="F1136" s="326" t="s">
        <v>3366</v>
      </c>
      <c r="G1136" s="326"/>
      <c r="H1136" s="326"/>
      <c r="I1136" s="326"/>
      <c r="J1136" s="326"/>
      <c r="K1136" s="326"/>
      <c r="L1136" s="326"/>
      <c r="M1136" s="326"/>
      <c r="N1136" s="326"/>
      <c r="O1136" s="326"/>
      <c r="P1136" s="326"/>
      <c r="Q1136" s="326"/>
      <c r="R1136" s="326"/>
      <c r="S1136" s="326"/>
      <c r="T1136" s="326"/>
      <c r="U1136" s="326"/>
      <c r="V1136" s="326"/>
      <c r="W1136" s="326"/>
      <c r="X1136" s="326"/>
      <c r="Y1136" s="326"/>
      <c r="Z1136" s="326"/>
      <c r="AA1136" s="326"/>
      <c r="AB1136" s="326"/>
      <c r="AC1136" s="326"/>
      <c r="AD1136" s="326"/>
      <c r="AE1136" s="326"/>
      <c r="AF1136" s="326"/>
      <c r="AG1136" s="326"/>
      <c r="AH1136" s="326"/>
      <c r="AI1136" s="326"/>
      <c r="AJ1136" s="326"/>
      <c r="AK1136" s="326"/>
      <c r="AL1136" s="326"/>
      <c r="AM1136" s="326"/>
      <c r="AN1136" s="326"/>
      <c r="AO1136" s="326"/>
      <c r="AP1136" s="326"/>
      <c r="AQ1136" s="326"/>
      <c r="AR1136" s="326"/>
    </row>
    <row r="1137" ht="15.75" hidden="1" customHeight="1">
      <c r="A1137" s="326" t="s">
        <v>3367</v>
      </c>
      <c r="B1137" s="326">
        <v>115.0</v>
      </c>
      <c r="C1137" s="326">
        <v>1.2</v>
      </c>
      <c r="D1137" s="326">
        <v>0.3</v>
      </c>
      <c r="E1137" s="326">
        <v>31.5</v>
      </c>
      <c r="F1137" s="326" t="s">
        <v>3368</v>
      </c>
      <c r="G1137" s="326"/>
      <c r="H1137" s="326"/>
      <c r="I1137" s="326"/>
      <c r="J1137" s="326"/>
      <c r="K1137" s="326"/>
      <c r="L1137" s="326"/>
      <c r="M1137" s="326"/>
      <c r="N1137" s="326"/>
      <c r="O1137" s="326"/>
      <c r="P1137" s="326"/>
      <c r="Q1137" s="326"/>
      <c r="R1137" s="326"/>
      <c r="S1137" s="326"/>
      <c r="T1137" s="326"/>
      <c r="U1137" s="326"/>
      <c r="V1137" s="326"/>
      <c r="W1137" s="326"/>
      <c r="X1137" s="326"/>
      <c r="Y1137" s="326"/>
      <c r="Z1137" s="326"/>
      <c r="AA1137" s="326"/>
      <c r="AB1137" s="326"/>
      <c r="AC1137" s="326"/>
      <c r="AD1137" s="326"/>
      <c r="AE1137" s="326"/>
      <c r="AF1137" s="326"/>
      <c r="AG1137" s="326"/>
      <c r="AH1137" s="326"/>
      <c r="AI1137" s="326"/>
      <c r="AJ1137" s="326"/>
      <c r="AK1137" s="326"/>
      <c r="AL1137" s="326"/>
      <c r="AM1137" s="326"/>
      <c r="AN1137" s="326"/>
      <c r="AO1137" s="326"/>
      <c r="AP1137" s="326"/>
      <c r="AQ1137" s="326"/>
      <c r="AR1137" s="326"/>
    </row>
    <row r="1138" ht="15.75" hidden="1" customHeight="1">
      <c r="A1138" s="326" t="s">
        <v>3369</v>
      </c>
      <c r="B1138" s="326">
        <v>98.0</v>
      </c>
      <c r="C1138" s="326">
        <v>1.7</v>
      </c>
      <c r="D1138" s="326">
        <v>0.3</v>
      </c>
      <c r="E1138" s="326">
        <v>27.5</v>
      </c>
      <c r="F1138" s="326" t="s">
        <v>3370</v>
      </c>
      <c r="G1138" s="326"/>
      <c r="H1138" s="326"/>
      <c r="I1138" s="326"/>
      <c r="J1138" s="326"/>
      <c r="K1138" s="326"/>
      <c r="L1138" s="326"/>
      <c r="M1138" s="326"/>
      <c r="N1138" s="326"/>
      <c r="O1138" s="326"/>
      <c r="P1138" s="326"/>
      <c r="Q1138" s="326"/>
      <c r="R1138" s="326"/>
      <c r="S1138" s="326"/>
      <c r="T1138" s="326"/>
      <c r="U1138" s="326"/>
      <c r="V1138" s="326"/>
      <c r="W1138" s="326"/>
      <c r="X1138" s="326"/>
      <c r="Y1138" s="326"/>
      <c r="Z1138" s="326"/>
      <c r="AA1138" s="326"/>
      <c r="AB1138" s="326"/>
      <c r="AC1138" s="326"/>
      <c r="AD1138" s="326"/>
      <c r="AE1138" s="326"/>
      <c r="AF1138" s="326"/>
      <c r="AG1138" s="326"/>
      <c r="AH1138" s="326"/>
      <c r="AI1138" s="326"/>
      <c r="AJ1138" s="326"/>
      <c r="AK1138" s="326"/>
      <c r="AL1138" s="326"/>
      <c r="AM1138" s="326"/>
      <c r="AN1138" s="326"/>
      <c r="AO1138" s="326"/>
      <c r="AP1138" s="326"/>
      <c r="AQ1138" s="326"/>
      <c r="AR1138" s="326"/>
    </row>
    <row r="1139" ht="15.75" hidden="1" customHeight="1">
      <c r="A1139" s="326" t="s">
        <v>3371</v>
      </c>
      <c r="B1139" s="326">
        <v>68.0</v>
      </c>
      <c r="C1139" s="326">
        <v>2.3</v>
      </c>
      <c r="D1139" s="326">
        <v>0.2</v>
      </c>
      <c r="E1139" s="326">
        <v>21.0</v>
      </c>
      <c r="F1139" s="326" t="s">
        <v>3372</v>
      </c>
      <c r="G1139" s="326"/>
      <c r="H1139" s="326"/>
      <c r="I1139" s="326"/>
      <c r="J1139" s="326"/>
      <c r="K1139" s="326"/>
      <c r="L1139" s="326"/>
      <c r="M1139" s="326"/>
      <c r="N1139" s="326"/>
      <c r="O1139" s="326"/>
      <c r="P1139" s="326"/>
      <c r="Q1139" s="326"/>
      <c r="R1139" s="326"/>
      <c r="S1139" s="326"/>
      <c r="T1139" s="326"/>
      <c r="U1139" s="326"/>
      <c r="V1139" s="326"/>
      <c r="W1139" s="326"/>
      <c r="X1139" s="326"/>
      <c r="Y1139" s="326"/>
      <c r="Z1139" s="326"/>
      <c r="AA1139" s="326"/>
      <c r="AB1139" s="326"/>
      <c r="AC1139" s="326"/>
      <c r="AD1139" s="326"/>
      <c r="AE1139" s="326"/>
      <c r="AF1139" s="326"/>
      <c r="AG1139" s="326"/>
      <c r="AH1139" s="326"/>
      <c r="AI1139" s="326"/>
      <c r="AJ1139" s="326"/>
      <c r="AK1139" s="326"/>
      <c r="AL1139" s="326"/>
      <c r="AM1139" s="326"/>
      <c r="AN1139" s="326"/>
      <c r="AO1139" s="326"/>
      <c r="AP1139" s="326"/>
      <c r="AQ1139" s="326"/>
      <c r="AR1139" s="326"/>
    </row>
    <row r="1140" ht="15.75" hidden="1" customHeight="1">
      <c r="A1140" s="326" t="s">
        <v>3373</v>
      </c>
      <c r="B1140" s="326">
        <v>54.0</v>
      </c>
      <c r="C1140" s="326">
        <v>2.4</v>
      </c>
      <c r="D1140" s="326">
        <v>0.2</v>
      </c>
      <c r="E1140" s="326">
        <v>18.3</v>
      </c>
      <c r="F1140" s="326" t="s">
        <v>3374</v>
      </c>
      <c r="G1140" s="326"/>
      <c r="H1140" s="326"/>
      <c r="I1140" s="326"/>
      <c r="J1140" s="326"/>
      <c r="K1140" s="326"/>
      <c r="L1140" s="326"/>
      <c r="M1140" s="326"/>
      <c r="N1140" s="326"/>
      <c r="O1140" s="326"/>
      <c r="P1140" s="326"/>
      <c r="Q1140" s="326"/>
      <c r="R1140" s="326"/>
      <c r="S1140" s="326"/>
      <c r="T1140" s="326"/>
      <c r="U1140" s="326"/>
      <c r="V1140" s="326"/>
      <c r="W1140" s="326"/>
      <c r="X1140" s="326"/>
      <c r="Y1140" s="326"/>
      <c r="Z1140" s="326"/>
      <c r="AA1140" s="326"/>
      <c r="AB1140" s="326"/>
      <c r="AC1140" s="326"/>
      <c r="AD1140" s="326"/>
      <c r="AE1140" s="326"/>
      <c r="AF1140" s="326"/>
      <c r="AG1140" s="326"/>
      <c r="AH1140" s="326"/>
      <c r="AI1140" s="326"/>
      <c r="AJ1140" s="326"/>
      <c r="AK1140" s="326"/>
      <c r="AL1140" s="326"/>
      <c r="AM1140" s="326"/>
      <c r="AN1140" s="326"/>
      <c r="AO1140" s="326"/>
      <c r="AP1140" s="326"/>
      <c r="AQ1140" s="326"/>
      <c r="AR1140" s="326"/>
    </row>
    <row r="1141" ht="15.75" hidden="1" customHeight="1">
      <c r="A1141" s="326" t="s">
        <v>3375</v>
      </c>
      <c r="B1141" s="326">
        <v>54.0</v>
      </c>
      <c r="C1141" s="326">
        <v>2.0</v>
      </c>
      <c r="D1141" s="326">
        <v>0.4</v>
      </c>
      <c r="E1141" s="326">
        <v>17.6</v>
      </c>
      <c r="F1141" s="326" t="s">
        <v>3376</v>
      </c>
      <c r="G1141" s="326"/>
      <c r="H1141" s="326"/>
      <c r="I1141" s="326"/>
      <c r="J1141" s="326"/>
      <c r="K1141" s="326"/>
      <c r="L1141" s="326"/>
      <c r="M1141" s="326"/>
      <c r="N1141" s="326"/>
      <c r="O1141" s="326"/>
      <c r="P1141" s="326"/>
      <c r="Q1141" s="326"/>
      <c r="R1141" s="326"/>
      <c r="S1141" s="326"/>
      <c r="T1141" s="326"/>
      <c r="U1141" s="326"/>
      <c r="V1141" s="326"/>
      <c r="W1141" s="326"/>
      <c r="X1141" s="326"/>
      <c r="Y1141" s="326"/>
      <c r="Z1141" s="326"/>
      <c r="AA1141" s="326"/>
      <c r="AB1141" s="326"/>
      <c r="AC1141" s="326"/>
      <c r="AD1141" s="326"/>
      <c r="AE1141" s="326"/>
      <c r="AF1141" s="326"/>
      <c r="AG1141" s="326"/>
      <c r="AH1141" s="326"/>
      <c r="AI1141" s="326"/>
      <c r="AJ1141" s="326"/>
      <c r="AK1141" s="326"/>
      <c r="AL1141" s="326"/>
      <c r="AM1141" s="326"/>
      <c r="AN1141" s="326"/>
      <c r="AO1141" s="326"/>
      <c r="AP1141" s="326"/>
      <c r="AQ1141" s="326"/>
      <c r="AR1141" s="326"/>
    </row>
    <row r="1142" ht="15.75" hidden="1" customHeight="1">
      <c r="A1142" s="326" t="s">
        <v>3377</v>
      </c>
      <c r="B1142" s="326">
        <v>76.0</v>
      </c>
      <c r="C1142" s="326">
        <v>1.7</v>
      </c>
      <c r="D1142" s="326">
        <v>0.2</v>
      </c>
      <c r="E1142" s="326">
        <v>21.8</v>
      </c>
      <c r="F1142" s="326" t="s">
        <v>3378</v>
      </c>
      <c r="G1142" s="326"/>
      <c r="H1142" s="326"/>
      <c r="I1142" s="326"/>
      <c r="J1142" s="326"/>
      <c r="K1142" s="326"/>
      <c r="L1142" s="326"/>
      <c r="M1142" s="326"/>
      <c r="N1142" s="326"/>
      <c r="O1142" s="326"/>
      <c r="P1142" s="326"/>
      <c r="Q1142" s="326"/>
      <c r="R1142" s="326"/>
      <c r="S1142" s="326"/>
      <c r="T1142" s="326"/>
      <c r="U1142" s="326"/>
      <c r="V1142" s="326"/>
      <c r="W1142" s="326"/>
      <c r="X1142" s="326"/>
      <c r="Y1142" s="326"/>
      <c r="Z1142" s="326"/>
      <c r="AA1142" s="326"/>
      <c r="AB1142" s="326"/>
      <c r="AC1142" s="326"/>
      <c r="AD1142" s="326"/>
      <c r="AE1142" s="326"/>
      <c r="AF1142" s="326"/>
      <c r="AG1142" s="326"/>
      <c r="AH1142" s="326"/>
      <c r="AI1142" s="326"/>
      <c r="AJ1142" s="326"/>
      <c r="AK1142" s="326"/>
      <c r="AL1142" s="326"/>
      <c r="AM1142" s="326"/>
      <c r="AN1142" s="326"/>
      <c r="AO1142" s="326"/>
      <c r="AP1142" s="326"/>
      <c r="AQ1142" s="326"/>
      <c r="AR1142" s="326"/>
    </row>
    <row r="1143" ht="15.75" hidden="1" customHeight="1">
      <c r="A1143" s="326" t="s">
        <v>3379</v>
      </c>
      <c r="B1143" s="326">
        <v>72.0</v>
      </c>
      <c r="C1143" s="326">
        <v>2.4</v>
      </c>
      <c r="D1143" s="326">
        <v>0.3</v>
      </c>
      <c r="E1143" s="326">
        <v>22.4</v>
      </c>
      <c r="F1143" s="326" t="s">
        <v>3380</v>
      </c>
      <c r="G1143" s="326"/>
      <c r="H1143" s="326"/>
      <c r="I1143" s="326"/>
      <c r="J1143" s="326"/>
      <c r="K1143" s="326"/>
      <c r="L1143" s="326"/>
      <c r="M1143" s="326"/>
      <c r="N1143" s="326"/>
      <c r="O1143" s="326"/>
      <c r="P1143" s="326"/>
      <c r="Q1143" s="326"/>
      <c r="R1143" s="326"/>
      <c r="S1143" s="326"/>
      <c r="T1143" s="326"/>
      <c r="U1143" s="326"/>
      <c r="V1143" s="326"/>
      <c r="W1143" s="326"/>
      <c r="X1143" s="326"/>
      <c r="Y1143" s="326"/>
      <c r="Z1143" s="326"/>
      <c r="AA1143" s="326"/>
      <c r="AB1143" s="326"/>
      <c r="AC1143" s="326"/>
      <c r="AD1143" s="326"/>
      <c r="AE1143" s="326"/>
      <c r="AF1143" s="326"/>
      <c r="AG1143" s="326"/>
      <c r="AH1143" s="326"/>
      <c r="AI1143" s="326"/>
      <c r="AJ1143" s="326"/>
      <c r="AK1143" s="326"/>
      <c r="AL1143" s="326"/>
      <c r="AM1143" s="326"/>
      <c r="AN1143" s="326"/>
      <c r="AO1143" s="326"/>
      <c r="AP1143" s="326"/>
      <c r="AQ1143" s="326"/>
      <c r="AR1143" s="326"/>
    </row>
    <row r="1144" ht="15.75" hidden="1" customHeight="1">
      <c r="A1144" s="326" t="s">
        <v>3381</v>
      </c>
      <c r="B1144" s="326">
        <v>68.0</v>
      </c>
      <c r="C1144" s="326">
        <v>2.5</v>
      </c>
      <c r="D1144" s="326">
        <v>0.3</v>
      </c>
      <c r="E1144" s="326">
        <v>20.9</v>
      </c>
      <c r="F1144" s="326" t="s">
        <v>3382</v>
      </c>
      <c r="G1144" s="326"/>
      <c r="H1144" s="326"/>
      <c r="I1144" s="326"/>
      <c r="J1144" s="326"/>
      <c r="K1144" s="326"/>
      <c r="L1144" s="326"/>
      <c r="M1144" s="326"/>
      <c r="N1144" s="326"/>
      <c r="O1144" s="326"/>
      <c r="P1144" s="326"/>
      <c r="Q1144" s="326"/>
      <c r="R1144" s="326"/>
      <c r="S1144" s="326"/>
      <c r="T1144" s="326"/>
      <c r="U1144" s="326"/>
      <c r="V1144" s="326"/>
      <c r="W1144" s="326"/>
      <c r="X1144" s="326"/>
      <c r="Y1144" s="326"/>
      <c r="Z1144" s="326"/>
      <c r="AA1144" s="326"/>
      <c r="AB1144" s="326"/>
      <c r="AC1144" s="326"/>
      <c r="AD1144" s="326"/>
      <c r="AE1144" s="326"/>
      <c r="AF1144" s="326"/>
      <c r="AG1144" s="326"/>
      <c r="AH1144" s="326"/>
      <c r="AI1144" s="326"/>
      <c r="AJ1144" s="326"/>
      <c r="AK1144" s="326"/>
      <c r="AL1144" s="326"/>
      <c r="AM1144" s="326"/>
      <c r="AN1144" s="326"/>
      <c r="AO1144" s="326"/>
      <c r="AP1144" s="326"/>
      <c r="AQ1144" s="326"/>
      <c r="AR1144" s="326"/>
    </row>
    <row r="1145" ht="15.75" hidden="1" customHeight="1">
      <c r="A1145" s="326" t="s">
        <v>3383</v>
      </c>
      <c r="B1145" s="326">
        <v>65.0</v>
      </c>
      <c r="C1145" s="326">
        <v>3.0</v>
      </c>
      <c r="D1145" s="326">
        <v>0.3</v>
      </c>
      <c r="E1145" s="326">
        <v>18.9</v>
      </c>
      <c r="F1145" s="326" t="s">
        <v>3384</v>
      </c>
      <c r="G1145" s="326"/>
      <c r="H1145" s="326"/>
      <c r="I1145" s="326"/>
      <c r="J1145" s="326"/>
      <c r="K1145" s="326"/>
      <c r="L1145" s="326"/>
      <c r="M1145" s="326"/>
      <c r="N1145" s="326"/>
      <c r="O1145" s="326"/>
      <c r="P1145" s="326"/>
      <c r="Q1145" s="326"/>
      <c r="R1145" s="326"/>
      <c r="S1145" s="326"/>
      <c r="T1145" s="326"/>
      <c r="U1145" s="326"/>
      <c r="V1145" s="326"/>
      <c r="W1145" s="326"/>
      <c r="X1145" s="326"/>
      <c r="Y1145" s="326"/>
      <c r="Z1145" s="326"/>
      <c r="AA1145" s="326"/>
      <c r="AB1145" s="326"/>
      <c r="AC1145" s="326"/>
      <c r="AD1145" s="326"/>
      <c r="AE1145" s="326"/>
      <c r="AF1145" s="326"/>
      <c r="AG1145" s="326"/>
      <c r="AH1145" s="326"/>
      <c r="AI1145" s="326"/>
      <c r="AJ1145" s="326"/>
      <c r="AK1145" s="326"/>
      <c r="AL1145" s="326"/>
      <c r="AM1145" s="326"/>
      <c r="AN1145" s="326"/>
      <c r="AO1145" s="326"/>
      <c r="AP1145" s="326"/>
      <c r="AQ1145" s="326"/>
      <c r="AR1145" s="326"/>
    </row>
    <row r="1146" ht="15.75" hidden="1" customHeight="1">
      <c r="A1146" s="326" t="s">
        <v>3385</v>
      </c>
      <c r="B1146" s="326">
        <v>78.0</v>
      </c>
      <c r="C1146" s="326">
        <v>2.0</v>
      </c>
      <c r="D1146" s="326">
        <v>0.3</v>
      </c>
      <c r="E1146" s="326">
        <v>22.4</v>
      </c>
      <c r="F1146" s="326" t="s">
        <v>3386</v>
      </c>
      <c r="G1146" s="326"/>
      <c r="H1146" s="326"/>
      <c r="I1146" s="326"/>
      <c r="J1146" s="326"/>
      <c r="K1146" s="326"/>
      <c r="L1146" s="326"/>
      <c r="M1146" s="326"/>
      <c r="N1146" s="326"/>
      <c r="O1146" s="326"/>
      <c r="P1146" s="326"/>
      <c r="Q1146" s="326"/>
      <c r="R1146" s="326"/>
      <c r="S1146" s="326"/>
      <c r="T1146" s="326"/>
      <c r="U1146" s="326"/>
      <c r="V1146" s="326"/>
      <c r="W1146" s="326"/>
      <c r="X1146" s="326"/>
      <c r="Y1146" s="326"/>
      <c r="Z1146" s="326"/>
      <c r="AA1146" s="326"/>
      <c r="AB1146" s="326"/>
      <c r="AC1146" s="326"/>
      <c r="AD1146" s="326"/>
      <c r="AE1146" s="326"/>
      <c r="AF1146" s="326"/>
      <c r="AG1146" s="326"/>
      <c r="AH1146" s="326"/>
      <c r="AI1146" s="326"/>
      <c r="AJ1146" s="326"/>
      <c r="AK1146" s="326"/>
      <c r="AL1146" s="326"/>
      <c r="AM1146" s="326"/>
      <c r="AN1146" s="326"/>
      <c r="AO1146" s="326"/>
      <c r="AP1146" s="326"/>
      <c r="AQ1146" s="326"/>
      <c r="AR1146" s="326"/>
    </row>
    <row r="1147" ht="15.75" hidden="1" customHeight="1">
      <c r="A1147" s="326" t="s">
        <v>3387</v>
      </c>
      <c r="B1147" s="326">
        <v>81.0</v>
      </c>
      <c r="C1147" s="326">
        <v>2.0</v>
      </c>
      <c r="D1147" s="326">
        <v>0.2</v>
      </c>
      <c r="E1147" s="326">
        <v>24.8</v>
      </c>
      <c r="F1147" s="326" t="s">
        <v>3388</v>
      </c>
      <c r="G1147" s="326"/>
      <c r="H1147" s="326"/>
      <c r="I1147" s="326"/>
      <c r="J1147" s="326"/>
      <c r="K1147" s="326"/>
      <c r="L1147" s="326"/>
      <c r="M1147" s="326"/>
      <c r="N1147" s="326"/>
      <c r="O1147" s="326"/>
      <c r="P1147" s="326"/>
      <c r="Q1147" s="326"/>
      <c r="R1147" s="326"/>
      <c r="S1147" s="326"/>
      <c r="T1147" s="326"/>
      <c r="U1147" s="326"/>
      <c r="V1147" s="326"/>
      <c r="W1147" s="326"/>
      <c r="X1147" s="326"/>
      <c r="Y1147" s="326"/>
      <c r="Z1147" s="326"/>
      <c r="AA1147" s="326"/>
      <c r="AB1147" s="326"/>
      <c r="AC1147" s="326"/>
      <c r="AD1147" s="326"/>
      <c r="AE1147" s="326"/>
      <c r="AF1147" s="326"/>
      <c r="AG1147" s="326"/>
      <c r="AH1147" s="326"/>
      <c r="AI1147" s="326"/>
      <c r="AJ1147" s="326"/>
      <c r="AK1147" s="326"/>
      <c r="AL1147" s="326"/>
      <c r="AM1147" s="326"/>
      <c r="AN1147" s="326"/>
      <c r="AO1147" s="326"/>
      <c r="AP1147" s="326"/>
      <c r="AQ1147" s="326"/>
      <c r="AR1147" s="326"/>
    </row>
    <row r="1148" ht="15.75" hidden="1" customHeight="1">
      <c r="A1148" s="326" t="s">
        <v>3389</v>
      </c>
      <c r="B1148" s="326">
        <v>99.0</v>
      </c>
      <c r="C1148" s="326">
        <v>1.9</v>
      </c>
      <c r="D1148" s="326">
        <v>0.5</v>
      </c>
      <c r="E1148" s="326">
        <v>27.5</v>
      </c>
      <c r="F1148" s="326" t="s">
        <v>3390</v>
      </c>
      <c r="G1148" s="326"/>
      <c r="H1148" s="326"/>
      <c r="I1148" s="326"/>
      <c r="J1148" s="326"/>
      <c r="K1148" s="326"/>
      <c r="L1148" s="326"/>
      <c r="M1148" s="326"/>
      <c r="N1148" s="326"/>
      <c r="O1148" s="326"/>
      <c r="P1148" s="326"/>
      <c r="Q1148" s="326"/>
      <c r="R1148" s="326"/>
      <c r="S1148" s="326"/>
      <c r="T1148" s="326"/>
      <c r="U1148" s="326"/>
      <c r="V1148" s="326"/>
      <c r="W1148" s="326"/>
      <c r="X1148" s="326"/>
      <c r="Y1148" s="326"/>
      <c r="Z1148" s="326"/>
      <c r="AA1148" s="326"/>
      <c r="AB1148" s="326"/>
      <c r="AC1148" s="326"/>
      <c r="AD1148" s="326"/>
      <c r="AE1148" s="326"/>
      <c r="AF1148" s="326"/>
      <c r="AG1148" s="326"/>
      <c r="AH1148" s="326"/>
      <c r="AI1148" s="326"/>
      <c r="AJ1148" s="326"/>
      <c r="AK1148" s="326"/>
      <c r="AL1148" s="326"/>
      <c r="AM1148" s="326"/>
      <c r="AN1148" s="326"/>
      <c r="AO1148" s="326"/>
      <c r="AP1148" s="326"/>
      <c r="AQ1148" s="326"/>
      <c r="AR1148" s="326"/>
    </row>
    <row r="1149" ht="15.75" hidden="1" customHeight="1">
      <c r="A1149" s="326" t="s">
        <v>3391</v>
      </c>
      <c r="B1149" s="326">
        <v>70.0</v>
      </c>
      <c r="C1149" s="326">
        <v>1.9</v>
      </c>
      <c r="D1149" s="326">
        <v>0.5</v>
      </c>
      <c r="E1149" s="326">
        <v>21.8</v>
      </c>
      <c r="F1149" s="326" t="s">
        <v>3392</v>
      </c>
      <c r="G1149" s="326"/>
      <c r="H1149" s="326"/>
      <c r="I1149" s="326"/>
      <c r="J1149" s="326"/>
      <c r="K1149" s="326"/>
      <c r="L1149" s="326"/>
      <c r="M1149" s="326"/>
      <c r="N1149" s="326"/>
      <c r="O1149" s="326"/>
      <c r="P1149" s="326"/>
      <c r="Q1149" s="326"/>
      <c r="R1149" s="326"/>
      <c r="S1149" s="326"/>
      <c r="T1149" s="326"/>
      <c r="U1149" s="326"/>
      <c r="V1149" s="326"/>
      <c r="W1149" s="326"/>
      <c r="X1149" s="326"/>
      <c r="Y1149" s="326"/>
      <c r="Z1149" s="326"/>
      <c r="AA1149" s="326"/>
      <c r="AB1149" s="326"/>
      <c r="AC1149" s="326"/>
      <c r="AD1149" s="326"/>
      <c r="AE1149" s="326"/>
      <c r="AF1149" s="326"/>
      <c r="AG1149" s="326"/>
      <c r="AH1149" s="326"/>
      <c r="AI1149" s="326"/>
      <c r="AJ1149" s="326"/>
      <c r="AK1149" s="326"/>
      <c r="AL1149" s="326"/>
      <c r="AM1149" s="326"/>
      <c r="AN1149" s="326"/>
      <c r="AO1149" s="326"/>
      <c r="AP1149" s="326"/>
      <c r="AQ1149" s="326"/>
      <c r="AR1149" s="326"/>
    </row>
    <row r="1150" ht="15.75" hidden="1" customHeight="1">
      <c r="A1150" s="326" t="s">
        <v>3393</v>
      </c>
      <c r="B1150" s="326">
        <v>72.0</v>
      </c>
      <c r="C1150" s="326">
        <v>2.2</v>
      </c>
      <c r="D1150" s="326">
        <v>0.3</v>
      </c>
      <c r="E1150" s="326">
        <v>22.6</v>
      </c>
      <c r="F1150" s="326" t="s">
        <v>3394</v>
      </c>
      <c r="G1150" s="326"/>
      <c r="H1150" s="326"/>
      <c r="I1150" s="326"/>
      <c r="J1150" s="326"/>
      <c r="K1150" s="326"/>
      <c r="L1150" s="326"/>
      <c r="M1150" s="326"/>
      <c r="N1150" s="326"/>
      <c r="O1150" s="326"/>
      <c r="P1150" s="326"/>
      <c r="Q1150" s="326"/>
      <c r="R1150" s="326"/>
      <c r="S1150" s="326"/>
      <c r="T1150" s="326"/>
      <c r="U1150" s="326"/>
      <c r="V1150" s="326"/>
      <c r="W1150" s="326"/>
      <c r="X1150" s="326"/>
      <c r="Y1150" s="326"/>
      <c r="Z1150" s="326"/>
      <c r="AA1150" s="326"/>
      <c r="AB1150" s="326"/>
      <c r="AC1150" s="326"/>
      <c r="AD1150" s="326"/>
      <c r="AE1150" s="326"/>
      <c r="AF1150" s="326"/>
      <c r="AG1150" s="326"/>
      <c r="AH1150" s="326"/>
      <c r="AI1150" s="326"/>
      <c r="AJ1150" s="326"/>
      <c r="AK1150" s="326"/>
      <c r="AL1150" s="326"/>
      <c r="AM1150" s="326"/>
      <c r="AN1150" s="326"/>
      <c r="AO1150" s="326"/>
      <c r="AP1150" s="326"/>
      <c r="AQ1150" s="326"/>
      <c r="AR1150" s="326"/>
    </row>
    <row r="1151" ht="15.75" hidden="1" customHeight="1">
      <c r="A1151" s="326" t="s">
        <v>3395</v>
      </c>
      <c r="B1151" s="326">
        <v>108.0</v>
      </c>
      <c r="C1151" s="326">
        <v>1.8</v>
      </c>
      <c r="D1151" s="326">
        <v>0.4</v>
      </c>
      <c r="E1151" s="326">
        <v>29.1</v>
      </c>
      <c r="F1151" s="326" t="s">
        <v>3396</v>
      </c>
      <c r="G1151" s="326"/>
      <c r="H1151" s="326"/>
      <c r="I1151" s="326"/>
      <c r="J1151" s="326"/>
      <c r="K1151" s="326"/>
      <c r="L1151" s="326"/>
      <c r="M1151" s="326"/>
      <c r="N1151" s="326"/>
      <c r="O1151" s="326"/>
      <c r="P1151" s="326"/>
      <c r="Q1151" s="326"/>
      <c r="R1151" s="326"/>
      <c r="S1151" s="326"/>
      <c r="T1151" s="326"/>
      <c r="U1151" s="326"/>
      <c r="V1151" s="326"/>
      <c r="W1151" s="326"/>
      <c r="X1151" s="326"/>
      <c r="Y1151" s="326"/>
      <c r="Z1151" s="326"/>
      <c r="AA1151" s="326"/>
      <c r="AB1151" s="326"/>
      <c r="AC1151" s="326"/>
      <c r="AD1151" s="326"/>
      <c r="AE1151" s="326"/>
      <c r="AF1151" s="326"/>
      <c r="AG1151" s="326"/>
      <c r="AH1151" s="326"/>
      <c r="AI1151" s="326"/>
      <c r="AJ1151" s="326"/>
      <c r="AK1151" s="326"/>
      <c r="AL1151" s="326"/>
      <c r="AM1151" s="326"/>
      <c r="AN1151" s="326"/>
      <c r="AO1151" s="326"/>
      <c r="AP1151" s="326"/>
      <c r="AQ1151" s="326"/>
      <c r="AR1151" s="326"/>
    </row>
    <row r="1152" ht="15.75" hidden="1" customHeight="1">
      <c r="A1152" s="326" t="s">
        <v>3397</v>
      </c>
      <c r="B1152" s="326">
        <v>146.0</v>
      </c>
      <c r="C1152" s="326">
        <v>4.5</v>
      </c>
      <c r="D1152" s="326">
        <v>0.2</v>
      </c>
      <c r="E1152" s="326">
        <v>34.3</v>
      </c>
      <c r="F1152" s="326" t="s">
        <v>3398</v>
      </c>
      <c r="G1152" s="326"/>
      <c r="H1152" s="326"/>
      <c r="I1152" s="326"/>
      <c r="J1152" s="326"/>
      <c r="K1152" s="326"/>
      <c r="L1152" s="326"/>
      <c r="M1152" s="326"/>
      <c r="N1152" s="326"/>
      <c r="O1152" s="326"/>
      <c r="P1152" s="326"/>
      <c r="Q1152" s="326"/>
      <c r="R1152" s="326"/>
      <c r="S1152" s="326"/>
      <c r="T1152" s="326"/>
      <c r="U1152" s="326"/>
      <c r="V1152" s="326"/>
      <c r="W1152" s="326"/>
      <c r="X1152" s="326"/>
      <c r="Y1152" s="326"/>
      <c r="Z1152" s="326"/>
      <c r="AA1152" s="326"/>
      <c r="AB1152" s="326"/>
      <c r="AC1152" s="326"/>
      <c r="AD1152" s="326"/>
      <c r="AE1152" s="326"/>
      <c r="AF1152" s="326"/>
      <c r="AG1152" s="326"/>
      <c r="AH1152" s="326"/>
      <c r="AI1152" s="326"/>
      <c r="AJ1152" s="326"/>
      <c r="AK1152" s="326"/>
      <c r="AL1152" s="326"/>
      <c r="AM1152" s="326"/>
      <c r="AN1152" s="326"/>
      <c r="AO1152" s="326"/>
      <c r="AP1152" s="326"/>
      <c r="AQ1152" s="326"/>
      <c r="AR1152" s="326"/>
    </row>
    <row r="1153" ht="15.75" hidden="1" customHeight="1">
      <c r="A1153" s="326" t="s">
        <v>3399</v>
      </c>
      <c r="B1153" s="326">
        <v>138.0</v>
      </c>
      <c r="C1153" s="326">
        <v>2.3</v>
      </c>
      <c r="D1153" s="326">
        <v>0.3</v>
      </c>
      <c r="E1153" s="326">
        <v>32.0</v>
      </c>
      <c r="F1153" s="326" t="s">
        <v>3400</v>
      </c>
      <c r="G1153" s="326"/>
      <c r="H1153" s="326"/>
      <c r="I1153" s="326"/>
      <c r="J1153" s="326"/>
      <c r="K1153" s="326"/>
      <c r="L1153" s="326"/>
      <c r="M1153" s="326"/>
      <c r="N1153" s="326"/>
      <c r="O1153" s="326"/>
      <c r="P1153" s="326"/>
      <c r="Q1153" s="326"/>
      <c r="R1153" s="326"/>
      <c r="S1153" s="326"/>
      <c r="T1153" s="326"/>
      <c r="U1153" s="326"/>
      <c r="V1153" s="326"/>
      <c r="W1153" s="326"/>
      <c r="X1153" s="326"/>
      <c r="Y1153" s="326"/>
      <c r="Z1153" s="326"/>
      <c r="AA1153" s="326"/>
      <c r="AB1153" s="326"/>
      <c r="AC1153" s="326"/>
      <c r="AD1153" s="326"/>
      <c r="AE1153" s="326"/>
      <c r="AF1153" s="326"/>
      <c r="AG1153" s="326"/>
      <c r="AH1153" s="326"/>
      <c r="AI1153" s="326"/>
      <c r="AJ1153" s="326"/>
      <c r="AK1153" s="326"/>
      <c r="AL1153" s="326"/>
      <c r="AM1153" s="326"/>
      <c r="AN1153" s="326"/>
      <c r="AO1153" s="326"/>
      <c r="AP1153" s="326"/>
      <c r="AQ1153" s="326"/>
      <c r="AR1153" s="326"/>
    </row>
    <row r="1154" ht="15.75" hidden="1" customHeight="1">
      <c r="A1154" s="326" t="s">
        <v>3401</v>
      </c>
      <c r="B1154" s="326">
        <v>72.0</v>
      </c>
      <c r="C1154" s="326">
        <v>2.0</v>
      </c>
      <c r="D1154" s="326">
        <v>0.2</v>
      </c>
      <c r="E1154" s="326">
        <v>16.9</v>
      </c>
      <c r="F1154" s="326" t="s">
        <v>3402</v>
      </c>
      <c r="G1154" s="326"/>
      <c r="H1154" s="326"/>
      <c r="I1154" s="326"/>
      <c r="J1154" s="326"/>
      <c r="K1154" s="326"/>
      <c r="L1154" s="326"/>
      <c r="M1154" s="326"/>
      <c r="N1154" s="326"/>
      <c r="O1154" s="326"/>
      <c r="P1154" s="326"/>
      <c r="Q1154" s="326"/>
      <c r="R1154" s="326"/>
      <c r="S1154" s="326"/>
      <c r="T1154" s="326"/>
      <c r="U1154" s="326"/>
      <c r="V1154" s="326"/>
      <c r="W1154" s="326"/>
      <c r="X1154" s="326"/>
      <c r="Y1154" s="326"/>
      <c r="Z1154" s="326"/>
      <c r="AA1154" s="326"/>
      <c r="AB1154" s="326"/>
      <c r="AC1154" s="326"/>
      <c r="AD1154" s="326"/>
      <c r="AE1154" s="326"/>
      <c r="AF1154" s="326"/>
      <c r="AG1154" s="326"/>
      <c r="AH1154" s="326"/>
      <c r="AI1154" s="326"/>
      <c r="AJ1154" s="326"/>
      <c r="AK1154" s="326"/>
      <c r="AL1154" s="326"/>
      <c r="AM1154" s="326"/>
      <c r="AN1154" s="326"/>
      <c r="AO1154" s="326"/>
      <c r="AP1154" s="326"/>
      <c r="AQ1154" s="326"/>
      <c r="AR1154" s="326"/>
    </row>
    <row r="1155" ht="15.75" hidden="1" customHeight="1">
      <c r="A1155" s="326" t="s">
        <v>3403</v>
      </c>
      <c r="B1155" s="326">
        <v>88.0</v>
      </c>
      <c r="C1155" s="326">
        <v>2.0</v>
      </c>
      <c r="D1155" s="326">
        <v>0.1</v>
      </c>
      <c r="E1155" s="326">
        <v>21.2</v>
      </c>
      <c r="F1155" s="326" t="s">
        <v>3404</v>
      </c>
      <c r="G1155" s="326"/>
      <c r="H1155" s="326"/>
      <c r="I1155" s="326"/>
      <c r="J1155" s="326"/>
      <c r="K1155" s="326"/>
      <c r="L1155" s="326"/>
      <c r="M1155" s="326"/>
      <c r="N1155" s="326"/>
      <c r="O1155" s="326"/>
      <c r="P1155" s="326"/>
      <c r="Q1155" s="326"/>
      <c r="R1155" s="326"/>
      <c r="S1155" s="326"/>
      <c r="T1155" s="326"/>
      <c r="U1155" s="326"/>
      <c r="V1155" s="326"/>
      <c r="W1155" s="326"/>
      <c r="X1155" s="326"/>
      <c r="Y1155" s="326"/>
      <c r="Z1155" s="326"/>
      <c r="AA1155" s="326"/>
      <c r="AB1155" s="326"/>
      <c r="AC1155" s="326"/>
      <c r="AD1155" s="326"/>
      <c r="AE1155" s="326"/>
      <c r="AF1155" s="326"/>
      <c r="AG1155" s="326"/>
      <c r="AH1155" s="326"/>
      <c r="AI1155" s="326"/>
      <c r="AJ1155" s="326"/>
      <c r="AK1155" s="326"/>
      <c r="AL1155" s="326"/>
      <c r="AM1155" s="326"/>
      <c r="AN1155" s="326"/>
      <c r="AO1155" s="326"/>
      <c r="AP1155" s="326"/>
      <c r="AQ1155" s="326"/>
      <c r="AR1155" s="326"/>
    </row>
    <row r="1156" ht="15.75" hidden="1" customHeight="1">
      <c r="A1156" s="326" t="s">
        <v>3405</v>
      </c>
      <c r="B1156" s="326">
        <v>160.0</v>
      </c>
      <c r="C1156" s="326">
        <v>1.5</v>
      </c>
      <c r="D1156" s="326">
        <v>0.2</v>
      </c>
      <c r="E1156" s="326">
        <v>40.2</v>
      </c>
      <c r="F1156" s="326" t="s">
        <v>3406</v>
      </c>
      <c r="G1156" s="326"/>
      <c r="H1156" s="326"/>
      <c r="I1156" s="326"/>
      <c r="J1156" s="326"/>
      <c r="K1156" s="326"/>
      <c r="L1156" s="326"/>
      <c r="M1156" s="326"/>
      <c r="N1156" s="326"/>
      <c r="O1156" s="326"/>
      <c r="P1156" s="326"/>
      <c r="Q1156" s="326"/>
      <c r="R1156" s="326"/>
      <c r="S1156" s="326"/>
      <c r="T1156" s="326"/>
      <c r="U1156" s="326"/>
      <c r="V1156" s="326"/>
      <c r="W1156" s="326"/>
      <c r="X1156" s="326"/>
      <c r="Y1156" s="326"/>
      <c r="Z1156" s="326"/>
      <c r="AA1156" s="326"/>
      <c r="AB1156" s="326"/>
      <c r="AC1156" s="326"/>
      <c r="AD1156" s="326"/>
      <c r="AE1156" s="326"/>
      <c r="AF1156" s="326"/>
      <c r="AG1156" s="326"/>
      <c r="AH1156" s="326"/>
      <c r="AI1156" s="326"/>
      <c r="AJ1156" s="326"/>
      <c r="AK1156" s="326"/>
      <c r="AL1156" s="326"/>
      <c r="AM1156" s="326"/>
      <c r="AN1156" s="326"/>
      <c r="AO1156" s="326"/>
      <c r="AP1156" s="326"/>
      <c r="AQ1156" s="326"/>
      <c r="AR1156" s="326"/>
    </row>
    <row r="1157" ht="15.75" hidden="1" customHeight="1">
      <c r="A1157" s="326"/>
      <c r="B1157" s="326"/>
      <c r="C1157" s="326"/>
      <c r="D1157" s="326"/>
      <c r="E1157" s="326"/>
      <c r="F1157" s="326"/>
      <c r="G1157" s="326"/>
      <c r="H1157" s="326"/>
      <c r="I1157" s="326"/>
      <c r="J1157" s="326"/>
      <c r="K1157" s="326"/>
      <c r="L1157" s="326"/>
      <c r="M1157" s="326"/>
      <c r="N1157" s="326"/>
      <c r="O1157" s="326"/>
      <c r="P1157" s="326"/>
      <c r="Q1157" s="326"/>
      <c r="R1157" s="326"/>
      <c r="S1157" s="326"/>
      <c r="T1157" s="326"/>
      <c r="U1157" s="326"/>
      <c r="V1157" s="326"/>
      <c r="W1157" s="326"/>
      <c r="X1157" s="326"/>
      <c r="Y1157" s="326"/>
      <c r="Z1157" s="326"/>
      <c r="AA1157" s="326"/>
      <c r="AB1157" s="326"/>
      <c r="AC1157" s="326"/>
      <c r="AD1157" s="326"/>
      <c r="AE1157" s="326"/>
      <c r="AF1157" s="326"/>
      <c r="AG1157" s="326"/>
      <c r="AH1157" s="326"/>
      <c r="AI1157" s="326"/>
      <c r="AJ1157" s="326"/>
      <c r="AK1157" s="326"/>
      <c r="AL1157" s="326"/>
      <c r="AM1157" s="326"/>
      <c r="AN1157" s="326"/>
      <c r="AO1157" s="326"/>
      <c r="AP1157" s="326"/>
      <c r="AQ1157" s="326"/>
      <c r="AR1157" s="326"/>
    </row>
    <row r="1158" ht="15.75" hidden="1" customHeight="1">
      <c r="A1158" s="326"/>
      <c r="B1158" s="326"/>
      <c r="C1158" s="326"/>
      <c r="D1158" s="326"/>
      <c r="E1158" s="326"/>
      <c r="F1158" s="326"/>
      <c r="G1158" s="326"/>
      <c r="H1158" s="326"/>
      <c r="I1158" s="326"/>
      <c r="J1158" s="326"/>
      <c r="K1158" s="326"/>
      <c r="L1158" s="326"/>
      <c r="M1158" s="326"/>
      <c r="N1158" s="326"/>
      <c r="O1158" s="326"/>
      <c r="P1158" s="326"/>
      <c r="Q1158" s="326"/>
      <c r="R1158" s="326"/>
      <c r="S1158" s="326"/>
      <c r="T1158" s="326"/>
      <c r="U1158" s="326"/>
      <c r="V1158" s="326"/>
      <c r="W1158" s="326"/>
      <c r="X1158" s="326"/>
      <c r="Y1158" s="326"/>
      <c r="Z1158" s="326"/>
      <c r="AA1158" s="326"/>
      <c r="AB1158" s="326"/>
      <c r="AC1158" s="326"/>
      <c r="AD1158" s="326"/>
      <c r="AE1158" s="326"/>
      <c r="AF1158" s="326"/>
      <c r="AG1158" s="326"/>
      <c r="AH1158" s="326"/>
      <c r="AI1158" s="326"/>
      <c r="AJ1158" s="326"/>
      <c r="AK1158" s="326"/>
      <c r="AL1158" s="326"/>
      <c r="AM1158" s="326"/>
      <c r="AN1158" s="326"/>
      <c r="AO1158" s="326"/>
      <c r="AP1158" s="326"/>
      <c r="AQ1158" s="326"/>
      <c r="AR1158" s="326"/>
    </row>
    <row r="1159" ht="15.75" hidden="1" customHeight="1">
      <c r="A1159" s="870" t="s">
        <v>543</v>
      </c>
      <c r="B1159" s="837" t="s">
        <v>544</v>
      </c>
      <c r="C1159" s="837" t="s">
        <v>545</v>
      </c>
      <c r="D1159" s="837" t="s">
        <v>546</v>
      </c>
      <c r="E1159" s="837" t="s">
        <v>3407</v>
      </c>
      <c r="F1159" s="326" t="s">
        <v>548</v>
      </c>
      <c r="G1159" s="326" t="s">
        <v>3408</v>
      </c>
      <c r="H1159" s="326"/>
      <c r="I1159" s="326"/>
      <c r="J1159" s="326"/>
      <c r="K1159" s="326"/>
      <c r="L1159" s="326"/>
      <c r="M1159" s="326"/>
      <c r="N1159" s="326"/>
      <c r="O1159" s="326"/>
      <c r="P1159" s="326"/>
      <c r="Q1159" s="326"/>
      <c r="R1159" s="326"/>
      <c r="S1159" s="326"/>
      <c r="T1159" s="326"/>
      <c r="U1159" s="326"/>
      <c r="V1159" s="326"/>
      <c r="W1159" s="326"/>
      <c r="X1159" s="326"/>
      <c r="Y1159" s="326"/>
      <c r="Z1159" s="326"/>
      <c r="AA1159" s="326"/>
      <c r="AB1159" s="326"/>
      <c r="AC1159" s="326"/>
      <c r="AD1159" s="326"/>
      <c r="AE1159" s="326"/>
      <c r="AF1159" s="326"/>
      <c r="AG1159" s="326"/>
      <c r="AH1159" s="326"/>
      <c r="AI1159" s="326"/>
      <c r="AJ1159" s="326"/>
      <c r="AK1159" s="326"/>
      <c r="AL1159" s="326"/>
      <c r="AM1159" s="326"/>
      <c r="AN1159" s="326"/>
      <c r="AO1159" s="326"/>
      <c r="AP1159" s="326"/>
      <c r="AQ1159" s="326"/>
      <c r="AR1159" s="326"/>
    </row>
    <row r="1160" ht="15.75" hidden="1" customHeight="1">
      <c r="A1160" s="326" t="s">
        <v>3409</v>
      </c>
      <c r="B1160" s="326">
        <v>38.0</v>
      </c>
      <c r="C1160" s="326">
        <v>2.0</v>
      </c>
      <c r="D1160" s="326">
        <v>0.9</v>
      </c>
      <c r="E1160" s="326">
        <v>5.8</v>
      </c>
      <c r="F1160" s="326" t="s">
        <v>3410</v>
      </c>
      <c r="G1160" s="326" t="s">
        <v>153</v>
      </c>
      <c r="H1160" s="326"/>
      <c r="I1160" s="326"/>
      <c r="J1160" s="326"/>
      <c r="K1160" s="326"/>
      <c r="L1160" s="326"/>
      <c r="M1160" s="326"/>
      <c r="N1160" s="326"/>
      <c r="O1160" s="326"/>
      <c r="P1160" s="326"/>
      <c r="Q1160" s="326"/>
      <c r="R1160" s="326"/>
      <c r="S1160" s="326"/>
      <c r="T1160" s="326"/>
      <c r="U1160" s="326"/>
      <c r="V1160" s="326"/>
      <c r="W1160" s="326"/>
      <c r="X1160" s="326"/>
      <c r="Y1160" s="326"/>
      <c r="Z1160" s="326"/>
      <c r="AA1160" s="326"/>
      <c r="AB1160" s="326"/>
      <c r="AC1160" s="326"/>
      <c r="AD1160" s="326"/>
      <c r="AE1160" s="326"/>
      <c r="AF1160" s="326"/>
      <c r="AG1160" s="326"/>
      <c r="AH1160" s="326"/>
      <c r="AI1160" s="326"/>
      <c r="AJ1160" s="326"/>
      <c r="AK1160" s="326"/>
      <c r="AL1160" s="326"/>
      <c r="AM1160" s="326"/>
      <c r="AN1160" s="326"/>
      <c r="AO1160" s="326"/>
      <c r="AP1160" s="326"/>
      <c r="AQ1160" s="326"/>
      <c r="AR1160" s="326"/>
    </row>
    <row r="1161" ht="15.75" hidden="1" customHeight="1">
      <c r="A1161" s="326" t="s">
        <v>3411</v>
      </c>
      <c r="B1161" s="326">
        <v>53.0</v>
      </c>
      <c r="C1161" s="326">
        <v>3.8</v>
      </c>
      <c r="D1161" s="326">
        <v>0.6</v>
      </c>
      <c r="E1161" s="326">
        <v>8.1</v>
      </c>
      <c r="F1161" s="326" t="s">
        <v>3412</v>
      </c>
      <c r="G1161" s="326" t="s">
        <v>153</v>
      </c>
      <c r="H1161" s="326"/>
      <c r="I1161" s="326"/>
      <c r="J1161" s="326"/>
      <c r="K1161" s="326"/>
      <c r="L1161" s="326"/>
      <c r="M1161" s="326"/>
      <c r="N1161" s="326"/>
      <c r="O1161" s="326"/>
      <c r="P1161" s="326"/>
      <c r="Q1161" s="326"/>
      <c r="R1161" s="326"/>
      <c r="S1161" s="326"/>
      <c r="T1161" s="326"/>
      <c r="U1161" s="326"/>
      <c r="V1161" s="326"/>
      <c r="W1161" s="326"/>
      <c r="X1161" s="326"/>
      <c r="Y1161" s="326"/>
      <c r="Z1161" s="326"/>
      <c r="AA1161" s="326"/>
      <c r="AB1161" s="326"/>
      <c r="AC1161" s="326"/>
      <c r="AD1161" s="326"/>
      <c r="AE1161" s="326"/>
      <c r="AF1161" s="326"/>
      <c r="AG1161" s="326"/>
      <c r="AH1161" s="326"/>
      <c r="AI1161" s="326"/>
      <c r="AJ1161" s="326"/>
      <c r="AK1161" s="326"/>
      <c r="AL1161" s="326"/>
      <c r="AM1161" s="326"/>
      <c r="AN1161" s="326"/>
      <c r="AO1161" s="326"/>
      <c r="AP1161" s="326"/>
      <c r="AQ1161" s="326"/>
      <c r="AR1161" s="326"/>
    </row>
    <row r="1162" ht="15.75" hidden="1" customHeight="1">
      <c r="A1162" s="326" t="s">
        <v>3413</v>
      </c>
      <c r="B1162" s="326">
        <v>72.0</v>
      </c>
      <c r="C1162" s="326">
        <v>2.8</v>
      </c>
      <c r="D1162" s="326">
        <v>0.5</v>
      </c>
      <c r="E1162" s="326">
        <v>13.9</v>
      </c>
      <c r="F1162" s="326" t="s">
        <v>3414</v>
      </c>
      <c r="G1162" s="326" t="s">
        <v>153</v>
      </c>
      <c r="H1162" s="326"/>
      <c r="I1162" s="326"/>
      <c r="J1162" s="326"/>
      <c r="K1162" s="326"/>
      <c r="L1162" s="326"/>
      <c r="M1162" s="326"/>
      <c r="N1162" s="326"/>
      <c r="O1162" s="326"/>
      <c r="P1162" s="326"/>
      <c r="Q1162" s="326"/>
      <c r="R1162" s="326"/>
      <c r="S1162" s="326"/>
      <c r="T1162" s="326"/>
      <c r="U1162" s="326"/>
      <c r="V1162" s="326"/>
      <c r="W1162" s="326"/>
      <c r="X1162" s="326"/>
      <c r="Y1162" s="326"/>
      <c r="Z1162" s="326"/>
      <c r="AA1162" s="326"/>
      <c r="AB1162" s="326"/>
      <c r="AC1162" s="326"/>
      <c r="AD1162" s="326"/>
      <c r="AE1162" s="326"/>
      <c r="AF1162" s="326"/>
      <c r="AG1162" s="326"/>
      <c r="AH1162" s="326"/>
      <c r="AI1162" s="326"/>
      <c r="AJ1162" s="326"/>
      <c r="AK1162" s="326"/>
      <c r="AL1162" s="326"/>
      <c r="AM1162" s="326"/>
      <c r="AN1162" s="326"/>
      <c r="AO1162" s="326"/>
      <c r="AP1162" s="326"/>
      <c r="AQ1162" s="326"/>
      <c r="AR1162" s="326"/>
    </row>
    <row r="1163" ht="15.75" hidden="1" customHeight="1">
      <c r="A1163" s="326" t="s">
        <v>3415</v>
      </c>
      <c r="B1163" s="326">
        <v>11.0</v>
      </c>
      <c r="C1163" s="326">
        <v>0.5</v>
      </c>
      <c r="D1163" s="326">
        <v>0.1</v>
      </c>
      <c r="E1163" s="326">
        <v>2.0</v>
      </c>
      <c r="F1163" s="326" t="s">
        <v>3416</v>
      </c>
      <c r="G1163" s="326" t="s">
        <v>153</v>
      </c>
      <c r="H1163" s="326"/>
      <c r="I1163" s="326"/>
      <c r="J1163" s="326"/>
      <c r="K1163" s="326"/>
      <c r="L1163" s="326"/>
      <c r="M1163" s="326"/>
      <c r="N1163" s="326"/>
      <c r="O1163" s="326"/>
      <c r="P1163" s="326"/>
      <c r="Q1163" s="326"/>
      <c r="R1163" s="326"/>
      <c r="S1163" s="326"/>
      <c r="T1163" s="326"/>
      <c r="U1163" s="326"/>
      <c r="V1163" s="326"/>
      <c r="W1163" s="326"/>
      <c r="X1163" s="326"/>
      <c r="Y1163" s="326"/>
      <c r="Z1163" s="326"/>
      <c r="AA1163" s="326"/>
      <c r="AB1163" s="326"/>
      <c r="AC1163" s="326"/>
      <c r="AD1163" s="326"/>
      <c r="AE1163" s="326"/>
      <c r="AF1163" s="326"/>
      <c r="AG1163" s="326"/>
      <c r="AH1163" s="326"/>
      <c r="AI1163" s="326"/>
      <c r="AJ1163" s="326"/>
      <c r="AK1163" s="326"/>
      <c r="AL1163" s="326"/>
      <c r="AM1163" s="326"/>
      <c r="AN1163" s="326"/>
      <c r="AO1163" s="326"/>
      <c r="AP1163" s="326"/>
      <c r="AQ1163" s="326"/>
      <c r="AR1163" s="326"/>
    </row>
    <row r="1164" ht="15.75" hidden="1" customHeight="1">
      <c r="A1164" s="326" t="s">
        <v>3417</v>
      </c>
      <c r="B1164" s="326">
        <v>125.0</v>
      </c>
      <c r="C1164" s="326">
        <v>3.2</v>
      </c>
      <c r="D1164" s="326">
        <v>4.3</v>
      </c>
      <c r="E1164" s="326">
        <v>18.8</v>
      </c>
      <c r="F1164" s="326" t="s">
        <v>3418</v>
      </c>
      <c r="G1164" s="326" t="s">
        <v>153</v>
      </c>
      <c r="H1164" s="326"/>
      <c r="I1164" s="326"/>
      <c r="J1164" s="326"/>
      <c r="K1164" s="326"/>
      <c r="L1164" s="326"/>
      <c r="M1164" s="326"/>
      <c r="N1164" s="326"/>
      <c r="O1164" s="326"/>
      <c r="P1164" s="326"/>
      <c r="Q1164" s="326"/>
      <c r="R1164" s="326"/>
      <c r="S1164" s="326"/>
      <c r="T1164" s="326"/>
      <c r="U1164" s="326"/>
      <c r="V1164" s="326"/>
      <c r="W1164" s="326"/>
      <c r="X1164" s="326"/>
      <c r="Y1164" s="326"/>
      <c r="Z1164" s="326"/>
      <c r="AA1164" s="326"/>
      <c r="AB1164" s="326"/>
      <c r="AC1164" s="326"/>
      <c r="AD1164" s="326"/>
      <c r="AE1164" s="326"/>
      <c r="AF1164" s="326"/>
      <c r="AG1164" s="326"/>
      <c r="AH1164" s="326"/>
      <c r="AI1164" s="326"/>
      <c r="AJ1164" s="326"/>
      <c r="AK1164" s="326"/>
      <c r="AL1164" s="326"/>
      <c r="AM1164" s="326"/>
      <c r="AN1164" s="326"/>
      <c r="AO1164" s="326"/>
      <c r="AP1164" s="326"/>
      <c r="AQ1164" s="326"/>
      <c r="AR1164" s="326"/>
    </row>
    <row r="1165" ht="15.75" hidden="1" customHeight="1">
      <c r="A1165" s="326" t="s">
        <v>3419</v>
      </c>
      <c r="B1165" s="326">
        <v>129.0</v>
      </c>
      <c r="C1165" s="326">
        <v>4.5</v>
      </c>
      <c r="D1165" s="326">
        <v>5.8</v>
      </c>
      <c r="E1165" s="326">
        <v>15.5</v>
      </c>
      <c r="F1165" s="326" t="s">
        <v>3420</v>
      </c>
      <c r="G1165" s="326" t="s">
        <v>153</v>
      </c>
      <c r="H1165" s="326"/>
      <c r="I1165" s="326"/>
      <c r="J1165" s="326"/>
      <c r="K1165" s="326"/>
      <c r="L1165" s="326"/>
      <c r="M1165" s="326"/>
      <c r="N1165" s="326"/>
      <c r="O1165" s="326"/>
      <c r="P1165" s="326"/>
      <c r="Q1165" s="326"/>
      <c r="R1165" s="326"/>
      <c r="S1165" s="326"/>
      <c r="T1165" s="326"/>
      <c r="U1165" s="326"/>
      <c r="V1165" s="326"/>
      <c r="W1165" s="326"/>
      <c r="X1165" s="326"/>
      <c r="Y1165" s="326"/>
      <c r="Z1165" s="326"/>
      <c r="AA1165" s="326"/>
      <c r="AB1165" s="326"/>
      <c r="AC1165" s="326"/>
      <c r="AD1165" s="326"/>
      <c r="AE1165" s="326"/>
      <c r="AF1165" s="326"/>
      <c r="AG1165" s="326"/>
      <c r="AH1165" s="326"/>
      <c r="AI1165" s="326"/>
      <c r="AJ1165" s="326"/>
      <c r="AK1165" s="326"/>
      <c r="AL1165" s="326"/>
      <c r="AM1165" s="326"/>
      <c r="AN1165" s="326"/>
      <c r="AO1165" s="326"/>
      <c r="AP1165" s="326"/>
      <c r="AQ1165" s="326"/>
      <c r="AR1165" s="326"/>
    </row>
    <row r="1166" ht="15.75" hidden="1" customHeight="1">
      <c r="A1166" s="326" t="s">
        <v>3421</v>
      </c>
      <c r="B1166" s="326">
        <v>90.0</v>
      </c>
      <c r="C1166" s="326">
        <v>7.3</v>
      </c>
      <c r="D1166" s="326">
        <v>1.4</v>
      </c>
      <c r="E1166" s="326">
        <v>13.0</v>
      </c>
      <c r="F1166" s="326" t="s">
        <v>3422</v>
      </c>
      <c r="G1166" s="326" t="s">
        <v>153</v>
      </c>
      <c r="H1166" s="326"/>
      <c r="I1166" s="326"/>
      <c r="J1166" s="326"/>
      <c r="K1166" s="326"/>
      <c r="L1166" s="326"/>
      <c r="M1166" s="326"/>
      <c r="N1166" s="326"/>
      <c r="O1166" s="326"/>
      <c r="P1166" s="326"/>
      <c r="Q1166" s="326"/>
      <c r="R1166" s="326"/>
      <c r="S1166" s="326"/>
      <c r="T1166" s="326"/>
      <c r="U1166" s="326"/>
      <c r="V1166" s="326"/>
      <c r="W1166" s="326"/>
      <c r="X1166" s="326"/>
      <c r="Y1166" s="326"/>
      <c r="Z1166" s="326"/>
      <c r="AA1166" s="326"/>
      <c r="AB1166" s="326"/>
      <c r="AC1166" s="326"/>
      <c r="AD1166" s="326"/>
      <c r="AE1166" s="326"/>
      <c r="AF1166" s="326"/>
      <c r="AG1166" s="326"/>
      <c r="AH1166" s="326"/>
      <c r="AI1166" s="326"/>
      <c r="AJ1166" s="326"/>
      <c r="AK1166" s="326"/>
      <c r="AL1166" s="326"/>
      <c r="AM1166" s="326"/>
      <c r="AN1166" s="326"/>
      <c r="AO1166" s="326"/>
      <c r="AP1166" s="326"/>
      <c r="AQ1166" s="326"/>
      <c r="AR1166" s="326"/>
    </row>
    <row r="1167" ht="15.75" hidden="1" customHeight="1">
      <c r="A1167" s="326" t="s">
        <v>3423</v>
      </c>
      <c r="B1167" s="326">
        <v>70.0</v>
      </c>
      <c r="C1167" s="326">
        <v>8.4</v>
      </c>
      <c r="D1167" s="326">
        <v>0.5</v>
      </c>
      <c r="E1167" s="326">
        <v>8.8</v>
      </c>
      <c r="F1167" s="326" t="s">
        <v>3424</v>
      </c>
      <c r="G1167" s="326" t="s">
        <v>153</v>
      </c>
      <c r="H1167" s="326"/>
      <c r="I1167" s="326"/>
      <c r="J1167" s="326"/>
      <c r="K1167" s="326"/>
      <c r="L1167" s="326"/>
      <c r="M1167" s="326"/>
      <c r="N1167" s="326"/>
      <c r="O1167" s="326"/>
      <c r="P1167" s="326"/>
      <c r="Q1167" s="326"/>
      <c r="R1167" s="326"/>
      <c r="S1167" s="326"/>
      <c r="T1167" s="326"/>
      <c r="U1167" s="326"/>
      <c r="V1167" s="326"/>
      <c r="W1167" s="326"/>
      <c r="X1167" s="326"/>
      <c r="Y1167" s="326"/>
      <c r="Z1167" s="326"/>
      <c r="AA1167" s="326"/>
      <c r="AB1167" s="326"/>
      <c r="AC1167" s="326"/>
      <c r="AD1167" s="326"/>
      <c r="AE1167" s="326"/>
      <c r="AF1167" s="326"/>
      <c r="AG1167" s="326"/>
      <c r="AH1167" s="326"/>
      <c r="AI1167" s="326"/>
      <c r="AJ1167" s="326"/>
      <c r="AK1167" s="326"/>
      <c r="AL1167" s="326"/>
      <c r="AM1167" s="326"/>
      <c r="AN1167" s="326"/>
      <c r="AO1167" s="326"/>
      <c r="AP1167" s="326"/>
      <c r="AQ1167" s="326"/>
      <c r="AR1167" s="326"/>
    </row>
    <row r="1168" ht="15.75" hidden="1" customHeight="1">
      <c r="A1168" s="326" t="s">
        <v>3425</v>
      </c>
      <c r="B1168" s="326">
        <v>15.0</v>
      </c>
      <c r="C1168" s="326">
        <v>2.3</v>
      </c>
      <c r="D1168" s="326">
        <v>0.2</v>
      </c>
      <c r="E1168" s="326">
        <v>0.5</v>
      </c>
      <c r="F1168" s="326" t="s">
        <v>3426</v>
      </c>
      <c r="G1168" s="326" t="s">
        <v>153</v>
      </c>
      <c r="H1168" s="326"/>
      <c r="I1168" s="326"/>
      <c r="J1168" s="326"/>
      <c r="K1168" s="326"/>
      <c r="L1168" s="326"/>
      <c r="M1168" s="326"/>
      <c r="N1168" s="326"/>
      <c r="O1168" s="326"/>
      <c r="P1168" s="326"/>
      <c r="Q1168" s="326"/>
      <c r="R1168" s="326"/>
      <c r="S1168" s="326"/>
      <c r="T1168" s="326"/>
      <c r="U1168" s="326"/>
      <c r="V1168" s="326"/>
      <c r="W1168" s="326"/>
      <c r="X1168" s="326"/>
      <c r="Y1168" s="326"/>
      <c r="Z1168" s="326"/>
      <c r="AA1168" s="326"/>
      <c r="AB1168" s="326"/>
      <c r="AC1168" s="326"/>
      <c r="AD1168" s="326"/>
      <c r="AE1168" s="326"/>
      <c r="AF1168" s="326"/>
      <c r="AG1168" s="326"/>
      <c r="AH1168" s="326"/>
      <c r="AI1168" s="326"/>
      <c r="AJ1168" s="326"/>
      <c r="AK1168" s="326"/>
      <c r="AL1168" s="326"/>
      <c r="AM1168" s="326"/>
      <c r="AN1168" s="326"/>
      <c r="AO1168" s="326"/>
      <c r="AP1168" s="326"/>
      <c r="AQ1168" s="326"/>
      <c r="AR1168" s="326"/>
    </row>
    <row r="1169" ht="15.75" hidden="1" customHeight="1">
      <c r="A1169" s="326" t="s">
        <v>3427</v>
      </c>
      <c r="B1169" s="326">
        <v>39.0</v>
      </c>
      <c r="C1169" s="326">
        <v>2.5</v>
      </c>
      <c r="D1169" s="326">
        <v>2.8</v>
      </c>
      <c r="E1169" s="326">
        <v>0.9</v>
      </c>
      <c r="F1169" s="326" t="s">
        <v>3428</v>
      </c>
      <c r="G1169" s="326" t="s">
        <v>153</v>
      </c>
      <c r="H1169" s="326"/>
      <c r="I1169" s="326"/>
      <c r="J1169" s="326"/>
      <c r="K1169" s="326"/>
      <c r="L1169" s="326"/>
      <c r="M1169" s="326"/>
      <c r="N1169" s="326"/>
      <c r="O1169" s="326"/>
      <c r="P1169" s="326"/>
      <c r="Q1169" s="326"/>
      <c r="R1169" s="326"/>
      <c r="S1169" s="326"/>
      <c r="T1169" s="326"/>
      <c r="U1169" s="326"/>
      <c r="V1169" s="326"/>
      <c r="W1169" s="326"/>
      <c r="X1169" s="326"/>
      <c r="Y1169" s="326"/>
      <c r="Z1169" s="326"/>
      <c r="AA1169" s="326"/>
      <c r="AB1169" s="326"/>
      <c r="AC1169" s="326"/>
      <c r="AD1169" s="326"/>
      <c r="AE1169" s="326"/>
      <c r="AF1169" s="326"/>
      <c r="AG1169" s="326"/>
      <c r="AH1169" s="326"/>
      <c r="AI1169" s="326"/>
      <c r="AJ1169" s="326"/>
      <c r="AK1169" s="326"/>
      <c r="AL1169" s="326"/>
      <c r="AM1169" s="326"/>
      <c r="AN1169" s="326"/>
      <c r="AO1169" s="326"/>
      <c r="AP1169" s="326"/>
      <c r="AQ1169" s="326"/>
      <c r="AR1169" s="326"/>
    </row>
    <row r="1170" ht="15.75" hidden="1" customHeight="1">
      <c r="A1170" s="326" t="s">
        <v>3429</v>
      </c>
      <c r="B1170" s="326">
        <v>57.0</v>
      </c>
      <c r="C1170" s="326">
        <v>1.8</v>
      </c>
      <c r="D1170" s="326">
        <v>1.9</v>
      </c>
      <c r="E1170" s="326">
        <v>8.2</v>
      </c>
      <c r="F1170" s="326" t="s">
        <v>3430</v>
      </c>
      <c r="G1170" s="326" t="s">
        <v>153</v>
      </c>
      <c r="H1170" s="326"/>
      <c r="I1170" s="326"/>
      <c r="J1170" s="326"/>
      <c r="K1170" s="326"/>
      <c r="L1170" s="326"/>
      <c r="M1170" s="326"/>
      <c r="N1170" s="326"/>
      <c r="O1170" s="326"/>
      <c r="P1170" s="326"/>
      <c r="Q1170" s="326"/>
      <c r="R1170" s="326"/>
      <c r="S1170" s="326"/>
      <c r="T1170" s="326"/>
      <c r="U1170" s="326"/>
      <c r="V1170" s="326"/>
      <c r="W1170" s="326"/>
      <c r="X1170" s="326"/>
      <c r="Y1170" s="326"/>
      <c r="Z1170" s="326"/>
      <c r="AA1170" s="326"/>
      <c r="AB1170" s="326"/>
      <c r="AC1170" s="326"/>
      <c r="AD1170" s="326"/>
      <c r="AE1170" s="326"/>
      <c r="AF1170" s="326"/>
      <c r="AG1170" s="326"/>
      <c r="AH1170" s="326"/>
      <c r="AI1170" s="326"/>
      <c r="AJ1170" s="326"/>
      <c r="AK1170" s="326"/>
      <c r="AL1170" s="326"/>
      <c r="AM1170" s="326"/>
      <c r="AN1170" s="326"/>
      <c r="AO1170" s="326"/>
      <c r="AP1170" s="326"/>
      <c r="AQ1170" s="326"/>
      <c r="AR1170" s="326"/>
    </row>
    <row r="1171" ht="15.75" hidden="1" customHeight="1">
      <c r="A1171" s="326" t="s">
        <v>3431</v>
      </c>
      <c r="B1171" s="326">
        <v>27.0</v>
      </c>
      <c r="C1171" s="326">
        <v>1.9</v>
      </c>
      <c r="D1171" s="326">
        <v>0.3</v>
      </c>
      <c r="E1171" s="326">
        <v>4.4</v>
      </c>
      <c r="F1171" s="326" t="s">
        <v>3432</v>
      </c>
      <c r="G1171" s="326" t="s">
        <v>153</v>
      </c>
      <c r="H1171" s="326"/>
      <c r="I1171" s="326"/>
      <c r="J1171" s="326"/>
      <c r="K1171" s="326"/>
      <c r="L1171" s="326"/>
      <c r="M1171" s="326"/>
      <c r="N1171" s="326"/>
      <c r="O1171" s="326"/>
      <c r="P1171" s="326"/>
      <c r="Q1171" s="326"/>
      <c r="R1171" s="326"/>
      <c r="S1171" s="326"/>
      <c r="T1171" s="326"/>
      <c r="U1171" s="326"/>
      <c r="V1171" s="326"/>
      <c r="W1171" s="326"/>
      <c r="X1171" s="326"/>
      <c r="Y1171" s="326"/>
      <c r="Z1171" s="326"/>
      <c r="AA1171" s="326"/>
      <c r="AB1171" s="326"/>
      <c r="AC1171" s="326"/>
      <c r="AD1171" s="326"/>
      <c r="AE1171" s="326"/>
      <c r="AF1171" s="326"/>
      <c r="AG1171" s="326"/>
      <c r="AH1171" s="326"/>
      <c r="AI1171" s="326"/>
      <c r="AJ1171" s="326"/>
      <c r="AK1171" s="326"/>
      <c r="AL1171" s="326"/>
      <c r="AM1171" s="326"/>
      <c r="AN1171" s="326"/>
      <c r="AO1171" s="326"/>
      <c r="AP1171" s="326"/>
      <c r="AQ1171" s="326"/>
      <c r="AR1171" s="326"/>
    </row>
    <row r="1172" ht="15.75" hidden="1" customHeight="1">
      <c r="A1172" s="326" t="s">
        <v>3433</v>
      </c>
      <c r="B1172" s="326">
        <v>48.0</v>
      </c>
      <c r="C1172" s="326">
        <v>2.7</v>
      </c>
      <c r="D1172" s="326">
        <v>1.3</v>
      </c>
      <c r="E1172" s="326">
        <v>6.9</v>
      </c>
      <c r="F1172" s="326" t="s">
        <v>3434</v>
      </c>
      <c r="G1172" s="326" t="s">
        <v>153</v>
      </c>
      <c r="H1172" s="326"/>
      <c r="I1172" s="326"/>
      <c r="J1172" s="326"/>
      <c r="K1172" s="326"/>
      <c r="L1172" s="326"/>
      <c r="M1172" s="326"/>
      <c r="N1172" s="326"/>
      <c r="O1172" s="326"/>
      <c r="P1172" s="326"/>
      <c r="Q1172" s="326"/>
      <c r="R1172" s="326"/>
      <c r="S1172" s="326"/>
      <c r="T1172" s="326"/>
      <c r="U1172" s="326"/>
      <c r="V1172" s="326"/>
      <c r="W1172" s="326"/>
      <c r="X1172" s="326"/>
      <c r="Y1172" s="326"/>
      <c r="Z1172" s="326"/>
      <c r="AA1172" s="326"/>
      <c r="AB1172" s="326"/>
      <c r="AC1172" s="326"/>
      <c r="AD1172" s="326"/>
      <c r="AE1172" s="326"/>
      <c r="AF1172" s="326"/>
      <c r="AG1172" s="326"/>
      <c r="AH1172" s="326"/>
      <c r="AI1172" s="326"/>
      <c r="AJ1172" s="326"/>
      <c r="AK1172" s="326"/>
      <c r="AL1172" s="326"/>
      <c r="AM1172" s="326"/>
      <c r="AN1172" s="326"/>
      <c r="AO1172" s="326"/>
      <c r="AP1172" s="326"/>
      <c r="AQ1172" s="326"/>
      <c r="AR1172" s="326"/>
    </row>
    <row r="1173" ht="15.75" hidden="1" customHeight="1">
      <c r="A1173" s="326" t="s">
        <v>3435</v>
      </c>
      <c r="B1173" s="326">
        <v>59.0</v>
      </c>
      <c r="C1173" s="326">
        <v>3.2</v>
      </c>
      <c r="D1173" s="326">
        <v>1.0</v>
      </c>
      <c r="E1173" s="326">
        <v>11.3</v>
      </c>
      <c r="F1173" s="326" t="s">
        <v>3436</v>
      </c>
      <c r="G1173" s="326" t="s">
        <v>153</v>
      </c>
      <c r="H1173" s="326"/>
      <c r="I1173" s="326"/>
      <c r="J1173" s="326"/>
      <c r="K1173" s="326"/>
      <c r="L1173" s="326"/>
      <c r="M1173" s="326"/>
      <c r="N1173" s="326"/>
      <c r="O1173" s="326"/>
      <c r="P1173" s="326"/>
      <c r="Q1173" s="326"/>
      <c r="R1173" s="326"/>
      <c r="S1173" s="326"/>
      <c r="T1173" s="326"/>
      <c r="U1173" s="326"/>
      <c r="V1173" s="326"/>
      <c r="W1173" s="326"/>
      <c r="X1173" s="326"/>
      <c r="Y1173" s="326"/>
      <c r="Z1173" s="326"/>
      <c r="AA1173" s="326"/>
      <c r="AB1173" s="326"/>
      <c r="AC1173" s="326"/>
      <c r="AD1173" s="326"/>
      <c r="AE1173" s="326"/>
      <c r="AF1173" s="326"/>
      <c r="AG1173" s="326"/>
      <c r="AH1173" s="326"/>
      <c r="AI1173" s="326"/>
      <c r="AJ1173" s="326"/>
      <c r="AK1173" s="326"/>
      <c r="AL1173" s="326"/>
      <c r="AM1173" s="326"/>
      <c r="AN1173" s="326"/>
      <c r="AO1173" s="326"/>
      <c r="AP1173" s="326"/>
      <c r="AQ1173" s="326"/>
      <c r="AR1173" s="326"/>
    </row>
    <row r="1174" ht="15.75" hidden="1" customHeight="1">
      <c r="A1174" s="326" t="s">
        <v>3437</v>
      </c>
      <c r="B1174" s="326">
        <v>129.0</v>
      </c>
      <c r="C1174" s="326">
        <v>3.1</v>
      </c>
      <c r="D1174" s="326">
        <v>6.3</v>
      </c>
      <c r="E1174" s="326">
        <v>15.9</v>
      </c>
      <c r="F1174" s="326" t="s">
        <v>3438</v>
      </c>
      <c r="G1174" s="326" t="s">
        <v>153</v>
      </c>
      <c r="H1174" s="326"/>
      <c r="I1174" s="326"/>
      <c r="J1174" s="326"/>
      <c r="K1174" s="326"/>
      <c r="L1174" s="326"/>
      <c r="M1174" s="326"/>
      <c r="N1174" s="326"/>
      <c r="O1174" s="326"/>
      <c r="P1174" s="326"/>
      <c r="Q1174" s="326"/>
      <c r="R1174" s="326"/>
      <c r="S1174" s="326"/>
      <c r="T1174" s="326"/>
      <c r="U1174" s="326"/>
      <c r="V1174" s="326"/>
      <c r="W1174" s="326"/>
      <c r="X1174" s="326"/>
      <c r="Y1174" s="326"/>
      <c r="Z1174" s="326"/>
      <c r="AA1174" s="326"/>
      <c r="AB1174" s="326"/>
      <c r="AC1174" s="326"/>
      <c r="AD1174" s="326"/>
      <c r="AE1174" s="326"/>
      <c r="AF1174" s="326"/>
      <c r="AG1174" s="326"/>
      <c r="AH1174" s="326"/>
      <c r="AI1174" s="326"/>
      <c r="AJ1174" s="326"/>
      <c r="AK1174" s="326"/>
      <c r="AL1174" s="326"/>
      <c r="AM1174" s="326"/>
      <c r="AN1174" s="326"/>
      <c r="AO1174" s="326"/>
      <c r="AP1174" s="326"/>
      <c r="AQ1174" s="326"/>
      <c r="AR1174" s="326"/>
    </row>
    <row r="1175" ht="15.75" hidden="1" customHeight="1">
      <c r="A1175" s="326" t="s">
        <v>3439</v>
      </c>
      <c r="B1175" s="326">
        <v>16.0</v>
      </c>
      <c r="C1175" s="326">
        <v>0.6</v>
      </c>
      <c r="D1175" s="326">
        <v>0.9</v>
      </c>
      <c r="E1175" s="326">
        <v>2.0</v>
      </c>
      <c r="F1175" s="326" t="s">
        <v>3440</v>
      </c>
      <c r="G1175" s="326" t="s">
        <v>153</v>
      </c>
      <c r="H1175" s="326"/>
      <c r="I1175" s="326"/>
      <c r="J1175" s="326"/>
      <c r="K1175" s="326"/>
      <c r="L1175" s="326"/>
      <c r="M1175" s="326"/>
      <c r="N1175" s="326"/>
      <c r="O1175" s="326"/>
      <c r="P1175" s="326"/>
      <c r="Q1175" s="326"/>
      <c r="R1175" s="326"/>
      <c r="S1175" s="326"/>
      <c r="T1175" s="326"/>
      <c r="U1175" s="326"/>
      <c r="V1175" s="326"/>
      <c r="W1175" s="326"/>
      <c r="X1175" s="326"/>
      <c r="Y1175" s="326"/>
      <c r="Z1175" s="326"/>
      <c r="AA1175" s="326"/>
      <c r="AB1175" s="326"/>
      <c r="AC1175" s="326"/>
      <c r="AD1175" s="326"/>
      <c r="AE1175" s="326"/>
      <c r="AF1175" s="326"/>
      <c r="AG1175" s="326"/>
      <c r="AH1175" s="326"/>
      <c r="AI1175" s="326"/>
      <c r="AJ1175" s="326"/>
      <c r="AK1175" s="326"/>
      <c r="AL1175" s="326"/>
      <c r="AM1175" s="326"/>
      <c r="AN1175" s="326"/>
      <c r="AO1175" s="326"/>
      <c r="AP1175" s="326"/>
      <c r="AQ1175" s="326"/>
      <c r="AR1175" s="326"/>
    </row>
    <row r="1176" ht="15.75" hidden="1" customHeight="1">
      <c r="A1176" s="326" t="s">
        <v>3441</v>
      </c>
      <c r="B1176" s="326">
        <v>24.0</v>
      </c>
      <c r="C1176" s="326">
        <v>0.7</v>
      </c>
      <c r="D1176" s="326">
        <v>0.9</v>
      </c>
      <c r="E1176" s="326">
        <v>3.8</v>
      </c>
      <c r="F1176" s="326" t="s">
        <v>3442</v>
      </c>
      <c r="G1176" s="326" t="s">
        <v>153</v>
      </c>
      <c r="H1176" s="326"/>
      <c r="I1176" s="326"/>
      <c r="J1176" s="326"/>
      <c r="K1176" s="326"/>
      <c r="L1176" s="326"/>
      <c r="M1176" s="326"/>
      <c r="N1176" s="326"/>
      <c r="O1176" s="326"/>
      <c r="P1176" s="326"/>
      <c r="Q1176" s="326"/>
      <c r="R1176" s="326"/>
      <c r="S1176" s="326"/>
      <c r="T1176" s="326"/>
      <c r="U1176" s="326"/>
      <c r="V1176" s="326"/>
      <c r="W1176" s="326"/>
      <c r="X1176" s="326"/>
      <c r="Y1176" s="326"/>
      <c r="Z1176" s="326"/>
      <c r="AA1176" s="326"/>
      <c r="AB1176" s="326"/>
      <c r="AC1176" s="326"/>
      <c r="AD1176" s="326"/>
      <c r="AE1176" s="326"/>
      <c r="AF1176" s="326"/>
      <c r="AG1176" s="326"/>
      <c r="AH1176" s="326"/>
      <c r="AI1176" s="326"/>
      <c r="AJ1176" s="326"/>
      <c r="AK1176" s="326"/>
      <c r="AL1176" s="326"/>
      <c r="AM1176" s="326"/>
      <c r="AN1176" s="326"/>
      <c r="AO1176" s="326"/>
      <c r="AP1176" s="326"/>
      <c r="AQ1176" s="326"/>
      <c r="AR1176" s="326"/>
    </row>
    <row r="1177" ht="15.75" hidden="1" customHeight="1">
      <c r="A1177" s="326" t="s">
        <v>3443</v>
      </c>
      <c r="B1177" s="326">
        <v>175.0</v>
      </c>
      <c r="C1177" s="326">
        <v>4.2</v>
      </c>
      <c r="D1177" s="326">
        <v>11.6</v>
      </c>
      <c r="E1177" s="326">
        <v>15.3</v>
      </c>
      <c r="F1177" s="326" t="s">
        <v>3444</v>
      </c>
      <c r="G1177" s="326" t="s">
        <v>153</v>
      </c>
      <c r="H1177" s="326"/>
      <c r="I1177" s="326"/>
      <c r="J1177" s="326"/>
      <c r="K1177" s="326"/>
      <c r="L1177" s="326"/>
      <c r="M1177" s="326"/>
      <c r="N1177" s="326"/>
      <c r="O1177" s="326"/>
      <c r="P1177" s="326"/>
      <c r="Q1177" s="326"/>
      <c r="R1177" s="326"/>
      <c r="S1177" s="326"/>
      <c r="T1177" s="326"/>
      <c r="U1177" s="326"/>
      <c r="V1177" s="326"/>
      <c r="W1177" s="326"/>
      <c r="X1177" s="326"/>
      <c r="Y1177" s="326"/>
      <c r="Z1177" s="326"/>
      <c r="AA1177" s="326"/>
      <c r="AB1177" s="326"/>
      <c r="AC1177" s="326"/>
      <c r="AD1177" s="326"/>
      <c r="AE1177" s="326"/>
      <c r="AF1177" s="326"/>
      <c r="AG1177" s="326"/>
      <c r="AH1177" s="326"/>
      <c r="AI1177" s="326"/>
      <c r="AJ1177" s="326"/>
      <c r="AK1177" s="326"/>
      <c r="AL1177" s="326"/>
      <c r="AM1177" s="326"/>
      <c r="AN1177" s="326"/>
      <c r="AO1177" s="326"/>
      <c r="AP1177" s="326"/>
      <c r="AQ1177" s="326"/>
      <c r="AR1177" s="326"/>
    </row>
    <row r="1178" ht="15.75" hidden="1" customHeight="1">
      <c r="A1178" s="326" t="s">
        <v>3445</v>
      </c>
      <c r="B1178" s="326">
        <v>98.0</v>
      </c>
      <c r="C1178" s="326">
        <v>1.9</v>
      </c>
      <c r="D1178" s="326">
        <v>7.9</v>
      </c>
      <c r="E1178" s="326">
        <v>7.9</v>
      </c>
      <c r="F1178" s="326" t="s">
        <v>3446</v>
      </c>
      <c r="G1178" s="326" t="s">
        <v>153</v>
      </c>
      <c r="H1178" s="326"/>
      <c r="I1178" s="326"/>
      <c r="J1178" s="326"/>
      <c r="K1178" s="326"/>
      <c r="L1178" s="326"/>
      <c r="M1178" s="326"/>
      <c r="N1178" s="326"/>
      <c r="O1178" s="326"/>
      <c r="P1178" s="326"/>
      <c r="Q1178" s="326"/>
      <c r="R1178" s="326"/>
      <c r="S1178" s="326"/>
      <c r="T1178" s="326"/>
      <c r="U1178" s="326"/>
      <c r="V1178" s="326"/>
      <c r="W1178" s="326"/>
      <c r="X1178" s="326"/>
      <c r="Y1178" s="326"/>
      <c r="Z1178" s="326"/>
      <c r="AA1178" s="326"/>
      <c r="AB1178" s="326"/>
      <c r="AC1178" s="326"/>
      <c r="AD1178" s="326"/>
      <c r="AE1178" s="326"/>
      <c r="AF1178" s="326"/>
      <c r="AG1178" s="326"/>
      <c r="AH1178" s="326"/>
      <c r="AI1178" s="326"/>
      <c r="AJ1178" s="326"/>
      <c r="AK1178" s="326"/>
      <c r="AL1178" s="326"/>
      <c r="AM1178" s="326"/>
      <c r="AN1178" s="326"/>
      <c r="AO1178" s="326"/>
      <c r="AP1178" s="326"/>
      <c r="AQ1178" s="326"/>
      <c r="AR1178" s="326"/>
    </row>
    <row r="1179" ht="15.75" hidden="1" customHeight="1">
      <c r="A1179" s="326" t="s">
        <v>3447</v>
      </c>
      <c r="B1179" s="326">
        <v>58.0</v>
      </c>
      <c r="C1179" s="326">
        <v>1.1</v>
      </c>
      <c r="D1179" s="326">
        <v>4.2</v>
      </c>
      <c r="E1179" s="326">
        <v>6.0</v>
      </c>
      <c r="F1179" s="326" t="s">
        <v>3448</v>
      </c>
      <c r="G1179" s="326" t="s">
        <v>153</v>
      </c>
      <c r="H1179" s="326"/>
      <c r="I1179" s="326"/>
      <c r="J1179" s="326"/>
      <c r="K1179" s="326"/>
      <c r="L1179" s="326"/>
      <c r="M1179" s="326"/>
      <c r="N1179" s="326"/>
      <c r="O1179" s="326"/>
      <c r="P1179" s="326"/>
      <c r="Q1179" s="326"/>
      <c r="R1179" s="326"/>
      <c r="S1179" s="326"/>
      <c r="T1179" s="326"/>
      <c r="U1179" s="326"/>
      <c r="V1179" s="326"/>
      <c r="W1179" s="326"/>
      <c r="X1179" s="326"/>
      <c r="Y1179" s="326"/>
      <c r="Z1179" s="326"/>
      <c r="AA1179" s="326"/>
      <c r="AB1179" s="326"/>
      <c r="AC1179" s="326"/>
      <c r="AD1179" s="326"/>
      <c r="AE1179" s="326"/>
      <c r="AF1179" s="326"/>
      <c r="AG1179" s="326"/>
      <c r="AH1179" s="326"/>
      <c r="AI1179" s="326"/>
      <c r="AJ1179" s="326"/>
      <c r="AK1179" s="326"/>
      <c r="AL1179" s="326"/>
      <c r="AM1179" s="326"/>
      <c r="AN1179" s="326"/>
      <c r="AO1179" s="326"/>
      <c r="AP1179" s="326"/>
      <c r="AQ1179" s="326"/>
      <c r="AR1179" s="326"/>
    </row>
    <row r="1180" ht="15.75" hidden="1" customHeight="1">
      <c r="A1180" s="326" t="s">
        <v>3449</v>
      </c>
      <c r="B1180" s="326">
        <v>123.0</v>
      </c>
      <c r="C1180" s="326">
        <v>13.3</v>
      </c>
      <c r="D1180" s="326">
        <v>3.2</v>
      </c>
      <c r="E1180" s="326">
        <v>12.5</v>
      </c>
      <c r="F1180" s="326" t="s">
        <v>3450</v>
      </c>
      <c r="G1180" s="326" t="s">
        <v>153</v>
      </c>
      <c r="H1180" s="326"/>
      <c r="I1180" s="326"/>
      <c r="J1180" s="326"/>
      <c r="K1180" s="326"/>
      <c r="L1180" s="326"/>
      <c r="M1180" s="326"/>
      <c r="N1180" s="326"/>
      <c r="O1180" s="326"/>
      <c r="P1180" s="326"/>
      <c r="Q1180" s="326"/>
      <c r="R1180" s="326"/>
      <c r="S1180" s="326"/>
      <c r="T1180" s="326"/>
      <c r="U1180" s="326"/>
      <c r="V1180" s="326"/>
      <c r="W1180" s="326"/>
      <c r="X1180" s="326"/>
      <c r="Y1180" s="326"/>
      <c r="Z1180" s="326"/>
      <c r="AA1180" s="326"/>
      <c r="AB1180" s="326"/>
      <c r="AC1180" s="326"/>
      <c r="AD1180" s="326"/>
      <c r="AE1180" s="326"/>
      <c r="AF1180" s="326"/>
      <c r="AG1180" s="326"/>
      <c r="AH1180" s="326"/>
      <c r="AI1180" s="326"/>
      <c r="AJ1180" s="326"/>
      <c r="AK1180" s="326"/>
      <c r="AL1180" s="326"/>
      <c r="AM1180" s="326"/>
      <c r="AN1180" s="326"/>
      <c r="AO1180" s="326"/>
      <c r="AP1180" s="326"/>
      <c r="AQ1180" s="326"/>
      <c r="AR1180" s="326"/>
    </row>
    <row r="1181" ht="15.75" hidden="1" customHeight="1">
      <c r="A1181" s="326" t="s">
        <v>3451</v>
      </c>
      <c r="B1181" s="326">
        <v>212.0</v>
      </c>
      <c r="C1181" s="326">
        <v>7.0</v>
      </c>
      <c r="D1181" s="326">
        <v>3.9</v>
      </c>
      <c r="E1181" s="326">
        <v>38.0</v>
      </c>
      <c r="F1181" s="326" t="s">
        <v>3452</v>
      </c>
      <c r="G1181" s="326" t="s">
        <v>153</v>
      </c>
      <c r="H1181" s="326"/>
      <c r="I1181" s="326"/>
      <c r="J1181" s="326"/>
      <c r="K1181" s="326"/>
      <c r="L1181" s="326"/>
      <c r="M1181" s="326"/>
      <c r="N1181" s="326"/>
      <c r="O1181" s="326"/>
      <c r="P1181" s="326"/>
      <c r="Q1181" s="326"/>
      <c r="R1181" s="326"/>
      <c r="S1181" s="326"/>
      <c r="T1181" s="326"/>
      <c r="U1181" s="326"/>
      <c r="V1181" s="326"/>
      <c r="W1181" s="326"/>
      <c r="X1181" s="326"/>
      <c r="Y1181" s="326"/>
      <c r="Z1181" s="326"/>
      <c r="AA1181" s="326"/>
      <c r="AB1181" s="326"/>
      <c r="AC1181" s="326"/>
      <c r="AD1181" s="326"/>
      <c r="AE1181" s="326"/>
      <c r="AF1181" s="326"/>
      <c r="AG1181" s="326"/>
      <c r="AH1181" s="326"/>
      <c r="AI1181" s="326"/>
      <c r="AJ1181" s="326"/>
      <c r="AK1181" s="326"/>
      <c r="AL1181" s="326"/>
      <c r="AM1181" s="326"/>
      <c r="AN1181" s="326"/>
      <c r="AO1181" s="326"/>
      <c r="AP1181" s="326"/>
      <c r="AQ1181" s="326"/>
      <c r="AR1181" s="326"/>
    </row>
    <row r="1182" ht="15.75" hidden="1" customHeight="1">
      <c r="A1182" s="326" t="s">
        <v>3453</v>
      </c>
      <c r="B1182" s="326">
        <v>21.0</v>
      </c>
      <c r="C1182" s="326">
        <v>0.8</v>
      </c>
      <c r="D1182" s="326">
        <v>0.3</v>
      </c>
      <c r="E1182" s="326">
        <v>3.9</v>
      </c>
      <c r="F1182" s="326" t="s">
        <v>3454</v>
      </c>
      <c r="G1182" s="326" t="s">
        <v>153</v>
      </c>
      <c r="H1182" s="326"/>
      <c r="I1182" s="326"/>
      <c r="J1182" s="326"/>
      <c r="K1182" s="326"/>
      <c r="L1182" s="326"/>
      <c r="M1182" s="326"/>
      <c r="N1182" s="326"/>
      <c r="O1182" s="326"/>
      <c r="P1182" s="326"/>
      <c r="Q1182" s="326"/>
      <c r="R1182" s="326"/>
      <c r="S1182" s="326"/>
      <c r="T1182" s="326"/>
      <c r="U1182" s="326"/>
      <c r="V1182" s="326"/>
      <c r="W1182" s="326"/>
      <c r="X1182" s="326"/>
      <c r="Y1182" s="326"/>
      <c r="Z1182" s="326"/>
      <c r="AA1182" s="326"/>
      <c r="AB1182" s="326"/>
      <c r="AC1182" s="326"/>
      <c r="AD1182" s="326"/>
      <c r="AE1182" s="326"/>
      <c r="AF1182" s="326"/>
      <c r="AG1182" s="326"/>
      <c r="AH1182" s="326"/>
      <c r="AI1182" s="326"/>
      <c r="AJ1182" s="326"/>
      <c r="AK1182" s="326"/>
      <c r="AL1182" s="326"/>
      <c r="AM1182" s="326"/>
      <c r="AN1182" s="326"/>
      <c r="AO1182" s="326"/>
      <c r="AP1182" s="326"/>
      <c r="AQ1182" s="326"/>
      <c r="AR1182" s="326"/>
    </row>
    <row r="1183" ht="15.75" hidden="1" customHeight="1">
      <c r="A1183" s="326" t="s">
        <v>3455</v>
      </c>
      <c r="B1183" s="326">
        <v>48.0</v>
      </c>
      <c r="C1183" s="326">
        <v>2.5</v>
      </c>
      <c r="D1183" s="326">
        <v>0.4</v>
      </c>
      <c r="E1183" s="326">
        <v>9.5</v>
      </c>
      <c r="F1183" s="326" t="s">
        <v>3456</v>
      </c>
      <c r="G1183" s="326" t="s">
        <v>153</v>
      </c>
      <c r="H1183" s="326"/>
      <c r="I1183" s="326"/>
      <c r="J1183" s="326"/>
      <c r="K1183" s="326"/>
      <c r="L1183" s="326"/>
      <c r="M1183" s="326"/>
      <c r="N1183" s="326"/>
      <c r="O1183" s="326"/>
      <c r="P1183" s="326"/>
      <c r="Q1183" s="326"/>
      <c r="R1183" s="326"/>
      <c r="S1183" s="326"/>
      <c r="T1183" s="326"/>
      <c r="U1183" s="326"/>
      <c r="V1183" s="326"/>
      <c r="W1183" s="326"/>
      <c r="X1183" s="326"/>
      <c r="Y1183" s="326"/>
      <c r="Z1183" s="326"/>
      <c r="AA1183" s="326"/>
      <c r="AB1183" s="326"/>
      <c r="AC1183" s="326"/>
      <c r="AD1183" s="326"/>
      <c r="AE1183" s="326"/>
      <c r="AF1183" s="326"/>
      <c r="AG1183" s="326"/>
      <c r="AH1183" s="326"/>
      <c r="AI1183" s="326"/>
      <c r="AJ1183" s="326"/>
      <c r="AK1183" s="326"/>
      <c r="AL1183" s="326"/>
      <c r="AM1183" s="326"/>
      <c r="AN1183" s="326"/>
      <c r="AO1183" s="326"/>
      <c r="AP1183" s="326"/>
      <c r="AQ1183" s="326"/>
      <c r="AR1183" s="326"/>
    </row>
    <row r="1184" ht="15.75" hidden="1" customHeight="1">
      <c r="A1184" s="326" t="s">
        <v>3457</v>
      </c>
      <c r="B1184" s="326">
        <v>139.0</v>
      </c>
      <c r="C1184" s="326">
        <v>4.8</v>
      </c>
      <c r="D1184" s="326">
        <v>6.2</v>
      </c>
      <c r="E1184" s="326">
        <v>16.9</v>
      </c>
      <c r="F1184" s="326" t="s">
        <v>3458</v>
      </c>
      <c r="G1184" s="326" t="s">
        <v>153</v>
      </c>
      <c r="H1184" s="326"/>
      <c r="I1184" s="326"/>
      <c r="J1184" s="326"/>
      <c r="K1184" s="326"/>
      <c r="L1184" s="326"/>
      <c r="M1184" s="326"/>
      <c r="N1184" s="326"/>
      <c r="O1184" s="326"/>
      <c r="P1184" s="326"/>
      <c r="Q1184" s="326"/>
      <c r="R1184" s="326"/>
      <c r="S1184" s="326"/>
      <c r="T1184" s="326"/>
      <c r="U1184" s="326"/>
      <c r="V1184" s="326"/>
      <c r="W1184" s="326"/>
      <c r="X1184" s="326"/>
      <c r="Y1184" s="326"/>
      <c r="Z1184" s="326"/>
      <c r="AA1184" s="326"/>
      <c r="AB1184" s="326"/>
      <c r="AC1184" s="326"/>
      <c r="AD1184" s="326"/>
      <c r="AE1184" s="326"/>
      <c r="AF1184" s="326"/>
      <c r="AG1184" s="326"/>
      <c r="AH1184" s="326"/>
      <c r="AI1184" s="326"/>
      <c r="AJ1184" s="326"/>
      <c r="AK1184" s="326"/>
      <c r="AL1184" s="326"/>
      <c r="AM1184" s="326"/>
      <c r="AN1184" s="326"/>
      <c r="AO1184" s="326"/>
      <c r="AP1184" s="326"/>
      <c r="AQ1184" s="326"/>
      <c r="AR1184" s="326"/>
    </row>
    <row r="1185" ht="15.75" hidden="1" customHeight="1">
      <c r="A1185" s="326" t="s">
        <v>3459</v>
      </c>
      <c r="B1185" s="326">
        <v>265.0</v>
      </c>
      <c r="C1185" s="326">
        <v>7.0</v>
      </c>
      <c r="D1185" s="326">
        <v>9.1</v>
      </c>
      <c r="E1185" s="326">
        <v>40.7</v>
      </c>
      <c r="F1185" s="326" t="s">
        <v>3460</v>
      </c>
      <c r="G1185" s="326" t="s">
        <v>153</v>
      </c>
      <c r="H1185" s="326"/>
      <c r="I1185" s="326"/>
      <c r="J1185" s="326"/>
      <c r="K1185" s="326"/>
      <c r="L1185" s="326"/>
      <c r="M1185" s="326"/>
      <c r="N1185" s="326"/>
      <c r="O1185" s="326"/>
      <c r="P1185" s="326"/>
      <c r="Q1185" s="326"/>
      <c r="R1185" s="326"/>
      <c r="S1185" s="326"/>
      <c r="T1185" s="326"/>
      <c r="U1185" s="326"/>
      <c r="V1185" s="326"/>
      <c r="W1185" s="326"/>
      <c r="X1185" s="326"/>
      <c r="Y1185" s="326"/>
      <c r="Z1185" s="326"/>
      <c r="AA1185" s="326"/>
      <c r="AB1185" s="326"/>
      <c r="AC1185" s="326"/>
      <c r="AD1185" s="326"/>
      <c r="AE1185" s="326"/>
      <c r="AF1185" s="326"/>
      <c r="AG1185" s="326"/>
      <c r="AH1185" s="326"/>
      <c r="AI1185" s="326"/>
      <c r="AJ1185" s="326"/>
      <c r="AK1185" s="326"/>
      <c r="AL1185" s="326"/>
      <c r="AM1185" s="326"/>
      <c r="AN1185" s="326"/>
      <c r="AO1185" s="326"/>
      <c r="AP1185" s="326"/>
      <c r="AQ1185" s="326"/>
      <c r="AR1185" s="326"/>
    </row>
    <row r="1186" ht="15.75" hidden="1" customHeight="1">
      <c r="A1186" s="326" t="s">
        <v>3461</v>
      </c>
      <c r="B1186" s="326">
        <v>118.0</v>
      </c>
      <c r="C1186" s="326">
        <v>3.7</v>
      </c>
      <c r="D1186" s="326">
        <v>4.0</v>
      </c>
      <c r="E1186" s="326">
        <v>17.6</v>
      </c>
      <c r="F1186" s="326" t="s">
        <v>3462</v>
      </c>
      <c r="G1186" s="326" t="s">
        <v>153</v>
      </c>
      <c r="H1186" s="326"/>
      <c r="I1186" s="326"/>
      <c r="J1186" s="326"/>
      <c r="K1186" s="326"/>
      <c r="L1186" s="326"/>
      <c r="M1186" s="326"/>
      <c r="N1186" s="326"/>
      <c r="O1186" s="326"/>
      <c r="P1186" s="326"/>
      <c r="Q1186" s="326"/>
      <c r="R1186" s="326"/>
      <c r="S1186" s="326"/>
      <c r="T1186" s="326"/>
      <c r="U1186" s="326"/>
      <c r="V1186" s="326"/>
      <c r="W1186" s="326"/>
      <c r="X1186" s="326"/>
      <c r="Y1186" s="326"/>
      <c r="Z1186" s="326"/>
      <c r="AA1186" s="326"/>
      <c r="AB1186" s="326"/>
      <c r="AC1186" s="326"/>
      <c r="AD1186" s="326"/>
      <c r="AE1186" s="326"/>
      <c r="AF1186" s="326"/>
      <c r="AG1186" s="326"/>
      <c r="AH1186" s="326"/>
      <c r="AI1186" s="326"/>
      <c r="AJ1186" s="326"/>
      <c r="AK1186" s="326"/>
      <c r="AL1186" s="326"/>
      <c r="AM1186" s="326"/>
      <c r="AN1186" s="326"/>
      <c r="AO1186" s="326"/>
      <c r="AP1186" s="326"/>
      <c r="AQ1186" s="326"/>
      <c r="AR1186" s="326"/>
    </row>
    <row r="1187" ht="15.75" hidden="1" customHeight="1">
      <c r="A1187" s="326" t="s">
        <v>3463</v>
      </c>
      <c r="B1187" s="326">
        <v>116.0</v>
      </c>
      <c r="C1187" s="326">
        <v>6.3</v>
      </c>
      <c r="D1187" s="326">
        <v>7.1</v>
      </c>
      <c r="E1187" s="326">
        <v>7.7</v>
      </c>
      <c r="F1187" s="326" t="s">
        <v>3464</v>
      </c>
      <c r="G1187" s="326" t="s">
        <v>153</v>
      </c>
      <c r="H1187" s="326"/>
      <c r="I1187" s="326"/>
      <c r="J1187" s="326"/>
      <c r="K1187" s="326"/>
      <c r="L1187" s="326"/>
      <c r="M1187" s="326"/>
      <c r="N1187" s="326"/>
      <c r="O1187" s="326"/>
      <c r="P1187" s="326"/>
      <c r="Q1187" s="326"/>
      <c r="R1187" s="326"/>
      <c r="S1187" s="326"/>
      <c r="T1187" s="326"/>
      <c r="U1187" s="326"/>
      <c r="V1187" s="326"/>
      <c r="W1187" s="326"/>
      <c r="X1187" s="326"/>
      <c r="Y1187" s="326"/>
      <c r="Z1187" s="326"/>
      <c r="AA1187" s="326"/>
      <c r="AB1187" s="326"/>
      <c r="AC1187" s="326"/>
      <c r="AD1187" s="326"/>
      <c r="AE1187" s="326"/>
      <c r="AF1187" s="326"/>
      <c r="AG1187" s="326"/>
      <c r="AH1187" s="326"/>
      <c r="AI1187" s="326"/>
      <c r="AJ1187" s="326"/>
      <c r="AK1187" s="326"/>
      <c r="AL1187" s="326"/>
      <c r="AM1187" s="326"/>
      <c r="AN1187" s="326"/>
      <c r="AO1187" s="326"/>
      <c r="AP1187" s="326"/>
      <c r="AQ1187" s="326"/>
      <c r="AR1187" s="326"/>
    </row>
    <row r="1188" ht="15.75" hidden="1" customHeight="1">
      <c r="A1188" s="326" t="s">
        <v>3465</v>
      </c>
      <c r="B1188" s="326">
        <v>93.0</v>
      </c>
      <c r="C1188" s="326">
        <v>5.1</v>
      </c>
      <c r="D1188" s="326">
        <v>0.7</v>
      </c>
      <c r="E1188" s="326">
        <v>17.4</v>
      </c>
      <c r="F1188" s="326" t="s">
        <v>3466</v>
      </c>
      <c r="G1188" s="326" t="s">
        <v>153</v>
      </c>
      <c r="H1188" s="326"/>
      <c r="I1188" s="326"/>
      <c r="J1188" s="326"/>
      <c r="K1188" s="326"/>
      <c r="L1188" s="326"/>
      <c r="M1188" s="326"/>
      <c r="N1188" s="326"/>
      <c r="O1188" s="326"/>
      <c r="P1188" s="326"/>
      <c r="Q1188" s="326"/>
      <c r="R1188" s="326"/>
      <c r="S1188" s="326"/>
      <c r="T1188" s="326"/>
      <c r="U1188" s="326"/>
      <c r="V1188" s="326"/>
      <c r="W1188" s="326"/>
      <c r="X1188" s="326"/>
      <c r="Y1188" s="326"/>
      <c r="Z1188" s="326"/>
      <c r="AA1188" s="326"/>
      <c r="AB1188" s="326"/>
      <c r="AC1188" s="326"/>
      <c r="AD1188" s="326"/>
      <c r="AE1188" s="326"/>
      <c r="AF1188" s="326"/>
      <c r="AG1188" s="326"/>
      <c r="AH1188" s="326"/>
      <c r="AI1188" s="326"/>
      <c r="AJ1188" s="326"/>
      <c r="AK1188" s="326"/>
      <c r="AL1188" s="326"/>
      <c r="AM1188" s="326"/>
      <c r="AN1188" s="326"/>
      <c r="AO1188" s="326"/>
      <c r="AP1188" s="326"/>
      <c r="AQ1188" s="326"/>
      <c r="AR1188" s="326"/>
    </row>
    <row r="1189" ht="15.75" hidden="1" customHeight="1">
      <c r="A1189" s="326" t="s">
        <v>3467</v>
      </c>
      <c r="B1189" s="326">
        <v>160.0</v>
      </c>
      <c r="C1189" s="326">
        <v>3.9</v>
      </c>
      <c r="D1189" s="326">
        <v>9.6</v>
      </c>
      <c r="E1189" s="326">
        <v>16.0</v>
      </c>
      <c r="F1189" s="326" t="s">
        <v>3468</v>
      </c>
      <c r="G1189" s="326" t="s">
        <v>153</v>
      </c>
      <c r="H1189" s="326"/>
      <c r="I1189" s="326"/>
      <c r="J1189" s="326"/>
      <c r="K1189" s="326"/>
      <c r="L1189" s="326"/>
      <c r="M1189" s="326"/>
      <c r="N1189" s="326"/>
      <c r="O1189" s="326"/>
      <c r="P1189" s="326"/>
      <c r="Q1189" s="326"/>
      <c r="R1189" s="326"/>
      <c r="S1189" s="326"/>
      <c r="T1189" s="326"/>
      <c r="U1189" s="326"/>
      <c r="V1189" s="326"/>
      <c r="W1189" s="326"/>
      <c r="X1189" s="326"/>
      <c r="Y1189" s="326"/>
      <c r="Z1189" s="326"/>
      <c r="AA1189" s="326"/>
      <c r="AB1189" s="326"/>
      <c r="AC1189" s="326"/>
      <c r="AD1189" s="326"/>
      <c r="AE1189" s="326"/>
      <c r="AF1189" s="326"/>
      <c r="AG1189" s="326"/>
      <c r="AH1189" s="326"/>
      <c r="AI1189" s="326"/>
      <c r="AJ1189" s="326"/>
      <c r="AK1189" s="326"/>
      <c r="AL1189" s="326"/>
      <c r="AM1189" s="326"/>
      <c r="AN1189" s="326"/>
      <c r="AO1189" s="326"/>
      <c r="AP1189" s="326"/>
      <c r="AQ1189" s="326"/>
      <c r="AR1189" s="326"/>
    </row>
    <row r="1190" ht="15.75" hidden="1" customHeight="1">
      <c r="A1190" s="326" t="s">
        <v>3469</v>
      </c>
      <c r="B1190" s="326">
        <v>138.0</v>
      </c>
      <c r="C1190" s="326">
        <v>6.2</v>
      </c>
      <c r="D1190" s="326">
        <v>6.1</v>
      </c>
      <c r="E1190" s="326">
        <v>14.7</v>
      </c>
      <c r="F1190" s="326" t="s">
        <v>3470</v>
      </c>
      <c r="G1190" s="326" t="s">
        <v>153</v>
      </c>
      <c r="H1190" s="326"/>
      <c r="I1190" s="326"/>
      <c r="J1190" s="326"/>
      <c r="K1190" s="326"/>
      <c r="L1190" s="326"/>
      <c r="M1190" s="326"/>
      <c r="N1190" s="326"/>
      <c r="O1190" s="326"/>
      <c r="P1190" s="326"/>
      <c r="Q1190" s="326"/>
      <c r="R1190" s="326"/>
      <c r="S1190" s="326"/>
      <c r="T1190" s="326"/>
      <c r="U1190" s="326"/>
      <c r="V1190" s="326"/>
      <c r="W1190" s="326"/>
      <c r="X1190" s="326"/>
      <c r="Y1190" s="326"/>
      <c r="Z1190" s="326"/>
      <c r="AA1190" s="326"/>
      <c r="AB1190" s="326"/>
      <c r="AC1190" s="326"/>
      <c r="AD1190" s="326"/>
      <c r="AE1190" s="326"/>
      <c r="AF1190" s="326"/>
      <c r="AG1190" s="326"/>
      <c r="AH1190" s="326"/>
      <c r="AI1190" s="326"/>
      <c r="AJ1190" s="326"/>
      <c r="AK1190" s="326"/>
      <c r="AL1190" s="326"/>
      <c r="AM1190" s="326"/>
      <c r="AN1190" s="326"/>
      <c r="AO1190" s="326"/>
      <c r="AP1190" s="326"/>
      <c r="AQ1190" s="326"/>
      <c r="AR1190" s="326"/>
    </row>
    <row r="1191" ht="15.75" hidden="1" customHeight="1">
      <c r="A1191" s="326" t="s">
        <v>3471</v>
      </c>
      <c r="B1191" s="326">
        <v>69.0</v>
      </c>
      <c r="C1191" s="326">
        <v>3.3</v>
      </c>
      <c r="D1191" s="326">
        <v>1.4</v>
      </c>
      <c r="E1191" s="326">
        <v>10.5</v>
      </c>
      <c r="F1191" s="326" t="s">
        <v>3472</v>
      </c>
      <c r="G1191" s="326" t="s">
        <v>153</v>
      </c>
      <c r="H1191" s="326"/>
      <c r="I1191" s="326"/>
      <c r="J1191" s="326"/>
      <c r="K1191" s="326"/>
      <c r="L1191" s="326"/>
      <c r="M1191" s="326"/>
      <c r="N1191" s="326"/>
      <c r="O1191" s="326"/>
      <c r="P1191" s="326"/>
      <c r="Q1191" s="326"/>
      <c r="R1191" s="326"/>
      <c r="S1191" s="326"/>
      <c r="T1191" s="326"/>
      <c r="U1191" s="326"/>
      <c r="V1191" s="326"/>
      <c r="W1191" s="326"/>
      <c r="X1191" s="326"/>
      <c r="Y1191" s="326"/>
      <c r="Z1191" s="326"/>
      <c r="AA1191" s="326"/>
      <c r="AB1191" s="326"/>
      <c r="AC1191" s="326"/>
      <c r="AD1191" s="326"/>
      <c r="AE1191" s="326"/>
      <c r="AF1191" s="326"/>
      <c r="AG1191" s="326"/>
      <c r="AH1191" s="326"/>
      <c r="AI1191" s="326"/>
      <c r="AJ1191" s="326"/>
      <c r="AK1191" s="326"/>
      <c r="AL1191" s="326"/>
      <c r="AM1191" s="326"/>
      <c r="AN1191" s="326"/>
      <c r="AO1191" s="326"/>
      <c r="AP1191" s="326"/>
      <c r="AQ1191" s="326"/>
      <c r="AR1191" s="326"/>
    </row>
    <row r="1192" ht="15.75" hidden="1" customHeight="1">
      <c r="A1192" s="326" t="s">
        <v>3473</v>
      </c>
      <c r="B1192" s="326">
        <v>120.0</v>
      </c>
      <c r="C1192" s="326">
        <v>4.6</v>
      </c>
      <c r="D1192" s="326">
        <v>5.5</v>
      </c>
      <c r="E1192" s="326">
        <v>13.9</v>
      </c>
      <c r="F1192" s="326" t="s">
        <v>3474</v>
      </c>
      <c r="G1192" s="326" t="s">
        <v>153</v>
      </c>
      <c r="H1192" s="326"/>
      <c r="I1192" s="326"/>
      <c r="J1192" s="326"/>
      <c r="K1192" s="326"/>
      <c r="L1192" s="326"/>
      <c r="M1192" s="326"/>
      <c r="N1192" s="326"/>
      <c r="O1192" s="326"/>
      <c r="P1192" s="326"/>
      <c r="Q1192" s="326"/>
      <c r="R1192" s="326"/>
      <c r="S1192" s="326"/>
      <c r="T1192" s="326"/>
      <c r="U1192" s="326"/>
      <c r="V1192" s="326"/>
      <c r="W1192" s="326"/>
      <c r="X1192" s="326"/>
      <c r="Y1192" s="326"/>
      <c r="Z1192" s="326"/>
      <c r="AA1192" s="326"/>
      <c r="AB1192" s="326"/>
      <c r="AC1192" s="326"/>
      <c r="AD1192" s="326"/>
      <c r="AE1192" s="326"/>
      <c r="AF1192" s="326"/>
      <c r="AG1192" s="326"/>
      <c r="AH1192" s="326"/>
      <c r="AI1192" s="326"/>
      <c r="AJ1192" s="326"/>
      <c r="AK1192" s="326"/>
      <c r="AL1192" s="326"/>
      <c r="AM1192" s="326"/>
      <c r="AN1192" s="326"/>
      <c r="AO1192" s="326"/>
      <c r="AP1192" s="326"/>
      <c r="AQ1192" s="326"/>
      <c r="AR1192" s="326"/>
    </row>
    <row r="1193" ht="15.75" hidden="1" customHeight="1">
      <c r="A1193" s="326" t="s">
        <v>3475</v>
      </c>
      <c r="B1193" s="326">
        <v>58.0</v>
      </c>
      <c r="C1193" s="326">
        <v>5.0</v>
      </c>
      <c r="D1193" s="326">
        <v>0.7</v>
      </c>
      <c r="E1193" s="326">
        <v>7.8</v>
      </c>
      <c r="F1193" s="326" t="s">
        <v>3476</v>
      </c>
      <c r="G1193" s="326" t="s">
        <v>153</v>
      </c>
      <c r="H1193" s="326"/>
      <c r="I1193" s="326"/>
      <c r="J1193" s="326"/>
      <c r="K1193" s="326"/>
      <c r="L1193" s="326"/>
      <c r="M1193" s="326"/>
      <c r="N1193" s="326"/>
      <c r="O1193" s="326"/>
      <c r="P1193" s="326"/>
      <c r="Q1193" s="326"/>
      <c r="R1193" s="326"/>
      <c r="S1193" s="326"/>
      <c r="T1193" s="326"/>
      <c r="U1193" s="326"/>
      <c r="V1193" s="326"/>
      <c r="W1193" s="326"/>
      <c r="X1193" s="326"/>
      <c r="Y1193" s="326"/>
      <c r="Z1193" s="326"/>
      <c r="AA1193" s="326"/>
      <c r="AB1193" s="326"/>
      <c r="AC1193" s="326"/>
      <c r="AD1193" s="326"/>
      <c r="AE1193" s="326"/>
      <c r="AF1193" s="326"/>
      <c r="AG1193" s="326"/>
      <c r="AH1193" s="326"/>
      <c r="AI1193" s="326"/>
      <c r="AJ1193" s="326"/>
      <c r="AK1193" s="326"/>
      <c r="AL1193" s="326"/>
      <c r="AM1193" s="326"/>
      <c r="AN1193" s="326"/>
      <c r="AO1193" s="326"/>
      <c r="AP1193" s="326"/>
      <c r="AQ1193" s="326"/>
      <c r="AR1193" s="326"/>
    </row>
    <row r="1194" ht="15.75" hidden="1" customHeight="1">
      <c r="A1194" s="326" t="s">
        <v>3477</v>
      </c>
      <c r="B1194" s="326">
        <v>35.0</v>
      </c>
      <c r="C1194" s="326">
        <v>1.7</v>
      </c>
      <c r="D1194" s="326">
        <v>0.2</v>
      </c>
      <c r="E1194" s="326">
        <v>6.8</v>
      </c>
      <c r="F1194" s="326" t="s">
        <v>3478</v>
      </c>
      <c r="G1194" s="326" t="s">
        <v>153</v>
      </c>
      <c r="H1194" s="326"/>
      <c r="I1194" s="326"/>
      <c r="J1194" s="326"/>
      <c r="K1194" s="326"/>
      <c r="L1194" s="326"/>
      <c r="M1194" s="326"/>
      <c r="N1194" s="326"/>
      <c r="O1194" s="326"/>
      <c r="P1194" s="326"/>
      <c r="Q1194" s="326"/>
      <c r="R1194" s="326"/>
      <c r="S1194" s="326"/>
      <c r="T1194" s="326"/>
      <c r="U1194" s="326"/>
      <c r="V1194" s="326"/>
      <c r="W1194" s="326"/>
      <c r="X1194" s="326"/>
      <c r="Y1194" s="326"/>
      <c r="Z1194" s="326"/>
      <c r="AA1194" s="326"/>
      <c r="AB1194" s="326"/>
      <c r="AC1194" s="326"/>
      <c r="AD1194" s="326"/>
      <c r="AE1194" s="326"/>
      <c r="AF1194" s="326"/>
      <c r="AG1194" s="326"/>
      <c r="AH1194" s="326"/>
      <c r="AI1194" s="326"/>
      <c r="AJ1194" s="326"/>
      <c r="AK1194" s="326"/>
      <c r="AL1194" s="326"/>
      <c r="AM1194" s="326"/>
      <c r="AN1194" s="326"/>
      <c r="AO1194" s="326"/>
      <c r="AP1194" s="326"/>
      <c r="AQ1194" s="326"/>
      <c r="AR1194" s="326"/>
    </row>
    <row r="1195" ht="15.75" hidden="1" customHeight="1">
      <c r="A1195" s="326" t="s">
        <v>3479</v>
      </c>
      <c r="B1195" s="326">
        <v>62.0</v>
      </c>
      <c r="C1195" s="326">
        <v>4.3</v>
      </c>
      <c r="D1195" s="326">
        <v>1.0</v>
      </c>
      <c r="E1195" s="326">
        <v>9.1</v>
      </c>
      <c r="F1195" s="326" t="s">
        <v>3480</v>
      </c>
      <c r="G1195" s="326" t="s">
        <v>153</v>
      </c>
      <c r="H1195" s="326"/>
      <c r="I1195" s="326"/>
      <c r="J1195" s="326"/>
      <c r="K1195" s="326"/>
      <c r="L1195" s="326"/>
      <c r="M1195" s="326"/>
      <c r="N1195" s="326"/>
      <c r="O1195" s="326"/>
      <c r="P1195" s="326"/>
      <c r="Q1195" s="326"/>
      <c r="R1195" s="326"/>
      <c r="S1195" s="326"/>
      <c r="T1195" s="326"/>
      <c r="U1195" s="326"/>
      <c r="V1195" s="326"/>
      <c r="W1195" s="326"/>
      <c r="X1195" s="326"/>
      <c r="Y1195" s="326"/>
      <c r="Z1195" s="326"/>
      <c r="AA1195" s="326"/>
      <c r="AB1195" s="326"/>
      <c r="AC1195" s="326"/>
      <c r="AD1195" s="326"/>
      <c r="AE1195" s="326"/>
      <c r="AF1195" s="326"/>
      <c r="AG1195" s="326"/>
      <c r="AH1195" s="326"/>
      <c r="AI1195" s="326"/>
      <c r="AJ1195" s="326"/>
      <c r="AK1195" s="326"/>
      <c r="AL1195" s="326"/>
      <c r="AM1195" s="326"/>
      <c r="AN1195" s="326"/>
      <c r="AO1195" s="326"/>
      <c r="AP1195" s="326"/>
      <c r="AQ1195" s="326"/>
      <c r="AR1195" s="326"/>
    </row>
    <row r="1196" ht="15.75" hidden="1" customHeight="1">
      <c r="A1196" s="326" t="s">
        <v>3481</v>
      </c>
      <c r="B1196" s="326">
        <v>40.0</v>
      </c>
      <c r="C1196" s="326">
        <v>3.6</v>
      </c>
      <c r="D1196" s="326">
        <v>0.4</v>
      </c>
      <c r="E1196" s="326">
        <v>5.6</v>
      </c>
      <c r="F1196" s="326" t="s">
        <v>3482</v>
      </c>
      <c r="G1196" s="326" t="s">
        <v>153</v>
      </c>
      <c r="H1196" s="326"/>
      <c r="I1196" s="326"/>
      <c r="J1196" s="326"/>
      <c r="K1196" s="326"/>
      <c r="L1196" s="326"/>
      <c r="M1196" s="326"/>
      <c r="N1196" s="326"/>
      <c r="O1196" s="326"/>
      <c r="P1196" s="326"/>
      <c r="Q1196" s="326"/>
      <c r="R1196" s="326"/>
      <c r="S1196" s="326"/>
      <c r="T1196" s="326"/>
      <c r="U1196" s="326"/>
      <c r="V1196" s="326"/>
      <c r="W1196" s="326"/>
      <c r="X1196" s="326"/>
      <c r="Y1196" s="326"/>
      <c r="Z1196" s="326"/>
      <c r="AA1196" s="326"/>
      <c r="AB1196" s="326"/>
      <c r="AC1196" s="326"/>
      <c r="AD1196" s="326"/>
      <c r="AE1196" s="326"/>
      <c r="AF1196" s="326"/>
      <c r="AG1196" s="326"/>
      <c r="AH1196" s="326"/>
      <c r="AI1196" s="326"/>
      <c r="AJ1196" s="326"/>
      <c r="AK1196" s="326"/>
      <c r="AL1196" s="326"/>
      <c r="AM1196" s="326"/>
      <c r="AN1196" s="326"/>
      <c r="AO1196" s="326"/>
      <c r="AP1196" s="326"/>
      <c r="AQ1196" s="326"/>
      <c r="AR1196" s="326"/>
    </row>
    <row r="1197" ht="15.75" hidden="1" customHeight="1">
      <c r="A1197" s="326" t="s">
        <v>3483</v>
      </c>
      <c r="B1197" s="326">
        <v>21.0</v>
      </c>
      <c r="C1197" s="326">
        <v>2.1</v>
      </c>
      <c r="D1197" s="326">
        <v>0.3</v>
      </c>
      <c r="E1197" s="326">
        <v>3.3</v>
      </c>
      <c r="F1197" s="326" t="s">
        <v>3484</v>
      </c>
      <c r="G1197" s="326" t="s">
        <v>153</v>
      </c>
      <c r="H1197" s="326"/>
      <c r="I1197" s="326"/>
      <c r="J1197" s="326"/>
      <c r="K1197" s="326"/>
      <c r="L1197" s="326"/>
      <c r="M1197" s="326"/>
      <c r="N1197" s="326"/>
      <c r="O1197" s="326"/>
      <c r="P1197" s="326"/>
      <c r="Q1197" s="326"/>
      <c r="R1197" s="326"/>
      <c r="S1197" s="326"/>
      <c r="T1197" s="326"/>
      <c r="U1197" s="326"/>
      <c r="V1197" s="326"/>
      <c r="W1197" s="326"/>
      <c r="X1197" s="326"/>
      <c r="Y1197" s="326"/>
      <c r="Z1197" s="326"/>
      <c r="AA1197" s="326"/>
      <c r="AB1197" s="326"/>
      <c r="AC1197" s="326"/>
      <c r="AD1197" s="326"/>
      <c r="AE1197" s="326"/>
      <c r="AF1197" s="326"/>
      <c r="AG1197" s="326"/>
      <c r="AH1197" s="326"/>
      <c r="AI1197" s="326"/>
      <c r="AJ1197" s="326"/>
      <c r="AK1197" s="326"/>
      <c r="AL1197" s="326"/>
      <c r="AM1197" s="326"/>
      <c r="AN1197" s="326"/>
      <c r="AO1197" s="326"/>
      <c r="AP1197" s="326"/>
      <c r="AQ1197" s="326"/>
      <c r="AR1197" s="326"/>
    </row>
    <row r="1198" ht="15.75" hidden="1" customHeight="1">
      <c r="A1198" s="326" t="s">
        <v>3485</v>
      </c>
      <c r="B1198" s="326">
        <v>19.0</v>
      </c>
      <c r="C1198" s="326">
        <v>1.0</v>
      </c>
      <c r="D1198" s="326">
        <v>0.5</v>
      </c>
      <c r="E1198" s="326">
        <v>2.9</v>
      </c>
      <c r="F1198" s="326" t="s">
        <v>3486</v>
      </c>
      <c r="G1198" s="326" t="s">
        <v>153</v>
      </c>
      <c r="H1198" s="326"/>
      <c r="I1198" s="326"/>
      <c r="J1198" s="326"/>
      <c r="K1198" s="326"/>
      <c r="L1198" s="326"/>
      <c r="M1198" s="326"/>
      <c r="N1198" s="326"/>
      <c r="O1198" s="326"/>
      <c r="P1198" s="326"/>
      <c r="Q1198" s="326"/>
      <c r="R1198" s="326"/>
      <c r="S1198" s="326"/>
      <c r="T1198" s="326"/>
      <c r="U1198" s="326"/>
      <c r="V1198" s="326"/>
      <c r="W1198" s="326"/>
      <c r="X1198" s="326"/>
      <c r="Y1198" s="326"/>
      <c r="Z1198" s="326"/>
      <c r="AA1198" s="326"/>
      <c r="AB1198" s="326"/>
      <c r="AC1198" s="326"/>
      <c r="AD1198" s="326"/>
      <c r="AE1198" s="326"/>
      <c r="AF1198" s="326"/>
      <c r="AG1198" s="326"/>
      <c r="AH1198" s="326"/>
      <c r="AI1198" s="326"/>
      <c r="AJ1198" s="326"/>
      <c r="AK1198" s="326"/>
      <c r="AL1198" s="326"/>
      <c r="AM1198" s="326"/>
      <c r="AN1198" s="326"/>
      <c r="AO1198" s="326"/>
      <c r="AP1198" s="326"/>
      <c r="AQ1198" s="326"/>
      <c r="AR1198" s="326"/>
    </row>
    <row r="1199" ht="15.75" hidden="1" customHeight="1">
      <c r="A1199" s="326" t="s">
        <v>3487</v>
      </c>
      <c r="B1199" s="326">
        <v>52.0</v>
      </c>
      <c r="C1199" s="326">
        <v>2.1</v>
      </c>
      <c r="D1199" s="326">
        <v>0.3</v>
      </c>
      <c r="E1199" s="326">
        <v>10.4</v>
      </c>
      <c r="F1199" s="326" t="s">
        <v>3488</v>
      </c>
      <c r="G1199" s="326" t="s">
        <v>153</v>
      </c>
      <c r="H1199" s="326"/>
      <c r="I1199" s="326"/>
      <c r="J1199" s="326"/>
      <c r="K1199" s="326"/>
      <c r="L1199" s="326"/>
      <c r="M1199" s="326"/>
      <c r="N1199" s="326"/>
      <c r="O1199" s="326"/>
      <c r="P1199" s="326"/>
      <c r="Q1199" s="326"/>
      <c r="R1199" s="326"/>
      <c r="S1199" s="326"/>
      <c r="T1199" s="326"/>
      <c r="U1199" s="326"/>
      <c r="V1199" s="326"/>
      <c r="W1199" s="326"/>
      <c r="X1199" s="326"/>
      <c r="Y1199" s="326"/>
      <c r="Z1199" s="326"/>
      <c r="AA1199" s="326"/>
      <c r="AB1199" s="326"/>
      <c r="AC1199" s="326"/>
      <c r="AD1199" s="326"/>
      <c r="AE1199" s="326"/>
      <c r="AF1199" s="326"/>
      <c r="AG1199" s="326"/>
      <c r="AH1199" s="326"/>
      <c r="AI1199" s="326"/>
      <c r="AJ1199" s="326"/>
      <c r="AK1199" s="326"/>
      <c r="AL1199" s="326"/>
      <c r="AM1199" s="326"/>
      <c r="AN1199" s="326"/>
      <c r="AO1199" s="326"/>
      <c r="AP1199" s="326"/>
      <c r="AQ1199" s="326"/>
      <c r="AR1199" s="326"/>
    </row>
    <row r="1200" ht="15.75" hidden="1" customHeight="1">
      <c r="A1200" s="326" t="s">
        <v>3489</v>
      </c>
      <c r="B1200" s="326">
        <v>40.0</v>
      </c>
      <c r="C1200" s="326">
        <v>2.2</v>
      </c>
      <c r="D1200" s="326">
        <v>0.2</v>
      </c>
      <c r="E1200" s="326">
        <v>7.9</v>
      </c>
      <c r="F1200" s="326" t="s">
        <v>3490</v>
      </c>
      <c r="G1200" s="326" t="s">
        <v>153</v>
      </c>
      <c r="H1200" s="326"/>
      <c r="I1200" s="326"/>
      <c r="J1200" s="326"/>
      <c r="K1200" s="326"/>
      <c r="L1200" s="326"/>
      <c r="M1200" s="326"/>
      <c r="N1200" s="326"/>
      <c r="O1200" s="326"/>
      <c r="P1200" s="326"/>
      <c r="Q1200" s="326"/>
      <c r="R1200" s="326"/>
      <c r="S1200" s="326"/>
      <c r="T1200" s="326"/>
      <c r="U1200" s="326"/>
      <c r="V1200" s="326"/>
      <c r="W1200" s="326"/>
      <c r="X1200" s="326"/>
      <c r="Y1200" s="326"/>
      <c r="Z1200" s="326"/>
      <c r="AA1200" s="326"/>
      <c r="AB1200" s="326"/>
      <c r="AC1200" s="326"/>
      <c r="AD1200" s="326"/>
      <c r="AE1200" s="326"/>
      <c r="AF1200" s="326"/>
      <c r="AG1200" s="326"/>
      <c r="AH1200" s="326"/>
      <c r="AI1200" s="326"/>
      <c r="AJ1200" s="326"/>
      <c r="AK1200" s="326"/>
      <c r="AL1200" s="326"/>
      <c r="AM1200" s="326"/>
      <c r="AN1200" s="326"/>
      <c r="AO1200" s="326"/>
      <c r="AP1200" s="326"/>
      <c r="AQ1200" s="326"/>
      <c r="AR1200" s="326"/>
    </row>
    <row r="1201" ht="15.75" hidden="1" customHeight="1">
      <c r="A1201" s="326" t="s">
        <v>3491</v>
      </c>
      <c r="B1201" s="326">
        <v>32.0</v>
      </c>
      <c r="C1201" s="326">
        <v>1.2</v>
      </c>
      <c r="D1201" s="326">
        <v>0.3</v>
      </c>
      <c r="E1201" s="326">
        <v>6.6</v>
      </c>
      <c r="F1201" s="326" t="s">
        <v>3492</v>
      </c>
      <c r="G1201" s="326" t="s">
        <v>153</v>
      </c>
      <c r="H1201" s="326"/>
      <c r="I1201" s="326"/>
      <c r="J1201" s="326"/>
      <c r="K1201" s="326"/>
      <c r="L1201" s="326"/>
      <c r="M1201" s="326"/>
      <c r="N1201" s="326"/>
      <c r="O1201" s="326"/>
      <c r="P1201" s="326"/>
      <c r="Q1201" s="326"/>
      <c r="R1201" s="326"/>
      <c r="S1201" s="326"/>
      <c r="T1201" s="326"/>
      <c r="U1201" s="326"/>
      <c r="V1201" s="326"/>
      <c r="W1201" s="326"/>
      <c r="X1201" s="326"/>
      <c r="Y1201" s="326"/>
      <c r="Z1201" s="326"/>
      <c r="AA1201" s="326"/>
      <c r="AB1201" s="326"/>
      <c r="AC1201" s="326"/>
      <c r="AD1201" s="326"/>
      <c r="AE1201" s="326"/>
      <c r="AF1201" s="326"/>
      <c r="AG1201" s="326"/>
      <c r="AH1201" s="326"/>
      <c r="AI1201" s="326"/>
      <c r="AJ1201" s="326"/>
      <c r="AK1201" s="326"/>
      <c r="AL1201" s="326"/>
      <c r="AM1201" s="326"/>
      <c r="AN1201" s="326"/>
      <c r="AO1201" s="326"/>
      <c r="AP1201" s="326"/>
      <c r="AQ1201" s="326"/>
      <c r="AR1201" s="326"/>
    </row>
    <row r="1202" ht="15.75" hidden="1" customHeight="1">
      <c r="A1202" s="326" t="s">
        <v>3493</v>
      </c>
      <c r="B1202" s="326">
        <v>50.0</v>
      </c>
      <c r="C1202" s="326">
        <v>2.9</v>
      </c>
      <c r="D1202" s="326">
        <v>0.5</v>
      </c>
      <c r="E1202" s="326">
        <v>9.4</v>
      </c>
      <c r="F1202" s="326" t="s">
        <v>3494</v>
      </c>
      <c r="G1202" s="326" t="s">
        <v>153</v>
      </c>
      <c r="H1202" s="326"/>
      <c r="I1202" s="326"/>
      <c r="J1202" s="326"/>
      <c r="K1202" s="326"/>
      <c r="L1202" s="326"/>
      <c r="M1202" s="326"/>
      <c r="N1202" s="326"/>
      <c r="O1202" s="326"/>
      <c r="P1202" s="326"/>
      <c r="Q1202" s="326"/>
      <c r="R1202" s="326"/>
      <c r="S1202" s="326"/>
      <c r="T1202" s="326"/>
      <c r="U1202" s="326"/>
      <c r="V1202" s="326"/>
      <c r="W1202" s="326"/>
      <c r="X1202" s="326"/>
      <c r="Y1202" s="326"/>
      <c r="Z1202" s="326"/>
      <c r="AA1202" s="326"/>
      <c r="AB1202" s="326"/>
      <c r="AC1202" s="326"/>
      <c r="AD1202" s="326"/>
      <c r="AE1202" s="326"/>
      <c r="AF1202" s="326"/>
      <c r="AG1202" s="326"/>
      <c r="AH1202" s="326"/>
      <c r="AI1202" s="326"/>
      <c r="AJ1202" s="326"/>
      <c r="AK1202" s="326"/>
      <c r="AL1202" s="326"/>
      <c r="AM1202" s="326"/>
      <c r="AN1202" s="326"/>
      <c r="AO1202" s="326"/>
      <c r="AP1202" s="326"/>
      <c r="AQ1202" s="326"/>
      <c r="AR1202" s="326"/>
    </row>
    <row r="1203" ht="15.75" hidden="1" customHeight="1">
      <c r="A1203" s="326" t="s">
        <v>3495</v>
      </c>
      <c r="B1203" s="326">
        <v>58.0</v>
      </c>
      <c r="C1203" s="326">
        <v>3.4</v>
      </c>
      <c r="D1203" s="326">
        <v>0.5</v>
      </c>
      <c r="E1203" s="326">
        <v>10.3</v>
      </c>
      <c r="F1203" s="326" t="s">
        <v>3496</v>
      </c>
      <c r="G1203" s="326" t="s">
        <v>153</v>
      </c>
      <c r="H1203" s="326"/>
      <c r="I1203" s="326"/>
      <c r="J1203" s="326"/>
      <c r="K1203" s="326"/>
      <c r="L1203" s="326"/>
      <c r="M1203" s="326"/>
      <c r="N1203" s="326"/>
      <c r="O1203" s="326"/>
      <c r="P1203" s="326"/>
      <c r="Q1203" s="326"/>
      <c r="R1203" s="326"/>
      <c r="S1203" s="326"/>
      <c r="T1203" s="326"/>
      <c r="U1203" s="326"/>
      <c r="V1203" s="326"/>
      <c r="W1203" s="326"/>
      <c r="X1203" s="326"/>
      <c r="Y1203" s="326"/>
      <c r="Z1203" s="326"/>
      <c r="AA1203" s="326"/>
      <c r="AB1203" s="326"/>
      <c r="AC1203" s="326"/>
      <c r="AD1203" s="326"/>
      <c r="AE1203" s="326"/>
      <c r="AF1203" s="326"/>
      <c r="AG1203" s="326"/>
      <c r="AH1203" s="326"/>
      <c r="AI1203" s="326"/>
      <c r="AJ1203" s="326"/>
      <c r="AK1203" s="326"/>
      <c r="AL1203" s="326"/>
      <c r="AM1203" s="326"/>
      <c r="AN1203" s="326"/>
      <c r="AO1203" s="326"/>
      <c r="AP1203" s="326"/>
      <c r="AQ1203" s="326"/>
      <c r="AR1203" s="326"/>
    </row>
    <row r="1204" ht="15.75" hidden="1" customHeight="1">
      <c r="A1204" s="326" t="s">
        <v>3497</v>
      </c>
      <c r="B1204" s="326">
        <v>20.0</v>
      </c>
      <c r="C1204" s="326">
        <v>0.4</v>
      </c>
      <c r="D1204" s="326">
        <v>0.2</v>
      </c>
      <c r="E1204" s="326">
        <v>4.0</v>
      </c>
      <c r="F1204" s="326" t="s">
        <v>3498</v>
      </c>
      <c r="G1204" s="326" t="s">
        <v>153</v>
      </c>
      <c r="H1204" s="326"/>
      <c r="I1204" s="326"/>
      <c r="J1204" s="326"/>
      <c r="K1204" s="326"/>
      <c r="L1204" s="326"/>
      <c r="M1204" s="326"/>
      <c r="N1204" s="326"/>
      <c r="O1204" s="326"/>
      <c r="P1204" s="326"/>
      <c r="Q1204" s="326"/>
      <c r="R1204" s="326"/>
      <c r="S1204" s="326"/>
      <c r="T1204" s="326"/>
      <c r="U1204" s="326"/>
      <c r="V1204" s="326"/>
      <c r="W1204" s="326"/>
      <c r="X1204" s="326"/>
      <c r="Y1204" s="326"/>
      <c r="Z1204" s="326"/>
      <c r="AA1204" s="326"/>
      <c r="AB1204" s="326"/>
      <c r="AC1204" s="326"/>
      <c r="AD1204" s="326"/>
      <c r="AE1204" s="326"/>
      <c r="AF1204" s="326"/>
      <c r="AG1204" s="326"/>
      <c r="AH1204" s="326"/>
      <c r="AI1204" s="326"/>
      <c r="AJ1204" s="326"/>
      <c r="AK1204" s="326"/>
      <c r="AL1204" s="326"/>
      <c r="AM1204" s="326"/>
      <c r="AN1204" s="326"/>
      <c r="AO1204" s="326"/>
      <c r="AP1204" s="326"/>
      <c r="AQ1204" s="326"/>
      <c r="AR1204" s="326"/>
    </row>
    <row r="1205" ht="15.75" hidden="1" customHeight="1">
      <c r="A1205" s="326" t="s">
        <v>3499</v>
      </c>
      <c r="B1205" s="326">
        <v>61.0</v>
      </c>
      <c r="C1205" s="326">
        <v>3.1</v>
      </c>
      <c r="D1205" s="326">
        <v>1.4</v>
      </c>
      <c r="E1205" s="326">
        <v>11.0</v>
      </c>
      <c r="F1205" s="326" t="s">
        <v>3500</v>
      </c>
      <c r="G1205" s="326" t="s">
        <v>153</v>
      </c>
      <c r="H1205" s="326"/>
      <c r="I1205" s="326"/>
      <c r="J1205" s="326"/>
      <c r="K1205" s="326"/>
      <c r="L1205" s="326"/>
      <c r="M1205" s="326"/>
      <c r="N1205" s="326"/>
      <c r="O1205" s="326"/>
      <c r="P1205" s="326"/>
      <c r="Q1205" s="326"/>
      <c r="R1205" s="326"/>
      <c r="S1205" s="326"/>
      <c r="T1205" s="326"/>
      <c r="U1205" s="326"/>
      <c r="V1205" s="326"/>
      <c r="W1205" s="326"/>
      <c r="X1205" s="326"/>
      <c r="Y1205" s="326"/>
      <c r="Z1205" s="326"/>
      <c r="AA1205" s="326"/>
      <c r="AB1205" s="326"/>
      <c r="AC1205" s="326"/>
      <c r="AD1205" s="326"/>
      <c r="AE1205" s="326"/>
      <c r="AF1205" s="326"/>
      <c r="AG1205" s="326"/>
      <c r="AH1205" s="326"/>
      <c r="AI1205" s="326"/>
      <c r="AJ1205" s="326"/>
      <c r="AK1205" s="326"/>
      <c r="AL1205" s="326"/>
      <c r="AM1205" s="326"/>
      <c r="AN1205" s="326"/>
      <c r="AO1205" s="326"/>
      <c r="AP1205" s="326"/>
      <c r="AQ1205" s="326"/>
      <c r="AR1205" s="326"/>
    </row>
    <row r="1206" ht="15.75" hidden="1" customHeight="1">
      <c r="A1206" s="326" t="s">
        <v>3501</v>
      </c>
      <c r="B1206" s="326">
        <v>17.0</v>
      </c>
      <c r="C1206" s="326">
        <v>0.8</v>
      </c>
      <c r="D1206" s="326">
        <v>0.1</v>
      </c>
      <c r="E1206" s="326">
        <v>3.8</v>
      </c>
      <c r="F1206" s="326" t="s">
        <v>3502</v>
      </c>
      <c r="G1206" s="326" t="s">
        <v>153</v>
      </c>
      <c r="H1206" s="326"/>
      <c r="I1206" s="326"/>
      <c r="J1206" s="326"/>
      <c r="K1206" s="326"/>
      <c r="L1206" s="326"/>
      <c r="M1206" s="326"/>
      <c r="N1206" s="326"/>
      <c r="O1206" s="326"/>
      <c r="P1206" s="326"/>
      <c r="Q1206" s="326"/>
      <c r="R1206" s="326"/>
      <c r="S1206" s="326"/>
      <c r="T1206" s="326"/>
      <c r="U1206" s="326"/>
      <c r="V1206" s="326"/>
      <c r="W1206" s="326"/>
      <c r="X1206" s="326"/>
      <c r="Y1206" s="326"/>
      <c r="Z1206" s="326"/>
      <c r="AA1206" s="326"/>
      <c r="AB1206" s="326"/>
      <c r="AC1206" s="326"/>
      <c r="AD1206" s="326"/>
      <c r="AE1206" s="326"/>
      <c r="AF1206" s="326"/>
      <c r="AG1206" s="326"/>
      <c r="AH1206" s="326"/>
      <c r="AI1206" s="326"/>
      <c r="AJ1206" s="326"/>
      <c r="AK1206" s="326"/>
      <c r="AL1206" s="326"/>
      <c r="AM1206" s="326"/>
      <c r="AN1206" s="326"/>
      <c r="AO1206" s="326"/>
      <c r="AP1206" s="326"/>
      <c r="AQ1206" s="326"/>
      <c r="AR1206" s="326"/>
    </row>
    <row r="1207" ht="15.75" hidden="1" customHeight="1">
      <c r="A1207" s="326" t="s">
        <v>3503</v>
      </c>
      <c r="B1207" s="326">
        <v>51.0</v>
      </c>
      <c r="C1207" s="326">
        <v>1.9</v>
      </c>
      <c r="D1207" s="326">
        <v>0.4</v>
      </c>
      <c r="E1207" s="326">
        <v>10.1</v>
      </c>
      <c r="F1207" s="326" t="s">
        <v>3504</v>
      </c>
      <c r="G1207" s="326" t="s">
        <v>153</v>
      </c>
      <c r="H1207" s="326"/>
      <c r="I1207" s="326"/>
      <c r="J1207" s="326"/>
      <c r="K1207" s="326"/>
      <c r="L1207" s="326"/>
      <c r="M1207" s="326"/>
      <c r="N1207" s="326"/>
      <c r="O1207" s="326"/>
      <c r="P1207" s="326"/>
      <c r="Q1207" s="326"/>
      <c r="R1207" s="326"/>
      <c r="S1207" s="326"/>
      <c r="T1207" s="326"/>
      <c r="U1207" s="326"/>
      <c r="V1207" s="326"/>
      <c r="W1207" s="326"/>
      <c r="X1207" s="326"/>
      <c r="Y1207" s="326"/>
      <c r="Z1207" s="326"/>
      <c r="AA1207" s="326"/>
      <c r="AB1207" s="326"/>
      <c r="AC1207" s="326"/>
      <c r="AD1207" s="326"/>
      <c r="AE1207" s="326"/>
      <c r="AF1207" s="326"/>
      <c r="AG1207" s="326"/>
      <c r="AH1207" s="326"/>
      <c r="AI1207" s="326"/>
      <c r="AJ1207" s="326"/>
      <c r="AK1207" s="326"/>
      <c r="AL1207" s="326"/>
      <c r="AM1207" s="326"/>
      <c r="AN1207" s="326"/>
      <c r="AO1207" s="326"/>
      <c r="AP1207" s="326"/>
      <c r="AQ1207" s="326"/>
      <c r="AR1207" s="326"/>
    </row>
    <row r="1208" ht="15.75" hidden="1" customHeight="1">
      <c r="A1208" s="326" t="s">
        <v>3505</v>
      </c>
      <c r="B1208" s="326">
        <v>38.0</v>
      </c>
      <c r="C1208" s="326">
        <v>2.3</v>
      </c>
      <c r="D1208" s="326">
        <v>0.6</v>
      </c>
      <c r="E1208" s="326">
        <v>6.3</v>
      </c>
      <c r="F1208" s="326" t="s">
        <v>3506</v>
      </c>
      <c r="G1208" s="326" t="s">
        <v>153</v>
      </c>
      <c r="H1208" s="326"/>
      <c r="I1208" s="326"/>
      <c r="J1208" s="326"/>
      <c r="K1208" s="326"/>
      <c r="L1208" s="326"/>
      <c r="M1208" s="326"/>
      <c r="N1208" s="326"/>
      <c r="O1208" s="326"/>
      <c r="P1208" s="326"/>
      <c r="Q1208" s="326"/>
      <c r="R1208" s="326"/>
      <c r="S1208" s="326"/>
      <c r="T1208" s="326"/>
      <c r="U1208" s="326"/>
      <c r="V1208" s="326"/>
      <c r="W1208" s="326"/>
      <c r="X1208" s="326"/>
      <c r="Y1208" s="326"/>
      <c r="Z1208" s="326"/>
      <c r="AA1208" s="326"/>
      <c r="AB1208" s="326"/>
      <c r="AC1208" s="326"/>
      <c r="AD1208" s="326"/>
      <c r="AE1208" s="326"/>
      <c r="AF1208" s="326"/>
      <c r="AG1208" s="326"/>
      <c r="AH1208" s="326"/>
      <c r="AI1208" s="326"/>
      <c r="AJ1208" s="326"/>
      <c r="AK1208" s="326"/>
      <c r="AL1208" s="326"/>
      <c r="AM1208" s="326"/>
      <c r="AN1208" s="326"/>
      <c r="AO1208" s="326"/>
      <c r="AP1208" s="326"/>
      <c r="AQ1208" s="326"/>
      <c r="AR1208" s="326"/>
    </row>
    <row r="1209" ht="15.75" hidden="1" customHeight="1">
      <c r="A1209" s="326" t="s">
        <v>3507</v>
      </c>
      <c r="B1209" s="326">
        <v>36.0</v>
      </c>
      <c r="C1209" s="326">
        <v>2.0</v>
      </c>
      <c r="D1209" s="326">
        <v>0.3</v>
      </c>
      <c r="E1209" s="326">
        <v>6.8</v>
      </c>
      <c r="F1209" s="326" t="s">
        <v>3508</v>
      </c>
      <c r="G1209" s="326" t="s">
        <v>153</v>
      </c>
      <c r="H1209" s="326"/>
      <c r="I1209" s="326"/>
      <c r="J1209" s="326"/>
      <c r="K1209" s="326"/>
      <c r="L1209" s="326"/>
      <c r="M1209" s="326"/>
      <c r="N1209" s="326"/>
      <c r="O1209" s="326"/>
      <c r="P1209" s="326"/>
      <c r="Q1209" s="326"/>
      <c r="R1209" s="326"/>
      <c r="S1209" s="326"/>
      <c r="T1209" s="326"/>
      <c r="U1209" s="326"/>
      <c r="V1209" s="326"/>
      <c r="W1209" s="326"/>
      <c r="X1209" s="326"/>
      <c r="Y1209" s="326"/>
      <c r="Z1209" s="326"/>
      <c r="AA1209" s="326"/>
      <c r="AB1209" s="326"/>
      <c r="AC1209" s="326"/>
      <c r="AD1209" s="326"/>
      <c r="AE1209" s="326"/>
      <c r="AF1209" s="326"/>
      <c r="AG1209" s="326"/>
      <c r="AH1209" s="326"/>
      <c r="AI1209" s="326"/>
      <c r="AJ1209" s="326"/>
      <c r="AK1209" s="326"/>
      <c r="AL1209" s="326"/>
      <c r="AM1209" s="326"/>
      <c r="AN1209" s="326"/>
      <c r="AO1209" s="326"/>
      <c r="AP1209" s="326"/>
      <c r="AQ1209" s="326"/>
      <c r="AR1209" s="326"/>
    </row>
    <row r="1210" ht="15.75" hidden="1" customHeight="1">
      <c r="A1210" s="326" t="s">
        <v>3509</v>
      </c>
      <c r="B1210" s="326">
        <v>50.0</v>
      </c>
      <c r="C1210" s="326">
        <v>3.5</v>
      </c>
      <c r="D1210" s="326">
        <v>1.6</v>
      </c>
      <c r="E1210" s="326">
        <v>5.9</v>
      </c>
      <c r="F1210" s="326" t="s">
        <v>3510</v>
      </c>
      <c r="G1210" s="326" t="s">
        <v>153</v>
      </c>
      <c r="H1210" s="326"/>
      <c r="I1210" s="326"/>
      <c r="J1210" s="326"/>
      <c r="K1210" s="326"/>
      <c r="L1210" s="326"/>
      <c r="M1210" s="326"/>
      <c r="N1210" s="326"/>
      <c r="O1210" s="326"/>
      <c r="P1210" s="326"/>
      <c r="Q1210" s="326"/>
      <c r="R1210" s="326"/>
      <c r="S1210" s="326"/>
      <c r="T1210" s="326"/>
      <c r="U1210" s="326"/>
      <c r="V1210" s="326"/>
      <c r="W1210" s="326"/>
      <c r="X1210" s="326"/>
      <c r="Y1210" s="326"/>
      <c r="Z1210" s="326"/>
      <c r="AA1210" s="326"/>
      <c r="AB1210" s="326"/>
      <c r="AC1210" s="326"/>
      <c r="AD1210" s="326"/>
      <c r="AE1210" s="326"/>
      <c r="AF1210" s="326"/>
      <c r="AG1210" s="326"/>
      <c r="AH1210" s="326"/>
      <c r="AI1210" s="326"/>
      <c r="AJ1210" s="326"/>
      <c r="AK1210" s="326"/>
      <c r="AL1210" s="326"/>
      <c r="AM1210" s="326"/>
      <c r="AN1210" s="326"/>
      <c r="AO1210" s="326"/>
      <c r="AP1210" s="326"/>
      <c r="AQ1210" s="326"/>
      <c r="AR1210" s="326"/>
    </row>
    <row r="1211" ht="15.75" hidden="1" customHeight="1">
      <c r="A1211" s="326" t="s">
        <v>3511</v>
      </c>
      <c r="B1211" s="326">
        <v>37.0</v>
      </c>
      <c r="C1211" s="326">
        <v>2.5</v>
      </c>
      <c r="D1211" s="326">
        <v>0.3</v>
      </c>
      <c r="E1211" s="326">
        <v>6.5</v>
      </c>
      <c r="F1211" s="326" t="s">
        <v>3512</v>
      </c>
      <c r="G1211" s="326" t="s">
        <v>153</v>
      </c>
      <c r="H1211" s="326"/>
      <c r="I1211" s="326"/>
      <c r="J1211" s="326"/>
      <c r="K1211" s="326"/>
      <c r="L1211" s="326"/>
      <c r="M1211" s="326"/>
      <c r="N1211" s="326"/>
      <c r="O1211" s="326"/>
      <c r="P1211" s="326"/>
      <c r="Q1211" s="326"/>
      <c r="R1211" s="326"/>
      <c r="S1211" s="326"/>
      <c r="T1211" s="326"/>
      <c r="U1211" s="326"/>
      <c r="V1211" s="326"/>
      <c r="W1211" s="326"/>
      <c r="X1211" s="326"/>
      <c r="Y1211" s="326"/>
      <c r="Z1211" s="326"/>
      <c r="AA1211" s="326"/>
      <c r="AB1211" s="326"/>
      <c r="AC1211" s="326"/>
      <c r="AD1211" s="326"/>
      <c r="AE1211" s="326"/>
      <c r="AF1211" s="326"/>
      <c r="AG1211" s="326"/>
      <c r="AH1211" s="326"/>
      <c r="AI1211" s="326"/>
      <c r="AJ1211" s="326"/>
      <c r="AK1211" s="326"/>
      <c r="AL1211" s="326"/>
      <c r="AM1211" s="326"/>
      <c r="AN1211" s="326"/>
      <c r="AO1211" s="326"/>
      <c r="AP1211" s="326"/>
      <c r="AQ1211" s="326"/>
      <c r="AR1211" s="326"/>
    </row>
    <row r="1212" ht="15.75" hidden="1" customHeight="1">
      <c r="A1212" s="326" t="s">
        <v>3513</v>
      </c>
      <c r="B1212" s="326">
        <v>28.0</v>
      </c>
      <c r="C1212" s="326">
        <v>1.5</v>
      </c>
      <c r="D1212" s="326">
        <v>0.1</v>
      </c>
      <c r="E1212" s="326">
        <v>5.6</v>
      </c>
      <c r="F1212" s="326" t="s">
        <v>3514</v>
      </c>
      <c r="G1212" s="326" t="s">
        <v>153</v>
      </c>
      <c r="H1212" s="326"/>
      <c r="I1212" s="326"/>
      <c r="J1212" s="326"/>
      <c r="K1212" s="326"/>
      <c r="L1212" s="326"/>
      <c r="M1212" s="326"/>
      <c r="N1212" s="326"/>
      <c r="O1212" s="326"/>
      <c r="P1212" s="326"/>
      <c r="Q1212" s="326"/>
      <c r="R1212" s="326"/>
      <c r="S1212" s="326"/>
      <c r="T1212" s="326"/>
      <c r="U1212" s="326"/>
      <c r="V1212" s="326"/>
      <c r="W1212" s="326"/>
      <c r="X1212" s="326"/>
      <c r="Y1212" s="326"/>
      <c r="Z1212" s="326"/>
      <c r="AA1212" s="326"/>
      <c r="AB1212" s="326"/>
      <c r="AC1212" s="326"/>
      <c r="AD1212" s="326"/>
      <c r="AE1212" s="326"/>
      <c r="AF1212" s="326"/>
      <c r="AG1212" s="326"/>
      <c r="AH1212" s="326"/>
      <c r="AI1212" s="326"/>
      <c r="AJ1212" s="326"/>
      <c r="AK1212" s="326"/>
      <c r="AL1212" s="326"/>
      <c r="AM1212" s="326"/>
      <c r="AN1212" s="326"/>
      <c r="AO1212" s="326"/>
      <c r="AP1212" s="326"/>
      <c r="AQ1212" s="326"/>
      <c r="AR1212" s="326"/>
    </row>
    <row r="1213" ht="15.75" hidden="1" customHeight="1">
      <c r="A1213" s="326" t="s">
        <v>3515</v>
      </c>
      <c r="B1213" s="326">
        <v>62.0</v>
      </c>
      <c r="C1213" s="326">
        <v>3.5</v>
      </c>
      <c r="D1213" s="326">
        <v>0.5</v>
      </c>
      <c r="E1213" s="326">
        <v>10.8</v>
      </c>
      <c r="F1213" s="326" t="s">
        <v>3516</v>
      </c>
      <c r="G1213" s="326" t="s">
        <v>153</v>
      </c>
      <c r="H1213" s="326"/>
      <c r="I1213" s="326"/>
      <c r="J1213" s="326"/>
      <c r="K1213" s="326"/>
      <c r="L1213" s="326"/>
      <c r="M1213" s="326"/>
      <c r="N1213" s="326"/>
      <c r="O1213" s="326"/>
      <c r="P1213" s="326"/>
      <c r="Q1213" s="326"/>
      <c r="R1213" s="326"/>
      <c r="S1213" s="326"/>
      <c r="T1213" s="326"/>
      <c r="U1213" s="326"/>
      <c r="V1213" s="326"/>
      <c r="W1213" s="326"/>
      <c r="X1213" s="326"/>
      <c r="Y1213" s="326"/>
      <c r="Z1213" s="326"/>
      <c r="AA1213" s="326"/>
      <c r="AB1213" s="326"/>
      <c r="AC1213" s="326"/>
      <c r="AD1213" s="326"/>
      <c r="AE1213" s="326"/>
      <c r="AF1213" s="326"/>
      <c r="AG1213" s="326"/>
      <c r="AH1213" s="326"/>
      <c r="AI1213" s="326"/>
      <c r="AJ1213" s="326"/>
      <c r="AK1213" s="326"/>
      <c r="AL1213" s="326"/>
      <c r="AM1213" s="326"/>
      <c r="AN1213" s="326"/>
      <c r="AO1213" s="326"/>
      <c r="AP1213" s="326"/>
      <c r="AQ1213" s="326"/>
      <c r="AR1213" s="326"/>
    </row>
    <row r="1214" ht="15.75" hidden="1" customHeight="1">
      <c r="A1214" s="326" t="s">
        <v>3517</v>
      </c>
      <c r="B1214" s="326">
        <v>49.0</v>
      </c>
      <c r="C1214" s="326">
        <v>3.6</v>
      </c>
      <c r="D1214" s="326">
        <v>0.4</v>
      </c>
      <c r="E1214" s="326">
        <v>7.8</v>
      </c>
      <c r="F1214" s="326" t="s">
        <v>3518</v>
      </c>
      <c r="G1214" s="326" t="s">
        <v>153</v>
      </c>
      <c r="H1214" s="326"/>
      <c r="I1214" s="326"/>
      <c r="J1214" s="326"/>
      <c r="K1214" s="326"/>
      <c r="L1214" s="326"/>
      <c r="M1214" s="326"/>
      <c r="N1214" s="326"/>
      <c r="O1214" s="326"/>
      <c r="P1214" s="326"/>
      <c r="Q1214" s="326"/>
      <c r="R1214" s="326"/>
      <c r="S1214" s="326"/>
      <c r="T1214" s="326"/>
      <c r="U1214" s="326"/>
      <c r="V1214" s="326"/>
      <c r="W1214" s="326"/>
      <c r="X1214" s="326"/>
      <c r="Y1214" s="326"/>
      <c r="Z1214" s="326"/>
      <c r="AA1214" s="326"/>
      <c r="AB1214" s="326"/>
      <c r="AC1214" s="326"/>
      <c r="AD1214" s="326"/>
      <c r="AE1214" s="326"/>
      <c r="AF1214" s="326"/>
      <c r="AG1214" s="326"/>
      <c r="AH1214" s="326"/>
      <c r="AI1214" s="326"/>
      <c r="AJ1214" s="326"/>
      <c r="AK1214" s="326"/>
      <c r="AL1214" s="326"/>
      <c r="AM1214" s="326"/>
      <c r="AN1214" s="326"/>
      <c r="AO1214" s="326"/>
      <c r="AP1214" s="326"/>
      <c r="AQ1214" s="326"/>
      <c r="AR1214" s="326"/>
    </row>
    <row r="1215" ht="15.75" hidden="1" customHeight="1">
      <c r="A1215" s="326" t="s">
        <v>3519</v>
      </c>
      <c r="B1215" s="326">
        <v>41.0</v>
      </c>
      <c r="C1215" s="326">
        <v>1.9</v>
      </c>
      <c r="D1215" s="326">
        <v>0.6</v>
      </c>
      <c r="E1215" s="326">
        <v>7.4</v>
      </c>
      <c r="F1215" s="326" t="s">
        <v>3520</v>
      </c>
      <c r="G1215" s="326" t="s">
        <v>153</v>
      </c>
      <c r="H1215" s="326"/>
      <c r="I1215" s="326"/>
      <c r="J1215" s="326"/>
      <c r="K1215" s="326"/>
      <c r="L1215" s="326"/>
      <c r="M1215" s="326"/>
      <c r="N1215" s="326"/>
      <c r="O1215" s="326"/>
      <c r="P1215" s="326"/>
      <c r="Q1215" s="326"/>
      <c r="R1215" s="326"/>
      <c r="S1215" s="326"/>
      <c r="T1215" s="326"/>
      <c r="U1215" s="326"/>
      <c r="V1215" s="326"/>
      <c r="W1215" s="326"/>
      <c r="X1215" s="326"/>
      <c r="Y1215" s="326"/>
      <c r="Z1215" s="326"/>
      <c r="AA1215" s="326"/>
      <c r="AB1215" s="326"/>
      <c r="AC1215" s="326"/>
      <c r="AD1215" s="326"/>
      <c r="AE1215" s="326"/>
      <c r="AF1215" s="326"/>
      <c r="AG1215" s="326"/>
      <c r="AH1215" s="326"/>
      <c r="AI1215" s="326"/>
      <c r="AJ1215" s="326"/>
      <c r="AK1215" s="326"/>
      <c r="AL1215" s="326"/>
      <c r="AM1215" s="326"/>
      <c r="AN1215" s="326"/>
      <c r="AO1215" s="326"/>
      <c r="AP1215" s="326"/>
      <c r="AQ1215" s="326"/>
      <c r="AR1215" s="326"/>
    </row>
    <row r="1216" ht="15.75" hidden="1" customHeight="1">
      <c r="A1216" s="326" t="s">
        <v>3521</v>
      </c>
      <c r="B1216" s="326">
        <v>185.0</v>
      </c>
      <c r="C1216" s="326">
        <v>6.8</v>
      </c>
      <c r="D1216" s="326">
        <v>14.6</v>
      </c>
      <c r="E1216" s="326">
        <v>7.7</v>
      </c>
      <c r="F1216" s="326" t="s">
        <v>3522</v>
      </c>
      <c r="G1216" s="326" t="s">
        <v>153</v>
      </c>
      <c r="H1216" s="326"/>
      <c r="I1216" s="326"/>
      <c r="J1216" s="326"/>
      <c r="K1216" s="326"/>
      <c r="L1216" s="326"/>
      <c r="M1216" s="326"/>
      <c r="N1216" s="326"/>
      <c r="O1216" s="326"/>
      <c r="P1216" s="326"/>
      <c r="Q1216" s="326"/>
      <c r="R1216" s="326"/>
      <c r="S1216" s="326"/>
      <c r="T1216" s="326"/>
      <c r="U1216" s="326"/>
      <c r="V1216" s="326"/>
      <c r="W1216" s="326"/>
      <c r="X1216" s="326"/>
      <c r="Y1216" s="326"/>
      <c r="Z1216" s="326"/>
      <c r="AA1216" s="326"/>
      <c r="AB1216" s="326"/>
      <c r="AC1216" s="326"/>
      <c r="AD1216" s="326"/>
      <c r="AE1216" s="326"/>
      <c r="AF1216" s="326"/>
      <c r="AG1216" s="326"/>
      <c r="AH1216" s="326"/>
      <c r="AI1216" s="326"/>
      <c r="AJ1216" s="326"/>
      <c r="AK1216" s="326"/>
      <c r="AL1216" s="326"/>
      <c r="AM1216" s="326"/>
      <c r="AN1216" s="326"/>
      <c r="AO1216" s="326"/>
      <c r="AP1216" s="326"/>
      <c r="AQ1216" s="326"/>
      <c r="AR1216" s="326"/>
    </row>
    <row r="1217" ht="15.75" hidden="1" customHeight="1">
      <c r="A1217" s="326" t="s">
        <v>3523</v>
      </c>
      <c r="B1217" s="326">
        <v>350.0</v>
      </c>
      <c r="C1217" s="326">
        <v>7.7</v>
      </c>
      <c r="D1217" s="326">
        <v>21.5</v>
      </c>
      <c r="E1217" s="326">
        <v>32.6</v>
      </c>
      <c r="F1217" s="326" t="s">
        <v>3524</v>
      </c>
      <c r="G1217" s="326" t="s">
        <v>153</v>
      </c>
      <c r="H1217" s="326"/>
      <c r="I1217" s="326"/>
      <c r="J1217" s="326"/>
      <c r="K1217" s="326"/>
      <c r="L1217" s="326"/>
      <c r="M1217" s="326"/>
      <c r="N1217" s="326"/>
      <c r="O1217" s="326"/>
      <c r="P1217" s="326"/>
      <c r="Q1217" s="326"/>
      <c r="R1217" s="326"/>
      <c r="S1217" s="326"/>
      <c r="T1217" s="326"/>
      <c r="U1217" s="326"/>
      <c r="V1217" s="326"/>
      <c r="W1217" s="326"/>
      <c r="X1217" s="326"/>
      <c r="Y1217" s="326"/>
      <c r="Z1217" s="326"/>
      <c r="AA1217" s="326"/>
      <c r="AB1217" s="326"/>
      <c r="AC1217" s="326"/>
      <c r="AD1217" s="326"/>
      <c r="AE1217" s="326"/>
      <c r="AF1217" s="326"/>
      <c r="AG1217" s="326"/>
      <c r="AH1217" s="326"/>
      <c r="AI1217" s="326"/>
      <c r="AJ1217" s="326"/>
      <c r="AK1217" s="326"/>
      <c r="AL1217" s="326"/>
      <c r="AM1217" s="326"/>
      <c r="AN1217" s="326"/>
      <c r="AO1217" s="326"/>
      <c r="AP1217" s="326"/>
      <c r="AQ1217" s="326"/>
      <c r="AR1217" s="326"/>
    </row>
    <row r="1218" ht="15.75" hidden="1" customHeight="1">
      <c r="A1218" s="326" t="s">
        <v>3525</v>
      </c>
      <c r="B1218" s="326">
        <v>95.0</v>
      </c>
      <c r="C1218" s="326">
        <v>6.9</v>
      </c>
      <c r="D1218" s="326">
        <v>1.0</v>
      </c>
      <c r="E1218" s="326">
        <v>14.8</v>
      </c>
      <c r="F1218" s="326" t="s">
        <v>3526</v>
      </c>
      <c r="G1218" s="326" t="s">
        <v>153</v>
      </c>
      <c r="H1218" s="326"/>
      <c r="I1218" s="326"/>
      <c r="J1218" s="326"/>
      <c r="K1218" s="326"/>
      <c r="L1218" s="326"/>
      <c r="M1218" s="326"/>
      <c r="N1218" s="326"/>
      <c r="O1218" s="326"/>
      <c r="P1218" s="326"/>
      <c r="Q1218" s="326"/>
      <c r="R1218" s="326"/>
      <c r="S1218" s="326"/>
      <c r="T1218" s="326"/>
      <c r="U1218" s="326"/>
      <c r="V1218" s="326"/>
      <c r="W1218" s="326"/>
      <c r="X1218" s="326"/>
      <c r="Y1218" s="326"/>
      <c r="Z1218" s="326"/>
      <c r="AA1218" s="326"/>
      <c r="AB1218" s="326"/>
      <c r="AC1218" s="326"/>
      <c r="AD1218" s="326"/>
      <c r="AE1218" s="326"/>
      <c r="AF1218" s="326"/>
      <c r="AG1218" s="326"/>
      <c r="AH1218" s="326"/>
      <c r="AI1218" s="326"/>
      <c r="AJ1218" s="326"/>
      <c r="AK1218" s="326"/>
      <c r="AL1218" s="326"/>
      <c r="AM1218" s="326"/>
      <c r="AN1218" s="326"/>
      <c r="AO1218" s="326"/>
      <c r="AP1218" s="326"/>
      <c r="AQ1218" s="326"/>
      <c r="AR1218" s="326"/>
    </row>
    <row r="1219" ht="15.75" hidden="1" customHeight="1">
      <c r="A1219" s="326" t="s">
        <v>3527</v>
      </c>
      <c r="B1219" s="326">
        <v>243.0</v>
      </c>
      <c r="C1219" s="326">
        <v>6.6</v>
      </c>
      <c r="D1219" s="326">
        <v>5.2</v>
      </c>
      <c r="E1219" s="326">
        <v>42.3</v>
      </c>
      <c r="F1219" s="326" t="s">
        <v>3528</v>
      </c>
      <c r="G1219" s="326" t="s">
        <v>153</v>
      </c>
      <c r="H1219" s="326"/>
      <c r="I1219" s="326"/>
      <c r="J1219" s="326"/>
      <c r="K1219" s="326"/>
      <c r="L1219" s="326"/>
      <c r="M1219" s="326"/>
      <c r="N1219" s="326"/>
      <c r="O1219" s="326"/>
      <c r="P1219" s="326"/>
      <c r="Q1219" s="326"/>
      <c r="R1219" s="326"/>
      <c r="S1219" s="326"/>
      <c r="T1219" s="326"/>
      <c r="U1219" s="326"/>
      <c r="V1219" s="326"/>
      <c r="W1219" s="326"/>
      <c r="X1219" s="326"/>
      <c r="Y1219" s="326"/>
      <c r="Z1219" s="326"/>
      <c r="AA1219" s="326"/>
      <c r="AB1219" s="326"/>
      <c r="AC1219" s="326"/>
      <c r="AD1219" s="326"/>
      <c r="AE1219" s="326"/>
      <c r="AF1219" s="326"/>
      <c r="AG1219" s="326"/>
      <c r="AH1219" s="326"/>
      <c r="AI1219" s="326"/>
      <c r="AJ1219" s="326"/>
      <c r="AK1219" s="326"/>
      <c r="AL1219" s="326"/>
      <c r="AM1219" s="326"/>
      <c r="AN1219" s="326"/>
      <c r="AO1219" s="326"/>
      <c r="AP1219" s="326"/>
      <c r="AQ1219" s="326"/>
      <c r="AR1219" s="326"/>
    </row>
    <row r="1220" ht="15.75" hidden="1" customHeight="1">
      <c r="A1220" s="326" t="s">
        <v>3529</v>
      </c>
      <c r="B1220" s="326">
        <v>147.0</v>
      </c>
      <c r="C1220" s="326">
        <v>4.0</v>
      </c>
      <c r="D1220" s="326">
        <v>8.2</v>
      </c>
      <c r="E1220" s="326">
        <v>16.9</v>
      </c>
      <c r="F1220" s="326" t="s">
        <v>3530</v>
      </c>
      <c r="G1220" s="326" t="s">
        <v>153</v>
      </c>
      <c r="H1220" s="326"/>
      <c r="I1220" s="326"/>
      <c r="J1220" s="326"/>
      <c r="K1220" s="326"/>
      <c r="L1220" s="326"/>
      <c r="M1220" s="326"/>
      <c r="N1220" s="326"/>
      <c r="O1220" s="326"/>
      <c r="P1220" s="326"/>
      <c r="Q1220" s="326"/>
      <c r="R1220" s="326"/>
      <c r="S1220" s="326"/>
      <c r="T1220" s="326"/>
      <c r="U1220" s="326"/>
      <c r="V1220" s="326"/>
      <c r="W1220" s="326"/>
      <c r="X1220" s="326"/>
      <c r="Y1220" s="326"/>
      <c r="Z1220" s="326"/>
      <c r="AA1220" s="326"/>
      <c r="AB1220" s="326"/>
      <c r="AC1220" s="326"/>
      <c r="AD1220" s="326"/>
      <c r="AE1220" s="326"/>
      <c r="AF1220" s="326"/>
      <c r="AG1220" s="326"/>
      <c r="AH1220" s="326"/>
      <c r="AI1220" s="326"/>
      <c r="AJ1220" s="326"/>
      <c r="AK1220" s="326"/>
      <c r="AL1220" s="326"/>
      <c r="AM1220" s="326"/>
      <c r="AN1220" s="326"/>
      <c r="AO1220" s="326"/>
      <c r="AP1220" s="326"/>
      <c r="AQ1220" s="326"/>
      <c r="AR1220" s="326"/>
    </row>
    <row r="1221" ht="15.75" hidden="1" customHeight="1">
      <c r="A1221" s="326" t="s">
        <v>3531</v>
      </c>
      <c r="B1221" s="326">
        <v>177.0</v>
      </c>
      <c r="C1221" s="326">
        <v>7.6</v>
      </c>
      <c r="D1221" s="326">
        <v>3.4</v>
      </c>
      <c r="E1221" s="326">
        <v>28.7</v>
      </c>
      <c r="F1221" s="326" t="s">
        <v>3532</v>
      </c>
      <c r="G1221" s="326" t="s">
        <v>153</v>
      </c>
      <c r="H1221" s="326"/>
      <c r="I1221" s="326"/>
      <c r="J1221" s="326"/>
      <c r="K1221" s="326"/>
      <c r="L1221" s="326"/>
      <c r="M1221" s="326"/>
      <c r="N1221" s="326"/>
      <c r="O1221" s="326"/>
      <c r="P1221" s="326"/>
      <c r="Q1221" s="326"/>
      <c r="R1221" s="326"/>
      <c r="S1221" s="326"/>
      <c r="T1221" s="326"/>
      <c r="U1221" s="326"/>
      <c r="V1221" s="326"/>
      <c r="W1221" s="326"/>
      <c r="X1221" s="326"/>
      <c r="Y1221" s="326"/>
      <c r="Z1221" s="326"/>
      <c r="AA1221" s="326"/>
      <c r="AB1221" s="326"/>
      <c r="AC1221" s="326"/>
      <c r="AD1221" s="326"/>
      <c r="AE1221" s="326"/>
      <c r="AF1221" s="326"/>
      <c r="AG1221" s="326"/>
      <c r="AH1221" s="326"/>
      <c r="AI1221" s="326"/>
      <c r="AJ1221" s="326"/>
      <c r="AK1221" s="326"/>
      <c r="AL1221" s="326"/>
      <c r="AM1221" s="326"/>
      <c r="AN1221" s="326"/>
      <c r="AO1221" s="326"/>
      <c r="AP1221" s="326"/>
      <c r="AQ1221" s="326"/>
      <c r="AR1221" s="326"/>
    </row>
    <row r="1222" ht="15.75" hidden="1" customHeight="1">
      <c r="A1222" s="326" t="s">
        <v>3533</v>
      </c>
      <c r="B1222" s="326">
        <v>137.0</v>
      </c>
      <c r="C1222" s="326">
        <v>5.4</v>
      </c>
      <c r="D1222" s="326">
        <v>2.8</v>
      </c>
      <c r="E1222" s="326">
        <v>22.3</v>
      </c>
      <c r="F1222" s="326" t="s">
        <v>3534</v>
      </c>
      <c r="G1222" s="326" t="s">
        <v>153</v>
      </c>
      <c r="H1222" s="326"/>
      <c r="I1222" s="326"/>
      <c r="J1222" s="326"/>
      <c r="K1222" s="326"/>
      <c r="L1222" s="326"/>
      <c r="M1222" s="326"/>
      <c r="N1222" s="326"/>
      <c r="O1222" s="326"/>
      <c r="P1222" s="326"/>
      <c r="Q1222" s="326"/>
      <c r="R1222" s="326"/>
      <c r="S1222" s="326"/>
      <c r="T1222" s="326"/>
      <c r="U1222" s="326"/>
      <c r="V1222" s="326"/>
      <c r="W1222" s="326"/>
      <c r="X1222" s="326"/>
      <c r="Y1222" s="326"/>
      <c r="Z1222" s="326"/>
      <c r="AA1222" s="326"/>
      <c r="AB1222" s="326"/>
      <c r="AC1222" s="326"/>
      <c r="AD1222" s="326"/>
      <c r="AE1222" s="326"/>
      <c r="AF1222" s="326"/>
      <c r="AG1222" s="326"/>
      <c r="AH1222" s="326"/>
      <c r="AI1222" s="326"/>
      <c r="AJ1222" s="326"/>
      <c r="AK1222" s="326"/>
      <c r="AL1222" s="326"/>
      <c r="AM1222" s="326"/>
      <c r="AN1222" s="326"/>
      <c r="AO1222" s="326"/>
      <c r="AP1222" s="326"/>
      <c r="AQ1222" s="326"/>
      <c r="AR1222" s="326"/>
    </row>
    <row r="1223" ht="15.75" hidden="1" customHeight="1">
      <c r="A1223" s="326" t="s">
        <v>3535</v>
      </c>
      <c r="B1223" s="326">
        <v>114.0</v>
      </c>
      <c r="C1223" s="326">
        <v>9.3</v>
      </c>
      <c r="D1223" s="326">
        <v>3.2</v>
      </c>
      <c r="E1223" s="326">
        <v>12.1</v>
      </c>
      <c r="F1223" s="326" t="s">
        <v>3536</v>
      </c>
      <c r="G1223" s="326" t="s">
        <v>153</v>
      </c>
      <c r="H1223" s="326"/>
      <c r="I1223" s="326"/>
      <c r="J1223" s="326"/>
      <c r="K1223" s="326"/>
      <c r="L1223" s="326"/>
      <c r="M1223" s="326"/>
      <c r="N1223" s="326"/>
      <c r="O1223" s="326"/>
      <c r="P1223" s="326"/>
      <c r="Q1223" s="326"/>
      <c r="R1223" s="326"/>
      <c r="S1223" s="326"/>
      <c r="T1223" s="326"/>
      <c r="U1223" s="326"/>
      <c r="V1223" s="326"/>
      <c r="W1223" s="326"/>
      <c r="X1223" s="326"/>
      <c r="Y1223" s="326"/>
      <c r="Z1223" s="326"/>
      <c r="AA1223" s="326"/>
      <c r="AB1223" s="326"/>
      <c r="AC1223" s="326"/>
      <c r="AD1223" s="326"/>
      <c r="AE1223" s="326"/>
      <c r="AF1223" s="326"/>
      <c r="AG1223" s="326"/>
      <c r="AH1223" s="326"/>
      <c r="AI1223" s="326"/>
      <c r="AJ1223" s="326"/>
      <c r="AK1223" s="326"/>
      <c r="AL1223" s="326"/>
      <c r="AM1223" s="326"/>
      <c r="AN1223" s="326"/>
      <c r="AO1223" s="326"/>
      <c r="AP1223" s="326"/>
      <c r="AQ1223" s="326"/>
      <c r="AR1223" s="326"/>
    </row>
    <row r="1224" ht="15.75" hidden="1" customHeight="1">
      <c r="A1224" s="326" t="s">
        <v>3537</v>
      </c>
      <c r="B1224" s="326">
        <v>127.0</v>
      </c>
      <c r="C1224" s="326">
        <v>5.7</v>
      </c>
      <c r="D1224" s="326">
        <v>2.3</v>
      </c>
      <c r="E1224" s="326">
        <v>20.5</v>
      </c>
      <c r="F1224" s="326" t="s">
        <v>3538</v>
      </c>
      <c r="G1224" s="326" t="s">
        <v>153</v>
      </c>
      <c r="H1224" s="326"/>
      <c r="I1224" s="326"/>
      <c r="J1224" s="326"/>
      <c r="K1224" s="326"/>
      <c r="L1224" s="326"/>
      <c r="M1224" s="326"/>
      <c r="N1224" s="326"/>
      <c r="O1224" s="326"/>
      <c r="P1224" s="326"/>
      <c r="Q1224" s="326"/>
      <c r="R1224" s="326"/>
      <c r="S1224" s="326"/>
      <c r="T1224" s="326"/>
      <c r="U1224" s="326"/>
      <c r="V1224" s="326"/>
      <c r="W1224" s="326"/>
      <c r="X1224" s="326"/>
      <c r="Y1224" s="326"/>
      <c r="Z1224" s="326"/>
      <c r="AA1224" s="326"/>
      <c r="AB1224" s="326"/>
      <c r="AC1224" s="326"/>
      <c r="AD1224" s="326"/>
      <c r="AE1224" s="326"/>
      <c r="AF1224" s="326"/>
      <c r="AG1224" s="326"/>
      <c r="AH1224" s="326"/>
      <c r="AI1224" s="326"/>
      <c r="AJ1224" s="326"/>
      <c r="AK1224" s="326"/>
      <c r="AL1224" s="326"/>
      <c r="AM1224" s="326"/>
      <c r="AN1224" s="326"/>
      <c r="AO1224" s="326"/>
      <c r="AP1224" s="326"/>
      <c r="AQ1224" s="326"/>
      <c r="AR1224" s="326"/>
    </row>
    <row r="1225" ht="15.75" hidden="1" customHeight="1">
      <c r="A1225" s="326" t="s">
        <v>3539</v>
      </c>
      <c r="B1225" s="326">
        <v>110.0</v>
      </c>
      <c r="C1225" s="326">
        <v>8.0</v>
      </c>
      <c r="D1225" s="326">
        <v>1.5</v>
      </c>
      <c r="E1225" s="326">
        <v>16.0</v>
      </c>
      <c r="F1225" s="326" t="s">
        <v>3540</v>
      </c>
      <c r="G1225" s="326" t="s">
        <v>153</v>
      </c>
      <c r="H1225" s="326"/>
      <c r="I1225" s="326"/>
      <c r="J1225" s="326"/>
      <c r="K1225" s="326"/>
      <c r="L1225" s="326"/>
      <c r="M1225" s="326"/>
      <c r="N1225" s="326"/>
      <c r="O1225" s="326"/>
      <c r="P1225" s="326"/>
      <c r="Q1225" s="326"/>
      <c r="R1225" s="326"/>
      <c r="S1225" s="326"/>
      <c r="T1225" s="326"/>
      <c r="U1225" s="326"/>
      <c r="V1225" s="326"/>
      <c r="W1225" s="326"/>
      <c r="X1225" s="326"/>
      <c r="Y1225" s="326"/>
      <c r="Z1225" s="326"/>
      <c r="AA1225" s="326"/>
      <c r="AB1225" s="326"/>
      <c r="AC1225" s="326"/>
      <c r="AD1225" s="326"/>
      <c r="AE1225" s="326"/>
      <c r="AF1225" s="326"/>
      <c r="AG1225" s="326"/>
      <c r="AH1225" s="326"/>
      <c r="AI1225" s="326"/>
      <c r="AJ1225" s="326"/>
      <c r="AK1225" s="326"/>
      <c r="AL1225" s="326"/>
      <c r="AM1225" s="326"/>
      <c r="AN1225" s="326"/>
      <c r="AO1225" s="326"/>
      <c r="AP1225" s="326"/>
      <c r="AQ1225" s="326"/>
      <c r="AR1225" s="326"/>
    </row>
    <row r="1226" ht="15.75" hidden="1" customHeight="1">
      <c r="A1226" s="326" t="s">
        <v>3541</v>
      </c>
      <c r="B1226" s="326">
        <v>214.0</v>
      </c>
      <c r="C1226" s="326">
        <v>7.5</v>
      </c>
      <c r="D1226" s="326">
        <v>9.4</v>
      </c>
      <c r="E1226" s="326">
        <v>23.7</v>
      </c>
      <c r="F1226" s="326" t="s">
        <v>3542</v>
      </c>
      <c r="G1226" s="326" t="s">
        <v>153</v>
      </c>
      <c r="H1226" s="326"/>
      <c r="I1226" s="326"/>
      <c r="J1226" s="326"/>
      <c r="K1226" s="326"/>
      <c r="L1226" s="326"/>
      <c r="M1226" s="326"/>
      <c r="N1226" s="326"/>
      <c r="O1226" s="326"/>
      <c r="P1226" s="326"/>
      <c r="Q1226" s="326"/>
      <c r="R1226" s="326"/>
      <c r="S1226" s="326"/>
      <c r="T1226" s="326"/>
      <c r="U1226" s="326"/>
      <c r="V1226" s="326"/>
      <c r="W1226" s="326"/>
      <c r="X1226" s="326"/>
      <c r="Y1226" s="326"/>
      <c r="Z1226" s="326"/>
      <c r="AA1226" s="326"/>
      <c r="AB1226" s="326"/>
      <c r="AC1226" s="326"/>
      <c r="AD1226" s="326"/>
      <c r="AE1226" s="326"/>
      <c r="AF1226" s="326"/>
      <c r="AG1226" s="326"/>
      <c r="AH1226" s="326"/>
      <c r="AI1226" s="326"/>
      <c r="AJ1226" s="326"/>
      <c r="AK1226" s="326"/>
      <c r="AL1226" s="326"/>
      <c r="AM1226" s="326"/>
      <c r="AN1226" s="326"/>
      <c r="AO1226" s="326"/>
      <c r="AP1226" s="326"/>
      <c r="AQ1226" s="326"/>
      <c r="AR1226" s="326"/>
    </row>
    <row r="1227" ht="15.75" hidden="1" customHeight="1">
      <c r="A1227" s="326" t="s">
        <v>3543</v>
      </c>
      <c r="B1227" s="326">
        <v>129.0</v>
      </c>
      <c r="C1227" s="326">
        <v>6.3</v>
      </c>
      <c r="D1227" s="326">
        <v>1.4</v>
      </c>
      <c r="E1227" s="326">
        <v>22.2</v>
      </c>
      <c r="F1227" s="326" t="s">
        <v>3544</v>
      </c>
      <c r="G1227" s="326" t="s">
        <v>153</v>
      </c>
      <c r="H1227" s="326"/>
      <c r="I1227" s="326"/>
      <c r="J1227" s="326"/>
      <c r="K1227" s="326"/>
      <c r="L1227" s="326"/>
      <c r="M1227" s="326"/>
      <c r="N1227" s="326"/>
      <c r="O1227" s="326"/>
      <c r="P1227" s="326"/>
      <c r="Q1227" s="326"/>
      <c r="R1227" s="326"/>
      <c r="S1227" s="326"/>
      <c r="T1227" s="326"/>
      <c r="U1227" s="326"/>
      <c r="V1227" s="326"/>
      <c r="W1227" s="326"/>
      <c r="X1227" s="326"/>
      <c r="Y1227" s="326"/>
      <c r="Z1227" s="326"/>
      <c r="AA1227" s="326"/>
      <c r="AB1227" s="326"/>
      <c r="AC1227" s="326"/>
      <c r="AD1227" s="326"/>
      <c r="AE1227" s="326"/>
      <c r="AF1227" s="326"/>
      <c r="AG1227" s="326"/>
      <c r="AH1227" s="326"/>
      <c r="AI1227" s="326"/>
      <c r="AJ1227" s="326"/>
      <c r="AK1227" s="326"/>
      <c r="AL1227" s="326"/>
      <c r="AM1227" s="326"/>
      <c r="AN1227" s="326"/>
      <c r="AO1227" s="326"/>
      <c r="AP1227" s="326"/>
      <c r="AQ1227" s="326"/>
      <c r="AR1227" s="326"/>
    </row>
    <row r="1228" ht="15.75" hidden="1" customHeight="1">
      <c r="A1228" s="326" t="s">
        <v>3545</v>
      </c>
      <c r="B1228" s="326">
        <v>124.0</v>
      </c>
      <c r="C1228" s="326">
        <v>8.9</v>
      </c>
      <c r="D1228" s="326">
        <v>4.4</v>
      </c>
      <c r="E1228" s="326">
        <v>11.7</v>
      </c>
      <c r="F1228" s="326" t="s">
        <v>3546</v>
      </c>
      <c r="G1228" s="326" t="s">
        <v>153</v>
      </c>
      <c r="H1228" s="326"/>
      <c r="I1228" s="326"/>
      <c r="J1228" s="326"/>
      <c r="K1228" s="326"/>
      <c r="L1228" s="326"/>
      <c r="M1228" s="326"/>
      <c r="N1228" s="326"/>
      <c r="O1228" s="326"/>
      <c r="P1228" s="326"/>
      <c r="Q1228" s="326"/>
      <c r="R1228" s="326"/>
      <c r="S1228" s="326"/>
      <c r="T1228" s="326"/>
      <c r="U1228" s="326"/>
      <c r="V1228" s="326"/>
      <c r="W1228" s="326"/>
      <c r="X1228" s="326"/>
      <c r="Y1228" s="326"/>
      <c r="Z1228" s="326"/>
      <c r="AA1228" s="326"/>
      <c r="AB1228" s="326"/>
      <c r="AC1228" s="326"/>
      <c r="AD1228" s="326"/>
      <c r="AE1228" s="326"/>
      <c r="AF1228" s="326"/>
      <c r="AG1228" s="326"/>
      <c r="AH1228" s="326"/>
      <c r="AI1228" s="326"/>
      <c r="AJ1228" s="326"/>
      <c r="AK1228" s="326"/>
      <c r="AL1228" s="326"/>
      <c r="AM1228" s="326"/>
      <c r="AN1228" s="326"/>
      <c r="AO1228" s="326"/>
      <c r="AP1228" s="326"/>
      <c r="AQ1228" s="326"/>
      <c r="AR1228" s="326"/>
    </row>
    <row r="1229" ht="15.75" hidden="1" customHeight="1">
      <c r="A1229" s="326" t="s">
        <v>3547</v>
      </c>
      <c r="B1229" s="326">
        <v>123.0</v>
      </c>
      <c r="C1229" s="326">
        <v>6.2</v>
      </c>
      <c r="D1229" s="326">
        <v>1.7</v>
      </c>
      <c r="E1229" s="326">
        <v>19.5</v>
      </c>
      <c r="F1229" s="326" t="s">
        <v>3548</v>
      </c>
      <c r="G1229" s="326" t="s">
        <v>153</v>
      </c>
      <c r="H1229" s="326"/>
      <c r="I1229" s="326"/>
      <c r="J1229" s="326"/>
      <c r="K1229" s="326"/>
      <c r="L1229" s="326"/>
      <c r="M1229" s="326"/>
      <c r="N1229" s="326"/>
      <c r="O1229" s="326"/>
      <c r="P1229" s="326"/>
      <c r="Q1229" s="326"/>
      <c r="R1229" s="326"/>
      <c r="S1229" s="326"/>
      <c r="T1229" s="326"/>
      <c r="U1229" s="326"/>
      <c r="V1229" s="326"/>
      <c r="W1229" s="326"/>
      <c r="X1229" s="326"/>
      <c r="Y1229" s="326"/>
      <c r="Z1229" s="326"/>
      <c r="AA1229" s="326"/>
      <c r="AB1229" s="326"/>
      <c r="AC1229" s="326"/>
      <c r="AD1229" s="326"/>
      <c r="AE1229" s="326"/>
      <c r="AF1229" s="326"/>
      <c r="AG1229" s="326"/>
      <c r="AH1229" s="326"/>
      <c r="AI1229" s="326"/>
      <c r="AJ1229" s="326"/>
      <c r="AK1229" s="326"/>
      <c r="AL1229" s="326"/>
      <c r="AM1229" s="326"/>
      <c r="AN1229" s="326"/>
      <c r="AO1229" s="326"/>
      <c r="AP1229" s="326"/>
      <c r="AQ1229" s="326"/>
      <c r="AR1229" s="326"/>
    </row>
    <row r="1230" ht="15.75" hidden="1" customHeight="1">
      <c r="A1230" s="326" t="s">
        <v>3549</v>
      </c>
      <c r="B1230" s="326">
        <v>173.0</v>
      </c>
      <c r="C1230" s="326">
        <v>6.7</v>
      </c>
      <c r="D1230" s="326">
        <v>3.0</v>
      </c>
      <c r="E1230" s="326">
        <v>28.4</v>
      </c>
      <c r="F1230" s="326" t="s">
        <v>3550</v>
      </c>
      <c r="G1230" s="326" t="s">
        <v>153</v>
      </c>
      <c r="H1230" s="326"/>
      <c r="I1230" s="326"/>
      <c r="J1230" s="326"/>
      <c r="K1230" s="326"/>
      <c r="L1230" s="326"/>
      <c r="M1230" s="326"/>
      <c r="N1230" s="326"/>
      <c r="O1230" s="326"/>
      <c r="P1230" s="326"/>
      <c r="Q1230" s="326"/>
      <c r="R1230" s="326"/>
      <c r="S1230" s="326"/>
      <c r="T1230" s="326"/>
      <c r="U1230" s="326"/>
      <c r="V1230" s="326"/>
      <c r="W1230" s="326"/>
      <c r="X1230" s="326"/>
      <c r="Y1230" s="326"/>
      <c r="Z1230" s="326"/>
      <c r="AA1230" s="326"/>
      <c r="AB1230" s="326"/>
      <c r="AC1230" s="326"/>
      <c r="AD1230" s="326"/>
      <c r="AE1230" s="326"/>
      <c r="AF1230" s="326"/>
      <c r="AG1230" s="326"/>
      <c r="AH1230" s="326"/>
      <c r="AI1230" s="326"/>
      <c r="AJ1230" s="326"/>
      <c r="AK1230" s="326"/>
      <c r="AL1230" s="326"/>
      <c r="AM1230" s="326"/>
      <c r="AN1230" s="326"/>
      <c r="AO1230" s="326"/>
      <c r="AP1230" s="326"/>
      <c r="AQ1230" s="326"/>
      <c r="AR1230" s="326"/>
    </row>
    <row r="1231" ht="15.75" hidden="1" customHeight="1">
      <c r="A1231" s="326" t="s">
        <v>3551</v>
      </c>
      <c r="B1231" s="326">
        <v>254.0</v>
      </c>
      <c r="C1231" s="326">
        <v>6.3</v>
      </c>
      <c r="D1231" s="326">
        <v>14.9</v>
      </c>
      <c r="E1231" s="326">
        <v>23.1</v>
      </c>
      <c r="F1231" s="326" t="s">
        <v>3552</v>
      </c>
      <c r="G1231" s="326" t="s">
        <v>153</v>
      </c>
      <c r="H1231" s="326"/>
      <c r="I1231" s="326"/>
      <c r="J1231" s="326"/>
      <c r="K1231" s="326"/>
      <c r="L1231" s="326"/>
      <c r="M1231" s="326"/>
      <c r="N1231" s="326"/>
      <c r="O1231" s="326"/>
      <c r="P1231" s="326"/>
      <c r="Q1231" s="326"/>
      <c r="R1231" s="326"/>
      <c r="S1231" s="326"/>
      <c r="T1231" s="326"/>
      <c r="U1231" s="326"/>
      <c r="V1231" s="326"/>
      <c r="W1231" s="326"/>
      <c r="X1231" s="326"/>
      <c r="Y1231" s="326"/>
      <c r="Z1231" s="326"/>
      <c r="AA1231" s="326"/>
      <c r="AB1231" s="326"/>
      <c r="AC1231" s="326"/>
      <c r="AD1231" s="326"/>
      <c r="AE1231" s="326"/>
      <c r="AF1231" s="326"/>
      <c r="AG1231" s="326"/>
      <c r="AH1231" s="326"/>
      <c r="AI1231" s="326"/>
      <c r="AJ1231" s="326"/>
      <c r="AK1231" s="326"/>
      <c r="AL1231" s="326"/>
      <c r="AM1231" s="326"/>
      <c r="AN1231" s="326"/>
      <c r="AO1231" s="326"/>
      <c r="AP1231" s="326"/>
      <c r="AQ1231" s="326"/>
      <c r="AR1231" s="326"/>
    </row>
    <row r="1232" ht="15.75" hidden="1" customHeight="1">
      <c r="A1232" s="326" t="s">
        <v>3553</v>
      </c>
      <c r="B1232" s="326">
        <v>120.0</v>
      </c>
      <c r="C1232" s="326">
        <v>6.3</v>
      </c>
      <c r="D1232" s="326">
        <v>1.7</v>
      </c>
      <c r="E1232" s="326">
        <v>20.2</v>
      </c>
      <c r="F1232" s="326" t="s">
        <v>3554</v>
      </c>
      <c r="G1232" s="326" t="s">
        <v>153</v>
      </c>
      <c r="H1232" s="326"/>
      <c r="I1232" s="326"/>
      <c r="J1232" s="326"/>
      <c r="K1232" s="326"/>
      <c r="L1232" s="326"/>
      <c r="M1232" s="326"/>
      <c r="N1232" s="326"/>
      <c r="O1232" s="326"/>
      <c r="P1232" s="326"/>
      <c r="Q1232" s="326"/>
      <c r="R1232" s="326"/>
      <c r="S1232" s="326"/>
      <c r="T1232" s="326"/>
      <c r="U1232" s="326"/>
      <c r="V1232" s="326"/>
      <c r="W1232" s="326"/>
      <c r="X1232" s="326"/>
      <c r="Y1232" s="326"/>
      <c r="Z1232" s="326"/>
      <c r="AA1232" s="326"/>
      <c r="AB1232" s="326"/>
      <c r="AC1232" s="326"/>
      <c r="AD1232" s="326"/>
      <c r="AE1232" s="326"/>
      <c r="AF1232" s="326"/>
      <c r="AG1232" s="326"/>
      <c r="AH1232" s="326"/>
      <c r="AI1232" s="326"/>
      <c r="AJ1232" s="326"/>
      <c r="AK1232" s="326"/>
      <c r="AL1232" s="326"/>
      <c r="AM1232" s="326"/>
      <c r="AN1232" s="326"/>
      <c r="AO1232" s="326"/>
      <c r="AP1232" s="326"/>
      <c r="AQ1232" s="326"/>
      <c r="AR1232" s="326"/>
    </row>
    <row r="1233" ht="15.75" hidden="1" customHeight="1">
      <c r="A1233" s="326" t="s">
        <v>3555</v>
      </c>
      <c r="B1233" s="326">
        <v>130.0</v>
      </c>
      <c r="C1233" s="326">
        <v>6.8</v>
      </c>
      <c r="D1233" s="326">
        <v>2.4</v>
      </c>
      <c r="E1233" s="326">
        <v>20.1</v>
      </c>
      <c r="F1233" s="326" t="s">
        <v>3556</v>
      </c>
      <c r="G1233" s="326" t="s">
        <v>153</v>
      </c>
      <c r="H1233" s="326"/>
      <c r="I1233" s="326"/>
      <c r="J1233" s="326"/>
      <c r="K1233" s="326"/>
      <c r="L1233" s="326"/>
      <c r="M1233" s="326"/>
      <c r="N1233" s="326"/>
      <c r="O1233" s="326"/>
      <c r="P1233" s="326"/>
      <c r="Q1233" s="326"/>
      <c r="R1233" s="326"/>
      <c r="S1233" s="326"/>
      <c r="T1233" s="326"/>
      <c r="U1233" s="326"/>
      <c r="V1233" s="326"/>
      <c r="W1233" s="326"/>
      <c r="X1233" s="326"/>
      <c r="Y1233" s="326"/>
      <c r="Z1233" s="326"/>
      <c r="AA1233" s="326"/>
      <c r="AB1233" s="326"/>
      <c r="AC1233" s="326"/>
      <c r="AD1233" s="326"/>
      <c r="AE1233" s="326"/>
      <c r="AF1233" s="326"/>
      <c r="AG1233" s="326"/>
      <c r="AH1233" s="326"/>
      <c r="AI1233" s="326"/>
      <c r="AJ1233" s="326"/>
      <c r="AK1233" s="326"/>
      <c r="AL1233" s="326"/>
      <c r="AM1233" s="326"/>
      <c r="AN1233" s="326"/>
      <c r="AO1233" s="326"/>
      <c r="AP1233" s="326"/>
      <c r="AQ1233" s="326"/>
      <c r="AR1233" s="326"/>
    </row>
    <row r="1234" ht="15.75" hidden="1" customHeight="1">
      <c r="A1234" s="326" t="s">
        <v>3557</v>
      </c>
      <c r="B1234" s="326">
        <v>127.0</v>
      </c>
      <c r="C1234" s="326">
        <v>5.6</v>
      </c>
      <c r="D1234" s="326">
        <v>1.5</v>
      </c>
      <c r="E1234" s="326">
        <v>21.8</v>
      </c>
      <c r="F1234" s="326" t="s">
        <v>3558</v>
      </c>
      <c r="G1234" s="326" t="s">
        <v>153</v>
      </c>
      <c r="H1234" s="326"/>
      <c r="I1234" s="326"/>
      <c r="J1234" s="326"/>
      <c r="K1234" s="326"/>
      <c r="L1234" s="326"/>
      <c r="M1234" s="326"/>
      <c r="N1234" s="326"/>
      <c r="O1234" s="326"/>
      <c r="P1234" s="326"/>
      <c r="Q1234" s="326"/>
      <c r="R1234" s="326"/>
      <c r="S1234" s="326"/>
      <c r="T1234" s="326"/>
      <c r="U1234" s="326"/>
      <c r="V1234" s="326"/>
      <c r="W1234" s="326"/>
      <c r="X1234" s="326"/>
      <c r="Y1234" s="326"/>
      <c r="Z1234" s="326"/>
      <c r="AA1234" s="326"/>
      <c r="AB1234" s="326"/>
      <c r="AC1234" s="326"/>
      <c r="AD1234" s="326"/>
      <c r="AE1234" s="326"/>
      <c r="AF1234" s="326"/>
      <c r="AG1234" s="326"/>
      <c r="AH1234" s="326"/>
      <c r="AI1234" s="326"/>
      <c r="AJ1234" s="326"/>
      <c r="AK1234" s="326"/>
      <c r="AL1234" s="326"/>
      <c r="AM1234" s="326"/>
      <c r="AN1234" s="326"/>
      <c r="AO1234" s="326"/>
      <c r="AP1234" s="326"/>
      <c r="AQ1234" s="326"/>
      <c r="AR1234" s="326"/>
    </row>
    <row r="1235" ht="15.75" hidden="1" customHeight="1">
      <c r="A1235" s="326" t="s">
        <v>3559</v>
      </c>
      <c r="B1235" s="326">
        <v>144.0</v>
      </c>
      <c r="C1235" s="326">
        <v>6.9</v>
      </c>
      <c r="D1235" s="326">
        <v>2.2</v>
      </c>
      <c r="E1235" s="326">
        <v>23.6</v>
      </c>
      <c r="F1235" s="326" t="s">
        <v>3560</v>
      </c>
      <c r="G1235" s="326" t="s">
        <v>153</v>
      </c>
      <c r="H1235" s="326"/>
      <c r="I1235" s="326"/>
      <c r="J1235" s="326"/>
      <c r="K1235" s="326"/>
      <c r="L1235" s="326"/>
      <c r="M1235" s="326"/>
      <c r="N1235" s="326"/>
      <c r="O1235" s="326"/>
      <c r="P1235" s="326"/>
      <c r="Q1235" s="326"/>
      <c r="R1235" s="326"/>
      <c r="S1235" s="326"/>
      <c r="T1235" s="326"/>
      <c r="U1235" s="326"/>
      <c r="V1235" s="326"/>
      <c r="W1235" s="326"/>
      <c r="X1235" s="326"/>
      <c r="Y1235" s="326"/>
      <c r="Z1235" s="326"/>
      <c r="AA1235" s="326"/>
      <c r="AB1235" s="326"/>
      <c r="AC1235" s="326"/>
      <c r="AD1235" s="326"/>
      <c r="AE1235" s="326"/>
      <c r="AF1235" s="326"/>
      <c r="AG1235" s="326"/>
      <c r="AH1235" s="326"/>
      <c r="AI1235" s="326"/>
      <c r="AJ1235" s="326"/>
      <c r="AK1235" s="326"/>
      <c r="AL1235" s="326"/>
      <c r="AM1235" s="326"/>
      <c r="AN1235" s="326"/>
      <c r="AO1235" s="326"/>
      <c r="AP1235" s="326"/>
      <c r="AQ1235" s="326"/>
      <c r="AR1235" s="326"/>
    </row>
    <row r="1236" ht="15.75" hidden="1" customHeight="1">
      <c r="A1236" s="326" t="s">
        <v>3561</v>
      </c>
      <c r="B1236" s="326">
        <v>157.0</v>
      </c>
      <c r="C1236" s="326">
        <v>7.3</v>
      </c>
      <c r="D1236" s="326">
        <v>4.4</v>
      </c>
      <c r="E1236" s="326">
        <v>21.4</v>
      </c>
      <c r="F1236" s="326" t="s">
        <v>3562</v>
      </c>
      <c r="G1236" s="326" t="s">
        <v>153</v>
      </c>
      <c r="H1236" s="326"/>
      <c r="I1236" s="326"/>
      <c r="J1236" s="326"/>
      <c r="K1236" s="326"/>
      <c r="L1236" s="326"/>
      <c r="M1236" s="326"/>
      <c r="N1236" s="326"/>
      <c r="O1236" s="326"/>
      <c r="P1236" s="326"/>
      <c r="Q1236" s="326"/>
      <c r="R1236" s="326"/>
      <c r="S1236" s="326"/>
      <c r="T1236" s="326"/>
      <c r="U1236" s="326"/>
      <c r="V1236" s="326"/>
      <c r="W1236" s="326"/>
      <c r="X1236" s="326"/>
      <c r="Y1236" s="326"/>
      <c r="Z1236" s="326"/>
      <c r="AA1236" s="326"/>
      <c r="AB1236" s="326"/>
      <c r="AC1236" s="326"/>
      <c r="AD1236" s="326"/>
      <c r="AE1236" s="326"/>
      <c r="AF1236" s="326"/>
      <c r="AG1236" s="326"/>
      <c r="AH1236" s="326"/>
      <c r="AI1236" s="326"/>
      <c r="AJ1236" s="326"/>
      <c r="AK1236" s="326"/>
      <c r="AL1236" s="326"/>
      <c r="AM1236" s="326"/>
      <c r="AN1236" s="326"/>
      <c r="AO1236" s="326"/>
      <c r="AP1236" s="326"/>
      <c r="AQ1236" s="326"/>
      <c r="AR1236" s="326"/>
    </row>
    <row r="1237" ht="15.75" hidden="1" customHeight="1">
      <c r="A1237" s="326" t="s">
        <v>3563</v>
      </c>
      <c r="B1237" s="326">
        <v>115.0</v>
      </c>
      <c r="C1237" s="326">
        <v>6.1</v>
      </c>
      <c r="D1237" s="326">
        <v>1.5</v>
      </c>
      <c r="E1237" s="326">
        <v>19.6</v>
      </c>
      <c r="F1237" s="326" t="s">
        <v>3564</v>
      </c>
      <c r="G1237" s="326" t="s">
        <v>153</v>
      </c>
      <c r="H1237" s="326"/>
      <c r="I1237" s="326"/>
      <c r="J1237" s="326"/>
      <c r="K1237" s="326"/>
      <c r="L1237" s="326"/>
      <c r="M1237" s="326"/>
      <c r="N1237" s="326"/>
      <c r="O1237" s="326"/>
      <c r="P1237" s="326"/>
      <c r="Q1237" s="326"/>
      <c r="R1237" s="326"/>
      <c r="S1237" s="326"/>
      <c r="T1237" s="326"/>
      <c r="U1237" s="326"/>
      <c r="V1237" s="326"/>
      <c r="W1237" s="326"/>
      <c r="X1237" s="326"/>
      <c r="Y1237" s="326"/>
      <c r="Z1237" s="326"/>
      <c r="AA1237" s="326"/>
      <c r="AB1237" s="326"/>
      <c r="AC1237" s="326"/>
      <c r="AD1237" s="326"/>
      <c r="AE1237" s="326"/>
      <c r="AF1237" s="326"/>
      <c r="AG1237" s="326"/>
      <c r="AH1237" s="326"/>
      <c r="AI1237" s="326"/>
      <c r="AJ1237" s="326"/>
      <c r="AK1237" s="326"/>
      <c r="AL1237" s="326"/>
      <c r="AM1237" s="326"/>
      <c r="AN1237" s="326"/>
      <c r="AO1237" s="326"/>
      <c r="AP1237" s="326"/>
      <c r="AQ1237" s="326"/>
      <c r="AR1237" s="326"/>
    </row>
    <row r="1238" ht="15.75" hidden="1" customHeight="1">
      <c r="A1238" s="326" t="s">
        <v>3565</v>
      </c>
      <c r="B1238" s="326">
        <v>167.0</v>
      </c>
      <c r="C1238" s="326">
        <v>7.6</v>
      </c>
      <c r="D1238" s="326">
        <v>5.7</v>
      </c>
      <c r="E1238" s="326">
        <v>21.5</v>
      </c>
      <c r="F1238" s="326" t="s">
        <v>3566</v>
      </c>
      <c r="G1238" s="326" t="s">
        <v>153</v>
      </c>
      <c r="H1238" s="326"/>
      <c r="I1238" s="326"/>
      <c r="J1238" s="326"/>
      <c r="K1238" s="326"/>
      <c r="L1238" s="326"/>
      <c r="M1238" s="326"/>
      <c r="N1238" s="326"/>
      <c r="O1238" s="326"/>
      <c r="P1238" s="326"/>
      <c r="Q1238" s="326"/>
      <c r="R1238" s="326"/>
      <c r="S1238" s="326"/>
      <c r="T1238" s="326"/>
      <c r="U1238" s="326"/>
      <c r="V1238" s="326"/>
      <c r="W1238" s="326"/>
      <c r="X1238" s="326"/>
      <c r="Y1238" s="326"/>
      <c r="Z1238" s="326"/>
      <c r="AA1238" s="326"/>
      <c r="AB1238" s="326"/>
      <c r="AC1238" s="326"/>
      <c r="AD1238" s="326"/>
      <c r="AE1238" s="326"/>
      <c r="AF1238" s="326"/>
      <c r="AG1238" s="326"/>
      <c r="AH1238" s="326"/>
      <c r="AI1238" s="326"/>
      <c r="AJ1238" s="326"/>
      <c r="AK1238" s="326"/>
      <c r="AL1238" s="326"/>
      <c r="AM1238" s="326"/>
      <c r="AN1238" s="326"/>
      <c r="AO1238" s="326"/>
      <c r="AP1238" s="326"/>
      <c r="AQ1238" s="326"/>
      <c r="AR1238" s="326"/>
    </row>
    <row r="1239" ht="15.75" hidden="1" customHeight="1">
      <c r="A1239" s="326" t="s">
        <v>3567</v>
      </c>
      <c r="B1239" s="326">
        <v>167.0</v>
      </c>
      <c r="C1239" s="326">
        <v>5.5</v>
      </c>
      <c r="D1239" s="326">
        <v>7.5</v>
      </c>
      <c r="E1239" s="326">
        <v>19.3</v>
      </c>
      <c r="F1239" s="326" t="s">
        <v>3568</v>
      </c>
      <c r="G1239" s="326" t="s">
        <v>153</v>
      </c>
      <c r="H1239" s="326"/>
      <c r="I1239" s="326"/>
      <c r="J1239" s="326"/>
      <c r="K1239" s="326"/>
      <c r="L1239" s="326"/>
      <c r="M1239" s="326"/>
      <c r="N1239" s="326"/>
      <c r="O1239" s="326"/>
      <c r="P1239" s="326"/>
      <c r="Q1239" s="326"/>
      <c r="R1239" s="326"/>
      <c r="S1239" s="326"/>
      <c r="T1239" s="326"/>
      <c r="U1239" s="326"/>
      <c r="V1239" s="326"/>
      <c r="W1239" s="326"/>
      <c r="X1239" s="326"/>
      <c r="Y1239" s="326"/>
      <c r="Z1239" s="326"/>
      <c r="AA1239" s="326"/>
      <c r="AB1239" s="326"/>
      <c r="AC1239" s="326"/>
      <c r="AD1239" s="326"/>
      <c r="AE1239" s="326"/>
      <c r="AF1239" s="326"/>
      <c r="AG1239" s="326"/>
      <c r="AH1239" s="326"/>
      <c r="AI1239" s="326"/>
      <c r="AJ1239" s="326"/>
      <c r="AK1239" s="326"/>
      <c r="AL1239" s="326"/>
      <c r="AM1239" s="326"/>
      <c r="AN1239" s="326"/>
      <c r="AO1239" s="326"/>
      <c r="AP1239" s="326"/>
      <c r="AQ1239" s="326"/>
      <c r="AR1239" s="326"/>
    </row>
    <row r="1240" ht="15.75" hidden="1" customHeight="1">
      <c r="A1240" s="326" t="s">
        <v>3569</v>
      </c>
      <c r="B1240" s="326">
        <v>180.0</v>
      </c>
      <c r="C1240" s="326">
        <v>8.8</v>
      </c>
      <c r="D1240" s="326">
        <v>3.3</v>
      </c>
      <c r="E1240" s="326">
        <v>29.5</v>
      </c>
      <c r="F1240" s="326" t="s">
        <v>3570</v>
      </c>
      <c r="G1240" s="326" t="s">
        <v>153</v>
      </c>
      <c r="H1240" s="326"/>
      <c r="I1240" s="326"/>
      <c r="J1240" s="326"/>
      <c r="K1240" s="326"/>
      <c r="L1240" s="326"/>
      <c r="M1240" s="326"/>
      <c r="N1240" s="326"/>
      <c r="O1240" s="326"/>
      <c r="P1240" s="326"/>
      <c r="Q1240" s="326"/>
      <c r="R1240" s="326"/>
      <c r="S1240" s="326"/>
      <c r="T1240" s="326"/>
      <c r="U1240" s="326"/>
      <c r="V1240" s="326"/>
      <c r="W1240" s="326"/>
      <c r="X1240" s="326"/>
      <c r="Y1240" s="326"/>
      <c r="Z1240" s="326"/>
      <c r="AA1240" s="326"/>
      <c r="AB1240" s="326"/>
      <c r="AC1240" s="326"/>
      <c r="AD1240" s="326"/>
      <c r="AE1240" s="326"/>
      <c r="AF1240" s="326"/>
      <c r="AG1240" s="326"/>
      <c r="AH1240" s="326"/>
      <c r="AI1240" s="326"/>
      <c r="AJ1240" s="326"/>
      <c r="AK1240" s="326"/>
      <c r="AL1240" s="326"/>
      <c r="AM1240" s="326"/>
      <c r="AN1240" s="326"/>
      <c r="AO1240" s="326"/>
      <c r="AP1240" s="326"/>
      <c r="AQ1240" s="326"/>
      <c r="AR1240" s="326"/>
    </row>
    <row r="1241" ht="15.75" hidden="1" customHeight="1">
      <c r="A1241" s="326" t="s">
        <v>3571</v>
      </c>
      <c r="B1241" s="326">
        <v>215.0</v>
      </c>
      <c r="C1241" s="326">
        <v>6.9</v>
      </c>
      <c r="D1241" s="326">
        <v>10.5</v>
      </c>
      <c r="E1241" s="326">
        <v>22.7</v>
      </c>
      <c r="F1241" s="326" t="s">
        <v>3572</v>
      </c>
      <c r="G1241" s="326" t="s">
        <v>153</v>
      </c>
      <c r="H1241" s="326"/>
      <c r="I1241" s="326"/>
      <c r="J1241" s="326"/>
      <c r="K1241" s="326"/>
      <c r="L1241" s="326"/>
      <c r="M1241" s="326"/>
      <c r="N1241" s="326"/>
      <c r="O1241" s="326"/>
      <c r="P1241" s="326"/>
      <c r="Q1241" s="326"/>
      <c r="R1241" s="326"/>
      <c r="S1241" s="326"/>
      <c r="T1241" s="326"/>
      <c r="U1241" s="326"/>
      <c r="V1241" s="326"/>
      <c r="W1241" s="326"/>
      <c r="X1241" s="326"/>
      <c r="Y1241" s="326"/>
      <c r="Z1241" s="326"/>
      <c r="AA1241" s="326"/>
      <c r="AB1241" s="326"/>
      <c r="AC1241" s="326"/>
      <c r="AD1241" s="326"/>
      <c r="AE1241" s="326"/>
      <c r="AF1241" s="326"/>
      <c r="AG1241" s="326"/>
      <c r="AH1241" s="326"/>
      <c r="AI1241" s="326"/>
      <c r="AJ1241" s="326"/>
      <c r="AK1241" s="326"/>
      <c r="AL1241" s="326"/>
      <c r="AM1241" s="326"/>
      <c r="AN1241" s="326"/>
      <c r="AO1241" s="326"/>
      <c r="AP1241" s="326"/>
      <c r="AQ1241" s="326"/>
      <c r="AR1241" s="326"/>
    </row>
    <row r="1242" ht="15.75" hidden="1" customHeight="1">
      <c r="A1242" s="326" t="s">
        <v>3573</v>
      </c>
      <c r="B1242" s="326">
        <v>114.0</v>
      </c>
      <c r="C1242" s="326">
        <v>5.3</v>
      </c>
      <c r="D1242" s="326">
        <v>2.8</v>
      </c>
      <c r="E1242" s="326">
        <v>16.9</v>
      </c>
      <c r="F1242" s="326" t="s">
        <v>3574</v>
      </c>
      <c r="G1242" s="326" t="s">
        <v>153</v>
      </c>
      <c r="H1242" s="326"/>
      <c r="I1242" s="326"/>
      <c r="J1242" s="326"/>
      <c r="K1242" s="326"/>
      <c r="L1242" s="326"/>
      <c r="M1242" s="326"/>
      <c r="N1242" s="326"/>
      <c r="O1242" s="326"/>
      <c r="P1242" s="326"/>
      <c r="Q1242" s="326"/>
      <c r="R1242" s="326"/>
      <c r="S1242" s="326"/>
      <c r="T1242" s="326"/>
      <c r="U1242" s="326"/>
      <c r="V1242" s="326"/>
      <c r="W1242" s="326"/>
      <c r="X1242" s="326"/>
      <c r="Y1242" s="326"/>
      <c r="Z1242" s="326"/>
      <c r="AA1242" s="326"/>
      <c r="AB1242" s="326"/>
      <c r="AC1242" s="326"/>
      <c r="AD1242" s="326"/>
      <c r="AE1242" s="326"/>
      <c r="AF1242" s="326"/>
      <c r="AG1242" s="326"/>
      <c r="AH1242" s="326"/>
      <c r="AI1242" s="326"/>
      <c r="AJ1242" s="326"/>
      <c r="AK1242" s="326"/>
      <c r="AL1242" s="326"/>
      <c r="AM1242" s="326"/>
      <c r="AN1242" s="326"/>
      <c r="AO1242" s="326"/>
      <c r="AP1242" s="326"/>
      <c r="AQ1242" s="326"/>
      <c r="AR1242" s="326"/>
    </row>
    <row r="1243" ht="15.75" hidden="1" customHeight="1">
      <c r="A1243" s="326" t="s">
        <v>3575</v>
      </c>
      <c r="B1243" s="326">
        <v>164.0</v>
      </c>
      <c r="C1243" s="326">
        <v>9.1</v>
      </c>
      <c r="D1243" s="326">
        <v>7.9</v>
      </c>
      <c r="E1243" s="326">
        <v>15.1</v>
      </c>
      <c r="F1243" s="326" t="s">
        <v>3576</v>
      </c>
      <c r="G1243" s="326" t="s">
        <v>153</v>
      </c>
      <c r="H1243" s="326"/>
      <c r="I1243" s="326"/>
      <c r="J1243" s="326"/>
      <c r="K1243" s="326"/>
      <c r="L1243" s="326"/>
      <c r="M1243" s="326"/>
      <c r="N1243" s="326"/>
      <c r="O1243" s="326"/>
      <c r="P1243" s="326"/>
      <c r="Q1243" s="326"/>
      <c r="R1243" s="326"/>
      <c r="S1243" s="326"/>
      <c r="T1243" s="326"/>
      <c r="U1243" s="326"/>
      <c r="V1243" s="326"/>
      <c r="W1243" s="326"/>
      <c r="X1243" s="326"/>
      <c r="Y1243" s="326"/>
      <c r="Z1243" s="326"/>
      <c r="AA1243" s="326"/>
      <c r="AB1243" s="326"/>
      <c r="AC1243" s="326"/>
      <c r="AD1243" s="326"/>
      <c r="AE1243" s="326"/>
      <c r="AF1243" s="326"/>
      <c r="AG1243" s="326"/>
      <c r="AH1243" s="326"/>
      <c r="AI1243" s="326"/>
      <c r="AJ1243" s="326"/>
      <c r="AK1243" s="326"/>
      <c r="AL1243" s="326"/>
      <c r="AM1243" s="326"/>
      <c r="AN1243" s="326"/>
      <c r="AO1243" s="326"/>
      <c r="AP1243" s="326"/>
      <c r="AQ1243" s="326"/>
      <c r="AR1243" s="326"/>
    </row>
    <row r="1244" ht="15.75" hidden="1" customHeight="1">
      <c r="A1244" s="326" t="s">
        <v>3421</v>
      </c>
      <c r="B1244" s="326">
        <v>76.0</v>
      </c>
      <c r="C1244" s="326">
        <v>9.2</v>
      </c>
      <c r="D1244" s="326">
        <v>1.0</v>
      </c>
      <c r="E1244" s="326">
        <v>7.0</v>
      </c>
      <c r="F1244" s="326" t="s">
        <v>3577</v>
      </c>
      <c r="G1244" s="326" t="s">
        <v>153</v>
      </c>
      <c r="H1244" s="326"/>
      <c r="I1244" s="326"/>
      <c r="J1244" s="326"/>
      <c r="K1244" s="326"/>
      <c r="L1244" s="326"/>
      <c r="M1244" s="326"/>
      <c r="N1244" s="326"/>
      <c r="O1244" s="326"/>
      <c r="P1244" s="326"/>
      <c r="Q1244" s="326"/>
      <c r="R1244" s="326"/>
      <c r="S1244" s="326"/>
      <c r="T1244" s="326"/>
      <c r="U1244" s="326"/>
      <c r="V1244" s="326"/>
      <c r="W1244" s="326"/>
      <c r="X1244" s="326"/>
      <c r="Y1244" s="326"/>
      <c r="Z1244" s="326"/>
      <c r="AA1244" s="326"/>
      <c r="AB1244" s="326"/>
      <c r="AC1244" s="326"/>
      <c r="AD1244" s="326"/>
      <c r="AE1244" s="326"/>
      <c r="AF1244" s="326"/>
      <c r="AG1244" s="326"/>
      <c r="AH1244" s="326"/>
      <c r="AI1244" s="326"/>
      <c r="AJ1244" s="326"/>
      <c r="AK1244" s="326"/>
      <c r="AL1244" s="326"/>
      <c r="AM1244" s="326"/>
      <c r="AN1244" s="326"/>
      <c r="AO1244" s="326"/>
      <c r="AP1244" s="326"/>
      <c r="AQ1244" s="326"/>
      <c r="AR1244" s="326"/>
    </row>
    <row r="1245" ht="15.75" hidden="1" customHeight="1">
      <c r="A1245" s="326" t="s">
        <v>3578</v>
      </c>
      <c r="B1245" s="326">
        <v>202.0</v>
      </c>
      <c r="C1245" s="326">
        <v>6.2</v>
      </c>
      <c r="D1245" s="326">
        <v>7.5</v>
      </c>
      <c r="E1245" s="326">
        <v>27.0</v>
      </c>
      <c r="F1245" s="326" t="s">
        <v>3579</v>
      </c>
      <c r="G1245" s="326" t="s">
        <v>153</v>
      </c>
      <c r="H1245" s="326"/>
      <c r="I1245" s="326"/>
      <c r="J1245" s="326"/>
      <c r="K1245" s="326"/>
      <c r="L1245" s="326"/>
      <c r="M1245" s="326"/>
      <c r="N1245" s="326"/>
      <c r="O1245" s="326"/>
      <c r="P1245" s="326"/>
      <c r="Q1245" s="326"/>
      <c r="R1245" s="326"/>
      <c r="S1245" s="326"/>
      <c r="T1245" s="326"/>
      <c r="U1245" s="326"/>
      <c r="V1245" s="326"/>
      <c r="W1245" s="326"/>
      <c r="X1245" s="326"/>
      <c r="Y1245" s="326"/>
      <c r="Z1245" s="326"/>
      <c r="AA1245" s="326"/>
      <c r="AB1245" s="326"/>
      <c r="AC1245" s="326"/>
      <c r="AD1245" s="326"/>
      <c r="AE1245" s="326"/>
      <c r="AF1245" s="326"/>
      <c r="AG1245" s="326"/>
      <c r="AH1245" s="326"/>
      <c r="AI1245" s="326"/>
      <c r="AJ1245" s="326"/>
      <c r="AK1245" s="326"/>
      <c r="AL1245" s="326"/>
      <c r="AM1245" s="326"/>
      <c r="AN1245" s="326"/>
      <c r="AO1245" s="326"/>
      <c r="AP1245" s="326"/>
      <c r="AQ1245" s="326"/>
      <c r="AR1245" s="326"/>
    </row>
    <row r="1246" ht="15.75" hidden="1" customHeight="1">
      <c r="A1246" s="326" t="s">
        <v>3580</v>
      </c>
      <c r="B1246" s="326">
        <v>319.0</v>
      </c>
      <c r="C1246" s="326">
        <v>7.5</v>
      </c>
      <c r="D1246" s="326">
        <v>28.2</v>
      </c>
      <c r="E1246" s="326">
        <v>11.0</v>
      </c>
      <c r="F1246" s="326" t="s">
        <v>3581</v>
      </c>
      <c r="G1246" s="326" t="s">
        <v>153</v>
      </c>
      <c r="H1246" s="326"/>
      <c r="I1246" s="326"/>
      <c r="J1246" s="326"/>
      <c r="K1246" s="326"/>
      <c r="L1246" s="326"/>
      <c r="M1246" s="326"/>
      <c r="N1246" s="326"/>
      <c r="O1246" s="326"/>
      <c r="P1246" s="326"/>
      <c r="Q1246" s="326"/>
      <c r="R1246" s="326"/>
      <c r="S1246" s="326"/>
      <c r="T1246" s="326"/>
      <c r="U1246" s="326"/>
      <c r="V1246" s="326"/>
      <c r="W1246" s="326"/>
      <c r="X1246" s="326"/>
      <c r="Y1246" s="326"/>
      <c r="Z1246" s="326"/>
      <c r="AA1246" s="326"/>
      <c r="AB1246" s="326"/>
      <c r="AC1246" s="326"/>
      <c r="AD1246" s="326"/>
      <c r="AE1246" s="326"/>
      <c r="AF1246" s="326"/>
      <c r="AG1246" s="326"/>
      <c r="AH1246" s="326"/>
      <c r="AI1246" s="326"/>
      <c r="AJ1246" s="326"/>
      <c r="AK1246" s="326"/>
      <c r="AL1246" s="326"/>
      <c r="AM1246" s="326"/>
      <c r="AN1246" s="326"/>
      <c r="AO1246" s="326"/>
      <c r="AP1246" s="326"/>
      <c r="AQ1246" s="326"/>
      <c r="AR1246" s="326"/>
    </row>
    <row r="1247" ht="15.75" hidden="1" customHeight="1">
      <c r="A1247" s="326" t="s">
        <v>3582</v>
      </c>
      <c r="B1247" s="326">
        <v>181.0</v>
      </c>
      <c r="C1247" s="326">
        <v>6.5</v>
      </c>
      <c r="D1247" s="326">
        <v>1.4</v>
      </c>
      <c r="E1247" s="326">
        <v>35.6</v>
      </c>
      <c r="F1247" s="326" t="s">
        <v>3583</v>
      </c>
      <c r="G1247" s="326" t="s">
        <v>153</v>
      </c>
      <c r="H1247" s="326"/>
      <c r="I1247" s="326"/>
      <c r="J1247" s="326"/>
      <c r="K1247" s="326"/>
      <c r="L1247" s="326"/>
      <c r="M1247" s="326"/>
      <c r="N1247" s="326"/>
      <c r="O1247" s="326"/>
      <c r="P1247" s="326"/>
      <c r="Q1247" s="326"/>
      <c r="R1247" s="326"/>
      <c r="S1247" s="326"/>
      <c r="T1247" s="326"/>
      <c r="U1247" s="326"/>
      <c r="V1247" s="326"/>
      <c r="W1247" s="326"/>
      <c r="X1247" s="326"/>
      <c r="Y1247" s="326"/>
      <c r="Z1247" s="326"/>
      <c r="AA1247" s="326"/>
      <c r="AB1247" s="326"/>
      <c r="AC1247" s="326"/>
      <c r="AD1247" s="326"/>
      <c r="AE1247" s="326"/>
      <c r="AF1247" s="326"/>
      <c r="AG1247" s="326"/>
      <c r="AH1247" s="326"/>
      <c r="AI1247" s="326"/>
      <c r="AJ1247" s="326"/>
      <c r="AK1247" s="326"/>
      <c r="AL1247" s="326"/>
      <c r="AM1247" s="326"/>
      <c r="AN1247" s="326"/>
      <c r="AO1247" s="326"/>
      <c r="AP1247" s="326"/>
      <c r="AQ1247" s="326"/>
      <c r="AR1247" s="326"/>
    </row>
    <row r="1248" ht="15.75" hidden="1" customHeight="1">
      <c r="A1248" s="326" t="s">
        <v>3584</v>
      </c>
      <c r="B1248" s="326">
        <v>190.0</v>
      </c>
      <c r="C1248" s="326">
        <v>6.5</v>
      </c>
      <c r="D1248" s="326">
        <v>8.2</v>
      </c>
      <c r="E1248" s="326">
        <v>22.5</v>
      </c>
      <c r="F1248" s="326" t="s">
        <v>3585</v>
      </c>
      <c r="G1248" s="326" t="s">
        <v>153</v>
      </c>
      <c r="H1248" s="326"/>
      <c r="I1248" s="326"/>
      <c r="J1248" s="326"/>
      <c r="K1248" s="326"/>
      <c r="L1248" s="326"/>
      <c r="M1248" s="326"/>
      <c r="N1248" s="326"/>
      <c r="O1248" s="326"/>
      <c r="P1248" s="326"/>
      <c r="Q1248" s="326"/>
      <c r="R1248" s="326"/>
      <c r="S1248" s="326"/>
      <c r="T1248" s="326"/>
      <c r="U1248" s="326"/>
      <c r="V1248" s="326"/>
      <c r="W1248" s="326"/>
      <c r="X1248" s="326"/>
      <c r="Y1248" s="326"/>
      <c r="Z1248" s="326"/>
      <c r="AA1248" s="326"/>
      <c r="AB1248" s="326"/>
      <c r="AC1248" s="326"/>
      <c r="AD1248" s="326"/>
      <c r="AE1248" s="326"/>
      <c r="AF1248" s="326"/>
      <c r="AG1248" s="326"/>
      <c r="AH1248" s="326"/>
      <c r="AI1248" s="326"/>
      <c r="AJ1248" s="326"/>
      <c r="AK1248" s="326"/>
      <c r="AL1248" s="326"/>
      <c r="AM1248" s="326"/>
      <c r="AN1248" s="326"/>
      <c r="AO1248" s="326"/>
      <c r="AP1248" s="326"/>
      <c r="AQ1248" s="326"/>
      <c r="AR1248" s="326"/>
    </row>
    <row r="1249" ht="15.75" hidden="1" customHeight="1">
      <c r="A1249" s="326" t="s">
        <v>3586</v>
      </c>
      <c r="B1249" s="326">
        <v>161.0</v>
      </c>
      <c r="C1249" s="326">
        <v>8.8</v>
      </c>
      <c r="D1249" s="326">
        <v>6.2</v>
      </c>
      <c r="E1249" s="326">
        <v>18.1</v>
      </c>
      <c r="F1249" s="326" t="s">
        <v>3587</v>
      </c>
      <c r="G1249" s="326" t="s">
        <v>153</v>
      </c>
      <c r="H1249" s="326"/>
      <c r="I1249" s="326"/>
      <c r="J1249" s="326"/>
      <c r="K1249" s="326"/>
      <c r="L1249" s="326"/>
      <c r="M1249" s="326"/>
      <c r="N1249" s="326"/>
      <c r="O1249" s="326"/>
      <c r="P1249" s="326"/>
      <c r="Q1249" s="326"/>
      <c r="R1249" s="326"/>
      <c r="S1249" s="326"/>
      <c r="T1249" s="326"/>
      <c r="U1249" s="326"/>
      <c r="V1249" s="326"/>
      <c r="W1249" s="326"/>
      <c r="X1249" s="326"/>
      <c r="Y1249" s="326"/>
      <c r="Z1249" s="326"/>
      <c r="AA1249" s="326"/>
      <c r="AB1249" s="326"/>
      <c r="AC1249" s="326"/>
      <c r="AD1249" s="326"/>
      <c r="AE1249" s="326"/>
      <c r="AF1249" s="326"/>
      <c r="AG1249" s="326"/>
      <c r="AH1249" s="326"/>
      <c r="AI1249" s="326"/>
      <c r="AJ1249" s="326"/>
      <c r="AK1249" s="326"/>
      <c r="AL1249" s="326"/>
      <c r="AM1249" s="326"/>
      <c r="AN1249" s="326"/>
      <c r="AO1249" s="326"/>
      <c r="AP1249" s="326"/>
      <c r="AQ1249" s="326"/>
      <c r="AR1249" s="326"/>
    </row>
    <row r="1250" ht="15.75" hidden="1" customHeight="1">
      <c r="A1250" s="326" t="s">
        <v>3588</v>
      </c>
      <c r="B1250" s="326">
        <v>126.0</v>
      </c>
      <c r="C1250" s="326">
        <v>5.7</v>
      </c>
      <c r="D1250" s="326">
        <v>1.8</v>
      </c>
      <c r="E1250" s="326">
        <v>21.8</v>
      </c>
      <c r="F1250" s="326" t="s">
        <v>3589</v>
      </c>
      <c r="G1250" s="326" t="s">
        <v>153</v>
      </c>
      <c r="H1250" s="326"/>
      <c r="I1250" s="326"/>
      <c r="J1250" s="326"/>
      <c r="K1250" s="326"/>
      <c r="L1250" s="326"/>
      <c r="M1250" s="326"/>
      <c r="N1250" s="326"/>
      <c r="O1250" s="326"/>
      <c r="P1250" s="326"/>
      <c r="Q1250" s="326"/>
      <c r="R1250" s="326"/>
      <c r="S1250" s="326"/>
      <c r="T1250" s="326"/>
      <c r="U1250" s="326"/>
      <c r="V1250" s="326"/>
      <c r="W1250" s="326"/>
      <c r="X1250" s="326"/>
      <c r="Y1250" s="326"/>
      <c r="Z1250" s="326"/>
      <c r="AA1250" s="326"/>
      <c r="AB1250" s="326"/>
      <c r="AC1250" s="326"/>
      <c r="AD1250" s="326"/>
      <c r="AE1250" s="326"/>
      <c r="AF1250" s="326"/>
      <c r="AG1250" s="326"/>
      <c r="AH1250" s="326"/>
      <c r="AI1250" s="326"/>
      <c r="AJ1250" s="326"/>
      <c r="AK1250" s="326"/>
      <c r="AL1250" s="326"/>
      <c r="AM1250" s="326"/>
      <c r="AN1250" s="326"/>
      <c r="AO1250" s="326"/>
      <c r="AP1250" s="326"/>
      <c r="AQ1250" s="326"/>
      <c r="AR1250" s="326"/>
    </row>
    <row r="1251" ht="15.75" hidden="1" customHeight="1">
      <c r="A1251" s="326" t="s">
        <v>3590</v>
      </c>
      <c r="B1251" s="326">
        <v>158.0</v>
      </c>
      <c r="C1251" s="326">
        <v>6.4</v>
      </c>
      <c r="D1251" s="326">
        <v>2.1</v>
      </c>
      <c r="E1251" s="326">
        <v>27.8</v>
      </c>
      <c r="F1251" s="326" t="s">
        <v>3591</v>
      </c>
      <c r="G1251" s="326" t="s">
        <v>153</v>
      </c>
      <c r="H1251" s="326"/>
      <c r="I1251" s="326"/>
      <c r="J1251" s="326"/>
      <c r="K1251" s="326"/>
      <c r="L1251" s="326"/>
      <c r="M1251" s="326"/>
      <c r="N1251" s="326"/>
      <c r="O1251" s="326"/>
      <c r="P1251" s="326"/>
      <c r="Q1251" s="326"/>
      <c r="R1251" s="326"/>
      <c r="S1251" s="326"/>
      <c r="T1251" s="326"/>
      <c r="U1251" s="326"/>
      <c r="V1251" s="326"/>
      <c r="W1251" s="326"/>
      <c r="X1251" s="326"/>
      <c r="Y1251" s="326"/>
      <c r="Z1251" s="326"/>
      <c r="AA1251" s="326"/>
      <c r="AB1251" s="326"/>
      <c r="AC1251" s="326"/>
      <c r="AD1251" s="326"/>
      <c r="AE1251" s="326"/>
      <c r="AF1251" s="326"/>
      <c r="AG1251" s="326"/>
      <c r="AH1251" s="326"/>
      <c r="AI1251" s="326"/>
      <c r="AJ1251" s="326"/>
      <c r="AK1251" s="326"/>
      <c r="AL1251" s="326"/>
      <c r="AM1251" s="326"/>
      <c r="AN1251" s="326"/>
      <c r="AO1251" s="326"/>
      <c r="AP1251" s="326"/>
      <c r="AQ1251" s="326"/>
      <c r="AR1251" s="326"/>
    </row>
    <row r="1252" ht="15.75" hidden="1" customHeight="1">
      <c r="A1252" s="326" t="s">
        <v>3592</v>
      </c>
      <c r="B1252" s="326">
        <v>121.0</v>
      </c>
      <c r="C1252" s="326">
        <v>8.9</v>
      </c>
      <c r="D1252" s="326">
        <v>1.6</v>
      </c>
      <c r="E1252" s="326">
        <v>17.2</v>
      </c>
      <c r="F1252" s="326" t="s">
        <v>3593</v>
      </c>
      <c r="G1252" s="326" t="s">
        <v>153</v>
      </c>
      <c r="H1252" s="326"/>
      <c r="I1252" s="326"/>
      <c r="J1252" s="326"/>
      <c r="K1252" s="326"/>
      <c r="L1252" s="326"/>
      <c r="M1252" s="326"/>
      <c r="N1252" s="326"/>
      <c r="O1252" s="326"/>
      <c r="P1252" s="326"/>
      <c r="Q1252" s="326"/>
      <c r="R1252" s="326"/>
      <c r="S1252" s="326"/>
      <c r="T1252" s="326"/>
      <c r="U1252" s="326"/>
      <c r="V1252" s="326"/>
      <c r="W1252" s="326"/>
      <c r="X1252" s="326"/>
      <c r="Y1252" s="326"/>
      <c r="Z1252" s="326"/>
      <c r="AA1252" s="326"/>
      <c r="AB1252" s="326"/>
      <c r="AC1252" s="326"/>
      <c r="AD1252" s="326"/>
      <c r="AE1252" s="326"/>
      <c r="AF1252" s="326"/>
      <c r="AG1252" s="326"/>
      <c r="AH1252" s="326"/>
      <c r="AI1252" s="326"/>
      <c r="AJ1252" s="326"/>
      <c r="AK1252" s="326"/>
      <c r="AL1252" s="326"/>
      <c r="AM1252" s="326"/>
      <c r="AN1252" s="326"/>
      <c r="AO1252" s="326"/>
      <c r="AP1252" s="326"/>
      <c r="AQ1252" s="326"/>
      <c r="AR1252" s="326"/>
    </row>
    <row r="1253" ht="15.75" hidden="1" customHeight="1">
      <c r="A1253" s="326" t="s">
        <v>3594</v>
      </c>
      <c r="B1253" s="326">
        <v>141.0</v>
      </c>
      <c r="C1253" s="326">
        <v>8.3</v>
      </c>
      <c r="D1253" s="326">
        <v>0.9</v>
      </c>
      <c r="E1253" s="326">
        <v>24.0</v>
      </c>
      <c r="F1253" s="326" t="s">
        <v>3595</v>
      </c>
      <c r="G1253" s="326" t="s">
        <v>153</v>
      </c>
      <c r="H1253" s="326"/>
      <c r="I1253" s="326"/>
      <c r="J1253" s="326"/>
      <c r="K1253" s="326"/>
      <c r="L1253" s="326"/>
      <c r="M1253" s="326"/>
      <c r="N1253" s="326"/>
      <c r="O1253" s="326"/>
      <c r="P1253" s="326"/>
      <c r="Q1253" s="326"/>
      <c r="R1253" s="326"/>
      <c r="S1253" s="326"/>
      <c r="T1253" s="326"/>
      <c r="U1253" s="326"/>
      <c r="V1253" s="326"/>
      <c r="W1253" s="326"/>
      <c r="X1253" s="326"/>
      <c r="Y1253" s="326"/>
      <c r="Z1253" s="326"/>
      <c r="AA1253" s="326"/>
      <c r="AB1253" s="326"/>
      <c r="AC1253" s="326"/>
      <c r="AD1253" s="326"/>
      <c r="AE1253" s="326"/>
      <c r="AF1253" s="326"/>
      <c r="AG1253" s="326"/>
      <c r="AH1253" s="326"/>
      <c r="AI1253" s="326"/>
      <c r="AJ1253" s="326"/>
      <c r="AK1253" s="326"/>
      <c r="AL1253" s="326"/>
      <c r="AM1253" s="326"/>
      <c r="AN1253" s="326"/>
      <c r="AO1253" s="326"/>
      <c r="AP1253" s="326"/>
      <c r="AQ1253" s="326"/>
      <c r="AR1253" s="326"/>
    </row>
    <row r="1254" ht="15.75" hidden="1" customHeight="1">
      <c r="A1254" s="326" t="s">
        <v>3596</v>
      </c>
      <c r="B1254" s="326">
        <v>131.0</v>
      </c>
      <c r="C1254" s="326">
        <v>7.4</v>
      </c>
      <c r="D1254" s="326">
        <v>1.2</v>
      </c>
      <c r="E1254" s="326">
        <v>22.5</v>
      </c>
      <c r="F1254" s="326" t="s">
        <v>3597</v>
      </c>
      <c r="G1254" s="326" t="s">
        <v>153</v>
      </c>
      <c r="H1254" s="326"/>
      <c r="I1254" s="326"/>
      <c r="J1254" s="326"/>
      <c r="K1254" s="326"/>
      <c r="L1254" s="326"/>
      <c r="M1254" s="326"/>
      <c r="N1254" s="326"/>
      <c r="O1254" s="326"/>
      <c r="P1254" s="326"/>
      <c r="Q1254" s="326"/>
      <c r="R1254" s="326"/>
      <c r="S1254" s="326"/>
      <c r="T1254" s="326"/>
      <c r="U1254" s="326"/>
      <c r="V1254" s="326"/>
      <c r="W1254" s="326"/>
      <c r="X1254" s="326"/>
      <c r="Y1254" s="326"/>
      <c r="Z1254" s="326"/>
      <c r="AA1254" s="326"/>
      <c r="AB1254" s="326"/>
      <c r="AC1254" s="326"/>
      <c r="AD1254" s="326"/>
      <c r="AE1254" s="326"/>
      <c r="AF1254" s="326"/>
      <c r="AG1254" s="326"/>
      <c r="AH1254" s="326"/>
      <c r="AI1254" s="326"/>
      <c r="AJ1254" s="326"/>
      <c r="AK1254" s="326"/>
      <c r="AL1254" s="326"/>
      <c r="AM1254" s="326"/>
      <c r="AN1254" s="326"/>
      <c r="AO1254" s="326"/>
      <c r="AP1254" s="326"/>
      <c r="AQ1254" s="326"/>
      <c r="AR1254" s="326"/>
    </row>
    <row r="1255" ht="15.75" hidden="1" customHeight="1">
      <c r="A1255" s="326" t="s">
        <v>3598</v>
      </c>
      <c r="B1255" s="326">
        <v>339.0</v>
      </c>
      <c r="C1255" s="326">
        <v>9.9</v>
      </c>
      <c r="D1255" s="326">
        <v>19.9</v>
      </c>
      <c r="E1255" s="326">
        <v>31.7</v>
      </c>
      <c r="F1255" s="326" t="s">
        <v>3599</v>
      </c>
      <c r="G1255" s="326" t="s">
        <v>153</v>
      </c>
      <c r="H1255" s="326"/>
      <c r="I1255" s="326"/>
      <c r="J1255" s="326"/>
      <c r="K1255" s="326"/>
      <c r="L1255" s="326"/>
      <c r="M1255" s="326"/>
      <c r="N1255" s="326"/>
      <c r="O1255" s="326"/>
      <c r="P1255" s="326"/>
      <c r="Q1255" s="326"/>
      <c r="R1255" s="326"/>
      <c r="S1255" s="326"/>
      <c r="T1255" s="326"/>
      <c r="U1255" s="326"/>
      <c r="V1255" s="326"/>
      <c r="W1255" s="326"/>
      <c r="X1255" s="326"/>
      <c r="Y1255" s="326"/>
      <c r="Z1255" s="326"/>
      <c r="AA1255" s="326"/>
      <c r="AB1255" s="326"/>
      <c r="AC1255" s="326"/>
      <c r="AD1255" s="326"/>
      <c r="AE1255" s="326"/>
      <c r="AF1255" s="326"/>
      <c r="AG1255" s="326"/>
      <c r="AH1255" s="326"/>
      <c r="AI1255" s="326"/>
      <c r="AJ1255" s="326"/>
      <c r="AK1255" s="326"/>
      <c r="AL1255" s="326"/>
      <c r="AM1255" s="326"/>
      <c r="AN1255" s="326"/>
      <c r="AO1255" s="326"/>
      <c r="AP1255" s="326"/>
      <c r="AQ1255" s="326"/>
      <c r="AR1255" s="326"/>
    </row>
    <row r="1256" ht="15.75" hidden="1" customHeight="1">
      <c r="A1256" s="326" t="s">
        <v>3600</v>
      </c>
      <c r="B1256" s="326">
        <v>138.0</v>
      </c>
      <c r="C1256" s="326">
        <v>5.5</v>
      </c>
      <c r="D1256" s="326">
        <v>1.3</v>
      </c>
      <c r="E1256" s="326">
        <v>25.6</v>
      </c>
      <c r="F1256" s="326" t="s">
        <v>3601</v>
      </c>
      <c r="G1256" s="326" t="s">
        <v>153</v>
      </c>
      <c r="H1256" s="326"/>
      <c r="I1256" s="326"/>
      <c r="J1256" s="326"/>
      <c r="K1256" s="326"/>
      <c r="L1256" s="326"/>
      <c r="M1256" s="326"/>
      <c r="N1256" s="326"/>
      <c r="O1256" s="326"/>
      <c r="P1256" s="326"/>
      <c r="Q1256" s="326"/>
      <c r="R1256" s="326"/>
      <c r="S1256" s="326"/>
      <c r="T1256" s="326"/>
      <c r="U1256" s="326"/>
      <c r="V1256" s="326"/>
      <c r="W1256" s="326"/>
      <c r="X1256" s="326"/>
      <c r="Y1256" s="326"/>
      <c r="Z1256" s="326"/>
      <c r="AA1256" s="326"/>
      <c r="AB1256" s="326"/>
      <c r="AC1256" s="326"/>
      <c r="AD1256" s="326"/>
      <c r="AE1256" s="326"/>
      <c r="AF1256" s="326"/>
      <c r="AG1256" s="326"/>
      <c r="AH1256" s="326"/>
      <c r="AI1256" s="326"/>
      <c r="AJ1256" s="326"/>
      <c r="AK1256" s="326"/>
      <c r="AL1256" s="326"/>
      <c r="AM1256" s="326"/>
      <c r="AN1256" s="326"/>
      <c r="AO1256" s="326"/>
      <c r="AP1256" s="326"/>
      <c r="AQ1256" s="326"/>
      <c r="AR1256" s="326"/>
    </row>
    <row r="1257" ht="15.75" hidden="1" customHeight="1">
      <c r="A1257" s="326" t="s">
        <v>3602</v>
      </c>
      <c r="B1257" s="326">
        <v>136.0</v>
      </c>
      <c r="C1257" s="326">
        <v>6.4</v>
      </c>
      <c r="D1257" s="326">
        <v>0.8</v>
      </c>
      <c r="E1257" s="326">
        <v>25.5</v>
      </c>
      <c r="F1257" s="326" t="s">
        <v>3603</v>
      </c>
      <c r="G1257" s="326" t="s">
        <v>153</v>
      </c>
      <c r="H1257" s="326"/>
      <c r="I1257" s="326"/>
      <c r="J1257" s="326"/>
      <c r="K1257" s="326"/>
      <c r="L1257" s="326"/>
      <c r="M1257" s="326"/>
      <c r="N1257" s="326"/>
      <c r="O1257" s="326"/>
      <c r="P1257" s="326"/>
      <c r="Q1257" s="326"/>
      <c r="R1257" s="326"/>
      <c r="S1257" s="326"/>
      <c r="T1257" s="326"/>
      <c r="U1257" s="326"/>
      <c r="V1257" s="326"/>
      <c r="W1257" s="326"/>
      <c r="X1257" s="326"/>
      <c r="Y1257" s="326"/>
      <c r="Z1257" s="326"/>
      <c r="AA1257" s="326"/>
      <c r="AB1257" s="326"/>
      <c r="AC1257" s="326"/>
      <c r="AD1257" s="326"/>
      <c r="AE1257" s="326"/>
      <c r="AF1257" s="326"/>
      <c r="AG1257" s="326"/>
      <c r="AH1257" s="326"/>
      <c r="AI1257" s="326"/>
      <c r="AJ1257" s="326"/>
      <c r="AK1257" s="326"/>
      <c r="AL1257" s="326"/>
      <c r="AM1257" s="326"/>
      <c r="AN1257" s="326"/>
      <c r="AO1257" s="326"/>
      <c r="AP1257" s="326"/>
      <c r="AQ1257" s="326"/>
      <c r="AR1257" s="326"/>
    </row>
    <row r="1258" ht="15.75" hidden="1" customHeight="1">
      <c r="A1258" s="326" t="s">
        <v>3604</v>
      </c>
      <c r="B1258" s="326">
        <v>122.0</v>
      </c>
      <c r="C1258" s="326">
        <v>7.2</v>
      </c>
      <c r="D1258" s="326">
        <v>2.9</v>
      </c>
      <c r="E1258" s="326">
        <v>16.4</v>
      </c>
      <c r="F1258" s="326" t="s">
        <v>3605</v>
      </c>
      <c r="G1258" s="326" t="s">
        <v>153</v>
      </c>
      <c r="H1258" s="326"/>
      <c r="I1258" s="326"/>
      <c r="J1258" s="326"/>
      <c r="K1258" s="326"/>
      <c r="L1258" s="326"/>
      <c r="M1258" s="326"/>
      <c r="N1258" s="326"/>
      <c r="O1258" s="326"/>
      <c r="P1258" s="326"/>
      <c r="Q1258" s="326"/>
      <c r="R1258" s="326"/>
      <c r="S1258" s="326"/>
      <c r="T1258" s="326"/>
      <c r="U1258" s="326"/>
      <c r="V1258" s="326"/>
      <c r="W1258" s="326"/>
      <c r="X1258" s="326"/>
      <c r="Y1258" s="326"/>
      <c r="Z1258" s="326"/>
      <c r="AA1258" s="326"/>
      <c r="AB1258" s="326"/>
      <c r="AC1258" s="326"/>
      <c r="AD1258" s="326"/>
      <c r="AE1258" s="326"/>
      <c r="AF1258" s="326"/>
      <c r="AG1258" s="326"/>
      <c r="AH1258" s="326"/>
      <c r="AI1258" s="326"/>
      <c r="AJ1258" s="326"/>
      <c r="AK1258" s="326"/>
      <c r="AL1258" s="326"/>
      <c r="AM1258" s="326"/>
      <c r="AN1258" s="326"/>
      <c r="AO1258" s="326"/>
      <c r="AP1258" s="326"/>
      <c r="AQ1258" s="326"/>
      <c r="AR1258" s="326"/>
    </row>
    <row r="1259" ht="15.75" hidden="1" customHeight="1">
      <c r="A1259" s="326" t="s">
        <v>3606</v>
      </c>
      <c r="B1259" s="326">
        <v>161.0</v>
      </c>
      <c r="C1259" s="326">
        <v>7.1</v>
      </c>
      <c r="D1259" s="326">
        <v>4.5</v>
      </c>
      <c r="E1259" s="326">
        <v>22.9</v>
      </c>
      <c r="F1259" s="326" t="s">
        <v>3607</v>
      </c>
      <c r="G1259" s="326" t="s">
        <v>153</v>
      </c>
      <c r="H1259" s="326"/>
      <c r="I1259" s="326"/>
      <c r="J1259" s="326"/>
      <c r="K1259" s="326"/>
      <c r="L1259" s="326"/>
      <c r="M1259" s="326"/>
      <c r="N1259" s="326"/>
      <c r="O1259" s="326"/>
      <c r="P1259" s="326"/>
      <c r="Q1259" s="326"/>
      <c r="R1259" s="326"/>
      <c r="S1259" s="326"/>
      <c r="T1259" s="326"/>
      <c r="U1259" s="326"/>
      <c r="V1259" s="326"/>
      <c r="W1259" s="326"/>
      <c r="X1259" s="326"/>
      <c r="Y1259" s="326"/>
      <c r="Z1259" s="326"/>
      <c r="AA1259" s="326"/>
      <c r="AB1259" s="326"/>
      <c r="AC1259" s="326"/>
      <c r="AD1259" s="326"/>
      <c r="AE1259" s="326"/>
      <c r="AF1259" s="326"/>
      <c r="AG1259" s="326"/>
      <c r="AH1259" s="326"/>
      <c r="AI1259" s="326"/>
      <c r="AJ1259" s="326"/>
      <c r="AK1259" s="326"/>
      <c r="AL1259" s="326"/>
      <c r="AM1259" s="326"/>
      <c r="AN1259" s="326"/>
      <c r="AO1259" s="326"/>
      <c r="AP1259" s="326"/>
      <c r="AQ1259" s="326"/>
      <c r="AR1259" s="326"/>
    </row>
    <row r="1260" ht="15.75" hidden="1" customHeight="1">
      <c r="A1260" s="326" t="s">
        <v>3608</v>
      </c>
      <c r="B1260" s="326">
        <v>129.0</v>
      </c>
      <c r="C1260" s="326">
        <v>7.7</v>
      </c>
      <c r="D1260" s="326">
        <v>1.0</v>
      </c>
      <c r="E1260" s="326">
        <v>25.5</v>
      </c>
      <c r="F1260" s="326" t="s">
        <v>3609</v>
      </c>
      <c r="G1260" s="326" t="s">
        <v>153</v>
      </c>
      <c r="H1260" s="326"/>
      <c r="I1260" s="326"/>
      <c r="J1260" s="326"/>
      <c r="K1260" s="326"/>
      <c r="L1260" s="326"/>
      <c r="M1260" s="326"/>
      <c r="N1260" s="326"/>
      <c r="O1260" s="326"/>
      <c r="P1260" s="326"/>
      <c r="Q1260" s="326"/>
      <c r="R1260" s="326"/>
      <c r="S1260" s="326"/>
      <c r="T1260" s="326"/>
      <c r="U1260" s="326"/>
      <c r="V1260" s="326"/>
      <c r="W1260" s="326"/>
      <c r="X1260" s="326"/>
      <c r="Y1260" s="326"/>
      <c r="Z1260" s="326"/>
      <c r="AA1260" s="326"/>
      <c r="AB1260" s="326"/>
      <c r="AC1260" s="326"/>
      <c r="AD1260" s="326"/>
      <c r="AE1260" s="326"/>
      <c r="AF1260" s="326"/>
      <c r="AG1260" s="326"/>
      <c r="AH1260" s="326"/>
      <c r="AI1260" s="326"/>
      <c r="AJ1260" s="326"/>
      <c r="AK1260" s="326"/>
      <c r="AL1260" s="326"/>
      <c r="AM1260" s="326"/>
      <c r="AN1260" s="326"/>
      <c r="AO1260" s="326"/>
      <c r="AP1260" s="326"/>
      <c r="AQ1260" s="326"/>
      <c r="AR1260" s="326"/>
    </row>
    <row r="1261" ht="15.75" hidden="1" customHeight="1">
      <c r="A1261" s="326" t="s">
        <v>3610</v>
      </c>
      <c r="B1261" s="326">
        <v>135.0</v>
      </c>
      <c r="C1261" s="326">
        <v>7.6</v>
      </c>
      <c r="D1261" s="326">
        <v>3.9</v>
      </c>
      <c r="E1261" s="326">
        <v>17.7</v>
      </c>
      <c r="F1261" s="326" t="s">
        <v>3611</v>
      </c>
      <c r="G1261" s="326" t="s">
        <v>153</v>
      </c>
      <c r="H1261" s="326"/>
      <c r="I1261" s="326"/>
      <c r="J1261" s="326"/>
      <c r="K1261" s="326"/>
      <c r="L1261" s="326"/>
      <c r="M1261" s="326"/>
      <c r="N1261" s="326"/>
      <c r="O1261" s="326"/>
      <c r="P1261" s="326"/>
      <c r="Q1261" s="326"/>
      <c r="R1261" s="326"/>
      <c r="S1261" s="326"/>
      <c r="T1261" s="326"/>
      <c r="U1261" s="326"/>
      <c r="V1261" s="326"/>
      <c r="W1261" s="326"/>
      <c r="X1261" s="326"/>
      <c r="Y1261" s="326"/>
      <c r="Z1261" s="326"/>
      <c r="AA1261" s="326"/>
      <c r="AB1261" s="326"/>
      <c r="AC1261" s="326"/>
      <c r="AD1261" s="326"/>
      <c r="AE1261" s="326"/>
      <c r="AF1261" s="326"/>
      <c r="AG1261" s="326"/>
      <c r="AH1261" s="326"/>
      <c r="AI1261" s="326"/>
      <c r="AJ1261" s="326"/>
      <c r="AK1261" s="326"/>
      <c r="AL1261" s="326"/>
      <c r="AM1261" s="326"/>
      <c r="AN1261" s="326"/>
      <c r="AO1261" s="326"/>
      <c r="AP1261" s="326"/>
      <c r="AQ1261" s="326"/>
      <c r="AR1261" s="326"/>
    </row>
    <row r="1262" ht="15.75" hidden="1" customHeight="1">
      <c r="A1262" s="326" t="s">
        <v>3612</v>
      </c>
      <c r="B1262" s="326">
        <v>193.0</v>
      </c>
      <c r="C1262" s="326">
        <v>8.3</v>
      </c>
      <c r="D1262" s="326">
        <v>3.8</v>
      </c>
      <c r="E1262" s="326">
        <v>31.3</v>
      </c>
      <c r="F1262" s="326" t="s">
        <v>3613</v>
      </c>
      <c r="G1262" s="326" t="s">
        <v>153</v>
      </c>
      <c r="H1262" s="326"/>
      <c r="I1262" s="326"/>
      <c r="J1262" s="326"/>
      <c r="K1262" s="326"/>
      <c r="L1262" s="326"/>
      <c r="M1262" s="326"/>
      <c r="N1262" s="326"/>
      <c r="O1262" s="326"/>
      <c r="P1262" s="326"/>
      <c r="Q1262" s="326"/>
      <c r="R1262" s="326"/>
      <c r="S1262" s="326"/>
      <c r="T1262" s="326"/>
      <c r="U1262" s="326"/>
      <c r="V1262" s="326"/>
      <c r="W1262" s="326"/>
      <c r="X1262" s="326"/>
      <c r="Y1262" s="326"/>
      <c r="Z1262" s="326"/>
      <c r="AA1262" s="326"/>
      <c r="AB1262" s="326"/>
      <c r="AC1262" s="326"/>
      <c r="AD1262" s="326"/>
      <c r="AE1262" s="326"/>
      <c r="AF1262" s="326"/>
      <c r="AG1262" s="326"/>
      <c r="AH1262" s="326"/>
      <c r="AI1262" s="326"/>
      <c r="AJ1262" s="326"/>
      <c r="AK1262" s="326"/>
      <c r="AL1262" s="326"/>
      <c r="AM1262" s="326"/>
      <c r="AN1262" s="326"/>
      <c r="AO1262" s="326"/>
      <c r="AP1262" s="326"/>
      <c r="AQ1262" s="326"/>
      <c r="AR1262" s="326"/>
    </row>
    <row r="1263" ht="15.75" hidden="1" customHeight="1">
      <c r="A1263" s="326" t="s">
        <v>3614</v>
      </c>
      <c r="B1263" s="326">
        <v>130.0</v>
      </c>
      <c r="C1263" s="326">
        <v>5.8</v>
      </c>
      <c r="D1263" s="326">
        <v>3.5</v>
      </c>
      <c r="E1263" s="326">
        <v>18.9</v>
      </c>
      <c r="F1263" s="326" t="s">
        <v>3615</v>
      </c>
      <c r="G1263" s="326" t="s">
        <v>153</v>
      </c>
      <c r="H1263" s="326"/>
      <c r="I1263" s="326"/>
      <c r="J1263" s="326"/>
      <c r="K1263" s="326"/>
      <c r="L1263" s="326"/>
      <c r="M1263" s="326"/>
      <c r="N1263" s="326"/>
      <c r="O1263" s="326"/>
      <c r="P1263" s="326"/>
      <c r="Q1263" s="326"/>
      <c r="R1263" s="326"/>
      <c r="S1263" s="326"/>
      <c r="T1263" s="326"/>
      <c r="U1263" s="326"/>
      <c r="V1263" s="326"/>
      <c r="W1263" s="326"/>
      <c r="X1263" s="326"/>
      <c r="Y1263" s="326"/>
      <c r="Z1263" s="326"/>
      <c r="AA1263" s="326"/>
      <c r="AB1263" s="326"/>
      <c r="AC1263" s="326"/>
      <c r="AD1263" s="326"/>
      <c r="AE1263" s="326"/>
      <c r="AF1263" s="326"/>
      <c r="AG1263" s="326"/>
      <c r="AH1263" s="326"/>
      <c r="AI1263" s="326"/>
      <c r="AJ1263" s="326"/>
      <c r="AK1263" s="326"/>
      <c r="AL1263" s="326"/>
      <c r="AM1263" s="326"/>
      <c r="AN1263" s="326"/>
      <c r="AO1263" s="326"/>
      <c r="AP1263" s="326"/>
      <c r="AQ1263" s="326"/>
      <c r="AR1263" s="326"/>
    </row>
    <row r="1264" ht="15.75" hidden="1" customHeight="1">
      <c r="A1264" s="326" t="s">
        <v>3616</v>
      </c>
      <c r="B1264" s="326">
        <v>94.0</v>
      </c>
      <c r="C1264" s="326">
        <v>5.4</v>
      </c>
      <c r="D1264" s="326">
        <v>0.9</v>
      </c>
      <c r="E1264" s="326">
        <v>15.9</v>
      </c>
      <c r="F1264" s="326" t="s">
        <v>3617</v>
      </c>
      <c r="G1264" s="326" t="s">
        <v>153</v>
      </c>
      <c r="H1264" s="326"/>
      <c r="I1264" s="326"/>
      <c r="J1264" s="326"/>
      <c r="K1264" s="326"/>
      <c r="L1264" s="326"/>
      <c r="M1264" s="326"/>
      <c r="N1264" s="326"/>
      <c r="O1264" s="326"/>
      <c r="P1264" s="326"/>
      <c r="Q1264" s="326"/>
      <c r="R1264" s="326"/>
      <c r="S1264" s="326"/>
      <c r="T1264" s="326"/>
      <c r="U1264" s="326"/>
      <c r="V1264" s="326"/>
      <c r="W1264" s="326"/>
      <c r="X1264" s="326"/>
      <c r="Y1264" s="326"/>
      <c r="Z1264" s="326"/>
      <c r="AA1264" s="326"/>
      <c r="AB1264" s="326"/>
      <c r="AC1264" s="326"/>
      <c r="AD1264" s="326"/>
      <c r="AE1264" s="326"/>
      <c r="AF1264" s="326"/>
      <c r="AG1264" s="326"/>
      <c r="AH1264" s="326"/>
      <c r="AI1264" s="326"/>
      <c r="AJ1264" s="326"/>
      <c r="AK1264" s="326"/>
      <c r="AL1264" s="326"/>
      <c r="AM1264" s="326"/>
      <c r="AN1264" s="326"/>
      <c r="AO1264" s="326"/>
      <c r="AP1264" s="326"/>
      <c r="AQ1264" s="326"/>
      <c r="AR1264" s="326"/>
    </row>
    <row r="1265" ht="15.75" hidden="1" customHeight="1">
      <c r="A1265" s="326" t="s">
        <v>3618</v>
      </c>
      <c r="B1265" s="326">
        <v>257.0</v>
      </c>
      <c r="C1265" s="326">
        <v>10.6</v>
      </c>
      <c r="D1265" s="326">
        <v>8.2</v>
      </c>
      <c r="E1265" s="326">
        <v>35.5</v>
      </c>
      <c r="F1265" s="326" t="s">
        <v>3619</v>
      </c>
      <c r="G1265" s="326" t="s">
        <v>153</v>
      </c>
      <c r="H1265" s="326"/>
      <c r="I1265" s="326"/>
      <c r="J1265" s="326"/>
      <c r="K1265" s="326"/>
      <c r="L1265" s="326"/>
      <c r="M1265" s="326"/>
      <c r="N1265" s="326"/>
      <c r="O1265" s="326"/>
      <c r="P1265" s="326"/>
      <c r="Q1265" s="326"/>
      <c r="R1265" s="326"/>
      <c r="S1265" s="326"/>
      <c r="T1265" s="326"/>
      <c r="U1265" s="326"/>
      <c r="V1265" s="326"/>
      <c r="W1265" s="326"/>
      <c r="X1265" s="326"/>
      <c r="Y1265" s="326"/>
      <c r="Z1265" s="326"/>
      <c r="AA1265" s="326"/>
      <c r="AB1265" s="326"/>
      <c r="AC1265" s="326"/>
      <c r="AD1265" s="326"/>
      <c r="AE1265" s="326"/>
      <c r="AF1265" s="326"/>
      <c r="AG1265" s="326"/>
      <c r="AH1265" s="326"/>
      <c r="AI1265" s="326"/>
      <c r="AJ1265" s="326"/>
      <c r="AK1265" s="326"/>
      <c r="AL1265" s="326"/>
      <c r="AM1265" s="326"/>
      <c r="AN1265" s="326"/>
      <c r="AO1265" s="326"/>
      <c r="AP1265" s="326"/>
      <c r="AQ1265" s="326"/>
      <c r="AR1265" s="326"/>
    </row>
    <row r="1266" ht="15.75" hidden="1" customHeight="1">
      <c r="A1266" s="326" t="s">
        <v>3620</v>
      </c>
      <c r="B1266" s="326">
        <v>131.0</v>
      </c>
      <c r="C1266" s="326">
        <v>8.2</v>
      </c>
      <c r="D1266" s="326">
        <v>1.1</v>
      </c>
      <c r="E1266" s="326">
        <v>21.8</v>
      </c>
      <c r="F1266" s="326" t="s">
        <v>3621</v>
      </c>
      <c r="G1266" s="326" t="s">
        <v>153</v>
      </c>
      <c r="H1266" s="326"/>
      <c r="I1266" s="326"/>
      <c r="J1266" s="326"/>
      <c r="K1266" s="326"/>
      <c r="L1266" s="326"/>
      <c r="M1266" s="326"/>
      <c r="N1266" s="326"/>
      <c r="O1266" s="326"/>
      <c r="P1266" s="326"/>
      <c r="Q1266" s="326"/>
      <c r="R1266" s="326"/>
      <c r="S1266" s="326"/>
      <c r="T1266" s="326"/>
      <c r="U1266" s="326"/>
      <c r="V1266" s="326"/>
      <c r="W1266" s="326"/>
      <c r="X1266" s="326"/>
      <c r="Y1266" s="326"/>
      <c r="Z1266" s="326"/>
      <c r="AA1266" s="326"/>
      <c r="AB1266" s="326"/>
      <c r="AC1266" s="326"/>
      <c r="AD1266" s="326"/>
      <c r="AE1266" s="326"/>
      <c r="AF1266" s="326"/>
      <c r="AG1266" s="326"/>
      <c r="AH1266" s="326"/>
      <c r="AI1266" s="326"/>
      <c r="AJ1266" s="326"/>
      <c r="AK1266" s="326"/>
      <c r="AL1266" s="326"/>
      <c r="AM1266" s="326"/>
      <c r="AN1266" s="326"/>
      <c r="AO1266" s="326"/>
      <c r="AP1266" s="326"/>
      <c r="AQ1266" s="326"/>
      <c r="AR1266" s="326"/>
    </row>
    <row r="1267" ht="15.75" hidden="1" customHeight="1">
      <c r="A1267" s="326" t="s">
        <v>3622</v>
      </c>
      <c r="B1267" s="326">
        <v>137.0</v>
      </c>
      <c r="C1267" s="326">
        <v>7.2</v>
      </c>
      <c r="D1267" s="326">
        <v>1.5</v>
      </c>
      <c r="E1267" s="326">
        <v>23.5</v>
      </c>
      <c r="F1267" s="326" t="s">
        <v>3623</v>
      </c>
      <c r="G1267" s="326" t="s">
        <v>153</v>
      </c>
      <c r="H1267" s="326"/>
      <c r="I1267" s="326"/>
      <c r="J1267" s="326"/>
      <c r="K1267" s="326"/>
      <c r="L1267" s="326"/>
      <c r="M1267" s="326"/>
      <c r="N1267" s="326"/>
      <c r="O1267" s="326"/>
      <c r="P1267" s="326"/>
      <c r="Q1267" s="326"/>
      <c r="R1267" s="326"/>
      <c r="S1267" s="326"/>
      <c r="T1267" s="326"/>
      <c r="U1267" s="326"/>
      <c r="V1267" s="326"/>
      <c r="W1267" s="326"/>
      <c r="X1267" s="326"/>
      <c r="Y1267" s="326"/>
      <c r="Z1267" s="326"/>
      <c r="AA1267" s="326"/>
      <c r="AB1267" s="326"/>
      <c r="AC1267" s="326"/>
      <c r="AD1267" s="326"/>
      <c r="AE1267" s="326"/>
      <c r="AF1267" s="326"/>
      <c r="AG1267" s="326"/>
      <c r="AH1267" s="326"/>
      <c r="AI1267" s="326"/>
      <c r="AJ1267" s="326"/>
      <c r="AK1267" s="326"/>
      <c r="AL1267" s="326"/>
      <c r="AM1267" s="326"/>
      <c r="AN1267" s="326"/>
      <c r="AO1267" s="326"/>
      <c r="AP1267" s="326"/>
      <c r="AQ1267" s="326"/>
      <c r="AR1267" s="326"/>
    </row>
    <row r="1268" ht="15.75" hidden="1" customHeight="1">
      <c r="A1268" s="326" t="s">
        <v>3624</v>
      </c>
      <c r="B1268" s="326">
        <v>155.0</v>
      </c>
      <c r="C1268" s="326">
        <v>10.7</v>
      </c>
      <c r="D1268" s="326">
        <v>1.9</v>
      </c>
      <c r="E1268" s="326">
        <v>23.0</v>
      </c>
      <c r="F1268" s="326" t="s">
        <v>3625</v>
      </c>
      <c r="G1268" s="326" t="s">
        <v>153</v>
      </c>
      <c r="H1268" s="326"/>
      <c r="I1268" s="326"/>
      <c r="J1268" s="326"/>
      <c r="K1268" s="326"/>
      <c r="L1268" s="326"/>
      <c r="M1268" s="326"/>
      <c r="N1268" s="326"/>
      <c r="O1268" s="326"/>
      <c r="P1268" s="326"/>
      <c r="Q1268" s="326"/>
      <c r="R1268" s="326"/>
      <c r="S1268" s="326"/>
      <c r="T1268" s="326"/>
      <c r="U1268" s="326"/>
      <c r="V1268" s="326"/>
      <c r="W1268" s="326"/>
      <c r="X1268" s="326"/>
      <c r="Y1268" s="326"/>
      <c r="Z1268" s="326"/>
      <c r="AA1268" s="326"/>
      <c r="AB1268" s="326"/>
      <c r="AC1268" s="326"/>
      <c r="AD1268" s="326"/>
      <c r="AE1268" s="326"/>
      <c r="AF1268" s="326"/>
      <c r="AG1268" s="326"/>
      <c r="AH1268" s="326"/>
      <c r="AI1268" s="326"/>
      <c r="AJ1268" s="326"/>
      <c r="AK1268" s="326"/>
      <c r="AL1268" s="326"/>
      <c r="AM1268" s="326"/>
      <c r="AN1268" s="326"/>
      <c r="AO1268" s="326"/>
      <c r="AP1268" s="326"/>
      <c r="AQ1268" s="326"/>
      <c r="AR1268" s="326"/>
    </row>
    <row r="1269" ht="15.75" hidden="1" customHeight="1">
      <c r="A1269" s="326" t="s">
        <v>3626</v>
      </c>
      <c r="B1269" s="326">
        <v>158.0</v>
      </c>
      <c r="C1269" s="326">
        <v>7.2</v>
      </c>
      <c r="D1269" s="326">
        <v>4.1</v>
      </c>
      <c r="E1269" s="326">
        <v>22.7</v>
      </c>
      <c r="F1269" s="326" t="s">
        <v>3627</v>
      </c>
      <c r="G1269" s="326" t="s">
        <v>153</v>
      </c>
      <c r="H1269" s="326"/>
      <c r="I1269" s="326"/>
      <c r="J1269" s="326"/>
      <c r="K1269" s="326"/>
      <c r="L1269" s="326"/>
      <c r="M1269" s="326"/>
      <c r="N1269" s="326"/>
      <c r="O1269" s="326"/>
      <c r="P1269" s="326"/>
      <c r="Q1269" s="326"/>
      <c r="R1269" s="326"/>
      <c r="S1269" s="326"/>
      <c r="T1269" s="326"/>
      <c r="U1269" s="326"/>
      <c r="V1269" s="326"/>
      <c r="W1269" s="326"/>
      <c r="X1269" s="326"/>
      <c r="Y1269" s="326"/>
      <c r="Z1269" s="326"/>
      <c r="AA1269" s="326"/>
      <c r="AB1269" s="326"/>
      <c r="AC1269" s="326"/>
      <c r="AD1269" s="326"/>
      <c r="AE1269" s="326"/>
      <c r="AF1269" s="326"/>
      <c r="AG1269" s="326"/>
      <c r="AH1269" s="326"/>
      <c r="AI1269" s="326"/>
      <c r="AJ1269" s="326"/>
      <c r="AK1269" s="326"/>
      <c r="AL1269" s="326"/>
      <c r="AM1269" s="326"/>
      <c r="AN1269" s="326"/>
      <c r="AO1269" s="326"/>
      <c r="AP1269" s="326"/>
      <c r="AQ1269" s="326"/>
      <c r="AR1269" s="326"/>
    </row>
    <row r="1270" ht="15.75" hidden="1" customHeight="1">
      <c r="A1270" s="326" t="s">
        <v>3628</v>
      </c>
      <c r="B1270" s="326">
        <v>116.0</v>
      </c>
      <c r="C1270" s="326">
        <v>3.1</v>
      </c>
      <c r="D1270" s="326">
        <v>4.1</v>
      </c>
      <c r="E1270" s="326">
        <v>17.3</v>
      </c>
      <c r="F1270" s="326" t="s">
        <v>3629</v>
      </c>
      <c r="G1270" s="326" t="s">
        <v>153</v>
      </c>
      <c r="H1270" s="326"/>
      <c r="I1270" s="326"/>
      <c r="J1270" s="326"/>
      <c r="K1270" s="326"/>
      <c r="L1270" s="326"/>
      <c r="M1270" s="326"/>
      <c r="N1270" s="326"/>
      <c r="O1270" s="326"/>
      <c r="P1270" s="326"/>
      <c r="Q1270" s="326"/>
      <c r="R1270" s="326"/>
      <c r="S1270" s="326"/>
      <c r="T1270" s="326"/>
      <c r="U1270" s="326"/>
      <c r="V1270" s="326"/>
      <c r="W1270" s="326"/>
      <c r="X1270" s="326"/>
      <c r="Y1270" s="326"/>
      <c r="Z1270" s="326"/>
      <c r="AA1270" s="326"/>
      <c r="AB1270" s="326"/>
      <c r="AC1270" s="326"/>
      <c r="AD1270" s="326"/>
      <c r="AE1270" s="326"/>
      <c r="AF1270" s="326"/>
      <c r="AG1270" s="326"/>
      <c r="AH1270" s="326"/>
      <c r="AI1270" s="326"/>
      <c r="AJ1270" s="326"/>
      <c r="AK1270" s="326"/>
      <c r="AL1270" s="326"/>
      <c r="AM1270" s="326"/>
      <c r="AN1270" s="326"/>
      <c r="AO1270" s="326"/>
      <c r="AP1270" s="326"/>
      <c r="AQ1270" s="326"/>
      <c r="AR1270" s="326"/>
    </row>
    <row r="1271" ht="15.75" hidden="1" customHeight="1">
      <c r="A1271" s="326" t="s">
        <v>3630</v>
      </c>
      <c r="B1271" s="326">
        <v>149.0</v>
      </c>
      <c r="C1271" s="326">
        <v>9.3</v>
      </c>
      <c r="D1271" s="326">
        <v>1.9</v>
      </c>
      <c r="E1271" s="326">
        <v>22.9</v>
      </c>
      <c r="F1271" s="326" t="s">
        <v>3631</v>
      </c>
      <c r="G1271" s="326" t="s">
        <v>153</v>
      </c>
      <c r="H1271" s="326"/>
      <c r="I1271" s="326"/>
      <c r="J1271" s="326"/>
      <c r="K1271" s="326"/>
      <c r="L1271" s="326"/>
      <c r="M1271" s="326"/>
      <c r="N1271" s="326"/>
      <c r="O1271" s="326"/>
      <c r="P1271" s="326"/>
      <c r="Q1271" s="326"/>
      <c r="R1271" s="326"/>
      <c r="S1271" s="326"/>
      <c r="T1271" s="326"/>
      <c r="U1271" s="326"/>
      <c r="V1271" s="326"/>
      <c r="W1271" s="326"/>
      <c r="X1271" s="326"/>
      <c r="Y1271" s="326"/>
      <c r="Z1271" s="326"/>
      <c r="AA1271" s="326"/>
      <c r="AB1271" s="326"/>
      <c r="AC1271" s="326"/>
      <c r="AD1271" s="326"/>
      <c r="AE1271" s="326"/>
      <c r="AF1271" s="326"/>
      <c r="AG1271" s="326"/>
      <c r="AH1271" s="326"/>
      <c r="AI1271" s="326"/>
      <c r="AJ1271" s="326"/>
      <c r="AK1271" s="326"/>
      <c r="AL1271" s="326"/>
      <c r="AM1271" s="326"/>
      <c r="AN1271" s="326"/>
      <c r="AO1271" s="326"/>
      <c r="AP1271" s="326"/>
      <c r="AQ1271" s="326"/>
      <c r="AR1271" s="326"/>
    </row>
    <row r="1272" ht="15.75" hidden="1" customHeight="1">
      <c r="A1272" s="326" t="s">
        <v>3632</v>
      </c>
      <c r="B1272" s="326">
        <v>161.0</v>
      </c>
      <c r="C1272" s="326">
        <v>5.3</v>
      </c>
      <c r="D1272" s="326">
        <v>7.3</v>
      </c>
      <c r="E1272" s="326">
        <v>18.6</v>
      </c>
      <c r="F1272" s="326" t="s">
        <v>3633</v>
      </c>
      <c r="G1272" s="326" t="s">
        <v>153</v>
      </c>
      <c r="H1272" s="326"/>
      <c r="I1272" s="326"/>
      <c r="J1272" s="326"/>
      <c r="K1272" s="326"/>
      <c r="L1272" s="326"/>
      <c r="M1272" s="326"/>
      <c r="N1272" s="326"/>
      <c r="O1272" s="326"/>
      <c r="P1272" s="326"/>
      <c r="Q1272" s="326"/>
      <c r="R1272" s="326"/>
      <c r="S1272" s="326"/>
      <c r="T1272" s="326"/>
      <c r="U1272" s="326"/>
      <c r="V1272" s="326"/>
      <c r="W1272" s="326"/>
      <c r="X1272" s="326"/>
      <c r="Y1272" s="326"/>
      <c r="Z1272" s="326"/>
      <c r="AA1272" s="326"/>
      <c r="AB1272" s="326"/>
      <c r="AC1272" s="326"/>
      <c r="AD1272" s="326"/>
      <c r="AE1272" s="326"/>
      <c r="AF1272" s="326"/>
      <c r="AG1272" s="326"/>
      <c r="AH1272" s="326"/>
      <c r="AI1272" s="326"/>
      <c r="AJ1272" s="326"/>
      <c r="AK1272" s="326"/>
      <c r="AL1272" s="326"/>
      <c r="AM1272" s="326"/>
      <c r="AN1272" s="326"/>
      <c r="AO1272" s="326"/>
      <c r="AP1272" s="326"/>
      <c r="AQ1272" s="326"/>
      <c r="AR1272" s="326"/>
    </row>
    <row r="1273" ht="15.75" hidden="1" customHeight="1">
      <c r="A1273" s="326" t="s">
        <v>3634</v>
      </c>
      <c r="B1273" s="326">
        <v>175.0</v>
      </c>
      <c r="C1273" s="326">
        <v>5.4</v>
      </c>
      <c r="D1273" s="326">
        <v>7.3</v>
      </c>
      <c r="E1273" s="326">
        <v>21.8</v>
      </c>
      <c r="F1273" s="326" t="s">
        <v>3635</v>
      </c>
      <c r="G1273" s="326" t="s">
        <v>153</v>
      </c>
      <c r="H1273" s="326"/>
      <c r="I1273" s="326"/>
      <c r="J1273" s="326"/>
      <c r="K1273" s="326"/>
      <c r="L1273" s="326"/>
      <c r="M1273" s="326"/>
      <c r="N1273" s="326"/>
      <c r="O1273" s="326"/>
      <c r="P1273" s="326"/>
      <c r="Q1273" s="326"/>
      <c r="R1273" s="326"/>
      <c r="S1273" s="326"/>
      <c r="T1273" s="326"/>
      <c r="U1273" s="326"/>
      <c r="V1273" s="326"/>
      <c r="W1273" s="326"/>
      <c r="X1273" s="326"/>
      <c r="Y1273" s="326"/>
      <c r="Z1273" s="326"/>
      <c r="AA1273" s="326"/>
      <c r="AB1273" s="326"/>
      <c r="AC1273" s="326"/>
      <c r="AD1273" s="326"/>
      <c r="AE1273" s="326"/>
      <c r="AF1273" s="326"/>
      <c r="AG1273" s="326"/>
      <c r="AH1273" s="326"/>
      <c r="AI1273" s="326"/>
      <c r="AJ1273" s="326"/>
      <c r="AK1273" s="326"/>
      <c r="AL1273" s="326"/>
      <c r="AM1273" s="326"/>
      <c r="AN1273" s="326"/>
      <c r="AO1273" s="326"/>
      <c r="AP1273" s="326"/>
      <c r="AQ1273" s="326"/>
      <c r="AR1273" s="326"/>
    </row>
    <row r="1274" ht="15.75" hidden="1" customHeight="1">
      <c r="A1274" s="326" t="s">
        <v>3636</v>
      </c>
      <c r="B1274" s="326">
        <v>139.0</v>
      </c>
      <c r="C1274" s="326">
        <v>5.3</v>
      </c>
      <c r="D1274" s="326">
        <v>1.3</v>
      </c>
      <c r="E1274" s="326">
        <v>26.0</v>
      </c>
      <c r="F1274" s="326" t="s">
        <v>3637</v>
      </c>
      <c r="G1274" s="326" t="s">
        <v>153</v>
      </c>
      <c r="H1274" s="326"/>
      <c r="I1274" s="326"/>
      <c r="J1274" s="326"/>
      <c r="K1274" s="326"/>
      <c r="L1274" s="326"/>
      <c r="M1274" s="326"/>
      <c r="N1274" s="326"/>
      <c r="O1274" s="326"/>
      <c r="P1274" s="326"/>
      <c r="Q1274" s="326"/>
      <c r="R1274" s="326"/>
      <c r="S1274" s="326"/>
      <c r="T1274" s="326"/>
      <c r="U1274" s="326"/>
      <c r="V1274" s="326"/>
      <c r="W1274" s="326"/>
      <c r="X1274" s="326"/>
      <c r="Y1274" s="326"/>
      <c r="Z1274" s="326"/>
      <c r="AA1274" s="326"/>
      <c r="AB1274" s="326"/>
      <c r="AC1274" s="326"/>
      <c r="AD1274" s="326"/>
      <c r="AE1274" s="326"/>
      <c r="AF1274" s="326"/>
      <c r="AG1274" s="326"/>
      <c r="AH1274" s="326"/>
      <c r="AI1274" s="326"/>
      <c r="AJ1274" s="326"/>
      <c r="AK1274" s="326"/>
      <c r="AL1274" s="326"/>
      <c r="AM1274" s="326"/>
      <c r="AN1274" s="326"/>
      <c r="AO1274" s="326"/>
      <c r="AP1274" s="326"/>
      <c r="AQ1274" s="326"/>
      <c r="AR1274" s="326"/>
    </row>
    <row r="1275" ht="15.75" hidden="1" customHeight="1">
      <c r="A1275" s="326" t="s">
        <v>3638</v>
      </c>
      <c r="B1275" s="326">
        <v>129.0</v>
      </c>
      <c r="C1275" s="326">
        <v>5.0</v>
      </c>
      <c r="D1275" s="326">
        <v>0.5</v>
      </c>
      <c r="E1275" s="326">
        <v>25.4</v>
      </c>
      <c r="F1275" s="326" t="s">
        <v>3639</v>
      </c>
      <c r="G1275" s="326" t="s">
        <v>153</v>
      </c>
      <c r="H1275" s="326"/>
      <c r="I1275" s="326"/>
      <c r="J1275" s="326"/>
      <c r="K1275" s="326"/>
      <c r="L1275" s="326"/>
      <c r="M1275" s="326"/>
      <c r="N1275" s="326"/>
      <c r="O1275" s="326"/>
      <c r="P1275" s="326"/>
      <c r="Q1275" s="326"/>
      <c r="R1275" s="326"/>
      <c r="S1275" s="326"/>
      <c r="T1275" s="326"/>
      <c r="U1275" s="326"/>
      <c r="V1275" s="326"/>
      <c r="W1275" s="326"/>
      <c r="X1275" s="326"/>
      <c r="Y1275" s="326"/>
      <c r="Z1275" s="326"/>
      <c r="AA1275" s="326"/>
      <c r="AB1275" s="326"/>
      <c r="AC1275" s="326"/>
      <c r="AD1275" s="326"/>
      <c r="AE1275" s="326"/>
      <c r="AF1275" s="326"/>
      <c r="AG1275" s="326"/>
      <c r="AH1275" s="326"/>
      <c r="AI1275" s="326"/>
      <c r="AJ1275" s="326"/>
      <c r="AK1275" s="326"/>
      <c r="AL1275" s="326"/>
      <c r="AM1275" s="326"/>
      <c r="AN1275" s="326"/>
      <c r="AO1275" s="326"/>
      <c r="AP1275" s="326"/>
      <c r="AQ1275" s="326"/>
      <c r="AR1275" s="326"/>
    </row>
    <row r="1276" ht="15.75" hidden="1" customHeight="1">
      <c r="A1276" s="326" t="s">
        <v>3640</v>
      </c>
      <c r="B1276" s="326">
        <v>138.0</v>
      </c>
      <c r="C1276" s="326">
        <v>7.5</v>
      </c>
      <c r="D1276" s="326">
        <v>1.4</v>
      </c>
      <c r="E1276" s="326">
        <v>23.8</v>
      </c>
      <c r="F1276" s="326" t="s">
        <v>3641</v>
      </c>
      <c r="G1276" s="326" t="s">
        <v>153</v>
      </c>
      <c r="H1276" s="326"/>
      <c r="I1276" s="326"/>
      <c r="J1276" s="326"/>
      <c r="K1276" s="326"/>
      <c r="L1276" s="326"/>
      <c r="M1276" s="326"/>
      <c r="N1276" s="326"/>
      <c r="O1276" s="326"/>
      <c r="P1276" s="326"/>
      <c r="Q1276" s="326"/>
      <c r="R1276" s="326"/>
      <c r="S1276" s="326"/>
      <c r="T1276" s="326"/>
      <c r="U1276" s="326"/>
      <c r="V1276" s="326"/>
      <c r="W1276" s="326"/>
      <c r="X1276" s="326"/>
      <c r="Y1276" s="326"/>
      <c r="Z1276" s="326"/>
      <c r="AA1276" s="326"/>
      <c r="AB1276" s="326"/>
      <c r="AC1276" s="326"/>
      <c r="AD1276" s="326"/>
      <c r="AE1276" s="326"/>
      <c r="AF1276" s="326"/>
      <c r="AG1276" s="326"/>
      <c r="AH1276" s="326"/>
      <c r="AI1276" s="326"/>
      <c r="AJ1276" s="326"/>
      <c r="AK1276" s="326"/>
      <c r="AL1276" s="326"/>
      <c r="AM1276" s="326"/>
      <c r="AN1276" s="326"/>
      <c r="AO1276" s="326"/>
      <c r="AP1276" s="326"/>
      <c r="AQ1276" s="326"/>
      <c r="AR1276" s="326"/>
    </row>
    <row r="1277" ht="15.75" hidden="1" customHeight="1">
      <c r="A1277" s="326" t="s">
        <v>3642</v>
      </c>
      <c r="B1277" s="326">
        <v>127.0</v>
      </c>
      <c r="C1277" s="326">
        <v>6.9</v>
      </c>
      <c r="D1277" s="326">
        <v>4.2</v>
      </c>
      <c r="E1277" s="326">
        <v>15.9</v>
      </c>
      <c r="F1277" s="326" t="s">
        <v>3643</v>
      </c>
      <c r="G1277" s="326" t="s">
        <v>153</v>
      </c>
      <c r="H1277" s="326"/>
      <c r="I1277" s="326"/>
      <c r="J1277" s="326"/>
      <c r="K1277" s="326"/>
      <c r="L1277" s="326"/>
      <c r="M1277" s="326"/>
      <c r="N1277" s="326"/>
      <c r="O1277" s="326"/>
      <c r="P1277" s="326"/>
      <c r="Q1277" s="326"/>
      <c r="R1277" s="326"/>
      <c r="S1277" s="326"/>
      <c r="T1277" s="326"/>
      <c r="U1277" s="326"/>
      <c r="V1277" s="326"/>
      <c r="W1277" s="326"/>
      <c r="X1277" s="326"/>
      <c r="Y1277" s="326"/>
      <c r="Z1277" s="326"/>
      <c r="AA1277" s="326"/>
      <c r="AB1277" s="326"/>
      <c r="AC1277" s="326"/>
      <c r="AD1277" s="326"/>
      <c r="AE1277" s="326"/>
      <c r="AF1277" s="326"/>
      <c r="AG1277" s="326"/>
      <c r="AH1277" s="326"/>
      <c r="AI1277" s="326"/>
      <c r="AJ1277" s="326"/>
      <c r="AK1277" s="326"/>
      <c r="AL1277" s="326"/>
      <c r="AM1277" s="326"/>
      <c r="AN1277" s="326"/>
      <c r="AO1277" s="326"/>
      <c r="AP1277" s="326"/>
      <c r="AQ1277" s="326"/>
      <c r="AR1277" s="326"/>
    </row>
    <row r="1278" ht="15.75" hidden="1" customHeight="1">
      <c r="A1278" s="326" t="s">
        <v>3644</v>
      </c>
      <c r="B1278" s="326">
        <v>137.0</v>
      </c>
      <c r="C1278" s="326">
        <v>6.0</v>
      </c>
      <c r="D1278" s="326">
        <v>3.1</v>
      </c>
      <c r="E1278" s="326">
        <v>21.5</v>
      </c>
      <c r="F1278" s="326" t="s">
        <v>3645</v>
      </c>
      <c r="G1278" s="326" t="s">
        <v>153</v>
      </c>
      <c r="H1278" s="326"/>
      <c r="I1278" s="326"/>
      <c r="J1278" s="326"/>
      <c r="K1278" s="326"/>
      <c r="L1278" s="326"/>
      <c r="M1278" s="326"/>
      <c r="N1278" s="326"/>
      <c r="O1278" s="326"/>
      <c r="P1278" s="326"/>
      <c r="Q1278" s="326"/>
      <c r="R1278" s="326"/>
      <c r="S1278" s="326"/>
      <c r="T1278" s="326"/>
      <c r="U1278" s="326"/>
      <c r="V1278" s="326"/>
      <c r="W1278" s="326"/>
      <c r="X1278" s="326"/>
      <c r="Y1278" s="326"/>
      <c r="Z1278" s="326"/>
      <c r="AA1278" s="326"/>
      <c r="AB1278" s="326"/>
      <c r="AC1278" s="326"/>
      <c r="AD1278" s="326"/>
      <c r="AE1278" s="326"/>
      <c r="AF1278" s="326"/>
      <c r="AG1278" s="326"/>
      <c r="AH1278" s="326"/>
      <c r="AI1278" s="326"/>
      <c r="AJ1278" s="326"/>
      <c r="AK1278" s="326"/>
      <c r="AL1278" s="326"/>
      <c r="AM1278" s="326"/>
      <c r="AN1278" s="326"/>
      <c r="AO1278" s="326"/>
      <c r="AP1278" s="326"/>
      <c r="AQ1278" s="326"/>
      <c r="AR1278" s="326"/>
    </row>
    <row r="1279" ht="15.75" hidden="1" customHeight="1">
      <c r="A1279" s="326" t="s">
        <v>3646</v>
      </c>
      <c r="B1279" s="326">
        <v>119.0</v>
      </c>
      <c r="C1279" s="326">
        <v>8.6</v>
      </c>
      <c r="D1279" s="326">
        <v>3.0</v>
      </c>
      <c r="E1279" s="326">
        <v>15.1</v>
      </c>
      <c r="F1279" s="326" t="s">
        <v>3647</v>
      </c>
      <c r="G1279" s="326" t="s">
        <v>153</v>
      </c>
      <c r="H1279" s="326"/>
      <c r="I1279" s="326"/>
      <c r="J1279" s="326"/>
      <c r="K1279" s="326"/>
      <c r="L1279" s="326"/>
      <c r="M1279" s="326"/>
      <c r="N1279" s="326"/>
      <c r="O1279" s="326"/>
      <c r="P1279" s="326"/>
      <c r="Q1279" s="326"/>
      <c r="R1279" s="326"/>
      <c r="S1279" s="326"/>
      <c r="T1279" s="326"/>
      <c r="U1279" s="326"/>
      <c r="V1279" s="326"/>
      <c r="W1279" s="326"/>
      <c r="X1279" s="326"/>
      <c r="Y1279" s="326"/>
      <c r="Z1279" s="326"/>
      <c r="AA1279" s="326"/>
      <c r="AB1279" s="326"/>
      <c r="AC1279" s="326"/>
      <c r="AD1279" s="326"/>
      <c r="AE1279" s="326"/>
      <c r="AF1279" s="326"/>
      <c r="AG1279" s="326"/>
      <c r="AH1279" s="326"/>
      <c r="AI1279" s="326"/>
      <c r="AJ1279" s="326"/>
      <c r="AK1279" s="326"/>
      <c r="AL1279" s="326"/>
      <c r="AM1279" s="326"/>
      <c r="AN1279" s="326"/>
      <c r="AO1279" s="326"/>
      <c r="AP1279" s="326"/>
      <c r="AQ1279" s="326"/>
      <c r="AR1279" s="326"/>
    </row>
    <row r="1280" ht="15.75" hidden="1" customHeight="1">
      <c r="A1280" s="326" t="s">
        <v>3648</v>
      </c>
      <c r="B1280" s="326">
        <v>132.0</v>
      </c>
      <c r="C1280" s="326">
        <v>6.7</v>
      </c>
      <c r="D1280" s="326">
        <v>3.7</v>
      </c>
      <c r="E1280" s="326">
        <v>17.8</v>
      </c>
      <c r="F1280" s="326" t="s">
        <v>3649</v>
      </c>
      <c r="G1280" s="326" t="s">
        <v>153</v>
      </c>
      <c r="H1280" s="326"/>
      <c r="I1280" s="326"/>
      <c r="J1280" s="326"/>
      <c r="K1280" s="326"/>
      <c r="L1280" s="326"/>
      <c r="M1280" s="326"/>
      <c r="N1280" s="326"/>
      <c r="O1280" s="326"/>
      <c r="P1280" s="326"/>
      <c r="Q1280" s="326"/>
      <c r="R1280" s="326"/>
      <c r="S1280" s="326"/>
      <c r="T1280" s="326"/>
      <c r="U1280" s="326"/>
      <c r="V1280" s="326"/>
      <c r="W1280" s="326"/>
      <c r="X1280" s="326"/>
      <c r="Y1280" s="326"/>
      <c r="Z1280" s="326"/>
      <c r="AA1280" s="326"/>
      <c r="AB1280" s="326"/>
      <c r="AC1280" s="326"/>
      <c r="AD1280" s="326"/>
      <c r="AE1280" s="326"/>
      <c r="AF1280" s="326"/>
      <c r="AG1280" s="326"/>
      <c r="AH1280" s="326"/>
      <c r="AI1280" s="326"/>
      <c r="AJ1280" s="326"/>
      <c r="AK1280" s="326"/>
      <c r="AL1280" s="326"/>
      <c r="AM1280" s="326"/>
      <c r="AN1280" s="326"/>
      <c r="AO1280" s="326"/>
      <c r="AP1280" s="326"/>
      <c r="AQ1280" s="326"/>
      <c r="AR1280" s="326"/>
    </row>
    <row r="1281" ht="15.75" hidden="1" customHeight="1">
      <c r="A1281" s="326" t="s">
        <v>3650</v>
      </c>
      <c r="B1281" s="326">
        <v>155.0</v>
      </c>
      <c r="C1281" s="326">
        <v>7.3</v>
      </c>
      <c r="D1281" s="326">
        <v>5.1</v>
      </c>
      <c r="E1281" s="326">
        <v>20.4</v>
      </c>
      <c r="F1281" s="326" t="s">
        <v>3651</v>
      </c>
      <c r="G1281" s="326" t="s">
        <v>153</v>
      </c>
      <c r="H1281" s="326"/>
      <c r="I1281" s="326"/>
      <c r="J1281" s="326"/>
      <c r="K1281" s="326"/>
      <c r="L1281" s="326"/>
      <c r="M1281" s="326"/>
      <c r="N1281" s="326"/>
      <c r="O1281" s="326"/>
      <c r="P1281" s="326"/>
      <c r="Q1281" s="326"/>
      <c r="R1281" s="326"/>
      <c r="S1281" s="326"/>
      <c r="T1281" s="326"/>
      <c r="U1281" s="326"/>
      <c r="V1281" s="326"/>
      <c r="W1281" s="326"/>
      <c r="X1281" s="326"/>
      <c r="Y1281" s="326"/>
      <c r="Z1281" s="326"/>
      <c r="AA1281" s="326"/>
      <c r="AB1281" s="326"/>
      <c r="AC1281" s="326"/>
      <c r="AD1281" s="326"/>
      <c r="AE1281" s="326"/>
      <c r="AF1281" s="326"/>
      <c r="AG1281" s="326"/>
      <c r="AH1281" s="326"/>
      <c r="AI1281" s="326"/>
      <c r="AJ1281" s="326"/>
      <c r="AK1281" s="326"/>
      <c r="AL1281" s="326"/>
      <c r="AM1281" s="326"/>
      <c r="AN1281" s="326"/>
      <c r="AO1281" s="326"/>
      <c r="AP1281" s="326"/>
      <c r="AQ1281" s="326"/>
      <c r="AR1281" s="326"/>
    </row>
    <row r="1282" ht="15.75" hidden="1" customHeight="1">
      <c r="A1282" s="326" t="s">
        <v>3652</v>
      </c>
      <c r="B1282" s="326">
        <v>155.0</v>
      </c>
      <c r="C1282" s="326">
        <v>7.6</v>
      </c>
      <c r="D1282" s="326">
        <v>2.6</v>
      </c>
      <c r="E1282" s="326">
        <v>24.7</v>
      </c>
      <c r="F1282" s="326" t="s">
        <v>3653</v>
      </c>
      <c r="G1282" s="326" t="s">
        <v>153</v>
      </c>
      <c r="H1282" s="326"/>
      <c r="I1282" s="326"/>
      <c r="J1282" s="326"/>
      <c r="K1282" s="326"/>
      <c r="L1282" s="326"/>
      <c r="M1282" s="326"/>
      <c r="N1282" s="326"/>
      <c r="O1282" s="326"/>
      <c r="P1282" s="326"/>
      <c r="Q1282" s="326"/>
      <c r="R1282" s="326"/>
      <c r="S1282" s="326"/>
      <c r="T1282" s="326"/>
      <c r="U1282" s="326"/>
      <c r="V1282" s="326"/>
      <c r="W1282" s="326"/>
      <c r="X1282" s="326"/>
      <c r="Y1282" s="326"/>
      <c r="Z1282" s="326"/>
      <c r="AA1282" s="326"/>
      <c r="AB1282" s="326"/>
      <c r="AC1282" s="326"/>
      <c r="AD1282" s="326"/>
      <c r="AE1282" s="326"/>
      <c r="AF1282" s="326"/>
      <c r="AG1282" s="326"/>
      <c r="AH1282" s="326"/>
      <c r="AI1282" s="326"/>
      <c r="AJ1282" s="326"/>
      <c r="AK1282" s="326"/>
      <c r="AL1282" s="326"/>
      <c r="AM1282" s="326"/>
      <c r="AN1282" s="326"/>
      <c r="AO1282" s="326"/>
      <c r="AP1282" s="326"/>
      <c r="AQ1282" s="326"/>
      <c r="AR1282" s="326"/>
    </row>
    <row r="1283" ht="15.75" hidden="1" customHeight="1">
      <c r="A1283" s="326" t="s">
        <v>3654</v>
      </c>
      <c r="B1283" s="326">
        <v>179.0</v>
      </c>
      <c r="C1283" s="326">
        <v>10.3</v>
      </c>
      <c r="D1283" s="326">
        <v>4.2</v>
      </c>
      <c r="E1283" s="326">
        <v>25.0</v>
      </c>
      <c r="F1283" s="326" t="s">
        <v>3655</v>
      </c>
      <c r="G1283" s="326" t="s">
        <v>153</v>
      </c>
      <c r="H1283" s="326"/>
      <c r="I1283" s="326"/>
      <c r="J1283" s="326"/>
      <c r="K1283" s="326"/>
      <c r="L1283" s="326"/>
      <c r="M1283" s="326"/>
      <c r="N1283" s="326"/>
      <c r="O1283" s="326"/>
      <c r="P1283" s="326"/>
      <c r="Q1283" s="326"/>
      <c r="R1283" s="326"/>
      <c r="S1283" s="326"/>
      <c r="T1283" s="326"/>
      <c r="U1283" s="326"/>
      <c r="V1283" s="326"/>
      <c r="W1283" s="326"/>
      <c r="X1283" s="326"/>
      <c r="Y1283" s="326"/>
      <c r="Z1283" s="326"/>
      <c r="AA1283" s="326"/>
      <c r="AB1283" s="326"/>
      <c r="AC1283" s="326"/>
      <c r="AD1283" s="326"/>
      <c r="AE1283" s="326"/>
      <c r="AF1283" s="326"/>
      <c r="AG1283" s="326"/>
      <c r="AH1283" s="326"/>
      <c r="AI1283" s="326"/>
      <c r="AJ1283" s="326"/>
      <c r="AK1283" s="326"/>
      <c r="AL1283" s="326"/>
      <c r="AM1283" s="326"/>
      <c r="AN1283" s="326"/>
      <c r="AO1283" s="326"/>
      <c r="AP1283" s="326"/>
      <c r="AQ1283" s="326"/>
      <c r="AR1283" s="326"/>
    </row>
    <row r="1284" ht="15.75" hidden="1" customHeight="1">
      <c r="A1284" s="326" t="s">
        <v>3656</v>
      </c>
      <c r="B1284" s="326">
        <v>185.0</v>
      </c>
      <c r="C1284" s="326">
        <v>9.4</v>
      </c>
      <c r="D1284" s="326">
        <v>10.8</v>
      </c>
      <c r="E1284" s="326">
        <v>12.7</v>
      </c>
      <c r="F1284" s="326" t="s">
        <v>3657</v>
      </c>
      <c r="G1284" s="326" t="s">
        <v>153</v>
      </c>
      <c r="H1284" s="326"/>
      <c r="I1284" s="326"/>
      <c r="J1284" s="326"/>
      <c r="K1284" s="326"/>
      <c r="L1284" s="326"/>
      <c r="M1284" s="326"/>
      <c r="N1284" s="326"/>
      <c r="O1284" s="326"/>
      <c r="P1284" s="326"/>
      <c r="Q1284" s="326"/>
      <c r="R1284" s="326"/>
      <c r="S1284" s="326"/>
      <c r="T1284" s="326"/>
      <c r="U1284" s="326"/>
      <c r="V1284" s="326"/>
      <c r="W1284" s="326"/>
      <c r="X1284" s="326"/>
      <c r="Y1284" s="326"/>
      <c r="Z1284" s="326"/>
      <c r="AA1284" s="326"/>
      <c r="AB1284" s="326"/>
      <c r="AC1284" s="326"/>
      <c r="AD1284" s="326"/>
      <c r="AE1284" s="326"/>
      <c r="AF1284" s="326"/>
      <c r="AG1284" s="326"/>
      <c r="AH1284" s="326"/>
      <c r="AI1284" s="326"/>
      <c r="AJ1284" s="326"/>
      <c r="AK1284" s="326"/>
      <c r="AL1284" s="326"/>
      <c r="AM1284" s="326"/>
      <c r="AN1284" s="326"/>
      <c r="AO1284" s="326"/>
      <c r="AP1284" s="326"/>
      <c r="AQ1284" s="326"/>
      <c r="AR1284" s="326"/>
    </row>
    <row r="1285" ht="15.75" hidden="1" customHeight="1">
      <c r="A1285" s="326" t="s">
        <v>3658</v>
      </c>
      <c r="B1285" s="326">
        <v>146.0</v>
      </c>
      <c r="C1285" s="326">
        <v>9.7</v>
      </c>
      <c r="D1285" s="326">
        <v>7.9</v>
      </c>
      <c r="E1285" s="326">
        <v>10.3</v>
      </c>
      <c r="F1285" s="326" t="s">
        <v>3659</v>
      </c>
      <c r="G1285" s="326" t="s">
        <v>153</v>
      </c>
      <c r="H1285" s="326"/>
      <c r="I1285" s="326"/>
      <c r="J1285" s="326"/>
      <c r="K1285" s="326"/>
      <c r="L1285" s="326"/>
      <c r="M1285" s="326"/>
      <c r="N1285" s="326"/>
      <c r="O1285" s="326"/>
      <c r="P1285" s="326"/>
      <c r="Q1285" s="326"/>
      <c r="R1285" s="326"/>
      <c r="S1285" s="326"/>
      <c r="T1285" s="326"/>
      <c r="U1285" s="326"/>
      <c r="V1285" s="326"/>
      <c r="W1285" s="326"/>
      <c r="X1285" s="326"/>
      <c r="Y1285" s="326"/>
      <c r="Z1285" s="326"/>
      <c r="AA1285" s="326"/>
      <c r="AB1285" s="326"/>
      <c r="AC1285" s="326"/>
      <c r="AD1285" s="326"/>
      <c r="AE1285" s="326"/>
      <c r="AF1285" s="326"/>
      <c r="AG1285" s="326"/>
      <c r="AH1285" s="326"/>
      <c r="AI1285" s="326"/>
      <c r="AJ1285" s="326"/>
      <c r="AK1285" s="326"/>
      <c r="AL1285" s="326"/>
      <c r="AM1285" s="326"/>
      <c r="AN1285" s="326"/>
      <c r="AO1285" s="326"/>
      <c r="AP1285" s="326"/>
      <c r="AQ1285" s="326"/>
      <c r="AR1285" s="326"/>
    </row>
    <row r="1286" ht="15.75" hidden="1" customHeight="1">
      <c r="A1286" s="326" t="s">
        <v>3660</v>
      </c>
      <c r="B1286" s="326">
        <v>137.0</v>
      </c>
      <c r="C1286" s="326">
        <v>8.7</v>
      </c>
      <c r="D1286" s="326">
        <v>1.5</v>
      </c>
      <c r="E1286" s="326">
        <v>21.1</v>
      </c>
      <c r="F1286" s="326" t="s">
        <v>3661</v>
      </c>
      <c r="G1286" s="326" t="s">
        <v>153</v>
      </c>
      <c r="H1286" s="326"/>
      <c r="I1286" s="326"/>
      <c r="J1286" s="326"/>
      <c r="K1286" s="326"/>
      <c r="L1286" s="326"/>
      <c r="M1286" s="326"/>
      <c r="N1286" s="326"/>
      <c r="O1286" s="326"/>
      <c r="P1286" s="326"/>
      <c r="Q1286" s="326"/>
      <c r="R1286" s="326"/>
      <c r="S1286" s="326"/>
      <c r="T1286" s="326"/>
      <c r="U1286" s="326"/>
      <c r="V1286" s="326"/>
      <c r="W1286" s="326"/>
      <c r="X1286" s="326"/>
      <c r="Y1286" s="326"/>
      <c r="Z1286" s="326"/>
      <c r="AA1286" s="326"/>
      <c r="AB1286" s="326"/>
      <c r="AC1286" s="326"/>
      <c r="AD1286" s="326"/>
      <c r="AE1286" s="326"/>
      <c r="AF1286" s="326"/>
      <c r="AG1286" s="326"/>
      <c r="AH1286" s="326"/>
      <c r="AI1286" s="326"/>
      <c r="AJ1286" s="326"/>
      <c r="AK1286" s="326"/>
      <c r="AL1286" s="326"/>
      <c r="AM1286" s="326"/>
      <c r="AN1286" s="326"/>
      <c r="AO1286" s="326"/>
      <c r="AP1286" s="326"/>
      <c r="AQ1286" s="326"/>
      <c r="AR1286" s="326"/>
    </row>
    <row r="1287" ht="15.75" hidden="1" customHeight="1">
      <c r="A1287" s="326" t="s">
        <v>3662</v>
      </c>
      <c r="B1287" s="326">
        <v>134.0</v>
      </c>
      <c r="C1287" s="326">
        <v>8.6</v>
      </c>
      <c r="D1287" s="326">
        <v>1.9</v>
      </c>
      <c r="E1287" s="326">
        <v>19.8</v>
      </c>
      <c r="F1287" s="326" t="s">
        <v>3663</v>
      </c>
      <c r="G1287" s="326" t="s">
        <v>153</v>
      </c>
      <c r="H1287" s="326"/>
      <c r="I1287" s="326"/>
      <c r="J1287" s="326"/>
      <c r="K1287" s="326"/>
      <c r="L1287" s="326"/>
      <c r="M1287" s="326"/>
      <c r="N1287" s="326"/>
      <c r="O1287" s="326"/>
      <c r="P1287" s="326"/>
      <c r="Q1287" s="326"/>
      <c r="R1287" s="326"/>
      <c r="S1287" s="326"/>
      <c r="T1287" s="326"/>
      <c r="U1287" s="326"/>
      <c r="V1287" s="326"/>
      <c r="W1287" s="326"/>
      <c r="X1287" s="326"/>
      <c r="Y1287" s="326"/>
      <c r="Z1287" s="326"/>
      <c r="AA1287" s="326"/>
      <c r="AB1287" s="326"/>
      <c r="AC1287" s="326"/>
      <c r="AD1287" s="326"/>
      <c r="AE1287" s="326"/>
      <c r="AF1287" s="326"/>
      <c r="AG1287" s="326"/>
      <c r="AH1287" s="326"/>
      <c r="AI1287" s="326"/>
      <c r="AJ1287" s="326"/>
      <c r="AK1287" s="326"/>
      <c r="AL1287" s="326"/>
      <c r="AM1287" s="326"/>
      <c r="AN1287" s="326"/>
      <c r="AO1287" s="326"/>
      <c r="AP1287" s="326"/>
      <c r="AQ1287" s="326"/>
      <c r="AR1287" s="326"/>
    </row>
    <row r="1288" ht="15.75" hidden="1" customHeight="1">
      <c r="A1288" s="326" t="s">
        <v>3664</v>
      </c>
      <c r="B1288" s="326">
        <v>123.0</v>
      </c>
      <c r="C1288" s="326">
        <v>9.6</v>
      </c>
      <c r="D1288" s="326">
        <v>2.4</v>
      </c>
      <c r="E1288" s="326">
        <v>15.4</v>
      </c>
      <c r="F1288" s="326" t="s">
        <v>3665</v>
      </c>
      <c r="G1288" s="326" t="s">
        <v>153</v>
      </c>
      <c r="H1288" s="326"/>
      <c r="I1288" s="326"/>
      <c r="J1288" s="326"/>
      <c r="K1288" s="326"/>
      <c r="L1288" s="326"/>
      <c r="M1288" s="326"/>
      <c r="N1288" s="326"/>
      <c r="O1288" s="326"/>
      <c r="P1288" s="326"/>
      <c r="Q1288" s="326"/>
      <c r="R1288" s="326"/>
      <c r="S1288" s="326"/>
      <c r="T1288" s="326"/>
      <c r="U1288" s="326"/>
      <c r="V1288" s="326"/>
      <c r="W1288" s="326"/>
      <c r="X1288" s="326"/>
      <c r="Y1288" s="326"/>
      <c r="Z1288" s="326"/>
      <c r="AA1288" s="326"/>
      <c r="AB1288" s="326"/>
      <c r="AC1288" s="326"/>
      <c r="AD1288" s="326"/>
      <c r="AE1288" s="326"/>
      <c r="AF1288" s="326"/>
      <c r="AG1288" s="326"/>
      <c r="AH1288" s="326"/>
      <c r="AI1288" s="326"/>
      <c r="AJ1288" s="326"/>
      <c r="AK1288" s="326"/>
      <c r="AL1288" s="326"/>
      <c r="AM1288" s="326"/>
      <c r="AN1288" s="326"/>
      <c r="AO1288" s="326"/>
      <c r="AP1288" s="326"/>
      <c r="AQ1288" s="326"/>
      <c r="AR1288" s="326"/>
    </row>
    <row r="1289" ht="15.75" hidden="1" customHeight="1">
      <c r="A1289" s="326" t="s">
        <v>3666</v>
      </c>
      <c r="B1289" s="326">
        <v>150.0</v>
      </c>
      <c r="C1289" s="326">
        <v>7.3</v>
      </c>
      <c r="D1289" s="326">
        <v>2.4</v>
      </c>
      <c r="E1289" s="326">
        <v>23.8</v>
      </c>
      <c r="F1289" s="326" t="s">
        <v>3667</v>
      </c>
      <c r="G1289" s="326" t="s">
        <v>153</v>
      </c>
      <c r="H1289" s="326"/>
      <c r="I1289" s="326"/>
      <c r="J1289" s="326"/>
      <c r="K1289" s="326"/>
      <c r="L1289" s="326"/>
      <c r="M1289" s="326"/>
      <c r="N1289" s="326"/>
      <c r="O1289" s="326"/>
      <c r="P1289" s="326"/>
      <c r="Q1289" s="326"/>
      <c r="R1289" s="326"/>
      <c r="S1289" s="326"/>
      <c r="T1289" s="326"/>
      <c r="U1289" s="326"/>
      <c r="V1289" s="326"/>
      <c r="W1289" s="326"/>
      <c r="X1289" s="326"/>
      <c r="Y1289" s="326"/>
      <c r="Z1289" s="326"/>
      <c r="AA1289" s="326"/>
      <c r="AB1289" s="326"/>
      <c r="AC1289" s="326"/>
      <c r="AD1289" s="326"/>
      <c r="AE1289" s="326"/>
      <c r="AF1289" s="326"/>
      <c r="AG1289" s="326"/>
      <c r="AH1289" s="326"/>
      <c r="AI1289" s="326"/>
      <c r="AJ1289" s="326"/>
      <c r="AK1289" s="326"/>
      <c r="AL1289" s="326"/>
      <c r="AM1289" s="326"/>
      <c r="AN1289" s="326"/>
      <c r="AO1289" s="326"/>
      <c r="AP1289" s="326"/>
      <c r="AQ1289" s="326"/>
      <c r="AR1289" s="326"/>
    </row>
    <row r="1290" ht="15.75" hidden="1" customHeight="1">
      <c r="A1290" s="326" t="s">
        <v>3668</v>
      </c>
      <c r="B1290" s="326">
        <v>118.0</v>
      </c>
      <c r="C1290" s="326">
        <v>4.8</v>
      </c>
      <c r="D1290" s="326">
        <v>2.4</v>
      </c>
      <c r="E1290" s="326">
        <v>18.9</v>
      </c>
      <c r="F1290" s="326" t="s">
        <v>3669</v>
      </c>
      <c r="G1290" s="326" t="s">
        <v>153</v>
      </c>
      <c r="H1290" s="326"/>
      <c r="I1290" s="326"/>
      <c r="J1290" s="326"/>
      <c r="K1290" s="326"/>
      <c r="L1290" s="326"/>
      <c r="M1290" s="326"/>
      <c r="N1290" s="326"/>
      <c r="O1290" s="326"/>
      <c r="P1290" s="326"/>
      <c r="Q1290" s="326"/>
      <c r="R1290" s="326"/>
      <c r="S1290" s="326"/>
      <c r="T1290" s="326"/>
      <c r="U1290" s="326"/>
      <c r="V1290" s="326"/>
      <c r="W1290" s="326"/>
      <c r="X1290" s="326"/>
      <c r="Y1290" s="326"/>
      <c r="Z1290" s="326"/>
      <c r="AA1290" s="326"/>
      <c r="AB1290" s="326"/>
      <c r="AC1290" s="326"/>
      <c r="AD1290" s="326"/>
      <c r="AE1290" s="326"/>
      <c r="AF1290" s="326"/>
      <c r="AG1290" s="326"/>
      <c r="AH1290" s="326"/>
      <c r="AI1290" s="326"/>
      <c r="AJ1290" s="326"/>
      <c r="AK1290" s="326"/>
      <c r="AL1290" s="326"/>
      <c r="AM1290" s="326"/>
      <c r="AN1290" s="326"/>
      <c r="AO1290" s="326"/>
      <c r="AP1290" s="326"/>
      <c r="AQ1290" s="326"/>
      <c r="AR1290" s="326"/>
    </row>
    <row r="1291" ht="15.75" hidden="1" customHeight="1">
      <c r="A1291" s="326" t="s">
        <v>3670</v>
      </c>
      <c r="B1291" s="326">
        <v>161.0</v>
      </c>
      <c r="C1291" s="326">
        <v>3.3</v>
      </c>
      <c r="D1291" s="326">
        <v>3.3</v>
      </c>
      <c r="E1291" s="326">
        <v>29.0</v>
      </c>
      <c r="F1291" s="326" t="s">
        <v>3671</v>
      </c>
      <c r="G1291" s="326" t="s">
        <v>153</v>
      </c>
      <c r="H1291" s="326"/>
      <c r="I1291" s="326"/>
      <c r="J1291" s="326"/>
      <c r="K1291" s="326"/>
      <c r="L1291" s="326"/>
      <c r="M1291" s="326"/>
      <c r="N1291" s="326"/>
      <c r="O1291" s="326"/>
      <c r="P1291" s="326"/>
      <c r="Q1291" s="326"/>
      <c r="R1291" s="326"/>
      <c r="S1291" s="326"/>
      <c r="T1291" s="326"/>
      <c r="U1291" s="326"/>
      <c r="V1291" s="326"/>
      <c r="W1291" s="326"/>
      <c r="X1291" s="326"/>
      <c r="Y1291" s="326"/>
      <c r="Z1291" s="326"/>
      <c r="AA1291" s="326"/>
      <c r="AB1291" s="326"/>
      <c r="AC1291" s="326"/>
      <c r="AD1291" s="326"/>
      <c r="AE1291" s="326"/>
      <c r="AF1291" s="326"/>
      <c r="AG1291" s="326"/>
      <c r="AH1291" s="326"/>
      <c r="AI1291" s="326"/>
      <c r="AJ1291" s="326"/>
      <c r="AK1291" s="326"/>
      <c r="AL1291" s="326"/>
      <c r="AM1291" s="326"/>
      <c r="AN1291" s="326"/>
      <c r="AO1291" s="326"/>
      <c r="AP1291" s="326"/>
      <c r="AQ1291" s="326"/>
      <c r="AR1291" s="326"/>
    </row>
    <row r="1292" ht="15.75" hidden="1" customHeight="1">
      <c r="A1292" s="326" t="s">
        <v>3672</v>
      </c>
      <c r="B1292" s="326">
        <v>158.0</v>
      </c>
      <c r="C1292" s="326">
        <v>3.1</v>
      </c>
      <c r="D1292" s="326">
        <v>4.0</v>
      </c>
      <c r="E1292" s="326">
        <v>26.7</v>
      </c>
      <c r="F1292" s="326" t="s">
        <v>3673</v>
      </c>
      <c r="G1292" s="326" t="s">
        <v>153</v>
      </c>
      <c r="H1292" s="326"/>
      <c r="I1292" s="326"/>
      <c r="J1292" s="326"/>
      <c r="K1292" s="326"/>
      <c r="L1292" s="326"/>
      <c r="M1292" s="326"/>
      <c r="N1292" s="326"/>
      <c r="O1292" s="326"/>
      <c r="P1292" s="326"/>
      <c r="Q1292" s="326"/>
      <c r="R1292" s="326"/>
      <c r="S1292" s="326"/>
      <c r="T1292" s="326"/>
      <c r="U1292" s="326"/>
      <c r="V1292" s="326"/>
      <c r="W1292" s="326"/>
      <c r="X1292" s="326"/>
      <c r="Y1292" s="326"/>
      <c r="Z1292" s="326"/>
      <c r="AA1292" s="326"/>
      <c r="AB1292" s="326"/>
      <c r="AC1292" s="326"/>
      <c r="AD1292" s="326"/>
      <c r="AE1292" s="326"/>
      <c r="AF1292" s="326"/>
      <c r="AG1292" s="326"/>
      <c r="AH1292" s="326"/>
      <c r="AI1292" s="326"/>
      <c r="AJ1292" s="326"/>
      <c r="AK1292" s="326"/>
      <c r="AL1292" s="326"/>
      <c r="AM1292" s="326"/>
      <c r="AN1292" s="326"/>
      <c r="AO1292" s="326"/>
      <c r="AP1292" s="326"/>
      <c r="AQ1292" s="326"/>
      <c r="AR1292" s="326"/>
    </row>
    <row r="1293" ht="15.75" hidden="1" customHeight="1">
      <c r="A1293" s="326" t="s">
        <v>3674</v>
      </c>
      <c r="B1293" s="326">
        <v>145.0</v>
      </c>
      <c r="C1293" s="326">
        <v>10.4</v>
      </c>
      <c r="D1293" s="326">
        <v>1.3</v>
      </c>
      <c r="E1293" s="326">
        <v>22.4</v>
      </c>
      <c r="F1293" s="326" t="s">
        <v>3675</v>
      </c>
      <c r="G1293" s="326" t="s">
        <v>153</v>
      </c>
      <c r="H1293" s="326"/>
      <c r="I1293" s="326"/>
      <c r="J1293" s="326"/>
      <c r="K1293" s="326"/>
      <c r="L1293" s="326"/>
      <c r="M1293" s="326"/>
      <c r="N1293" s="326"/>
      <c r="O1293" s="326"/>
      <c r="P1293" s="326"/>
      <c r="Q1293" s="326"/>
      <c r="R1293" s="326"/>
      <c r="S1293" s="326"/>
      <c r="T1293" s="326"/>
      <c r="U1293" s="326"/>
      <c r="V1293" s="326"/>
      <c r="W1293" s="326"/>
      <c r="X1293" s="326"/>
      <c r="Y1293" s="326"/>
      <c r="Z1293" s="326"/>
      <c r="AA1293" s="326"/>
      <c r="AB1293" s="326"/>
      <c r="AC1293" s="326"/>
      <c r="AD1293" s="326"/>
      <c r="AE1293" s="326"/>
      <c r="AF1293" s="326"/>
      <c r="AG1293" s="326"/>
      <c r="AH1293" s="326"/>
      <c r="AI1293" s="326"/>
      <c r="AJ1293" s="326"/>
      <c r="AK1293" s="326"/>
      <c r="AL1293" s="326"/>
      <c r="AM1293" s="326"/>
      <c r="AN1293" s="326"/>
      <c r="AO1293" s="326"/>
      <c r="AP1293" s="326"/>
      <c r="AQ1293" s="326"/>
      <c r="AR1293" s="326"/>
    </row>
    <row r="1294" ht="15.75" hidden="1" customHeight="1">
      <c r="A1294" s="326" t="s">
        <v>3676</v>
      </c>
      <c r="B1294" s="326">
        <v>143.0</v>
      </c>
      <c r="C1294" s="326">
        <v>8.2</v>
      </c>
      <c r="D1294" s="326">
        <v>1.4</v>
      </c>
      <c r="E1294" s="326">
        <v>23.6</v>
      </c>
      <c r="F1294" s="326" t="s">
        <v>3677</v>
      </c>
      <c r="G1294" s="326" t="s">
        <v>153</v>
      </c>
      <c r="H1294" s="326"/>
      <c r="I1294" s="326"/>
      <c r="J1294" s="326"/>
      <c r="K1294" s="326"/>
      <c r="L1294" s="326"/>
      <c r="M1294" s="326"/>
      <c r="N1294" s="326"/>
      <c r="O1294" s="326"/>
      <c r="P1294" s="326"/>
      <c r="Q1294" s="326"/>
      <c r="R1294" s="326"/>
      <c r="S1294" s="326"/>
      <c r="T1294" s="326"/>
      <c r="U1294" s="326"/>
      <c r="V1294" s="326"/>
      <c r="W1294" s="326"/>
      <c r="X1294" s="326"/>
      <c r="Y1294" s="326"/>
      <c r="Z1294" s="326"/>
      <c r="AA1294" s="326"/>
      <c r="AB1294" s="326"/>
      <c r="AC1294" s="326"/>
      <c r="AD1294" s="326"/>
      <c r="AE1294" s="326"/>
      <c r="AF1294" s="326"/>
      <c r="AG1294" s="326"/>
      <c r="AH1294" s="326"/>
      <c r="AI1294" s="326"/>
      <c r="AJ1294" s="326"/>
      <c r="AK1294" s="326"/>
      <c r="AL1294" s="326"/>
      <c r="AM1294" s="326"/>
      <c r="AN1294" s="326"/>
      <c r="AO1294" s="326"/>
      <c r="AP1294" s="326"/>
      <c r="AQ1294" s="326"/>
      <c r="AR1294" s="326"/>
    </row>
    <row r="1295" ht="15.75" hidden="1" customHeight="1">
      <c r="A1295" s="326" t="s">
        <v>3678</v>
      </c>
      <c r="B1295" s="326">
        <v>147.0</v>
      </c>
      <c r="C1295" s="326">
        <v>3.1</v>
      </c>
      <c r="D1295" s="326">
        <v>2.4</v>
      </c>
      <c r="E1295" s="326">
        <v>27.7</v>
      </c>
      <c r="F1295" s="326" t="s">
        <v>3679</v>
      </c>
      <c r="G1295" s="326" t="s">
        <v>153</v>
      </c>
      <c r="H1295" s="326"/>
      <c r="I1295" s="326"/>
      <c r="J1295" s="326"/>
      <c r="K1295" s="326"/>
      <c r="L1295" s="326"/>
      <c r="M1295" s="326"/>
      <c r="N1295" s="326"/>
      <c r="O1295" s="326"/>
      <c r="P1295" s="326"/>
      <c r="Q1295" s="326"/>
      <c r="R1295" s="326"/>
      <c r="S1295" s="326"/>
      <c r="T1295" s="326"/>
      <c r="U1295" s="326"/>
      <c r="V1295" s="326"/>
      <c r="W1295" s="326"/>
      <c r="X1295" s="326"/>
      <c r="Y1295" s="326"/>
      <c r="Z1295" s="326"/>
      <c r="AA1295" s="326"/>
      <c r="AB1295" s="326"/>
      <c r="AC1295" s="326"/>
      <c r="AD1295" s="326"/>
      <c r="AE1295" s="326"/>
      <c r="AF1295" s="326"/>
      <c r="AG1295" s="326"/>
      <c r="AH1295" s="326"/>
      <c r="AI1295" s="326"/>
      <c r="AJ1295" s="326"/>
      <c r="AK1295" s="326"/>
      <c r="AL1295" s="326"/>
      <c r="AM1295" s="326"/>
      <c r="AN1295" s="326"/>
      <c r="AO1295" s="326"/>
      <c r="AP1295" s="326"/>
      <c r="AQ1295" s="326"/>
      <c r="AR1295" s="326"/>
    </row>
    <row r="1296" ht="15.75" hidden="1" customHeight="1">
      <c r="A1296" s="326" t="s">
        <v>3680</v>
      </c>
      <c r="B1296" s="326">
        <v>134.0</v>
      </c>
      <c r="C1296" s="326">
        <v>9.6</v>
      </c>
      <c r="D1296" s="326">
        <v>3.0</v>
      </c>
      <c r="E1296" s="326">
        <v>16.7</v>
      </c>
      <c r="F1296" s="326" t="s">
        <v>3681</v>
      </c>
      <c r="G1296" s="326" t="s">
        <v>153</v>
      </c>
      <c r="H1296" s="326"/>
      <c r="I1296" s="326"/>
      <c r="J1296" s="326"/>
      <c r="K1296" s="326"/>
      <c r="L1296" s="326"/>
      <c r="M1296" s="326"/>
      <c r="N1296" s="326"/>
      <c r="O1296" s="326"/>
      <c r="P1296" s="326"/>
      <c r="Q1296" s="326"/>
      <c r="R1296" s="326"/>
      <c r="S1296" s="326"/>
      <c r="T1296" s="326"/>
      <c r="U1296" s="326"/>
      <c r="V1296" s="326"/>
      <c r="W1296" s="326"/>
      <c r="X1296" s="326"/>
      <c r="Y1296" s="326"/>
      <c r="Z1296" s="326"/>
      <c r="AA1296" s="326"/>
      <c r="AB1296" s="326"/>
      <c r="AC1296" s="326"/>
      <c r="AD1296" s="326"/>
      <c r="AE1296" s="326"/>
      <c r="AF1296" s="326"/>
      <c r="AG1296" s="326"/>
      <c r="AH1296" s="326"/>
      <c r="AI1296" s="326"/>
      <c r="AJ1296" s="326"/>
      <c r="AK1296" s="326"/>
      <c r="AL1296" s="326"/>
      <c r="AM1296" s="326"/>
      <c r="AN1296" s="326"/>
      <c r="AO1296" s="326"/>
      <c r="AP1296" s="326"/>
      <c r="AQ1296" s="326"/>
      <c r="AR1296" s="326"/>
    </row>
    <row r="1297" ht="15.75" hidden="1" customHeight="1">
      <c r="A1297" s="326" t="s">
        <v>3682</v>
      </c>
      <c r="B1297" s="326">
        <v>131.0</v>
      </c>
      <c r="C1297" s="326">
        <v>8.4</v>
      </c>
      <c r="D1297" s="326">
        <v>2.0</v>
      </c>
      <c r="E1297" s="326">
        <v>19.4</v>
      </c>
      <c r="F1297" s="326" t="s">
        <v>3683</v>
      </c>
      <c r="G1297" s="326" t="s">
        <v>153</v>
      </c>
      <c r="H1297" s="326"/>
      <c r="I1297" s="326"/>
      <c r="J1297" s="326"/>
      <c r="K1297" s="326"/>
      <c r="L1297" s="326"/>
      <c r="M1297" s="326"/>
      <c r="N1297" s="326"/>
      <c r="O1297" s="326"/>
      <c r="P1297" s="326"/>
      <c r="Q1297" s="326"/>
      <c r="R1297" s="326"/>
      <c r="S1297" s="326"/>
      <c r="T1297" s="326"/>
      <c r="U1297" s="326"/>
      <c r="V1297" s="326"/>
      <c r="W1297" s="326"/>
      <c r="X1297" s="326"/>
      <c r="Y1297" s="326"/>
      <c r="Z1297" s="326"/>
      <c r="AA1297" s="326"/>
      <c r="AB1297" s="326"/>
      <c r="AC1297" s="326"/>
      <c r="AD1297" s="326"/>
      <c r="AE1297" s="326"/>
      <c r="AF1297" s="326"/>
      <c r="AG1297" s="326"/>
      <c r="AH1297" s="326"/>
      <c r="AI1297" s="326"/>
      <c r="AJ1297" s="326"/>
      <c r="AK1297" s="326"/>
      <c r="AL1297" s="326"/>
      <c r="AM1297" s="326"/>
      <c r="AN1297" s="326"/>
      <c r="AO1297" s="326"/>
      <c r="AP1297" s="326"/>
      <c r="AQ1297" s="326"/>
      <c r="AR1297" s="326"/>
    </row>
    <row r="1298" ht="15.75" hidden="1" customHeight="1">
      <c r="A1298" s="326" t="s">
        <v>3684</v>
      </c>
      <c r="B1298" s="326">
        <v>150.0</v>
      </c>
      <c r="C1298" s="326">
        <v>7.6</v>
      </c>
      <c r="D1298" s="326">
        <v>3.6</v>
      </c>
      <c r="E1298" s="326">
        <v>21.2</v>
      </c>
      <c r="F1298" s="326" t="s">
        <v>3685</v>
      </c>
      <c r="G1298" s="326" t="s">
        <v>153</v>
      </c>
      <c r="H1298" s="326"/>
      <c r="I1298" s="326"/>
      <c r="J1298" s="326"/>
      <c r="K1298" s="326"/>
      <c r="L1298" s="326"/>
      <c r="M1298" s="326"/>
      <c r="N1298" s="326"/>
      <c r="O1298" s="326"/>
      <c r="P1298" s="326"/>
      <c r="Q1298" s="326"/>
      <c r="R1298" s="326"/>
      <c r="S1298" s="326"/>
      <c r="T1298" s="326"/>
      <c r="U1298" s="326"/>
      <c r="V1298" s="326"/>
      <c r="W1298" s="326"/>
      <c r="X1298" s="326"/>
      <c r="Y1298" s="326"/>
      <c r="Z1298" s="326"/>
      <c r="AA1298" s="326"/>
      <c r="AB1298" s="326"/>
      <c r="AC1298" s="326"/>
      <c r="AD1298" s="326"/>
      <c r="AE1298" s="326"/>
      <c r="AF1298" s="326"/>
      <c r="AG1298" s="326"/>
      <c r="AH1298" s="326"/>
      <c r="AI1298" s="326"/>
      <c r="AJ1298" s="326"/>
      <c r="AK1298" s="326"/>
      <c r="AL1298" s="326"/>
      <c r="AM1298" s="326"/>
      <c r="AN1298" s="326"/>
      <c r="AO1298" s="326"/>
      <c r="AP1298" s="326"/>
      <c r="AQ1298" s="326"/>
      <c r="AR1298" s="326"/>
    </row>
    <row r="1299" ht="15.75" hidden="1" customHeight="1">
      <c r="A1299" s="326" t="s">
        <v>3686</v>
      </c>
      <c r="B1299" s="326">
        <v>144.0</v>
      </c>
      <c r="C1299" s="326">
        <v>3.2</v>
      </c>
      <c r="D1299" s="326">
        <v>1.2</v>
      </c>
      <c r="E1299" s="326">
        <v>29.4</v>
      </c>
      <c r="F1299" s="326" t="s">
        <v>3687</v>
      </c>
      <c r="G1299" s="326" t="s">
        <v>153</v>
      </c>
      <c r="H1299" s="326"/>
      <c r="I1299" s="326"/>
      <c r="J1299" s="326"/>
      <c r="K1299" s="326"/>
      <c r="L1299" s="326"/>
      <c r="M1299" s="326"/>
      <c r="N1299" s="326"/>
      <c r="O1299" s="326"/>
      <c r="P1299" s="326"/>
      <c r="Q1299" s="326"/>
      <c r="R1299" s="326"/>
      <c r="S1299" s="326"/>
      <c r="T1299" s="326"/>
      <c r="U1299" s="326"/>
      <c r="V1299" s="326"/>
      <c r="W1299" s="326"/>
      <c r="X1299" s="326"/>
      <c r="Y1299" s="326"/>
      <c r="Z1299" s="326"/>
      <c r="AA1299" s="326"/>
      <c r="AB1299" s="326"/>
      <c r="AC1299" s="326"/>
      <c r="AD1299" s="326"/>
      <c r="AE1299" s="326"/>
      <c r="AF1299" s="326"/>
      <c r="AG1299" s="326"/>
      <c r="AH1299" s="326"/>
      <c r="AI1299" s="326"/>
      <c r="AJ1299" s="326"/>
      <c r="AK1299" s="326"/>
      <c r="AL1299" s="326"/>
      <c r="AM1299" s="326"/>
      <c r="AN1299" s="326"/>
      <c r="AO1299" s="326"/>
      <c r="AP1299" s="326"/>
      <c r="AQ1299" s="326"/>
      <c r="AR1299" s="326"/>
    </row>
    <row r="1300" ht="15.75" hidden="1" customHeight="1">
      <c r="A1300" s="326" t="s">
        <v>3688</v>
      </c>
      <c r="B1300" s="326">
        <v>136.0</v>
      </c>
      <c r="C1300" s="326">
        <v>6.6</v>
      </c>
      <c r="D1300" s="326">
        <v>3.7</v>
      </c>
      <c r="E1300" s="326">
        <v>18.4</v>
      </c>
      <c r="F1300" s="326" t="s">
        <v>3689</v>
      </c>
      <c r="G1300" s="326" t="s">
        <v>153</v>
      </c>
      <c r="H1300" s="326"/>
      <c r="I1300" s="326"/>
      <c r="J1300" s="326"/>
      <c r="K1300" s="326"/>
      <c r="L1300" s="326"/>
      <c r="M1300" s="326"/>
      <c r="N1300" s="326"/>
      <c r="O1300" s="326"/>
      <c r="P1300" s="326"/>
      <c r="Q1300" s="326"/>
      <c r="R1300" s="326"/>
      <c r="S1300" s="326"/>
      <c r="T1300" s="326"/>
      <c r="U1300" s="326"/>
      <c r="V1300" s="326"/>
      <c r="W1300" s="326"/>
      <c r="X1300" s="326"/>
      <c r="Y1300" s="326"/>
      <c r="Z1300" s="326"/>
      <c r="AA1300" s="326"/>
      <c r="AB1300" s="326"/>
      <c r="AC1300" s="326"/>
      <c r="AD1300" s="326"/>
      <c r="AE1300" s="326"/>
      <c r="AF1300" s="326"/>
      <c r="AG1300" s="326"/>
      <c r="AH1300" s="326"/>
      <c r="AI1300" s="326"/>
      <c r="AJ1300" s="326"/>
      <c r="AK1300" s="326"/>
      <c r="AL1300" s="326"/>
      <c r="AM1300" s="326"/>
      <c r="AN1300" s="326"/>
      <c r="AO1300" s="326"/>
      <c r="AP1300" s="326"/>
      <c r="AQ1300" s="326"/>
      <c r="AR1300" s="326"/>
    </row>
    <row r="1301" ht="15.75" hidden="1" customHeight="1">
      <c r="A1301" s="326" t="s">
        <v>3690</v>
      </c>
      <c r="B1301" s="326">
        <v>174.0</v>
      </c>
      <c r="C1301" s="326">
        <v>7.7</v>
      </c>
      <c r="D1301" s="326">
        <v>6.9</v>
      </c>
      <c r="E1301" s="326">
        <v>19.3</v>
      </c>
      <c r="F1301" s="326" t="s">
        <v>3691</v>
      </c>
      <c r="G1301" s="326" t="s">
        <v>153</v>
      </c>
      <c r="H1301" s="326"/>
      <c r="I1301" s="326"/>
      <c r="J1301" s="326"/>
      <c r="K1301" s="326"/>
      <c r="L1301" s="326"/>
      <c r="M1301" s="326"/>
      <c r="N1301" s="326"/>
      <c r="O1301" s="326"/>
      <c r="P1301" s="326"/>
      <c r="Q1301" s="326"/>
      <c r="R1301" s="326"/>
      <c r="S1301" s="326"/>
      <c r="T1301" s="326"/>
      <c r="U1301" s="326"/>
      <c r="V1301" s="326"/>
      <c r="W1301" s="326"/>
      <c r="X1301" s="326"/>
      <c r="Y1301" s="326"/>
      <c r="Z1301" s="326"/>
      <c r="AA1301" s="326"/>
      <c r="AB1301" s="326"/>
      <c r="AC1301" s="326"/>
      <c r="AD1301" s="326"/>
      <c r="AE1301" s="326"/>
      <c r="AF1301" s="326"/>
      <c r="AG1301" s="326"/>
      <c r="AH1301" s="326"/>
      <c r="AI1301" s="326"/>
      <c r="AJ1301" s="326"/>
      <c r="AK1301" s="326"/>
      <c r="AL1301" s="326"/>
      <c r="AM1301" s="326"/>
      <c r="AN1301" s="326"/>
      <c r="AO1301" s="326"/>
      <c r="AP1301" s="326"/>
      <c r="AQ1301" s="326"/>
      <c r="AR1301" s="326"/>
    </row>
    <row r="1302" ht="15.75" hidden="1" customHeight="1">
      <c r="A1302" s="326" t="s">
        <v>3692</v>
      </c>
      <c r="B1302" s="326">
        <v>180.0</v>
      </c>
      <c r="C1302" s="326">
        <v>6.6</v>
      </c>
      <c r="D1302" s="326">
        <v>8.4</v>
      </c>
      <c r="E1302" s="326">
        <v>20.1</v>
      </c>
      <c r="F1302" s="326" t="s">
        <v>3693</v>
      </c>
      <c r="G1302" s="326" t="s">
        <v>153</v>
      </c>
      <c r="H1302" s="326"/>
      <c r="I1302" s="326"/>
      <c r="J1302" s="326"/>
      <c r="K1302" s="326"/>
      <c r="L1302" s="326"/>
      <c r="M1302" s="326"/>
      <c r="N1302" s="326"/>
      <c r="O1302" s="326"/>
      <c r="P1302" s="326"/>
      <c r="Q1302" s="326"/>
      <c r="R1302" s="326"/>
      <c r="S1302" s="326"/>
      <c r="T1302" s="326"/>
      <c r="U1302" s="326"/>
      <c r="V1302" s="326"/>
      <c r="W1302" s="326"/>
      <c r="X1302" s="326"/>
      <c r="Y1302" s="326"/>
      <c r="Z1302" s="326"/>
      <c r="AA1302" s="326"/>
      <c r="AB1302" s="326"/>
      <c r="AC1302" s="326"/>
      <c r="AD1302" s="326"/>
      <c r="AE1302" s="326"/>
      <c r="AF1302" s="326"/>
      <c r="AG1302" s="326"/>
      <c r="AH1302" s="326"/>
      <c r="AI1302" s="326"/>
      <c r="AJ1302" s="326"/>
      <c r="AK1302" s="326"/>
      <c r="AL1302" s="326"/>
      <c r="AM1302" s="326"/>
      <c r="AN1302" s="326"/>
      <c r="AO1302" s="326"/>
      <c r="AP1302" s="326"/>
      <c r="AQ1302" s="326"/>
      <c r="AR1302" s="326"/>
    </row>
    <row r="1303" ht="15.75" hidden="1" customHeight="1">
      <c r="A1303" s="326" t="s">
        <v>3694</v>
      </c>
      <c r="B1303" s="326">
        <v>193.0</v>
      </c>
      <c r="C1303" s="326">
        <v>3.1</v>
      </c>
      <c r="D1303" s="326">
        <v>6.7</v>
      </c>
      <c r="E1303" s="326">
        <v>29.9</v>
      </c>
      <c r="F1303" s="326" t="s">
        <v>3695</v>
      </c>
      <c r="G1303" s="326" t="s">
        <v>153</v>
      </c>
      <c r="H1303" s="326"/>
      <c r="I1303" s="326"/>
      <c r="J1303" s="326"/>
      <c r="K1303" s="326"/>
      <c r="L1303" s="326"/>
      <c r="M1303" s="326"/>
      <c r="N1303" s="326"/>
      <c r="O1303" s="326"/>
      <c r="P1303" s="326"/>
      <c r="Q1303" s="326"/>
      <c r="R1303" s="326"/>
      <c r="S1303" s="326"/>
      <c r="T1303" s="326"/>
      <c r="U1303" s="326"/>
      <c r="V1303" s="326"/>
      <c r="W1303" s="326"/>
      <c r="X1303" s="326"/>
      <c r="Y1303" s="326"/>
      <c r="Z1303" s="326"/>
      <c r="AA1303" s="326"/>
      <c r="AB1303" s="326"/>
      <c r="AC1303" s="326"/>
      <c r="AD1303" s="326"/>
      <c r="AE1303" s="326"/>
      <c r="AF1303" s="326"/>
      <c r="AG1303" s="326"/>
      <c r="AH1303" s="326"/>
      <c r="AI1303" s="326"/>
      <c r="AJ1303" s="326"/>
      <c r="AK1303" s="326"/>
      <c r="AL1303" s="326"/>
      <c r="AM1303" s="326"/>
      <c r="AN1303" s="326"/>
      <c r="AO1303" s="326"/>
      <c r="AP1303" s="326"/>
      <c r="AQ1303" s="326"/>
      <c r="AR1303" s="326"/>
    </row>
    <row r="1304" ht="15.75" hidden="1" customHeight="1">
      <c r="A1304" s="326" t="s">
        <v>3696</v>
      </c>
      <c r="B1304" s="326">
        <v>171.0</v>
      </c>
      <c r="C1304" s="326">
        <v>7.8</v>
      </c>
      <c r="D1304" s="326">
        <v>5.4</v>
      </c>
      <c r="E1304" s="326">
        <v>22.2</v>
      </c>
      <c r="F1304" s="326" t="s">
        <v>3697</v>
      </c>
      <c r="G1304" s="326" t="s">
        <v>153</v>
      </c>
      <c r="H1304" s="326"/>
      <c r="I1304" s="326"/>
      <c r="J1304" s="326"/>
      <c r="K1304" s="326"/>
      <c r="L1304" s="326"/>
      <c r="M1304" s="326"/>
      <c r="N1304" s="326"/>
      <c r="O1304" s="326"/>
      <c r="P1304" s="326"/>
      <c r="Q1304" s="326"/>
      <c r="R1304" s="326"/>
      <c r="S1304" s="326"/>
      <c r="T1304" s="326"/>
      <c r="U1304" s="326"/>
      <c r="V1304" s="326"/>
      <c r="W1304" s="326"/>
      <c r="X1304" s="326"/>
      <c r="Y1304" s="326"/>
      <c r="Z1304" s="326"/>
      <c r="AA1304" s="326"/>
      <c r="AB1304" s="326"/>
      <c r="AC1304" s="326"/>
      <c r="AD1304" s="326"/>
      <c r="AE1304" s="326"/>
      <c r="AF1304" s="326"/>
      <c r="AG1304" s="326"/>
      <c r="AH1304" s="326"/>
      <c r="AI1304" s="326"/>
      <c r="AJ1304" s="326"/>
      <c r="AK1304" s="326"/>
      <c r="AL1304" s="326"/>
      <c r="AM1304" s="326"/>
      <c r="AN1304" s="326"/>
      <c r="AO1304" s="326"/>
      <c r="AP1304" s="326"/>
      <c r="AQ1304" s="326"/>
      <c r="AR1304" s="326"/>
    </row>
    <row r="1305" ht="15.75" hidden="1" customHeight="1">
      <c r="A1305" s="326" t="s">
        <v>3698</v>
      </c>
      <c r="B1305" s="326">
        <v>139.0</v>
      </c>
      <c r="C1305" s="326">
        <v>5.9</v>
      </c>
      <c r="D1305" s="326">
        <v>2.8</v>
      </c>
      <c r="E1305" s="326">
        <v>22.3</v>
      </c>
      <c r="F1305" s="326" t="s">
        <v>3699</v>
      </c>
      <c r="G1305" s="326" t="s">
        <v>153</v>
      </c>
      <c r="H1305" s="326"/>
      <c r="I1305" s="326"/>
      <c r="J1305" s="326"/>
      <c r="K1305" s="326"/>
      <c r="L1305" s="326"/>
      <c r="M1305" s="326"/>
      <c r="N1305" s="326"/>
      <c r="O1305" s="326"/>
      <c r="P1305" s="326"/>
      <c r="Q1305" s="326"/>
      <c r="R1305" s="326"/>
      <c r="S1305" s="326"/>
      <c r="T1305" s="326"/>
      <c r="U1305" s="326"/>
      <c r="V1305" s="326"/>
      <c r="W1305" s="326"/>
      <c r="X1305" s="326"/>
      <c r="Y1305" s="326"/>
      <c r="Z1305" s="326"/>
      <c r="AA1305" s="326"/>
      <c r="AB1305" s="326"/>
      <c r="AC1305" s="326"/>
      <c r="AD1305" s="326"/>
      <c r="AE1305" s="326"/>
      <c r="AF1305" s="326"/>
      <c r="AG1305" s="326"/>
      <c r="AH1305" s="326"/>
      <c r="AI1305" s="326"/>
      <c r="AJ1305" s="326"/>
      <c r="AK1305" s="326"/>
      <c r="AL1305" s="326"/>
      <c r="AM1305" s="326"/>
      <c r="AN1305" s="326"/>
      <c r="AO1305" s="326"/>
      <c r="AP1305" s="326"/>
      <c r="AQ1305" s="326"/>
      <c r="AR1305" s="326"/>
    </row>
    <row r="1306" ht="15.75" hidden="1" customHeight="1">
      <c r="A1306" s="326" t="s">
        <v>3700</v>
      </c>
      <c r="B1306" s="326">
        <v>188.0</v>
      </c>
      <c r="C1306" s="326">
        <v>6.1</v>
      </c>
      <c r="D1306" s="326">
        <v>7.8</v>
      </c>
      <c r="E1306" s="326">
        <v>23.3</v>
      </c>
      <c r="F1306" s="326" t="s">
        <v>3701</v>
      </c>
      <c r="G1306" s="326" t="s">
        <v>153</v>
      </c>
      <c r="H1306" s="326"/>
      <c r="I1306" s="326"/>
      <c r="J1306" s="326"/>
      <c r="K1306" s="326"/>
      <c r="L1306" s="326"/>
      <c r="M1306" s="326"/>
      <c r="N1306" s="326"/>
      <c r="O1306" s="326"/>
      <c r="P1306" s="326"/>
      <c r="Q1306" s="326"/>
      <c r="R1306" s="326"/>
      <c r="S1306" s="326"/>
      <c r="T1306" s="326"/>
      <c r="U1306" s="326"/>
      <c r="V1306" s="326"/>
      <c r="W1306" s="326"/>
      <c r="X1306" s="326"/>
      <c r="Y1306" s="326"/>
      <c r="Z1306" s="326"/>
      <c r="AA1306" s="326"/>
      <c r="AB1306" s="326"/>
      <c r="AC1306" s="326"/>
      <c r="AD1306" s="326"/>
      <c r="AE1306" s="326"/>
      <c r="AF1306" s="326"/>
      <c r="AG1306" s="326"/>
      <c r="AH1306" s="326"/>
      <c r="AI1306" s="326"/>
      <c r="AJ1306" s="326"/>
      <c r="AK1306" s="326"/>
      <c r="AL1306" s="326"/>
      <c r="AM1306" s="326"/>
      <c r="AN1306" s="326"/>
      <c r="AO1306" s="326"/>
      <c r="AP1306" s="326"/>
      <c r="AQ1306" s="326"/>
      <c r="AR1306" s="326"/>
    </row>
    <row r="1307" ht="15.75" hidden="1" customHeight="1">
      <c r="A1307" s="326" t="s">
        <v>3702</v>
      </c>
      <c r="B1307" s="326">
        <v>128.0</v>
      </c>
      <c r="C1307" s="326">
        <v>5.3</v>
      </c>
      <c r="D1307" s="326">
        <v>1.1</v>
      </c>
      <c r="E1307" s="326">
        <v>24.2</v>
      </c>
      <c r="F1307" s="326" t="s">
        <v>3703</v>
      </c>
      <c r="G1307" s="326" t="s">
        <v>153</v>
      </c>
      <c r="H1307" s="326"/>
      <c r="I1307" s="326"/>
      <c r="J1307" s="326"/>
      <c r="K1307" s="326"/>
      <c r="L1307" s="326"/>
      <c r="M1307" s="326"/>
      <c r="N1307" s="326"/>
      <c r="O1307" s="326"/>
      <c r="P1307" s="326"/>
      <c r="Q1307" s="326"/>
      <c r="R1307" s="326"/>
      <c r="S1307" s="326"/>
      <c r="T1307" s="326"/>
      <c r="U1307" s="326"/>
      <c r="V1307" s="326"/>
      <c r="W1307" s="326"/>
      <c r="X1307" s="326"/>
      <c r="Y1307" s="326"/>
      <c r="Z1307" s="326"/>
      <c r="AA1307" s="326"/>
      <c r="AB1307" s="326"/>
      <c r="AC1307" s="326"/>
      <c r="AD1307" s="326"/>
      <c r="AE1307" s="326"/>
      <c r="AF1307" s="326"/>
      <c r="AG1307" s="326"/>
      <c r="AH1307" s="326"/>
      <c r="AI1307" s="326"/>
      <c r="AJ1307" s="326"/>
      <c r="AK1307" s="326"/>
      <c r="AL1307" s="326"/>
      <c r="AM1307" s="326"/>
      <c r="AN1307" s="326"/>
      <c r="AO1307" s="326"/>
      <c r="AP1307" s="326"/>
      <c r="AQ1307" s="326"/>
      <c r="AR1307" s="326"/>
    </row>
    <row r="1308" ht="15.75" hidden="1" customHeight="1">
      <c r="A1308" s="326" t="s">
        <v>3704</v>
      </c>
      <c r="B1308" s="326">
        <v>134.0</v>
      </c>
      <c r="C1308" s="326">
        <v>8.5</v>
      </c>
      <c r="D1308" s="326">
        <v>0.9</v>
      </c>
      <c r="E1308" s="326">
        <v>22.7</v>
      </c>
      <c r="F1308" s="326" t="s">
        <v>3705</v>
      </c>
      <c r="G1308" s="326" t="s">
        <v>153</v>
      </c>
      <c r="H1308" s="326"/>
      <c r="I1308" s="326"/>
      <c r="J1308" s="326"/>
      <c r="K1308" s="326"/>
      <c r="L1308" s="326"/>
      <c r="M1308" s="326"/>
      <c r="N1308" s="326"/>
      <c r="O1308" s="326"/>
      <c r="P1308" s="326"/>
      <c r="Q1308" s="326"/>
      <c r="R1308" s="326"/>
      <c r="S1308" s="326"/>
      <c r="T1308" s="326"/>
      <c r="U1308" s="326"/>
      <c r="V1308" s="326"/>
      <c r="W1308" s="326"/>
      <c r="X1308" s="326"/>
      <c r="Y1308" s="326"/>
      <c r="Z1308" s="326"/>
      <c r="AA1308" s="326"/>
      <c r="AB1308" s="326"/>
      <c r="AC1308" s="326"/>
      <c r="AD1308" s="326"/>
      <c r="AE1308" s="326"/>
      <c r="AF1308" s="326"/>
      <c r="AG1308" s="326"/>
      <c r="AH1308" s="326"/>
      <c r="AI1308" s="326"/>
      <c r="AJ1308" s="326"/>
      <c r="AK1308" s="326"/>
      <c r="AL1308" s="326"/>
      <c r="AM1308" s="326"/>
      <c r="AN1308" s="326"/>
      <c r="AO1308" s="326"/>
      <c r="AP1308" s="326"/>
      <c r="AQ1308" s="326"/>
      <c r="AR1308" s="326"/>
    </row>
    <row r="1309" ht="15.75" hidden="1" customHeight="1">
      <c r="A1309" s="326" t="s">
        <v>3706</v>
      </c>
      <c r="B1309" s="326">
        <v>108.0</v>
      </c>
      <c r="C1309" s="326">
        <v>3.8</v>
      </c>
      <c r="D1309" s="326">
        <v>0.8</v>
      </c>
      <c r="E1309" s="326">
        <v>22.0</v>
      </c>
      <c r="F1309" s="326" t="s">
        <v>3707</v>
      </c>
      <c r="G1309" s="326" t="s">
        <v>153</v>
      </c>
      <c r="H1309" s="326"/>
      <c r="I1309" s="326"/>
      <c r="J1309" s="326"/>
      <c r="K1309" s="326"/>
      <c r="L1309" s="326"/>
      <c r="M1309" s="326"/>
      <c r="N1309" s="326"/>
      <c r="O1309" s="326"/>
      <c r="P1309" s="326"/>
      <c r="Q1309" s="326"/>
      <c r="R1309" s="326"/>
      <c r="S1309" s="326"/>
      <c r="T1309" s="326"/>
      <c r="U1309" s="326"/>
      <c r="V1309" s="326"/>
      <c r="W1309" s="326"/>
      <c r="X1309" s="326"/>
      <c r="Y1309" s="326"/>
      <c r="Z1309" s="326"/>
      <c r="AA1309" s="326"/>
      <c r="AB1309" s="326"/>
      <c r="AC1309" s="326"/>
      <c r="AD1309" s="326"/>
      <c r="AE1309" s="326"/>
      <c r="AF1309" s="326"/>
      <c r="AG1309" s="326"/>
      <c r="AH1309" s="326"/>
      <c r="AI1309" s="326"/>
      <c r="AJ1309" s="326"/>
      <c r="AK1309" s="326"/>
      <c r="AL1309" s="326"/>
      <c r="AM1309" s="326"/>
      <c r="AN1309" s="326"/>
      <c r="AO1309" s="326"/>
      <c r="AP1309" s="326"/>
      <c r="AQ1309" s="326"/>
      <c r="AR1309" s="326"/>
    </row>
    <row r="1310" ht="15.75" hidden="1" customHeight="1">
      <c r="A1310" s="326" t="s">
        <v>3708</v>
      </c>
      <c r="B1310" s="326">
        <v>109.0</v>
      </c>
      <c r="C1310" s="326">
        <v>8.1</v>
      </c>
      <c r="D1310" s="326">
        <v>1.3</v>
      </c>
      <c r="E1310" s="326">
        <v>16.0</v>
      </c>
      <c r="F1310" s="326" t="s">
        <v>3709</v>
      </c>
      <c r="G1310" s="326" t="s">
        <v>153</v>
      </c>
      <c r="H1310" s="326"/>
      <c r="I1310" s="326"/>
      <c r="J1310" s="326"/>
      <c r="K1310" s="326"/>
      <c r="L1310" s="326"/>
      <c r="M1310" s="326"/>
      <c r="N1310" s="326"/>
      <c r="O1310" s="326"/>
      <c r="P1310" s="326"/>
      <c r="Q1310" s="326"/>
      <c r="R1310" s="326"/>
      <c r="S1310" s="326"/>
      <c r="T1310" s="326"/>
      <c r="U1310" s="326"/>
      <c r="V1310" s="326"/>
      <c r="W1310" s="326"/>
      <c r="X1310" s="326"/>
      <c r="Y1310" s="326"/>
      <c r="Z1310" s="326"/>
      <c r="AA1310" s="326"/>
      <c r="AB1310" s="326"/>
      <c r="AC1310" s="326"/>
      <c r="AD1310" s="326"/>
      <c r="AE1310" s="326"/>
      <c r="AF1310" s="326"/>
      <c r="AG1310" s="326"/>
      <c r="AH1310" s="326"/>
      <c r="AI1310" s="326"/>
      <c r="AJ1310" s="326"/>
      <c r="AK1310" s="326"/>
      <c r="AL1310" s="326"/>
      <c r="AM1310" s="326"/>
      <c r="AN1310" s="326"/>
      <c r="AO1310" s="326"/>
      <c r="AP1310" s="326"/>
      <c r="AQ1310" s="326"/>
      <c r="AR1310" s="326"/>
    </row>
    <row r="1311" ht="15.75" hidden="1" customHeight="1">
      <c r="A1311" s="326" t="s">
        <v>3710</v>
      </c>
      <c r="B1311" s="326">
        <v>147.0</v>
      </c>
      <c r="C1311" s="326">
        <v>7.5</v>
      </c>
      <c r="D1311" s="326">
        <v>1.7</v>
      </c>
      <c r="E1311" s="326">
        <v>24.9</v>
      </c>
      <c r="F1311" s="326" t="s">
        <v>3711</v>
      </c>
      <c r="G1311" s="326" t="s">
        <v>153</v>
      </c>
      <c r="H1311" s="326"/>
      <c r="I1311" s="326"/>
      <c r="J1311" s="326"/>
      <c r="K1311" s="326"/>
      <c r="L1311" s="326"/>
      <c r="M1311" s="326"/>
      <c r="N1311" s="326"/>
      <c r="O1311" s="326"/>
      <c r="P1311" s="326"/>
      <c r="Q1311" s="326"/>
      <c r="R1311" s="326"/>
      <c r="S1311" s="326"/>
      <c r="T1311" s="326"/>
      <c r="U1311" s="326"/>
      <c r="V1311" s="326"/>
      <c r="W1311" s="326"/>
      <c r="X1311" s="326"/>
      <c r="Y1311" s="326"/>
      <c r="Z1311" s="326"/>
      <c r="AA1311" s="326"/>
      <c r="AB1311" s="326"/>
      <c r="AC1311" s="326"/>
      <c r="AD1311" s="326"/>
      <c r="AE1311" s="326"/>
      <c r="AF1311" s="326"/>
      <c r="AG1311" s="326"/>
      <c r="AH1311" s="326"/>
      <c r="AI1311" s="326"/>
      <c r="AJ1311" s="326"/>
      <c r="AK1311" s="326"/>
      <c r="AL1311" s="326"/>
      <c r="AM1311" s="326"/>
      <c r="AN1311" s="326"/>
      <c r="AO1311" s="326"/>
      <c r="AP1311" s="326"/>
      <c r="AQ1311" s="326"/>
      <c r="AR1311" s="326"/>
    </row>
    <row r="1312" ht="15.75" hidden="1" customHeight="1">
      <c r="A1312" s="326" t="s">
        <v>3712</v>
      </c>
      <c r="B1312" s="326">
        <v>172.0</v>
      </c>
      <c r="C1312" s="326">
        <v>7.2</v>
      </c>
      <c r="D1312" s="326">
        <v>5.4</v>
      </c>
      <c r="E1312" s="326">
        <v>23.2</v>
      </c>
      <c r="F1312" s="326" t="s">
        <v>3713</v>
      </c>
      <c r="G1312" s="326" t="s">
        <v>153</v>
      </c>
      <c r="H1312" s="326"/>
      <c r="I1312" s="326"/>
      <c r="J1312" s="326"/>
      <c r="K1312" s="326"/>
      <c r="L1312" s="326"/>
      <c r="M1312" s="326"/>
      <c r="N1312" s="326"/>
      <c r="O1312" s="326"/>
      <c r="P1312" s="326"/>
      <c r="Q1312" s="326"/>
      <c r="R1312" s="326"/>
      <c r="S1312" s="326"/>
      <c r="T1312" s="326"/>
      <c r="U1312" s="326"/>
      <c r="V1312" s="326"/>
      <c r="W1312" s="326"/>
      <c r="X1312" s="326"/>
      <c r="Y1312" s="326"/>
      <c r="Z1312" s="326"/>
      <c r="AA1312" s="326"/>
      <c r="AB1312" s="326"/>
      <c r="AC1312" s="326"/>
      <c r="AD1312" s="326"/>
      <c r="AE1312" s="326"/>
      <c r="AF1312" s="326"/>
      <c r="AG1312" s="326"/>
      <c r="AH1312" s="326"/>
      <c r="AI1312" s="326"/>
      <c r="AJ1312" s="326"/>
      <c r="AK1312" s="326"/>
      <c r="AL1312" s="326"/>
      <c r="AM1312" s="326"/>
      <c r="AN1312" s="326"/>
      <c r="AO1312" s="326"/>
      <c r="AP1312" s="326"/>
      <c r="AQ1312" s="326"/>
      <c r="AR1312" s="326"/>
    </row>
    <row r="1313" ht="15.75" hidden="1" customHeight="1">
      <c r="A1313" s="326" t="s">
        <v>3714</v>
      </c>
      <c r="B1313" s="326">
        <v>121.0</v>
      </c>
      <c r="C1313" s="326">
        <v>6.4</v>
      </c>
      <c r="D1313" s="326">
        <v>1.8</v>
      </c>
      <c r="E1313" s="326">
        <v>19.7</v>
      </c>
      <c r="F1313" s="326" t="s">
        <v>3715</v>
      </c>
      <c r="G1313" s="326" t="s">
        <v>153</v>
      </c>
      <c r="H1313" s="326"/>
      <c r="I1313" s="326"/>
      <c r="J1313" s="326"/>
      <c r="K1313" s="326"/>
      <c r="L1313" s="326"/>
      <c r="M1313" s="326"/>
      <c r="N1313" s="326"/>
      <c r="O1313" s="326"/>
      <c r="P1313" s="326"/>
      <c r="Q1313" s="326"/>
      <c r="R1313" s="326"/>
      <c r="S1313" s="326"/>
      <c r="T1313" s="326"/>
      <c r="U1313" s="326"/>
      <c r="V1313" s="326"/>
      <c r="W1313" s="326"/>
      <c r="X1313" s="326"/>
      <c r="Y1313" s="326"/>
      <c r="Z1313" s="326"/>
      <c r="AA1313" s="326"/>
      <c r="AB1313" s="326"/>
      <c r="AC1313" s="326"/>
      <c r="AD1313" s="326"/>
      <c r="AE1313" s="326"/>
      <c r="AF1313" s="326"/>
      <c r="AG1313" s="326"/>
      <c r="AH1313" s="326"/>
      <c r="AI1313" s="326"/>
      <c r="AJ1313" s="326"/>
      <c r="AK1313" s="326"/>
      <c r="AL1313" s="326"/>
      <c r="AM1313" s="326"/>
      <c r="AN1313" s="326"/>
      <c r="AO1313" s="326"/>
      <c r="AP1313" s="326"/>
      <c r="AQ1313" s="326"/>
      <c r="AR1313" s="326"/>
    </row>
    <row r="1314" ht="15.75" hidden="1" customHeight="1">
      <c r="A1314" s="326" t="s">
        <v>3716</v>
      </c>
      <c r="B1314" s="326">
        <v>136.0</v>
      </c>
      <c r="C1314" s="326">
        <v>8.2</v>
      </c>
      <c r="D1314" s="326">
        <v>2.1</v>
      </c>
      <c r="E1314" s="326">
        <v>20.6</v>
      </c>
      <c r="F1314" s="326" t="s">
        <v>3717</v>
      </c>
      <c r="G1314" s="326" t="s">
        <v>153</v>
      </c>
      <c r="H1314" s="326"/>
      <c r="I1314" s="326"/>
      <c r="J1314" s="326"/>
      <c r="K1314" s="326"/>
      <c r="L1314" s="326"/>
      <c r="M1314" s="326"/>
      <c r="N1314" s="326"/>
      <c r="O1314" s="326"/>
      <c r="P1314" s="326"/>
      <c r="Q1314" s="326"/>
      <c r="R1314" s="326"/>
      <c r="S1314" s="326"/>
      <c r="T1314" s="326"/>
      <c r="U1314" s="326"/>
      <c r="V1314" s="326"/>
      <c r="W1314" s="326"/>
      <c r="X1314" s="326"/>
      <c r="Y1314" s="326"/>
      <c r="Z1314" s="326"/>
      <c r="AA1314" s="326"/>
      <c r="AB1314" s="326"/>
      <c r="AC1314" s="326"/>
      <c r="AD1314" s="326"/>
      <c r="AE1314" s="326"/>
      <c r="AF1314" s="326"/>
      <c r="AG1314" s="326"/>
      <c r="AH1314" s="326"/>
      <c r="AI1314" s="326"/>
      <c r="AJ1314" s="326"/>
      <c r="AK1314" s="326"/>
      <c r="AL1314" s="326"/>
      <c r="AM1314" s="326"/>
      <c r="AN1314" s="326"/>
      <c r="AO1314" s="326"/>
      <c r="AP1314" s="326"/>
      <c r="AQ1314" s="326"/>
      <c r="AR1314" s="326"/>
    </row>
    <row r="1315" ht="15.75" hidden="1" customHeight="1">
      <c r="A1315" s="326" t="s">
        <v>3718</v>
      </c>
      <c r="B1315" s="326">
        <v>144.0</v>
      </c>
      <c r="C1315" s="326">
        <v>7.7</v>
      </c>
      <c r="D1315" s="326">
        <v>1.1</v>
      </c>
      <c r="E1315" s="326">
        <v>25.4</v>
      </c>
      <c r="F1315" s="326" t="s">
        <v>3719</v>
      </c>
      <c r="G1315" s="326" t="s">
        <v>153</v>
      </c>
      <c r="H1315" s="326"/>
      <c r="I1315" s="326"/>
      <c r="J1315" s="326"/>
      <c r="K1315" s="326"/>
      <c r="L1315" s="326"/>
      <c r="M1315" s="326"/>
      <c r="N1315" s="326"/>
      <c r="O1315" s="326"/>
      <c r="P1315" s="326"/>
      <c r="Q1315" s="326"/>
      <c r="R1315" s="326"/>
      <c r="S1315" s="326"/>
      <c r="T1315" s="326"/>
      <c r="U1315" s="326"/>
      <c r="V1315" s="326"/>
      <c r="W1315" s="326"/>
      <c r="X1315" s="326"/>
      <c r="Y1315" s="326"/>
      <c r="Z1315" s="326"/>
      <c r="AA1315" s="326"/>
      <c r="AB1315" s="326"/>
      <c r="AC1315" s="326"/>
      <c r="AD1315" s="326"/>
      <c r="AE1315" s="326"/>
      <c r="AF1315" s="326"/>
      <c r="AG1315" s="326"/>
      <c r="AH1315" s="326"/>
      <c r="AI1315" s="326"/>
      <c r="AJ1315" s="326"/>
      <c r="AK1315" s="326"/>
      <c r="AL1315" s="326"/>
      <c r="AM1315" s="326"/>
      <c r="AN1315" s="326"/>
      <c r="AO1315" s="326"/>
      <c r="AP1315" s="326"/>
      <c r="AQ1315" s="326"/>
      <c r="AR1315" s="326"/>
    </row>
    <row r="1316" ht="15.75" hidden="1" customHeight="1">
      <c r="A1316" s="326" t="s">
        <v>3720</v>
      </c>
      <c r="B1316" s="326">
        <v>107.0</v>
      </c>
      <c r="C1316" s="326">
        <v>7.1</v>
      </c>
      <c r="D1316" s="326">
        <v>1.0</v>
      </c>
      <c r="E1316" s="326">
        <v>17.8</v>
      </c>
      <c r="F1316" s="326" t="s">
        <v>3721</v>
      </c>
      <c r="G1316" s="326" t="s">
        <v>153</v>
      </c>
      <c r="H1316" s="326"/>
      <c r="I1316" s="326"/>
      <c r="J1316" s="326"/>
      <c r="K1316" s="326"/>
      <c r="L1316" s="326"/>
      <c r="M1316" s="326"/>
      <c r="N1316" s="326"/>
      <c r="O1316" s="326"/>
      <c r="P1316" s="326"/>
      <c r="Q1316" s="326"/>
      <c r="R1316" s="326"/>
      <c r="S1316" s="326"/>
      <c r="T1316" s="326"/>
      <c r="U1316" s="326"/>
      <c r="V1316" s="326"/>
      <c r="W1316" s="326"/>
      <c r="X1316" s="326"/>
      <c r="Y1316" s="326"/>
      <c r="Z1316" s="326"/>
      <c r="AA1316" s="326"/>
      <c r="AB1316" s="326"/>
      <c r="AC1316" s="326"/>
      <c r="AD1316" s="326"/>
      <c r="AE1316" s="326"/>
      <c r="AF1316" s="326"/>
      <c r="AG1316" s="326"/>
      <c r="AH1316" s="326"/>
      <c r="AI1316" s="326"/>
      <c r="AJ1316" s="326"/>
      <c r="AK1316" s="326"/>
      <c r="AL1316" s="326"/>
      <c r="AM1316" s="326"/>
      <c r="AN1316" s="326"/>
      <c r="AO1316" s="326"/>
      <c r="AP1316" s="326"/>
      <c r="AQ1316" s="326"/>
      <c r="AR1316" s="326"/>
    </row>
    <row r="1317" ht="15.75" hidden="1" customHeight="1">
      <c r="A1317" s="326" t="s">
        <v>3722</v>
      </c>
      <c r="B1317" s="326">
        <v>149.0</v>
      </c>
      <c r="C1317" s="326">
        <v>7.5</v>
      </c>
      <c r="D1317" s="326">
        <v>2.2</v>
      </c>
      <c r="E1317" s="326">
        <v>25.1</v>
      </c>
      <c r="F1317" s="326" t="s">
        <v>3723</v>
      </c>
      <c r="G1317" s="326" t="s">
        <v>153</v>
      </c>
      <c r="H1317" s="326"/>
      <c r="I1317" s="326"/>
      <c r="J1317" s="326"/>
      <c r="K1317" s="326"/>
      <c r="L1317" s="326"/>
      <c r="M1317" s="326"/>
      <c r="N1317" s="326"/>
      <c r="O1317" s="326"/>
      <c r="P1317" s="326"/>
      <c r="Q1317" s="326"/>
      <c r="R1317" s="326"/>
      <c r="S1317" s="326"/>
      <c r="T1317" s="326"/>
      <c r="U1317" s="326"/>
      <c r="V1317" s="326"/>
      <c r="W1317" s="326"/>
      <c r="X1317" s="326"/>
      <c r="Y1317" s="326"/>
      <c r="Z1317" s="326"/>
      <c r="AA1317" s="326"/>
      <c r="AB1317" s="326"/>
      <c r="AC1317" s="326"/>
      <c r="AD1317" s="326"/>
      <c r="AE1317" s="326"/>
      <c r="AF1317" s="326"/>
      <c r="AG1317" s="326"/>
      <c r="AH1317" s="326"/>
      <c r="AI1317" s="326"/>
      <c r="AJ1317" s="326"/>
      <c r="AK1317" s="326"/>
      <c r="AL1317" s="326"/>
      <c r="AM1317" s="326"/>
      <c r="AN1317" s="326"/>
      <c r="AO1317" s="326"/>
      <c r="AP1317" s="326"/>
      <c r="AQ1317" s="326"/>
      <c r="AR1317" s="326"/>
    </row>
    <row r="1318" ht="15.75" hidden="1" customHeight="1">
      <c r="A1318" s="326" t="s">
        <v>3724</v>
      </c>
      <c r="B1318" s="326">
        <v>130.0</v>
      </c>
      <c r="C1318" s="326">
        <v>7.3</v>
      </c>
      <c r="D1318" s="326">
        <v>0.8</v>
      </c>
      <c r="E1318" s="326">
        <v>23.2</v>
      </c>
      <c r="F1318" s="326" t="s">
        <v>3725</v>
      </c>
      <c r="G1318" s="326" t="s">
        <v>153</v>
      </c>
      <c r="H1318" s="326"/>
      <c r="I1318" s="326"/>
      <c r="J1318" s="326"/>
      <c r="K1318" s="326"/>
      <c r="L1318" s="326"/>
      <c r="M1318" s="326"/>
      <c r="N1318" s="326"/>
      <c r="O1318" s="326"/>
      <c r="P1318" s="326"/>
      <c r="Q1318" s="326"/>
      <c r="R1318" s="326"/>
      <c r="S1318" s="326"/>
      <c r="T1318" s="326"/>
      <c r="U1318" s="326"/>
      <c r="V1318" s="326"/>
      <c r="W1318" s="326"/>
      <c r="X1318" s="326"/>
      <c r="Y1318" s="326"/>
      <c r="Z1318" s="326"/>
      <c r="AA1318" s="326"/>
      <c r="AB1318" s="326"/>
      <c r="AC1318" s="326"/>
      <c r="AD1318" s="326"/>
      <c r="AE1318" s="326"/>
      <c r="AF1318" s="326"/>
      <c r="AG1318" s="326"/>
      <c r="AH1318" s="326"/>
      <c r="AI1318" s="326"/>
      <c r="AJ1318" s="326"/>
      <c r="AK1318" s="326"/>
      <c r="AL1318" s="326"/>
      <c r="AM1318" s="326"/>
      <c r="AN1318" s="326"/>
      <c r="AO1318" s="326"/>
      <c r="AP1318" s="326"/>
      <c r="AQ1318" s="326"/>
      <c r="AR1318" s="326"/>
    </row>
    <row r="1319" ht="15.75" hidden="1" customHeight="1">
      <c r="A1319" s="326" t="s">
        <v>3726</v>
      </c>
      <c r="B1319" s="326">
        <v>108.0</v>
      </c>
      <c r="C1319" s="326">
        <v>5.6</v>
      </c>
      <c r="D1319" s="326">
        <v>0.5</v>
      </c>
      <c r="E1319" s="326">
        <v>20.0</v>
      </c>
      <c r="F1319" s="326" t="s">
        <v>3727</v>
      </c>
      <c r="G1319" s="326" t="s">
        <v>153</v>
      </c>
      <c r="H1319" s="326"/>
      <c r="I1319" s="326"/>
      <c r="J1319" s="326"/>
      <c r="K1319" s="326"/>
      <c r="L1319" s="326"/>
      <c r="M1319" s="326"/>
      <c r="N1319" s="326"/>
      <c r="O1319" s="326"/>
      <c r="P1319" s="326"/>
      <c r="Q1319" s="326"/>
      <c r="R1319" s="326"/>
      <c r="S1319" s="326"/>
      <c r="T1319" s="326"/>
      <c r="U1319" s="326"/>
      <c r="V1319" s="326"/>
      <c r="W1319" s="326"/>
      <c r="X1319" s="326"/>
      <c r="Y1319" s="326"/>
      <c r="Z1319" s="326"/>
      <c r="AA1319" s="326"/>
      <c r="AB1319" s="326"/>
      <c r="AC1319" s="326"/>
      <c r="AD1319" s="326"/>
      <c r="AE1319" s="326"/>
      <c r="AF1319" s="326"/>
      <c r="AG1319" s="326"/>
      <c r="AH1319" s="326"/>
      <c r="AI1319" s="326"/>
      <c r="AJ1319" s="326"/>
      <c r="AK1319" s="326"/>
      <c r="AL1319" s="326"/>
      <c r="AM1319" s="326"/>
      <c r="AN1319" s="326"/>
      <c r="AO1319" s="326"/>
      <c r="AP1319" s="326"/>
      <c r="AQ1319" s="326"/>
      <c r="AR1319" s="326"/>
    </row>
    <row r="1320" ht="15.75" hidden="1" customHeight="1">
      <c r="A1320" s="326" t="s">
        <v>3728</v>
      </c>
      <c r="B1320" s="326">
        <v>160.0</v>
      </c>
      <c r="C1320" s="326">
        <v>7.1</v>
      </c>
      <c r="D1320" s="326">
        <v>3.8</v>
      </c>
      <c r="E1320" s="326">
        <v>24.3</v>
      </c>
      <c r="F1320" s="326" t="s">
        <v>3729</v>
      </c>
      <c r="G1320" s="326" t="s">
        <v>153</v>
      </c>
      <c r="H1320" s="326"/>
      <c r="I1320" s="326"/>
      <c r="J1320" s="326"/>
      <c r="K1320" s="326"/>
      <c r="L1320" s="326"/>
      <c r="M1320" s="326"/>
      <c r="N1320" s="326"/>
      <c r="O1320" s="326"/>
      <c r="P1320" s="326"/>
      <c r="Q1320" s="326"/>
      <c r="R1320" s="326"/>
      <c r="S1320" s="326"/>
      <c r="T1320" s="326"/>
      <c r="U1320" s="326"/>
      <c r="V1320" s="326"/>
      <c r="W1320" s="326"/>
      <c r="X1320" s="326"/>
      <c r="Y1320" s="326"/>
      <c r="Z1320" s="326"/>
      <c r="AA1320" s="326"/>
      <c r="AB1320" s="326"/>
      <c r="AC1320" s="326"/>
      <c r="AD1320" s="326"/>
      <c r="AE1320" s="326"/>
      <c r="AF1320" s="326"/>
      <c r="AG1320" s="326"/>
      <c r="AH1320" s="326"/>
      <c r="AI1320" s="326"/>
      <c r="AJ1320" s="326"/>
      <c r="AK1320" s="326"/>
      <c r="AL1320" s="326"/>
      <c r="AM1320" s="326"/>
      <c r="AN1320" s="326"/>
      <c r="AO1320" s="326"/>
      <c r="AP1320" s="326"/>
      <c r="AQ1320" s="326"/>
      <c r="AR1320" s="326"/>
    </row>
    <row r="1321" ht="15.75" hidden="1" customHeight="1">
      <c r="A1321" s="326" t="s">
        <v>3730</v>
      </c>
      <c r="B1321" s="326">
        <v>130.0</v>
      </c>
      <c r="C1321" s="326">
        <v>7.7</v>
      </c>
      <c r="D1321" s="326">
        <v>2.9</v>
      </c>
      <c r="E1321" s="326">
        <v>18.5</v>
      </c>
      <c r="F1321" s="326" t="s">
        <v>3731</v>
      </c>
      <c r="G1321" s="326" t="s">
        <v>153</v>
      </c>
      <c r="H1321" s="326"/>
      <c r="I1321" s="326"/>
      <c r="J1321" s="326"/>
      <c r="K1321" s="326"/>
      <c r="L1321" s="326"/>
      <c r="M1321" s="326"/>
      <c r="N1321" s="326"/>
      <c r="O1321" s="326"/>
      <c r="P1321" s="326"/>
      <c r="Q1321" s="326"/>
      <c r="R1321" s="326"/>
      <c r="S1321" s="326"/>
      <c r="T1321" s="326"/>
      <c r="U1321" s="326"/>
      <c r="V1321" s="326"/>
      <c r="W1321" s="326"/>
      <c r="X1321" s="326"/>
      <c r="Y1321" s="326"/>
      <c r="Z1321" s="326"/>
      <c r="AA1321" s="326"/>
      <c r="AB1321" s="326"/>
      <c r="AC1321" s="326"/>
      <c r="AD1321" s="326"/>
      <c r="AE1321" s="326"/>
      <c r="AF1321" s="326"/>
      <c r="AG1321" s="326"/>
      <c r="AH1321" s="326"/>
      <c r="AI1321" s="326"/>
      <c r="AJ1321" s="326"/>
      <c r="AK1321" s="326"/>
      <c r="AL1321" s="326"/>
      <c r="AM1321" s="326"/>
      <c r="AN1321" s="326"/>
      <c r="AO1321" s="326"/>
      <c r="AP1321" s="326"/>
      <c r="AQ1321" s="326"/>
      <c r="AR1321" s="326"/>
    </row>
    <row r="1322" ht="15.75" hidden="1" customHeight="1">
      <c r="A1322" s="326" t="s">
        <v>3732</v>
      </c>
      <c r="B1322" s="326">
        <v>226.0</v>
      </c>
      <c r="C1322" s="326">
        <v>16.3</v>
      </c>
      <c r="D1322" s="326">
        <v>8.3</v>
      </c>
      <c r="E1322" s="326">
        <v>21.8</v>
      </c>
      <c r="F1322" s="326" t="s">
        <v>3733</v>
      </c>
      <c r="G1322" s="326" t="s">
        <v>153</v>
      </c>
      <c r="H1322" s="326"/>
      <c r="I1322" s="326"/>
      <c r="J1322" s="326"/>
      <c r="K1322" s="326"/>
      <c r="L1322" s="326"/>
      <c r="M1322" s="326"/>
      <c r="N1322" s="326"/>
      <c r="O1322" s="326"/>
      <c r="P1322" s="326"/>
      <c r="Q1322" s="326"/>
      <c r="R1322" s="326"/>
      <c r="S1322" s="326"/>
      <c r="T1322" s="326"/>
      <c r="U1322" s="326"/>
      <c r="V1322" s="326"/>
      <c r="W1322" s="326"/>
      <c r="X1322" s="326"/>
      <c r="Y1322" s="326"/>
      <c r="Z1322" s="326"/>
      <c r="AA1322" s="326"/>
      <c r="AB1322" s="326"/>
      <c r="AC1322" s="326"/>
      <c r="AD1322" s="326"/>
      <c r="AE1322" s="326"/>
      <c r="AF1322" s="326"/>
      <c r="AG1322" s="326"/>
      <c r="AH1322" s="326"/>
      <c r="AI1322" s="326"/>
      <c r="AJ1322" s="326"/>
      <c r="AK1322" s="326"/>
      <c r="AL1322" s="326"/>
      <c r="AM1322" s="326"/>
      <c r="AN1322" s="326"/>
      <c r="AO1322" s="326"/>
      <c r="AP1322" s="326"/>
      <c r="AQ1322" s="326"/>
      <c r="AR1322" s="326"/>
    </row>
    <row r="1323" ht="15.75" hidden="1" customHeight="1">
      <c r="A1323" s="326" t="s">
        <v>3734</v>
      </c>
      <c r="B1323" s="326">
        <v>189.0</v>
      </c>
      <c r="C1323" s="326">
        <v>7.5</v>
      </c>
      <c r="D1323" s="326">
        <v>1.0</v>
      </c>
      <c r="E1323" s="326">
        <v>40.2</v>
      </c>
      <c r="F1323" s="326" t="s">
        <v>3735</v>
      </c>
      <c r="G1323" s="326" t="s">
        <v>153</v>
      </c>
      <c r="H1323" s="326"/>
      <c r="I1323" s="326"/>
      <c r="J1323" s="326"/>
      <c r="K1323" s="326"/>
      <c r="L1323" s="326"/>
      <c r="M1323" s="326"/>
      <c r="N1323" s="326"/>
      <c r="O1323" s="326"/>
      <c r="P1323" s="326"/>
      <c r="Q1323" s="326"/>
      <c r="R1323" s="326"/>
      <c r="S1323" s="326"/>
      <c r="T1323" s="326"/>
      <c r="U1323" s="326"/>
      <c r="V1323" s="326"/>
      <c r="W1323" s="326"/>
      <c r="X1323" s="326"/>
      <c r="Y1323" s="326"/>
      <c r="Z1323" s="326"/>
      <c r="AA1323" s="326"/>
      <c r="AB1323" s="326"/>
      <c r="AC1323" s="326"/>
      <c r="AD1323" s="326"/>
      <c r="AE1323" s="326"/>
      <c r="AF1323" s="326"/>
      <c r="AG1323" s="326"/>
      <c r="AH1323" s="326"/>
      <c r="AI1323" s="326"/>
      <c r="AJ1323" s="326"/>
      <c r="AK1323" s="326"/>
      <c r="AL1323" s="326"/>
      <c r="AM1323" s="326"/>
      <c r="AN1323" s="326"/>
      <c r="AO1323" s="326"/>
      <c r="AP1323" s="326"/>
      <c r="AQ1323" s="326"/>
      <c r="AR1323" s="326"/>
    </row>
    <row r="1324" ht="15.75" hidden="1" customHeight="1">
      <c r="A1324" s="326" t="s">
        <v>3736</v>
      </c>
      <c r="B1324" s="326">
        <v>152.0</v>
      </c>
      <c r="C1324" s="326">
        <v>10.8</v>
      </c>
      <c r="D1324" s="326">
        <v>3.2</v>
      </c>
      <c r="E1324" s="326">
        <v>20.9</v>
      </c>
      <c r="F1324" s="326" t="s">
        <v>3737</v>
      </c>
      <c r="G1324" s="326" t="s">
        <v>153</v>
      </c>
      <c r="H1324" s="326"/>
      <c r="I1324" s="326"/>
      <c r="J1324" s="326"/>
      <c r="K1324" s="326"/>
      <c r="L1324" s="326"/>
      <c r="M1324" s="326"/>
      <c r="N1324" s="326"/>
      <c r="O1324" s="326"/>
      <c r="P1324" s="326"/>
      <c r="Q1324" s="326"/>
      <c r="R1324" s="326"/>
      <c r="S1324" s="326"/>
      <c r="T1324" s="326"/>
      <c r="U1324" s="326"/>
      <c r="V1324" s="326"/>
      <c r="W1324" s="326"/>
      <c r="X1324" s="326"/>
      <c r="Y1324" s="326"/>
      <c r="Z1324" s="326"/>
      <c r="AA1324" s="326"/>
      <c r="AB1324" s="326"/>
      <c r="AC1324" s="326"/>
      <c r="AD1324" s="326"/>
      <c r="AE1324" s="326"/>
      <c r="AF1324" s="326"/>
      <c r="AG1324" s="326"/>
      <c r="AH1324" s="326"/>
      <c r="AI1324" s="326"/>
      <c r="AJ1324" s="326"/>
      <c r="AK1324" s="326"/>
      <c r="AL1324" s="326"/>
      <c r="AM1324" s="326"/>
      <c r="AN1324" s="326"/>
      <c r="AO1324" s="326"/>
      <c r="AP1324" s="326"/>
      <c r="AQ1324" s="326"/>
      <c r="AR1324" s="326"/>
    </row>
    <row r="1325" ht="15.75" hidden="1" customHeight="1">
      <c r="A1325" s="326" t="s">
        <v>3738</v>
      </c>
      <c r="B1325" s="326">
        <v>147.0</v>
      </c>
      <c r="C1325" s="326">
        <v>10.2</v>
      </c>
      <c r="D1325" s="326">
        <v>2.1</v>
      </c>
      <c r="E1325" s="326">
        <v>22.7</v>
      </c>
      <c r="F1325" s="326" t="s">
        <v>3739</v>
      </c>
      <c r="G1325" s="326" t="s">
        <v>153</v>
      </c>
      <c r="H1325" s="326"/>
      <c r="I1325" s="326"/>
      <c r="J1325" s="326"/>
      <c r="K1325" s="326"/>
      <c r="L1325" s="326"/>
      <c r="M1325" s="326"/>
      <c r="N1325" s="326"/>
      <c r="O1325" s="326"/>
      <c r="P1325" s="326"/>
      <c r="Q1325" s="326"/>
      <c r="R1325" s="326"/>
      <c r="S1325" s="326"/>
      <c r="T1325" s="326"/>
      <c r="U1325" s="326"/>
      <c r="V1325" s="326"/>
      <c r="W1325" s="326"/>
      <c r="X1325" s="326"/>
      <c r="Y1325" s="326"/>
      <c r="Z1325" s="326"/>
      <c r="AA1325" s="326"/>
      <c r="AB1325" s="326"/>
      <c r="AC1325" s="326"/>
      <c r="AD1325" s="326"/>
      <c r="AE1325" s="326"/>
      <c r="AF1325" s="326"/>
      <c r="AG1325" s="326"/>
      <c r="AH1325" s="326"/>
      <c r="AI1325" s="326"/>
      <c r="AJ1325" s="326"/>
      <c r="AK1325" s="326"/>
      <c r="AL1325" s="326"/>
      <c r="AM1325" s="326"/>
      <c r="AN1325" s="326"/>
      <c r="AO1325" s="326"/>
      <c r="AP1325" s="326"/>
      <c r="AQ1325" s="326"/>
      <c r="AR1325" s="326"/>
    </row>
    <row r="1326" ht="15.75" hidden="1" customHeight="1">
      <c r="A1326" s="326" t="s">
        <v>3740</v>
      </c>
      <c r="B1326" s="326">
        <v>183.0</v>
      </c>
      <c r="C1326" s="326">
        <v>7.8</v>
      </c>
      <c r="D1326" s="326">
        <v>4.9</v>
      </c>
      <c r="E1326" s="326">
        <v>28.1</v>
      </c>
      <c r="F1326" s="326" t="s">
        <v>3741</v>
      </c>
      <c r="G1326" s="326" t="s">
        <v>153</v>
      </c>
      <c r="H1326" s="326"/>
      <c r="I1326" s="326"/>
      <c r="J1326" s="326"/>
      <c r="K1326" s="326"/>
      <c r="L1326" s="326"/>
      <c r="M1326" s="326"/>
      <c r="N1326" s="326"/>
      <c r="O1326" s="326"/>
      <c r="P1326" s="326"/>
      <c r="Q1326" s="326"/>
      <c r="R1326" s="326"/>
      <c r="S1326" s="326"/>
      <c r="T1326" s="326"/>
      <c r="U1326" s="326"/>
      <c r="V1326" s="326"/>
      <c r="W1326" s="326"/>
      <c r="X1326" s="326"/>
      <c r="Y1326" s="326"/>
      <c r="Z1326" s="326"/>
      <c r="AA1326" s="326"/>
      <c r="AB1326" s="326"/>
      <c r="AC1326" s="326"/>
      <c r="AD1326" s="326"/>
      <c r="AE1326" s="326"/>
      <c r="AF1326" s="326"/>
      <c r="AG1326" s="326"/>
      <c r="AH1326" s="326"/>
      <c r="AI1326" s="326"/>
      <c r="AJ1326" s="326"/>
      <c r="AK1326" s="326"/>
      <c r="AL1326" s="326"/>
      <c r="AM1326" s="326"/>
      <c r="AN1326" s="326"/>
      <c r="AO1326" s="326"/>
      <c r="AP1326" s="326"/>
      <c r="AQ1326" s="326"/>
      <c r="AR1326" s="326"/>
    </row>
    <row r="1327" ht="15.75" hidden="1" customHeight="1">
      <c r="A1327" s="326" t="s">
        <v>3742</v>
      </c>
      <c r="B1327" s="326">
        <v>198.0</v>
      </c>
      <c r="C1327" s="326">
        <v>8.9</v>
      </c>
      <c r="D1327" s="326">
        <v>8.2</v>
      </c>
      <c r="E1327" s="326">
        <v>23.8</v>
      </c>
      <c r="F1327" s="326" t="s">
        <v>3743</v>
      </c>
      <c r="G1327" s="326" t="s">
        <v>153</v>
      </c>
      <c r="H1327" s="326"/>
      <c r="I1327" s="326"/>
      <c r="J1327" s="326"/>
      <c r="K1327" s="326"/>
      <c r="L1327" s="326"/>
      <c r="M1327" s="326"/>
      <c r="N1327" s="326"/>
      <c r="O1327" s="326"/>
      <c r="P1327" s="326"/>
      <c r="Q1327" s="326"/>
      <c r="R1327" s="326"/>
      <c r="S1327" s="326"/>
      <c r="T1327" s="326"/>
      <c r="U1327" s="326"/>
      <c r="V1327" s="326"/>
      <c r="W1327" s="326"/>
      <c r="X1327" s="326"/>
      <c r="Y1327" s="326"/>
      <c r="Z1327" s="326"/>
      <c r="AA1327" s="326"/>
      <c r="AB1327" s="326"/>
      <c r="AC1327" s="326"/>
      <c r="AD1327" s="326"/>
      <c r="AE1327" s="326"/>
      <c r="AF1327" s="326"/>
      <c r="AG1327" s="326"/>
      <c r="AH1327" s="326"/>
      <c r="AI1327" s="326"/>
      <c r="AJ1327" s="326"/>
      <c r="AK1327" s="326"/>
      <c r="AL1327" s="326"/>
      <c r="AM1327" s="326"/>
      <c r="AN1327" s="326"/>
      <c r="AO1327" s="326"/>
      <c r="AP1327" s="326"/>
      <c r="AQ1327" s="326"/>
      <c r="AR1327" s="326"/>
    </row>
    <row r="1328" ht="15.75" hidden="1" customHeight="1">
      <c r="A1328" s="326" t="s">
        <v>3744</v>
      </c>
      <c r="B1328" s="326">
        <v>185.0</v>
      </c>
      <c r="C1328" s="326">
        <v>7.4</v>
      </c>
      <c r="D1328" s="326">
        <v>4.0</v>
      </c>
      <c r="E1328" s="326">
        <v>31.2</v>
      </c>
      <c r="F1328" s="326" t="s">
        <v>3745</v>
      </c>
      <c r="G1328" s="326" t="s">
        <v>153</v>
      </c>
      <c r="H1328" s="326"/>
      <c r="I1328" s="326"/>
      <c r="J1328" s="326"/>
      <c r="K1328" s="326"/>
      <c r="L1328" s="326"/>
      <c r="M1328" s="326"/>
      <c r="N1328" s="326"/>
      <c r="O1328" s="326"/>
      <c r="P1328" s="326"/>
      <c r="Q1328" s="326"/>
      <c r="R1328" s="326"/>
      <c r="S1328" s="326"/>
      <c r="T1328" s="326"/>
      <c r="U1328" s="326"/>
      <c r="V1328" s="326"/>
      <c r="W1328" s="326"/>
      <c r="X1328" s="326"/>
      <c r="Y1328" s="326"/>
      <c r="Z1328" s="326"/>
      <c r="AA1328" s="326"/>
      <c r="AB1328" s="326"/>
      <c r="AC1328" s="326"/>
      <c r="AD1328" s="326"/>
      <c r="AE1328" s="326"/>
      <c r="AF1328" s="326"/>
      <c r="AG1328" s="326"/>
      <c r="AH1328" s="326"/>
      <c r="AI1328" s="326"/>
      <c r="AJ1328" s="326"/>
      <c r="AK1328" s="326"/>
      <c r="AL1328" s="326"/>
      <c r="AM1328" s="326"/>
      <c r="AN1328" s="326"/>
      <c r="AO1328" s="326"/>
      <c r="AP1328" s="326"/>
      <c r="AQ1328" s="326"/>
      <c r="AR1328" s="326"/>
    </row>
    <row r="1329" ht="15.75" hidden="1" customHeight="1">
      <c r="A1329" s="326" t="s">
        <v>3746</v>
      </c>
      <c r="B1329" s="326">
        <v>182.0</v>
      </c>
      <c r="C1329" s="326">
        <v>8.3</v>
      </c>
      <c r="D1329" s="326">
        <v>10.8</v>
      </c>
      <c r="E1329" s="326">
        <v>13.7</v>
      </c>
      <c r="F1329" s="326" t="s">
        <v>3747</v>
      </c>
      <c r="G1329" s="326" t="s">
        <v>153</v>
      </c>
      <c r="H1329" s="326"/>
      <c r="I1329" s="326"/>
      <c r="J1329" s="326"/>
      <c r="K1329" s="326"/>
      <c r="L1329" s="326"/>
      <c r="M1329" s="326"/>
      <c r="N1329" s="326"/>
      <c r="O1329" s="326"/>
      <c r="P1329" s="326"/>
      <c r="Q1329" s="326"/>
      <c r="R1329" s="326"/>
      <c r="S1329" s="326"/>
      <c r="T1329" s="326"/>
      <c r="U1329" s="326"/>
      <c r="V1329" s="326"/>
      <c r="W1329" s="326"/>
      <c r="X1329" s="326"/>
      <c r="Y1329" s="326"/>
      <c r="Z1329" s="326"/>
      <c r="AA1329" s="326"/>
      <c r="AB1329" s="326"/>
      <c r="AC1329" s="326"/>
      <c r="AD1329" s="326"/>
      <c r="AE1329" s="326"/>
      <c r="AF1329" s="326"/>
      <c r="AG1329" s="326"/>
      <c r="AH1329" s="326"/>
      <c r="AI1329" s="326"/>
      <c r="AJ1329" s="326"/>
      <c r="AK1329" s="326"/>
      <c r="AL1329" s="326"/>
      <c r="AM1329" s="326"/>
      <c r="AN1329" s="326"/>
      <c r="AO1329" s="326"/>
      <c r="AP1329" s="326"/>
      <c r="AQ1329" s="326"/>
      <c r="AR1329" s="326"/>
    </row>
    <row r="1330" ht="15.75" hidden="1" customHeight="1">
      <c r="A1330" s="326" t="s">
        <v>3748</v>
      </c>
      <c r="B1330" s="326">
        <v>224.0</v>
      </c>
      <c r="C1330" s="326">
        <v>11.7</v>
      </c>
      <c r="D1330" s="326">
        <v>5.2</v>
      </c>
      <c r="E1330" s="326">
        <v>34.1</v>
      </c>
      <c r="F1330" s="326" t="s">
        <v>3749</v>
      </c>
      <c r="G1330" s="326" t="s">
        <v>153</v>
      </c>
      <c r="H1330" s="326"/>
      <c r="I1330" s="326"/>
      <c r="J1330" s="326"/>
      <c r="K1330" s="326"/>
      <c r="L1330" s="326"/>
      <c r="M1330" s="326"/>
      <c r="N1330" s="326"/>
      <c r="O1330" s="326"/>
      <c r="P1330" s="326"/>
      <c r="Q1330" s="326"/>
      <c r="R1330" s="326"/>
      <c r="S1330" s="326"/>
      <c r="T1330" s="326"/>
      <c r="U1330" s="326"/>
      <c r="V1330" s="326"/>
      <c r="W1330" s="326"/>
      <c r="X1330" s="326"/>
      <c r="Y1330" s="326"/>
      <c r="Z1330" s="326"/>
      <c r="AA1330" s="326"/>
      <c r="AB1330" s="326"/>
      <c r="AC1330" s="326"/>
      <c r="AD1330" s="326"/>
      <c r="AE1330" s="326"/>
      <c r="AF1330" s="326"/>
      <c r="AG1330" s="326"/>
      <c r="AH1330" s="326"/>
      <c r="AI1330" s="326"/>
      <c r="AJ1330" s="326"/>
      <c r="AK1330" s="326"/>
      <c r="AL1330" s="326"/>
      <c r="AM1330" s="326"/>
      <c r="AN1330" s="326"/>
      <c r="AO1330" s="326"/>
      <c r="AP1330" s="326"/>
      <c r="AQ1330" s="326"/>
      <c r="AR1330" s="326"/>
    </row>
    <row r="1331" ht="15.75" hidden="1" customHeight="1">
      <c r="A1331" s="326" t="s">
        <v>3750</v>
      </c>
      <c r="B1331" s="326">
        <v>129.0</v>
      </c>
      <c r="C1331" s="326">
        <v>8.1</v>
      </c>
      <c r="D1331" s="326">
        <v>2.1</v>
      </c>
      <c r="E1331" s="326">
        <v>18.3</v>
      </c>
      <c r="F1331" s="326" t="s">
        <v>3751</v>
      </c>
      <c r="G1331" s="326" t="s">
        <v>153</v>
      </c>
      <c r="H1331" s="326"/>
      <c r="I1331" s="326"/>
      <c r="J1331" s="326"/>
      <c r="K1331" s="326"/>
      <c r="L1331" s="326"/>
      <c r="M1331" s="326"/>
      <c r="N1331" s="326"/>
      <c r="O1331" s="326"/>
      <c r="P1331" s="326"/>
      <c r="Q1331" s="326"/>
      <c r="R1331" s="326"/>
      <c r="S1331" s="326"/>
      <c r="T1331" s="326"/>
      <c r="U1331" s="326"/>
      <c r="V1331" s="326"/>
      <c r="W1331" s="326"/>
      <c r="X1331" s="326"/>
      <c r="Y1331" s="326"/>
      <c r="Z1331" s="326"/>
      <c r="AA1331" s="326"/>
      <c r="AB1331" s="326"/>
      <c r="AC1331" s="326"/>
      <c r="AD1331" s="326"/>
      <c r="AE1331" s="326"/>
      <c r="AF1331" s="326"/>
      <c r="AG1331" s="326"/>
      <c r="AH1331" s="326"/>
      <c r="AI1331" s="326"/>
      <c r="AJ1331" s="326"/>
      <c r="AK1331" s="326"/>
      <c r="AL1331" s="326"/>
      <c r="AM1331" s="326"/>
      <c r="AN1331" s="326"/>
      <c r="AO1331" s="326"/>
      <c r="AP1331" s="326"/>
      <c r="AQ1331" s="326"/>
      <c r="AR1331" s="326"/>
    </row>
    <row r="1332" ht="15.75" hidden="1" customHeight="1">
      <c r="A1332" s="326" t="s">
        <v>3752</v>
      </c>
      <c r="B1332" s="326">
        <v>142.0</v>
      </c>
      <c r="C1332" s="326">
        <v>5.2</v>
      </c>
      <c r="D1332" s="326">
        <v>4.7</v>
      </c>
      <c r="E1332" s="326">
        <v>20.2</v>
      </c>
      <c r="F1332" s="326" t="s">
        <v>3753</v>
      </c>
      <c r="G1332" s="326" t="s">
        <v>153</v>
      </c>
      <c r="H1332" s="326"/>
      <c r="I1332" s="326"/>
      <c r="J1332" s="326"/>
      <c r="K1332" s="326"/>
      <c r="L1332" s="326"/>
      <c r="M1332" s="326"/>
      <c r="N1332" s="326"/>
      <c r="O1332" s="326"/>
      <c r="P1332" s="326"/>
      <c r="Q1332" s="326"/>
      <c r="R1332" s="326"/>
      <c r="S1332" s="326"/>
      <c r="T1332" s="326"/>
      <c r="U1332" s="326"/>
      <c r="V1332" s="326"/>
      <c r="W1332" s="326"/>
      <c r="X1332" s="326"/>
      <c r="Y1332" s="326"/>
      <c r="Z1332" s="326"/>
      <c r="AA1332" s="326"/>
      <c r="AB1332" s="326"/>
      <c r="AC1332" s="326"/>
      <c r="AD1332" s="326"/>
      <c r="AE1332" s="326"/>
      <c r="AF1332" s="326"/>
      <c r="AG1332" s="326"/>
      <c r="AH1332" s="326"/>
      <c r="AI1332" s="326"/>
      <c r="AJ1332" s="326"/>
      <c r="AK1332" s="326"/>
      <c r="AL1332" s="326"/>
      <c r="AM1332" s="326"/>
      <c r="AN1332" s="326"/>
      <c r="AO1332" s="326"/>
      <c r="AP1332" s="326"/>
      <c r="AQ1332" s="326"/>
      <c r="AR1332" s="326"/>
    </row>
    <row r="1333" ht="15.75" hidden="1" customHeight="1">
      <c r="A1333" s="326" t="s">
        <v>3409</v>
      </c>
      <c r="B1333" s="326">
        <v>43.0</v>
      </c>
      <c r="C1333" s="326">
        <v>2.9</v>
      </c>
      <c r="D1333" s="326">
        <v>0.9</v>
      </c>
      <c r="E1333" s="326">
        <v>5.9</v>
      </c>
      <c r="F1333" s="326" t="s">
        <v>3754</v>
      </c>
      <c r="G1333" s="326" t="s">
        <v>152</v>
      </c>
      <c r="H1333" s="326"/>
      <c r="I1333" s="326"/>
      <c r="J1333" s="326"/>
      <c r="K1333" s="326"/>
      <c r="L1333" s="326"/>
      <c r="M1333" s="326"/>
      <c r="N1333" s="326"/>
      <c r="O1333" s="326"/>
      <c r="P1333" s="326"/>
      <c r="Q1333" s="326"/>
      <c r="R1333" s="326"/>
      <c r="S1333" s="326"/>
      <c r="T1333" s="326"/>
      <c r="U1333" s="326"/>
      <c r="V1333" s="326"/>
      <c r="W1333" s="326"/>
      <c r="X1333" s="326"/>
      <c r="Y1333" s="326"/>
      <c r="Z1333" s="326"/>
      <c r="AA1333" s="326"/>
      <c r="AB1333" s="326"/>
      <c r="AC1333" s="326"/>
      <c r="AD1333" s="326"/>
      <c r="AE1333" s="326"/>
      <c r="AF1333" s="326"/>
      <c r="AG1333" s="326"/>
      <c r="AH1333" s="326"/>
      <c r="AI1333" s="326"/>
      <c r="AJ1333" s="326"/>
      <c r="AK1333" s="326"/>
      <c r="AL1333" s="326"/>
      <c r="AM1333" s="326"/>
      <c r="AN1333" s="326"/>
      <c r="AO1333" s="326"/>
      <c r="AP1333" s="326"/>
      <c r="AQ1333" s="326"/>
      <c r="AR1333" s="326"/>
    </row>
    <row r="1334" ht="15.75" hidden="1" customHeight="1">
      <c r="A1334" s="326" t="s">
        <v>3755</v>
      </c>
      <c r="B1334" s="326">
        <v>127.0</v>
      </c>
      <c r="C1334" s="326">
        <v>5.2</v>
      </c>
      <c r="D1334" s="326">
        <v>4.4</v>
      </c>
      <c r="E1334" s="326">
        <v>17.1</v>
      </c>
      <c r="F1334" s="326" t="s">
        <v>3756</v>
      </c>
      <c r="G1334" s="326" t="s">
        <v>152</v>
      </c>
      <c r="H1334" s="326"/>
      <c r="I1334" s="326"/>
      <c r="J1334" s="326"/>
      <c r="K1334" s="326"/>
      <c r="L1334" s="326"/>
      <c r="M1334" s="326"/>
      <c r="N1334" s="326"/>
      <c r="O1334" s="326"/>
      <c r="P1334" s="326"/>
      <c r="Q1334" s="326"/>
      <c r="R1334" s="326"/>
      <c r="S1334" s="326"/>
      <c r="T1334" s="326"/>
      <c r="U1334" s="326"/>
      <c r="V1334" s="326"/>
      <c r="W1334" s="326"/>
      <c r="X1334" s="326"/>
      <c r="Y1334" s="326"/>
      <c r="Z1334" s="326"/>
      <c r="AA1334" s="326"/>
      <c r="AB1334" s="326"/>
      <c r="AC1334" s="326"/>
      <c r="AD1334" s="326"/>
      <c r="AE1334" s="326"/>
      <c r="AF1334" s="326"/>
      <c r="AG1334" s="326"/>
      <c r="AH1334" s="326"/>
      <c r="AI1334" s="326"/>
      <c r="AJ1334" s="326"/>
      <c r="AK1334" s="326"/>
      <c r="AL1334" s="326"/>
      <c r="AM1334" s="326"/>
      <c r="AN1334" s="326"/>
      <c r="AO1334" s="326"/>
      <c r="AP1334" s="326"/>
      <c r="AQ1334" s="326"/>
      <c r="AR1334" s="326"/>
    </row>
    <row r="1335" ht="15.75" hidden="1" customHeight="1">
      <c r="A1335" s="326" t="s">
        <v>3757</v>
      </c>
      <c r="B1335" s="326">
        <v>43.0</v>
      </c>
      <c r="C1335" s="326">
        <v>2.6</v>
      </c>
      <c r="D1335" s="326">
        <v>0.2</v>
      </c>
      <c r="E1335" s="326">
        <v>7.6</v>
      </c>
      <c r="F1335" s="326" t="s">
        <v>3758</v>
      </c>
      <c r="G1335" s="326" t="s">
        <v>152</v>
      </c>
      <c r="H1335" s="326"/>
      <c r="I1335" s="326"/>
      <c r="J1335" s="326"/>
      <c r="K1335" s="326"/>
      <c r="L1335" s="326"/>
      <c r="M1335" s="326"/>
      <c r="N1335" s="326"/>
      <c r="O1335" s="326"/>
      <c r="P1335" s="326"/>
      <c r="Q1335" s="326"/>
      <c r="R1335" s="326"/>
      <c r="S1335" s="326"/>
      <c r="T1335" s="326"/>
      <c r="U1335" s="326"/>
      <c r="V1335" s="326"/>
      <c r="W1335" s="326"/>
      <c r="X1335" s="326"/>
      <c r="Y1335" s="326"/>
      <c r="Z1335" s="326"/>
      <c r="AA1335" s="326"/>
      <c r="AB1335" s="326"/>
      <c r="AC1335" s="326"/>
      <c r="AD1335" s="326"/>
      <c r="AE1335" s="326"/>
      <c r="AF1335" s="326"/>
      <c r="AG1335" s="326"/>
      <c r="AH1335" s="326"/>
      <c r="AI1335" s="326"/>
      <c r="AJ1335" s="326"/>
      <c r="AK1335" s="326"/>
      <c r="AL1335" s="326"/>
      <c r="AM1335" s="326"/>
      <c r="AN1335" s="326"/>
      <c r="AO1335" s="326"/>
      <c r="AP1335" s="326"/>
      <c r="AQ1335" s="326"/>
      <c r="AR1335" s="326"/>
    </row>
    <row r="1336" ht="15.75" hidden="1" customHeight="1">
      <c r="A1336" s="326" t="s">
        <v>3411</v>
      </c>
      <c r="B1336" s="326">
        <v>42.0</v>
      </c>
      <c r="C1336" s="326">
        <v>2.8</v>
      </c>
      <c r="D1336" s="326">
        <v>0.4</v>
      </c>
      <c r="E1336" s="326">
        <v>6.9</v>
      </c>
      <c r="F1336" s="326" t="s">
        <v>3759</v>
      </c>
      <c r="G1336" s="326" t="s">
        <v>152</v>
      </c>
      <c r="H1336" s="326"/>
      <c r="I1336" s="326"/>
      <c r="J1336" s="326"/>
      <c r="K1336" s="326"/>
      <c r="L1336" s="326"/>
      <c r="M1336" s="326"/>
      <c r="N1336" s="326"/>
      <c r="O1336" s="326"/>
      <c r="P1336" s="326"/>
      <c r="Q1336" s="326"/>
      <c r="R1336" s="326"/>
      <c r="S1336" s="326"/>
      <c r="T1336" s="326"/>
      <c r="U1336" s="326"/>
      <c r="V1336" s="326"/>
      <c r="W1336" s="326"/>
      <c r="X1336" s="326"/>
      <c r="Y1336" s="326"/>
      <c r="Z1336" s="326"/>
      <c r="AA1336" s="326"/>
      <c r="AB1336" s="326"/>
      <c r="AC1336" s="326"/>
      <c r="AD1336" s="326"/>
      <c r="AE1336" s="326"/>
      <c r="AF1336" s="326"/>
      <c r="AG1336" s="326"/>
      <c r="AH1336" s="326"/>
      <c r="AI1336" s="326"/>
      <c r="AJ1336" s="326"/>
      <c r="AK1336" s="326"/>
      <c r="AL1336" s="326"/>
      <c r="AM1336" s="326"/>
      <c r="AN1336" s="326"/>
      <c r="AO1336" s="326"/>
      <c r="AP1336" s="326"/>
      <c r="AQ1336" s="326"/>
      <c r="AR1336" s="326"/>
    </row>
    <row r="1337" ht="15.75" hidden="1" customHeight="1">
      <c r="A1337" s="326" t="s">
        <v>3415</v>
      </c>
      <c r="B1337" s="326">
        <v>39.0</v>
      </c>
      <c r="C1337" s="326">
        <v>1.6</v>
      </c>
      <c r="D1337" s="326">
        <v>0.3</v>
      </c>
      <c r="E1337" s="326">
        <v>7.8</v>
      </c>
      <c r="F1337" s="326" t="s">
        <v>3760</v>
      </c>
      <c r="G1337" s="326" t="s">
        <v>152</v>
      </c>
      <c r="H1337" s="326"/>
      <c r="I1337" s="326"/>
      <c r="J1337" s="326"/>
      <c r="K1337" s="326"/>
      <c r="L1337" s="326"/>
      <c r="M1337" s="326"/>
      <c r="N1337" s="326"/>
      <c r="O1337" s="326"/>
      <c r="P1337" s="326"/>
      <c r="Q1337" s="326"/>
      <c r="R1337" s="326"/>
      <c r="S1337" s="326"/>
      <c r="T1337" s="326"/>
      <c r="U1337" s="326"/>
      <c r="V1337" s="326"/>
      <c r="W1337" s="326"/>
      <c r="X1337" s="326"/>
      <c r="Y1337" s="326"/>
      <c r="Z1337" s="326"/>
      <c r="AA1337" s="326"/>
      <c r="AB1337" s="326"/>
      <c r="AC1337" s="326"/>
      <c r="AD1337" s="326"/>
      <c r="AE1337" s="326"/>
      <c r="AF1337" s="326"/>
      <c r="AG1337" s="326"/>
      <c r="AH1337" s="326"/>
      <c r="AI1337" s="326"/>
      <c r="AJ1337" s="326"/>
      <c r="AK1337" s="326"/>
      <c r="AL1337" s="326"/>
      <c r="AM1337" s="326"/>
      <c r="AN1337" s="326"/>
      <c r="AO1337" s="326"/>
      <c r="AP1337" s="326"/>
      <c r="AQ1337" s="326"/>
      <c r="AR1337" s="326"/>
    </row>
    <row r="1338" ht="15.75" hidden="1" customHeight="1">
      <c r="A1338" s="326" t="s">
        <v>3417</v>
      </c>
      <c r="B1338" s="326">
        <v>111.0</v>
      </c>
      <c r="C1338" s="326">
        <v>3.4</v>
      </c>
      <c r="D1338" s="326">
        <v>2.9</v>
      </c>
      <c r="E1338" s="326">
        <v>18.4</v>
      </c>
      <c r="F1338" s="326" t="s">
        <v>3761</v>
      </c>
      <c r="G1338" s="326" t="s">
        <v>152</v>
      </c>
      <c r="H1338" s="326"/>
      <c r="I1338" s="326"/>
      <c r="J1338" s="326"/>
      <c r="K1338" s="326"/>
      <c r="L1338" s="326"/>
      <c r="M1338" s="326"/>
      <c r="N1338" s="326"/>
      <c r="O1338" s="326"/>
      <c r="P1338" s="326"/>
      <c r="Q1338" s="326"/>
      <c r="R1338" s="326"/>
      <c r="S1338" s="326"/>
      <c r="T1338" s="326"/>
      <c r="U1338" s="326"/>
      <c r="V1338" s="326"/>
      <c r="W1338" s="326"/>
      <c r="X1338" s="326"/>
      <c r="Y1338" s="326"/>
      <c r="Z1338" s="326"/>
      <c r="AA1338" s="326"/>
      <c r="AB1338" s="326"/>
      <c r="AC1338" s="326"/>
      <c r="AD1338" s="326"/>
      <c r="AE1338" s="326"/>
      <c r="AF1338" s="326"/>
      <c r="AG1338" s="326"/>
      <c r="AH1338" s="326"/>
      <c r="AI1338" s="326"/>
      <c r="AJ1338" s="326"/>
      <c r="AK1338" s="326"/>
      <c r="AL1338" s="326"/>
      <c r="AM1338" s="326"/>
      <c r="AN1338" s="326"/>
      <c r="AO1338" s="326"/>
      <c r="AP1338" s="326"/>
      <c r="AQ1338" s="326"/>
      <c r="AR1338" s="326"/>
    </row>
    <row r="1339" ht="15.75" hidden="1" customHeight="1">
      <c r="A1339" s="326" t="s">
        <v>3419</v>
      </c>
      <c r="B1339" s="326">
        <v>130.0</v>
      </c>
      <c r="C1339" s="326">
        <v>2.8</v>
      </c>
      <c r="D1339" s="326">
        <v>5.8</v>
      </c>
      <c r="E1339" s="326">
        <v>17.9</v>
      </c>
      <c r="F1339" s="326" t="s">
        <v>3762</v>
      </c>
      <c r="G1339" s="326" t="s">
        <v>152</v>
      </c>
      <c r="H1339" s="326"/>
      <c r="I1339" s="326"/>
      <c r="J1339" s="326"/>
      <c r="K1339" s="326"/>
      <c r="L1339" s="326"/>
      <c r="M1339" s="326"/>
      <c r="N1339" s="326"/>
      <c r="O1339" s="326"/>
      <c r="P1339" s="326"/>
      <c r="Q1339" s="326"/>
      <c r="R1339" s="326"/>
      <c r="S1339" s="326"/>
      <c r="T1339" s="326"/>
      <c r="U1339" s="326"/>
      <c r="V1339" s="326"/>
      <c r="W1339" s="326"/>
      <c r="X1339" s="326"/>
      <c r="Y1339" s="326"/>
      <c r="Z1339" s="326"/>
      <c r="AA1339" s="326"/>
      <c r="AB1339" s="326"/>
      <c r="AC1339" s="326"/>
      <c r="AD1339" s="326"/>
      <c r="AE1339" s="326"/>
      <c r="AF1339" s="326"/>
      <c r="AG1339" s="326"/>
      <c r="AH1339" s="326"/>
      <c r="AI1339" s="326"/>
      <c r="AJ1339" s="326"/>
      <c r="AK1339" s="326"/>
      <c r="AL1339" s="326"/>
      <c r="AM1339" s="326"/>
      <c r="AN1339" s="326"/>
      <c r="AO1339" s="326"/>
      <c r="AP1339" s="326"/>
      <c r="AQ1339" s="326"/>
      <c r="AR1339" s="326"/>
    </row>
    <row r="1340" ht="15.75" hidden="1" customHeight="1">
      <c r="A1340" s="326" t="s">
        <v>3763</v>
      </c>
      <c r="B1340" s="326">
        <v>27.0</v>
      </c>
      <c r="C1340" s="326">
        <v>1.3</v>
      </c>
      <c r="D1340" s="326">
        <v>0.1</v>
      </c>
      <c r="E1340" s="326">
        <v>5.2</v>
      </c>
      <c r="F1340" s="326" t="s">
        <v>3764</v>
      </c>
      <c r="G1340" s="326" t="s">
        <v>152</v>
      </c>
      <c r="H1340" s="326"/>
      <c r="I1340" s="326"/>
      <c r="J1340" s="326"/>
      <c r="K1340" s="326"/>
      <c r="L1340" s="326"/>
      <c r="M1340" s="326"/>
      <c r="N1340" s="326"/>
      <c r="O1340" s="326"/>
      <c r="P1340" s="326"/>
      <c r="Q1340" s="326"/>
      <c r="R1340" s="326"/>
      <c r="S1340" s="326"/>
      <c r="T1340" s="326"/>
      <c r="U1340" s="326"/>
      <c r="V1340" s="326"/>
      <c r="W1340" s="326"/>
      <c r="X1340" s="326"/>
      <c r="Y1340" s="326"/>
      <c r="Z1340" s="326"/>
      <c r="AA1340" s="326"/>
      <c r="AB1340" s="326"/>
      <c r="AC1340" s="326"/>
      <c r="AD1340" s="326"/>
      <c r="AE1340" s="326"/>
      <c r="AF1340" s="326"/>
      <c r="AG1340" s="326"/>
      <c r="AH1340" s="326"/>
      <c r="AI1340" s="326"/>
      <c r="AJ1340" s="326"/>
      <c r="AK1340" s="326"/>
      <c r="AL1340" s="326"/>
      <c r="AM1340" s="326"/>
      <c r="AN1340" s="326"/>
      <c r="AO1340" s="326"/>
      <c r="AP1340" s="326"/>
      <c r="AQ1340" s="326"/>
      <c r="AR1340" s="326"/>
    </row>
    <row r="1341" ht="15.75" hidden="1" customHeight="1">
      <c r="A1341" s="326" t="s">
        <v>3421</v>
      </c>
      <c r="B1341" s="326">
        <v>99.0</v>
      </c>
      <c r="C1341" s="326">
        <v>7.6</v>
      </c>
      <c r="D1341" s="326">
        <v>2.0</v>
      </c>
      <c r="E1341" s="326">
        <v>13.5</v>
      </c>
      <c r="F1341" s="326" t="s">
        <v>3765</v>
      </c>
      <c r="G1341" s="326" t="s">
        <v>152</v>
      </c>
      <c r="H1341" s="326"/>
      <c r="I1341" s="326"/>
      <c r="J1341" s="326"/>
      <c r="K1341" s="326"/>
      <c r="L1341" s="326"/>
      <c r="M1341" s="326"/>
      <c r="N1341" s="326"/>
      <c r="O1341" s="326"/>
      <c r="P1341" s="326"/>
      <c r="Q1341" s="326"/>
      <c r="R1341" s="326"/>
      <c r="S1341" s="326"/>
      <c r="T1341" s="326"/>
      <c r="U1341" s="326"/>
      <c r="V1341" s="326"/>
      <c r="W1341" s="326"/>
      <c r="X1341" s="326"/>
      <c r="Y1341" s="326"/>
      <c r="Z1341" s="326"/>
      <c r="AA1341" s="326"/>
      <c r="AB1341" s="326"/>
      <c r="AC1341" s="326"/>
      <c r="AD1341" s="326"/>
      <c r="AE1341" s="326"/>
      <c r="AF1341" s="326"/>
      <c r="AG1341" s="326"/>
      <c r="AH1341" s="326"/>
      <c r="AI1341" s="326"/>
      <c r="AJ1341" s="326"/>
      <c r="AK1341" s="326"/>
      <c r="AL1341" s="326"/>
      <c r="AM1341" s="326"/>
      <c r="AN1341" s="326"/>
      <c r="AO1341" s="326"/>
      <c r="AP1341" s="326"/>
      <c r="AQ1341" s="326"/>
      <c r="AR1341" s="326"/>
    </row>
    <row r="1342" ht="15.75" hidden="1" customHeight="1">
      <c r="A1342" s="326" t="s">
        <v>3423</v>
      </c>
      <c r="B1342" s="326">
        <v>98.0</v>
      </c>
      <c r="C1342" s="326">
        <v>7.7</v>
      </c>
      <c r="D1342" s="326">
        <v>1.9</v>
      </c>
      <c r="E1342" s="326">
        <v>13.9</v>
      </c>
      <c r="F1342" s="326" t="s">
        <v>3766</v>
      </c>
      <c r="G1342" s="326" t="s">
        <v>152</v>
      </c>
      <c r="H1342" s="326"/>
      <c r="I1342" s="326"/>
      <c r="J1342" s="326"/>
      <c r="K1342" s="326"/>
      <c r="L1342" s="326"/>
      <c r="M1342" s="326"/>
      <c r="N1342" s="326"/>
      <c r="O1342" s="326"/>
      <c r="P1342" s="326"/>
      <c r="Q1342" s="326"/>
      <c r="R1342" s="326"/>
      <c r="S1342" s="326"/>
      <c r="T1342" s="326"/>
      <c r="U1342" s="326"/>
      <c r="V1342" s="326"/>
      <c r="W1342" s="326"/>
      <c r="X1342" s="326"/>
      <c r="Y1342" s="326"/>
      <c r="Z1342" s="326"/>
      <c r="AA1342" s="326"/>
      <c r="AB1342" s="326"/>
      <c r="AC1342" s="326"/>
      <c r="AD1342" s="326"/>
      <c r="AE1342" s="326"/>
      <c r="AF1342" s="326"/>
      <c r="AG1342" s="326"/>
      <c r="AH1342" s="326"/>
      <c r="AI1342" s="326"/>
      <c r="AJ1342" s="326"/>
      <c r="AK1342" s="326"/>
      <c r="AL1342" s="326"/>
      <c r="AM1342" s="326"/>
      <c r="AN1342" s="326"/>
      <c r="AO1342" s="326"/>
      <c r="AP1342" s="326"/>
      <c r="AQ1342" s="326"/>
      <c r="AR1342" s="326"/>
    </row>
    <row r="1343" ht="15.75" hidden="1" customHeight="1">
      <c r="A1343" s="326" t="s">
        <v>3767</v>
      </c>
      <c r="B1343" s="326">
        <v>42.0</v>
      </c>
      <c r="C1343" s="326">
        <v>3.6</v>
      </c>
      <c r="D1343" s="326">
        <v>1.2</v>
      </c>
      <c r="E1343" s="326">
        <v>4.3</v>
      </c>
      <c r="F1343" s="326" t="s">
        <v>3768</v>
      </c>
      <c r="G1343" s="326" t="s">
        <v>152</v>
      </c>
      <c r="H1343" s="326"/>
      <c r="I1343" s="326"/>
      <c r="J1343" s="326"/>
      <c r="K1343" s="326"/>
      <c r="L1343" s="326"/>
      <c r="M1343" s="326"/>
      <c r="N1343" s="326"/>
      <c r="O1343" s="326"/>
      <c r="P1343" s="326"/>
      <c r="Q1343" s="326"/>
      <c r="R1343" s="326"/>
      <c r="S1343" s="326"/>
      <c r="T1343" s="326"/>
      <c r="U1343" s="326"/>
      <c r="V1343" s="326"/>
      <c r="W1343" s="326"/>
      <c r="X1343" s="326"/>
      <c r="Y1343" s="326"/>
      <c r="Z1343" s="326"/>
      <c r="AA1343" s="326"/>
      <c r="AB1343" s="326"/>
      <c r="AC1343" s="326"/>
      <c r="AD1343" s="326"/>
      <c r="AE1343" s="326"/>
      <c r="AF1343" s="326"/>
      <c r="AG1343" s="326"/>
      <c r="AH1343" s="326"/>
      <c r="AI1343" s="326"/>
      <c r="AJ1343" s="326"/>
      <c r="AK1343" s="326"/>
      <c r="AL1343" s="326"/>
      <c r="AM1343" s="326"/>
      <c r="AN1343" s="326"/>
      <c r="AO1343" s="326"/>
      <c r="AP1343" s="326"/>
      <c r="AQ1343" s="326"/>
      <c r="AR1343" s="326"/>
    </row>
    <row r="1344" ht="15.75" hidden="1" customHeight="1">
      <c r="A1344" s="326" t="s">
        <v>3433</v>
      </c>
      <c r="B1344" s="326">
        <v>72.0</v>
      </c>
      <c r="C1344" s="326">
        <v>3.7</v>
      </c>
      <c r="D1344" s="326">
        <v>1.6</v>
      </c>
      <c r="E1344" s="326">
        <v>11.0</v>
      </c>
      <c r="F1344" s="326" t="s">
        <v>3769</v>
      </c>
      <c r="G1344" s="326" t="s">
        <v>152</v>
      </c>
      <c r="H1344" s="326"/>
      <c r="I1344" s="326"/>
      <c r="J1344" s="326"/>
      <c r="K1344" s="326"/>
      <c r="L1344" s="326"/>
      <c r="M1344" s="326"/>
      <c r="N1344" s="326"/>
      <c r="O1344" s="326"/>
      <c r="P1344" s="326"/>
      <c r="Q1344" s="326"/>
      <c r="R1344" s="326"/>
      <c r="S1344" s="326"/>
      <c r="T1344" s="326"/>
      <c r="U1344" s="326"/>
      <c r="V1344" s="326"/>
      <c r="W1344" s="326"/>
      <c r="X1344" s="326"/>
      <c r="Y1344" s="326"/>
      <c r="Z1344" s="326"/>
      <c r="AA1344" s="326"/>
      <c r="AB1344" s="326"/>
      <c r="AC1344" s="326"/>
      <c r="AD1344" s="326"/>
      <c r="AE1344" s="326"/>
      <c r="AF1344" s="326"/>
      <c r="AG1344" s="326"/>
      <c r="AH1344" s="326"/>
      <c r="AI1344" s="326"/>
      <c r="AJ1344" s="326"/>
      <c r="AK1344" s="326"/>
      <c r="AL1344" s="326"/>
      <c r="AM1344" s="326"/>
      <c r="AN1344" s="326"/>
      <c r="AO1344" s="326"/>
      <c r="AP1344" s="326"/>
      <c r="AQ1344" s="326"/>
      <c r="AR1344" s="326"/>
    </row>
    <row r="1345" ht="15.75" hidden="1" customHeight="1">
      <c r="A1345" s="326" t="s">
        <v>3437</v>
      </c>
      <c r="B1345" s="326">
        <v>132.0</v>
      </c>
      <c r="C1345" s="326">
        <v>3.5</v>
      </c>
      <c r="D1345" s="326">
        <v>2.9</v>
      </c>
      <c r="E1345" s="326">
        <v>23.7</v>
      </c>
      <c r="F1345" s="326" t="s">
        <v>3770</v>
      </c>
      <c r="G1345" s="326" t="s">
        <v>152</v>
      </c>
      <c r="H1345" s="326"/>
      <c r="I1345" s="326"/>
      <c r="J1345" s="326"/>
      <c r="K1345" s="326"/>
      <c r="L1345" s="326"/>
      <c r="M1345" s="326"/>
      <c r="N1345" s="326"/>
      <c r="O1345" s="326"/>
      <c r="P1345" s="326"/>
      <c r="Q1345" s="326"/>
      <c r="R1345" s="326"/>
      <c r="S1345" s="326"/>
      <c r="T1345" s="326"/>
      <c r="U1345" s="326"/>
      <c r="V1345" s="326"/>
      <c r="W1345" s="326"/>
      <c r="X1345" s="326"/>
      <c r="Y1345" s="326"/>
      <c r="Z1345" s="326"/>
      <c r="AA1345" s="326"/>
      <c r="AB1345" s="326"/>
      <c r="AC1345" s="326"/>
      <c r="AD1345" s="326"/>
      <c r="AE1345" s="326"/>
      <c r="AF1345" s="326"/>
      <c r="AG1345" s="326"/>
      <c r="AH1345" s="326"/>
      <c r="AI1345" s="326"/>
      <c r="AJ1345" s="326"/>
      <c r="AK1345" s="326"/>
      <c r="AL1345" s="326"/>
      <c r="AM1345" s="326"/>
      <c r="AN1345" s="326"/>
      <c r="AO1345" s="326"/>
      <c r="AP1345" s="326"/>
      <c r="AQ1345" s="326"/>
      <c r="AR1345" s="326"/>
    </row>
    <row r="1346" ht="15.75" hidden="1" customHeight="1">
      <c r="A1346" s="326" t="s">
        <v>3439</v>
      </c>
      <c r="B1346" s="326">
        <v>34.0</v>
      </c>
      <c r="C1346" s="326">
        <v>0.8</v>
      </c>
      <c r="D1346" s="326">
        <v>2.1</v>
      </c>
      <c r="E1346" s="326">
        <v>3.2</v>
      </c>
      <c r="F1346" s="326" t="s">
        <v>3771</v>
      </c>
      <c r="G1346" s="326" t="s">
        <v>152</v>
      </c>
      <c r="H1346" s="326"/>
      <c r="I1346" s="326"/>
      <c r="J1346" s="326"/>
      <c r="K1346" s="326"/>
      <c r="L1346" s="326"/>
      <c r="M1346" s="326"/>
      <c r="N1346" s="326"/>
      <c r="O1346" s="326"/>
      <c r="P1346" s="326"/>
      <c r="Q1346" s="326"/>
      <c r="R1346" s="326"/>
      <c r="S1346" s="326"/>
      <c r="T1346" s="326"/>
      <c r="U1346" s="326"/>
      <c r="V1346" s="326"/>
      <c r="W1346" s="326"/>
      <c r="X1346" s="326"/>
      <c r="Y1346" s="326"/>
      <c r="Z1346" s="326"/>
      <c r="AA1346" s="326"/>
      <c r="AB1346" s="326"/>
      <c r="AC1346" s="326"/>
      <c r="AD1346" s="326"/>
      <c r="AE1346" s="326"/>
      <c r="AF1346" s="326"/>
      <c r="AG1346" s="326"/>
      <c r="AH1346" s="326"/>
      <c r="AI1346" s="326"/>
      <c r="AJ1346" s="326"/>
      <c r="AK1346" s="326"/>
      <c r="AL1346" s="326"/>
      <c r="AM1346" s="326"/>
      <c r="AN1346" s="326"/>
      <c r="AO1346" s="326"/>
      <c r="AP1346" s="326"/>
      <c r="AQ1346" s="326"/>
      <c r="AR1346" s="326"/>
    </row>
    <row r="1347" ht="15.75" hidden="1" customHeight="1">
      <c r="A1347" s="326" t="s">
        <v>3445</v>
      </c>
      <c r="B1347" s="326">
        <v>39.0</v>
      </c>
      <c r="C1347" s="326">
        <v>1.1</v>
      </c>
      <c r="D1347" s="326">
        <v>2.5</v>
      </c>
      <c r="E1347" s="326">
        <v>6.7</v>
      </c>
      <c r="F1347" s="326" t="s">
        <v>3772</v>
      </c>
      <c r="G1347" s="326" t="s">
        <v>152</v>
      </c>
      <c r="H1347" s="326"/>
      <c r="I1347" s="326"/>
      <c r="J1347" s="326"/>
      <c r="K1347" s="326"/>
      <c r="L1347" s="326"/>
      <c r="M1347" s="326"/>
      <c r="N1347" s="326"/>
      <c r="O1347" s="326"/>
      <c r="P1347" s="326"/>
      <c r="Q1347" s="326"/>
      <c r="R1347" s="326"/>
      <c r="S1347" s="326"/>
      <c r="T1347" s="326"/>
      <c r="U1347" s="326"/>
      <c r="V1347" s="326"/>
      <c r="W1347" s="326"/>
      <c r="X1347" s="326"/>
      <c r="Y1347" s="326"/>
      <c r="Z1347" s="326"/>
      <c r="AA1347" s="326"/>
      <c r="AB1347" s="326"/>
      <c r="AC1347" s="326"/>
      <c r="AD1347" s="326"/>
      <c r="AE1347" s="326"/>
      <c r="AF1347" s="326"/>
      <c r="AG1347" s="326"/>
      <c r="AH1347" s="326"/>
      <c r="AI1347" s="326"/>
      <c r="AJ1347" s="326"/>
      <c r="AK1347" s="326"/>
      <c r="AL1347" s="326"/>
      <c r="AM1347" s="326"/>
      <c r="AN1347" s="326"/>
      <c r="AO1347" s="326"/>
      <c r="AP1347" s="326"/>
      <c r="AQ1347" s="326"/>
      <c r="AR1347" s="326"/>
    </row>
    <row r="1348" ht="15.75" hidden="1" customHeight="1">
      <c r="A1348" s="326" t="s">
        <v>3447</v>
      </c>
      <c r="B1348" s="326">
        <v>125.0</v>
      </c>
      <c r="C1348" s="326">
        <v>1.1</v>
      </c>
      <c r="D1348" s="326">
        <v>11.3</v>
      </c>
      <c r="E1348" s="326">
        <v>6.3</v>
      </c>
      <c r="F1348" s="326" t="s">
        <v>3773</v>
      </c>
      <c r="G1348" s="326" t="s">
        <v>152</v>
      </c>
      <c r="H1348" s="326"/>
      <c r="I1348" s="326"/>
      <c r="J1348" s="326"/>
      <c r="K1348" s="326"/>
      <c r="L1348" s="326"/>
      <c r="M1348" s="326"/>
      <c r="N1348" s="326"/>
      <c r="O1348" s="326"/>
      <c r="P1348" s="326"/>
      <c r="Q1348" s="326"/>
      <c r="R1348" s="326"/>
      <c r="S1348" s="326"/>
      <c r="T1348" s="326"/>
      <c r="U1348" s="326"/>
      <c r="V1348" s="326"/>
      <c r="W1348" s="326"/>
      <c r="X1348" s="326"/>
      <c r="Y1348" s="326"/>
      <c r="Z1348" s="326"/>
      <c r="AA1348" s="326"/>
      <c r="AB1348" s="326"/>
      <c r="AC1348" s="326"/>
      <c r="AD1348" s="326"/>
      <c r="AE1348" s="326"/>
      <c r="AF1348" s="326"/>
      <c r="AG1348" s="326"/>
      <c r="AH1348" s="326"/>
      <c r="AI1348" s="326"/>
      <c r="AJ1348" s="326"/>
      <c r="AK1348" s="326"/>
      <c r="AL1348" s="326"/>
      <c r="AM1348" s="326"/>
      <c r="AN1348" s="326"/>
      <c r="AO1348" s="326"/>
      <c r="AP1348" s="326"/>
      <c r="AQ1348" s="326"/>
      <c r="AR1348" s="326"/>
    </row>
    <row r="1349" ht="15.75" hidden="1" customHeight="1">
      <c r="A1349" s="326" t="s">
        <v>3774</v>
      </c>
      <c r="B1349" s="326">
        <v>89.0</v>
      </c>
      <c r="C1349" s="326">
        <v>3.0</v>
      </c>
      <c r="D1349" s="326">
        <v>3.6</v>
      </c>
      <c r="E1349" s="326">
        <v>12.4</v>
      </c>
      <c r="F1349" s="326" t="s">
        <v>3775</v>
      </c>
      <c r="G1349" s="326" t="s">
        <v>152</v>
      </c>
      <c r="H1349" s="326"/>
      <c r="I1349" s="326"/>
      <c r="J1349" s="326"/>
      <c r="K1349" s="326"/>
      <c r="L1349" s="326"/>
      <c r="M1349" s="326"/>
      <c r="N1349" s="326"/>
      <c r="O1349" s="326"/>
      <c r="P1349" s="326"/>
      <c r="Q1349" s="326"/>
      <c r="R1349" s="326"/>
      <c r="S1349" s="326"/>
      <c r="T1349" s="326"/>
      <c r="U1349" s="326"/>
      <c r="V1349" s="326"/>
      <c r="W1349" s="326"/>
      <c r="X1349" s="326"/>
      <c r="Y1349" s="326"/>
      <c r="Z1349" s="326"/>
      <c r="AA1349" s="326"/>
      <c r="AB1349" s="326"/>
      <c r="AC1349" s="326"/>
      <c r="AD1349" s="326"/>
      <c r="AE1349" s="326"/>
      <c r="AF1349" s="326"/>
      <c r="AG1349" s="326"/>
      <c r="AH1349" s="326"/>
      <c r="AI1349" s="326"/>
      <c r="AJ1349" s="326"/>
      <c r="AK1349" s="326"/>
      <c r="AL1349" s="326"/>
      <c r="AM1349" s="326"/>
      <c r="AN1349" s="326"/>
      <c r="AO1349" s="326"/>
      <c r="AP1349" s="326"/>
      <c r="AQ1349" s="326"/>
      <c r="AR1349" s="326"/>
    </row>
    <row r="1350" ht="15.75" hidden="1" customHeight="1">
      <c r="A1350" s="326" t="s">
        <v>3776</v>
      </c>
      <c r="B1350" s="326">
        <v>85.0</v>
      </c>
      <c r="C1350" s="326">
        <v>0.9</v>
      </c>
      <c r="D1350" s="326">
        <v>7.5</v>
      </c>
      <c r="E1350" s="326">
        <v>4.4</v>
      </c>
      <c r="F1350" s="326" t="s">
        <v>3777</v>
      </c>
      <c r="G1350" s="326" t="s">
        <v>152</v>
      </c>
      <c r="H1350" s="326"/>
      <c r="I1350" s="326"/>
      <c r="J1350" s="326"/>
      <c r="K1350" s="326"/>
      <c r="L1350" s="326"/>
      <c r="M1350" s="326"/>
      <c r="N1350" s="326"/>
      <c r="O1350" s="326"/>
      <c r="P1350" s="326"/>
      <c r="Q1350" s="326"/>
      <c r="R1350" s="326"/>
      <c r="S1350" s="326"/>
      <c r="T1350" s="326"/>
      <c r="U1350" s="326"/>
      <c r="V1350" s="326"/>
      <c r="W1350" s="326"/>
      <c r="X1350" s="326"/>
      <c r="Y1350" s="326"/>
      <c r="Z1350" s="326"/>
      <c r="AA1350" s="326"/>
      <c r="AB1350" s="326"/>
      <c r="AC1350" s="326"/>
      <c r="AD1350" s="326"/>
      <c r="AE1350" s="326"/>
      <c r="AF1350" s="326"/>
      <c r="AG1350" s="326"/>
      <c r="AH1350" s="326"/>
      <c r="AI1350" s="326"/>
      <c r="AJ1350" s="326"/>
      <c r="AK1350" s="326"/>
      <c r="AL1350" s="326"/>
      <c r="AM1350" s="326"/>
      <c r="AN1350" s="326"/>
      <c r="AO1350" s="326"/>
      <c r="AP1350" s="326"/>
      <c r="AQ1350" s="326"/>
      <c r="AR1350" s="326"/>
    </row>
    <row r="1351" ht="15.75" hidden="1" customHeight="1">
      <c r="A1351" s="326" t="s">
        <v>3455</v>
      </c>
      <c r="B1351" s="326">
        <v>49.0</v>
      </c>
      <c r="C1351" s="326">
        <v>2.8</v>
      </c>
      <c r="D1351" s="326">
        <v>0.3</v>
      </c>
      <c r="E1351" s="326">
        <v>9.3</v>
      </c>
      <c r="F1351" s="326" t="s">
        <v>3778</v>
      </c>
      <c r="G1351" s="326" t="s">
        <v>152</v>
      </c>
      <c r="H1351" s="326"/>
      <c r="I1351" s="326"/>
      <c r="J1351" s="326"/>
      <c r="K1351" s="326"/>
      <c r="L1351" s="326"/>
      <c r="M1351" s="326"/>
      <c r="N1351" s="326"/>
      <c r="O1351" s="326"/>
      <c r="P1351" s="326"/>
      <c r="Q1351" s="326"/>
      <c r="R1351" s="326"/>
      <c r="S1351" s="326"/>
      <c r="T1351" s="326"/>
      <c r="U1351" s="326"/>
      <c r="V1351" s="326"/>
      <c r="W1351" s="326"/>
      <c r="X1351" s="326"/>
      <c r="Y1351" s="326"/>
      <c r="Z1351" s="326"/>
      <c r="AA1351" s="326"/>
      <c r="AB1351" s="326"/>
      <c r="AC1351" s="326"/>
      <c r="AD1351" s="326"/>
      <c r="AE1351" s="326"/>
      <c r="AF1351" s="326"/>
      <c r="AG1351" s="326"/>
      <c r="AH1351" s="326"/>
      <c r="AI1351" s="326"/>
      <c r="AJ1351" s="326"/>
      <c r="AK1351" s="326"/>
      <c r="AL1351" s="326"/>
      <c r="AM1351" s="326"/>
      <c r="AN1351" s="326"/>
      <c r="AO1351" s="326"/>
      <c r="AP1351" s="326"/>
      <c r="AQ1351" s="326"/>
      <c r="AR1351" s="326"/>
    </row>
    <row r="1352" ht="15.75" hidden="1" customHeight="1">
      <c r="A1352" s="326" t="s">
        <v>3457</v>
      </c>
      <c r="B1352" s="326">
        <v>112.0</v>
      </c>
      <c r="C1352" s="326">
        <v>3.2</v>
      </c>
      <c r="D1352" s="326">
        <v>3.4</v>
      </c>
      <c r="E1352" s="326">
        <v>18.0</v>
      </c>
      <c r="F1352" s="326" t="s">
        <v>3779</v>
      </c>
      <c r="G1352" s="326" t="s">
        <v>152</v>
      </c>
      <c r="H1352" s="326"/>
      <c r="I1352" s="326"/>
      <c r="J1352" s="326"/>
      <c r="K1352" s="326"/>
      <c r="L1352" s="326"/>
      <c r="M1352" s="326"/>
      <c r="N1352" s="326"/>
      <c r="O1352" s="326"/>
      <c r="P1352" s="326"/>
      <c r="Q1352" s="326"/>
      <c r="R1352" s="326"/>
      <c r="S1352" s="326"/>
      <c r="T1352" s="326"/>
      <c r="U1352" s="326"/>
      <c r="V1352" s="326"/>
      <c r="W1352" s="326"/>
      <c r="X1352" s="326"/>
      <c r="Y1352" s="326"/>
      <c r="Z1352" s="326"/>
      <c r="AA1352" s="326"/>
      <c r="AB1352" s="326"/>
      <c r="AC1352" s="326"/>
      <c r="AD1352" s="326"/>
      <c r="AE1352" s="326"/>
      <c r="AF1352" s="326"/>
      <c r="AG1352" s="326"/>
      <c r="AH1352" s="326"/>
      <c r="AI1352" s="326"/>
      <c r="AJ1352" s="326"/>
      <c r="AK1352" s="326"/>
      <c r="AL1352" s="326"/>
      <c r="AM1352" s="326"/>
      <c r="AN1352" s="326"/>
      <c r="AO1352" s="326"/>
      <c r="AP1352" s="326"/>
      <c r="AQ1352" s="326"/>
      <c r="AR1352" s="326"/>
    </row>
    <row r="1353" ht="15.75" hidden="1" customHeight="1">
      <c r="A1353" s="326" t="s">
        <v>3780</v>
      </c>
      <c r="B1353" s="326">
        <v>218.0</v>
      </c>
      <c r="C1353" s="326">
        <v>3.7</v>
      </c>
      <c r="D1353" s="326">
        <v>18.7</v>
      </c>
      <c r="E1353" s="326">
        <v>10.3</v>
      </c>
      <c r="F1353" s="326" t="s">
        <v>3781</v>
      </c>
      <c r="G1353" s="326" t="s">
        <v>152</v>
      </c>
      <c r="H1353" s="326"/>
      <c r="I1353" s="326"/>
      <c r="J1353" s="326"/>
      <c r="K1353" s="326"/>
      <c r="L1353" s="326"/>
      <c r="M1353" s="326"/>
      <c r="N1353" s="326"/>
      <c r="O1353" s="326"/>
      <c r="P1353" s="326"/>
      <c r="Q1353" s="326"/>
      <c r="R1353" s="326"/>
      <c r="S1353" s="326"/>
      <c r="T1353" s="326"/>
      <c r="U1353" s="326"/>
      <c r="V1353" s="326"/>
      <c r="W1353" s="326"/>
      <c r="X1353" s="326"/>
      <c r="Y1353" s="326"/>
      <c r="Z1353" s="326"/>
      <c r="AA1353" s="326"/>
      <c r="AB1353" s="326"/>
      <c r="AC1353" s="326"/>
      <c r="AD1353" s="326"/>
      <c r="AE1353" s="326"/>
      <c r="AF1353" s="326"/>
      <c r="AG1353" s="326"/>
      <c r="AH1353" s="326"/>
      <c r="AI1353" s="326"/>
      <c r="AJ1353" s="326"/>
      <c r="AK1353" s="326"/>
      <c r="AL1353" s="326"/>
      <c r="AM1353" s="326"/>
      <c r="AN1353" s="326"/>
      <c r="AO1353" s="326"/>
      <c r="AP1353" s="326"/>
      <c r="AQ1353" s="326"/>
      <c r="AR1353" s="326"/>
    </row>
    <row r="1354" ht="15.75" hidden="1" customHeight="1">
      <c r="A1354" s="326" t="s">
        <v>3459</v>
      </c>
      <c r="B1354" s="326">
        <v>74.0</v>
      </c>
      <c r="C1354" s="326">
        <v>0.3</v>
      </c>
      <c r="D1354" s="326">
        <v>0.0</v>
      </c>
      <c r="E1354" s="326">
        <v>20.8</v>
      </c>
      <c r="F1354" s="326" t="s">
        <v>3782</v>
      </c>
      <c r="G1354" s="326" t="s">
        <v>152</v>
      </c>
      <c r="H1354" s="326"/>
      <c r="I1354" s="326"/>
      <c r="J1354" s="326"/>
      <c r="K1354" s="326"/>
      <c r="L1354" s="326"/>
      <c r="M1354" s="326"/>
      <c r="N1354" s="326"/>
      <c r="O1354" s="326"/>
      <c r="P1354" s="326"/>
      <c r="Q1354" s="326"/>
      <c r="R1354" s="326"/>
      <c r="S1354" s="326"/>
      <c r="T1354" s="326"/>
      <c r="U1354" s="326"/>
      <c r="V1354" s="326"/>
      <c r="W1354" s="326"/>
      <c r="X1354" s="326"/>
      <c r="Y1354" s="326"/>
      <c r="Z1354" s="326"/>
      <c r="AA1354" s="326"/>
      <c r="AB1354" s="326"/>
      <c r="AC1354" s="326"/>
      <c r="AD1354" s="326"/>
      <c r="AE1354" s="326"/>
      <c r="AF1354" s="326"/>
      <c r="AG1354" s="326"/>
      <c r="AH1354" s="326"/>
      <c r="AI1354" s="326"/>
      <c r="AJ1354" s="326"/>
      <c r="AK1354" s="326"/>
      <c r="AL1354" s="326"/>
      <c r="AM1354" s="326"/>
      <c r="AN1354" s="326"/>
      <c r="AO1354" s="326"/>
      <c r="AP1354" s="326"/>
      <c r="AQ1354" s="326"/>
      <c r="AR1354" s="326"/>
    </row>
    <row r="1355" ht="15.75" hidden="1" customHeight="1">
      <c r="A1355" s="326" t="s">
        <v>3461</v>
      </c>
      <c r="B1355" s="326">
        <v>121.0</v>
      </c>
      <c r="C1355" s="326">
        <v>3.7</v>
      </c>
      <c r="D1355" s="326">
        <v>4.1</v>
      </c>
      <c r="E1355" s="326">
        <v>17.8</v>
      </c>
      <c r="F1355" s="326" t="s">
        <v>3783</v>
      </c>
      <c r="G1355" s="326" t="s">
        <v>152</v>
      </c>
      <c r="H1355" s="326"/>
      <c r="I1355" s="326"/>
      <c r="J1355" s="326"/>
      <c r="K1355" s="326"/>
      <c r="L1355" s="326"/>
      <c r="M1355" s="326"/>
      <c r="N1355" s="326"/>
      <c r="O1355" s="326"/>
      <c r="P1355" s="326"/>
      <c r="Q1355" s="326"/>
      <c r="R1355" s="326"/>
      <c r="S1355" s="326"/>
      <c r="T1355" s="326"/>
      <c r="U1355" s="326"/>
      <c r="V1355" s="326"/>
      <c r="W1355" s="326"/>
      <c r="X1355" s="326"/>
      <c r="Y1355" s="326"/>
      <c r="Z1355" s="326"/>
      <c r="AA1355" s="326"/>
      <c r="AB1355" s="326"/>
      <c r="AC1355" s="326"/>
      <c r="AD1355" s="326"/>
      <c r="AE1355" s="326"/>
      <c r="AF1355" s="326"/>
      <c r="AG1355" s="326"/>
      <c r="AH1355" s="326"/>
      <c r="AI1355" s="326"/>
      <c r="AJ1355" s="326"/>
      <c r="AK1355" s="326"/>
      <c r="AL1355" s="326"/>
      <c r="AM1355" s="326"/>
      <c r="AN1355" s="326"/>
      <c r="AO1355" s="326"/>
      <c r="AP1355" s="326"/>
      <c r="AQ1355" s="326"/>
      <c r="AR1355" s="326"/>
    </row>
    <row r="1356" ht="15.75" hidden="1" customHeight="1">
      <c r="A1356" s="326" t="s">
        <v>3784</v>
      </c>
      <c r="B1356" s="326">
        <v>60.0</v>
      </c>
      <c r="C1356" s="326">
        <v>2.5</v>
      </c>
      <c r="D1356" s="326">
        <v>1.7</v>
      </c>
      <c r="E1356" s="326">
        <v>8.9</v>
      </c>
      <c r="F1356" s="326" t="s">
        <v>3785</v>
      </c>
      <c r="G1356" s="326" t="s">
        <v>152</v>
      </c>
      <c r="H1356" s="326"/>
      <c r="I1356" s="326"/>
      <c r="J1356" s="326"/>
      <c r="K1356" s="326"/>
      <c r="L1356" s="326"/>
      <c r="M1356" s="326"/>
      <c r="N1356" s="326"/>
      <c r="O1356" s="326"/>
      <c r="P1356" s="326"/>
      <c r="Q1356" s="326"/>
      <c r="R1356" s="326"/>
      <c r="S1356" s="326"/>
      <c r="T1356" s="326"/>
      <c r="U1356" s="326"/>
      <c r="V1356" s="326"/>
      <c r="W1356" s="326"/>
      <c r="X1356" s="326"/>
      <c r="Y1356" s="326"/>
      <c r="Z1356" s="326"/>
      <c r="AA1356" s="326"/>
      <c r="AB1356" s="326"/>
      <c r="AC1356" s="326"/>
      <c r="AD1356" s="326"/>
      <c r="AE1356" s="326"/>
      <c r="AF1356" s="326"/>
      <c r="AG1356" s="326"/>
      <c r="AH1356" s="326"/>
      <c r="AI1356" s="326"/>
      <c r="AJ1356" s="326"/>
      <c r="AK1356" s="326"/>
      <c r="AL1356" s="326"/>
      <c r="AM1356" s="326"/>
      <c r="AN1356" s="326"/>
      <c r="AO1356" s="326"/>
      <c r="AP1356" s="326"/>
      <c r="AQ1356" s="326"/>
      <c r="AR1356" s="326"/>
    </row>
    <row r="1357" ht="15.75" hidden="1" customHeight="1">
      <c r="A1357" s="326" t="s">
        <v>3465</v>
      </c>
      <c r="B1357" s="326">
        <v>277.0</v>
      </c>
      <c r="C1357" s="326">
        <v>3.3</v>
      </c>
      <c r="D1357" s="326">
        <v>23.6</v>
      </c>
      <c r="E1357" s="326">
        <v>14.1</v>
      </c>
      <c r="F1357" s="326" t="s">
        <v>3786</v>
      </c>
      <c r="G1357" s="326" t="s">
        <v>152</v>
      </c>
      <c r="H1357" s="326"/>
      <c r="I1357" s="326"/>
      <c r="J1357" s="326"/>
      <c r="K1357" s="326"/>
      <c r="L1357" s="326"/>
      <c r="M1357" s="326"/>
      <c r="N1357" s="326"/>
      <c r="O1357" s="326"/>
      <c r="P1357" s="326"/>
      <c r="Q1357" s="326"/>
      <c r="R1357" s="326"/>
      <c r="S1357" s="326"/>
      <c r="T1357" s="326"/>
      <c r="U1357" s="326"/>
      <c r="V1357" s="326"/>
      <c r="W1357" s="326"/>
      <c r="X1357" s="326"/>
      <c r="Y1357" s="326"/>
      <c r="Z1357" s="326"/>
      <c r="AA1357" s="326"/>
      <c r="AB1357" s="326"/>
      <c r="AC1357" s="326"/>
      <c r="AD1357" s="326"/>
      <c r="AE1357" s="326"/>
      <c r="AF1357" s="326"/>
      <c r="AG1357" s="326"/>
      <c r="AH1357" s="326"/>
      <c r="AI1357" s="326"/>
      <c r="AJ1357" s="326"/>
      <c r="AK1357" s="326"/>
      <c r="AL1357" s="326"/>
      <c r="AM1357" s="326"/>
      <c r="AN1357" s="326"/>
      <c r="AO1357" s="326"/>
      <c r="AP1357" s="326"/>
      <c r="AQ1357" s="326"/>
      <c r="AR1357" s="326"/>
    </row>
    <row r="1358" ht="15.75" hidden="1" customHeight="1">
      <c r="A1358" s="326" t="s">
        <v>3787</v>
      </c>
      <c r="B1358" s="326">
        <v>136.0</v>
      </c>
      <c r="C1358" s="326">
        <v>6.6</v>
      </c>
      <c r="D1358" s="326">
        <v>7.5</v>
      </c>
      <c r="E1358" s="326">
        <v>11.2</v>
      </c>
      <c r="F1358" s="326" t="s">
        <v>3788</v>
      </c>
      <c r="G1358" s="326" t="s">
        <v>152</v>
      </c>
      <c r="H1358" s="326"/>
      <c r="I1358" s="326"/>
      <c r="J1358" s="326"/>
      <c r="K1358" s="326"/>
      <c r="L1358" s="326"/>
      <c r="M1358" s="326"/>
      <c r="N1358" s="326"/>
      <c r="O1358" s="326"/>
      <c r="P1358" s="326"/>
      <c r="Q1358" s="326"/>
      <c r="R1358" s="326"/>
      <c r="S1358" s="326"/>
      <c r="T1358" s="326"/>
      <c r="U1358" s="326"/>
      <c r="V1358" s="326"/>
      <c r="W1358" s="326"/>
      <c r="X1358" s="326"/>
      <c r="Y1358" s="326"/>
      <c r="Z1358" s="326"/>
      <c r="AA1358" s="326"/>
      <c r="AB1358" s="326"/>
      <c r="AC1358" s="326"/>
      <c r="AD1358" s="326"/>
      <c r="AE1358" s="326"/>
      <c r="AF1358" s="326"/>
      <c r="AG1358" s="326"/>
      <c r="AH1358" s="326"/>
      <c r="AI1358" s="326"/>
      <c r="AJ1358" s="326"/>
      <c r="AK1358" s="326"/>
      <c r="AL1358" s="326"/>
      <c r="AM1358" s="326"/>
      <c r="AN1358" s="326"/>
      <c r="AO1358" s="326"/>
      <c r="AP1358" s="326"/>
      <c r="AQ1358" s="326"/>
      <c r="AR1358" s="326"/>
    </row>
    <row r="1359" ht="15.75" hidden="1" customHeight="1">
      <c r="A1359" s="326" t="s">
        <v>3789</v>
      </c>
      <c r="B1359" s="326">
        <v>253.0</v>
      </c>
      <c r="C1359" s="326">
        <v>7.9</v>
      </c>
      <c r="D1359" s="326">
        <v>11.0</v>
      </c>
      <c r="E1359" s="326">
        <v>32.4</v>
      </c>
      <c r="F1359" s="326" t="s">
        <v>3790</v>
      </c>
      <c r="G1359" s="326" t="s">
        <v>152</v>
      </c>
      <c r="H1359" s="326"/>
      <c r="I1359" s="326"/>
      <c r="J1359" s="326"/>
      <c r="K1359" s="326"/>
      <c r="L1359" s="326"/>
      <c r="M1359" s="326"/>
      <c r="N1359" s="326"/>
      <c r="O1359" s="326"/>
      <c r="P1359" s="326"/>
      <c r="Q1359" s="326"/>
      <c r="R1359" s="326"/>
      <c r="S1359" s="326"/>
      <c r="T1359" s="326"/>
      <c r="U1359" s="326"/>
      <c r="V1359" s="326"/>
      <c r="W1359" s="326"/>
      <c r="X1359" s="326"/>
      <c r="Y1359" s="326"/>
      <c r="Z1359" s="326"/>
      <c r="AA1359" s="326"/>
      <c r="AB1359" s="326"/>
      <c r="AC1359" s="326"/>
      <c r="AD1359" s="326"/>
      <c r="AE1359" s="326"/>
      <c r="AF1359" s="326"/>
      <c r="AG1359" s="326"/>
      <c r="AH1359" s="326"/>
      <c r="AI1359" s="326"/>
      <c r="AJ1359" s="326"/>
      <c r="AK1359" s="326"/>
      <c r="AL1359" s="326"/>
      <c r="AM1359" s="326"/>
      <c r="AN1359" s="326"/>
      <c r="AO1359" s="326"/>
      <c r="AP1359" s="326"/>
      <c r="AQ1359" s="326"/>
      <c r="AR1359" s="326"/>
    </row>
    <row r="1360" ht="15.75" hidden="1" customHeight="1">
      <c r="A1360" s="326" t="s">
        <v>3791</v>
      </c>
      <c r="B1360" s="326">
        <v>169.0</v>
      </c>
      <c r="C1360" s="326">
        <v>3.3</v>
      </c>
      <c r="D1360" s="326">
        <v>10.9</v>
      </c>
      <c r="E1360" s="326">
        <v>18.0</v>
      </c>
      <c r="F1360" s="326" t="s">
        <v>3792</v>
      </c>
      <c r="G1360" s="326" t="s">
        <v>152</v>
      </c>
      <c r="H1360" s="326"/>
      <c r="I1360" s="326"/>
      <c r="J1360" s="326"/>
      <c r="K1360" s="326"/>
      <c r="L1360" s="326"/>
      <c r="M1360" s="326"/>
      <c r="N1360" s="326"/>
      <c r="O1360" s="326"/>
      <c r="P1360" s="326"/>
      <c r="Q1360" s="326"/>
      <c r="R1360" s="326"/>
      <c r="S1360" s="326"/>
      <c r="T1360" s="326"/>
      <c r="U1360" s="326"/>
      <c r="V1360" s="326"/>
      <c r="W1360" s="326"/>
      <c r="X1360" s="326"/>
      <c r="Y1360" s="326"/>
      <c r="Z1360" s="326"/>
      <c r="AA1360" s="326"/>
      <c r="AB1360" s="326"/>
      <c r="AC1360" s="326"/>
      <c r="AD1360" s="326"/>
      <c r="AE1360" s="326"/>
      <c r="AF1360" s="326"/>
      <c r="AG1360" s="326"/>
      <c r="AH1360" s="326"/>
      <c r="AI1360" s="326"/>
      <c r="AJ1360" s="326"/>
      <c r="AK1360" s="326"/>
      <c r="AL1360" s="326"/>
      <c r="AM1360" s="326"/>
      <c r="AN1360" s="326"/>
      <c r="AO1360" s="326"/>
      <c r="AP1360" s="326"/>
      <c r="AQ1360" s="326"/>
      <c r="AR1360" s="326"/>
    </row>
    <row r="1361" ht="15.75" hidden="1" customHeight="1">
      <c r="A1361" s="326" t="s">
        <v>3477</v>
      </c>
      <c r="B1361" s="326">
        <v>39.0</v>
      </c>
      <c r="C1361" s="326">
        <v>1.7</v>
      </c>
      <c r="D1361" s="326">
        <v>0.4</v>
      </c>
      <c r="E1361" s="326">
        <v>7.3</v>
      </c>
      <c r="F1361" s="326" t="s">
        <v>3793</v>
      </c>
      <c r="G1361" s="326" t="s">
        <v>152</v>
      </c>
      <c r="H1361" s="326"/>
      <c r="I1361" s="326"/>
      <c r="J1361" s="326"/>
      <c r="K1361" s="326"/>
      <c r="L1361" s="326"/>
      <c r="M1361" s="326"/>
      <c r="N1361" s="326"/>
      <c r="O1361" s="326"/>
      <c r="P1361" s="326"/>
      <c r="Q1361" s="326"/>
      <c r="R1361" s="326"/>
      <c r="S1361" s="326"/>
      <c r="T1361" s="326"/>
      <c r="U1361" s="326"/>
      <c r="V1361" s="326"/>
      <c r="W1361" s="326"/>
      <c r="X1361" s="326"/>
      <c r="Y1361" s="326"/>
      <c r="Z1361" s="326"/>
      <c r="AA1361" s="326"/>
      <c r="AB1361" s="326"/>
      <c r="AC1361" s="326"/>
      <c r="AD1361" s="326"/>
      <c r="AE1361" s="326"/>
      <c r="AF1361" s="326"/>
      <c r="AG1361" s="326"/>
      <c r="AH1361" s="326"/>
      <c r="AI1361" s="326"/>
      <c r="AJ1361" s="326"/>
      <c r="AK1361" s="326"/>
      <c r="AL1361" s="326"/>
      <c r="AM1361" s="326"/>
      <c r="AN1361" s="326"/>
      <c r="AO1361" s="326"/>
      <c r="AP1361" s="326"/>
      <c r="AQ1361" s="326"/>
      <c r="AR1361" s="326"/>
    </row>
    <row r="1362" ht="15.75" hidden="1" customHeight="1">
      <c r="A1362" s="326" t="s">
        <v>3481</v>
      </c>
      <c r="B1362" s="326">
        <v>51.0</v>
      </c>
      <c r="C1362" s="326">
        <v>2.6</v>
      </c>
      <c r="D1362" s="326">
        <v>0.2</v>
      </c>
      <c r="E1362" s="326">
        <v>9.9</v>
      </c>
      <c r="F1362" s="326" t="s">
        <v>3794</v>
      </c>
      <c r="G1362" s="326" t="s">
        <v>152</v>
      </c>
      <c r="H1362" s="326"/>
      <c r="I1362" s="326"/>
      <c r="J1362" s="326"/>
      <c r="K1362" s="326"/>
      <c r="L1362" s="326"/>
      <c r="M1362" s="326"/>
      <c r="N1362" s="326"/>
      <c r="O1362" s="326"/>
      <c r="P1362" s="326"/>
      <c r="Q1362" s="326"/>
      <c r="R1362" s="326"/>
      <c r="S1362" s="326"/>
      <c r="T1362" s="326"/>
      <c r="U1362" s="326"/>
      <c r="V1362" s="326"/>
      <c r="W1362" s="326"/>
      <c r="X1362" s="326"/>
      <c r="Y1362" s="326"/>
      <c r="Z1362" s="326"/>
      <c r="AA1362" s="326"/>
      <c r="AB1362" s="326"/>
      <c r="AC1362" s="326"/>
      <c r="AD1362" s="326"/>
      <c r="AE1362" s="326"/>
      <c r="AF1362" s="326"/>
      <c r="AG1362" s="326"/>
      <c r="AH1362" s="326"/>
      <c r="AI1362" s="326"/>
      <c r="AJ1362" s="326"/>
      <c r="AK1362" s="326"/>
      <c r="AL1362" s="326"/>
      <c r="AM1362" s="326"/>
      <c r="AN1362" s="326"/>
      <c r="AO1362" s="326"/>
      <c r="AP1362" s="326"/>
      <c r="AQ1362" s="326"/>
      <c r="AR1362" s="326"/>
    </row>
    <row r="1363" ht="15.75" hidden="1" customHeight="1">
      <c r="A1363" s="326" t="s">
        <v>3487</v>
      </c>
      <c r="B1363" s="326">
        <v>39.0</v>
      </c>
      <c r="C1363" s="326">
        <v>1.8</v>
      </c>
      <c r="D1363" s="326">
        <v>0.3</v>
      </c>
      <c r="E1363" s="326">
        <v>7.8</v>
      </c>
      <c r="F1363" s="326" t="s">
        <v>3795</v>
      </c>
      <c r="G1363" s="326" t="s">
        <v>152</v>
      </c>
      <c r="H1363" s="326"/>
      <c r="I1363" s="326"/>
      <c r="J1363" s="326"/>
      <c r="K1363" s="326"/>
      <c r="L1363" s="326"/>
      <c r="M1363" s="326"/>
      <c r="N1363" s="326"/>
      <c r="O1363" s="326"/>
      <c r="P1363" s="326"/>
      <c r="Q1363" s="326"/>
      <c r="R1363" s="326"/>
      <c r="S1363" s="326"/>
      <c r="T1363" s="326"/>
      <c r="U1363" s="326"/>
      <c r="V1363" s="326"/>
      <c r="W1363" s="326"/>
      <c r="X1363" s="326"/>
      <c r="Y1363" s="326"/>
      <c r="Z1363" s="326"/>
      <c r="AA1363" s="326"/>
      <c r="AB1363" s="326"/>
      <c r="AC1363" s="326"/>
      <c r="AD1363" s="326"/>
      <c r="AE1363" s="326"/>
      <c r="AF1363" s="326"/>
      <c r="AG1363" s="326"/>
      <c r="AH1363" s="326"/>
      <c r="AI1363" s="326"/>
      <c r="AJ1363" s="326"/>
      <c r="AK1363" s="326"/>
      <c r="AL1363" s="326"/>
      <c r="AM1363" s="326"/>
      <c r="AN1363" s="326"/>
      <c r="AO1363" s="326"/>
      <c r="AP1363" s="326"/>
      <c r="AQ1363" s="326"/>
      <c r="AR1363" s="326"/>
    </row>
    <row r="1364" ht="15.75" hidden="1" customHeight="1">
      <c r="A1364" s="326" t="s">
        <v>3796</v>
      </c>
      <c r="B1364" s="326">
        <v>56.0</v>
      </c>
      <c r="C1364" s="326">
        <v>2.7</v>
      </c>
      <c r="D1364" s="326">
        <v>0.2</v>
      </c>
      <c r="E1364" s="326">
        <v>11.3</v>
      </c>
      <c r="F1364" s="326" t="s">
        <v>3797</v>
      </c>
      <c r="G1364" s="326" t="s">
        <v>152</v>
      </c>
      <c r="H1364" s="326"/>
      <c r="I1364" s="326"/>
      <c r="J1364" s="326"/>
      <c r="K1364" s="326"/>
      <c r="L1364" s="326"/>
      <c r="M1364" s="326"/>
      <c r="N1364" s="326"/>
      <c r="O1364" s="326"/>
      <c r="P1364" s="326"/>
      <c r="Q1364" s="326"/>
      <c r="R1364" s="326"/>
      <c r="S1364" s="326"/>
      <c r="T1364" s="326"/>
      <c r="U1364" s="326"/>
      <c r="V1364" s="326"/>
      <c r="W1364" s="326"/>
      <c r="X1364" s="326"/>
      <c r="Y1364" s="326"/>
      <c r="Z1364" s="326"/>
      <c r="AA1364" s="326"/>
      <c r="AB1364" s="326"/>
      <c r="AC1364" s="326"/>
      <c r="AD1364" s="326"/>
      <c r="AE1364" s="326"/>
      <c r="AF1364" s="326"/>
      <c r="AG1364" s="326"/>
      <c r="AH1364" s="326"/>
      <c r="AI1364" s="326"/>
      <c r="AJ1364" s="326"/>
      <c r="AK1364" s="326"/>
      <c r="AL1364" s="326"/>
      <c r="AM1364" s="326"/>
      <c r="AN1364" s="326"/>
      <c r="AO1364" s="326"/>
      <c r="AP1364" s="326"/>
      <c r="AQ1364" s="326"/>
      <c r="AR1364" s="326"/>
    </row>
    <row r="1365" ht="15.75" hidden="1" customHeight="1">
      <c r="A1365" s="326" t="s">
        <v>3501</v>
      </c>
      <c r="B1365" s="326">
        <v>22.0</v>
      </c>
      <c r="C1365" s="326">
        <v>1.1</v>
      </c>
      <c r="D1365" s="326">
        <v>0.2</v>
      </c>
      <c r="E1365" s="326">
        <v>5.2</v>
      </c>
      <c r="F1365" s="326" t="s">
        <v>3798</v>
      </c>
      <c r="G1365" s="326" t="s">
        <v>152</v>
      </c>
      <c r="H1365" s="326"/>
      <c r="I1365" s="326"/>
      <c r="J1365" s="326"/>
      <c r="K1365" s="326"/>
      <c r="L1365" s="326"/>
      <c r="M1365" s="326"/>
      <c r="N1365" s="326"/>
      <c r="O1365" s="326"/>
      <c r="P1365" s="326"/>
      <c r="Q1365" s="326"/>
      <c r="R1365" s="326"/>
      <c r="S1365" s="326"/>
      <c r="T1365" s="326"/>
      <c r="U1365" s="326"/>
      <c r="V1365" s="326"/>
      <c r="W1365" s="326"/>
      <c r="X1365" s="326"/>
      <c r="Y1365" s="326"/>
      <c r="Z1365" s="326"/>
      <c r="AA1365" s="326"/>
      <c r="AB1365" s="326"/>
      <c r="AC1365" s="326"/>
      <c r="AD1365" s="326"/>
      <c r="AE1365" s="326"/>
      <c r="AF1365" s="326"/>
      <c r="AG1365" s="326"/>
      <c r="AH1365" s="326"/>
      <c r="AI1365" s="326"/>
      <c r="AJ1365" s="326"/>
      <c r="AK1365" s="326"/>
      <c r="AL1365" s="326"/>
      <c r="AM1365" s="326"/>
      <c r="AN1365" s="326"/>
      <c r="AO1365" s="326"/>
      <c r="AP1365" s="326"/>
      <c r="AQ1365" s="326"/>
      <c r="AR1365" s="326"/>
    </row>
    <row r="1366" ht="15.75" hidden="1" customHeight="1">
      <c r="A1366" s="326" t="s">
        <v>3799</v>
      </c>
      <c r="B1366" s="326">
        <v>95.0</v>
      </c>
      <c r="C1366" s="326">
        <v>1.7</v>
      </c>
      <c r="D1366" s="326">
        <v>6.0</v>
      </c>
      <c r="E1366" s="326">
        <v>8.7</v>
      </c>
      <c r="F1366" s="326" t="s">
        <v>3800</v>
      </c>
      <c r="G1366" s="326" t="s">
        <v>152</v>
      </c>
      <c r="H1366" s="326"/>
      <c r="I1366" s="326"/>
      <c r="J1366" s="326"/>
      <c r="K1366" s="326"/>
      <c r="L1366" s="326"/>
      <c r="M1366" s="326"/>
      <c r="N1366" s="326"/>
      <c r="O1366" s="326"/>
      <c r="P1366" s="326"/>
      <c r="Q1366" s="326"/>
      <c r="R1366" s="326"/>
      <c r="S1366" s="326"/>
      <c r="T1366" s="326"/>
      <c r="U1366" s="326"/>
      <c r="V1366" s="326"/>
      <c r="W1366" s="326"/>
      <c r="X1366" s="326"/>
      <c r="Y1366" s="326"/>
      <c r="Z1366" s="326"/>
      <c r="AA1366" s="326"/>
      <c r="AB1366" s="326"/>
      <c r="AC1366" s="326"/>
      <c r="AD1366" s="326"/>
      <c r="AE1366" s="326"/>
      <c r="AF1366" s="326"/>
      <c r="AG1366" s="326"/>
      <c r="AH1366" s="326"/>
      <c r="AI1366" s="326"/>
      <c r="AJ1366" s="326"/>
      <c r="AK1366" s="326"/>
      <c r="AL1366" s="326"/>
      <c r="AM1366" s="326"/>
      <c r="AN1366" s="326"/>
      <c r="AO1366" s="326"/>
      <c r="AP1366" s="326"/>
      <c r="AQ1366" s="326"/>
      <c r="AR1366" s="326"/>
    </row>
    <row r="1367" ht="15.75" hidden="1" customHeight="1">
      <c r="A1367" s="326" t="s">
        <v>3505</v>
      </c>
      <c r="B1367" s="326">
        <v>34.0</v>
      </c>
      <c r="C1367" s="326">
        <v>2.0</v>
      </c>
      <c r="D1367" s="326">
        <v>0.7</v>
      </c>
      <c r="E1367" s="326">
        <v>5.2</v>
      </c>
      <c r="F1367" s="326" t="s">
        <v>3801</v>
      </c>
      <c r="G1367" s="326" t="s">
        <v>152</v>
      </c>
      <c r="H1367" s="326"/>
      <c r="I1367" s="326"/>
      <c r="J1367" s="326"/>
      <c r="K1367" s="326"/>
      <c r="L1367" s="326"/>
      <c r="M1367" s="326"/>
      <c r="N1367" s="326"/>
      <c r="O1367" s="326"/>
      <c r="P1367" s="326"/>
      <c r="Q1367" s="326"/>
      <c r="R1367" s="326"/>
      <c r="S1367" s="326"/>
      <c r="T1367" s="326"/>
      <c r="U1367" s="326"/>
      <c r="V1367" s="326"/>
      <c r="W1367" s="326"/>
      <c r="X1367" s="326"/>
      <c r="Y1367" s="326"/>
      <c r="Z1367" s="326"/>
      <c r="AA1367" s="326"/>
      <c r="AB1367" s="326"/>
      <c r="AC1367" s="326"/>
      <c r="AD1367" s="326"/>
      <c r="AE1367" s="326"/>
      <c r="AF1367" s="326"/>
      <c r="AG1367" s="326"/>
      <c r="AH1367" s="326"/>
      <c r="AI1367" s="326"/>
      <c r="AJ1367" s="326"/>
      <c r="AK1367" s="326"/>
      <c r="AL1367" s="326"/>
      <c r="AM1367" s="326"/>
      <c r="AN1367" s="326"/>
      <c r="AO1367" s="326"/>
      <c r="AP1367" s="326"/>
      <c r="AQ1367" s="326"/>
      <c r="AR1367" s="326"/>
    </row>
    <row r="1368" ht="15.75" hidden="1" customHeight="1">
      <c r="A1368" s="326" t="s">
        <v>3507</v>
      </c>
      <c r="B1368" s="326">
        <v>49.0</v>
      </c>
      <c r="C1368" s="326">
        <v>1.8</v>
      </c>
      <c r="D1368" s="326">
        <v>0.1</v>
      </c>
      <c r="E1368" s="326">
        <v>11.1</v>
      </c>
      <c r="F1368" s="326" t="s">
        <v>3802</v>
      </c>
      <c r="G1368" s="326" t="s">
        <v>152</v>
      </c>
      <c r="H1368" s="326"/>
      <c r="I1368" s="326"/>
      <c r="J1368" s="326"/>
      <c r="K1368" s="326"/>
      <c r="L1368" s="326"/>
      <c r="M1368" s="326"/>
      <c r="N1368" s="326"/>
      <c r="O1368" s="326"/>
      <c r="P1368" s="326"/>
      <c r="Q1368" s="326"/>
      <c r="R1368" s="326"/>
      <c r="S1368" s="326"/>
      <c r="T1368" s="326"/>
      <c r="U1368" s="326"/>
      <c r="V1368" s="326"/>
      <c r="W1368" s="326"/>
      <c r="X1368" s="326"/>
      <c r="Y1368" s="326"/>
      <c r="Z1368" s="326"/>
      <c r="AA1368" s="326"/>
      <c r="AB1368" s="326"/>
      <c r="AC1368" s="326"/>
      <c r="AD1368" s="326"/>
      <c r="AE1368" s="326"/>
      <c r="AF1368" s="326"/>
      <c r="AG1368" s="326"/>
      <c r="AH1368" s="326"/>
      <c r="AI1368" s="326"/>
      <c r="AJ1368" s="326"/>
      <c r="AK1368" s="326"/>
      <c r="AL1368" s="326"/>
      <c r="AM1368" s="326"/>
      <c r="AN1368" s="326"/>
      <c r="AO1368" s="326"/>
      <c r="AP1368" s="326"/>
      <c r="AQ1368" s="326"/>
      <c r="AR1368" s="326"/>
    </row>
    <row r="1369" ht="15.75" hidden="1" customHeight="1">
      <c r="A1369" s="326" t="s">
        <v>3803</v>
      </c>
      <c r="B1369" s="326">
        <v>25.0</v>
      </c>
      <c r="C1369" s="326">
        <v>1.3</v>
      </c>
      <c r="D1369" s="326">
        <v>0.5</v>
      </c>
      <c r="E1369" s="326">
        <v>4.4</v>
      </c>
      <c r="F1369" s="326" t="s">
        <v>3804</v>
      </c>
      <c r="G1369" s="326" t="s">
        <v>152</v>
      </c>
      <c r="H1369" s="326"/>
      <c r="I1369" s="326"/>
      <c r="J1369" s="326"/>
      <c r="K1369" s="326"/>
      <c r="L1369" s="326"/>
      <c r="M1369" s="326"/>
      <c r="N1369" s="326"/>
      <c r="O1369" s="326"/>
      <c r="P1369" s="326"/>
      <c r="Q1369" s="326"/>
      <c r="R1369" s="326"/>
      <c r="S1369" s="326"/>
      <c r="T1369" s="326"/>
      <c r="U1369" s="326"/>
      <c r="V1369" s="326"/>
      <c r="W1369" s="326"/>
      <c r="X1369" s="326"/>
      <c r="Y1369" s="326"/>
      <c r="Z1369" s="326"/>
      <c r="AA1369" s="326"/>
      <c r="AB1369" s="326"/>
      <c r="AC1369" s="326"/>
      <c r="AD1369" s="326"/>
      <c r="AE1369" s="326"/>
      <c r="AF1369" s="326"/>
      <c r="AG1369" s="326"/>
      <c r="AH1369" s="326"/>
      <c r="AI1369" s="326"/>
      <c r="AJ1369" s="326"/>
      <c r="AK1369" s="326"/>
      <c r="AL1369" s="326"/>
      <c r="AM1369" s="326"/>
      <c r="AN1369" s="326"/>
      <c r="AO1369" s="326"/>
      <c r="AP1369" s="326"/>
      <c r="AQ1369" s="326"/>
      <c r="AR1369" s="326"/>
    </row>
    <row r="1370" ht="15.75" hidden="1" customHeight="1">
      <c r="A1370" s="326" t="s">
        <v>3515</v>
      </c>
      <c r="B1370" s="326">
        <v>154.0</v>
      </c>
      <c r="C1370" s="326">
        <v>6.7</v>
      </c>
      <c r="D1370" s="326">
        <v>8.5</v>
      </c>
      <c r="E1370" s="326">
        <v>12.2</v>
      </c>
      <c r="F1370" s="326" t="s">
        <v>3805</v>
      </c>
      <c r="G1370" s="326" t="s">
        <v>152</v>
      </c>
      <c r="H1370" s="326"/>
      <c r="I1370" s="326"/>
      <c r="J1370" s="326"/>
      <c r="K1370" s="326"/>
      <c r="L1370" s="326"/>
      <c r="M1370" s="326"/>
      <c r="N1370" s="326"/>
      <c r="O1370" s="326"/>
      <c r="P1370" s="326"/>
      <c r="Q1370" s="326"/>
      <c r="R1370" s="326"/>
      <c r="S1370" s="326"/>
      <c r="T1370" s="326"/>
      <c r="U1370" s="326"/>
      <c r="V1370" s="326"/>
      <c r="W1370" s="326"/>
      <c r="X1370" s="326"/>
      <c r="Y1370" s="326"/>
      <c r="Z1370" s="326"/>
      <c r="AA1370" s="326"/>
      <c r="AB1370" s="326"/>
      <c r="AC1370" s="326"/>
      <c r="AD1370" s="326"/>
      <c r="AE1370" s="326"/>
      <c r="AF1370" s="326"/>
      <c r="AG1370" s="326"/>
      <c r="AH1370" s="326"/>
      <c r="AI1370" s="326"/>
      <c r="AJ1370" s="326"/>
      <c r="AK1370" s="326"/>
      <c r="AL1370" s="326"/>
      <c r="AM1370" s="326"/>
      <c r="AN1370" s="326"/>
      <c r="AO1370" s="326"/>
      <c r="AP1370" s="326"/>
      <c r="AQ1370" s="326"/>
      <c r="AR1370" s="326"/>
    </row>
    <row r="1371" ht="15.75" hidden="1" customHeight="1">
      <c r="A1371" s="326" t="s">
        <v>3533</v>
      </c>
      <c r="B1371" s="326">
        <v>157.0</v>
      </c>
      <c r="C1371" s="326">
        <v>6.0</v>
      </c>
      <c r="D1371" s="326">
        <v>3.4</v>
      </c>
      <c r="E1371" s="326">
        <v>24.8</v>
      </c>
      <c r="F1371" s="326" t="s">
        <v>3806</v>
      </c>
      <c r="G1371" s="326" t="s">
        <v>152</v>
      </c>
      <c r="H1371" s="326"/>
      <c r="I1371" s="326"/>
      <c r="J1371" s="326"/>
      <c r="K1371" s="326"/>
      <c r="L1371" s="326"/>
      <c r="M1371" s="326"/>
      <c r="N1371" s="326"/>
      <c r="O1371" s="326"/>
      <c r="P1371" s="326"/>
      <c r="Q1371" s="326"/>
      <c r="R1371" s="326"/>
      <c r="S1371" s="326"/>
      <c r="T1371" s="326"/>
      <c r="U1371" s="326"/>
      <c r="V1371" s="326"/>
      <c r="W1371" s="326"/>
      <c r="X1371" s="326"/>
      <c r="Y1371" s="326"/>
      <c r="Z1371" s="326"/>
      <c r="AA1371" s="326"/>
      <c r="AB1371" s="326"/>
      <c r="AC1371" s="326"/>
      <c r="AD1371" s="326"/>
      <c r="AE1371" s="326"/>
      <c r="AF1371" s="326"/>
      <c r="AG1371" s="326"/>
      <c r="AH1371" s="326"/>
      <c r="AI1371" s="326"/>
      <c r="AJ1371" s="326"/>
      <c r="AK1371" s="326"/>
      <c r="AL1371" s="326"/>
      <c r="AM1371" s="326"/>
      <c r="AN1371" s="326"/>
      <c r="AO1371" s="326"/>
      <c r="AP1371" s="326"/>
      <c r="AQ1371" s="326"/>
      <c r="AR1371" s="326"/>
    </row>
    <row r="1372" ht="15.75" hidden="1" customHeight="1">
      <c r="A1372" s="326" t="s">
        <v>3807</v>
      </c>
      <c r="B1372" s="326">
        <v>133.0</v>
      </c>
      <c r="C1372" s="326">
        <v>6.3</v>
      </c>
      <c r="D1372" s="326">
        <v>3.6</v>
      </c>
      <c r="E1372" s="326">
        <v>18.3</v>
      </c>
      <c r="F1372" s="326" t="s">
        <v>3808</v>
      </c>
      <c r="G1372" s="326" t="s">
        <v>152</v>
      </c>
      <c r="H1372" s="326"/>
      <c r="I1372" s="326"/>
      <c r="J1372" s="326"/>
      <c r="K1372" s="326"/>
      <c r="L1372" s="326"/>
      <c r="M1372" s="326"/>
      <c r="N1372" s="326"/>
      <c r="O1372" s="326"/>
      <c r="P1372" s="326"/>
      <c r="Q1372" s="326"/>
      <c r="R1372" s="326"/>
      <c r="S1372" s="326"/>
      <c r="T1372" s="326"/>
      <c r="U1372" s="326"/>
      <c r="V1372" s="326"/>
      <c r="W1372" s="326"/>
      <c r="X1372" s="326"/>
      <c r="Y1372" s="326"/>
      <c r="Z1372" s="326"/>
      <c r="AA1372" s="326"/>
      <c r="AB1372" s="326"/>
      <c r="AC1372" s="326"/>
      <c r="AD1372" s="326"/>
      <c r="AE1372" s="326"/>
      <c r="AF1372" s="326"/>
      <c r="AG1372" s="326"/>
      <c r="AH1372" s="326"/>
      <c r="AI1372" s="326"/>
      <c r="AJ1372" s="326"/>
      <c r="AK1372" s="326"/>
      <c r="AL1372" s="326"/>
      <c r="AM1372" s="326"/>
      <c r="AN1372" s="326"/>
      <c r="AO1372" s="326"/>
      <c r="AP1372" s="326"/>
      <c r="AQ1372" s="326"/>
      <c r="AR1372" s="326"/>
    </row>
    <row r="1373" ht="15.75" hidden="1" customHeight="1">
      <c r="A1373" s="326" t="s">
        <v>3809</v>
      </c>
      <c r="B1373" s="326">
        <v>167.0</v>
      </c>
      <c r="C1373" s="326">
        <v>4.1</v>
      </c>
      <c r="D1373" s="326">
        <v>5.3</v>
      </c>
      <c r="E1373" s="326">
        <v>25.8</v>
      </c>
      <c r="F1373" s="326" t="s">
        <v>3810</v>
      </c>
      <c r="G1373" s="326" t="s">
        <v>152</v>
      </c>
      <c r="H1373" s="326"/>
      <c r="I1373" s="326"/>
      <c r="J1373" s="326"/>
      <c r="K1373" s="326"/>
      <c r="L1373" s="326"/>
      <c r="M1373" s="326"/>
      <c r="N1373" s="326"/>
      <c r="O1373" s="326"/>
      <c r="P1373" s="326"/>
      <c r="Q1373" s="326"/>
      <c r="R1373" s="326"/>
      <c r="S1373" s="326"/>
      <c r="T1373" s="326"/>
      <c r="U1373" s="326"/>
      <c r="V1373" s="326"/>
      <c r="W1373" s="326"/>
      <c r="X1373" s="326"/>
      <c r="Y1373" s="326"/>
      <c r="Z1373" s="326"/>
      <c r="AA1373" s="326"/>
      <c r="AB1373" s="326"/>
      <c r="AC1373" s="326"/>
      <c r="AD1373" s="326"/>
      <c r="AE1373" s="326"/>
      <c r="AF1373" s="326"/>
      <c r="AG1373" s="326"/>
      <c r="AH1373" s="326"/>
      <c r="AI1373" s="326"/>
      <c r="AJ1373" s="326"/>
      <c r="AK1373" s="326"/>
      <c r="AL1373" s="326"/>
      <c r="AM1373" s="326"/>
      <c r="AN1373" s="326"/>
      <c r="AO1373" s="326"/>
      <c r="AP1373" s="326"/>
      <c r="AQ1373" s="326"/>
      <c r="AR1373" s="326"/>
    </row>
    <row r="1374" ht="15.75" hidden="1" customHeight="1">
      <c r="A1374" s="326" t="s">
        <v>3547</v>
      </c>
      <c r="B1374" s="326">
        <v>166.0</v>
      </c>
      <c r="C1374" s="326">
        <v>7.2</v>
      </c>
      <c r="D1374" s="326">
        <v>4.6</v>
      </c>
      <c r="E1374" s="326">
        <v>22.7</v>
      </c>
      <c r="F1374" s="326" t="s">
        <v>3811</v>
      </c>
      <c r="G1374" s="326" t="s">
        <v>152</v>
      </c>
      <c r="H1374" s="326"/>
      <c r="I1374" s="326"/>
      <c r="J1374" s="326"/>
      <c r="K1374" s="326"/>
      <c r="L1374" s="326"/>
      <c r="M1374" s="326"/>
      <c r="N1374" s="326"/>
      <c r="O1374" s="326"/>
      <c r="P1374" s="326"/>
      <c r="Q1374" s="326"/>
      <c r="R1374" s="326"/>
      <c r="S1374" s="326"/>
      <c r="T1374" s="326"/>
      <c r="U1374" s="326"/>
      <c r="V1374" s="326"/>
      <c r="W1374" s="326"/>
      <c r="X1374" s="326"/>
      <c r="Y1374" s="326"/>
      <c r="Z1374" s="326"/>
      <c r="AA1374" s="326"/>
      <c r="AB1374" s="326"/>
      <c r="AC1374" s="326"/>
      <c r="AD1374" s="326"/>
      <c r="AE1374" s="326"/>
      <c r="AF1374" s="326"/>
      <c r="AG1374" s="326"/>
      <c r="AH1374" s="326"/>
      <c r="AI1374" s="326"/>
      <c r="AJ1374" s="326"/>
      <c r="AK1374" s="326"/>
      <c r="AL1374" s="326"/>
      <c r="AM1374" s="326"/>
      <c r="AN1374" s="326"/>
      <c r="AO1374" s="326"/>
      <c r="AP1374" s="326"/>
      <c r="AQ1374" s="326"/>
      <c r="AR1374" s="326"/>
    </row>
    <row r="1375" ht="15.75" hidden="1" customHeight="1">
      <c r="A1375" s="326" t="s">
        <v>3549</v>
      </c>
      <c r="B1375" s="326">
        <v>169.0</v>
      </c>
      <c r="C1375" s="326">
        <v>6.3</v>
      </c>
      <c r="D1375" s="326">
        <v>2.0</v>
      </c>
      <c r="E1375" s="326">
        <v>30.1</v>
      </c>
      <c r="F1375" s="326" t="s">
        <v>3812</v>
      </c>
      <c r="G1375" s="326" t="s">
        <v>152</v>
      </c>
      <c r="H1375" s="326"/>
      <c r="I1375" s="326"/>
      <c r="J1375" s="326"/>
      <c r="K1375" s="326"/>
      <c r="L1375" s="326"/>
      <c r="M1375" s="326"/>
      <c r="N1375" s="326"/>
      <c r="O1375" s="326"/>
      <c r="P1375" s="326"/>
      <c r="Q1375" s="326"/>
      <c r="R1375" s="326"/>
      <c r="S1375" s="326"/>
      <c r="T1375" s="326"/>
      <c r="U1375" s="326"/>
      <c r="V1375" s="326"/>
      <c r="W1375" s="326"/>
      <c r="X1375" s="326"/>
      <c r="Y1375" s="326"/>
      <c r="Z1375" s="326"/>
      <c r="AA1375" s="326"/>
      <c r="AB1375" s="326"/>
      <c r="AC1375" s="326"/>
      <c r="AD1375" s="326"/>
      <c r="AE1375" s="326"/>
      <c r="AF1375" s="326"/>
      <c r="AG1375" s="326"/>
      <c r="AH1375" s="326"/>
      <c r="AI1375" s="326"/>
      <c r="AJ1375" s="326"/>
      <c r="AK1375" s="326"/>
      <c r="AL1375" s="326"/>
      <c r="AM1375" s="326"/>
      <c r="AN1375" s="326"/>
      <c r="AO1375" s="326"/>
      <c r="AP1375" s="326"/>
      <c r="AQ1375" s="326"/>
      <c r="AR1375" s="326"/>
    </row>
    <row r="1376" ht="15.75" hidden="1" customHeight="1">
      <c r="A1376" s="326" t="s">
        <v>3813</v>
      </c>
      <c r="B1376" s="326">
        <v>205.0</v>
      </c>
      <c r="C1376" s="326">
        <v>10.5</v>
      </c>
      <c r="D1376" s="326">
        <v>7.5</v>
      </c>
      <c r="E1376" s="326">
        <v>23.0</v>
      </c>
      <c r="F1376" s="326" t="s">
        <v>3814</v>
      </c>
      <c r="G1376" s="326" t="s">
        <v>152</v>
      </c>
      <c r="H1376" s="326"/>
      <c r="I1376" s="326"/>
      <c r="J1376" s="326"/>
      <c r="K1376" s="326"/>
      <c r="L1376" s="326"/>
      <c r="M1376" s="326"/>
      <c r="N1376" s="326"/>
      <c r="O1376" s="326"/>
      <c r="P1376" s="326"/>
      <c r="Q1376" s="326"/>
      <c r="R1376" s="326"/>
      <c r="S1376" s="326"/>
      <c r="T1376" s="326"/>
      <c r="U1376" s="326"/>
      <c r="V1376" s="326"/>
      <c r="W1376" s="326"/>
      <c r="X1376" s="326"/>
      <c r="Y1376" s="326"/>
      <c r="Z1376" s="326"/>
      <c r="AA1376" s="326"/>
      <c r="AB1376" s="326"/>
      <c r="AC1376" s="326"/>
      <c r="AD1376" s="326"/>
      <c r="AE1376" s="326"/>
      <c r="AF1376" s="326"/>
      <c r="AG1376" s="326"/>
      <c r="AH1376" s="326"/>
      <c r="AI1376" s="326"/>
      <c r="AJ1376" s="326"/>
      <c r="AK1376" s="326"/>
      <c r="AL1376" s="326"/>
      <c r="AM1376" s="326"/>
      <c r="AN1376" s="326"/>
      <c r="AO1376" s="326"/>
      <c r="AP1376" s="326"/>
      <c r="AQ1376" s="326"/>
      <c r="AR1376" s="326"/>
    </row>
    <row r="1377" ht="15.75" hidden="1" customHeight="1">
      <c r="A1377" s="326" t="s">
        <v>3553</v>
      </c>
      <c r="B1377" s="326">
        <v>161.0</v>
      </c>
      <c r="C1377" s="326">
        <v>8.3</v>
      </c>
      <c r="D1377" s="326">
        <v>2.7</v>
      </c>
      <c r="E1377" s="326">
        <v>25.8</v>
      </c>
      <c r="F1377" s="326" t="s">
        <v>3815</v>
      </c>
      <c r="G1377" s="326" t="s">
        <v>152</v>
      </c>
      <c r="H1377" s="326"/>
      <c r="I1377" s="326"/>
      <c r="J1377" s="326"/>
      <c r="K1377" s="326"/>
      <c r="L1377" s="326"/>
      <c r="M1377" s="326"/>
      <c r="N1377" s="326"/>
      <c r="O1377" s="326"/>
      <c r="P1377" s="326"/>
      <c r="Q1377" s="326"/>
      <c r="R1377" s="326"/>
      <c r="S1377" s="326"/>
      <c r="T1377" s="326"/>
      <c r="U1377" s="326"/>
      <c r="V1377" s="326"/>
      <c r="W1377" s="326"/>
      <c r="X1377" s="326"/>
      <c r="Y1377" s="326"/>
      <c r="Z1377" s="326"/>
      <c r="AA1377" s="326"/>
      <c r="AB1377" s="326"/>
      <c r="AC1377" s="326"/>
      <c r="AD1377" s="326"/>
      <c r="AE1377" s="326"/>
      <c r="AF1377" s="326"/>
      <c r="AG1377" s="326"/>
      <c r="AH1377" s="326"/>
      <c r="AI1377" s="326"/>
      <c r="AJ1377" s="326"/>
      <c r="AK1377" s="326"/>
      <c r="AL1377" s="326"/>
      <c r="AM1377" s="326"/>
      <c r="AN1377" s="326"/>
      <c r="AO1377" s="326"/>
      <c r="AP1377" s="326"/>
      <c r="AQ1377" s="326"/>
      <c r="AR1377" s="326"/>
    </row>
    <row r="1378" ht="15.75" hidden="1" customHeight="1">
      <c r="A1378" s="326" t="s">
        <v>3555</v>
      </c>
      <c r="B1378" s="326">
        <v>120.0</v>
      </c>
      <c r="C1378" s="326">
        <v>4.9</v>
      </c>
      <c r="D1378" s="326">
        <v>1.0</v>
      </c>
      <c r="E1378" s="326">
        <v>22.9</v>
      </c>
      <c r="F1378" s="326" t="s">
        <v>3816</v>
      </c>
      <c r="G1378" s="326" t="s">
        <v>152</v>
      </c>
      <c r="H1378" s="326"/>
      <c r="I1378" s="326"/>
      <c r="J1378" s="326"/>
      <c r="K1378" s="326"/>
      <c r="L1378" s="326"/>
      <c r="M1378" s="326"/>
      <c r="N1378" s="326"/>
      <c r="O1378" s="326"/>
      <c r="P1378" s="326"/>
      <c r="Q1378" s="326"/>
      <c r="R1378" s="326"/>
      <c r="S1378" s="326"/>
      <c r="T1378" s="326"/>
      <c r="U1378" s="326"/>
      <c r="V1378" s="326"/>
      <c r="W1378" s="326"/>
      <c r="X1378" s="326"/>
      <c r="Y1378" s="326"/>
      <c r="Z1378" s="326"/>
      <c r="AA1378" s="326"/>
      <c r="AB1378" s="326"/>
      <c r="AC1378" s="326"/>
      <c r="AD1378" s="326"/>
      <c r="AE1378" s="326"/>
      <c r="AF1378" s="326"/>
      <c r="AG1378" s="326"/>
      <c r="AH1378" s="326"/>
      <c r="AI1378" s="326"/>
      <c r="AJ1378" s="326"/>
      <c r="AK1378" s="326"/>
      <c r="AL1378" s="326"/>
      <c r="AM1378" s="326"/>
      <c r="AN1378" s="326"/>
      <c r="AO1378" s="326"/>
      <c r="AP1378" s="326"/>
      <c r="AQ1378" s="326"/>
      <c r="AR1378" s="326"/>
    </row>
    <row r="1379" ht="15.75" hidden="1" customHeight="1">
      <c r="A1379" s="326" t="s">
        <v>3817</v>
      </c>
      <c r="B1379" s="326">
        <v>157.0</v>
      </c>
      <c r="C1379" s="326">
        <v>9.4</v>
      </c>
      <c r="D1379" s="326">
        <v>2.9</v>
      </c>
      <c r="E1379" s="326">
        <v>23.1</v>
      </c>
      <c r="F1379" s="326" t="s">
        <v>3818</v>
      </c>
      <c r="G1379" s="326" t="s">
        <v>152</v>
      </c>
      <c r="H1379" s="326"/>
      <c r="I1379" s="326"/>
      <c r="J1379" s="326"/>
      <c r="K1379" s="326"/>
      <c r="L1379" s="326"/>
      <c r="M1379" s="326"/>
      <c r="N1379" s="326"/>
      <c r="O1379" s="326"/>
      <c r="P1379" s="326"/>
      <c r="Q1379" s="326"/>
      <c r="R1379" s="326"/>
      <c r="S1379" s="326"/>
      <c r="T1379" s="326"/>
      <c r="U1379" s="326"/>
      <c r="V1379" s="326"/>
      <c r="W1379" s="326"/>
      <c r="X1379" s="326"/>
      <c r="Y1379" s="326"/>
      <c r="Z1379" s="326"/>
      <c r="AA1379" s="326"/>
      <c r="AB1379" s="326"/>
      <c r="AC1379" s="326"/>
      <c r="AD1379" s="326"/>
      <c r="AE1379" s="326"/>
      <c r="AF1379" s="326"/>
      <c r="AG1379" s="326"/>
      <c r="AH1379" s="326"/>
      <c r="AI1379" s="326"/>
      <c r="AJ1379" s="326"/>
      <c r="AK1379" s="326"/>
      <c r="AL1379" s="326"/>
      <c r="AM1379" s="326"/>
      <c r="AN1379" s="326"/>
      <c r="AO1379" s="326"/>
      <c r="AP1379" s="326"/>
      <c r="AQ1379" s="326"/>
      <c r="AR1379" s="326"/>
    </row>
    <row r="1380" ht="15.75" hidden="1" customHeight="1">
      <c r="A1380" s="326" t="s">
        <v>3557</v>
      </c>
      <c r="B1380" s="326">
        <v>158.0</v>
      </c>
      <c r="C1380" s="326">
        <v>5.3</v>
      </c>
      <c r="D1380" s="326">
        <v>3.2</v>
      </c>
      <c r="E1380" s="326">
        <v>26.8</v>
      </c>
      <c r="F1380" s="326" t="s">
        <v>3819</v>
      </c>
      <c r="G1380" s="326" t="s">
        <v>152</v>
      </c>
      <c r="H1380" s="326"/>
      <c r="I1380" s="326"/>
      <c r="J1380" s="326"/>
      <c r="K1380" s="326"/>
      <c r="L1380" s="326"/>
      <c r="M1380" s="326"/>
      <c r="N1380" s="326"/>
      <c r="O1380" s="326"/>
      <c r="P1380" s="326"/>
      <c r="Q1380" s="326"/>
      <c r="R1380" s="326"/>
      <c r="S1380" s="326"/>
      <c r="T1380" s="326"/>
      <c r="U1380" s="326"/>
      <c r="V1380" s="326"/>
      <c r="W1380" s="326"/>
      <c r="X1380" s="326"/>
      <c r="Y1380" s="326"/>
      <c r="Z1380" s="326"/>
      <c r="AA1380" s="326"/>
      <c r="AB1380" s="326"/>
      <c r="AC1380" s="326"/>
      <c r="AD1380" s="326"/>
      <c r="AE1380" s="326"/>
      <c r="AF1380" s="326"/>
      <c r="AG1380" s="326"/>
      <c r="AH1380" s="326"/>
      <c r="AI1380" s="326"/>
      <c r="AJ1380" s="326"/>
      <c r="AK1380" s="326"/>
      <c r="AL1380" s="326"/>
      <c r="AM1380" s="326"/>
      <c r="AN1380" s="326"/>
      <c r="AO1380" s="326"/>
      <c r="AP1380" s="326"/>
      <c r="AQ1380" s="326"/>
      <c r="AR1380" s="326"/>
    </row>
    <row r="1381" ht="15.75" hidden="1" customHeight="1">
      <c r="A1381" s="326" t="s">
        <v>3559</v>
      </c>
      <c r="B1381" s="326">
        <v>145.0</v>
      </c>
      <c r="C1381" s="326">
        <v>7.0</v>
      </c>
      <c r="D1381" s="326">
        <v>2.2</v>
      </c>
      <c r="E1381" s="326">
        <v>23.9</v>
      </c>
      <c r="F1381" s="326" t="s">
        <v>3820</v>
      </c>
      <c r="G1381" s="326" t="s">
        <v>152</v>
      </c>
      <c r="H1381" s="326"/>
      <c r="I1381" s="326"/>
      <c r="J1381" s="326"/>
      <c r="K1381" s="326"/>
      <c r="L1381" s="326"/>
      <c r="M1381" s="326"/>
      <c r="N1381" s="326"/>
      <c r="O1381" s="326"/>
      <c r="P1381" s="326"/>
      <c r="Q1381" s="326"/>
      <c r="R1381" s="326"/>
      <c r="S1381" s="326"/>
      <c r="T1381" s="326"/>
      <c r="U1381" s="326"/>
      <c r="V1381" s="326"/>
      <c r="W1381" s="326"/>
      <c r="X1381" s="326"/>
      <c r="Y1381" s="326"/>
      <c r="Z1381" s="326"/>
      <c r="AA1381" s="326"/>
      <c r="AB1381" s="326"/>
      <c r="AC1381" s="326"/>
      <c r="AD1381" s="326"/>
      <c r="AE1381" s="326"/>
      <c r="AF1381" s="326"/>
      <c r="AG1381" s="326"/>
      <c r="AH1381" s="326"/>
      <c r="AI1381" s="326"/>
      <c r="AJ1381" s="326"/>
      <c r="AK1381" s="326"/>
      <c r="AL1381" s="326"/>
      <c r="AM1381" s="326"/>
      <c r="AN1381" s="326"/>
      <c r="AO1381" s="326"/>
      <c r="AP1381" s="326"/>
      <c r="AQ1381" s="326"/>
      <c r="AR1381" s="326"/>
    </row>
    <row r="1382" ht="15.75" hidden="1" customHeight="1">
      <c r="A1382" s="326" t="s">
        <v>3565</v>
      </c>
      <c r="B1382" s="326">
        <v>189.0</v>
      </c>
      <c r="C1382" s="326">
        <v>5.5</v>
      </c>
      <c r="D1382" s="326">
        <v>6.1</v>
      </c>
      <c r="E1382" s="326">
        <v>27.7</v>
      </c>
      <c r="F1382" s="326" t="s">
        <v>3821</v>
      </c>
      <c r="G1382" s="326" t="s">
        <v>152</v>
      </c>
      <c r="H1382" s="326"/>
      <c r="I1382" s="326"/>
      <c r="J1382" s="326"/>
      <c r="K1382" s="326"/>
      <c r="L1382" s="326"/>
      <c r="M1382" s="326"/>
      <c r="N1382" s="326"/>
      <c r="O1382" s="326"/>
      <c r="P1382" s="326"/>
      <c r="Q1382" s="326"/>
      <c r="R1382" s="326"/>
      <c r="S1382" s="326"/>
      <c r="T1382" s="326"/>
      <c r="U1382" s="326"/>
      <c r="V1382" s="326"/>
      <c r="W1382" s="326"/>
      <c r="X1382" s="326"/>
      <c r="Y1382" s="326"/>
      <c r="Z1382" s="326"/>
      <c r="AA1382" s="326"/>
      <c r="AB1382" s="326"/>
      <c r="AC1382" s="326"/>
      <c r="AD1382" s="326"/>
      <c r="AE1382" s="326"/>
      <c r="AF1382" s="326"/>
      <c r="AG1382" s="326"/>
      <c r="AH1382" s="326"/>
      <c r="AI1382" s="326"/>
      <c r="AJ1382" s="326"/>
      <c r="AK1382" s="326"/>
      <c r="AL1382" s="326"/>
      <c r="AM1382" s="326"/>
      <c r="AN1382" s="326"/>
      <c r="AO1382" s="326"/>
      <c r="AP1382" s="326"/>
      <c r="AQ1382" s="326"/>
      <c r="AR1382" s="326"/>
    </row>
    <row r="1383" ht="15.75" hidden="1" customHeight="1">
      <c r="A1383" s="326" t="s">
        <v>3822</v>
      </c>
      <c r="B1383" s="326">
        <v>130.0</v>
      </c>
      <c r="C1383" s="326">
        <v>6.7</v>
      </c>
      <c r="D1383" s="326">
        <v>2.1</v>
      </c>
      <c r="E1383" s="326">
        <v>20.7</v>
      </c>
      <c r="F1383" s="326" t="s">
        <v>3823</v>
      </c>
      <c r="G1383" s="326" t="s">
        <v>152</v>
      </c>
      <c r="H1383" s="326"/>
      <c r="I1383" s="326"/>
      <c r="J1383" s="326"/>
      <c r="K1383" s="326"/>
      <c r="L1383" s="326"/>
      <c r="M1383" s="326"/>
      <c r="N1383" s="326"/>
      <c r="O1383" s="326"/>
      <c r="P1383" s="326"/>
      <c r="Q1383" s="326"/>
      <c r="R1383" s="326"/>
      <c r="S1383" s="326"/>
      <c r="T1383" s="326"/>
      <c r="U1383" s="326"/>
      <c r="V1383" s="326"/>
      <c r="W1383" s="326"/>
      <c r="X1383" s="326"/>
      <c r="Y1383" s="326"/>
      <c r="Z1383" s="326"/>
      <c r="AA1383" s="326"/>
      <c r="AB1383" s="326"/>
      <c r="AC1383" s="326"/>
      <c r="AD1383" s="326"/>
      <c r="AE1383" s="326"/>
      <c r="AF1383" s="326"/>
      <c r="AG1383" s="326"/>
      <c r="AH1383" s="326"/>
      <c r="AI1383" s="326"/>
      <c r="AJ1383" s="326"/>
      <c r="AK1383" s="326"/>
      <c r="AL1383" s="326"/>
      <c r="AM1383" s="326"/>
      <c r="AN1383" s="326"/>
      <c r="AO1383" s="326"/>
      <c r="AP1383" s="326"/>
      <c r="AQ1383" s="326"/>
      <c r="AR1383" s="326"/>
    </row>
    <row r="1384" ht="15.75" hidden="1" customHeight="1">
      <c r="A1384" s="326" t="s">
        <v>3567</v>
      </c>
      <c r="B1384" s="326">
        <v>114.0</v>
      </c>
      <c r="C1384" s="326">
        <v>7.6</v>
      </c>
      <c r="D1384" s="326">
        <v>1.7</v>
      </c>
      <c r="E1384" s="326">
        <v>17.1</v>
      </c>
      <c r="F1384" s="326" t="s">
        <v>3824</v>
      </c>
      <c r="G1384" s="326" t="s">
        <v>152</v>
      </c>
      <c r="H1384" s="326"/>
      <c r="I1384" s="326"/>
      <c r="J1384" s="326"/>
      <c r="K1384" s="326"/>
      <c r="L1384" s="326"/>
      <c r="M1384" s="326"/>
      <c r="N1384" s="326"/>
      <c r="O1384" s="326"/>
      <c r="P1384" s="326"/>
      <c r="Q1384" s="326"/>
      <c r="R1384" s="326"/>
      <c r="S1384" s="326"/>
      <c r="T1384" s="326"/>
      <c r="U1384" s="326"/>
      <c r="V1384" s="326"/>
      <c r="W1384" s="326"/>
      <c r="X1384" s="326"/>
      <c r="Y1384" s="326"/>
      <c r="Z1384" s="326"/>
      <c r="AA1384" s="326"/>
      <c r="AB1384" s="326"/>
      <c r="AC1384" s="326"/>
      <c r="AD1384" s="326"/>
      <c r="AE1384" s="326"/>
      <c r="AF1384" s="326"/>
      <c r="AG1384" s="326"/>
      <c r="AH1384" s="326"/>
      <c r="AI1384" s="326"/>
      <c r="AJ1384" s="326"/>
      <c r="AK1384" s="326"/>
      <c r="AL1384" s="326"/>
      <c r="AM1384" s="326"/>
      <c r="AN1384" s="326"/>
      <c r="AO1384" s="326"/>
      <c r="AP1384" s="326"/>
      <c r="AQ1384" s="326"/>
      <c r="AR1384" s="326"/>
    </row>
    <row r="1385" ht="15.75" hidden="1" customHeight="1">
      <c r="A1385" s="326" t="s">
        <v>3573</v>
      </c>
      <c r="B1385" s="326">
        <v>115.0</v>
      </c>
      <c r="C1385" s="326">
        <v>5.6</v>
      </c>
      <c r="D1385" s="326">
        <v>1.2</v>
      </c>
      <c r="E1385" s="326">
        <v>20.3</v>
      </c>
      <c r="F1385" s="326" t="s">
        <v>3825</v>
      </c>
      <c r="G1385" s="326" t="s">
        <v>152</v>
      </c>
      <c r="H1385" s="326"/>
      <c r="I1385" s="326"/>
      <c r="J1385" s="326"/>
      <c r="K1385" s="326"/>
      <c r="L1385" s="326"/>
      <c r="M1385" s="326"/>
      <c r="N1385" s="326"/>
      <c r="O1385" s="326"/>
      <c r="P1385" s="326"/>
      <c r="Q1385" s="326"/>
      <c r="R1385" s="326"/>
      <c r="S1385" s="326"/>
      <c r="T1385" s="326"/>
      <c r="U1385" s="326"/>
      <c r="V1385" s="326"/>
      <c r="W1385" s="326"/>
      <c r="X1385" s="326"/>
      <c r="Y1385" s="326"/>
      <c r="Z1385" s="326"/>
      <c r="AA1385" s="326"/>
      <c r="AB1385" s="326"/>
      <c r="AC1385" s="326"/>
      <c r="AD1385" s="326"/>
      <c r="AE1385" s="326"/>
      <c r="AF1385" s="326"/>
      <c r="AG1385" s="326"/>
      <c r="AH1385" s="326"/>
      <c r="AI1385" s="326"/>
      <c r="AJ1385" s="326"/>
      <c r="AK1385" s="326"/>
      <c r="AL1385" s="326"/>
      <c r="AM1385" s="326"/>
      <c r="AN1385" s="326"/>
      <c r="AO1385" s="326"/>
      <c r="AP1385" s="326"/>
      <c r="AQ1385" s="326"/>
      <c r="AR1385" s="326"/>
    </row>
    <row r="1386" ht="15.75" hidden="1" customHeight="1">
      <c r="A1386" s="326" t="s">
        <v>3826</v>
      </c>
      <c r="B1386" s="326">
        <v>193.0</v>
      </c>
      <c r="C1386" s="326">
        <v>12.2</v>
      </c>
      <c r="D1386" s="326">
        <v>9.9</v>
      </c>
      <c r="E1386" s="326">
        <v>14.3</v>
      </c>
      <c r="F1386" s="326" t="s">
        <v>3827</v>
      </c>
      <c r="G1386" s="326" t="s">
        <v>152</v>
      </c>
      <c r="H1386" s="326"/>
      <c r="I1386" s="326"/>
      <c r="J1386" s="326"/>
      <c r="K1386" s="326"/>
      <c r="L1386" s="326"/>
      <c r="M1386" s="326"/>
      <c r="N1386" s="326"/>
      <c r="O1386" s="326"/>
      <c r="P1386" s="326"/>
      <c r="Q1386" s="326"/>
      <c r="R1386" s="326"/>
      <c r="S1386" s="326"/>
      <c r="T1386" s="326"/>
      <c r="U1386" s="326"/>
      <c r="V1386" s="326"/>
      <c r="W1386" s="326"/>
      <c r="X1386" s="326"/>
      <c r="Y1386" s="326"/>
      <c r="Z1386" s="326"/>
      <c r="AA1386" s="326"/>
      <c r="AB1386" s="326"/>
      <c r="AC1386" s="326"/>
      <c r="AD1386" s="326"/>
      <c r="AE1386" s="326"/>
      <c r="AF1386" s="326"/>
      <c r="AG1386" s="326"/>
      <c r="AH1386" s="326"/>
      <c r="AI1386" s="326"/>
      <c r="AJ1386" s="326"/>
      <c r="AK1386" s="326"/>
      <c r="AL1386" s="326"/>
      <c r="AM1386" s="326"/>
      <c r="AN1386" s="326"/>
      <c r="AO1386" s="326"/>
      <c r="AP1386" s="326"/>
      <c r="AQ1386" s="326"/>
      <c r="AR1386" s="326"/>
    </row>
    <row r="1387" ht="15.75" hidden="1" customHeight="1">
      <c r="A1387" s="326" t="s">
        <v>3828</v>
      </c>
      <c r="B1387" s="326">
        <v>151.0</v>
      </c>
      <c r="C1387" s="326">
        <v>4.5</v>
      </c>
      <c r="D1387" s="326">
        <v>3.8</v>
      </c>
      <c r="E1387" s="326">
        <v>24.8</v>
      </c>
      <c r="F1387" s="326" t="s">
        <v>3829</v>
      </c>
      <c r="G1387" s="326" t="s">
        <v>152</v>
      </c>
      <c r="H1387" s="326"/>
      <c r="I1387" s="326"/>
      <c r="J1387" s="326"/>
      <c r="K1387" s="326"/>
      <c r="L1387" s="326"/>
      <c r="M1387" s="326"/>
      <c r="N1387" s="326"/>
      <c r="O1387" s="326"/>
      <c r="P1387" s="326"/>
      <c r="Q1387" s="326"/>
      <c r="R1387" s="326"/>
      <c r="S1387" s="326"/>
      <c r="T1387" s="326"/>
      <c r="U1387" s="326"/>
      <c r="V1387" s="326"/>
      <c r="W1387" s="326"/>
      <c r="X1387" s="326"/>
      <c r="Y1387" s="326"/>
      <c r="Z1387" s="326"/>
      <c r="AA1387" s="326"/>
      <c r="AB1387" s="326"/>
      <c r="AC1387" s="326"/>
      <c r="AD1387" s="326"/>
      <c r="AE1387" s="326"/>
      <c r="AF1387" s="326"/>
      <c r="AG1387" s="326"/>
      <c r="AH1387" s="326"/>
      <c r="AI1387" s="326"/>
      <c r="AJ1387" s="326"/>
      <c r="AK1387" s="326"/>
      <c r="AL1387" s="326"/>
      <c r="AM1387" s="326"/>
      <c r="AN1387" s="326"/>
      <c r="AO1387" s="326"/>
      <c r="AP1387" s="326"/>
      <c r="AQ1387" s="326"/>
      <c r="AR1387" s="326"/>
    </row>
    <row r="1388" ht="15.75" hidden="1" customHeight="1">
      <c r="A1388" s="326" t="s">
        <v>3590</v>
      </c>
      <c r="B1388" s="326">
        <v>125.0</v>
      </c>
      <c r="C1388" s="326">
        <v>5.6</v>
      </c>
      <c r="D1388" s="326">
        <v>2.8</v>
      </c>
      <c r="E1388" s="326">
        <v>19.8</v>
      </c>
      <c r="F1388" s="326" t="s">
        <v>3830</v>
      </c>
      <c r="G1388" s="326" t="s">
        <v>152</v>
      </c>
      <c r="H1388" s="326"/>
      <c r="I1388" s="326"/>
      <c r="J1388" s="326"/>
      <c r="K1388" s="326"/>
      <c r="L1388" s="326"/>
      <c r="M1388" s="326"/>
      <c r="N1388" s="326"/>
      <c r="O1388" s="326"/>
      <c r="P1388" s="326"/>
      <c r="Q1388" s="326"/>
      <c r="R1388" s="326"/>
      <c r="S1388" s="326"/>
      <c r="T1388" s="326"/>
      <c r="U1388" s="326"/>
      <c r="V1388" s="326"/>
      <c r="W1388" s="326"/>
      <c r="X1388" s="326"/>
      <c r="Y1388" s="326"/>
      <c r="Z1388" s="326"/>
      <c r="AA1388" s="326"/>
      <c r="AB1388" s="326"/>
      <c r="AC1388" s="326"/>
      <c r="AD1388" s="326"/>
      <c r="AE1388" s="326"/>
      <c r="AF1388" s="326"/>
      <c r="AG1388" s="326"/>
      <c r="AH1388" s="326"/>
      <c r="AI1388" s="326"/>
      <c r="AJ1388" s="326"/>
      <c r="AK1388" s="326"/>
      <c r="AL1388" s="326"/>
      <c r="AM1388" s="326"/>
      <c r="AN1388" s="326"/>
      <c r="AO1388" s="326"/>
      <c r="AP1388" s="326"/>
      <c r="AQ1388" s="326"/>
      <c r="AR1388" s="326"/>
    </row>
    <row r="1389" ht="15.75" hidden="1" customHeight="1">
      <c r="A1389" s="326" t="s">
        <v>3831</v>
      </c>
      <c r="B1389" s="326">
        <v>120.0</v>
      </c>
      <c r="C1389" s="326">
        <v>5.4</v>
      </c>
      <c r="D1389" s="326">
        <v>1.6</v>
      </c>
      <c r="E1389" s="326">
        <v>20.8</v>
      </c>
      <c r="F1389" s="326" t="s">
        <v>3832</v>
      </c>
      <c r="G1389" s="326" t="s">
        <v>152</v>
      </c>
      <c r="H1389" s="326"/>
      <c r="I1389" s="326"/>
      <c r="J1389" s="326"/>
      <c r="K1389" s="326"/>
      <c r="L1389" s="326"/>
      <c r="M1389" s="326"/>
      <c r="N1389" s="326"/>
      <c r="O1389" s="326"/>
      <c r="P1389" s="326"/>
      <c r="Q1389" s="326"/>
      <c r="R1389" s="326"/>
      <c r="S1389" s="326"/>
      <c r="T1389" s="326"/>
      <c r="U1389" s="326"/>
      <c r="V1389" s="326"/>
      <c r="W1389" s="326"/>
      <c r="X1389" s="326"/>
      <c r="Y1389" s="326"/>
      <c r="Z1389" s="326"/>
      <c r="AA1389" s="326"/>
      <c r="AB1389" s="326"/>
      <c r="AC1389" s="326"/>
      <c r="AD1389" s="326"/>
      <c r="AE1389" s="326"/>
      <c r="AF1389" s="326"/>
      <c r="AG1389" s="326"/>
      <c r="AH1389" s="326"/>
      <c r="AI1389" s="326"/>
      <c r="AJ1389" s="326"/>
      <c r="AK1389" s="326"/>
      <c r="AL1389" s="326"/>
      <c r="AM1389" s="326"/>
      <c r="AN1389" s="326"/>
      <c r="AO1389" s="326"/>
      <c r="AP1389" s="326"/>
      <c r="AQ1389" s="326"/>
      <c r="AR1389" s="326"/>
    </row>
    <row r="1390" ht="15.75" hidden="1" customHeight="1">
      <c r="A1390" s="326" t="s">
        <v>3833</v>
      </c>
      <c r="B1390" s="326">
        <v>166.0</v>
      </c>
      <c r="C1390" s="326">
        <v>8.0</v>
      </c>
      <c r="D1390" s="326">
        <v>4.0</v>
      </c>
      <c r="E1390" s="326">
        <v>24.4</v>
      </c>
      <c r="F1390" s="326" t="s">
        <v>3834</v>
      </c>
      <c r="G1390" s="326" t="s">
        <v>152</v>
      </c>
      <c r="H1390" s="326"/>
      <c r="I1390" s="326"/>
      <c r="J1390" s="326"/>
      <c r="K1390" s="326"/>
      <c r="L1390" s="326"/>
      <c r="M1390" s="326"/>
      <c r="N1390" s="326"/>
      <c r="O1390" s="326"/>
      <c r="P1390" s="326"/>
      <c r="Q1390" s="326"/>
      <c r="R1390" s="326"/>
      <c r="S1390" s="326"/>
      <c r="T1390" s="326"/>
      <c r="U1390" s="326"/>
      <c r="V1390" s="326"/>
      <c r="W1390" s="326"/>
      <c r="X1390" s="326"/>
      <c r="Y1390" s="326"/>
      <c r="Z1390" s="326"/>
      <c r="AA1390" s="326"/>
      <c r="AB1390" s="326"/>
      <c r="AC1390" s="326"/>
      <c r="AD1390" s="326"/>
      <c r="AE1390" s="326"/>
      <c r="AF1390" s="326"/>
      <c r="AG1390" s="326"/>
      <c r="AH1390" s="326"/>
      <c r="AI1390" s="326"/>
      <c r="AJ1390" s="326"/>
      <c r="AK1390" s="326"/>
      <c r="AL1390" s="326"/>
      <c r="AM1390" s="326"/>
      <c r="AN1390" s="326"/>
      <c r="AO1390" s="326"/>
      <c r="AP1390" s="326"/>
      <c r="AQ1390" s="326"/>
      <c r="AR1390" s="326"/>
    </row>
    <row r="1391" ht="15.75" hidden="1" customHeight="1">
      <c r="A1391" s="326" t="s">
        <v>3835</v>
      </c>
      <c r="B1391" s="326">
        <v>136.0</v>
      </c>
      <c r="C1391" s="326">
        <v>6.1</v>
      </c>
      <c r="D1391" s="326">
        <v>5.9</v>
      </c>
      <c r="E1391" s="326">
        <v>14.7</v>
      </c>
      <c r="F1391" s="326" t="s">
        <v>3836</v>
      </c>
      <c r="G1391" s="326" t="s">
        <v>152</v>
      </c>
      <c r="H1391" s="326"/>
      <c r="I1391" s="326"/>
      <c r="J1391" s="326"/>
      <c r="K1391" s="326"/>
      <c r="L1391" s="326"/>
      <c r="M1391" s="326"/>
      <c r="N1391" s="326"/>
      <c r="O1391" s="326"/>
      <c r="P1391" s="326"/>
      <c r="Q1391" s="326"/>
      <c r="R1391" s="326"/>
      <c r="S1391" s="326"/>
      <c r="T1391" s="326"/>
      <c r="U1391" s="326"/>
      <c r="V1391" s="326"/>
      <c r="W1391" s="326"/>
      <c r="X1391" s="326"/>
      <c r="Y1391" s="326"/>
      <c r="Z1391" s="326"/>
      <c r="AA1391" s="326"/>
      <c r="AB1391" s="326"/>
      <c r="AC1391" s="326"/>
      <c r="AD1391" s="326"/>
      <c r="AE1391" s="326"/>
      <c r="AF1391" s="326"/>
      <c r="AG1391" s="326"/>
      <c r="AH1391" s="326"/>
      <c r="AI1391" s="326"/>
      <c r="AJ1391" s="326"/>
      <c r="AK1391" s="326"/>
      <c r="AL1391" s="326"/>
      <c r="AM1391" s="326"/>
      <c r="AN1391" s="326"/>
      <c r="AO1391" s="326"/>
      <c r="AP1391" s="326"/>
      <c r="AQ1391" s="326"/>
      <c r="AR1391" s="326"/>
    </row>
    <row r="1392" ht="15.75" hidden="1" customHeight="1">
      <c r="A1392" s="326" t="s">
        <v>3837</v>
      </c>
      <c r="B1392" s="326">
        <v>162.0</v>
      </c>
      <c r="C1392" s="326">
        <v>8.1</v>
      </c>
      <c r="D1392" s="326">
        <v>2.4</v>
      </c>
      <c r="E1392" s="326">
        <v>26.1</v>
      </c>
      <c r="F1392" s="326" t="s">
        <v>3838</v>
      </c>
      <c r="G1392" s="326" t="s">
        <v>152</v>
      </c>
      <c r="H1392" s="326"/>
      <c r="I1392" s="326"/>
      <c r="J1392" s="326"/>
      <c r="K1392" s="326"/>
      <c r="L1392" s="326"/>
      <c r="M1392" s="326"/>
      <c r="N1392" s="326"/>
      <c r="O1392" s="326"/>
      <c r="P1392" s="326"/>
      <c r="Q1392" s="326"/>
      <c r="R1392" s="326"/>
      <c r="S1392" s="326"/>
      <c r="T1392" s="326"/>
      <c r="U1392" s="326"/>
      <c r="V1392" s="326"/>
      <c r="W1392" s="326"/>
      <c r="X1392" s="326"/>
      <c r="Y1392" s="326"/>
      <c r="Z1392" s="326"/>
      <c r="AA1392" s="326"/>
      <c r="AB1392" s="326"/>
      <c r="AC1392" s="326"/>
      <c r="AD1392" s="326"/>
      <c r="AE1392" s="326"/>
      <c r="AF1392" s="326"/>
      <c r="AG1392" s="326"/>
      <c r="AH1392" s="326"/>
      <c r="AI1392" s="326"/>
      <c r="AJ1392" s="326"/>
      <c r="AK1392" s="326"/>
      <c r="AL1392" s="326"/>
      <c r="AM1392" s="326"/>
      <c r="AN1392" s="326"/>
      <c r="AO1392" s="326"/>
      <c r="AP1392" s="326"/>
      <c r="AQ1392" s="326"/>
      <c r="AR1392" s="326"/>
    </row>
    <row r="1393" ht="15.75" hidden="1" customHeight="1">
      <c r="A1393" s="326" t="s">
        <v>3839</v>
      </c>
      <c r="B1393" s="326">
        <v>258.0</v>
      </c>
      <c r="C1393" s="326">
        <v>4.0</v>
      </c>
      <c r="D1393" s="326">
        <v>16.3</v>
      </c>
      <c r="E1393" s="326">
        <v>23.8</v>
      </c>
      <c r="F1393" s="326" t="s">
        <v>3840</v>
      </c>
      <c r="G1393" s="326" t="s">
        <v>152</v>
      </c>
      <c r="H1393" s="326"/>
      <c r="I1393" s="326"/>
      <c r="J1393" s="326"/>
      <c r="K1393" s="326"/>
      <c r="L1393" s="326"/>
      <c r="M1393" s="326"/>
      <c r="N1393" s="326"/>
      <c r="O1393" s="326"/>
      <c r="P1393" s="326"/>
      <c r="Q1393" s="326"/>
      <c r="R1393" s="326"/>
      <c r="S1393" s="326"/>
      <c r="T1393" s="326"/>
      <c r="U1393" s="326"/>
      <c r="V1393" s="326"/>
      <c r="W1393" s="326"/>
      <c r="X1393" s="326"/>
      <c r="Y1393" s="326"/>
      <c r="Z1393" s="326"/>
      <c r="AA1393" s="326"/>
      <c r="AB1393" s="326"/>
      <c r="AC1393" s="326"/>
      <c r="AD1393" s="326"/>
      <c r="AE1393" s="326"/>
      <c r="AF1393" s="326"/>
      <c r="AG1393" s="326"/>
      <c r="AH1393" s="326"/>
      <c r="AI1393" s="326"/>
      <c r="AJ1393" s="326"/>
      <c r="AK1393" s="326"/>
      <c r="AL1393" s="326"/>
      <c r="AM1393" s="326"/>
      <c r="AN1393" s="326"/>
      <c r="AO1393" s="326"/>
      <c r="AP1393" s="326"/>
      <c r="AQ1393" s="326"/>
      <c r="AR1393" s="326"/>
    </row>
    <row r="1394" ht="15.75" hidden="1" customHeight="1">
      <c r="A1394" s="326" t="s">
        <v>3841</v>
      </c>
      <c r="B1394" s="326">
        <v>50.0</v>
      </c>
      <c r="C1394" s="326">
        <v>3.7</v>
      </c>
      <c r="D1394" s="326">
        <v>0.4</v>
      </c>
      <c r="E1394" s="326">
        <v>8.1</v>
      </c>
      <c r="F1394" s="326" t="s">
        <v>3842</v>
      </c>
      <c r="G1394" s="326" t="s">
        <v>152</v>
      </c>
      <c r="H1394" s="326"/>
      <c r="I1394" s="326"/>
      <c r="J1394" s="326"/>
      <c r="K1394" s="326"/>
      <c r="L1394" s="326"/>
      <c r="M1394" s="326"/>
      <c r="N1394" s="326"/>
      <c r="O1394" s="326"/>
      <c r="P1394" s="326"/>
      <c r="Q1394" s="326"/>
      <c r="R1394" s="326"/>
      <c r="S1394" s="326"/>
      <c r="T1394" s="326"/>
      <c r="U1394" s="326"/>
      <c r="V1394" s="326"/>
      <c r="W1394" s="326"/>
      <c r="X1394" s="326"/>
      <c r="Y1394" s="326"/>
      <c r="Z1394" s="326"/>
      <c r="AA1394" s="326"/>
      <c r="AB1394" s="326"/>
      <c r="AC1394" s="326"/>
      <c r="AD1394" s="326"/>
      <c r="AE1394" s="326"/>
      <c r="AF1394" s="326"/>
      <c r="AG1394" s="326"/>
      <c r="AH1394" s="326"/>
      <c r="AI1394" s="326"/>
      <c r="AJ1394" s="326"/>
      <c r="AK1394" s="326"/>
      <c r="AL1394" s="326"/>
      <c r="AM1394" s="326"/>
      <c r="AN1394" s="326"/>
      <c r="AO1394" s="326"/>
      <c r="AP1394" s="326"/>
      <c r="AQ1394" s="326"/>
      <c r="AR1394" s="326"/>
    </row>
    <row r="1395" ht="15.75" hidden="1" customHeight="1">
      <c r="A1395" s="326" t="s">
        <v>3843</v>
      </c>
      <c r="B1395" s="326">
        <v>175.0</v>
      </c>
      <c r="C1395" s="326">
        <v>6.2</v>
      </c>
      <c r="D1395" s="326">
        <v>4.5</v>
      </c>
      <c r="E1395" s="326">
        <v>28.2</v>
      </c>
      <c r="F1395" s="326" t="s">
        <v>3844</v>
      </c>
      <c r="G1395" s="326" t="s">
        <v>152</v>
      </c>
      <c r="H1395" s="326"/>
      <c r="I1395" s="326"/>
      <c r="J1395" s="326"/>
      <c r="K1395" s="326"/>
      <c r="L1395" s="326"/>
      <c r="M1395" s="326"/>
      <c r="N1395" s="326"/>
      <c r="O1395" s="326"/>
      <c r="P1395" s="326"/>
      <c r="Q1395" s="326"/>
      <c r="R1395" s="326"/>
      <c r="S1395" s="326"/>
      <c r="T1395" s="326"/>
      <c r="U1395" s="326"/>
      <c r="V1395" s="326"/>
      <c r="W1395" s="326"/>
      <c r="X1395" s="326"/>
      <c r="Y1395" s="326"/>
      <c r="Z1395" s="326"/>
      <c r="AA1395" s="326"/>
      <c r="AB1395" s="326"/>
      <c r="AC1395" s="326"/>
      <c r="AD1395" s="326"/>
      <c r="AE1395" s="326"/>
      <c r="AF1395" s="326"/>
      <c r="AG1395" s="326"/>
      <c r="AH1395" s="326"/>
      <c r="AI1395" s="326"/>
      <c r="AJ1395" s="326"/>
      <c r="AK1395" s="326"/>
      <c r="AL1395" s="326"/>
      <c r="AM1395" s="326"/>
      <c r="AN1395" s="326"/>
      <c r="AO1395" s="326"/>
      <c r="AP1395" s="326"/>
      <c r="AQ1395" s="326"/>
      <c r="AR1395" s="326"/>
    </row>
    <row r="1396" ht="15.75" hidden="1" customHeight="1">
      <c r="A1396" s="326" t="s">
        <v>3616</v>
      </c>
      <c r="B1396" s="326">
        <v>200.0</v>
      </c>
      <c r="C1396" s="326">
        <v>6.6</v>
      </c>
      <c r="D1396" s="326">
        <v>13.0</v>
      </c>
      <c r="E1396" s="326">
        <v>13.8</v>
      </c>
      <c r="F1396" s="326" t="s">
        <v>3845</v>
      </c>
      <c r="G1396" s="326" t="s">
        <v>152</v>
      </c>
      <c r="H1396" s="326"/>
      <c r="I1396" s="326"/>
      <c r="J1396" s="326"/>
      <c r="K1396" s="326"/>
      <c r="L1396" s="326"/>
      <c r="M1396" s="326"/>
      <c r="N1396" s="326"/>
      <c r="O1396" s="326"/>
      <c r="P1396" s="326"/>
      <c r="Q1396" s="326"/>
      <c r="R1396" s="326"/>
      <c r="S1396" s="326"/>
      <c r="T1396" s="326"/>
      <c r="U1396" s="326"/>
      <c r="V1396" s="326"/>
      <c r="W1396" s="326"/>
      <c r="X1396" s="326"/>
      <c r="Y1396" s="326"/>
      <c r="Z1396" s="326"/>
      <c r="AA1396" s="326"/>
      <c r="AB1396" s="326"/>
      <c r="AC1396" s="326"/>
      <c r="AD1396" s="326"/>
      <c r="AE1396" s="326"/>
      <c r="AF1396" s="326"/>
      <c r="AG1396" s="326"/>
      <c r="AH1396" s="326"/>
      <c r="AI1396" s="326"/>
      <c r="AJ1396" s="326"/>
      <c r="AK1396" s="326"/>
      <c r="AL1396" s="326"/>
      <c r="AM1396" s="326"/>
      <c r="AN1396" s="326"/>
      <c r="AO1396" s="326"/>
      <c r="AP1396" s="326"/>
      <c r="AQ1396" s="326"/>
      <c r="AR1396" s="326"/>
    </row>
    <row r="1397" ht="15.75" hidden="1" customHeight="1">
      <c r="A1397" s="326" t="s">
        <v>3618</v>
      </c>
      <c r="B1397" s="326">
        <v>338.0</v>
      </c>
      <c r="C1397" s="326">
        <v>15.8</v>
      </c>
      <c r="D1397" s="326">
        <v>18.2</v>
      </c>
      <c r="E1397" s="326">
        <v>38.0</v>
      </c>
      <c r="F1397" s="326" t="s">
        <v>3846</v>
      </c>
      <c r="G1397" s="326" t="s">
        <v>152</v>
      </c>
      <c r="H1397" s="326"/>
      <c r="I1397" s="326"/>
      <c r="J1397" s="326"/>
      <c r="K1397" s="326"/>
      <c r="L1397" s="326"/>
      <c r="M1397" s="326"/>
      <c r="N1397" s="326"/>
      <c r="O1397" s="326"/>
      <c r="P1397" s="326"/>
      <c r="Q1397" s="326"/>
      <c r="R1397" s="326"/>
      <c r="S1397" s="326"/>
      <c r="T1397" s="326"/>
      <c r="U1397" s="326"/>
      <c r="V1397" s="326"/>
      <c r="W1397" s="326"/>
      <c r="X1397" s="326"/>
      <c r="Y1397" s="326"/>
      <c r="Z1397" s="326"/>
      <c r="AA1397" s="326"/>
      <c r="AB1397" s="326"/>
      <c r="AC1397" s="326"/>
      <c r="AD1397" s="326"/>
      <c r="AE1397" s="326"/>
      <c r="AF1397" s="326"/>
      <c r="AG1397" s="326"/>
      <c r="AH1397" s="326"/>
      <c r="AI1397" s="326"/>
      <c r="AJ1397" s="326"/>
      <c r="AK1397" s="326"/>
      <c r="AL1397" s="326"/>
      <c r="AM1397" s="326"/>
      <c r="AN1397" s="326"/>
      <c r="AO1397" s="326"/>
      <c r="AP1397" s="326"/>
      <c r="AQ1397" s="326"/>
      <c r="AR1397" s="326"/>
    </row>
    <row r="1398" ht="15.75" hidden="1" customHeight="1">
      <c r="A1398" s="326" t="s">
        <v>3847</v>
      </c>
      <c r="B1398" s="326">
        <v>162.0</v>
      </c>
      <c r="C1398" s="326">
        <v>7.1</v>
      </c>
      <c r="D1398" s="326">
        <v>3.7</v>
      </c>
      <c r="E1398" s="326">
        <v>25.1</v>
      </c>
      <c r="F1398" s="326" t="s">
        <v>3848</v>
      </c>
      <c r="G1398" s="326" t="s">
        <v>152</v>
      </c>
      <c r="H1398" s="326"/>
      <c r="I1398" s="326"/>
      <c r="J1398" s="326"/>
      <c r="K1398" s="326"/>
      <c r="L1398" s="326"/>
      <c r="M1398" s="326"/>
      <c r="N1398" s="326"/>
      <c r="O1398" s="326"/>
      <c r="P1398" s="326"/>
      <c r="Q1398" s="326"/>
      <c r="R1398" s="326"/>
      <c r="S1398" s="326"/>
      <c r="T1398" s="326"/>
      <c r="U1398" s="326"/>
      <c r="V1398" s="326"/>
      <c r="W1398" s="326"/>
      <c r="X1398" s="326"/>
      <c r="Y1398" s="326"/>
      <c r="Z1398" s="326"/>
      <c r="AA1398" s="326"/>
      <c r="AB1398" s="326"/>
      <c r="AC1398" s="326"/>
      <c r="AD1398" s="326"/>
      <c r="AE1398" s="326"/>
      <c r="AF1398" s="326"/>
      <c r="AG1398" s="326"/>
      <c r="AH1398" s="326"/>
      <c r="AI1398" s="326"/>
      <c r="AJ1398" s="326"/>
      <c r="AK1398" s="326"/>
      <c r="AL1398" s="326"/>
      <c r="AM1398" s="326"/>
      <c r="AN1398" s="326"/>
      <c r="AO1398" s="326"/>
      <c r="AP1398" s="326"/>
      <c r="AQ1398" s="326"/>
      <c r="AR1398" s="326"/>
    </row>
    <row r="1399" ht="15.75" hidden="1" customHeight="1">
      <c r="A1399" s="326" t="s">
        <v>3632</v>
      </c>
      <c r="B1399" s="326">
        <v>189.0</v>
      </c>
      <c r="C1399" s="326">
        <v>7.3</v>
      </c>
      <c r="D1399" s="326">
        <v>7.2</v>
      </c>
      <c r="E1399" s="326">
        <v>22.9</v>
      </c>
      <c r="F1399" s="326" t="s">
        <v>3849</v>
      </c>
      <c r="G1399" s="326" t="s">
        <v>152</v>
      </c>
      <c r="H1399" s="326"/>
      <c r="I1399" s="326"/>
      <c r="J1399" s="326"/>
      <c r="K1399" s="326"/>
      <c r="L1399" s="326"/>
      <c r="M1399" s="326"/>
      <c r="N1399" s="326"/>
      <c r="O1399" s="326"/>
      <c r="P1399" s="326"/>
      <c r="Q1399" s="326"/>
      <c r="R1399" s="326"/>
      <c r="S1399" s="326"/>
      <c r="T1399" s="326"/>
      <c r="U1399" s="326"/>
      <c r="V1399" s="326"/>
      <c r="W1399" s="326"/>
      <c r="X1399" s="326"/>
      <c r="Y1399" s="326"/>
      <c r="Z1399" s="326"/>
      <c r="AA1399" s="326"/>
      <c r="AB1399" s="326"/>
      <c r="AC1399" s="326"/>
      <c r="AD1399" s="326"/>
      <c r="AE1399" s="326"/>
      <c r="AF1399" s="326"/>
      <c r="AG1399" s="326"/>
      <c r="AH1399" s="326"/>
      <c r="AI1399" s="326"/>
      <c r="AJ1399" s="326"/>
      <c r="AK1399" s="326"/>
      <c r="AL1399" s="326"/>
      <c r="AM1399" s="326"/>
      <c r="AN1399" s="326"/>
      <c r="AO1399" s="326"/>
      <c r="AP1399" s="326"/>
      <c r="AQ1399" s="326"/>
      <c r="AR1399" s="326"/>
    </row>
    <row r="1400" ht="15.75" hidden="1" customHeight="1">
      <c r="A1400" s="326" t="s">
        <v>3850</v>
      </c>
      <c r="B1400" s="326">
        <v>161.0</v>
      </c>
      <c r="C1400" s="326">
        <v>8.2</v>
      </c>
      <c r="D1400" s="326">
        <v>4.3</v>
      </c>
      <c r="E1400" s="326">
        <v>23.0</v>
      </c>
      <c r="F1400" s="326" t="s">
        <v>3851</v>
      </c>
      <c r="G1400" s="326" t="s">
        <v>152</v>
      </c>
      <c r="H1400" s="326"/>
      <c r="I1400" s="326"/>
      <c r="J1400" s="326"/>
      <c r="K1400" s="326"/>
      <c r="L1400" s="326"/>
      <c r="M1400" s="326"/>
      <c r="N1400" s="326"/>
      <c r="O1400" s="326"/>
      <c r="P1400" s="326"/>
      <c r="Q1400" s="326"/>
      <c r="R1400" s="326"/>
      <c r="S1400" s="326"/>
      <c r="T1400" s="326"/>
      <c r="U1400" s="326"/>
      <c r="V1400" s="326"/>
      <c r="W1400" s="326"/>
      <c r="X1400" s="326"/>
      <c r="Y1400" s="326"/>
      <c r="Z1400" s="326"/>
      <c r="AA1400" s="326"/>
      <c r="AB1400" s="326"/>
      <c r="AC1400" s="326"/>
      <c r="AD1400" s="326"/>
      <c r="AE1400" s="326"/>
      <c r="AF1400" s="326"/>
      <c r="AG1400" s="326"/>
      <c r="AH1400" s="326"/>
      <c r="AI1400" s="326"/>
      <c r="AJ1400" s="326"/>
      <c r="AK1400" s="326"/>
      <c r="AL1400" s="326"/>
      <c r="AM1400" s="326"/>
      <c r="AN1400" s="326"/>
      <c r="AO1400" s="326"/>
      <c r="AP1400" s="326"/>
      <c r="AQ1400" s="326"/>
      <c r="AR1400" s="326"/>
    </row>
    <row r="1401" ht="15.75" hidden="1" customHeight="1">
      <c r="A1401" s="326" t="s">
        <v>3852</v>
      </c>
      <c r="B1401" s="326">
        <v>174.0</v>
      </c>
      <c r="C1401" s="326">
        <v>6.4</v>
      </c>
      <c r="D1401" s="326">
        <v>2.3</v>
      </c>
      <c r="E1401" s="326">
        <v>33.7</v>
      </c>
      <c r="F1401" s="326" t="s">
        <v>3853</v>
      </c>
      <c r="G1401" s="326" t="s">
        <v>152</v>
      </c>
      <c r="H1401" s="326"/>
      <c r="I1401" s="326"/>
      <c r="J1401" s="326"/>
      <c r="K1401" s="326"/>
      <c r="L1401" s="326"/>
      <c r="M1401" s="326"/>
      <c r="N1401" s="326"/>
      <c r="O1401" s="326"/>
      <c r="P1401" s="326"/>
      <c r="Q1401" s="326"/>
      <c r="R1401" s="326"/>
      <c r="S1401" s="326"/>
      <c r="T1401" s="326"/>
      <c r="U1401" s="326"/>
      <c r="V1401" s="326"/>
      <c r="W1401" s="326"/>
      <c r="X1401" s="326"/>
      <c r="Y1401" s="326"/>
      <c r="Z1401" s="326"/>
      <c r="AA1401" s="326"/>
      <c r="AB1401" s="326"/>
      <c r="AC1401" s="326"/>
      <c r="AD1401" s="326"/>
      <c r="AE1401" s="326"/>
      <c r="AF1401" s="326"/>
      <c r="AG1401" s="326"/>
      <c r="AH1401" s="326"/>
      <c r="AI1401" s="326"/>
      <c r="AJ1401" s="326"/>
      <c r="AK1401" s="326"/>
      <c r="AL1401" s="326"/>
      <c r="AM1401" s="326"/>
      <c r="AN1401" s="326"/>
      <c r="AO1401" s="326"/>
      <c r="AP1401" s="326"/>
      <c r="AQ1401" s="326"/>
      <c r="AR1401" s="326"/>
    </row>
    <row r="1402" ht="15.75" hidden="1" customHeight="1">
      <c r="A1402" s="326" t="s">
        <v>3636</v>
      </c>
      <c r="B1402" s="326">
        <v>133.0</v>
      </c>
      <c r="C1402" s="326">
        <v>5.5</v>
      </c>
      <c r="D1402" s="326">
        <v>3.3</v>
      </c>
      <c r="E1402" s="326">
        <v>20.0</v>
      </c>
      <c r="F1402" s="326" t="s">
        <v>3854</v>
      </c>
      <c r="G1402" s="326" t="s">
        <v>152</v>
      </c>
      <c r="H1402" s="326"/>
      <c r="I1402" s="326"/>
      <c r="J1402" s="326"/>
      <c r="K1402" s="326"/>
      <c r="L1402" s="326"/>
      <c r="M1402" s="326"/>
      <c r="N1402" s="326"/>
      <c r="O1402" s="326"/>
      <c r="P1402" s="326"/>
      <c r="Q1402" s="326"/>
      <c r="R1402" s="326"/>
      <c r="S1402" s="326"/>
      <c r="T1402" s="326"/>
      <c r="U1402" s="326"/>
      <c r="V1402" s="326"/>
      <c r="W1402" s="326"/>
      <c r="X1402" s="326"/>
      <c r="Y1402" s="326"/>
      <c r="Z1402" s="326"/>
      <c r="AA1402" s="326"/>
      <c r="AB1402" s="326"/>
      <c r="AC1402" s="326"/>
      <c r="AD1402" s="326"/>
      <c r="AE1402" s="326"/>
      <c r="AF1402" s="326"/>
      <c r="AG1402" s="326"/>
      <c r="AH1402" s="326"/>
      <c r="AI1402" s="326"/>
      <c r="AJ1402" s="326"/>
      <c r="AK1402" s="326"/>
      <c r="AL1402" s="326"/>
      <c r="AM1402" s="326"/>
      <c r="AN1402" s="326"/>
      <c r="AO1402" s="326"/>
      <c r="AP1402" s="326"/>
      <c r="AQ1402" s="326"/>
      <c r="AR1402" s="326"/>
    </row>
    <row r="1403" ht="15.75" hidden="1" customHeight="1">
      <c r="A1403" s="326" t="s">
        <v>3642</v>
      </c>
      <c r="B1403" s="326">
        <v>157.0</v>
      </c>
      <c r="C1403" s="326">
        <v>5.7</v>
      </c>
      <c r="D1403" s="326">
        <v>6.7</v>
      </c>
      <c r="E1403" s="326">
        <v>18.7</v>
      </c>
      <c r="F1403" s="326" t="s">
        <v>3855</v>
      </c>
      <c r="G1403" s="326" t="s">
        <v>152</v>
      </c>
      <c r="H1403" s="326"/>
      <c r="I1403" s="326"/>
      <c r="J1403" s="326"/>
      <c r="K1403" s="326"/>
      <c r="L1403" s="326"/>
      <c r="M1403" s="326"/>
      <c r="N1403" s="326"/>
      <c r="O1403" s="326"/>
      <c r="P1403" s="326"/>
      <c r="Q1403" s="326"/>
      <c r="R1403" s="326"/>
      <c r="S1403" s="326"/>
      <c r="T1403" s="326"/>
      <c r="U1403" s="326"/>
      <c r="V1403" s="326"/>
      <c r="W1403" s="326"/>
      <c r="X1403" s="326"/>
      <c r="Y1403" s="326"/>
      <c r="Z1403" s="326"/>
      <c r="AA1403" s="326"/>
      <c r="AB1403" s="326"/>
      <c r="AC1403" s="326"/>
      <c r="AD1403" s="326"/>
      <c r="AE1403" s="326"/>
      <c r="AF1403" s="326"/>
      <c r="AG1403" s="326"/>
      <c r="AH1403" s="326"/>
      <c r="AI1403" s="326"/>
      <c r="AJ1403" s="326"/>
      <c r="AK1403" s="326"/>
      <c r="AL1403" s="326"/>
      <c r="AM1403" s="326"/>
      <c r="AN1403" s="326"/>
      <c r="AO1403" s="326"/>
      <c r="AP1403" s="326"/>
      <c r="AQ1403" s="326"/>
      <c r="AR1403" s="326"/>
    </row>
    <row r="1404" ht="15.75" hidden="1" customHeight="1">
      <c r="A1404" s="326" t="s">
        <v>3856</v>
      </c>
      <c r="B1404" s="326">
        <v>183.0</v>
      </c>
      <c r="C1404" s="326">
        <v>6.7</v>
      </c>
      <c r="D1404" s="326">
        <v>9.0</v>
      </c>
      <c r="E1404" s="326">
        <v>19.8</v>
      </c>
      <c r="F1404" s="326" t="s">
        <v>3857</v>
      </c>
      <c r="G1404" s="326" t="s">
        <v>152</v>
      </c>
      <c r="H1404" s="326"/>
      <c r="I1404" s="326"/>
      <c r="J1404" s="326"/>
      <c r="K1404" s="326"/>
      <c r="L1404" s="326"/>
      <c r="M1404" s="326"/>
      <c r="N1404" s="326"/>
      <c r="O1404" s="326"/>
      <c r="P1404" s="326"/>
      <c r="Q1404" s="326"/>
      <c r="R1404" s="326"/>
      <c r="S1404" s="326"/>
      <c r="T1404" s="326"/>
      <c r="U1404" s="326"/>
      <c r="V1404" s="326"/>
      <c r="W1404" s="326"/>
      <c r="X1404" s="326"/>
      <c r="Y1404" s="326"/>
      <c r="Z1404" s="326"/>
      <c r="AA1404" s="326"/>
      <c r="AB1404" s="326"/>
      <c r="AC1404" s="326"/>
      <c r="AD1404" s="326"/>
      <c r="AE1404" s="326"/>
      <c r="AF1404" s="326"/>
      <c r="AG1404" s="326"/>
      <c r="AH1404" s="326"/>
      <c r="AI1404" s="326"/>
      <c r="AJ1404" s="326"/>
      <c r="AK1404" s="326"/>
      <c r="AL1404" s="326"/>
      <c r="AM1404" s="326"/>
      <c r="AN1404" s="326"/>
      <c r="AO1404" s="326"/>
      <c r="AP1404" s="326"/>
      <c r="AQ1404" s="326"/>
      <c r="AR1404" s="326"/>
    </row>
    <row r="1405" ht="15.75" hidden="1" customHeight="1">
      <c r="A1405" s="326" t="s">
        <v>3858</v>
      </c>
      <c r="B1405" s="326">
        <v>118.0</v>
      </c>
      <c r="C1405" s="326">
        <v>4.9</v>
      </c>
      <c r="D1405" s="326">
        <v>1.6</v>
      </c>
      <c r="E1405" s="326">
        <v>20.5</v>
      </c>
      <c r="F1405" s="326" t="s">
        <v>3859</v>
      </c>
      <c r="G1405" s="326" t="s">
        <v>152</v>
      </c>
      <c r="H1405" s="326"/>
      <c r="I1405" s="326"/>
      <c r="J1405" s="326"/>
      <c r="K1405" s="326"/>
      <c r="L1405" s="326"/>
      <c r="M1405" s="326"/>
      <c r="N1405" s="326"/>
      <c r="O1405" s="326"/>
      <c r="P1405" s="326"/>
      <c r="Q1405" s="326"/>
      <c r="R1405" s="326"/>
      <c r="S1405" s="326"/>
      <c r="T1405" s="326"/>
      <c r="U1405" s="326"/>
      <c r="V1405" s="326"/>
      <c r="W1405" s="326"/>
      <c r="X1405" s="326"/>
      <c r="Y1405" s="326"/>
      <c r="Z1405" s="326"/>
      <c r="AA1405" s="326"/>
      <c r="AB1405" s="326"/>
      <c r="AC1405" s="326"/>
      <c r="AD1405" s="326"/>
      <c r="AE1405" s="326"/>
      <c r="AF1405" s="326"/>
      <c r="AG1405" s="326"/>
      <c r="AH1405" s="326"/>
      <c r="AI1405" s="326"/>
      <c r="AJ1405" s="326"/>
      <c r="AK1405" s="326"/>
      <c r="AL1405" s="326"/>
      <c r="AM1405" s="326"/>
      <c r="AN1405" s="326"/>
      <c r="AO1405" s="326"/>
      <c r="AP1405" s="326"/>
      <c r="AQ1405" s="326"/>
      <c r="AR1405" s="326"/>
    </row>
    <row r="1406" ht="15.75" hidden="1" customHeight="1">
      <c r="A1406" s="326" t="s">
        <v>3656</v>
      </c>
      <c r="B1406" s="326">
        <v>114.0</v>
      </c>
      <c r="C1406" s="326">
        <v>5.3</v>
      </c>
      <c r="D1406" s="326">
        <v>2.8</v>
      </c>
      <c r="E1406" s="326">
        <v>18.2</v>
      </c>
      <c r="F1406" s="326" t="s">
        <v>3860</v>
      </c>
      <c r="G1406" s="326" t="s">
        <v>152</v>
      </c>
      <c r="H1406" s="326"/>
      <c r="I1406" s="326"/>
      <c r="J1406" s="326"/>
      <c r="K1406" s="326"/>
      <c r="L1406" s="326"/>
      <c r="M1406" s="326"/>
      <c r="N1406" s="326"/>
      <c r="O1406" s="326"/>
      <c r="P1406" s="326"/>
      <c r="Q1406" s="326"/>
      <c r="R1406" s="326"/>
      <c r="S1406" s="326"/>
      <c r="T1406" s="326"/>
      <c r="U1406" s="326"/>
      <c r="V1406" s="326"/>
      <c r="W1406" s="326"/>
      <c r="X1406" s="326"/>
      <c r="Y1406" s="326"/>
      <c r="Z1406" s="326"/>
      <c r="AA1406" s="326"/>
      <c r="AB1406" s="326"/>
      <c r="AC1406" s="326"/>
      <c r="AD1406" s="326"/>
      <c r="AE1406" s="326"/>
      <c r="AF1406" s="326"/>
      <c r="AG1406" s="326"/>
      <c r="AH1406" s="326"/>
      <c r="AI1406" s="326"/>
      <c r="AJ1406" s="326"/>
      <c r="AK1406" s="326"/>
      <c r="AL1406" s="326"/>
      <c r="AM1406" s="326"/>
      <c r="AN1406" s="326"/>
      <c r="AO1406" s="326"/>
      <c r="AP1406" s="326"/>
      <c r="AQ1406" s="326"/>
      <c r="AR1406" s="326"/>
    </row>
    <row r="1407" ht="15.75" hidden="1" customHeight="1">
      <c r="A1407" s="326" t="s">
        <v>3861</v>
      </c>
      <c r="B1407" s="326">
        <v>128.0</v>
      </c>
      <c r="C1407" s="326">
        <v>10.1</v>
      </c>
      <c r="D1407" s="326">
        <v>2.7</v>
      </c>
      <c r="E1407" s="326">
        <v>15.8</v>
      </c>
      <c r="F1407" s="326" t="s">
        <v>3862</v>
      </c>
      <c r="G1407" s="326" t="s">
        <v>152</v>
      </c>
      <c r="H1407" s="326"/>
      <c r="I1407" s="326"/>
      <c r="J1407" s="326"/>
      <c r="K1407" s="326"/>
      <c r="L1407" s="326"/>
      <c r="M1407" s="326"/>
      <c r="N1407" s="326"/>
      <c r="O1407" s="326"/>
      <c r="P1407" s="326"/>
      <c r="Q1407" s="326"/>
      <c r="R1407" s="326"/>
      <c r="S1407" s="326"/>
      <c r="T1407" s="326"/>
      <c r="U1407" s="326"/>
      <c r="V1407" s="326"/>
      <c r="W1407" s="326"/>
      <c r="X1407" s="326"/>
      <c r="Y1407" s="326"/>
      <c r="Z1407" s="326"/>
      <c r="AA1407" s="326"/>
      <c r="AB1407" s="326"/>
      <c r="AC1407" s="326"/>
      <c r="AD1407" s="326"/>
      <c r="AE1407" s="326"/>
      <c r="AF1407" s="326"/>
      <c r="AG1407" s="326"/>
      <c r="AH1407" s="326"/>
      <c r="AI1407" s="326"/>
      <c r="AJ1407" s="326"/>
      <c r="AK1407" s="326"/>
      <c r="AL1407" s="326"/>
      <c r="AM1407" s="326"/>
      <c r="AN1407" s="326"/>
      <c r="AO1407" s="326"/>
      <c r="AP1407" s="326"/>
      <c r="AQ1407" s="326"/>
      <c r="AR1407" s="326"/>
    </row>
    <row r="1408" ht="15.75" hidden="1" customHeight="1">
      <c r="A1408" s="326" t="s">
        <v>3863</v>
      </c>
      <c r="B1408" s="326">
        <v>164.0</v>
      </c>
      <c r="C1408" s="326">
        <v>8.1</v>
      </c>
      <c r="D1408" s="326">
        <v>7.3</v>
      </c>
      <c r="E1408" s="326">
        <v>16.0</v>
      </c>
      <c r="F1408" s="326" t="s">
        <v>3864</v>
      </c>
      <c r="G1408" s="326" t="s">
        <v>152</v>
      </c>
      <c r="H1408" s="326"/>
      <c r="I1408" s="326"/>
      <c r="J1408" s="326"/>
      <c r="K1408" s="326"/>
      <c r="L1408" s="326"/>
      <c r="M1408" s="326"/>
      <c r="N1408" s="326"/>
      <c r="O1408" s="326"/>
      <c r="P1408" s="326"/>
      <c r="Q1408" s="326"/>
      <c r="R1408" s="326"/>
      <c r="S1408" s="326"/>
      <c r="T1408" s="326"/>
      <c r="U1408" s="326"/>
      <c r="V1408" s="326"/>
      <c r="W1408" s="326"/>
      <c r="X1408" s="326"/>
      <c r="Y1408" s="326"/>
      <c r="Z1408" s="326"/>
      <c r="AA1408" s="326"/>
      <c r="AB1408" s="326"/>
      <c r="AC1408" s="326"/>
      <c r="AD1408" s="326"/>
      <c r="AE1408" s="326"/>
      <c r="AF1408" s="326"/>
      <c r="AG1408" s="326"/>
      <c r="AH1408" s="326"/>
      <c r="AI1408" s="326"/>
      <c r="AJ1408" s="326"/>
      <c r="AK1408" s="326"/>
      <c r="AL1408" s="326"/>
      <c r="AM1408" s="326"/>
      <c r="AN1408" s="326"/>
      <c r="AO1408" s="326"/>
      <c r="AP1408" s="326"/>
      <c r="AQ1408" s="326"/>
      <c r="AR1408" s="326"/>
    </row>
    <row r="1409" ht="15.75" hidden="1" customHeight="1">
      <c r="A1409" s="326" t="s">
        <v>3865</v>
      </c>
      <c r="B1409" s="326">
        <v>151.0</v>
      </c>
      <c r="C1409" s="326">
        <v>8.6</v>
      </c>
      <c r="D1409" s="326">
        <v>1.1</v>
      </c>
      <c r="E1409" s="326">
        <v>25.5</v>
      </c>
      <c r="F1409" s="326" t="s">
        <v>3866</v>
      </c>
      <c r="G1409" s="326" t="s">
        <v>152</v>
      </c>
      <c r="H1409" s="326"/>
      <c r="I1409" s="326"/>
      <c r="J1409" s="326"/>
      <c r="K1409" s="326"/>
      <c r="L1409" s="326"/>
      <c r="M1409" s="326"/>
      <c r="N1409" s="326"/>
      <c r="O1409" s="326"/>
      <c r="P1409" s="326"/>
      <c r="Q1409" s="326"/>
      <c r="R1409" s="326"/>
      <c r="S1409" s="326"/>
      <c r="T1409" s="326"/>
      <c r="U1409" s="326"/>
      <c r="V1409" s="326"/>
      <c r="W1409" s="326"/>
      <c r="X1409" s="326"/>
      <c r="Y1409" s="326"/>
      <c r="Z1409" s="326"/>
      <c r="AA1409" s="326"/>
      <c r="AB1409" s="326"/>
      <c r="AC1409" s="326"/>
      <c r="AD1409" s="326"/>
      <c r="AE1409" s="326"/>
      <c r="AF1409" s="326"/>
      <c r="AG1409" s="326"/>
      <c r="AH1409" s="326"/>
      <c r="AI1409" s="326"/>
      <c r="AJ1409" s="326"/>
      <c r="AK1409" s="326"/>
      <c r="AL1409" s="326"/>
      <c r="AM1409" s="326"/>
      <c r="AN1409" s="326"/>
      <c r="AO1409" s="326"/>
      <c r="AP1409" s="326"/>
      <c r="AQ1409" s="326"/>
      <c r="AR1409" s="326"/>
    </row>
    <row r="1410" ht="15.75" hidden="1" customHeight="1">
      <c r="A1410" s="326" t="s">
        <v>3867</v>
      </c>
      <c r="B1410" s="326">
        <v>130.0</v>
      </c>
      <c r="C1410" s="326">
        <v>8.0</v>
      </c>
      <c r="D1410" s="326">
        <v>2.8</v>
      </c>
      <c r="E1410" s="326">
        <v>17.6</v>
      </c>
      <c r="F1410" s="326" t="s">
        <v>3868</v>
      </c>
      <c r="G1410" s="326" t="s">
        <v>152</v>
      </c>
      <c r="H1410" s="326"/>
      <c r="I1410" s="326"/>
      <c r="J1410" s="326"/>
      <c r="K1410" s="326"/>
      <c r="L1410" s="326"/>
      <c r="M1410" s="326"/>
      <c r="N1410" s="326"/>
      <c r="O1410" s="326"/>
      <c r="P1410" s="326"/>
      <c r="Q1410" s="326"/>
      <c r="R1410" s="326"/>
      <c r="S1410" s="326"/>
      <c r="T1410" s="326"/>
      <c r="U1410" s="326"/>
      <c r="V1410" s="326"/>
      <c r="W1410" s="326"/>
      <c r="X1410" s="326"/>
      <c r="Y1410" s="326"/>
      <c r="Z1410" s="326"/>
      <c r="AA1410" s="326"/>
      <c r="AB1410" s="326"/>
      <c r="AC1410" s="326"/>
      <c r="AD1410" s="326"/>
      <c r="AE1410" s="326"/>
      <c r="AF1410" s="326"/>
      <c r="AG1410" s="326"/>
      <c r="AH1410" s="326"/>
      <c r="AI1410" s="326"/>
      <c r="AJ1410" s="326"/>
      <c r="AK1410" s="326"/>
      <c r="AL1410" s="326"/>
      <c r="AM1410" s="326"/>
      <c r="AN1410" s="326"/>
      <c r="AO1410" s="326"/>
      <c r="AP1410" s="326"/>
      <c r="AQ1410" s="326"/>
      <c r="AR1410" s="326"/>
    </row>
    <row r="1411" ht="15.75" hidden="1" customHeight="1">
      <c r="A1411" s="326" t="s">
        <v>3676</v>
      </c>
      <c r="B1411" s="326">
        <v>172.0</v>
      </c>
      <c r="C1411" s="326">
        <v>9.3</v>
      </c>
      <c r="D1411" s="326">
        <v>2.8</v>
      </c>
      <c r="E1411" s="326">
        <v>26.3</v>
      </c>
      <c r="F1411" s="326" t="s">
        <v>3869</v>
      </c>
      <c r="G1411" s="326" t="s">
        <v>152</v>
      </c>
      <c r="H1411" s="326"/>
      <c r="I1411" s="326"/>
      <c r="J1411" s="326"/>
      <c r="K1411" s="326"/>
      <c r="L1411" s="326"/>
      <c r="M1411" s="326"/>
      <c r="N1411" s="326"/>
      <c r="O1411" s="326"/>
      <c r="P1411" s="326"/>
      <c r="Q1411" s="326"/>
      <c r="R1411" s="326"/>
      <c r="S1411" s="326"/>
      <c r="T1411" s="326"/>
      <c r="U1411" s="326"/>
      <c r="V1411" s="326"/>
      <c r="W1411" s="326"/>
      <c r="X1411" s="326"/>
      <c r="Y1411" s="326"/>
      <c r="Z1411" s="326"/>
      <c r="AA1411" s="326"/>
      <c r="AB1411" s="326"/>
      <c r="AC1411" s="326"/>
      <c r="AD1411" s="326"/>
      <c r="AE1411" s="326"/>
      <c r="AF1411" s="326"/>
      <c r="AG1411" s="326"/>
      <c r="AH1411" s="326"/>
      <c r="AI1411" s="326"/>
      <c r="AJ1411" s="326"/>
      <c r="AK1411" s="326"/>
      <c r="AL1411" s="326"/>
      <c r="AM1411" s="326"/>
      <c r="AN1411" s="326"/>
      <c r="AO1411" s="326"/>
      <c r="AP1411" s="326"/>
      <c r="AQ1411" s="326"/>
      <c r="AR1411" s="326"/>
    </row>
    <row r="1412" ht="15.75" hidden="1" customHeight="1">
      <c r="A1412" s="326" t="s">
        <v>3678</v>
      </c>
      <c r="B1412" s="326">
        <v>159.0</v>
      </c>
      <c r="C1412" s="326">
        <v>8.8</v>
      </c>
      <c r="D1412" s="326">
        <v>3.7</v>
      </c>
      <c r="E1412" s="326">
        <v>22.1</v>
      </c>
      <c r="F1412" s="326" t="s">
        <v>3870</v>
      </c>
      <c r="G1412" s="326" t="s">
        <v>152</v>
      </c>
      <c r="H1412" s="326"/>
      <c r="I1412" s="326"/>
      <c r="J1412" s="326"/>
      <c r="K1412" s="326"/>
      <c r="L1412" s="326"/>
      <c r="M1412" s="326"/>
      <c r="N1412" s="326"/>
      <c r="O1412" s="326"/>
      <c r="P1412" s="326"/>
      <c r="Q1412" s="326"/>
      <c r="R1412" s="326"/>
      <c r="S1412" s="326"/>
      <c r="T1412" s="326"/>
      <c r="U1412" s="326"/>
      <c r="V1412" s="326"/>
      <c r="W1412" s="326"/>
      <c r="X1412" s="326"/>
      <c r="Y1412" s="326"/>
      <c r="Z1412" s="326"/>
      <c r="AA1412" s="326"/>
      <c r="AB1412" s="326"/>
      <c r="AC1412" s="326"/>
      <c r="AD1412" s="326"/>
      <c r="AE1412" s="326"/>
      <c r="AF1412" s="326"/>
      <c r="AG1412" s="326"/>
      <c r="AH1412" s="326"/>
      <c r="AI1412" s="326"/>
      <c r="AJ1412" s="326"/>
      <c r="AK1412" s="326"/>
      <c r="AL1412" s="326"/>
      <c r="AM1412" s="326"/>
      <c r="AN1412" s="326"/>
      <c r="AO1412" s="326"/>
      <c r="AP1412" s="326"/>
      <c r="AQ1412" s="326"/>
      <c r="AR1412" s="326"/>
    </row>
    <row r="1413" ht="15.75" hidden="1" customHeight="1">
      <c r="A1413" s="326" t="s">
        <v>3680</v>
      </c>
      <c r="B1413" s="326">
        <v>146.0</v>
      </c>
      <c r="C1413" s="326">
        <v>7.3</v>
      </c>
      <c r="D1413" s="326">
        <v>5.1</v>
      </c>
      <c r="E1413" s="326">
        <v>17.5</v>
      </c>
      <c r="F1413" s="326" t="s">
        <v>3871</v>
      </c>
      <c r="G1413" s="326" t="s">
        <v>152</v>
      </c>
      <c r="H1413" s="326"/>
      <c r="I1413" s="326"/>
      <c r="J1413" s="326"/>
      <c r="K1413" s="326"/>
      <c r="L1413" s="326"/>
      <c r="M1413" s="326"/>
      <c r="N1413" s="326"/>
      <c r="O1413" s="326"/>
      <c r="P1413" s="326"/>
      <c r="Q1413" s="326"/>
      <c r="R1413" s="326"/>
      <c r="S1413" s="326"/>
      <c r="T1413" s="326"/>
      <c r="U1413" s="326"/>
      <c r="V1413" s="326"/>
      <c r="W1413" s="326"/>
      <c r="X1413" s="326"/>
      <c r="Y1413" s="326"/>
      <c r="Z1413" s="326"/>
      <c r="AA1413" s="326"/>
      <c r="AB1413" s="326"/>
      <c r="AC1413" s="326"/>
      <c r="AD1413" s="326"/>
      <c r="AE1413" s="326"/>
      <c r="AF1413" s="326"/>
      <c r="AG1413" s="326"/>
      <c r="AH1413" s="326"/>
      <c r="AI1413" s="326"/>
      <c r="AJ1413" s="326"/>
      <c r="AK1413" s="326"/>
      <c r="AL1413" s="326"/>
      <c r="AM1413" s="326"/>
      <c r="AN1413" s="326"/>
      <c r="AO1413" s="326"/>
      <c r="AP1413" s="326"/>
      <c r="AQ1413" s="326"/>
      <c r="AR1413" s="326"/>
    </row>
    <row r="1414" ht="15.75" hidden="1" customHeight="1">
      <c r="A1414" s="326" t="s">
        <v>3686</v>
      </c>
      <c r="B1414" s="326">
        <v>143.0</v>
      </c>
      <c r="C1414" s="326">
        <v>11.5</v>
      </c>
      <c r="D1414" s="326">
        <v>4.3</v>
      </c>
      <c r="E1414" s="326">
        <v>14.0</v>
      </c>
      <c r="F1414" s="326" t="s">
        <v>3872</v>
      </c>
      <c r="G1414" s="326" t="s">
        <v>152</v>
      </c>
      <c r="H1414" s="326"/>
      <c r="I1414" s="326"/>
      <c r="J1414" s="326"/>
      <c r="K1414" s="326"/>
      <c r="L1414" s="326"/>
      <c r="M1414" s="326"/>
      <c r="N1414" s="326"/>
      <c r="O1414" s="326"/>
      <c r="P1414" s="326"/>
      <c r="Q1414" s="326"/>
      <c r="R1414" s="326"/>
      <c r="S1414" s="326"/>
      <c r="T1414" s="326"/>
      <c r="U1414" s="326"/>
      <c r="V1414" s="326"/>
      <c r="W1414" s="326"/>
      <c r="X1414" s="326"/>
      <c r="Y1414" s="326"/>
      <c r="Z1414" s="326"/>
      <c r="AA1414" s="326"/>
      <c r="AB1414" s="326"/>
      <c r="AC1414" s="326"/>
      <c r="AD1414" s="326"/>
      <c r="AE1414" s="326"/>
      <c r="AF1414" s="326"/>
      <c r="AG1414" s="326"/>
      <c r="AH1414" s="326"/>
      <c r="AI1414" s="326"/>
      <c r="AJ1414" s="326"/>
      <c r="AK1414" s="326"/>
      <c r="AL1414" s="326"/>
      <c r="AM1414" s="326"/>
      <c r="AN1414" s="326"/>
      <c r="AO1414" s="326"/>
      <c r="AP1414" s="326"/>
      <c r="AQ1414" s="326"/>
      <c r="AR1414" s="326"/>
    </row>
    <row r="1415" ht="15.75" hidden="1" customHeight="1">
      <c r="A1415" s="326" t="s">
        <v>3692</v>
      </c>
      <c r="B1415" s="326">
        <v>132.0</v>
      </c>
      <c r="C1415" s="326">
        <v>5.9</v>
      </c>
      <c r="D1415" s="326">
        <v>4.2</v>
      </c>
      <c r="E1415" s="326">
        <v>18.3</v>
      </c>
      <c r="F1415" s="326" t="s">
        <v>3873</v>
      </c>
      <c r="G1415" s="326" t="s">
        <v>152</v>
      </c>
      <c r="H1415" s="326"/>
      <c r="I1415" s="326"/>
      <c r="J1415" s="326"/>
      <c r="K1415" s="326"/>
      <c r="L1415" s="326"/>
      <c r="M1415" s="326"/>
      <c r="N1415" s="326"/>
      <c r="O1415" s="326"/>
      <c r="P1415" s="326"/>
      <c r="Q1415" s="326"/>
      <c r="R1415" s="326"/>
      <c r="S1415" s="326"/>
      <c r="T1415" s="326"/>
      <c r="U1415" s="326"/>
      <c r="V1415" s="326"/>
      <c r="W1415" s="326"/>
      <c r="X1415" s="326"/>
      <c r="Y1415" s="326"/>
      <c r="Z1415" s="326"/>
      <c r="AA1415" s="326"/>
      <c r="AB1415" s="326"/>
      <c r="AC1415" s="326"/>
      <c r="AD1415" s="326"/>
      <c r="AE1415" s="326"/>
      <c r="AF1415" s="326"/>
      <c r="AG1415" s="326"/>
      <c r="AH1415" s="326"/>
      <c r="AI1415" s="326"/>
      <c r="AJ1415" s="326"/>
      <c r="AK1415" s="326"/>
      <c r="AL1415" s="326"/>
      <c r="AM1415" s="326"/>
      <c r="AN1415" s="326"/>
      <c r="AO1415" s="326"/>
      <c r="AP1415" s="326"/>
      <c r="AQ1415" s="326"/>
      <c r="AR1415" s="326"/>
    </row>
    <row r="1416" ht="15.75" hidden="1" customHeight="1">
      <c r="A1416" s="326" t="s">
        <v>3874</v>
      </c>
      <c r="B1416" s="326">
        <v>151.0</v>
      </c>
      <c r="C1416" s="326">
        <v>7.9</v>
      </c>
      <c r="D1416" s="326">
        <v>1.6</v>
      </c>
      <c r="E1416" s="326">
        <v>26.3</v>
      </c>
      <c r="F1416" s="326" t="s">
        <v>3875</v>
      </c>
      <c r="G1416" s="326" t="s">
        <v>152</v>
      </c>
      <c r="H1416" s="326"/>
      <c r="I1416" s="326"/>
      <c r="J1416" s="326"/>
      <c r="K1416" s="326"/>
      <c r="L1416" s="326"/>
      <c r="M1416" s="326"/>
      <c r="N1416" s="326"/>
      <c r="O1416" s="326"/>
      <c r="P1416" s="326"/>
      <c r="Q1416" s="326"/>
      <c r="R1416" s="326"/>
      <c r="S1416" s="326"/>
      <c r="T1416" s="326"/>
      <c r="U1416" s="326"/>
      <c r="V1416" s="326"/>
      <c r="W1416" s="326"/>
      <c r="X1416" s="326"/>
      <c r="Y1416" s="326"/>
      <c r="Z1416" s="326"/>
      <c r="AA1416" s="326"/>
      <c r="AB1416" s="326"/>
      <c r="AC1416" s="326"/>
      <c r="AD1416" s="326"/>
      <c r="AE1416" s="326"/>
      <c r="AF1416" s="326"/>
      <c r="AG1416" s="326"/>
      <c r="AH1416" s="326"/>
      <c r="AI1416" s="326"/>
      <c r="AJ1416" s="326"/>
      <c r="AK1416" s="326"/>
      <c r="AL1416" s="326"/>
      <c r="AM1416" s="326"/>
      <c r="AN1416" s="326"/>
      <c r="AO1416" s="326"/>
      <c r="AP1416" s="326"/>
      <c r="AQ1416" s="326"/>
      <c r="AR1416" s="326"/>
    </row>
    <row r="1417" ht="15.75" hidden="1" customHeight="1">
      <c r="A1417" s="326" t="s">
        <v>3702</v>
      </c>
      <c r="B1417" s="326">
        <v>150.0</v>
      </c>
      <c r="C1417" s="326">
        <v>7.0</v>
      </c>
      <c r="D1417" s="326">
        <v>0.9</v>
      </c>
      <c r="E1417" s="326">
        <v>28.5</v>
      </c>
      <c r="F1417" s="326" t="s">
        <v>3876</v>
      </c>
      <c r="G1417" s="326" t="s">
        <v>152</v>
      </c>
      <c r="H1417" s="326"/>
      <c r="I1417" s="326"/>
      <c r="J1417" s="326"/>
      <c r="K1417" s="326"/>
      <c r="L1417" s="326"/>
      <c r="M1417" s="326"/>
      <c r="N1417" s="326"/>
      <c r="O1417" s="326"/>
      <c r="P1417" s="326"/>
      <c r="Q1417" s="326"/>
      <c r="R1417" s="326"/>
      <c r="S1417" s="326"/>
      <c r="T1417" s="326"/>
      <c r="U1417" s="326"/>
      <c r="V1417" s="326"/>
      <c r="W1417" s="326"/>
      <c r="X1417" s="326"/>
      <c r="Y1417" s="326"/>
      <c r="Z1417" s="326"/>
      <c r="AA1417" s="326"/>
      <c r="AB1417" s="326"/>
      <c r="AC1417" s="326"/>
      <c r="AD1417" s="326"/>
      <c r="AE1417" s="326"/>
      <c r="AF1417" s="326"/>
      <c r="AG1417" s="326"/>
      <c r="AH1417" s="326"/>
      <c r="AI1417" s="326"/>
      <c r="AJ1417" s="326"/>
      <c r="AK1417" s="326"/>
      <c r="AL1417" s="326"/>
      <c r="AM1417" s="326"/>
      <c r="AN1417" s="326"/>
      <c r="AO1417" s="326"/>
      <c r="AP1417" s="326"/>
      <c r="AQ1417" s="326"/>
      <c r="AR1417" s="326"/>
    </row>
    <row r="1418" ht="15.75" hidden="1" customHeight="1">
      <c r="A1418" s="326" t="s">
        <v>3877</v>
      </c>
      <c r="B1418" s="326">
        <v>125.0</v>
      </c>
      <c r="C1418" s="326">
        <v>8.8</v>
      </c>
      <c r="D1418" s="326">
        <v>2.5</v>
      </c>
      <c r="E1418" s="326">
        <v>16.6</v>
      </c>
      <c r="F1418" s="326" t="s">
        <v>3878</v>
      </c>
      <c r="G1418" s="326" t="s">
        <v>152</v>
      </c>
      <c r="H1418" s="326"/>
      <c r="I1418" s="326"/>
      <c r="J1418" s="326"/>
      <c r="K1418" s="326"/>
      <c r="L1418" s="326"/>
      <c r="M1418" s="326"/>
      <c r="N1418" s="326"/>
      <c r="O1418" s="326"/>
      <c r="P1418" s="326"/>
      <c r="Q1418" s="326"/>
      <c r="R1418" s="326"/>
      <c r="S1418" s="326"/>
      <c r="T1418" s="326"/>
      <c r="U1418" s="326"/>
      <c r="V1418" s="326"/>
      <c r="W1418" s="326"/>
      <c r="X1418" s="326"/>
      <c r="Y1418" s="326"/>
      <c r="Z1418" s="326"/>
      <c r="AA1418" s="326"/>
      <c r="AB1418" s="326"/>
      <c r="AC1418" s="326"/>
      <c r="AD1418" s="326"/>
      <c r="AE1418" s="326"/>
      <c r="AF1418" s="326"/>
      <c r="AG1418" s="326"/>
      <c r="AH1418" s="326"/>
      <c r="AI1418" s="326"/>
      <c r="AJ1418" s="326"/>
      <c r="AK1418" s="326"/>
      <c r="AL1418" s="326"/>
      <c r="AM1418" s="326"/>
      <c r="AN1418" s="326"/>
      <c r="AO1418" s="326"/>
      <c r="AP1418" s="326"/>
      <c r="AQ1418" s="326"/>
      <c r="AR1418" s="326"/>
    </row>
    <row r="1419" ht="15.75" hidden="1" customHeight="1">
      <c r="A1419" s="326" t="s">
        <v>3879</v>
      </c>
      <c r="B1419" s="326">
        <v>133.0</v>
      </c>
      <c r="C1419" s="326">
        <v>6.2</v>
      </c>
      <c r="D1419" s="326">
        <v>0.7</v>
      </c>
      <c r="E1419" s="326">
        <v>25.2</v>
      </c>
      <c r="F1419" s="326" t="s">
        <v>3880</v>
      </c>
      <c r="G1419" s="326" t="s">
        <v>152</v>
      </c>
      <c r="H1419" s="326"/>
      <c r="I1419" s="326"/>
      <c r="J1419" s="326"/>
      <c r="K1419" s="326"/>
      <c r="L1419" s="326"/>
      <c r="M1419" s="326"/>
      <c r="N1419" s="326"/>
      <c r="O1419" s="326"/>
      <c r="P1419" s="326"/>
      <c r="Q1419" s="326"/>
      <c r="R1419" s="326"/>
      <c r="S1419" s="326"/>
      <c r="T1419" s="326"/>
      <c r="U1419" s="326"/>
      <c r="V1419" s="326"/>
      <c r="W1419" s="326"/>
      <c r="X1419" s="326"/>
      <c r="Y1419" s="326"/>
      <c r="Z1419" s="326"/>
      <c r="AA1419" s="326"/>
      <c r="AB1419" s="326"/>
      <c r="AC1419" s="326"/>
      <c r="AD1419" s="326"/>
      <c r="AE1419" s="326"/>
      <c r="AF1419" s="326"/>
      <c r="AG1419" s="326"/>
      <c r="AH1419" s="326"/>
      <c r="AI1419" s="326"/>
      <c r="AJ1419" s="326"/>
      <c r="AK1419" s="326"/>
      <c r="AL1419" s="326"/>
      <c r="AM1419" s="326"/>
      <c r="AN1419" s="326"/>
      <c r="AO1419" s="326"/>
      <c r="AP1419" s="326"/>
      <c r="AQ1419" s="326"/>
      <c r="AR1419" s="326"/>
    </row>
    <row r="1420" ht="15.75" hidden="1" customHeight="1">
      <c r="A1420" s="326" t="s">
        <v>3716</v>
      </c>
      <c r="B1420" s="326">
        <v>122.0</v>
      </c>
      <c r="C1420" s="326">
        <v>4.6</v>
      </c>
      <c r="D1420" s="326">
        <v>0.7</v>
      </c>
      <c r="E1420" s="326">
        <v>24.5</v>
      </c>
      <c r="F1420" s="326" t="s">
        <v>3881</v>
      </c>
      <c r="G1420" s="326" t="s">
        <v>152</v>
      </c>
      <c r="H1420" s="326"/>
      <c r="I1420" s="326"/>
      <c r="J1420" s="326"/>
      <c r="K1420" s="326"/>
      <c r="L1420" s="326"/>
      <c r="M1420" s="326"/>
      <c r="N1420" s="326"/>
      <c r="O1420" s="326"/>
      <c r="P1420" s="326"/>
      <c r="Q1420" s="326"/>
      <c r="R1420" s="326"/>
      <c r="S1420" s="326"/>
      <c r="T1420" s="326"/>
      <c r="U1420" s="326"/>
      <c r="V1420" s="326"/>
      <c r="W1420" s="326"/>
      <c r="X1420" s="326"/>
      <c r="Y1420" s="326"/>
      <c r="Z1420" s="326"/>
      <c r="AA1420" s="326"/>
      <c r="AB1420" s="326"/>
      <c r="AC1420" s="326"/>
      <c r="AD1420" s="326"/>
      <c r="AE1420" s="326"/>
      <c r="AF1420" s="326"/>
      <c r="AG1420" s="326"/>
      <c r="AH1420" s="326"/>
      <c r="AI1420" s="326"/>
      <c r="AJ1420" s="326"/>
      <c r="AK1420" s="326"/>
      <c r="AL1420" s="326"/>
      <c r="AM1420" s="326"/>
      <c r="AN1420" s="326"/>
      <c r="AO1420" s="326"/>
      <c r="AP1420" s="326"/>
      <c r="AQ1420" s="326"/>
      <c r="AR1420" s="326"/>
    </row>
    <row r="1421" ht="15.75" hidden="1" customHeight="1">
      <c r="A1421" s="326" t="s">
        <v>3718</v>
      </c>
      <c r="B1421" s="326">
        <v>141.0</v>
      </c>
      <c r="C1421" s="326">
        <v>8.3</v>
      </c>
      <c r="D1421" s="326">
        <v>1.2</v>
      </c>
      <c r="E1421" s="326">
        <v>24.1</v>
      </c>
      <c r="F1421" s="326" t="s">
        <v>3882</v>
      </c>
      <c r="G1421" s="326" t="s">
        <v>152</v>
      </c>
      <c r="H1421" s="326"/>
      <c r="I1421" s="326"/>
      <c r="J1421" s="326"/>
      <c r="K1421" s="326"/>
      <c r="L1421" s="326"/>
      <c r="M1421" s="326"/>
      <c r="N1421" s="326"/>
      <c r="O1421" s="326"/>
      <c r="P1421" s="326"/>
      <c r="Q1421" s="326"/>
      <c r="R1421" s="326"/>
      <c r="S1421" s="326"/>
      <c r="T1421" s="326"/>
      <c r="U1421" s="326"/>
      <c r="V1421" s="326"/>
      <c r="W1421" s="326"/>
      <c r="X1421" s="326"/>
      <c r="Y1421" s="326"/>
      <c r="Z1421" s="326"/>
      <c r="AA1421" s="326"/>
      <c r="AB1421" s="326"/>
      <c r="AC1421" s="326"/>
      <c r="AD1421" s="326"/>
      <c r="AE1421" s="326"/>
      <c r="AF1421" s="326"/>
      <c r="AG1421" s="326"/>
      <c r="AH1421" s="326"/>
      <c r="AI1421" s="326"/>
      <c r="AJ1421" s="326"/>
      <c r="AK1421" s="326"/>
      <c r="AL1421" s="326"/>
      <c r="AM1421" s="326"/>
      <c r="AN1421" s="326"/>
      <c r="AO1421" s="326"/>
      <c r="AP1421" s="326"/>
      <c r="AQ1421" s="326"/>
      <c r="AR1421" s="326"/>
    </row>
    <row r="1422" ht="15.75" hidden="1" customHeight="1">
      <c r="A1422" s="326" t="s">
        <v>3722</v>
      </c>
      <c r="B1422" s="326">
        <v>137.0</v>
      </c>
      <c r="C1422" s="326">
        <v>7.6</v>
      </c>
      <c r="D1422" s="326">
        <v>1.4</v>
      </c>
      <c r="E1422" s="326">
        <v>23.1</v>
      </c>
      <c r="F1422" s="326" t="s">
        <v>3883</v>
      </c>
      <c r="G1422" s="326" t="s">
        <v>152</v>
      </c>
      <c r="H1422" s="326"/>
      <c r="I1422" s="326"/>
      <c r="J1422" s="326"/>
      <c r="K1422" s="326"/>
      <c r="L1422" s="326"/>
      <c r="M1422" s="326"/>
      <c r="N1422" s="326"/>
      <c r="O1422" s="326"/>
      <c r="P1422" s="326"/>
      <c r="Q1422" s="326"/>
      <c r="R1422" s="326"/>
      <c r="S1422" s="326"/>
      <c r="T1422" s="326"/>
      <c r="U1422" s="326"/>
      <c r="V1422" s="326"/>
      <c r="W1422" s="326"/>
      <c r="X1422" s="326"/>
      <c r="Y1422" s="326"/>
      <c r="Z1422" s="326"/>
      <c r="AA1422" s="326"/>
      <c r="AB1422" s="326"/>
      <c r="AC1422" s="326"/>
      <c r="AD1422" s="326"/>
      <c r="AE1422" s="326"/>
      <c r="AF1422" s="326"/>
      <c r="AG1422" s="326"/>
      <c r="AH1422" s="326"/>
      <c r="AI1422" s="326"/>
      <c r="AJ1422" s="326"/>
      <c r="AK1422" s="326"/>
      <c r="AL1422" s="326"/>
      <c r="AM1422" s="326"/>
      <c r="AN1422" s="326"/>
      <c r="AO1422" s="326"/>
      <c r="AP1422" s="326"/>
      <c r="AQ1422" s="326"/>
      <c r="AR1422" s="326"/>
    </row>
    <row r="1423" ht="15.75" hidden="1" customHeight="1">
      <c r="A1423" s="326" t="s">
        <v>3884</v>
      </c>
      <c r="B1423" s="326">
        <v>153.0</v>
      </c>
      <c r="C1423" s="326">
        <v>5.2</v>
      </c>
      <c r="D1423" s="326">
        <v>1.3</v>
      </c>
      <c r="E1423" s="326">
        <v>29.0</v>
      </c>
      <c r="F1423" s="326" t="s">
        <v>3885</v>
      </c>
      <c r="G1423" s="326" t="s">
        <v>152</v>
      </c>
      <c r="H1423" s="326"/>
      <c r="I1423" s="326"/>
      <c r="J1423" s="326"/>
      <c r="K1423" s="326"/>
      <c r="L1423" s="326"/>
      <c r="M1423" s="326"/>
      <c r="N1423" s="326"/>
      <c r="O1423" s="326"/>
      <c r="P1423" s="326"/>
      <c r="Q1423" s="326"/>
      <c r="R1423" s="326"/>
      <c r="S1423" s="326"/>
      <c r="T1423" s="326"/>
      <c r="U1423" s="326"/>
      <c r="V1423" s="326"/>
      <c r="W1423" s="326"/>
      <c r="X1423" s="326"/>
      <c r="Y1423" s="326"/>
      <c r="Z1423" s="326"/>
      <c r="AA1423" s="326"/>
      <c r="AB1423" s="326"/>
      <c r="AC1423" s="326"/>
      <c r="AD1423" s="326"/>
      <c r="AE1423" s="326"/>
      <c r="AF1423" s="326"/>
      <c r="AG1423" s="326"/>
      <c r="AH1423" s="326"/>
      <c r="AI1423" s="326"/>
      <c r="AJ1423" s="326"/>
      <c r="AK1423" s="326"/>
      <c r="AL1423" s="326"/>
      <c r="AM1423" s="326"/>
      <c r="AN1423" s="326"/>
      <c r="AO1423" s="326"/>
      <c r="AP1423" s="326"/>
      <c r="AQ1423" s="326"/>
      <c r="AR1423" s="326"/>
    </row>
    <row r="1424" ht="15.75" hidden="1" customHeight="1">
      <c r="A1424" s="326" t="s">
        <v>3886</v>
      </c>
      <c r="B1424" s="326">
        <v>140.0</v>
      </c>
      <c r="C1424" s="326">
        <v>6.1</v>
      </c>
      <c r="D1424" s="326">
        <v>4.8</v>
      </c>
      <c r="E1424" s="326">
        <v>18.9</v>
      </c>
      <c r="F1424" s="326" t="s">
        <v>3887</v>
      </c>
      <c r="G1424" s="326" t="s">
        <v>152</v>
      </c>
      <c r="H1424" s="326"/>
      <c r="I1424" s="326"/>
      <c r="J1424" s="326"/>
      <c r="K1424" s="326"/>
      <c r="L1424" s="326"/>
      <c r="M1424" s="326"/>
      <c r="N1424" s="326"/>
      <c r="O1424" s="326"/>
      <c r="P1424" s="326"/>
      <c r="Q1424" s="326"/>
      <c r="R1424" s="326"/>
      <c r="S1424" s="326"/>
      <c r="T1424" s="326"/>
      <c r="U1424" s="326"/>
      <c r="V1424" s="326"/>
      <c r="W1424" s="326"/>
      <c r="X1424" s="326"/>
      <c r="Y1424" s="326"/>
      <c r="Z1424" s="326"/>
      <c r="AA1424" s="326"/>
      <c r="AB1424" s="326"/>
      <c r="AC1424" s="326"/>
      <c r="AD1424" s="326"/>
      <c r="AE1424" s="326"/>
      <c r="AF1424" s="326"/>
      <c r="AG1424" s="326"/>
      <c r="AH1424" s="326"/>
      <c r="AI1424" s="326"/>
      <c r="AJ1424" s="326"/>
      <c r="AK1424" s="326"/>
      <c r="AL1424" s="326"/>
      <c r="AM1424" s="326"/>
      <c r="AN1424" s="326"/>
      <c r="AO1424" s="326"/>
      <c r="AP1424" s="326"/>
      <c r="AQ1424" s="326"/>
      <c r="AR1424" s="326"/>
    </row>
    <row r="1425" ht="15.75" hidden="1" customHeight="1">
      <c r="A1425" s="326" t="s">
        <v>3888</v>
      </c>
      <c r="B1425" s="326">
        <v>85.0</v>
      </c>
      <c r="C1425" s="326">
        <v>4.2</v>
      </c>
      <c r="D1425" s="326">
        <v>2.1</v>
      </c>
      <c r="E1425" s="326">
        <v>13.2</v>
      </c>
      <c r="F1425" s="326" t="s">
        <v>3889</v>
      </c>
      <c r="G1425" s="326" t="s">
        <v>152</v>
      </c>
      <c r="H1425" s="326"/>
      <c r="I1425" s="326"/>
      <c r="J1425" s="326"/>
      <c r="K1425" s="326"/>
      <c r="L1425" s="326"/>
      <c r="M1425" s="326"/>
      <c r="N1425" s="326"/>
      <c r="O1425" s="326"/>
      <c r="P1425" s="326"/>
      <c r="Q1425" s="326"/>
      <c r="R1425" s="326"/>
      <c r="S1425" s="326"/>
      <c r="T1425" s="326"/>
      <c r="U1425" s="326"/>
      <c r="V1425" s="326"/>
      <c r="W1425" s="326"/>
      <c r="X1425" s="326"/>
      <c r="Y1425" s="326"/>
      <c r="Z1425" s="326"/>
      <c r="AA1425" s="326"/>
      <c r="AB1425" s="326"/>
      <c r="AC1425" s="326"/>
      <c r="AD1425" s="326"/>
      <c r="AE1425" s="326"/>
      <c r="AF1425" s="326"/>
      <c r="AG1425" s="326"/>
      <c r="AH1425" s="326"/>
      <c r="AI1425" s="326"/>
      <c r="AJ1425" s="326"/>
      <c r="AK1425" s="326"/>
      <c r="AL1425" s="326"/>
      <c r="AM1425" s="326"/>
      <c r="AN1425" s="326"/>
      <c r="AO1425" s="326"/>
      <c r="AP1425" s="326"/>
      <c r="AQ1425" s="326"/>
      <c r="AR1425" s="326"/>
    </row>
    <row r="1426" ht="15.75" hidden="1" customHeight="1">
      <c r="A1426" s="326" t="s">
        <v>3746</v>
      </c>
      <c r="B1426" s="326">
        <v>231.0</v>
      </c>
      <c r="C1426" s="326">
        <v>8.6</v>
      </c>
      <c r="D1426" s="326">
        <v>4.3</v>
      </c>
      <c r="E1426" s="326">
        <v>41.8</v>
      </c>
      <c r="F1426" s="326" t="s">
        <v>3890</v>
      </c>
      <c r="G1426" s="326" t="s">
        <v>152</v>
      </c>
      <c r="H1426" s="326"/>
      <c r="I1426" s="326"/>
      <c r="J1426" s="326"/>
      <c r="K1426" s="326"/>
      <c r="L1426" s="326"/>
      <c r="M1426" s="326"/>
      <c r="N1426" s="326"/>
      <c r="O1426" s="326"/>
      <c r="P1426" s="326"/>
      <c r="Q1426" s="326"/>
      <c r="R1426" s="326"/>
      <c r="S1426" s="326"/>
      <c r="T1426" s="326"/>
      <c r="U1426" s="326"/>
      <c r="V1426" s="326"/>
      <c r="W1426" s="326"/>
      <c r="X1426" s="326"/>
      <c r="Y1426" s="326"/>
      <c r="Z1426" s="326"/>
      <c r="AA1426" s="326"/>
      <c r="AB1426" s="326"/>
      <c r="AC1426" s="326"/>
      <c r="AD1426" s="326"/>
      <c r="AE1426" s="326"/>
      <c r="AF1426" s="326"/>
      <c r="AG1426" s="326"/>
      <c r="AH1426" s="326"/>
      <c r="AI1426" s="326"/>
      <c r="AJ1426" s="326"/>
      <c r="AK1426" s="326"/>
      <c r="AL1426" s="326"/>
      <c r="AM1426" s="326"/>
      <c r="AN1426" s="326"/>
      <c r="AO1426" s="326"/>
      <c r="AP1426" s="326"/>
      <c r="AQ1426" s="326"/>
      <c r="AR1426" s="326"/>
    </row>
    <row r="1427" ht="15.75" hidden="1" customHeight="1">
      <c r="A1427" s="326" t="s">
        <v>3748</v>
      </c>
      <c r="B1427" s="326">
        <v>100.0</v>
      </c>
      <c r="C1427" s="326">
        <v>6.4</v>
      </c>
      <c r="D1427" s="326">
        <v>4.6</v>
      </c>
      <c r="E1427" s="326">
        <v>8.9</v>
      </c>
      <c r="F1427" s="326" t="s">
        <v>3891</v>
      </c>
      <c r="G1427" s="326" t="s">
        <v>152</v>
      </c>
      <c r="H1427" s="326"/>
      <c r="I1427" s="326"/>
      <c r="J1427" s="326"/>
      <c r="K1427" s="326"/>
      <c r="L1427" s="326"/>
      <c r="M1427" s="326"/>
      <c r="N1427" s="326"/>
      <c r="O1427" s="326"/>
      <c r="P1427" s="326"/>
      <c r="Q1427" s="326"/>
      <c r="R1427" s="326"/>
      <c r="S1427" s="326"/>
      <c r="T1427" s="326"/>
      <c r="U1427" s="326"/>
      <c r="V1427" s="326"/>
      <c r="W1427" s="326"/>
      <c r="X1427" s="326"/>
      <c r="Y1427" s="326"/>
      <c r="Z1427" s="326"/>
      <c r="AA1427" s="326"/>
      <c r="AB1427" s="326"/>
      <c r="AC1427" s="326"/>
      <c r="AD1427" s="326"/>
      <c r="AE1427" s="326"/>
      <c r="AF1427" s="326"/>
      <c r="AG1427" s="326"/>
      <c r="AH1427" s="326"/>
      <c r="AI1427" s="326"/>
      <c r="AJ1427" s="326"/>
      <c r="AK1427" s="326"/>
      <c r="AL1427" s="326"/>
      <c r="AM1427" s="326"/>
      <c r="AN1427" s="326"/>
      <c r="AO1427" s="326"/>
      <c r="AP1427" s="326"/>
      <c r="AQ1427" s="326"/>
      <c r="AR1427" s="326"/>
    </row>
    <row r="1428" ht="15.75" hidden="1" customHeight="1">
      <c r="A1428" s="326" t="s">
        <v>3892</v>
      </c>
      <c r="B1428" s="326">
        <v>86.0</v>
      </c>
      <c r="C1428" s="326">
        <v>3.5</v>
      </c>
      <c r="D1428" s="326">
        <v>2.6</v>
      </c>
      <c r="E1428" s="326">
        <v>11.8</v>
      </c>
      <c r="F1428" s="326" t="s">
        <v>3893</v>
      </c>
      <c r="G1428" s="326" t="s">
        <v>152</v>
      </c>
      <c r="H1428" s="326"/>
      <c r="I1428" s="326"/>
      <c r="J1428" s="326"/>
      <c r="K1428" s="326"/>
      <c r="L1428" s="326"/>
      <c r="M1428" s="326"/>
      <c r="N1428" s="326"/>
      <c r="O1428" s="326"/>
      <c r="P1428" s="326"/>
      <c r="Q1428" s="326"/>
      <c r="R1428" s="326"/>
      <c r="S1428" s="326"/>
      <c r="T1428" s="326"/>
      <c r="U1428" s="326"/>
      <c r="V1428" s="326"/>
      <c r="W1428" s="326"/>
      <c r="X1428" s="326"/>
      <c r="Y1428" s="326"/>
      <c r="Z1428" s="326"/>
      <c r="AA1428" s="326"/>
      <c r="AB1428" s="326"/>
      <c r="AC1428" s="326"/>
      <c r="AD1428" s="326"/>
      <c r="AE1428" s="326"/>
      <c r="AF1428" s="326"/>
      <c r="AG1428" s="326"/>
      <c r="AH1428" s="326"/>
      <c r="AI1428" s="326"/>
      <c r="AJ1428" s="326"/>
      <c r="AK1428" s="326"/>
      <c r="AL1428" s="326"/>
      <c r="AM1428" s="326"/>
      <c r="AN1428" s="326"/>
      <c r="AO1428" s="326"/>
      <c r="AP1428" s="326"/>
      <c r="AQ1428" s="326"/>
      <c r="AR1428" s="326"/>
    </row>
    <row r="1429" ht="15.75" hidden="1" customHeight="1">
      <c r="A1429" s="326" t="s">
        <v>3409</v>
      </c>
      <c r="B1429" s="326">
        <v>45.0</v>
      </c>
      <c r="C1429" s="326">
        <v>2.4</v>
      </c>
      <c r="D1429" s="326">
        <v>1.0</v>
      </c>
      <c r="E1429" s="326">
        <v>6.7</v>
      </c>
      <c r="F1429" s="326" t="s">
        <v>3894</v>
      </c>
      <c r="G1429" s="326" t="s">
        <v>111</v>
      </c>
      <c r="H1429" s="326"/>
      <c r="I1429" s="326"/>
      <c r="J1429" s="326"/>
      <c r="K1429" s="326"/>
      <c r="L1429" s="326"/>
      <c r="M1429" s="326"/>
      <c r="N1429" s="326"/>
      <c r="O1429" s="326"/>
      <c r="P1429" s="326"/>
      <c r="Q1429" s="326"/>
      <c r="R1429" s="326"/>
      <c r="S1429" s="326"/>
      <c r="T1429" s="326"/>
      <c r="U1429" s="326"/>
      <c r="V1429" s="326"/>
      <c r="W1429" s="326"/>
      <c r="X1429" s="326"/>
      <c r="Y1429" s="326"/>
      <c r="Z1429" s="326"/>
      <c r="AA1429" s="326"/>
      <c r="AB1429" s="326"/>
      <c r="AC1429" s="326"/>
      <c r="AD1429" s="326"/>
      <c r="AE1429" s="326"/>
      <c r="AF1429" s="326"/>
      <c r="AG1429" s="326"/>
      <c r="AH1429" s="326"/>
      <c r="AI1429" s="326"/>
      <c r="AJ1429" s="326"/>
      <c r="AK1429" s="326"/>
      <c r="AL1429" s="326"/>
      <c r="AM1429" s="326"/>
      <c r="AN1429" s="326"/>
      <c r="AO1429" s="326"/>
      <c r="AP1429" s="326"/>
      <c r="AQ1429" s="326"/>
      <c r="AR1429" s="326"/>
    </row>
    <row r="1430" ht="15.75" hidden="1" customHeight="1">
      <c r="A1430" s="326" t="s">
        <v>3895</v>
      </c>
      <c r="B1430" s="326">
        <v>25.0</v>
      </c>
      <c r="C1430" s="326">
        <v>0.6</v>
      </c>
      <c r="D1430" s="326">
        <v>0.6</v>
      </c>
      <c r="E1430" s="326">
        <v>4.3</v>
      </c>
      <c r="F1430" s="326" t="s">
        <v>3896</v>
      </c>
      <c r="G1430" s="326" t="s">
        <v>111</v>
      </c>
      <c r="H1430" s="326"/>
      <c r="I1430" s="326"/>
      <c r="J1430" s="326"/>
      <c r="K1430" s="326"/>
      <c r="L1430" s="326"/>
      <c r="M1430" s="326"/>
      <c r="N1430" s="326"/>
      <c r="O1430" s="326"/>
      <c r="P1430" s="326"/>
      <c r="Q1430" s="326"/>
      <c r="R1430" s="326"/>
      <c r="S1430" s="326"/>
      <c r="T1430" s="326"/>
      <c r="U1430" s="326"/>
      <c r="V1430" s="326"/>
      <c r="W1430" s="326"/>
      <c r="X1430" s="326"/>
      <c r="Y1430" s="326"/>
      <c r="Z1430" s="326"/>
      <c r="AA1430" s="326"/>
      <c r="AB1430" s="326"/>
      <c r="AC1430" s="326"/>
      <c r="AD1430" s="326"/>
      <c r="AE1430" s="326"/>
      <c r="AF1430" s="326"/>
      <c r="AG1430" s="326"/>
      <c r="AH1430" s="326"/>
      <c r="AI1430" s="326"/>
      <c r="AJ1430" s="326"/>
      <c r="AK1430" s="326"/>
      <c r="AL1430" s="326"/>
      <c r="AM1430" s="326"/>
      <c r="AN1430" s="326"/>
      <c r="AO1430" s="326"/>
      <c r="AP1430" s="326"/>
      <c r="AQ1430" s="326"/>
      <c r="AR1430" s="326"/>
    </row>
    <row r="1431" ht="15.75" hidden="1" customHeight="1">
      <c r="A1431" s="326" t="s">
        <v>3897</v>
      </c>
      <c r="B1431" s="326">
        <v>152.0</v>
      </c>
      <c r="C1431" s="326">
        <v>11.9</v>
      </c>
      <c r="D1431" s="326">
        <v>3.1</v>
      </c>
      <c r="E1431" s="326">
        <v>21.2</v>
      </c>
      <c r="F1431" s="326" t="s">
        <v>3898</v>
      </c>
      <c r="G1431" s="326" t="s">
        <v>111</v>
      </c>
      <c r="H1431" s="326"/>
      <c r="I1431" s="326"/>
      <c r="J1431" s="326"/>
      <c r="K1431" s="326"/>
      <c r="L1431" s="326"/>
      <c r="M1431" s="326"/>
      <c r="N1431" s="326"/>
      <c r="O1431" s="326"/>
      <c r="P1431" s="326"/>
      <c r="Q1431" s="326"/>
      <c r="R1431" s="326"/>
      <c r="S1431" s="326"/>
      <c r="T1431" s="326"/>
      <c r="U1431" s="326"/>
      <c r="V1431" s="326"/>
      <c r="W1431" s="326"/>
      <c r="X1431" s="326"/>
      <c r="Y1431" s="326"/>
      <c r="Z1431" s="326"/>
      <c r="AA1431" s="326"/>
      <c r="AB1431" s="326"/>
      <c r="AC1431" s="326"/>
      <c r="AD1431" s="326"/>
      <c r="AE1431" s="326"/>
      <c r="AF1431" s="326"/>
      <c r="AG1431" s="326"/>
      <c r="AH1431" s="326"/>
      <c r="AI1431" s="326"/>
      <c r="AJ1431" s="326"/>
      <c r="AK1431" s="326"/>
      <c r="AL1431" s="326"/>
      <c r="AM1431" s="326"/>
      <c r="AN1431" s="326"/>
      <c r="AO1431" s="326"/>
      <c r="AP1431" s="326"/>
      <c r="AQ1431" s="326"/>
      <c r="AR1431" s="326"/>
    </row>
    <row r="1432" ht="15.75" hidden="1" customHeight="1">
      <c r="A1432" s="326" t="s">
        <v>3899</v>
      </c>
      <c r="B1432" s="326">
        <v>25.0</v>
      </c>
      <c r="C1432" s="326">
        <v>1.2</v>
      </c>
      <c r="D1432" s="326">
        <v>0.6</v>
      </c>
      <c r="E1432" s="326">
        <v>3.9</v>
      </c>
      <c r="F1432" s="326" t="s">
        <v>3900</v>
      </c>
      <c r="G1432" s="326" t="s">
        <v>111</v>
      </c>
      <c r="H1432" s="326"/>
      <c r="I1432" s="326"/>
      <c r="J1432" s="326"/>
      <c r="K1432" s="326"/>
      <c r="L1432" s="326"/>
      <c r="M1432" s="326"/>
      <c r="N1432" s="326"/>
      <c r="O1432" s="326"/>
      <c r="P1432" s="326"/>
      <c r="Q1432" s="326"/>
      <c r="R1432" s="326"/>
      <c r="S1432" s="326"/>
      <c r="T1432" s="326"/>
      <c r="U1432" s="326"/>
      <c r="V1432" s="326"/>
      <c r="W1432" s="326"/>
      <c r="X1432" s="326"/>
      <c r="Y1432" s="326"/>
      <c r="Z1432" s="326"/>
      <c r="AA1432" s="326"/>
      <c r="AB1432" s="326"/>
      <c r="AC1432" s="326"/>
      <c r="AD1432" s="326"/>
      <c r="AE1432" s="326"/>
      <c r="AF1432" s="326"/>
      <c r="AG1432" s="326"/>
      <c r="AH1432" s="326"/>
      <c r="AI1432" s="326"/>
      <c r="AJ1432" s="326"/>
      <c r="AK1432" s="326"/>
      <c r="AL1432" s="326"/>
      <c r="AM1432" s="326"/>
      <c r="AN1432" s="326"/>
      <c r="AO1432" s="326"/>
      <c r="AP1432" s="326"/>
      <c r="AQ1432" s="326"/>
      <c r="AR1432" s="326"/>
    </row>
    <row r="1433" ht="15.75" hidden="1" customHeight="1">
      <c r="A1433" s="326" t="s">
        <v>3411</v>
      </c>
      <c r="B1433" s="326">
        <v>45.0</v>
      </c>
      <c r="C1433" s="326">
        <v>2.9</v>
      </c>
      <c r="D1433" s="326">
        <v>0.6</v>
      </c>
      <c r="E1433" s="326">
        <v>7.2</v>
      </c>
      <c r="F1433" s="326" t="s">
        <v>3901</v>
      </c>
      <c r="G1433" s="326" t="s">
        <v>111</v>
      </c>
      <c r="H1433" s="326"/>
      <c r="I1433" s="326"/>
      <c r="J1433" s="326"/>
      <c r="K1433" s="326"/>
      <c r="L1433" s="326"/>
      <c r="M1433" s="326"/>
      <c r="N1433" s="326"/>
      <c r="O1433" s="326"/>
      <c r="P1433" s="326"/>
      <c r="Q1433" s="326"/>
      <c r="R1433" s="326"/>
      <c r="S1433" s="326"/>
      <c r="T1433" s="326"/>
      <c r="U1433" s="326"/>
      <c r="V1433" s="326"/>
      <c r="W1433" s="326"/>
      <c r="X1433" s="326"/>
      <c r="Y1433" s="326"/>
      <c r="Z1433" s="326"/>
      <c r="AA1433" s="326"/>
      <c r="AB1433" s="326"/>
      <c r="AC1433" s="326"/>
      <c r="AD1433" s="326"/>
      <c r="AE1433" s="326"/>
      <c r="AF1433" s="326"/>
      <c r="AG1433" s="326"/>
      <c r="AH1433" s="326"/>
      <c r="AI1433" s="326"/>
      <c r="AJ1433" s="326"/>
      <c r="AK1433" s="326"/>
      <c r="AL1433" s="326"/>
      <c r="AM1433" s="326"/>
      <c r="AN1433" s="326"/>
      <c r="AO1433" s="326"/>
      <c r="AP1433" s="326"/>
      <c r="AQ1433" s="326"/>
      <c r="AR1433" s="326"/>
    </row>
    <row r="1434" ht="15.75" hidden="1" customHeight="1">
      <c r="A1434" s="326" t="s">
        <v>3413</v>
      </c>
      <c r="B1434" s="326">
        <v>64.0</v>
      </c>
      <c r="C1434" s="326">
        <v>3.3</v>
      </c>
      <c r="D1434" s="326">
        <v>0.8</v>
      </c>
      <c r="E1434" s="326">
        <v>10.8</v>
      </c>
      <c r="F1434" s="326" t="s">
        <v>3902</v>
      </c>
      <c r="G1434" s="326" t="s">
        <v>111</v>
      </c>
      <c r="H1434" s="326"/>
      <c r="I1434" s="326"/>
      <c r="J1434" s="326"/>
      <c r="K1434" s="326"/>
      <c r="L1434" s="326"/>
      <c r="M1434" s="326"/>
      <c r="N1434" s="326"/>
      <c r="O1434" s="326"/>
      <c r="P1434" s="326"/>
      <c r="Q1434" s="326"/>
      <c r="R1434" s="326"/>
      <c r="S1434" s="326"/>
      <c r="T1434" s="326"/>
      <c r="U1434" s="326"/>
      <c r="V1434" s="326"/>
      <c r="W1434" s="326"/>
      <c r="X1434" s="326"/>
      <c r="Y1434" s="326"/>
      <c r="Z1434" s="326"/>
      <c r="AA1434" s="326"/>
      <c r="AB1434" s="326"/>
      <c r="AC1434" s="326"/>
      <c r="AD1434" s="326"/>
      <c r="AE1434" s="326"/>
      <c r="AF1434" s="326"/>
      <c r="AG1434" s="326"/>
      <c r="AH1434" s="326"/>
      <c r="AI1434" s="326"/>
      <c r="AJ1434" s="326"/>
      <c r="AK1434" s="326"/>
      <c r="AL1434" s="326"/>
      <c r="AM1434" s="326"/>
      <c r="AN1434" s="326"/>
      <c r="AO1434" s="326"/>
      <c r="AP1434" s="326"/>
      <c r="AQ1434" s="326"/>
      <c r="AR1434" s="326"/>
    </row>
    <row r="1435" ht="15.75" hidden="1" customHeight="1">
      <c r="A1435" s="326" t="s">
        <v>3415</v>
      </c>
      <c r="B1435" s="326">
        <v>64.0</v>
      </c>
      <c r="C1435" s="326">
        <v>3.7</v>
      </c>
      <c r="D1435" s="326">
        <v>1.4</v>
      </c>
      <c r="E1435" s="326">
        <v>9.2</v>
      </c>
      <c r="F1435" s="326" t="s">
        <v>3903</v>
      </c>
      <c r="G1435" s="326" t="s">
        <v>111</v>
      </c>
      <c r="H1435" s="326"/>
      <c r="I1435" s="326"/>
      <c r="J1435" s="326"/>
      <c r="K1435" s="326"/>
      <c r="L1435" s="326"/>
      <c r="M1435" s="326"/>
      <c r="N1435" s="326"/>
      <c r="O1435" s="326"/>
      <c r="P1435" s="326"/>
      <c r="Q1435" s="326"/>
      <c r="R1435" s="326"/>
      <c r="S1435" s="326"/>
      <c r="T1435" s="326"/>
      <c r="U1435" s="326"/>
      <c r="V1435" s="326"/>
      <c r="W1435" s="326"/>
      <c r="X1435" s="326"/>
      <c r="Y1435" s="326"/>
      <c r="Z1435" s="326"/>
      <c r="AA1435" s="326"/>
      <c r="AB1435" s="326"/>
      <c r="AC1435" s="326"/>
      <c r="AD1435" s="326"/>
      <c r="AE1435" s="326"/>
      <c r="AF1435" s="326"/>
      <c r="AG1435" s="326"/>
      <c r="AH1435" s="326"/>
      <c r="AI1435" s="326"/>
      <c r="AJ1435" s="326"/>
      <c r="AK1435" s="326"/>
      <c r="AL1435" s="326"/>
      <c r="AM1435" s="326"/>
      <c r="AN1435" s="326"/>
      <c r="AO1435" s="326"/>
      <c r="AP1435" s="326"/>
      <c r="AQ1435" s="326"/>
      <c r="AR1435" s="326"/>
    </row>
    <row r="1436" ht="15.75" hidden="1" customHeight="1">
      <c r="A1436" s="326" t="s">
        <v>3904</v>
      </c>
      <c r="B1436" s="326">
        <v>50.0</v>
      </c>
      <c r="C1436" s="326">
        <v>1.9</v>
      </c>
      <c r="D1436" s="326">
        <v>0.1</v>
      </c>
      <c r="E1436" s="326">
        <v>11.1</v>
      </c>
      <c r="F1436" s="326" t="s">
        <v>3905</v>
      </c>
      <c r="G1436" s="326" t="s">
        <v>111</v>
      </c>
      <c r="H1436" s="326"/>
      <c r="I1436" s="326"/>
      <c r="J1436" s="326"/>
      <c r="K1436" s="326"/>
      <c r="L1436" s="326"/>
      <c r="M1436" s="326"/>
      <c r="N1436" s="326"/>
      <c r="O1436" s="326"/>
      <c r="P1436" s="326"/>
      <c r="Q1436" s="326"/>
      <c r="R1436" s="326"/>
      <c r="S1436" s="326"/>
      <c r="T1436" s="326"/>
      <c r="U1436" s="326"/>
      <c r="V1436" s="326"/>
      <c r="W1436" s="326"/>
      <c r="X1436" s="326"/>
      <c r="Y1436" s="326"/>
      <c r="Z1436" s="326"/>
      <c r="AA1436" s="326"/>
      <c r="AB1436" s="326"/>
      <c r="AC1436" s="326"/>
      <c r="AD1436" s="326"/>
      <c r="AE1436" s="326"/>
      <c r="AF1436" s="326"/>
      <c r="AG1436" s="326"/>
      <c r="AH1436" s="326"/>
      <c r="AI1436" s="326"/>
      <c r="AJ1436" s="326"/>
      <c r="AK1436" s="326"/>
      <c r="AL1436" s="326"/>
      <c r="AM1436" s="326"/>
      <c r="AN1436" s="326"/>
      <c r="AO1436" s="326"/>
      <c r="AP1436" s="326"/>
      <c r="AQ1436" s="326"/>
      <c r="AR1436" s="326"/>
    </row>
    <row r="1437" ht="15.75" hidden="1" customHeight="1">
      <c r="A1437" s="326" t="s">
        <v>3906</v>
      </c>
      <c r="B1437" s="326">
        <v>88.0</v>
      </c>
      <c r="C1437" s="326">
        <v>14.0</v>
      </c>
      <c r="D1437" s="326">
        <v>1.9</v>
      </c>
      <c r="E1437" s="326">
        <v>3.3</v>
      </c>
      <c r="F1437" s="326" t="s">
        <v>3907</v>
      </c>
      <c r="G1437" s="326" t="s">
        <v>111</v>
      </c>
      <c r="H1437" s="326"/>
      <c r="I1437" s="326"/>
      <c r="J1437" s="326"/>
      <c r="K1437" s="326"/>
      <c r="L1437" s="326"/>
      <c r="M1437" s="326"/>
      <c r="N1437" s="326"/>
      <c r="O1437" s="326"/>
      <c r="P1437" s="326"/>
      <c r="Q1437" s="326"/>
      <c r="R1437" s="326"/>
      <c r="S1437" s="326"/>
      <c r="T1437" s="326"/>
      <c r="U1437" s="326"/>
      <c r="V1437" s="326"/>
      <c r="W1437" s="326"/>
      <c r="X1437" s="326"/>
      <c r="Y1437" s="326"/>
      <c r="Z1437" s="326"/>
      <c r="AA1437" s="326"/>
      <c r="AB1437" s="326"/>
      <c r="AC1437" s="326"/>
      <c r="AD1437" s="326"/>
      <c r="AE1437" s="326"/>
      <c r="AF1437" s="326"/>
      <c r="AG1437" s="326"/>
      <c r="AH1437" s="326"/>
      <c r="AI1437" s="326"/>
      <c r="AJ1437" s="326"/>
      <c r="AK1437" s="326"/>
      <c r="AL1437" s="326"/>
      <c r="AM1437" s="326"/>
      <c r="AN1437" s="326"/>
      <c r="AO1437" s="326"/>
      <c r="AP1437" s="326"/>
      <c r="AQ1437" s="326"/>
      <c r="AR1437" s="326"/>
    </row>
    <row r="1438" ht="15.75" hidden="1" customHeight="1">
      <c r="A1438" s="326" t="s">
        <v>3908</v>
      </c>
      <c r="B1438" s="326">
        <v>140.0</v>
      </c>
      <c r="C1438" s="326">
        <v>1.4</v>
      </c>
      <c r="D1438" s="326">
        <v>11.9</v>
      </c>
      <c r="E1438" s="326">
        <v>9.6</v>
      </c>
      <c r="F1438" s="326" t="s">
        <v>3909</v>
      </c>
      <c r="G1438" s="326" t="s">
        <v>111</v>
      </c>
      <c r="H1438" s="326"/>
      <c r="I1438" s="326"/>
      <c r="J1438" s="326"/>
      <c r="K1438" s="326"/>
      <c r="L1438" s="326"/>
      <c r="M1438" s="326"/>
      <c r="N1438" s="326"/>
      <c r="O1438" s="326"/>
      <c r="P1438" s="326"/>
      <c r="Q1438" s="326"/>
      <c r="R1438" s="326"/>
      <c r="S1438" s="326"/>
      <c r="T1438" s="326"/>
      <c r="U1438" s="326"/>
      <c r="V1438" s="326"/>
      <c r="W1438" s="326"/>
      <c r="X1438" s="326"/>
      <c r="Y1438" s="326"/>
      <c r="Z1438" s="326"/>
      <c r="AA1438" s="326"/>
      <c r="AB1438" s="326"/>
      <c r="AC1438" s="326"/>
      <c r="AD1438" s="326"/>
      <c r="AE1438" s="326"/>
      <c r="AF1438" s="326"/>
      <c r="AG1438" s="326"/>
      <c r="AH1438" s="326"/>
      <c r="AI1438" s="326"/>
      <c r="AJ1438" s="326"/>
      <c r="AK1438" s="326"/>
      <c r="AL1438" s="326"/>
      <c r="AM1438" s="326"/>
      <c r="AN1438" s="326"/>
      <c r="AO1438" s="326"/>
      <c r="AP1438" s="326"/>
      <c r="AQ1438" s="326"/>
      <c r="AR1438" s="326"/>
    </row>
    <row r="1439" ht="15.75" hidden="1" customHeight="1">
      <c r="A1439" s="326" t="s">
        <v>3417</v>
      </c>
      <c r="B1439" s="326">
        <v>109.0</v>
      </c>
      <c r="C1439" s="326">
        <v>3.1</v>
      </c>
      <c r="D1439" s="326">
        <v>3.0</v>
      </c>
      <c r="E1439" s="326">
        <v>18.1</v>
      </c>
      <c r="F1439" s="326" t="s">
        <v>3910</v>
      </c>
      <c r="G1439" s="326" t="s">
        <v>111</v>
      </c>
      <c r="H1439" s="326"/>
      <c r="I1439" s="326"/>
      <c r="J1439" s="326"/>
      <c r="K1439" s="326"/>
      <c r="L1439" s="326"/>
      <c r="M1439" s="326"/>
      <c r="N1439" s="326"/>
      <c r="O1439" s="326"/>
      <c r="P1439" s="326"/>
      <c r="Q1439" s="326"/>
      <c r="R1439" s="326"/>
      <c r="S1439" s="326"/>
      <c r="T1439" s="326"/>
      <c r="U1439" s="326"/>
      <c r="V1439" s="326"/>
      <c r="W1439" s="326"/>
      <c r="X1439" s="326"/>
      <c r="Y1439" s="326"/>
      <c r="Z1439" s="326"/>
      <c r="AA1439" s="326"/>
      <c r="AB1439" s="326"/>
      <c r="AC1439" s="326"/>
      <c r="AD1439" s="326"/>
      <c r="AE1439" s="326"/>
      <c r="AF1439" s="326"/>
      <c r="AG1439" s="326"/>
      <c r="AH1439" s="326"/>
      <c r="AI1439" s="326"/>
      <c r="AJ1439" s="326"/>
      <c r="AK1439" s="326"/>
      <c r="AL1439" s="326"/>
      <c r="AM1439" s="326"/>
      <c r="AN1439" s="326"/>
      <c r="AO1439" s="326"/>
      <c r="AP1439" s="326"/>
      <c r="AQ1439" s="326"/>
      <c r="AR1439" s="326"/>
    </row>
    <row r="1440" ht="15.75" hidden="1" customHeight="1">
      <c r="A1440" s="326" t="s">
        <v>3419</v>
      </c>
      <c r="B1440" s="326">
        <v>106.0</v>
      </c>
      <c r="C1440" s="326">
        <v>3.1</v>
      </c>
      <c r="D1440" s="326">
        <v>4.3</v>
      </c>
      <c r="E1440" s="326">
        <v>14.7</v>
      </c>
      <c r="F1440" s="326" t="s">
        <v>3911</v>
      </c>
      <c r="G1440" s="326" t="s">
        <v>111</v>
      </c>
      <c r="H1440" s="326"/>
      <c r="I1440" s="326"/>
      <c r="J1440" s="326"/>
      <c r="K1440" s="326"/>
      <c r="L1440" s="326"/>
      <c r="M1440" s="326"/>
      <c r="N1440" s="326"/>
      <c r="O1440" s="326"/>
      <c r="P1440" s="326"/>
      <c r="Q1440" s="326"/>
      <c r="R1440" s="326"/>
      <c r="S1440" s="326"/>
      <c r="T1440" s="326"/>
      <c r="U1440" s="326"/>
      <c r="V1440" s="326"/>
      <c r="W1440" s="326"/>
      <c r="X1440" s="326"/>
      <c r="Y1440" s="326"/>
      <c r="Z1440" s="326"/>
      <c r="AA1440" s="326"/>
      <c r="AB1440" s="326"/>
      <c r="AC1440" s="326"/>
      <c r="AD1440" s="326"/>
      <c r="AE1440" s="326"/>
      <c r="AF1440" s="326"/>
      <c r="AG1440" s="326"/>
      <c r="AH1440" s="326"/>
      <c r="AI1440" s="326"/>
      <c r="AJ1440" s="326"/>
      <c r="AK1440" s="326"/>
      <c r="AL1440" s="326"/>
      <c r="AM1440" s="326"/>
      <c r="AN1440" s="326"/>
      <c r="AO1440" s="326"/>
      <c r="AP1440" s="326"/>
      <c r="AQ1440" s="326"/>
      <c r="AR1440" s="326"/>
    </row>
    <row r="1441" ht="15.75" hidden="1" customHeight="1">
      <c r="A1441" s="326" t="s">
        <v>3912</v>
      </c>
      <c r="B1441" s="326">
        <v>215.0</v>
      </c>
      <c r="C1441" s="326">
        <v>6.7</v>
      </c>
      <c r="D1441" s="326">
        <v>17.6</v>
      </c>
      <c r="E1441" s="326">
        <v>9.4</v>
      </c>
      <c r="F1441" s="326" t="s">
        <v>3913</v>
      </c>
      <c r="G1441" s="326" t="s">
        <v>111</v>
      </c>
      <c r="H1441" s="326"/>
      <c r="I1441" s="326"/>
      <c r="J1441" s="326"/>
      <c r="K1441" s="326"/>
      <c r="L1441" s="326"/>
      <c r="M1441" s="326"/>
      <c r="N1441" s="326"/>
      <c r="O1441" s="326"/>
      <c r="P1441" s="326"/>
      <c r="Q1441" s="326"/>
      <c r="R1441" s="326"/>
      <c r="S1441" s="326"/>
      <c r="T1441" s="326"/>
      <c r="U1441" s="326"/>
      <c r="V1441" s="326"/>
      <c r="W1441" s="326"/>
      <c r="X1441" s="326"/>
      <c r="Y1441" s="326"/>
      <c r="Z1441" s="326"/>
      <c r="AA1441" s="326"/>
      <c r="AB1441" s="326"/>
      <c r="AC1441" s="326"/>
      <c r="AD1441" s="326"/>
      <c r="AE1441" s="326"/>
      <c r="AF1441" s="326"/>
      <c r="AG1441" s="326"/>
      <c r="AH1441" s="326"/>
      <c r="AI1441" s="326"/>
      <c r="AJ1441" s="326"/>
      <c r="AK1441" s="326"/>
      <c r="AL1441" s="326"/>
      <c r="AM1441" s="326"/>
      <c r="AN1441" s="326"/>
      <c r="AO1441" s="326"/>
      <c r="AP1441" s="326"/>
      <c r="AQ1441" s="326"/>
      <c r="AR1441" s="326"/>
    </row>
    <row r="1442" ht="15.75" hidden="1" customHeight="1">
      <c r="A1442" s="326" t="s">
        <v>3914</v>
      </c>
      <c r="B1442" s="326">
        <v>174.0</v>
      </c>
      <c r="C1442" s="326">
        <v>2.4</v>
      </c>
      <c r="D1442" s="326">
        <v>10.7</v>
      </c>
      <c r="E1442" s="326">
        <v>18.0</v>
      </c>
      <c r="F1442" s="326" t="s">
        <v>3915</v>
      </c>
      <c r="G1442" s="326" t="s">
        <v>111</v>
      </c>
      <c r="H1442" s="326"/>
      <c r="I1442" s="326"/>
      <c r="J1442" s="326"/>
      <c r="K1442" s="326"/>
      <c r="L1442" s="326"/>
      <c r="M1442" s="326"/>
      <c r="N1442" s="326"/>
      <c r="O1442" s="326"/>
      <c r="P1442" s="326"/>
      <c r="Q1442" s="326"/>
      <c r="R1442" s="326"/>
      <c r="S1442" s="326"/>
      <c r="T1442" s="326"/>
      <c r="U1442" s="326"/>
      <c r="V1442" s="326"/>
      <c r="W1442" s="326"/>
      <c r="X1442" s="326"/>
      <c r="Y1442" s="326"/>
      <c r="Z1442" s="326"/>
      <c r="AA1442" s="326"/>
      <c r="AB1442" s="326"/>
      <c r="AC1442" s="326"/>
      <c r="AD1442" s="326"/>
      <c r="AE1442" s="326"/>
      <c r="AF1442" s="326"/>
      <c r="AG1442" s="326"/>
      <c r="AH1442" s="326"/>
      <c r="AI1442" s="326"/>
      <c r="AJ1442" s="326"/>
      <c r="AK1442" s="326"/>
      <c r="AL1442" s="326"/>
      <c r="AM1442" s="326"/>
      <c r="AN1442" s="326"/>
      <c r="AO1442" s="326"/>
      <c r="AP1442" s="326"/>
      <c r="AQ1442" s="326"/>
      <c r="AR1442" s="326"/>
    </row>
    <row r="1443" ht="15.75" hidden="1" customHeight="1">
      <c r="A1443" s="326" t="s">
        <v>3916</v>
      </c>
      <c r="B1443" s="326">
        <v>121.0</v>
      </c>
      <c r="C1443" s="326">
        <v>3.7</v>
      </c>
      <c r="D1443" s="326">
        <v>4.2</v>
      </c>
      <c r="E1443" s="326">
        <v>17.5</v>
      </c>
      <c r="F1443" s="326" t="s">
        <v>3917</v>
      </c>
      <c r="G1443" s="326" t="s">
        <v>111</v>
      </c>
      <c r="H1443" s="326"/>
      <c r="I1443" s="326"/>
      <c r="J1443" s="326"/>
      <c r="K1443" s="326"/>
      <c r="L1443" s="326"/>
      <c r="M1443" s="326"/>
      <c r="N1443" s="326"/>
      <c r="O1443" s="326"/>
      <c r="P1443" s="326"/>
      <c r="Q1443" s="326"/>
      <c r="R1443" s="326"/>
      <c r="S1443" s="326"/>
      <c r="T1443" s="326"/>
      <c r="U1443" s="326"/>
      <c r="V1443" s="326"/>
      <c r="W1443" s="326"/>
      <c r="X1443" s="326"/>
      <c r="Y1443" s="326"/>
      <c r="Z1443" s="326"/>
      <c r="AA1443" s="326"/>
      <c r="AB1443" s="326"/>
      <c r="AC1443" s="326"/>
      <c r="AD1443" s="326"/>
      <c r="AE1443" s="326"/>
      <c r="AF1443" s="326"/>
      <c r="AG1443" s="326"/>
      <c r="AH1443" s="326"/>
      <c r="AI1443" s="326"/>
      <c r="AJ1443" s="326"/>
      <c r="AK1443" s="326"/>
      <c r="AL1443" s="326"/>
      <c r="AM1443" s="326"/>
      <c r="AN1443" s="326"/>
      <c r="AO1443" s="326"/>
      <c r="AP1443" s="326"/>
      <c r="AQ1443" s="326"/>
      <c r="AR1443" s="326"/>
    </row>
    <row r="1444" ht="15.75" hidden="1" customHeight="1">
      <c r="A1444" s="326" t="s">
        <v>3918</v>
      </c>
      <c r="B1444" s="326">
        <v>33.0</v>
      </c>
      <c r="C1444" s="326">
        <v>1.9</v>
      </c>
      <c r="D1444" s="326">
        <v>0.8</v>
      </c>
      <c r="E1444" s="326">
        <v>4.5</v>
      </c>
      <c r="F1444" s="326" t="s">
        <v>3919</v>
      </c>
      <c r="G1444" s="326" t="s">
        <v>111</v>
      </c>
      <c r="H1444" s="326"/>
      <c r="I1444" s="326"/>
      <c r="J1444" s="326"/>
      <c r="K1444" s="326"/>
      <c r="L1444" s="326"/>
      <c r="M1444" s="326"/>
      <c r="N1444" s="326"/>
      <c r="O1444" s="326"/>
      <c r="P1444" s="326"/>
      <c r="Q1444" s="326"/>
      <c r="R1444" s="326"/>
      <c r="S1444" s="326"/>
      <c r="T1444" s="326"/>
      <c r="U1444" s="326"/>
      <c r="V1444" s="326"/>
      <c r="W1444" s="326"/>
      <c r="X1444" s="326"/>
      <c r="Y1444" s="326"/>
      <c r="Z1444" s="326"/>
      <c r="AA1444" s="326"/>
      <c r="AB1444" s="326"/>
      <c r="AC1444" s="326"/>
      <c r="AD1444" s="326"/>
      <c r="AE1444" s="326"/>
      <c r="AF1444" s="326"/>
      <c r="AG1444" s="326"/>
      <c r="AH1444" s="326"/>
      <c r="AI1444" s="326"/>
      <c r="AJ1444" s="326"/>
      <c r="AK1444" s="326"/>
      <c r="AL1444" s="326"/>
      <c r="AM1444" s="326"/>
      <c r="AN1444" s="326"/>
      <c r="AO1444" s="326"/>
      <c r="AP1444" s="326"/>
      <c r="AQ1444" s="326"/>
      <c r="AR1444" s="326"/>
    </row>
    <row r="1445" ht="15.75" hidden="1" customHeight="1">
      <c r="A1445" s="326" t="s">
        <v>3920</v>
      </c>
      <c r="B1445" s="326">
        <v>39.0</v>
      </c>
      <c r="C1445" s="326">
        <v>2.2</v>
      </c>
      <c r="D1445" s="326">
        <v>0.6</v>
      </c>
      <c r="E1445" s="326">
        <v>6.5</v>
      </c>
      <c r="F1445" s="326" t="s">
        <v>3921</v>
      </c>
      <c r="G1445" s="326" t="s">
        <v>111</v>
      </c>
      <c r="H1445" s="326"/>
      <c r="I1445" s="326"/>
      <c r="J1445" s="326"/>
      <c r="K1445" s="326"/>
      <c r="L1445" s="326"/>
      <c r="M1445" s="326"/>
      <c r="N1445" s="326"/>
      <c r="O1445" s="326"/>
      <c r="P1445" s="326"/>
      <c r="Q1445" s="326"/>
      <c r="R1445" s="326"/>
      <c r="S1445" s="326"/>
      <c r="T1445" s="326"/>
      <c r="U1445" s="326"/>
      <c r="V1445" s="326"/>
      <c r="W1445" s="326"/>
      <c r="X1445" s="326"/>
      <c r="Y1445" s="326"/>
      <c r="Z1445" s="326"/>
      <c r="AA1445" s="326"/>
      <c r="AB1445" s="326"/>
      <c r="AC1445" s="326"/>
      <c r="AD1445" s="326"/>
      <c r="AE1445" s="326"/>
      <c r="AF1445" s="326"/>
      <c r="AG1445" s="326"/>
      <c r="AH1445" s="326"/>
      <c r="AI1445" s="326"/>
      <c r="AJ1445" s="326"/>
      <c r="AK1445" s="326"/>
      <c r="AL1445" s="326"/>
      <c r="AM1445" s="326"/>
      <c r="AN1445" s="326"/>
      <c r="AO1445" s="326"/>
      <c r="AP1445" s="326"/>
      <c r="AQ1445" s="326"/>
      <c r="AR1445" s="326"/>
    </row>
    <row r="1446" ht="15.75" hidden="1" customHeight="1">
      <c r="A1446" s="326" t="s">
        <v>3763</v>
      </c>
      <c r="B1446" s="326">
        <v>31.0</v>
      </c>
      <c r="C1446" s="326">
        <v>1.6</v>
      </c>
      <c r="D1446" s="326">
        <v>0.4</v>
      </c>
      <c r="E1446" s="326">
        <v>5.5</v>
      </c>
      <c r="F1446" s="326" t="s">
        <v>3922</v>
      </c>
      <c r="G1446" s="326" t="s">
        <v>111</v>
      </c>
      <c r="H1446" s="326"/>
      <c r="I1446" s="326"/>
      <c r="J1446" s="326"/>
      <c r="K1446" s="326"/>
      <c r="L1446" s="326"/>
      <c r="M1446" s="326"/>
      <c r="N1446" s="326"/>
      <c r="O1446" s="326"/>
      <c r="P1446" s="326"/>
      <c r="Q1446" s="326"/>
      <c r="R1446" s="326"/>
      <c r="S1446" s="326"/>
      <c r="T1446" s="326"/>
      <c r="U1446" s="326"/>
      <c r="V1446" s="326"/>
      <c r="W1446" s="326"/>
      <c r="X1446" s="326"/>
      <c r="Y1446" s="326"/>
      <c r="Z1446" s="326"/>
      <c r="AA1446" s="326"/>
      <c r="AB1446" s="326"/>
      <c r="AC1446" s="326"/>
      <c r="AD1446" s="326"/>
      <c r="AE1446" s="326"/>
      <c r="AF1446" s="326"/>
      <c r="AG1446" s="326"/>
      <c r="AH1446" s="326"/>
      <c r="AI1446" s="326"/>
      <c r="AJ1446" s="326"/>
      <c r="AK1446" s="326"/>
      <c r="AL1446" s="326"/>
      <c r="AM1446" s="326"/>
      <c r="AN1446" s="326"/>
      <c r="AO1446" s="326"/>
      <c r="AP1446" s="326"/>
      <c r="AQ1446" s="326"/>
      <c r="AR1446" s="326"/>
    </row>
    <row r="1447" ht="15.75" hidden="1" customHeight="1">
      <c r="A1447" s="326" t="s">
        <v>3421</v>
      </c>
      <c r="B1447" s="326">
        <v>91.0</v>
      </c>
      <c r="C1447" s="326">
        <v>7.0</v>
      </c>
      <c r="D1447" s="326">
        <v>2.2</v>
      </c>
      <c r="E1447" s="326">
        <v>11.7</v>
      </c>
      <c r="F1447" s="326" t="s">
        <v>3923</v>
      </c>
      <c r="G1447" s="326" t="s">
        <v>111</v>
      </c>
      <c r="H1447" s="326"/>
      <c r="I1447" s="326"/>
      <c r="J1447" s="326"/>
      <c r="K1447" s="326"/>
      <c r="L1447" s="326"/>
      <c r="M1447" s="326"/>
      <c r="N1447" s="326"/>
      <c r="O1447" s="326"/>
      <c r="P1447" s="326"/>
      <c r="Q1447" s="326"/>
      <c r="R1447" s="326"/>
      <c r="S1447" s="326"/>
      <c r="T1447" s="326"/>
      <c r="U1447" s="326"/>
      <c r="V1447" s="326"/>
      <c r="W1447" s="326"/>
      <c r="X1447" s="326"/>
      <c r="Y1447" s="326"/>
      <c r="Z1447" s="326"/>
      <c r="AA1447" s="326"/>
      <c r="AB1447" s="326"/>
      <c r="AC1447" s="326"/>
      <c r="AD1447" s="326"/>
      <c r="AE1447" s="326"/>
      <c r="AF1447" s="326"/>
      <c r="AG1447" s="326"/>
      <c r="AH1447" s="326"/>
      <c r="AI1447" s="326"/>
      <c r="AJ1447" s="326"/>
      <c r="AK1447" s="326"/>
      <c r="AL1447" s="326"/>
      <c r="AM1447" s="326"/>
      <c r="AN1447" s="326"/>
      <c r="AO1447" s="326"/>
      <c r="AP1447" s="326"/>
      <c r="AQ1447" s="326"/>
      <c r="AR1447" s="326"/>
    </row>
    <row r="1448" ht="15.75" hidden="1" customHeight="1">
      <c r="A1448" s="326" t="s">
        <v>3924</v>
      </c>
      <c r="B1448" s="326">
        <v>69.0</v>
      </c>
      <c r="C1448" s="326">
        <v>4.4</v>
      </c>
      <c r="D1448" s="326">
        <v>0.2</v>
      </c>
      <c r="E1448" s="326">
        <v>14.1</v>
      </c>
      <c r="F1448" s="326" t="s">
        <v>3925</v>
      </c>
      <c r="G1448" s="326" t="s">
        <v>111</v>
      </c>
      <c r="H1448" s="326"/>
      <c r="I1448" s="326"/>
      <c r="J1448" s="326"/>
      <c r="K1448" s="326"/>
      <c r="L1448" s="326"/>
      <c r="M1448" s="326"/>
      <c r="N1448" s="326"/>
      <c r="O1448" s="326"/>
      <c r="P1448" s="326"/>
      <c r="Q1448" s="326"/>
      <c r="R1448" s="326"/>
      <c r="S1448" s="326"/>
      <c r="T1448" s="326"/>
      <c r="U1448" s="326"/>
      <c r="V1448" s="326"/>
      <c r="W1448" s="326"/>
      <c r="X1448" s="326"/>
      <c r="Y1448" s="326"/>
      <c r="Z1448" s="326"/>
      <c r="AA1448" s="326"/>
      <c r="AB1448" s="326"/>
      <c r="AC1448" s="326"/>
      <c r="AD1448" s="326"/>
      <c r="AE1448" s="326"/>
      <c r="AF1448" s="326"/>
      <c r="AG1448" s="326"/>
      <c r="AH1448" s="326"/>
      <c r="AI1448" s="326"/>
      <c r="AJ1448" s="326"/>
      <c r="AK1448" s="326"/>
      <c r="AL1448" s="326"/>
      <c r="AM1448" s="326"/>
      <c r="AN1448" s="326"/>
      <c r="AO1448" s="326"/>
      <c r="AP1448" s="326"/>
      <c r="AQ1448" s="326"/>
      <c r="AR1448" s="326"/>
    </row>
    <row r="1449" ht="15.75" hidden="1" customHeight="1">
      <c r="A1449" s="326" t="s">
        <v>3423</v>
      </c>
      <c r="B1449" s="326">
        <v>129.0</v>
      </c>
      <c r="C1449" s="326">
        <v>8.7</v>
      </c>
      <c r="D1449" s="326">
        <v>4.7</v>
      </c>
      <c r="E1449" s="326">
        <v>13.7</v>
      </c>
      <c r="F1449" s="326" t="s">
        <v>3926</v>
      </c>
      <c r="G1449" s="326" t="s">
        <v>111</v>
      </c>
      <c r="H1449" s="326"/>
      <c r="I1449" s="326"/>
      <c r="J1449" s="326"/>
      <c r="K1449" s="326"/>
      <c r="L1449" s="326"/>
      <c r="M1449" s="326"/>
      <c r="N1449" s="326"/>
      <c r="O1449" s="326"/>
      <c r="P1449" s="326"/>
      <c r="Q1449" s="326"/>
      <c r="R1449" s="326"/>
      <c r="S1449" s="326"/>
      <c r="T1449" s="326"/>
      <c r="U1449" s="326"/>
      <c r="V1449" s="326"/>
      <c r="W1449" s="326"/>
      <c r="X1449" s="326"/>
      <c r="Y1449" s="326"/>
      <c r="Z1449" s="326"/>
      <c r="AA1449" s="326"/>
      <c r="AB1449" s="326"/>
      <c r="AC1449" s="326"/>
      <c r="AD1449" s="326"/>
      <c r="AE1449" s="326"/>
      <c r="AF1449" s="326"/>
      <c r="AG1449" s="326"/>
      <c r="AH1449" s="326"/>
      <c r="AI1449" s="326"/>
      <c r="AJ1449" s="326"/>
      <c r="AK1449" s="326"/>
      <c r="AL1449" s="326"/>
      <c r="AM1449" s="326"/>
      <c r="AN1449" s="326"/>
      <c r="AO1449" s="326"/>
      <c r="AP1449" s="326"/>
      <c r="AQ1449" s="326"/>
      <c r="AR1449" s="326"/>
    </row>
    <row r="1450" ht="15.75" hidden="1" customHeight="1">
      <c r="A1450" s="326" t="s">
        <v>3927</v>
      </c>
      <c r="B1450" s="326">
        <v>66.0</v>
      </c>
      <c r="C1450" s="326">
        <v>5.5</v>
      </c>
      <c r="D1450" s="326">
        <v>0.6</v>
      </c>
      <c r="E1450" s="326">
        <v>9.5</v>
      </c>
      <c r="F1450" s="326" t="s">
        <v>3928</v>
      </c>
      <c r="G1450" s="326" t="s">
        <v>111</v>
      </c>
      <c r="H1450" s="326"/>
      <c r="I1450" s="326"/>
      <c r="J1450" s="326"/>
      <c r="K1450" s="326"/>
      <c r="L1450" s="326"/>
      <c r="M1450" s="326"/>
      <c r="N1450" s="326"/>
      <c r="O1450" s="326"/>
      <c r="P1450" s="326"/>
      <c r="Q1450" s="326"/>
      <c r="R1450" s="326"/>
      <c r="S1450" s="326"/>
      <c r="T1450" s="326"/>
      <c r="U1450" s="326"/>
      <c r="V1450" s="326"/>
      <c r="W1450" s="326"/>
      <c r="X1450" s="326"/>
      <c r="Y1450" s="326"/>
      <c r="Z1450" s="326"/>
      <c r="AA1450" s="326"/>
      <c r="AB1450" s="326"/>
      <c r="AC1450" s="326"/>
      <c r="AD1450" s="326"/>
      <c r="AE1450" s="326"/>
      <c r="AF1450" s="326"/>
      <c r="AG1450" s="326"/>
      <c r="AH1450" s="326"/>
      <c r="AI1450" s="326"/>
      <c r="AJ1450" s="326"/>
      <c r="AK1450" s="326"/>
      <c r="AL1450" s="326"/>
      <c r="AM1450" s="326"/>
      <c r="AN1450" s="326"/>
      <c r="AO1450" s="326"/>
      <c r="AP1450" s="326"/>
      <c r="AQ1450" s="326"/>
      <c r="AR1450" s="326"/>
    </row>
    <row r="1451" ht="15.75" hidden="1" customHeight="1">
      <c r="A1451" s="326" t="s">
        <v>3425</v>
      </c>
      <c r="B1451" s="326">
        <v>2.0</v>
      </c>
      <c r="C1451" s="326">
        <v>0.1</v>
      </c>
      <c r="D1451" s="326">
        <v>0.0</v>
      </c>
      <c r="E1451" s="326">
        <v>0.3</v>
      </c>
      <c r="F1451" s="326" t="s">
        <v>3929</v>
      </c>
      <c r="G1451" s="326" t="s">
        <v>111</v>
      </c>
      <c r="H1451" s="326"/>
      <c r="I1451" s="326"/>
      <c r="J1451" s="326"/>
      <c r="K1451" s="326"/>
      <c r="L1451" s="326"/>
      <c r="M1451" s="326"/>
      <c r="N1451" s="326"/>
      <c r="O1451" s="326"/>
      <c r="P1451" s="326"/>
      <c r="Q1451" s="326"/>
      <c r="R1451" s="326"/>
      <c r="S1451" s="326"/>
      <c r="T1451" s="326"/>
      <c r="U1451" s="326"/>
      <c r="V1451" s="326"/>
      <c r="W1451" s="326"/>
      <c r="X1451" s="326"/>
      <c r="Y1451" s="326"/>
      <c r="Z1451" s="326"/>
      <c r="AA1451" s="326"/>
      <c r="AB1451" s="326"/>
      <c r="AC1451" s="326"/>
      <c r="AD1451" s="326"/>
      <c r="AE1451" s="326"/>
      <c r="AF1451" s="326"/>
      <c r="AG1451" s="326"/>
      <c r="AH1451" s="326"/>
      <c r="AI1451" s="326"/>
      <c r="AJ1451" s="326"/>
      <c r="AK1451" s="326"/>
      <c r="AL1451" s="326"/>
      <c r="AM1451" s="326"/>
      <c r="AN1451" s="326"/>
      <c r="AO1451" s="326"/>
      <c r="AP1451" s="326"/>
      <c r="AQ1451" s="326"/>
      <c r="AR1451" s="326"/>
    </row>
    <row r="1452" ht="15.75" hidden="1" customHeight="1">
      <c r="A1452" s="326" t="s">
        <v>3930</v>
      </c>
      <c r="B1452" s="326">
        <v>253.0</v>
      </c>
      <c r="C1452" s="326">
        <v>5.8</v>
      </c>
      <c r="D1452" s="326">
        <v>15.0</v>
      </c>
      <c r="E1452" s="326">
        <v>23.8</v>
      </c>
      <c r="F1452" s="326" t="s">
        <v>3931</v>
      </c>
      <c r="G1452" s="326" t="s">
        <v>111</v>
      </c>
      <c r="H1452" s="326"/>
      <c r="I1452" s="326"/>
      <c r="J1452" s="326"/>
      <c r="K1452" s="326"/>
      <c r="L1452" s="326"/>
      <c r="M1452" s="326"/>
      <c r="N1452" s="326"/>
      <c r="O1452" s="326"/>
      <c r="P1452" s="326"/>
      <c r="Q1452" s="326"/>
      <c r="R1452" s="326"/>
      <c r="S1452" s="326"/>
      <c r="T1452" s="326"/>
      <c r="U1452" s="326"/>
      <c r="V1452" s="326"/>
      <c r="W1452" s="326"/>
      <c r="X1452" s="326"/>
      <c r="Y1452" s="326"/>
      <c r="Z1452" s="326"/>
      <c r="AA1452" s="326"/>
      <c r="AB1452" s="326"/>
      <c r="AC1452" s="326"/>
      <c r="AD1452" s="326"/>
      <c r="AE1452" s="326"/>
      <c r="AF1452" s="326"/>
      <c r="AG1452" s="326"/>
      <c r="AH1452" s="326"/>
      <c r="AI1452" s="326"/>
      <c r="AJ1452" s="326"/>
      <c r="AK1452" s="326"/>
      <c r="AL1452" s="326"/>
      <c r="AM1452" s="326"/>
      <c r="AN1452" s="326"/>
      <c r="AO1452" s="326"/>
      <c r="AP1452" s="326"/>
      <c r="AQ1452" s="326"/>
      <c r="AR1452" s="326"/>
    </row>
    <row r="1453" ht="15.75" hidden="1" customHeight="1">
      <c r="A1453" s="326" t="s">
        <v>3932</v>
      </c>
      <c r="B1453" s="326">
        <v>65.0</v>
      </c>
      <c r="C1453" s="326">
        <v>6.2</v>
      </c>
      <c r="D1453" s="326">
        <v>1.2</v>
      </c>
      <c r="E1453" s="326">
        <v>8.6</v>
      </c>
      <c r="F1453" s="326" t="s">
        <v>3933</v>
      </c>
      <c r="G1453" s="326" t="s">
        <v>111</v>
      </c>
      <c r="H1453" s="326"/>
      <c r="I1453" s="326"/>
      <c r="J1453" s="326"/>
      <c r="K1453" s="326"/>
      <c r="L1453" s="326"/>
      <c r="M1453" s="326"/>
      <c r="N1453" s="326"/>
      <c r="O1453" s="326"/>
      <c r="P1453" s="326"/>
      <c r="Q1453" s="326"/>
      <c r="R1453" s="326"/>
      <c r="S1453" s="326"/>
      <c r="T1453" s="326"/>
      <c r="U1453" s="326"/>
      <c r="V1453" s="326"/>
      <c r="W1453" s="326"/>
      <c r="X1453" s="326"/>
      <c r="Y1453" s="326"/>
      <c r="Z1453" s="326"/>
      <c r="AA1453" s="326"/>
      <c r="AB1453" s="326"/>
      <c r="AC1453" s="326"/>
      <c r="AD1453" s="326"/>
      <c r="AE1453" s="326"/>
      <c r="AF1453" s="326"/>
      <c r="AG1453" s="326"/>
      <c r="AH1453" s="326"/>
      <c r="AI1453" s="326"/>
      <c r="AJ1453" s="326"/>
      <c r="AK1453" s="326"/>
      <c r="AL1453" s="326"/>
      <c r="AM1453" s="326"/>
      <c r="AN1453" s="326"/>
      <c r="AO1453" s="326"/>
      <c r="AP1453" s="326"/>
      <c r="AQ1453" s="326"/>
      <c r="AR1453" s="326"/>
    </row>
    <row r="1454" ht="15.75" hidden="1" customHeight="1">
      <c r="A1454" s="326" t="s">
        <v>3934</v>
      </c>
      <c r="B1454" s="326">
        <v>111.0</v>
      </c>
      <c r="C1454" s="326">
        <v>5.4</v>
      </c>
      <c r="D1454" s="326">
        <v>5.4</v>
      </c>
      <c r="E1454" s="326">
        <v>12.0</v>
      </c>
      <c r="F1454" s="326" t="s">
        <v>3935</v>
      </c>
      <c r="G1454" s="326" t="s">
        <v>111</v>
      </c>
      <c r="H1454" s="326"/>
      <c r="I1454" s="326"/>
      <c r="J1454" s="326"/>
      <c r="K1454" s="326"/>
      <c r="L1454" s="326"/>
      <c r="M1454" s="326"/>
      <c r="N1454" s="326"/>
      <c r="O1454" s="326"/>
      <c r="P1454" s="326"/>
      <c r="Q1454" s="326"/>
      <c r="R1454" s="326"/>
      <c r="S1454" s="326"/>
      <c r="T1454" s="326"/>
      <c r="U1454" s="326"/>
      <c r="V1454" s="326"/>
      <c r="W1454" s="326"/>
      <c r="X1454" s="326"/>
      <c r="Y1454" s="326"/>
      <c r="Z1454" s="326"/>
      <c r="AA1454" s="326"/>
      <c r="AB1454" s="326"/>
      <c r="AC1454" s="326"/>
      <c r="AD1454" s="326"/>
      <c r="AE1454" s="326"/>
      <c r="AF1454" s="326"/>
      <c r="AG1454" s="326"/>
      <c r="AH1454" s="326"/>
      <c r="AI1454" s="326"/>
      <c r="AJ1454" s="326"/>
      <c r="AK1454" s="326"/>
      <c r="AL1454" s="326"/>
      <c r="AM1454" s="326"/>
      <c r="AN1454" s="326"/>
      <c r="AO1454" s="326"/>
      <c r="AP1454" s="326"/>
      <c r="AQ1454" s="326"/>
      <c r="AR1454" s="326"/>
    </row>
    <row r="1455" ht="15.75" hidden="1" customHeight="1">
      <c r="A1455" s="326" t="s">
        <v>3429</v>
      </c>
      <c r="B1455" s="326">
        <v>75.0</v>
      </c>
      <c r="C1455" s="326">
        <v>5.0</v>
      </c>
      <c r="D1455" s="326">
        <v>1.4</v>
      </c>
      <c r="E1455" s="326">
        <v>11.3</v>
      </c>
      <c r="F1455" s="326" t="s">
        <v>3936</v>
      </c>
      <c r="G1455" s="326" t="s">
        <v>111</v>
      </c>
      <c r="H1455" s="326"/>
      <c r="I1455" s="326"/>
      <c r="J1455" s="326"/>
      <c r="K1455" s="326"/>
      <c r="L1455" s="326"/>
      <c r="M1455" s="326"/>
      <c r="N1455" s="326"/>
      <c r="O1455" s="326"/>
      <c r="P1455" s="326"/>
      <c r="Q1455" s="326"/>
      <c r="R1455" s="326"/>
      <c r="S1455" s="326"/>
      <c r="T1455" s="326"/>
      <c r="U1455" s="326"/>
      <c r="V1455" s="326"/>
      <c r="W1455" s="326"/>
      <c r="X1455" s="326"/>
      <c r="Y1455" s="326"/>
      <c r="Z1455" s="326"/>
      <c r="AA1455" s="326"/>
      <c r="AB1455" s="326"/>
      <c r="AC1455" s="326"/>
      <c r="AD1455" s="326"/>
      <c r="AE1455" s="326"/>
      <c r="AF1455" s="326"/>
      <c r="AG1455" s="326"/>
      <c r="AH1455" s="326"/>
      <c r="AI1455" s="326"/>
      <c r="AJ1455" s="326"/>
      <c r="AK1455" s="326"/>
      <c r="AL1455" s="326"/>
      <c r="AM1455" s="326"/>
      <c r="AN1455" s="326"/>
      <c r="AO1455" s="326"/>
      <c r="AP1455" s="326"/>
      <c r="AQ1455" s="326"/>
      <c r="AR1455" s="326"/>
    </row>
    <row r="1456" ht="15.75" hidden="1" customHeight="1">
      <c r="A1456" s="326" t="s">
        <v>3937</v>
      </c>
      <c r="B1456" s="326">
        <v>53.0</v>
      </c>
      <c r="C1456" s="326">
        <v>1.6</v>
      </c>
      <c r="D1456" s="326">
        <v>1.6</v>
      </c>
      <c r="E1456" s="326">
        <v>8.3</v>
      </c>
      <c r="F1456" s="326" t="s">
        <v>3938</v>
      </c>
      <c r="G1456" s="326" t="s">
        <v>111</v>
      </c>
      <c r="H1456" s="326"/>
      <c r="I1456" s="326"/>
      <c r="J1456" s="326"/>
      <c r="K1456" s="326"/>
      <c r="L1456" s="326"/>
      <c r="M1456" s="326"/>
      <c r="N1456" s="326"/>
      <c r="O1456" s="326"/>
      <c r="P1456" s="326"/>
      <c r="Q1456" s="326"/>
      <c r="R1456" s="326"/>
      <c r="S1456" s="326"/>
      <c r="T1456" s="326"/>
      <c r="U1456" s="326"/>
      <c r="V1456" s="326"/>
      <c r="W1456" s="326"/>
      <c r="X1456" s="326"/>
      <c r="Y1456" s="326"/>
      <c r="Z1456" s="326"/>
      <c r="AA1456" s="326"/>
      <c r="AB1456" s="326"/>
      <c r="AC1456" s="326"/>
      <c r="AD1456" s="326"/>
      <c r="AE1456" s="326"/>
      <c r="AF1456" s="326"/>
      <c r="AG1456" s="326"/>
      <c r="AH1456" s="326"/>
      <c r="AI1456" s="326"/>
      <c r="AJ1456" s="326"/>
      <c r="AK1456" s="326"/>
      <c r="AL1456" s="326"/>
      <c r="AM1456" s="326"/>
      <c r="AN1456" s="326"/>
      <c r="AO1456" s="326"/>
      <c r="AP1456" s="326"/>
      <c r="AQ1456" s="326"/>
      <c r="AR1456" s="326"/>
    </row>
    <row r="1457" ht="15.75" hidden="1" customHeight="1">
      <c r="A1457" s="326" t="s">
        <v>3939</v>
      </c>
      <c r="B1457" s="326">
        <v>45.0</v>
      </c>
      <c r="C1457" s="326">
        <v>2.2</v>
      </c>
      <c r="D1457" s="326">
        <v>0.7</v>
      </c>
      <c r="E1457" s="326">
        <v>6.9</v>
      </c>
      <c r="F1457" s="326" t="s">
        <v>3940</v>
      </c>
      <c r="G1457" s="326" t="s">
        <v>111</v>
      </c>
      <c r="H1457" s="326"/>
      <c r="I1457" s="326"/>
      <c r="J1457" s="326"/>
      <c r="K1457" s="326"/>
      <c r="L1457" s="326"/>
      <c r="M1457" s="326"/>
      <c r="N1457" s="326"/>
      <c r="O1457" s="326"/>
      <c r="P1457" s="326"/>
      <c r="Q1457" s="326"/>
      <c r="R1457" s="326"/>
      <c r="S1457" s="326"/>
      <c r="T1457" s="326"/>
      <c r="U1457" s="326"/>
      <c r="V1457" s="326"/>
      <c r="W1457" s="326"/>
      <c r="X1457" s="326"/>
      <c r="Y1457" s="326"/>
      <c r="Z1457" s="326"/>
      <c r="AA1457" s="326"/>
      <c r="AB1457" s="326"/>
      <c r="AC1457" s="326"/>
      <c r="AD1457" s="326"/>
      <c r="AE1457" s="326"/>
      <c r="AF1457" s="326"/>
      <c r="AG1457" s="326"/>
      <c r="AH1457" s="326"/>
      <c r="AI1457" s="326"/>
      <c r="AJ1457" s="326"/>
      <c r="AK1457" s="326"/>
      <c r="AL1457" s="326"/>
      <c r="AM1457" s="326"/>
      <c r="AN1457" s="326"/>
      <c r="AO1457" s="326"/>
      <c r="AP1457" s="326"/>
      <c r="AQ1457" s="326"/>
      <c r="AR1457" s="326"/>
    </row>
    <row r="1458" ht="15.75" hidden="1" customHeight="1">
      <c r="A1458" s="326" t="s">
        <v>3767</v>
      </c>
      <c r="B1458" s="326">
        <v>59.0</v>
      </c>
      <c r="C1458" s="326">
        <v>2.7</v>
      </c>
      <c r="D1458" s="326">
        <v>0.6</v>
      </c>
      <c r="E1458" s="326">
        <v>10.5</v>
      </c>
      <c r="F1458" s="326" t="s">
        <v>3941</v>
      </c>
      <c r="G1458" s="326" t="s">
        <v>111</v>
      </c>
      <c r="H1458" s="326"/>
      <c r="I1458" s="326"/>
      <c r="J1458" s="326"/>
      <c r="K1458" s="326"/>
      <c r="L1458" s="326"/>
      <c r="M1458" s="326"/>
      <c r="N1458" s="326"/>
      <c r="O1458" s="326"/>
      <c r="P1458" s="326"/>
      <c r="Q1458" s="326"/>
      <c r="R1458" s="326"/>
      <c r="S1458" s="326"/>
      <c r="T1458" s="326"/>
      <c r="U1458" s="326"/>
      <c r="V1458" s="326"/>
      <c r="W1458" s="326"/>
      <c r="X1458" s="326"/>
      <c r="Y1458" s="326"/>
      <c r="Z1458" s="326"/>
      <c r="AA1458" s="326"/>
      <c r="AB1458" s="326"/>
      <c r="AC1458" s="326"/>
      <c r="AD1458" s="326"/>
      <c r="AE1458" s="326"/>
      <c r="AF1458" s="326"/>
      <c r="AG1458" s="326"/>
      <c r="AH1458" s="326"/>
      <c r="AI1458" s="326"/>
      <c r="AJ1458" s="326"/>
      <c r="AK1458" s="326"/>
      <c r="AL1458" s="326"/>
      <c r="AM1458" s="326"/>
      <c r="AN1458" s="326"/>
      <c r="AO1458" s="326"/>
      <c r="AP1458" s="326"/>
      <c r="AQ1458" s="326"/>
      <c r="AR1458" s="326"/>
    </row>
    <row r="1459" ht="15.75" hidden="1" customHeight="1">
      <c r="A1459" s="326" t="s">
        <v>3433</v>
      </c>
      <c r="B1459" s="326">
        <v>48.0</v>
      </c>
      <c r="C1459" s="326">
        <v>2.4</v>
      </c>
      <c r="D1459" s="326">
        <v>1.2</v>
      </c>
      <c r="E1459" s="326">
        <v>7.1</v>
      </c>
      <c r="F1459" s="326" t="s">
        <v>3942</v>
      </c>
      <c r="G1459" s="326" t="s">
        <v>111</v>
      </c>
      <c r="H1459" s="326"/>
      <c r="I1459" s="326"/>
      <c r="J1459" s="326"/>
      <c r="K1459" s="326"/>
      <c r="L1459" s="326"/>
      <c r="M1459" s="326"/>
      <c r="N1459" s="326"/>
      <c r="O1459" s="326"/>
      <c r="P1459" s="326"/>
      <c r="Q1459" s="326"/>
      <c r="R1459" s="326"/>
      <c r="S1459" s="326"/>
      <c r="T1459" s="326"/>
      <c r="U1459" s="326"/>
      <c r="V1459" s="326"/>
      <c r="W1459" s="326"/>
      <c r="X1459" s="326"/>
      <c r="Y1459" s="326"/>
      <c r="Z1459" s="326"/>
      <c r="AA1459" s="326"/>
      <c r="AB1459" s="326"/>
      <c r="AC1459" s="326"/>
      <c r="AD1459" s="326"/>
      <c r="AE1459" s="326"/>
      <c r="AF1459" s="326"/>
      <c r="AG1459" s="326"/>
      <c r="AH1459" s="326"/>
      <c r="AI1459" s="326"/>
      <c r="AJ1459" s="326"/>
      <c r="AK1459" s="326"/>
      <c r="AL1459" s="326"/>
      <c r="AM1459" s="326"/>
      <c r="AN1459" s="326"/>
      <c r="AO1459" s="326"/>
      <c r="AP1459" s="326"/>
      <c r="AQ1459" s="326"/>
      <c r="AR1459" s="326"/>
    </row>
    <row r="1460" ht="15.75" hidden="1" customHeight="1">
      <c r="A1460" s="326" t="s">
        <v>3943</v>
      </c>
      <c r="B1460" s="326">
        <v>30.0</v>
      </c>
      <c r="C1460" s="326">
        <v>2.6</v>
      </c>
      <c r="D1460" s="326">
        <v>1.1</v>
      </c>
      <c r="E1460" s="326">
        <v>2.3</v>
      </c>
      <c r="F1460" s="326" t="s">
        <v>3944</v>
      </c>
      <c r="G1460" s="326" t="s">
        <v>111</v>
      </c>
      <c r="H1460" s="326"/>
      <c r="I1460" s="326"/>
      <c r="J1460" s="326"/>
      <c r="K1460" s="326"/>
      <c r="L1460" s="326"/>
      <c r="M1460" s="326"/>
      <c r="N1460" s="326"/>
      <c r="O1460" s="326"/>
      <c r="P1460" s="326"/>
      <c r="Q1460" s="326"/>
      <c r="R1460" s="326"/>
      <c r="S1460" s="326"/>
      <c r="T1460" s="326"/>
      <c r="U1460" s="326"/>
      <c r="V1460" s="326"/>
      <c r="W1460" s="326"/>
      <c r="X1460" s="326"/>
      <c r="Y1460" s="326"/>
      <c r="Z1460" s="326"/>
      <c r="AA1460" s="326"/>
      <c r="AB1460" s="326"/>
      <c r="AC1460" s="326"/>
      <c r="AD1460" s="326"/>
      <c r="AE1460" s="326"/>
      <c r="AF1460" s="326"/>
      <c r="AG1460" s="326"/>
      <c r="AH1460" s="326"/>
      <c r="AI1460" s="326"/>
      <c r="AJ1460" s="326"/>
      <c r="AK1460" s="326"/>
      <c r="AL1460" s="326"/>
      <c r="AM1460" s="326"/>
      <c r="AN1460" s="326"/>
      <c r="AO1460" s="326"/>
      <c r="AP1460" s="326"/>
      <c r="AQ1460" s="326"/>
      <c r="AR1460" s="326"/>
    </row>
    <row r="1461" ht="15.75" hidden="1" customHeight="1">
      <c r="A1461" s="326" t="s">
        <v>3435</v>
      </c>
      <c r="B1461" s="326">
        <v>39.0</v>
      </c>
      <c r="C1461" s="326">
        <v>2.4</v>
      </c>
      <c r="D1461" s="326">
        <v>0.7</v>
      </c>
      <c r="E1461" s="326">
        <v>7.1</v>
      </c>
      <c r="F1461" s="326" t="s">
        <v>3945</v>
      </c>
      <c r="G1461" s="326" t="s">
        <v>111</v>
      </c>
      <c r="H1461" s="326"/>
      <c r="I1461" s="326"/>
      <c r="J1461" s="326"/>
      <c r="K1461" s="326"/>
      <c r="L1461" s="326"/>
      <c r="M1461" s="326"/>
      <c r="N1461" s="326"/>
      <c r="O1461" s="326"/>
      <c r="P1461" s="326"/>
      <c r="Q1461" s="326"/>
      <c r="R1461" s="326"/>
      <c r="S1461" s="326"/>
      <c r="T1461" s="326"/>
      <c r="U1461" s="326"/>
      <c r="V1461" s="326"/>
      <c r="W1461" s="326"/>
      <c r="X1461" s="326"/>
      <c r="Y1461" s="326"/>
      <c r="Z1461" s="326"/>
      <c r="AA1461" s="326"/>
      <c r="AB1461" s="326"/>
      <c r="AC1461" s="326"/>
      <c r="AD1461" s="326"/>
      <c r="AE1461" s="326"/>
      <c r="AF1461" s="326"/>
      <c r="AG1461" s="326"/>
      <c r="AH1461" s="326"/>
      <c r="AI1461" s="326"/>
      <c r="AJ1461" s="326"/>
      <c r="AK1461" s="326"/>
      <c r="AL1461" s="326"/>
      <c r="AM1461" s="326"/>
      <c r="AN1461" s="326"/>
      <c r="AO1461" s="326"/>
      <c r="AP1461" s="326"/>
      <c r="AQ1461" s="326"/>
      <c r="AR1461" s="326"/>
    </row>
    <row r="1462" ht="15.75" hidden="1" customHeight="1">
      <c r="A1462" s="326" t="s">
        <v>3946</v>
      </c>
      <c r="B1462" s="326">
        <v>109.0</v>
      </c>
      <c r="C1462" s="326">
        <v>3.1</v>
      </c>
      <c r="D1462" s="326">
        <v>3.6</v>
      </c>
      <c r="E1462" s="326">
        <v>16.9</v>
      </c>
      <c r="F1462" s="326" t="s">
        <v>3947</v>
      </c>
      <c r="G1462" s="326" t="s">
        <v>111</v>
      </c>
      <c r="H1462" s="326"/>
      <c r="I1462" s="326"/>
      <c r="J1462" s="326"/>
      <c r="K1462" s="326"/>
      <c r="L1462" s="326"/>
      <c r="M1462" s="326"/>
      <c r="N1462" s="326"/>
      <c r="O1462" s="326"/>
      <c r="P1462" s="326"/>
      <c r="Q1462" s="326"/>
      <c r="R1462" s="326"/>
      <c r="S1462" s="326"/>
      <c r="T1462" s="326"/>
      <c r="U1462" s="326"/>
      <c r="V1462" s="326"/>
      <c r="W1462" s="326"/>
      <c r="X1462" s="326"/>
      <c r="Y1462" s="326"/>
      <c r="Z1462" s="326"/>
      <c r="AA1462" s="326"/>
      <c r="AB1462" s="326"/>
      <c r="AC1462" s="326"/>
      <c r="AD1462" s="326"/>
      <c r="AE1462" s="326"/>
      <c r="AF1462" s="326"/>
      <c r="AG1462" s="326"/>
      <c r="AH1462" s="326"/>
      <c r="AI1462" s="326"/>
      <c r="AJ1462" s="326"/>
      <c r="AK1462" s="326"/>
      <c r="AL1462" s="326"/>
      <c r="AM1462" s="326"/>
      <c r="AN1462" s="326"/>
      <c r="AO1462" s="326"/>
      <c r="AP1462" s="326"/>
      <c r="AQ1462" s="326"/>
      <c r="AR1462" s="326"/>
    </row>
    <row r="1463" ht="15.75" hidden="1" customHeight="1">
      <c r="A1463" s="326" t="s">
        <v>3948</v>
      </c>
      <c r="B1463" s="326">
        <v>108.0</v>
      </c>
      <c r="C1463" s="326">
        <v>4.4</v>
      </c>
      <c r="D1463" s="326">
        <v>4.0</v>
      </c>
      <c r="E1463" s="326">
        <v>13.9</v>
      </c>
      <c r="F1463" s="326" t="s">
        <v>3949</v>
      </c>
      <c r="G1463" s="326" t="s">
        <v>111</v>
      </c>
      <c r="H1463" s="326"/>
      <c r="I1463" s="326"/>
      <c r="J1463" s="326"/>
      <c r="K1463" s="326"/>
      <c r="L1463" s="326"/>
      <c r="M1463" s="326"/>
      <c r="N1463" s="326"/>
      <c r="O1463" s="326"/>
      <c r="P1463" s="326"/>
      <c r="Q1463" s="326"/>
      <c r="R1463" s="326"/>
      <c r="S1463" s="326"/>
      <c r="T1463" s="326"/>
      <c r="U1463" s="326"/>
      <c r="V1463" s="326"/>
      <c r="W1463" s="326"/>
      <c r="X1463" s="326"/>
      <c r="Y1463" s="326"/>
      <c r="Z1463" s="326"/>
      <c r="AA1463" s="326"/>
      <c r="AB1463" s="326"/>
      <c r="AC1463" s="326"/>
      <c r="AD1463" s="326"/>
      <c r="AE1463" s="326"/>
      <c r="AF1463" s="326"/>
      <c r="AG1463" s="326"/>
      <c r="AH1463" s="326"/>
      <c r="AI1463" s="326"/>
      <c r="AJ1463" s="326"/>
      <c r="AK1463" s="326"/>
      <c r="AL1463" s="326"/>
      <c r="AM1463" s="326"/>
      <c r="AN1463" s="326"/>
      <c r="AO1463" s="326"/>
      <c r="AP1463" s="326"/>
      <c r="AQ1463" s="326"/>
      <c r="AR1463" s="326"/>
    </row>
    <row r="1464" ht="15.75" hidden="1" customHeight="1">
      <c r="A1464" s="326" t="s">
        <v>3437</v>
      </c>
      <c r="B1464" s="326">
        <v>110.0</v>
      </c>
      <c r="C1464" s="326">
        <v>3.2</v>
      </c>
      <c r="D1464" s="326">
        <v>3.7</v>
      </c>
      <c r="E1464" s="326">
        <v>16.8</v>
      </c>
      <c r="F1464" s="326" t="s">
        <v>3950</v>
      </c>
      <c r="G1464" s="326" t="s">
        <v>111</v>
      </c>
      <c r="H1464" s="326"/>
      <c r="I1464" s="326"/>
      <c r="J1464" s="326"/>
      <c r="K1464" s="326"/>
      <c r="L1464" s="326"/>
      <c r="M1464" s="326"/>
      <c r="N1464" s="326"/>
      <c r="O1464" s="326"/>
      <c r="P1464" s="326"/>
      <c r="Q1464" s="326"/>
      <c r="R1464" s="326"/>
      <c r="S1464" s="326"/>
      <c r="T1464" s="326"/>
      <c r="U1464" s="326"/>
      <c r="V1464" s="326"/>
      <c r="W1464" s="326"/>
      <c r="X1464" s="326"/>
      <c r="Y1464" s="326"/>
      <c r="Z1464" s="326"/>
      <c r="AA1464" s="326"/>
      <c r="AB1464" s="326"/>
      <c r="AC1464" s="326"/>
      <c r="AD1464" s="326"/>
      <c r="AE1464" s="326"/>
      <c r="AF1464" s="326"/>
      <c r="AG1464" s="326"/>
      <c r="AH1464" s="326"/>
      <c r="AI1464" s="326"/>
      <c r="AJ1464" s="326"/>
      <c r="AK1464" s="326"/>
      <c r="AL1464" s="326"/>
      <c r="AM1464" s="326"/>
      <c r="AN1464" s="326"/>
      <c r="AO1464" s="326"/>
      <c r="AP1464" s="326"/>
      <c r="AQ1464" s="326"/>
      <c r="AR1464" s="326"/>
    </row>
    <row r="1465" ht="15.75" hidden="1" customHeight="1">
      <c r="A1465" s="326" t="s">
        <v>3441</v>
      </c>
      <c r="B1465" s="326">
        <v>24.0</v>
      </c>
      <c r="C1465" s="326">
        <v>0.5</v>
      </c>
      <c r="D1465" s="326">
        <v>1.4</v>
      </c>
      <c r="E1465" s="326">
        <v>2.8</v>
      </c>
      <c r="F1465" s="326" t="s">
        <v>3951</v>
      </c>
      <c r="G1465" s="326" t="s">
        <v>111</v>
      </c>
      <c r="H1465" s="326"/>
      <c r="I1465" s="326"/>
      <c r="J1465" s="326"/>
      <c r="K1465" s="326"/>
      <c r="L1465" s="326"/>
      <c r="M1465" s="326"/>
      <c r="N1465" s="326"/>
      <c r="O1465" s="326"/>
      <c r="P1465" s="326"/>
      <c r="Q1465" s="326"/>
      <c r="R1465" s="326"/>
      <c r="S1465" s="326"/>
      <c r="T1465" s="326"/>
      <c r="U1465" s="326"/>
      <c r="V1465" s="326"/>
      <c r="W1465" s="326"/>
      <c r="X1465" s="326"/>
      <c r="Y1465" s="326"/>
      <c r="Z1465" s="326"/>
      <c r="AA1465" s="326"/>
      <c r="AB1465" s="326"/>
      <c r="AC1465" s="326"/>
      <c r="AD1465" s="326"/>
      <c r="AE1465" s="326"/>
      <c r="AF1465" s="326"/>
      <c r="AG1465" s="326"/>
      <c r="AH1465" s="326"/>
      <c r="AI1465" s="326"/>
      <c r="AJ1465" s="326"/>
      <c r="AK1465" s="326"/>
      <c r="AL1465" s="326"/>
      <c r="AM1465" s="326"/>
      <c r="AN1465" s="326"/>
      <c r="AO1465" s="326"/>
      <c r="AP1465" s="326"/>
      <c r="AQ1465" s="326"/>
      <c r="AR1465" s="326"/>
    </row>
    <row r="1466" ht="15.75" hidden="1" customHeight="1">
      <c r="A1466" s="326" t="s">
        <v>3445</v>
      </c>
      <c r="B1466" s="326">
        <v>77.0</v>
      </c>
      <c r="C1466" s="326">
        <v>1.3</v>
      </c>
      <c r="D1466" s="326">
        <v>6.6</v>
      </c>
      <c r="E1466" s="326">
        <v>5.9</v>
      </c>
      <c r="F1466" s="326" t="s">
        <v>3952</v>
      </c>
      <c r="G1466" s="326" t="s">
        <v>111</v>
      </c>
      <c r="H1466" s="326"/>
      <c r="I1466" s="326"/>
      <c r="J1466" s="326"/>
      <c r="K1466" s="326"/>
      <c r="L1466" s="326"/>
      <c r="M1466" s="326"/>
      <c r="N1466" s="326"/>
      <c r="O1466" s="326"/>
      <c r="P1466" s="326"/>
      <c r="Q1466" s="326"/>
      <c r="R1466" s="326"/>
      <c r="S1466" s="326"/>
      <c r="T1466" s="326"/>
      <c r="U1466" s="326"/>
      <c r="V1466" s="326"/>
      <c r="W1466" s="326"/>
      <c r="X1466" s="326"/>
      <c r="Y1466" s="326"/>
      <c r="Z1466" s="326"/>
      <c r="AA1466" s="326"/>
      <c r="AB1466" s="326"/>
      <c r="AC1466" s="326"/>
      <c r="AD1466" s="326"/>
      <c r="AE1466" s="326"/>
      <c r="AF1466" s="326"/>
      <c r="AG1466" s="326"/>
      <c r="AH1466" s="326"/>
      <c r="AI1466" s="326"/>
      <c r="AJ1466" s="326"/>
      <c r="AK1466" s="326"/>
      <c r="AL1466" s="326"/>
      <c r="AM1466" s="326"/>
      <c r="AN1466" s="326"/>
      <c r="AO1466" s="326"/>
      <c r="AP1466" s="326"/>
      <c r="AQ1466" s="326"/>
      <c r="AR1466" s="326"/>
    </row>
    <row r="1467" ht="15.75" hidden="1" customHeight="1">
      <c r="A1467" s="326" t="s">
        <v>3953</v>
      </c>
      <c r="B1467" s="326">
        <v>76.0</v>
      </c>
      <c r="C1467" s="326">
        <v>4.7</v>
      </c>
      <c r="D1467" s="326">
        <v>4.8</v>
      </c>
      <c r="E1467" s="326">
        <v>4.6</v>
      </c>
      <c r="F1467" s="326" t="s">
        <v>3954</v>
      </c>
      <c r="G1467" s="326" t="s">
        <v>111</v>
      </c>
      <c r="H1467" s="326"/>
      <c r="I1467" s="326"/>
      <c r="J1467" s="326"/>
      <c r="K1467" s="326"/>
      <c r="L1467" s="326"/>
      <c r="M1467" s="326"/>
      <c r="N1467" s="326"/>
      <c r="O1467" s="326"/>
      <c r="P1467" s="326"/>
      <c r="Q1467" s="326"/>
      <c r="R1467" s="326"/>
      <c r="S1467" s="326"/>
      <c r="T1467" s="326"/>
      <c r="U1467" s="326"/>
      <c r="V1467" s="326"/>
      <c r="W1467" s="326"/>
      <c r="X1467" s="326"/>
      <c r="Y1467" s="326"/>
      <c r="Z1467" s="326"/>
      <c r="AA1467" s="326"/>
      <c r="AB1467" s="326"/>
      <c r="AC1467" s="326"/>
      <c r="AD1467" s="326"/>
      <c r="AE1467" s="326"/>
      <c r="AF1467" s="326"/>
      <c r="AG1467" s="326"/>
      <c r="AH1467" s="326"/>
      <c r="AI1467" s="326"/>
      <c r="AJ1467" s="326"/>
      <c r="AK1467" s="326"/>
      <c r="AL1467" s="326"/>
      <c r="AM1467" s="326"/>
      <c r="AN1467" s="326"/>
      <c r="AO1467" s="326"/>
      <c r="AP1467" s="326"/>
      <c r="AQ1467" s="326"/>
      <c r="AR1467" s="326"/>
    </row>
    <row r="1468" ht="15.75" hidden="1" customHeight="1">
      <c r="A1468" s="326" t="s">
        <v>3955</v>
      </c>
      <c r="B1468" s="326">
        <v>45.0</v>
      </c>
      <c r="C1468" s="326">
        <v>1.2</v>
      </c>
      <c r="D1468" s="326">
        <v>0.4</v>
      </c>
      <c r="E1468" s="326">
        <v>10.4</v>
      </c>
      <c r="F1468" s="326" t="s">
        <v>3956</v>
      </c>
      <c r="G1468" s="326" t="s">
        <v>111</v>
      </c>
      <c r="H1468" s="326"/>
      <c r="I1468" s="326"/>
      <c r="J1468" s="326"/>
      <c r="K1468" s="326"/>
      <c r="L1468" s="326"/>
      <c r="M1468" s="326"/>
      <c r="N1468" s="326"/>
      <c r="O1468" s="326"/>
      <c r="P1468" s="326"/>
      <c r="Q1468" s="326"/>
      <c r="R1468" s="326"/>
      <c r="S1468" s="326"/>
      <c r="T1468" s="326"/>
      <c r="U1468" s="326"/>
      <c r="V1468" s="326"/>
      <c r="W1468" s="326"/>
      <c r="X1468" s="326"/>
      <c r="Y1468" s="326"/>
      <c r="Z1468" s="326"/>
      <c r="AA1468" s="326"/>
      <c r="AB1468" s="326"/>
      <c r="AC1468" s="326"/>
      <c r="AD1468" s="326"/>
      <c r="AE1468" s="326"/>
      <c r="AF1468" s="326"/>
      <c r="AG1468" s="326"/>
      <c r="AH1468" s="326"/>
      <c r="AI1468" s="326"/>
      <c r="AJ1468" s="326"/>
      <c r="AK1468" s="326"/>
      <c r="AL1468" s="326"/>
      <c r="AM1468" s="326"/>
      <c r="AN1468" s="326"/>
      <c r="AO1468" s="326"/>
      <c r="AP1468" s="326"/>
      <c r="AQ1468" s="326"/>
      <c r="AR1468" s="326"/>
    </row>
    <row r="1469" ht="15.75" hidden="1" customHeight="1">
      <c r="A1469" s="326" t="s">
        <v>3957</v>
      </c>
      <c r="B1469" s="326">
        <v>273.0</v>
      </c>
      <c r="C1469" s="326">
        <v>5.9</v>
      </c>
      <c r="D1469" s="326">
        <v>11.4</v>
      </c>
      <c r="E1469" s="326">
        <v>39.3</v>
      </c>
      <c r="F1469" s="326" t="s">
        <v>3958</v>
      </c>
      <c r="G1469" s="326" t="s">
        <v>111</v>
      </c>
      <c r="H1469" s="326"/>
      <c r="I1469" s="326"/>
      <c r="J1469" s="326"/>
      <c r="K1469" s="326"/>
      <c r="L1469" s="326"/>
      <c r="M1469" s="326"/>
      <c r="N1469" s="326"/>
      <c r="O1469" s="326"/>
      <c r="P1469" s="326"/>
      <c r="Q1469" s="326"/>
      <c r="R1469" s="326"/>
      <c r="S1469" s="326"/>
      <c r="T1469" s="326"/>
      <c r="U1469" s="326"/>
      <c r="V1469" s="326"/>
      <c r="W1469" s="326"/>
      <c r="X1469" s="326"/>
      <c r="Y1469" s="326"/>
      <c r="Z1469" s="326"/>
      <c r="AA1469" s="326"/>
      <c r="AB1469" s="326"/>
      <c r="AC1469" s="326"/>
      <c r="AD1469" s="326"/>
      <c r="AE1469" s="326"/>
      <c r="AF1469" s="326"/>
      <c r="AG1469" s="326"/>
      <c r="AH1469" s="326"/>
      <c r="AI1469" s="326"/>
      <c r="AJ1469" s="326"/>
      <c r="AK1469" s="326"/>
      <c r="AL1469" s="326"/>
      <c r="AM1469" s="326"/>
      <c r="AN1469" s="326"/>
      <c r="AO1469" s="326"/>
      <c r="AP1469" s="326"/>
      <c r="AQ1469" s="326"/>
      <c r="AR1469" s="326"/>
    </row>
    <row r="1470" ht="15.75" hidden="1" customHeight="1">
      <c r="A1470" s="326" t="s">
        <v>3447</v>
      </c>
      <c r="B1470" s="326">
        <v>86.0</v>
      </c>
      <c r="C1470" s="326">
        <v>1.6</v>
      </c>
      <c r="D1470" s="326">
        <v>7.5</v>
      </c>
      <c r="E1470" s="326">
        <v>5.1</v>
      </c>
      <c r="F1470" s="326" t="s">
        <v>3959</v>
      </c>
      <c r="G1470" s="326" t="s">
        <v>111</v>
      </c>
      <c r="H1470" s="326"/>
      <c r="I1470" s="326"/>
      <c r="J1470" s="326"/>
      <c r="K1470" s="326"/>
      <c r="L1470" s="326"/>
      <c r="M1470" s="326"/>
      <c r="N1470" s="326"/>
      <c r="O1470" s="326"/>
      <c r="P1470" s="326"/>
      <c r="Q1470" s="326"/>
      <c r="R1470" s="326"/>
      <c r="S1470" s="326"/>
      <c r="T1470" s="326"/>
      <c r="U1470" s="326"/>
      <c r="V1470" s="326"/>
      <c r="W1470" s="326"/>
      <c r="X1470" s="326"/>
      <c r="Y1470" s="326"/>
      <c r="Z1470" s="326"/>
      <c r="AA1470" s="326"/>
      <c r="AB1470" s="326"/>
      <c r="AC1470" s="326"/>
      <c r="AD1470" s="326"/>
      <c r="AE1470" s="326"/>
      <c r="AF1470" s="326"/>
      <c r="AG1470" s="326"/>
      <c r="AH1470" s="326"/>
      <c r="AI1470" s="326"/>
      <c r="AJ1470" s="326"/>
      <c r="AK1470" s="326"/>
      <c r="AL1470" s="326"/>
      <c r="AM1470" s="326"/>
      <c r="AN1470" s="326"/>
      <c r="AO1470" s="326"/>
      <c r="AP1470" s="326"/>
      <c r="AQ1470" s="326"/>
      <c r="AR1470" s="326"/>
    </row>
    <row r="1471" ht="15.75" hidden="1" customHeight="1">
      <c r="A1471" s="326" t="s">
        <v>3960</v>
      </c>
      <c r="B1471" s="326">
        <v>36.0</v>
      </c>
      <c r="C1471" s="326">
        <v>0.7</v>
      </c>
      <c r="D1471" s="326">
        <v>2.7</v>
      </c>
      <c r="E1471" s="326">
        <v>4.3</v>
      </c>
      <c r="F1471" s="326" t="s">
        <v>3961</v>
      </c>
      <c r="G1471" s="326" t="s">
        <v>111</v>
      </c>
      <c r="H1471" s="326"/>
      <c r="I1471" s="326"/>
      <c r="J1471" s="326"/>
      <c r="K1471" s="326"/>
      <c r="L1471" s="326"/>
      <c r="M1471" s="326"/>
      <c r="N1471" s="326"/>
      <c r="O1471" s="326"/>
      <c r="P1471" s="326"/>
      <c r="Q1471" s="326"/>
      <c r="R1471" s="326"/>
      <c r="S1471" s="326"/>
      <c r="T1471" s="326"/>
      <c r="U1471" s="326"/>
      <c r="V1471" s="326"/>
      <c r="W1471" s="326"/>
      <c r="X1471" s="326"/>
      <c r="Y1471" s="326"/>
      <c r="Z1471" s="326"/>
      <c r="AA1471" s="326"/>
      <c r="AB1471" s="326"/>
      <c r="AC1471" s="326"/>
      <c r="AD1471" s="326"/>
      <c r="AE1471" s="326"/>
      <c r="AF1471" s="326"/>
      <c r="AG1471" s="326"/>
      <c r="AH1471" s="326"/>
      <c r="AI1471" s="326"/>
      <c r="AJ1471" s="326"/>
      <c r="AK1471" s="326"/>
      <c r="AL1471" s="326"/>
      <c r="AM1471" s="326"/>
      <c r="AN1471" s="326"/>
      <c r="AO1471" s="326"/>
      <c r="AP1471" s="326"/>
      <c r="AQ1471" s="326"/>
      <c r="AR1471" s="326"/>
    </row>
    <row r="1472" ht="15.75" hidden="1" customHeight="1">
      <c r="A1472" s="326" t="s">
        <v>3774</v>
      </c>
      <c r="B1472" s="326">
        <v>75.0</v>
      </c>
      <c r="C1472" s="326">
        <v>3.5</v>
      </c>
      <c r="D1472" s="326">
        <v>3.2</v>
      </c>
      <c r="E1472" s="326">
        <v>8.6</v>
      </c>
      <c r="F1472" s="326" t="s">
        <v>3962</v>
      </c>
      <c r="G1472" s="326" t="s">
        <v>111</v>
      </c>
      <c r="H1472" s="326"/>
      <c r="I1472" s="326"/>
      <c r="J1472" s="326"/>
      <c r="K1472" s="326"/>
      <c r="L1472" s="326"/>
      <c r="M1472" s="326"/>
      <c r="N1472" s="326"/>
      <c r="O1472" s="326"/>
      <c r="P1472" s="326"/>
      <c r="Q1472" s="326"/>
      <c r="R1472" s="326"/>
      <c r="S1472" s="326"/>
      <c r="T1472" s="326"/>
      <c r="U1472" s="326"/>
      <c r="V1472" s="326"/>
      <c r="W1472" s="326"/>
      <c r="X1472" s="326"/>
      <c r="Y1472" s="326"/>
      <c r="Z1472" s="326"/>
      <c r="AA1472" s="326"/>
      <c r="AB1472" s="326"/>
      <c r="AC1472" s="326"/>
      <c r="AD1472" s="326"/>
      <c r="AE1472" s="326"/>
      <c r="AF1472" s="326"/>
      <c r="AG1472" s="326"/>
      <c r="AH1472" s="326"/>
      <c r="AI1472" s="326"/>
      <c r="AJ1472" s="326"/>
      <c r="AK1472" s="326"/>
      <c r="AL1472" s="326"/>
      <c r="AM1472" s="326"/>
      <c r="AN1472" s="326"/>
      <c r="AO1472" s="326"/>
      <c r="AP1472" s="326"/>
      <c r="AQ1472" s="326"/>
      <c r="AR1472" s="326"/>
    </row>
    <row r="1473" ht="15.75" hidden="1" customHeight="1">
      <c r="A1473" s="326" t="s">
        <v>3453</v>
      </c>
      <c r="B1473" s="326">
        <v>149.0</v>
      </c>
      <c r="C1473" s="326">
        <v>7.7</v>
      </c>
      <c r="D1473" s="326">
        <v>2.2</v>
      </c>
      <c r="E1473" s="326">
        <v>27.0</v>
      </c>
      <c r="F1473" s="326" t="s">
        <v>3963</v>
      </c>
      <c r="G1473" s="326" t="s">
        <v>111</v>
      </c>
      <c r="H1473" s="326"/>
      <c r="I1473" s="326"/>
      <c r="J1473" s="326"/>
      <c r="K1473" s="326"/>
      <c r="L1473" s="326"/>
      <c r="M1473" s="326"/>
      <c r="N1473" s="326"/>
      <c r="O1473" s="326"/>
      <c r="P1473" s="326"/>
      <c r="Q1473" s="326"/>
      <c r="R1473" s="326"/>
      <c r="S1473" s="326"/>
      <c r="T1473" s="326"/>
      <c r="U1473" s="326"/>
      <c r="V1473" s="326"/>
      <c r="W1473" s="326"/>
      <c r="X1473" s="326"/>
      <c r="Y1473" s="326"/>
      <c r="Z1473" s="326"/>
      <c r="AA1473" s="326"/>
      <c r="AB1473" s="326"/>
      <c r="AC1473" s="326"/>
      <c r="AD1473" s="326"/>
      <c r="AE1473" s="326"/>
      <c r="AF1473" s="326"/>
      <c r="AG1473" s="326"/>
      <c r="AH1473" s="326"/>
      <c r="AI1473" s="326"/>
      <c r="AJ1473" s="326"/>
      <c r="AK1473" s="326"/>
      <c r="AL1473" s="326"/>
      <c r="AM1473" s="326"/>
      <c r="AN1473" s="326"/>
      <c r="AO1473" s="326"/>
      <c r="AP1473" s="326"/>
      <c r="AQ1473" s="326"/>
      <c r="AR1473" s="326"/>
    </row>
    <row r="1474" ht="15.75" hidden="1" customHeight="1">
      <c r="A1474" s="326" t="s">
        <v>3455</v>
      </c>
      <c r="B1474" s="326">
        <v>42.0</v>
      </c>
      <c r="C1474" s="326">
        <v>2.2</v>
      </c>
      <c r="D1474" s="326">
        <v>0.4</v>
      </c>
      <c r="E1474" s="326">
        <v>8.1</v>
      </c>
      <c r="F1474" s="326" t="s">
        <v>3964</v>
      </c>
      <c r="G1474" s="326" t="s">
        <v>111</v>
      </c>
      <c r="H1474" s="326"/>
      <c r="I1474" s="326"/>
      <c r="J1474" s="326"/>
      <c r="K1474" s="326"/>
      <c r="L1474" s="326"/>
      <c r="M1474" s="326"/>
      <c r="N1474" s="326"/>
      <c r="O1474" s="326"/>
      <c r="P1474" s="326"/>
      <c r="Q1474" s="326"/>
      <c r="R1474" s="326"/>
      <c r="S1474" s="326"/>
      <c r="T1474" s="326"/>
      <c r="U1474" s="326"/>
      <c r="V1474" s="326"/>
      <c r="W1474" s="326"/>
      <c r="X1474" s="326"/>
      <c r="Y1474" s="326"/>
      <c r="Z1474" s="326"/>
      <c r="AA1474" s="326"/>
      <c r="AB1474" s="326"/>
      <c r="AC1474" s="326"/>
      <c r="AD1474" s="326"/>
      <c r="AE1474" s="326"/>
      <c r="AF1474" s="326"/>
      <c r="AG1474" s="326"/>
      <c r="AH1474" s="326"/>
      <c r="AI1474" s="326"/>
      <c r="AJ1474" s="326"/>
      <c r="AK1474" s="326"/>
      <c r="AL1474" s="326"/>
      <c r="AM1474" s="326"/>
      <c r="AN1474" s="326"/>
      <c r="AO1474" s="326"/>
      <c r="AP1474" s="326"/>
      <c r="AQ1474" s="326"/>
      <c r="AR1474" s="326"/>
    </row>
    <row r="1475" ht="15.75" hidden="1" customHeight="1">
      <c r="A1475" s="326" t="s">
        <v>3457</v>
      </c>
      <c r="B1475" s="326">
        <v>119.0</v>
      </c>
      <c r="C1475" s="326">
        <v>3.9</v>
      </c>
      <c r="D1475" s="326">
        <v>4.7</v>
      </c>
      <c r="E1475" s="326">
        <v>16.1</v>
      </c>
      <c r="F1475" s="326" t="s">
        <v>3965</v>
      </c>
      <c r="G1475" s="326" t="s">
        <v>111</v>
      </c>
      <c r="H1475" s="326"/>
      <c r="I1475" s="326"/>
      <c r="J1475" s="326"/>
      <c r="K1475" s="326"/>
      <c r="L1475" s="326"/>
      <c r="M1475" s="326"/>
      <c r="N1475" s="326"/>
      <c r="O1475" s="326"/>
      <c r="P1475" s="326"/>
      <c r="Q1475" s="326"/>
      <c r="R1475" s="326"/>
      <c r="S1475" s="326"/>
      <c r="T1475" s="326"/>
      <c r="U1475" s="326"/>
      <c r="V1475" s="326"/>
      <c r="W1475" s="326"/>
      <c r="X1475" s="326"/>
      <c r="Y1475" s="326"/>
      <c r="Z1475" s="326"/>
      <c r="AA1475" s="326"/>
      <c r="AB1475" s="326"/>
      <c r="AC1475" s="326"/>
      <c r="AD1475" s="326"/>
      <c r="AE1475" s="326"/>
      <c r="AF1475" s="326"/>
      <c r="AG1475" s="326"/>
      <c r="AH1475" s="326"/>
      <c r="AI1475" s="326"/>
      <c r="AJ1475" s="326"/>
      <c r="AK1475" s="326"/>
      <c r="AL1475" s="326"/>
      <c r="AM1475" s="326"/>
      <c r="AN1475" s="326"/>
      <c r="AO1475" s="326"/>
      <c r="AP1475" s="326"/>
      <c r="AQ1475" s="326"/>
      <c r="AR1475" s="326"/>
    </row>
    <row r="1476" ht="15.75" hidden="1" customHeight="1">
      <c r="A1476" s="326" t="s">
        <v>3780</v>
      </c>
      <c r="B1476" s="326">
        <v>112.0</v>
      </c>
      <c r="C1476" s="326">
        <v>2.6</v>
      </c>
      <c r="D1476" s="326">
        <v>6.3</v>
      </c>
      <c r="E1476" s="326">
        <v>15.4</v>
      </c>
      <c r="F1476" s="326" t="s">
        <v>3966</v>
      </c>
      <c r="G1476" s="326" t="s">
        <v>111</v>
      </c>
      <c r="H1476" s="326"/>
      <c r="I1476" s="326"/>
      <c r="J1476" s="326"/>
      <c r="K1476" s="326"/>
      <c r="L1476" s="326"/>
      <c r="M1476" s="326"/>
      <c r="N1476" s="326"/>
      <c r="O1476" s="326"/>
      <c r="P1476" s="326"/>
      <c r="Q1476" s="326"/>
      <c r="R1476" s="326"/>
      <c r="S1476" s="326"/>
      <c r="T1476" s="326"/>
      <c r="U1476" s="326"/>
      <c r="V1476" s="326"/>
      <c r="W1476" s="326"/>
      <c r="X1476" s="326"/>
      <c r="Y1476" s="326"/>
      <c r="Z1476" s="326"/>
      <c r="AA1476" s="326"/>
      <c r="AB1476" s="326"/>
      <c r="AC1476" s="326"/>
      <c r="AD1476" s="326"/>
      <c r="AE1476" s="326"/>
      <c r="AF1476" s="326"/>
      <c r="AG1476" s="326"/>
      <c r="AH1476" s="326"/>
      <c r="AI1476" s="326"/>
      <c r="AJ1476" s="326"/>
      <c r="AK1476" s="326"/>
      <c r="AL1476" s="326"/>
      <c r="AM1476" s="326"/>
      <c r="AN1476" s="326"/>
      <c r="AO1476" s="326"/>
      <c r="AP1476" s="326"/>
      <c r="AQ1476" s="326"/>
      <c r="AR1476" s="326"/>
    </row>
    <row r="1477" ht="15.75" hidden="1" customHeight="1">
      <c r="A1477" s="326" t="s">
        <v>3459</v>
      </c>
      <c r="B1477" s="326">
        <v>340.0</v>
      </c>
      <c r="C1477" s="326">
        <v>2.9</v>
      </c>
      <c r="D1477" s="326">
        <v>33.3</v>
      </c>
      <c r="E1477" s="326">
        <v>10.6</v>
      </c>
      <c r="F1477" s="326" t="s">
        <v>3967</v>
      </c>
      <c r="G1477" s="326" t="s">
        <v>111</v>
      </c>
      <c r="H1477" s="326"/>
      <c r="I1477" s="326"/>
      <c r="J1477" s="326"/>
      <c r="K1477" s="326"/>
      <c r="L1477" s="326"/>
      <c r="M1477" s="326"/>
      <c r="N1477" s="326"/>
      <c r="O1477" s="326"/>
      <c r="P1477" s="326"/>
      <c r="Q1477" s="326"/>
      <c r="R1477" s="326"/>
      <c r="S1477" s="326"/>
      <c r="T1477" s="326"/>
      <c r="U1477" s="326"/>
      <c r="V1477" s="326"/>
      <c r="W1477" s="326"/>
      <c r="X1477" s="326"/>
      <c r="Y1477" s="326"/>
      <c r="Z1477" s="326"/>
      <c r="AA1477" s="326"/>
      <c r="AB1477" s="326"/>
      <c r="AC1477" s="326"/>
      <c r="AD1477" s="326"/>
      <c r="AE1477" s="326"/>
      <c r="AF1477" s="326"/>
      <c r="AG1477" s="326"/>
      <c r="AH1477" s="326"/>
      <c r="AI1477" s="326"/>
      <c r="AJ1477" s="326"/>
      <c r="AK1477" s="326"/>
      <c r="AL1477" s="326"/>
      <c r="AM1477" s="326"/>
      <c r="AN1477" s="326"/>
      <c r="AO1477" s="326"/>
      <c r="AP1477" s="326"/>
      <c r="AQ1477" s="326"/>
      <c r="AR1477" s="326"/>
    </row>
    <row r="1478" ht="15.75" hidden="1" customHeight="1">
      <c r="A1478" s="326" t="s">
        <v>3461</v>
      </c>
      <c r="B1478" s="326">
        <v>118.0</v>
      </c>
      <c r="C1478" s="326">
        <v>3.4</v>
      </c>
      <c r="D1478" s="326">
        <v>3.7</v>
      </c>
      <c r="E1478" s="326">
        <v>18.6</v>
      </c>
      <c r="F1478" s="326" t="s">
        <v>3968</v>
      </c>
      <c r="G1478" s="326" t="s">
        <v>111</v>
      </c>
      <c r="H1478" s="326"/>
      <c r="I1478" s="326"/>
      <c r="J1478" s="326"/>
      <c r="K1478" s="326"/>
      <c r="L1478" s="326"/>
      <c r="M1478" s="326"/>
      <c r="N1478" s="326"/>
      <c r="O1478" s="326"/>
      <c r="P1478" s="326"/>
      <c r="Q1478" s="326"/>
      <c r="R1478" s="326"/>
      <c r="S1478" s="326"/>
      <c r="T1478" s="326"/>
      <c r="U1478" s="326"/>
      <c r="V1478" s="326"/>
      <c r="W1478" s="326"/>
      <c r="X1478" s="326"/>
      <c r="Y1478" s="326"/>
      <c r="Z1478" s="326"/>
      <c r="AA1478" s="326"/>
      <c r="AB1478" s="326"/>
      <c r="AC1478" s="326"/>
      <c r="AD1478" s="326"/>
      <c r="AE1478" s="326"/>
      <c r="AF1478" s="326"/>
      <c r="AG1478" s="326"/>
      <c r="AH1478" s="326"/>
      <c r="AI1478" s="326"/>
      <c r="AJ1478" s="326"/>
      <c r="AK1478" s="326"/>
      <c r="AL1478" s="326"/>
      <c r="AM1478" s="326"/>
      <c r="AN1478" s="326"/>
      <c r="AO1478" s="326"/>
      <c r="AP1478" s="326"/>
      <c r="AQ1478" s="326"/>
      <c r="AR1478" s="326"/>
    </row>
    <row r="1479" ht="15.75" hidden="1" customHeight="1">
      <c r="A1479" s="326" t="s">
        <v>3465</v>
      </c>
      <c r="B1479" s="326">
        <v>133.0</v>
      </c>
      <c r="C1479" s="326">
        <v>3.6</v>
      </c>
      <c r="D1479" s="326">
        <v>6.2</v>
      </c>
      <c r="E1479" s="326">
        <v>16.4</v>
      </c>
      <c r="F1479" s="326" t="s">
        <v>3969</v>
      </c>
      <c r="G1479" s="326" t="s">
        <v>111</v>
      </c>
      <c r="H1479" s="326"/>
      <c r="I1479" s="326"/>
      <c r="J1479" s="326"/>
      <c r="K1479" s="326"/>
      <c r="L1479" s="326"/>
      <c r="M1479" s="326"/>
      <c r="N1479" s="326"/>
      <c r="O1479" s="326"/>
      <c r="P1479" s="326"/>
      <c r="Q1479" s="326"/>
      <c r="R1479" s="326"/>
      <c r="S1479" s="326"/>
      <c r="T1479" s="326"/>
      <c r="U1479" s="326"/>
      <c r="V1479" s="326"/>
      <c r="W1479" s="326"/>
      <c r="X1479" s="326"/>
      <c r="Y1479" s="326"/>
      <c r="Z1479" s="326"/>
      <c r="AA1479" s="326"/>
      <c r="AB1479" s="326"/>
      <c r="AC1479" s="326"/>
      <c r="AD1479" s="326"/>
      <c r="AE1479" s="326"/>
      <c r="AF1479" s="326"/>
      <c r="AG1479" s="326"/>
      <c r="AH1479" s="326"/>
      <c r="AI1479" s="326"/>
      <c r="AJ1479" s="326"/>
      <c r="AK1479" s="326"/>
      <c r="AL1479" s="326"/>
      <c r="AM1479" s="326"/>
      <c r="AN1479" s="326"/>
      <c r="AO1479" s="326"/>
      <c r="AP1479" s="326"/>
      <c r="AQ1479" s="326"/>
      <c r="AR1479" s="326"/>
    </row>
    <row r="1480" ht="15.75" hidden="1" customHeight="1">
      <c r="A1480" s="326" t="s">
        <v>3970</v>
      </c>
      <c r="B1480" s="326">
        <v>52.0</v>
      </c>
      <c r="C1480" s="326">
        <v>5.6</v>
      </c>
      <c r="D1480" s="326">
        <v>0.5</v>
      </c>
      <c r="E1480" s="326">
        <v>5.5</v>
      </c>
      <c r="F1480" s="326" t="s">
        <v>3971</v>
      </c>
      <c r="G1480" s="326" t="s">
        <v>111</v>
      </c>
      <c r="H1480" s="326"/>
      <c r="I1480" s="326"/>
      <c r="J1480" s="326"/>
      <c r="K1480" s="326"/>
      <c r="L1480" s="326"/>
      <c r="M1480" s="326"/>
      <c r="N1480" s="326"/>
      <c r="O1480" s="326"/>
      <c r="P1480" s="326"/>
      <c r="Q1480" s="326"/>
      <c r="R1480" s="326"/>
      <c r="S1480" s="326"/>
      <c r="T1480" s="326"/>
      <c r="U1480" s="326"/>
      <c r="V1480" s="326"/>
      <c r="W1480" s="326"/>
      <c r="X1480" s="326"/>
      <c r="Y1480" s="326"/>
      <c r="Z1480" s="326"/>
      <c r="AA1480" s="326"/>
      <c r="AB1480" s="326"/>
      <c r="AC1480" s="326"/>
      <c r="AD1480" s="326"/>
      <c r="AE1480" s="326"/>
      <c r="AF1480" s="326"/>
      <c r="AG1480" s="326"/>
      <c r="AH1480" s="326"/>
      <c r="AI1480" s="326"/>
      <c r="AJ1480" s="326"/>
      <c r="AK1480" s="326"/>
      <c r="AL1480" s="326"/>
      <c r="AM1480" s="326"/>
      <c r="AN1480" s="326"/>
      <c r="AO1480" s="326"/>
      <c r="AP1480" s="326"/>
      <c r="AQ1480" s="326"/>
      <c r="AR1480" s="326"/>
    </row>
    <row r="1481" ht="15.75" hidden="1" customHeight="1">
      <c r="A1481" s="326" t="s">
        <v>3471</v>
      </c>
      <c r="B1481" s="326">
        <v>67.0</v>
      </c>
      <c r="C1481" s="326">
        <v>2.5</v>
      </c>
      <c r="D1481" s="326">
        <v>0.6</v>
      </c>
      <c r="E1481" s="326">
        <v>12.9</v>
      </c>
      <c r="F1481" s="326" t="s">
        <v>3972</v>
      </c>
      <c r="G1481" s="326" t="s">
        <v>111</v>
      </c>
      <c r="H1481" s="326"/>
      <c r="I1481" s="326"/>
      <c r="J1481" s="326"/>
      <c r="K1481" s="326"/>
      <c r="L1481" s="326"/>
      <c r="M1481" s="326"/>
      <c r="N1481" s="326"/>
      <c r="O1481" s="326"/>
      <c r="P1481" s="326"/>
      <c r="Q1481" s="326"/>
      <c r="R1481" s="326"/>
      <c r="S1481" s="326"/>
      <c r="T1481" s="326"/>
      <c r="U1481" s="326"/>
      <c r="V1481" s="326"/>
      <c r="W1481" s="326"/>
      <c r="X1481" s="326"/>
      <c r="Y1481" s="326"/>
      <c r="Z1481" s="326"/>
      <c r="AA1481" s="326"/>
      <c r="AB1481" s="326"/>
      <c r="AC1481" s="326"/>
      <c r="AD1481" s="326"/>
      <c r="AE1481" s="326"/>
      <c r="AF1481" s="326"/>
      <c r="AG1481" s="326"/>
      <c r="AH1481" s="326"/>
      <c r="AI1481" s="326"/>
      <c r="AJ1481" s="326"/>
      <c r="AK1481" s="326"/>
      <c r="AL1481" s="326"/>
      <c r="AM1481" s="326"/>
      <c r="AN1481" s="326"/>
      <c r="AO1481" s="326"/>
      <c r="AP1481" s="326"/>
      <c r="AQ1481" s="326"/>
      <c r="AR1481" s="326"/>
    </row>
    <row r="1482" ht="15.75" hidden="1" customHeight="1">
      <c r="A1482" s="326" t="s">
        <v>3973</v>
      </c>
      <c r="B1482" s="326">
        <v>172.0</v>
      </c>
      <c r="C1482" s="326">
        <v>6.9</v>
      </c>
      <c r="D1482" s="326">
        <v>9.3</v>
      </c>
      <c r="E1482" s="326">
        <v>15.7</v>
      </c>
      <c r="F1482" s="326" t="s">
        <v>3974</v>
      </c>
      <c r="G1482" s="326" t="s">
        <v>111</v>
      </c>
      <c r="H1482" s="326"/>
      <c r="I1482" s="326"/>
      <c r="J1482" s="326"/>
      <c r="K1482" s="326"/>
      <c r="L1482" s="326"/>
      <c r="M1482" s="326"/>
      <c r="N1482" s="326"/>
      <c r="O1482" s="326"/>
      <c r="P1482" s="326"/>
      <c r="Q1482" s="326"/>
      <c r="R1482" s="326"/>
      <c r="S1482" s="326"/>
      <c r="T1482" s="326"/>
      <c r="U1482" s="326"/>
      <c r="V1482" s="326"/>
      <c r="W1482" s="326"/>
      <c r="X1482" s="326"/>
      <c r="Y1482" s="326"/>
      <c r="Z1482" s="326"/>
      <c r="AA1482" s="326"/>
      <c r="AB1482" s="326"/>
      <c r="AC1482" s="326"/>
      <c r="AD1482" s="326"/>
      <c r="AE1482" s="326"/>
      <c r="AF1482" s="326"/>
      <c r="AG1482" s="326"/>
      <c r="AH1482" s="326"/>
      <c r="AI1482" s="326"/>
      <c r="AJ1482" s="326"/>
      <c r="AK1482" s="326"/>
      <c r="AL1482" s="326"/>
      <c r="AM1482" s="326"/>
      <c r="AN1482" s="326"/>
      <c r="AO1482" s="326"/>
      <c r="AP1482" s="326"/>
      <c r="AQ1482" s="326"/>
      <c r="AR1482" s="326"/>
    </row>
    <row r="1483" ht="15.75" hidden="1" customHeight="1">
      <c r="A1483" s="326" t="s">
        <v>3473</v>
      </c>
      <c r="B1483" s="326">
        <v>100.0</v>
      </c>
      <c r="C1483" s="326">
        <v>4.2</v>
      </c>
      <c r="D1483" s="326">
        <v>3.5</v>
      </c>
      <c r="E1483" s="326">
        <v>14.3</v>
      </c>
      <c r="F1483" s="326" t="s">
        <v>3975</v>
      </c>
      <c r="G1483" s="326" t="s">
        <v>111</v>
      </c>
      <c r="H1483" s="326"/>
      <c r="I1483" s="326"/>
      <c r="J1483" s="326"/>
      <c r="K1483" s="326"/>
      <c r="L1483" s="326"/>
      <c r="M1483" s="326"/>
      <c r="N1483" s="326"/>
      <c r="O1483" s="326"/>
      <c r="P1483" s="326"/>
      <c r="Q1483" s="326"/>
      <c r="R1483" s="326"/>
      <c r="S1483" s="326"/>
      <c r="T1483" s="326"/>
      <c r="U1483" s="326"/>
      <c r="V1483" s="326"/>
      <c r="W1483" s="326"/>
      <c r="X1483" s="326"/>
      <c r="Y1483" s="326"/>
      <c r="Z1483" s="326"/>
      <c r="AA1483" s="326"/>
      <c r="AB1483" s="326"/>
      <c r="AC1483" s="326"/>
      <c r="AD1483" s="326"/>
      <c r="AE1483" s="326"/>
      <c r="AF1483" s="326"/>
      <c r="AG1483" s="326"/>
      <c r="AH1483" s="326"/>
      <c r="AI1483" s="326"/>
      <c r="AJ1483" s="326"/>
      <c r="AK1483" s="326"/>
      <c r="AL1483" s="326"/>
      <c r="AM1483" s="326"/>
      <c r="AN1483" s="326"/>
      <c r="AO1483" s="326"/>
      <c r="AP1483" s="326"/>
      <c r="AQ1483" s="326"/>
      <c r="AR1483" s="326"/>
    </row>
    <row r="1484" ht="15.75" hidden="1" customHeight="1">
      <c r="A1484" s="326" t="s">
        <v>3475</v>
      </c>
      <c r="B1484" s="326">
        <v>46.0</v>
      </c>
      <c r="C1484" s="326">
        <v>1.7</v>
      </c>
      <c r="D1484" s="326">
        <v>0.7</v>
      </c>
      <c r="E1484" s="326">
        <v>8.5</v>
      </c>
      <c r="F1484" s="326" t="s">
        <v>3976</v>
      </c>
      <c r="G1484" s="326" t="s">
        <v>111</v>
      </c>
      <c r="H1484" s="326"/>
      <c r="I1484" s="326"/>
      <c r="J1484" s="326"/>
      <c r="K1484" s="326"/>
      <c r="L1484" s="326"/>
      <c r="M1484" s="326"/>
      <c r="N1484" s="326"/>
      <c r="O1484" s="326"/>
      <c r="P1484" s="326"/>
      <c r="Q1484" s="326"/>
      <c r="R1484" s="326"/>
      <c r="S1484" s="326"/>
      <c r="T1484" s="326"/>
      <c r="U1484" s="326"/>
      <c r="V1484" s="326"/>
      <c r="W1484" s="326"/>
      <c r="X1484" s="326"/>
      <c r="Y1484" s="326"/>
      <c r="Z1484" s="326"/>
      <c r="AA1484" s="326"/>
      <c r="AB1484" s="326"/>
      <c r="AC1484" s="326"/>
      <c r="AD1484" s="326"/>
      <c r="AE1484" s="326"/>
      <c r="AF1484" s="326"/>
      <c r="AG1484" s="326"/>
      <c r="AH1484" s="326"/>
      <c r="AI1484" s="326"/>
      <c r="AJ1484" s="326"/>
      <c r="AK1484" s="326"/>
      <c r="AL1484" s="326"/>
      <c r="AM1484" s="326"/>
      <c r="AN1484" s="326"/>
      <c r="AO1484" s="326"/>
      <c r="AP1484" s="326"/>
      <c r="AQ1484" s="326"/>
      <c r="AR1484" s="326"/>
    </row>
    <row r="1485" ht="15.75" hidden="1" customHeight="1">
      <c r="A1485" s="326" t="s">
        <v>3477</v>
      </c>
      <c r="B1485" s="326">
        <v>31.0</v>
      </c>
      <c r="C1485" s="326">
        <v>1.5</v>
      </c>
      <c r="D1485" s="326">
        <v>0.2</v>
      </c>
      <c r="E1485" s="326">
        <v>6.2</v>
      </c>
      <c r="F1485" s="326" t="s">
        <v>3977</v>
      </c>
      <c r="G1485" s="326" t="s">
        <v>111</v>
      </c>
      <c r="H1485" s="326"/>
      <c r="I1485" s="326"/>
      <c r="J1485" s="326"/>
      <c r="K1485" s="326"/>
      <c r="L1485" s="326"/>
      <c r="M1485" s="326"/>
      <c r="N1485" s="326"/>
      <c r="O1485" s="326"/>
      <c r="P1485" s="326"/>
      <c r="Q1485" s="326"/>
      <c r="R1485" s="326"/>
      <c r="S1485" s="326"/>
      <c r="T1485" s="326"/>
      <c r="U1485" s="326"/>
      <c r="V1485" s="326"/>
      <c r="W1485" s="326"/>
      <c r="X1485" s="326"/>
      <c r="Y1485" s="326"/>
      <c r="Z1485" s="326"/>
      <c r="AA1485" s="326"/>
      <c r="AB1485" s="326"/>
      <c r="AC1485" s="326"/>
      <c r="AD1485" s="326"/>
      <c r="AE1485" s="326"/>
      <c r="AF1485" s="326"/>
      <c r="AG1485" s="326"/>
      <c r="AH1485" s="326"/>
      <c r="AI1485" s="326"/>
      <c r="AJ1485" s="326"/>
      <c r="AK1485" s="326"/>
      <c r="AL1485" s="326"/>
      <c r="AM1485" s="326"/>
      <c r="AN1485" s="326"/>
      <c r="AO1485" s="326"/>
      <c r="AP1485" s="326"/>
      <c r="AQ1485" s="326"/>
      <c r="AR1485" s="326"/>
    </row>
    <row r="1486" ht="15.75" hidden="1" customHeight="1">
      <c r="A1486" s="326" t="s">
        <v>3479</v>
      </c>
      <c r="B1486" s="326">
        <v>46.0</v>
      </c>
      <c r="C1486" s="326">
        <v>4.1</v>
      </c>
      <c r="D1486" s="326">
        <v>1.2</v>
      </c>
      <c r="E1486" s="326">
        <v>4.8</v>
      </c>
      <c r="F1486" s="326" t="s">
        <v>3978</v>
      </c>
      <c r="G1486" s="326" t="s">
        <v>111</v>
      </c>
      <c r="H1486" s="326"/>
      <c r="I1486" s="326"/>
      <c r="J1486" s="326"/>
      <c r="K1486" s="326"/>
      <c r="L1486" s="326"/>
      <c r="M1486" s="326"/>
      <c r="N1486" s="326"/>
      <c r="O1486" s="326"/>
      <c r="P1486" s="326"/>
      <c r="Q1486" s="326"/>
      <c r="R1486" s="326"/>
      <c r="S1486" s="326"/>
      <c r="T1486" s="326"/>
      <c r="U1486" s="326"/>
      <c r="V1486" s="326"/>
      <c r="W1486" s="326"/>
      <c r="X1486" s="326"/>
      <c r="Y1486" s="326"/>
      <c r="Z1486" s="326"/>
      <c r="AA1486" s="326"/>
      <c r="AB1486" s="326"/>
      <c r="AC1486" s="326"/>
      <c r="AD1486" s="326"/>
      <c r="AE1486" s="326"/>
      <c r="AF1486" s="326"/>
      <c r="AG1486" s="326"/>
      <c r="AH1486" s="326"/>
      <c r="AI1486" s="326"/>
      <c r="AJ1486" s="326"/>
      <c r="AK1486" s="326"/>
      <c r="AL1486" s="326"/>
      <c r="AM1486" s="326"/>
      <c r="AN1486" s="326"/>
      <c r="AO1486" s="326"/>
      <c r="AP1486" s="326"/>
      <c r="AQ1486" s="326"/>
      <c r="AR1486" s="326"/>
    </row>
    <row r="1487" ht="15.75" hidden="1" customHeight="1">
      <c r="A1487" s="326" t="s">
        <v>3979</v>
      </c>
      <c r="B1487" s="326">
        <v>85.0</v>
      </c>
      <c r="C1487" s="326">
        <v>5.0</v>
      </c>
      <c r="D1487" s="326">
        <v>2.6</v>
      </c>
      <c r="E1487" s="326">
        <v>13.0</v>
      </c>
      <c r="F1487" s="326" t="s">
        <v>3980</v>
      </c>
      <c r="G1487" s="326" t="s">
        <v>111</v>
      </c>
      <c r="H1487" s="326"/>
      <c r="I1487" s="326"/>
      <c r="J1487" s="326"/>
      <c r="K1487" s="326"/>
      <c r="L1487" s="326"/>
      <c r="M1487" s="326"/>
      <c r="N1487" s="326"/>
      <c r="O1487" s="326"/>
      <c r="P1487" s="326"/>
      <c r="Q1487" s="326"/>
      <c r="R1487" s="326"/>
      <c r="S1487" s="326"/>
      <c r="T1487" s="326"/>
      <c r="U1487" s="326"/>
      <c r="V1487" s="326"/>
      <c r="W1487" s="326"/>
      <c r="X1487" s="326"/>
      <c r="Y1487" s="326"/>
      <c r="Z1487" s="326"/>
      <c r="AA1487" s="326"/>
      <c r="AB1487" s="326"/>
      <c r="AC1487" s="326"/>
      <c r="AD1487" s="326"/>
      <c r="AE1487" s="326"/>
      <c r="AF1487" s="326"/>
      <c r="AG1487" s="326"/>
      <c r="AH1487" s="326"/>
      <c r="AI1487" s="326"/>
      <c r="AJ1487" s="326"/>
      <c r="AK1487" s="326"/>
      <c r="AL1487" s="326"/>
      <c r="AM1487" s="326"/>
      <c r="AN1487" s="326"/>
      <c r="AO1487" s="326"/>
      <c r="AP1487" s="326"/>
      <c r="AQ1487" s="326"/>
      <c r="AR1487" s="326"/>
    </row>
    <row r="1488" ht="15.75" hidden="1" customHeight="1">
      <c r="A1488" s="326" t="s">
        <v>3481</v>
      </c>
      <c r="B1488" s="326">
        <v>44.0</v>
      </c>
      <c r="C1488" s="326">
        <v>2.4</v>
      </c>
      <c r="D1488" s="326">
        <v>0.6</v>
      </c>
      <c r="E1488" s="326">
        <v>7.5</v>
      </c>
      <c r="F1488" s="326" t="s">
        <v>3981</v>
      </c>
      <c r="G1488" s="326" t="s">
        <v>111</v>
      </c>
      <c r="H1488" s="326"/>
      <c r="I1488" s="326"/>
      <c r="J1488" s="326"/>
      <c r="K1488" s="326"/>
      <c r="L1488" s="326"/>
      <c r="M1488" s="326"/>
      <c r="N1488" s="326"/>
      <c r="O1488" s="326"/>
      <c r="P1488" s="326"/>
      <c r="Q1488" s="326"/>
      <c r="R1488" s="326"/>
      <c r="S1488" s="326"/>
      <c r="T1488" s="326"/>
      <c r="U1488" s="326"/>
      <c r="V1488" s="326"/>
      <c r="W1488" s="326"/>
      <c r="X1488" s="326"/>
      <c r="Y1488" s="326"/>
      <c r="Z1488" s="326"/>
      <c r="AA1488" s="326"/>
      <c r="AB1488" s="326"/>
      <c r="AC1488" s="326"/>
      <c r="AD1488" s="326"/>
      <c r="AE1488" s="326"/>
      <c r="AF1488" s="326"/>
      <c r="AG1488" s="326"/>
      <c r="AH1488" s="326"/>
      <c r="AI1488" s="326"/>
      <c r="AJ1488" s="326"/>
      <c r="AK1488" s="326"/>
      <c r="AL1488" s="326"/>
      <c r="AM1488" s="326"/>
      <c r="AN1488" s="326"/>
      <c r="AO1488" s="326"/>
      <c r="AP1488" s="326"/>
      <c r="AQ1488" s="326"/>
      <c r="AR1488" s="326"/>
    </row>
    <row r="1489" ht="15.75" hidden="1" customHeight="1">
      <c r="A1489" s="326" t="s">
        <v>3982</v>
      </c>
      <c r="B1489" s="326">
        <v>60.0</v>
      </c>
      <c r="C1489" s="326">
        <v>2.9</v>
      </c>
      <c r="D1489" s="326">
        <v>1.3</v>
      </c>
      <c r="E1489" s="326">
        <v>9.0</v>
      </c>
      <c r="F1489" s="326" t="s">
        <v>3983</v>
      </c>
      <c r="G1489" s="326" t="s">
        <v>111</v>
      </c>
      <c r="H1489" s="326"/>
      <c r="I1489" s="326"/>
      <c r="J1489" s="326"/>
      <c r="K1489" s="326"/>
      <c r="L1489" s="326"/>
      <c r="M1489" s="326"/>
      <c r="N1489" s="326"/>
      <c r="O1489" s="326"/>
      <c r="P1489" s="326"/>
      <c r="Q1489" s="326"/>
      <c r="R1489" s="326"/>
      <c r="S1489" s="326"/>
      <c r="T1489" s="326"/>
      <c r="U1489" s="326"/>
      <c r="V1489" s="326"/>
      <c r="W1489" s="326"/>
      <c r="X1489" s="326"/>
      <c r="Y1489" s="326"/>
      <c r="Z1489" s="326"/>
      <c r="AA1489" s="326"/>
      <c r="AB1489" s="326"/>
      <c r="AC1489" s="326"/>
      <c r="AD1489" s="326"/>
      <c r="AE1489" s="326"/>
      <c r="AF1489" s="326"/>
      <c r="AG1489" s="326"/>
      <c r="AH1489" s="326"/>
      <c r="AI1489" s="326"/>
      <c r="AJ1489" s="326"/>
      <c r="AK1489" s="326"/>
      <c r="AL1489" s="326"/>
      <c r="AM1489" s="326"/>
      <c r="AN1489" s="326"/>
      <c r="AO1489" s="326"/>
      <c r="AP1489" s="326"/>
      <c r="AQ1489" s="326"/>
      <c r="AR1489" s="326"/>
    </row>
    <row r="1490" ht="15.75" hidden="1" customHeight="1">
      <c r="A1490" s="326" t="s">
        <v>3984</v>
      </c>
      <c r="B1490" s="326">
        <v>41.0</v>
      </c>
      <c r="C1490" s="326">
        <v>3.1</v>
      </c>
      <c r="D1490" s="326">
        <v>0.6</v>
      </c>
      <c r="E1490" s="326">
        <v>6.0</v>
      </c>
      <c r="F1490" s="326" t="s">
        <v>3985</v>
      </c>
      <c r="G1490" s="326" t="s">
        <v>111</v>
      </c>
      <c r="H1490" s="326"/>
      <c r="I1490" s="326"/>
      <c r="J1490" s="326"/>
      <c r="K1490" s="326"/>
      <c r="L1490" s="326"/>
      <c r="M1490" s="326"/>
      <c r="N1490" s="326"/>
      <c r="O1490" s="326"/>
      <c r="P1490" s="326"/>
      <c r="Q1490" s="326"/>
      <c r="R1490" s="326"/>
      <c r="S1490" s="326"/>
      <c r="T1490" s="326"/>
      <c r="U1490" s="326"/>
      <c r="V1490" s="326"/>
      <c r="W1490" s="326"/>
      <c r="X1490" s="326"/>
      <c r="Y1490" s="326"/>
      <c r="Z1490" s="326"/>
      <c r="AA1490" s="326"/>
      <c r="AB1490" s="326"/>
      <c r="AC1490" s="326"/>
      <c r="AD1490" s="326"/>
      <c r="AE1490" s="326"/>
      <c r="AF1490" s="326"/>
      <c r="AG1490" s="326"/>
      <c r="AH1490" s="326"/>
      <c r="AI1490" s="326"/>
      <c r="AJ1490" s="326"/>
      <c r="AK1490" s="326"/>
      <c r="AL1490" s="326"/>
      <c r="AM1490" s="326"/>
      <c r="AN1490" s="326"/>
      <c r="AO1490" s="326"/>
      <c r="AP1490" s="326"/>
      <c r="AQ1490" s="326"/>
      <c r="AR1490" s="326"/>
    </row>
    <row r="1491" ht="15.75" hidden="1" customHeight="1">
      <c r="A1491" s="326" t="s">
        <v>3986</v>
      </c>
      <c r="B1491" s="326">
        <v>26.0</v>
      </c>
      <c r="C1491" s="326">
        <v>1.4</v>
      </c>
      <c r="D1491" s="326">
        <v>0.5</v>
      </c>
      <c r="E1491" s="326">
        <v>3.9</v>
      </c>
      <c r="F1491" s="326" t="s">
        <v>3987</v>
      </c>
      <c r="G1491" s="326" t="s">
        <v>111</v>
      </c>
      <c r="H1491" s="326"/>
      <c r="I1491" s="326"/>
      <c r="J1491" s="326"/>
      <c r="K1491" s="326"/>
      <c r="L1491" s="326"/>
      <c r="M1491" s="326"/>
      <c r="N1491" s="326"/>
      <c r="O1491" s="326"/>
      <c r="P1491" s="326"/>
      <c r="Q1491" s="326"/>
      <c r="R1491" s="326"/>
      <c r="S1491" s="326"/>
      <c r="T1491" s="326"/>
      <c r="U1491" s="326"/>
      <c r="V1491" s="326"/>
      <c r="W1491" s="326"/>
      <c r="X1491" s="326"/>
      <c r="Y1491" s="326"/>
      <c r="Z1491" s="326"/>
      <c r="AA1491" s="326"/>
      <c r="AB1491" s="326"/>
      <c r="AC1491" s="326"/>
      <c r="AD1491" s="326"/>
      <c r="AE1491" s="326"/>
      <c r="AF1491" s="326"/>
      <c r="AG1491" s="326"/>
      <c r="AH1491" s="326"/>
      <c r="AI1491" s="326"/>
      <c r="AJ1491" s="326"/>
      <c r="AK1491" s="326"/>
      <c r="AL1491" s="326"/>
      <c r="AM1491" s="326"/>
      <c r="AN1491" s="326"/>
      <c r="AO1491" s="326"/>
      <c r="AP1491" s="326"/>
      <c r="AQ1491" s="326"/>
      <c r="AR1491" s="326"/>
    </row>
    <row r="1492" ht="15.75" hidden="1" customHeight="1">
      <c r="A1492" s="326" t="s">
        <v>3988</v>
      </c>
      <c r="B1492" s="326">
        <v>16.0</v>
      </c>
      <c r="C1492" s="326">
        <v>0.4</v>
      </c>
      <c r="D1492" s="326">
        <v>0.0</v>
      </c>
      <c r="E1492" s="326">
        <v>3.6</v>
      </c>
      <c r="F1492" s="326" t="s">
        <v>3989</v>
      </c>
      <c r="G1492" s="326" t="s">
        <v>111</v>
      </c>
      <c r="H1492" s="326"/>
      <c r="I1492" s="326"/>
      <c r="J1492" s="326"/>
      <c r="K1492" s="326"/>
      <c r="L1492" s="326"/>
      <c r="M1492" s="326"/>
      <c r="N1492" s="326"/>
      <c r="O1492" s="326"/>
      <c r="P1492" s="326"/>
      <c r="Q1492" s="326"/>
      <c r="R1492" s="326"/>
      <c r="S1492" s="326"/>
      <c r="T1492" s="326"/>
      <c r="U1492" s="326"/>
      <c r="V1492" s="326"/>
      <c r="W1492" s="326"/>
      <c r="X1492" s="326"/>
      <c r="Y1492" s="326"/>
      <c r="Z1492" s="326"/>
      <c r="AA1492" s="326"/>
      <c r="AB1492" s="326"/>
      <c r="AC1492" s="326"/>
      <c r="AD1492" s="326"/>
      <c r="AE1492" s="326"/>
      <c r="AF1492" s="326"/>
      <c r="AG1492" s="326"/>
      <c r="AH1492" s="326"/>
      <c r="AI1492" s="326"/>
      <c r="AJ1492" s="326"/>
      <c r="AK1492" s="326"/>
      <c r="AL1492" s="326"/>
      <c r="AM1492" s="326"/>
      <c r="AN1492" s="326"/>
      <c r="AO1492" s="326"/>
      <c r="AP1492" s="326"/>
      <c r="AQ1492" s="326"/>
      <c r="AR1492" s="326"/>
    </row>
    <row r="1493" ht="15.75" hidden="1" customHeight="1">
      <c r="A1493" s="326" t="s">
        <v>3990</v>
      </c>
      <c r="B1493" s="326">
        <v>94.0</v>
      </c>
      <c r="C1493" s="326">
        <v>2.9</v>
      </c>
      <c r="D1493" s="326">
        <v>0.4</v>
      </c>
      <c r="E1493" s="326">
        <v>20.2</v>
      </c>
      <c r="F1493" s="326" t="s">
        <v>3991</v>
      </c>
      <c r="G1493" s="326" t="s">
        <v>111</v>
      </c>
      <c r="H1493" s="326"/>
      <c r="I1493" s="326"/>
      <c r="J1493" s="326"/>
      <c r="K1493" s="326"/>
      <c r="L1493" s="326"/>
      <c r="M1493" s="326"/>
      <c r="N1493" s="326"/>
      <c r="O1493" s="326"/>
      <c r="P1493" s="326"/>
      <c r="Q1493" s="326"/>
      <c r="R1493" s="326"/>
      <c r="S1493" s="326"/>
      <c r="T1493" s="326"/>
      <c r="U1493" s="326"/>
      <c r="V1493" s="326"/>
      <c r="W1493" s="326"/>
      <c r="X1493" s="326"/>
      <c r="Y1493" s="326"/>
      <c r="Z1493" s="326"/>
      <c r="AA1493" s="326"/>
      <c r="AB1493" s="326"/>
      <c r="AC1493" s="326"/>
      <c r="AD1493" s="326"/>
      <c r="AE1493" s="326"/>
      <c r="AF1493" s="326"/>
      <c r="AG1493" s="326"/>
      <c r="AH1493" s="326"/>
      <c r="AI1493" s="326"/>
      <c r="AJ1493" s="326"/>
      <c r="AK1493" s="326"/>
      <c r="AL1493" s="326"/>
      <c r="AM1493" s="326"/>
      <c r="AN1493" s="326"/>
      <c r="AO1493" s="326"/>
      <c r="AP1493" s="326"/>
      <c r="AQ1493" s="326"/>
      <c r="AR1493" s="326"/>
    </row>
    <row r="1494" ht="15.75" hidden="1" customHeight="1">
      <c r="A1494" s="326" t="s">
        <v>3992</v>
      </c>
      <c r="B1494" s="326">
        <v>35.0</v>
      </c>
      <c r="C1494" s="326">
        <v>1.4</v>
      </c>
      <c r="D1494" s="326">
        <v>0.1</v>
      </c>
      <c r="E1494" s="326">
        <v>7.5</v>
      </c>
      <c r="F1494" s="326" t="s">
        <v>3993</v>
      </c>
      <c r="G1494" s="326" t="s">
        <v>111</v>
      </c>
      <c r="H1494" s="326"/>
      <c r="I1494" s="326"/>
      <c r="J1494" s="326"/>
      <c r="K1494" s="326"/>
      <c r="L1494" s="326"/>
      <c r="M1494" s="326"/>
      <c r="N1494" s="326"/>
      <c r="O1494" s="326"/>
      <c r="P1494" s="326"/>
      <c r="Q1494" s="326"/>
      <c r="R1494" s="326"/>
      <c r="S1494" s="326"/>
      <c r="T1494" s="326"/>
      <c r="U1494" s="326"/>
      <c r="V1494" s="326"/>
      <c r="W1494" s="326"/>
      <c r="X1494" s="326"/>
      <c r="Y1494" s="326"/>
      <c r="Z1494" s="326"/>
      <c r="AA1494" s="326"/>
      <c r="AB1494" s="326"/>
      <c r="AC1494" s="326"/>
      <c r="AD1494" s="326"/>
      <c r="AE1494" s="326"/>
      <c r="AF1494" s="326"/>
      <c r="AG1494" s="326"/>
      <c r="AH1494" s="326"/>
      <c r="AI1494" s="326"/>
      <c r="AJ1494" s="326"/>
      <c r="AK1494" s="326"/>
      <c r="AL1494" s="326"/>
      <c r="AM1494" s="326"/>
      <c r="AN1494" s="326"/>
      <c r="AO1494" s="326"/>
      <c r="AP1494" s="326"/>
      <c r="AQ1494" s="326"/>
      <c r="AR1494" s="326"/>
    </row>
    <row r="1495" ht="15.75" hidden="1" customHeight="1">
      <c r="A1495" s="326" t="s">
        <v>3487</v>
      </c>
      <c r="B1495" s="326">
        <v>48.0</v>
      </c>
      <c r="C1495" s="326">
        <v>2.0</v>
      </c>
      <c r="D1495" s="326">
        <v>0.4</v>
      </c>
      <c r="E1495" s="326">
        <v>9.6</v>
      </c>
      <c r="F1495" s="326" t="s">
        <v>3994</v>
      </c>
      <c r="G1495" s="326" t="s">
        <v>111</v>
      </c>
      <c r="H1495" s="326"/>
      <c r="I1495" s="326"/>
      <c r="J1495" s="326"/>
      <c r="K1495" s="326"/>
      <c r="L1495" s="326"/>
      <c r="M1495" s="326"/>
      <c r="N1495" s="326"/>
      <c r="O1495" s="326"/>
      <c r="P1495" s="326"/>
      <c r="Q1495" s="326"/>
      <c r="R1495" s="326"/>
      <c r="S1495" s="326"/>
      <c r="T1495" s="326"/>
      <c r="U1495" s="326"/>
      <c r="V1495" s="326"/>
      <c r="W1495" s="326"/>
      <c r="X1495" s="326"/>
      <c r="Y1495" s="326"/>
      <c r="Z1495" s="326"/>
      <c r="AA1495" s="326"/>
      <c r="AB1495" s="326"/>
      <c r="AC1495" s="326"/>
      <c r="AD1495" s="326"/>
      <c r="AE1495" s="326"/>
      <c r="AF1495" s="326"/>
      <c r="AG1495" s="326"/>
      <c r="AH1495" s="326"/>
      <c r="AI1495" s="326"/>
      <c r="AJ1495" s="326"/>
      <c r="AK1495" s="326"/>
      <c r="AL1495" s="326"/>
      <c r="AM1495" s="326"/>
      <c r="AN1495" s="326"/>
      <c r="AO1495" s="326"/>
      <c r="AP1495" s="326"/>
      <c r="AQ1495" s="326"/>
      <c r="AR1495" s="326"/>
    </row>
    <row r="1496" ht="15.75" hidden="1" customHeight="1">
      <c r="A1496" s="326" t="s">
        <v>3489</v>
      </c>
      <c r="B1496" s="326">
        <v>34.0</v>
      </c>
      <c r="C1496" s="326">
        <v>1.4</v>
      </c>
      <c r="D1496" s="326">
        <v>0.1</v>
      </c>
      <c r="E1496" s="326">
        <v>7.5</v>
      </c>
      <c r="F1496" s="326" t="s">
        <v>3995</v>
      </c>
      <c r="G1496" s="326" t="s">
        <v>111</v>
      </c>
      <c r="H1496" s="326"/>
      <c r="I1496" s="326"/>
      <c r="J1496" s="326"/>
      <c r="K1496" s="326"/>
      <c r="L1496" s="326"/>
      <c r="M1496" s="326"/>
      <c r="N1496" s="326"/>
      <c r="O1496" s="326"/>
      <c r="P1496" s="326"/>
      <c r="Q1496" s="326"/>
      <c r="R1496" s="326"/>
      <c r="S1496" s="326"/>
      <c r="T1496" s="326"/>
      <c r="U1496" s="326"/>
      <c r="V1496" s="326"/>
      <c r="W1496" s="326"/>
      <c r="X1496" s="326"/>
      <c r="Y1496" s="326"/>
      <c r="Z1496" s="326"/>
      <c r="AA1496" s="326"/>
      <c r="AB1496" s="326"/>
      <c r="AC1496" s="326"/>
      <c r="AD1496" s="326"/>
      <c r="AE1496" s="326"/>
      <c r="AF1496" s="326"/>
      <c r="AG1496" s="326"/>
      <c r="AH1496" s="326"/>
      <c r="AI1496" s="326"/>
      <c r="AJ1496" s="326"/>
      <c r="AK1496" s="326"/>
      <c r="AL1496" s="326"/>
      <c r="AM1496" s="326"/>
      <c r="AN1496" s="326"/>
      <c r="AO1496" s="326"/>
      <c r="AP1496" s="326"/>
      <c r="AQ1496" s="326"/>
      <c r="AR1496" s="326"/>
    </row>
    <row r="1497" ht="15.75" hidden="1" customHeight="1">
      <c r="A1497" s="326" t="s">
        <v>3491</v>
      </c>
      <c r="B1497" s="326">
        <v>44.0</v>
      </c>
      <c r="C1497" s="326">
        <v>1.6</v>
      </c>
      <c r="D1497" s="326">
        <v>0.1</v>
      </c>
      <c r="E1497" s="326">
        <v>9.4</v>
      </c>
      <c r="F1497" s="326" t="s">
        <v>3996</v>
      </c>
      <c r="G1497" s="326" t="s">
        <v>111</v>
      </c>
      <c r="H1497" s="326"/>
      <c r="I1497" s="326"/>
      <c r="J1497" s="326"/>
      <c r="K1497" s="326"/>
      <c r="L1497" s="326"/>
      <c r="M1497" s="326"/>
      <c r="N1497" s="326"/>
      <c r="O1497" s="326"/>
      <c r="P1497" s="326"/>
      <c r="Q1497" s="326"/>
      <c r="R1497" s="326"/>
      <c r="S1497" s="326"/>
      <c r="T1497" s="326"/>
      <c r="U1497" s="326"/>
      <c r="V1497" s="326"/>
      <c r="W1497" s="326"/>
      <c r="X1497" s="326"/>
      <c r="Y1497" s="326"/>
      <c r="Z1497" s="326"/>
      <c r="AA1497" s="326"/>
      <c r="AB1497" s="326"/>
      <c r="AC1497" s="326"/>
      <c r="AD1497" s="326"/>
      <c r="AE1497" s="326"/>
      <c r="AF1497" s="326"/>
      <c r="AG1497" s="326"/>
      <c r="AH1497" s="326"/>
      <c r="AI1497" s="326"/>
      <c r="AJ1497" s="326"/>
      <c r="AK1497" s="326"/>
      <c r="AL1497" s="326"/>
      <c r="AM1497" s="326"/>
      <c r="AN1497" s="326"/>
      <c r="AO1497" s="326"/>
      <c r="AP1497" s="326"/>
      <c r="AQ1497" s="326"/>
      <c r="AR1497" s="326"/>
    </row>
    <row r="1498" ht="15.75" hidden="1" customHeight="1">
      <c r="A1498" s="326" t="s">
        <v>3997</v>
      </c>
      <c r="B1498" s="326">
        <v>31.0</v>
      </c>
      <c r="C1498" s="326">
        <v>1.5</v>
      </c>
      <c r="D1498" s="326">
        <v>0.5</v>
      </c>
      <c r="E1498" s="326">
        <v>5.5</v>
      </c>
      <c r="F1498" s="326" t="s">
        <v>3998</v>
      </c>
      <c r="G1498" s="326" t="s">
        <v>111</v>
      </c>
      <c r="H1498" s="326"/>
      <c r="I1498" s="326"/>
      <c r="J1498" s="326"/>
      <c r="K1498" s="326"/>
      <c r="L1498" s="326"/>
      <c r="M1498" s="326"/>
      <c r="N1498" s="326"/>
      <c r="O1498" s="326"/>
      <c r="P1498" s="326"/>
      <c r="Q1498" s="326"/>
      <c r="R1498" s="326"/>
      <c r="S1498" s="326"/>
      <c r="T1498" s="326"/>
      <c r="U1498" s="326"/>
      <c r="V1498" s="326"/>
      <c r="W1498" s="326"/>
      <c r="X1498" s="326"/>
      <c r="Y1498" s="326"/>
      <c r="Z1498" s="326"/>
      <c r="AA1498" s="326"/>
      <c r="AB1498" s="326"/>
      <c r="AC1498" s="326"/>
      <c r="AD1498" s="326"/>
      <c r="AE1498" s="326"/>
      <c r="AF1498" s="326"/>
      <c r="AG1498" s="326"/>
      <c r="AH1498" s="326"/>
      <c r="AI1498" s="326"/>
      <c r="AJ1498" s="326"/>
      <c r="AK1498" s="326"/>
      <c r="AL1498" s="326"/>
      <c r="AM1498" s="326"/>
      <c r="AN1498" s="326"/>
      <c r="AO1498" s="326"/>
      <c r="AP1498" s="326"/>
      <c r="AQ1498" s="326"/>
      <c r="AR1498" s="326"/>
    </row>
    <row r="1499" ht="15.75" hidden="1" customHeight="1">
      <c r="A1499" s="326" t="s">
        <v>3493</v>
      </c>
      <c r="B1499" s="326">
        <v>37.0</v>
      </c>
      <c r="C1499" s="326">
        <v>2.0</v>
      </c>
      <c r="D1499" s="326">
        <v>0.1</v>
      </c>
      <c r="E1499" s="326">
        <v>7.4</v>
      </c>
      <c r="F1499" s="326" t="s">
        <v>3999</v>
      </c>
      <c r="G1499" s="326" t="s">
        <v>111</v>
      </c>
      <c r="H1499" s="326"/>
      <c r="I1499" s="326"/>
      <c r="J1499" s="326"/>
      <c r="K1499" s="326"/>
      <c r="L1499" s="326"/>
      <c r="M1499" s="326"/>
      <c r="N1499" s="326"/>
      <c r="O1499" s="326"/>
      <c r="P1499" s="326"/>
      <c r="Q1499" s="326"/>
      <c r="R1499" s="326"/>
      <c r="S1499" s="326"/>
      <c r="T1499" s="326"/>
      <c r="U1499" s="326"/>
      <c r="V1499" s="326"/>
      <c r="W1499" s="326"/>
      <c r="X1499" s="326"/>
      <c r="Y1499" s="326"/>
      <c r="Z1499" s="326"/>
      <c r="AA1499" s="326"/>
      <c r="AB1499" s="326"/>
      <c r="AC1499" s="326"/>
      <c r="AD1499" s="326"/>
      <c r="AE1499" s="326"/>
      <c r="AF1499" s="326"/>
      <c r="AG1499" s="326"/>
      <c r="AH1499" s="326"/>
      <c r="AI1499" s="326"/>
      <c r="AJ1499" s="326"/>
      <c r="AK1499" s="326"/>
      <c r="AL1499" s="326"/>
      <c r="AM1499" s="326"/>
      <c r="AN1499" s="326"/>
      <c r="AO1499" s="326"/>
      <c r="AP1499" s="326"/>
      <c r="AQ1499" s="326"/>
      <c r="AR1499" s="326"/>
    </row>
    <row r="1500" ht="15.75" hidden="1" customHeight="1">
      <c r="A1500" s="326" t="s">
        <v>4000</v>
      </c>
      <c r="B1500" s="326">
        <v>38.0</v>
      </c>
      <c r="C1500" s="326">
        <v>2.6</v>
      </c>
      <c r="D1500" s="326">
        <v>0.3</v>
      </c>
      <c r="E1500" s="326">
        <v>6.6</v>
      </c>
      <c r="F1500" s="326" t="s">
        <v>4001</v>
      </c>
      <c r="G1500" s="326" t="s">
        <v>111</v>
      </c>
      <c r="H1500" s="326"/>
      <c r="I1500" s="326"/>
      <c r="J1500" s="326"/>
      <c r="K1500" s="326"/>
      <c r="L1500" s="326"/>
      <c r="M1500" s="326"/>
      <c r="N1500" s="326"/>
      <c r="O1500" s="326"/>
      <c r="P1500" s="326"/>
      <c r="Q1500" s="326"/>
      <c r="R1500" s="326"/>
      <c r="S1500" s="326"/>
      <c r="T1500" s="326"/>
      <c r="U1500" s="326"/>
      <c r="V1500" s="326"/>
      <c r="W1500" s="326"/>
      <c r="X1500" s="326"/>
      <c r="Y1500" s="326"/>
      <c r="Z1500" s="326"/>
      <c r="AA1500" s="326"/>
      <c r="AB1500" s="326"/>
      <c r="AC1500" s="326"/>
      <c r="AD1500" s="326"/>
      <c r="AE1500" s="326"/>
      <c r="AF1500" s="326"/>
      <c r="AG1500" s="326"/>
      <c r="AH1500" s="326"/>
      <c r="AI1500" s="326"/>
      <c r="AJ1500" s="326"/>
      <c r="AK1500" s="326"/>
      <c r="AL1500" s="326"/>
      <c r="AM1500" s="326"/>
      <c r="AN1500" s="326"/>
      <c r="AO1500" s="326"/>
      <c r="AP1500" s="326"/>
      <c r="AQ1500" s="326"/>
      <c r="AR1500" s="326"/>
    </row>
    <row r="1501" ht="15.75" hidden="1" customHeight="1">
      <c r="A1501" s="326" t="s">
        <v>4002</v>
      </c>
      <c r="B1501" s="326">
        <v>54.0</v>
      </c>
      <c r="C1501" s="326">
        <v>2.2</v>
      </c>
      <c r="D1501" s="326">
        <v>0.7</v>
      </c>
      <c r="E1501" s="326">
        <v>10.1</v>
      </c>
      <c r="F1501" s="326" t="s">
        <v>4003</v>
      </c>
      <c r="G1501" s="326" t="s">
        <v>111</v>
      </c>
      <c r="H1501" s="326"/>
      <c r="I1501" s="326"/>
      <c r="J1501" s="326"/>
      <c r="K1501" s="326"/>
      <c r="L1501" s="326"/>
      <c r="M1501" s="326"/>
      <c r="N1501" s="326"/>
      <c r="O1501" s="326"/>
      <c r="P1501" s="326"/>
      <c r="Q1501" s="326"/>
      <c r="R1501" s="326"/>
      <c r="S1501" s="326"/>
      <c r="T1501" s="326"/>
      <c r="U1501" s="326"/>
      <c r="V1501" s="326"/>
      <c r="W1501" s="326"/>
      <c r="X1501" s="326"/>
      <c r="Y1501" s="326"/>
      <c r="Z1501" s="326"/>
      <c r="AA1501" s="326"/>
      <c r="AB1501" s="326"/>
      <c r="AC1501" s="326"/>
      <c r="AD1501" s="326"/>
      <c r="AE1501" s="326"/>
      <c r="AF1501" s="326"/>
      <c r="AG1501" s="326"/>
      <c r="AH1501" s="326"/>
      <c r="AI1501" s="326"/>
      <c r="AJ1501" s="326"/>
      <c r="AK1501" s="326"/>
      <c r="AL1501" s="326"/>
      <c r="AM1501" s="326"/>
      <c r="AN1501" s="326"/>
      <c r="AO1501" s="326"/>
      <c r="AP1501" s="326"/>
      <c r="AQ1501" s="326"/>
      <c r="AR1501" s="326"/>
    </row>
    <row r="1502" ht="15.75" hidden="1" customHeight="1">
      <c r="A1502" s="326" t="s">
        <v>4004</v>
      </c>
      <c r="B1502" s="326">
        <v>41.0</v>
      </c>
      <c r="C1502" s="326">
        <v>1.5</v>
      </c>
      <c r="D1502" s="326">
        <v>0.8</v>
      </c>
      <c r="E1502" s="326">
        <v>6.9</v>
      </c>
      <c r="F1502" s="326" t="s">
        <v>4005</v>
      </c>
      <c r="G1502" s="326" t="s">
        <v>111</v>
      </c>
      <c r="H1502" s="326"/>
      <c r="I1502" s="326"/>
      <c r="J1502" s="326"/>
      <c r="K1502" s="326"/>
      <c r="L1502" s="326"/>
      <c r="M1502" s="326"/>
      <c r="N1502" s="326"/>
      <c r="O1502" s="326"/>
      <c r="P1502" s="326"/>
      <c r="Q1502" s="326"/>
      <c r="R1502" s="326"/>
      <c r="S1502" s="326"/>
      <c r="T1502" s="326"/>
      <c r="U1502" s="326"/>
      <c r="V1502" s="326"/>
      <c r="W1502" s="326"/>
      <c r="X1502" s="326"/>
      <c r="Y1502" s="326"/>
      <c r="Z1502" s="326"/>
      <c r="AA1502" s="326"/>
      <c r="AB1502" s="326"/>
      <c r="AC1502" s="326"/>
      <c r="AD1502" s="326"/>
      <c r="AE1502" s="326"/>
      <c r="AF1502" s="326"/>
      <c r="AG1502" s="326"/>
      <c r="AH1502" s="326"/>
      <c r="AI1502" s="326"/>
      <c r="AJ1502" s="326"/>
      <c r="AK1502" s="326"/>
      <c r="AL1502" s="326"/>
      <c r="AM1502" s="326"/>
      <c r="AN1502" s="326"/>
      <c r="AO1502" s="326"/>
      <c r="AP1502" s="326"/>
      <c r="AQ1502" s="326"/>
      <c r="AR1502" s="326"/>
    </row>
    <row r="1503" ht="15.75" hidden="1" customHeight="1">
      <c r="A1503" s="326" t="s">
        <v>3796</v>
      </c>
      <c r="B1503" s="326">
        <v>49.0</v>
      </c>
      <c r="C1503" s="326">
        <v>2.8</v>
      </c>
      <c r="D1503" s="326">
        <v>1.1</v>
      </c>
      <c r="E1503" s="326">
        <v>7.3</v>
      </c>
      <c r="F1503" s="326" t="s">
        <v>4006</v>
      </c>
      <c r="G1503" s="326" t="s">
        <v>111</v>
      </c>
      <c r="H1503" s="326"/>
      <c r="I1503" s="326"/>
      <c r="J1503" s="326"/>
      <c r="K1503" s="326"/>
      <c r="L1503" s="326"/>
      <c r="M1503" s="326"/>
      <c r="N1503" s="326"/>
      <c r="O1503" s="326"/>
      <c r="P1503" s="326"/>
      <c r="Q1503" s="326"/>
      <c r="R1503" s="326"/>
      <c r="S1503" s="326"/>
      <c r="T1503" s="326"/>
      <c r="U1503" s="326"/>
      <c r="V1503" s="326"/>
      <c r="W1503" s="326"/>
      <c r="X1503" s="326"/>
      <c r="Y1503" s="326"/>
      <c r="Z1503" s="326"/>
      <c r="AA1503" s="326"/>
      <c r="AB1503" s="326"/>
      <c r="AC1503" s="326"/>
      <c r="AD1503" s="326"/>
      <c r="AE1503" s="326"/>
      <c r="AF1503" s="326"/>
      <c r="AG1503" s="326"/>
      <c r="AH1503" s="326"/>
      <c r="AI1503" s="326"/>
      <c r="AJ1503" s="326"/>
      <c r="AK1503" s="326"/>
      <c r="AL1503" s="326"/>
      <c r="AM1503" s="326"/>
      <c r="AN1503" s="326"/>
      <c r="AO1503" s="326"/>
      <c r="AP1503" s="326"/>
      <c r="AQ1503" s="326"/>
      <c r="AR1503" s="326"/>
    </row>
    <row r="1504" ht="15.75" hidden="1" customHeight="1">
      <c r="A1504" s="326" t="s">
        <v>3499</v>
      </c>
      <c r="B1504" s="326">
        <v>38.0</v>
      </c>
      <c r="C1504" s="326">
        <v>2.0</v>
      </c>
      <c r="D1504" s="326">
        <v>0.7</v>
      </c>
      <c r="E1504" s="326">
        <v>7.1</v>
      </c>
      <c r="F1504" s="326" t="s">
        <v>4007</v>
      </c>
      <c r="G1504" s="326" t="s">
        <v>111</v>
      </c>
      <c r="H1504" s="326"/>
      <c r="I1504" s="326"/>
      <c r="J1504" s="326"/>
      <c r="K1504" s="326"/>
      <c r="L1504" s="326"/>
      <c r="M1504" s="326"/>
      <c r="N1504" s="326"/>
      <c r="O1504" s="326"/>
      <c r="P1504" s="326"/>
      <c r="Q1504" s="326"/>
      <c r="R1504" s="326"/>
      <c r="S1504" s="326"/>
      <c r="T1504" s="326"/>
      <c r="U1504" s="326"/>
      <c r="V1504" s="326"/>
      <c r="W1504" s="326"/>
      <c r="X1504" s="326"/>
      <c r="Y1504" s="326"/>
      <c r="Z1504" s="326"/>
      <c r="AA1504" s="326"/>
      <c r="AB1504" s="326"/>
      <c r="AC1504" s="326"/>
      <c r="AD1504" s="326"/>
      <c r="AE1504" s="326"/>
      <c r="AF1504" s="326"/>
      <c r="AG1504" s="326"/>
      <c r="AH1504" s="326"/>
      <c r="AI1504" s="326"/>
      <c r="AJ1504" s="326"/>
      <c r="AK1504" s="326"/>
      <c r="AL1504" s="326"/>
      <c r="AM1504" s="326"/>
      <c r="AN1504" s="326"/>
      <c r="AO1504" s="326"/>
      <c r="AP1504" s="326"/>
      <c r="AQ1504" s="326"/>
      <c r="AR1504" s="326"/>
    </row>
    <row r="1505" ht="15.75" hidden="1" customHeight="1">
      <c r="A1505" s="326" t="s">
        <v>3501</v>
      </c>
      <c r="B1505" s="326">
        <v>28.0</v>
      </c>
      <c r="C1505" s="326">
        <v>1.5</v>
      </c>
      <c r="D1505" s="326">
        <v>0.3</v>
      </c>
      <c r="E1505" s="326">
        <v>6.1</v>
      </c>
      <c r="F1505" s="326" t="s">
        <v>4008</v>
      </c>
      <c r="G1505" s="326" t="s">
        <v>111</v>
      </c>
      <c r="H1505" s="326"/>
      <c r="I1505" s="326"/>
      <c r="J1505" s="326"/>
      <c r="K1505" s="326"/>
      <c r="L1505" s="326"/>
      <c r="M1505" s="326"/>
      <c r="N1505" s="326"/>
      <c r="O1505" s="326"/>
      <c r="P1505" s="326"/>
      <c r="Q1505" s="326"/>
      <c r="R1505" s="326"/>
      <c r="S1505" s="326"/>
      <c r="T1505" s="326"/>
      <c r="U1505" s="326"/>
      <c r="V1505" s="326"/>
      <c r="W1505" s="326"/>
      <c r="X1505" s="326"/>
      <c r="Y1505" s="326"/>
      <c r="Z1505" s="326"/>
      <c r="AA1505" s="326"/>
      <c r="AB1505" s="326"/>
      <c r="AC1505" s="326"/>
      <c r="AD1505" s="326"/>
      <c r="AE1505" s="326"/>
      <c r="AF1505" s="326"/>
      <c r="AG1505" s="326"/>
      <c r="AH1505" s="326"/>
      <c r="AI1505" s="326"/>
      <c r="AJ1505" s="326"/>
      <c r="AK1505" s="326"/>
      <c r="AL1505" s="326"/>
      <c r="AM1505" s="326"/>
      <c r="AN1505" s="326"/>
      <c r="AO1505" s="326"/>
      <c r="AP1505" s="326"/>
      <c r="AQ1505" s="326"/>
      <c r="AR1505" s="326"/>
    </row>
    <row r="1506" ht="15.75" hidden="1" customHeight="1">
      <c r="A1506" s="326" t="s">
        <v>4009</v>
      </c>
      <c r="B1506" s="326">
        <v>70.0</v>
      </c>
      <c r="C1506" s="326">
        <v>2.2</v>
      </c>
      <c r="D1506" s="326">
        <v>0.6</v>
      </c>
      <c r="E1506" s="326">
        <v>14.1</v>
      </c>
      <c r="F1506" s="326" t="s">
        <v>4010</v>
      </c>
      <c r="G1506" s="326" t="s">
        <v>111</v>
      </c>
      <c r="H1506" s="326"/>
      <c r="I1506" s="326"/>
      <c r="J1506" s="326"/>
      <c r="K1506" s="326"/>
      <c r="L1506" s="326"/>
      <c r="M1506" s="326"/>
      <c r="N1506" s="326"/>
      <c r="O1506" s="326"/>
      <c r="P1506" s="326"/>
      <c r="Q1506" s="326"/>
      <c r="R1506" s="326"/>
      <c r="S1506" s="326"/>
      <c r="T1506" s="326"/>
      <c r="U1506" s="326"/>
      <c r="V1506" s="326"/>
      <c r="W1506" s="326"/>
      <c r="X1506" s="326"/>
      <c r="Y1506" s="326"/>
      <c r="Z1506" s="326"/>
      <c r="AA1506" s="326"/>
      <c r="AB1506" s="326"/>
      <c r="AC1506" s="326"/>
      <c r="AD1506" s="326"/>
      <c r="AE1506" s="326"/>
      <c r="AF1506" s="326"/>
      <c r="AG1506" s="326"/>
      <c r="AH1506" s="326"/>
      <c r="AI1506" s="326"/>
      <c r="AJ1506" s="326"/>
      <c r="AK1506" s="326"/>
      <c r="AL1506" s="326"/>
      <c r="AM1506" s="326"/>
      <c r="AN1506" s="326"/>
      <c r="AO1506" s="326"/>
      <c r="AP1506" s="326"/>
      <c r="AQ1506" s="326"/>
      <c r="AR1506" s="326"/>
    </row>
    <row r="1507" ht="15.75" hidden="1" customHeight="1">
      <c r="A1507" s="326" t="s">
        <v>4011</v>
      </c>
      <c r="B1507" s="326">
        <v>38.0</v>
      </c>
      <c r="C1507" s="326">
        <v>1.5</v>
      </c>
      <c r="D1507" s="326">
        <v>0.4</v>
      </c>
      <c r="E1507" s="326">
        <v>7.1</v>
      </c>
      <c r="F1507" s="326" t="s">
        <v>4012</v>
      </c>
      <c r="G1507" s="326" t="s">
        <v>111</v>
      </c>
      <c r="H1507" s="326"/>
      <c r="I1507" s="326"/>
      <c r="J1507" s="326"/>
      <c r="K1507" s="326"/>
      <c r="L1507" s="326"/>
      <c r="M1507" s="326"/>
      <c r="N1507" s="326"/>
      <c r="O1507" s="326"/>
      <c r="P1507" s="326"/>
      <c r="Q1507" s="326"/>
      <c r="R1507" s="326"/>
      <c r="S1507" s="326"/>
      <c r="T1507" s="326"/>
      <c r="U1507" s="326"/>
      <c r="V1507" s="326"/>
      <c r="W1507" s="326"/>
      <c r="X1507" s="326"/>
      <c r="Y1507" s="326"/>
      <c r="Z1507" s="326"/>
      <c r="AA1507" s="326"/>
      <c r="AB1507" s="326"/>
      <c r="AC1507" s="326"/>
      <c r="AD1507" s="326"/>
      <c r="AE1507" s="326"/>
      <c r="AF1507" s="326"/>
      <c r="AG1507" s="326"/>
      <c r="AH1507" s="326"/>
      <c r="AI1507" s="326"/>
      <c r="AJ1507" s="326"/>
      <c r="AK1507" s="326"/>
      <c r="AL1507" s="326"/>
      <c r="AM1507" s="326"/>
      <c r="AN1507" s="326"/>
      <c r="AO1507" s="326"/>
      <c r="AP1507" s="326"/>
      <c r="AQ1507" s="326"/>
      <c r="AR1507" s="326"/>
    </row>
    <row r="1508" ht="15.75" hidden="1" customHeight="1">
      <c r="A1508" s="326" t="s">
        <v>3799</v>
      </c>
      <c r="B1508" s="326">
        <v>59.0</v>
      </c>
      <c r="C1508" s="326">
        <v>4.6</v>
      </c>
      <c r="D1508" s="326">
        <v>0.4</v>
      </c>
      <c r="E1508" s="326">
        <v>8.9</v>
      </c>
      <c r="F1508" s="326" t="s">
        <v>4013</v>
      </c>
      <c r="G1508" s="326" t="s">
        <v>111</v>
      </c>
      <c r="H1508" s="326"/>
      <c r="I1508" s="326"/>
      <c r="J1508" s="326"/>
      <c r="K1508" s="326"/>
      <c r="L1508" s="326"/>
      <c r="M1508" s="326"/>
      <c r="N1508" s="326"/>
      <c r="O1508" s="326"/>
      <c r="P1508" s="326"/>
      <c r="Q1508" s="326"/>
      <c r="R1508" s="326"/>
      <c r="S1508" s="326"/>
      <c r="T1508" s="326"/>
      <c r="U1508" s="326"/>
      <c r="V1508" s="326"/>
      <c r="W1508" s="326"/>
      <c r="X1508" s="326"/>
      <c r="Y1508" s="326"/>
      <c r="Z1508" s="326"/>
      <c r="AA1508" s="326"/>
      <c r="AB1508" s="326"/>
      <c r="AC1508" s="326"/>
      <c r="AD1508" s="326"/>
      <c r="AE1508" s="326"/>
      <c r="AF1508" s="326"/>
      <c r="AG1508" s="326"/>
      <c r="AH1508" s="326"/>
      <c r="AI1508" s="326"/>
      <c r="AJ1508" s="326"/>
      <c r="AK1508" s="326"/>
      <c r="AL1508" s="326"/>
      <c r="AM1508" s="326"/>
      <c r="AN1508" s="326"/>
      <c r="AO1508" s="326"/>
      <c r="AP1508" s="326"/>
      <c r="AQ1508" s="326"/>
      <c r="AR1508" s="326"/>
    </row>
    <row r="1509" ht="15.75" hidden="1" customHeight="1">
      <c r="A1509" s="326" t="s">
        <v>3503</v>
      </c>
      <c r="B1509" s="326">
        <v>36.0</v>
      </c>
      <c r="C1509" s="326">
        <v>1.3</v>
      </c>
      <c r="D1509" s="326">
        <v>0.2</v>
      </c>
      <c r="E1509" s="326">
        <v>7.0</v>
      </c>
      <c r="F1509" s="326" t="s">
        <v>4014</v>
      </c>
      <c r="G1509" s="326" t="s">
        <v>111</v>
      </c>
      <c r="H1509" s="326"/>
      <c r="I1509" s="326"/>
      <c r="J1509" s="326"/>
      <c r="K1509" s="326"/>
      <c r="L1509" s="326"/>
      <c r="M1509" s="326"/>
      <c r="N1509" s="326"/>
      <c r="O1509" s="326"/>
      <c r="P1509" s="326"/>
      <c r="Q1509" s="326"/>
      <c r="R1509" s="326"/>
      <c r="S1509" s="326"/>
      <c r="T1509" s="326"/>
      <c r="U1509" s="326"/>
      <c r="V1509" s="326"/>
      <c r="W1509" s="326"/>
      <c r="X1509" s="326"/>
      <c r="Y1509" s="326"/>
      <c r="Z1509" s="326"/>
      <c r="AA1509" s="326"/>
      <c r="AB1509" s="326"/>
      <c r="AC1509" s="326"/>
      <c r="AD1509" s="326"/>
      <c r="AE1509" s="326"/>
      <c r="AF1509" s="326"/>
      <c r="AG1509" s="326"/>
      <c r="AH1509" s="326"/>
      <c r="AI1509" s="326"/>
      <c r="AJ1509" s="326"/>
      <c r="AK1509" s="326"/>
      <c r="AL1509" s="326"/>
      <c r="AM1509" s="326"/>
      <c r="AN1509" s="326"/>
      <c r="AO1509" s="326"/>
      <c r="AP1509" s="326"/>
      <c r="AQ1509" s="326"/>
      <c r="AR1509" s="326"/>
    </row>
    <row r="1510" ht="15.75" hidden="1" customHeight="1">
      <c r="A1510" s="326" t="s">
        <v>3505</v>
      </c>
      <c r="B1510" s="326">
        <v>48.0</v>
      </c>
      <c r="C1510" s="326">
        <v>2.6</v>
      </c>
      <c r="D1510" s="326">
        <v>1.0</v>
      </c>
      <c r="E1510" s="326">
        <v>7.6</v>
      </c>
      <c r="F1510" s="326" t="s">
        <v>4015</v>
      </c>
      <c r="G1510" s="326" t="s">
        <v>111</v>
      </c>
      <c r="H1510" s="326"/>
      <c r="I1510" s="326"/>
      <c r="J1510" s="326"/>
      <c r="K1510" s="326"/>
      <c r="L1510" s="326"/>
      <c r="M1510" s="326"/>
      <c r="N1510" s="326"/>
      <c r="O1510" s="326"/>
      <c r="P1510" s="326"/>
      <c r="Q1510" s="326"/>
      <c r="R1510" s="326"/>
      <c r="S1510" s="326"/>
      <c r="T1510" s="326"/>
      <c r="U1510" s="326"/>
      <c r="V1510" s="326"/>
      <c r="W1510" s="326"/>
      <c r="X1510" s="326"/>
      <c r="Y1510" s="326"/>
      <c r="Z1510" s="326"/>
      <c r="AA1510" s="326"/>
      <c r="AB1510" s="326"/>
      <c r="AC1510" s="326"/>
      <c r="AD1510" s="326"/>
      <c r="AE1510" s="326"/>
      <c r="AF1510" s="326"/>
      <c r="AG1510" s="326"/>
      <c r="AH1510" s="326"/>
      <c r="AI1510" s="326"/>
      <c r="AJ1510" s="326"/>
      <c r="AK1510" s="326"/>
      <c r="AL1510" s="326"/>
      <c r="AM1510" s="326"/>
      <c r="AN1510" s="326"/>
      <c r="AO1510" s="326"/>
      <c r="AP1510" s="326"/>
      <c r="AQ1510" s="326"/>
      <c r="AR1510" s="326"/>
    </row>
    <row r="1511" ht="15.75" hidden="1" customHeight="1">
      <c r="A1511" s="326" t="s">
        <v>3507</v>
      </c>
      <c r="B1511" s="326">
        <v>38.0</v>
      </c>
      <c r="C1511" s="326">
        <v>2.0</v>
      </c>
      <c r="D1511" s="326">
        <v>0.2</v>
      </c>
      <c r="E1511" s="326">
        <v>7.5</v>
      </c>
      <c r="F1511" s="326" t="s">
        <v>4016</v>
      </c>
      <c r="G1511" s="326" t="s">
        <v>111</v>
      </c>
      <c r="H1511" s="326"/>
      <c r="I1511" s="326"/>
      <c r="J1511" s="326"/>
      <c r="K1511" s="326"/>
      <c r="L1511" s="326"/>
      <c r="M1511" s="326"/>
      <c r="N1511" s="326"/>
      <c r="O1511" s="326"/>
      <c r="P1511" s="326"/>
      <c r="Q1511" s="326"/>
      <c r="R1511" s="326"/>
      <c r="S1511" s="326"/>
      <c r="T1511" s="326"/>
      <c r="U1511" s="326"/>
      <c r="V1511" s="326"/>
      <c r="W1511" s="326"/>
      <c r="X1511" s="326"/>
      <c r="Y1511" s="326"/>
      <c r="Z1511" s="326"/>
      <c r="AA1511" s="326"/>
      <c r="AB1511" s="326"/>
      <c r="AC1511" s="326"/>
      <c r="AD1511" s="326"/>
      <c r="AE1511" s="326"/>
      <c r="AF1511" s="326"/>
      <c r="AG1511" s="326"/>
      <c r="AH1511" s="326"/>
      <c r="AI1511" s="326"/>
      <c r="AJ1511" s="326"/>
      <c r="AK1511" s="326"/>
      <c r="AL1511" s="326"/>
      <c r="AM1511" s="326"/>
      <c r="AN1511" s="326"/>
      <c r="AO1511" s="326"/>
      <c r="AP1511" s="326"/>
      <c r="AQ1511" s="326"/>
      <c r="AR1511" s="326"/>
    </row>
    <row r="1512" ht="15.75" hidden="1" customHeight="1">
      <c r="A1512" s="326" t="s">
        <v>3509</v>
      </c>
      <c r="B1512" s="326">
        <v>37.0</v>
      </c>
      <c r="C1512" s="326">
        <v>1.9</v>
      </c>
      <c r="D1512" s="326">
        <v>0.4</v>
      </c>
      <c r="E1512" s="326">
        <v>6.7</v>
      </c>
      <c r="F1512" s="326" t="s">
        <v>4017</v>
      </c>
      <c r="G1512" s="326" t="s">
        <v>111</v>
      </c>
      <c r="H1512" s="326"/>
      <c r="I1512" s="326"/>
      <c r="J1512" s="326"/>
      <c r="K1512" s="326"/>
      <c r="L1512" s="326"/>
      <c r="M1512" s="326"/>
      <c r="N1512" s="326"/>
      <c r="O1512" s="326"/>
      <c r="P1512" s="326"/>
      <c r="Q1512" s="326"/>
      <c r="R1512" s="326"/>
      <c r="S1512" s="326"/>
      <c r="T1512" s="326"/>
      <c r="U1512" s="326"/>
      <c r="V1512" s="326"/>
      <c r="W1512" s="326"/>
      <c r="X1512" s="326"/>
      <c r="Y1512" s="326"/>
      <c r="Z1512" s="326"/>
      <c r="AA1512" s="326"/>
      <c r="AB1512" s="326"/>
      <c r="AC1512" s="326"/>
      <c r="AD1512" s="326"/>
      <c r="AE1512" s="326"/>
      <c r="AF1512" s="326"/>
      <c r="AG1512" s="326"/>
      <c r="AH1512" s="326"/>
      <c r="AI1512" s="326"/>
      <c r="AJ1512" s="326"/>
      <c r="AK1512" s="326"/>
      <c r="AL1512" s="326"/>
      <c r="AM1512" s="326"/>
      <c r="AN1512" s="326"/>
      <c r="AO1512" s="326"/>
      <c r="AP1512" s="326"/>
      <c r="AQ1512" s="326"/>
      <c r="AR1512" s="326"/>
    </row>
    <row r="1513" ht="15.75" hidden="1" customHeight="1">
      <c r="A1513" s="326" t="s">
        <v>4018</v>
      </c>
      <c r="B1513" s="326">
        <v>35.0</v>
      </c>
      <c r="C1513" s="326">
        <v>2.1</v>
      </c>
      <c r="D1513" s="326">
        <v>0.8</v>
      </c>
      <c r="E1513" s="326">
        <v>5.2</v>
      </c>
      <c r="F1513" s="326" t="s">
        <v>4019</v>
      </c>
      <c r="G1513" s="326" t="s">
        <v>111</v>
      </c>
      <c r="H1513" s="326"/>
      <c r="I1513" s="326"/>
      <c r="J1513" s="326"/>
      <c r="K1513" s="326"/>
      <c r="L1513" s="326"/>
      <c r="M1513" s="326"/>
      <c r="N1513" s="326"/>
      <c r="O1513" s="326"/>
      <c r="P1513" s="326"/>
      <c r="Q1513" s="326"/>
      <c r="R1513" s="326"/>
      <c r="S1513" s="326"/>
      <c r="T1513" s="326"/>
      <c r="U1513" s="326"/>
      <c r="V1513" s="326"/>
      <c r="W1513" s="326"/>
      <c r="X1513" s="326"/>
      <c r="Y1513" s="326"/>
      <c r="Z1513" s="326"/>
      <c r="AA1513" s="326"/>
      <c r="AB1513" s="326"/>
      <c r="AC1513" s="326"/>
      <c r="AD1513" s="326"/>
      <c r="AE1513" s="326"/>
      <c r="AF1513" s="326"/>
      <c r="AG1513" s="326"/>
      <c r="AH1513" s="326"/>
      <c r="AI1513" s="326"/>
      <c r="AJ1513" s="326"/>
      <c r="AK1513" s="326"/>
      <c r="AL1513" s="326"/>
      <c r="AM1513" s="326"/>
      <c r="AN1513" s="326"/>
      <c r="AO1513" s="326"/>
      <c r="AP1513" s="326"/>
      <c r="AQ1513" s="326"/>
      <c r="AR1513" s="326"/>
    </row>
    <row r="1514" ht="15.75" hidden="1" customHeight="1">
      <c r="A1514" s="326" t="s">
        <v>4020</v>
      </c>
      <c r="B1514" s="326">
        <v>54.0</v>
      </c>
      <c r="C1514" s="326">
        <v>2.6</v>
      </c>
      <c r="D1514" s="326">
        <v>0.3</v>
      </c>
      <c r="E1514" s="326">
        <v>11.4</v>
      </c>
      <c r="F1514" s="326" t="s">
        <v>4021</v>
      </c>
      <c r="G1514" s="326" t="s">
        <v>111</v>
      </c>
      <c r="H1514" s="326"/>
      <c r="I1514" s="326"/>
      <c r="J1514" s="326"/>
      <c r="K1514" s="326"/>
      <c r="L1514" s="326"/>
      <c r="M1514" s="326"/>
      <c r="N1514" s="326"/>
      <c r="O1514" s="326"/>
      <c r="P1514" s="326"/>
      <c r="Q1514" s="326"/>
      <c r="R1514" s="326"/>
      <c r="S1514" s="326"/>
      <c r="T1514" s="326"/>
      <c r="U1514" s="326"/>
      <c r="V1514" s="326"/>
      <c r="W1514" s="326"/>
      <c r="X1514" s="326"/>
      <c r="Y1514" s="326"/>
      <c r="Z1514" s="326"/>
      <c r="AA1514" s="326"/>
      <c r="AB1514" s="326"/>
      <c r="AC1514" s="326"/>
      <c r="AD1514" s="326"/>
      <c r="AE1514" s="326"/>
      <c r="AF1514" s="326"/>
      <c r="AG1514" s="326"/>
      <c r="AH1514" s="326"/>
      <c r="AI1514" s="326"/>
      <c r="AJ1514" s="326"/>
      <c r="AK1514" s="326"/>
      <c r="AL1514" s="326"/>
      <c r="AM1514" s="326"/>
      <c r="AN1514" s="326"/>
      <c r="AO1514" s="326"/>
      <c r="AP1514" s="326"/>
      <c r="AQ1514" s="326"/>
      <c r="AR1514" s="326"/>
    </row>
    <row r="1515" ht="15.75" hidden="1" customHeight="1">
      <c r="A1515" s="326" t="s">
        <v>3803</v>
      </c>
      <c r="B1515" s="326">
        <v>18.0</v>
      </c>
      <c r="C1515" s="326">
        <v>1.1</v>
      </c>
      <c r="D1515" s="326">
        <v>0.1</v>
      </c>
      <c r="E1515" s="326">
        <v>3.3</v>
      </c>
      <c r="F1515" s="326" t="s">
        <v>4022</v>
      </c>
      <c r="G1515" s="326" t="s">
        <v>111</v>
      </c>
      <c r="H1515" s="326"/>
      <c r="I1515" s="326"/>
      <c r="J1515" s="326"/>
      <c r="K1515" s="326"/>
      <c r="L1515" s="326"/>
      <c r="M1515" s="326"/>
      <c r="N1515" s="326"/>
      <c r="O1515" s="326"/>
      <c r="P1515" s="326"/>
      <c r="Q1515" s="326"/>
      <c r="R1515" s="326"/>
      <c r="S1515" s="326"/>
      <c r="T1515" s="326"/>
      <c r="U1515" s="326"/>
      <c r="V1515" s="326"/>
      <c r="W1515" s="326"/>
      <c r="X1515" s="326"/>
      <c r="Y1515" s="326"/>
      <c r="Z1515" s="326"/>
      <c r="AA1515" s="326"/>
      <c r="AB1515" s="326"/>
      <c r="AC1515" s="326"/>
      <c r="AD1515" s="326"/>
      <c r="AE1515" s="326"/>
      <c r="AF1515" s="326"/>
      <c r="AG1515" s="326"/>
      <c r="AH1515" s="326"/>
      <c r="AI1515" s="326"/>
      <c r="AJ1515" s="326"/>
      <c r="AK1515" s="326"/>
      <c r="AL1515" s="326"/>
      <c r="AM1515" s="326"/>
      <c r="AN1515" s="326"/>
      <c r="AO1515" s="326"/>
      <c r="AP1515" s="326"/>
      <c r="AQ1515" s="326"/>
      <c r="AR1515" s="326"/>
    </row>
    <row r="1516" ht="15.75" hidden="1" customHeight="1">
      <c r="A1516" s="326" t="s">
        <v>4023</v>
      </c>
      <c r="B1516" s="326">
        <v>43.0</v>
      </c>
      <c r="C1516" s="326">
        <v>2.1</v>
      </c>
      <c r="D1516" s="326">
        <v>0.7</v>
      </c>
      <c r="E1516" s="326">
        <v>7.0</v>
      </c>
      <c r="F1516" s="326" t="s">
        <v>4024</v>
      </c>
      <c r="G1516" s="326" t="s">
        <v>111</v>
      </c>
      <c r="H1516" s="326"/>
      <c r="I1516" s="326"/>
      <c r="J1516" s="326"/>
      <c r="K1516" s="326"/>
      <c r="L1516" s="326"/>
      <c r="M1516" s="326"/>
      <c r="N1516" s="326"/>
      <c r="O1516" s="326"/>
      <c r="P1516" s="326"/>
      <c r="Q1516" s="326"/>
      <c r="R1516" s="326"/>
      <c r="S1516" s="326"/>
      <c r="T1516" s="326"/>
      <c r="U1516" s="326"/>
      <c r="V1516" s="326"/>
      <c r="W1516" s="326"/>
      <c r="X1516" s="326"/>
      <c r="Y1516" s="326"/>
      <c r="Z1516" s="326"/>
      <c r="AA1516" s="326"/>
      <c r="AB1516" s="326"/>
      <c r="AC1516" s="326"/>
      <c r="AD1516" s="326"/>
      <c r="AE1516" s="326"/>
      <c r="AF1516" s="326"/>
      <c r="AG1516" s="326"/>
      <c r="AH1516" s="326"/>
      <c r="AI1516" s="326"/>
      <c r="AJ1516" s="326"/>
      <c r="AK1516" s="326"/>
      <c r="AL1516" s="326"/>
      <c r="AM1516" s="326"/>
      <c r="AN1516" s="326"/>
      <c r="AO1516" s="326"/>
      <c r="AP1516" s="326"/>
      <c r="AQ1516" s="326"/>
      <c r="AR1516" s="326"/>
    </row>
    <row r="1517" ht="15.75" hidden="1" customHeight="1">
      <c r="A1517" s="326" t="s">
        <v>4025</v>
      </c>
      <c r="B1517" s="326">
        <v>24.0</v>
      </c>
      <c r="C1517" s="326">
        <v>1.7</v>
      </c>
      <c r="D1517" s="326">
        <v>0.2</v>
      </c>
      <c r="E1517" s="326">
        <v>4.1</v>
      </c>
      <c r="F1517" s="326" t="s">
        <v>4026</v>
      </c>
      <c r="G1517" s="326" t="s">
        <v>111</v>
      </c>
      <c r="H1517" s="326"/>
      <c r="I1517" s="326"/>
      <c r="J1517" s="326"/>
      <c r="K1517" s="326"/>
      <c r="L1517" s="326"/>
      <c r="M1517" s="326"/>
      <c r="N1517" s="326"/>
      <c r="O1517" s="326"/>
      <c r="P1517" s="326"/>
      <c r="Q1517" s="326"/>
      <c r="R1517" s="326"/>
      <c r="S1517" s="326"/>
      <c r="T1517" s="326"/>
      <c r="U1517" s="326"/>
      <c r="V1517" s="326"/>
      <c r="W1517" s="326"/>
      <c r="X1517" s="326"/>
      <c r="Y1517" s="326"/>
      <c r="Z1517" s="326"/>
      <c r="AA1517" s="326"/>
      <c r="AB1517" s="326"/>
      <c r="AC1517" s="326"/>
      <c r="AD1517" s="326"/>
      <c r="AE1517" s="326"/>
      <c r="AF1517" s="326"/>
      <c r="AG1517" s="326"/>
      <c r="AH1517" s="326"/>
      <c r="AI1517" s="326"/>
      <c r="AJ1517" s="326"/>
      <c r="AK1517" s="326"/>
      <c r="AL1517" s="326"/>
      <c r="AM1517" s="326"/>
      <c r="AN1517" s="326"/>
      <c r="AO1517" s="326"/>
      <c r="AP1517" s="326"/>
      <c r="AQ1517" s="326"/>
      <c r="AR1517" s="326"/>
    </row>
    <row r="1518" ht="15.75" hidden="1" customHeight="1">
      <c r="A1518" s="326" t="s">
        <v>4027</v>
      </c>
      <c r="B1518" s="326">
        <v>34.0</v>
      </c>
      <c r="C1518" s="326">
        <v>2.5</v>
      </c>
      <c r="D1518" s="326">
        <v>0.2</v>
      </c>
      <c r="E1518" s="326">
        <v>5.9</v>
      </c>
      <c r="F1518" s="326" t="s">
        <v>4028</v>
      </c>
      <c r="G1518" s="326" t="s">
        <v>111</v>
      </c>
      <c r="H1518" s="326"/>
      <c r="I1518" s="326"/>
      <c r="J1518" s="326"/>
      <c r="K1518" s="326"/>
      <c r="L1518" s="326"/>
      <c r="M1518" s="326"/>
      <c r="N1518" s="326"/>
      <c r="O1518" s="326"/>
      <c r="P1518" s="326"/>
      <c r="Q1518" s="326"/>
      <c r="R1518" s="326"/>
      <c r="S1518" s="326"/>
      <c r="T1518" s="326"/>
      <c r="U1518" s="326"/>
      <c r="V1518" s="326"/>
      <c r="W1518" s="326"/>
      <c r="X1518" s="326"/>
      <c r="Y1518" s="326"/>
      <c r="Z1518" s="326"/>
      <c r="AA1518" s="326"/>
      <c r="AB1518" s="326"/>
      <c r="AC1518" s="326"/>
      <c r="AD1518" s="326"/>
      <c r="AE1518" s="326"/>
      <c r="AF1518" s="326"/>
      <c r="AG1518" s="326"/>
      <c r="AH1518" s="326"/>
      <c r="AI1518" s="326"/>
      <c r="AJ1518" s="326"/>
      <c r="AK1518" s="326"/>
      <c r="AL1518" s="326"/>
      <c r="AM1518" s="326"/>
      <c r="AN1518" s="326"/>
      <c r="AO1518" s="326"/>
      <c r="AP1518" s="326"/>
      <c r="AQ1518" s="326"/>
      <c r="AR1518" s="326"/>
    </row>
    <row r="1519" ht="15.75" hidden="1" customHeight="1">
      <c r="A1519" s="326" t="s">
        <v>3511</v>
      </c>
      <c r="B1519" s="326">
        <v>30.0</v>
      </c>
      <c r="C1519" s="326">
        <v>1.8</v>
      </c>
      <c r="D1519" s="326">
        <v>0.6</v>
      </c>
      <c r="E1519" s="326">
        <v>4.7</v>
      </c>
      <c r="F1519" s="326" t="s">
        <v>4029</v>
      </c>
      <c r="G1519" s="326" t="s">
        <v>111</v>
      </c>
      <c r="H1519" s="326"/>
      <c r="I1519" s="326"/>
      <c r="J1519" s="326"/>
      <c r="K1519" s="326"/>
      <c r="L1519" s="326"/>
      <c r="M1519" s="326"/>
      <c r="N1519" s="326"/>
      <c r="O1519" s="326"/>
      <c r="P1519" s="326"/>
      <c r="Q1519" s="326"/>
      <c r="R1519" s="326"/>
      <c r="S1519" s="326"/>
      <c r="T1519" s="326"/>
      <c r="U1519" s="326"/>
      <c r="V1519" s="326"/>
      <c r="W1519" s="326"/>
      <c r="X1519" s="326"/>
      <c r="Y1519" s="326"/>
      <c r="Z1519" s="326"/>
      <c r="AA1519" s="326"/>
      <c r="AB1519" s="326"/>
      <c r="AC1519" s="326"/>
      <c r="AD1519" s="326"/>
      <c r="AE1519" s="326"/>
      <c r="AF1519" s="326"/>
      <c r="AG1519" s="326"/>
      <c r="AH1519" s="326"/>
      <c r="AI1519" s="326"/>
      <c r="AJ1519" s="326"/>
      <c r="AK1519" s="326"/>
      <c r="AL1519" s="326"/>
      <c r="AM1519" s="326"/>
      <c r="AN1519" s="326"/>
      <c r="AO1519" s="326"/>
      <c r="AP1519" s="326"/>
      <c r="AQ1519" s="326"/>
      <c r="AR1519" s="326"/>
    </row>
    <row r="1520" ht="15.75" hidden="1" customHeight="1">
      <c r="A1520" s="326" t="s">
        <v>3513</v>
      </c>
      <c r="B1520" s="326">
        <v>52.0</v>
      </c>
      <c r="C1520" s="326">
        <v>1.6</v>
      </c>
      <c r="D1520" s="326">
        <v>0.2</v>
      </c>
      <c r="E1520" s="326">
        <v>11.7</v>
      </c>
      <c r="F1520" s="326" t="s">
        <v>4030</v>
      </c>
      <c r="G1520" s="326" t="s">
        <v>111</v>
      </c>
      <c r="H1520" s="326"/>
      <c r="I1520" s="326"/>
      <c r="J1520" s="326"/>
      <c r="K1520" s="326"/>
      <c r="L1520" s="326"/>
      <c r="M1520" s="326"/>
      <c r="N1520" s="326"/>
      <c r="O1520" s="326"/>
      <c r="P1520" s="326"/>
      <c r="Q1520" s="326"/>
      <c r="R1520" s="326"/>
      <c r="S1520" s="326"/>
      <c r="T1520" s="326"/>
      <c r="U1520" s="326"/>
      <c r="V1520" s="326"/>
      <c r="W1520" s="326"/>
      <c r="X1520" s="326"/>
      <c r="Y1520" s="326"/>
      <c r="Z1520" s="326"/>
      <c r="AA1520" s="326"/>
      <c r="AB1520" s="326"/>
      <c r="AC1520" s="326"/>
      <c r="AD1520" s="326"/>
      <c r="AE1520" s="326"/>
      <c r="AF1520" s="326"/>
      <c r="AG1520" s="326"/>
      <c r="AH1520" s="326"/>
      <c r="AI1520" s="326"/>
      <c r="AJ1520" s="326"/>
      <c r="AK1520" s="326"/>
      <c r="AL1520" s="326"/>
      <c r="AM1520" s="326"/>
      <c r="AN1520" s="326"/>
      <c r="AO1520" s="326"/>
      <c r="AP1520" s="326"/>
      <c r="AQ1520" s="326"/>
      <c r="AR1520" s="326"/>
    </row>
    <row r="1521" ht="15.75" hidden="1" customHeight="1">
      <c r="A1521" s="326" t="s">
        <v>3515</v>
      </c>
      <c r="B1521" s="326">
        <v>77.0</v>
      </c>
      <c r="C1521" s="326">
        <v>3.9</v>
      </c>
      <c r="D1521" s="326">
        <v>2.4</v>
      </c>
      <c r="E1521" s="326">
        <v>9.8</v>
      </c>
      <c r="F1521" s="326" t="s">
        <v>4031</v>
      </c>
      <c r="G1521" s="326" t="s">
        <v>111</v>
      </c>
      <c r="H1521" s="326"/>
      <c r="I1521" s="326"/>
      <c r="J1521" s="326"/>
      <c r="K1521" s="326"/>
      <c r="L1521" s="326"/>
      <c r="M1521" s="326"/>
      <c r="N1521" s="326"/>
      <c r="O1521" s="326"/>
      <c r="P1521" s="326"/>
      <c r="Q1521" s="326"/>
      <c r="R1521" s="326"/>
      <c r="S1521" s="326"/>
      <c r="T1521" s="326"/>
      <c r="U1521" s="326"/>
      <c r="V1521" s="326"/>
      <c r="W1521" s="326"/>
      <c r="X1521" s="326"/>
      <c r="Y1521" s="326"/>
      <c r="Z1521" s="326"/>
      <c r="AA1521" s="326"/>
      <c r="AB1521" s="326"/>
      <c r="AC1521" s="326"/>
      <c r="AD1521" s="326"/>
      <c r="AE1521" s="326"/>
      <c r="AF1521" s="326"/>
      <c r="AG1521" s="326"/>
      <c r="AH1521" s="326"/>
      <c r="AI1521" s="326"/>
      <c r="AJ1521" s="326"/>
      <c r="AK1521" s="326"/>
      <c r="AL1521" s="326"/>
      <c r="AM1521" s="326"/>
      <c r="AN1521" s="326"/>
      <c r="AO1521" s="326"/>
      <c r="AP1521" s="326"/>
      <c r="AQ1521" s="326"/>
      <c r="AR1521" s="326"/>
    </row>
    <row r="1522" ht="15.75" hidden="1" customHeight="1">
      <c r="A1522" s="326" t="s">
        <v>3519</v>
      </c>
      <c r="B1522" s="326">
        <v>41.0</v>
      </c>
      <c r="C1522" s="326">
        <v>2.1</v>
      </c>
      <c r="D1522" s="326">
        <v>0.4</v>
      </c>
      <c r="E1522" s="326">
        <v>7.6</v>
      </c>
      <c r="F1522" s="326" t="s">
        <v>4032</v>
      </c>
      <c r="G1522" s="326" t="s">
        <v>111</v>
      </c>
      <c r="H1522" s="326"/>
      <c r="I1522" s="326"/>
      <c r="J1522" s="326"/>
      <c r="K1522" s="326"/>
      <c r="L1522" s="326"/>
      <c r="M1522" s="326"/>
      <c r="N1522" s="326"/>
      <c r="O1522" s="326"/>
      <c r="P1522" s="326"/>
      <c r="Q1522" s="326"/>
      <c r="R1522" s="326"/>
      <c r="S1522" s="326"/>
      <c r="T1522" s="326"/>
      <c r="U1522" s="326"/>
      <c r="V1522" s="326"/>
      <c r="W1522" s="326"/>
      <c r="X1522" s="326"/>
      <c r="Y1522" s="326"/>
      <c r="Z1522" s="326"/>
      <c r="AA1522" s="326"/>
      <c r="AB1522" s="326"/>
      <c r="AC1522" s="326"/>
      <c r="AD1522" s="326"/>
      <c r="AE1522" s="326"/>
      <c r="AF1522" s="326"/>
      <c r="AG1522" s="326"/>
      <c r="AH1522" s="326"/>
      <c r="AI1522" s="326"/>
      <c r="AJ1522" s="326"/>
      <c r="AK1522" s="326"/>
      <c r="AL1522" s="326"/>
      <c r="AM1522" s="326"/>
      <c r="AN1522" s="326"/>
      <c r="AO1522" s="326"/>
      <c r="AP1522" s="326"/>
      <c r="AQ1522" s="326"/>
      <c r="AR1522" s="326"/>
    </row>
    <row r="1523" ht="15.75" hidden="1" customHeight="1">
      <c r="A1523" s="326" t="s">
        <v>4033</v>
      </c>
      <c r="B1523" s="326">
        <v>156.0</v>
      </c>
      <c r="C1523" s="326">
        <v>3.7</v>
      </c>
      <c r="D1523" s="326">
        <v>6.9</v>
      </c>
      <c r="E1523" s="326">
        <v>22.6</v>
      </c>
      <c r="F1523" s="326" t="s">
        <v>4034</v>
      </c>
      <c r="G1523" s="326" t="s">
        <v>111</v>
      </c>
      <c r="H1523" s="326"/>
      <c r="I1523" s="326"/>
      <c r="J1523" s="326"/>
      <c r="K1523" s="326"/>
      <c r="L1523" s="326"/>
      <c r="M1523" s="326"/>
      <c r="N1523" s="326"/>
      <c r="O1523" s="326"/>
      <c r="P1523" s="326"/>
      <c r="Q1523" s="326"/>
      <c r="R1523" s="326"/>
      <c r="S1523" s="326"/>
      <c r="T1523" s="326"/>
      <c r="U1523" s="326"/>
      <c r="V1523" s="326"/>
      <c r="W1523" s="326"/>
      <c r="X1523" s="326"/>
      <c r="Y1523" s="326"/>
      <c r="Z1523" s="326"/>
      <c r="AA1523" s="326"/>
      <c r="AB1523" s="326"/>
      <c r="AC1523" s="326"/>
      <c r="AD1523" s="326"/>
      <c r="AE1523" s="326"/>
      <c r="AF1523" s="326"/>
      <c r="AG1523" s="326"/>
      <c r="AH1523" s="326"/>
      <c r="AI1523" s="326"/>
      <c r="AJ1523" s="326"/>
      <c r="AK1523" s="326"/>
      <c r="AL1523" s="326"/>
      <c r="AM1523" s="326"/>
      <c r="AN1523" s="326"/>
      <c r="AO1523" s="326"/>
      <c r="AP1523" s="326"/>
      <c r="AQ1523" s="326"/>
      <c r="AR1523" s="326"/>
    </row>
    <row r="1524" ht="15.75" hidden="1" customHeight="1">
      <c r="A1524" s="326" t="s">
        <v>4035</v>
      </c>
      <c r="B1524" s="326">
        <v>556.0</v>
      </c>
      <c r="C1524" s="326">
        <v>8.4</v>
      </c>
      <c r="D1524" s="326">
        <v>45.2</v>
      </c>
      <c r="E1524" s="326">
        <v>29.4</v>
      </c>
      <c r="F1524" s="326" t="s">
        <v>4036</v>
      </c>
      <c r="G1524" s="326" t="s">
        <v>111</v>
      </c>
      <c r="H1524" s="326"/>
      <c r="I1524" s="326"/>
      <c r="J1524" s="326"/>
      <c r="K1524" s="326"/>
      <c r="L1524" s="326"/>
      <c r="M1524" s="326"/>
      <c r="N1524" s="326"/>
      <c r="O1524" s="326"/>
      <c r="P1524" s="326"/>
      <c r="Q1524" s="326"/>
      <c r="R1524" s="326"/>
      <c r="S1524" s="326"/>
      <c r="T1524" s="326"/>
      <c r="U1524" s="326"/>
      <c r="V1524" s="326"/>
      <c r="W1524" s="326"/>
      <c r="X1524" s="326"/>
      <c r="Y1524" s="326"/>
      <c r="Z1524" s="326"/>
      <c r="AA1524" s="326"/>
      <c r="AB1524" s="326"/>
      <c r="AC1524" s="326"/>
      <c r="AD1524" s="326"/>
      <c r="AE1524" s="326"/>
      <c r="AF1524" s="326"/>
      <c r="AG1524" s="326"/>
      <c r="AH1524" s="326"/>
      <c r="AI1524" s="326"/>
      <c r="AJ1524" s="326"/>
      <c r="AK1524" s="326"/>
      <c r="AL1524" s="326"/>
      <c r="AM1524" s="326"/>
      <c r="AN1524" s="326"/>
      <c r="AO1524" s="326"/>
      <c r="AP1524" s="326"/>
      <c r="AQ1524" s="326"/>
      <c r="AR1524" s="326"/>
    </row>
    <row r="1525" ht="15.75" hidden="1" customHeight="1">
      <c r="A1525" s="326" t="s">
        <v>4037</v>
      </c>
      <c r="B1525" s="326">
        <v>400.0</v>
      </c>
      <c r="C1525" s="326">
        <v>10.8</v>
      </c>
      <c r="D1525" s="326">
        <v>20.5</v>
      </c>
      <c r="E1525" s="326">
        <v>41.6</v>
      </c>
      <c r="F1525" s="326" t="s">
        <v>4038</v>
      </c>
      <c r="G1525" s="326" t="s">
        <v>111</v>
      </c>
      <c r="H1525" s="326"/>
      <c r="I1525" s="326"/>
      <c r="J1525" s="326"/>
      <c r="K1525" s="326"/>
      <c r="L1525" s="326"/>
      <c r="M1525" s="326"/>
      <c r="N1525" s="326"/>
      <c r="O1525" s="326"/>
      <c r="P1525" s="326"/>
      <c r="Q1525" s="326"/>
      <c r="R1525" s="326"/>
      <c r="S1525" s="326"/>
      <c r="T1525" s="326"/>
      <c r="U1525" s="326"/>
      <c r="V1525" s="326"/>
      <c r="W1525" s="326"/>
      <c r="X1525" s="326"/>
      <c r="Y1525" s="326"/>
      <c r="Z1525" s="326"/>
      <c r="AA1525" s="326"/>
      <c r="AB1525" s="326"/>
      <c r="AC1525" s="326"/>
      <c r="AD1525" s="326"/>
      <c r="AE1525" s="326"/>
      <c r="AF1525" s="326"/>
      <c r="AG1525" s="326"/>
      <c r="AH1525" s="326"/>
      <c r="AI1525" s="326"/>
      <c r="AJ1525" s="326"/>
      <c r="AK1525" s="326"/>
      <c r="AL1525" s="326"/>
      <c r="AM1525" s="326"/>
      <c r="AN1525" s="326"/>
      <c r="AO1525" s="326"/>
      <c r="AP1525" s="326"/>
      <c r="AQ1525" s="326"/>
      <c r="AR1525" s="326"/>
    </row>
    <row r="1526" ht="15.75" hidden="1" customHeight="1">
      <c r="A1526" s="326" t="s">
        <v>3523</v>
      </c>
      <c r="B1526" s="326">
        <v>387.0</v>
      </c>
      <c r="C1526" s="326">
        <v>10.2</v>
      </c>
      <c r="D1526" s="326">
        <v>16.1</v>
      </c>
      <c r="E1526" s="326">
        <v>50.7</v>
      </c>
      <c r="F1526" s="326" t="s">
        <v>4039</v>
      </c>
      <c r="G1526" s="326" t="s">
        <v>111</v>
      </c>
      <c r="H1526" s="326"/>
      <c r="I1526" s="326"/>
      <c r="J1526" s="326"/>
      <c r="K1526" s="326"/>
      <c r="L1526" s="326"/>
      <c r="M1526" s="326"/>
      <c r="N1526" s="326"/>
      <c r="O1526" s="326"/>
      <c r="P1526" s="326"/>
      <c r="Q1526" s="326"/>
      <c r="R1526" s="326"/>
      <c r="S1526" s="326"/>
      <c r="T1526" s="326"/>
      <c r="U1526" s="326"/>
      <c r="V1526" s="326"/>
      <c r="W1526" s="326"/>
      <c r="X1526" s="326"/>
      <c r="Y1526" s="326"/>
      <c r="Z1526" s="326"/>
      <c r="AA1526" s="326"/>
      <c r="AB1526" s="326"/>
      <c r="AC1526" s="326"/>
      <c r="AD1526" s="326"/>
      <c r="AE1526" s="326"/>
      <c r="AF1526" s="326"/>
      <c r="AG1526" s="326"/>
      <c r="AH1526" s="326"/>
      <c r="AI1526" s="326"/>
      <c r="AJ1526" s="326"/>
      <c r="AK1526" s="326"/>
      <c r="AL1526" s="326"/>
      <c r="AM1526" s="326"/>
      <c r="AN1526" s="326"/>
      <c r="AO1526" s="326"/>
      <c r="AP1526" s="326"/>
      <c r="AQ1526" s="326"/>
      <c r="AR1526" s="326"/>
    </row>
    <row r="1527" ht="15.75" hidden="1" customHeight="1">
      <c r="A1527" s="326" t="s">
        <v>3525</v>
      </c>
      <c r="B1527" s="326">
        <v>88.0</v>
      </c>
      <c r="C1527" s="326">
        <v>6.5</v>
      </c>
      <c r="D1527" s="326">
        <v>1.1</v>
      </c>
      <c r="E1527" s="326">
        <v>13.7</v>
      </c>
      <c r="F1527" s="326" t="s">
        <v>4040</v>
      </c>
      <c r="G1527" s="326" t="s">
        <v>111</v>
      </c>
      <c r="H1527" s="326"/>
      <c r="I1527" s="326"/>
      <c r="J1527" s="326"/>
      <c r="K1527" s="326"/>
      <c r="L1527" s="326"/>
      <c r="M1527" s="326"/>
      <c r="N1527" s="326"/>
      <c r="O1527" s="326"/>
      <c r="P1527" s="326"/>
      <c r="Q1527" s="326"/>
      <c r="R1527" s="326"/>
      <c r="S1527" s="326"/>
      <c r="T1527" s="326"/>
      <c r="U1527" s="326"/>
      <c r="V1527" s="326"/>
      <c r="W1527" s="326"/>
      <c r="X1527" s="326"/>
      <c r="Y1527" s="326"/>
      <c r="Z1527" s="326"/>
      <c r="AA1527" s="326"/>
      <c r="AB1527" s="326"/>
      <c r="AC1527" s="326"/>
      <c r="AD1527" s="326"/>
      <c r="AE1527" s="326"/>
      <c r="AF1527" s="326"/>
      <c r="AG1527" s="326"/>
      <c r="AH1527" s="326"/>
      <c r="AI1527" s="326"/>
      <c r="AJ1527" s="326"/>
      <c r="AK1527" s="326"/>
      <c r="AL1527" s="326"/>
      <c r="AM1527" s="326"/>
      <c r="AN1527" s="326"/>
      <c r="AO1527" s="326"/>
      <c r="AP1527" s="326"/>
      <c r="AQ1527" s="326"/>
      <c r="AR1527" s="326"/>
    </row>
    <row r="1528" ht="15.75" hidden="1" customHeight="1">
      <c r="A1528" s="326" t="s">
        <v>3527</v>
      </c>
      <c r="B1528" s="326">
        <v>477.0</v>
      </c>
      <c r="C1528" s="326">
        <v>10.7</v>
      </c>
      <c r="D1528" s="326">
        <v>39.0</v>
      </c>
      <c r="E1528" s="326">
        <v>22.1</v>
      </c>
      <c r="F1528" s="326" t="s">
        <v>4041</v>
      </c>
      <c r="G1528" s="326" t="s">
        <v>111</v>
      </c>
      <c r="H1528" s="326"/>
      <c r="I1528" s="326"/>
      <c r="J1528" s="326"/>
      <c r="K1528" s="326"/>
      <c r="L1528" s="326"/>
      <c r="M1528" s="326"/>
      <c r="N1528" s="326"/>
      <c r="O1528" s="326"/>
      <c r="P1528" s="326"/>
      <c r="Q1528" s="326"/>
      <c r="R1528" s="326"/>
      <c r="S1528" s="326"/>
      <c r="T1528" s="326"/>
      <c r="U1528" s="326"/>
      <c r="V1528" s="326"/>
      <c r="W1528" s="326"/>
      <c r="X1528" s="326"/>
      <c r="Y1528" s="326"/>
      <c r="Z1528" s="326"/>
      <c r="AA1528" s="326"/>
      <c r="AB1528" s="326"/>
      <c r="AC1528" s="326"/>
      <c r="AD1528" s="326"/>
      <c r="AE1528" s="326"/>
      <c r="AF1528" s="326"/>
      <c r="AG1528" s="326"/>
      <c r="AH1528" s="326"/>
      <c r="AI1528" s="326"/>
      <c r="AJ1528" s="326"/>
      <c r="AK1528" s="326"/>
      <c r="AL1528" s="326"/>
      <c r="AM1528" s="326"/>
      <c r="AN1528" s="326"/>
      <c r="AO1528" s="326"/>
      <c r="AP1528" s="326"/>
      <c r="AQ1528" s="326"/>
      <c r="AR1528" s="326"/>
    </row>
    <row r="1529" ht="15.75" hidden="1" customHeight="1">
      <c r="A1529" s="326" t="s">
        <v>4042</v>
      </c>
      <c r="B1529" s="326">
        <v>144.0</v>
      </c>
      <c r="C1529" s="326">
        <v>6.6</v>
      </c>
      <c r="D1529" s="326">
        <v>2.1</v>
      </c>
      <c r="E1529" s="326">
        <v>25.1</v>
      </c>
      <c r="F1529" s="326" t="s">
        <v>4043</v>
      </c>
      <c r="G1529" s="326" t="s">
        <v>111</v>
      </c>
      <c r="H1529" s="326"/>
      <c r="I1529" s="326"/>
      <c r="J1529" s="326"/>
      <c r="K1529" s="326"/>
      <c r="L1529" s="326"/>
      <c r="M1529" s="326"/>
      <c r="N1529" s="326"/>
      <c r="O1529" s="326"/>
      <c r="P1529" s="326"/>
      <c r="Q1529" s="326"/>
      <c r="R1529" s="326"/>
      <c r="S1529" s="326"/>
      <c r="T1529" s="326"/>
      <c r="U1529" s="326"/>
      <c r="V1529" s="326"/>
      <c r="W1529" s="326"/>
      <c r="X1529" s="326"/>
      <c r="Y1529" s="326"/>
      <c r="Z1529" s="326"/>
      <c r="AA1529" s="326"/>
      <c r="AB1529" s="326"/>
      <c r="AC1529" s="326"/>
      <c r="AD1529" s="326"/>
      <c r="AE1529" s="326"/>
      <c r="AF1529" s="326"/>
      <c r="AG1529" s="326"/>
      <c r="AH1529" s="326"/>
      <c r="AI1529" s="326"/>
      <c r="AJ1529" s="326"/>
      <c r="AK1529" s="326"/>
      <c r="AL1529" s="326"/>
      <c r="AM1529" s="326"/>
      <c r="AN1529" s="326"/>
      <c r="AO1529" s="326"/>
      <c r="AP1529" s="326"/>
      <c r="AQ1529" s="326"/>
      <c r="AR1529" s="326"/>
    </row>
    <row r="1530" ht="15.75" hidden="1" customHeight="1">
      <c r="A1530" s="326" t="s">
        <v>4044</v>
      </c>
      <c r="B1530" s="326">
        <v>155.0</v>
      </c>
      <c r="C1530" s="326">
        <v>7.7</v>
      </c>
      <c r="D1530" s="326">
        <v>1.7</v>
      </c>
      <c r="E1530" s="326">
        <v>27.8</v>
      </c>
      <c r="F1530" s="326" t="s">
        <v>4045</v>
      </c>
      <c r="G1530" s="326" t="s">
        <v>111</v>
      </c>
      <c r="H1530" s="326"/>
      <c r="I1530" s="326"/>
      <c r="J1530" s="326"/>
      <c r="K1530" s="326"/>
      <c r="L1530" s="326"/>
      <c r="M1530" s="326"/>
      <c r="N1530" s="326"/>
      <c r="O1530" s="326"/>
      <c r="P1530" s="326"/>
      <c r="Q1530" s="326"/>
      <c r="R1530" s="326"/>
      <c r="S1530" s="326"/>
      <c r="T1530" s="326"/>
      <c r="U1530" s="326"/>
      <c r="V1530" s="326"/>
      <c r="W1530" s="326"/>
      <c r="X1530" s="326"/>
      <c r="Y1530" s="326"/>
      <c r="Z1530" s="326"/>
      <c r="AA1530" s="326"/>
      <c r="AB1530" s="326"/>
      <c r="AC1530" s="326"/>
      <c r="AD1530" s="326"/>
      <c r="AE1530" s="326"/>
      <c r="AF1530" s="326"/>
      <c r="AG1530" s="326"/>
      <c r="AH1530" s="326"/>
      <c r="AI1530" s="326"/>
      <c r="AJ1530" s="326"/>
      <c r="AK1530" s="326"/>
      <c r="AL1530" s="326"/>
      <c r="AM1530" s="326"/>
      <c r="AN1530" s="326"/>
      <c r="AO1530" s="326"/>
      <c r="AP1530" s="326"/>
      <c r="AQ1530" s="326"/>
      <c r="AR1530" s="326"/>
    </row>
    <row r="1531" ht="15.75" hidden="1" customHeight="1">
      <c r="A1531" s="326" t="s">
        <v>4046</v>
      </c>
      <c r="B1531" s="326">
        <v>212.0</v>
      </c>
      <c r="C1531" s="326">
        <v>6.5</v>
      </c>
      <c r="D1531" s="326">
        <v>2.5</v>
      </c>
      <c r="E1531" s="326">
        <v>39.8</v>
      </c>
      <c r="F1531" s="326" t="s">
        <v>4047</v>
      </c>
      <c r="G1531" s="326" t="s">
        <v>111</v>
      </c>
      <c r="H1531" s="326"/>
      <c r="I1531" s="326"/>
      <c r="J1531" s="326"/>
      <c r="K1531" s="326"/>
      <c r="L1531" s="326"/>
      <c r="M1531" s="326"/>
      <c r="N1531" s="326"/>
      <c r="O1531" s="326"/>
      <c r="P1531" s="326"/>
      <c r="Q1531" s="326"/>
      <c r="R1531" s="326"/>
      <c r="S1531" s="326"/>
      <c r="T1531" s="326"/>
      <c r="U1531" s="326"/>
      <c r="V1531" s="326"/>
      <c r="W1531" s="326"/>
      <c r="X1531" s="326"/>
      <c r="Y1531" s="326"/>
      <c r="Z1531" s="326"/>
      <c r="AA1531" s="326"/>
      <c r="AB1531" s="326"/>
      <c r="AC1531" s="326"/>
      <c r="AD1531" s="326"/>
      <c r="AE1531" s="326"/>
      <c r="AF1531" s="326"/>
      <c r="AG1531" s="326"/>
      <c r="AH1531" s="326"/>
      <c r="AI1531" s="326"/>
      <c r="AJ1531" s="326"/>
      <c r="AK1531" s="326"/>
      <c r="AL1531" s="326"/>
      <c r="AM1531" s="326"/>
      <c r="AN1531" s="326"/>
      <c r="AO1531" s="326"/>
      <c r="AP1531" s="326"/>
      <c r="AQ1531" s="326"/>
      <c r="AR1531" s="326"/>
    </row>
    <row r="1532" ht="15.75" hidden="1" customHeight="1">
      <c r="A1532" s="326" t="s">
        <v>3533</v>
      </c>
      <c r="B1532" s="326">
        <v>146.0</v>
      </c>
      <c r="C1532" s="326">
        <v>5.9</v>
      </c>
      <c r="D1532" s="326">
        <v>2.8</v>
      </c>
      <c r="E1532" s="326">
        <v>23.7</v>
      </c>
      <c r="F1532" s="326" t="s">
        <v>4048</v>
      </c>
      <c r="G1532" s="326" t="s">
        <v>111</v>
      </c>
      <c r="H1532" s="326"/>
      <c r="I1532" s="326"/>
      <c r="J1532" s="326"/>
      <c r="K1532" s="326"/>
      <c r="L1532" s="326"/>
      <c r="M1532" s="326"/>
      <c r="N1532" s="326"/>
      <c r="O1532" s="326"/>
      <c r="P1532" s="326"/>
      <c r="Q1532" s="326"/>
      <c r="R1532" s="326"/>
      <c r="S1532" s="326"/>
      <c r="T1532" s="326"/>
      <c r="U1532" s="326"/>
      <c r="V1532" s="326"/>
      <c r="W1532" s="326"/>
      <c r="X1532" s="326"/>
      <c r="Y1532" s="326"/>
      <c r="Z1532" s="326"/>
      <c r="AA1532" s="326"/>
      <c r="AB1532" s="326"/>
      <c r="AC1532" s="326"/>
      <c r="AD1532" s="326"/>
      <c r="AE1532" s="326"/>
      <c r="AF1532" s="326"/>
      <c r="AG1532" s="326"/>
      <c r="AH1532" s="326"/>
      <c r="AI1532" s="326"/>
      <c r="AJ1532" s="326"/>
      <c r="AK1532" s="326"/>
      <c r="AL1532" s="326"/>
      <c r="AM1532" s="326"/>
      <c r="AN1532" s="326"/>
      <c r="AO1532" s="326"/>
      <c r="AP1532" s="326"/>
      <c r="AQ1532" s="326"/>
      <c r="AR1532" s="326"/>
    </row>
    <row r="1533" ht="15.75" hidden="1" customHeight="1">
      <c r="A1533" s="326" t="s">
        <v>3537</v>
      </c>
      <c r="B1533" s="326">
        <v>142.0</v>
      </c>
      <c r="C1533" s="326">
        <v>7.3</v>
      </c>
      <c r="D1533" s="326">
        <v>1.2</v>
      </c>
      <c r="E1533" s="326">
        <v>24.7</v>
      </c>
      <c r="F1533" s="326" t="s">
        <v>4049</v>
      </c>
      <c r="G1533" s="326" t="s">
        <v>111</v>
      </c>
      <c r="H1533" s="326"/>
      <c r="I1533" s="326"/>
      <c r="J1533" s="326"/>
      <c r="K1533" s="326"/>
      <c r="L1533" s="326"/>
      <c r="M1533" s="326"/>
      <c r="N1533" s="326"/>
      <c r="O1533" s="326"/>
      <c r="P1533" s="326"/>
      <c r="Q1533" s="326"/>
      <c r="R1533" s="326"/>
      <c r="S1533" s="326"/>
      <c r="T1533" s="326"/>
      <c r="U1533" s="326"/>
      <c r="V1533" s="326"/>
      <c r="W1533" s="326"/>
      <c r="X1533" s="326"/>
      <c r="Y1533" s="326"/>
      <c r="Z1533" s="326"/>
      <c r="AA1533" s="326"/>
      <c r="AB1533" s="326"/>
      <c r="AC1533" s="326"/>
      <c r="AD1533" s="326"/>
      <c r="AE1533" s="326"/>
      <c r="AF1533" s="326"/>
      <c r="AG1533" s="326"/>
      <c r="AH1533" s="326"/>
      <c r="AI1533" s="326"/>
      <c r="AJ1533" s="326"/>
      <c r="AK1533" s="326"/>
      <c r="AL1533" s="326"/>
      <c r="AM1533" s="326"/>
      <c r="AN1533" s="326"/>
      <c r="AO1533" s="326"/>
      <c r="AP1533" s="326"/>
      <c r="AQ1533" s="326"/>
      <c r="AR1533" s="326"/>
    </row>
    <row r="1534" ht="15.75" hidden="1" customHeight="1">
      <c r="A1534" s="326" t="s">
        <v>3539</v>
      </c>
      <c r="B1534" s="326">
        <v>160.0</v>
      </c>
      <c r="C1534" s="326">
        <v>3.5</v>
      </c>
      <c r="D1534" s="326">
        <v>1.0</v>
      </c>
      <c r="E1534" s="326">
        <v>34.4</v>
      </c>
      <c r="F1534" s="326" t="s">
        <v>4050</v>
      </c>
      <c r="G1534" s="326" t="s">
        <v>111</v>
      </c>
      <c r="H1534" s="326"/>
      <c r="I1534" s="326"/>
      <c r="J1534" s="326"/>
      <c r="K1534" s="326"/>
      <c r="L1534" s="326"/>
      <c r="M1534" s="326"/>
      <c r="N1534" s="326"/>
      <c r="O1534" s="326"/>
      <c r="P1534" s="326"/>
      <c r="Q1534" s="326"/>
      <c r="R1534" s="326"/>
      <c r="S1534" s="326"/>
      <c r="T1534" s="326"/>
      <c r="U1534" s="326"/>
      <c r="V1534" s="326"/>
      <c r="W1534" s="326"/>
      <c r="X1534" s="326"/>
      <c r="Y1534" s="326"/>
      <c r="Z1534" s="326"/>
      <c r="AA1534" s="326"/>
      <c r="AB1534" s="326"/>
      <c r="AC1534" s="326"/>
      <c r="AD1534" s="326"/>
      <c r="AE1534" s="326"/>
      <c r="AF1534" s="326"/>
      <c r="AG1534" s="326"/>
      <c r="AH1534" s="326"/>
      <c r="AI1534" s="326"/>
      <c r="AJ1534" s="326"/>
      <c r="AK1534" s="326"/>
      <c r="AL1534" s="326"/>
      <c r="AM1534" s="326"/>
      <c r="AN1534" s="326"/>
      <c r="AO1534" s="326"/>
      <c r="AP1534" s="326"/>
      <c r="AQ1534" s="326"/>
      <c r="AR1534" s="326"/>
    </row>
    <row r="1535" ht="15.75" hidden="1" customHeight="1">
      <c r="A1535" s="326" t="s">
        <v>4051</v>
      </c>
      <c r="B1535" s="326">
        <v>146.0</v>
      </c>
      <c r="C1535" s="326">
        <v>6.5</v>
      </c>
      <c r="D1535" s="326">
        <v>2.5</v>
      </c>
      <c r="E1535" s="326">
        <v>23.8</v>
      </c>
      <c r="F1535" s="326" t="s">
        <v>4052</v>
      </c>
      <c r="G1535" s="326" t="s">
        <v>111</v>
      </c>
      <c r="H1535" s="326"/>
      <c r="I1535" s="326"/>
      <c r="J1535" s="326"/>
      <c r="K1535" s="326"/>
      <c r="L1535" s="326"/>
      <c r="M1535" s="326"/>
      <c r="N1535" s="326"/>
      <c r="O1535" s="326"/>
      <c r="P1535" s="326"/>
      <c r="Q1535" s="326"/>
      <c r="R1535" s="326"/>
      <c r="S1535" s="326"/>
      <c r="T1535" s="326"/>
      <c r="U1535" s="326"/>
      <c r="V1535" s="326"/>
      <c r="W1535" s="326"/>
      <c r="X1535" s="326"/>
      <c r="Y1535" s="326"/>
      <c r="Z1535" s="326"/>
      <c r="AA1535" s="326"/>
      <c r="AB1535" s="326"/>
      <c r="AC1535" s="326"/>
      <c r="AD1535" s="326"/>
      <c r="AE1535" s="326"/>
      <c r="AF1535" s="326"/>
      <c r="AG1535" s="326"/>
      <c r="AH1535" s="326"/>
      <c r="AI1535" s="326"/>
      <c r="AJ1535" s="326"/>
      <c r="AK1535" s="326"/>
      <c r="AL1535" s="326"/>
      <c r="AM1535" s="326"/>
      <c r="AN1535" s="326"/>
      <c r="AO1535" s="326"/>
      <c r="AP1535" s="326"/>
      <c r="AQ1535" s="326"/>
      <c r="AR1535" s="326"/>
    </row>
    <row r="1536" ht="15.75" hidden="1" customHeight="1">
      <c r="A1536" s="326" t="s">
        <v>3541</v>
      </c>
      <c r="B1536" s="326">
        <v>187.0</v>
      </c>
      <c r="C1536" s="326">
        <v>6.8</v>
      </c>
      <c r="D1536" s="326">
        <v>8.2</v>
      </c>
      <c r="E1536" s="326">
        <v>20.6</v>
      </c>
      <c r="F1536" s="326" t="s">
        <v>4053</v>
      </c>
      <c r="G1536" s="326" t="s">
        <v>111</v>
      </c>
      <c r="H1536" s="326"/>
      <c r="I1536" s="326"/>
      <c r="J1536" s="326"/>
      <c r="K1536" s="326"/>
      <c r="L1536" s="326"/>
      <c r="M1536" s="326"/>
      <c r="N1536" s="326"/>
      <c r="O1536" s="326"/>
      <c r="P1536" s="326"/>
      <c r="Q1536" s="326"/>
      <c r="R1536" s="326"/>
      <c r="S1536" s="326"/>
      <c r="T1536" s="326"/>
      <c r="U1536" s="326"/>
      <c r="V1536" s="326"/>
      <c r="W1536" s="326"/>
      <c r="X1536" s="326"/>
      <c r="Y1536" s="326"/>
      <c r="Z1536" s="326"/>
      <c r="AA1536" s="326"/>
      <c r="AB1536" s="326"/>
      <c r="AC1536" s="326"/>
      <c r="AD1536" s="326"/>
      <c r="AE1536" s="326"/>
      <c r="AF1536" s="326"/>
      <c r="AG1536" s="326"/>
      <c r="AH1536" s="326"/>
      <c r="AI1536" s="326"/>
      <c r="AJ1536" s="326"/>
      <c r="AK1536" s="326"/>
      <c r="AL1536" s="326"/>
      <c r="AM1536" s="326"/>
      <c r="AN1536" s="326"/>
      <c r="AO1536" s="326"/>
      <c r="AP1536" s="326"/>
      <c r="AQ1536" s="326"/>
      <c r="AR1536" s="326"/>
    </row>
    <row r="1537" ht="15.75" hidden="1" customHeight="1">
      <c r="A1537" s="326" t="s">
        <v>3549</v>
      </c>
      <c r="B1537" s="326">
        <v>174.0</v>
      </c>
      <c r="C1537" s="326">
        <v>6.5</v>
      </c>
      <c r="D1537" s="326">
        <v>2.6</v>
      </c>
      <c r="E1537" s="326">
        <v>29.8</v>
      </c>
      <c r="F1537" s="326" t="s">
        <v>4054</v>
      </c>
      <c r="G1537" s="326" t="s">
        <v>111</v>
      </c>
      <c r="H1537" s="326"/>
      <c r="I1537" s="326"/>
      <c r="J1537" s="326"/>
      <c r="K1537" s="326"/>
      <c r="L1537" s="326"/>
      <c r="M1537" s="326"/>
      <c r="N1537" s="326"/>
      <c r="O1537" s="326"/>
      <c r="P1537" s="326"/>
      <c r="Q1537" s="326"/>
      <c r="R1537" s="326"/>
      <c r="S1537" s="326"/>
      <c r="T1537" s="326"/>
      <c r="U1537" s="326"/>
      <c r="V1537" s="326"/>
      <c r="W1537" s="326"/>
      <c r="X1537" s="326"/>
      <c r="Y1537" s="326"/>
      <c r="Z1537" s="326"/>
      <c r="AA1537" s="326"/>
      <c r="AB1537" s="326"/>
      <c r="AC1537" s="326"/>
      <c r="AD1537" s="326"/>
      <c r="AE1537" s="326"/>
      <c r="AF1537" s="326"/>
      <c r="AG1537" s="326"/>
      <c r="AH1537" s="326"/>
      <c r="AI1537" s="326"/>
      <c r="AJ1537" s="326"/>
      <c r="AK1537" s="326"/>
      <c r="AL1537" s="326"/>
      <c r="AM1537" s="326"/>
      <c r="AN1537" s="326"/>
      <c r="AO1537" s="326"/>
      <c r="AP1537" s="326"/>
      <c r="AQ1537" s="326"/>
      <c r="AR1537" s="326"/>
    </row>
    <row r="1538" ht="15.75" hidden="1" customHeight="1">
      <c r="A1538" s="326" t="s">
        <v>3551</v>
      </c>
      <c r="B1538" s="326">
        <v>180.0</v>
      </c>
      <c r="C1538" s="326">
        <v>7.7</v>
      </c>
      <c r="D1538" s="326">
        <v>5.9</v>
      </c>
      <c r="E1538" s="326">
        <v>22.8</v>
      </c>
      <c r="F1538" s="326" t="s">
        <v>4055</v>
      </c>
      <c r="G1538" s="326" t="s">
        <v>111</v>
      </c>
      <c r="H1538" s="326"/>
      <c r="I1538" s="326"/>
      <c r="J1538" s="326"/>
      <c r="K1538" s="326"/>
      <c r="L1538" s="326"/>
      <c r="M1538" s="326"/>
      <c r="N1538" s="326"/>
      <c r="O1538" s="326"/>
      <c r="P1538" s="326"/>
      <c r="Q1538" s="326"/>
      <c r="R1538" s="326"/>
      <c r="S1538" s="326"/>
      <c r="T1538" s="326"/>
      <c r="U1538" s="326"/>
      <c r="V1538" s="326"/>
      <c r="W1538" s="326"/>
      <c r="X1538" s="326"/>
      <c r="Y1538" s="326"/>
      <c r="Z1538" s="326"/>
      <c r="AA1538" s="326"/>
      <c r="AB1538" s="326"/>
      <c r="AC1538" s="326"/>
      <c r="AD1538" s="326"/>
      <c r="AE1538" s="326"/>
      <c r="AF1538" s="326"/>
      <c r="AG1538" s="326"/>
      <c r="AH1538" s="326"/>
      <c r="AI1538" s="326"/>
      <c r="AJ1538" s="326"/>
      <c r="AK1538" s="326"/>
      <c r="AL1538" s="326"/>
      <c r="AM1538" s="326"/>
      <c r="AN1538" s="326"/>
      <c r="AO1538" s="326"/>
      <c r="AP1538" s="326"/>
      <c r="AQ1538" s="326"/>
      <c r="AR1538" s="326"/>
    </row>
    <row r="1539" ht="15.75" hidden="1" customHeight="1">
      <c r="A1539" s="326" t="s">
        <v>3553</v>
      </c>
      <c r="B1539" s="326">
        <v>132.0</v>
      </c>
      <c r="C1539" s="326">
        <v>7.0</v>
      </c>
      <c r="D1539" s="326">
        <v>2.3</v>
      </c>
      <c r="E1539" s="326">
        <v>20.8</v>
      </c>
      <c r="F1539" s="326" t="s">
        <v>4056</v>
      </c>
      <c r="G1539" s="326" t="s">
        <v>111</v>
      </c>
      <c r="H1539" s="326"/>
      <c r="I1539" s="326"/>
      <c r="J1539" s="326"/>
      <c r="K1539" s="326"/>
      <c r="L1539" s="326"/>
      <c r="M1539" s="326"/>
      <c r="N1539" s="326"/>
      <c r="O1539" s="326"/>
      <c r="P1539" s="326"/>
      <c r="Q1539" s="326"/>
      <c r="R1539" s="326"/>
      <c r="S1539" s="326"/>
      <c r="T1539" s="326"/>
      <c r="U1539" s="326"/>
      <c r="V1539" s="326"/>
      <c r="W1539" s="326"/>
      <c r="X1539" s="326"/>
      <c r="Y1539" s="326"/>
      <c r="Z1539" s="326"/>
      <c r="AA1539" s="326"/>
      <c r="AB1539" s="326"/>
      <c r="AC1539" s="326"/>
      <c r="AD1539" s="326"/>
      <c r="AE1539" s="326"/>
      <c r="AF1539" s="326"/>
      <c r="AG1539" s="326"/>
      <c r="AH1539" s="326"/>
      <c r="AI1539" s="326"/>
      <c r="AJ1539" s="326"/>
      <c r="AK1539" s="326"/>
      <c r="AL1539" s="326"/>
      <c r="AM1539" s="326"/>
      <c r="AN1539" s="326"/>
      <c r="AO1539" s="326"/>
      <c r="AP1539" s="326"/>
      <c r="AQ1539" s="326"/>
      <c r="AR1539" s="326"/>
    </row>
    <row r="1540" ht="15.75" hidden="1" customHeight="1">
      <c r="A1540" s="326" t="s">
        <v>3555</v>
      </c>
      <c r="B1540" s="326">
        <v>132.0</v>
      </c>
      <c r="C1540" s="326">
        <v>7.5</v>
      </c>
      <c r="D1540" s="326">
        <v>1.8</v>
      </c>
      <c r="E1540" s="326">
        <v>21.0</v>
      </c>
      <c r="F1540" s="326" t="s">
        <v>4057</v>
      </c>
      <c r="G1540" s="326" t="s">
        <v>111</v>
      </c>
      <c r="H1540" s="326"/>
      <c r="I1540" s="326"/>
      <c r="J1540" s="326"/>
      <c r="K1540" s="326"/>
      <c r="L1540" s="326"/>
      <c r="M1540" s="326"/>
      <c r="N1540" s="326"/>
      <c r="O1540" s="326"/>
      <c r="P1540" s="326"/>
      <c r="Q1540" s="326"/>
      <c r="R1540" s="326"/>
      <c r="S1540" s="326"/>
      <c r="T1540" s="326"/>
      <c r="U1540" s="326"/>
      <c r="V1540" s="326"/>
      <c r="W1540" s="326"/>
      <c r="X1540" s="326"/>
      <c r="Y1540" s="326"/>
      <c r="Z1540" s="326"/>
      <c r="AA1540" s="326"/>
      <c r="AB1540" s="326"/>
      <c r="AC1540" s="326"/>
      <c r="AD1540" s="326"/>
      <c r="AE1540" s="326"/>
      <c r="AF1540" s="326"/>
      <c r="AG1540" s="326"/>
      <c r="AH1540" s="326"/>
      <c r="AI1540" s="326"/>
      <c r="AJ1540" s="326"/>
      <c r="AK1540" s="326"/>
      <c r="AL1540" s="326"/>
      <c r="AM1540" s="326"/>
      <c r="AN1540" s="326"/>
      <c r="AO1540" s="326"/>
      <c r="AP1540" s="326"/>
      <c r="AQ1540" s="326"/>
      <c r="AR1540" s="326"/>
    </row>
    <row r="1541" ht="15.75" hidden="1" customHeight="1">
      <c r="A1541" s="326" t="s">
        <v>3557</v>
      </c>
      <c r="B1541" s="326">
        <v>144.0</v>
      </c>
      <c r="C1541" s="326">
        <v>5.1</v>
      </c>
      <c r="D1541" s="326">
        <v>3.1</v>
      </c>
      <c r="E1541" s="326">
        <v>23.5</v>
      </c>
      <c r="F1541" s="326" t="s">
        <v>4058</v>
      </c>
      <c r="G1541" s="326" t="s">
        <v>111</v>
      </c>
      <c r="H1541" s="326"/>
      <c r="I1541" s="326"/>
      <c r="J1541" s="326"/>
      <c r="K1541" s="326"/>
      <c r="L1541" s="326"/>
      <c r="M1541" s="326"/>
      <c r="N1541" s="326"/>
      <c r="O1541" s="326"/>
      <c r="P1541" s="326"/>
      <c r="Q1541" s="326"/>
      <c r="R1541" s="326"/>
      <c r="S1541" s="326"/>
      <c r="T1541" s="326"/>
      <c r="U1541" s="326"/>
      <c r="V1541" s="326"/>
      <c r="W1541" s="326"/>
      <c r="X1541" s="326"/>
      <c r="Y1541" s="326"/>
      <c r="Z1541" s="326"/>
      <c r="AA1541" s="326"/>
      <c r="AB1541" s="326"/>
      <c r="AC1541" s="326"/>
      <c r="AD1541" s="326"/>
      <c r="AE1541" s="326"/>
      <c r="AF1541" s="326"/>
      <c r="AG1541" s="326"/>
      <c r="AH1541" s="326"/>
      <c r="AI1541" s="326"/>
      <c r="AJ1541" s="326"/>
      <c r="AK1541" s="326"/>
      <c r="AL1541" s="326"/>
      <c r="AM1541" s="326"/>
      <c r="AN1541" s="326"/>
      <c r="AO1541" s="326"/>
      <c r="AP1541" s="326"/>
      <c r="AQ1541" s="326"/>
      <c r="AR1541" s="326"/>
    </row>
    <row r="1542" ht="15.75" hidden="1" customHeight="1">
      <c r="A1542" s="326" t="s">
        <v>4059</v>
      </c>
      <c r="B1542" s="326">
        <v>174.0</v>
      </c>
      <c r="C1542" s="326">
        <v>5.6</v>
      </c>
      <c r="D1542" s="326">
        <v>7.1</v>
      </c>
      <c r="E1542" s="326">
        <v>21.3</v>
      </c>
      <c r="F1542" s="326" t="s">
        <v>4060</v>
      </c>
      <c r="G1542" s="326" t="s">
        <v>111</v>
      </c>
      <c r="H1542" s="326"/>
      <c r="I1542" s="326"/>
      <c r="J1542" s="326"/>
      <c r="K1542" s="326"/>
      <c r="L1542" s="326"/>
      <c r="M1542" s="326"/>
      <c r="N1542" s="326"/>
      <c r="O1542" s="326"/>
      <c r="P1542" s="326"/>
      <c r="Q1542" s="326"/>
      <c r="R1542" s="326"/>
      <c r="S1542" s="326"/>
      <c r="T1542" s="326"/>
      <c r="U1542" s="326"/>
      <c r="V1542" s="326"/>
      <c r="W1542" s="326"/>
      <c r="X1542" s="326"/>
      <c r="Y1542" s="326"/>
      <c r="Z1542" s="326"/>
      <c r="AA1542" s="326"/>
      <c r="AB1542" s="326"/>
      <c r="AC1542" s="326"/>
      <c r="AD1542" s="326"/>
      <c r="AE1542" s="326"/>
      <c r="AF1542" s="326"/>
      <c r="AG1542" s="326"/>
      <c r="AH1542" s="326"/>
      <c r="AI1542" s="326"/>
      <c r="AJ1542" s="326"/>
      <c r="AK1542" s="326"/>
      <c r="AL1542" s="326"/>
      <c r="AM1542" s="326"/>
      <c r="AN1542" s="326"/>
      <c r="AO1542" s="326"/>
      <c r="AP1542" s="326"/>
      <c r="AQ1542" s="326"/>
      <c r="AR1542" s="326"/>
    </row>
    <row r="1543" ht="15.75" hidden="1" customHeight="1">
      <c r="A1543" s="326" t="s">
        <v>3559</v>
      </c>
      <c r="B1543" s="326">
        <v>139.0</v>
      </c>
      <c r="C1543" s="326">
        <v>7.0</v>
      </c>
      <c r="D1543" s="326">
        <v>2.3</v>
      </c>
      <c r="E1543" s="326">
        <v>22.1</v>
      </c>
      <c r="F1543" s="326" t="s">
        <v>4061</v>
      </c>
      <c r="G1543" s="326" t="s">
        <v>111</v>
      </c>
      <c r="H1543" s="326"/>
      <c r="I1543" s="326"/>
      <c r="J1543" s="326"/>
      <c r="K1543" s="326"/>
      <c r="L1543" s="326"/>
      <c r="M1543" s="326"/>
      <c r="N1543" s="326"/>
      <c r="O1543" s="326"/>
      <c r="P1543" s="326"/>
      <c r="Q1543" s="326"/>
      <c r="R1543" s="326"/>
      <c r="S1543" s="326"/>
      <c r="T1543" s="326"/>
      <c r="U1543" s="326"/>
      <c r="V1543" s="326"/>
      <c r="W1543" s="326"/>
      <c r="X1543" s="326"/>
      <c r="Y1543" s="326"/>
      <c r="Z1543" s="326"/>
      <c r="AA1543" s="326"/>
      <c r="AB1543" s="326"/>
      <c r="AC1543" s="326"/>
      <c r="AD1543" s="326"/>
      <c r="AE1543" s="326"/>
      <c r="AF1543" s="326"/>
      <c r="AG1543" s="326"/>
      <c r="AH1543" s="326"/>
      <c r="AI1543" s="326"/>
      <c r="AJ1543" s="326"/>
      <c r="AK1543" s="326"/>
      <c r="AL1543" s="326"/>
      <c r="AM1543" s="326"/>
      <c r="AN1543" s="326"/>
      <c r="AO1543" s="326"/>
      <c r="AP1543" s="326"/>
      <c r="AQ1543" s="326"/>
      <c r="AR1543" s="326"/>
    </row>
    <row r="1544" ht="15.75" hidden="1" customHeight="1">
      <c r="A1544" s="326" t="s">
        <v>4062</v>
      </c>
      <c r="B1544" s="326">
        <v>124.0</v>
      </c>
      <c r="C1544" s="326">
        <v>7.3</v>
      </c>
      <c r="D1544" s="326">
        <v>3.4</v>
      </c>
      <c r="E1544" s="326">
        <v>15.6</v>
      </c>
      <c r="F1544" s="326" t="s">
        <v>4063</v>
      </c>
      <c r="G1544" s="326" t="s">
        <v>111</v>
      </c>
      <c r="H1544" s="326"/>
      <c r="I1544" s="326"/>
      <c r="J1544" s="326"/>
      <c r="K1544" s="326"/>
      <c r="L1544" s="326"/>
      <c r="M1544" s="326"/>
      <c r="N1544" s="326"/>
      <c r="O1544" s="326"/>
      <c r="P1544" s="326"/>
      <c r="Q1544" s="326"/>
      <c r="R1544" s="326"/>
      <c r="S1544" s="326"/>
      <c r="T1544" s="326"/>
      <c r="U1544" s="326"/>
      <c r="V1544" s="326"/>
      <c r="W1544" s="326"/>
      <c r="X1544" s="326"/>
      <c r="Y1544" s="326"/>
      <c r="Z1544" s="326"/>
      <c r="AA1544" s="326"/>
      <c r="AB1544" s="326"/>
      <c r="AC1544" s="326"/>
      <c r="AD1544" s="326"/>
      <c r="AE1544" s="326"/>
      <c r="AF1544" s="326"/>
      <c r="AG1544" s="326"/>
      <c r="AH1544" s="326"/>
      <c r="AI1544" s="326"/>
      <c r="AJ1544" s="326"/>
      <c r="AK1544" s="326"/>
      <c r="AL1544" s="326"/>
      <c r="AM1544" s="326"/>
      <c r="AN1544" s="326"/>
      <c r="AO1544" s="326"/>
      <c r="AP1544" s="326"/>
      <c r="AQ1544" s="326"/>
      <c r="AR1544" s="326"/>
    </row>
    <row r="1545" ht="15.75" hidden="1" customHeight="1">
      <c r="A1545" s="326" t="s">
        <v>4064</v>
      </c>
      <c r="B1545" s="326">
        <v>255.0</v>
      </c>
      <c r="C1545" s="326">
        <v>5.2</v>
      </c>
      <c r="D1545" s="326">
        <v>13.7</v>
      </c>
      <c r="E1545" s="326">
        <v>27.8</v>
      </c>
      <c r="F1545" s="326" t="s">
        <v>4065</v>
      </c>
      <c r="G1545" s="326" t="s">
        <v>111</v>
      </c>
      <c r="H1545" s="326"/>
      <c r="I1545" s="326"/>
      <c r="J1545" s="326"/>
      <c r="K1545" s="326"/>
      <c r="L1545" s="326"/>
      <c r="M1545" s="326"/>
      <c r="N1545" s="326"/>
      <c r="O1545" s="326"/>
      <c r="P1545" s="326"/>
      <c r="Q1545" s="326"/>
      <c r="R1545" s="326"/>
      <c r="S1545" s="326"/>
      <c r="T1545" s="326"/>
      <c r="U1545" s="326"/>
      <c r="V1545" s="326"/>
      <c r="W1545" s="326"/>
      <c r="X1545" s="326"/>
      <c r="Y1545" s="326"/>
      <c r="Z1545" s="326"/>
      <c r="AA1545" s="326"/>
      <c r="AB1545" s="326"/>
      <c r="AC1545" s="326"/>
      <c r="AD1545" s="326"/>
      <c r="AE1545" s="326"/>
      <c r="AF1545" s="326"/>
      <c r="AG1545" s="326"/>
      <c r="AH1545" s="326"/>
      <c r="AI1545" s="326"/>
      <c r="AJ1545" s="326"/>
      <c r="AK1545" s="326"/>
      <c r="AL1545" s="326"/>
      <c r="AM1545" s="326"/>
      <c r="AN1545" s="326"/>
      <c r="AO1545" s="326"/>
      <c r="AP1545" s="326"/>
      <c r="AQ1545" s="326"/>
      <c r="AR1545" s="326"/>
    </row>
    <row r="1546" ht="15.75" hidden="1" customHeight="1">
      <c r="A1546" s="326" t="s">
        <v>4066</v>
      </c>
      <c r="B1546" s="326">
        <v>129.0</v>
      </c>
      <c r="C1546" s="326">
        <v>9.4</v>
      </c>
      <c r="D1546" s="326">
        <v>1.8</v>
      </c>
      <c r="E1546" s="326">
        <v>19.5</v>
      </c>
      <c r="F1546" s="326" t="s">
        <v>4067</v>
      </c>
      <c r="G1546" s="326" t="s">
        <v>111</v>
      </c>
      <c r="H1546" s="326"/>
      <c r="I1546" s="326"/>
      <c r="J1546" s="326"/>
      <c r="K1546" s="326"/>
      <c r="L1546" s="326"/>
      <c r="M1546" s="326"/>
      <c r="N1546" s="326"/>
      <c r="O1546" s="326"/>
      <c r="P1546" s="326"/>
      <c r="Q1546" s="326"/>
      <c r="R1546" s="326"/>
      <c r="S1546" s="326"/>
      <c r="T1546" s="326"/>
      <c r="U1546" s="326"/>
      <c r="V1546" s="326"/>
      <c r="W1546" s="326"/>
      <c r="X1546" s="326"/>
      <c r="Y1546" s="326"/>
      <c r="Z1546" s="326"/>
      <c r="AA1546" s="326"/>
      <c r="AB1546" s="326"/>
      <c r="AC1546" s="326"/>
      <c r="AD1546" s="326"/>
      <c r="AE1546" s="326"/>
      <c r="AF1546" s="326"/>
      <c r="AG1546" s="326"/>
      <c r="AH1546" s="326"/>
      <c r="AI1546" s="326"/>
      <c r="AJ1546" s="326"/>
      <c r="AK1546" s="326"/>
      <c r="AL1546" s="326"/>
      <c r="AM1546" s="326"/>
      <c r="AN1546" s="326"/>
      <c r="AO1546" s="326"/>
      <c r="AP1546" s="326"/>
      <c r="AQ1546" s="326"/>
      <c r="AR1546" s="326"/>
    </row>
    <row r="1547" ht="15.75" hidden="1" customHeight="1">
      <c r="A1547" s="326" t="s">
        <v>4068</v>
      </c>
      <c r="B1547" s="326">
        <v>124.0</v>
      </c>
      <c r="C1547" s="326">
        <v>7.4</v>
      </c>
      <c r="D1547" s="326">
        <v>1.5</v>
      </c>
      <c r="E1547" s="326">
        <v>19.8</v>
      </c>
      <c r="F1547" s="326" t="s">
        <v>4069</v>
      </c>
      <c r="G1547" s="326" t="s">
        <v>111</v>
      </c>
      <c r="H1547" s="326"/>
      <c r="I1547" s="326"/>
      <c r="J1547" s="326"/>
      <c r="K1547" s="326"/>
      <c r="L1547" s="326"/>
      <c r="M1547" s="326"/>
      <c r="N1547" s="326"/>
      <c r="O1547" s="326"/>
      <c r="P1547" s="326"/>
      <c r="Q1547" s="326"/>
      <c r="R1547" s="326"/>
      <c r="S1547" s="326"/>
      <c r="T1547" s="326"/>
      <c r="U1547" s="326"/>
      <c r="V1547" s="326"/>
      <c r="W1547" s="326"/>
      <c r="X1547" s="326"/>
      <c r="Y1547" s="326"/>
      <c r="Z1547" s="326"/>
      <c r="AA1547" s="326"/>
      <c r="AB1547" s="326"/>
      <c r="AC1547" s="326"/>
      <c r="AD1547" s="326"/>
      <c r="AE1547" s="326"/>
      <c r="AF1547" s="326"/>
      <c r="AG1547" s="326"/>
      <c r="AH1547" s="326"/>
      <c r="AI1547" s="326"/>
      <c r="AJ1547" s="326"/>
      <c r="AK1547" s="326"/>
      <c r="AL1547" s="326"/>
      <c r="AM1547" s="326"/>
      <c r="AN1547" s="326"/>
      <c r="AO1547" s="326"/>
      <c r="AP1547" s="326"/>
      <c r="AQ1547" s="326"/>
      <c r="AR1547" s="326"/>
    </row>
    <row r="1548" ht="15.75" hidden="1" customHeight="1">
      <c r="A1548" s="326" t="s">
        <v>4070</v>
      </c>
      <c r="B1548" s="326">
        <v>147.0</v>
      </c>
      <c r="C1548" s="326">
        <v>4.3</v>
      </c>
      <c r="D1548" s="326">
        <v>0.6</v>
      </c>
      <c r="E1548" s="326">
        <v>30.4</v>
      </c>
      <c r="F1548" s="326" t="s">
        <v>4071</v>
      </c>
      <c r="G1548" s="326" t="s">
        <v>111</v>
      </c>
      <c r="H1548" s="326"/>
      <c r="I1548" s="326"/>
      <c r="J1548" s="326"/>
      <c r="K1548" s="326"/>
      <c r="L1548" s="326"/>
      <c r="M1548" s="326"/>
      <c r="N1548" s="326"/>
      <c r="O1548" s="326"/>
      <c r="P1548" s="326"/>
      <c r="Q1548" s="326"/>
      <c r="R1548" s="326"/>
      <c r="S1548" s="326"/>
      <c r="T1548" s="326"/>
      <c r="U1548" s="326"/>
      <c r="V1548" s="326"/>
      <c r="W1548" s="326"/>
      <c r="X1548" s="326"/>
      <c r="Y1548" s="326"/>
      <c r="Z1548" s="326"/>
      <c r="AA1548" s="326"/>
      <c r="AB1548" s="326"/>
      <c r="AC1548" s="326"/>
      <c r="AD1548" s="326"/>
      <c r="AE1548" s="326"/>
      <c r="AF1548" s="326"/>
      <c r="AG1548" s="326"/>
      <c r="AH1548" s="326"/>
      <c r="AI1548" s="326"/>
      <c r="AJ1548" s="326"/>
      <c r="AK1548" s="326"/>
      <c r="AL1548" s="326"/>
      <c r="AM1548" s="326"/>
      <c r="AN1548" s="326"/>
      <c r="AO1548" s="326"/>
      <c r="AP1548" s="326"/>
      <c r="AQ1548" s="326"/>
      <c r="AR1548" s="326"/>
    </row>
    <row r="1549" ht="15.75" hidden="1" customHeight="1">
      <c r="A1549" s="326" t="s">
        <v>4072</v>
      </c>
      <c r="B1549" s="326">
        <v>104.0</v>
      </c>
      <c r="C1549" s="326">
        <v>5.7</v>
      </c>
      <c r="D1549" s="326">
        <v>0.9</v>
      </c>
      <c r="E1549" s="326">
        <v>18.3</v>
      </c>
      <c r="F1549" s="326" t="s">
        <v>4073</v>
      </c>
      <c r="G1549" s="326" t="s">
        <v>111</v>
      </c>
      <c r="H1549" s="326"/>
      <c r="I1549" s="326"/>
      <c r="J1549" s="326"/>
      <c r="K1549" s="326"/>
      <c r="L1549" s="326"/>
      <c r="M1549" s="326"/>
      <c r="N1549" s="326"/>
      <c r="O1549" s="326"/>
      <c r="P1549" s="326"/>
      <c r="Q1549" s="326"/>
      <c r="R1549" s="326"/>
      <c r="S1549" s="326"/>
      <c r="T1549" s="326"/>
      <c r="U1549" s="326"/>
      <c r="V1549" s="326"/>
      <c r="W1549" s="326"/>
      <c r="X1549" s="326"/>
      <c r="Y1549" s="326"/>
      <c r="Z1549" s="326"/>
      <c r="AA1549" s="326"/>
      <c r="AB1549" s="326"/>
      <c r="AC1549" s="326"/>
      <c r="AD1549" s="326"/>
      <c r="AE1549" s="326"/>
      <c r="AF1549" s="326"/>
      <c r="AG1549" s="326"/>
      <c r="AH1549" s="326"/>
      <c r="AI1549" s="326"/>
      <c r="AJ1549" s="326"/>
      <c r="AK1549" s="326"/>
      <c r="AL1549" s="326"/>
      <c r="AM1549" s="326"/>
      <c r="AN1549" s="326"/>
      <c r="AO1549" s="326"/>
      <c r="AP1549" s="326"/>
      <c r="AQ1549" s="326"/>
      <c r="AR1549" s="326"/>
    </row>
    <row r="1550" ht="15.75" hidden="1" customHeight="1">
      <c r="A1550" s="326" t="s">
        <v>3565</v>
      </c>
      <c r="B1550" s="326">
        <v>147.0</v>
      </c>
      <c r="C1550" s="326">
        <v>5.5</v>
      </c>
      <c r="D1550" s="326">
        <v>6.0</v>
      </c>
      <c r="E1550" s="326">
        <v>17.9</v>
      </c>
      <c r="F1550" s="326" t="s">
        <v>4074</v>
      </c>
      <c r="G1550" s="326" t="s">
        <v>111</v>
      </c>
      <c r="H1550" s="326"/>
      <c r="I1550" s="326"/>
      <c r="J1550" s="326"/>
      <c r="K1550" s="326"/>
      <c r="L1550" s="326"/>
      <c r="M1550" s="326"/>
      <c r="N1550" s="326"/>
      <c r="O1550" s="326"/>
      <c r="P1550" s="326"/>
      <c r="Q1550" s="326"/>
      <c r="R1550" s="326"/>
      <c r="S1550" s="326"/>
      <c r="T1550" s="326"/>
      <c r="U1550" s="326"/>
      <c r="V1550" s="326"/>
      <c r="W1550" s="326"/>
      <c r="X1550" s="326"/>
      <c r="Y1550" s="326"/>
      <c r="Z1550" s="326"/>
      <c r="AA1550" s="326"/>
      <c r="AB1550" s="326"/>
      <c r="AC1550" s="326"/>
      <c r="AD1550" s="326"/>
      <c r="AE1550" s="326"/>
      <c r="AF1550" s="326"/>
      <c r="AG1550" s="326"/>
      <c r="AH1550" s="326"/>
      <c r="AI1550" s="326"/>
      <c r="AJ1550" s="326"/>
      <c r="AK1550" s="326"/>
      <c r="AL1550" s="326"/>
      <c r="AM1550" s="326"/>
      <c r="AN1550" s="326"/>
      <c r="AO1550" s="326"/>
      <c r="AP1550" s="326"/>
      <c r="AQ1550" s="326"/>
      <c r="AR1550" s="326"/>
    </row>
    <row r="1551" ht="15.75" hidden="1" customHeight="1">
      <c r="A1551" s="326" t="s">
        <v>4075</v>
      </c>
      <c r="B1551" s="326">
        <v>134.0</v>
      </c>
      <c r="C1551" s="326">
        <v>7.3</v>
      </c>
      <c r="D1551" s="326">
        <v>1.7</v>
      </c>
      <c r="E1551" s="326">
        <v>22.5</v>
      </c>
      <c r="F1551" s="326" t="s">
        <v>4076</v>
      </c>
      <c r="G1551" s="326" t="s">
        <v>111</v>
      </c>
      <c r="H1551" s="326"/>
      <c r="I1551" s="326"/>
      <c r="J1551" s="326"/>
      <c r="K1551" s="326"/>
      <c r="L1551" s="326"/>
      <c r="M1551" s="326"/>
      <c r="N1551" s="326"/>
      <c r="O1551" s="326"/>
      <c r="P1551" s="326"/>
      <c r="Q1551" s="326"/>
      <c r="R1551" s="326"/>
      <c r="S1551" s="326"/>
      <c r="T1551" s="326"/>
      <c r="U1551" s="326"/>
      <c r="V1551" s="326"/>
      <c r="W1551" s="326"/>
      <c r="X1551" s="326"/>
      <c r="Y1551" s="326"/>
      <c r="Z1551" s="326"/>
      <c r="AA1551" s="326"/>
      <c r="AB1551" s="326"/>
      <c r="AC1551" s="326"/>
      <c r="AD1551" s="326"/>
      <c r="AE1551" s="326"/>
      <c r="AF1551" s="326"/>
      <c r="AG1551" s="326"/>
      <c r="AH1551" s="326"/>
      <c r="AI1551" s="326"/>
      <c r="AJ1551" s="326"/>
      <c r="AK1551" s="326"/>
      <c r="AL1551" s="326"/>
      <c r="AM1551" s="326"/>
      <c r="AN1551" s="326"/>
      <c r="AO1551" s="326"/>
      <c r="AP1551" s="326"/>
      <c r="AQ1551" s="326"/>
      <c r="AR1551" s="326"/>
    </row>
    <row r="1552" ht="15.75" hidden="1" customHeight="1">
      <c r="A1552" s="326" t="s">
        <v>3567</v>
      </c>
      <c r="B1552" s="326">
        <v>146.0</v>
      </c>
      <c r="C1552" s="326">
        <v>8.0</v>
      </c>
      <c r="D1552" s="326">
        <v>3.3</v>
      </c>
      <c r="E1552" s="326">
        <v>20.8</v>
      </c>
      <c r="F1552" s="326" t="s">
        <v>4077</v>
      </c>
      <c r="G1552" s="326" t="s">
        <v>111</v>
      </c>
      <c r="H1552" s="326"/>
      <c r="I1552" s="326"/>
      <c r="J1552" s="326"/>
      <c r="K1552" s="326"/>
      <c r="L1552" s="326"/>
      <c r="M1552" s="326"/>
      <c r="N1552" s="326"/>
      <c r="O1552" s="326"/>
      <c r="P1552" s="326"/>
      <c r="Q1552" s="326"/>
      <c r="R1552" s="326"/>
      <c r="S1552" s="326"/>
      <c r="T1552" s="326"/>
      <c r="U1552" s="326"/>
      <c r="V1552" s="326"/>
      <c r="W1552" s="326"/>
      <c r="X1552" s="326"/>
      <c r="Y1552" s="326"/>
      <c r="Z1552" s="326"/>
      <c r="AA1552" s="326"/>
      <c r="AB1552" s="326"/>
      <c r="AC1552" s="326"/>
      <c r="AD1552" s="326"/>
      <c r="AE1552" s="326"/>
      <c r="AF1552" s="326"/>
      <c r="AG1552" s="326"/>
      <c r="AH1552" s="326"/>
      <c r="AI1552" s="326"/>
      <c r="AJ1552" s="326"/>
      <c r="AK1552" s="326"/>
      <c r="AL1552" s="326"/>
      <c r="AM1552" s="326"/>
      <c r="AN1552" s="326"/>
      <c r="AO1552" s="326"/>
      <c r="AP1552" s="326"/>
      <c r="AQ1552" s="326"/>
      <c r="AR1552" s="326"/>
    </row>
    <row r="1553" ht="15.75" hidden="1" customHeight="1">
      <c r="A1553" s="326" t="s">
        <v>3569</v>
      </c>
      <c r="B1553" s="326">
        <v>137.0</v>
      </c>
      <c r="C1553" s="326">
        <v>6.6</v>
      </c>
      <c r="D1553" s="326">
        <v>2.6</v>
      </c>
      <c r="E1553" s="326">
        <v>21.1</v>
      </c>
      <c r="F1553" s="326" t="s">
        <v>4078</v>
      </c>
      <c r="G1553" s="326" t="s">
        <v>111</v>
      </c>
      <c r="H1553" s="326"/>
      <c r="I1553" s="326"/>
      <c r="J1553" s="326"/>
      <c r="K1553" s="326"/>
      <c r="L1553" s="326"/>
      <c r="M1553" s="326"/>
      <c r="N1553" s="326"/>
      <c r="O1553" s="326"/>
      <c r="P1553" s="326"/>
      <c r="Q1553" s="326"/>
      <c r="R1553" s="326"/>
      <c r="S1553" s="326"/>
      <c r="T1553" s="326"/>
      <c r="U1553" s="326"/>
      <c r="V1553" s="326"/>
      <c r="W1553" s="326"/>
      <c r="X1553" s="326"/>
      <c r="Y1553" s="326"/>
      <c r="Z1553" s="326"/>
      <c r="AA1553" s="326"/>
      <c r="AB1553" s="326"/>
      <c r="AC1553" s="326"/>
      <c r="AD1553" s="326"/>
      <c r="AE1553" s="326"/>
      <c r="AF1553" s="326"/>
      <c r="AG1553" s="326"/>
      <c r="AH1553" s="326"/>
      <c r="AI1553" s="326"/>
      <c r="AJ1553" s="326"/>
      <c r="AK1553" s="326"/>
      <c r="AL1553" s="326"/>
      <c r="AM1553" s="326"/>
      <c r="AN1553" s="326"/>
      <c r="AO1553" s="326"/>
      <c r="AP1553" s="326"/>
      <c r="AQ1553" s="326"/>
      <c r="AR1553" s="326"/>
    </row>
    <row r="1554" ht="15.75" hidden="1" customHeight="1">
      <c r="A1554" s="326" t="s">
        <v>3573</v>
      </c>
      <c r="B1554" s="326">
        <v>103.0</v>
      </c>
      <c r="C1554" s="326">
        <v>4.4</v>
      </c>
      <c r="D1554" s="326">
        <v>1.5</v>
      </c>
      <c r="E1554" s="326">
        <v>17.7</v>
      </c>
      <c r="F1554" s="326" t="s">
        <v>4079</v>
      </c>
      <c r="G1554" s="326" t="s">
        <v>111</v>
      </c>
      <c r="H1554" s="326"/>
      <c r="I1554" s="326"/>
      <c r="J1554" s="326"/>
      <c r="K1554" s="326"/>
      <c r="L1554" s="326"/>
      <c r="M1554" s="326"/>
      <c r="N1554" s="326"/>
      <c r="O1554" s="326"/>
      <c r="P1554" s="326"/>
      <c r="Q1554" s="326"/>
      <c r="R1554" s="326"/>
      <c r="S1554" s="326"/>
      <c r="T1554" s="326"/>
      <c r="U1554" s="326"/>
      <c r="V1554" s="326"/>
      <c r="W1554" s="326"/>
      <c r="X1554" s="326"/>
      <c r="Y1554" s="326"/>
      <c r="Z1554" s="326"/>
      <c r="AA1554" s="326"/>
      <c r="AB1554" s="326"/>
      <c r="AC1554" s="326"/>
      <c r="AD1554" s="326"/>
      <c r="AE1554" s="326"/>
      <c r="AF1554" s="326"/>
      <c r="AG1554" s="326"/>
      <c r="AH1554" s="326"/>
      <c r="AI1554" s="326"/>
      <c r="AJ1554" s="326"/>
      <c r="AK1554" s="326"/>
      <c r="AL1554" s="326"/>
      <c r="AM1554" s="326"/>
      <c r="AN1554" s="326"/>
      <c r="AO1554" s="326"/>
      <c r="AP1554" s="326"/>
      <c r="AQ1554" s="326"/>
      <c r="AR1554" s="326"/>
    </row>
    <row r="1555" ht="15.75" hidden="1" customHeight="1">
      <c r="A1555" s="326" t="s">
        <v>4080</v>
      </c>
      <c r="B1555" s="326">
        <v>130.0</v>
      </c>
      <c r="C1555" s="326">
        <v>3.3</v>
      </c>
      <c r="D1555" s="326">
        <v>2.3</v>
      </c>
      <c r="E1555" s="326">
        <v>24.1</v>
      </c>
      <c r="F1555" s="326" t="s">
        <v>4081</v>
      </c>
      <c r="G1555" s="326" t="s">
        <v>111</v>
      </c>
      <c r="H1555" s="326"/>
      <c r="I1555" s="326"/>
      <c r="J1555" s="326"/>
      <c r="K1555" s="326"/>
      <c r="L1555" s="326"/>
      <c r="M1555" s="326"/>
      <c r="N1555" s="326"/>
      <c r="O1555" s="326"/>
      <c r="P1555" s="326"/>
      <c r="Q1555" s="326"/>
      <c r="R1555" s="326"/>
      <c r="S1555" s="326"/>
      <c r="T1555" s="326"/>
      <c r="U1555" s="326"/>
      <c r="V1555" s="326"/>
      <c r="W1555" s="326"/>
      <c r="X1555" s="326"/>
      <c r="Y1555" s="326"/>
      <c r="Z1555" s="326"/>
      <c r="AA1555" s="326"/>
      <c r="AB1555" s="326"/>
      <c r="AC1555" s="326"/>
      <c r="AD1555" s="326"/>
      <c r="AE1555" s="326"/>
      <c r="AF1555" s="326"/>
      <c r="AG1555" s="326"/>
      <c r="AH1555" s="326"/>
      <c r="AI1555" s="326"/>
      <c r="AJ1555" s="326"/>
      <c r="AK1555" s="326"/>
      <c r="AL1555" s="326"/>
      <c r="AM1555" s="326"/>
      <c r="AN1555" s="326"/>
      <c r="AO1555" s="326"/>
      <c r="AP1555" s="326"/>
      <c r="AQ1555" s="326"/>
      <c r="AR1555" s="326"/>
    </row>
    <row r="1556" ht="15.75" hidden="1" customHeight="1">
      <c r="A1556" s="326" t="s">
        <v>3421</v>
      </c>
      <c r="B1556" s="326">
        <v>166.0</v>
      </c>
      <c r="C1556" s="326">
        <v>5.6</v>
      </c>
      <c r="D1556" s="326">
        <v>3.3</v>
      </c>
      <c r="E1556" s="326">
        <v>32.0</v>
      </c>
      <c r="F1556" s="326" t="s">
        <v>4082</v>
      </c>
      <c r="G1556" s="326" t="s">
        <v>111</v>
      </c>
      <c r="H1556" s="326"/>
      <c r="I1556" s="326"/>
      <c r="J1556" s="326"/>
      <c r="K1556" s="326"/>
      <c r="L1556" s="326"/>
      <c r="M1556" s="326"/>
      <c r="N1556" s="326"/>
      <c r="O1556" s="326"/>
      <c r="P1556" s="326"/>
      <c r="Q1556" s="326"/>
      <c r="R1556" s="326"/>
      <c r="S1556" s="326"/>
      <c r="T1556" s="326"/>
      <c r="U1556" s="326"/>
      <c r="V1556" s="326"/>
      <c r="W1556" s="326"/>
      <c r="X1556" s="326"/>
      <c r="Y1556" s="326"/>
      <c r="Z1556" s="326"/>
      <c r="AA1556" s="326"/>
      <c r="AB1556" s="326"/>
      <c r="AC1556" s="326"/>
      <c r="AD1556" s="326"/>
      <c r="AE1556" s="326"/>
      <c r="AF1556" s="326"/>
      <c r="AG1556" s="326"/>
      <c r="AH1556" s="326"/>
      <c r="AI1556" s="326"/>
      <c r="AJ1556" s="326"/>
      <c r="AK1556" s="326"/>
      <c r="AL1556" s="326"/>
      <c r="AM1556" s="326"/>
      <c r="AN1556" s="326"/>
      <c r="AO1556" s="326"/>
      <c r="AP1556" s="326"/>
      <c r="AQ1556" s="326"/>
      <c r="AR1556" s="326"/>
    </row>
    <row r="1557" ht="15.75" hidden="1" customHeight="1">
      <c r="A1557" s="326" t="s">
        <v>4083</v>
      </c>
      <c r="B1557" s="326">
        <v>161.0</v>
      </c>
      <c r="C1557" s="326">
        <v>7.7</v>
      </c>
      <c r="D1557" s="326">
        <v>3.5</v>
      </c>
      <c r="E1557" s="326">
        <v>23.3</v>
      </c>
      <c r="F1557" s="326" t="s">
        <v>4084</v>
      </c>
      <c r="G1557" s="326" t="s">
        <v>111</v>
      </c>
      <c r="H1557" s="326"/>
      <c r="I1557" s="326"/>
      <c r="J1557" s="326"/>
      <c r="K1557" s="326"/>
      <c r="L1557" s="326"/>
      <c r="M1557" s="326"/>
      <c r="N1557" s="326"/>
      <c r="O1557" s="326"/>
      <c r="P1557" s="326"/>
      <c r="Q1557" s="326"/>
      <c r="R1557" s="326"/>
      <c r="S1557" s="326"/>
      <c r="T1557" s="326"/>
      <c r="U1557" s="326"/>
      <c r="V1557" s="326"/>
      <c r="W1557" s="326"/>
      <c r="X1557" s="326"/>
      <c r="Y1557" s="326"/>
      <c r="Z1557" s="326"/>
      <c r="AA1557" s="326"/>
      <c r="AB1557" s="326"/>
      <c r="AC1557" s="326"/>
      <c r="AD1557" s="326"/>
      <c r="AE1557" s="326"/>
      <c r="AF1557" s="326"/>
      <c r="AG1557" s="326"/>
      <c r="AH1557" s="326"/>
      <c r="AI1557" s="326"/>
      <c r="AJ1557" s="326"/>
      <c r="AK1557" s="326"/>
      <c r="AL1557" s="326"/>
      <c r="AM1557" s="326"/>
      <c r="AN1557" s="326"/>
      <c r="AO1557" s="326"/>
      <c r="AP1557" s="326"/>
      <c r="AQ1557" s="326"/>
      <c r="AR1557" s="326"/>
    </row>
    <row r="1558" ht="15.75" hidden="1" customHeight="1">
      <c r="A1558" s="326" t="s">
        <v>4085</v>
      </c>
      <c r="B1558" s="326">
        <v>107.0</v>
      </c>
      <c r="C1558" s="326">
        <v>4.1</v>
      </c>
      <c r="D1558" s="326">
        <v>1.2</v>
      </c>
      <c r="E1558" s="326">
        <v>20.2</v>
      </c>
      <c r="F1558" s="326" t="s">
        <v>4086</v>
      </c>
      <c r="G1558" s="326" t="s">
        <v>111</v>
      </c>
      <c r="H1558" s="326"/>
      <c r="I1558" s="326"/>
      <c r="J1558" s="326"/>
      <c r="K1558" s="326"/>
      <c r="L1558" s="326"/>
      <c r="M1558" s="326"/>
      <c r="N1558" s="326"/>
      <c r="O1558" s="326"/>
      <c r="P1558" s="326"/>
      <c r="Q1558" s="326"/>
      <c r="R1558" s="326"/>
      <c r="S1558" s="326"/>
      <c r="T1558" s="326"/>
      <c r="U1558" s="326"/>
      <c r="V1558" s="326"/>
      <c r="W1558" s="326"/>
      <c r="X1558" s="326"/>
      <c r="Y1558" s="326"/>
      <c r="Z1558" s="326"/>
      <c r="AA1558" s="326"/>
      <c r="AB1558" s="326"/>
      <c r="AC1558" s="326"/>
      <c r="AD1558" s="326"/>
      <c r="AE1558" s="326"/>
      <c r="AF1558" s="326"/>
      <c r="AG1558" s="326"/>
      <c r="AH1558" s="326"/>
      <c r="AI1558" s="326"/>
      <c r="AJ1558" s="326"/>
      <c r="AK1558" s="326"/>
      <c r="AL1558" s="326"/>
      <c r="AM1558" s="326"/>
      <c r="AN1558" s="326"/>
      <c r="AO1558" s="326"/>
      <c r="AP1558" s="326"/>
      <c r="AQ1558" s="326"/>
      <c r="AR1558" s="326"/>
    </row>
    <row r="1559" ht="15.75" hidden="1" customHeight="1">
      <c r="A1559" s="326" t="s">
        <v>3580</v>
      </c>
      <c r="B1559" s="326">
        <v>210.0</v>
      </c>
      <c r="C1559" s="326">
        <v>7.6</v>
      </c>
      <c r="D1559" s="326">
        <v>5.3</v>
      </c>
      <c r="E1559" s="326">
        <v>32.1</v>
      </c>
      <c r="F1559" s="326" t="s">
        <v>4087</v>
      </c>
      <c r="G1559" s="326" t="s">
        <v>111</v>
      </c>
      <c r="H1559" s="326"/>
      <c r="I1559" s="326"/>
      <c r="J1559" s="326"/>
      <c r="K1559" s="326"/>
      <c r="L1559" s="326"/>
      <c r="M1559" s="326"/>
      <c r="N1559" s="326"/>
      <c r="O1559" s="326"/>
      <c r="P1559" s="326"/>
      <c r="Q1559" s="326"/>
      <c r="R1559" s="326"/>
      <c r="S1559" s="326"/>
      <c r="T1559" s="326"/>
      <c r="U1559" s="326"/>
      <c r="V1559" s="326"/>
      <c r="W1559" s="326"/>
      <c r="X1559" s="326"/>
      <c r="Y1559" s="326"/>
      <c r="Z1559" s="326"/>
      <c r="AA1559" s="326"/>
      <c r="AB1559" s="326"/>
      <c r="AC1559" s="326"/>
      <c r="AD1559" s="326"/>
      <c r="AE1559" s="326"/>
      <c r="AF1559" s="326"/>
      <c r="AG1559" s="326"/>
      <c r="AH1559" s="326"/>
      <c r="AI1559" s="326"/>
      <c r="AJ1559" s="326"/>
      <c r="AK1559" s="326"/>
      <c r="AL1559" s="326"/>
      <c r="AM1559" s="326"/>
      <c r="AN1559" s="326"/>
      <c r="AO1559" s="326"/>
      <c r="AP1559" s="326"/>
      <c r="AQ1559" s="326"/>
      <c r="AR1559" s="326"/>
    </row>
    <row r="1560" ht="15.75" hidden="1" customHeight="1">
      <c r="A1560" s="326" t="s">
        <v>4088</v>
      </c>
      <c r="B1560" s="326">
        <v>195.0</v>
      </c>
      <c r="C1560" s="326">
        <v>9.9</v>
      </c>
      <c r="D1560" s="326">
        <v>6.9</v>
      </c>
      <c r="E1560" s="326">
        <v>23.4</v>
      </c>
      <c r="F1560" s="326" t="s">
        <v>4089</v>
      </c>
      <c r="G1560" s="326" t="s">
        <v>111</v>
      </c>
      <c r="H1560" s="326"/>
      <c r="I1560" s="326"/>
      <c r="J1560" s="326"/>
      <c r="K1560" s="326"/>
      <c r="L1560" s="326"/>
      <c r="M1560" s="326"/>
      <c r="N1560" s="326"/>
      <c r="O1560" s="326"/>
      <c r="P1560" s="326"/>
      <c r="Q1560" s="326"/>
      <c r="R1560" s="326"/>
      <c r="S1560" s="326"/>
      <c r="T1560" s="326"/>
      <c r="U1560" s="326"/>
      <c r="V1560" s="326"/>
      <c r="W1560" s="326"/>
      <c r="X1560" s="326"/>
      <c r="Y1560" s="326"/>
      <c r="Z1560" s="326"/>
      <c r="AA1560" s="326"/>
      <c r="AB1560" s="326"/>
      <c r="AC1560" s="326"/>
      <c r="AD1560" s="326"/>
      <c r="AE1560" s="326"/>
      <c r="AF1560" s="326"/>
      <c r="AG1560" s="326"/>
      <c r="AH1560" s="326"/>
      <c r="AI1560" s="326"/>
      <c r="AJ1560" s="326"/>
      <c r="AK1560" s="326"/>
      <c r="AL1560" s="326"/>
      <c r="AM1560" s="326"/>
      <c r="AN1560" s="326"/>
      <c r="AO1560" s="326"/>
      <c r="AP1560" s="326"/>
      <c r="AQ1560" s="326"/>
      <c r="AR1560" s="326"/>
    </row>
    <row r="1561" ht="15.75" hidden="1" customHeight="1">
      <c r="A1561" s="326" t="s">
        <v>4090</v>
      </c>
      <c r="B1561" s="326">
        <v>202.0</v>
      </c>
      <c r="C1561" s="326">
        <v>6.6</v>
      </c>
      <c r="D1561" s="326">
        <v>9.0</v>
      </c>
      <c r="E1561" s="326">
        <v>23.3</v>
      </c>
      <c r="F1561" s="326" t="s">
        <v>4091</v>
      </c>
      <c r="G1561" s="326" t="s">
        <v>111</v>
      </c>
      <c r="H1561" s="326"/>
      <c r="I1561" s="326"/>
      <c r="J1561" s="326"/>
      <c r="K1561" s="326"/>
      <c r="L1561" s="326"/>
      <c r="M1561" s="326"/>
      <c r="N1561" s="326"/>
      <c r="O1561" s="326"/>
      <c r="P1561" s="326"/>
      <c r="Q1561" s="326"/>
      <c r="R1561" s="326"/>
      <c r="S1561" s="326"/>
      <c r="T1561" s="326"/>
      <c r="U1561" s="326"/>
      <c r="V1561" s="326"/>
      <c r="W1561" s="326"/>
      <c r="X1561" s="326"/>
      <c r="Y1561" s="326"/>
      <c r="Z1561" s="326"/>
      <c r="AA1561" s="326"/>
      <c r="AB1561" s="326"/>
      <c r="AC1561" s="326"/>
      <c r="AD1561" s="326"/>
      <c r="AE1561" s="326"/>
      <c r="AF1561" s="326"/>
      <c r="AG1561" s="326"/>
      <c r="AH1561" s="326"/>
      <c r="AI1561" s="326"/>
      <c r="AJ1561" s="326"/>
      <c r="AK1561" s="326"/>
      <c r="AL1561" s="326"/>
      <c r="AM1561" s="326"/>
      <c r="AN1561" s="326"/>
      <c r="AO1561" s="326"/>
      <c r="AP1561" s="326"/>
      <c r="AQ1561" s="326"/>
      <c r="AR1561" s="326"/>
    </row>
    <row r="1562" ht="15.75" hidden="1" customHeight="1">
      <c r="A1562" s="326" t="s">
        <v>4092</v>
      </c>
      <c r="B1562" s="326">
        <v>222.0</v>
      </c>
      <c r="C1562" s="326">
        <v>9.3</v>
      </c>
      <c r="D1562" s="326">
        <v>14.1</v>
      </c>
      <c r="E1562" s="326">
        <v>14.3</v>
      </c>
      <c r="F1562" s="326" t="s">
        <v>4093</v>
      </c>
      <c r="G1562" s="326" t="s">
        <v>111</v>
      </c>
      <c r="H1562" s="326"/>
      <c r="I1562" s="326"/>
      <c r="J1562" s="326"/>
      <c r="K1562" s="326"/>
      <c r="L1562" s="326"/>
      <c r="M1562" s="326"/>
      <c r="N1562" s="326"/>
      <c r="O1562" s="326"/>
      <c r="P1562" s="326"/>
      <c r="Q1562" s="326"/>
      <c r="R1562" s="326"/>
      <c r="S1562" s="326"/>
      <c r="T1562" s="326"/>
      <c r="U1562" s="326"/>
      <c r="V1562" s="326"/>
      <c r="W1562" s="326"/>
      <c r="X1562" s="326"/>
      <c r="Y1562" s="326"/>
      <c r="Z1562" s="326"/>
      <c r="AA1562" s="326"/>
      <c r="AB1562" s="326"/>
      <c r="AC1562" s="326"/>
      <c r="AD1562" s="326"/>
      <c r="AE1562" s="326"/>
      <c r="AF1562" s="326"/>
      <c r="AG1562" s="326"/>
      <c r="AH1562" s="326"/>
      <c r="AI1562" s="326"/>
      <c r="AJ1562" s="326"/>
      <c r="AK1562" s="326"/>
      <c r="AL1562" s="326"/>
      <c r="AM1562" s="326"/>
      <c r="AN1562" s="326"/>
      <c r="AO1562" s="326"/>
      <c r="AP1562" s="326"/>
      <c r="AQ1562" s="326"/>
      <c r="AR1562" s="326"/>
    </row>
    <row r="1563" ht="15.75" hidden="1" customHeight="1">
      <c r="A1563" s="326" t="s">
        <v>4094</v>
      </c>
      <c r="B1563" s="326">
        <v>100.0</v>
      </c>
      <c r="C1563" s="326">
        <v>3.8</v>
      </c>
      <c r="D1563" s="326">
        <v>0.7</v>
      </c>
      <c r="E1563" s="326">
        <v>19.1</v>
      </c>
      <c r="F1563" s="326" t="s">
        <v>4095</v>
      </c>
      <c r="G1563" s="326" t="s">
        <v>111</v>
      </c>
      <c r="H1563" s="326"/>
      <c r="I1563" s="326"/>
      <c r="J1563" s="326"/>
      <c r="K1563" s="326"/>
      <c r="L1563" s="326"/>
      <c r="M1563" s="326"/>
      <c r="N1563" s="326"/>
      <c r="O1563" s="326"/>
      <c r="P1563" s="326"/>
      <c r="Q1563" s="326"/>
      <c r="R1563" s="326"/>
      <c r="S1563" s="326"/>
      <c r="T1563" s="326"/>
      <c r="U1563" s="326"/>
      <c r="V1563" s="326"/>
      <c r="W1563" s="326"/>
      <c r="X1563" s="326"/>
      <c r="Y1563" s="326"/>
      <c r="Z1563" s="326"/>
      <c r="AA1563" s="326"/>
      <c r="AB1563" s="326"/>
      <c r="AC1563" s="326"/>
      <c r="AD1563" s="326"/>
      <c r="AE1563" s="326"/>
      <c r="AF1563" s="326"/>
      <c r="AG1563" s="326"/>
      <c r="AH1563" s="326"/>
      <c r="AI1563" s="326"/>
      <c r="AJ1563" s="326"/>
      <c r="AK1563" s="326"/>
      <c r="AL1563" s="326"/>
      <c r="AM1563" s="326"/>
      <c r="AN1563" s="326"/>
      <c r="AO1563" s="326"/>
      <c r="AP1563" s="326"/>
      <c r="AQ1563" s="326"/>
      <c r="AR1563" s="326"/>
    </row>
    <row r="1564" ht="15.75" hidden="1" customHeight="1">
      <c r="A1564" s="326" t="s">
        <v>3582</v>
      </c>
      <c r="B1564" s="326">
        <v>151.0</v>
      </c>
      <c r="C1564" s="326">
        <v>6.1</v>
      </c>
      <c r="D1564" s="326">
        <v>1.3</v>
      </c>
      <c r="E1564" s="326">
        <v>28.9</v>
      </c>
      <c r="F1564" s="326" t="s">
        <v>4096</v>
      </c>
      <c r="G1564" s="326" t="s">
        <v>111</v>
      </c>
      <c r="H1564" s="326"/>
      <c r="I1564" s="326"/>
      <c r="J1564" s="326"/>
      <c r="K1564" s="326"/>
      <c r="L1564" s="326"/>
      <c r="M1564" s="326"/>
      <c r="N1564" s="326"/>
      <c r="O1564" s="326"/>
      <c r="P1564" s="326"/>
      <c r="Q1564" s="326"/>
      <c r="R1564" s="326"/>
      <c r="S1564" s="326"/>
      <c r="T1564" s="326"/>
      <c r="U1564" s="326"/>
      <c r="V1564" s="326"/>
      <c r="W1564" s="326"/>
      <c r="X1564" s="326"/>
      <c r="Y1564" s="326"/>
      <c r="Z1564" s="326"/>
      <c r="AA1564" s="326"/>
      <c r="AB1564" s="326"/>
      <c r="AC1564" s="326"/>
      <c r="AD1564" s="326"/>
      <c r="AE1564" s="326"/>
      <c r="AF1564" s="326"/>
      <c r="AG1564" s="326"/>
      <c r="AH1564" s="326"/>
      <c r="AI1564" s="326"/>
      <c r="AJ1564" s="326"/>
      <c r="AK1564" s="326"/>
      <c r="AL1564" s="326"/>
      <c r="AM1564" s="326"/>
      <c r="AN1564" s="326"/>
      <c r="AO1564" s="326"/>
      <c r="AP1564" s="326"/>
      <c r="AQ1564" s="326"/>
      <c r="AR1564" s="326"/>
    </row>
    <row r="1565" ht="15.75" hidden="1" customHeight="1">
      <c r="A1565" s="326" t="s">
        <v>4097</v>
      </c>
      <c r="B1565" s="326">
        <v>193.0</v>
      </c>
      <c r="C1565" s="326">
        <v>10.4</v>
      </c>
      <c r="D1565" s="326">
        <v>3.6</v>
      </c>
      <c r="E1565" s="326">
        <v>32.8</v>
      </c>
      <c r="F1565" s="326" t="s">
        <v>4098</v>
      </c>
      <c r="G1565" s="326" t="s">
        <v>111</v>
      </c>
      <c r="H1565" s="326"/>
      <c r="I1565" s="326"/>
      <c r="J1565" s="326"/>
      <c r="K1565" s="326"/>
      <c r="L1565" s="326"/>
      <c r="M1565" s="326"/>
      <c r="N1565" s="326"/>
      <c r="O1565" s="326"/>
      <c r="P1565" s="326"/>
      <c r="Q1565" s="326"/>
      <c r="R1565" s="326"/>
      <c r="S1565" s="326"/>
      <c r="T1565" s="326"/>
      <c r="U1565" s="326"/>
      <c r="V1565" s="326"/>
      <c r="W1565" s="326"/>
      <c r="X1565" s="326"/>
      <c r="Y1565" s="326"/>
      <c r="Z1565" s="326"/>
      <c r="AA1565" s="326"/>
      <c r="AB1565" s="326"/>
      <c r="AC1565" s="326"/>
      <c r="AD1565" s="326"/>
      <c r="AE1565" s="326"/>
      <c r="AF1565" s="326"/>
      <c r="AG1565" s="326"/>
      <c r="AH1565" s="326"/>
      <c r="AI1565" s="326"/>
      <c r="AJ1565" s="326"/>
      <c r="AK1565" s="326"/>
      <c r="AL1565" s="326"/>
      <c r="AM1565" s="326"/>
      <c r="AN1565" s="326"/>
      <c r="AO1565" s="326"/>
      <c r="AP1565" s="326"/>
      <c r="AQ1565" s="326"/>
      <c r="AR1565" s="326"/>
    </row>
    <row r="1566" ht="15.75" hidden="1" customHeight="1">
      <c r="A1566" s="326" t="s">
        <v>4099</v>
      </c>
      <c r="B1566" s="326">
        <v>172.0</v>
      </c>
      <c r="C1566" s="326">
        <v>10.4</v>
      </c>
      <c r="D1566" s="326">
        <v>6.3</v>
      </c>
      <c r="E1566" s="326">
        <v>21.3</v>
      </c>
      <c r="F1566" s="326" t="s">
        <v>4100</v>
      </c>
      <c r="G1566" s="326" t="s">
        <v>111</v>
      </c>
      <c r="H1566" s="326"/>
      <c r="I1566" s="326"/>
      <c r="J1566" s="326"/>
      <c r="K1566" s="326"/>
      <c r="L1566" s="326"/>
      <c r="M1566" s="326"/>
      <c r="N1566" s="326"/>
      <c r="O1566" s="326"/>
      <c r="P1566" s="326"/>
      <c r="Q1566" s="326"/>
      <c r="R1566" s="326"/>
      <c r="S1566" s="326"/>
      <c r="T1566" s="326"/>
      <c r="U1566" s="326"/>
      <c r="V1566" s="326"/>
      <c r="W1566" s="326"/>
      <c r="X1566" s="326"/>
      <c r="Y1566" s="326"/>
      <c r="Z1566" s="326"/>
      <c r="AA1566" s="326"/>
      <c r="AB1566" s="326"/>
      <c r="AC1566" s="326"/>
      <c r="AD1566" s="326"/>
      <c r="AE1566" s="326"/>
      <c r="AF1566" s="326"/>
      <c r="AG1566" s="326"/>
      <c r="AH1566" s="326"/>
      <c r="AI1566" s="326"/>
      <c r="AJ1566" s="326"/>
      <c r="AK1566" s="326"/>
      <c r="AL1566" s="326"/>
      <c r="AM1566" s="326"/>
      <c r="AN1566" s="326"/>
      <c r="AO1566" s="326"/>
      <c r="AP1566" s="326"/>
      <c r="AQ1566" s="326"/>
      <c r="AR1566" s="326"/>
    </row>
    <row r="1567" ht="15.75" hidden="1" customHeight="1">
      <c r="A1567" s="326" t="s">
        <v>4101</v>
      </c>
      <c r="B1567" s="326">
        <v>146.0</v>
      </c>
      <c r="C1567" s="326">
        <v>8.8</v>
      </c>
      <c r="D1567" s="326">
        <v>3.4</v>
      </c>
      <c r="E1567" s="326">
        <v>19.7</v>
      </c>
      <c r="F1567" s="326" t="s">
        <v>4102</v>
      </c>
      <c r="G1567" s="326" t="s">
        <v>111</v>
      </c>
      <c r="H1567" s="326"/>
      <c r="I1567" s="326"/>
      <c r="J1567" s="326"/>
      <c r="K1567" s="326"/>
      <c r="L1567" s="326"/>
      <c r="M1567" s="326"/>
      <c r="N1567" s="326"/>
      <c r="O1567" s="326"/>
      <c r="P1567" s="326"/>
      <c r="Q1567" s="326"/>
      <c r="R1567" s="326"/>
      <c r="S1567" s="326"/>
      <c r="T1567" s="326"/>
      <c r="U1567" s="326"/>
      <c r="V1567" s="326"/>
      <c r="W1567" s="326"/>
      <c r="X1567" s="326"/>
      <c r="Y1567" s="326"/>
      <c r="Z1567" s="326"/>
      <c r="AA1567" s="326"/>
      <c r="AB1567" s="326"/>
      <c r="AC1567" s="326"/>
      <c r="AD1567" s="326"/>
      <c r="AE1567" s="326"/>
      <c r="AF1567" s="326"/>
      <c r="AG1567" s="326"/>
      <c r="AH1567" s="326"/>
      <c r="AI1567" s="326"/>
      <c r="AJ1567" s="326"/>
      <c r="AK1567" s="326"/>
      <c r="AL1567" s="326"/>
      <c r="AM1567" s="326"/>
      <c r="AN1567" s="326"/>
      <c r="AO1567" s="326"/>
      <c r="AP1567" s="326"/>
      <c r="AQ1567" s="326"/>
      <c r="AR1567" s="326"/>
    </row>
    <row r="1568" ht="15.75" hidden="1" customHeight="1">
      <c r="A1568" s="326" t="s">
        <v>4103</v>
      </c>
      <c r="B1568" s="326">
        <v>122.0</v>
      </c>
      <c r="C1568" s="326">
        <v>7.1</v>
      </c>
      <c r="D1568" s="326">
        <v>3.3</v>
      </c>
      <c r="E1568" s="326">
        <v>16.1</v>
      </c>
      <c r="F1568" s="326" t="s">
        <v>4104</v>
      </c>
      <c r="G1568" s="326" t="s">
        <v>111</v>
      </c>
      <c r="H1568" s="326"/>
      <c r="I1568" s="326"/>
      <c r="J1568" s="326"/>
      <c r="K1568" s="326"/>
      <c r="L1568" s="326"/>
      <c r="M1568" s="326"/>
      <c r="N1568" s="326"/>
      <c r="O1568" s="326"/>
      <c r="P1568" s="326"/>
      <c r="Q1568" s="326"/>
      <c r="R1568" s="326"/>
      <c r="S1568" s="326"/>
      <c r="T1568" s="326"/>
      <c r="U1568" s="326"/>
      <c r="V1568" s="326"/>
      <c r="W1568" s="326"/>
      <c r="X1568" s="326"/>
      <c r="Y1568" s="326"/>
      <c r="Z1568" s="326"/>
      <c r="AA1568" s="326"/>
      <c r="AB1568" s="326"/>
      <c r="AC1568" s="326"/>
      <c r="AD1568" s="326"/>
      <c r="AE1568" s="326"/>
      <c r="AF1568" s="326"/>
      <c r="AG1568" s="326"/>
      <c r="AH1568" s="326"/>
      <c r="AI1568" s="326"/>
      <c r="AJ1568" s="326"/>
      <c r="AK1568" s="326"/>
      <c r="AL1568" s="326"/>
      <c r="AM1568" s="326"/>
      <c r="AN1568" s="326"/>
      <c r="AO1568" s="326"/>
      <c r="AP1568" s="326"/>
      <c r="AQ1568" s="326"/>
      <c r="AR1568" s="326"/>
    </row>
    <row r="1569" ht="15.75" hidden="1" customHeight="1">
      <c r="A1569" s="326" t="s">
        <v>4105</v>
      </c>
      <c r="B1569" s="326">
        <v>173.0</v>
      </c>
      <c r="C1569" s="326">
        <v>7.3</v>
      </c>
      <c r="D1569" s="326">
        <v>2.6</v>
      </c>
      <c r="E1569" s="326">
        <v>29.6</v>
      </c>
      <c r="F1569" s="326" t="s">
        <v>4106</v>
      </c>
      <c r="G1569" s="326" t="s">
        <v>111</v>
      </c>
      <c r="H1569" s="326"/>
      <c r="I1569" s="326"/>
      <c r="J1569" s="326"/>
      <c r="K1569" s="326"/>
      <c r="L1569" s="326"/>
      <c r="M1569" s="326"/>
      <c r="N1569" s="326"/>
      <c r="O1569" s="326"/>
      <c r="P1569" s="326"/>
      <c r="Q1569" s="326"/>
      <c r="R1569" s="326"/>
      <c r="S1569" s="326"/>
      <c r="T1569" s="326"/>
      <c r="U1569" s="326"/>
      <c r="V1569" s="326"/>
      <c r="W1569" s="326"/>
      <c r="X1569" s="326"/>
      <c r="Y1569" s="326"/>
      <c r="Z1569" s="326"/>
      <c r="AA1569" s="326"/>
      <c r="AB1569" s="326"/>
      <c r="AC1569" s="326"/>
      <c r="AD1569" s="326"/>
      <c r="AE1569" s="326"/>
      <c r="AF1569" s="326"/>
      <c r="AG1569" s="326"/>
      <c r="AH1569" s="326"/>
      <c r="AI1569" s="326"/>
      <c r="AJ1569" s="326"/>
      <c r="AK1569" s="326"/>
      <c r="AL1569" s="326"/>
      <c r="AM1569" s="326"/>
      <c r="AN1569" s="326"/>
      <c r="AO1569" s="326"/>
      <c r="AP1569" s="326"/>
      <c r="AQ1569" s="326"/>
      <c r="AR1569" s="326"/>
    </row>
    <row r="1570" ht="15.75" hidden="1" customHeight="1">
      <c r="A1570" s="326" t="s">
        <v>3588</v>
      </c>
      <c r="B1570" s="326">
        <v>227.0</v>
      </c>
      <c r="C1570" s="326">
        <v>3.3</v>
      </c>
      <c r="D1570" s="326">
        <v>10.2</v>
      </c>
      <c r="E1570" s="326">
        <v>30.6</v>
      </c>
      <c r="F1570" s="326" t="s">
        <v>4107</v>
      </c>
      <c r="G1570" s="326" t="s">
        <v>111</v>
      </c>
      <c r="H1570" s="326"/>
      <c r="I1570" s="326"/>
      <c r="J1570" s="326"/>
      <c r="K1570" s="326"/>
      <c r="L1570" s="326"/>
      <c r="M1570" s="326"/>
      <c r="N1570" s="326"/>
      <c r="O1570" s="326"/>
      <c r="P1570" s="326"/>
      <c r="Q1570" s="326"/>
      <c r="R1570" s="326"/>
      <c r="S1570" s="326"/>
      <c r="T1570" s="326"/>
      <c r="U1570" s="326"/>
      <c r="V1570" s="326"/>
      <c r="W1570" s="326"/>
      <c r="X1570" s="326"/>
      <c r="Y1570" s="326"/>
      <c r="Z1570" s="326"/>
      <c r="AA1570" s="326"/>
      <c r="AB1570" s="326"/>
      <c r="AC1570" s="326"/>
      <c r="AD1570" s="326"/>
      <c r="AE1570" s="326"/>
      <c r="AF1570" s="326"/>
      <c r="AG1570" s="326"/>
      <c r="AH1570" s="326"/>
      <c r="AI1570" s="326"/>
      <c r="AJ1570" s="326"/>
      <c r="AK1570" s="326"/>
      <c r="AL1570" s="326"/>
      <c r="AM1570" s="326"/>
      <c r="AN1570" s="326"/>
      <c r="AO1570" s="326"/>
      <c r="AP1570" s="326"/>
      <c r="AQ1570" s="326"/>
      <c r="AR1570" s="326"/>
    </row>
    <row r="1571" ht="15.75" hidden="1" customHeight="1">
      <c r="A1571" s="326" t="s">
        <v>3590</v>
      </c>
      <c r="B1571" s="326">
        <v>137.0</v>
      </c>
      <c r="C1571" s="326">
        <v>7.7</v>
      </c>
      <c r="D1571" s="326">
        <v>2.8</v>
      </c>
      <c r="E1571" s="326">
        <v>19.6</v>
      </c>
      <c r="F1571" s="326" t="s">
        <v>4108</v>
      </c>
      <c r="G1571" s="326" t="s">
        <v>111</v>
      </c>
      <c r="H1571" s="326"/>
      <c r="I1571" s="326"/>
      <c r="J1571" s="326"/>
      <c r="K1571" s="326"/>
      <c r="L1571" s="326"/>
      <c r="M1571" s="326"/>
      <c r="N1571" s="326"/>
      <c r="O1571" s="326"/>
      <c r="P1571" s="326"/>
      <c r="Q1571" s="326"/>
      <c r="R1571" s="326"/>
      <c r="S1571" s="326"/>
      <c r="T1571" s="326"/>
      <c r="U1571" s="326"/>
      <c r="V1571" s="326"/>
      <c r="W1571" s="326"/>
      <c r="X1571" s="326"/>
      <c r="Y1571" s="326"/>
      <c r="Z1571" s="326"/>
      <c r="AA1571" s="326"/>
      <c r="AB1571" s="326"/>
      <c r="AC1571" s="326"/>
      <c r="AD1571" s="326"/>
      <c r="AE1571" s="326"/>
      <c r="AF1571" s="326"/>
      <c r="AG1571" s="326"/>
      <c r="AH1571" s="326"/>
      <c r="AI1571" s="326"/>
      <c r="AJ1571" s="326"/>
      <c r="AK1571" s="326"/>
      <c r="AL1571" s="326"/>
      <c r="AM1571" s="326"/>
      <c r="AN1571" s="326"/>
      <c r="AO1571" s="326"/>
      <c r="AP1571" s="326"/>
      <c r="AQ1571" s="326"/>
      <c r="AR1571" s="326"/>
    </row>
    <row r="1572" ht="15.75" hidden="1" customHeight="1">
      <c r="A1572" s="326" t="s">
        <v>4109</v>
      </c>
      <c r="B1572" s="326">
        <v>136.0</v>
      </c>
      <c r="C1572" s="326">
        <v>5.5</v>
      </c>
      <c r="D1572" s="326">
        <v>3.1</v>
      </c>
      <c r="E1572" s="326">
        <v>21.2</v>
      </c>
      <c r="F1572" s="326" t="s">
        <v>4110</v>
      </c>
      <c r="G1572" s="326" t="s">
        <v>111</v>
      </c>
      <c r="H1572" s="326"/>
      <c r="I1572" s="326"/>
      <c r="J1572" s="326"/>
      <c r="K1572" s="326"/>
      <c r="L1572" s="326"/>
      <c r="M1572" s="326"/>
      <c r="N1572" s="326"/>
      <c r="O1572" s="326"/>
      <c r="P1572" s="326"/>
      <c r="Q1572" s="326"/>
      <c r="R1572" s="326"/>
      <c r="S1572" s="326"/>
      <c r="T1572" s="326"/>
      <c r="U1572" s="326"/>
      <c r="V1572" s="326"/>
      <c r="W1572" s="326"/>
      <c r="X1572" s="326"/>
      <c r="Y1572" s="326"/>
      <c r="Z1572" s="326"/>
      <c r="AA1572" s="326"/>
      <c r="AB1572" s="326"/>
      <c r="AC1572" s="326"/>
      <c r="AD1572" s="326"/>
      <c r="AE1572" s="326"/>
      <c r="AF1572" s="326"/>
      <c r="AG1572" s="326"/>
      <c r="AH1572" s="326"/>
      <c r="AI1572" s="326"/>
      <c r="AJ1572" s="326"/>
      <c r="AK1572" s="326"/>
      <c r="AL1572" s="326"/>
      <c r="AM1572" s="326"/>
      <c r="AN1572" s="326"/>
      <c r="AO1572" s="326"/>
      <c r="AP1572" s="326"/>
      <c r="AQ1572" s="326"/>
      <c r="AR1572" s="326"/>
    </row>
    <row r="1573" ht="15.75" hidden="1" customHeight="1">
      <c r="A1573" s="326" t="s">
        <v>3592</v>
      </c>
      <c r="B1573" s="326">
        <v>117.0</v>
      </c>
      <c r="C1573" s="326">
        <v>6.6</v>
      </c>
      <c r="D1573" s="326">
        <v>1.4</v>
      </c>
      <c r="E1573" s="326">
        <v>19.1</v>
      </c>
      <c r="F1573" s="326" t="s">
        <v>4111</v>
      </c>
      <c r="G1573" s="326" t="s">
        <v>111</v>
      </c>
      <c r="H1573" s="326"/>
      <c r="I1573" s="326"/>
      <c r="J1573" s="326"/>
      <c r="K1573" s="326"/>
      <c r="L1573" s="326"/>
      <c r="M1573" s="326"/>
      <c r="N1573" s="326"/>
      <c r="O1573" s="326"/>
      <c r="P1573" s="326"/>
      <c r="Q1573" s="326"/>
      <c r="R1573" s="326"/>
      <c r="S1573" s="326"/>
      <c r="T1573" s="326"/>
      <c r="U1573" s="326"/>
      <c r="V1573" s="326"/>
      <c r="W1573" s="326"/>
      <c r="X1573" s="326"/>
      <c r="Y1573" s="326"/>
      <c r="Z1573" s="326"/>
      <c r="AA1573" s="326"/>
      <c r="AB1573" s="326"/>
      <c r="AC1573" s="326"/>
      <c r="AD1573" s="326"/>
      <c r="AE1573" s="326"/>
      <c r="AF1573" s="326"/>
      <c r="AG1573" s="326"/>
      <c r="AH1573" s="326"/>
      <c r="AI1573" s="326"/>
      <c r="AJ1573" s="326"/>
      <c r="AK1573" s="326"/>
      <c r="AL1573" s="326"/>
      <c r="AM1573" s="326"/>
      <c r="AN1573" s="326"/>
      <c r="AO1573" s="326"/>
      <c r="AP1573" s="326"/>
      <c r="AQ1573" s="326"/>
      <c r="AR1573" s="326"/>
    </row>
    <row r="1574" ht="15.75" hidden="1" customHeight="1">
      <c r="A1574" s="326" t="s">
        <v>3831</v>
      </c>
      <c r="B1574" s="326">
        <v>116.0</v>
      </c>
      <c r="C1574" s="326">
        <v>6.0</v>
      </c>
      <c r="D1574" s="326">
        <v>1.9</v>
      </c>
      <c r="E1574" s="326">
        <v>19.5</v>
      </c>
      <c r="F1574" s="326" t="s">
        <v>4112</v>
      </c>
      <c r="G1574" s="326" t="s">
        <v>111</v>
      </c>
      <c r="H1574" s="326"/>
      <c r="I1574" s="326"/>
      <c r="J1574" s="326"/>
      <c r="K1574" s="326"/>
      <c r="L1574" s="326"/>
      <c r="M1574" s="326"/>
      <c r="N1574" s="326"/>
      <c r="O1574" s="326"/>
      <c r="P1574" s="326"/>
      <c r="Q1574" s="326"/>
      <c r="R1574" s="326"/>
      <c r="S1574" s="326"/>
      <c r="T1574" s="326"/>
      <c r="U1574" s="326"/>
      <c r="V1574" s="326"/>
      <c r="W1574" s="326"/>
      <c r="X1574" s="326"/>
      <c r="Y1574" s="326"/>
      <c r="Z1574" s="326"/>
      <c r="AA1574" s="326"/>
      <c r="AB1574" s="326"/>
      <c r="AC1574" s="326"/>
      <c r="AD1574" s="326"/>
      <c r="AE1574" s="326"/>
      <c r="AF1574" s="326"/>
      <c r="AG1574" s="326"/>
      <c r="AH1574" s="326"/>
      <c r="AI1574" s="326"/>
      <c r="AJ1574" s="326"/>
      <c r="AK1574" s="326"/>
      <c r="AL1574" s="326"/>
      <c r="AM1574" s="326"/>
      <c r="AN1574" s="326"/>
      <c r="AO1574" s="326"/>
      <c r="AP1574" s="326"/>
      <c r="AQ1574" s="326"/>
      <c r="AR1574" s="326"/>
    </row>
    <row r="1575" ht="15.75" hidden="1" customHeight="1">
      <c r="A1575" s="326" t="s">
        <v>4113</v>
      </c>
      <c r="B1575" s="326">
        <v>145.0</v>
      </c>
      <c r="C1575" s="326">
        <v>7.4</v>
      </c>
      <c r="D1575" s="326">
        <v>2.0</v>
      </c>
      <c r="E1575" s="326">
        <v>24.5</v>
      </c>
      <c r="F1575" s="326" t="s">
        <v>4114</v>
      </c>
      <c r="G1575" s="326" t="s">
        <v>111</v>
      </c>
      <c r="H1575" s="326"/>
      <c r="I1575" s="326"/>
      <c r="J1575" s="326"/>
      <c r="K1575" s="326"/>
      <c r="L1575" s="326"/>
      <c r="M1575" s="326"/>
      <c r="N1575" s="326"/>
      <c r="O1575" s="326"/>
      <c r="P1575" s="326"/>
      <c r="Q1575" s="326"/>
      <c r="R1575" s="326"/>
      <c r="S1575" s="326"/>
      <c r="T1575" s="326"/>
      <c r="U1575" s="326"/>
      <c r="V1575" s="326"/>
      <c r="W1575" s="326"/>
      <c r="X1575" s="326"/>
      <c r="Y1575" s="326"/>
      <c r="Z1575" s="326"/>
      <c r="AA1575" s="326"/>
      <c r="AB1575" s="326"/>
      <c r="AC1575" s="326"/>
      <c r="AD1575" s="326"/>
      <c r="AE1575" s="326"/>
      <c r="AF1575" s="326"/>
      <c r="AG1575" s="326"/>
      <c r="AH1575" s="326"/>
      <c r="AI1575" s="326"/>
      <c r="AJ1575" s="326"/>
      <c r="AK1575" s="326"/>
      <c r="AL1575" s="326"/>
      <c r="AM1575" s="326"/>
      <c r="AN1575" s="326"/>
      <c r="AO1575" s="326"/>
      <c r="AP1575" s="326"/>
      <c r="AQ1575" s="326"/>
      <c r="AR1575" s="326"/>
    </row>
    <row r="1576" ht="15.75" hidden="1" customHeight="1">
      <c r="A1576" s="326" t="s">
        <v>3596</v>
      </c>
      <c r="B1576" s="326">
        <v>121.0</v>
      </c>
      <c r="C1576" s="326">
        <v>5.7</v>
      </c>
      <c r="D1576" s="326">
        <v>1.0</v>
      </c>
      <c r="E1576" s="326">
        <v>22.5</v>
      </c>
      <c r="F1576" s="326" t="s">
        <v>4115</v>
      </c>
      <c r="G1576" s="326" t="s">
        <v>111</v>
      </c>
      <c r="H1576" s="326"/>
      <c r="I1576" s="326"/>
      <c r="J1576" s="326"/>
      <c r="K1576" s="326"/>
      <c r="L1576" s="326"/>
      <c r="M1576" s="326"/>
      <c r="N1576" s="326"/>
      <c r="O1576" s="326"/>
      <c r="P1576" s="326"/>
      <c r="Q1576" s="326"/>
      <c r="R1576" s="326"/>
      <c r="S1576" s="326"/>
      <c r="T1576" s="326"/>
      <c r="U1576" s="326"/>
      <c r="V1576" s="326"/>
      <c r="W1576" s="326"/>
      <c r="X1576" s="326"/>
      <c r="Y1576" s="326"/>
      <c r="Z1576" s="326"/>
      <c r="AA1576" s="326"/>
      <c r="AB1576" s="326"/>
      <c r="AC1576" s="326"/>
      <c r="AD1576" s="326"/>
      <c r="AE1576" s="326"/>
      <c r="AF1576" s="326"/>
      <c r="AG1576" s="326"/>
      <c r="AH1576" s="326"/>
      <c r="AI1576" s="326"/>
      <c r="AJ1576" s="326"/>
      <c r="AK1576" s="326"/>
      <c r="AL1576" s="326"/>
      <c r="AM1576" s="326"/>
      <c r="AN1576" s="326"/>
      <c r="AO1576" s="326"/>
      <c r="AP1576" s="326"/>
      <c r="AQ1576" s="326"/>
      <c r="AR1576" s="326"/>
    </row>
    <row r="1577" ht="15.75" hidden="1" customHeight="1">
      <c r="A1577" s="326" t="s">
        <v>4116</v>
      </c>
      <c r="B1577" s="326">
        <v>133.0</v>
      </c>
      <c r="C1577" s="326">
        <v>4.9</v>
      </c>
      <c r="D1577" s="326">
        <v>5.1</v>
      </c>
      <c r="E1577" s="326">
        <v>17.3</v>
      </c>
      <c r="F1577" s="326" t="s">
        <v>4117</v>
      </c>
      <c r="G1577" s="326" t="s">
        <v>111</v>
      </c>
      <c r="H1577" s="326"/>
      <c r="I1577" s="326"/>
      <c r="J1577" s="326"/>
      <c r="K1577" s="326"/>
      <c r="L1577" s="326"/>
      <c r="M1577" s="326"/>
      <c r="N1577" s="326"/>
      <c r="O1577" s="326"/>
      <c r="P1577" s="326"/>
      <c r="Q1577" s="326"/>
      <c r="R1577" s="326"/>
      <c r="S1577" s="326"/>
      <c r="T1577" s="326"/>
      <c r="U1577" s="326"/>
      <c r="V1577" s="326"/>
      <c r="W1577" s="326"/>
      <c r="X1577" s="326"/>
      <c r="Y1577" s="326"/>
      <c r="Z1577" s="326"/>
      <c r="AA1577" s="326"/>
      <c r="AB1577" s="326"/>
      <c r="AC1577" s="326"/>
      <c r="AD1577" s="326"/>
      <c r="AE1577" s="326"/>
      <c r="AF1577" s="326"/>
      <c r="AG1577" s="326"/>
      <c r="AH1577" s="326"/>
      <c r="AI1577" s="326"/>
      <c r="AJ1577" s="326"/>
      <c r="AK1577" s="326"/>
      <c r="AL1577" s="326"/>
      <c r="AM1577" s="326"/>
      <c r="AN1577" s="326"/>
      <c r="AO1577" s="326"/>
      <c r="AP1577" s="326"/>
      <c r="AQ1577" s="326"/>
      <c r="AR1577" s="326"/>
    </row>
    <row r="1578" ht="15.75" hidden="1" customHeight="1">
      <c r="A1578" s="326" t="s">
        <v>3833</v>
      </c>
      <c r="B1578" s="326">
        <v>240.0</v>
      </c>
      <c r="C1578" s="326">
        <v>9.7</v>
      </c>
      <c r="D1578" s="326">
        <v>10.6</v>
      </c>
      <c r="E1578" s="326">
        <v>25.6</v>
      </c>
      <c r="F1578" s="326" t="s">
        <v>4118</v>
      </c>
      <c r="G1578" s="326" t="s">
        <v>111</v>
      </c>
      <c r="H1578" s="326"/>
      <c r="I1578" s="326"/>
      <c r="J1578" s="326"/>
      <c r="K1578" s="326"/>
      <c r="L1578" s="326"/>
      <c r="M1578" s="326"/>
      <c r="N1578" s="326"/>
      <c r="O1578" s="326"/>
      <c r="P1578" s="326"/>
      <c r="Q1578" s="326"/>
      <c r="R1578" s="326"/>
      <c r="S1578" s="326"/>
      <c r="T1578" s="326"/>
      <c r="U1578" s="326"/>
      <c r="V1578" s="326"/>
      <c r="W1578" s="326"/>
      <c r="X1578" s="326"/>
      <c r="Y1578" s="326"/>
      <c r="Z1578" s="326"/>
      <c r="AA1578" s="326"/>
      <c r="AB1578" s="326"/>
      <c r="AC1578" s="326"/>
      <c r="AD1578" s="326"/>
      <c r="AE1578" s="326"/>
      <c r="AF1578" s="326"/>
      <c r="AG1578" s="326"/>
      <c r="AH1578" s="326"/>
      <c r="AI1578" s="326"/>
      <c r="AJ1578" s="326"/>
      <c r="AK1578" s="326"/>
      <c r="AL1578" s="326"/>
      <c r="AM1578" s="326"/>
      <c r="AN1578" s="326"/>
      <c r="AO1578" s="326"/>
      <c r="AP1578" s="326"/>
      <c r="AQ1578" s="326"/>
      <c r="AR1578" s="326"/>
    </row>
    <row r="1579" ht="15.75" hidden="1" customHeight="1">
      <c r="A1579" s="326" t="s">
        <v>3604</v>
      </c>
      <c r="B1579" s="326">
        <v>156.0</v>
      </c>
      <c r="C1579" s="326">
        <v>8.9</v>
      </c>
      <c r="D1579" s="326">
        <v>4.8</v>
      </c>
      <c r="E1579" s="326">
        <v>18.4</v>
      </c>
      <c r="F1579" s="326" t="s">
        <v>4119</v>
      </c>
      <c r="G1579" s="326" t="s">
        <v>111</v>
      </c>
      <c r="H1579" s="326"/>
      <c r="I1579" s="326"/>
      <c r="J1579" s="326"/>
      <c r="K1579" s="326"/>
      <c r="L1579" s="326"/>
      <c r="M1579" s="326"/>
      <c r="N1579" s="326"/>
      <c r="O1579" s="326"/>
      <c r="P1579" s="326"/>
      <c r="Q1579" s="326"/>
      <c r="R1579" s="326"/>
      <c r="S1579" s="326"/>
      <c r="T1579" s="326"/>
      <c r="U1579" s="326"/>
      <c r="V1579" s="326"/>
      <c r="W1579" s="326"/>
      <c r="X1579" s="326"/>
      <c r="Y1579" s="326"/>
      <c r="Z1579" s="326"/>
      <c r="AA1579" s="326"/>
      <c r="AB1579" s="326"/>
      <c r="AC1579" s="326"/>
      <c r="AD1579" s="326"/>
      <c r="AE1579" s="326"/>
      <c r="AF1579" s="326"/>
      <c r="AG1579" s="326"/>
      <c r="AH1579" s="326"/>
      <c r="AI1579" s="326"/>
      <c r="AJ1579" s="326"/>
      <c r="AK1579" s="326"/>
      <c r="AL1579" s="326"/>
      <c r="AM1579" s="326"/>
      <c r="AN1579" s="326"/>
      <c r="AO1579" s="326"/>
      <c r="AP1579" s="326"/>
      <c r="AQ1579" s="326"/>
      <c r="AR1579" s="326"/>
    </row>
    <row r="1580" ht="15.75" hidden="1" customHeight="1">
      <c r="A1580" s="326" t="s">
        <v>4120</v>
      </c>
      <c r="B1580" s="326">
        <v>150.0</v>
      </c>
      <c r="C1580" s="326">
        <v>9.4</v>
      </c>
      <c r="D1580" s="326">
        <v>0.9</v>
      </c>
      <c r="E1580" s="326">
        <v>25.6</v>
      </c>
      <c r="F1580" s="326" t="s">
        <v>4121</v>
      </c>
      <c r="G1580" s="326" t="s">
        <v>111</v>
      </c>
      <c r="H1580" s="326"/>
      <c r="I1580" s="326"/>
      <c r="J1580" s="326"/>
      <c r="K1580" s="326"/>
      <c r="L1580" s="326"/>
      <c r="M1580" s="326"/>
      <c r="N1580" s="326"/>
      <c r="O1580" s="326"/>
      <c r="P1580" s="326"/>
      <c r="Q1580" s="326"/>
      <c r="R1580" s="326"/>
      <c r="S1580" s="326"/>
      <c r="T1580" s="326"/>
      <c r="U1580" s="326"/>
      <c r="V1580" s="326"/>
      <c r="W1580" s="326"/>
      <c r="X1580" s="326"/>
      <c r="Y1580" s="326"/>
      <c r="Z1580" s="326"/>
      <c r="AA1580" s="326"/>
      <c r="AB1580" s="326"/>
      <c r="AC1580" s="326"/>
      <c r="AD1580" s="326"/>
      <c r="AE1580" s="326"/>
      <c r="AF1580" s="326"/>
      <c r="AG1580" s="326"/>
      <c r="AH1580" s="326"/>
      <c r="AI1580" s="326"/>
      <c r="AJ1580" s="326"/>
      <c r="AK1580" s="326"/>
      <c r="AL1580" s="326"/>
      <c r="AM1580" s="326"/>
      <c r="AN1580" s="326"/>
      <c r="AO1580" s="326"/>
      <c r="AP1580" s="326"/>
      <c r="AQ1580" s="326"/>
      <c r="AR1580" s="326"/>
    </row>
    <row r="1581" ht="15.75" hidden="1" customHeight="1">
      <c r="A1581" s="326" t="s">
        <v>3606</v>
      </c>
      <c r="B1581" s="326">
        <v>168.0</v>
      </c>
      <c r="C1581" s="326">
        <v>6.6</v>
      </c>
      <c r="D1581" s="326">
        <v>4.5</v>
      </c>
      <c r="E1581" s="326">
        <v>25.6</v>
      </c>
      <c r="F1581" s="326" t="s">
        <v>4122</v>
      </c>
      <c r="G1581" s="326" t="s">
        <v>111</v>
      </c>
      <c r="H1581" s="326"/>
      <c r="I1581" s="326"/>
      <c r="J1581" s="326"/>
      <c r="K1581" s="326"/>
      <c r="L1581" s="326"/>
      <c r="M1581" s="326"/>
      <c r="N1581" s="326"/>
      <c r="O1581" s="326"/>
      <c r="P1581" s="326"/>
      <c r="Q1581" s="326"/>
      <c r="R1581" s="326"/>
      <c r="S1581" s="326"/>
      <c r="T1581" s="326"/>
      <c r="U1581" s="326"/>
      <c r="V1581" s="326"/>
      <c r="W1581" s="326"/>
      <c r="X1581" s="326"/>
      <c r="Y1581" s="326"/>
      <c r="Z1581" s="326"/>
      <c r="AA1581" s="326"/>
      <c r="AB1581" s="326"/>
      <c r="AC1581" s="326"/>
      <c r="AD1581" s="326"/>
      <c r="AE1581" s="326"/>
      <c r="AF1581" s="326"/>
      <c r="AG1581" s="326"/>
      <c r="AH1581" s="326"/>
      <c r="AI1581" s="326"/>
      <c r="AJ1581" s="326"/>
      <c r="AK1581" s="326"/>
      <c r="AL1581" s="326"/>
      <c r="AM1581" s="326"/>
      <c r="AN1581" s="326"/>
      <c r="AO1581" s="326"/>
      <c r="AP1581" s="326"/>
      <c r="AQ1581" s="326"/>
      <c r="AR1581" s="326"/>
    </row>
    <row r="1582" ht="15.75" hidden="1" customHeight="1">
      <c r="A1582" s="326" t="s">
        <v>4123</v>
      </c>
      <c r="B1582" s="326">
        <v>114.0</v>
      </c>
      <c r="C1582" s="326">
        <v>7.0</v>
      </c>
      <c r="D1582" s="326">
        <v>1.9</v>
      </c>
      <c r="E1582" s="326">
        <v>17.5</v>
      </c>
      <c r="F1582" s="326" t="s">
        <v>4124</v>
      </c>
      <c r="G1582" s="326" t="s">
        <v>111</v>
      </c>
      <c r="H1582" s="326"/>
      <c r="I1582" s="326"/>
      <c r="J1582" s="326"/>
      <c r="K1582" s="326"/>
      <c r="L1582" s="326"/>
      <c r="M1582" s="326"/>
      <c r="N1582" s="326"/>
      <c r="O1582" s="326"/>
      <c r="P1582" s="326"/>
      <c r="Q1582" s="326"/>
      <c r="R1582" s="326"/>
      <c r="S1582" s="326"/>
      <c r="T1582" s="326"/>
      <c r="U1582" s="326"/>
      <c r="V1582" s="326"/>
      <c r="W1582" s="326"/>
      <c r="X1582" s="326"/>
      <c r="Y1582" s="326"/>
      <c r="Z1582" s="326"/>
      <c r="AA1582" s="326"/>
      <c r="AB1582" s="326"/>
      <c r="AC1582" s="326"/>
      <c r="AD1582" s="326"/>
      <c r="AE1582" s="326"/>
      <c r="AF1582" s="326"/>
      <c r="AG1582" s="326"/>
      <c r="AH1582" s="326"/>
      <c r="AI1582" s="326"/>
      <c r="AJ1582" s="326"/>
      <c r="AK1582" s="326"/>
      <c r="AL1582" s="326"/>
      <c r="AM1582" s="326"/>
      <c r="AN1582" s="326"/>
      <c r="AO1582" s="326"/>
      <c r="AP1582" s="326"/>
      <c r="AQ1582" s="326"/>
      <c r="AR1582" s="326"/>
    </row>
    <row r="1583" ht="15.75" hidden="1" customHeight="1">
      <c r="A1583" s="326" t="s">
        <v>3608</v>
      </c>
      <c r="B1583" s="326">
        <v>146.0</v>
      </c>
      <c r="C1583" s="326">
        <v>6.3</v>
      </c>
      <c r="D1583" s="326">
        <v>1.0</v>
      </c>
      <c r="E1583" s="326">
        <v>27.6</v>
      </c>
      <c r="F1583" s="326" t="s">
        <v>4125</v>
      </c>
      <c r="G1583" s="326" t="s">
        <v>111</v>
      </c>
      <c r="H1583" s="326"/>
      <c r="I1583" s="326"/>
      <c r="J1583" s="326"/>
      <c r="K1583" s="326"/>
      <c r="L1583" s="326"/>
      <c r="M1583" s="326"/>
      <c r="N1583" s="326"/>
      <c r="O1583" s="326"/>
      <c r="P1583" s="326"/>
      <c r="Q1583" s="326"/>
      <c r="R1583" s="326"/>
      <c r="S1583" s="326"/>
      <c r="T1583" s="326"/>
      <c r="U1583" s="326"/>
      <c r="V1583" s="326"/>
      <c r="W1583" s="326"/>
      <c r="X1583" s="326"/>
      <c r="Y1583" s="326"/>
      <c r="Z1583" s="326"/>
      <c r="AA1583" s="326"/>
      <c r="AB1583" s="326"/>
      <c r="AC1583" s="326"/>
      <c r="AD1583" s="326"/>
      <c r="AE1583" s="326"/>
      <c r="AF1583" s="326"/>
      <c r="AG1583" s="326"/>
      <c r="AH1583" s="326"/>
      <c r="AI1583" s="326"/>
      <c r="AJ1583" s="326"/>
      <c r="AK1583" s="326"/>
      <c r="AL1583" s="326"/>
      <c r="AM1583" s="326"/>
      <c r="AN1583" s="326"/>
      <c r="AO1583" s="326"/>
      <c r="AP1583" s="326"/>
      <c r="AQ1583" s="326"/>
      <c r="AR1583" s="326"/>
    </row>
    <row r="1584" ht="15.75" hidden="1" customHeight="1">
      <c r="A1584" s="326" t="s">
        <v>4126</v>
      </c>
      <c r="B1584" s="326">
        <v>151.0</v>
      </c>
      <c r="C1584" s="326">
        <v>7.9</v>
      </c>
      <c r="D1584" s="326">
        <v>2.8</v>
      </c>
      <c r="E1584" s="326">
        <v>23.6</v>
      </c>
      <c r="F1584" s="326" t="s">
        <v>4127</v>
      </c>
      <c r="G1584" s="326" t="s">
        <v>111</v>
      </c>
      <c r="H1584" s="326"/>
      <c r="I1584" s="326"/>
      <c r="J1584" s="326"/>
      <c r="K1584" s="326"/>
      <c r="L1584" s="326"/>
      <c r="M1584" s="326"/>
      <c r="N1584" s="326"/>
      <c r="O1584" s="326"/>
      <c r="P1584" s="326"/>
      <c r="Q1584" s="326"/>
      <c r="R1584" s="326"/>
      <c r="S1584" s="326"/>
      <c r="T1584" s="326"/>
      <c r="U1584" s="326"/>
      <c r="V1584" s="326"/>
      <c r="W1584" s="326"/>
      <c r="X1584" s="326"/>
      <c r="Y1584" s="326"/>
      <c r="Z1584" s="326"/>
      <c r="AA1584" s="326"/>
      <c r="AB1584" s="326"/>
      <c r="AC1584" s="326"/>
      <c r="AD1584" s="326"/>
      <c r="AE1584" s="326"/>
      <c r="AF1584" s="326"/>
      <c r="AG1584" s="326"/>
      <c r="AH1584" s="326"/>
      <c r="AI1584" s="326"/>
      <c r="AJ1584" s="326"/>
      <c r="AK1584" s="326"/>
      <c r="AL1584" s="326"/>
      <c r="AM1584" s="326"/>
      <c r="AN1584" s="326"/>
      <c r="AO1584" s="326"/>
      <c r="AP1584" s="326"/>
      <c r="AQ1584" s="326"/>
      <c r="AR1584" s="326"/>
    </row>
    <row r="1585" ht="15.75" hidden="1" customHeight="1">
      <c r="A1585" s="326" t="s">
        <v>3610</v>
      </c>
      <c r="B1585" s="326">
        <v>121.0</v>
      </c>
      <c r="C1585" s="326">
        <v>4.4</v>
      </c>
      <c r="D1585" s="326">
        <v>3.2</v>
      </c>
      <c r="E1585" s="326">
        <v>18.6</v>
      </c>
      <c r="F1585" s="326" t="s">
        <v>4128</v>
      </c>
      <c r="G1585" s="326" t="s">
        <v>111</v>
      </c>
      <c r="H1585" s="326"/>
      <c r="I1585" s="326"/>
      <c r="J1585" s="326"/>
      <c r="K1585" s="326"/>
      <c r="L1585" s="326"/>
      <c r="M1585" s="326"/>
      <c r="N1585" s="326"/>
      <c r="O1585" s="326"/>
      <c r="P1585" s="326"/>
      <c r="Q1585" s="326"/>
      <c r="R1585" s="326"/>
      <c r="S1585" s="326"/>
      <c r="T1585" s="326"/>
      <c r="U1585" s="326"/>
      <c r="V1585" s="326"/>
      <c r="W1585" s="326"/>
      <c r="X1585" s="326"/>
      <c r="Y1585" s="326"/>
      <c r="Z1585" s="326"/>
      <c r="AA1585" s="326"/>
      <c r="AB1585" s="326"/>
      <c r="AC1585" s="326"/>
      <c r="AD1585" s="326"/>
      <c r="AE1585" s="326"/>
      <c r="AF1585" s="326"/>
      <c r="AG1585" s="326"/>
      <c r="AH1585" s="326"/>
      <c r="AI1585" s="326"/>
      <c r="AJ1585" s="326"/>
      <c r="AK1585" s="326"/>
      <c r="AL1585" s="326"/>
      <c r="AM1585" s="326"/>
      <c r="AN1585" s="326"/>
      <c r="AO1585" s="326"/>
      <c r="AP1585" s="326"/>
      <c r="AQ1585" s="326"/>
      <c r="AR1585" s="326"/>
    </row>
    <row r="1586" ht="15.75" hidden="1" customHeight="1">
      <c r="A1586" s="326" t="s">
        <v>4129</v>
      </c>
      <c r="B1586" s="326">
        <v>173.0</v>
      </c>
      <c r="C1586" s="326">
        <v>5.2</v>
      </c>
      <c r="D1586" s="326">
        <v>1.2</v>
      </c>
      <c r="E1586" s="326">
        <v>34.4</v>
      </c>
      <c r="F1586" s="326" t="s">
        <v>4130</v>
      </c>
      <c r="G1586" s="326" t="s">
        <v>111</v>
      </c>
      <c r="H1586" s="326"/>
      <c r="I1586" s="326"/>
      <c r="J1586" s="326"/>
      <c r="K1586" s="326"/>
      <c r="L1586" s="326"/>
      <c r="M1586" s="326"/>
      <c r="N1586" s="326"/>
      <c r="O1586" s="326"/>
      <c r="P1586" s="326"/>
      <c r="Q1586" s="326"/>
      <c r="R1586" s="326"/>
      <c r="S1586" s="326"/>
      <c r="T1586" s="326"/>
      <c r="U1586" s="326"/>
      <c r="V1586" s="326"/>
      <c r="W1586" s="326"/>
      <c r="X1586" s="326"/>
      <c r="Y1586" s="326"/>
      <c r="Z1586" s="326"/>
      <c r="AA1586" s="326"/>
      <c r="AB1586" s="326"/>
      <c r="AC1586" s="326"/>
      <c r="AD1586" s="326"/>
      <c r="AE1586" s="326"/>
      <c r="AF1586" s="326"/>
      <c r="AG1586" s="326"/>
      <c r="AH1586" s="326"/>
      <c r="AI1586" s="326"/>
      <c r="AJ1586" s="326"/>
      <c r="AK1586" s="326"/>
      <c r="AL1586" s="326"/>
      <c r="AM1586" s="326"/>
      <c r="AN1586" s="326"/>
      <c r="AO1586" s="326"/>
      <c r="AP1586" s="326"/>
      <c r="AQ1586" s="326"/>
      <c r="AR1586" s="326"/>
    </row>
    <row r="1587" ht="15.75" hidden="1" customHeight="1">
      <c r="A1587" s="326" t="s">
        <v>4131</v>
      </c>
      <c r="B1587" s="326">
        <v>179.0</v>
      </c>
      <c r="C1587" s="326">
        <v>4.8</v>
      </c>
      <c r="D1587" s="326">
        <v>8.2</v>
      </c>
      <c r="E1587" s="326">
        <v>22.6</v>
      </c>
      <c r="F1587" s="326" t="s">
        <v>4132</v>
      </c>
      <c r="G1587" s="326" t="s">
        <v>111</v>
      </c>
      <c r="H1587" s="326"/>
      <c r="I1587" s="326"/>
      <c r="J1587" s="326"/>
      <c r="K1587" s="326"/>
      <c r="L1587" s="326"/>
      <c r="M1587" s="326"/>
      <c r="N1587" s="326"/>
      <c r="O1587" s="326"/>
      <c r="P1587" s="326"/>
      <c r="Q1587" s="326"/>
      <c r="R1587" s="326"/>
      <c r="S1587" s="326"/>
      <c r="T1587" s="326"/>
      <c r="U1587" s="326"/>
      <c r="V1587" s="326"/>
      <c r="W1587" s="326"/>
      <c r="X1587" s="326"/>
      <c r="Y1587" s="326"/>
      <c r="Z1587" s="326"/>
      <c r="AA1587" s="326"/>
      <c r="AB1587" s="326"/>
      <c r="AC1587" s="326"/>
      <c r="AD1587" s="326"/>
      <c r="AE1587" s="326"/>
      <c r="AF1587" s="326"/>
      <c r="AG1587" s="326"/>
      <c r="AH1587" s="326"/>
      <c r="AI1587" s="326"/>
      <c r="AJ1587" s="326"/>
      <c r="AK1587" s="326"/>
      <c r="AL1587" s="326"/>
      <c r="AM1587" s="326"/>
      <c r="AN1587" s="326"/>
      <c r="AO1587" s="326"/>
      <c r="AP1587" s="326"/>
      <c r="AQ1587" s="326"/>
      <c r="AR1587" s="326"/>
    </row>
    <row r="1588" ht="15.75" hidden="1" customHeight="1">
      <c r="A1588" s="326" t="s">
        <v>4133</v>
      </c>
      <c r="B1588" s="326">
        <v>109.0</v>
      </c>
      <c r="C1588" s="326">
        <v>6.4</v>
      </c>
      <c r="D1588" s="326">
        <v>1.9</v>
      </c>
      <c r="E1588" s="326">
        <v>15.8</v>
      </c>
      <c r="F1588" s="326" t="s">
        <v>4134</v>
      </c>
      <c r="G1588" s="326" t="s">
        <v>111</v>
      </c>
      <c r="H1588" s="326"/>
      <c r="I1588" s="326"/>
      <c r="J1588" s="326"/>
      <c r="K1588" s="326"/>
      <c r="L1588" s="326"/>
      <c r="M1588" s="326"/>
      <c r="N1588" s="326"/>
      <c r="O1588" s="326"/>
      <c r="P1588" s="326"/>
      <c r="Q1588" s="326"/>
      <c r="R1588" s="326"/>
      <c r="S1588" s="326"/>
      <c r="T1588" s="326"/>
      <c r="U1588" s="326"/>
      <c r="V1588" s="326"/>
      <c r="W1588" s="326"/>
      <c r="X1588" s="326"/>
      <c r="Y1588" s="326"/>
      <c r="Z1588" s="326"/>
      <c r="AA1588" s="326"/>
      <c r="AB1588" s="326"/>
      <c r="AC1588" s="326"/>
      <c r="AD1588" s="326"/>
      <c r="AE1588" s="326"/>
      <c r="AF1588" s="326"/>
      <c r="AG1588" s="326"/>
      <c r="AH1588" s="326"/>
      <c r="AI1588" s="326"/>
      <c r="AJ1588" s="326"/>
      <c r="AK1588" s="326"/>
      <c r="AL1588" s="326"/>
      <c r="AM1588" s="326"/>
      <c r="AN1588" s="326"/>
      <c r="AO1588" s="326"/>
      <c r="AP1588" s="326"/>
      <c r="AQ1588" s="326"/>
      <c r="AR1588" s="326"/>
    </row>
    <row r="1589" ht="15.75" hidden="1" customHeight="1">
      <c r="A1589" s="326" t="s">
        <v>4135</v>
      </c>
      <c r="B1589" s="326">
        <v>95.0</v>
      </c>
      <c r="C1589" s="326">
        <v>4.3</v>
      </c>
      <c r="D1589" s="326">
        <v>0.7</v>
      </c>
      <c r="E1589" s="326">
        <v>18.8</v>
      </c>
      <c r="F1589" s="326" t="s">
        <v>4136</v>
      </c>
      <c r="G1589" s="326" t="s">
        <v>111</v>
      </c>
      <c r="H1589" s="326"/>
      <c r="I1589" s="326"/>
      <c r="J1589" s="326"/>
      <c r="K1589" s="326"/>
      <c r="L1589" s="326"/>
      <c r="M1589" s="326"/>
      <c r="N1589" s="326"/>
      <c r="O1589" s="326"/>
      <c r="P1589" s="326"/>
      <c r="Q1589" s="326"/>
      <c r="R1589" s="326"/>
      <c r="S1589" s="326"/>
      <c r="T1589" s="326"/>
      <c r="U1589" s="326"/>
      <c r="V1589" s="326"/>
      <c r="W1589" s="326"/>
      <c r="X1589" s="326"/>
      <c r="Y1589" s="326"/>
      <c r="Z1589" s="326"/>
      <c r="AA1589" s="326"/>
      <c r="AB1589" s="326"/>
      <c r="AC1589" s="326"/>
      <c r="AD1589" s="326"/>
      <c r="AE1589" s="326"/>
      <c r="AF1589" s="326"/>
      <c r="AG1589" s="326"/>
      <c r="AH1589" s="326"/>
      <c r="AI1589" s="326"/>
      <c r="AJ1589" s="326"/>
      <c r="AK1589" s="326"/>
      <c r="AL1589" s="326"/>
      <c r="AM1589" s="326"/>
      <c r="AN1589" s="326"/>
      <c r="AO1589" s="326"/>
      <c r="AP1589" s="326"/>
      <c r="AQ1589" s="326"/>
      <c r="AR1589" s="326"/>
    </row>
    <row r="1590" ht="15.75" hidden="1" customHeight="1">
      <c r="A1590" s="326" t="s">
        <v>4137</v>
      </c>
      <c r="B1590" s="326">
        <v>174.0</v>
      </c>
      <c r="C1590" s="326">
        <v>5.4</v>
      </c>
      <c r="D1590" s="326">
        <v>5.1</v>
      </c>
      <c r="E1590" s="326">
        <v>26.4</v>
      </c>
      <c r="F1590" s="326" t="s">
        <v>4138</v>
      </c>
      <c r="G1590" s="326" t="s">
        <v>111</v>
      </c>
      <c r="H1590" s="326"/>
      <c r="I1590" s="326"/>
      <c r="J1590" s="326"/>
      <c r="K1590" s="326"/>
      <c r="L1590" s="326"/>
      <c r="M1590" s="326"/>
      <c r="N1590" s="326"/>
      <c r="O1590" s="326"/>
      <c r="P1590" s="326"/>
      <c r="Q1590" s="326"/>
      <c r="R1590" s="326"/>
      <c r="S1590" s="326"/>
      <c r="T1590" s="326"/>
      <c r="U1590" s="326"/>
      <c r="V1590" s="326"/>
      <c r="W1590" s="326"/>
      <c r="X1590" s="326"/>
      <c r="Y1590" s="326"/>
      <c r="Z1590" s="326"/>
      <c r="AA1590" s="326"/>
      <c r="AB1590" s="326"/>
      <c r="AC1590" s="326"/>
      <c r="AD1590" s="326"/>
      <c r="AE1590" s="326"/>
      <c r="AF1590" s="326"/>
      <c r="AG1590" s="326"/>
      <c r="AH1590" s="326"/>
      <c r="AI1590" s="326"/>
      <c r="AJ1590" s="326"/>
      <c r="AK1590" s="326"/>
      <c r="AL1590" s="326"/>
      <c r="AM1590" s="326"/>
      <c r="AN1590" s="326"/>
      <c r="AO1590" s="326"/>
      <c r="AP1590" s="326"/>
      <c r="AQ1590" s="326"/>
      <c r="AR1590" s="326"/>
    </row>
    <row r="1591" ht="15.75" hidden="1" customHeight="1">
      <c r="A1591" s="326" t="s">
        <v>4139</v>
      </c>
      <c r="B1591" s="326">
        <v>177.0</v>
      </c>
      <c r="C1591" s="326">
        <v>9.5</v>
      </c>
      <c r="D1591" s="326">
        <v>9.3</v>
      </c>
      <c r="E1591" s="326">
        <v>14.4</v>
      </c>
      <c r="F1591" s="326" t="s">
        <v>4140</v>
      </c>
      <c r="G1591" s="326" t="s">
        <v>111</v>
      </c>
      <c r="H1591" s="326"/>
      <c r="I1591" s="326"/>
      <c r="J1591" s="326"/>
      <c r="K1591" s="326"/>
      <c r="L1591" s="326"/>
      <c r="M1591" s="326"/>
      <c r="N1591" s="326"/>
      <c r="O1591" s="326"/>
      <c r="P1591" s="326"/>
      <c r="Q1591" s="326"/>
      <c r="R1591" s="326"/>
      <c r="S1591" s="326"/>
      <c r="T1591" s="326"/>
      <c r="U1591" s="326"/>
      <c r="V1591" s="326"/>
      <c r="W1591" s="326"/>
      <c r="X1591" s="326"/>
      <c r="Y1591" s="326"/>
      <c r="Z1591" s="326"/>
      <c r="AA1591" s="326"/>
      <c r="AB1591" s="326"/>
      <c r="AC1591" s="326"/>
      <c r="AD1591" s="326"/>
      <c r="AE1591" s="326"/>
      <c r="AF1591" s="326"/>
      <c r="AG1591" s="326"/>
      <c r="AH1591" s="326"/>
      <c r="AI1591" s="326"/>
      <c r="AJ1591" s="326"/>
      <c r="AK1591" s="326"/>
      <c r="AL1591" s="326"/>
      <c r="AM1591" s="326"/>
      <c r="AN1591" s="326"/>
      <c r="AO1591" s="326"/>
      <c r="AP1591" s="326"/>
      <c r="AQ1591" s="326"/>
      <c r="AR1591" s="326"/>
    </row>
    <row r="1592" ht="15.75" hidden="1" customHeight="1">
      <c r="A1592" s="326" t="s">
        <v>3616</v>
      </c>
      <c r="B1592" s="326">
        <v>154.0</v>
      </c>
      <c r="C1592" s="326">
        <v>6.1</v>
      </c>
      <c r="D1592" s="326">
        <v>3.2</v>
      </c>
      <c r="E1592" s="326">
        <v>24.8</v>
      </c>
      <c r="F1592" s="326" t="s">
        <v>4141</v>
      </c>
      <c r="G1592" s="326" t="s">
        <v>111</v>
      </c>
      <c r="H1592" s="326"/>
      <c r="I1592" s="326"/>
      <c r="J1592" s="326"/>
      <c r="K1592" s="326"/>
      <c r="L1592" s="326"/>
      <c r="M1592" s="326"/>
      <c r="N1592" s="326"/>
      <c r="O1592" s="326"/>
      <c r="P1592" s="326"/>
      <c r="Q1592" s="326"/>
      <c r="R1592" s="326"/>
      <c r="S1592" s="326"/>
      <c r="T1592" s="326"/>
      <c r="U1592" s="326"/>
      <c r="V1592" s="326"/>
      <c r="W1592" s="326"/>
      <c r="X1592" s="326"/>
      <c r="Y1592" s="326"/>
      <c r="Z1592" s="326"/>
      <c r="AA1592" s="326"/>
      <c r="AB1592" s="326"/>
      <c r="AC1592" s="326"/>
      <c r="AD1592" s="326"/>
      <c r="AE1592" s="326"/>
      <c r="AF1592" s="326"/>
      <c r="AG1592" s="326"/>
      <c r="AH1592" s="326"/>
      <c r="AI1592" s="326"/>
      <c r="AJ1592" s="326"/>
      <c r="AK1592" s="326"/>
      <c r="AL1592" s="326"/>
      <c r="AM1592" s="326"/>
      <c r="AN1592" s="326"/>
      <c r="AO1592" s="326"/>
      <c r="AP1592" s="326"/>
      <c r="AQ1592" s="326"/>
      <c r="AR1592" s="326"/>
    </row>
    <row r="1593" ht="15.75" hidden="1" customHeight="1">
      <c r="A1593" s="326" t="s">
        <v>4142</v>
      </c>
      <c r="B1593" s="326">
        <v>128.0</v>
      </c>
      <c r="C1593" s="326">
        <v>7.5</v>
      </c>
      <c r="D1593" s="326">
        <v>0.3</v>
      </c>
      <c r="E1593" s="326">
        <v>23.7</v>
      </c>
      <c r="F1593" s="326" t="s">
        <v>4143</v>
      </c>
      <c r="G1593" s="326" t="s">
        <v>111</v>
      </c>
      <c r="H1593" s="326"/>
      <c r="I1593" s="326"/>
      <c r="J1593" s="326"/>
      <c r="K1593" s="326"/>
      <c r="L1593" s="326"/>
      <c r="M1593" s="326"/>
      <c r="N1593" s="326"/>
      <c r="O1593" s="326"/>
      <c r="P1593" s="326"/>
      <c r="Q1593" s="326"/>
      <c r="R1593" s="326"/>
      <c r="S1593" s="326"/>
      <c r="T1593" s="326"/>
      <c r="U1593" s="326"/>
      <c r="V1593" s="326"/>
      <c r="W1593" s="326"/>
      <c r="X1593" s="326"/>
      <c r="Y1593" s="326"/>
      <c r="Z1593" s="326"/>
      <c r="AA1593" s="326"/>
      <c r="AB1593" s="326"/>
      <c r="AC1593" s="326"/>
      <c r="AD1593" s="326"/>
      <c r="AE1593" s="326"/>
      <c r="AF1593" s="326"/>
      <c r="AG1593" s="326"/>
      <c r="AH1593" s="326"/>
      <c r="AI1593" s="326"/>
      <c r="AJ1593" s="326"/>
      <c r="AK1593" s="326"/>
      <c r="AL1593" s="326"/>
      <c r="AM1593" s="326"/>
      <c r="AN1593" s="326"/>
      <c r="AO1593" s="326"/>
      <c r="AP1593" s="326"/>
      <c r="AQ1593" s="326"/>
      <c r="AR1593" s="326"/>
    </row>
    <row r="1594" ht="15.75" hidden="1" customHeight="1">
      <c r="A1594" s="326" t="s">
        <v>4144</v>
      </c>
      <c r="B1594" s="326">
        <v>131.0</v>
      </c>
      <c r="C1594" s="326">
        <v>7.4</v>
      </c>
      <c r="D1594" s="326">
        <v>1.3</v>
      </c>
      <c r="E1594" s="326">
        <v>22.3</v>
      </c>
      <c r="F1594" s="326" t="s">
        <v>4145</v>
      </c>
      <c r="G1594" s="326" t="s">
        <v>111</v>
      </c>
      <c r="H1594" s="326"/>
      <c r="I1594" s="326"/>
      <c r="J1594" s="326"/>
      <c r="K1594" s="326"/>
      <c r="L1594" s="326"/>
      <c r="M1594" s="326"/>
      <c r="N1594" s="326"/>
      <c r="O1594" s="326"/>
      <c r="P1594" s="326"/>
      <c r="Q1594" s="326"/>
      <c r="R1594" s="326"/>
      <c r="S1594" s="326"/>
      <c r="T1594" s="326"/>
      <c r="U1594" s="326"/>
      <c r="V1594" s="326"/>
      <c r="W1594" s="326"/>
      <c r="X1594" s="326"/>
      <c r="Y1594" s="326"/>
      <c r="Z1594" s="326"/>
      <c r="AA1594" s="326"/>
      <c r="AB1594" s="326"/>
      <c r="AC1594" s="326"/>
      <c r="AD1594" s="326"/>
      <c r="AE1594" s="326"/>
      <c r="AF1594" s="326"/>
      <c r="AG1594" s="326"/>
      <c r="AH1594" s="326"/>
      <c r="AI1594" s="326"/>
      <c r="AJ1594" s="326"/>
      <c r="AK1594" s="326"/>
      <c r="AL1594" s="326"/>
      <c r="AM1594" s="326"/>
      <c r="AN1594" s="326"/>
      <c r="AO1594" s="326"/>
      <c r="AP1594" s="326"/>
      <c r="AQ1594" s="326"/>
      <c r="AR1594" s="326"/>
    </row>
    <row r="1595" ht="15.75" hidden="1" customHeight="1">
      <c r="A1595" s="326" t="s">
        <v>3620</v>
      </c>
      <c r="B1595" s="326">
        <v>148.0</v>
      </c>
      <c r="C1595" s="326">
        <v>8.7</v>
      </c>
      <c r="D1595" s="326">
        <v>9.7</v>
      </c>
      <c r="E1595" s="326">
        <v>6.3</v>
      </c>
      <c r="F1595" s="326" t="s">
        <v>4146</v>
      </c>
      <c r="G1595" s="326" t="s">
        <v>111</v>
      </c>
      <c r="H1595" s="326"/>
      <c r="I1595" s="326"/>
      <c r="J1595" s="326"/>
      <c r="K1595" s="326"/>
      <c r="L1595" s="326"/>
      <c r="M1595" s="326"/>
      <c r="N1595" s="326"/>
      <c r="O1595" s="326"/>
      <c r="P1595" s="326"/>
      <c r="Q1595" s="326"/>
      <c r="R1595" s="326"/>
      <c r="S1595" s="326"/>
      <c r="T1595" s="326"/>
      <c r="U1595" s="326"/>
      <c r="V1595" s="326"/>
      <c r="W1595" s="326"/>
      <c r="X1595" s="326"/>
      <c r="Y1595" s="326"/>
      <c r="Z1595" s="326"/>
      <c r="AA1595" s="326"/>
      <c r="AB1595" s="326"/>
      <c r="AC1595" s="326"/>
      <c r="AD1595" s="326"/>
      <c r="AE1595" s="326"/>
      <c r="AF1595" s="326"/>
      <c r="AG1595" s="326"/>
      <c r="AH1595" s="326"/>
      <c r="AI1595" s="326"/>
      <c r="AJ1595" s="326"/>
      <c r="AK1595" s="326"/>
      <c r="AL1595" s="326"/>
      <c r="AM1595" s="326"/>
      <c r="AN1595" s="326"/>
      <c r="AO1595" s="326"/>
      <c r="AP1595" s="326"/>
      <c r="AQ1595" s="326"/>
      <c r="AR1595" s="326"/>
    </row>
    <row r="1596" ht="15.75" hidden="1" customHeight="1">
      <c r="A1596" s="326" t="s">
        <v>4147</v>
      </c>
      <c r="B1596" s="326">
        <v>179.0</v>
      </c>
      <c r="C1596" s="326">
        <v>8.8</v>
      </c>
      <c r="D1596" s="326">
        <v>2.4</v>
      </c>
      <c r="E1596" s="326">
        <v>30.5</v>
      </c>
      <c r="F1596" s="326" t="s">
        <v>4148</v>
      </c>
      <c r="G1596" s="326" t="s">
        <v>111</v>
      </c>
      <c r="H1596" s="326"/>
      <c r="I1596" s="326"/>
      <c r="J1596" s="326"/>
      <c r="K1596" s="326"/>
      <c r="L1596" s="326"/>
      <c r="M1596" s="326"/>
      <c r="N1596" s="326"/>
      <c r="O1596" s="326"/>
      <c r="P1596" s="326"/>
      <c r="Q1596" s="326"/>
      <c r="R1596" s="326"/>
      <c r="S1596" s="326"/>
      <c r="T1596" s="326"/>
      <c r="U1596" s="326"/>
      <c r="V1596" s="326"/>
      <c r="W1596" s="326"/>
      <c r="X1596" s="326"/>
      <c r="Y1596" s="326"/>
      <c r="Z1596" s="326"/>
      <c r="AA1596" s="326"/>
      <c r="AB1596" s="326"/>
      <c r="AC1596" s="326"/>
      <c r="AD1596" s="326"/>
      <c r="AE1596" s="326"/>
      <c r="AF1596" s="326"/>
      <c r="AG1596" s="326"/>
      <c r="AH1596" s="326"/>
      <c r="AI1596" s="326"/>
      <c r="AJ1596" s="326"/>
      <c r="AK1596" s="326"/>
      <c r="AL1596" s="326"/>
      <c r="AM1596" s="326"/>
      <c r="AN1596" s="326"/>
      <c r="AO1596" s="326"/>
      <c r="AP1596" s="326"/>
      <c r="AQ1596" s="326"/>
      <c r="AR1596" s="326"/>
    </row>
    <row r="1597" ht="15.75" hidden="1" customHeight="1">
      <c r="A1597" s="326" t="s">
        <v>3624</v>
      </c>
      <c r="B1597" s="326">
        <v>154.0</v>
      </c>
      <c r="C1597" s="326">
        <v>8.0</v>
      </c>
      <c r="D1597" s="326">
        <v>2.4</v>
      </c>
      <c r="E1597" s="326">
        <v>24.7</v>
      </c>
      <c r="F1597" s="326" t="s">
        <v>4149</v>
      </c>
      <c r="G1597" s="326" t="s">
        <v>111</v>
      </c>
      <c r="H1597" s="326"/>
      <c r="I1597" s="326"/>
      <c r="J1597" s="326"/>
      <c r="K1597" s="326"/>
      <c r="L1597" s="326"/>
      <c r="M1597" s="326"/>
      <c r="N1597" s="326"/>
      <c r="O1597" s="326"/>
      <c r="P1597" s="326"/>
      <c r="Q1597" s="326"/>
      <c r="R1597" s="326"/>
      <c r="S1597" s="326"/>
      <c r="T1597" s="326"/>
      <c r="U1597" s="326"/>
      <c r="V1597" s="326"/>
      <c r="W1597" s="326"/>
      <c r="X1597" s="326"/>
      <c r="Y1597" s="326"/>
      <c r="Z1597" s="326"/>
      <c r="AA1597" s="326"/>
      <c r="AB1597" s="326"/>
      <c r="AC1597" s="326"/>
      <c r="AD1597" s="326"/>
      <c r="AE1597" s="326"/>
      <c r="AF1597" s="326"/>
      <c r="AG1597" s="326"/>
      <c r="AH1597" s="326"/>
      <c r="AI1597" s="326"/>
      <c r="AJ1597" s="326"/>
      <c r="AK1597" s="326"/>
      <c r="AL1597" s="326"/>
      <c r="AM1597" s="326"/>
      <c r="AN1597" s="326"/>
      <c r="AO1597" s="326"/>
      <c r="AP1597" s="326"/>
      <c r="AQ1597" s="326"/>
      <c r="AR1597" s="326"/>
    </row>
    <row r="1598" ht="15.75" hidden="1" customHeight="1">
      <c r="A1598" s="326" t="s">
        <v>3626</v>
      </c>
      <c r="B1598" s="326">
        <v>158.0</v>
      </c>
      <c r="C1598" s="326">
        <v>7.3</v>
      </c>
      <c r="D1598" s="326">
        <v>3.5</v>
      </c>
      <c r="E1598" s="326">
        <v>24.2</v>
      </c>
      <c r="F1598" s="326" t="s">
        <v>4150</v>
      </c>
      <c r="G1598" s="326" t="s">
        <v>111</v>
      </c>
      <c r="H1598" s="326"/>
      <c r="I1598" s="326"/>
      <c r="J1598" s="326"/>
      <c r="K1598" s="326"/>
      <c r="L1598" s="326"/>
      <c r="M1598" s="326"/>
      <c r="N1598" s="326"/>
      <c r="O1598" s="326"/>
      <c r="P1598" s="326"/>
      <c r="Q1598" s="326"/>
      <c r="R1598" s="326"/>
      <c r="S1598" s="326"/>
      <c r="T1598" s="326"/>
      <c r="U1598" s="326"/>
      <c r="V1598" s="326"/>
      <c r="W1598" s="326"/>
      <c r="X1598" s="326"/>
      <c r="Y1598" s="326"/>
      <c r="Z1598" s="326"/>
      <c r="AA1598" s="326"/>
      <c r="AB1598" s="326"/>
      <c r="AC1598" s="326"/>
      <c r="AD1598" s="326"/>
      <c r="AE1598" s="326"/>
      <c r="AF1598" s="326"/>
      <c r="AG1598" s="326"/>
      <c r="AH1598" s="326"/>
      <c r="AI1598" s="326"/>
      <c r="AJ1598" s="326"/>
      <c r="AK1598" s="326"/>
      <c r="AL1598" s="326"/>
      <c r="AM1598" s="326"/>
      <c r="AN1598" s="326"/>
      <c r="AO1598" s="326"/>
      <c r="AP1598" s="326"/>
      <c r="AQ1598" s="326"/>
      <c r="AR1598" s="326"/>
    </row>
    <row r="1599" ht="15.75" hidden="1" customHeight="1">
      <c r="A1599" s="326" t="s">
        <v>3628</v>
      </c>
      <c r="B1599" s="326">
        <v>117.0</v>
      </c>
      <c r="C1599" s="326">
        <v>5.1</v>
      </c>
      <c r="D1599" s="326">
        <v>2.2</v>
      </c>
      <c r="E1599" s="326">
        <v>19.3</v>
      </c>
      <c r="F1599" s="326" t="s">
        <v>4151</v>
      </c>
      <c r="G1599" s="326" t="s">
        <v>111</v>
      </c>
      <c r="H1599" s="326"/>
      <c r="I1599" s="326"/>
      <c r="J1599" s="326"/>
      <c r="K1599" s="326"/>
      <c r="L1599" s="326"/>
      <c r="M1599" s="326"/>
      <c r="N1599" s="326"/>
      <c r="O1599" s="326"/>
      <c r="P1599" s="326"/>
      <c r="Q1599" s="326"/>
      <c r="R1599" s="326"/>
      <c r="S1599" s="326"/>
      <c r="T1599" s="326"/>
      <c r="U1599" s="326"/>
      <c r="V1599" s="326"/>
      <c r="W1599" s="326"/>
      <c r="X1599" s="326"/>
      <c r="Y1599" s="326"/>
      <c r="Z1599" s="326"/>
      <c r="AA1599" s="326"/>
      <c r="AB1599" s="326"/>
      <c r="AC1599" s="326"/>
      <c r="AD1599" s="326"/>
      <c r="AE1599" s="326"/>
      <c r="AF1599" s="326"/>
      <c r="AG1599" s="326"/>
      <c r="AH1599" s="326"/>
      <c r="AI1599" s="326"/>
      <c r="AJ1599" s="326"/>
      <c r="AK1599" s="326"/>
      <c r="AL1599" s="326"/>
      <c r="AM1599" s="326"/>
      <c r="AN1599" s="326"/>
      <c r="AO1599" s="326"/>
      <c r="AP1599" s="326"/>
      <c r="AQ1599" s="326"/>
      <c r="AR1599" s="326"/>
    </row>
    <row r="1600" ht="15.75" hidden="1" customHeight="1">
      <c r="A1600" s="326" t="s">
        <v>4152</v>
      </c>
      <c r="B1600" s="326">
        <v>144.0</v>
      </c>
      <c r="C1600" s="326">
        <v>6.1</v>
      </c>
      <c r="D1600" s="326">
        <v>4.2</v>
      </c>
      <c r="E1600" s="326">
        <v>20.4</v>
      </c>
      <c r="F1600" s="326" t="s">
        <v>4153</v>
      </c>
      <c r="G1600" s="326" t="s">
        <v>111</v>
      </c>
      <c r="H1600" s="326"/>
      <c r="I1600" s="326"/>
      <c r="J1600" s="326"/>
      <c r="K1600" s="326"/>
      <c r="L1600" s="326"/>
      <c r="M1600" s="326"/>
      <c r="N1600" s="326"/>
      <c r="O1600" s="326"/>
      <c r="P1600" s="326"/>
      <c r="Q1600" s="326"/>
      <c r="R1600" s="326"/>
      <c r="S1600" s="326"/>
      <c r="T1600" s="326"/>
      <c r="U1600" s="326"/>
      <c r="V1600" s="326"/>
      <c r="W1600" s="326"/>
      <c r="X1600" s="326"/>
      <c r="Y1600" s="326"/>
      <c r="Z1600" s="326"/>
      <c r="AA1600" s="326"/>
      <c r="AB1600" s="326"/>
      <c r="AC1600" s="326"/>
      <c r="AD1600" s="326"/>
      <c r="AE1600" s="326"/>
      <c r="AF1600" s="326"/>
      <c r="AG1600" s="326"/>
      <c r="AH1600" s="326"/>
      <c r="AI1600" s="326"/>
      <c r="AJ1600" s="326"/>
      <c r="AK1600" s="326"/>
      <c r="AL1600" s="326"/>
      <c r="AM1600" s="326"/>
      <c r="AN1600" s="326"/>
      <c r="AO1600" s="326"/>
      <c r="AP1600" s="326"/>
      <c r="AQ1600" s="326"/>
      <c r="AR1600" s="326"/>
    </row>
    <row r="1601" ht="15.75" hidden="1" customHeight="1">
      <c r="A1601" s="326" t="s">
        <v>4154</v>
      </c>
      <c r="B1601" s="326">
        <v>133.0</v>
      </c>
      <c r="C1601" s="326">
        <v>6.2</v>
      </c>
      <c r="D1601" s="326">
        <v>1.3</v>
      </c>
      <c r="E1601" s="326">
        <v>23.7</v>
      </c>
      <c r="F1601" s="326" t="s">
        <v>4155</v>
      </c>
      <c r="G1601" s="326" t="s">
        <v>111</v>
      </c>
      <c r="H1601" s="326"/>
      <c r="I1601" s="326"/>
      <c r="J1601" s="326"/>
      <c r="K1601" s="326"/>
      <c r="L1601" s="326"/>
      <c r="M1601" s="326"/>
      <c r="N1601" s="326"/>
      <c r="O1601" s="326"/>
      <c r="P1601" s="326"/>
      <c r="Q1601" s="326"/>
      <c r="R1601" s="326"/>
      <c r="S1601" s="326"/>
      <c r="T1601" s="326"/>
      <c r="U1601" s="326"/>
      <c r="V1601" s="326"/>
      <c r="W1601" s="326"/>
      <c r="X1601" s="326"/>
      <c r="Y1601" s="326"/>
      <c r="Z1601" s="326"/>
      <c r="AA1601" s="326"/>
      <c r="AB1601" s="326"/>
      <c r="AC1601" s="326"/>
      <c r="AD1601" s="326"/>
      <c r="AE1601" s="326"/>
      <c r="AF1601" s="326"/>
      <c r="AG1601" s="326"/>
      <c r="AH1601" s="326"/>
      <c r="AI1601" s="326"/>
      <c r="AJ1601" s="326"/>
      <c r="AK1601" s="326"/>
      <c r="AL1601" s="326"/>
      <c r="AM1601" s="326"/>
      <c r="AN1601" s="326"/>
      <c r="AO1601" s="326"/>
      <c r="AP1601" s="326"/>
      <c r="AQ1601" s="326"/>
      <c r="AR1601" s="326"/>
    </row>
    <row r="1602" ht="15.75" hidden="1" customHeight="1">
      <c r="A1602" s="326" t="s">
        <v>4156</v>
      </c>
      <c r="B1602" s="326">
        <v>159.0</v>
      </c>
      <c r="C1602" s="326">
        <v>4.3</v>
      </c>
      <c r="D1602" s="326">
        <v>2.2</v>
      </c>
      <c r="E1602" s="326">
        <v>29.9</v>
      </c>
      <c r="F1602" s="326" t="s">
        <v>4157</v>
      </c>
      <c r="G1602" s="326" t="s">
        <v>111</v>
      </c>
      <c r="H1602" s="326"/>
      <c r="I1602" s="326"/>
      <c r="J1602" s="326"/>
      <c r="K1602" s="326"/>
      <c r="L1602" s="326"/>
      <c r="M1602" s="326"/>
      <c r="N1602" s="326"/>
      <c r="O1602" s="326"/>
      <c r="P1602" s="326"/>
      <c r="Q1602" s="326"/>
      <c r="R1602" s="326"/>
      <c r="S1602" s="326"/>
      <c r="T1602" s="326"/>
      <c r="U1602" s="326"/>
      <c r="V1602" s="326"/>
      <c r="W1602" s="326"/>
      <c r="X1602" s="326"/>
      <c r="Y1602" s="326"/>
      <c r="Z1602" s="326"/>
      <c r="AA1602" s="326"/>
      <c r="AB1602" s="326"/>
      <c r="AC1602" s="326"/>
      <c r="AD1602" s="326"/>
      <c r="AE1602" s="326"/>
      <c r="AF1602" s="326"/>
      <c r="AG1602" s="326"/>
      <c r="AH1602" s="326"/>
      <c r="AI1602" s="326"/>
      <c r="AJ1602" s="326"/>
      <c r="AK1602" s="326"/>
      <c r="AL1602" s="326"/>
      <c r="AM1602" s="326"/>
      <c r="AN1602" s="326"/>
      <c r="AO1602" s="326"/>
      <c r="AP1602" s="326"/>
      <c r="AQ1602" s="326"/>
      <c r="AR1602" s="326"/>
    </row>
    <row r="1603" ht="15.75" hidden="1" customHeight="1">
      <c r="A1603" s="326" t="s">
        <v>3632</v>
      </c>
      <c r="B1603" s="326">
        <v>147.0</v>
      </c>
      <c r="C1603" s="326">
        <v>5.1</v>
      </c>
      <c r="D1603" s="326">
        <v>5.4</v>
      </c>
      <c r="E1603" s="326">
        <v>19.3</v>
      </c>
      <c r="F1603" s="326" t="s">
        <v>4158</v>
      </c>
      <c r="G1603" s="326" t="s">
        <v>111</v>
      </c>
      <c r="H1603" s="326"/>
      <c r="I1603" s="326"/>
      <c r="J1603" s="326"/>
      <c r="K1603" s="326"/>
      <c r="L1603" s="326"/>
      <c r="M1603" s="326"/>
      <c r="N1603" s="326"/>
      <c r="O1603" s="326"/>
      <c r="P1603" s="326"/>
      <c r="Q1603" s="326"/>
      <c r="R1603" s="326"/>
      <c r="S1603" s="326"/>
      <c r="T1603" s="326"/>
      <c r="U1603" s="326"/>
      <c r="V1603" s="326"/>
      <c r="W1603" s="326"/>
      <c r="X1603" s="326"/>
      <c r="Y1603" s="326"/>
      <c r="Z1603" s="326"/>
      <c r="AA1603" s="326"/>
      <c r="AB1603" s="326"/>
      <c r="AC1603" s="326"/>
      <c r="AD1603" s="326"/>
      <c r="AE1603" s="326"/>
      <c r="AF1603" s="326"/>
      <c r="AG1603" s="326"/>
      <c r="AH1603" s="326"/>
      <c r="AI1603" s="326"/>
      <c r="AJ1603" s="326"/>
      <c r="AK1603" s="326"/>
      <c r="AL1603" s="326"/>
      <c r="AM1603" s="326"/>
      <c r="AN1603" s="326"/>
      <c r="AO1603" s="326"/>
      <c r="AP1603" s="326"/>
      <c r="AQ1603" s="326"/>
      <c r="AR1603" s="326"/>
    </row>
    <row r="1604" ht="15.75" hidden="1" customHeight="1">
      <c r="A1604" s="326" t="s">
        <v>4159</v>
      </c>
      <c r="B1604" s="326">
        <v>159.0</v>
      </c>
      <c r="C1604" s="326">
        <v>6.0</v>
      </c>
      <c r="D1604" s="326">
        <v>4.6</v>
      </c>
      <c r="E1604" s="326">
        <v>23.4</v>
      </c>
      <c r="F1604" s="326" t="s">
        <v>4160</v>
      </c>
      <c r="G1604" s="326" t="s">
        <v>111</v>
      </c>
      <c r="H1604" s="326"/>
      <c r="I1604" s="326"/>
      <c r="J1604" s="326"/>
      <c r="K1604" s="326"/>
      <c r="L1604" s="326"/>
      <c r="M1604" s="326"/>
      <c r="N1604" s="326"/>
      <c r="O1604" s="326"/>
      <c r="P1604" s="326"/>
      <c r="Q1604" s="326"/>
      <c r="R1604" s="326"/>
      <c r="S1604" s="326"/>
      <c r="T1604" s="326"/>
      <c r="U1604" s="326"/>
      <c r="V1604" s="326"/>
      <c r="W1604" s="326"/>
      <c r="X1604" s="326"/>
      <c r="Y1604" s="326"/>
      <c r="Z1604" s="326"/>
      <c r="AA1604" s="326"/>
      <c r="AB1604" s="326"/>
      <c r="AC1604" s="326"/>
      <c r="AD1604" s="326"/>
      <c r="AE1604" s="326"/>
      <c r="AF1604" s="326"/>
      <c r="AG1604" s="326"/>
      <c r="AH1604" s="326"/>
      <c r="AI1604" s="326"/>
      <c r="AJ1604" s="326"/>
      <c r="AK1604" s="326"/>
      <c r="AL1604" s="326"/>
      <c r="AM1604" s="326"/>
      <c r="AN1604" s="326"/>
      <c r="AO1604" s="326"/>
      <c r="AP1604" s="326"/>
      <c r="AQ1604" s="326"/>
      <c r="AR1604" s="326"/>
    </row>
    <row r="1605" ht="15.75" hidden="1" customHeight="1">
      <c r="A1605" s="326" t="s">
        <v>3850</v>
      </c>
      <c r="B1605" s="326">
        <v>177.0</v>
      </c>
      <c r="C1605" s="326">
        <v>9.0</v>
      </c>
      <c r="D1605" s="326">
        <v>4.5</v>
      </c>
      <c r="E1605" s="326">
        <v>26.9</v>
      </c>
      <c r="F1605" s="326" t="s">
        <v>4161</v>
      </c>
      <c r="G1605" s="326" t="s">
        <v>111</v>
      </c>
      <c r="H1605" s="326"/>
      <c r="I1605" s="326"/>
      <c r="J1605" s="326"/>
      <c r="K1605" s="326"/>
      <c r="L1605" s="326"/>
      <c r="M1605" s="326"/>
      <c r="N1605" s="326"/>
      <c r="O1605" s="326"/>
      <c r="P1605" s="326"/>
      <c r="Q1605" s="326"/>
      <c r="R1605" s="326"/>
      <c r="S1605" s="326"/>
      <c r="T1605" s="326"/>
      <c r="U1605" s="326"/>
      <c r="V1605" s="326"/>
      <c r="W1605" s="326"/>
      <c r="X1605" s="326"/>
      <c r="Y1605" s="326"/>
      <c r="Z1605" s="326"/>
      <c r="AA1605" s="326"/>
      <c r="AB1605" s="326"/>
      <c r="AC1605" s="326"/>
      <c r="AD1605" s="326"/>
      <c r="AE1605" s="326"/>
      <c r="AF1605" s="326"/>
      <c r="AG1605" s="326"/>
      <c r="AH1605" s="326"/>
      <c r="AI1605" s="326"/>
      <c r="AJ1605" s="326"/>
      <c r="AK1605" s="326"/>
      <c r="AL1605" s="326"/>
      <c r="AM1605" s="326"/>
      <c r="AN1605" s="326"/>
      <c r="AO1605" s="326"/>
      <c r="AP1605" s="326"/>
      <c r="AQ1605" s="326"/>
      <c r="AR1605" s="326"/>
    </row>
    <row r="1606" ht="15.75" hidden="1" customHeight="1">
      <c r="A1606" s="326" t="s">
        <v>4162</v>
      </c>
      <c r="B1606" s="326">
        <v>160.0</v>
      </c>
      <c r="C1606" s="326">
        <v>5.8</v>
      </c>
      <c r="D1606" s="326">
        <v>6.2</v>
      </c>
      <c r="E1606" s="326">
        <v>19.7</v>
      </c>
      <c r="F1606" s="326" t="s">
        <v>4163</v>
      </c>
      <c r="G1606" s="326" t="s">
        <v>111</v>
      </c>
      <c r="H1606" s="326"/>
      <c r="I1606" s="326"/>
      <c r="J1606" s="326"/>
      <c r="K1606" s="326"/>
      <c r="L1606" s="326"/>
      <c r="M1606" s="326"/>
      <c r="N1606" s="326"/>
      <c r="O1606" s="326"/>
      <c r="P1606" s="326"/>
      <c r="Q1606" s="326"/>
      <c r="R1606" s="326"/>
      <c r="S1606" s="326"/>
      <c r="T1606" s="326"/>
      <c r="U1606" s="326"/>
      <c r="V1606" s="326"/>
      <c r="W1606" s="326"/>
      <c r="X1606" s="326"/>
      <c r="Y1606" s="326"/>
      <c r="Z1606" s="326"/>
      <c r="AA1606" s="326"/>
      <c r="AB1606" s="326"/>
      <c r="AC1606" s="326"/>
      <c r="AD1606" s="326"/>
      <c r="AE1606" s="326"/>
      <c r="AF1606" s="326"/>
      <c r="AG1606" s="326"/>
      <c r="AH1606" s="326"/>
      <c r="AI1606" s="326"/>
      <c r="AJ1606" s="326"/>
      <c r="AK1606" s="326"/>
      <c r="AL1606" s="326"/>
      <c r="AM1606" s="326"/>
      <c r="AN1606" s="326"/>
      <c r="AO1606" s="326"/>
      <c r="AP1606" s="326"/>
      <c r="AQ1606" s="326"/>
      <c r="AR1606" s="326"/>
    </row>
    <row r="1607" ht="15.75" hidden="1" customHeight="1">
      <c r="A1607" s="326" t="s">
        <v>4164</v>
      </c>
      <c r="B1607" s="326">
        <v>155.0</v>
      </c>
      <c r="C1607" s="326">
        <v>9.3</v>
      </c>
      <c r="D1607" s="326">
        <v>3.6</v>
      </c>
      <c r="E1607" s="326">
        <v>20.4</v>
      </c>
      <c r="F1607" s="326" t="s">
        <v>4165</v>
      </c>
      <c r="G1607" s="326" t="s">
        <v>111</v>
      </c>
      <c r="H1607" s="326"/>
      <c r="I1607" s="326"/>
      <c r="J1607" s="326"/>
      <c r="K1607" s="326"/>
      <c r="L1607" s="326"/>
      <c r="M1607" s="326"/>
      <c r="N1607" s="326"/>
      <c r="O1607" s="326"/>
      <c r="P1607" s="326"/>
      <c r="Q1607" s="326"/>
      <c r="R1607" s="326"/>
      <c r="S1607" s="326"/>
      <c r="T1607" s="326"/>
      <c r="U1607" s="326"/>
      <c r="V1607" s="326"/>
      <c r="W1607" s="326"/>
      <c r="X1607" s="326"/>
      <c r="Y1607" s="326"/>
      <c r="Z1607" s="326"/>
      <c r="AA1607" s="326"/>
      <c r="AB1607" s="326"/>
      <c r="AC1607" s="326"/>
      <c r="AD1607" s="326"/>
      <c r="AE1607" s="326"/>
      <c r="AF1607" s="326"/>
      <c r="AG1607" s="326"/>
      <c r="AH1607" s="326"/>
      <c r="AI1607" s="326"/>
      <c r="AJ1607" s="326"/>
      <c r="AK1607" s="326"/>
      <c r="AL1607" s="326"/>
      <c r="AM1607" s="326"/>
      <c r="AN1607" s="326"/>
      <c r="AO1607" s="326"/>
      <c r="AP1607" s="326"/>
      <c r="AQ1607" s="326"/>
      <c r="AR1607" s="326"/>
    </row>
    <row r="1608" ht="15.75" hidden="1" customHeight="1">
      <c r="A1608" s="326" t="s">
        <v>4166</v>
      </c>
      <c r="B1608" s="326">
        <v>98.0</v>
      </c>
      <c r="C1608" s="326">
        <v>7.0</v>
      </c>
      <c r="D1608" s="326">
        <v>1.2</v>
      </c>
      <c r="E1608" s="326">
        <v>14.5</v>
      </c>
      <c r="F1608" s="326" t="s">
        <v>4167</v>
      </c>
      <c r="G1608" s="326" t="s">
        <v>111</v>
      </c>
      <c r="H1608" s="326"/>
      <c r="I1608" s="326"/>
      <c r="J1608" s="326"/>
      <c r="K1608" s="326"/>
      <c r="L1608" s="326"/>
      <c r="M1608" s="326"/>
      <c r="N1608" s="326"/>
      <c r="O1608" s="326"/>
      <c r="P1608" s="326"/>
      <c r="Q1608" s="326"/>
      <c r="R1608" s="326"/>
      <c r="S1608" s="326"/>
      <c r="T1608" s="326"/>
      <c r="U1608" s="326"/>
      <c r="V1608" s="326"/>
      <c r="W1608" s="326"/>
      <c r="X1608" s="326"/>
      <c r="Y1608" s="326"/>
      <c r="Z1608" s="326"/>
      <c r="AA1608" s="326"/>
      <c r="AB1608" s="326"/>
      <c r="AC1608" s="326"/>
      <c r="AD1608" s="326"/>
      <c r="AE1608" s="326"/>
      <c r="AF1608" s="326"/>
      <c r="AG1608" s="326"/>
      <c r="AH1608" s="326"/>
      <c r="AI1608" s="326"/>
      <c r="AJ1608" s="326"/>
      <c r="AK1608" s="326"/>
      <c r="AL1608" s="326"/>
      <c r="AM1608" s="326"/>
      <c r="AN1608" s="326"/>
      <c r="AO1608" s="326"/>
      <c r="AP1608" s="326"/>
      <c r="AQ1608" s="326"/>
      <c r="AR1608" s="326"/>
    </row>
    <row r="1609" ht="15.75" hidden="1" customHeight="1">
      <c r="A1609" s="326" t="s">
        <v>4168</v>
      </c>
      <c r="B1609" s="326">
        <v>161.0</v>
      </c>
      <c r="C1609" s="326">
        <v>6.2</v>
      </c>
      <c r="D1609" s="326">
        <v>3.1</v>
      </c>
      <c r="E1609" s="326">
        <v>26.5</v>
      </c>
      <c r="F1609" s="326" t="s">
        <v>4169</v>
      </c>
      <c r="G1609" s="326" t="s">
        <v>111</v>
      </c>
      <c r="H1609" s="326"/>
      <c r="I1609" s="326"/>
      <c r="J1609" s="326"/>
      <c r="K1609" s="326"/>
      <c r="L1609" s="326"/>
      <c r="M1609" s="326"/>
      <c r="N1609" s="326"/>
      <c r="O1609" s="326"/>
      <c r="P1609" s="326"/>
      <c r="Q1609" s="326"/>
      <c r="R1609" s="326"/>
      <c r="S1609" s="326"/>
      <c r="T1609" s="326"/>
      <c r="U1609" s="326"/>
      <c r="V1609" s="326"/>
      <c r="W1609" s="326"/>
      <c r="X1609" s="326"/>
      <c r="Y1609" s="326"/>
      <c r="Z1609" s="326"/>
      <c r="AA1609" s="326"/>
      <c r="AB1609" s="326"/>
      <c r="AC1609" s="326"/>
      <c r="AD1609" s="326"/>
      <c r="AE1609" s="326"/>
      <c r="AF1609" s="326"/>
      <c r="AG1609" s="326"/>
      <c r="AH1609" s="326"/>
      <c r="AI1609" s="326"/>
      <c r="AJ1609" s="326"/>
      <c r="AK1609" s="326"/>
      <c r="AL1609" s="326"/>
      <c r="AM1609" s="326"/>
      <c r="AN1609" s="326"/>
      <c r="AO1609" s="326"/>
      <c r="AP1609" s="326"/>
      <c r="AQ1609" s="326"/>
      <c r="AR1609" s="326"/>
    </row>
    <row r="1610" ht="15.75" hidden="1" customHeight="1">
      <c r="A1610" s="326" t="s">
        <v>4170</v>
      </c>
      <c r="B1610" s="326">
        <v>119.0</v>
      </c>
      <c r="C1610" s="326">
        <v>6.2</v>
      </c>
      <c r="D1610" s="326">
        <v>1.3</v>
      </c>
      <c r="E1610" s="326">
        <v>20.5</v>
      </c>
      <c r="F1610" s="326" t="s">
        <v>4171</v>
      </c>
      <c r="G1610" s="326" t="s">
        <v>111</v>
      </c>
      <c r="H1610" s="326"/>
      <c r="I1610" s="326"/>
      <c r="J1610" s="326"/>
      <c r="K1610" s="326"/>
      <c r="L1610" s="326"/>
      <c r="M1610" s="326"/>
      <c r="N1610" s="326"/>
      <c r="O1610" s="326"/>
      <c r="P1610" s="326"/>
      <c r="Q1610" s="326"/>
      <c r="R1610" s="326"/>
      <c r="S1610" s="326"/>
      <c r="T1610" s="326"/>
      <c r="U1610" s="326"/>
      <c r="V1610" s="326"/>
      <c r="W1610" s="326"/>
      <c r="X1610" s="326"/>
      <c r="Y1610" s="326"/>
      <c r="Z1610" s="326"/>
      <c r="AA1610" s="326"/>
      <c r="AB1610" s="326"/>
      <c r="AC1610" s="326"/>
      <c r="AD1610" s="326"/>
      <c r="AE1610" s="326"/>
      <c r="AF1610" s="326"/>
      <c r="AG1610" s="326"/>
      <c r="AH1610" s="326"/>
      <c r="AI1610" s="326"/>
      <c r="AJ1610" s="326"/>
      <c r="AK1610" s="326"/>
      <c r="AL1610" s="326"/>
      <c r="AM1610" s="326"/>
      <c r="AN1610" s="326"/>
      <c r="AO1610" s="326"/>
      <c r="AP1610" s="326"/>
      <c r="AQ1610" s="326"/>
      <c r="AR1610" s="326"/>
    </row>
    <row r="1611" ht="15.75" hidden="1" customHeight="1">
      <c r="A1611" s="326" t="s">
        <v>4172</v>
      </c>
      <c r="B1611" s="326">
        <v>166.0</v>
      </c>
      <c r="C1611" s="326">
        <v>5.9</v>
      </c>
      <c r="D1611" s="326">
        <v>3.2</v>
      </c>
      <c r="E1611" s="326">
        <v>28.2</v>
      </c>
      <c r="F1611" s="326" t="s">
        <v>4173</v>
      </c>
      <c r="G1611" s="326" t="s">
        <v>111</v>
      </c>
      <c r="H1611" s="326"/>
      <c r="I1611" s="326"/>
      <c r="J1611" s="326"/>
      <c r="K1611" s="326"/>
      <c r="L1611" s="326"/>
      <c r="M1611" s="326"/>
      <c r="N1611" s="326"/>
      <c r="O1611" s="326"/>
      <c r="P1611" s="326"/>
      <c r="Q1611" s="326"/>
      <c r="R1611" s="326"/>
      <c r="S1611" s="326"/>
      <c r="T1611" s="326"/>
      <c r="U1611" s="326"/>
      <c r="V1611" s="326"/>
      <c r="W1611" s="326"/>
      <c r="X1611" s="326"/>
      <c r="Y1611" s="326"/>
      <c r="Z1611" s="326"/>
      <c r="AA1611" s="326"/>
      <c r="AB1611" s="326"/>
      <c r="AC1611" s="326"/>
      <c r="AD1611" s="326"/>
      <c r="AE1611" s="326"/>
      <c r="AF1611" s="326"/>
      <c r="AG1611" s="326"/>
      <c r="AH1611" s="326"/>
      <c r="AI1611" s="326"/>
      <c r="AJ1611" s="326"/>
      <c r="AK1611" s="326"/>
      <c r="AL1611" s="326"/>
      <c r="AM1611" s="326"/>
      <c r="AN1611" s="326"/>
      <c r="AO1611" s="326"/>
      <c r="AP1611" s="326"/>
      <c r="AQ1611" s="326"/>
      <c r="AR1611" s="326"/>
    </row>
    <row r="1612" ht="15.75" hidden="1" customHeight="1">
      <c r="A1612" s="326" t="s">
        <v>4174</v>
      </c>
      <c r="B1612" s="326">
        <v>135.0</v>
      </c>
      <c r="C1612" s="326">
        <v>5.8</v>
      </c>
      <c r="D1612" s="326">
        <v>4.2</v>
      </c>
      <c r="E1612" s="326">
        <v>18.8</v>
      </c>
      <c r="F1612" s="326" t="s">
        <v>4175</v>
      </c>
      <c r="G1612" s="326" t="s">
        <v>111</v>
      </c>
      <c r="H1612" s="326"/>
      <c r="I1612" s="326"/>
      <c r="J1612" s="326"/>
      <c r="K1612" s="326"/>
      <c r="L1612" s="326"/>
      <c r="M1612" s="326"/>
      <c r="N1612" s="326"/>
      <c r="O1612" s="326"/>
      <c r="P1612" s="326"/>
      <c r="Q1612" s="326"/>
      <c r="R1612" s="326"/>
      <c r="S1612" s="326"/>
      <c r="T1612" s="326"/>
      <c r="U1612" s="326"/>
      <c r="V1612" s="326"/>
      <c r="W1612" s="326"/>
      <c r="X1612" s="326"/>
      <c r="Y1612" s="326"/>
      <c r="Z1612" s="326"/>
      <c r="AA1612" s="326"/>
      <c r="AB1612" s="326"/>
      <c r="AC1612" s="326"/>
      <c r="AD1612" s="326"/>
      <c r="AE1612" s="326"/>
      <c r="AF1612" s="326"/>
      <c r="AG1612" s="326"/>
      <c r="AH1612" s="326"/>
      <c r="AI1612" s="326"/>
      <c r="AJ1612" s="326"/>
      <c r="AK1612" s="326"/>
      <c r="AL1612" s="326"/>
      <c r="AM1612" s="326"/>
      <c r="AN1612" s="326"/>
      <c r="AO1612" s="326"/>
      <c r="AP1612" s="326"/>
      <c r="AQ1612" s="326"/>
      <c r="AR1612" s="326"/>
    </row>
    <row r="1613" ht="15.75" hidden="1" customHeight="1">
      <c r="A1613" s="326" t="s">
        <v>4176</v>
      </c>
      <c r="B1613" s="326">
        <v>154.0</v>
      </c>
      <c r="C1613" s="326">
        <v>7.2</v>
      </c>
      <c r="D1613" s="326">
        <v>4.8</v>
      </c>
      <c r="E1613" s="326">
        <v>19.9</v>
      </c>
      <c r="F1613" s="326" t="s">
        <v>4177</v>
      </c>
      <c r="G1613" s="326" t="s">
        <v>111</v>
      </c>
      <c r="H1613" s="326"/>
      <c r="I1613" s="326"/>
      <c r="J1613" s="326"/>
      <c r="K1613" s="326"/>
      <c r="L1613" s="326"/>
      <c r="M1613" s="326"/>
      <c r="N1613" s="326"/>
      <c r="O1613" s="326"/>
      <c r="P1613" s="326"/>
      <c r="Q1613" s="326"/>
      <c r="R1613" s="326"/>
      <c r="S1613" s="326"/>
      <c r="T1613" s="326"/>
      <c r="U1613" s="326"/>
      <c r="V1613" s="326"/>
      <c r="W1613" s="326"/>
      <c r="X1613" s="326"/>
      <c r="Y1613" s="326"/>
      <c r="Z1613" s="326"/>
      <c r="AA1613" s="326"/>
      <c r="AB1613" s="326"/>
      <c r="AC1613" s="326"/>
      <c r="AD1613" s="326"/>
      <c r="AE1613" s="326"/>
      <c r="AF1613" s="326"/>
      <c r="AG1613" s="326"/>
      <c r="AH1613" s="326"/>
      <c r="AI1613" s="326"/>
      <c r="AJ1613" s="326"/>
      <c r="AK1613" s="326"/>
      <c r="AL1613" s="326"/>
      <c r="AM1613" s="326"/>
      <c r="AN1613" s="326"/>
      <c r="AO1613" s="326"/>
      <c r="AP1613" s="326"/>
      <c r="AQ1613" s="326"/>
      <c r="AR1613" s="326"/>
    </row>
    <row r="1614" ht="15.75" hidden="1" customHeight="1">
      <c r="A1614" s="326" t="s">
        <v>4178</v>
      </c>
      <c r="B1614" s="326">
        <v>134.0</v>
      </c>
      <c r="C1614" s="326">
        <v>4.1</v>
      </c>
      <c r="D1614" s="326">
        <v>1.7</v>
      </c>
      <c r="E1614" s="326">
        <v>25.2</v>
      </c>
      <c r="F1614" s="326" t="s">
        <v>4179</v>
      </c>
      <c r="G1614" s="326" t="s">
        <v>111</v>
      </c>
      <c r="H1614" s="326"/>
      <c r="I1614" s="326"/>
      <c r="J1614" s="326"/>
      <c r="K1614" s="326"/>
      <c r="L1614" s="326"/>
      <c r="M1614" s="326"/>
      <c r="N1614" s="326"/>
      <c r="O1614" s="326"/>
      <c r="P1614" s="326"/>
      <c r="Q1614" s="326"/>
      <c r="R1614" s="326"/>
      <c r="S1614" s="326"/>
      <c r="T1614" s="326"/>
      <c r="U1614" s="326"/>
      <c r="V1614" s="326"/>
      <c r="W1614" s="326"/>
      <c r="X1614" s="326"/>
      <c r="Y1614" s="326"/>
      <c r="Z1614" s="326"/>
      <c r="AA1614" s="326"/>
      <c r="AB1614" s="326"/>
      <c r="AC1614" s="326"/>
      <c r="AD1614" s="326"/>
      <c r="AE1614" s="326"/>
      <c r="AF1614" s="326"/>
      <c r="AG1614" s="326"/>
      <c r="AH1614" s="326"/>
      <c r="AI1614" s="326"/>
      <c r="AJ1614" s="326"/>
      <c r="AK1614" s="326"/>
      <c r="AL1614" s="326"/>
      <c r="AM1614" s="326"/>
      <c r="AN1614" s="326"/>
      <c r="AO1614" s="326"/>
      <c r="AP1614" s="326"/>
      <c r="AQ1614" s="326"/>
      <c r="AR1614" s="326"/>
    </row>
    <row r="1615" ht="15.75" hidden="1" customHeight="1">
      <c r="A1615" s="326" t="s">
        <v>4180</v>
      </c>
      <c r="B1615" s="326">
        <v>115.0</v>
      </c>
      <c r="C1615" s="326">
        <v>5.8</v>
      </c>
      <c r="D1615" s="326">
        <v>1.8</v>
      </c>
      <c r="E1615" s="326">
        <v>19.5</v>
      </c>
      <c r="F1615" s="326" t="s">
        <v>4181</v>
      </c>
      <c r="G1615" s="326" t="s">
        <v>111</v>
      </c>
      <c r="H1615" s="326"/>
      <c r="I1615" s="326"/>
      <c r="J1615" s="326"/>
      <c r="K1615" s="326"/>
      <c r="L1615" s="326"/>
      <c r="M1615" s="326"/>
      <c r="N1615" s="326"/>
      <c r="O1615" s="326"/>
      <c r="P1615" s="326"/>
      <c r="Q1615" s="326"/>
      <c r="R1615" s="326"/>
      <c r="S1615" s="326"/>
      <c r="T1615" s="326"/>
      <c r="U1615" s="326"/>
      <c r="V1615" s="326"/>
      <c r="W1615" s="326"/>
      <c r="X1615" s="326"/>
      <c r="Y1615" s="326"/>
      <c r="Z1615" s="326"/>
      <c r="AA1615" s="326"/>
      <c r="AB1615" s="326"/>
      <c r="AC1615" s="326"/>
      <c r="AD1615" s="326"/>
      <c r="AE1615" s="326"/>
      <c r="AF1615" s="326"/>
      <c r="AG1615" s="326"/>
      <c r="AH1615" s="326"/>
      <c r="AI1615" s="326"/>
      <c r="AJ1615" s="326"/>
      <c r="AK1615" s="326"/>
      <c r="AL1615" s="326"/>
      <c r="AM1615" s="326"/>
      <c r="AN1615" s="326"/>
      <c r="AO1615" s="326"/>
      <c r="AP1615" s="326"/>
      <c r="AQ1615" s="326"/>
      <c r="AR1615" s="326"/>
    </row>
    <row r="1616" ht="15.75" hidden="1" customHeight="1">
      <c r="A1616" s="326" t="s">
        <v>4182</v>
      </c>
      <c r="B1616" s="326">
        <v>154.0</v>
      </c>
      <c r="C1616" s="326">
        <v>6.9</v>
      </c>
      <c r="D1616" s="326">
        <v>4.6</v>
      </c>
      <c r="E1616" s="326">
        <v>20.3</v>
      </c>
      <c r="F1616" s="326" t="s">
        <v>4183</v>
      </c>
      <c r="G1616" s="326" t="s">
        <v>111</v>
      </c>
      <c r="H1616" s="326"/>
      <c r="I1616" s="326"/>
      <c r="J1616" s="326"/>
      <c r="K1616" s="326"/>
      <c r="L1616" s="326"/>
      <c r="M1616" s="326"/>
      <c r="N1616" s="326"/>
      <c r="O1616" s="326"/>
      <c r="P1616" s="326"/>
      <c r="Q1616" s="326"/>
      <c r="R1616" s="326"/>
      <c r="S1616" s="326"/>
      <c r="T1616" s="326"/>
      <c r="U1616" s="326"/>
      <c r="V1616" s="326"/>
      <c r="W1616" s="326"/>
      <c r="X1616" s="326"/>
      <c r="Y1616" s="326"/>
      <c r="Z1616" s="326"/>
      <c r="AA1616" s="326"/>
      <c r="AB1616" s="326"/>
      <c r="AC1616" s="326"/>
      <c r="AD1616" s="326"/>
      <c r="AE1616" s="326"/>
      <c r="AF1616" s="326"/>
      <c r="AG1616" s="326"/>
      <c r="AH1616" s="326"/>
      <c r="AI1616" s="326"/>
      <c r="AJ1616" s="326"/>
      <c r="AK1616" s="326"/>
      <c r="AL1616" s="326"/>
      <c r="AM1616" s="326"/>
      <c r="AN1616" s="326"/>
      <c r="AO1616" s="326"/>
      <c r="AP1616" s="326"/>
      <c r="AQ1616" s="326"/>
      <c r="AR1616" s="326"/>
    </row>
    <row r="1617" ht="15.75" hidden="1" customHeight="1">
      <c r="A1617" s="326" t="s">
        <v>3650</v>
      </c>
      <c r="B1617" s="326">
        <v>156.0</v>
      </c>
      <c r="C1617" s="326">
        <v>6.4</v>
      </c>
      <c r="D1617" s="326">
        <v>4.6</v>
      </c>
      <c r="E1617" s="326">
        <v>21.9</v>
      </c>
      <c r="F1617" s="326" t="s">
        <v>4184</v>
      </c>
      <c r="G1617" s="326" t="s">
        <v>111</v>
      </c>
      <c r="H1617" s="326"/>
      <c r="I1617" s="326"/>
      <c r="J1617" s="326"/>
      <c r="K1617" s="326"/>
      <c r="L1617" s="326"/>
      <c r="M1617" s="326"/>
      <c r="N1617" s="326"/>
      <c r="O1617" s="326"/>
      <c r="P1617" s="326"/>
      <c r="Q1617" s="326"/>
      <c r="R1617" s="326"/>
      <c r="S1617" s="326"/>
      <c r="T1617" s="326"/>
      <c r="U1617" s="326"/>
      <c r="V1617" s="326"/>
      <c r="W1617" s="326"/>
      <c r="X1617" s="326"/>
      <c r="Y1617" s="326"/>
      <c r="Z1617" s="326"/>
      <c r="AA1617" s="326"/>
      <c r="AB1617" s="326"/>
      <c r="AC1617" s="326"/>
      <c r="AD1617" s="326"/>
      <c r="AE1617" s="326"/>
      <c r="AF1617" s="326"/>
      <c r="AG1617" s="326"/>
      <c r="AH1617" s="326"/>
      <c r="AI1617" s="326"/>
      <c r="AJ1617" s="326"/>
      <c r="AK1617" s="326"/>
      <c r="AL1617" s="326"/>
      <c r="AM1617" s="326"/>
      <c r="AN1617" s="326"/>
      <c r="AO1617" s="326"/>
      <c r="AP1617" s="326"/>
      <c r="AQ1617" s="326"/>
      <c r="AR1617" s="326"/>
    </row>
    <row r="1618" ht="15.75" hidden="1" customHeight="1">
      <c r="A1618" s="326" t="s">
        <v>3654</v>
      </c>
      <c r="B1618" s="326">
        <v>206.0</v>
      </c>
      <c r="C1618" s="326">
        <v>8.1</v>
      </c>
      <c r="D1618" s="326">
        <v>6.3</v>
      </c>
      <c r="E1618" s="326">
        <v>29.0</v>
      </c>
      <c r="F1618" s="326" t="s">
        <v>4185</v>
      </c>
      <c r="G1618" s="326" t="s">
        <v>111</v>
      </c>
      <c r="H1618" s="326"/>
      <c r="I1618" s="326"/>
      <c r="J1618" s="326"/>
      <c r="K1618" s="326"/>
      <c r="L1618" s="326"/>
      <c r="M1618" s="326"/>
      <c r="N1618" s="326"/>
      <c r="O1618" s="326"/>
      <c r="P1618" s="326"/>
      <c r="Q1618" s="326"/>
      <c r="R1618" s="326"/>
      <c r="S1618" s="326"/>
      <c r="T1618" s="326"/>
      <c r="U1618" s="326"/>
      <c r="V1618" s="326"/>
      <c r="W1618" s="326"/>
      <c r="X1618" s="326"/>
      <c r="Y1618" s="326"/>
      <c r="Z1618" s="326"/>
      <c r="AA1618" s="326"/>
      <c r="AB1618" s="326"/>
      <c r="AC1618" s="326"/>
      <c r="AD1618" s="326"/>
      <c r="AE1618" s="326"/>
      <c r="AF1618" s="326"/>
      <c r="AG1618" s="326"/>
      <c r="AH1618" s="326"/>
      <c r="AI1618" s="326"/>
      <c r="AJ1618" s="326"/>
      <c r="AK1618" s="326"/>
      <c r="AL1618" s="326"/>
      <c r="AM1618" s="326"/>
      <c r="AN1618" s="326"/>
      <c r="AO1618" s="326"/>
      <c r="AP1618" s="326"/>
      <c r="AQ1618" s="326"/>
      <c r="AR1618" s="326"/>
    </row>
    <row r="1619" ht="15.75" hidden="1" customHeight="1">
      <c r="A1619" s="326" t="s">
        <v>4186</v>
      </c>
      <c r="B1619" s="326">
        <v>178.0</v>
      </c>
      <c r="C1619" s="326">
        <v>6.1</v>
      </c>
      <c r="D1619" s="326">
        <v>5.0</v>
      </c>
      <c r="E1619" s="326">
        <v>27.2</v>
      </c>
      <c r="F1619" s="326" t="s">
        <v>4187</v>
      </c>
      <c r="G1619" s="326" t="s">
        <v>111</v>
      </c>
      <c r="H1619" s="326"/>
      <c r="I1619" s="326"/>
      <c r="J1619" s="326"/>
      <c r="K1619" s="326"/>
      <c r="L1619" s="326"/>
      <c r="M1619" s="326"/>
      <c r="N1619" s="326"/>
      <c r="O1619" s="326"/>
      <c r="P1619" s="326"/>
      <c r="Q1619" s="326"/>
      <c r="R1619" s="326"/>
      <c r="S1619" s="326"/>
      <c r="T1619" s="326"/>
      <c r="U1619" s="326"/>
      <c r="V1619" s="326"/>
      <c r="W1619" s="326"/>
      <c r="X1619" s="326"/>
      <c r="Y1619" s="326"/>
      <c r="Z1619" s="326"/>
      <c r="AA1619" s="326"/>
      <c r="AB1619" s="326"/>
      <c r="AC1619" s="326"/>
      <c r="AD1619" s="326"/>
      <c r="AE1619" s="326"/>
      <c r="AF1619" s="326"/>
      <c r="AG1619" s="326"/>
      <c r="AH1619" s="326"/>
      <c r="AI1619" s="326"/>
      <c r="AJ1619" s="326"/>
      <c r="AK1619" s="326"/>
      <c r="AL1619" s="326"/>
      <c r="AM1619" s="326"/>
      <c r="AN1619" s="326"/>
      <c r="AO1619" s="326"/>
      <c r="AP1619" s="326"/>
      <c r="AQ1619" s="326"/>
      <c r="AR1619" s="326"/>
    </row>
    <row r="1620" ht="15.75" hidden="1" customHeight="1">
      <c r="A1620" s="326" t="s">
        <v>4188</v>
      </c>
      <c r="B1620" s="326">
        <v>170.0</v>
      </c>
      <c r="C1620" s="326">
        <v>4.0</v>
      </c>
      <c r="D1620" s="326">
        <v>11.2</v>
      </c>
      <c r="E1620" s="326">
        <v>13.9</v>
      </c>
      <c r="F1620" s="326" t="s">
        <v>4189</v>
      </c>
      <c r="G1620" s="326" t="s">
        <v>111</v>
      </c>
      <c r="H1620" s="326"/>
      <c r="I1620" s="326"/>
      <c r="J1620" s="326"/>
      <c r="K1620" s="326"/>
      <c r="L1620" s="326"/>
      <c r="M1620" s="326"/>
      <c r="N1620" s="326"/>
      <c r="O1620" s="326"/>
      <c r="P1620" s="326"/>
      <c r="Q1620" s="326"/>
      <c r="R1620" s="326"/>
      <c r="S1620" s="326"/>
      <c r="T1620" s="326"/>
      <c r="U1620" s="326"/>
      <c r="V1620" s="326"/>
      <c r="W1620" s="326"/>
      <c r="X1620" s="326"/>
      <c r="Y1620" s="326"/>
      <c r="Z1620" s="326"/>
      <c r="AA1620" s="326"/>
      <c r="AB1620" s="326"/>
      <c r="AC1620" s="326"/>
      <c r="AD1620" s="326"/>
      <c r="AE1620" s="326"/>
      <c r="AF1620" s="326"/>
      <c r="AG1620" s="326"/>
      <c r="AH1620" s="326"/>
      <c r="AI1620" s="326"/>
      <c r="AJ1620" s="326"/>
      <c r="AK1620" s="326"/>
      <c r="AL1620" s="326"/>
      <c r="AM1620" s="326"/>
      <c r="AN1620" s="326"/>
      <c r="AO1620" s="326"/>
      <c r="AP1620" s="326"/>
      <c r="AQ1620" s="326"/>
      <c r="AR1620" s="326"/>
    </row>
    <row r="1621" ht="15.75" hidden="1" customHeight="1">
      <c r="A1621" s="326" t="s">
        <v>4190</v>
      </c>
      <c r="B1621" s="326">
        <v>203.0</v>
      </c>
      <c r="C1621" s="326">
        <v>7.7</v>
      </c>
      <c r="D1621" s="326">
        <v>7.3</v>
      </c>
      <c r="E1621" s="326">
        <v>27.7</v>
      </c>
      <c r="F1621" s="326" t="s">
        <v>4191</v>
      </c>
      <c r="G1621" s="326" t="s">
        <v>111</v>
      </c>
      <c r="H1621" s="326"/>
      <c r="I1621" s="326"/>
      <c r="J1621" s="326"/>
      <c r="K1621" s="326"/>
      <c r="L1621" s="326"/>
      <c r="M1621" s="326"/>
      <c r="N1621" s="326"/>
      <c r="O1621" s="326"/>
      <c r="P1621" s="326"/>
      <c r="Q1621" s="326"/>
      <c r="R1621" s="326"/>
      <c r="S1621" s="326"/>
      <c r="T1621" s="326"/>
      <c r="U1621" s="326"/>
      <c r="V1621" s="326"/>
      <c r="W1621" s="326"/>
      <c r="X1621" s="326"/>
      <c r="Y1621" s="326"/>
      <c r="Z1621" s="326"/>
      <c r="AA1621" s="326"/>
      <c r="AB1621" s="326"/>
      <c r="AC1621" s="326"/>
      <c r="AD1621" s="326"/>
      <c r="AE1621" s="326"/>
      <c r="AF1621" s="326"/>
      <c r="AG1621" s="326"/>
      <c r="AH1621" s="326"/>
      <c r="AI1621" s="326"/>
      <c r="AJ1621" s="326"/>
      <c r="AK1621" s="326"/>
      <c r="AL1621" s="326"/>
      <c r="AM1621" s="326"/>
      <c r="AN1621" s="326"/>
      <c r="AO1621" s="326"/>
      <c r="AP1621" s="326"/>
      <c r="AQ1621" s="326"/>
      <c r="AR1621" s="326"/>
    </row>
    <row r="1622" ht="15.75" hidden="1" customHeight="1">
      <c r="A1622" s="326" t="s">
        <v>3656</v>
      </c>
      <c r="B1622" s="326">
        <v>181.0</v>
      </c>
      <c r="C1622" s="326">
        <v>7.4</v>
      </c>
      <c r="D1622" s="326">
        <v>10.9</v>
      </c>
      <c r="E1622" s="326">
        <v>13.8</v>
      </c>
      <c r="F1622" s="326" t="s">
        <v>4192</v>
      </c>
      <c r="G1622" s="326" t="s">
        <v>111</v>
      </c>
      <c r="H1622" s="326"/>
      <c r="I1622" s="326"/>
      <c r="J1622" s="326"/>
      <c r="K1622" s="326"/>
      <c r="L1622" s="326"/>
      <c r="M1622" s="326"/>
      <c r="N1622" s="326"/>
      <c r="O1622" s="326"/>
      <c r="P1622" s="326"/>
      <c r="Q1622" s="326"/>
      <c r="R1622" s="326"/>
      <c r="S1622" s="326"/>
      <c r="T1622" s="326"/>
      <c r="U1622" s="326"/>
      <c r="V1622" s="326"/>
      <c r="W1622" s="326"/>
      <c r="X1622" s="326"/>
      <c r="Y1622" s="326"/>
      <c r="Z1622" s="326"/>
      <c r="AA1622" s="326"/>
      <c r="AB1622" s="326"/>
      <c r="AC1622" s="326"/>
      <c r="AD1622" s="326"/>
      <c r="AE1622" s="326"/>
      <c r="AF1622" s="326"/>
      <c r="AG1622" s="326"/>
      <c r="AH1622" s="326"/>
      <c r="AI1622" s="326"/>
      <c r="AJ1622" s="326"/>
      <c r="AK1622" s="326"/>
      <c r="AL1622" s="326"/>
      <c r="AM1622" s="326"/>
      <c r="AN1622" s="326"/>
      <c r="AO1622" s="326"/>
      <c r="AP1622" s="326"/>
      <c r="AQ1622" s="326"/>
      <c r="AR1622" s="326"/>
    </row>
    <row r="1623" ht="15.75" hidden="1" customHeight="1">
      <c r="A1623" s="326" t="s">
        <v>4193</v>
      </c>
      <c r="B1623" s="326">
        <v>163.0</v>
      </c>
      <c r="C1623" s="326">
        <v>3.3</v>
      </c>
      <c r="D1623" s="326">
        <v>9.8</v>
      </c>
      <c r="E1623" s="326">
        <v>15.8</v>
      </c>
      <c r="F1623" s="326" t="s">
        <v>4194</v>
      </c>
      <c r="G1623" s="326" t="s">
        <v>111</v>
      </c>
      <c r="H1623" s="326"/>
      <c r="I1623" s="326"/>
      <c r="J1623" s="326"/>
      <c r="K1623" s="326"/>
      <c r="L1623" s="326"/>
      <c r="M1623" s="326"/>
      <c r="N1623" s="326"/>
      <c r="O1623" s="326"/>
      <c r="P1623" s="326"/>
      <c r="Q1623" s="326"/>
      <c r="R1623" s="326"/>
      <c r="S1623" s="326"/>
      <c r="T1623" s="326"/>
      <c r="U1623" s="326"/>
      <c r="V1623" s="326"/>
      <c r="W1623" s="326"/>
      <c r="X1623" s="326"/>
      <c r="Y1623" s="326"/>
      <c r="Z1623" s="326"/>
      <c r="AA1623" s="326"/>
      <c r="AB1623" s="326"/>
      <c r="AC1623" s="326"/>
      <c r="AD1623" s="326"/>
      <c r="AE1623" s="326"/>
      <c r="AF1623" s="326"/>
      <c r="AG1623" s="326"/>
      <c r="AH1623" s="326"/>
      <c r="AI1623" s="326"/>
      <c r="AJ1623" s="326"/>
      <c r="AK1623" s="326"/>
      <c r="AL1623" s="326"/>
      <c r="AM1623" s="326"/>
      <c r="AN1623" s="326"/>
      <c r="AO1623" s="326"/>
      <c r="AP1623" s="326"/>
      <c r="AQ1623" s="326"/>
      <c r="AR1623" s="326"/>
    </row>
    <row r="1624" ht="15.75" hidden="1" customHeight="1">
      <c r="A1624" s="326" t="s">
        <v>3662</v>
      </c>
      <c r="B1624" s="326">
        <v>144.0</v>
      </c>
      <c r="C1624" s="326">
        <v>9.4</v>
      </c>
      <c r="D1624" s="326">
        <v>1.8</v>
      </c>
      <c r="E1624" s="326">
        <v>22.5</v>
      </c>
      <c r="F1624" s="326" t="s">
        <v>4195</v>
      </c>
      <c r="G1624" s="326" t="s">
        <v>111</v>
      </c>
      <c r="H1624" s="326"/>
      <c r="I1624" s="326"/>
      <c r="J1624" s="326"/>
      <c r="K1624" s="326"/>
      <c r="L1624" s="326"/>
      <c r="M1624" s="326"/>
      <c r="N1624" s="326"/>
      <c r="O1624" s="326"/>
      <c r="P1624" s="326"/>
      <c r="Q1624" s="326"/>
      <c r="R1624" s="326"/>
      <c r="S1624" s="326"/>
      <c r="T1624" s="326"/>
      <c r="U1624" s="326"/>
      <c r="V1624" s="326"/>
      <c r="W1624" s="326"/>
      <c r="X1624" s="326"/>
      <c r="Y1624" s="326"/>
      <c r="Z1624" s="326"/>
      <c r="AA1624" s="326"/>
      <c r="AB1624" s="326"/>
      <c r="AC1624" s="326"/>
      <c r="AD1624" s="326"/>
      <c r="AE1624" s="326"/>
      <c r="AF1624" s="326"/>
      <c r="AG1624" s="326"/>
      <c r="AH1624" s="326"/>
      <c r="AI1624" s="326"/>
      <c r="AJ1624" s="326"/>
      <c r="AK1624" s="326"/>
      <c r="AL1624" s="326"/>
      <c r="AM1624" s="326"/>
      <c r="AN1624" s="326"/>
      <c r="AO1624" s="326"/>
      <c r="AP1624" s="326"/>
      <c r="AQ1624" s="326"/>
      <c r="AR1624" s="326"/>
    </row>
    <row r="1625" ht="15.75" hidden="1" customHeight="1">
      <c r="A1625" s="326" t="s">
        <v>3664</v>
      </c>
      <c r="B1625" s="326">
        <v>134.0</v>
      </c>
      <c r="C1625" s="326">
        <v>8.6</v>
      </c>
      <c r="D1625" s="326">
        <v>2.7</v>
      </c>
      <c r="E1625" s="326">
        <v>18.6</v>
      </c>
      <c r="F1625" s="326" t="s">
        <v>4196</v>
      </c>
      <c r="G1625" s="326" t="s">
        <v>111</v>
      </c>
      <c r="H1625" s="326"/>
      <c r="I1625" s="326"/>
      <c r="J1625" s="326"/>
      <c r="K1625" s="326"/>
      <c r="L1625" s="326"/>
      <c r="M1625" s="326"/>
      <c r="N1625" s="326"/>
      <c r="O1625" s="326"/>
      <c r="P1625" s="326"/>
      <c r="Q1625" s="326"/>
      <c r="R1625" s="326"/>
      <c r="S1625" s="326"/>
      <c r="T1625" s="326"/>
      <c r="U1625" s="326"/>
      <c r="V1625" s="326"/>
      <c r="W1625" s="326"/>
      <c r="X1625" s="326"/>
      <c r="Y1625" s="326"/>
      <c r="Z1625" s="326"/>
      <c r="AA1625" s="326"/>
      <c r="AB1625" s="326"/>
      <c r="AC1625" s="326"/>
      <c r="AD1625" s="326"/>
      <c r="AE1625" s="326"/>
      <c r="AF1625" s="326"/>
      <c r="AG1625" s="326"/>
      <c r="AH1625" s="326"/>
      <c r="AI1625" s="326"/>
      <c r="AJ1625" s="326"/>
      <c r="AK1625" s="326"/>
      <c r="AL1625" s="326"/>
      <c r="AM1625" s="326"/>
      <c r="AN1625" s="326"/>
      <c r="AO1625" s="326"/>
      <c r="AP1625" s="326"/>
      <c r="AQ1625" s="326"/>
      <c r="AR1625" s="326"/>
    </row>
    <row r="1626" ht="15.75" hidden="1" customHeight="1">
      <c r="A1626" s="326" t="s">
        <v>4197</v>
      </c>
      <c r="B1626" s="326">
        <v>149.0</v>
      </c>
      <c r="C1626" s="326">
        <v>5.8</v>
      </c>
      <c r="D1626" s="326">
        <v>1.9</v>
      </c>
      <c r="E1626" s="326">
        <v>27.1</v>
      </c>
      <c r="F1626" s="326" t="s">
        <v>4198</v>
      </c>
      <c r="G1626" s="326" t="s">
        <v>111</v>
      </c>
      <c r="H1626" s="326"/>
      <c r="I1626" s="326"/>
      <c r="J1626" s="326"/>
      <c r="K1626" s="326"/>
      <c r="L1626" s="326"/>
      <c r="M1626" s="326"/>
      <c r="N1626" s="326"/>
      <c r="O1626" s="326"/>
      <c r="P1626" s="326"/>
      <c r="Q1626" s="326"/>
      <c r="R1626" s="326"/>
      <c r="S1626" s="326"/>
      <c r="T1626" s="326"/>
      <c r="U1626" s="326"/>
      <c r="V1626" s="326"/>
      <c r="W1626" s="326"/>
      <c r="X1626" s="326"/>
      <c r="Y1626" s="326"/>
      <c r="Z1626" s="326"/>
      <c r="AA1626" s="326"/>
      <c r="AB1626" s="326"/>
      <c r="AC1626" s="326"/>
      <c r="AD1626" s="326"/>
      <c r="AE1626" s="326"/>
      <c r="AF1626" s="326"/>
      <c r="AG1626" s="326"/>
      <c r="AH1626" s="326"/>
      <c r="AI1626" s="326"/>
      <c r="AJ1626" s="326"/>
      <c r="AK1626" s="326"/>
      <c r="AL1626" s="326"/>
      <c r="AM1626" s="326"/>
      <c r="AN1626" s="326"/>
      <c r="AO1626" s="326"/>
      <c r="AP1626" s="326"/>
      <c r="AQ1626" s="326"/>
      <c r="AR1626" s="326"/>
    </row>
    <row r="1627" ht="15.75" hidden="1" customHeight="1">
      <c r="A1627" s="326" t="s">
        <v>3670</v>
      </c>
      <c r="B1627" s="326">
        <v>138.0</v>
      </c>
      <c r="C1627" s="326">
        <v>9.4</v>
      </c>
      <c r="D1627" s="326">
        <v>3.3</v>
      </c>
      <c r="E1627" s="326">
        <v>17.3</v>
      </c>
      <c r="F1627" s="326" t="s">
        <v>4199</v>
      </c>
      <c r="G1627" s="326" t="s">
        <v>111</v>
      </c>
      <c r="H1627" s="326"/>
      <c r="I1627" s="326"/>
      <c r="J1627" s="326"/>
      <c r="K1627" s="326"/>
      <c r="L1627" s="326"/>
      <c r="M1627" s="326"/>
      <c r="N1627" s="326"/>
      <c r="O1627" s="326"/>
      <c r="P1627" s="326"/>
      <c r="Q1627" s="326"/>
      <c r="R1627" s="326"/>
      <c r="S1627" s="326"/>
      <c r="T1627" s="326"/>
      <c r="U1627" s="326"/>
      <c r="V1627" s="326"/>
      <c r="W1627" s="326"/>
      <c r="X1627" s="326"/>
      <c r="Y1627" s="326"/>
      <c r="Z1627" s="326"/>
      <c r="AA1627" s="326"/>
      <c r="AB1627" s="326"/>
      <c r="AC1627" s="326"/>
      <c r="AD1627" s="326"/>
      <c r="AE1627" s="326"/>
      <c r="AF1627" s="326"/>
      <c r="AG1627" s="326"/>
      <c r="AH1627" s="326"/>
      <c r="AI1627" s="326"/>
      <c r="AJ1627" s="326"/>
      <c r="AK1627" s="326"/>
      <c r="AL1627" s="326"/>
      <c r="AM1627" s="326"/>
      <c r="AN1627" s="326"/>
      <c r="AO1627" s="326"/>
      <c r="AP1627" s="326"/>
      <c r="AQ1627" s="326"/>
      <c r="AR1627" s="326"/>
    </row>
    <row r="1628" ht="15.75" hidden="1" customHeight="1">
      <c r="A1628" s="326" t="s">
        <v>4200</v>
      </c>
      <c r="B1628" s="326">
        <v>133.0</v>
      </c>
      <c r="C1628" s="326">
        <v>5.6</v>
      </c>
      <c r="D1628" s="326">
        <v>3.8</v>
      </c>
      <c r="E1628" s="326">
        <v>18.9</v>
      </c>
      <c r="F1628" s="326" t="s">
        <v>4201</v>
      </c>
      <c r="G1628" s="326" t="s">
        <v>111</v>
      </c>
      <c r="H1628" s="326"/>
      <c r="I1628" s="326"/>
      <c r="J1628" s="326"/>
      <c r="K1628" s="326"/>
      <c r="L1628" s="326"/>
      <c r="M1628" s="326"/>
      <c r="N1628" s="326"/>
      <c r="O1628" s="326"/>
      <c r="P1628" s="326"/>
      <c r="Q1628" s="326"/>
      <c r="R1628" s="326"/>
      <c r="S1628" s="326"/>
      <c r="T1628" s="326"/>
      <c r="U1628" s="326"/>
      <c r="V1628" s="326"/>
      <c r="W1628" s="326"/>
      <c r="X1628" s="326"/>
      <c r="Y1628" s="326"/>
      <c r="Z1628" s="326"/>
      <c r="AA1628" s="326"/>
      <c r="AB1628" s="326"/>
      <c r="AC1628" s="326"/>
      <c r="AD1628" s="326"/>
      <c r="AE1628" s="326"/>
      <c r="AF1628" s="326"/>
      <c r="AG1628" s="326"/>
      <c r="AH1628" s="326"/>
      <c r="AI1628" s="326"/>
      <c r="AJ1628" s="326"/>
      <c r="AK1628" s="326"/>
      <c r="AL1628" s="326"/>
      <c r="AM1628" s="326"/>
      <c r="AN1628" s="326"/>
      <c r="AO1628" s="326"/>
      <c r="AP1628" s="326"/>
      <c r="AQ1628" s="326"/>
      <c r="AR1628" s="326"/>
    </row>
    <row r="1629" ht="15.75" hidden="1" customHeight="1">
      <c r="A1629" s="326" t="s">
        <v>4202</v>
      </c>
      <c r="B1629" s="326">
        <v>150.0</v>
      </c>
      <c r="C1629" s="326">
        <v>8.5</v>
      </c>
      <c r="D1629" s="326">
        <v>1.4</v>
      </c>
      <c r="E1629" s="326">
        <v>25.4</v>
      </c>
      <c r="F1629" s="326" t="s">
        <v>4203</v>
      </c>
      <c r="G1629" s="326" t="s">
        <v>111</v>
      </c>
      <c r="H1629" s="326"/>
      <c r="I1629" s="326"/>
      <c r="J1629" s="326"/>
      <c r="K1629" s="326"/>
      <c r="L1629" s="326"/>
      <c r="M1629" s="326"/>
      <c r="N1629" s="326"/>
      <c r="O1629" s="326"/>
      <c r="P1629" s="326"/>
      <c r="Q1629" s="326"/>
      <c r="R1629" s="326"/>
      <c r="S1629" s="326"/>
      <c r="T1629" s="326"/>
      <c r="U1629" s="326"/>
      <c r="V1629" s="326"/>
      <c r="W1629" s="326"/>
      <c r="X1629" s="326"/>
      <c r="Y1629" s="326"/>
      <c r="Z1629" s="326"/>
      <c r="AA1629" s="326"/>
      <c r="AB1629" s="326"/>
      <c r="AC1629" s="326"/>
      <c r="AD1629" s="326"/>
      <c r="AE1629" s="326"/>
      <c r="AF1629" s="326"/>
      <c r="AG1629" s="326"/>
      <c r="AH1629" s="326"/>
      <c r="AI1629" s="326"/>
      <c r="AJ1629" s="326"/>
      <c r="AK1629" s="326"/>
      <c r="AL1629" s="326"/>
      <c r="AM1629" s="326"/>
      <c r="AN1629" s="326"/>
      <c r="AO1629" s="326"/>
      <c r="AP1629" s="326"/>
      <c r="AQ1629" s="326"/>
      <c r="AR1629" s="326"/>
    </row>
    <row r="1630" ht="15.75" hidden="1" customHeight="1">
      <c r="A1630" s="326" t="s">
        <v>4204</v>
      </c>
      <c r="B1630" s="326">
        <v>137.0</v>
      </c>
      <c r="C1630" s="326">
        <v>5.2</v>
      </c>
      <c r="D1630" s="326">
        <v>0.9</v>
      </c>
      <c r="E1630" s="326">
        <v>26.7</v>
      </c>
      <c r="F1630" s="326" t="s">
        <v>4205</v>
      </c>
      <c r="G1630" s="326" t="s">
        <v>111</v>
      </c>
      <c r="H1630" s="326"/>
      <c r="I1630" s="326"/>
      <c r="J1630" s="326"/>
      <c r="K1630" s="326"/>
      <c r="L1630" s="326"/>
      <c r="M1630" s="326"/>
      <c r="N1630" s="326"/>
      <c r="O1630" s="326"/>
      <c r="P1630" s="326"/>
      <c r="Q1630" s="326"/>
      <c r="R1630" s="326"/>
      <c r="S1630" s="326"/>
      <c r="T1630" s="326"/>
      <c r="U1630" s="326"/>
      <c r="V1630" s="326"/>
      <c r="W1630" s="326"/>
      <c r="X1630" s="326"/>
      <c r="Y1630" s="326"/>
      <c r="Z1630" s="326"/>
      <c r="AA1630" s="326"/>
      <c r="AB1630" s="326"/>
      <c r="AC1630" s="326"/>
      <c r="AD1630" s="326"/>
      <c r="AE1630" s="326"/>
      <c r="AF1630" s="326"/>
      <c r="AG1630" s="326"/>
      <c r="AH1630" s="326"/>
      <c r="AI1630" s="326"/>
      <c r="AJ1630" s="326"/>
      <c r="AK1630" s="326"/>
      <c r="AL1630" s="326"/>
      <c r="AM1630" s="326"/>
      <c r="AN1630" s="326"/>
      <c r="AO1630" s="326"/>
      <c r="AP1630" s="326"/>
      <c r="AQ1630" s="326"/>
      <c r="AR1630" s="326"/>
    </row>
    <row r="1631" ht="15.75" hidden="1" customHeight="1">
      <c r="A1631" s="326" t="s">
        <v>3676</v>
      </c>
      <c r="B1631" s="326">
        <v>159.0</v>
      </c>
      <c r="C1631" s="326">
        <v>3.8</v>
      </c>
      <c r="D1631" s="326">
        <v>3.1</v>
      </c>
      <c r="E1631" s="326">
        <v>28.9</v>
      </c>
      <c r="F1631" s="326" t="s">
        <v>4206</v>
      </c>
      <c r="G1631" s="326" t="s">
        <v>111</v>
      </c>
      <c r="H1631" s="326"/>
      <c r="I1631" s="326"/>
      <c r="J1631" s="326"/>
      <c r="K1631" s="326"/>
      <c r="L1631" s="326"/>
      <c r="M1631" s="326"/>
      <c r="N1631" s="326"/>
      <c r="O1631" s="326"/>
      <c r="P1631" s="326"/>
      <c r="Q1631" s="326"/>
      <c r="R1631" s="326"/>
      <c r="S1631" s="326"/>
      <c r="T1631" s="326"/>
      <c r="U1631" s="326"/>
      <c r="V1631" s="326"/>
      <c r="W1631" s="326"/>
      <c r="X1631" s="326"/>
      <c r="Y1631" s="326"/>
      <c r="Z1631" s="326"/>
      <c r="AA1631" s="326"/>
      <c r="AB1631" s="326"/>
      <c r="AC1631" s="326"/>
      <c r="AD1631" s="326"/>
      <c r="AE1631" s="326"/>
      <c r="AF1631" s="326"/>
      <c r="AG1631" s="326"/>
      <c r="AH1631" s="326"/>
      <c r="AI1631" s="326"/>
      <c r="AJ1631" s="326"/>
      <c r="AK1631" s="326"/>
      <c r="AL1631" s="326"/>
      <c r="AM1631" s="326"/>
      <c r="AN1631" s="326"/>
      <c r="AO1631" s="326"/>
      <c r="AP1631" s="326"/>
      <c r="AQ1631" s="326"/>
      <c r="AR1631" s="326"/>
    </row>
    <row r="1632" ht="15.75" hidden="1" customHeight="1">
      <c r="A1632" s="326" t="s">
        <v>3678</v>
      </c>
      <c r="B1632" s="326">
        <v>139.0</v>
      </c>
      <c r="C1632" s="326">
        <v>6.4</v>
      </c>
      <c r="D1632" s="326">
        <v>2.0</v>
      </c>
      <c r="E1632" s="326">
        <v>23.5</v>
      </c>
      <c r="F1632" s="326" t="s">
        <v>4207</v>
      </c>
      <c r="G1632" s="326" t="s">
        <v>111</v>
      </c>
      <c r="H1632" s="326"/>
      <c r="I1632" s="326"/>
      <c r="J1632" s="326"/>
      <c r="K1632" s="326"/>
      <c r="L1632" s="326"/>
      <c r="M1632" s="326"/>
      <c r="N1632" s="326"/>
      <c r="O1632" s="326"/>
      <c r="P1632" s="326"/>
      <c r="Q1632" s="326"/>
      <c r="R1632" s="326"/>
      <c r="S1632" s="326"/>
      <c r="T1632" s="326"/>
      <c r="U1632" s="326"/>
      <c r="V1632" s="326"/>
      <c r="W1632" s="326"/>
      <c r="X1632" s="326"/>
      <c r="Y1632" s="326"/>
      <c r="Z1632" s="326"/>
      <c r="AA1632" s="326"/>
      <c r="AB1632" s="326"/>
      <c r="AC1632" s="326"/>
      <c r="AD1632" s="326"/>
      <c r="AE1632" s="326"/>
      <c r="AF1632" s="326"/>
      <c r="AG1632" s="326"/>
      <c r="AH1632" s="326"/>
      <c r="AI1632" s="326"/>
      <c r="AJ1632" s="326"/>
      <c r="AK1632" s="326"/>
      <c r="AL1632" s="326"/>
      <c r="AM1632" s="326"/>
      <c r="AN1632" s="326"/>
      <c r="AO1632" s="326"/>
      <c r="AP1632" s="326"/>
      <c r="AQ1632" s="326"/>
      <c r="AR1632" s="326"/>
    </row>
    <row r="1633" ht="15.75" hidden="1" customHeight="1">
      <c r="A1633" s="326" t="s">
        <v>3680</v>
      </c>
      <c r="B1633" s="326">
        <v>130.0</v>
      </c>
      <c r="C1633" s="326">
        <v>7.0</v>
      </c>
      <c r="D1633" s="326">
        <v>2.6</v>
      </c>
      <c r="E1633" s="326">
        <v>19.7</v>
      </c>
      <c r="F1633" s="326" t="s">
        <v>4208</v>
      </c>
      <c r="G1633" s="326" t="s">
        <v>111</v>
      </c>
      <c r="H1633" s="326"/>
      <c r="I1633" s="326"/>
      <c r="J1633" s="326"/>
      <c r="K1633" s="326"/>
      <c r="L1633" s="326"/>
      <c r="M1633" s="326"/>
      <c r="N1633" s="326"/>
      <c r="O1633" s="326"/>
      <c r="P1633" s="326"/>
      <c r="Q1633" s="326"/>
      <c r="R1633" s="326"/>
      <c r="S1633" s="326"/>
      <c r="T1633" s="326"/>
      <c r="U1633" s="326"/>
      <c r="V1633" s="326"/>
      <c r="W1633" s="326"/>
      <c r="X1633" s="326"/>
      <c r="Y1633" s="326"/>
      <c r="Z1633" s="326"/>
      <c r="AA1633" s="326"/>
      <c r="AB1633" s="326"/>
      <c r="AC1633" s="326"/>
      <c r="AD1633" s="326"/>
      <c r="AE1633" s="326"/>
      <c r="AF1633" s="326"/>
      <c r="AG1633" s="326"/>
      <c r="AH1633" s="326"/>
      <c r="AI1633" s="326"/>
      <c r="AJ1633" s="326"/>
      <c r="AK1633" s="326"/>
      <c r="AL1633" s="326"/>
      <c r="AM1633" s="326"/>
      <c r="AN1633" s="326"/>
      <c r="AO1633" s="326"/>
      <c r="AP1633" s="326"/>
      <c r="AQ1633" s="326"/>
      <c r="AR1633" s="326"/>
    </row>
    <row r="1634" ht="15.75" hidden="1" customHeight="1">
      <c r="A1634" s="326" t="s">
        <v>3682</v>
      </c>
      <c r="B1634" s="326">
        <v>137.0</v>
      </c>
      <c r="C1634" s="326">
        <v>7.9</v>
      </c>
      <c r="D1634" s="326">
        <v>3.2</v>
      </c>
      <c r="E1634" s="326">
        <v>18.8</v>
      </c>
      <c r="F1634" s="326" t="s">
        <v>4209</v>
      </c>
      <c r="G1634" s="326" t="s">
        <v>111</v>
      </c>
      <c r="H1634" s="326"/>
      <c r="I1634" s="326"/>
      <c r="J1634" s="326"/>
      <c r="K1634" s="326"/>
      <c r="L1634" s="326"/>
      <c r="M1634" s="326"/>
      <c r="N1634" s="326"/>
      <c r="O1634" s="326"/>
      <c r="P1634" s="326"/>
      <c r="Q1634" s="326"/>
      <c r="R1634" s="326"/>
      <c r="S1634" s="326"/>
      <c r="T1634" s="326"/>
      <c r="U1634" s="326"/>
      <c r="V1634" s="326"/>
      <c r="W1634" s="326"/>
      <c r="X1634" s="326"/>
      <c r="Y1634" s="326"/>
      <c r="Z1634" s="326"/>
      <c r="AA1634" s="326"/>
      <c r="AB1634" s="326"/>
      <c r="AC1634" s="326"/>
      <c r="AD1634" s="326"/>
      <c r="AE1634" s="326"/>
      <c r="AF1634" s="326"/>
      <c r="AG1634" s="326"/>
      <c r="AH1634" s="326"/>
      <c r="AI1634" s="326"/>
      <c r="AJ1634" s="326"/>
      <c r="AK1634" s="326"/>
      <c r="AL1634" s="326"/>
      <c r="AM1634" s="326"/>
      <c r="AN1634" s="326"/>
      <c r="AO1634" s="326"/>
      <c r="AP1634" s="326"/>
      <c r="AQ1634" s="326"/>
      <c r="AR1634" s="326"/>
    </row>
    <row r="1635" ht="15.75" hidden="1" customHeight="1">
      <c r="A1635" s="326" t="s">
        <v>4210</v>
      </c>
      <c r="B1635" s="326">
        <v>111.0</v>
      </c>
      <c r="C1635" s="326">
        <v>5.4</v>
      </c>
      <c r="D1635" s="326">
        <v>1.8</v>
      </c>
      <c r="E1635" s="326">
        <v>18.1</v>
      </c>
      <c r="F1635" s="326" t="s">
        <v>4211</v>
      </c>
      <c r="G1635" s="326" t="s">
        <v>111</v>
      </c>
      <c r="H1635" s="326"/>
      <c r="I1635" s="326"/>
      <c r="J1635" s="326"/>
      <c r="K1635" s="326"/>
      <c r="L1635" s="326"/>
      <c r="M1635" s="326"/>
      <c r="N1635" s="326"/>
      <c r="O1635" s="326"/>
      <c r="P1635" s="326"/>
      <c r="Q1635" s="326"/>
      <c r="R1635" s="326"/>
      <c r="S1635" s="326"/>
      <c r="T1635" s="326"/>
      <c r="U1635" s="326"/>
      <c r="V1635" s="326"/>
      <c r="W1635" s="326"/>
      <c r="X1635" s="326"/>
      <c r="Y1635" s="326"/>
      <c r="Z1635" s="326"/>
      <c r="AA1635" s="326"/>
      <c r="AB1635" s="326"/>
      <c r="AC1635" s="326"/>
      <c r="AD1635" s="326"/>
      <c r="AE1635" s="326"/>
      <c r="AF1635" s="326"/>
      <c r="AG1635" s="326"/>
      <c r="AH1635" s="326"/>
      <c r="AI1635" s="326"/>
      <c r="AJ1635" s="326"/>
      <c r="AK1635" s="326"/>
      <c r="AL1635" s="326"/>
      <c r="AM1635" s="326"/>
      <c r="AN1635" s="326"/>
      <c r="AO1635" s="326"/>
      <c r="AP1635" s="326"/>
      <c r="AQ1635" s="326"/>
      <c r="AR1635" s="326"/>
    </row>
    <row r="1636" ht="15.75" hidden="1" customHeight="1">
      <c r="A1636" s="326" t="s">
        <v>3684</v>
      </c>
      <c r="B1636" s="326">
        <v>156.0</v>
      </c>
      <c r="C1636" s="326">
        <v>7.1</v>
      </c>
      <c r="D1636" s="326">
        <v>3.1</v>
      </c>
      <c r="E1636" s="326">
        <v>24.6</v>
      </c>
      <c r="F1636" s="326" t="s">
        <v>4212</v>
      </c>
      <c r="G1636" s="326" t="s">
        <v>111</v>
      </c>
      <c r="H1636" s="326"/>
      <c r="I1636" s="326"/>
      <c r="J1636" s="326"/>
      <c r="K1636" s="326"/>
      <c r="L1636" s="326"/>
      <c r="M1636" s="326"/>
      <c r="N1636" s="326"/>
      <c r="O1636" s="326"/>
      <c r="P1636" s="326"/>
      <c r="Q1636" s="326"/>
      <c r="R1636" s="326"/>
      <c r="S1636" s="326"/>
      <c r="T1636" s="326"/>
      <c r="U1636" s="326"/>
      <c r="V1636" s="326"/>
      <c r="W1636" s="326"/>
      <c r="X1636" s="326"/>
      <c r="Y1636" s="326"/>
      <c r="Z1636" s="326"/>
      <c r="AA1636" s="326"/>
      <c r="AB1636" s="326"/>
      <c r="AC1636" s="326"/>
      <c r="AD1636" s="326"/>
      <c r="AE1636" s="326"/>
      <c r="AF1636" s="326"/>
      <c r="AG1636" s="326"/>
      <c r="AH1636" s="326"/>
      <c r="AI1636" s="326"/>
      <c r="AJ1636" s="326"/>
      <c r="AK1636" s="326"/>
      <c r="AL1636" s="326"/>
      <c r="AM1636" s="326"/>
      <c r="AN1636" s="326"/>
      <c r="AO1636" s="326"/>
      <c r="AP1636" s="326"/>
      <c r="AQ1636" s="326"/>
      <c r="AR1636" s="326"/>
    </row>
    <row r="1637" ht="15.75" hidden="1" customHeight="1">
      <c r="A1637" s="326" t="s">
        <v>4213</v>
      </c>
      <c r="B1637" s="326">
        <v>126.0</v>
      </c>
      <c r="C1637" s="326">
        <v>9.4</v>
      </c>
      <c r="D1637" s="326">
        <v>2.8</v>
      </c>
      <c r="E1637" s="326">
        <v>15.2</v>
      </c>
      <c r="F1637" s="326" t="s">
        <v>4214</v>
      </c>
      <c r="G1637" s="326" t="s">
        <v>111</v>
      </c>
      <c r="H1637" s="326"/>
      <c r="I1637" s="326"/>
      <c r="J1637" s="326"/>
      <c r="K1637" s="326"/>
      <c r="L1637" s="326"/>
      <c r="M1637" s="326"/>
      <c r="N1637" s="326"/>
      <c r="O1637" s="326"/>
      <c r="P1637" s="326"/>
      <c r="Q1637" s="326"/>
      <c r="R1637" s="326"/>
      <c r="S1637" s="326"/>
      <c r="T1637" s="326"/>
      <c r="U1637" s="326"/>
      <c r="V1637" s="326"/>
      <c r="W1637" s="326"/>
      <c r="X1637" s="326"/>
      <c r="Y1637" s="326"/>
      <c r="Z1637" s="326"/>
      <c r="AA1637" s="326"/>
      <c r="AB1637" s="326"/>
      <c r="AC1637" s="326"/>
      <c r="AD1637" s="326"/>
      <c r="AE1637" s="326"/>
      <c r="AF1637" s="326"/>
      <c r="AG1637" s="326"/>
      <c r="AH1637" s="326"/>
      <c r="AI1637" s="326"/>
      <c r="AJ1637" s="326"/>
      <c r="AK1637" s="326"/>
      <c r="AL1637" s="326"/>
      <c r="AM1637" s="326"/>
      <c r="AN1637" s="326"/>
      <c r="AO1637" s="326"/>
      <c r="AP1637" s="326"/>
      <c r="AQ1637" s="326"/>
      <c r="AR1637" s="326"/>
    </row>
    <row r="1638" ht="15.75" hidden="1" customHeight="1">
      <c r="A1638" s="326" t="s">
        <v>3686</v>
      </c>
      <c r="B1638" s="326">
        <v>130.0</v>
      </c>
      <c r="C1638" s="326">
        <v>7.1</v>
      </c>
      <c r="D1638" s="326">
        <v>2.5</v>
      </c>
      <c r="E1638" s="326">
        <v>19.4</v>
      </c>
      <c r="F1638" s="326" t="s">
        <v>4215</v>
      </c>
      <c r="G1638" s="326" t="s">
        <v>111</v>
      </c>
      <c r="H1638" s="326"/>
      <c r="I1638" s="326"/>
      <c r="J1638" s="326"/>
      <c r="K1638" s="326"/>
      <c r="L1638" s="326"/>
      <c r="M1638" s="326"/>
      <c r="N1638" s="326"/>
      <c r="O1638" s="326"/>
      <c r="P1638" s="326"/>
      <c r="Q1638" s="326"/>
      <c r="R1638" s="326"/>
      <c r="S1638" s="326"/>
      <c r="T1638" s="326"/>
      <c r="U1638" s="326"/>
      <c r="V1638" s="326"/>
      <c r="W1638" s="326"/>
      <c r="X1638" s="326"/>
      <c r="Y1638" s="326"/>
      <c r="Z1638" s="326"/>
      <c r="AA1638" s="326"/>
      <c r="AB1638" s="326"/>
      <c r="AC1638" s="326"/>
      <c r="AD1638" s="326"/>
      <c r="AE1638" s="326"/>
      <c r="AF1638" s="326"/>
      <c r="AG1638" s="326"/>
      <c r="AH1638" s="326"/>
      <c r="AI1638" s="326"/>
      <c r="AJ1638" s="326"/>
      <c r="AK1638" s="326"/>
      <c r="AL1638" s="326"/>
      <c r="AM1638" s="326"/>
      <c r="AN1638" s="326"/>
      <c r="AO1638" s="326"/>
      <c r="AP1638" s="326"/>
      <c r="AQ1638" s="326"/>
      <c r="AR1638" s="326"/>
    </row>
    <row r="1639" ht="15.75" hidden="1" customHeight="1">
      <c r="A1639" s="326" t="s">
        <v>4216</v>
      </c>
      <c r="B1639" s="326">
        <v>120.0</v>
      </c>
      <c r="C1639" s="326">
        <v>5.3</v>
      </c>
      <c r="D1639" s="326">
        <v>1.4</v>
      </c>
      <c r="E1639" s="326">
        <v>21.1</v>
      </c>
      <c r="F1639" s="326" t="s">
        <v>4217</v>
      </c>
      <c r="G1639" s="326" t="s">
        <v>111</v>
      </c>
      <c r="H1639" s="326"/>
      <c r="I1639" s="326"/>
      <c r="J1639" s="326"/>
      <c r="K1639" s="326"/>
      <c r="L1639" s="326"/>
      <c r="M1639" s="326"/>
      <c r="N1639" s="326"/>
      <c r="O1639" s="326"/>
      <c r="P1639" s="326"/>
      <c r="Q1639" s="326"/>
      <c r="R1639" s="326"/>
      <c r="S1639" s="326"/>
      <c r="T1639" s="326"/>
      <c r="U1639" s="326"/>
      <c r="V1639" s="326"/>
      <c r="W1639" s="326"/>
      <c r="X1639" s="326"/>
      <c r="Y1639" s="326"/>
      <c r="Z1639" s="326"/>
      <c r="AA1639" s="326"/>
      <c r="AB1639" s="326"/>
      <c r="AC1639" s="326"/>
      <c r="AD1639" s="326"/>
      <c r="AE1639" s="326"/>
      <c r="AF1639" s="326"/>
      <c r="AG1639" s="326"/>
      <c r="AH1639" s="326"/>
      <c r="AI1639" s="326"/>
      <c r="AJ1639" s="326"/>
      <c r="AK1639" s="326"/>
      <c r="AL1639" s="326"/>
      <c r="AM1639" s="326"/>
      <c r="AN1639" s="326"/>
      <c r="AO1639" s="326"/>
      <c r="AP1639" s="326"/>
      <c r="AQ1639" s="326"/>
      <c r="AR1639" s="326"/>
    </row>
    <row r="1640" ht="15.75" hidden="1" customHeight="1">
      <c r="A1640" s="326" t="s">
        <v>4218</v>
      </c>
      <c r="B1640" s="326">
        <v>193.0</v>
      </c>
      <c r="C1640" s="326">
        <v>6.9</v>
      </c>
      <c r="D1640" s="326">
        <v>10.0</v>
      </c>
      <c r="E1640" s="326">
        <v>19.2</v>
      </c>
      <c r="F1640" s="326" t="s">
        <v>4219</v>
      </c>
      <c r="G1640" s="326" t="s">
        <v>111</v>
      </c>
      <c r="H1640" s="326"/>
      <c r="I1640" s="326"/>
      <c r="J1640" s="326"/>
      <c r="K1640" s="326"/>
      <c r="L1640" s="326"/>
      <c r="M1640" s="326"/>
      <c r="N1640" s="326"/>
      <c r="O1640" s="326"/>
      <c r="P1640" s="326"/>
      <c r="Q1640" s="326"/>
      <c r="R1640" s="326"/>
      <c r="S1640" s="326"/>
      <c r="T1640" s="326"/>
      <c r="U1640" s="326"/>
      <c r="V1640" s="326"/>
      <c r="W1640" s="326"/>
      <c r="X1640" s="326"/>
      <c r="Y1640" s="326"/>
      <c r="Z1640" s="326"/>
      <c r="AA1640" s="326"/>
      <c r="AB1640" s="326"/>
      <c r="AC1640" s="326"/>
      <c r="AD1640" s="326"/>
      <c r="AE1640" s="326"/>
      <c r="AF1640" s="326"/>
      <c r="AG1640" s="326"/>
      <c r="AH1640" s="326"/>
      <c r="AI1640" s="326"/>
      <c r="AJ1640" s="326"/>
      <c r="AK1640" s="326"/>
      <c r="AL1640" s="326"/>
      <c r="AM1640" s="326"/>
      <c r="AN1640" s="326"/>
      <c r="AO1640" s="326"/>
      <c r="AP1640" s="326"/>
      <c r="AQ1640" s="326"/>
      <c r="AR1640" s="326"/>
    </row>
    <row r="1641" ht="15.75" hidden="1" customHeight="1">
      <c r="A1641" s="326" t="s">
        <v>4220</v>
      </c>
      <c r="B1641" s="326">
        <v>188.0</v>
      </c>
      <c r="C1641" s="326">
        <v>5.7</v>
      </c>
      <c r="D1641" s="326">
        <v>10.5</v>
      </c>
      <c r="E1641" s="326">
        <v>17.6</v>
      </c>
      <c r="F1641" s="326" t="s">
        <v>4221</v>
      </c>
      <c r="G1641" s="326" t="s">
        <v>111</v>
      </c>
      <c r="H1641" s="326"/>
      <c r="I1641" s="326"/>
      <c r="J1641" s="326"/>
      <c r="K1641" s="326"/>
      <c r="L1641" s="326"/>
      <c r="M1641" s="326"/>
      <c r="N1641" s="326"/>
      <c r="O1641" s="326"/>
      <c r="P1641" s="326"/>
      <c r="Q1641" s="326"/>
      <c r="R1641" s="326"/>
      <c r="S1641" s="326"/>
      <c r="T1641" s="326"/>
      <c r="U1641" s="326"/>
      <c r="V1641" s="326"/>
      <c r="W1641" s="326"/>
      <c r="X1641" s="326"/>
      <c r="Y1641" s="326"/>
      <c r="Z1641" s="326"/>
      <c r="AA1641" s="326"/>
      <c r="AB1641" s="326"/>
      <c r="AC1641" s="326"/>
      <c r="AD1641" s="326"/>
      <c r="AE1641" s="326"/>
      <c r="AF1641" s="326"/>
      <c r="AG1641" s="326"/>
      <c r="AH1641" s="326"/>
      <c r="AI1641" s="326"/>
      <c r="AJ1641" s="326"/>
      <c r="AK1641" s="326"/>
      <c r="AL1641" s="326"/>
      <c r="AM1641" s="326"/>
      <c r="AN1641" s="326"/>
      <c r="AO1641" s="326"/>
      <c r="AP1641" s="326"/>
      <c r="AQ1641" s="326"/>
      <c r="AR1641" s="326"/>
    </row>
    <row r="1642" ht="15.75" hidden="1" customHeight="1">
      <c r="A1642" s="326" t="s">
        <v>4222</v>
      </c>
      <c r="B1642" s="326">
        <v>156.0</v>
      </c>
      <c r="C1642" s="326">
        <v>4.4</v>
      </c>
      <c r="D1642" s="326">
        <v>5.3</v>
      </c>
      <c r="E1642" s="326">
        <v>22.3</v>
      </c>
      <c r="F1642" s="326" t="s">
        <v>4223</v>
      </c>
      <c r="G1642" s="326" t="s">
        <v>111</v>
      </c>
      <c r="H1642" s="326"/>
      <c r="I1642" s="326"/>
      <c r="J1642" s="326"/>
      <c r="K1642" s="326"/>
      <c r="L1642" s="326"/>
      <c r="M1642" s="326"/>
      <c r="N1642" s="326"/>
      <c r="O1642" s="326"/>
      <c r="P1642" s="326"/>
      <c r="Q1642" s="326"/>
      <c r="R1642" s="326"/>
      <c r="S1642" s="326"/>
      <c r="T1642" s="326"/>
      <c r="U1642" s="326"/>
      <c r="V1642" s="326"/>
      <c r="W1642" s="326"/>
      <c r="X1642" s="326"/>
      <c r="Y1642" s="326"/>
      <c r="Z1642" s="326"/>
      <c r="AA1642" s="326"/>
      <c r="AB1642" s="326"/>
      <c r="AC1642" s="326"/>
      <c r="AD1642" s="326"/>
      <c r="AE1642" s="326"/>
      <c r="AF1642" s="326"/>
      <c r="AG1642" s="326"/>
      <c r="AH1642" s="326"/>
      <c r="AI1642" s="326"/>
      <c r="AJ1642" s="326"/>
      <c r="AK1642" s="326"/>
      <c r="AL1642" s="326"/>
      <c r="AM1642" s="326"/>
      <c r="AN1642" s="326"/>
      <c r="AO1642" s="326"/>
      <c r="AP1642" s="326"/>
      <c r="AQ1642" s="326"/>
      <c r="AR1642" s="326"/>
    </row>
    <row r="1643" ht="15.75" hidden="1" customHeight="1">
      <c r="A1643" s="326" t="s">
        <v>4224</v>
      </c>
      <c r="B1643" s="326">
        <v>144.0</v>
      </c>
      <c r="C1643" s="326">
        <v>4.6</v>
      </c>
      <c r="D1643" s="326">
        <v>0.7</v>
      </c>
      <c r="E1643" s="326">
        <v>29.4</v>
      </c>
      <c r="F1643" s="326" t="s">
        <v>4225</v>
      </c>
      <c r="G1643" s="326" t="s">
        <v>111</v>
      </c>
      <c r="H1643" s="326"/>
      <c r="I1643" s="326"/>
      <c r="J1643" s="326"/>
      <c r="K1643" s="326"/>
      <c r="L1643" s="326"/>
      <c r="M1643" s="326"/>
      <c r="N1643" s="326"/>
      <c r="O1643" s="326"/>
      <c r="P1643" s="326"/>
      <c r="Q1643" s="326"/>
      <c r="R1643" s="326"/>
      <c r="S1643" s="326"/>
      <c r="T1643" s="326"/>
      <c r="U1643" s="326"/>
      <c r="V1643" s="326"/>
      <c r="W1643" s="326"/>
      <c r="X1643" s="326"/>
      <c r="Y1643" s="326"/>
      <c r="Z1643" s="326"/>
      <c r="AA1643" s="326"/>
      <c r="AB1643" s="326"/>
      <c r="AC1643" s="326"/>
      <c r="AD1643" s="326"/>
      <c r="AE1643" s="326"/>
      <c r="AF1643" s="326"/>
      <c r="AG1643" s="326"/>
      <c r="AH1643" s="326"/>
      <c r="AI1643" s="326"/>
      <c r="AJ1643" s="326"/>
      <c r="AK1643" s="326"/>
      <c r="AL1643" s="326"/>
      <c r="AM1643" s="326"/>
      <c r="AN1643" s="326"/>
      <c r="AO1643" s="326"/>
      <c r="AP1643" s="326"/>
      <c r="AQ1643" s="326"/>
      <c r="AR1643" s="326"/>
    </row>
    <row r="1644" ht="15.75" hidden="1" customHeight="1">
      <c r="A1644" s="326" t="s">
        <v>4226</v>
      </c>
      <c r="B1644" s="326">
        <v>180.0</v>
      </c>
      <c r="C1644" s="326">
        <v>7.9</v>
      </c>
      <c r="D1644" s="326">
        <v>5.5</v>
      </c>
      <c r="E1644" s="326">
        <v>24.3</v>
      </c>
      <c r="F1644" s="326" t="s">
        <v>4227</v>
      </c>
      <c r="G1644" s="326" t="s">
        <v>111</v>
      </c>
      <c r="H1644" s="326"/>
      <c r="I1644" s="326"/>
      <c r="J1644" s="326"/>
      <c r="K1644" s="326"/>
      <c r="L1644" s="326"/>
      <c r="M1644" s="326"/>
      <c r="N1644" s="326"/>
      <c r="O1644" s="326"/>
      <c r="P1644" s="326"/>
      <c r="Q1644" s="326"/>
      <c r="R1644" s="326"/>
      <c r="S1644" s="326"/>
      <c r="T1644" s="326"/>
      <c r="U1644" s="326"/>
      <c r="V1644" s="326"/>
      <c r="W1644" s="326"/>
      <c r="X1644" s="326"/>
      <c r="Y1644" s="326"/>
      <c r="Z1644" s="326"/>
      <c r="AA1644" s="326"/>
      <c r="AB1644" s="326"/>
      <c r="AC1644" s="326"/>
      <c r="AD1644" s="326"/>
      <c r="AE1644" s="326"/>
      <c r="AF1644" s="326"/>
      <c r="AG1644" s="326"/>
      <c r="AH1644" s="326"/>
      <c r="AI1644" s="326"/>
      <c r="AJ1644" s="326"/>
      <c r="AK1644" s="326"/>
      <c r="AL1644" s="326"/>
      <c r="AM1644" s="326"/>
      <c r="AN1644" s="326"/>
      <c r="AO1644" s="326"/>
      <c r="AP1644" s="326"/>
      <c r="AQ1644" s="326"/>
      <c r="AR1644" s="326"/>
    </row>
    <row r="1645" ht="15.75" hidden="1" customHeight="1">
      <c r="A1645" s="326" t="s">
        <v>4228</v>
      </c>
      <c r="B1645" s="326">
        <v>156.0</v>
      </c>
      <c r="C1645" s="326">
        <v>6.8</v>
      </c>
      <c r="D1645" s="326">
        <v>3.6</v>
      </c>
      <c r="E1645" s="326">
        <v>23.9</v>
      </c>
      <c r="F1645" s="326" t="s">
        <v>4229</v>
      </c>
      <c r="G1645" s="326" t="s">
        <v>111</v>
      </c>
      <c r="H1645" s="326"/>
      <c r="I1645" s="326"/>
      <c r="J1645" s="326"/>
      <c r="K1645" s="326"/>
      <c r="L1645" s="326"/>
      <c r="M1645" s="326"/>
      <c r="N1645" s="326"/>
      <c r="O1645" s="326"/>
      <c r="P1645" s="326"/>
      <c r="Q1645" s="326"/>
      <c r="R1645" s="326"/>
      <c r="S1645" s="326"/>
      <c r="T1645" s="326"/>
      <c r="U1645" s="326"/>
      <c r="V1645" s="326"/>
      <c r="W1645" s="326"/>
      <c r="X1645" s="326"/>
      <c r="Y1645" s="326"/>
      <c r="Z1645" s="326"/>
      <c r="AA1645" s="326"/>
      <c r="AB1645" s="326"/>
      <c r="AC1645" s="326"/>
      <c r="AD1645" s="326"/>
      <c r="AE1645" s="326"/>
      <c r="AF1645" s="326"/>
      <c r="AG1645" s="326"/>
      <c r="AH1645" s="326"/>
      <c r="AI1645" s="326"/>
      <c r="AJ1645" s="326"/>
      <c r="AK1645" s="326"/>
      <c r="AL1645" s="326"/>
      <c r="AM1645" s="326"/>
      <c r="AN1645" s="326"/>
      <c r="AO1645" s="326"/>
      <c r="AP1645" s="326"/>
      <c r="AQ1645" s="326"/>
      <c r="AR1645" s="326"/>
    </row>
    <row r="1646" ht="15.75" hidden="1" customHeight="1">
      <c r="A1646" s="326" t="s">
        <v>3692</v>
      </c>
      <c r="B1646" s="326">
        <v>157.0</v>
      </c>
      <c r="C1646" s="326">
        <v>9.8</v>
      </c>
      <c r="D1646" s="326">
        <v>5.0</v>
      </c>
      <c r="E1646" s="326">
        <v>17.4</v>
      </c>
      <c r="F1646" s="326" t="s">
        <v>4230</v>
      </c>
      <c r="G1646" s="326" t="s">
        <v>111</v>
      </c>
      <c r="H1646" s="326"/>
      <c r="I1646" s="326"/>
      <c r="J1646" s="326"/>
      <c r="K1646" s="326"/>
      <c r="L1646" s="326"/>
      <c r="M1646" s="326"/>
      <c r="N1646" s="326"/>
      <c r="O1646" s="326"/>
      <c r="P1646" s="326"/>
      <c r="Q1646" s="326"/>
      <c r="R1646" s="326"/>
      <c r="S1646" s="326"/>
      <c r="T1646" s="326"/>
      <c r="U1646" s="326"/>
      <c r="V1646" s="326"/>
      <c r="W1646" s="326"/>
      <c r="X1646" s="326"/>
      <c r="Y1646" s="326"/>
      <c r="Z1646" s="326"/>
      <c r="AA1646" s="326"/>
      <c r="AB1646" s="326"/>
      <c r="AC1646" s="326"/>
      <c r="AD1646" s="326"/>
      <c r="AE1646" s="326"/>
      <c r="AF1646" s="326"/>
      <c r="AG1646" s="326"/>
      <c r="AH1646" s="326"/>
      <c r="AI1646" s="326"/>
      <c r="AJ1646" s="326"/>
      <c r="AK1646" s="326"/>
      <c r="AL1646" s="326"/>
      <c r="AM1646" s="326"/>
      <c r="AN1646" s="326"/>
      <c r="AO1646" s="326"/>
      <c r="AP1646" s="326"/>
      <c r="AQ1646" s="326"/>
      <c r="AR1646" s="326"/>
    </row>
    <row r="1647" ht="15.75" hidden="1" customHeight="1">
      <c r="A1647" s="326" t="s">
        <v>4231</v>
      </c>
      <c r="B1647" s="326">
        <v>179.0</v>
      </c>
      <c r="C1647" s="326">
        <v>4.4</v>
      </c>
      <c r="D1647" s="326">
        <v>6.9</v>
      </c>
      <c r="E1647" s="326">
        <v>24.4</v>
      </c>
      <c r="F1647" s="326" t="s">
        <v>4232</v>
      </c>
      <c r="G1647" s="326" t="s">
        <v>111</v>
      </c>
      <c r="H1647" s="326"/>
      <c r="I1647" s="326"/>
      <c r="J1647" s="326"/>
      <c r="K1647" s="326"/>
      <c r="L1647" s="326"/>
      <c r="M1647" s="326"/>
      <c r="N1647" s="326"/>
      <c r="O1647" s="326"/>
      <c r="P1647" s="326"/>
      <c r="Q1647" s="326"/>
      <c r="R1647" s="326"/>
      <c r="S1647" s="326"/>
      <c r="T1647" s="326"/>
      <c r="U1647" s="326"/>
      <c r="V1647" s="326"/>
      <c r="W1647" s="326"/>
      <c r="X1647" s="326"/>
      <c r="Y1647" s="326"/>
      <c r="Z1647" s="326"/>
      <c r="AA1647" s="326"/>
      <c r="AB1647" s="326"/>
      <c r="AC1647" s="326"/>
      <c r="AD1647" s="326"/>
      <c r="AE1647" s="326"/>
      <c r="AF1647" s="326"/>
      <c r="AG1647" s="326"/>
      <c r="AH1647" s="326"/>
      <c r="AI1647" s="326"/>
      <c r="AJ1647" s="326"/>
      <c r="AK1647" s="326"/>
      <c r="AL1647" s="326"/>
      <c r="AM1647" s="326"/>
      <c r="AN1647" s="326"/>
      <c r="AO1647" s="326"/>
      <c r="AP1647" s="326"/>
      <c r="AQ1647" s="326"/>
      <c r="AR1647" s="326"/>
    </row>
    <row r="1648" ht="15.75" hidden="1" customHeight="1">
      <c r="A1648" s="326" t="s">
        <v>4233</v>
      </c>
      <c r="B1648" s="326">
        <v>165.0</v>
      </c>
      <c r="C1648" s="326">
        <v>5.5</v>
      </c>
      <c r="D1648" s="326">
        <v>6.6</v>
      </c>
      <c r="E1648" s="326">
        <v>20.7</v>
      </c>
      <c r="F1648" s="326" t="s">
        <v>4234</v>
      </c>
      <c r="G1648" s="326" t="s">
        <v>111</v>
      </c>
      <c r="H1648" s="326"/>
      <c r="I1648" s="326"/>
      <c r="J1648" s="326"/>
      <c r="K1648" s="326"/>
      <c r="L1648" s="326"/>
      <c r="M1648" s="326"/>
      <c r="N1648" s="326"/>
      <c r="O1648" s="326"/>
      <c r="P1648" s="326"/>
      <c r="Q1648" s="326"/>
      <c r="R1648" s="326"/>
      <c r="S1648" s="326"/>
      <c r="T1648" s="326"/>
      <c r="U1648" s="326"/>
      <c r="V1648" s="326"/>
      <c r="W1648" s="326"/>
      <c r="X1648" s="326"/>
      <c r="Y1648" s="326"/>
      <c r="Z1648" s="326"/>
      <c r="AA1648" s="326"/>
      <c r="AB1648" s="326"/>
      <c r="AC1648" s="326"/>
      <c r="AD1648" s="326"/>
      <c r="AE1648" s="326"/>
      <c r="AF1648" s="326"/>
      <c r="AG1648" s="326"/>
      <c r="AH1648" s="326"/>
      <c r="AI1648" s="326"/>
      <c r="AJ1648" s="326"/>
      <c r="AK1648" s="326"/>
      <c r="AL1648" s="326"/>
      <c r="AM1648" s="326"/>
      <c r="AN1648" s="326"/>
      <c r="AO1648" s="326"/>
      <c r="AP1648" s="326"/>
      <c r="AQ1648" s="326"/>
      <c r="AR1648" s="326"/>
    </row>
    <row r="1649" ht="15.75" hidden="1" customHeight="1">
      <c r="A1649" s="326" t="s">
        <v>4235</v>
      </c>
      <c r="B1649" s="326">
        <v>183.0</v>
      </c>
      <c r="C1649" s="326">
        <v>5.5</v>
      </c>
      <c r="D1649" s="326">
        <v>9.6</v>
      </c>
      <c r="E1649" s="326">
        <v>18.4</v>
      </c>
      <c r="F1649" s="326" t="s">
        <v>4236</v>
      </c>
      <c r="G1649" s="326" t="s">
        <v>111</v>
      </c>
      <c r="H1649" s="326"/>
      <c r="I1649" s="326"/>
      <c r="J1649" s="326"/>
      <c r="K1649" s="326"/>
      <c r="L1649" s="326"/>
      <c r="M1649" s="326"/>
      <c r="N1649" s="326"/>
      <c r="O1649" s="326"/>
      <c r="P1649" s="326"/>
      <c r="Q1649" s="326"/>
      <c r="R1649" s="326"/>
      <c r="S1649" s="326"/>
      <c r="T1649" s="326"/>
      <c r="U1649" s="326"/>
      <c r="V1649" s="326"/>
      <c r="W1649" s="326"/>
      <c r="X1649" s="326"/>
      <c r="Y1649" s="326"/>
      <c r="Z1649" s="326"/>
      <c r="AA1649" s="326"/>
      <c r="AB1649" s="326"/>
      <c r="AC1649" s="326"/>
      <c r="AD1649" s="326"/>
      <c r="AE1649" s="326"/>
      <c r="AF1649" s="326"/>
      <c r="AG1649" s="326"/>
      <c r="AH1649" s="326"/>
      <c r="AI1649" s="326"/>
      <c r="AJ1649" s="326"/>
      <c r="AK1649" s="326"/>
      <c r="AL1649" s="326"/>
      <c r="AM1649" s="326"/>
      <c r="AN1649" s="326"/>
      <c r="AO1649" s="326"/>
      <c r="AP1649" s="326"/>
      <c r="AQ1649" s="326"/>
      <c r="AR1649" s="326"/>
    </row>
    <row r="1650" ht="15.75" hidden="1" customHeight="1">
      <c r="A1650" s="326" t="s">
        <v>3698</v>
      </c>
      <c r="B1650" s="326">
        <v>115.0</v>
      </c>
      <c r="C1650" s="326">
        <v>7.0</v>
      </c>
      <c r="D1650" s="326">
        <v>3.6</v>
      </c>
      <c r="E1650" s="326">
        <v>13.8</v>
      </c>
      <c r="F1650" s="326" t="s">
        <v>4237</v>
      </c>
      <c r="G1650" s="326" t="s">
        <v>111</v>
      </c>
      <c r="H1650" s="326"/>
      <c r="I1650" s="326"/>
      <c r="J1650" s="326"/>
      <c r="K1650" s="326"/>
      <c r="L1650" s="326"/>
      <c r="M1650" s="326"/>
      <c r="N1650" s="326"/>
      <c r="O1650" s="326"/>
      <c r="P1650" s="326"/>
      <c r="Q1650" s="326"/>
      <c r="R1650" s="326"/>
      <c r="S1650" s="326"/>
      <c r="T1650" s="326"/>
      <c r="U1650" s="326"/>
      <c r="V1650" s="326"/>
      <c r="W1650" s="326"/>
      <c r="X1650" s="326"/>
      <c r="Y1650" s="326"/>
      <c r="Z1650" s="326"/>
      <c r="AA1650" s="326"/>
      <c r="AB1650" s="326"/>
      <c r="AC1650" s="326"/>
      <c r="AD1650" s="326"/>
      <c r="AE1650" s="326"/>
      <c r="AF1650" s="326"/>
      <c r="AG1650" s="326"/>
      <c r="AH1650" s="326"/>
      <c r="AI1650" s="326"/>
      <c r="AJ1650" s="326"/>
      <c r="AK1650" s="326"/>
      <c r="AL1650" s="326"/>
      <c r="AM1650" s="326"/>
      <c r="AN1650" s="326"/>
      <c r="AO1650" s="326"/>
      <c r="AP1650" s="326"/>
      <c r="AQ1650" s="326"/>
      <c r="AR1650" s="326"/>
    </row>
    <row r="1651" ht="15.75" hidden="1" customHeight="1">
      <c r="A1651" s="326" t="s">
        <v>4238</v>
      </c>
      <c r="B1651" s="326">
        <v>127.0</v>
      </c>
      <c r="C1651" s="326">
        <v>4.8</v>
      </c>
      <c r="D1651" s="326">
        <v>2.3</v>
      </c>
      <c r="E1651" s="326">
        <v>21.4</v>
      </c>
      <c r="F1651" s="326" t="s">
        <v>4239</v>
      </c>
      <c r="G1651" s="326" t="s">
        <v>111</v>
      </c>
      <c r="H1651" s="326"/>
      <c r="I1651" s="326"/>
      <c r="J1651" s="326"/>
      <c r="K1651" s="326"/>
      <c r="L1651" s="326"/>
      <c r="M1651" s="326"/>
      <c r="N1651" s="326"/>
      <c r="O1651" s="326"/>
      <c r="P1651" s="326"/>
      <c r="Q1651" s="326"/>
      <c r="R1651" s="326"/>
      <c r="S1651" s="326"/>
      <c r="T1651" s="326"/>
      <c r="U1651" s="326"/>
      <c r="V1651" s="326"/>
      <c r="W1651" s="326"/>
      <c r="X1651" s="326"/>
      <c r="Y1651" s="326"/>
      <c r="Z1651" s="326"/>
      <c r="AA1651" s="326"/>
      <c r="AB1651" s="326"/>
      <c r="AC1651" s="326"/>
      <c r="AD1651" s="326"/>
      <c r="AE1651" s="326"/>
      <c r="AF1651" s="326"/>
      <c r="AG1651" s="326"/>
      <c r="AH1651" s="326"/>
      <c r="AI1651" s="326"/>
      <c r="AJ1651" s="326"/>
      <c r="AK1651" s="326"/>
      <c r="AL1651" s="326"/>
      <c r="AM1651" s="326"/>
      <c r="AN1651" s="326"/>
      <c r="AO1651" s="326"/>
      <c r="AP1651" s="326"/>
      <c r="AQ1651" s="326"/>
      <c r="AR1651" s="326"/>
    </row>
    <row r="1652" ht="15.75" hidden="1" customHeight="1">
      <c r="A1652" s="326" t="s">
        <v>4240</v>
      </c>
      <c r="B1652" s="326">
        <v>167.0</v>
      </c>
      <c r="C1652" s="326">
        <v>5.7</v>
      </c>
      <c r="D1652" s="326">
        <v>6.9</v>
      </c>
      <c r="E1652" s="326">
        <v>20.4</v>
      </c>
      <c r="F1652" s="326" t="s">
        <v>4241</v>
      </c>
      <c r="G1652" s="326" t="s">
        <v>111</v>
      </c>
      <c r="H1652" s="326"/>
      <c r="I1652" s="326"/>
      <c r="J1652" s="326"/>
      <c r="K1652" s="326"/>
      <c r="L1652" s="326"/>
      <c r="M1652" s="326"/>
      <c r="N1652" s="326"/>
      <c r="O1652" s="326"/>
      <c r="P1652" s="326"/>
      <c r="Q1652" s="326"/>
      <c r="R1652" s="326"/>
      <c r="S1652" s="326"/>
      <c r="T1652" s="326"/>
      <c r="U1652" s="326"/>
      <c r="V1652" s="326"/>
      <c r="W1652" s="326"/>
      <c r="X1652" s="326"/>
      <c r="Y1652" s="326"/>
      <c r="Z1652" s="326"/>
      <c r="AA1652" s="326"/>
      <c r="AB1652" s="326"/>
      <c r="AC1652" s="326"/>
      <c r="AD1652" s="326"/>
      <c r="AE1652" s="326"/>
      <c r="AF1652" s="326"/>
      <c r="AG1652" s="326"/>
      <c r="AH1652" s="326"/>
      <c r="AI1652" s="326"/>
      <c r="AJ1652" s="326"/>
      <c r="AK1652" s="326"/>
      <c r="AL1652" s="326"/>
      <c r="AM1652" s="326"/>
      <c r="AN1652" s="326"/>
      <c r="AO1652" s="326"/>
      <c r="AP1652" s="326"/>
      <c r="AQ1652" s="326"/>
      <c r="AR1652" s="326"/>
    </row>
    <row r="1653" ht="15.75" hidden="1" customHeight="1">
      <c r="A1653" s="326" t="s">
        <v>3700</v>
      </c>
      <c r="B1653" s="326">
        <v>151.0</v>
      </c>
      <c r="C1653" s="326">
        <v>5.9</v>
      </c>
      <c r="D1653" s="326">
        <v>3.3</v>
      </c>
      <c r="E1653" s="326">
        <v>23.8</v>
      </c>
      <c r="F1653" s="326" t="s">
        <v>4242</v>
      </c>
      <c r="G1653" s="326" t="s">
        <v>111</v>
      </c>
      <c r="H1653" s="326"/>
      <c r="I1653" s="326"/>
      <c r="J1653" s="326"/>
      <c r="K1653" s="326"/>
      <c r="L1653" s="326"/>
      <c r="M1653" s="326"/>
      <c r="N1653" s="326"/>
      <c r="O1653" s="326"/>
      <c r="P1653" s="326"/>
      <c r="Q1653" s="326"/>
      <c r="R1653" s="326"/>
      <c r="S1653" s="326"/>
      <c r="T1653" s="326"/>
      <c r="U1653" s="326"/>
      <c r="V1653" s="326"/>
      <c r="W1653" s="326"/>
      <c r="X1653" s="326"/>
      <c r="Y1653" s="326"/>
      <c r="Z1653" s="326"/>
      <c r="AA1653" s="326"/>
      <c r="AB1653" s="326"/>
      <c r="AC1653" s="326"/>
      <c r="AD1653" s="326"/>
      <c r="AE1653" s="326"/>
      <c r="AF1653" s="326"/>
      <c r="AG1653" s="326"/>
      <c r="AH1653" s="326"/>
      <c r="AI1653" s="326"/>
      <c r="AJ1653" s="326"/>
      <c r="AK1653" s="326"/>
      <c r="AL1653" s="326"/>
      <c r="AM1653" s="326"/>
      <c r="AN1653" s="326"/>
      <c r="AO1653" s="326"/>
      <c r="AP1653" s="326"/>
      <c r="AQ1653" s="326"/>
      <c r="AR1653" s="326"/>
    </row>
    <row r="1654" ht="15.75" hidden="1" customHeight="1">
      <c r="A1654" s="326" t="s">
        <v>4243</v>
      </c>
      <c r="B1654" s="326">
        <v>156.0</v>
      </c>
      <c r="C1654" s="326">
        <v>4.9</v>
      </c>
      <c r="D1654" s="326">
        <v>3.3</v>
      </c>
      <c r="E1654" s="326">
        <v>26.7</v>
      </c>
      <c r="F1654" s="326" t="s">
        <v>4244</v>
      </c>
      <c r="G1654" s="326" t="s">
        <v>111</v>
      </c>
      <c r="H1654" s="326"/>
      <c r="I1654" s="326"/>
      <c r="J1654" s="326"/>
      <c r="K1654" s="326"/>
      <c r="L1654" s="326"/>
      <c r="M1654" s="326"/>
      <c r="N1654" s="326"/>
      <c r="O1654" s="326"/>
      <c r="P1654" s="326"/>
      <c r="Q1654" s="326"/>
      <c r="R1654" s="326"/>
      <c r="S1654" s="326"/>
      <c r="T1654" s="326"/>
      <c r="U1654" s="326"/>
      <c r="V1654" s="326"/>
      <c r="W1654" s="326"/>
      <c r="X1654" s="326"/>
      <c r="Y1654" s="326"/>
      <c r="Z1654" s="326"/>
      <c r="AA1654" s="326"/>
      <c r="AB1654" s="326"/>
      <c r="AC1654" s="326"/>
      <c r="AD1654" s="326"/>
      <c r="AE1654" s="326"/>
      <c r="AF1654" s="326"/>
      <c r="AG1654" s="326"/>
      <c r="AH1654" s="326"/>
      <c r="AI1654" s="326"/>
      <c r="AJ1654" s="326"/>
      <c r="AK1654" s="326"/>
      <c r="AL1654" s="326"/>
      <c r="AM1654" s="326"/>
      <c r="AN1654" s="326"/>
      <c r="AO1654" s="326"/>
      <c r="AP1654" s="326"/>
      <c r="AQ1654" s="326"/>
      <c r="AR1654" s="326"/>
    </row>
    <row r="1655" ht="15.75" hidden="1" customHeight="1">
      <c r="A1655" s="326" t="s">
        <v>4245</v>
      </c>
      <c r="B1655" s="326">
        <v>134.0</v>
      </c>
      <c r="C1655" s="326">
        <v>8.1</v>
      </c>
      <c r="D1655" s="326">
        <v>2.6</v>
      </c>
      <c r="E1655" s="326">
        <v>19.0</v>
      </c>
      <c r="F1655" s="326" t="s">
        <v>4246</v>
      </c>
      <c r="G1655" s="326" t="s">
        <v>111</v>
      </c>
      <c r="H1655" s="326"/>
      <c r="I1655" s="326"/>
      <c r="J1655" s="326"/>
      <c r="K1655" s="326"/>
      <c r="L1655" s="326"/>
      <c r="M1655" s="326"/>
      <c r="N1655" s="326"/>
      <c r="O1655" s="326"/>
      <c r="P1655" s="326"/>
      <c r="Q1655" s="326"/>
      <c r="R1655" s="326"/>
      <c r="S1655" s="326"/>
      <c r="T1655" s="326"/>
      <c r="U1655" s="326"/>
      <c r="V1655" s="326"/>
      <c r="W1655" s="326"/>
      <c r="X1655" s="326"/>
      <c r="Y1655" s="326"/>
      <c r="Z1655" s="326"/>
      <c r="AA1655" s="326"/>
      <c r="AB1655" s="326"/>
      <c r="AC1655" s="326"/>
      <c r="AD1655" s="326"/>
      <c r="AE1655" s="326"/>
      <c r="AF1655" s="326"/>
      <c r="AG1655" s="326"/>
      <c r="AH1655" s="326"/>
      <c r="AI1655" s="326"/>
      <c r="AJ1655" s="326"/>
      <c r="AK1655" s="326"/>
      <c r="AL1655" s="326"/>
      <c r="AM1655" s="326"/>
      <c r="AN1655" s="326"/>
      <c r="AO1655" s="326"/>
      <c r="AP1655" s="326"/>
      <c r="AQ1655" s="326"/>
      <c r="AR1655" s="326"/>
    </row>
    <row r="1656" ht="15.75" hidden="1" customHeight="1">
      <c r="A1656" s="326" t="s">
        <v>4247</v>
      </c>
      <c r="B1656" s="326">
        <v>134.0</v>
      </c>
      <c r="C1656" s="326">
        <v>7.0</v>
      </c>
      <c r="D1656" s="326">
        <v>2.4</v>
      </c>
      <c r="E1656" s="326">
        <v>20.9</v>
      </c>
      <c r="F1656" s="326" t="s">
        <v>4248</v>
      </c>
      <c r="G1656" s="326" t="s">
        <v>111</v>
      </c>
      <c r="H1656" s="326"/>
      <c r="I1656" s="326"/>
      <c r="J1656" s="326"/>
      <c r="K1656" s="326"/>
      <c r="L1656" s="326"/>
      <c r="M1656" s="326"/>
      <c r="N1656" s="326"/>
      <c r="O1656" s="326"/>
      <c r="P1656" s="326"/>
      <c r="Q1656" s="326"/>
      <c r="R1656" s="326"/>
      <c r="S1656" s="326"/>
      <c r="T1656" s="326"/>
      <c r="U1656" s="326"/>
      <c r="V1656" s="326"/>
      <c r="W1656" s="326"/>
      <c r="X1656" s="326"/>
      <c r="Y1656" s="326"/>
      <c r="Z1656" s="326"/>
      <c r="AA1656" s="326"/>
      <c r="AB1656" s="326"/>
      <c r="AC1656" s="326"/>
      <c r="AD1656" s="326"/>
      <c r="AE1656" s="326"/>
      <c r="AF1656" s="326"/>
      <c r="AG1656" s="326"/>
      <c r="AH1656" s="326"/>
      <c r="AI1656" s="326"/>
      <c r="AJ1656" s="326"/>
      <c r="AK1656" s="326"/>
      <c r="AL1656" s="326"/>
      <c r="AM1656" s="326"/>
      <c r="AN1656" s="326"/>
      <c r="AO1656" s="326"/>
      <c r="AP1656" s="326"/>
      <c r="AQ1656" s="326"/>
      <c r="AR1656" s="326"/>
    </row>
    <row r="1657" ht="15.75" hidden="1" customHeight="1">
      <c r="A1657" s="326" t="s">
        <v>4249</v>
      </c>
      <c r="B1657" s="326">
        <v>191.0</v>
      </c>
      <c r="C1657" s="326">
        <v>9.8</v>
      </c>
      <c r="D1657" s="326">
        <v>9.4</v>
      </c>
      <c r="E1657" s="326">
        <v>16.4</v>
      </c>
      <c r="F1657" s="326" t="s">
        <v>4250</v>
      </c>
      <c r="G1657" s="326" t="s">
        <v>111</v>
      </c>
      <c r="H1657" s="326"/>
      <c r="I1657" s="326"/>
      <c r="J1657" s="326"/>
      <c r="K1657" s="326"/>
      <c r="L1657" s="326"/>
      <c r="M1657" s="326"/>
      <c r="N1657" s="326"/>
      <c r="O1657" s="326"/>
      <c r="P1657" s="326"/>
      <c r="Q1657" s="326"/>
      <c r="R1657" s="326"/>
      <c r="S1657" s="326"/>
      <c r="T1657" s="326"/>
      <c r="U1657" s="326"/>
      <c r="V1657" s="326"/>
      <c r="W1657" s="326"/>
      <c r="X1657" s="326"/>
      <c r="Y1657" s="326"/>
      <c r="Z1657" s="326"/>
      <c r="AA1657" s="326"/>
      <c r="AB1657" s="326"/>
      <c r="AC1657" s="326"/>
      <c r="AD1657" s="326"/>
      <c r="AE1657" s="326"/>
      <c r="AF1657" s="326"/>
      <c r="AG1657" s="326"/>
      <c r="AH1657" s="326"/>
      <c r="AI1657" s="326"/>
      <c r="AJ1657" s="326"/>
      <c r="AK1657" s="326"/>
      <c r="AL1657" s="326"/>
      <c r="AM1657" s="326"/>
      <c r="AN1657" s="326"/>
      <c r="AO1657" s="326"/>
      <c r="AP1657" s="326"/>
      <c r="AQ1657" s="326"/>
      <c r="AR1657" s="326"/>
    </row>
    <row r="1658" ht="15.75" hidden="1" customHeight="1">
      <c r="A1658" s="326" t="s">
        <v>4251</v>
      </c>
      <c r="B1658" s="326">
        <v>215.0</v>
      </c>
      <c r="C1658" s="326">
        <v>3.7</v>
      </c>
      <c r="D1658" s="326">
        <v>10.3</v>
      </c>
      <c r="E1658" s="326">
        <v>26.5</v>
      </c>
      <c r="F1658" s="326" t="s">
        <v>4252</v>
      </c>
      <c r="G1658" s="326" t="s">
        <v>111</v>
      </c>
      <c r="H1658" s="326"/>
      <c r="I1658" s="326"/>
      <c r="J1658" s="326"/>
      <c r="K1658" s="326"/>
      <c r="L1658" s="326"/>
      <c r="M1658" s="326"/>
      <c r="N1658" s="326"/>
      <c r="O1658" s="326"/>
      <c r="P1658" s="326"/>
      <c r="Q1658" s="326"/>
      <c r="R1658" s="326"/>
      <c r="S1658" s="326"/>
      <c r="T1658" s="326"/>
      <c r="U1658" s="326"/>
      <c r="V1658" s="326"/>
      <c r="W1658" s="326"/>
      <c r="X1658" s="326"/>
      <c r="Y1658" s="326"/>
      <c r="Z1658" s="326"/>
      <c r="AA1658" s="326"/>
      <c r="AB1658" s="326"/>
      <c r="AC1658" s="326"/>
      <c r="AD1658" s="326"/>
      <c r="AE1658" s="326"/>
      <c r="AF1658" s="326"/>
      <c r="AG1658" s="326"/>
      <c r="AH1658" s="326"/>
      <c r="AI1658" s="326"/>
      <c r="AJ1658" s="326"/>
      <c r="AK1658" s="326"/>
      <c r="AL1658" s="326"/>
      <c r="AM1658" s="326"/>
      <c r="AN1658" s="326"/>
      <c r="AO1658" s="326"/>
      <c r="AP1658" s="326"/>
      <c r="AQ1658" s="326"/>
      <c r="AR1658" s="326"/>
    </row>
    <row r="1659" ht="15.75" hidden="1" customHeight="1">
      <c r="A1659" s="326" t="s">
        <v>3874</v>
      </c>
      <c r="B1659" s="326">
        <v>154.0</v>
      </c>
      <c r="C1659" s="326">
        <v>6.5</v>
      </c>
      <c r="D1659" s="326">
        <v>1.9</v>
      </c>
      <c r="E1659" s="326">
        <v>27.5</v>
      </c>
      <c r="F1659" s="326" t="s">
        <v>4253</v>
      </c>
      <c r="G1659" s="326" t="s">
        <v>111</v>
      </c>
      <c r="H1659" s="326"/>
      <c r="I1659" s="326"/>
      <c r="J1659" s="326"/>
      <c r="K1659" s="326"/>
      <c r="L1659" s="326"/>
      <c r="M1659" s="326"/>
      <c r="N1659" s="326"/>
      <c r="O1659" s="326"/>
      <c r="P1659" s="326"/>
      <c r="Q1659" s="326"/>
      <c r="R1659" s="326"/>
      <c r="S1659" s="326"/>
      <c r="T1659" s="326"/>
      <c r="U1659" s="326"/>
      <c r="V1659" s="326"/>
      <c r="W1659" s="326"/>
      <c r="X1659" s="326"/>
      <c r="Y1659" s="326"/>
      <c r="Z1659" s="326"/>
      <c r="AA1659" s="326"/>
      <c r="AB1659" s="326"/>
      <c r="AC1659" s="326"/>
      <c r="AD1659" s="326"/>
      <c r="AE1659" s="326"/>
      <c r="AF1659" s="326"/>
      <c r="AG1659" s="326"/>
      <c r="AH1659" s="326"/>
      <c r="AI1659" s="326"/>
      <c r="AJ1659" s="326"/>
      <c r="AK1659" s="326"/>
      <c r="AL1659" s="326"/>
      <c r="AM1659" s="326"/>
      <c r="AN1659" s="326"/>
      <c r="AO1659" s="326"/>
      <c r="AP1659" s="326"/>
      <c r="AQ1659" s="326"/>
      <c r="AR1659" s="326"/>
    </row>
    <row r="1660" ht="15.75" hidden="1" customHeight="1">
      <c r="A1660" s="326" t="s">
        <v>3704</v>
      </c>
      <c r="B1660" s="326">
        <v>110.0</v>
      </c>
      <c r="C1660" s="326">
        <v>6.4</v>
      </c>
      <c r="D1660" s="326">
        <v>1.1</v>
      </c>
      <c r="E1660" s="326">
        <v>18.6</v>
      </c>
      <c r="F1660" s="326" t="s">
        <v>4254</v>
      </c>
      <c r="G1660" s="326" t="s">
        <v>111</v>
      </c>
      <c r="H1660" s="326"/>
      <c r="I1660" s="326"/>
      <c r="J1660" s="326"/>
      <c r="K1660" s="326"/>
      <c r="L1660" s="326"/>
      <c r="M1660" s="326"/>
      <c r="N1660" s="326"/>
      <c r="O1660" s="326"/>
      <c r="P1660" s="326"/>
      <c r="Q1660" s="326"/>
      <c r="R1660" s="326"/>
      <c r="S1660" s="326"/>
      <c r="T1660" s="326"/>
      <c r="U1660" s="326"/>
      <c r="V1660" s="326"/>
      <c r="W1660" s="326"/>
      <c r="X1660" s="326"/>
      <c r="Y1660" s="326"/>
      <c r="Z1660" s="326"/>
      <c r="AA1660" s="326"/>
      <c r="AB1660" s="326"/>
      <c r="AC1660" s="326"/>
      <c r="AD1660" s="326"/>
      <c r="AE1660" s="326"/>
      <c r="AF1660" s="326"/>
      <c r="AG1660" s="326"/>
      <c r="AH1660" s="326"/>
      <c r="AI1660" s="326"/>
      <c r="AJ1660" s="326"/>
      <c r="AK1660" s="326"/>
      <c r="AL1660" s="326"/>
      <c r="AM1660" s="326"/>
      <c r="AN1660" s="326"/>
      <c r="AO1660" s="326"/>
      <c r="AP1660" s="326"/>
      <c r="AQ1660" s="326"/>
      <c r="AR1660" s="326"/>
    </row>
    <row r="1661" ht="15.75" hidden="1" customHeight="1">
      <c r="A1661" s="326" t="s">
        <v>4255</v>
      </c>
      <c r="B1661" s="326">
        <v>123.0</v>
      </c>
      <c r="C1661" s="326">
        <v>5.9</v>
      </c>
      <c r="D1661" s="326">
        <v>1.3</v>
      </c>
      <c r="E1661" s="326">
        <v>21.8</v>
      </c>
      <c r="F1661" s="326" t="s">
        <v>4256</v>
      </c>
      <c r="G1661" s="326" t="s">
        <v>111</v>
      </c>
      <c r="H1661" s="326"/>
      <c r="I1661" s="326"/>
      <c r="J1661" s="326"/>
      <c r="K1661" s="326"/>
      <c r="L1661" s="326"/>
      <c r="M1661" s="326"/>
      <c r="N1661" s="326"/>
      <c r="O1661" s="326"/>
      <c r="P1661" s="326"/>
      <c r="Q1661" s="326"/>
      <c r="R1661" s="326"/>
      <c r="S1661" s="326"/>
      <c r="T1661" s="326"/>
      <c r="U1661" s="326"/>
      <c r="V1661" s="326"/>
      <c r="W1661" s="326"/>
      <c r="X1661" s="326"/>
      <c r="Y1661" s="326"/>
      <c r="Z1661" s="326"/>
      <c r="AA1661" s="326"/>
      <c r="AB1661" s="326"/>
      <c r="AC1661" s="326"/>
      <c r="AD1661" s="326"/>
      <c r="AE1661" s="326"/>
      <c r="AF1661" s="326"/>
      <c r="AG1661" s="326"/>
      <c r="AH1661" s="326"/>
      <c r="AI1661" s="326"/>
      <c r="AJ1661" s="326"/>
      <c r="AK1661" s="326"/>
      <c r="AL1661" s="326"/>
      <c r="AM1661" s="326"/>
      <c r="AN1661" s="326"/>
      <c r="AO1661" s="326"/>
      <c r="AP1661" s="326"/>
      <c r="AQ1661" s="326"/>
      <c r="AR1661" s="326"/>
    </row>
    <row r="1662" ht="15.75" hidden="1" customHeight="1">
      <c r="A1662" s="326" t="s">
        <v>4257</v>
      </c>
      <c r="B1662" s="326">
        <v>117.0</v>
      </c>
      <c r="C1662" s="326">
        <v>4.5</v>
      </c>
      <c r="D1662" s="326">
        <v>1.5</v>
      </c>
      <c r="E1662" s="326">
        <v>20.9</v>
      </c>
      <c r="F1662" s="326" t="s">
        <v>4258</v>
      </c>
      <c r="G1662" s="326" t="s">
        <v>111</v>
      </c>
      <c r="H1662" s="326"/>
      <c r="I1662" s="326"/>
      <c r="J1662" s="326"/>
      <c r="K1662" s="326"/>
      <c r="L1662" s="326"/>
      <c r="M1662" s="326"/>
      <c r="N1662" s="326"/>
      <c r="O1662" s="326"/>
      <c r="P1662" s="326"/>
      <c r="Q1662" s="326"/>
      <c r="R1662" s="326"/>
      <c r="S1662" s="326"/>
      <c r="T1662" s="326"/>
      <c r="U1662" s="326"/>
      <c r="V1662" s="326"/>
      <c r="W1662" s="326"/>
      <c r="X1662" s="326"/>
      <c r="Y1662" s="326"/>
      <c r="Z1662" s="326"/>
      <c r="AA1662" s="326"/>
      <c r="AB1662" s="326"/>
      <c r="AC1662" s="326"/>
      <c r="AD1662" s="326"/>
      <c r="AE1662" s="326"/>
      <c r="AF1662" s="326"/>
      <c r="AG1662" s="326"/>
      <c r="AH1662" s="326"/>
      <c r="AI1662" s="326"/>
      <c r="AJ1662" s="326"/>
      <c r="AK1662" s="326"/>
      <c r="AL1662" s="326"/>
      <c r="AM1662" s="326"/>
      <c r="AN1662" s="326"/>
      <c r="AO1662" s="326"/>
      <c r="AP1662" s="326"/>
      <c r="AQ1662" s="326"/>
      <c r="AR1662" s="326"/>
    </row>
    <row r="1663" ht="15.75" hidden="1" customHeight="1">
      <c r="A1663" s="326" t="s">
        <v>3877</v>
      </c>
      <c r="B1663" s="326">
        <v>120.0</v>
      </c>
      <c r="C1663" s="326">
        <v>6.4</v>
      </c>
      <c r="D1663" s="326">
        <v>1.5</v>
      </c>
      <c r="E1663" s="326">
        <v>19.9</v>
      </c>
      <c r="F1663" s="326" t="s">
        <v>4259</v>
      </c>
      <c r="G1663" s="326" t="s">
        <v>111</v>
      </c>
      <c r="H1663" s="326"/>
      <c r="I1663" s="326"/>
      <c r="J1663" s="326"/>
      <c r="K1663" s="326"/>
      <c r="L1663" s="326"/>
      <c r="M1663" s="326"/>
      <c r="N1663" s="326"/>
      <c r="O1663" s="326"/>
      <c r="P1663" s="326"/>
      <c r="Q1663" s="326"/>
      <c r="R1663" s="326"/>
      <c r="S1663" s="326"/>
      <c r="T1663" s="326"/>
      <c r="U1663" s="326"/>
      <c r="V1663" s="326"/>
      <c r="W1663" s="326"/>
      <c r="X1663" s="326"/>
      <c r="Y1663" s="326"/>
      <c r="Z1663" s="326"/>
      <c r="AA1663" s="326"/>
      <c r="AB1663" s="326"/>
      <c r="AC1663" s="326"/>
      <c r="AD1663" s="326"/>
      <c r="AE1663" s="326"/>
      <c r="AF1663" s="326"/>
      <c r="AG1663" s="326"/>
      <c r="AH1663" s="326"/>
      <c r="AI1663" s="326"/>
      <c r="AJ1663" s="326"/>
      <c r="AK1663" s="326"/>
      <c r="AL1663" s="326"/>
      <c r="AM1663" s="326"/>
      <c r="AN1663" s="326"/>
      <c r="AO1663" s="326"/>
      <c r="AP1663" s="326"/>
      <c r="AQ1663" s="326"/>
      <c r="AR1663" s="326"/>
    </row>
    <row r="1664" ht="15.75" hidden="1" customHeight="1">
      <c r="A1664" s="326" t="s">
        <v>4260</v>
      </c>
      <c r="B1664" s="326">
        <v>127.0</v>
      </c>
      <c r="C1664" s="326">
        <v>5.9</v>
      </c>
      <c r="D1664" s="326">
        <v>1.4</v>
      </c>
      <c r="E1664" s="326">
        <v>22.2</v>
      </c>
      <c r="F1664" s="326" t="s">
        <v>4261</v>
      </c>
      <c r="G1664" s="326" t="s">
        <v>111</v>
      </c>
      <c r="H1664" s="326"/>
      <c r="I1664" s="326"/>
      <c r="J1664" s="326"/>
      <c r="K1664" s="326"/>
      <c r="L1664" s="326"/>
      <c r="M1664" s="326"/>
      <c r="N1664" s="326"/>
      <c r="O1664" s="326"/>
      <c r="P1664" s="326"/>
      <c r="Q1664" s="326"/>
      <c r="R1664" s="326"/>
      <c r="S1664" s="326"/>
      <c r="T1664" s="326"/>
      <c r="U1664" s="326"/>
      <c r="V1664" s="326"/>
      <c r="W1664" s="326"/>
      <c r="X1664" s="326"/>
      <c r="Y1664" s="326"/>
      <c r="Z1664" s="326"/>
      <c r="AA1664" s="326"/>
      <c r="AB1664" s="326"/>
      <c r="AC1664" s="326"/>
      <c r="AD1664" s="326"/>
      <c r="AE1664" s="326"/>
      <c r="AF1664" s="326"/>
      <c r="AG1664" s="326"/>
      <c r="AH1664" s="326"/>
      <c r="AI1664" s="326"/>
      <c r="AJ1664" s="326"/>
      <c r="AK1664" s="326"/>
      <c r="AL1664" s="326"/>
      <c r="AM1664" s="326"/>
      <c r="AN1664" s="326"/>
      <c r="AO1664" s="326"/>
      <c r="AP1664" s="326"/>
      <c r="AQ1664" s="326"/>
      <c r="AR1664" s="326"/>
    </row>
    <row r="1665" ht="15.75" hidden="1" customHeight="1">
      <c r="A1665" s="326" t="s">
        <v>3706</v>
      </c>
      <c r="B1665" s="326">
        <v>92.0</v>
      </c>
      <c r="C1665" s="326">
        <v>4.7</v>
      </c>
      <c r="D1665" s="326">
        <v>1.1</v>
      </c>
      <c r="E1665" s="326">
        <v>16.1</v>
      </c>
      <c r="F1665" s="326" t="s">
        <v>4262</v>
      </c>
      <c r="G1665" s="326" t="s">
        <v>111</v>
      </c>
      <c r="H1665" s="326"/>
      <c r="I1665" s="326"/>
      <c r="J1665" s="326"/>
      <c r="K1665" s="326"/>
      <c r="L1665" s="326"/>
      <c r="M1665" s="326"/>
      <c r="N1665" s="326"/>
      <c r="O1665" s="326"/>
      <c r="P1665" s="326"/>
      <c r="Q1665" s="326"/>
      <c r="R1665" s="326"/>
      <c r="S1665" s="326"/>
      <c r="T1665" s="326"/>
      <c r="U1665" s="326"/>
      <c r="V1665" s="326"/>
      <c r="W1665" s="326"/>
      <c r="X1665" s="326"/>
      <c r="Y1665" s="326"/>
      <c r="Z1665" s="326"/>
      <c r="AA1665" s="326"/>
      <c r="AB1665" s="326"/>
      <c r="AC1665" s="326"/>
      <c r="AD1665" s="326"/>
      <c r="AE1665" s="326"/>
      <c r="AF1665" s="326"/>
      <c r="AG1665" s="326"/>
      <c r="AH1665" s="326"/>
      <c r="AI1665" s="326"/>
      <c r="AJ1665" s="326"/>
      <c r="AK1665" s="326"/>
      <c r="AL1665" s="326"/>
      <c r="AM1665" s="326"/>
      <c r="AN1665" s="326"/>
      <c r="AO1665" s="326"/>
      <c r="AP1665" s="326"/>
      <c r="AQ1665" s="326"/>
      <c r="AR1665" s="326"/>
    </row>
    <row r="1666" ht="15.75" hidden="1" customHeight="1">
      <c r="A1666" s="326" t="s">
        <v>3708</v>
      </c>
      <c r="B1666" s="326">
        <v>112.0</v>
      </c>
      <c r="C1666" s="326">
        <v>6.4</v>
      </c>
      <c r="D1666" s="326">
        <v>1.6</v>
      </c>
      <c r="E1666" s="326">
        <v>17.8</v>
      </c>
      <c r="F1666" s="326" t="s">
        <v>4263</v>
      </c>
      <c r="G1666" s="326" t="s">
        <v>111</v>
      </c>
      <c r="H1666" s="326"/>
      <c r="I1666" s="326"/>
      <c r="J1666" s="326"/>
      <c r="K1666" s="326"/>
      <c r="L1666" s="326"/>
      <c r="M1666" s="326"/>
      <c r="N1666" s="326"/>
      <c r="O1666" s="326"/>
      <c r="P1666" s="326"/>
      <c r="Q1666" s="326"/>
      <c r="R1666" s="326"/>
      <c r="S1666" s="326"/>
      <c r="T1666" s="326"/>
      <c r="U1666" s="326"/>
      <c r="V1666" s="326"/>
      <c r="W1666" s="326"/>
      <c r="X1666" s="326"/>
      <c r="Y1666" s="326"/>
      <c r="Z1666" s="326"/>
      <c r="AA1666" s="326"/>
      <c r="AB1666" s="326"/>
      <c r="AC1666" s="326"/>
      <c r="AD1666" s="326"/>
      <c r="AE1666" s="326"/>
      <c r="AF1666" s="326"/>
      <c r="AG1666" s="326"/>
      <c r="AH1666" s="326"/>
      <c r="AI1666" s="326"/>
      <c r="AJ1666" s="326"/>
      <c r="AK1666" s="326"/>
      <c r="AL1666" s="326"/>
      <c r="AM1666" s="326"/>
      <c r="AN1666" s="326"/>
      <c r="AO1666" s="326"/>
      <c r="AP1666" s="326"/>
      <c r="AQ1666" s="326"/>
      <c r="AR1666" s="326"/>
    </row>
    <row r="1667" ht="15.75" hidden="1" customHeight="1">
      <c r="A1667" s="326" t="s">
        <v>4264</v>
      </c>
      <c r="B1667" s="326">
        <v>95.0</v>
      </c>
      <c r="C1667" s="326">
        <v>3.9</v>
      </c>
      <c r="D1667" s="326">
        <v>1.5</v>
      </c>
      <c r="E1667" s="326">
        <v>16.4</v>
      </c>
      <c r="F1667" s="326" t="s">
        <v>4265</v>
      </c>
      <c r="G1667" s="326" t="s">
        <v>111</v>
      </c>
      <c r="H1667" s="326"/>
      <c r="I1667" s="326"/>
      <c r="J1667" s="326"/>
      <c r="K1667" s="326"/>
      <c r="L1667" s="326"/>
      <c r="M1667" s="326"/>
      <c r="N1667" s="326"/>
      <c r="O1667" s="326"/>
      <c r="P1667" s="326"/>
      <c r="Q1667" s="326"/>
      <c r="R1667" s="326"/>
      <c r="S1667" s="326"/>
      <c r="T1667" s="326"/>
      <c r="U1667" s="326"/>
      <c r="V1667" s="326"/>
      <c r="W1667" s="326"/>
      <c r="X1667" s="326"/>
      <c r="Y1667" s="326"/>
      <c r="Z1667" s="326"/>
      <c r="AA1667" s="326"/>
      <c r="AB1667" s="326"/>
      <c r="AC1667" s="326"/>
      <c r="AD1667" s="326"/>
      <c r="AE1667" s="326"/>
      <c r="AF1667" s="326"/>
      <c r="AG1667" s="326"/>
      <c r="AH1667" s="326"/>
      <c r="AI1667" s="326"/>
      <c r="AJ1667" s="326"/>
      <c r="AK1667" s="326"/>
      <c r="AL1667" s="326"/>
      <c r="AM1667" s="326"/>
      <c r="AN1667" s="326"/>
      <c r="AO1667" s="326"/>
      <c r="AP1667" s="326"/>
      <c r="AQ1667" s="326"/>
      <c r="AR1667" s="326"/>
    </row>
    <row r="1668" ht="15.75" hidden="1" customHeight="1">
      <c r="A1668" s="326" t="s">
        <v>4266</v>
      </c>
      <c r="B1668" s="326">
        <v>135.0</v>
      </c>
      <c r="C1668" s="326">
        <v>6.5</v>
      </c>
      <c r="D1668" s="326">
        <v>4.7</v>
      </c>
      <c r="E1668" s="326">
        <v>16.6</v>
      </c>
      <c r="F1668" s="326" t="s">
        <v>4267</v>
      </c>
      <c r="G1668" s="326" t="s">
        <v>111</v>
      </c>
      <c r="H1668" s="326"/>
      <c r="I1668" s="326"/>
      <c r="J1668" s="326"/>
      <c r="K1668" s="326"/>
      <c r="L1668" s="326"/>
      <c r="M1668" s="326"/>
      <c r="N1668" s="326"/>
      <c r="O1668" s="326"/>
      <c r="P1668" s="326"/>
      <c r="Q1668" s="326"/>
      <c r="R1668" s="326"/>
      <c r="S1668" s="326"/>
      <c r="T1668" s="326"/>
      <c r="U1668" s="326"/>
      <c r="V1668" s="326"/>
      <c r="W1668" s="326"/>
      <c r="X1668" s="326"/>
      <c r="Y1668" s="326"/>
      <c r="Z1668" s="326"/>
      <c r="AA1668" s="326"/>
      <c r="AB1668" s="326"/>
      <c r="AC1668" s="326"/>
      <c r="AD1668" s="326"/>
      <c r="AE1668" s="326"/>
      <c r="AF1668" s="326"/>
      <c r="AG1668" s="326"/>
      <c r="AH1668" s="326"/>
      <c r="AI1668" s="326"/>
      <c r="AJ1668" s="326"/>
      <c r="AK1668" s="326"/>
      <c r="AL1668" s="326"/>
      <c r="AM1668" s="326"/>
      <c r="AN1668" s="326"/>
      <c r="AO1668" s="326"/>
      <c r="AP1668" s="326"/>
      <c r="AQ1668" s="326"/>
      <c r="AR1668" s="326"/>
    </row>
    <row r="1669" ht="15.75" hidden="1" customHeight="1">
      <c r="A1669" s="326" t="s">
        <v>4268</v>
      </c>
      <c r="B1669" s="326">
        <v>217.0</v>
      </c>
      <c r="C1669" s="326">
        <v>9.0</v>
      </c>
      <c r="D1669" s="326">
        <v>11.7</v>
      </c>
      <c r="E1669" s="326">
        <v>18.5</v>
      </c>
      <c r="F1669" s="326" t="s">
        <v>4269</v>
      </c>
      <c r="G1669" s="326" t="s">
        <v>111</v>
      </c>
      <c r="H1669" s="326"/>
      <c r="I1669" s="326"/>
      <c r="J1669" s="326"/>
      <c r="K1669" s="326"/>
      <c r="L1669" s="326"/>
      <c r="M1669" s="326"/>
      <c r="N1669" s="326"/>
      <c r="O1669" s="326"/>
      <c r="P1669" s="326"/>
      <c r="Q1669" s="326"/>
      <c r="R1669" s="326"/>
      <c r="S1669" s="326"/>
      <c r="T1669" s="326"/>
      <c r="U1669" s="326"/>
      <c r="V1669" s="326"/>
      <c r="W1669" s="326"/>
      <c r="X1669" s="326"/>
      <c r="Y1669" s="326"/>
      <c r="Z1669" s="326"/>
      <c r="AA1669" s="326"/>
      <c r="AB1669" s="326"/>
      <c r="AC1669" s="326"/>
      <c r="AD1669" s="326"/>
      <c r="AE1669" s="326"/>
      <c r="AF1669" s="326"/>
      <c r="AG1669" s="326"/>
      <c r="AH1669" s="326"/>
      <c r="AI1669" s="326"/>
      <c r="AJ1669" s="326"/>
      <c r="AK1669" s="326"/>
      <c r="AL1669" s="326"/>
      <c r="AM1669" s="326"/>
      <c r="AN1669" s="326"/>
      <c r="AO1669" s="326"/>
      <c r="AP1669" s="326"/>
      <c r="AQ1669" s="326"/>
      <c r="AR1669" s="326"/>
    </row>
    <row r="1670" ht="15.75" hidden="1" customHeight="1">
      <c r="A1670" s="326" t="s">
        <v>3714</v>
      </c>
      <c r="B1670" s="326">
        <v>129.0</v>
      </c>
      <c r="C1670" s="326">
        <v>7.6</v>
      </c>
      <c r="D1670" s="326">
        <v>1.5</v>
      </c>
      <c r="E1670" s="326">
        <v>20.6</v>
      </c>
      <c r="F1670" s="326" t="s">
        <v>4270</v>
      </c>
      <c r="G1670" s="326" t="s">
        <v>111</v>
      </c>
      <c r="H1670" s="326"/>
      <c r="I1670" s="326"/>
      <c r="J1670" s="326"/>
      <c r="K1670" s="326"/>
      <c r="L1670" s="326"/>
      <c r="M1670" s="326"/>
      <c r="N1670" s="326"/>
      <c r="O1670" s="326"/>
      <c r="P1670" s="326"/>
      <c r="Q1670" s="326"/>
      <c r="R1670" s="326"/>
      <c r="S1670" s="326"/>
      <c r="T1670" s="326"/>
      <c r="U1670" s="326"/>
      <c r="V1670" s="326"/>
      <c r="W1670" s="326"/>
      <c r="X1670" s="326"/>
      <c r="Y1670" s="326"/>
      <c r="Z1670" s="326"/>
      <c r="AA1670" s="326"/>
      <c r="AB1670" s="326"/>
      <c r="AC1670" s="326"/>
      <c r="AD1670" s="326"/>
      <c r="AE1670" s="326"/>
      <c r="AF1670" s="326"/>
      <c r="AG1670" s="326"/>
      <c r="AH1670" s="326"/>
      <c r="AI1670" s="326"/>
      <c r="AJ1670" s="326"/>
      <c r="AK1670" s="326"/>
      <c r="AL1670" s="326"/>
      <c r="AM1670" s="326"/>
      <c r="AN1670" s="326"/>
      <c r="AO1670" s="326"/>
      <c r="AP1670" s="326"/>
      <c r="AQ1670" s="326"/>
      <c r="AR1670" s="326"/>
    </row>
    <row r="1671" ht="15.75" hidden="1" customHeight="1">
      <c r="A1671" s="326" t="s">
        <v>3716</v>
      </c>
      <c r="B1671" s="326">
        <v>136.0</v>
      </c>
      <c r="C1671" s="326">
        <v>8.6</v>
      </c>
      <c r="D1671" s="326">
        <v>2.1</v>
      </c>
      <c r="E1671" s="326">
        <v>20.6</v>
      </c>
      <c r="F1671" s="326" t="s">
        <v>4271</v>
      </c>
      <c r="G1671" s="326" t="s">
        <v>111</v>
      </c>
      <c r="H1671" s="326"/>
      <c r="I1671" s="326"/>
      <c r="J1671" s="326"/>
      <c r="K1671" s="326"/>
      <c r="L1671" s="326"/>
      <c r="M1671" s="326"/>
      <c r="N1671" s="326"/>
      <c r="O1671" s="326"/>
      <c r="P1671" s="326"/>
      <c r="Q1671" s="326"/>
      <c r="R1671" s="326"/>
      <c r="S1671" s="326"/>
      <c r="T1671" s="326"/>
      <c r="U1671" s="326"/>
      <c r="V1671" s="326"/>
      <c r="W1671" s="326"/>
      <c r="X1671" s="326"/>
      <c r="Y1671" s="326"/>
      <c r="Z1671" s="326"/>
      <c r="AA1671" s="326"/>
      <c r="AB1671" s="326"/>
      <c r="AC1671" s="326"/>
      <c r="AD1671" s="326"/>
      <c r="AE1671" s="326"/>
      <c r="AF1671" s="326"/>
      <c r="AG1671" s="326"/>
      <c r="AH1671" s="326"/>
      <c r="AI1671" s="326"/>
      <c r="AJ1671" s="326"/>
      <c r="AK1671" s="326"/>
      <c r="AL1671" s="326"/>
      <c r="AM1671" s="326"/>
      <c r="AN1671" s="326"/>
      <c r="AO1671" s="326"/>
      <c r="AP1671" s="326"/>
      <c r="AQ1671" s="326"/>
      <c r="AR1671" s="326"/>
    </row>
    <row r="1672" ht="15.75" hidden="1" customHeight="1">
      <c r="A1672" s="326" t="s">
        <v>4272</v>
      </c>
      <c r="B1672" s="326">
        <v>132.0</v>
      </c>
      <c r="C1672" s="326">
        <v>7.6</v>
      </c>
      <c r="D1672" s="326">
        <v>1.6</v>
      </c>
      <c r="E1672" s="326">
        <v>22.1</v>
      </c>
      <c r="F1672" s="326" t="s">
        <v>4273</v>
      </c>
      <c r="G1672" s="326" t="s">
        <v>111</v>
      </c>
      <c r="H1672" s="326"/>
      <c r="I1672" s="326"/>
      <c r="J1672" s="326"/>
      <c r="K1672" s="326"/>
      <c r="L1672" s="326"/>
      <c r="M1672" s="326"/>
      <c r="N1672" s="326"/>
      <c r="O1672" s="326"/>
      <c r="P1672" s="326"/>
      <c r="Q1672" s="326"/>
      <c r="R1672" s="326"/>
      <c r="S1672" s="326"/>
      <c r="T1672" s="326"/>
      <c r="U1672" s="326"/>
      <c r="V1672" s="326"/>
      <c r="W1672" s="326"/>
      <c r="X1672" s="326"/>
      <c r="Y1672" s="326"/>
      <c r="Z1672" s="326"/>
      <c r="AA1672" s="326"/>
      <c r="AB1672" s="326"/>
      <c r="AC1672" s="326"/>
      <c r="AD1672" s="326"/>
      <c r="AE1672" s="326"/>
      <c r="AF1672" s="326"/>
      <c r="AG1672" s="326"/>
      <c r="AH1672" s="326"/>
      <c r="AI1672" s="326"/>
      <c r="AJ1672" s="326"/>
      <c r="AK1672" s="326"/>
      <c r="AL1672" s="326"/>
      <c r="AM1672" s="326"/>
      <c r="AN1672" s="326"/>
      <c r="AO1672" s="326"/>
      <c r="AP1672" s="326"/>
      <c r="AQ1672" s="326"/>
      <c r="AR1672" s="326"/>
    </row>
    <row r="1673" ht="15.75" hidden="1" customHeight="1">
      <c r="A1673" s="326" t="s">
        <v>3718</v>
      </c>
      <c r="B1673" s="326">
        <v>122.0</v>
      </c>
      <c r="C1673" s="326">
        <v>5.8</v>
      </c>
      <c r="D1673" s="326">
        <v>1.9</v>
      </c>
      <c r="E1673" s="326">
        <v>20.7</v>
      </c>
      <c r="F1673" s="326" t="s">
        <v>4274</v>
      </c>
      <c r="G1673" s="326" t="s">
        <v>111</v>
      </c>
      <c r="H1673" s="326"/>
      <c r="I1673" s="326"/>
      <c r="J1673" s="326"/>
      <c r="K1673" s="326"/>
      <c r="L1673" s="326"/>
      <c r="M1673" s="326"/>
      <c r="N1673" s="326"/>
      <c r="O1673" s="326"/>
      <c r="P1673" s="326"/>
      <c r="Q1673" s="326"/>
      <c r="R1673" s="326"/>
      <c r="S1673" s="326"/>
      <c r="T1673" s="326"/>
      <c r="U1673" s="326"/>
      <c r="V1673" s="326"/>
      <c r="W1673" s="326"/>
      <c r="X1673" s="326"/>
      <c r="Y1673" s="326"/>
      <c r="Z1673" s="326"/>
      <c r="AA1673" s="326"/>
      <c r="AB1673" s="326"/>
      <c r="AC1673" s="326"/>
      <c r="AD1673" s="326"/>
      <c r="AE1673" s="326"/>
      <c r="AF1673" s="326"/>
      <c r="AG1673" s="326"/>
      <c r="AH1673" s="326"/>
      <c r="AI1673" s="326"/>
      <c r="AJ1673" s="326"/>
      <c r="AK1673" s="326"/>
      <c r="AL1673" s="326"/>
      <c r="AM1673" s="326"/>
      <c r="AN1673" s="326"/>
      <c r="AO1673" s="326"/>
      <c r="AP1673" s="326"/>
      <c r="AQ1673" s="326"/>
      <c r="AR1673" s="326"/>
    </row>
    <row r="1674" ht="15.75" hidden="1" customHeight="1">
      <c r="A1674" s="326" t="s">
        <v>3720</v>
      </c>
      <c r="B1674" s="326">
        <v>136.0</v>
      </c>
      <c r="C1674" s="326">
        <v>6.6</v>
      </c>
      <c r="D1674" s="326">
        <v>2.3</v>
      </c>
      <c r="E1674" s="326">
        <v>21.9</v>
      </c>
      <c r="F1674" s="326" t="s">
        <v>4275</v>
      </c>
      <c r="G1674" s="326" t="s">
        <v>111</v>
      </c>
      <c r="H1674" s="326"/>
      <c r="I1674" s="326"/>
      <c r="J1674" s="326"/>
      <c r="K1674" s="326"/>
      <c r="L1674" s="326"/>
      <c r="M1674" s="326"/>
      <c r="N1674" s="326"/>
      <c r="O1674" s="326"/>
      <c r="P1674" s="326"/>
      <c r="Q1674" s="326"/>
      <c r="R1674" s="326"/>
      <c r="S1674" s="326"/>
      <c r="T1674" s="326"/>
      <c r="U1674" s="326"/>
      <c r="V1674" s="326"/>
      <c r="W1674" s="326"/>
      <c r="X1674" s="326"/>
      <c r="Y1674" s="326"/>
      <c r="Z1674" s="326"/>
      <c r="AA1674" s="326"/>
      <c r="AB1674" s="326"/>
      <c r="AC1674" s="326"/>
      <c r="AD1674" s="326"/>
      <c r="AE1674" s="326"/>
      <c r="AF1674" s="326"/>
      <c r="AG1674" s="326"/>
      <c r="AH1674" s="326"/>
      <c r="AI1674" s="326"/>
      <c r="AJ1674" s="326"/>
      <c r="AK1674" s="326"/>
      <c r="AL1674" s="326"/>
      <c r="AM1674" s="326"/>
      <c r="AN1674" s="326"/>
      <c r="AO1674" s="326"/>
      <c r="AP1674" s="326"/>
      <c r="AQ1674" s="326"/>
      <c r="AR1674" s="326"/>
    </row>
    <row r="1675" ht="15.75" hidden="1" customHeight="1">
      <c r="A1675" s="326" t="s">
        <v>3722</v>
      </c>
      <c r="B1675" s="326">
        <v>133.0</v>
      </c>
      <c r="C1675" s="326">
        <v>6.6</v>
      </c>
      <c r="D1675" s="326">
        <v>1.3</v>
      </c>
      <c r="E1675" s="326">
        <v>23.8</v>
      </c>
      <c r="F1675" s="326" t="s">
        <v>4276</v>
      </c>
      <c r="G1675" s="326" t="s">
        <v>111</v>
      </c>
      <c r="H1675" s="326"/>
      <c r="I1675" s="326"/>
      <c r="J1675" s="326"/>
      <c r="K1675" s="326"/>
      <c r="L1675" s="326"/>
      <c r="M1675" s="326"/>
      <c r="N1675" s="326"/>
      <c r="O1675" s="326"/>
      <c r="P1675" s="326"/>
      <c r="Q1675" s="326"/>
      <c r="R1675" s="326"/>
      <c r="S1675" s="326"/>
      <c r="T1675" s="326"/>
      <c r="U1675" s="326"/>
      <c r="V1675" s="326"/>
      <c r="W1675" s="326"/>
      <c r="X1675" s="326"/>
      <c r="Y1675" s="326"/>
      <c r="Z1675" s="326"/>
      <c r="AA1675" s="326"/>
      <c r="AB1675" s="326"/>
      <c r="AC1675" s="326"/>
      <c r="AD1675" s="326"/>
      <c r="AE1675" s="326"/>
      <c r="AF1675" s="326"/>
      <c r="AG1675" s="326"/>
      <c r="AH1675" s="326"/>
      <c r="AI1675" s="326"/>
      <c r="AJ1675" s="326"/>
      <c r="AK1675" s="326"/>
      <c r="AL1675" s="326"/>
      <c r="AM1675" s="326"/>
      <c r="AN1675" s="326"/>
      <c r="AO1675" s="326"/>
      <c r="AP1675" s="326"/>
      <c r="AQ1675" s="326"/>
      <c r="AR1675" s="326"/>
    </row>
    <row r="1676" ht="15.75" hidden="1" customHeight="1">
      <c r="A1676" s="326" t="s">
        <v>4277</v>
      </c>
      <c r="B1676" s="326">
        <v>108.0</v>
      </c>
      <c r="C1676" s="326">
        <v>6.4</v>
      </c>
      <c r="D1676" s="326">
        <v>1.1</v>
      </c>
      <c r="E1676" s="326">
        <v>18.1</v>
      </c>
      <c r="F1676" s="326" t="s">
        <v>4278</v>
      </c>
      <c r="G1676" s="326" t="s">
        <v>111</v>
      </c>
      <c r="H1676" s="326"/>
      <c r="I1676" s="326"/>
      <c r="J1676" s="326"/>
      <c r="K1676" s="326"/>
      <c r="L1676" s="326"/>
      <c r="M1676" s="326"/>
      <c r="N1676" s="326"/>
      <c r="O1676" s="326"/>
      <c r="P1676" s="326"/>
      <c r="Q1676" s="326"/>
      <c r="R1676" s="326"/>
      <c r="S1676" s="326"/>
      <c r="T1676" s="326"/>
      <c r="U1676" s="326"/>
      <c r="V1676" s="326"/>
      <c r="W1676" s="326"/>
      <c r="X1676" s="326"/>
      <c r="Y1676" s="326"/>
      <c r="Z1676" s="326"/>
      <c r="AA1676" s="326"/>
      <c r="AB1676" s="326"/>
      <c r="AC1676" s="326"/>
      <c r="AD1676" s="326"/>
      <c r="AE1676" s="326"/>
      <c r="AF1676" s="326"/>
      <c r="AG1676" s="326"/>
      <c r="AH1676" s="326"/>
      <c r="AI1676" s="326"/>
      <c r="AJ1676" s="326"/>
      <c r="AK1676" s="326"/>
      <c r="AL1676" s="326"/>
      <c r="AM1676" s="326"/>
      <c r="AN1676" s="326"/>
      <c r="AO1676" s="326"/>
      <c r="AP1676" s="326"/>
      <c r="AQ1676" s="326"/>
      <c r="AR1676" s="326"/>
    </row>
    <row r="1677" ht="15.75" hidden="1" customHeight="1">
      <c r="A1677" s="326" t="s">
        <v>3724</v>
      </c>
      <c r="B1677" s="326">
        <v>117.0</v>
      </c>
      <c r="C1677" s="326">
        <v>5.7</v>
      </c>
      <c r="D1677" s="326">
        <v>1.8</v>
      </c>
      <c r="E1677" s="326">
        <v>19.4</v>
      </c>
      <c r="F1677" s="326" t="s">
        <v>4279</v>
      </c>
      <c r="G1677" s="326" t="s">
        <v>111</v>
      </c>
      <c r="H1677" s="326"/>
      <c r="I1677" s="326"/>
      <c r="J1677" s="326"/>
      <c r="K1677" s="326"/>
      <c r="L1677" s="326"/>
      <c r="M1677" s="326"/>
      <c r="N1677" s="326"/>
      <c r="O1677" s="326"/>
      <c r="P1677" s="326"/>
      <c r="Q1677" s="326"/>
      <c r="R1677" s="326"/>
      <c r="S1677" s="326"/>
      <c r="T1677" s="326"/>
      <c r="U1677" s="326"/>
      <c r="V1677" s="326"/>
      <c r="W1677" s="326"/>
      <c r="X1677" s="326"/>
      <c r="Y1677" s="326"/>
      <c r="Z1677" s="326"/>
      <c r="AA1677" s="326"/>
      <c r="AB1677" s="326"/>
      <c r="AC1677" s="326"/>
      <c r="AD1677" s="326"/>
      <c r="AE1677" s="326"/>
      <c r="AF1677" s="326"/>
      <c r="AG1677" s="326"/>
      <c r="AH1677" s="326"/>
      <c r="AI1677" s="326"/>
      <c r="AJ1677" s="326"/>
      <c r="AK1677" s="326"/>
      <c r="AL1677" s="326"/>
      <c r="AM1677" s="326"/>
      <c r="AN1677" s="326"/>
      <c r="AO1677" s="326"/>
      <c r="AP1677" s="326"/>
      <c r="AQ1677" s="326"/>
      <c r="AR1677" s="326"/>
    </row>
    <row r="1678" ht="15.75" hidden="1" customHeight="1">
      <c r="A1678" s="326" t="s">
        <v>4280</v>
      </c>
      <c r="B1678" s="326">
        <v>113.0</v>
      </c>
      <c r="C1678" s="326">
        <v>5.7</v>
      </c>
      <c r="D1678" s="326">
        <v>1.2</v>
      </c>
      <c r="E1678" s="326">
        <v>20.0</v>
      </c>
      <c r="F1678" s="326" t="s">
        <v>4281</v>
      </c>
      <c r="G1678" s="326" t="s">
        <v>111</v>
      </c>
      <c r="H1678" s="326"/>
      <c r="I1678" s="326"/>
      <c r="J1678" s="326"/>
      <c r="K1678" s="326"/>
      <c r="L1678" s="326"/>
      <c r="M1678" s="326"/>
      <c r="N1678" s="326"/>
      <c r="O1678" s="326"/>
      <c r="P1678" s="326"/>
      <c r="Q1678" s="326"/>
      <c r="R1678" s="326"/>
      <c r="S1678" s="326"/>
      <c r="T1678" s="326"/>
      <c r="U1678" s="326"/>
      <c r="V1678" s="326"/>
      <c r="W1678" s="326"/>
      <c r="X1678" s="326"/>
      <c r="Y1678" s="326"/>
      <c r="Z1678" s="326"/>
      <c r="AA1678" s="326"/>
      <c r="AB1678" s="326"/>
      <c r="AC1678" s="326"/>
      <c r="AD1678" s="326"/>
      <c r="AE1678" s="326"/>
      <c r="AF1678" s="326"/>
      <c r="AG1678" s="326"/>
      <c r="AH1678" s="326"/>
      <c r="AI1678" s="326"/>
      <c r="AJ1678" s="326"/>
      <c r="AK1678" s="326"/>
      <c r="AL1678" s="326"/>
      <c r="AM1678" s="326"/>
      <c r="AN1678" s="326"/>
      <c r="AO1678" s="326"/>
      <c r="AP1678" s="326"/>
      <c r="AQ1678" s="326"/>
      <c r="AR1678" s="326"/>
    </row>
    <row r="1679" ht="15.75" hidden="1" customHeight="1">
      <c r="A1679" s="326" t="s">
        <v>4282</v>
      </c>
      <c r="B1679" s="326">
        <v>176.0</v>
      </c>
      <c r="C1679" s="326">
        <v>13.9</v>
      </c>
      <c r="D1679" s="326">
        <v>4.3</v>
      </c>
      <c r="E1679" s="326">
        <v>21.1</v>
      </c>
      <c r="F1679" s="326" t="s">
        <v>4283</v>
      </c>
      <c r="G1679" s="326" t="s">
        <v>111</v>
      </c>
      <c r="H1679" s="326"/>
      <c r="I1679" s="326"/>
      <c r="J1679" s="326"/>
      <c r="K1679" s="326"/>
      <c r="L1679" s="326"/>
      <c r="M1679" s="326"/>
      <c r="N1679" s="326"/>
      <c r="O1679" s="326"/>
      <c r="P1679" s="326"/>
      <c r="Q1679" s="326"/>
      <c r="R1679" s="326"/>
      <c r="S1679" s="326"/>
      <c r="T1679" s="326"/>
      <c r="U1679" s="326"/>
      <c r="V1679" s="326"/>
      <c r="W1679" s="326"/>
      <c r="X1679" s="326"/>
      <c r="Y1679" s="326"/>
      <c r="Z1679" s="326"/>
      <c r="AA1679" s="326"/>
      <c r="AB1679" s="326"/>
      <c r="AC1679" s="326"/>
      <c r="AD1679" s="326"/>
      <c r="AE1679" s="326"/>
      <c r="AF1679" s="326"/>
      <c r="AG1679" s="326"/>
      <c r="AH1679" s="326"/>
      <c r="AI1679" s="326"/>
      <c r="AJ1679" s="326"/>
      <c r="AK1679" s="326"/>
      <c r="AL1679" s="326"/>
      <c r="AM1679" s="326"/>
      <c r="AN1679" s="326"/>
      <c r="AO1679" s="326"/>
      <c r="AP1679" s="326"/>
      <c r="AQ1679" s="326"/>
      <c r="AR1679" s="326"/>
    </row>
    <row r="1680" ht="15.75" hidden="1" customHeight="1">
      <c r="A1680" s="326" t="s">
        <v>3884</v>
      </c>
      <c r="B1680" s="326">
        <v>131.0</v>
      </c>
      <c r="C1680" s="326">
        <v>4.5</v>
      </c>
      <c r="D1680" s="326">
        <v>2.3</v>
      </c>
      <c r="E1680" s="326">
        <v>23.1</v>
      </c>
      <c r="F1680" s="326" t="s">
        <v>4284</v>
      </c>
      <c r="G1680" s="326" t="s">
        <v>111</v>
      </c>
      <c r="H1680" s="326"/>
      <c r="I1680" s="326"/>
      <c r="J1680" s="326"/>
      <c r="K1680" s="326"/>
      <c r="L1680" s="326"/>
      <c r="M1680" s="326"/>
      <c r="N1680" s="326"/>
      <c r="O1680" s="326"/>
      <c r="P1680" s="326"/>
      <c r="Q1680" s="326"/>
      <c r="R1680" s="326"/>
      <c r="S1680" s="326"/>
      <c r="T1680" s="326"/>
      <c r="U1680" s="326"/>
      <c r="V1680" s="326"/>
      <c r="W1680" s="326"/>
      <c r="X1680" s="326"/>
      <c r="Y1680" s="326"/>
      <c r="Z1680" s="326"/>
      <c r="AA1680" s="326"/>
      <c r="AB1680" s="326"/>
      <c r="AC1680" s="326"/>
      <c r="AD1680" s="326"/>
      <c r="AE1680" s="326"/>
      <c r="AF1680" s="326"/>
      <c r="AG1680" s="326"/>
      <c r="AH1680" s="326"/>
      <c r="AI1680" s="326"/>
      <c r="AJ1680" s="326"/>
      <c r="AK1680" s="326"/>
      <c r="AL1680" s="326"/>
      <c r="AM1680" s="326"/>
      <c r="AN1680" s="326"/>
      <c r="AO1680" s="326"/>
      <c r="AP1680" s="326"/>
      <c r="AQ1680" s="326"/>
      <c r="AR1680" s="326"/>
    </row>
    <row r="1681" ht="15.75" hidden="1" customHeight="1">
      <c r="A1681" s="326" t="s">
        <v>4285</v>
      </c>
      <c r="B1681" s="326">
        <v>177.0</v>
      </c>
      <c r="C1681" s="326">
        <v>8.1</v>
      </c>
      <c r="D1681" s="326">
        <v>2.6</v>
      </c>
      <c r="E1681" s="326">
        <v>30.8</v>
      </c>
      <c r="F1681" s="326" t="s">
        <v>4286</v>
      </c>
      <c r="G1681" s="326" t="s">
        <v>111</v>
      </c>
      <c r="H1681" s="326"/>
      <c r="I1681" s="326"/>
      <c r="J1681" s="326"/>
      <c r="K1681" s="326"/>
      <c r="L1681" s="326"/>
      <c r="M1681" s="326"/>
      <c r="N1681" s="326"/>
      <c r="O1681" s="326"/>
      <c r="P1681" s="326"/>
      <c r="Q1681" s="326"/>
      <c r="R1681" s="326"/>
      <c r="S1681" s="326"/>
      <c r="T1681" s="326"/>
      <c r="U1681" s="326"/>
      <c r="V1681" s="326"/>
      <c r="W1681" s="326"/>
      <c r="X1681" s="326"/>
      <c r="Y1681" s="326"/>
      <c r="Z1681" s="326"/>
      <c r="AA1681" s="326"/>
      <c r="AB1681" s="326"/>
      <c r="AC1681" s="326"/>
      <c r="AD1681" s="326"/>
      <c r="AE1681" s="326"/>
      <c r="AF1681" s="326"/>
      <c r="AG1681" s="326"/>
      <c r="AH1681" s="326"/>
      <c r="AI1681" s="326"/>
      <c r="AJ1681" s="326"/>
      <c r="AK1681" s="326"/>
      <c r="AL1681" s="326"/>
      <c r="AM1681" s="326"/>
      <c r="AN1681" s="326"/>
      <c r="AO1681" s="326"/>
      <c r="AP1681" s="326"/>
      <c r="AQ1681" s="326"/>
      <c r="AR1681" s="326"/>
    </row>
    <row r="1682" ht="15.75" hidden="1" customHeight="1">
      <c r="A1682" s="326" t="s">
        <v>4287</v>
      </c>
      <c r="B1682" s="326">
        <v>213.0</v>
      </c>
      <c r="C1682" s="326">
        <v>5.4</v>
      </c>
      <c r="D1682" s="326">
        <v>10.2</v>
      </c>
      <c r="E1682" s="326">
        <v>27.9</v>
      </c>
      <c r="F1682" s="326" t="s">
        <v>4288</v>
      </c>
      <c r="G1682" s="326" t="s">
        <v>111</v>
      </c>
      <c r="H1682" s="326"/>
      <c r="I1682" s="326"/>
      <c r="J1682" s="326"/>
      <c r="K1682" s="326"/>
      <c r="L1682" s="326"/>
      <c r="M1682" s="326"/>
      <c r="N1682" s="326"/>
      <c r="O1682" s="326"/>
      <c r="P1682" s="326"/>
      <c r="Q1682" s="326"/>
      <c r="R1682" s="326"/>
      <c r="S1682" s="326"/>
      <c r="T1682" s="326"/>
      <c r="U1682" s="326"/>
      <c r="V1682" s="326"/>
      <c r="W1682" s="326"/>
      <c r="X1682" s="326"/>
      <c r="Y1682" s="326"/>
      <c r="Z1682" s="326"/>
      <c r="AA1682" s="326"/>
      <c r="AB1682" s="326"/>
      <c r="AC1682" s="326"/>
      <c r="AD1682" s="326"/>
      <c r="AE1682" s="326"/>
      <c r="AF1682" s="326"/>
      <c r="AG1682" s="326"/>
      <c r="AH1682" s="326"/>
      <c r="AI1682" s="326"/>
      <c r="AJ1682" s="326"/>
      <c r="AK1682" s="326"/>
      <c r="AL1682" s="326"/>
      <c r="AM1682" s="326"/>
      <c r="AN1682" s="326"/>
      <c r="AO1682" s="326"/>
      <c r="AP1682" s="326"/>
      <c r="AQ1682" s="326"/>
      <c r="AR1682" s="326"/>
    </row>
    <row r="1683" ht="15.75" hidden="1" customHeight="1">
      <c r="A1683" s="326" t="s">
        <v>4289</v>
      </c>
      <c r="B1683" s="326">
        <v>162.0</v>
      </c>
      <c r="C1683" s="326">
        <v>10.1</v>
      </c>
      <c r="D1683" s="326">
        <v>4.5</v>
      </c>
      <c r="E1683" s="326">
        <v>20.3</v>
      </c>
      <c r="F1683" s="326" t="s">
        <v>4290</v>
      </c>
      <c r="G1683" s="326" t="s">
        <v>111</v>
      </c>
      <c r="H1683" s="326"/>
      <c r="I1683" s="326"/>
      <c r="J1683" s="326"/>
      <c r="K1683" s="326"/>
      <c r="L1683" s="326"/>
      <c r="M1683" s="326"/>
      <c r="N1683" s="326"/>
      <c r="O1683" s="326"/>
      <c r="P1683" s="326"/>
      <c r="Q1683" s="326"/>
      <c r="R1683" s="326"/>
      <c r="S1683" s="326"/>
      <c r="T1683" s="326"/>
      <c r="U1683" s="326"/>
      <c r="V1683" s="326"/>
      <c r="W1683" s="326"/>
      <c r="X1683" s="326"/>
      <c r="Y1683" s="326"/>
      <c r="Z1683" s="326"/>
      <c r="AA1683" s="326"/>
      <c r="AB1683" s="326"/>
      <c r="AC1683" s="326"/>
      <c r="AD1683" s="326"/>
      <c r="AE1683" s="326"/>
      <c r="AF1683" s="326"/>
      <c r="AG1683" s="326"/>
      <c r="AH1683" s="326"/>
      <c r="AI1683" s="326"/>
      <c r="AJ1683" s="326"/>
      <c r="AK1683" s="326"/>
      <c r="AL1683" s="326"/>
      <c r="AM1683" s="326"/>
      <c r="AN1683" s="326"/>
      <c r="AO1683" s="326"/>
      <c r="AP1683" s="326"/>
      <c r="AQ1683" s="326"/>
      <c r="AR1683" s="326"/>
    </row>
    <row r="1684" ht="15.75" hidden="1" customHeight="1">
      <c r="A1684" s="326" t="s">
        <v>4291</v>
      </c>
      <c r="B1684" s="326">
        <v>159.0</v>
      </c>
      <c r="C1684" s="326">
        <v>10.5</v>
      </c>
      <c r="D1684" s="326">
        <v>1.9</v>
      </c>
      <c r="E1684" s="326">
        <v>26.2</v>
      </c>
      <c r="F1684" s="326" t="s">
        <v>4292</v>
      </c>
      <c r="G1684" s="326" t="s">
        <v>111</v>
      </c>
      <c r="H1684" s="326"/>
      <c r="I1684" s="326"/>
      <c r="J1684" s="326"/>
      <c r="K1684" s="326"/>
      <c r="L1684" s="326"/>
      <c r="M1684" s="326"/>
      <c r="N1684" s="326"/>
      <c r="O1684" s="326"/>
      <c r="P1684" s="326"/>
      <c r="Q1684" s="326"/>
      <c r="R1684" s="326"/>
      <c r="S1684" s="326"/>
      <c r="T1684" s="326"/>
      <c r="U1684" s="326"/>
      <c r="V1684" s="326"/>
      <c r="W1684" s="326"/>
      <c r="X1684" s="326"/>
      <c r="Y1684" s="326"/>
      <c r="Z1684" s="326"/>
      <c r="AA1684" s="326"/>
      <c r="AB1684" s="326"/>
      <c r="AC1684" s="326"/>
      <c r="AD1684" s="326"/>
      <c r="AE1684" s="326"/>
      <c r="AF1684" s="326"/>
      <c r="AG1684" s="326"/>
      <c r="AH1684" s="326"/>
      <c r="AI1684" s="326"/>
      <c r="AJ1684" s="326"/>
      <c r="AK1684" s="326"/>
      <c r="AL1684" s="326"/>
      <c r="AM1684" s="326"/>
      <c r="AN1684" s="326"/>
      <c r="AO1684" s="326"/>
      <c r="AP1684" s="326"/>
      <c r="AQ1684" s="326"/>
      <c r="AR1684" s="326"/>
    </row>
    <row r="1685" ht="15.75" hidden="1" customHeight="1">
      <c r="A1685" s="326" t="s">
        <v>3738</v>
      </c>
      <c r="B1685" s="326">
        <v>132.0</v>
      </c>
      <c r="C1685" s="326">
        <v>8.2</v>
      </c>
      <c r="D1685" s="326">
        <v>2.3</v>
      </c>
      <c r="E1685" s="326">
        <v>20.3</v>
      </c>
      <c r="F1685" s="326" t="s">
        <v>4293</v>
      </c>
      <c r="G1685" s="326" t="s">
        <v>111</v>
      </c>
      <c r="H1685" s="326"/>
      <c r="I1685" s="326"/>
      <c r="J1685" s="326"/>
      <c r="K1685" s="326"/>
      <c r="L1685" s="326"/>
      <c r="M1685" s="326"/>
      <c r="N1685" s="326"/>
      <c r="O1685" s="326"/>
      <c r="P1685" s="326"/>
      <c r="Q1685" s="326"/>
      <c r="R1685" s="326"/>
      <c r="S1685" s="326"/>
      <c r="T1685" s="326"/>
      <c r="U1685" s="326"/>
      <c r="V1685" s="326"/>
      <c r="W1685" s="326"/>
      <c r="X1685" s="326"/>
      <c r="Y1685" s="326"/>
      <c r="Z1685" s="326"/>
      <c r="AA1685" s="326"/>
      <c r="AB1685" s="326"/>
      <c r="AC1685" s="326"/>
      <c r="AD1685" s="326"/>
      <c r="AE1685" s="326"/>
      <c r="AF1685" s="326"/>
      <c r="AG1685" s="326"/>
      <c r="AH1685" s="326"/>
      <c r="AI1685" s="326"/>
      <c r="AJ1685" s="326"/>
      <c r="AK1685" s="326"/>
      <c r="AL1685" s="326"/>
      <c r="AM1685" s="326"/>
      <c r="AN1685" s="326"/>
      <c r="AO1685" s="326"/>
      <c r="AP1685" s="326"/>
      <c r="AQ1685" s="326"/>
      <c r="AR1685" s="326"/>
    </row>
    <row r="1686" ht="15.75" hidden="1" customHeight="1">
      <c r="A1686" s="326" t="s">
        <v>4294</v>
      </c>
      <c r="B1686" s="326">
        <v>190.0</v>
      </c>
      <c r="C1686" s="326">
        <v>8.5</v>
      </c>
      <c r="D1686" s="326">
        <v>1.6</v>
      </c>
      <c r="E1686" s="326">
        <v>37.3</v>
      </c>
      <c r="F1686" s="326" t="s">
        <v>4295</v>
      </c>
      <c r="G1686" s="326" t="s">
        <v>111</v>
      </c>
      <c r="H1686" s="326"/>
      <c r="I1686" s="326"/>
      <c r="J1686" s="326"/>
      <c r="K1686" s="326"/>
      <c r="L1686" s="326"/>
      <c r="M1686" s="326"/>
      <c r="N1686" s="326"/>
      <c r="O1686" s="326"/>
      <c r="P1686" s="326"/>
      <c r="Q1686" s="326"/>
      <c r="R1686" s="326"/>
      <c r="S1686" s="326"/>
      <c r="T1686" s="326"/>
      <c r="U1686" s="326"/>
      <c r="V1686" s="326"/>
      <c r="W1686" s="326"/>
      <c r="X1686" s="326"/>
      <c r="Y1686" s="326"/>
      <c r="Z1686" s="326"/>
      <c r="AA1686" s="326"/>
      <c r="AB1686" s="326"/>
      <c r="AC1686" s="326"/>
      <c r="AD1686" s="326"/>
      <c r="AE1686" s="326"/>
      <c r="AF1686" s="326"/>
      <c r="AG1686" s="326"/>
      <c r="AH1686" s="326"/>
      <c r="AI1686" s="326"/>
      <c r="AJ1686" s="326"/>
      <c r="AK1686" s="326"/>
      <c r="AL1686" s="326"/>
      <c r="AM1686" s="326"/>
      <c r="AN1686" s="326"/>
      <c r="AO1686" s="326"/>
      <c r="AP1686" s="326"/>
      <c r="AQ1686" s="326"/>
      <c r="AR1686" s="326"/>
    </row>
    <row r="1687" ht="15.75" hidden="1" customHeight="1">
      <c r="A1687" s="326" t="s">
        <v>3740</v>
      </c>
      <c r="B1687" s="326">
        <v>164.0</v>
      </c>
      <c r="C1687" s="326">
        <v>8.5</v>
      </c>
      <c r="D1687" s="326">
        <v>3.4</v>
      </c>
      <c r="E1687" s="326">
        <v>26.0</v>
      </c>
      <c r="F1687" s="326" t="s">
        <v>4296</v>
      </c>
      <c r="G1687" s="326" t="s">
        <v>111</v>
      </c>
      <c r="H1687" s="326"/>
      <c r="I1687" s="326"/>
      <c r="J1687" s="326"/>
      <c r="K1687" s="326"/>
      <c r="L1687" s="326"/>
      <c r="M1687" s="326"/>
      <c r="N1687" s="326"/>
      <c r="O1687" s="326"/>
      <c r="P1687" s="326"/>
      <c r="Q1687" s="326"/>
      <c r="R1687" s="326"/>
      <c r="S1687" s="326"/>
      <c r="T1687" s="326"/>
      <c r="U1687" s="326"/>
      <c r="V1687" s="326"/>
      <c r="W1687" s="326"/>
      <c r="X1687" s="326"/>
      <c r="Y1687" s="326"/>
      <c r="Z1687" s="326"/>
      <c r="AA1687" s="326"/>
      <c r="AB1687" s="326"/>
      <c r="AC1687" s="326"/>
      <c r="AD1687" s="326"/>
      <c r="AE1687" s="326"/>
      <c r="AF1687" s="326"/>
      <c r="AG1687" s="326"/>
      <c r="AH1687" s="326"/>
      <c r="AI1687" s="326"/>
      <c r="AJ1687" s="326"/>
      <c r="AK1687" s="326"/>
      <c r="AL1687" s="326"/>
      <c r="AM1687" s="326"/>
      <c r="AN1687" s="326"/>
      <c r="AO1687" s="326"/>
      <c r="AP1687" s="326"/>
      <c r="AQ1687" s="326"/>
      <c r="AR1687" s="326"/>
    </row>
    <row r="1688" ht="15.75" hidden="1" customHeight="1">
      <c r="A1688" s="326" t="s">
        <v>3888</v>
      </c>
      <c r="B1688" s="326">
        <v>230.0</v>
      </c>
      <c r="C1688" s="326">
        <v>9.0</v>
      </c>
      <c r="D1688" s="326">
        <v>9.5</v>
      </c>
      <c r="E1688" s="326">
        <v>29.3</v>
      </c>
      <c r="F1688" s="326" t="s">
        <v>4297</v>
      </c>
      <c r="G1688" s="326" t="s">
        <v>111</v>
      </c>
      <c r="H1688" s="326"/>
      <c r="I1688" s="326"/>
      <c r="J1688" s="326"/>
      <c r="K1688" s="326"/>
      <c r="L1688" s="326"/>
      <c r="M1688" s="326"/>
      <c r="N1688" s="326"/>
      <c r="O1688" s="326"/>
      <c r="P1688" s="326"/>
      <c r="Q1688" s="326"/>
      <c r="R1688" s="326"/>
      <c r="S1688" s="326"/>
      <c r="T1688" s="326"/>
      <c r="U1688" s="326"/>
      <c r="V1688" s="326"/>
      <c r="W1688" s="326"/>
      <c r="X1688" s="326"/>
      <c r="Y1688" s="326"/>
      <c r="Z1688" s="326"/>
      <c r="AA1688" s="326"/>
      <c r="AB1688" s="326"/>
      <c r="AC1688" s="326"/>
      <c r="AD1688" s="326"/>
      <c r="AE1688" s="326"/>
      <c r="AF1688" s="326"/>
      <c r="AG1688" s="326"/>
      <c r="AH1688" s="326"/>
      <c r="AI1688" s="326"/>
      <c r="AJ1688" s="326"/>
      <c r="AK1688" s="326"/>
      <c r="AL1688" s="326"/>
      <c r="AM1688" s="326"/>
      <c r="AN1688" s="326"/>
      <c r="AO1688" s="326"/>
      <c r="AP1688" s="326"/>
      <c r="AQ1688" s="326"/>
      <c r="AR1688" s="326"/>
    </row>
    <row r="1689" ht="15.75" hidden="1" customHeight="1">
      <c r="A1689" s="326" t="s">
        <v>4298</v>
      </c>
      <c r="B1689" s="326">
        <v>111.0</v>
      </c>
      <c r="C1689" s="326">
        <v>6.6</v>
      </c>
      <c r="D1689" s="326">
        <v>4.2</v>
      </c>
      <c r="E1689" s="326">
        <v>12.5</v>
      </c>
      <c r="F1689" s="326" t="s">
        <v>4299</v>
      </c>
      <c r="G1689" s="326" t="s">
        <v>111</v>
      </c>
      <c r="H1689" s="326"/>
      <c r="I1689" s="326"/>
      <c r="J1689" s="326"/>
      <c r="K1689" s="326"/>
      <c r="L1689" s="326"/>
      <c r="M1689" s="326"/>
      <c r="N1689" s="326"/>
      <c r="O1689" s="326"/>
      <c r="P1689" s="326"/>
      <c r="Q1689" s="326"/>
      <c r="R1689" s="326"/>
      <c r="S1689" s="326"/>
      <c r="T1689" s="326"/>
      <c r="U1689" s="326"/>
      <c r="V1689" s="326"/>
      <c r="W1689" s="326"/>
      <c r="X1689" s="326"/>
      <c r="Y1689" s="326"/>
      <c r="Z1689" s="326"/>
      <c r="AA1689" s="326"/>
      <c r="AB1689" s="326"/>
      <c r="AC1689" s="326"/>
      <c r="AD1689" s="326"/>
      <c r="AE1689" s="326"/>
      <c r="AF1689" s="326"/>
      <c r="AG1689" s="326"/>
      <c r="AH1689" s="326"/>
      <c r="AI1689" s="326"/>
      <c r="AJ1689" s="326"/>
      <c r="AK1689" s="326"/>
      <c r="AL1689" s="326"/>
      <c r="AM1689" s="326"/>
      <c r="AN1689" s="326"/>
      <c r="AO1689" s="326"/>
      <c r="AP1689" s="326"/>
      <c r="AQ1689" s="326"/>
      <c r="AR1689" s="326"/>
    </row>
    <row r="1690" ht="15.75" hidden="1" customHeight="1">
      <c r="A1690" s="326" t="s">
        <v>3746</v>
      </c>
      <c r="B1690" s="326">
        <v>198.0</v>
      </c>
      <c r="C1690" s="326">
        <v>12.2</v>
      </c>
      <c r="D1690" s="326">
        <v>4.1</v>
      </c>
      <c r="E1690" s="326">
        <v>29.4</v>
      </c>
      <c r="F1690" s="326" t="s">
        <v>4300</v>
      </c>
      <c r="G1690" s="326" t="s">
        <v>111</v>
      </c>
      <c r="H1690" s="326"/>
      <c r="I1690" s="326"/>
      <c r="J1690" s="326"/>
      <c r="K1690" s="326"/>
      <c r="L1690" s="326"/>
      <c r="M1690" s="326"/>
      <c r="N1690" s="326"/>
      <c r="O1690" s="326"/>
      <c r="P1690" s="326"/>
      <c r="Q1690" s="326"/>
      <c r="R1690" s="326"/>
      <c r="S1690" s="326"/>
      <c r="T1690" s="326"/>
      <c r="U1690" s="326"/>
      <c r="V1690" s="326"/>
      <c r="W1690" s="326"/>
      <c r="X1690" s="326"/>
      <c r="Y1690" s="326"/>
      <c r="Z1690" s="326"/>
      <c r="AA1690" s="326"/>
      <c r="AB1690" s="326"/>
      <c r="AC1690" s="326"/>
      <c r="AD1690" s="326"/>
      <c r="AE1690" s="326"/>
      <c r="AF1690" s="326"/>
      <c r="AG1690" s="326"/>
      <c r="AH1690" s="326"/>
      <c r="AI1690" s="326"/>
      <c r="AJ1690" s="326"/>
      <c r="AK1690" s="326"/>
      <c r="AL1690" s="326"/>
      <c r="AM1690" s="326"/>
      <c r="AN1690" s="326"/>
      <c r="AO1690" s="326"/>
      <c r="AP1690" s="326"/>
      <c r="AQ1690" s="326"/>
      <c r="AR1690" s="326"/>
    </row>
    <row r="1691" ht="15.75" hidden="1" customHeight="1">
      <c r="A1691" s="326" t="s">
        <v>3748</v>
      </c>
      <c r="B1691" s="326">
        <v>176.0</v>
      </c>
      <c r="C1691" s="326">
        <v>7.8</v>
      </c>
      <c r="D1691" s="326">
        <v>5.1</v>
      </c>
      <c r="E1691" s="326">
        <v>26.0</v>
      </c>
      <c r="F1691" s="326" t="s">
        <v>4301</v>
      </c>
      <c r="G1691" s="326" t="s">
        <v>111</v>
      </c>
      <c r="H1691" s="326"/>
      <c r="I1691" s="326"/>
      <c r="J1691" s="326"/>
      <c r="K1691" s="326"/>
      <c r="L1691" s="326"/>
      <c r="M1691" s="326"/>
      <c r="N1691" s="326"/>
      <c r="O1691" s="326"/>
      <c r="P1691" s="326"/>
      <c r="Q1691" s="326"/>
      <c r="R1691" s="326"/>
      <c r="S1691" s="326"/>
      <c r="T1691" s="326"/>
      <c r="U1691" s="326"/>
      <c r="V1691" s="326"/>
      <c r="W1691" s="326"/>
      <c r="X1691" s="326"/>
      <c r="Y1691" s="326"/>
      <c r="Z1691" s="326"/>
      <c r="AA1691" s="326"/>
      <c r="AB1691" s="326"/>
      <c r="AC1691" s="326"/>
      <c r="AD1691" s="326"/>
      <c r="AE1691" s="326"/>
      <c r="AF1691" s="326"/>
      <c r="AG1691" s="326"/>
      <c r="AH1691" s="326"/>
      <c r="AI1691" s="326"/>
      <c r="AJ1691" s="326"/>
      <c r="AK1691" s="326"/>
      <c r="AL1691" s="326"/>
      <c r="AM1691" s="326"/>
      <c r="AN1691" s="326"/>
      <c r="AO1691" s="326"/>
      <c r="AP1691" s="326"/>
      <c r="AQ1691" s="326"/>
      <c r="AR1691" s="326"/>
    </row>
    <row r="1692" ht="15.75" hidden="1" customHeight="1">
      <c r="A1692" s="326" t="s">
        <v>4302</v>
      </c>
      <c r="B1692" s="326">
        <v>138.0</v>
      </c>
      <c r="C1692" s="326">
        <v>5.5</v>
      </c>
      <c r="D1692" s="326">
        <v>4.5</v>
      </c>
      <c r="E1692" s="326">
        <v>18.5</v>
      </c>
      <c r="F1692" s="326" t="s">
        <v>4303</v>
      </c>
      <c r="G1692" s="326" t="s">
        <v>111</v>
      </c>
      <c r="H1692" s="326"/>
      <c r="I1692" s="326"/>
      <c r="J1692" s="326"/>
      <c r="K1692" s="326"/>
      <c r="L1692" s="326"/>
      <c r="M1692" s="326"/>
      <c r="N1692" s="326"/>
      <c r="O1692" s="326"/>
      <c r="P1692" s="326"/>
      <c r="Q1692" s="326"/>
      <c r="R1692" s="326"/>
      <c r="S1692" s="326"/>
      <c r="T1692" s="326"/>
      <c r="U1692" s="326"/>
      <c r="V1692" s="326"/>
      <c r="W1692" s="326"/>
      <c r="X1692" s="326"/>
      <c r="Y1692" s="326"/>
      <c r="Z1692" s="326"/>
      <c r="AA1692" s="326"/>
      <c r="AB1692" s="326"/>
      <c r="AC1692" s="326"/>
      <c r="AD1692" s="326"/>
      <c r="AE1692" s="326"/>
      <c r="AF1692" s="326"/>
      <c r="AG1692" s="326"/>
      <c r="AH1692" s="326"/>
      <c r="AI1692" s="326"/>
      <c r="AJ1692" s="326"/>
      <c r="AK1692" s="326"/>
      <c r="AL1692" s="326"/>
      <c r="AM1692" s="326"/>
      <c r="AN1692" s="326"/>
      <c r="AO1692" s="326"/>
      <c r="AP1692" s="326"/>
      <c r="AQ1692" s="326"/>
      <c r="AR1692" s="326"/>
    </row>
    <row r="1693" ht="15.75" hidden="1" customHeight="1">
      <c r="A1693" s="326" t="s">
        <v>4304</v>
      </c>
      <c r="B1693" s="326">
        <v>118.0</v>
      </c>
      <c r="C1693" s="326">
        <v>7.9</v>
      </c>
      <c r="D1693" s="326">
        <v>3.3</v>
      </c>
      <c r="E1693" s="326">
        <v>13.5</v>
      </c>
      <c r="F1693" s="326" t="s">
        <v>4305</v>
      </c>
      <c r="G1693" s="326" t="s">
        <v>111</v>
      </c>
      <c r="H1693" s="326"/>
      <c r="I1693" s="326"/>
      <c r="J1693" s="326"/>
      <c r="K1693" s="326"/>
      <c r="L1693" s="326"/>
      <c r="M1693" s="326"/>
      <c r="N1693" s="326"/>
      <c r="O1693" s="326"/>
      <c r="P1693" s="326"/>
      <c r="Q1693" s="326"/>
      <c r="R1693" s="326"/>
      <c r="S1693" s="326"/>
      <c r="T1693" s="326"/>
      <c r="U1693" s="326"/>
      <c r="V1693" s="326"/>
      <c r="W1693" s="326"/>
      <c r="X1693" s="326"/>
      <c r="Y1693" s="326"/>
      <c r="Z1693" s="326"/>
      <c r="AA1693" s="326"/>
      <c r="AB1693" s="326"/>
      <c r="AC1693" s="326"/>
      <c r="AD1693" s="326"/>
      <c r="AE1693" s="326"/>
      <c r="AF1693" s="326"/>
      <c r="AG1693" s="326"/>
      <c r="AH1693" s="326"/>
      <c r="AI1693" s="326"/>
      <c r="AJ1693" s="326"/>
      <c r="AK1693" s="326"/>
      <c r="AL1693" s="326"/>
      <c r="AM1693" s="326"/>
      <c r="AN1693" s="326"/>
      <c r="AO1693" s="326"/>
      <c r="AP1693" s="326"/>
      <c r="AQ1693" s="326"/>
      <c r="AR1693" s="326"/>
    </row>
    <row r="1694" ht="15.75" hidden="1" customHeight="1">
      <c r="A1694" s="326" t="s">
        <v>3409</v>
      </c>
      <c r="B1694" s="326">
        <v>41.0</v>
      </c>
      <c r="C1694" s="326">
        <v>2.3</v>
      </c>
      <c r="D1694" s="326">
        <v>0.8</v>
      </c>
      <c r="E1694" s="326">
        <v>6.2</v>
      </c>
      <c r="F1694" s="326" t="s">
        <v>4306</v>
      </c>
      <c r="G1694" s="326" t="s">
        <v>4307</v>
      </c>
      <c r="H1694" s="326"/>
      <c r="I1694" s="326"/>
      <c r="J1694" s="326"/>
      <c r="K1694" s="326"/>
      <c r="L1694" s="326"/>
      <c r="M1694" s="326"/>
      <c r="N1694" s="326"/>
      <c r="O1694" s="326"/>
      <c r="P1694" s="326"/>
      <c r="Q1694" s="326"/>
      <c r="R1694" s="326"/>
      <c r="S1694" s="326"/>
      <c r="T1694" s="326"/>
      <c r="U1694" s="326"/>
      <c r="V1694" s="326"/>
      <c r="W1694" s="326"/>
      <c r="X1694" s="326"/>
      <c r="Y1694" s="326"/>
      <c r="Z1694" s="326"/>
      <c r="AA1694" s="326"/>
      <c r="AB1694" s="326"/>
      <c r="AC1694" s="326"/>
      <c r="AD1694" s="326"/>
      <c r="AE1694" s="326"/>
      <c r="AF1694" s="326"/>
      <c r="AG1694" s="326"/>
      <c r="AH1694" s="326"/>
      <c r="AI1694" s="326"/>
      <c r="AJ1694" s="326"/>
      <c r="AK1694" s="326"/>
      <c r="AL1694" s="326"/>
      <c r="AM1694" s="326"/>
      <c r="AN1694" s="326"/>
      <c r="AO1694" s="326"/>
      <c r="AP1694" s="326"/>
      <c r="AQ1694" s="326"/>
      <c r="AR1694" s="326"/>
    </row>
    <row r="1695" ht="15.75" hidden="1" customHeight="1">
      <c r="A1695" s="326" t="s">
        <v>4308</v>
      </c>
      <c r="B1695" s="326">
        <v>143.0</v>
      </c>
      <c r="C1695" s="326">
        <v>8.2</v>
      </c>
      <c r="D1695" s="326">
        <v>6.7</v>
      </c>
      <c r="E1695" s="326">
        <v>12.3</v>
      </c>
      <c r="F1695" s="326" t="s">
        <v>4309</v>
      </c>
      <c r="G1695" s="326" t="s">
        <v>4307</v>
      </c>
      <c r="H1695" s="326"/>
      <c r="I1695" s="326"/>
      <c r="J1695" s="326"/>
      <c r="K1695" s="326"/>
      <c r="L1695" s="326"/>
      <c r="M1695" s="326"/>
      <c r="N1695" s="326"/>
      <c r="O1695" s="326"/>
      <c r="P1695" s="326"/>
      <c r="Q1695" s="326"/>
      <c r="R1695" s="326"/>
      <c r="S1695" s="326"/>
      <c r="T1695" s="326"/>
      <c r="U1695" s="326"/>
      <c r="V1695" s="326"/>
      <c r="W1695" s="326"/>
      <c r="X1695" s="326"/>
      <c r="Y1695" s="326"/>
      <c r="Z1695" s="326"/>
      <c r="AA1695" s="326"/>
      <c r="AB1695" s="326"/>
      <c r="AC1695" s="326"/>
      <c r="AD1695" s="326"/>
      <c r="AE1695" s="326"/>
      <c r="AF1695" s="326"/>
      <c r="AG1695" s="326"/>
      <c r="AH1695" s="326"/>
      <c r="AI1695" s="326"/>
      <c r="AJ1695" s="326"/>
      <c r="AK1695" s="326"/>
      <c r="AL1695" s="326"/>
      <c r="AM1695" s="326"/>
      <c r="AN1695" s="326"/>
      <c r="AO1695" s="326"/>
      <c r="AP1695" s="326"/>
      <c r="AQ1695" s="326"/>
      <c r="AR1695" s="326"/>
    </row>
    <row r="1696" ht="15.75" hidden="1" customHeight="1">
      <c r="A1696" s="326" t="s">
        <v>3757</v>
      </c>
      <c r="B1696" s="326">
        <v>29.0</v>
      </c>
      <c r="C1696" s="326">
        <v>1.8</v>
      </c>
      <c r="D1696" s="326">
        <v>0.1</v>
      </c>
      <c r="E1696" s="326">
        <v>5.5</v>
      </c>
      <c r="F1696" s="326" t="s">
        <v>4310</v>
      </c>
      <c r="G1696" s="326" t="s">
        <v>4307</v>
      </c>
      <c r="H1696" s="326"/>
      <c r="I1696" s="326"/>
      <c r="J1696" s="326"/>
      <c r="K1696" s="326"/>
      <c r="L1696" s="326"/>
      <c r="M1696" s="326"/>
      <c r="N1696" s="326"/>
      <c r="O1696" s="326"/>
      <c r="P1696" s="326"/>
      <c r="Q1696" s="326"/>
      <c r="R1696" s="326"/>
      <c r="S1696" s="326"/>
      <c r="T1696" s="326"/>
      <c r="U1696" s="326"/>
      <c r="V1696" s="326"/>
      <c r="W1696" s="326"/>
      <c r="X1696" s="326"/>
      <c r="Y1696" s="326"/>
      <c r="Z1696" s="326"/>
      <c r="AA1696" s="326"/>
      <c r="AB1696" s="326"/>
      <c r="AC1696" s="326"/>
      <c r="AD1696" s="326"/>
      <c r="AE1696" s="326"/>
      <c r="AF1696" s="326"/>
      <c r="AG1696" s="326"/>
      <c r="AH1696" s="326"/>
      <c r="AI1696" s="326"/>
      <c r="AJ1696" s="326"/>
      <c r="AK1696" s="326"/>
      <c r="AL1696" s="326"/>
      <c r="AM1696" s="326"/>
      <c r="AN1696" s="326"/>
      <c r="AO1696" s="326"/>
      <c r="AP1696" s="326"/>
      <c r="AQ1696" s="326"/>
      <c r="AR1696" s="326"/>
    </row>
    <row r="1697" ht="15.75" hidden="1" customHeight="1">
      <c r="A1697" s="326" t="s">
        <v>3899</v>
      </c>
      <c r="B1697" s="326">
        <v>67.0</v>
      </c>
      <c r="C1697" s="326">
        <v>4.5</v>
      </c>
      <c r="D1697" s="326">
        <v>2.7</v>
      </c>
      <c r="E1697" s="326">
        <v>6.2</v>
      </c>
      <c r="F1697" s="326" t="s">
        <v>4311</v>
      </c>
      <c r="G1697" s="326" t="s">
        <v>4307</v>
      </c>
      <c r="H1697" s="326"/>
      <c r="I1697" s="326"/>
      <c r="J1697" s="326"/>
      <c r="K1697" s="326"/>
      <c r="L1697" s="326"/>
      <c r="M1697" s="326"/>
      <c r="N1697" s="326"/>
      <c r="O1697" s="326"/>
      <c r="P1697" s="326"/>
      <c r="Q1697" s="326"/>
      <c r="R1697" s="326"/>
      <c r="S1697" s="326"/>
      <c r="T1697" s="326"/>
      <c r="U1697" s="326"/>
      <c r="V1697" s="326"/>
      <c r="W1697" s="326"/>
      <c r="X1697" s="326"/>
      <c r="Y1697" s="326"/>
      <c r="Z1697" s="326"/>
      <c r="AA1697" s="326"/>
      <c r="AB1697" s="326"/>
      <c r="AC1697" s="326"/>
      <c r="AD1697" s="326"/>
      <c r="AE1697" s="326"/>
      <c r="AF1697" s="326"/>
      <c r="AG1697" s="326"/>
      <c r="AH1697" s="326"/>
      <c r="AI1697" s="326"/>
      <c r="AJ1697" s="326"/>
      <c r="AK1697" s="326"/>
      <c r="AL1697" s="326"/>
      <c r="AM1697" s="326"/>
      <c r="AN1697" s="326"/>
      <c r="AO1697" s="326"/>
      <c r="AP1697" s="326"/>
      <c r="AQ1697" s="326"/>
      <c r="AR1697" s="326"/>
    </row>
    <row r="1698" ht="15.75" hidden="1" customHeight="1">
      <c r="A1698" s="326" t="s">
        <v>3411</v>
      </c>
      <c r="B1698" s="326">
        <v>51.0</v>
      </c>
      <c r="C1698" s="326">
        <v>3.0</v>
      </c>
      <c r="D1698" s="326">
        <v>0.5</v>
      </c>
      <c r="E1698" s="326">
        <v>8.7</v>
      </c>
      <c r="F1698" s="326" t="s">
        <v>4312</v>
      </c>
      <c r="G1698" s="326" t="s">
        <v>4307</v>
      </c>
      <c r="H1698" s="326"/>
      <c r="I1698" s="326"/>
      <c r="J1698" s="326"/>
      <c r="K1698" s="326"/>
      <c r="L1698" s="326"/>
      <c r="M1698" s="326"/>
      <c r="N1698" s="326"/>
      <c r="O1698" s="326"/>
      <c r="P1698" s="326"/>
      <c r="Q1698" s="326"/>
      <c r="R1698" s="326"/>
      <c r="S1698" s="326"/>
      <c r="T1698" s="326"/>
      <c r="U1698" s="326"/>
      <c r="V1698" s="326"/>
      <c r="W1698" s="326"/>
      <c r="X1698" s="326"/>
      <c r="Y1698" s="326"/>
      <c r="Z1698" s="326"/>
      <c r="AA1698" s="326"/>
      <c r="AB1698" s="326"/>
      <c r="AC1698" s="326"/>
      <c r="AD1698" s="326"/>
      <c r="AE1698" s="326"/>
      <c r="AF1698" s="326"/>
      <c r="AG1698" s="326"/>
      <c r="AH1698" s="326"/>
      <c r="AI1698" s="326"/>
      <c r="AJ1698" s="326"/>
      <c r="AK1698" s="326"/>
      <c r="AL1698" s="326"/>
      <c r="AM1698" s="326"/>
      <c r="AN1698" s="326"/>
      <c r="AO1698" s="326"/>
      <c r="AP1698" s="326"/>
      <c r="AQ1698" s="326"/>
      <c r="AR1698" s="326"/>
    </row>
    <row r="1699" ht="15.75" hidden="1" customHeight="1">
      <c r="A1699" s="326" t="s">
        <v>3413</v>
      </c>
      <c r="B1699" s="326">
        <v>127.0</v>
      </c>
      <c r="C1699" s="326">
        <v>4.6</v>
      </c>
      <c r="D1699" s="326">
        <v>0.9</v>
      </c>
      <c r="E1699" s="326">
        <v>25.3</v>
      </c>
      <c r="F1699" s="326" t="s">
        <v>4313</v>
      </c>
      <c r="G1699" s="326" t="s">
        <v>4307</v>
      </c>
      <c r="H1699" s="326"/>
      <c r="I1699" s="326"/>
      <c r="J1699" s="326"/>
      <c r="K1699" s="326"/>
      <c r="L1699" s="326"/>
      <c r="M1699" s="326"/>
      <c r="N1699" s="326"/>
      <c r="O1699" s="326"/>
      <c r="P1699" s="326"/>
      <c r="Q1699" s="326"/>
      <c r="R1699" s="326"/>
      <c r="S1699" s="326"/>
      <c r="T1699" s="326"/>
      <c r="U1699" s="326"/>
      <c r="V1699" s="326"/>
      <c r="W1699" s="326"/>
      <c r="X1699" s="326"/>
      <c r="Y1699" s="326"/>
      <c r="Z1699" s="326"/>
      <c r="AA1699" s="326"/>
      <c r="AB1699" s="326"/>
      <c r="AC1699" s="326"/>
      <c r="AD1699" s="326"/>
      <c r="AE1699" s="326"/>
      <c r="AF1699" s="326"/>
      <c r="AG1699" s="326"/>
      <c r="AH1699" s="326"/>
      <c r="AI1699" s="326"/>
      <c r="AJ1699" s="326"/>
      <c r="AK1699" s="326"/>
      <c r="AL1699" s="326"/>
      <c r="AM1699" s="326"/>
      <c r="AN1699" s="326"/>
      <c r="AO1699" s="326"/>
      <c r="AP1699" s="326"/>
      <c r="AQ1699" s="326"/>
      <c r="AR1699" s="326"/>
    </row>
    <row r="1700" ht="15.75" hidden="1" customHeight="1">
      <c r="A1700" s="326" t="s">
        <v>4314</v>
      </c>
      <c r="B1700" s="326">
        <v>32.0</v>
      </c>
      <c r="C1700" s="326">
        <v>1.0</v>
      </c>
      <c r="D1700" s="326">
        <v>0.1</v>
      </c>
      <c r="E1700" s="326">
        <v>7.3</v>
      </c>
      <c r="F1700" s="326" t="s">
        <v>4315</v>
      </c>
      <c r="G1700" s="326" t="s">
        <v>4307</v>
      </c>
      <c r="H1700" s="326"/>
      <c r="I1700" s="326"/>
      <c r="J1700" s="326"/>
      <c r="K1700" s="326"/>
      <c r="L1700" s="326"/>
      <c r="M1700" s="326"/>
      <c r="N1700" s="326"/>
      <c r="O1700" s="326"/>
      <c r="P1700" s="326"/>
      <c r="Q1700" s="326"/>
      <c r="R1700" s="326"/>
      <c r="S1700" s="326"/>
      <c r="T1700" s="326"/>
      <c r="U1700" s="326"/>
      <c r="V1700" s="326"/>
      <c r="W1700" s="326"/>
      <c r="X1700" s="326"/>
      <c r="Y1700" s="326"/>
      <c r="Z1700" s="326"/>
      <c r="AA1700" s="326"/>
      <c r="AB1700" s="326"/>
      <c r="AC1700" s="326"/>
      <c r="AD1700" s="326"/>
      <c r="AE1700" s="326"/>
      <c r="AF1700" s="326"/>
      <c r="AG1700" s="326"/>
      <c r="AH1700" s="326"/>
      <c r="AI1700" s="326"/>
      <c r="AJ1700" s="326"/>
      <c r="AK1700" s="326"/>
      <c r="AL1700" s="326"/>
      <c r="AM1700" s="326"/>
      <c r="AN1700" s="326"/>
      <c r="AO1700" s="326"/>
      <c r="AP1700" s="326"/>
      <c r="AQ1700" s="326"/>
      <c r="AR1700" s="326"/>
    </row>
    <row r="1701" ht="15.75" hidden="1" customHeight="1">
      <c r="A1701" s="326" t="s">
        <v>3415</v>
      </c>
      <c r="B1701" s="326">
        <v>53.0</v>
      </c>
      <c r="C1701" s="326">
        <v>2.8</v>
      </c>
      <c r="D1701" s="326">
        <v>0.9</v>
      </c>
      <c r="E1701" s="326">
        <v>8.5</v>
      </c>
      <c r="F1701" s="326" t="s">
        <v>4316</v>
      </c>
      <c r="G1701" s="326" t="s">
        <v>4307</v>
      </c>
      <c r="H1701" s="326"/>
      <c r="I1701" s="326"/>
      <c r="J1701" s="326"/>
      <c r="K1701" s="326"/>
      <c r="L1701" s="326"/>
      <c r="M1701" s="326"/>
      <c r="N1701" s="326"/>
      <c r="O1701" s="326"/>
      <c r="P1701" s="326"/>
      <c r="Q1701" s="326"/>
      <c r="R1701" s="326"/>
      <c r="S1701" s="326"/>
      <c r="T1701" s="326"/>
      <c r="U1701" s="326"/>
      <c r="V1701" s="326"/>
      <c r="W1701" s="326"/>
      <c r="X1701" s="326"/>
      <c r="Y1701" s="326"/>
      <c r="Z1701" s="326"/>
      <c r="AA1701" s="326"/>
      <c r="AB1701" s="326"/>
      <c r="AC1701" s="326"/>
      <c r="AD1701" s="326"/>
      <c r="AE1701" s="326"/>
      <c r="AF1701" s="326"/>
      <c r="AG1701" s="326"/>
      <c r="AH1701" s="326"/>
      <c r="AI1701" s="326"/>
      <c r="AJ1701" s="326"/>
      <c r="AK1701" s="326"/>
      <c r="AL1701" s="326"/>
      <c r="AM1701" s="326"/>
      <c r="AN1701" s="326"/>
      <c r="AO1701" s="326"/>
      <c r="AP1701" s="326"/>
      <c r="AQ1701" s="326"/>
      <c r="AR1701" s="326"/>
    </row>
    <row r="1702" ht="15.75" hidden="1" customHeight="1">
      <c r="A1702" s="326" t="s">
        <v>3417</v>
      </c>
      <c r="B1702" s="326">
        <v>126.0</v>
      </c>
      <c r="C1702" s="326">
        <v>3.6</v>
      </c>
      <c r="D1702" s="326">
        <v>5.6</v>
      </c>
      <c r="E1702" s="326">
        <v>16.3</v>
      </c>
      <c r="F1702" s="326" t="s">
        <v>4317</v>
      </c>
      <c r="G1702" s="326" t="s">
        <v>4307</v>
      </c>
      <c r="H1702" s="326"/>
      <c r="I1702" s="326"/>
      <c r="J1702" s="326"/>
      <c r="K1702" s="326"/>
      <c r="L1702" s="326"/>
      <c r="M1702" s="326"/>
      <c r="N1702" s="326"/>
      <c r="O1702" s="326"/>
      <c r="P1702" s="326"/>
      <c r="Q1702" s="326"/>
      <c r="R1702" s="326"/>
      <c r="S1702" s="326"/>
      <c r="T1702" s="326"/>
      <c r="U1702" s="326"/>
      <c r="V1702" s="326"/>
      <c r="W1702" s="326"/>
      <c r="X1702" s="326"/>
      <c r="Y1702" s="326"/>
      <c r="Z1702" s="326"/>
      <c r="AA1702" s="326"/>
      <c r="AB1702" s="326"/>
      <c r="AC1702" s="326"/>
      <c r="AD1702" s="326"/>
      <c r="AE1702" s="326"/>
      <c r="AF1702" s="326"/>
      <c r="AG1702" s="326"/>
      <c r="AH1702" s="326"/>
      <c r="AI1702" s="326"/>
      <c r="AJ1702" s="326"/>
      <c r="AK1702" s="326"/>
      <c r="AL1702" s="326"/>
      <c r="AM1702" s="326"/>
      <c r="AN1702" s="326"/>
      <c r="AO1702" s="326"/>
      <c r="AP1702" s="326"/>
      <c r="AQ1702" s="326"/>
      <c r="AR1702" s="326"/>
    </row>
    <row r="1703" ht="15.75" hidden="1" customHeight="1">
      <c r="A1703" s="326" t="s">
        <v>3419</v>
      </c>
      <c r="B1703" s="326">
        <v>169.0</v>
      </c>
      <c r="C1703" s="326">
        <v>4.3</v>
      </c>
      <c r="D1703" s="326">
        <v>10.6</v>
      </c>
      <c r="E1703" s="326">
        <v>15.0</v>
      </c>
      <c r="F1703" s="326" t="s">
        <v>4318</v>
      </c>
      <c r="G1703" s="326" t="s">
        <v>4307</v>
      </c>
      <c r="H1703" s="326"/>
      <c r="I1703" s="326"/>
      <c r="J1703" s="326"/>
      <c r="K1703" s="326"/>
      <c r="L1703" s="326"/>
      <c r="M1703" s="326"/>
      <c r="N1703" s="326"/>
      <c r="O1703" s="326"/>
      <c r="P1703" s="326"/>
      <c r="Q1703" s="326"/>
      <c r="R1703" s="326"/>
      <c r="S1703" s="326"/>
      <c r="T1703" s="326"/>
      <c r="U1703" s="326"/>
      <c r="V1703" s="326"/>
      <c r="W1703" s="326"/>
      <c r="X1703" s="326"/>
      <c r="Y1703" s="326"/>
      <c r="Z1703" s="326"/>
      <c r="AA1703" s="326"/>
      <c r="AB1703" s="326"/>
      <c r="AC1703" s="326"/>
      <c r="AD1703" s="326"/>
      <c r="AE1703" s="326"/>
      <c r="AF1703" s="326"/>
      <c r="AG1703" s="326"/>
      <c r="AH1703" s="326"/>
      <c r="AI1703" s="326"/>
      <c r="AJ1703" s="326"/>
      <c r="AK1703" s="326"/>
      <c r="AL1703" s="326"/>
      <c r="AM1703" s="326"/>
      <c r="AN1703" s="326"/>
      <c r="AO1703" s="326"/>
      <c r="AP1703" s="326"/>
      <c r="AQ1703" s="326"/>
      <c r="AR1703" s="326"/>
    </row>
    <row r="1704" ht="15.75" hidden="1" customHeight="1">
      <c r="A1704" s="326" t="s">
        <v>3916</v>
      </c>
      <c r="B1704" s="326">
        <v>113.0</v>
      </c>
      <c r="C1704" s="326">
        <v>3.0</v>
      </c>
      <c r="D1704" s="326">
        <v>5.2</v>
      </c>
      <c r="E1704" s="326">
        <v>14.3</v>
      </c>
      <c r="F1704" s="326" t="s">
        <v>4319</v>
      </c>
      <c r="G1704" s="326" t="s">
        <v>4307</v>
      </c>
      <c r="H1704" s="326"/>
      <c r="I1704" s="326"/>
      <c r="J1704" s="326"/>
      <c r="K1704" s="326"/>
      <c r="L1704" s="326"/>
      <c r="M1704" s="326"/>
      <c r="N1704" s="326"/>
      <c r="O1704" s="326"/>
      <c r="P1704" s="326"/>
      <c r="Q1704" s="326"/>
      <c r="R1704" s="326"/>
      <c r="S1704" s="326"/>
      <c r="T1704" s="326"/>
      <c r="U1704" s="326"/>
      <c r="V1704" s="326"/>
      <c r="W1704" s="326"/>
      <c r="X1704" s="326"/>
      <c r="Y1704" s="326"/>
      <c r="Z1704" s="326"/>
      <c r="AA1704" s="326"/>
      <c r="AB1704" s="326"/>
      <c r="AC1704" s="326"/>
      <c r="AD1704" s="326"/>
      <c r="AE1704" s="326"/>
      <c r="AF1704" s="326"/>
      <c r="AG1704" s="326"/>
      <c r="AH1704" s="326"/>
      <c r="AI1704" s="326"/>
      <c r="AJ1704" s="326"/>
      <c r="AK1704" s="326"/>
      <c r="AL1704" s="326"/>
      <c r="AM1704" s="326"/>
      <c r="AN1704" s="326"/>
      <c r="AO1704" s="326"/>
      <c r="AP1704" s="326"/>
      <c r="AQ1704" s="326"/>
      <c r="AR1704" s="326"/>
    </row>
    <row r="1705" ht="15.75" hidden="1" customHeight="1">
      <c r="A1705" s="326" t="s">
        <v>3763</v>
      </c>
      <c r="B1705" s="326">
        <v>19.0</v>
      </c>
      <c r="C1705" s="326">
        <v>1.1</v>
      </c>
      <c r="D1705" s="326">
        <v>0.1</v>
      </c>
      <c r="E1705" s="326">
        <v>3.5</v>
      </c>
      <c r="F1705" s="326" t="s">
        <v>4320</v>
      </c>
      <c r="G1705" s="326" t="s">
        <v>4307</v>
      </c>
      <c r="H1705" s="326"/>
      <c r="I1705" s="326"/>
      <c r="J1705" s="326"/>
      <c r="K1705" s="326"/>
      <c r="L1705" s="326"/>
      <c r="M1705" s="326"/>
      <c r="N1705" s="326"/>
      <c r="O1705" s="326"/>
      <c r="P1705" s="326"/>
      <c r="Q1705" s="326"/>
      <c r="R1705" s="326"/>
      <c r="S1705" s="326"/>
      <c r="T1705" s="326"/>
      <c r="U1705" s="326"/>
      <c r="V1705" s="326"/>
      <c r="W1705" s="326"/>
      <c r="X1705" s="326"/>
      <c r="Y1705" s="326"/>
      <c r="Z1705" s="326"/>
      <c r="AA1705" s="326"/>
      <c r="AB1705" s="326"/>
      <c r="AC1705" s="326"/>
      <c r="AD1705" s="326"/>
      <c r="AE1705" s="326"/>
      <c r="AF1705" s="326"/>
      <c r="AG1705" s="326"/>
      <c r="AH1705" s="326"/>
      <c r="AI1705" s="326"/>
      <c r="AJ1705" s="326"/>
      <c r="AK1705" s="326"/>
      <c r="AL1705" s="326"/>
      <c r="AM1705" s="326"/>
      <c r="AN1705" s="326"/>
      <c r="AO1705" s="326"/>
      <c r="AP1705" s="326"/>
      <c r="AQ1705" s="326"/>
      <c r="AR1705" s="326"/>
    </row>
    <row r="1706" ht="15.75" hidden="1" customHeight="1">
      <c r="A1706" s="326" t="s">
        <v>3421</v>
      </c>
      <c r="B1706" s="326">
        <v>82.0</v>
      </c>
      <c r="C1706" s="326">
        <v>7.8</v>
      </c>
      <c r="D1706" s="326">
        <v>1.0</v>
      </c>
      <c r="E1706" s="326">
        <v>11.8</v>
      </c>
      <c r="F1706" s="326" t="s">
        <v>4321</v>
      </c>
      <c r="G1706" s="326" t="s">
        <v>4307</v>
      </c>
      <c r="H1706" s="326"/>
      <c r="I1706" s="326"/>
      <c r="J1706" s="326"/>
      <c r="K1706" s="326"/>
      <c r="L1706" s="326"/>
      <c r="M1706" s="326"/>
      <c r="N1706" s="326"/>
      <c r="O1706" s="326"/>
      <c r="P1706" s="326"/>
      <c r="Q1706" s="326"/>
      <c r="R1706" s="326"/>
      <c r="S1706" s="326"/>
      <c r="T1706" s="326"/>
      <c r="U1706" s="326"/>
      <c r="V1706" s="326"/>
      <c r="W1706" s="326"/>
      <c r="X1706" s="326"/>
      <c r="Y1706" s="326"/>
      <c r="Z1706" s="326"/>
      <c r="AA1706" s="326"/>
      <c r="AB1706" s="326"/>
      <c r="AC1706" s="326"/>
      <c r="AD1706" s="326"/>
      <c r="AE1706" s="326"/>
      <c r="AF1706" s="326"/>
      <c r="AG1706" s="326"/>
      <c r="AH1706" s="326"/>
      <c r="AI1706" s="326"/>
      <c r="AJ1706" s="326"/>
      <c r="AK1706" s="326"/>
      <c r="AL1706" s="326"/>
      <c r="AM1706" s="326"/>
      <c r="AN1706" s="326"/>
      <c r="AO1706" s="326"/>
      <c r="AP1706" s="326"/>
      <c r="AQ1706" s="326"/>
      <c r="AR1706" s="326"/>
    </row>
    <row r="1707" ht="15.75" hidden="1" customHeight="1">
      <c r="A1707" s="326" t="s">
        <v>3423</v>
      </c>
      <c r="B1707" s="326">
        <v>75.0</v>
      </c>
      <c r="C1707" s="326">
        <v>8.2</v>
      </c>
      <c r="D1707" s="326">
        <v>0.9</v>
      </c>
      <c r="E1707" s="326">
        <v>8.9</v>
      </c>
      <c r="F1707" s="326" t="s">
        <v>4322</v>
      </c>
      <c r="G1707" s="326" t="s">
        <v>4307</v>
      </c>
      <c r="H1707" s="326"/>
      <c r="I1707" s="326"/>
      <c r="J1707" s="326"/>
      <c r="K1707" s="326"/>
      <c r="L1707" s="326"/>
      <c r="M1707" s="326"/>
      <c r="N1707" s="326"/>
      <c r="O1707" s="326"/>
      <c r="P1707" s="326"/>
      <c r="Q1707" s="326"/>
      <c r="R1707" s="326"/>
      <c r="S1707" s="326"/>
      <c r="T1707" s="326"/>
      <c r="U1707" s="326"/>
      <c r="V1707" s="326"/>
      <c r="W1707" s="326"/>
      <c r="X1707" s="326"/>
      <c r="Y1707" s="326"/>
      <c r="Z1707" s="326"/>
      <c r="AA1707" s="326"/>
      <c r="AB1707" s="326"/>
      <c r="AC1707" s="326"/>
      <c r="AD1707" s="326"/>
      <c r="AE1707" s="326"/>
      <c r="AF1707" s="326"/>
      <c r="AG1707" s="326"/>
      <c r="AH1707" s="326"/>
      <c r="AI1707" s="326"/>
      <c r="AJ1707" s="326"/>
      <c r="AK1707" s="326"/>
      <c r="AL1707" s="326"/>
      <c r="AM1707" s="326"/>
      <c r="AN1707" s="326"/>
      <c r="AO1707" s="326"/>
      <c r="AP1707" s="326"/>
      <c r="AQ1707" s="326"/>
      <c r="AR1707" s="326"/>
    </row>
    <row r="1708" ht="15.75" hidden="1" customHeight="1">
      <c r="A1708" s="326" t="s">
        <v>3425</v>
      </c>
      <c r="B1708" s="326">
        <v>10.0</v>
      </c>
      <c r="C1708" s="326">
        <v>0.1</v>
      </c>
      <c r="D1708" s="326">
        <v>0.0</v>
      </c>
      <c r="E1708" s="326">
        <v>2.6</v>
      </c>
      <c r="F1708" s="326" t="s">
        <v>4323</v>
      </c>
      <c r="G1708" s="326" t="s">
        <v>4307</v>
      </c>
      <c r="H1708" s="326"/>
      <c r="I1708" s="326"/>
      <c r="J1708" s="326"/>
      <c r="K1708" s="326"/>
      <c r="L1708" s="326"/>
      <c r="M1708" s="326"/>
      <c r="N1708" s="326"/>
      <c r="O1708" s="326"/>
      <c r="P1708" s="326"/>
      <c r="Q1708" s="326"/>
      <c r="R1708" s="326"/>
      <c r="S1708" s="326"/>
      <c r="T1708" s="326"/>
      <c r="U1708" s="326"/>
      <c r="V1708" s="326"/>
      <c r="W1708" s="326"/>
      <c r="X1708" s="326"/>
      <c r="Y1708" s="326"/>
      <c r="Z1708" s="326"/>
      <c r="AA1708" s="326"/>
      <c r="AB1708" s="326"/>
      <c r="AC1708" s="326"/>
      <c r="AD1708" s="326"/>
      <c r="AE1708" s="326"/>
      <c r="AF1708" s="326"/>
      <c r="AG1708" s="326"/>
      <c r="AH1708" s="326"/>
      <c r="AI1708" s="326"/>
      <c r="AJ1708" s="326"/>
      <c r="AK1708" s="326"/>
      <c r="AL1708" s="326"/>
      <c r="AM1708" s="326"/>
      <c r="AN1708" s="326"/>
      <c r="AO1708" s="326"/>
      <c r="AP1708" s="326"/>
      <c r="AQ1708" s="326"/>
      <c r="AR1708" s="326"/>
    </row>
    <row r="1709" ht="15.75" hidden="1" customHeight="1">
      <c r="A1709" s="326" t="s">
        <v>4324</v>
      </c>
      <c r="B1709" s="326">
        <v>66.0</v>
      </c>
      <c r="C1709" s="326">
        <v>5.7</v>
      </c>
      <c r="D1709" s="326">
        <v>0.7</v>
      </c>
      <c r="E1709" s="326">
        <v>9.3</v>
      </c>
      <c r="F1709" s="326" t="s">
        <v>4325</v>
      </c>
      <c r="G1709" s="326" t="s">
        <v>4307</v>
      </c>
      <c r="H1709" s="326"/>
      <c r="I1709" s="326"/>
      <c r="J1709" s="326"/>
      <c r="K1709" s="326"/>
      <c r="L1709" s="326"/>
      <c r="M1709" s="326"/>
      <c r="N1709" s="326"/>
      <c r="O1709" s="326"/>
      <c r="P1709" s="326"/>
      <c r="Q1709" s="326"/>
      <c r="R1709" s="326"/>
      <c r="S1709" s="326"/>
      <c r="T1709" s="326"/>
      <c r="U1709" s="326"/>
      <c r="V1709" s="326"/>
      <c r="W1709" s="326"/>
      <c r="X1709" s="326"/>
      <c r="Y1709" s="326"/>
      <c r="Z1709" s="326"/>
      <c r="AA1709" s="326"/>
      <c r="AB1709" s="326"/>
      <c r="AC1709" s="326"/>
      <c r="AD1709" s="326"/>
      <c r="AE1709" s="326"/>
      <c r="AF1709" s="326"/>
      <c r="AG1709" s="326"/>
      <c r="AH1709" s="326"/>
      <c r="AI1709" s="326"/>
      <c r="AJ1709" s="326"/>
      <c r="AK1709" s="326"/>
      <c r="AL1709" s="326"/>
      <c r="AM1709" s="326"/>
      <c r="AN1709" s="326"/>
      <c r="AO1709" s="326"/>
      <c r="AP1709" s="326"/>
      <c r="AQ1709" s="326"/>
      <c r="AR1709" s="326"/>
    </row>
    <row r="1710" ht="15.75" hidden="1" customHeight="1">
      <c r="A1710" s="326" t="s">
        <v>4326</v>
      </c>
      <c r="B1710" s="326">
        <v>100.0</v>
      </c>
      <c r="C1710" s="326">
        <v>2.7</v>
      </c>
      <c r="D1710" s="326">
        <v>1.6</v>
      </c>
      <c r="E1710" s="326">
        <v>20.2</v>
      </c>
      <c r="F1710" s="326" t="s">
        <v>4327</v>
      </c>
      <c r="G1710" s="326" t="s">
        <v>4307</v>
      </c>
      <c r="H1710" s="326"/>
      <c r="I1710" s="326"/>
      <c r="J1710" s="326"/>
      <c r="K1710" s="326"/>
      <c r="L1710" s="326"/>
      <c r="M1710" s="326"/>
      <c r="N1710" s="326"/>
      <c r="O1710" s="326"/>
      <c r="P1710" s="326"/>
      <c r="Q1710" s="326"/>
      <c r="R1710" s="326"/>
      <c r="S1710" s="326"/>
      <c r="T1710" s="326"/>
      <c r="U1710" s="326"/>
      <c r="V1710" s="326"/>
      <c r="W1710" s="326"/>
      <c r="X1710" s="326"/>
      <c r="Y1710" s="326"/>
      <c r="Z1710" s="326"/>
      <c r="AA1710" s="326"/>
      <c r="AB1710" s="326"/>
      <c r="AC1710" s="326"/>
      <c r="AD1710" s="326"/>
      <c r="AE1710" s="326"/>
      <c r="AF1710" s="326"/>
      <c r="AG1710" s="326"/>
      <c r="AH1710" s="326"/>
      <c r="AI1710" s="326"/>
      <c r="AJ1710" s="326"/>
      <c r="AK1710" s="326"/>
      <c r="AL1710" s="326"/>
      <c r="AM1710" s="326"/>
      <c r="AN1710" s="326"/>
      <c r="AO1710" s="326"/>
      <c r="AP1710" s="326"/>
      <c r="AQ1710" s="326"/>
      <c r="AR1710" s="326"/>
    </row>
    <row r="1711" ht="15.75" hidden="1" customHeight="1">
      <c r="A1711" s="326" t="s">
        <v>3930</v>
      </c>
      <c r="B1711" s="326">
        <v>379.0</v>
      </c>
      <c r="C1711" s="326">
        <v>9.2</v>
      </c>
      <c r="D1711" s="326">
        <v>26.4</v>
      </c>
      <c r="E1711" s="326">
        <v>26.5</v>
      </c>
      <c r="F1711" s="326" t="s">
        <v>4328</v>
      </c>
      <c r="G1711" s="326" t="s">
        <v>4307</v>
      </c>
      <c r="H1711" s="326"/>
      <c r="I1711" s="326"/>
      <c r="J1711" s="326"/>
      <c r="K1711" s="326"/>
      <c r="L1711" s="326"/>
      <c r="M1711" s="326"/>
      <c r="N1711" s="326"/>
      <c r="O1711" s="326"/>
      <c r="P1711" s="326"/>
      <c r="Q1711" s="326"/>
      <c r="R1711" s="326"/>
      <c r="S1711" s="326"/>
      <c r="T1711" s="326"/>
      <c r="U1711" s="326"/>
      <c r="V1711" s="326"/>
      <c r="W1711" s="326"/>
      <c r="X1711" s="326"/>
      <c r="Y1711" s="326"/>
      <c r="Z1711" s="326"/>
      <c r="AA1711" s="326"/>
      <c r="AB1711" s="326"/>
      <c r="AC1711" s="326"/>
      <c r="AD1711" s="326"/>
      <c r="AE1711" s="326"/>
      <c r="AF1711" s="326"/>
      <c r="AG1711" s="326"/>
      <c r="AH1711" s="326"/>
      <c r="AI1711" s="326"/>
      <c r="AJ1711" s="326"/>
      <c r="AK1711" s="326"/>
      <c r="AL1711" s="326"/>
      <c r="AM1711" s="326"/>
      <c r="AN1711" s="326"/>
      <c r="AO1711" s="326"/>
      <c r="AP1711" s="326"/>
      <c r="AQ1711" s="326"/>
      <c r="AR1711" s="326"/>
    </row>
    <row r="1712" ht="15.75" hidden="1" customHeight="1">
      <c r="A1712" s="326" t="s">
        <v>3427</v>
      </c>
      <c r="B1712" s="326">
        <v>239.0</v>
      </c>
      <c r="C1712" s="326">
        <v>15.1</v>
      </c>
      <c r="D1712" s="326">
        <v>16.8</v>
      </c>
      <c r="E1712" s="326">
        <v>7.4</v>
      </c>
      <c r="F1712" s="326" t="s">
        <v>4329</v>
      </c>
      <c r="G1712" s="326" t="s">
        <v>4307</v>
      </c>
      <c r="H1712" s="326"/>
      <c r="I1712" s="326"/>
      <c r="J1712" s="326"/>
      <c r="K1712" s="326"/>
      <c r="L1712" s="326"/>
      <c r="M1712" s="326"/>
      <c r="N1712" s="326"/>
      <c r="O1712" s="326"/>
      <c r="P1712" s="326"/>
      <c r="Q1712" s="326"/>
      <c r="R1712" s="326"/>
      <c r="S1712" s="326"/>
      <c r="T1712" s="326"/>
      <c r="U1712" s="326"/>
      <c r="V1712" s="326"/>
      <c r="W1712" s="326"/>
      <c r="X1712" s="326"/>
      <c r="Y1712" s="326"/>
      <c r="Z1712" s="326"/>
      <c r="AA1712" s="326"/>
      <c r="AB1712" s="326"/>
      <c r="AC1712" s="326"/>
      <c r="AD1712" s="326"/>
      <c r="AE1712" s="326"/>
      <c r="AF1712" s="326"/>
      <c r="AG1712" s="326"/>
      <c r="AH1712" s="326"/>
      <c r="AI1712" s="326"/>
      <c r="AJ1712" s="326"/>
      <c r="AK1712" s="326"/>
      <c r="AL1712" s="326"/>
      <c r="AM1712" s="326"/>
      <c r="AN1712" s="326"/>
      <c r="AO1712" s="326"/>
      <c r="AP1712" s="326"/>
      <c r="AQ1712" s="326"/>
      <c r="AR1712" s="326"/>
    </row>
    <row r="1713" ht="15.75" hidden="1" customHeight="1">
      <c r="A1713" s="326" t="s">
        <v>3429</v>
      </c>
      <c r="B1713" s="326">
        <v>68.0</v>
      </c>
      <c r="C1713" s="326">
        <v>3.5</v>
      </c>
      <c r="D1713" s="326">
        <v>0.9</v>
      </c>
      <c r="E1713" s="326">
        <v>11.7</v>
      </c>
      <c r="F1713" s="326" t="s">
        <v>4330</v>
      </c>
      <c r="G1713" s="326" t="s">
        <v>4307</v>
      </c>
      <c r="H1713" s="326"/>
      <c r="I1713" s="326"/>
      <c r="J1713" s="326"/>
      <c r="K1713" s="326"/>
      <c r="L1713" s="326"/>
      <c r="M1713" s="326"/>
      <c r="N1713" s="326"/>
      <c r="O1713" s="326"/>
      <c r="P1713" s="326"/>
      <c r="Q1713" s="326"/>
      <c r="R1713" s="326"/>
      <c r="S1713" s="326"/>
      <c r="T1713" s="326"/>
      <c r="U1713" s="326"/>
      <c r="V1713" s="326"/>
      <c r="W1713" s="326"/>
      <c r="X1713" s="326"/>
      <c r="Y1713" s="326"/>
      <c r="Z1713" s="326"/>
      <c r="AA1713" s="326"/>
      <c r="AB1713" s="326"/>
      <c r="AC1713" s="326"/>
      <c r="AD1713" s="326"/>
      <c r="AE1713" s="326"/>
      <c r="AF1713" s="326"/>
      <c r="AG1713" s="326"/>
      <c r="AH1713" s="326"/>
      <c r="AI1713" s="326"/>
      <c r="AJ1713" s="326"/>
      <c r="AK1713" s="326"/>
      <c r="AL1713" s="326"/>
      <c r="AM1713" s="326"/>
      <c r="AN1713" s="326"/>
      <c r="AO1713" s="326"/>
      <c r="AP1713" s="326"/>
      <c r="AQ1713" s="326"/>
      <c r="AR1713" s="326"/>
    </row>
    <row r="1714" ht="15.75" hidden="1" customHeight="1">
      <c r="A1714" s="326" t="s">
        <v>3431</v>
      </c>
      <c r="B1714" s="326">
        <v>36.0</v>
      </c>
      <c r="C1714" s="326">
        <v>2.6</v>
      </c>
      <c r="D1714" s="326">
        <v>1.3</v>
      </c>
      <c r="E1714" s="326">
        <v>4.0</v>
      </c>
      <c r="F1714" s="326" t="s">
        <v>4331</v>
      </c>
      <c r="G1714" s="326" t="s">
        <v>4307</v>
      </c>
      <c r="H1714" s="326"/>
      <c r="I1714" s="326"/>
      <c r="J1714" s="326"/>
      <c r="K1714" s="326"/>
      <c r="L1714" s="326"/>
      <c r="M1714" s="326"/>
      <c r="N1714" s="326"/>
      <c r="O1714" s="326"/>
      <c r="P1714" s="326"/>
      <c r="Q1714" s="326"/>
      <c r="R1714" s="326"/>
      <c r="S1714" s="326"/>
      <c r="T1714" s="326"/>
      <c r="U1714" s="326"/>
      <c r="V1714" s="326"/>
      <c r="W1714" s="326"/>
      <c r="X1714" s="326"/>
      <c r="Y1714" s="326"/>
      <c r="Z1714" s="326"/>
      <c r="AA1714" s="326"/>
      <c r="AB1714" s="326"/>
      <c r="AC1714" s="326"/>
      <c r="AD1714" s="326"/>
      <c r="AE1714" s="326"/>
      <c r="AF1714" s="326"/>
      <c r="AG1714" s="326"/>
      <c r="AH1714" s="326"/>
      <c r="AI1714" s="326"/>
      <c r="AJ1714" s="326"/>
      <c r="AK1714" s="326"/>
      <c r="AL1714" s="326"/>
      <c r="AM1714" s="326"/>
      <c r="AN1714" s="326"/>
      <c r="AO1714" s="326"/>
      <c r="AP1714" s="326"/>
      <c r="AQ1714" s="326"/>
      <c r="AR1714" s="326"/>
    </row>
    <row r="1715" ht="15.75" hidden="1" customHeight="1">
      <c r="A1715" s="326" t="s">
        <v>3939</v>
      </c>
      <c r="B1715" s="326">
        <v>48.0</v>
      </c>
      <c r="C1715" s="326">
        <v>1.8</v>
      </c>
      <c r="D1715" s="326">
        <v>0.5</v>
      </c>
      <c r="E1715" s="326">
        <v>9.2</v>
      </c>
      <c r="F1715" s="326" t="s">
        <v>4332</v>
      </c>
      <c r="G1715" s="326" t="s">
        <v>4307</v>
      </c>
      <c r="H1715" s="326"/>
      <c r="I1715" s="326"/>
      <c r="J1715" s="326"/>
      <c r="K1715" s="326"/>
      <c r="L1715" s="326"/>
      <c r="M1715" s="326"/>
      <c r="N1715" s="326"/>
      <c r="O1715" s="326"/>
      <c r="P1715" s="326"/>
      <c r="Q1715" s="326"/>
      <c r="R1715" s="326"/>
      <c r="S1715" s="326"/>
      <c r="T1715" s="326"/>
      <c r="U1715" s="326"/>
      <c r="V1715" s="326"/>
      <c r="W1715" s="326"/>
      <c r="X1715" s="326"/>
      <c r="Y1715" s="326"/>
      <c r="Z1715" s="326"/>
      <c r="AA1715" s="326"/>
      <c r="AB1715" s="326"/>
      <c r="AC1715" s="326"/>
      <c r="AD1715" s="326"/>
      <c r="AE1715" s="326"/>
      <c r="AF1715" s="326"/>
      <c r="AG1715" s="326"/>
      <c r="AH1715" s="326"/>
      <c r="AI1715" s="326"/>
      <c r="AJ1715" s="326"/>
      <c r="AK1715" s="326"/>
      <c r="AL1715" s="326"/>
      <c r="AM1715" s="326"/>
      <c r="AN1715" s="326"/>
      <c r="AO1715" s="326"/>
      <c r="AP1715" s="326"/>
      <c r="AQ1715" s="326"/>
      <c r="AR1715" s="326"/>
    </row>
    <row r="1716" ht="15.75" hidden="1" customHeight="1">
      <c r="A1716" s="326" t="s">
        <v>4333</v>
      </c>
      <c r="B1716" s="326">
        <v>31.0</v>
      </c>
      <c r="C1716" s="326">
        <v>1.5</v>
      </c>
      <c r="D1716" s="326">
        <v>0.4</v>
      </c>
      <c r="E1716" s="326">
        <v>5.9</v>
      </c>
      <c r="F1716" s="326" t="s">
        <v>4334</v>
      </c>
      <c r="G1716" s="326" t="s">
        <v>4307</v>
      </c>
      <c r="H1716" s="326"/>
      <c r="I1716" s="326"/>
      <c r="J1716" s="326"/>
      <c r="K1716" s="326"/>
      <c r="L1716" s="326"/>
      <c r="M1716" s="326"/>
      <c r="N1716" s="326"/>
      <c r="O1716" s="326"/>
      <c r="P1716" s="326"/>
      <c r="Q1716" s="326"/>
      <c r="R1716" s="326"/>
      <c r="S1716" s="326"/>
      <c r="T1716" s="326"/>
      <c r="U1716" s="326"/>
      <c r="V1716" s="326"/>
      <c r="W1716" s="326"/>
      <c r="X1716" s="326"/>
      <c r="Y1716" s="326"/>
      <c r="Z1716" s="326"/>
      <c r="AA1716" s="326"/>
      <c r="AB1716" s="326"/>
      <c r="AC1716" s="326"/>
      <c r="AD1716" s="326"/>
      <c r="AE1716" s="326"/>
      <c r="AF1716" s="326"/>
      <c r="AG1716" s="326"/>
      <c r="AH1716" s="326"/>
      <c r="AI1716" s="326"/>
      <c r="AJ1716" s="326"/>
      <c r="AK1716" s="326"/>
      <c r="AL1716" s="326"/>
      <c r="AM1716" s="326"/>
      <c r="AN1716" s="326"/>
      <c r="AO1716" s="326"/>
      <c r="AP1716" s="326"/>
      <c r="AQ1716" s="326"/>
      <c r="AR1716" s="326"/>
    </row>
    <row r="1717" ht="15.75" hidden="1" customHeight="1">
      <c r="A1717" s="326" t="s">
        <v>3767</v>
      </c>
      <c r="B1717" s="326">
        <v>39.0</v>
      </c>
      <c r="C1717" s="326">
        <v>1.7</v>
      </c>
      <c r="D1717" s="326">
        <v>0.8</v>
      </c>
      <c r="E1717" s="326">
        <v>6.5</v>
      </c>
      <c r="F1717" s="326" t="s">
        <v>4335</v>
      </c>
      <c r="G1717" s="326" t="s">
        <v>4307</v>
      </c>
      <c r="H1717" s="326"/>
      <c r="I1717" s="326"/>
      <c r="J1717" s="326"/>
      <c r="K1717" s="326"/>
      <c r="L1717" s="326"/>
      <c r="M1717" s="326"/>
      <c r="N1717" s="326"/>
      <c r="O1717" s="326"/>
      <c r="P1717" s="326"/>
      <c r="Q1717" s="326"/>
      <c r="R1717" s="326"/>
      <c r="S1717" s="326"/>
      <c r="T1717" s="326"/>
      <c r="U1717" s="326"/>
      <c r="V1717" s="326"/>
      <c r="W1717" s="326"/>
      <c r="X1717" s="326"/>
      <c r="Y1717" s="326"/>
      <c r="Z1717" s="326"/>
      <c r="AA1717" s="326"/>
      <c r="AB1717" s="326"/>
      <c r="AC1717" s="326"/>
      <c r="AD1717" s="326"/>
      <c r="AE1717" s="326"/>
      <c r="AF1717" s="326"/>
      <c r="AG1717" s="326"/>
      <c r="AH1717" s="326"/>
      <c r="AI1717" s="326"/>
      <c r="AJ1717" s="326"/>
      <c r="AK1717" s="326"/>
      <c r="AL1717" s="326"/>
      <c r="AM1717" s="326"/>
      <c r="AN1717" s="326"/>
      <c r="AO1717" s="326"/>
      <c r="AP1717" s="326"/>
      <c r="AQ1717" s="326"/>
      <c r="AR1717" s="326"/>
    </row>
    <row r="1718" ht="15.75" hidden="1" customHeight="1">
      <c r="A1718" s="326" t="s">
        <v>3433</v>
      </c>
      <c r="B1718" s="326">
        <v>38.0</v>
      </c>
      <c r="C1718" s="326">
        <v>1.8</v>
      </c>
      <c r="D1718" s="326">
        <v>0.7</v>
      </c>
      <c r="E1718" s="326">
        <v>6.2</v>
      </c>
      <c r="F1718" s="326" t="s">
        <v>4336</v>
      </c>
      <c r="G1718" s="326" t="s">
        <v>4307</v>
      </c>
      <c r="H1718" s="326"/>
      <c r="I1718" s="326"/>
      <c r="J1718" s="326"/>
      <c r="K1718" s="326"/>
      <c r="L1718" s="326"/>
      <c r="M1718" s="326"/>
      <c r="N1718" s="326"/>
      <c r="O1718" s="326"/>
      <c r="P1718" s="326"/>
      <c r="Q1718" s="326"/>
      <c r="R1718" s="326"/>
      <c r="S1718" s="326"/>
      <c r="T1718" s="326"/>
      <c r="U1718" s="326"/>
      <c r="V1718" s="326"/>
      <c r="W1718" s="326"/>
      <c r="X1718" s="326"/>
      <c r="Y1718" s="326"/>
      <c r="Z1718" s="326"/>
      <c r="AA1718" s="326"/>
      <c r="AB1718" s="326"/>
      <c r="AC1718" s="326"/>
      <c r="AD1718" s="326"/>
      <c r="AE1718" s="326"/>
      <c r="AF1718" s="326"/>
      <c r="AG1718" s="326"/>
      <c r="AH1718" s="326"/>
      <c r="AI1718" s="326"/>
      <c r="AJ1718" s="326"/>
      <c r="AK1718" s="326"/>
      <c r="AL1718" s="326"/>
      <c r="AM1718" s="326"/>
      <c r="AN1718" s="326"/>
      <c r="AO1718" s="326"/>
      <c r="AP1718" s="326"/>
      <c r="AQ1718" s="326"/>
      <c r="AR1718" s="326"/>
    </row>
    <row r="1719" ht="15.75" hidden="1" customHeight="1">
      <c r="A1719" s="326" t="s">
        <v>4337</v>
      </c>
      <c r="B1719" s="326">
        <v>36.0</v>
      </c>
      <c r="C1719" s="326">
        <v>2.8</v>
      </c>
      <c r="D1719" s="326">
        <v>0.9</v>
      </c>
      <c r="E1719" s="326">
        <v>4.3</v>
      </c>
      <c r="F1719" s="326" t="s">
        <v>4338</v>
      </c>
      <c r="G1719" s="326" t="s">
        <v>4307</v>
      </c>
      <c r="H1719" s="326"/>
      <c r="I1719" s="326"/>
      <c r="J1719" s="326"/>
      <c r="K1719" s="326"/>
      <c r="L1719" s="326"/>
      <c r="M1719" s="326"/>
      <c r="N1719" s="326"/>
      <c r="O1719" s="326"/>
      <c r="P1719" s="326"/>
      <c r="Q1719" s="326"/>
      <c r="R1719" s="326"/>
      <c r="S1719" s="326"/>
      <c r="T1719" s="326"/>
      <c r="U1719" s="326"/>
      <c r="V1719" s="326"/>
      <c r="W1719" s="326"/>
      <c r="X1719" s="326"/>
      <c r="Y1719" s="326"/>
      <c r="Z1719" s="326"/>
      <c r="AA1719" s="326"/>
      <c r="AB1719" s="326"/>
      <c r="AC1719" s="326"/>
      <c r="AD1719" s="326"/>
      <c r="AE1719" s="326"/>
      <c r="AF1719" s="326"/>
      <c r="AG1719" s="326"/>
      <c r="AH1719" s="326"/>
      <c r="AI1719" s="326"/>
      <c r="AJ1719" s="326"/>
      <c r="AK1719" s="326"/>
      <c r="AL1719" s="326"/>
      <c r="AM1719" s="326"/>
      <c r="AN1719" s="326"/>
      <c r="AO1719" s="326"/>
      <c r="AP1719" s="326"/>
      <c r="AQ1719" s="326"/>
      <c r="AR1719" s="326"/>
    </row>
    <row r="1720" ht="15.75" hidden="1" customHeight="1">
      <c r="A1720" s="326" t="s">
        <v>4339</v>
      </c>
      <c r="B1720" s="326">
        <v>15.0</v>
      </c>
      <c r="C1720" s="326">
        <v>1.4</v>
      </c>
      <c r="D1720" s="326">
        <v>0.4</v>
      </c>
      <c r="E1720" s="326">
        <v>1.6</v>
      </c>
      <c r="F1720" s="326" t="s">
        <v>4340</v>
      </c>
      <c r="G1720" s="326" t="s">
        <v>4307</v>
      </c>
      <c r="H1720" s="326"/>
      <c r="I1720" s="326"/>
      <c r="J1720" s="326"/>
      <c r="K1720" s="326"/>
      <c r="L1720" s="326"/>
      <c r="M1720" s="326"/>
      <c r="N1720" s="326"/>
      <c r="O1720" s="326"/>
      <c r="P1720" s="326"/>
      <c r="Q1720" s="326"/>
      <c r="R1720" s="326"/>
      <c r="S1720" s="326"/>
      <c r="T1720" s="326"/>
      <c r="U1720" s="326"/>
      <c r="V1720" s="326"/>
      <c r="W1720" s="326"/>
      <c r="X1720" s="326"/>
      <c r="Y1720" s="326"/>
      <c r="Z1720" s="326"/>
      <c r="AA1720" s="326"/>
      <c r="AB1720" s="326"/>
      <c r="AC1720" s="326"/>
      <c r="AD1720" s="326"/>
      <c r="AE1720" s="326"/>
      <c r="AF1720" s="326"/>
      <c r="AG1720" s="326"/>
      <c r="AH1720" s="326"/>
      <c r="AI1720" s="326"/>
      <c r="AJ1720" s="326"/>
      <c r="AK1720" s="326"/>
      <c r="AL1720" s="326"/>
      <c r="AM1720" s="326"/>
      <c r="AN1720" s="326"/>
      <c r="AO1720" s="326"/>
      <c r="AP1720" s="326"/>
      <c r="AQ1720" s="326"/>
      <c r="AR1720" s="326"/>
    </row>
    <row r="1721" ht="15.75" hidden="1" customHeight="1">
      <c r="A1721" s="326" t="s">
        <v>3435</v>
      </c>
      <c r="B1721" s="326">
        <v>27.0</v>
      </c>
      <c r="C1721" s="326">
        <v>1.6</v>
      </c>
      <c r="D1721" s="326">
        <v>0.4</v>
      </c>
      <c r="E1721" s="326">
        <v>5.4</v>
      </c>
      <c r="F1721" s="326" t="s">
        <v>4341</v>
      </c>
      <c r="G1721" s="326" t="s">
        <v>4307</v>
      </c>
      <c r="H1721" s="326"/>
      <c r="I1721" s="326"/>
      <c r="J1721" s="326"/>
      <c r="K1721" s="326"/>
      <c r="L1721" s="326"/>
      <c r="M1721" s="326"/>
      <c r="N1721" s="326"/>
      <c r="O1721" s="326"/>
      <c r="P1721" s="326"/>
      <c r="Q1721" s="326"/>
      <c r="R1721" s="326"/>
      <c r="S1721" s="326"/>
      <c r="T1721" s="326"/>
      <c r="U1721" s="326"/>
      <c r="V1721" s="326"/>
      <c r="W1721" s="326"/>
      <c r="X1721" s="326"/>
      <c r="Y1721" s="326"/>
      <c r="Z1721" s="326"/>
      <c r="AA1721" s="326"/>
      <c r="AB1721" s="326"/>
      <c r="AC1721" s="326"/>
      <c r="AD1721" s="326"/>
      <c r="AE1721" s="326"/>
      <c r="AF1721" s="326"/>
      <c r="AG1721" s="326"/>
      <c r="AH1721" s="326"/>
      <c r="AI1721" s="326"/>
      <c r="AJ1721" s="326"/>
      <c r="AK1721" s="326"/>
      <c r="AL1721" s="326"/>
      <c r="AM1721" s="326"/>
      <c r="AN1721" s="326"/>
      <c r="AO1721" s="326"/>
      <c r="AP1721" s="326"/>
      <c r="AQ1721" s="326"/>
      <c r="AR1721" s="326"/>
    </row>
    <row r="1722" ht="15.75" hidden="1" customHeight="1">
      <c r="A1722" s="326" t="s">
        <v>3948</v>
      </c>
      <c r="B1722" s="326">
        <v>119.0</v>
      </c>
      <c r="C1722" s="326">
        <v>3.7</v>
      </c>
      <c r="D1722" s="326">
        <v>4.1</v>
      </c>
      <c r="E1722" s="326">
        <v>17.8</v>
      </c>
      <c r="F1722" s="326" t="s">
        <v>4342</v>
      </c>
      <c r="G1722" s="326" t="s">
        <v>4307</v>
      </c>
      <c r="H1722" s="326"/>
      <c r="I1722" s="326"/>
      <c r="J1722" s="326"/>
      <c r="K1722" s="326"/>
      <c r="L1722" s="326"/>
      <c r="M1722" s="326"/>
      <c r="N1722" s="326"/>
      <c r="O1722" s="326"/>
      <c r="P1722" s="326"/>
      <c r="Q1722" s="326"/>
      <c r="R1722" s="326"/>
      <c r="S1722" s="326"/>
      <c r="T1722" s="326"/>
      <c r="U1722" s="326"/>
      <c r="V1722" s="326"/>
      <c r="W1722" s="326"/>
      <c r="X1722" s="326"/>
      <c r="Y1722" s="326"/>
      <c r="Z1722" s="326"/>
      <c r="AA1722" s="326"/>
      <c r="AB1722" s="326"/>
      <c r="AC1722" s="326"/>
      <c r="AD1722" s="326"/>
      <c r="AE1722" s="326"/>
      <c r="AF1722" s="326"/>
      <c r="AG1722" s="326"/>
      <c r="AH1722" s="326"/>
      <c r="AI1722" s="326"/>
      <c r="AJ1722" s="326"/>
      <c r="AK1722" s="326"/>
      <c r="AL1722" s="326"/>
      <c r="AM1722" s="326"/>
      <c r="AN1722" s="326"/>
      <c r="AO1722" s="326"/>
      <c r="AP1722" s="326"/>
      <c r="AQ1722" s="326"/>
      <c r="AR1722" s="326"/>
    </row>
    <row r="1723" ht="15.75" hidden="1" customHeight="1">
      <c r="A1723" s="326" t="s">
        <v>3437</v>
      </c>
      <c r="B1723" s="326">
        <v>134.0</v>
      </c>
      <c r="C1723" s="326">
        <v>4.1</v>
      </c>
      <c r="D1723" s="326">
        <v>6.3</v>
      </c>
      <c r="E1723" s="326">
        <v>15.7</v>
      </c>
      <c r="F1723" s="326" t="s">
        <v>4343</v>
      </c>
      <c r="G1723" s="326" t="s">
        <v>4307</v>
      </c>
      <c r="H1723" s="326"/>
      <c r="I1723" s="326"/>
      <c r="J1723" s="326"/>
      <c r="K1723" s="326"/>
      <c r="L1723" s="326"/>
      <c r="M1723" s="326"/>
      <c r="N1723" s="326"/>
      <c r="O1723" s="326"/>
      <c r="P1723" s="326"/>
      <c r="Q1723" s="326"/>
      <c r="R1723" s="326"/>
      <c r="S1723" s="326"/>
      <c r="T1723" s="326"/>
      <c r="U1723" s="326"/>
      <c r="V1723" s="326"/>
      <c r="W1723" s="326"/>
      <c r="X1723" s="326"/>
      <c r="Y1723" s="326"/>
      <c r="Z1723" s="326"/>
      <c r="AA1723" s="326"/>
      <c r="AB1723" s="326"/>
      <c r="AC1723" s="326"/>
      <c r="AD1723" s="326"/>
      <c r="AE1723" s="326"/>
      <c r="AF1723" s="326"/>
      <c r="AG1723" s="326"/>
      <c r="AH1723" s="326"/>
      <c r="AI1723" s="326"/>
      <c r="AJ1723" s="326"/>
      <c r="AK1723" s="326"/>
      <c r="AL1723" s="326"/>
      <c r="AM1723" s="326"/>
      <c r="AN1723" s="326"/>
      <c r="AO1723" s="326"/>
      <c r="AP1723" s="326"/>
      <c r="AQ1723" s="326"/>
      <c r="AR1723" s="326"/>
    </row>
    <row r="1724" ht="15.75" hidden="1" customHeight="1">
      <c r="A1724" s="326" t="s">
        <v>3445</v>
      </c>
      <c r="B1724" s="326">
        <v>51.0</v>
      </c>
      <c r="C1724" s="326">
        <v>1.2</v>
      </c>
      <c r="D1724" s="326">
        <v>3.8</v>
      </c>
      <c r="E1724" s="326">
        <v>6.4</v>
      </c>
      <c r="F1724" s="326" t="s">
        <v>4344</v>
      </c>
      <c r="G1724" s="326" t="s">
        <v>4307</v>
      </c>
      <c r="H1724" s="326"/>
      <c r="I1724" s="326"/>
      <c r="J1724" s="326"/>
      <c r="K1724" s="326"/>
      <c r="L1724" s="326"/>
      <c r="M1724" s="326"/>
      <c r="N1724" s="326"/>
      <c r="O1724" s="326"/>
      <c r="P1724" s="326"/>
      <c r="Q1724" s="326"/>
      <c r="R1724" s="326"/>
      <c r="S1724" s="326"/>
      <c r="T1724" s="326"/>
      <c r="U1724" s="326"/>
      <c r="V1724" s="326"/>
      <c r="W1724" s="326"/>
      <c r="X1724" s="326"/>
      <c r="Y1724" s="326"/>
      <c r="Z1724" s="326"/>
      <c r="AA1724" s="326"/>
      <c r="AB1724" s="326"/>
      <c r="AC1724" s="326"/>
      <c r="AD1724" s="326"/>
      <c r="AE1724" s="326"/>
      <c r="AF1724" s="326"/>
      <c r="AG1724" s="326"/>
      <c r="AH1724" s="326"/>
      <c r="AI1724" s="326"/>
      <c r="AJ1724" s="326"/>
      <c r="AK1724" s="326"/>
      <c r="AL1724" s="326"/>
      <c r="AM1724" s="326"/>
      <c r="AN1724" s="326"/>
      <c r="AO1724" s="326"/>
      <c r="AP1724" s="326"/>
      <c r="AQ1724" s="326"/>
      <c r="AR1724" s="326"/>
    </row>
    <row r="1725" ht="15.75" hidden="1" customHeight="1">
      <c r="A1725" s="326" t="s">
        <v>4345</v>
      </c>
      <c r="B1725" s="326">
        <v>82.0</v>
      </c>
      <c r="C1725" s="326">
        <v>3.9</v>
      </c>
      <c r="D1725" s="326">
        <v>1.3</v>
      </c>
      <c r="E1725" s="326">
        <v>14.6</v>
      </c>
      <c r="F1725" s="326" t="s">
        <v>4346</v>
      </c>
      <c r="G1725" s="326" t="s">
        <v>4307</v>
      </c>
      <c r="H1725" s="326"/>
      <c r="I1725" s="326"/>
      <c r="J1725" s="326"/>
      <c r="K1725" s="326"/>
      <c r="L1725" s="326"/>
      <c r="M1725" s="326"/>
      <c r="N1725" s="326"/>
      <c r="O1725" s="326"/>
      <c r="P1725" s="326"/>
      <c r="Q1725" s="326"/>
      <c r="R1725" s="326"/>
      <c r="S1725" s="326"/>
      <c r="T1725" s="326"/>
      <c r="U1725" s="326"/>
      <c r="V1725" s="326"/>
      <c r="W1725" s="326"/>
      <c r="X1725" s="326"/>
      <c r="Y1725" s="326"/>
      <c r="Z1725" s="326"/>
      <c r="AA1725" s="326"/>
      <c r="AB1725" s="326"/>
      <c r="AC1725" s="326"/>
      <c r="AD1725" s="326"/>
      <c r="AE1725" s="326"/>
      <c r="AF1725" s="326"/>
      <c r="AG1725" s="326"/>
      <c r="AH1725" s="326"/>
      <c r="AI1725" s="326"/>
      <c r="AJ1725" s="326"/>
      <c r="AK1725" s="326"/>
      <c r="AL1725" s="326"/>
      <c r="AM1725" s="326"/>
      <c r="AN1725" s="326"/>
      <c r="AO1725" s="326"/>
      <c r="AP1725" s="326"/>
      <c r="AQ1725" s="326"/>
      <c r="AR1725" s="326"/>
    </row>
    <row r="1726" ht="15.75" hidden="1" customHeight="1">
      <c r="A1726" s="326" t="s">
        <v>3447</v>
      </c>
      <c r="B1726" s="326">
        <v>78.0</v>
      </c>
      <c r="C1726" s="326">
        <v>1.7</v>
      </c>
      <c r="D1726" s="326">
        <v>6.0</v>
      </c>
      <c r="E1726" s="326">
        <v>6.3</v>
      </c>
      <c r="F1726" s="326" t="s">
        <v>4347</v>
      </c>
      <c r="G1726" s="326" t="s">
        <v>4307</v>
      </c>
      <c r="H1726" s="326"/>
      <c r="I1726" s="326"/>
      <c r="J1726" s="326"/>
      <c r="K1726" s="326"/>
      <c r="L1726" s="326"/>
      <c r="M1726" s="326"/>
      <c r="N1726" s="326"/>
      <c r="O1726" s="326"/>
      <c r="P1726" s="326"/>
      <c r="Q1726" s="326"/>
      <c r="R1726" s="326"/>
      <c r="S1726" s="326"/>
      <c r="T1726" s="326"/>
      <c r="U1726" s="326"/>
      <c r="V1726" s="326"/>
      <c r="W1726" s="326"/>
      <c r="X1726" s="326"/>
      <c r="Y1726" s="326"/>
      <c r="Z1726" s="326"/>
      <c r="AA1726" s="326"/>
      <c r="AB1726" s="326"/>
      <c r="AC1726" s="326"/>
      <c r="AD1726" s="326"/>
      <c r="AE1726" s="326"/>
      <c r="AF1726" s="326"/>
      <c r="AG1726" s="326"/>
      <c r="AH1726" s="326"/>
      <c r="AI1726" s="326"/>
      <c r="AJ1726" s="326"/>
      <c r="AK1726" s="326"/>
      <c r="AL1726" s="326"/>
      <c r="AM1726" s="326"/>
      <c r="AN1726" s="326"/>
      <c r="AO1726" s="326"/>
      <c r="AP1726" s="326"/>
      <c r="AQ1726" s="326"/>
      <c r="AR1726" s="326"/>
    </row>
    <row r="1727" ht="15.75" hidden="1" customHeight="1">
      <c r="A1727" s="326" t="s">
        <v>3960</v>
      </c>
      <c r="B1727" s="326">
        <v>84.0</v>
      </c>
      <c r="C1727" s="326">
        <v>2.4</v>
      </c>
      <c r="D1727" s="326">
        <v>2.7</v>
      </c>
      <c r="E1727" s="326">
        <v>14.4</v>
      </c>
      <c r="F1727" s="326" t="s">
        <v>4348</v>
      </c>
      <c r="G1727" s="326" t="s">
        <v>4307</v>
      </c>
      <c r="H1727" s="326"/>
      <c r="I1727" s="326"/>
      <c r="J1727" s="326"/>
      <c r="K1727" s="326"/>
      <c r="L1727" s="326"/>
      <c r="M1727" s="326"/>
      <c r="N1727" s="326"/>
      <c r="O1727" s="326"/>
      <c r="P1727" s="326"/>
      <c r="Q1727" s="326"/>
      <c r="R1727" s="326"/>
      <c r="S1727" s="326"/>
      <c r="T1727" s="326"/>
      <c r="U1727" s="326"/>
      <c r="V1727" s="326"/>
      <c r="W1727" s="326"/>
      <c r="X1727" s="326"/>
      <c r="Y1727" s="326"/>
      <c r="Z1727" s="326"/>
      <c r="AA1727" s="326"/>
      <c r="AB1727" s="326"/>
      <c r="AC1727" s="326"/>
      <c r="AD1727" s="326"/>
      <c r="AE1727" s="326"/>
      <c r="AF1727" s="326"/>
      <c r="AG1727" s="326"/>
      <c r="AH1727" s="326"/>
      <c r="AI1727" s="326"/>
      <c r="AJ1727" s="326"/>
      <c r="AK1727" s="326"/>
      <c r="AL1727" s="326"/>
      <c r="AM1727" s="326"/>
      <c r="AN1727" s="326"/>
      <c r="AO1727" s="326"/>
      <c r="AP1727" s="326"/>
      <c r="AQ1727" s="326"/>
      <c r="AR1727" s="326"/>
    </row>
    <row r="1728" ht="15.75" hidden="1" customHeight="1">
      <c r="A1728" s="326" t="s">
        <v>3774</v>
      </c>
      <c r="B1728" s="326">
        <v>119.0</v>
      </c>
      <c r="C1728" s="326">
        <v>4.2</v>
      </c>
      <c r="D1728" s="326">
        <v>7.0</v>
      </c>
      <c r="E1728" s="326">
        <v>10.7</v>
      </c>
      <c r="F1728" s="326" t="s">
        <v>4349</v>
      </c>
      <c r="G1728" s="326" t="s">
        <v>4307</v>
      </c>
      <c r="H1728" s="326"/>
      <c r="I1728" s="326"/>
      <c r="J1728" s="326"/>
      <c r="K1728" s="326"/>
      <c r="L1728" s="326"/>
      <c r="M1728" s="326"/>
      <c r="N1728" s="326"/>
      <c r="O1728" s="326"/>
      <c r="P1728" s="326"/>
      <c r="Q1728" s="326"/>
      <c r="R1728" s="326"/>
      <c r="S1728" s="326"/>
      <c r="T1728" s="326"/>
      <c r="U1728" s="326"/>
      <c r="V1728" s="326"/>
      <c r="W1728" s="326"/>
      <c r="X1728" s="326"/>
      <c r="Y1728" s="326"/>
      <c r="Z1728" s="326"/>
      <c r="AA1728" s="326"/>
      <c r="AB1728" s="326"/>
      <c r="AC1728" s="326"/>
      <c r="AD1728" s="326"/>
      <c r="AE1728" s="326"/>
      <c r="AF1728" s="326"/>
      <c r="AG1728" s="326"/>
      <c r="AH1728" s="326"/>
      <c r="AI1728" s="326"/>
      <c r="AJ1728" s="326"/>
      <c r="AK1728" s="326"/>
      <c r="AL1728" s="326"/>
      <c r="AM1728" s="326"/>
      <c r="AN1728" s="326"/>
      <c r="AO1728" s="326"/>
      <c r="AP1728" s="326"/>
      <c r="AQ1728" s="326"/>
      <c r="AR1728" s="326"/>
    </row>
    <row r="1729" ht="15.75" hidden="1" customHeight="1">
      <c r="A1729" s="326" t="s">
        <v>3776</v>
      </c>
      <c r="B1729" s="326">
        <v>174.0</v>
      </c>
      <c r="C1729" s="326">
        <v>2.5</v>
      </c>
      <c r="D1729" s="326">
        <v>10.6</v>
      </c>
      <c r="E1729" s="326">
        <v>17.9</v>
      </c>
      <c r="F1729" s="326" t="s">
        <v>4350</v>
      </c>
      <c r="G1729" s="326" t="s">
        <v>4307</v>
      </c>
      <c r="H1729" s="326"/>
      <c r="I1729" s="326"/>
      <c r="J1729" s="326"/>
      <c r="K1729" s="326"/>
      <c r="L1729" s="326"/>
      <c r="M1729" s="326"/>
      <c r="N1729" s="326"/>
      <c r="O1729" s="326"/>
      <c r="P1729" s="326"/>
      <c r="Q1729" s="326"/>
      <c r="R1729" s="326"/>
      <c r="S1729" s="326"/>
      <c r="T1729" s="326"/>
      <c r="U1729" s="326"/>
      <c r="V1729" s="326"/>
      <c r="W1729" s="326"/>
      <c r="X1729" s="326"/>
      <c r="Y1729" s="326"/>
      <c r="Z1729" s="326"/>
      <c r="AA1729" s="326"/>
      <c r="AB1729" s="326"/>
      <c r="AC1729" s="326"/>
      <c r="AD1729" s="326"/>
      <c r="AE1729" s="326"/>
      <c r="AF1729" s="326"/>
      <c r="AG1729" s="326"/>
      <c r="AH1729" s="326"/>
      <c r="AI1729" s="326"/>
      <c r="AJ1729" s="326"/>
      <c r="AK1729" s="326"/>
      <c r="AL1729" s="326"/>
      <c r="AM1729" s="326"/>
      <c r="AN1729" s="326"/>
      <c r="AO1729" s="326"/>
      <c r="AP1729" s="326"/>
      <c r="AQ1729" s="326"/>
      <c r="AR1729" s="326"/>
    </row>
    <row r="1730" ht="15.75" hidden="1" customHeight="1">
      <c r="A1730" s="326" t="s">
        <v>3455</v>
      </c>
      <c r="B1730" s="326">
        <v>45.0</v>
      </c>
      <c r="C1730" s="326">
        <v>1.9</v>
      </c>
      <c r="D1730" s="326">
        <v>0.4</v>
      </c>
      <c r="E1730" s="326">
        <v>9.2</v>
      </c>
      <c r="F1730" s="326" t="s">
        <v>4351</v>
      </c>
      <c r="G1730" s="326" t="s">
        <v>4307</v>
      </c>
      <c r="H1730" s="326"/>
      <c r="I1730" s="326"/>
      <c r="J1730" s="326"/>
      <c r="K1730" s="326"/>
      <c r="L1730" s="326"/>
      <c r="M1730" s="326"/>
      <c r="N1730" s="326"/>
      <c r="O1730" s="326"/>
      <c r="P1730" s="326"/>
      <c r="Q1730" s="326"/>
      <c r="R1730" s="326"/>
      <c r="S1730" s="326"/>
      <c r="T1730" s="326"/>
      <c r="U1730" s="326"/>
      <c r="V1730" s="326"/>
      <c r="W1730" s="326"/>
      <c r="X1730" s="326"/>
      <c r="Y1730" s="326"/>
      <c r="Z1730" s="326"/>
      <c r="AA1730" s="326"/>
      <c r="AB1730" s="326"/>
      <c r="AC1730" s="326"/>
      <c r="AD1730" s="326"/>
      <c r="AE1730" s="326"/>
      <c r="AF1730" s="326"/>
      <c r="AG1730" s="326"/>
      <c r="AH1730" s="326"/>
      <c r="AI1730" s="326"/>
      <c r="AJ1730" s="326"/>
      <c r="AK1730" s="326"/>
      <c r="AL1730" s="326"/>
      <c r="AM1730" s="326"/>
      <c r="AN1730" s="326"/>
      <c r="AO1730" s="326"/>
      <c r="AP1730" s="326"/>
      <c r="AQ1730" s="326"/>
      <c r="AR1730" s="326"/>
    </row>
    <row r="1731" ht="15.75" hidden="1" customHeight="1">
      <c r="A1731" s="326" t="s">
        <v>3457</v>
      </c>
      <c r="B1731" s="326">
        <v>126.0</v>
      </c>
      <c r="C1731" s="326">
        <v>3.5</v>
      </c>
      <c r="D1731" s="326">
        <v>3.5</v>
      </c>
      <c r="E1731" s="326">
        <v>21.1</v>
      </c>
      <c r="F1731" s="326" t="s">
        <v>4352</v>
      </c>
      <c r="G1731" s="326" t="s">
        <v>4307</v>
      </c>
      <c r="H1731" s="326"/>
      <c r="I1731" s="326"/>
      <c r="J1731" s="326"/>
      <c r="K1731" s="326"/>
      <c r="L1731" s="326"/>
      <c r="M1731" s="326"/>
      <c r="N1731" s="326"/>
      <c r="O1731" s="326"/>
      <c r="P1731" s="326"/>
      <c r="Q1731" s="326"/>
      <c r="R1731" s="326"/>
      <c r="S1731" s="326"/>
      <c r="T1731" s="326"/>
      <c r="U1731" s="326"/>
      <c r="V1731" s="326"/>
      <c r="W1731" s="326"/>
      <c r="X1731" s="326"/>
      <c r="Y1731" s="326"/>
      <c r="Z1731" s="326"/>
      <c r="AA1731" s="326"/>
      <c r="AB1731" s="326"/>
      <c r="AC1731" s="326"/>
      <c r="AD1731" s="326"/>
      <c r="AE1731" s="326"/>
      <c r="AF1731" s="326"/>
      <c r="AG1731" s="326"/>
      <c r="AH1731" s="326"/>
      <c r="AI1731" s="326"/>
      <c r="AJ1731" s="326"/>
      <c r="AK1731" s="326"/>
      <c r="AL1731" s="326"/>
      <c r="AM1731" s="326"/>
      <c r="AN1731" s="326"/>
      <c r="AO1731" s="326"/>
      <c r="AP1731" s="326"/>
      <c r="AQ1731" s="326"/>
      <c r="AR1731" s="326"/>
    </row>
    <row r="1732" ht="15.75" hidden="1" customHeight="1">
      <c r="A1732" s="326" t="s">
        <v>3461</v>
      </c>
      <c r="B1732" s="326">
        <v>121.0</v>
      </c>
      <c r="C1732" s="326">
        <v>3.5</v>
      </c>
      <c r="D1732" s="326">
        <v>4.0</v>
      </c>
      <c r="E1732" s="326">
        <v>18.5</v>
      </c>
      <c r="F1732" s="326" t="s">
        <v>4353</v>
      </c>
      <c r="G1732" s="326" t="s">
        <v>4307</v>
      </c>
      <c r="H1732" s="326"/>
      <c r="I1732" s="326"/>
      <c r="J1732" s="326"/>
      <c r="K1732" s="326"/>
      <c r="L1732" s="326"/>
      <c r="M1732" s="326"/>
      <c r="N1732" s="326"/>
      <c r="O1732" s="326"/>
      <c r="P1732" s="326"/>
      <c r="Q1732" s="326"/>
      <c r="R1732" s="326"/>
      <c r="S1732" s="326"/>
      <c r="T1732" s="326"/>
      <c r="U1732" s="326"/>
      <c r="V1732" s="326"/>
      <c r="W1732" s="326"/>
      <c r="X1732" s="326"/>
      <c r="Y1732" s="326"/>
      <c r="Z1732" s="326"/>
      <c r="AA1732" s="326"/>
      <c r="AB1732" s="326"/>
      <c r="AC1732" s="326"/>
      <c r="AD1732" s="326"/>
      <c r="AE1732" s="326"/>
      <c r="AF1732" s="326"/>
      <c r="AG1732" s="326"/>
      <c r="AH1732" s="326"/>
      <c r="AI1732" s="326"/>
      <c r="AJ1732" s="326"/>
      <c r="AK1732" s="326"/>
      <c r="AL1732" s="326"/>
      <c r="AM1732" s="326"/>
      <c r="AN1732" s="326"/>
      <c r="AO1732" s="326"/>
      <c r="AP1732" s="326"/>
      <c r="AQ1732" s="326"/>
      <c r="AR1732" s="326"/>
    </row>
    <row r="1733" ht="15.75" hidden="1" customHeight="1">
      <c r="A1733" s="326" t="s">
        <v>4354</v>
      </c>
      <c r="B1733" s="326">
        <v>359.0</v>
      </c>
      <c r="C1733" s="326">
        <v>1.4</v>
      </c>
      <c r="D1733" s="326">
        <v>33.4</v>
      </c>
      <c r="E1733" s="326">
        <v>14.9</v>
      </c>
      <c r="F1733" s="326" t="s">
        <v>4355</v>
      </c>
      <c r="G1733" s="326" t="s">
        <v>4307</v>
      </c>
      <c r="H1733" s="326"/>
      <c r="I1733" s="326"/>
      <c r="J1733" s="326"/>
      <c r="K1733" s="326"/>
      <c r="L1733" s="326"/>
      <c r="M1733" s="326"/>
      <c r="N1733" s="326"/>
      <c r="O1733" s="326"/>
      <c r="P1733" s="326"/>
      <c r="Q1733" s="326"/>
      <c r="R1733" s="326"/>
      <c r="S1733" s="326"/>
      <c r="T1733" s="326"/>
      <c r="U1733" s="326"/>
      <c r="V1733" s="326"/>
      <c r="W1733" s="326"/>
      <c r="X1733" s="326"/>
      <c r="Y1733" s="326"/>
      <c r="Z1733" s="326"/>
      <c r="AA1733" s="326"/>
      <c r="AB1733" s="326"/>
      <c r="AC1733" s="326"/>
      <c r="AD1733" s="326"/>
      <c r="AE1733" s="326"/>
      <c r="AF1733" s="326"/>
      <c r="AG1733" s="326"/>
      <c r="AH1733" s="326"/>
      <c r="AI1733" s="326"/>
      <c r="AJ1733" s="326"/>
      <c r="AK1733" s="326"/>
      <c r="AL1733" s="326"/>
      <c r="AM1733" s="326"/>
      <c r="AN1733" s="326"/>
      <c r="AO1733" s="326"/>
      <c r="AP1733" s="326"/>
      <c r="AQ1733" s="326"/>
      <c r="AR1733" s="326"/>
    </row>
    <row r="1734" ht="15.75" hidden="1" customHeight="1">
      <c r="A1734" s="326" t="s">
        <v>3970</v>
      </c>
      <c r="B1734" s="326">
        <v>51.0</v>
      </c>
      <c r="C1734" s="326">
        <v>6.4</v>
      </c>
      <c r="D1734" s="326">
        <v>2.1</v>
      </c>
      <c r="E1734" s="326">
        <v>1.0</v>
      </c>
      <c r="F1734" s="326" t="s">
        <v>4356</v>
      </c>
      <c r="G1734" s="326" t="s">
        <v>4307</v>
      </c>
      <c r="H1734" s="326"/>
      <c r="I1734" s="326"/>
      <c r="J1734" s="326"/>
      <c r="K1734" s="326"/>
      <c r="L1734" s="326"/>
      <c r="M1734" s="326"/>
      <c r="N1734" s="326"/>
      <c r="O1734" s="326"/>
      <c r="P1734" s="326"/>
      <c r="Q1734" s="326"/>
      <c r="R1734" s="326"/>
      <c r="S1734" s="326"/>
      <c r="T1734" s="326"/>
      <c r="U1734" s="326"/>
      <c r="V1734" s="326"/>
      <c r="W1734" s="326"/>
      <c r="X1734" s="326"/>
      <c r="Y1734" s="326"/>
      <c r="Z1734" s="326"/>
      <c r="AA1734" s="326"/>
      <c r="AB1734" s="326"/>
      <c r="AC1734" s="326"/>
      <c r="AD1734" s="326"/>
      <c r="AE1734" s="326"/>
      <c r="AF1734" s="326"/>
      <c r="AG1734" s="326"/>
      <c r="AH1734" s="326"/>
      <c r="AI1734" s="326"/>
      <c r="AJ1734" s="326"/>
      <c r="AK1734" s="326"/>
      <c r="AL1734" s="326"/>
      <c r="AM1734" s="326"/>
      <c r="AN1734" s="326"/>
      <c r="AO1734" s="326"/>
      <c r="AP1734" s="326"/>
      <c r="AQ1734" s="326"/>
      <c r="AR1734" s="326"/>
    </row>
    <row r="1735" ht="15.75" hidden="1" customHeight="1">
      <c r="A1735" s="326" t="s">
        <v>3471</v>
      </c>
      <c r="B1735" s="326">
        <v>107.0</v>
      </c>
      <c r="C1735" s="326">
        <v>6.5</v>
      </c>
      <c r="D1735" s="326">
        <v>7.8</v>
      </c>
      <c r="E1735" s="326">
        <v>2.7</v>
      </c>
      <c r="F1735" s="326" t="s">
        <v>4357</v>
      </c>
      <c r="G1735" s="326" t="s">
        <v>4307</v>
      </c>
      <c r="H1735" s="326"/>
      <c r="I1735" s="326"/>
      <c r="J1735" s="326"/>
      <c r="K1735" s="326"/>
      <c r="L1735" s="326"/>
      <c r="M1735" s="326"/>
      <c r="N1735" s="326"/>
      <c r="O1735" s="326"/>
      <c r="P1735" s="326"/>
      <c r="Q1735" s="326"/>
      <c r="R1735" s="326"/>
      <c r="S1735" s="326"/>
      <c r="T1735" s="326"/>
      <c r="U1735" s="326"/>
      <c r="V1735" s="326"/>
      <c r="W1735" s="326"/>
      <c r="X1735" s="326"/>
      <c r="Y1735" s="326"/>
      <c r="Z1735" s="326"/>
      <c r="AA1735" s="326"/>
      <c r="AB1735" s="326"/>
      <c r="AC1735" s="326"/>
      <c r="AD1735" s="326"/>
      <c r="AE1735" s="326"/>
      <c r="AF1735" s="326"/>
      <c r="AG1735" s="326"/>
      <c r="AH1735" s="326"/>
      <c r="AI1735" s="326"/>
      <c r="AJ1735" s="326"/>
      <c r="AK1735" s="326"/>
      <c r="AL1735" s="326"/>
      <c r="AM1735" s="326"/>
      <c r="AN1735" s="326"/>
      <c r="AO1735" s="326"/>
      <c r="AP1735" s="326"/>
      <c r="AQ1735" s="326"/>
      <c r="AR1735" s="326"/>
    </row>
    <row r="1736" ht="15.75" hidden="1" customHeight="1">
      <c r="A1736" s="326" t="s">
        <v>3473</v>
      </c>
      <c r="B1736" s="326">
        <v>117.0</v>
      </c>
      <c r="C1736" s="326">
        <v>6.6</v>
      </c>
      <c r="D1736" s="326">
        <v>4.4</v>
      </c>
      <c r="E1736" s="326">
        <v>13.5</v>
      </c>
      <c r="F1736" s="326" t="s">
        <v>4358</v>
      </c>
      <c r="G1736" s="326" t="s">
        <v>4307</v>
      </c>
      <c r="H1736" s="326"/>
      <c r="I1736" s="326"/>
      <c r="J1736" s="326"/>
      <c r="K1736" s="326"/>
      <c r="L1736" s="326"/>
      <c r="M1736" s="326"/>
      <c r="N1736" s="326"/>
      <c r="O1736" s="326"/>
      <c r="P1736" s="326"/>
      <c r="Q1736" s="326"/>
      <c r="R1736" s="326"/>
      <c r="S1736" s="326"/>
      <c r="T1736" s="326"/>
      <c r="U1736" s="326"/>
      <c r="V1736" s="326"/>
      <c r="W1736" s="326"/>
      <c r="X1736" s="326"/>
      <c r="Y1736" s="326"/>
      <c r="Z1736" s="326"/>
      <c r="AA1736" s="326"/>
      <c r="AB1736" s="326"/>
      <c r="AC1736" s="326"/>
      <c r="AD1736" s="326"/>
      <c r="AE1736" s="326"/>
      <c r="AF1736" s="326"/>
      <c r="AG1736" s="326"/>
      <c r="AH1736" s="326"/>
      <c r="AI1736" s="326"/>
      <c r="AJ1736" s="326"/>
      <c r="AK1736" s="326"/>
      <c r="AL1736" s="326"/>
      <c r="AM1736" s="326"/>
      <c r="AN1736" s="326"/>
      <c r="AO1736" s="326"/>
      <c r="AP1736" s="326"/>
      <c r="AQ1736" s="326"/>
      <c r="AR1736" s="326"/>
    </row>
    <row r="1737" ht="15.75" hidden="1" customHeight="1">
      <c r="A1737" s="326" t="s">
        <v>3477</v>
      </c>
      <c r="B1737" s="326">
        <v>35.0</v>
      </c>
      <c r="C1737" s="326">
        <v>1.9</v>
      </c>
      <c r="D1737" s="326">
        <v>0.2</v>
      </c>
      <c r="E1737" s="326">
        <v>6.5</v>
      </c>
      <c r="F1737" s="326" t="s">
        <v>4359</v>
      </c>
      <c r="G1737" s="326" t="s">
        <v>4307</v>
      </c>
      <c r="H1737" s="326"/>
      <c r="I1737" s="326"/>
      <c r="J1737" s="326"/>
      <c r="K1737" s="326"/>
      <c r="L1737" s="326"/>
      <c r="M1737" s="326"/>
      <c r="N1737" s="326"/>
      <c r="O1737" s="326"/>
      <c r="P1737" s="326"/>
      <c r="Q1737" s="326"/>
      <c r="R1737" s="326"/>
      <c r="S1737" s="326"/>
      <c r="T1737" s="326"/>
      <c r="U1737" s="326"/>
      <c r="V1737" s="326"/>
      <c r="W1737" s="326"/>
      <c r="X1737" s="326"/>
      <c r="Y1737" s="326"/>
      <c r="Z1737" s="326"/>
      <c r="AA1737" s="326"/>
      <c r="AB1737" s="326"/>
      <c r="AC1737" s="326"/>
      <c r="AD1737" s="326"/>
      <c r="AE1737" s="326"/>
      <c r="AF1737" s="326"/>
      <c r="AG1737" s="326"/>
      <c r="AH1737" s="326"/>
      <c r="AI1737" s="326"/>
      <c r="AJ1737" s="326"/>
      <c r="AK1737" s="326"/>
      <c r="AL1737" s="326"/>
      <c r="AM1737" s="326"/>
      <c r="AN1737" s="326"/>
      <c r="AO1737" s="326"/>
      <c r="AP1737" s="326"/>
      <c r="AQ1737" s="326"/>
      <c r="AR1737" s="326"/>
    </row>
    <row r="1738" ht="15.75" hidden="1" customHeight="1">
      <c r="A1738" s="326" t="s">
        <v>3481</v>
      </c>
      <c r="B1738" s="326">
        <v>71.0</v>
      </c>
      <c r="C1738" s="326">
        <v>5.3</v>
      </c>
      <c r="D1738" s="326">
        <v>1.5</v>
      </c>
      <c r="E1738" s="326">
        <v>9.3</v>
      </c>
      <c r="F1738" s="326" t="s">
        <v>4360</v>
      </c>
      <c r="G1738" s="326" t="s">
        <v>4307</v>
      </c>
      <c r="H1738" s="326"/>
      <c r="I1738" s="326"/>
      <c r="J1738" s="326"/>
      <c r="K1738" s="326"/>
      <c r="L1738" s="326"/>
      <c r="M1738" s="326"/>
      <c r="N1738" s="326"/>
      <c r="O1738" s="326"/>
      <c r="P1738" s="326"/>
      <c r="Q1738" s="326"/>
      <c r="R1738" s="326"/>
      <c r="S1738" s="326"/>
      <c r="T1738" s="326"/>
      <c r="U1738" s="326"/>
      <c r="V1738" s="326"/>
      <c r="W1738" s="326"/>
      <c r="X1738" s="326"/>
      <c r="Y1738" s="326"/>
      <c r="Z1738" s="326"/>
      <c r="AA1738" s="326"/>
      <c r="AB1738" s="326"/>
      <c r="AC1738" s="326"/>
      <c r="AD1738" s="326"/>
      <c r="AE1738" s="326"/>
      <c r="AF1738" s="326"/>
      <c r="AG1738" s="326"/>
      <c r="AH1738" s="326"/>
      <c r="AI1738" s="326"/>
      <c r="AJ1738" s="326"/>
      <c r="AK1738" s="326"/>
      <c r="AL1738" s="326"/>
      <c r="AM1738" s="326"/>
      <c r="AN1738" s="326"/>
      <c r="AO1738" s="326"/>
      <c r="AP1738" s="326"/>
      <c r="AQ1738" s="326"/>
      <c r="AR1738" s="326"/>
    </row>
    <row r="1739" ht="15.75" hidden="1" customHeight="1">
      <c r="A1739" s="326" t="s">
        <v>3988</v>
      </c>
      <c r="B1739" s="326">
        <v>30.0</v>
      </c>
      <c r="C1739" s="326">
        <v>1.8</v>
      </c>
      <c r="D1739" s="326">
        <v>0.2</v>
      </c>
      <c r="E1739" s="326">
        <v>5.5</v>
      </c>
      <c r="F1739" s="326" t="s">
        <v>4361</v>
      </c>
      <c r="G1739" s="326" t="s">
        <v>4307</v>
      </c>
      <c r="H1739" s="326"/>
      <c r="I1739" s="326"/>
      <c r="J1739" s="326"/>
      <c r="K1739" s="326"/>
      <c r="L1739" s="326"/>
      <c r="M1739" s="326"/>
      <c r="N1739" s="326"/>
      <c r="O1739" s="326"/>
      <c r="P1739" s="326"/>
      <c r="Q1739" s="326"/>
      <c r="R1739" s="326"/>
      <c r="S1739" s="326"/>
      <c r="T1739" s="326"/>
      <c r="U1739" s="326"/>
      <c r="V1739" s="326"/>
      <c r="W1739" s="326"/>
      <c r="X1739" s="326"/>
      <c r="Y1739" s="326"/>
      <c r="Z1739" s="326"/>
      <c r="AA1739" s="326"/>
      <c r="AB1739" s="326"/>
      <c r="AC1739" s="326"/>
      <c r="AD1739" s="326"/>
      <c r="AE1739" s="326"/>
      <c r="AF1739" s="326"/>
      <c r="AG1739" s="326"/>
      <c r="AH1739" s="326"/>
      <c r="AI1739" s="326"/>
      <c r="AJ1739" s="326"/>
      <c r="AK1739" s="326"/>
      <c r="AL1739" s="326"/>
      <c r="AM1739" s="326"/>
      <c r="AN1739" s="326"/>
      <c r="AO1739" s="326"/>
      <c r="AP1739" s="326"/>
      <c r="AQ1739" s="326"/>
      <c r="AR1739" s="326"/>
    </row>
    <row r="1740" ht="15.75" hidden="1" customHeight="1">
      <c r="A1740" s="326" t="s">
        <v>3487</v>
      </c>
      <c r="B1740" s="326">
        <v>44.0</v>
      </c>
      <c r="C1740" s="326">
        <v>2.1</v>
      </c>
      <c r="D1740" s="326">
        <v>0.6</v>
      </c>
      <c r="E1740" s="326">
        <v>8.0</v>
      </c>
      <c r="F1740" s="326" t="s">
        <v>4362</v>
      </c>
      <c r="G1740" s="326" t="s">
        <v>4307</v>
      </c>
      <c r="H1740" s="326"/>
      <c r="I1740" s="326"/>
      <c r="J1740" s="326"/>
      <c r="K1740" s="326"/>
      <c r="L1740" s="326"/>
      <c r="M1740" s="326"/>
      <c r="N1740" s="326"/>
      <c r="O1740" s="326"/>
      <c r="P1740" s="326"/>
      <c r="Q1740" s="326"/>
      <c r="R1740" s="326"/>
      <c r="S1740" s="326"/>
      <c r="T1740" s="326"/>
      <c r="U1740" s="326"/>
      <c r="V1740" s="326"/>
      <c r="W1740" s="326"/>
      <c r="X1740" s="326"/>
      <c r="Y1740" s="326"/>
      <c r="Z1740" s="326"/>
      <c r="AA1740" s="326"/>
      <c r="AB1740" s="326"/>
      <c r="AC1740" s="326"/>
      <c r="AD1740" s="326"/>
      <c r="AE1740" s="326"/>
      <c r="AF1740" s="326"/>
      <c r="AG1740" s="326"/>
      <c r="AH1740" s="326"/>
      <c r="AI1740" s="326"/>
      <c r="AJ1740" s="326"/>
      <c r="AK1740" s="326"/>
      <c r="AL1740" s="326"/>
      <c r="AM1740" s="326"/>
      <c r="AN1740" s="326"/>
      <c r="AO1740" s="326"/>
      <c r="AP1740" s="326"/>
      <c r="AQ1740" s="326"/>
      <c r="AR1740" s="326"/>
    </row>
    <row r="1741" ht="15.75" hidden="1" customHeight="1">
      <c r="A1741" s="326" t="s">
        <v>3489</v>
      </c>
      <c r="B1741" s="326">
        <v>43.0</v>
      </c>
      <c r="C1741" s="326">
        <v>2.3</v>
      </c>
      <c r="D1741" s="326">
        <v>0.2</v>
      </c>
      <c r="E1741" s="326">
        <v>8.5</v>
      </c>
      <c r="F1741" s="326" t="s">
        <v>4363</v>
      </c>
      <c r="G1741" s="326" t="s">
        <v>4307</v>
      </c>
      <c r="H1741" s="326"/>
      <c r="I1741" s="326"/>
      <c r="J1741" s="326"/>
      <c r="K1741" s="326"/>
      <c r="L1741" s="326"/>
      <c r="M1741" s="326"/>
      <c r="N1741" s="326"/>
      <c r="O1741" s="326"/>
      <c r="P1741" s="326"/>
      <c r="Q1741" s="326"/>
      <c r="R1741" s="326"/>
      <c r="S1741" s="326"/>
      <c r="T1741" s="326"/>
      <c r="U1741" s="326"/>
      <c r="V1741" s="326"/>
      <c r="W1741" s="326"/>
      <c r="X1741" s="326"/>
      <c r="Y1741" s="326"/>
      <c r="Z1741" s="326"/>
      <c r="AA1741" s="326"/>
      <c r="AB1741" s="326"/>
      <c r="AC1741" s="326"/>
      <c r="AD1741" s="326"/>
      <c r="AE1741" s="326"/>
      <c r="AF1741" s="326"/>
      <c r="AG1741" s="326"/>
      <c r="AH1741" s="326"/>
      <c r="AI1741" s="326"/>
      <c r="AJ1741" s="326"/>
      <c r="AK1741" s="326"/>
      <c r="AL1741" s="326"/>
      <c r="AM1741" s="326"/>
      <c r="AN1741" s="326"/>
      <c r="AO1741" s="326"/>
      <c r="AP1741" s="326"/>
      <c r="AQ1741" s="326"/>
      <c r="AR1741" s="326"/>
    </row>
    <row r="1742" ht="15.75" hidden="1" customHeight="1">
      <c r="A1742" s="326" t="s">
        <v>3491</v>
      </c>
      <c r="B1742" s="326">
        <v>44.0</v>
      </c>
      <c r="C1742" s="326">
        <v>2.0</v>
      </c>
      <c r="D1742" s="326">
        <v>0.4</v>
      </c>
      <c r="E1742" s="326">
        <v>8.6</v>
      </c>
      <c r="F1742" s="326" t="s">
        <v>4364</v>
      </c>
      <c r="G1742" s="326" t="s">
        <v>4307</v>
      </c>
      <c r="H1742" s="326"/>
      <c r="I1742" s="326"/>
      <c r="J1742" s="326"/>
      <c r="K1742" s="326"/>
      <c r="L1742" s="326"/>
      <c r="M1742" s="326"/>
      <c r="N1742" s="326"/>
      <c r="O1742" s="326"/>
      <c r="P1742" s="326"/>
      <c r="Q1742" s="326"/>
      <c r="R1742" s="326"/>
      <c r="S1742" s="326"/>
      <c r="T1742" s="326"/>
      <c r="U1742" s="326"/>
      <c r="V1742" s="326"/>
      <c r="W1742" s="326"/>
      <c r="X1742" s="326"/>
      <c r="Y1742" s="326"/>
      <c r="Z1742" s="326"/>
      <c r="AA1742" s="326"/>
      <c r="AB1742" s="326"/>
      <c r="AC1742" s="326"/>
      <c r="AD1742" s="326"/>
      <c r="AE1742" s="326"/>
      <c r="AF1742" s="326"/>
      <c r="AG1742" s="326"/>
      <c r="AH1742" s="326"/>
      <c r="AI1742" s="326"/>
      <c r="AJ1742" s="326"/>
      <c r="AK1742" s="326"/>
      <c r="AL1742" s="326"/>
      <c r="AM1742" s="326"/>
      <c r="AN1742" s="326"/>
      <c r="AO1742" s="326"/>
      <c r="AP1742" s="326"/>
      <c r="AQ1742" s="326"/>
      <c r="AR1742" s="326"/>
    </row>
    <row r="1743" ht="15.75" hidden="1" customHeight="1">
      <c r="A1743" s="326" t="s">
        <v>3997</v>
      </c>
      <c r="B1743" s="326">
        <v>38.0</v>
      </c>
      <c r="C1743" s="326">
        <v>2.3</v>
      </c>
      <c r="D1743" s="326">
        <v>0.8</v>
      </c>
      <c r="E1743" s="326">
        <v>5.7</v>
      </c>
      <c r="F1743" s="326" t="s">
        <v>4365</v>
      </c>
      <c r="G1743" s="326" t="s">
        <v>4307</v>
      </c>
      <c r="H1743" s="326"/>
      <c r="I1743" s="326"/>
      <c r="J1743" s="326"/>
      <c r="K1743" s="326"/>
      <c r="L1743" s="326"/>
      <c r="M1743" s="326"/>
      <c r="N1743" s="326"/>
      <c r="O1743" s="326"/>
      <c r="P1743" s="326"/>
      <c r="Q1743" s="326"/>
      <c r="R1743" s="326"/>
      <c r="S1743" s="326"/>
      <c r="T1743" s="326"/>
      <c r="U1743" s="326"/>
      <c r="V1743" s="326"/>
      <c r="W1743" s="326"/>
      <c r="X1743" s="326"/>
      <c r="Y1743" s="326"/>
      <c r="Z1743" s="326"/>
      <c r="AA1743" s="326"/>
      <c r="AB1743" s="326"/>
      <c r="AC1743" s="326"/>
      <c r="AD1743" s="326"/>
      <c r="AE1743" s="326"/>
      <c r="AF1743" s="326"/>
      <c r="AG1743" s="326"/>
      <c r="AH1743" s="326"/>
      <c r="AI1743" s="326"/>
      <c r="AJ1743" s="326"/>
      <c r="AK1743" s="326"/>
      <c r="AL1743" s="326"/>
      <c r="AM1743" s="326"/>
      <c r="AN1743" s="326"/>
      <c r="AO1743" s="326"/>
      <c r="AP1743" s="326"/>
      <c r="AQ1743" s="326"/>
      <c r="AR1743" s="326"/>
    </row>
    <row r="1744" ht="15.75" hidden="1" customHeight="1">
      <c r="A1744" s="326" t="s">
        <v>3493</v>
      </c>
      <c r="B1744" s="326">
        <v>50.0</v>
      </c>
      <c r="C1744" s="326">
        <v>1.9</v>
      </c>
      <c r="D1744" s="326">
        <v>0.1</v>
      </c>
      <c r="E1744" s="326">
        <v>10.9</v>
      </c>
      <c r="F1744" s="326" t="s">
        <v>4366</v>
      </c>
      <c r="G1744" s="326" t="s">
        <v>4307</v>
      </c>
      <c r="H1744" s="326"/>
      <c r="I1744" s="326"/>
      <c r="J1744" s="326"/>
      <c r="K1744" s="326"/>
      <c r="L1744" s="326"/>
      <c r="M1744" s="326"/>
      <c r="N1744" s="326"/>
      <c r="O1744" s="326"/>
      <c r="P1744" s="326"/>
      <c r="Q1744" s="326"/>
      <c r="R1744" s="326"/>
      <c r="S1744" s="326"/>
      <c r="T1744" s="326"/>
      <c r="U1744" s="326"/>
      <c r="V1744" s="326"/>
      <c r="W1744" s="326"/>
      <c r="X1744" s="326"/>
      <c r="Y1744" s="326"/>
      <c r="Z1744" s="326"/>
      <c r="AA1744" s="326"/>
      <c r="AB1744" s="326"/>
      <c r="AC1744" s="326"/>
      <c r="AD1744" s="326"/>
      <c r="AE1744" s="326"/>
      <c r="AF1744" s="326"/>
      <c r="AG1744" s="326"/>
      <c r="AH1744" s="326"/>
      <c r="AI1744" s="326"/>
      <c r="AJ1744" s="326"/>
      <c r="AK1744" s="326"/>
      <c r="AL1744" s="326"/>
      <c r="AM1744" s="326"/>
      <c r="AN1744" s="326"/>
      <c r="AO1744" s="326"/>
      <c r="AP1744" s="326"/>
      <c r="AQ1744" s="326"/>
      <c r="AR1744" s="326"/>
    </row>
    <row r="1745" ht="15.75" hidden="1" customHeight="1">
      <c r="A1745" s="326" t="s">
        <v>3796</v>
      </c>
      <c r="B1745" s="326">
        <v>38.0</v>
      </c>
      <c r="C1745" s="326">
        <v>2.3</v>
      </c>
      <c r="D1745" s="326">
        <v>0.8</v>
      </c>
      <c r="E1745" s="326">
        <v>5.6</v>
      </c>
      <c r="F1745" s="326" t="s">
        <v>4367</v>
      </c>
      <c r="G1745" s="326" t="s">
        <v>4307</v>
      </c>
      <c r="H1745" s="326"/>
      <c r="I1745" s="326"/>
      <c r="J1745" s="326"/>
      <c r="K1745" s="326"/>
      <c r="L1745" s="326"/>
      <c r="M1745" s="326"/>
      <c r="N1745" s="326"/>
      <c r="O1745" s="326"/>
      <c r="P1745" s="326"/>
      <c r="Q1745" s="326"/>
      <c r="R1745" s="326"/>
      <c r="S1745" s="326"/>
      <c r="T1745" s="326"/>
      <c r="U1745" s="326"/>
      <c r="V1745" s="326"/>
      <c r="W1745" s="326"/>
      <c r="X1745" s="326"/>
      <c r="Y1745" s="326"/>
      <c r="Z1745" s="326"/>
      <c r="AA1745" s="326"/>
      <c r="AB1745" s="326"/>
      <c r="AC1745" s="326"/>
      <c r="AD1745" s="326"/>
      <c r="AE1745" s="326"/>
      <c r="AF1745" s="326"/>
      <c r="AG1745" s="326"/>
      <c r="AH1745" s="326"/>
      <c r="AI1745" s="326"/>
      <c r="AJ1745" s="326"/>
      <c r="AK1745" s="326"/>
      <c r="AL1745" s="326"/>
      <c r="AM1745" s="326"/>
      <c r="AN1745" s="326"/>
      <c r="AO1745" s="326"/>
      <c r="AP1745" s="326"/>
      <c r="AQ1745" s="326"/>
      <c r="AR1745" s="326"/>
    </row>
    <row r="1746" ht="15.75" hidden="1" customHeight="1">
      <c r="A1746" s="326" t="s">
        <v>3499</v>
      </c>
      <c r="B1746" s="326">
        <v>61.0</v>
      </c>
      <c r="C1746" s="326">
        <v>2.4</v>
      </c>
      <c r="D1746" s="326">
        <v>1.0</v>
      </c>
      <c r="E1746" s="326">
        <v>12.5</v>
      </c>
      <c r="F1746" s="326" t="s">
        <v>4368</v>
      </c>
      <c r="G1746" s="326" t="s">
        <v>4307</v>
      </c>
      <c r="H1746" s="326"/>
      <c r="I1746" s="326"/>
      <c r="J1746" s="326"/>
      <c r="K1746" s="326"/>
      <c r="L1746" s="326"/>
      <c r="M1746" s="326"/>
      <c r="N1746" s="326"/>
      <c r="O1746" s="326"/>
      <c r="P1746" s="326"/>
      <c r="Q1746" s="326"/>
      <c r="R1746" s="326"/>
      <c r="S1746" s="326"/>
      <c r="T1746" s="326"/>
      <c r="U1746" s="326"/>
      <c r="V1746" s="326"/>
      <c r="W1746" s="326"/>
      <c r="X1746" s="326"/>
      <c r="Y1746" s="326"/>
      <c r="Z1746" s="326"/>
      <c r="AA1746" s="326"/>
      <c r="AB1746" s="326"/>
      <c r="AC1746" s="326"/>
      <c r="AD1746" s="326"/>
      <c r="AE1746" s="326"/>
      <c r="AF1746" s="326"/>
      <c r="AG1746" s="326"/>
      <c r="AH1746" s="326"/>
      <c r="AI1746" s="326"/>
      <c r="AJ1746" s="326"/>
      <c r="AK1746" s="326"/>
      <c r="AL1746" s="326"/>
      <c r="AM1746" s="326"/>
      <c r="AN1746" s="326"/>
      <c r="AO1746" s="326"/>
      <c r="AP1746" s="326"/>
      <c r="AQ1746" s="326"/>
      <c r="AR1746" s="326"/>
    </row>
    <row r="1747" ht="15.75" hidden="1" customHeight="1">
      <c r="A1747" s="326" t="s">
        <v>3501</v>
      </c>
      <c r="B1747" s="326">
        <v>33.0</v>
      </c>
      <c r="C1747" s="326">
        <v>1.9</v>
      </c>
      <c r="D1747" s="326">
        <v>0.5</v>
      </c>
      <c r="E1747" s="326">
        <v>6.4</v>
      </c>
      <c r="F1747" s="326" t="s">
        <v>4369</v>
      </c>
      <c r="G1747" s="326" t="s">
        <v>4307</v>
      </c>
      <c r="H1747" s="326"/>
      <c r="I1747" s="326"/>
      <c r="J1747" s="326"/>
      <c r="K1747" s="326"/>
      <c r="L1747" s="326"/>
      <c r="M1747" s="326"/>
      <c r="N1747" s="326"/>
      <c r="O1747" s="326"/>
      <c r="P1747" s="326"/>
      <c r="Q1747" s="326"/>
      <c r="R1747" s="326"/>
      <c r="S1747" s="326"/>
      <c r="T1747" s="326"/>
      <c r="U1747" s="326"/>
      <c r="V1747" s="326"/>
      <c r="W1747" s="326"/>
      <c r="X1747" s="326"/>
      <c r="Y1747" s="326"/>
      <c r="Z1747" s="326"/>
      <c r="AA1747" s="326"/>
      <c r="AB1747" s="326"/>
      <c r="AC1747" s="326"/>
      <c r="AD1747" s="326"/>
      <c r="AE1747" s="326"/>
      <c r="AF1747" s="326"/>
      <c r="AG1747" s="326"/>
      <c r="AH1747" s="326"/>
      <c r="AI1747" s="326"/>
      <c r="AJ1747" s="326"/>
      <c r="AK1747" s="326"/>
      <c r="AL1747" s="326"/>
      <c r="AM1747" s="326"/>
      <c r="AN1747" s="326"/>
      <c r="AO1747" s="326"/>
      <c r="AP1747" s="326"/>
      <c r="AQ1747" s="326"/>
      <c r="AR1747" s="326"/>
    </row>
    <row r="1748" ht="15.75" hidden="1" customHeight="1">
      <c r="A1748" s="326" t="s">
        <v>4009</v>
      </c>
      <c r="B1748" s="326">
        <v>54.0</v>
      </c>
      <c r="C1748" s="326">
        <v>1.6</v>
      </c>
      <c r="D1748" s="326">
        <v>0.3</v>
      </c>
      <c r="E1748" s="326">
        <v>11.4</v>
      </c>
      <c r="F1748" s="326" t="s">
        <v>4370</v>
      </c>
      <c r="G1748" s="326" t="s">
        <v>4307</v>
      </c>
      <c r="H1748" s="326"/>
      <c r="I1748" s="326"/>
      <c r="J1748" s="326"/>
      <c r="K1748" s="326"/>
      <c r="L1748" s="326"/>
      <c r="M1748" s="326"/>
      <c r="N1748" s="326"/>
      <c r="O1748" s="326"/>
      <c r="P1748" s="326"/>
      <c r="Q1748" s="326"/>
      <c r="R1748" s="326"/>
      <c r="S1748" s="326"/>
      <c r="T1748" s="326"/>
      <c r="U1748" s="326"/>
      <c r="V1748" s="326"/>
      <c r="W1748" s="326"/>
      <c r="X1748" s="326"/>
      <c r="Y1748" s="326"/>
      <c r="Z1748" s="326"/>
      <c r="AA1748" s="326"/>
      <c r="AB1748" s="326"/>
      <c r="AC1748" s="326"/>
      <c r="AD1748" s="326"/>
      <c r="AE1748" s="326"/>
      <c r="AF1748" s="326"/>
      <c r="AG1748" s="326"/>
      <c r="AH1748" s="326"/>
      <c r="AI1748" s="326"/>
      <c r="AJ1748" s="326"/>
      <c r="AK1748" s="326"/>
      <c r="AL1748" s="326"/>
      <c r="AM1748" s="326"/>
      <c r="AN1748" s="326"/>
      <c r="AO1748" s="326"/>
      <c r="AP1748" s="326"/>
      <c r="AQ1748" s="326"/>
      <c r="AR1748" s="326"/>
    </row>
    <row r="1749" ht="15.75" hidden="1" customHeight="1">
      <c r="A1749" s="326" t="s">
        <v>3505</v>
      </c>
      <c r="B1749" s="326">
        <v>43.0</v>
      </c>
      <c r="C1749" s="326">
        <v>2.3</v>
      </c>
      <c r="D1749" s="326">
        <v>0.6</v>
      </c>
      <c r="E1749" s="326">
        <v>7.4</v>
      </c>
      <c r="F1749" s="326" t="s">
        <v>4371</v>
      </c>
      <c r="G1749" s="326" t="s">
        <v>4307</v>
      </c>
      <c r="H1749" s="326"/>
      <c r="I1749" s="326"/>
      <c r="J1749" s="326"/>
      <c r="K1749" s="326"/>
      <c r="L1749" s="326"/>
      <c r="M1749" s="326"/>
      <c r="N1749" s="326"/>
      <c r="O1749" s="326"/>
      <c r="P1749" s="326"/>
      <c r="Q1749" s="326"/>
      <c r="R1749" s="326"/>
      <c r="S1749" s="326"/>
      <c r="T1749" s="326"/>
      <c r="U1749" s="326"/>
      <c r="V1749" s="326"/>
      <c r="W1749" s="326"/>
      <c r="X1749" s="326"/>
      <c r="Y1749" s="326"/>
      <c r="Z1749" s="326"/>
      <c r="AA1749" s="326"/>
      <c r="AB1749" s="326"/>
      <c r="AC1749" s="326"/>
      <c r="AD1749" s="326"/>
      <c r="AE1749" s="326"/>
      <c r="AF1749" s="326"/>
      <c r="AG1749" s="326"/>
      <c r="AH1749" s="326"/>
      <c r="AI1749" s="326"/>
      <c r="AJ1749" s="326"/>
      <c r="AK1749" s="326"/>
      <c r="AL1749" s="326"/>
      <c r="AM1749" s="326"/>
      <c r="AN1749" s="326"/>
      <c r="AO1749" s="326"/>
      <c r="AP1749" s="326"/>
      <c r="AQ1749" s="326"/>
      <c r="AR1749" s="326"/>
    </row>
    <row r="1750" ht="15.75" hidden="1" customHeight="1">
      <c r="A1750" s="326" t="s">
        <v>3507</v>
      </c>
      <c r="B1750" s="326">
        <v>39.0</v>
      </c>
      <c r="C1750" s="326">
        <v>2.1</v>
      </c>
      <c r="D1750" s="326">
        <v>0.2</v>
      </c>
      <c r="E1750" s="326">
        <v>7.6</v>
      </c>
      <c r="F1750" s="326" t="s">
        <v>4372</v>
      </c>
      <c r="G1750" s="326" t="s">
        <v>4307</v>
      </c>
      <c r="H1750" s="326"/>
      <c r="I1750" s="326"/>
      <c r="J1750" s="326"/>
      <c r="K1750" s="326"/>
      <c r="L1750" s="326"/>
      <c r="M1750" s="326"/>
      <c r="N1750" s="326"/>
      <c r="O1750" s="326"/>
      <c r="P1750" s="326"/>
      <c r="Q1750" s="326"/>
      <c r="R1750" s="326"/>
      <c r="S1750" s="326"/>
      <c r="T1750" s="326"/>
      <c r="U1750" s="326"/>
      <c r="V1750" s="326"/>
      <c r="W1750" s="326"/>
      <c r="X1750" s="326"/>
      <c r="Y1750" s="326"/>
      <c r="Z1750" s="326"/>
      <c r="AA1750" s="326"/>
      <c r="AB1750" s="326"/>
      <c r="AC1750" s="326"/>
      <c r="AD1750" s="326"/>
      <c r="AE1750" s="326"/>
      <c r="AF1750" s="326"/>
      <c r="AG1750" s="326"/>
      <c r="AH1750" s="326"/>
      <c r="AI1750" s="326"/>
      <c r="AJ1750" s="326"/>
      <c r="AK1750" s="326"/>
      <c r="AL1750" s="326"/>
      <c r="AM1750" s="326"/>
      <c r="AN1750" s="326"/>
      <c r="AO1750" s="326"/>
      <c r="AP1750" s="326"/>
      <c r="AQ1750" s="326"/>
      <c r="AR1750" s="326"/>
    </row>
    <row r="1751" ht="15.75" hidden="1" customHeight="1">
      <c r="A1751" s="326" t="s">
        <v>3509</v>
      </c>
      <c r="B1751" s="326">
        <v>38.0</v>
      </c>
      <c r="C1751" s="326">
        <v>2.2</v>
      </c>
      <c r="D1751" s="326">
        <v>0.8</v>
      </c>
      <c r="E1751" s="326">
        <v>5.8</v>
      </c>
      <c r="F1751" s="326" t="s">
        <v>4373</v>
      </c>
      <c r="G1751" s="326" t="s">
        <v>4307</v>
      </c>
      <c r="H1751" s="326"/>
      <c r="I1751" s="326"/>
      <c r="J1751" s="326"/>
      <c r="K1751" s="326"/>
      <c r="L1751" s="326"/>
      <c r="M1751" s="326"/>
      <c r="N1751" s="326"/>
      <c r="O1751" s="326"/>
      <c r="P1751" s="326"/>
      <c r="Q1751" s="326"/>
      <c r="R1751" s="326"/>
      <c r="S1751" s="326"/>
      <c r="T1751" s="326"/>
      <c r="U1751" s="326"/>
      <c r="V1751" s="326"/>
      <c r="W1751" s="326"/>
      <c r="X1751" s="326"/>
      <c r="Y1751" s="326"/>
      <c r="Z1751" s="326"/>
      <c r="AA1751" s="326"/>
      <c r="AB1751" s="326"/>
      <c r="AC1751" s="326"/>
      <c r="AD1751" s="326"/>
      <c r="AE1751" s="326"/>
      <c r="AF1751" s="326"/>
      <c r="AG1751" s="326"/>
      <c r="AH1751" s="326"/>
      <c r="AI1751" s="326"/>
      <c r="AJ1751" s="326"/>
      <c r="AK1751" s="326"/>
      <c r="AL1751" s="326"/>
      <c r="AM1751" s="326"/>
      <c r="AN1751" s="326"/>
      <c r="AO1751" s="326"/>
      <c r="AP1751" s="326"/>
      <c r="AQ1751" s="326"/>
      <c r="AR1751" s="326"/>
    </row>
    <row r="1752" ht="15.75" hidden="1" customHeight="1">
      <c r="A1752" s="326" t="s">
        <v>4018</v>
      </c>
      <c r="B1752" s="326">
        <v>38.0</v>
      </c>
      <c r="C1752" s="326">
        <v>2.1</v>
      </c>
      <c r="D1752" s="326">
        <v>0.7</v>
      </c>
      <c r="E1752" s="326">
        <v>6.2</v>
      </c>
      <c r="F1752" s="326" t="s">
        <v>4374</v>
      </c>
      <c r="G1752" s="326" t="s">
        <v>4307</v>
      </c>
      <c r="H1752" s="326"/>
      <c r="I1752" s="326"/>
      <c r="J1752" s="326"/>
      <c r="K1752" s="326"/>
      <c r="L1752" s="326"/>
      <c r="M1752" s="326"/>
      <c r="N1752" s="326"/>
      <c r="O1752" s="326"/>
      <c r="P1752" s="326"/>
      <c r="Q1752" s="326"/>
      <c r="R1752" s="326"/>
      <c r="S1752" s="326"/>
      <c r="T1752" s="326"/>
      <c r="U1752" s="326"/>
      <c r="V1752" s="326"/>
      <c r="W1752" s="326"/>
      <c r="X1752" s="326"/>
      <c r="Y1752" s="326"/>
      <c r="Z1752" s="326"/>
      <c r="AA1752" s="326"/>
      <c r="AB1752" s="326"/>
      <c r="AC1752" s="326"/>
      <c r="AD1752" s="326"/>
      <c r="AE1752" s="326"/>
      <c r="AF1752" s="326"/>
      <c r="AG1752" s="326"/>
      <c r="AH1752" s="326"/>
      <c r="AI1752" s="326"/>
      <c r="AJ1752" s="326"/>
      <c r="AK1752" s="326"/>
      <c r="AL1752" s="326"/>
      <c r="AM1752" s="326"/>
      <c r="AN1752" s="326"/>
      <c r="AO1752" s="326"/>
      <c r="AP1752" s="326"/>
      <c r="AQ1752" s="326"/>
      <c r="AR1752" s="326"/>
    </row>
    <row r="1753" ht="15.75" hidden="1" customHeight="1">
      <c r="A1753" s="326" t="s">
        <v>4020</v>
      </c>
      <c r="B1753" s="326">
        <v>19.0</v>
      </c>
      <c r="C1753" s="326">
        <v>0.7</v>
      </c>
      <c r="D1753" s="326">
        <v>0.1</v>
      </c>
      <c r="E1753" s="326">
        <v>4.5</v>
      </c>
      <c r="F1753" s="326" t="s">
        <v>4375</v>
      </c>
      <c r="G1753" s="326" t="s">
        <v>4307</v>
      </c>
      <c r="H1753" s="326"/>
      <c r="I1753" s="326"/>
      <c r="J1753" s="326"/>
      <c r="K1753" s="326"/>
      <c r="L1753" s="326"/>
      <c r="M1753" s="326"/>
      <c r="N1753" s="326"/>
      <c r="O1753" s="326"/>
      <c r="P1753" s="326"/>
      <c r="Q1753" s="326"/>
      <c r="R1753" s="326"/>
      <c r="S1753" s="326"/>
      <c r="T1753" s="326"/>
      <c r="U1753" s="326"/>
      <c r="V1753" s="326"/>
      <c r="W1753" s="326"/>
      <c r="X1753" s="326"/>
      <c r="Y1753" s="326"/>
      <c r="Z1753" s="326"/>
      <c r="AA1753" s="326"/>
      <c r="AB1753" s="326"/>
      <c r="AC1753" s="326"/>
      <c r="AD1753" s="326"/>
      <c r="AE1753" s="326"/>
      <c r="AF1753" s="326"/>
      <c r="AG1753" s="326"/>
      <c r="AH1753" s="326"/>
      <c r="AI1753" s="326"/>
      <c r="AJ1753" s="326"/>
      <c r="AK1753" s="326"/>
      <c r="AL1753" s="326"/>
      <c r="AM1753" s="326"/>
      <c r="AN1753" s="326"/>
      <c r="AO1753" s="326"/>
      <c r="AP1753" s="326"/>
      <c r="AQ1753" s="326"/>
      <c r="AR1753" s="326"/>
    </row>
    <row r="1754" ht="15.75" hidden="1" customHeight="1">
      <c r="A1754" s="326" t="s">
        <v>3803</v>
      </c>
      <c r="B1754" s="326">
        <v>20.0</v>
      </c>
      <c r="C1754" s="326">
        <v>0.9</v>
      </c>
      <c r="D1754" s="326">
        <v>0.3</v>
      </c>
      <c r="E1754" s="326">
        <v>3.6</v>
      </c>
      <c r="F1754" s="326" t="s">
        <v>4376</v>
      </c>
      <c r="G1754" s="326" t="s">
        <v>4307</v>
      </c>
      <c r="H1754" s="326"/>
      <c r="I1754" s="326"/>
      <c r="J1754" s="326"/>
      <c r="K1754" s="326"/>
      <c r="L1754" s="326"/>
      <c r="M1754" s="326"/>
      <c r="N1754" s="326"/>
      <c r="O1754" s="326"/>
      <c r="P1754" s="326"/>
      <c r="Q1754" s="326"/>
      <c r="R1754" s="326"/>
      <c r="S1754" s="326"/>
      <c r="T1754" s="326"/>
      <c r="U1754" s="326"/>
      <c r="V1754" s="326"/>
      <c r="W1754" s="326"/>
      <c r="X1754" s="326"/>
      <c r="Y1754" s="326"/>
      <c r="Z1754" s="326"/>
      <c r="AA1754" s="326"/>
      <c r="AB1754" s="326"/>
      <c r="AC1754" s="326"/>
      <c r="AD1754" s="326"/>
      <c r="AE1754" s="326"/>
      <c r="AF1754" s="326"/>
      <c r="AG1754" s="326"/>
      <c r="AH1754" s="326"/>
      <c r="AI1754" s="326"/>
      <c r="AJ1754" s="326"/>
      <c r="AK1754" s="326"/>
      <c r="AL1754" s="326"/>
      <c r="AM1754" s="326"/>
      <c r="AN1754" s="326"/>
      <c r="AO1754" s="326"/>
      <c r="AP1754" s="326"/>
      <c r="AQ1754" s="326"/>
      <c r="AR1754" s="326"/>
    </row>
    <row r="1755" ht="15.75" hidden="1" customHeight="1">
      <c r="A1755" s="326" t="s">
        <v>4025</v>
      </c>
      <c r="B1755" s="326">
        <v>49.0</v>
      </c>
      <c r="C1755" s="326">
        <v>1.6</v>
      </c>
      <c r="D1755" s="326">
        <v>0.3</v>
      </c>
      <c r="E1755" s="326">
        <v>11.4</v>
      </c>
      <c r="F1755" s="326" t="s">
        <v>4377</v>
      </c>
      <c r="G1755" s="326" t="s">
        <v>4307</v>
      </c>
      <c r="H1755" s="326"/>
      <c r="I1755" s="326"/>
      <c r="J1755" s="326"/>
      <c r="K1755" s="326"/>
      <c r="L1755" s="326"/>
      <c r="M1755" s="326"/>
      <c r="N1755" s="326"/>
      <c r="O1755" s="326"/>
      <c r="P1755" s="326"/>
      <c r="Q1755" s="326"/>
      <c r="R1755" s="326"/>
      <c r="S1755" s="326"/>
      <c r="T1755" s="326"/>
      <c r="U1755" s="326"/>
      <c r="V1755" s="326"/>
      <c r="W1755" s="326"/>
      <c r="X1755" s="326"/>
      <c r="Y1755" s="326"/>
      <c r="Z1755" s="326"/>
      <c r="AA1755" s="326"/>
      <c r="AB1755" s="326"/>
      <c r="AC1755" s="326"/>
      <c r="AD1755" s="326"/>
      <c r="AE1755" s="326"/>
      <c r="AF1755" s="326"/>
      <c r="AG1755" s="326"/>
      <c r="AH1755" s="326"/>
      <c r="AI1755" s="326"/>
      <c r="AJ1755" s="326"/>
      <c r="AK1755" s="326"/>
      <c r="AL1755" s="326"/>
      <c r="AM1755" s="326"/>
      <c r="AN1755" s="326"/>
      <c r="AO1755" s="326"/>
      <c r="AP1755" s="326"/>
      <c r="AQ1755" s="326"/>
      <c r="AR1755" s="326"/>
    </row>
    <row r="1756" ht="15.75" hidden="1" customHeight="1">
      <c r="A1756" s="326" t="s">
        <v>3511</v>
      </c>
      <c r="B1756" s="326">
        <v>53.0</v>
      </c>
      <c r="C1756" s="326">
        <v>2.9</v>
      </c>
      <c r="D1756" s="326">
        <v>0.5</v>
      </c>
      <c r="E1756" s="326">
        <v>10.2</v>
      </c>
      <c r="F1756" s="326" t="s">
        <v>4378</v>
      </c>
      <c r="G1756" s="326" t="s">
        <v>4307</v>
      </c>
      <c r="H1756" s="326"/>
      <c r="I1756" s="326"/>
      <c r="J1756" s="326"/>
      <c r="K1756" s="326"/>
      <c r="L1756" s="326"/>
      <c r="M1756" s="326"/>
      <c r="N1756" s="326"/>
      <c r="O1756" s="326"/>
      <c r="P1756" s="326"/>
      <c r="Q1756" s="326"/>
      <c r="R1756" s="326"/>
      <c r="S1756" s="326"/>
      <c r="T1756" s="326"/>
      <c r="U1756" s="326"/>
      <c r="V1756" s="326"/>
      <c r="W1756" s="326"/>
      <c r="X1756" s="326"/>
      <c r="Y1756" s="326"/>
      <c r="Z1756" s="326"/>
      <c r="AA1756" s="326"/>
      <c r="AB1756" s="326"/>
      <c r="AC1756" s="326"/>
      <c r="AD1756" s="326"/>
      <c r="AE1756" s="326"/>
      <c r="AF1756" s="326"/>
      <c r="AG1756" s="326"/>
      <c r="AH1756" s="326"/>
      <c r="AI1756" s="326"/>
      <c r="AJ1756" s="326"/>
      <c r="AK1756" s="326"/>
      <c r="AL1756" s="326"/>
      <c r="AM1756" s="326"/>
      <c r="AN1756" s="326"/>
      <c r="AO1756" s="326"/>
      <c r="AP1756" s="326"/>
      <c r="AQ1756" s="326"/>
      <c r="AR1756" s="326"/>
    </row>
    <row r="1757" ht="15.75" hidden="1" customHeight="1">
      <c r="A1757" s="326" t="s">
        <v>3515</v>
      </c>
      <c r="B1757" s="326">
        <v>98.0</v>
      </c>
      <c r="C1757" s="326">
        <v>4.8</v>
      </c>
      <c r="D1757" s="326">
        <v>3.0</v>
      </c>
      <c r="E1757" s="326">
        <v>12.9</v>
      </c>
      <c r="F1757" s="326" t="s">
        <v>4379</v>
      </c>
      <c r="G1757" s="326" t="s">
        <v>4307</v>
      </c>
      <c r="H1757" s="326"/>
      <c r="I1757" s="326"/>
      <c r="J1757" s="326"/>
      <c r="K1757" s="326"/>
      <c r="L1757" s="326"/>
      <c r="M1757" s="326"/>
      <c r="N1757" s="326"/>
      <c r="O1757" s="326"/>
      <c r="P1757" s="326"/>
      <c r="Q1757" s="326"/>
      <c r="R1757" s="326"/>
      <c r="S1757" s="326"/>
      <c r="T1757" s="326"/>
      <c r="U1757" s="326"/>
      <c r="V1757" s="326"/>
      <c r="W1757" s="326"/>
      <c r="X1757" s="326"/>
      <c r="Y1757" s="326"/>
      <c r="Z1757" s="326"/>
      <c r="AA1757" s="326"/>
      <c r="AB1757" s="326"/>
      <c r="AC1757" s="326"/>
      <c r="AD1757" s="326"/>
      <c r="AE1757" s="326"/>
      <c r="AF1757" s="326"/>
      <c r="AG1757" s="326"/>
      <c r="AH1757" s="326"/>
      <c r="AI1757" s="326"/>
      <c r="AJ1757" s="326"/>
      <c r="AK1757" s="326"/>
      <c r="AL1757" s="326"/>
      <c r="AM1757" s="326"/>
      <c r="AN1757" s="326"/>
      <c r="AO1757" s="326"/>
      <c r="AP1757" s="326"/>
      <c r="AQ1757" s="326"/>
      <c r="AR1757" s="326"/>
    </row>
    <row r="1758" ht="15.75" hidden="1" customHeight="1">
      <c r="A1758" s="326" t="s">
        <v>4380</v>
      </c>
      <c r="B1758" s="326">
        <v>60.0</v>
      </c>
      <c r="C1758" s="326">
        <v>3.3</v>
      </c>
      <c r="D1758" s="326">
        <v>1.1</v>
      </c>
      <c r="E1758" s="326">
        <v>9.5</v>
      </c>
      <c r="F1758" s="326" t="s">
        <v>4381</v>
      </c>
      <c r="G1758" s="326" t="s">
        <v>4307</v>
      </c>
      <c r="H1758" s="326"/>
      <c r="I1758" s="326"/>
      <c r="J1758" s="326"/>
      <c r="K1758" s="326"/>
      <c r="L1758" s="326"/>
      <c r="M1758" s="326"/>
      <c r="N1758" s="326"/>
      <c r="O1758" s="326"/>
      <c r="P1758" s="326"/>
      <c r="Q1758" s="326"/>
      <c r="R1758" s="326"/>
      <c r="S1758" s="326"/>
      <c r="T1758" s="326"/>
      <c r="U1758" s="326"/>
      <c r="V1758" s="326"/>
      <c r="W1758" s="326"/>
      <c r="X1758" s="326"/>
      <c r="Y1758" s="326"/>
      <c r="Z1758" s="326"/>
      <c r="AA1758" s="326"/>
      <c r="AB1758" s="326"/>
      <c r="AC1758" s="326"/>
      <c r="AD1758" s="326"/>
      <c r="AE1758" s="326"/>
      <c r="AF1758" s="326"/>
      <c r="AG1758" s="326"/>
      <c r="AH1758" s="326"/>
      <c r="AI1758" s="326"/>
      <c r="AJ1758" s="326"/>
      <c r="AK1758" s="326"/>
      <c r="AL1758" s="326"/>
      <c r="AM1758" s="326"/>
      <c r="AN1758" s="326"/>
      <c r="AO1758" s="326"/>
      <c r="AP1758" s="326"/>
      <c r="AQ1758" s="326"/>
      <c r="AR1758" s="326"/>
    </row>
    <row r="1759" ht="15.75" hidden="1" customHeight="1">
      <c r="A1759" s="326" t="s">
        <v>3517</v>
      </c>
      <c r="B1759" s="326">
        <v>45.0</v>
      </c>
      <c r="C1759" s="326">
        <v>2.2</v>
      </c>
      <c r="D1759" s="326">
        <v>0.7</v>
      </c>
      <c r="E1759" s="326">
        <v>7.6</v>
      </c>
      <c r="F1759" s="326" t="s">
        <v>4382</v>
      </c>
      <c r="G1759" s="326" t="s">
        <v>4307</v>
      </c>
      <c r="H1759" s="326"/>
      <c r="I1759" s="326"/>
      <c r="J1759" s="326"/>
      <c r="K1759" s="326"/>
      <c r="L1759" s="326"/>
      <c r="M1759" s="326"/>
      <c r="N1759" s="326"/>
      <c r="O1759" s="326"/>
      <c r="P1759" s="326"/>
      <c r="Q1759" s="326"/>
      <c r="R1759" s="326"/>
      <c r="S1759" s="326"/>
      <c r="T1759" s="326"/>
      <c r="U1759" s="326"/>
      <c r="V1759" s="326"/>
      <c r="W1759" s="326"/>
      <c r="X1759" s="326"/>
      <c r="Y1759" s="326"/>
      <c r="Z1759" s="326"/>
      <c r="AA1759" s="326"/>
      <c r="AB1759" s="326"/>
      <c r="AC1759" s="326"/>
      <c r="AD1759" s="326"/>
      <c r="AE1759" s="326"/>
      <c r="AF1759" s="326"/>
      <c r="AG1759" s="326"/>
      <c r="AH1759" s="326"/>
      <c r="AI1759" s="326"/>
      <c r="AJ1759" s="326"/>
      <c r="AK1759" s="326"/>
      <c r="AL1759" s="326"/>
      <c r="AM1759" s="326"/>
      <c r="AN1759" s="326"/>
      <c r="AO1759" s="326"/>
      <c r="AP1759" s="326"/>
      <c r="AQ1759" s="326"/>
      <c r="AR1759" s="326"/>
    </row>
    <row r="1760" ht="15.75" hidden="1" customHeight="1">
      <c r="A1760" s="326" t="s">
        <v>3519</v>
      </c>
      <c r="B1760" s="326">
        <v>44.0</v>
      </c>
      <c r="C1760" s="326">
        <v>1.9</v>
      </c>
      <c r="D1760" s="326">
        <v>0.7</v>
      </c>
      <c r="E1760" s="326">
        <v>7.8</v>
      </c>
      <c r="F1760" s="326" t="s">
        <v>4383</v>
      </c>
      <c r="G1760" s="326" t="s">
        <v>4307</v>
      </c>
      <c r="H1760" s="326"/>
      <c r="I1760" s="326"/>
      <c r="J1760" s="326"/>
      <c r="K1760" s="326"/>
      <c r="L1760" s="326"/>
      <c r="M1760" s="326"/>
      <c r="N1760" s="326"/>
      <c r="O1760" s="326"/>
      <c r="P1760" s="326"/>
      <c r="Q1760" s="326"/>
      <c r="R1760" s="326"/>
      <c r="S1760" s="326"/>
      <c r="T1760" s="326"/>
      <c r="U1760" s="326"/>
      <c r="V1760" s="326"/>
      <c r="W1760" s="326"/>
      <c r="X1760" s="326"/>
      <c r="Y1760" s="326"/>
      <c r="Z1760" s="326"/>
      <c r="AA1760" s="326"/>
      <c r="AB1760" s="326"/>
      <c r="AC1760" s="326"/>
      <c r="AD1760" s="326"/>
      <c r="AE1760" s="326"/>
      <c r="AF1760" s="326"/>
      <c r="AG1760" s="326"/>
      <c r="AH1760" s="326"/>
      <c r="AI1760" s="326"/>
      <c r="AJ1760" s="326"/>
      <c r="AK1760" s="326"/>
      <c r="AL1760" s="326"/>
      <c r="AM1760" s="326"/>
      <c r="AN1760" s="326"/>
      <c r="AO1760" s="326"/>
      <c r="AP1760" s="326"/>
      <c r="AQ1760" s="326"/>
      <c r="AR1760" s="326"/>
    </row>
    <row r="1761" ht="15.75" hidden="1" customHeight="1">
      <c r="A1761" s="326" t="s">
        <v>3521</v>
      </c>
      <c r="B1761" s="326">
        <v>310.0</v>
      </c>
      <c r="C1761" s="326">
        <v>5.6</v>
      </c>
      <c r="D1761" s="326">
        <v>11.3</v>
      </c>
      <c r="E1761" s="326">
        <v>48.2</v>
      </c>
      <c r="F1761" s="326" t="s">
        <v>4384</v>
      </c>
      <c r="G1761" s="326" t="s">
        <v>4307</v>
      </c>
      <c r="H1761" s="326"/>
      <c r="I1761" s="326"/>
      <c r="J1761" s="326"/>
      <c r="K1761" s="326"/>
      <c r="L1761" s="326"/>
      <c r="M1761" s="326"/>
      <c r="N1761" s="326"/>
      <c r="O1761" s="326"/>
      <c r="P1761" s="326"/>
      <c r="Q1761" s="326"/>
      <c r="R1761" s="326"/>
      <c r="S1761" s="326"/>
      <c r="T1761" s="326"/>
      <c r="U1761" s="326"/>
      <c r="V1761" s="326"/>
      <c r="W1761" s="326"/>
      <c r="X1761" s="326"/>
      <c r="Y1761" s="326"/>
      <c r="Z1761" s="326"/>
      <c r="AA1761" s="326"/>
      <c r="AB1761" s="326"/>
      <c r="AC1761" s="326"/>
      <c r="AD1761" s="326"/>
      <c r="AE1761" s="326"/>
      <c r="AF1761" s="326"/>
      <c r="AG1761" s="326"/>
      <c r="AH1761" s="326"/>
      <c r="AI1761" s="326"/>
      <c r="AJ1761" s="326"/>
      <c r="AK1761" s="326"/>
      <c r="AL1761" s="326"/>
      <c r="AM1761" s="326"/>
      <c r="AN1761" s="326"/>
      <c r="AO1761" s="326"/>
      <c r="AP1761" s="326"/>
      <c r="AQ1761" s="326"/>
      <c r="AR1761" s="326"/>
    </row>
    <row r="1762" ht="15.75" hidden="1" customHeight="1">
      <c r="A1762" s="326" t="s">
        <v>3523</v>
      </c>
      <c r="B1762" s="326">
        <v>417.0</v>
      </c>
      <c r="C1762" s="326">
        <v>8.1</v>
      </c>
      <c r="D1762" s="326">
        <v>28.0</v>
      </c>
      <c r="E1762" s="326">
        <v>35.4</v>
      </c>
      <c r="F1762" s="326" t="s">
        <v>4385</v>
      </c>
      <c r="G1762" s="326" t="s">
        <v>4307</v>
      </c>
      <c r="H1762" s="326"/>
      <c r="I1762" s="326"/>
      <c r="J1762" s="326"/>
      <c r="K1762" s="326"/>
      <c r="L1762" s="326"/>
      <c r="M1762" s="326"/>
      <c r="N1762" s="326"/>
      <c r="O1762" s="326"/>
      <c r="P1762" s="326"/>
      <c r="Q1762" s="326"/>
      <c r="R1762" s="326"/>
      <c r="S1762" s="326"/>
      <c r="T1762" s="326"/>
      <c r="U1762" s="326"/>
      <c r="V1762" s="326"/>
      <c r="W1762" s="326"/>
      <c r="X1762" s="326"/>
      <c r="Y1762" s="326"/>
      <c r="Z1762" s="326"/>
      <c r="AA1762" s="326"/>
      <c r="AB1762" s="326"/>
      <c r="AC1762" s="326"/>
      <c r="AD1762" s="326"/>
      <c r="AE1762" s="326"/>
      <c r="AF1762" s="326"/>
      <c r="AG1762" s="326"/>
      <c r="AH1762" s="326"/>
      <c r="AI1762" s="326"/>
      <c r="AJ1762" s="326"/>
      <c r="AK1762" s="326"/>
      <c r="AL1762" s="326"/>
      <c r="AM1762" s="326"/>
      <c r="AN1762" s="326"/>
      <c r="AO1762" s="326"/>
      <c r="AP1762" s="326"/>
      <c r="AQ1762" s="326"/>
      <c r="AR1762" s="326"/>
    </row>
    <row r="1763" ht="15.75" hidden="1" customHeight="1">
      <c r="A1763" s="326" t="s">
        <v>3525</v>
      </c>
      <c r="B1763" s="326">
        <v>98.0</v>
      </c>
      <c r="C1763" s="326">
        <v>6.7</v>
      </c>
      <c r="D1763" s="326">
        <v>1.1</v>
      </c>
      <c r="E1763" s="326">
        <v>16.2</v>
      </c>
      <c r="F1763" s="326" t="s">
        <v>4386</v>
      </c>
      <c r="G1763" s="326" t="s">
        <v>4307</v>
      </c>
      <c r="H1763" s="326"/>
      <c r="I1763" s="326"/>
      <c r="J1763" s="326"/>
      <c r="K1763" s="326"/>
      <c r="L1763" s="326"/>
      <c r="M1763" s="326"/>
      <c r="N1763" s="326"/>
      <c r="O1763" s="326"/>
      <c r="P1763" s="326"/>
      <c r="Q1763" s="326"/>
      <c r="R1763" s="326"/>
      <c r="S1763" s="326"/>
      <c r="T1763" s="326"/>
      <c r="U1763" s="326"/>
      <c r="V1763" s="326"/>
      <c r="W1763" s="326"/>
      <c r="X1763" s="326"/>
      <c r="Y1763" s="326"/>
      <c r="Z1763" s="326"/>
      <c r="AA1763" s="326"/>
      <c r="AB1763" s="326"/>
      <c r="AC1763" s="326"/>
      <c r="AD1763" s="326"/>
      <c r="AE1763" s="326"/>
      <c r="AF1763" s="326"/>
      <c r="AG1763" s="326"/>
      <c r="AH1763" s="326"/>
      <c r="AI1763" s="326"/>
      <c r="AJ1763" s="326"/>
      <c r="AK1763" s="326"/>
      <c r="AL1763" s="326"/>
      <c r="AM1763" s="326"/>
      <c r="AN1763" s="326"/>
      <c r="AO1763" s="326"/>
      <c r="AP1763" s="326"/>
      <c r="AQ1763" s="326"/>
      <c r="AR1763" s="326"/>
    </row>
    <row r="1764" ht="15.75" hidden="1" customHeight="1">
      <c r="A1764" s="326" t="s">
        <v>4387</v>
      </c>
      <c r="B1764" s="326">
        <v>146.0</v>
      </c>
      <c r="C1764" s="326">
        <v>4.8</v>
      </c>
      <c r="D1764" s="326">
        <v>5.0</v>
      </c>
      <c r="E1764" s="326">
        <v>20.3</v>
      </c>
      <c r="F1764" s="326" t="s">
        <v>4388</v>
      </c>
      <c r="G1764" s="326" t="s">
        <v>4307</v>
      </c>
      <c r="H1764" s="326"/>
      <c r="I1764" s="326"/>
      <c r="J1764" s="326"/>
      <c r="K1764" s="326"/>
      <c r="L1764" s="326"/>
      <c r="M1764" s="326"/>
      <c r="N1764" s="326"/>
      <c r="O1764" s="326"/>
      <c r="P1764" s="326"/>
      <c r="Q1764" s="326"/>
      <c r="R1764" s="326"/>
      <c r="S1764" s="326"/>
      <c r="T1764" s="326"/>
      <c r="U1764" s="326"/>
      <c r="V1764" s="326"/>
      <c r="W1764" s="326"/>
      <c r="X1764" s="326"/>
      <c r="Y1764" s="326"/>
      <c r="Z1764" s="326"/>
      <c r="AA1764" s="326"/>
      <c r="AB1764" s="326"/>
      <c r="AC1764" s="326"/>
      <c r="AD1764" s="326"/>
      <c r="AE1764" s="326"/>
      <c r="AF1764" s="326"/>
      <c r="AG1764" s="326"/>
      <c r="AH1764" s="326"/>
      <c r="AI1764" s="326"/>
      <c r="AJ1764" s="326"/>
      <c r="AK1764" s="326"/>
      <c r="AL1764" s="326"/>
      <c r="AM1764" s="326"/>
      <c r="AN1764" s="326"/>
      <c r="AO1764" s="326"/>
      <c r="AP1764" s="326"/>
      <c r="AQ1764" s="326"/>
      <c r="AR1764" s="326"/>
    </row>
    <row r="1765" ht="15.75" hidden="1" customHeight="1">
      <c r="A1765" s="326" t="s">
        <v>4389</v>
      </c>
      <c r="B1765" s="326">
        <v>126.0</v>
      </c>
      <c r="C1765" s="326">
        <v>5.6</v>
      </c>
      <c r="D1765" s="326">
        <v>1.8</v>
      </c>
      <c r="E1765" s="326">
        <v>22.1</v>
      </c>
      <c r="F1765" s="326" t="s">
        <v>4390</v>
      </c>
      <c r="G1765" s="326" t="s">
        <v>4307</v>
      </c>
      <c r="H1765" s="326"/>
      <c r="I1765" s="326"/>
      <c r="J1765" s="326"/>
      <c r="K1765" s="326"/>
      <c r="L1765" s="326"/>
      <c r="M1765" s="326"/>
      <c r="N1765" s="326"/>
      <c r="O1765" s="326"/>
      <c r="P1765" s="326"/>
      <c r="Q1765" s="326"/>
      <c r="R1765" s="326"/>
      <c r="S1765" s="326"/>
      <c r="T1765" s="326"/>
      <c r="U1765" s="326"/>
      <c r="V1765" s="326"/>
      <c r="W1765" s="326"/>
      <c r="X1765" s="326"/>
      <c r="Y1765" s="326"/>
      <c r="Z1765" s="326"/>
      <c r="AA1765" s="326"/>
      <c r="AB1765" s="326"/>
      <c r="AC1765" s="326"/>
      <c r="AD1765" s="326"/>
      <c r="AE1765" s="326"/>
      <c r="AF1765" s="326"/>
      <c r="AG1765" s="326"/>
      <c r="AH1765" s="326"/>
      <c r="AI1765" s="326"/>
      <c r="AJ1765" s="326"/>
      <c r="AK1765" s="326"/>
      <c r="AL1765" s="326"/>
      <c r="AM1765" s="326"/>
      <c r="AN1765" s="326"/>
      <c r="AO1765" s="326"/>
      <c r="AP1765" s="326"/>
      <c r="AQ1765" s="326"/>
      <c r="AR1765" s="326"/>
    </row>
    <row r="1766" ht="15.75" hidden="1" customHeight="1">
      <c r="A1766" s="326" t="s">
        <v>3533</v>
      </c>
      <c r="B1766" s="326">
        <v>157.0</v>
      </c>
      <c r="C1766" s="326">
        <v>5.4</v>
      </c>
      <c r="D1766" s="326">
        <v>2.6</v>
      </c>
      <c r="E1766" s="326">
        <v>27.4</v>
      </c>
      <c r="F1766" s="326" t="s">
        <v>4391</v>
      </c>
      <c r="G1766" s="326" t="s">
        <v>4307</v>
      </c>
      <c r="H1766" s="326"/>
      <c r="I1766" s="326"/>
      <c r="J1766" s="326"/>
      <c r="K1766" s="326"/>
      <c r="L1766" s="326"/>
      <c r="M1766" s="326"/>
      <c r="N1766" s="326"/>
      <c r="O1766" s="326"/>
      <c r="P1766" s="326"/>
      <c r="Q1766" s="326"/>
      <c r="R1766" s="326"/>
      <c r="S1766" s="326"/>
      <c r="T1766" s="326"/>
      <c r="U1766" s="326"/>
      <c r="V1766" s="326"/>
      <c r="W1766" s="326"/>
      <c r="X1766" s="326"/>
      <c r="Y1766" s="326"/>
      <c r="Z1766" s="326"/>
      <c r="AA1766" s="326"/>
      <c r="AB1766" s="326"/>
      <c r="AC1766" s="326"/>
      <c r="AD1766" s="326"/>
      <c r="AE1766" s="326"/>
      <c r="AF1766" s="326"/>
      <c r="AG1766" s="326"/>
      <c r="AH1766" s="326"/>
      <c r="AI1766" s="326"/>
      <c r="AJ1766" s="326"/>
      <c r="AK1766" s="326"/>
      <c r="AL1766" s="326"/>
      <c r="AM1766" s="326"/>
      <c r="AN1766" s="326"/>
      <c r="AO1766" s="326"/>
      <c r="AP1766" s="326"/>
      <c r="AQ1766" s="326"/>
      <c r="AR1766" s="326"/>
    </row>
    <row r="1767" ht="15.75" hidden="1" customHeight="1">
      <c r="A1767" s="326" t="s">
        <v>3537</v>
      </c>
      <c r="B1767" s="326">
        <v>132.0</v>
      </c>
      <c r="C1767" s="326">
        <v>8.3</v>
      </c>
      <c r="D1767" s="326">
        <v>1.7</v>
      </c>
      <c r="E1767" s="326">
        <v>20.4</v>
      </c>
      <c r="F1767" s="326" t="s">
        <v>4392</v>
      </c>
      <c r="G1767" s="326" t="s">
        <v>4307</v>
      </c>
      <c r="H1767" s="326"/>
      <c r="I1767" s="326"/>
      <c r="J1767" s="326"/>
      <c r="K1767" s="326"/>
      <c r="L1767" s="326"/>
      <c r="M1767" s="326"/>
      <c r="N1767" s="326"/>
      <c r="O1767" s="326"/>
      <c r="P1767" s="326"/>
      <c r="Q1767" s="326"/>
      <c r="R1767" s="326"/>
      <c r="S1767" s="326"/>
      <c r="T1767" s="326"/>
      <c r="U1767" s="326"/>
      <c r="V1767" s="326"/>
      <c r="W1767" s="326"/>
      <c r="X1767" s="326"/>
      <c r="Y1767" s="326"/>
      <c r="Z1767" s="326"/>
      <c r="AA1767" s="326"/>
      <c r="AB1767" s="326"/>
      <c r="AC1767" s="326"/>
      <c r="AD1767" s="326"/>
      <c r="AE1767" s="326"/>
      <c r="AF1767" s="326"/>
      <c r="AG1767" s="326"/>
      <c r="AH1767" s="326"/>
      <c r="AI1767" s="326"/>
      <c r="AJ1767" s="326"/>
      <c r="AK1767" s="326"/>
      <c r="AL1767" s="326"/>
      <c r="AM1767" s="326"/>
      <c r="AN1767" s="326"/>
      <c r="AO1767" s="326"/>
      <c r="AP1767" s="326"/>
      <c r="AQ1767" s="326"/>
      <c r="AR1767" s="326"/>
    </row>
    <row r="1768" ht="15.75" hidden="1" customHeight="1">
      <c r="A1768" s="326" t="s">
        <v>3541</v>
      </c>
      <c r="B1768" s="326">
        <v>164.0</v>
      </c>
      <c r="C1768" s="326">
        <v>7.5</v>
      </c>
      <c r="D1768" s="326">
        <v>4.2</v>
      </c>
      <c r="E1768" s="326">
        <v>23.0</v>
      </c>
      <c r="F1768" s="326" t="s">
        <v>4393</v>
      </c>
      <c r="G1768" s="326" t="s">
        <v>4307</v>
      </c>
      <c r="H1768" s="326"/>
      <c r="I1768" s="326"/>
      <c r="J1768" s="326"/>
      <c r="K1768" s="326"/>
      <c r="L1768" s="326"/>
      <c r="M1768" s="326"/>
      <c r="N1768" s="326"/>
      <c r="O1768" s="326"/>
      <c r="P1768" s="326"/>
      <c r="Q1768" s="326"/>
      <c r="R1768" s="326"/>
      <c r="S1768" s="326"/>
      <c r="T1768" s="326"/>
      <c r="U1768" s="326"/>
      <c r="V1768" s="326"/>
      <c r="W1768" s="326"/>
      <c r="X1768" s="326"/>
      <c r="Y1768" s="326"/>
      <c r="Z1768" s="326"/>
      <c r="AA1768" s="326"/>
      <c r="AB1768" s="326"/>
      <c r="AC1768" s="326"/>
      <c r="AD1768" s="326"/>
      <c r="AE1768" s="326"/>
      <c r="AF1768" s="326"/>
      <c r="AG1768" s="326"/>
      <c r="AH1768" s="326"/>
      <c r="AI1768" s="326"/>
      <c r="AJ1768" s="326"/>
      <c r="AK1768" s="326"/>
      <c r="AL1768" s="326"/>
      <c r="AM1768" s="326"/>
      <c r="AN1768" s="326"/>
      <c r="AO1768" s="326"/>
      <c r="AP1768" s="326"/>
      <c r="AQ1768" s="326"/>
      <c r="AR1768" s="326"/>
    </row>
    <row r="1769" ht="15.75" hidden="1" customHeight="1">
      <c r="A1769" s="326" t="s">
        <v>4394</v>
      </c>
      <c r="B1769" s="326">
        <v>194.0</v>
      </c>
      <c r="C1769" s="326">
        <v>6.8</v>
      </c>
      <c r="D1769" s="326">
        <v>4.9</v>
      </c>
      <c r="E1769" s="326">
        <v>29.6</v>
      </c>
      <c r="F1769" s="326" t="s">
        <v>4395</v>
      </c>
      <c r="G1769" s="326" t="s">
        <v>4307</v>
      </c>
      <c r="H1769" s="326"/>
      <c r="I1769" s="326"/>
      <c r="J1769" s="326"/>
      <c r="K1769" s="326"/>
      <c r="L1769" s="326"/>
      <c r="M1769" s="326"/>
      <c r="N1769" s="326"/>
      <c r="O1769" s="326"/>
      <c r="P1769" s="326"/>
      <c r="Q1769" s="326"/>
      <c r="R1769" s="326"/>
      <c r="S1769" s="326"/>
      <c r="T1769" s="326"/>
      <c r="U1769" s="326"/>
      <c r="V1769" s="326"/>
      <c r="W1769" s="326"/>
      <c r="X1769" s="326"/>
      <c r="Y1769" s="326"/>
      <c r="Z1769" s="326"/>
      <c r="AA1769" s="326"/>
      <c r="AB1769" s="326"/>
      <c r="AC1769" s="326"/>
      <c r="AD1769" s="326"/>
      <c r="AE1769" s="326"/>
      <c r="AF1769" s="326"/>
      <c r="AG1769" s="326"/>
      <c r="AH1769" s="326"/>
      <c r="AI1769" s="326"/>
      <c r="AJ1769" s="326"/>
      <c r="AK1769" s="326"/>
      <c r="AL1769" s="326"/>
      <c r="AM1769" s="326"/>
      <c r="AN1769" s="326"/>
      <c r="AO1769" s="326"/>
      <c r="AP1769" s="326"/>
      <c r="AQ1769" s="326"/>
      <c r="AR1769" s="326"/>
    </row>
    <row r="1770" ht="15.75" hidden="1" customHeight="1">
      <c r="A1770" s="326" t="s">
        <v>3549</v>
      </c>
      <c r="B1770" s="326">
        <v>176.0</v>
      </c>
      <c r="C1770" s="326">
        <v>6.4</v>
      </c>
      <c r="D1770" s="326">
        <v>2.4</v>
      </c>
      <c r="E1770" s="326">
        <v>30.9</v>
      </c>
      <c r="F1770" s="326" t="s">
        <v>4396</v>
      </c>
      <c r="G1770" s="326" t="s">
        <v>4307</v>
      </c>
      <c r="H1770" s="326"/>
      <c r="I1770" s="326"/>
      <c r="J1770" s="326"/>
      <c r="K1770" s="326"/>
      <c r="L1770" s="326"/>
      <c r="M1770" s="326"/>
      <c r="N1770" s="326"/>
      <c r="O1770" s="326"/>
      <c r="P1770" s="326"/>
      <c r="Q1770" s="326"/>
      <c r="R1770" s="326"/>
      <c r="S1770" s="326"/>
      <c r="T1770" s="326"/>
      <c r="U1770" s="326"/>
      <c r="V1770" s="326"/>
      <c r="W1770" s="326"/>
      <c r="X1770" s="326"/>
      <c r="Y1770" s="326"/>
      <c r="Z1770" s="326"/>
      <c r="AA1770" s="326"/>
      <c r="AB1770" s="326"/>
      <c r="AC1770" s="326"/>
      <c r="AD1770" s="326"/>
      <c r="AE1770" s="326"/>
      <c r="AF1770" s="326"/>
      <c r="AG1770" s="326"/>
      <c r="AH1770" s="326"/>
      <c r="AI1770" s="326"/>
      <c r="AJ1770" s="326"/>
      <c r="AK1770" s="326"/>
      <c r="AL1770" s="326"/>
      <c r="AM1770" s="326"/>
      <c r="AN1770" s="326"/>
      <c r="AO1770" s="326"/>
      <c r="AP1770" s="326"/>
      <c r="AQ1770" s="326"/>
      <c r="AR1770" s="326"/>
    </row>
    <row r="1771" ht="15.75" hidden="1" customHeight="1">
      <c r="A1771" s="326" t="s">
        <v>4397</v>
      </c>
      <c r="B1771" s="326">
        <v>119.0</v>
      </c>
      <c r="C1771" s="326">
        <v>4.9</v>
      </c>
      <c r="D1771" s="326">
        <v>0.5</v>
      </c>
      <c r="E1771" s="326">
        <v>23.6</v>
      </c>
      <c r="F1771" s="326" t="s">
        <v>4398</v>
      </c>
      <c r="G1771" s="326" t="s">
        <v>4307</v>
      </c>
      <c r="H1771" s="326"/>
      <c r="I1771" s="326"/>
      <c r="J1771" s="326"/>
      <c r="K1771" s="326"/>
      <c r="L1771" s="326"/>
      <c r="M1771" s="326"/>
      <c r="N1771" s="326"/>
      <c r="O1771" s="326"/>
      <c r="P1771" s="326"/>
      <c r="Q1771" s="326"/>
      <c r="R1771" s="326"/>
      <c r="S1771" s="326"/>
      <c r="T1771" s="326"/>
      <c r="U1771" s="326"/>
      <c r="V1771" s="326"/>
      <c r="W1771" s="326"/>
      <c r="X1771" s="326"/>
      <c r="Y1771" s="326"/>
      <c r="Z1771" s="326"/>
      <c r="AA1771" s="326"/>
      <c r="AB1771" s="326"/>
      <c r="AC1771" s="326"/>
      <c r="AD1771" s="326"/>
      <c r="AE1771" s="326"/>
      <c r="AF1771" s="326"/>
      <c r="AG1771" s="326"/>
      <c r="AH1771" s="326"/>
      <c r="AI1771" s="326"/>
      <c r="AJ1771" s="326"/>
      <c r="AK1771" s="326"/>
      <c r="AL1771" s="326"/>
      <c r="AM1771" s="326"/>
      <c r="AN1771" s="326"/>
      <c r="AO1771" s="326"/>
      <c r="AP1771" s="326"/>
      <c r="AQ1771" s="326"/>
      <c r="AR1771" s="326"/>
    </row>
    <row r="1772" ht="15.75" hidden="1" customHeight="1">
      <c r="A1772" s="326" t="s">
        <v>4399</v>
      </c>
      <c r="B1772" s="326">
        <v>140.0</v>
      </c>
      <c r="C1772" s="326">
        <v>4.1</v>
      </c>
      <c r="D1772" s="326">
        <v>2.9</v>
      </c>
      <c r="E1772" s="326">
        <v>24.2</v>
      </c>
      <c r="F1772" s="326" t="s">
        <v>4400</v>
      </c>
      <c r="G1772" s="326" t="s">
        <v>4307</v>
      </c>
      <c r="H1772" s="326"/>
      <c r="I1772" s="326"/>
      <c r="J1772" s="326"/>
      <c r="K1772" s="326"/>
      <c r="L1772" s="326"/>
      <c r="M1772" s="326"/>
      <c r="N1772" s="326"/>
      <c r="O1772" s="326"/>
      <c r="P1772" s="326"/>
      <c r="Q1772" s="326"/>
      <c r="R1772" s="326"/>
      <c r="S1772" s="326"/>
      <c r="T1772" s="326"/>
      <c r="U1772" s="326"/>
      <c r="V1772" s="326"/>
      <c r="W1772" s="326"/>
      <c r="X1772" s="326"/>
      <c r="Y1772" s="326"/>
      <c r="Z1772" s="326"/>
      <c r="AA1772" s="326"/>
      <c r="AB1772" s="326"/>
      <c r="AC1772" s="326"/>
      <c r="AD1772" s="326"/>
      <c r="AE1772" s="326"/>
      <c r="AF1772" s="326"/>
      <c r="AG1772" s="326"/>
      <c r="AH1772" s="326"/>
      <c r="AI1772" s="326"/>
      <c r="AJ1772" s="326"/>
      <c r="AK1772" s="326"/>
      <c r="AL1772" s="326"/>
      <c r="AM1772" s="326"/>
      <c r="AN1772" s="326"/>
      <c r="AO1772" s="326"/>
      <c r="AP1772" s="326"/>
      <c r="AQ1772" s="326"/>
      <c r="AR1772" s="326"/>
    </row>
    <row r="1773" ht="15.75" hidden="1" customHeight="1">
      <c r="A1773" s="326" t="s">
        <v>3553</v>
      </c>
      <c r="B1773" s="326">
        <v>137.0</v>
      </c>
      <c r="C1773" s="326">
        <v>6.6</v>
      </c>
      <c r="D1773" s="326">
        <v>1.5</v>
      </c>
      <c r="E1773" s="326">
        <v>23.9</v>
      </c>
      <c r="F1773" s="326" t="s">
        <v>4401</v>
      </c>
      <c r="G1773" s="326" t="s">
        <v>4307</v>
      </c>
      <c r="H1773" s="326"/>
      <c r="I1773" s="326"/>
      <c r="J1773" s="326"/>
      <c r="K1773" s="326"/>
      <c r="L1773" s="326"/>
      <c r="M1773" s="326"/>
      <c r="N1773" s="326"/>
      <c r="O1773" s="326"/>
      <c r="P1773" s="326"/>
      <c r="Q1773" s="326"/>
      <c r="R1773" s="326"/>
      <c r="S1773" s="326"/>
      <c r="T1773" s="326"/>
      <c r="U1773" s="326"/>
      <c r="V1773" s="326"/>
      <c r="W1773" s="326"/>
      <c r="X1773" s="326"/>
      <c r="Y1773" s="326"/>
      <c r="Z1773" s="326"/>
      <c r="AA1773" s="326"/>
      <c r="AB1773" s="326"/>
      <c r="AC1773" s="326"/>
      <c r="AD1773" s="326"/>
      <c r="AE1773" s="326"/>
      <c r="AF1773" s="326"/>
      <c r="AG1773" s="326"/>
      <c r="AH1773" s="326"/>
      <c r="AI1773" s="326"/>
      <c r="AJ1773" s="326"/>
      <c r="AK1773" s="326"/>
      <c r="AL1773" s="326"/>
      <c r="AM1773" s="326"/>
      <c r="AN1773" s="326"/>
      <c r="AO1773" s="326"/>
      <c r="AP1773" s="326"/>
      <c r="AQ1773" s="326"/>
      <c r="AR1773" s="326"/>
    </row>
    <row r="1774" ht="15.75" hidden="1" customHeight="1">
      <c r="A1774" s="326" t="s">
        <v>3555</v>
      </c>
      <c r="B1774" s="326">
        <v>151.0</v>
      </c>
      <c r="C1774" s="326">
        <v>8.6</v>
      </c>
      <c r="D1774" s="326">
        <v>1.9</v>
      </c>
      <c r="E1774" s="326">
        <v>24.4</v>
      </c>
      <c r="F1774" s="326" t="s">
        <v>4402</v>
      </c>
      <c r="G1774" s="326" t="s">
        <v>4307</v>
      </c>
      <c r="H1774" s="326"/>
      <c r="I1774" s="326"/>
      <c r="J1774" s="326"/>
      <c r="K1774" s="326"/>
      <c r="L1774" s="326"/>
      <c r="M1774" s="326"/>
      <c r="N1774" s="326"/>
      <c r="O1774" s="326"/>
      <c r="P1774" s="326"/>
      <c r="Q1774" s="326"/>
      <c r="R1774" s="326"/>
      <c r="S1774" s="326"/>
      <c r="T1774" s="326"/>
      <c r="U1774" s="326"/>
      <c r="V1774" s="326"/>
      <c r="W1774" s="326"/>
      <c r="X1774" s="326"/>
      <c r="Y1774" s="326"/>
      <c r="Z1774" s="326"/>
      <c r="AA1774" s="326"/>
      <c r="AB1774" s="326"/>
      <c r="AC1774" s="326"/>
      <c r="AD1774" s="326"/>
      <c r="AE1774" s="326"/>
      <c r="AF1774" s="326"/>
      <c r="AG1774" s="326"/>
      <c r="AH1774" s="326"/>
      <c r="AI1774" s="326"/>
      <c r="AJ1774" s="326"/>
      <c r="AK1774" s="326"/>
      <c r="AL1774" s="326"/>
      <c r="AM1774" s="326"/>
      <c r="AN1774" s="326"/>
      <c r="AO1774" s="326"/>
      <c r="AP1774" s="326"/>
      <c r="AQ1774" s="326"/>
      <c r="AR1774" s="326"/>
    </row>
    <row r="1775" ht="15.75" hidden="1" customHeight="1">
      <c r="A1775" s="326" t="s">
        <v>3557</v>
      </c>
      <c r="B1775" s="326">
        <v>156.0</v>
      </c>
      <c r="C1775" s="326">
        <v>6.1</v>
      </c>
      <c r="D1775" s="326">
        <v>2.8</v>
      </c>
      <c r="E1775" s="326">
        <v>26.2</v>
      </c>
      <c r="F1775" s="326" t="s">
        <v>4403</v>
      </c>
      <c r="G1775" s="326" t="s">
        <v>4307</v>
      </c>
      <c r="H1775" s="326"/>
      <c r="I1775" s="326"/>
      <c r="J1775" s="326"/>
      <c r="K1775" s="326"/>
      <c r="L1775" s="326"/>
      <c r="M1775" s="326"/>
      <c r="N1775" s="326"/>
      <c r="O1775" s="326"/>
      <c r="P1775" s="326"/>
      <c r="Q1775" s="326"/>
      <c r="R1775" s="326"/>
      <c r="S1775" s="326"/>
      <c r="T1775" s="326"/>
      <c r="U1775" s="326"/>
      <c r="V1775" s="326"/>
      <c r="W1775" s="326"/>
      <c r="X1775" s="326"/>
      <c r="Y1775" s="326"/>
      <c r="Z1775" s="326"/>
      <c r="AA1775" s="326"/>
      <c r="AB1775" s="326"/>
      <c r="AC1775" s="326"/>
      <c r="AD1775" s="326"/>
      <c r="AE1775" s="326"/>
      <c r="AF1775" s="326"/>
      <c r="AG1775" s="326"/>
      <c r="AH1775" s="326"/>
      <c r="AI1775" s="326"/>
      <c r="AJ1775" s="326"/>
      <c r="AK1775" s="326"/>
      <c r="AL1775" s="326"/>
      <c r="AM1775" s="326"/>
      <c r="AN1775" s="326"/>
      <c r="AO1775" s="326"/>
      <c r="AP1775" s="326"/>
      <c r="AQ1775" s="326"/>
      <c r="AR1775" s="326"/>
    </row>
    <row r="1776" ht="15.75" hidden="1" customHeight="1">
      <c r="A1776" s="326" t="s">
        <v>3559</v>
      </c>
      <c r="B1776" s="326">
        <v>139.0</v>
      </c>
      <c r="C1776" s="326">
        <v>6.8</v>
      </c>
      <c r="D1776" s="326">
        <v>2.5</v>
      </c>
      <c r="E1776" s="326">
        <v>21.9</v>
      </c>
      <c r="F1776" s="326" t="s">
        <v>4404</v>
      </c>
      <c r="G1776" s="326" t="s">
        <v>4307</v>
      </c>
      <c r="H1776" s="326"/>
      <c r="I1776" s="326"/>
      <c r="J1776" s="326"/>
      <c r="K1776" s="326"/>
      <c r="L1776" s="326"/>
      <c r="M1776" s="326"/>
      <c r="N1776" s="326"/>
      <c r="O1776" s="326"/>
      <c r="P1776" s="326"/>
      <c r="Q1776" s="326"/>
      <c r="R1776" s="326"/>
      <c r="S1776" s="326"/>
      <c r="T1776" s="326"/>
      <c r="U1776" s="326"/>
      <c r="V1776" s="326"/>
      <c r="W1776" s="326"/>
      <c r="X1776" s="326"/>
      <c r="Y1776" s="326"/>
      <c r="Z1776" s="326"/>
      <c r="AA1776" s="326"/>
      <c r="AB1776" s="326"/>
      <c r="AC1776" s="326"/>
      <c r="AD1776" s="326"/>
      <c r="AE1776" s="326"/>
      <c r="AF1776" s="326"/>
      <c r="AG1776" s="326"/>
      <c r="AH1776" s="326"/>
      <c r="AI1776" s="326"/>
      <c r="AJ1776" s="326"/>
      <c r="AK1776" s="326"/>
      <c r="AL1776" s="326"/>
      <c r="AM1776" s="326"/>
      <c r="AN1776" s="326"/>
      <c r="AO1776" s="326"/>
      <c r="AP1776" s="326"/>
      <c r="AQ1776" s="326"/>
      <c r="AR1776" s="326"/>
    </row>
    <row r="1777" ht="15.75" hidden="1" customHeight="1">
      <c r="A1777" s="326" t="s">
        <v>4405</v>
      </c>
      <c r="B1777" s="326">
        <v>143.0</v>
      </c>
      <c r="C1777" s="326">
        <v>7.8</v>
      </c>
      <c r="D1777" s="326">
        <v>1.2</v>
      </c>
      <c r="E1777" s="326">
        <v>24.5</v>
      </c>
      <c r="F1777" s="326" t="s">
        <v>4406</v>
      </c>
      <c r="G1777" s="326" t="s">
        <v>4307</v>
      </c>
      <c r="H1777" s="326"/>
      <c r="I1777" s="326"/>
      <c r="J1777" s="326"/>
      <c r="K1777" s="326"/>
      <c r="L1777" s="326"/>
      <c r="M1777" s="326"/>
      <c r="N1777" s="326"/>
      <c r="O1777" s="326"/>
      <c r="P1777" s="326"/>
      <c r="Q1777" s="326"/>
      <c r="R1777" s="326"/>
      <c r="S1777" s="326"/>
      <c r="T1777" s="326"/>
      <c r="U1777" s="326"/>
      <c r="V1777" s="326"/>
      <c r="W1777" s="326"/>
      <c r="X1777" s="326"/>
      <c r="Y1777" s="326"/>
      <c r="Z1777" s="326"/>
      <c r="AA1777" s="326"/>
      <c r="AB1777" s="326"/>
      <c r="AC1777" s="326"/>
      <c r="AD1777" s="326"/>
      <c r="AE1777" s="326"/>
      <c r="AF1777" s="326"/>
      <c r="AG1777" s="326"/>
      <c r="AH1777" s="326"/>
      <c r="AI1777" s="326"/>
      <c r="AJ1777" s="326"/>
      <c r="AK1777" s="326"/>
      <c r="AL1777" s="326"/>
      <c r="AM1777" s="326"/>
      <c r="AN1777" s="326"/>
      <c r="AO1777" s="326"/>
      <c r="AP1777" s="326"/>
      <c r="AQ1777" s="326"/>
      <c r="AR1777" s="326"/>
    </row>
    <row r="1778" ht="15.75" hidden="1" customHeight="1">
      <c r="A1778" s="326" t="s">
        <v>4407</v>
      </c>
      <c r="B1778" s="326">
        <v>150.0</v>
      </c>
      <c r="C1778" s="326">
        <v>4.6</v>
      </c>
      <c r="D1778" s="326">
        <v>1.1</v>
      </c>
      <c r="E1778" s="326">
        <v>29.8</v>
      </c>
      <c r="F1778" s="326" t="s">
        <v>4408</v>
      </c>
      <c r="G1778" s="326" t="s">
        <v>4307</v>
      </c>
      <c r="H1778" s="326"/>
      <c r="I1778" s="326"/>
      <c r="J1778" s="326"/>
      <c r="K1778" s="326"/>
      <c r="L1778" s="326"/>
      <c r="M1778" s="326"/>
      <c r="N1778" s="326"/>
      <c r="O1778" s="326"/>
      <c r="P1778" s="326"/>
      <c r="Q1778" s="326"/>
      <c r="R1778" s="326"/>
      <c r="S1778" s="326"/>
      <c r="T1778" s="326"/>
      <c r="U1778" s="326"/>
      <c r="V1778" s="326"/>
      <c r="W1778" s="326"/>
      <c r="X1778" s="326"/>
      <c r="Y1778" s="326"/>
      <c r="Z1778" s="326"/>
      <c r="AA1778" s="326"/>
      <c r="AB1778" s="326"/>
      <c r="AC1778" s="326"/>
      <c r="AD1778" s="326"/>
      <c r="AE1778" s="326"/>
      <c r="AF1778" s="326"/>
      <c r="AG1778" s="326"/>
      <c r="AH1778" s="326"/>
      <c r="AI1778" s="326"/>
      <c r="AJ1778" s="326"/>
      <c r="AK1778" s="326"/>
      <c r="AL1778" s="326"/>
      <c r="AM1778" s="326"/>
      <c r="AN1778" s="326"/>
      <c r="AO1778" s="326"/>
      <c r="AP1778" s="326"/>
      <c r="AQ1778" s="326"/>
      <c r="AR1778" s="326"/>
    </row>
    <row r="1779" ht="15.75" hidden="1" customHeight="1">
      <c r="A1779" s="326" t="s">
        <v>4064</v>
      </c>
      <c r="B1779" s="326">
        <v>183.0</v>
      </c>
      <c r="C1779" s="326">
        <v>8.5</v>
      </c>
      <c r="D1779" s="326">
        <v>4.8</v>
      </c>
      <c r="E1779" s="326">
        <v>26.5</v>
      </c>
      <c r="F1779" s="326" t="s">
        <v>4409</v>
      </c>
      <c r="G1779" s="326" t="s">
        <v>4307</v>
      </c>
      <c r="H1779" s="326"/>
      <c r="I1779" s="326"/>
      <c r="J1779" s="326"/>
      <c r="K1779" s="326"/>
      <c r="L1779" s="326"/>
      <c r="M1779" s="326"/>
      <c r="N1779" s="326"/>
      <c r="O1779" s="326"/>
      <c r="P1779" s="326"/>
      <c r="Q1779" s="326"/>
      <c r="R1779" s="326"/>
      <c r="S1779" s="326"/>
      <c r="T1779" s="326"/>
      <c r="U1779" s="326"/>
      <c r="V1779" s="326"/>
      <c r="W1779" s="326"/>
      <c r="X1779" s="326"/>
      <c r="Y1779" s="326"/>
      <c r="Z1779" s="326"/>
      <c r="AA1779" s="326"/>
      <c r="AB1779" s="326"/>
      <c r="AC1779" s="326"/>
      <c r="AD1779" s="326"/>
      <c r="AE1779" s="326"/>
      <c r="AF1779" s="326"/>
      <c r="AG1779" s="326"/>
      <c r="AH1779" s="326"/>
      <c r="AI1779" s="326"/>
      <c r="AJ1779" s="326"/>
      <c r="AK1779" s="326"/>
      <c r="AL1779" s="326"/>
      <c r="AM1779" s="326"/>
      <c r="AN1779" s="326"/>
      <c r="AO1779" s="326"/>
      <c r="AP1779" s="326"/>
      <c r="AQ1779" s="326"/>
      <c r="AR1779" s="326"/>
    </row>
    <row r="1780" ht="15.75" hidden="1" customHeight="1">
      <c r="A1780" s="326" t="s">
        <v>4410</v>
      </c>
      <c r="B1780" s="326">
        <v>150.0</v>
      </c>
      <c r="C1780" s="326">
        <v>8.0</v>
      </c>
      <c r="D1780" s="326">
        <v>3.5</v>
      </c>
      <c r="E1780" s="326">
        <v>20.9</v>
      </c>
      <c r="F1780" s="326" t="s">
        <v>4411</v>
      </c>
      <c r="G1780" s="326" t="s">
        <v>4307</v>
      </c>
      <c r="H1780" s="326"/>
      <c r="I1780" s="326"/>
      <c r="J1780" s="326"/>
      <c r="K1780" s="326"/>
      <c r="L1780" s="326"/>
      <c r="M1780" s="326"/>
      <c r="N1780" s="326"/>
      <c r="O1780" s="326"/>
      <c r="P1780" s="326"/>
      <c r="Q1780" s="326"/>
      <c r="R1780" s="326"/>
      <c r="S1780" s="326"/>
      <c r="T1780" s="326"/>
      <c r="U1780" s="326"/>
      <c r="V1780" s="326"/>
      <c r="W1780" s="326"/>
      <c r="X1780" s="326"/>
      <c r="Y1780" s="326"/>
      <c r="Z1780" s="326"/>
      <c r="AA1780" s="326"/>
      <c r="AB1780" s="326"/>
      <c r="AC1780" s="326"/>
      <c r="AD1780" s="326"/>
      <c r="AE1780" s="326"/>
      <c r="AF1780" s="326"/>
      <c r="AG1780" s="326"/>
      <c r="AH1780" s="326"/>
      <c r="AI1780" s="326"/>
      <c r="AJ1780" s="326"/>
      <c r="AK1780" s="326"/>
      <c r="AL1780" s="326"/>
      <c r="AM1780" s="326"/>
      <c r="AN1780" s="326"/>
      <c r="AO1780" s="326"/>
      <c r="AP1780" s="326"/>
      <c r="AQ1780" s="326"/>
      <c r="AR1780" s="326"/>
    </row>
    <row r="1781" ht="15.75" hidden="1" customHeight="1">
      <c r="A1781" s="326" t="s">
        <v>4072</v>
      </c>
      <c r="B1781" s="326">
        <v>126.0</v>
      </c>
      <c r="C1781" s="326">
        <v>6.7</v>
      </c>
      <c r="D1781" s="326">
        <v>2.3</v>
      </c>
      <c r="E1781" s="326">
        <v>19.8</v>
      </c>
      <c r="F1781" s="326" t="s">
        <v>4412</v>
      </c>
      <c r="G1781" s="326" t="s">
        <v>4307</v>
      </c>
      <c r="H1781" s="326"/>
      <c r="I1781" s="326"/>
      <c r="J1781" s="326"/>
      <c r="K1781" s="326"/>
      <c r="L1781" s="326"/>
      <c r="M1781" s="326"/>
      <c r="N1781" s="326"/>
      <c r="O1781" s="326"/>
      <c r="P1781" s="326"/>
      <c r="Q1781" s="326"/>
      <c r="R1781" s="326"/>
      <c r="S1781" s="326"/>
      <c r="T1781" s="326"/>
      <c r="U1781" s="326"/>
      <c r="V1781" s="326"/>
      <c r="W1781" s="326"/>
      <c r="X1781" s="326"/>
      <c r="Y1781" s="326"/>
      <c r="Z1781" s="326"/>
      <c r="AA1781" s="326"/>
      <c r="AB1781" s="326"/>
      <c r="AC1781" s="326"/>
      <c r="AD1781" s="326"/>
      <c r="AE1781" s="326"/>
      <c r="AF1781" s="326"/>
      <c r="AG1781" s="326"/>
      <c r="AH1781" s="326"/>
      <c r="AI1781" s="326"/>
      <c r="AJ1781" s="326"/>
      <c r="AK1781" s="326"/>
      <c r="AL1781" s="326"/>
      <c r="AM1781" s="326"/>
      <c r="AN1781" s="326"/>
      <c r="AO1781" s="326"/>
      <c r="AP1781" s="326"/>
      <c r="AQ1781" s="326"/>
      <c r="AR1781" s="326"/>
    </row>
    <row r="1782" ht="15.75" hidden="1" customHeight="1">
      <c r="A1782" s="326" t="s">
        <v>3563</v>
      </c>
      <c r="B1782" s="326">
        <v>120.0</v>
      </c>
      <c r="C1782" s="326">
        <v>4.8</v>
      </c>
      <c r="D1782" s="326">
        <v>1.6</v>
      </c>
      <c r="E1782" s="326">
        <v>21.2</v>
      </c>
      <c r="F1782" s="326" t="s">
        <v>4413</v>
      </c>
      <c r="G1782" s="326" t="s">
        <v>4307</v>
      </c>
      <c r="H1782" s="326"/>
      <c r="I1782" s="326"/>
      <c r="J1782" s="326"/>
      <c r="K1782" s="326"/>
      <c r="L1782" s="326"/>
      <c r="M1782" s="326"/>
      <c r="N1782" s="326"/>
      <c r="O1782" s="326"/>
      <c r="P1782" s="326"/>
      <c r="Q1782" s="326"/>
      <c r="R1782" s="326"/>
      <c r="S1782" s="326"/>
      <c r="T1782" s="326"/>
      <c r="U1782" s="326"/>
      <c r="V1782" s="326"/>
      <c r="W1782" s="326"/>
      <c r="X1782" s="326"/>
      <c r="Y1782" s="326"/>
      <c r="Z1782" s="326"/>
      <c r="AA1782" s="326"/>
      <c r="AB1782" s="326"/>
      <c r="AC1782" s="326"/>
      <c r="AD1782" s="326"/>
      <c r="AE1782" s="326"/>
      <c r="AF1782" s="326"/>
      <c r="AG1782" s="326"/>
      <c r="AH1782" s="326"/>
      <c r="AI1782" s="326"/>
      <c r="AJ1782" s="326"/>
      <c r="AK1782" s="326"/>
      <c r="AL1782" s="326"/>
      <c r="AM1782" s="326"/>
      <c r="AN1782" s="326"/>
      <c r="AO1782" s="326"/>
      <c r="AP1782" s="326"/>
      <c r="AQ1782" s="326"/>
      <c r="AR1782" s="326"/>
    </row>
    <row r="1783" ht="15.75" hidden="1" customHeight="1">
      <c r="A1783" s="326" t="s">
        <v>3822</v>
      </c>
      <c r="B1783" s="326">
        <v>172.0</v>
      </c>
      <c r="C1783" s="326">
        <v>7.5</v>
      </c>
      <c r="D1783" s="326">
        <v>7.3</v>
      </c>
      <c r="E1783" s="326">
        <v>18.6</v>
      </c>
      <c r="F1783" s="326" t="s">
        <v>4414</v>
      </c>
      <c r="G1783" s="326" t="s">
        <v>4307</v>
      </c>
      <c r="H1783" s="326"/>
      <c r="I1783" s="326"/>
      <c r="J1783" s="326"/>
      <c r="K1783" s="326"/>
      <c r="L1783" s="326"/>
      <c r="M1783" s="326"/>
      <c r="N1783" s="326"/>
      <c r="O1783" s="326"/>
      <c r="P1783" s="326"/>
      <c r="Q1783" s="326"/>
      <c r="R1783" s="326"/>
      <c r="S1783" s="326"/>
      <c r="T1783" s="326"/>
      <c r="U1783" s="326"/>
      <c r="V1783" s="326"/>
      <c r="W1783" s="326"/>
      <c r="X1783" s="326"/>
      <c r="Y1783" s="326"/>
      <c r="Z1783" s="326"/>
      <c r="AA1783" s="326"/>
      <c r="AB1783" s="326"/>
      <c r="AC1783" s="326"/>
      <c r="AD1783" s="326"/>
      <c r="AE1783" s="326"/>
      <c r="AF1783" s="326"/>
      <c r="AG1783" s="326"/>
      <c r="AH1783" s="326"/>
      <c r="AI1783" s="326"/>
      <c r="AJ1783" s="326"/>
      <c r="AK1783" s="326"/>
      <c r="AL1783" s="326"/>
      <c r="AM1783" s="326"/>
      <c r="AN1783" s="326"/>
      <c r="AO1783" s="326"/>
      <c r="AP1783" s="326"/>
      <c r="AQ1783" s="326"/>
      <c r="AR1783" s="326"/>
    </row>
    <row r="1784" ht="15.75" hidden="1" customHeight="1">
      <c r="A1784" s="326" t="s">
        <v>4415</v>
      </c>
      <c r="B1784" s="326">
        <v>151.0</v>
      </c>
      <c r="C1784" s="326">
        <v>6.1</v>
      </c>
      <c r="D1784" s="326">
        <v>4.0</v>
      </c>
      <c r="E1784" s="326">
        <v>24.3</v>
      </c>
      <c r="F1784" s="326" t="s">
        <v>4416</v>
      </c>
      <c r="G1784" s="326" t="s">
        <v>4307</v>
      </c>
      <c r="H1784" s="326"/>
      <c r="I1784" s="326"/>
      <c r="J1784" s="326"/>
      <c r="K1784" s="326"/>
      <c r="L1784" s="326"/>
      <c r="M1784" s="326"/>
      <c r="N1784" s="326"/>
      <c r="O1784" s="326"/>
      <c r="P1784" s="326"/>
      <c r="Q1784" s="326"/>
      <c r="R1784" s="326"/>
      <c r="S1784" s="326"/>
      <c r="T1784" s="326"/>
      <c r="U1784" s="326"/>
      <c r="V1784" s="326"/>
      <c r="W1784" s="326"/>
      <c r="X1784" s="326"/>
      <c r="Y1784" s="326"/>
      <c r="Z1784" s="326"/>
      <c r="AA1784" s="326"/>
      <c r="AB1784" s="326"/>
      <c r="AC1784" s="326"/>
      <c r="AD1784" s="326"/>
      <c r="AE1784" s="326"/>
      <c r="AF1784" s="326"/>
      <c r="AG1784" s="326"/>
      <c r="AH1784" s="326"/>
      <c r="AI1784" s="326"/>
      <c r="AJ1784" s="326"/>
      <c r="AK1784" s="326"/>
      <c r="AL1784" s="326"/>
      <c r="AM1784" s="326"/>
      <c r="AN1784" s="326"/>
      <c r="AO1784" s="326"/>
      <c r="AP1784" s="326"/>
      <c r="AQ1784" s="326"/>
      <c r="AR1784" s="326"/>
    </row>
    <row r="1785" ht="15.75" hidden="1" customHeight="1">
      <c r="A1785" s="326" t="s">
        <v>3569</v>
      </c>
      <c r="B1785" s="326">
        <v>176.0</v>
      </c>
      <c r="C1785" s="326">
        <v>6.0</v>
      </c>
      <c r="D1785" s="326">
        <v>2.0</v>
      </c>
      <c r="E1785" s="326">
        <v>33.1</v>
      </c>
      <c r="F1785" s="326" t="s">
        <v>4417</v>
      </c>
      <c r="G1785" s="326" t="s">
        <v>4307</v>
      </c>
      <c r="H1785" s="326"/>
      <c r="I1785" s="326"/>
      <c r="J1785" s="326"/>
      <c r="K1785" s="326"/>
      <c r="L1785" s="326"/>
      <c r="M1785" s="326"/>
      <c r="N1785" s="326"/>
      <c r="O1785" s="326"/>
      <c r="P1785" s="326"/>
      <c r="Q1785" s="326"/>
      <c r="R1785" s="326"/>
      <c r="S1785" s="326"/>
      <c r="T1785" s="326"/>
      <c r="U1785" s="326"/>
      <c r="V1785" s="326"/>
      <c r="W1785" s="326"/>
      <c r="X1785" s="326"/>
      <c r="Y1785" s="326"/>
      <c r="Z1785" s="326"/>
      <c r="AA1785" s="326"/>
      <c r="AB1785" s="326"/>
      <c r="AC1785" s="326"/>
      <c r="AD1785" s="326"/>
      <c r="AE1785" s="326"/>
      <c r="AF1785" s="326"/>
      <c r="AG1785" s="326"/>
      <c r="AH1785" s="326"/>
      <c r="AI1785" s="326"/>
      <c r="AJ1785" s="326"/>
      <c r="AK1785" s="326"/>
      <c r="AL1785" s="326"/>
      <c r="AM1785" s="326"/>
      <c r="AN1785" s="326"/>
      <c r="AO1785" s="326"/>
      <c r="AP1785" s="326"/>
      <c r="AQ1785" s="326"/>
      <c r="AR1785" s="326"/>
    </row>
    <row r="1786" ht="15.75" hidden="1" customHeight="1">
      <c r="A1786" s="326" t="s">
        <v>3573</v>
      </c>
      <c r="B1786" s="326">
        <v>101.0</v>
      </c>
      <c r="C1786" s="326">
        <v>2.9</v>
      </c>
      <c r="D1786" s="326">
        <v>0.4</v>
      </c>
      <c r="E1786" s="326">
        <v>21.2</v>
      </c>
      <c r="F1786" s="326" t="s">
        <v>4418</v>
      </c>
      <c r="G1786" s="326" t="s">
        <v>4307</v>
      </c>
      <c r="H1786" s="326"/>
      <c r="I1786" s="326"/>
      <c r="J1786" s="326"/>
      <c r="K1786" s="326"/>
      <c r="L1786" s="326"/>
      <c r="M1786" s="326"/>
      <c r="N1786" s="326"/>
      <c r="O1786" s="326"/>
      <c r="P1786" s="326"/>
      <c r="Q1786" s="326"/>
      <c r="R1786" s="326"/>
      <c r="S1786" s="326"/>
      <c r="T1786" s="326"/>
      <c r="U1786" s="326"/>
      <c r="V1786" s="326"/>
      <c r="W1786" s="326"/>
      <c r="X1786" s="326"/>
      <c r="Y1786" s="326"/>
      <c r="Z1786" s="326"/>
      <c r="AA1786" s="326"/>
      <c r="AB1786" s="326"/>
      <c r="AC1786" s="326"/>
      <c r="AD1786" s="326"/>
      <c r="AE1786" s="326"/>
      <c r="AF1786" s="326"/>
      <c r="AG1786" s="326"/>
      <c r="AH1786" s="326"/>
      <c r="AI1786" s="326"/>
      <c r="AJ1786" s="326"/>
      <c r="AK1786" s="326"/>
      <c r="AL1786" s="326"/>
      <c r="AM1786" s="326"/>
      <c r="AN1786" s="326"/>
      <c r="AO1786" s="326"/>
      <c r="AP1786" s="326"/>
      <c r="AQ1786" s="326"/>
      <c r="AR1786" s="326"/>
    </row>
    <row r="1787" ht="15.75" hidden="1" customHeight="1">
      <c r="A1787" s="326" t="s">
        <v>3421</v>
      </c>
      <c r="B1787" s="326">
        <v>105.0</v>
      </c>
      <c r="C1787" s="326">
        <v>9.4</v>
      </c>
      <c r="D1787" s="326">
        <v>0.6</v>
      </c>
      <c r="E1787" s="326">
        <v>16.1</v>
      </c>
      <c r="F1787" s="326" t="s">
        <v>4419</v>
      </c>
      <c r="G1787" s="326" t="s">
        <v>4307</v>
      </c>
      <c r="H1787" s="326"/>
      <c r="I1787" s="326"/>
      <c r="J1787" s="326"/>
      <c r="K1787" s="326"/>
      <c r="L1787" s="326"/>
      <c r="M1787" s="326"/>
      <c r="N1787" s="326"/>
      <c r="O1787" s="326"/>
      <c r="P1787" s="326"/>
      <c r="Q1787" s="326"/>
      <c r="R1787" s="326"/>
      <c r="S1787" s="326"/>
      <c r="T1787" s="326"/>
      <c r="U1787" s="326"/>
      <c r="V1787" s="326"/>
      <c r="W1787" s="326"/>
      <c r="X1787" s="326"/>
      <c r="Y1787" s="326"/>
      <c r="Z1787" s="326"/>
      <c r="AA1787" s="326"/>
      <c r="AB1787" s="326"/>
      <c r="AC1787" s="326"/>
      <c r="AD1787" s="326"/>
      <c r="AE1787" s="326"/>
      <c r="AF1787" s="326"/>
      <c r="AG1787" s="326"/>
      <c r="AH1787" s="326"/>
      <c r="AI1787" s="326"/>
      <c r="AJ1787" s="326"/>
      <c r="AK1787" s="326"/>
      <c r="AL1787" s="326"/>
      <c r="AM1787" s="326"/>
      <c r="AN1787" s="326"/>
      <c r="AO1787" s="326"/>
      <c r="AP1787" s="326"/>
      <c r="AQ1787" s="326"/>
      <c r="AR1787" s="326"/>
    </row>
    <row r="1788" ht="15.75" hidden="1" customHeight="1">
      <c r="A1788" s="326" t="s">
        <v>4420</v>
      </c>
      <c r="B1788" s="326">
        <v>138.0</v>
      </c>
      <c r="C1788" s="326">
        <v>7.6</v>
      </c>
      <c r="D1788" s="326">
        <v>2.3</v>
      </c>
      <c r="E1788" s="326">
        <v>21.7</v>
      </c>
      <c r="F1788" s="326" t="s">
        <v>4421</v>
      </c>
      <c r="G1788" s="326" t="s">
        <v>4307</v>
      </c>
      <c r="H1788" s="326"/>
      <c r="I1788" s="326"/>
      <c r="J1788" s="326"/>
      <c r="K1788" s="326"/>
      <c r="L1788" s="326"/>
      <c r="M1788" s="326"/>
      <c r="N1788" s="326"/>
      <c r="O1788" s="326"/>
      <c r="P1788" s="326"/>
      <c r="Q1788" s="326"/>
      <c r="R1788" s="326"/>
      <c r="S1788" s="326"/>
      <c r="T1788" s="326"/>
      <c r="U1788" s="326"/>
      <c r="V1788" s="326"/>
      <c r="W1788" s="326"/>
      <c r="X1788" s="326"/>
      <c r="Y1788" s="326"/>
      <c r="Z1788" s="326"/>
      <c r="AA1788" s="326"/>
      <c r="AB1788" s="326"/>
      <c r="AC1788" s="326"/>
      <c r="AD1788" s="326"/>
      <c r="AE1788" s="326"/>
      <c r="AF1788" s="326"/>
      <c r="AG1788" s="326"/>
      <c r="AH1788" s="326"/>
      <c r="AI1788" s="326"/>
      <c r="AJ1788" s="326"/>
      <c r="AK1788" s="326"/>
      <c r="AL1788" s="326"/>
      <c r="AM1788" s="326"/>
      <c r="AN1788" s="326"/>
      <c r="AO1788" s="326"/>
      <c r="AP1788" s="326"/>
      <c r="AQ1788" s="326"/>
      <c r="AR1788" s="326"/>
    </row>
    <row r="1789" ht="15.75" hidden="1" customHeight="1">
      <c r="A1789" s="326" t="s">
        <v>4422</v>
      </c>
      <c r="B1789" s="326">
        <v>151.0</v>
      </c>
      <c r="C1789" s="326">
        <v>4.3</v>
      </c>
      <c r="D1789" s="326">
        <v>1.8</v>
      </c>
      <c r="E1789" s="326">
        <v>28.6</v>
      </c>
      <c r="F1789" s="326" t="s">
        <v>4423</v>
      </c>
      <c r="G1789" s="326" t="s">
        <v>4307</v>
      </c>
      <c r="H1789" s="326"/>
      <c r="I1789" s="326"/>
      <c r="J1789" s="326"/>
      <c r="K1789" s="326"/>
      <c r="L1789" s="326"/>
      <c r="M1789" s="326"/>
      <c r="N1789" s="326"/>
      <c r="O1789" s="326"/>
      <c r="P1789" s="326"/>
      <c r="Q1789" s="326"/>
      <c r="R1789" s="326"/>
      <c r="S1789" s="326"/>
      <c r="T1789" s="326"/>
      <c r="U1789" s="326"/>
      <c r="V1789" s="326"/>
      <c r="W1789" s="326"/>
      <c r="X1789" s="326"/>
      <c r="Y1789" s="326"/>
      <c r="Z1789" s="326"/>
      <c r="AA1789" s="326"/>
      <c r="AB1789" s="326"/>
      <c r="AC1789" s="326"/>
      <c r="AD1789" s="326"/>
      <c r="AE1789" s="326"/>
      <c r="AF1789" s="326"/>
      <c r="AG1789" s="326"/>
      <c r="AH1789" s="326"/>
      <c r="AI1789" s="326"/>
      <c r="AJ1789" s="326"/>
      <c r="AK1789" s="326"/>
      <c r="AL1789" s="326"/>
      <c r="AM1789" s="326"/>
      <c r="AN1789" s="326"/>
      <c r="AO1789" s="326"/>
      <c r="AP1789" s="326"/>
      <c r="AQ1789" s="326"/>
      <c r="AR1789" s="326"/>
    </row>
    <row r="1790" ht="15.75" hidden="1" customHeight="1">
      <c r="A1790" s="326" t="s">
        <v>4424</v>
      </c>
      <c r="B1790" s="326">
        <v>153.0</v>
      </c>
      <c r="C1790" s="326">
        <v>5.8</v>
      </c>
      <c r="D1790" s="326">
        <v>0.7</v>
      </c>
      <c r="E1790" s="326">
        <v>31.4</v>
      </c>
      <c r="F1790" s="326" t="s">
        <v>4425</v>
      </c>
      <c r="G1790" s="326" t="s">
        <v>4307</v>
      </c>
      <c r="H1790" s="326"/>
      <c r="I1790" s="326"/>
      <c r="J1790" s="326"/>
      <c r="K1790" s="326"/>
      <c r="L1790" s="326"/>
      <c r="M1790" s="326"/>
      <c r="N1790" s="326"/>
      <c r="O1790" s="326"/>
      <c r="P1790" s="326"/>
      <c r="Q1790" s="326"/>
      <c r="R1790" s="326"/>
      <c r="S1790" s="326"/>
      <c r="T1790" s="326"/>
      <c r="U1790" s="326"/>
      <c r="V1790" s="326"/>
      <c r="W1790" s="326"/>
      <c r="X1790" s="326"/>
      <c r="Y1790" s="326"/>
      <c r="Z1790" s="326"/>
      <c r="AA1790" s="326"/>
      <c r="AB1790" s="326"/>
      <c r="AC1790" s="326"/>
      <c r="AD1790" s="326"/>
      <c r="AE1790" s="326"/>
      <c r="AF1790" s="326"/>
      <c r="AG1790" s="326"/>
      <c r="AH1790" s="326"/>
      <c r="AI1790" s="326"/>
      <c r="AJ1790" s="326"/>
      <c r="AK1790" s="326"/>
      <c r="AL1790" s="326"/>
      <c r="AM1790" s="326"/>
      <c r="AN1790" s="326"/>
      <c r="AO1790" s="326"/>
      <c r="AP1790" s="326"/>
      <c r="AQ1790" s="326"/>
      <c r="AR1790" s="326"/>
    </row>
    <row r="1791" ht="15.75" hidden="1" customHeight="1">
      <c r="A1791" s="326" t="s">
        <v>4426</v>
      </c>
      <c r="B1791" s="326">
        <v>102.0</v>
      </c>
      <c r="C1791" s="326">
        <v>5.6</v>
      </c>
      <c r="D1791" s="326">
        <v>4.3</v>
      </c>
      <c r="E1791" s="326">
        <v>11.7</v>
      </c>
      <c r="F1791" s="326" t="s">
        <v>4427</v>
      </c>
      <c r="G1791" s="326" t="s">
        <v>4307</v>
      </c>
      <c r="H1791" s="326"/>
      <c r="I1791" s="326"/>
      <c r="J1791" s="326"/>
      <c r="K1791" s="326"/>
      <c r="L1791" s="326"/>
      <c r="M1791" s="326"/>
      <c r="N1791" s="326"/>
      <c r="O1791" s="326"/>
      <c r="P1791" s="326"/>
      <c r="Q1791" s="326"/>
      <c r="R1791" s="326"/>
      <c r="S1791" s="326"/>
      <c r="T1791" s="326"/>
      <c r="U1791" s="326"/>
      <c r="V1791" s="326"/>
      <c r="W1791" s="326"/>
      <c r="X1791" s="326"/>
      <c r="Y1791" s="326"/>
      <c r="Z1791" s="326"/>
      <c r="AA1791" s="326"/>
      <c r="AB1791" s="326"/>
      <c r="AC1791" s="326"/>
      <c r="AD1791" s="326"/>
      <c r="AE1791" s="326"/>
      <c r="AF1791" s="326"/>
      <c r="AG1791" s="326"/>
      <c r="AH1791" s="326"/>
      <c r="AI1791" s="326"/>
      <c r="AJ1791" s="326"/>
      <c r="AK1791" s="326"/>
      <c r="AL1791" s="326"/>
      <c r="AM1791" s="326"/>
      <c r="AN1791" s="326"/>
      <c r="AO1791" s="326"/>
      <c r="AP1791" s="326"/>
      <c r="AQ1791" s="326"/>
      <c r="AR1791" s="326"/>
    </row>
    <row r="1792" ht="15.75" hidden="1" customHeight="1">
      <c r="A1792" s="326" t="s">
        <v>3578</v>
      </c>
      <c r="B1792" s="326">
        <v>215.0</v>
      </c>
      <c r="C1792" s="326">
        <v>4.8</v>
      </c>
      <c r="D1792" s="326">
        <v>9.9</v>
      </c>
      <c r="E1792" s="326">
        <v>26.8</v>
      </c>
      <c r="F1792" s="326" t="s">
        <v>4428</v>
      </c>
      <c r="G1792" s="326" t="s">
        <v>4307</v>
      </c>
      <c r="H1792" s="326"/>
      <c r="I1792" s="326"/>
      <c r="J1792" s="326"/>
      <c r="K1792" s="326"/>
      <c r="L1792" s="326"/>
      <c r="M1792" s="326"/>
      <c r="N1792" s="326"/>
      <c r="O1792" s="326"/>
      <c r="P1792" s="326"/>
      <c r="Q1792" s="326"/>
      <c r="R1792" s="326"/>
      <c r="S1792" s="326"/>
      <c r="T1792" s="326"/>
      <c r="U1792" s="326"/>
      <c r="V1792" s="326"/>
      <c r="W1792" s="326"/>
      <c r="X1792" s="326"/>
      <c r="Y1792" s="326"/>
      <c r="Z1792" s="326"/>
      <c r="AA1792" s="326"/>
      <c r="AB1792" s="326"/>
      <c r="AC1792" s="326"/>
      <c r="AD1792" s="326"/>
      <c r="AE1792" s="326"/>
      <c r="AF1792" s="326"/>
      <c r="AG1792" s="326"/>
      <c r="AH1792" s="326"/>
      <c r="AI1792" s="326"/>
      <c r="AJ1792" s="326"/>
      <c r="AK1792" s="326"/>
      <c r="AL1792" s="326"/>
      <c r="AM1792" s="326"/>
      <c r="AN1792" s="326"/>
      <c r="AO1792" s="326"/>
      <c r="AP1792" s="326"/>
      <c r="AQ1792" s="326"/>
      <c r="AR1792" s="326"/>
    </row>
    <row r="1793" ht="15.75" hidden="1" customHeight="1">
      <c r="A1793" s="326" t="s">
        <v>4085</v>
      </c>
      <c r="B1793" s="326">
        <v>163.0</v>
      </c>
      <c r="C1793" s="326">
        <v>6.7</v>
      </c>
      <c r="D1793" s="326">
        <v>2.2</v>
      </c>
      <c r="E1793" s="326">
        <v>28.5</v>
      </c>
      <c r="F1793" s="326" t="s">
        <v>4429</v>
      </c>
      <c r="G1793" s="326" t="s">
        <v>4307</v>
      </c>
      <c r="H1793" s="326"/>
      <c r="I1793" s="326"/>
      <c r="J1793" s="326"/>
      <c r="K1793" s="326"/>
      <c r="L1793" s="326"/>
      <c r="M1793" s="326"/>
      <c r="N1793" s="326"/>
      <c r="O1793" s="326"/>
      <c r="P1793" s="326"/>
      <c r="Q1793" s="326"/>
      <c r="R1793" s="326"/>
      <c r="S1793" s="326"/>
      <c r="T1793" s="326"/>
      <c r="U1793" s="326"/>
      <c r="V1793" s="326"/>
      <c r="W1793" s="326"/>
      <c r="X1793" s="326"/>
      <c r="Y1793" s="326"/>
      <c r="Z1793" s="326"/>
      <c r="AA1793" s="326"/>
      <c r="AB1793" s="326"/>
      <c r="AC1793" s="326"/>
      <c r="AD1793" s="326"/>
      <c r="AE1793" s="326"/>
      <c r="AF1793" s="326"/>
      <c r="AG1793" s="326"/>
      <c r="AH1793" s="326"/>
      <c r="AI1793" s="326"/>
      <c r="AJ1793" s="326"/>
      <c r="AK1793" s="326"/>
      <c r="AL1793" s="326"/>
      <c r="AM1793" s="326"/>
      <c r="AN1793" s="326"/>
      <c r="AO1793" s="326"/>
      <c r="AP1793" s="326"/>
      <c r="AQ1793" s="326"/>
      <c r="AR1793" s="326"/>
    </row>
    <row r="1794" ht="15.75" hidden="1" customHeight="1">
      <c r="A1794" s="326" t="s">
        <v>3580</v>
      </c>
      <c r="B1794" s="326">
        <v>195.0</v>
      </c>
      <c r="C1794" s="326">
        <v>8.1</v>
      </c>
      <c r="D1794" s="326">
        <v>7.4</v>
      </c>
      <c r="E1794" s="326">
        <v>24.4</v>
      </c>
      <c r="F1794" s="326" t="s">
        <v>4430</v>
      </c>
      <c r="G1794" s="326" t="s">
        <v>4307</v>
      </c>
      <c r="H1794" s="326"/>
      <c r="I1794" s="326"/>
      <c r="J1794" s="326"/>
      <c r="K1794" s="326"/>
      <c r="L1794" s="326"/>
      <c r="M1794" s="326"/>
      <c r="N1794" s="326"/>
      <c r="O1794" s="326"/>
      <c r="P1794" s="326"/>
      <c r="Q1794" s="326"/>
      <c r="R1794" s="326"/>
      <c r="S1794" s="326"/>
      <c r="T1794" s="326"/>
      <c r="U1794" s="326"/>
      <c r="V1794" s="326"/>
      <c r="W1794" s="326"/>
      <c r="X1794" s="326"/>
      <c r="Y1794" s="326"/>
      <c r="Z1794" s="326"/>
      <c r="AA1794" s="326"/>
      <c r="AB1794" s="326"/>
      <c r="AC1794" s="326"/>
      <c r="AD1794" s="326"/>
      <c r="AE1794" s="326"/>
      <c r="AF1794" s="326"/>
      <c r="AG1794" s="326"/>
      <c r="AH1794" s="326"/>
      <c r="AI1794" s="326"/>
      <c r="AJ1794" s="326"/>
      <c r="AK1794" s="326"/>
      <c r="AL1794" s="326"/>
      <c r="AM1794" s="326"/>
      <c r="AN1794" s="326"/>
      <c r="AO1794" s="326"/>
      <c r="AP1794" s="326"/>
      <c r="AQ1794" s="326"/>
      <c r="AR1794" s="326"/>
    </row>
    <row r="1795" ht="15.75" hidden="1" customHeight="1">
      <c r="A1795" s="326" t="s">
        <v>4090</v>
      </c>
      <c r="B1795" s="326">
        <v>179.0</v>
      </c>
      <c r="C1795" s="326">
        <v>6.7</v>
      </c>
      <c r="D1795" s="326">
        <v>4.7</v>
      </c>
      <c r="E1795" s="326">
        <v>27.3</v>
      </c>
      <c r="F1795" s="326" t="s">
        <v>4431</v>
      </c>
      <c r="G1795" s="326" t="s">
        <v>4307</v>
      </c>
      <c r="H1795" s="326"/>
      <c r="I1795" s="326"/>
      <c r="J1795" s="326"/>
      <c r="K1795" s="326"/>
      <c r="L1795" s="326"/>
      <c r="M1795" s="326"/>
      <c r="N1795" s="326"/>
      <c r="O1795" s="326"/>
      <c r="P1795" s="326"/>
      <c r="Q1795" s="326"/>
      <c r="R1795" s="326"/>
      <c r="S1795" s="326"/>
      <c r="T1795" s="326"/>
      <c r="U1795" s="326"/>
      <c r="V1795" s="326"/>
      <c r="W1795" s="326"/>
      <c r="X1795" s="326"/>
      <c r="Y1795" s="326"/>
      <c r="Z1795" s="326"/>
      <c r="AA1795" s="326"/>
      <c r="AB1795" s="326"/>
      <c r="AC1795" s="326"/>
      <c r="AD1795" s="326"/>
      <c r="AE1795" s="326"/>
      <c r="AF1795" s="326"/>
      <c r="AG1795" s="326"/>
      <c r="AH1795" s="326"/>
      <c r="AI1795" s="326"/>
      <c r="AJ1795" s="326"/>
      <c r="AK1795" s="326"/>
      <c r="AL1795" s="326"/>
      <c r="AM1795" s="326"/>
      <c r="AN1795" s="326"/>
      <c r="AO1795" s="326"/>
      <c r="AP1795" s="326"/>
      <c r="AQ1795" s="326"/>
      <c r="AR1795" s="326"/>
    </row>
    <row r="1796" ht="15.75" hidden="1" customHeight="1">
      <c r="A1796" s="326" t="s">
        <v>4432</v>
      </c>
      <c r="B1796" s="326">
        <v>168.0</v>
      </c>
      <c r="C1796" s="326">
        <v>6.3</v>
      </c>
      <c r="D1796" s="326">
        <v>3.8</v>
      </c>
      <c r="E1796" s="326">
        <v>26.3</v>
      </c>
      <c r="F1796" s="326" t="s">
        <v>4433</v>
      </c>
      <c r="G1796" s="326" t="s">
        <v>4307</v>
      </c>
      <c r="H1796" s="326"/>
      <c r="I1796" s="326"/>
      <c r="J1796" s="326"/>
      <c r="K1796" s="326"/>
      <c r="L1796" s="326"/>
      <c r="M1796" s="326"/>
      <c r="N1796" s="326"/>
      <c r="O1796" s="326"/>
      <c r="P1796" s="326"/>
      <c r="Q1796" s="326"/>
      <c r="R1796" s="326"/>
      <c r="S1796" s="326"/>
      <c r="T1796" s="326"/>
      <c r="U1796" s="326"/>
      <c r="V1796" s="326"/>
      <c r="W1796" s="326"/>
      <c r="X1796" s="326"/>
      <c r="Y1796" s="326"/>
      <c r="Z1796" s="326"/>
      <c r="AA1796" s="326"/>
      <c r="AB1796" s="326"/>
      <c r="AC1796" s="326"/>
      <c r="AD1796" s="326"/>
      <c r="AE1796" s="326"/>
      <c r="AF1796" s="326"/>
      <c r="AG1796" s="326"/>
      <c r="AH1796" s="326"/>
      <c r="AI1796" s="326"/>
      <c r="AJ1796" s="326"/>
      <c r="AK1796" s="326"/>
      <c r="AL1796" s="326"/>
      <c r="AM1796" s="326"/>
      <c r="AN1796" s="326"/>
      <c r="AO1796" s="326"/>
      <c r="AP1796" s="326"/>
      <c r="AQ1796" s="326"/>
      <c r="AR1796" s="326"/>
    </row>
    <row r="1797" ht="15.75" hidden="1" customHeight="1">
      <c r="A1797" s="326" t="s">
        <v>4434</v>
      </c>
      <c r="B1797" s="326">
        <v>178.0</v>
      </c>
      <c r="C1797" s="326">
        <v>6.7</v>
      </c>
      <c r="D1797" s="326">
        <v>8.0</v>
      </c>
      <c r="E1797" s="326">
        <v>19.5</v>
      </c>
      <c r="F1797" s="326" t="s">
        <v>4435</v>
      </c>
      <c r="G1797" s="326" t="s">
        <v>4307</v>
      </c>
      <c r="H1797" s="326"/>
      <c r="I1797" s="326"/>
      <c r="J1797" s="326"/>
      <c r="K1797" s="326"/>
      <c r="L1797" s="326"/>
      <c r="M1797" s="326"/>
      <c r="N1797" s="326"/>
      <c r="O1797" s="326"/>
      <c r="P1797" s="326"/>
      <c r="Q1797" s="326"/>
      <c r="R1797" s="326"/>
      <c r="S1797" s="326"/>
      <c r="T1797" s="326"/>
      <c r="U1797" s="326"/>
      <c r="V1797" s="326"/>
      <c r="W1797" s="326"/>
      <c r="X1797" s="326"/>
      <c r="Y1797" s="326"/>
      <c r="Z1797" s="326"/>
      <c r="AA1797" s="326"/>
      <c r="AB1797" s="326"/>
      <c r="AC1797" s="326"/>
      <c r="AD1797" s="326"/>
      <c r="AE1797" s="326"/>
      <c r="AF1797" s="326"/>
      <c r="AG1797" s="326"/>
      <c r="AH1797" s="326"/>
      <c r="AI1797" s="326"/>
      <c r="AJ1797" s="326"/>
      <c r="AK1797" s="326"/>
      <c r="AL1797" s="326"/>
      <c r="AM1797" s="326"/>
      <c r="AN1797" s="326"/>
      <c r="AO1797" s="326"/>
      <c r="AP1797" s="326"/>
      <c r="AQ1797" s="326"/>
      <c r="AR1797" s="326"/>
    </row>
    <row r="1798" ht="15.75" hidden="1" customHeight="1">
      <c r="A1798" s="326" t="s">
        <v>3582</v>
      </c>
      <c r="B1798" s="326">
        <v>199.0</v>
      </c>
      <c r="C1798" s="326">
        <v>5.1</v>
      </c>
      <c r="D1798" s="326">
        <v>1.0</v>
      </c>
      <c r="E1798" s="326">
        <v>42.7</v>
      </c>
      <c r="F1798" s="326" t="s">
        <v>4436</v>
      </c>
      <c r="G1798" s="326" t="s">
        <v>4307</v>
      </c>
      <c r="H1798" s="326"/>
      <c r="I1798" s="326"/>
      <c r="J1798" s="326"/>
      <c r="K1798" s="326"/>
      <c r="L1798" s="326"/>
      <c r="M1798" s="326"/>
      <c r="N1798" s="326"/>
      <c r="O1798" s="326"/>
      <c r="P1798" s="326"/>
      <c r="Q1798" s="326"/>
      <c r="R1798" s="326"/>
      <c r="S1798" s="326"/>
      <c r="T1798" s="326"/>
      <c r="U1798" s="326"/>
      <c r="V1798" s="326"/>
      <c r="W1798" s="326"/>
      <c r="X1798" s="326"/>
      <c r="Y1798" s="326"/>
      <c r="Z1798" s="326"/>
      <c r="AA1798" s="326"/>
      <c r="AB1798" s="326"/>
      <c r="AC1798" s="326"/>
      <c r="AD1798" s="326"/>
      <c r="AE1798" s="326"/>
      <c r="AF1798" s="326"/>
      <c r="AG1798" s="326"/>
      <c r="AH1798" s="326"/>
      <c r="AI1798" s="326"/>
      <c r="AJ1798" s="326"/>
      <c r="AK1798" s="326"/>
      <c r="AL1798" s="326"/>
      <c r="AM1798" s="326"/>
      <c r="AN1798" s="326"/>
      <c r="AO1798" s="326"/>
      <c r="AP1798" s="326"/>
      <c r="AQ1798" s="326"/>
      <c r="AR1798" s="326"/>
    </row>
    <row r="1799" ht="15.75" hidden="1" customHeight="1">
      <c r="A1799" s="326" t="s">
        <v>4099</v>
      </c>
      <c r="B1799" s="326">
        <v>179.0</v>
      </c>
      <c r="C1799" s="326">
        <v>8.6</v>
      </c>
      <c r="D1799" s="326">
        <v>4.3</v>
      </c>
      <c r="E1799" s="326">
        <v>28.9</v>
      </c>
      <c r="F1799" s="326" t="s">
        <v>4437</v>
      </c>
      <c r="G1799" s="326" t="s">
        <v>4307</v>
      </c>
      <c r="H1799" s="326"/>
      <c r="I1799" s="326"/>
      <c r="J1799" s="326"/>
      <c r="K1799" s="326"/>
      <c r="L1799" s="326"/>
      <c r="M1799" s="326"/>
      <c r="N1799" s="326"/>
      <c r="O1799" s="326"/>
      <c r="P1799" s="326"/>
      <c r="Q1799" s="326"/>
      <c r="R1799" s="326"/>
      <c r="S1799" s="326"/>
      <c r="T1799" s="326"/>
      <c r="U1799" s="326"/>
      <c r="V1799" s="326"/>
      <c r="W1799" s="326"/>
      <c r="X1799" s="326"/>
      <c r="Y1799" s="326"/>
      <c r="Z1799" s="326"/>
      <c r="AA1799" s="326"/>
      <c r="AB1799" s="326"/>
      <c r="AC1799" s="326"/>
      <c r="AD1799" s="326"/>
      <c r="AE1799" s="326"/>
      <c r="AF1799" s="326"/>
      <c r="AG1799" s="326"/>
      <c r="AH1799" s="326"/>
      <c r="AI1799" s="326"/>
      <c r="AJ1799" s="326"/>
      <c r="AK1799" s="326"/>
      <c r="AL1799" s="326"/>
      <c r="AM1799" s="326"/>
      <c r="AN1799" s="326"/>
      <c r="AO1799" s="326"/>
      <c r="AP1799" s="326"/>
      <c r="AQ1799" s="326"/>
      <c r="AR1799" s="326"/>
    </row>
    <row r="1800" ht="15.75" hidden="1" customHeight="1">
      <c r="A1800" s="326" t="s">
        <v>4438</v>
      </c>
      <c r="B1800" s="326">
        <v>166.0</v>
      </c>
      <c r="C1800" s="326">
        <v>8.3</v>
      </c>
      <c r="D1800" s="326">
        <v>5.7</v>
      </c>
      <c r="E1800" s="326">
        <v>20.3</v>
      </c>
      <c r="F1800" s="326" t="s">
        <v>4439</v>
      </c>
      <c r="G1800" s="326" t="s">
        <v>4307</v>
      </c>
      <c r="H1800" s="326"/>
      <c r="I1800" s="326"/>
      <c r="J1800" s="326"/>
      <c r="K1800" s="326"/>
      <c r="L1800" s="326"/>
      <c r="M1800" s="326"/>
      <c r="N1800" s="326"/>
      <c r="O1800" s="326"/>
      <c r="P1800" s="326"/>
      <c r="Q1800" s="326"/>
      <c r="R1800" s="326"/>
      <c r="S1800" s="326"/>
      <c r="T1800" s="326"/>
      <c r="U1800" s="326"/>
      <c r="V1800" s="326"/>
      <c r="W1800" s="326"/>
      <c r="X1800" s="326"/>
      <c r="Y1800" s="326"/>
      <c r="Z1800" s="326"/>
      <c r="AA1800" s="326"/>
      <c r="AB1800" s="326"/>
      <c r="AC1800" s="326"/>
      <c r="AD1800" s="326"/>
      <c r="AE1800" s="326"/>
      <c r="AF1800" s="326"/>
      <c r="AG1800" s="326"/>
      <c r="AH1800" s="326"/>
      <c r="AI1800" s="326"/>
      <c r="AJ1800" s="326"/>
      <c r="AK1800" s="326"/>
      <c r="AL1800" s="326"/>
      <c r="AM1800" s="326"/>
      <c r="AN1800" s="326"/>
      <c r="AO1800" s="326"/>
      <c r="AP1800" s="326"/>
      <c r="AQ1800" s="326"/>
      <c r="AR1800" s="326"/>
    </row>
    <row r="1801" ht="15.75" hidden="1" customHeight="1">
      <c r="A1801" s="326" t="s">
        <v>4440</v>
      </c>
      <c r="B1801" s="326">
        <v>152.0</v>
      </c>
      <c r="C1801" s="326">
        <v>8.0</v>
      </c>
      <c r="D1801" s="326">
        <v>3.3</v>
      </c>
      <c r="E1801" s="326">
        <v>22.2</v>
      </c>
      <c r="F1801" s="326" t="s">
        <v>4441</v>
      </c>
      <c r="G1801" s="326" t="s">
        <v>4307</v>
      </c>
      <c r="H1801" s="326"/>
      <c r="I1801" s="326"/>
      <c r="J1801" s="326"/>
      <c r="K1801" s="326"/>
      <c r="L1801" s="326"/>
      <c r="M1801" s="326"/>
      <c r="N1801" s="326"/>
      <c r="O1801" s="326"/>
      <c r="P1801" s="326"/>
      <c r="Q1801" s="326"/>
      <c r="R1801" s="326"/>
      <c r="S1801" s="326"/>
      <c r="T1801" s="326"/>
      <c r="U1801" s="326"/>
      <c r="V1801" s="326"/>
      <c r="W1801" s="326"/>
      <c r="X1801" s="326"/>
      <c r="Y1801" s="326"/>
      <c r="Z1801" s="326"/>
      <c r="AA1801" s="326"/>
      <c r="AB1801" s="326"/>
      <c r="AC1801" s="326"/>
      <c r="AD1801" s="326"/>
      <c r="AE1801" s="326"/>
      <c r="AF1801" s="326"/>
      <c r="AG1801" s="326"/>
      <c r="AH1801" s="326"/>
      <c r="AI1801" s="326"/>
      <c r="AJ1801" s="326"/>
      <c r="AK1801" s="326"/>
      <c r="AL1801" s="326"/>
      <c r="AM1801" s="326"/>
      <c r="AN1801" s="326"/>
      <c r="AO1801" s="326"/>
      <c r="AP1801" s="326"/>
      <c r="AQ1801" s="326"/>
      <c r="AR1801" s="326"/>
    </row>
    <row r="1802" ht="15.75" hidden="1" customHeight="1">
      <c r="A1802" s="326" t="s">
        <v>4442</v>
      </c>
      <c r="B1802" s="326">
        <v>157.0</v>
      </c>
      <c r="C1802" s="326">
        <v>8.8</v>
      </c>
      <c r="D1802" s="326">
        <v>4.9</v>
      </c>
      <c r="E1802" s="326">
        <v>19.2</v>
      </c>
      <c r="F1802" s="326" t="s">
        <v>4443</v>
      </c>
      <c r="G1802" s="326" t="s">
        <v>4307</v>
      </c>
      <c r="H1802" s="326"/>
      <c r="I1802" s="326"/>
      <c r="J1802" s="326"/>
      <c r="K1802" s="326"/>
      <c r="L1802" s="326"/>
      <c r="M1802" s="326"/>
      <c r="N1802" s="326"/>
      <c r="O1802" s="326"/>
      <c r="P1802" s="326"/>
      <c r="Q1802" s="326"/>
      <c r="R1802" s="326"/>
      <c r="S1802" s="326"/>
      <c r="T1802" s="326"/>
      <c r="U1802" s="326"/>
      <c r="V1802" s="326"/>
      <c r="W1802" s="326"/>
      <c r="X1802" s="326"/>
      <c r="Y1802" s="326"/>
      <c r="Z1802" s="326"/>
      <c r="AA1802" s="326"/>
      <c r="AB1802" s="326"/>
      <c r="AC1802" s="326"/>
      <c r="AD1802" s="326"/>
      <c r="AE1802" s="326"/>
      <c r="AF1802" s="326"/>
      <c r="AG1802" s="326"/>
      <c r="AH1802" s="326"/>
      <c r="AI1802" s="326"/>
      <c r="AJ1802" s="326"/>
      <c r="AK1802" s="326"/>
      <c r="AL1802" s="326"/>
      <c r="AM1802" s="326"/>
      <c r="AN1802" s="326"/>
      <c r="AO1802" s="326"/>
      <c r="AP1802" s="326"/>
      <c r="AQ1802" s="326"/>
      <c r="AR1802" s="326"/>
    </row>
    <row r="1803" ht="15.75" hidden="1" customHeight="1">
      <c r="A1803" s="326" t="s">
        <v>4105</v>
      </c>
      <c r="B1803" s="326">
        <v>138.0</v>
      </c>
      <c r="C1803" s="326">
        <v>7.0</v>
      </c>
      <c r="D1803" s="326">
        <v>8.4</v>
      </c>
      <c r="E1803" s="326">
        <v>9.0</v>
      </c>
      <c r="F1803" s="326" t="s">
        <v>4444</v>
      </c>
      <c r="G1803" s="326" t="s">
        <v>4307</v>
      </c>
      <c r="H1803" s="326"/>
      <c r="I1803" s="326"/>
      <c r="J1803" s="326"/>
      <c r="K1803" s="326"/>
      <c r="L1803" s="326"/>
      <c r="M1803" s="326"/>
      <c r="N1803" s="326"/>
      <c r="O1803" s="326"/>
      <c r="P1803" s="326"/>
      <c r="Q1803" s="326"/>
      <c r="R1803" s="326"/>
      <c r="S1803" s="326"/>
      <c r="T1803" s="326"/>
      <c r="U1803" s="326"/>
      <c r="V1803" s="326"/>
      <c r="W1803" s="326"/>
      <c r="X1803" s="326"/>
      <c r="Y1803" s="326"/>
      <c r="Z1803" s="326"/>
      <c r="AA1803" s="326"/>
      <c r="AB1803" s="326"/>
      <c r="AC1803" s="326"/>
      <c r="AD1803" s="326"/>
      <c r="AE1803" s="326"/>
      <c r="AF1803" s="326"/>
      <c r="AG1803" s="326"/>
      <c r="AH1803" s="326"/>
      <c r="AI1803" s="326"/>
      <c r="AJ1803" s="326"/>
      <c r="AK1803" s="326"/>
      <c r="AL1803" s="326"/>
      <c r="AM1803" s="326"/>
      <c r="AN1803" s="326"/>
      <c r="AO1803" s="326"/>
      <c r="AP1803" s="326"/>
      <c r="AQ1803" s="326"/>
      <c r="AR1803" s="326"/>
    </row>
    <row r="1804" ht="15.75" hidden="1" customHeight="1">
      <c r="A1804" s="326" t="s">
        <v>3588</v>
      </c>
      <c r="B1804" s="326">
        <v>214.0</v>
      </c>
      <c r="C1804" s="326">
        <v>10.9</v>
      </c>
      <c r="D1804" s="326">
        <v>11.1</v>
      </c>
      <c r="E1804" s="326">
        <v>17.0</v>
      </c>
      <c r="F1804" s="326" t="s">
        <v>4445</v>
      </c>
      <c r="G1804" s="326" t="s">
        <v>4307</v>
      </c>
      <c r="H1804" s="326"/>
      <c r="I1804" s="326"/>
      <c r="J1804" s="326"/>
      <c r="K1804" s="326"/>
      <c r="L1804" s="326"/>
      <c r="M1804" s="326"/>
      <c r="N1804" s="326"/>
      <c r="O1804" s="326"/>
      <c r="P1804" s="326"/>
      <c r="Q1804" s="326"/>
      <c r="R1804" s="326"/>
      <c r="S1804" s="326"/>
      <c r="T1804" s="326"/>
      <c r="U1804" s="326"/>
      <c r="V1804" s="326"/>
      <c r="W1804" s="326"/>
      <c r="X1804" s="326"/>
      <c r="Y1804" s="326"/>
      <c r="Z1804" s="326"/>
      <c r="AA1804" s="326"/>
      <c r="AB1804" s="326"/>
      <c r="AC1804" s="326"/>
      <c r="AD1804" s="326"/>
      <c r="AE1804" s="326"/>
      <c r="AF1804" s="326"/>
      <c r="AG1804" s="326"/>
      <c r="AH1804" s="326"/>
      <c r="AI1804" s="326"/>
      <c r="AJ1804" s="326"/>
      <c r="AK1804" s="326"/>
      <c r="AL1804" s="326"/>
      <c r="AM1804" s="326"/>
      <c r="AN1804" s="326"/>
      <c r="AO1804" s="326"/>
      <c r="AP1804" s="326"/>
      <c r="AQ1804" s="326"/>
      <c r="AR1804" s="326"/>
    </row>
    <row r="1805" ht="15.75" hidden="1" customHeight="1">
      <c r="A1805" s="326" t="s">
        <v>3590</v>
      </c>
      <c r="B1805" s="326">
        <v>129.0</v>
      </c>
      <c r="C1805" s="326">
        <v>8.6</v>
      </c>
      <c r="D1805" s="326">
        <v>1.6</v>
      </c>
      <c r="E1805" s="326">
        <v>19.5</v>
      </c>
      <c r="F1805" s="326" t="s">
        <v>4446</v>
      </c>
      <c r="G1805" s="326" t="s">
        <v>4307</v>
      </c>
      <c r="H1805" s="326"/>
      <c r="I1805" s="326"/>
      <c r="J1805" s="326"/>
      <c r="K1805" s="326"/>
      <c r="L1805" s="326"/>
      <c r="M1805" s="326"/>
      <c r="N1805" s="326"/>
      <c r="O1805" s="326"/>
      <c r="P1805" s="326"/>
      <c r="Q1805" s="326"/>
      <c r="R1805" s="326"/>
      <c r="S1805" s="326"/>
      <c r="T1805" s="326"/>
      <c r="U1805" s="326"/>
      <c r="V1805" s="326"/>
      <c r="W1805" s="326"/>
      <c r="X1805" s="326"/>
      <c r="Y1805" s="326"/>
      <c r="Z1805" s="326"/>
      <c r="AA1805" s="326"/>
      <c r="AB1805" s="326"/>
      <c r="AC1805" s="326"/>
      <c r="AD1805" s="326"/>
      <c r="AE1805" s="326"/>
      <c r="AF1805" s="326"/>
      <c r="AG1805" s="326"/>
      <c r="AH1805" s="326"/>
      <c r="AI1805" s="326"/>
      <c r="AJ1805" s="326"/>
      <c r="AK1805" s="326"/>
      <c r="AL1805" s="326"/>
      <c r="AM1805" s="326"/>
      <c r="AN1805" s="326"/>
      <c r="AO1805" s="326"/>
      <c r="AP1805" s="326"/>
      <c r="AQ1805" s="326"/>
      <c r="AR1805" s="326"/>
    </row>
    <row r="1806" ht="15.75" hidden="1" customHeight="1">
      <c r="A1806" s="326" t="s">
        <v>3592</v>
      </c>
      <c r="B1806" s="326">
        <v>141.0</v>
      </c>
      <c r="C1806" s="326">
        <v>3.3</v>
      </c>
      <c r="D1806" s="326">
        <v>1.0</v>
      </c>
      <c r="E1806" s="326">
        <v>29.2</v>
      </c>
      <c r="F1806" s="326" t="s">
        <v>4447</v>
      </c>
      <c r="G1806" s="326" t="s">
        <v>4307</v>
      </c>
      <c r="H1806" s="326"/>
      <c r="I1806" s="326"/>
      <c r="J1806" s="326"/>
      <c r="K1806" s="326"/>
      <c r="L1806" s="326"/>
      <c r="M1806" s="326"/>
      <c r="N1806" s="326"/>
      <c r="O1806" s="326"/>
      <c r="P1806" s="326"/>
      <c r="Q1806" s="326"/>
      <c r="R1806" s="326"/>
      <c r="S1806" s="326"/>
      <c r="T1806" s="326"/>
      <c r="U1806" s="326"/>
      <c r="V1806" s="326"/>
      <c r="W1806" s="326"/>
      <c r="X1806" s="326"/>
      <c r="Y1806" s="326"/>
      <c r="Z1806" s="326"/>
      <c r="AA1806" s="326"/>
      <c r="AB1806" s="326"/>
      <c r="AC1806" s="326"/>
      <c r="AD1806" s="326"/>
      <c r="AE1806" s="326"/>
      <c r="AF1806" s="326"/>
      <c r="AG1806" s="326"/>
      <c r="AH1806" s="326"/>
      <c r="AI1806" s="326"/>
      <c r="AJ1806" s="326"/>
      <c r="AK1806" s="326"/>
      <c r="AL1806" s="326"/>
      <c r="AM1806" s="326"/>
      <c r="AN1806" s="326"/>
      <c r="AO1806" s="326"/>
      <c r="AP1806" s="326"/>
      <c r="AQ1806" s="326"/>
      <c r="AR1806" s="326"/>
    </row>
    <row r="1807" ht="15.75" hidden="1" customHeight="1">
      <c r="A1807" s="326" t="s">
        <v>4113</v>
      </c>
      <c r="B1807" s="326">
        <v>167.0</v>
      </c>
      <c r="C1807" s="326">
        <v>7.4</v>
      </c>
      <c r="D1807" s="326">
        <v>1.5</v>
      </c>
      <c r="E1807" s="326">
        <v>30.5</v>
      </c>
      <c r="F1807" s="326" t="s">
        <v>4448</v>
      </c>
      <c r="G1807" s="326" t="s">
        <v>4307</v>
      </c>
      <c r="H1807" s="326"/>
      <c r="I1807" s="326"/>
      <c r="J1807" s="326"/>
      <c r="K1807" s="326"/>
      <c r="L1807" s="326"/>
      <c r="M1807" s="326"/>
      <c r="N1807" s="326"/>
      <c r="O1807" s="326"/>
      <c r="P1807" s="326"/>
      <c r="Q1807" s="326"/>
      <c r="R1807" s="326"/>
      <c r="S1807" s="326"/>
      <c r="T1807" s="326"/>
      <c r="U1807" s="326"/>
      <c r="V1807" s="326"/>
      <c r="W1807" s="326"/>
      <c r="X1807" s="326"/>
      <c r="Y1807" s="326"/>
      <c r="Z1807" s="326"/>
      <c r="AA1807" s="326"/>
      <c r="AB1807" s="326"/>
      <c r="AC1807" s="326"/>
      <c r="AD1807" s="326"/>
      <c r="AE1807" s="326"/>
      <c r="AF1807" s="326"/>
      <c r="AG1807" s="326"/>
      <c r="AH1807" s="326"/>
      <c r="AI1807" s="326"/>
      <c r="AJ1807" s="326"/>
      <c r="AK1807" s="326"/>
      <c r="AL1807" s="326"/>
      <c r="AM1807" s="326"/>
      <c r="AN1807" s="326"/>
      <c r="AO1807" s="326"/>
      <c r="AP1807" s="326"/>
      <c r="AQ1807" s="326"/>
      <c r="AR1807" s="326"/>
    </row>
    <row r="1808" ht="15.75" hidden="1" customHeight="1">
      <c r="A1808" s="326" t="s">
        <v>3594</v>
      </c>
      <c r="B1808" s="326">
        <v>138.0</v>
      </c>
      <c r="C1808" s="326">
        <v>6.7</v>
      </c>
      <c r="D1808" s="326">
        <v>1.2</v>
      </c>
      <c r="E1808" s="326">
        <v>24.6</v>
      </c>
      <c r="F1808" s="326" t="s">
        <v>4449</v>
      </c>
      <c r="G1808" s="326" t="s">
        <v>4307</v>
      </c>
      <c r="H1808" s="326"/>
      <c r="I1808" s="326"/>
      <c r="J1808" s="326"/>
      <c r="K1808" s="326"/>
      <c r="L1808" s="326"/>
      <c r="M1808" s="326"/>
      <c r="N1808" s="326"/>
      <c r="O1808" s="326"/>
      <c r="P1808" s="326"/>
      <c r="Q1808" s="326"/>
      <c r="R1808" s="326"/>
      <c r="S1808" s="326"/>
      <c r="T1808" s="326"/>
      <c r="U1808" s="326"/>
      <c r="V1808" s="326"/>
      <c r="W1808" s="326"/>
      <c r="X1808" s="326"/>
      <c r="Y1808" s="326"/>
      <c r="Z1808" s="326"/>
      <c r="AA1808" s="326"/>
      <c r="AB1808" s="326"/>
      <c r="AC1808" s="326"/>
      <c r="AD1808" s="326"/>
      <c r="AE1808" s="326"/>
      <c r="AF1808" s="326"/>
      <c r="AG1808" s="326"/>
      <c r="AH1808" s="326"/>
      <c r="AI1808" s="326"/>
      <c r="AJ1808" s="326"/>
      <c r="AK1808" s="326"/>
      <c r="AL1808" s="326"/>
      <c r="AM1808" s="326"/>
      <c r="AN1808" s="326"/>
      <c r="AO1808" s="326"/>
      <c r="AP1808" s="326"/>
      <c r="AQ1808" s="326"/>
      <c r="AR1808" s="326"/>
    </row>
    <row r="1809" ht="15.75" hidden="1" customHeight="1">
      <c r="A1809" s="326" t="s">
        <v>4450</v>
      </c>
      <c r="B1809" s="326">
        <v>212.0</v>
      </c>
      <c r="C1809" s="326">
        <v>6.8</v>
      </c>
      <c r="D1809" s="326">
        <v>2.0</v>
      </c>
      <c r="E1809" s="326">
        <v>41.8</v>
      </c>
      <c r="F1809" s="326" t="s">
        <v>4451</v>
      </c>
      <c r="G1809" s="326" t="s">
        <v>4307</v>
      </c>
      <c r="H1809" s="326"/>
      <c r="I1809" s="326"/>
      <c r="J1809" s="326"/>
      <c r="K1809" s="326"/>
      <c r="L1809" s="326"/>
      <c r="M1809" s="326"/>
      <c r="N1809" s="326"/>
      <c r="O1809" s="326"/>
      <c r="P1809" s="326"/>
      <c r="Q1809" s="326"/>
      <c r="R1809" s="326"/>
      <c r="S1809" s="326"/>
      <c r="T1809" s="326"/>
      <c r="U1809" s="326"/>
      <c r="V1809" s="326"/>
      <c r="W1809" s="326"/>
      <c r="X1809" s="326"/>
      <c r="Y1809" s="326"/>
      <c r="Z1809" s="326"/>
      <c r="AA1809" s="326"/>
      <c r="AB1809" s="326"/>
      <c r="AC1809" s="326"/>
      <c r="AD1809" s="326"/>
      <c r="AE1809" s="326"/>
      <c r="AF1809" s="326"/>
      <c r="AG1809" s="326"/>
      <c r="AH1809" s="326"/>
      <c r="AI1809" s="326"/>
      <c r="AJ1809" s="326"/>
      <c r="AK1809" s="326"/>
      <c r="AL1809" s="326"/>
      <c r="AM1809" s="326"/>
      <c r="AN1809" s="326"/>
      <c r="AO1809" s="326"/>
      <c r="AP1809" s="326"/>
      <c r="AQ1809" s="326"/>
      <c r="AR1809" s="326"/>
    </row>
    <row r="1810" ht="15.75" hidden="1" customHeight="1">
      <c r="A1810" s="326" t="s">
        <v>4452</v>
      </c>
      <c r="B1810" s="326">
        <v>207.0</v>
      </c>
      <c r="C1810" s="326">
        <v>5.8</v>
      </c>
      <c r="D1810" s="326">
        <v>11.5</v>
      </c>
      <c r="E1810" s="326">
        <v>20.6</v>
      </c>
      <c r="F1810" s="326" t="s">
        <v>4453</v>
      </c>
      <c r="G1810" s="326" t="s">
        <v>4307</v>
      </c>
      <c r="H1810" s="326"/>
      <c r="I1810" s="326"/>
      <c r="J1810" s="326"/>
      <c r="K1810" s="326"/>
      <c r="L1810" s="326"/>
      <c r="M1810" s="326"/>
      <c r="N1810" s="326"/>
      <c r="O1810" s="326"/>
      <c r="P1810" s="326"/>
      <c r="Q1810" s="326"/>
      <c r="R1810" s="326"/>
      <c r="S1810" s="326"/>
      <c r="T1810" s="326"/>
      <c r="U1810" s="326"/>
      <c r="V1810" s="326"/>
      <c r="W1810" s="326"/>
      <c r="X1810" s="326"/>
      <c r="Y1810" s="326"/>
      <c r="Z1810" s="326"/>
      <c r="AA1810" s="326"/>
      <c r="AB1810" s="326"/>
      <c r="AC1810" s="326"/>
      <c r="AD1810" s="326"/>
      <c r="AE1810" s="326"/>
      <c r="AF1810" s="326"/>
      <c r="AG1810" s="326"/>
      <c r="AH1810" s="326"/>
      <c r="AI1810" s="326"/>
      <c r="AJ1810" s="326"/>
      <c r="AK1810" s="326"/>
      <c r="AL1810" s="326"/>
      <c r="AM1810" s="326"/>
      <c r="AN1810" s="326"/>
      <c r="AO1810" s="326"/>
      <c r="AP1810" s="326"/>
      <c r="AQ1810" s="326"/>
      <c r="AR1810" s="326"/>
    </row>
    <row r="1811" ht="15.75" hidden="1" customHeight="1">
      <c r="A1811" s="326" t="s">
        <v>3835</v>
      </c>
      <c r="B1811" s="326">
        <v>202.0</v>
      </c>
      <c r="C1811" s="326">
        <v>4.9</v>
      </c>
      <c r="D1811" s="326">
        <v>14.5</v>
      </c>
      <c r="E1811" s="326">
        <v>13.6</v>
      </c>
      <c r="F1811" s="326" t="s">
        <v>4454</v>
      </c>
      <c r="G1811" s="326" t="s">
        <v>4307</v>
      </c>
      <c r="H1811" s="326"/>
      <c r="I1811" s="326"/>
      <c r="J1811" s="326"/>
      <c r="K1811" s="326"/>
      <c r="L1811" s="326"/>
      <c r="M1811" s="326"/>
      <c r="N1811" s="326"/>
      <c r="O1811" s="326"/>
      <c r="P1811" s="326"/>
      <c r="Q1811" s="326"/>
      <c r="R1811" s="326"/>
      <c r="S1811" s="326"/>
      <c r="T1811" s="326"/>
      <c r="U1811" s="326"/>
      <c r="V1811" s="326"/>
      <c r="W1811" s="326"/>
      <c r="X1811" s="326"/>
      <c r="Y1811" s="326"/>
      <c r="Z1811" s="326"/>
      <c r="AA1811" s="326"/>
      <c r="AB1811" s="326"/>
      <c r="AC1811" s="326"/>
      <c r="AD1811" s="326"/>
      <c r="AE1811" s="326"/>
      <c r="AF1811" s="326"/>
      <c r="AG1811" s="326"/>
      <c r="AH1811" s="326"/>
      <c r="AI1811" s="326"/>
      <c r="AJ1811" s="326"/>
      <c r="AK1811" s="326"/>
      <c r="AL1811" s="326"/>
      <c r="AM1811" s="326"/>
      <c r="AN1811" s="326"/>
      <c r="AO1811" s="326"/>
      <c r="AP1811" s="326"/>
      <c r="AQ1811" s="326"/>
      <c r="AR1811" s="326"/>
    </row>
    <row r="1812" ht="15.75" hidden="1" customHeight="1">
      <c r="A1812" s="326" t="s">
        <v>4120</v>
      </c>
      <c r="B1812" s="326">
        <v>131.0</v>
      </c>
      <c r="C1812" s="326">
        <v>7.7</v>
      </c>
      <c r="D1812" s="326">
        <v>2.1</v>
      </c>
      <c r="E1812" s="326">
        <v>20.9</v>
      </c>
      <c r="F1812" s="326" t="s">
        <v>4455</v>
      </c>
      <c r="G1812" s="326" t="s">
        <v>4307</v>
      </c>
      <c r="H1812" s="326"/>
      <c r="I1812" s="326"/>
      <c r="J1812" s="326"/>
      <c r="K1812" s="326"/>
      <c r="L1812" s="326"/>
      <c r="M1812" s="326"/>
      <c r="N1812" s="326"/>
      <c r="O1812" s="326"/>
      <c r="P1812" s="326"/>
      <c r="Q1812" s="326"/>
      <c r="R1812" s="326"/>
      <c r="S1812" s="326"/>
      <c r="T1812" s="326"/>
      <c r="U1812" s="326"/>
      <c r="V1812" s="326"/>
      <c r="W1812" s="326"/>
      <c r="X1812" s="326"/>
      <c r="Y1812" s="326"/>
      <c r="Z1812" s="326"/>
      <c r="AA1812" s="326"/>
      <c r="AB1812" s="326"/>
      <c r="AC1812" s="326"/>
      <c r="AD1812" s="326"/>
      <c r="AE1812" s="326"/>
      <c r="AF1812" s="326"/>
      <c r="AG1812" s="326"/>
      <c r="AH1812" s="326"/>
      <c r="AI1812" s="326"/>
      <c r="AJ1812" s="326"/>
      <c r="AK1812" s="326"/>
      <c r="AL1812" s="326"/>
      <c r="AM1812" s="326"/>
      <c r="AN1812" s="326"/>
      <c r="AO1812" s="326"/>
      <c r="AP1812" s="326"/>
      <c r="AQ1812" s="326"/>
      <c r="AR1812" s="326"/>
    </row>
    <row r="1813" ht="15.75" hidden="1" customHeight="1">
      <c r="A1813" s="326" t="s">
        <v>3839</v>
      </c>
      <c r="B1813" s="326">
        <v>178.0</v>
      </c>
      <c r="C1813" s="326">
        <v>7.7</v>
      </c>
      <c r="D1813" s="326">
        <v>7.2</v>
      </c>
      <c r="E1813" s="326">
        <v>20.9</v>
      </c>
      <c r="F1813" s="326" t="s">
        <v>4456</v>
      </c>
      <c r="G1813" s="326" t="s">
        <v>4307</v>
      </c>
      <c r="H1813" s="326"/>
      <c r="I1813" s="326"/>
      <c r="J1813" s="326"/>
      <c r="K1813" s="326"/>
      <c r="L1813" s="326"/>
      <c r="M1813" s="326"/>
      <c r="N1813" s="326"/>
      <c r="O1813" s="326"/>
      <c r="P1813" s="326"/>
      <c r="Q1813" s="326"/>
      <c r="R1813" s="326"/>
      <c r="S1813" s="326"/>
      <c r="T1813" s="326"/>
      <c r="U1813" s="326"/>
      <c r="V1813" s="326"/>
      <c r="W1813" s="326"/>
      <c r="X1813" s="326"/>
      <c r="Y1813" s="326"/>
      <c r="Z1813" s="326"/>
      <c r="AA1813" s="326"/>
      <c r="AB1813" s="326"/>
      <c r="AC1813" s="326"/>
      <c r="AD1813" s="326"/>
      <c r="AE1813" s="326"/>
      <c r="AF1813" s="326"/>
      <c r="AG1813" s="326"/>
      <c r="AH1813" s="326"/>
      <c r="AI1813" s="326"/>
      <c r="AJ1813" s="326"/>
      <c r="AK1813" s="326"/>
      <c r="AL1813" s="326"/>
      <c r="AM1813" s="326"/>
      <c r="AN1813" s="326"/>
      <c r="AO1813" s="326"/>
      <c r="AP1813" s="326"/>
      <c r="AQ1813" s="326"/>
      <c r="AR1813" s="326"/>
    </row>
    <row r="1814" ht="15.75" hidden="1" customHeight="1">
      <c r="A1814" s="326" t="s">
        <v>4457</v>
      </c>
      <c r="B1814" s="326">
        <v>158.0</v>
      </c>
      <c r="C1814" s="326">
        <v>4.1</v>
      </c>
      <c r="D1814" s="326">
        <v>2.2</v>
      </c>
      <c r="E1814" s="326">
        <v>30.9</v>
      </c>
      <c r="F1814" s="326" t="s">
        <v>4458</v>
      </c>
      <c r="G1814" s="326" t="s">
        <v>4307</v>
      </c>
      <c r="H1814" s="326"/>
      <c r="I1814" s="326"/>
      <c r="J1814" s="326"/>
      <c r="K1814" s="326"/>
      <c r="L1814" s="326"/>
      <c r="M1814" s="326"/>
      <c r="N1814" s="326"/>
      <c r="O1814" s="326"/>
      <c r="P1814" s="326"/>
      <c r="Q1814" s="326"/>
      <c r="R1814" s="326"/>
      <c r="S1814" s="326"/>
      <c r="T1814" s="326"/>
      <c r="U1814" s="326"/>
      <c r="V1814" s="326"/>
      <c r="W1814" s="326"/>
      <c r="X1814" s="326"/>
      <c r="Y1814" s="326"/>
      <c r="Z1814" s="326"/>
      <c r="AA1814" s="326"/>
      <c r="AB1814" s="326"/>
      <c r="AC1814" s="326"/>
      <c r="AD1814" s="326"/>
      <c r="AE1814" s="326"/>
      <c r="AF1814" s="326"/>
      <c r="AG1814" s="326"/>
      <c r="AH1814" s="326"/>
      <c r="AI1814" s="326"/>
      <c r="AJ1814" s="326"/>
      <c r="AK1814" s="326"/>
      <c r="AL1814" s="326"/>
      <c r="AM1814" s="326"/>
      <c r="AN1814" s="326"/>
      <c r="AO1814" s="326"/>
      <c r="AP1814" s="326"/>
      <c r="AQ1814" s="326"/>
      <c r="AR1814" s="326"/>
    </row>
    <row r="1815" ht="15.75" hidden="1" customHeight="1">
      <c r="A1815" s="326" t="s">
        <v>3608</v>
      </c>
      <c r="B1815" s="326">
        <v>133.0</v>
      </c>
      <c r="C1815" s="326">
        <v>8.4</v>
      </c>
      <c r="D1815" s="326">
        <v>2.0</v>
      </c>
      <c r="E1815" s="326">
        <v>19.9</v>
      </c>
      <c r="F1815" s="326" t="s">
        <v>4459</v>
      </c>
      <c r="G1815" s="326" t="s">
        <v>4307</v>
      </c>
      <c r="H1815" s="326"/>
      <c r="I1815" s="326"/>
      <c r="J1815" s="326"/>
      <c r="K1815" s="326"/>
      <c r="L1815" s="326"/>
      <c r="M1815" s="326"/>
      <c r="N1815" s="326"/>
      <c r="O1815" s="326"/>
      <c r="P1815" s="326"/>
      <c r="Q1815" s="326"/>
      <c r="R1815" s="326"/>
      <c r="S1815" s="326"/>
      <c r="T1815" s="326"/>
      <c r="U1815" s="326"/>
      <c r="V1815" s="326"/>
      <c r="W1815" s="326"/>
      <c r="X1815" s="326"/>
      <c r="Y1815" s="326"/>
      <c r="Z1815" s="326"/>
      <c r="AA1815" s="326"/>
      <c r="AB1815" s="326"/>
      <c r="AC1815" s="326"/>
      <c r="AD1815" s="326"/>
      <c r="AE1815" s="326"/>
      <c r="AF1815" s="326"/>
      <c r="AG1815" s="326"/>
      <c r="AH1815" s="326"/>
      <c r="AI1815" s="326"/>
      <c r="AJ1815" s="326"/>
      <c r="AK1815" s="326"/>
      <c r="AL1815" s="326"/>
      <c r="AM1815" s="326"/>
      <c r="AN1815" s="326"/>
      <c r="AO1815" s="326"/>
      <c r="AP1815" s="326"/>
      <c r="AQ1815" s="326"/>
      <c r="AR1815" s="326"/>
    </row>
    <row r="1816" ht="15.75" hidden="1" customHeight="1">
      <c r="A1816" s="326" t="s">
        <v>3610</v>
      </c>
      <c r="B1816" s="326">
        <v>178.0</v>
      </c>
      <c r="C1816" s="326">
        <v>8.2</v>
      </c>
      <c r="D1816" s="326">
        <v>6.4</v>
      </c>
      <c r="E1816" s="326">
        <v>21.8</v>
      </c>
      <c r="F1816" s="326" t="s">
        <v>4460</v>
      </c>
      <c r="G1816" s="326" t="s">
        <v>4307</v>
      </c>
      <c r="H1816" s="326"/>
      <c r="I1816" s="326"/>
      <c r="J1816" s="326"/>
      <c r="K1816" s="326"/>
      <c r="L1816" s="326"/>
      <c r="M1816" s="326"/>
      <c r="N1816" s="326"/>
      <c r="O1816" s="326"/>
      <c r="P1816" s="326"/>
      <c r="Q1816" s="326"/>
      <c r="R1816" s="326"/>
      <c r="S1816" s="326"/>
      <c r="T1816" s="326"/>
      <c r="U1816" s="326"/>
      <c r="V1816" s="326"/>
      <c r="W1816" s="326"/>
      <c r="X1816" s="326"/>
      <c r="Y1816" s="326"/>
      <c r="Z1816" s="326"/>
      <c r="AA1816" s="326"/>
      <c r="AB1816" s="326"/>
      <c r="AC1816" s="326"/>
      <c r="AD1816" s="326"/>
      <c r="AE1816" s="326"/>
      <c r="AF1816" s="326"/>
      <c r="AG1816" s="326"/>
      <c r="AH1816" s="326"/>
      <c r="AI1816" s="326"/>
      <c r="AJ1816" s="326"/>
      <c r="AK1816" s="326"/>
      <c r="AL1816" s="326"/>
      <c r="AM1816" s="326"/>
      <c r="AN1816" s="326"/>
      <c r="AO1816" s="326"/>
      <c r="AP1816" s="326"/>
      <c r="AQ1816" s="326"/>
      <c r="AR1816" s="326"/>
    </row>
    <row r="1817" ht="15.75" hidden="1" customHeight="1">
      <c r="A1817" s="326" t="s">
        <v>4461</v>
      </c>
      <c r="B1817" s="326">
        <v>174.0</v>
      </c>
      <c r="C1817" s="326">
        <v>6.9</v>
      </c>
      <c r="D1817" s="326">
        <v>4.6</v>
      </c>
      <c r="E1817" s="326">
        <v>26.3</v>
      </c>
      <c r="F1817" s="326" t="s">
        <v>4462</v>
      </c>
      <c r="G1817" s="326" t="s">
        <v>4307</v>
      </c>
      <c r="H1817" s="326"/>
      <c r="I1817" s="326"/>
      <c r="J1817" s="326"/>
      <c r="K1817" s="326"/>
      <c r="L1817" s="326"/>
      <c r="M1817" s="326"/>
      <c r="N1817" s="326"/>
      <c r="O1817" s="326"/>
      <c r="P1817" s="326"/>
      <c r="Q1817" s="326"/>
      <c r="R1817" s="326"/>
      <c r="S1817" s="326"/>
      <c r="T1817" s="326"/>
      <c r="U1817" s="326"/>
      <c r="V1817" s="326"/>
      <c r="W1817" s="326"/>
      <c r="X1817" s="326"/>
      <c r="Y1817" s="326"/>
      <c r="Z1817" s="326"/>
      <c r="AA1817" s="326"/>
      <c r="AB1817" s="326"/>
      <c r="AC1817" s="326"/>
      <c r="AD1817" s="326"/>
      <c r="AE1817" s="326"/>
      <c r="AF1817" s="326"/>
      <c r="AG1817" s="326"/>
      <c r="AH1817" s="326"/>
      <c r="AI1817" s="326"/>
      <c r="AJ1817" s="326"/>
      <c r="AK1817" s="326"/>
      <c r="AL1817" s="326"/>
      <c r="AM1817" s="326"/>
      <c r="AN1817" s="326"/>
      <c r="AO1817" s="326"/>
      <c r="AP1817" s="326"/>
      <c r="AQ1817" s="326"/>
      <c r="AR1817" s="326"/>
    </row>
    <row r="1818" ht="15.75" hidden="1" customHeight="1">
      <c r="A1818" s="326" t="s">
        <v>4463</v>
      </c>
      <c r="B1818" s="326">
        <v>141.0</v>
      </c>
      <c r="C1818" s="326">
        <v>6.0</v>
      </c>
      <c r="D1818" s="326">
        <v>3.3</v>
      </c>
      <c r="E1818" s="326">
        <v>22.4</v>
      </c>
      <c r="F1818" s="326" t="s">
        <v>4464</v>
      </c>
      <c r="G1818" s="326" t="s">
        <v>4307</v>
      </c>
      <c r="H1818" s="326"/>
      <c r="I1818" s="326"/>
      <c r="J1818" s="326"/>
      <c r="K1818" s="326"/>
      <c r="L1818" s="326"/>
      <c r="M1818" s="326"/>
      <c r="N1818" s="326"/>
      <c r="O1818" s="326"/>
      <c r="P1818" s="326"/>
      <c r="Q1818" s="326"/>
      <c r="R1818" s="326"/>
      <c r="S1818" s="326"/>
      <c r="T1818" s="326"/>
      <c r="U1818" s="326"/>
      <c r="V1818" s="326"/>
      <c r="W1818" s="326"/>
      <c r="X1818" s="326"/>
      <c r="Y1818" s="326"/>
      <c r="Z1818" s="326"/>
      <c r="AA1818" s="326"/>
      <c r="AB1818" s="326"/>
      <c r="AC1818" s="326"/>
      <c r="AD1818" s="326"/>
      <c r="AE1818" s="326"/>
      <c r="AF1818" s="326"/>
      <c r="AG1818" s="326"/>
      <c r="AH1818" s="326"/>
      <c r="AI1818" s="326"/>
      <c r="AJ1818" s="326"/>
      <c r="AK1818" s="326"/>
      <c r="AL1818" s="326"/>
      <c r="AM1818" s="326"/>
      <c r="AN1818" s="326"/>
      <c r="AO1818" s="326"/>
      <c r="AP1818" s="326"/>
      <c r="AQ1818" s="326"/>
      <c r="AR1818" s="326"/>
    </row>
    <row r="1819" ht="15.75" hidden="1" customHeight="1">
      <c r="A1819" s="326" t="s">
        <v>4465</v>
      </c>
      <c r="B1819" s="326">
        <v>144.0</v>
      </c>
      <c r="C1819" s="326">
        <v>7.2</v>
      </c>
      <c r="D1819" s="326">
        <v>3.5</v>
      </c>
      <c r="E1819" s="326">
        <v>21.1</v>
      </c>
      <c r="F1819" s="326" t="s">
        <v>4466</v>
      </c>
      <c r="G1819" s="326" t="s">
        <v>4307</v>
      </c>
      <c r="H1819" s="326"/>
      <c r="I1819" s="326"/>
      <c r="J1819" s="326"/>
      <c r="K1819" s="326"/>
      <c r="L1819" s="326"/>
      <c r="M1819" s="326"/>
      <c r="N1819" s="326"/>
      <c r="O1819" s="326"/>
      <c r="P1819" s="326"/>
      <c r="Q1819" s="326"/>
      <c r="R1819" s="326"/>
      <c r="S1819" s="326"/>
      <c r="T1819" s="326"/>
      <c r="U1819" s="326"/>
      <c r="V1819" s="326"/>
      <c r="W1819" s="326"/>
      <c r="X1819" s="326"/>
      <c r="Y1819" s="326"/>
      <c r="Z1819" s="326"/>
      <c r="AA1819" s="326"/>
      <c r="AB1819" s="326"/>
      <c r="AC1819" s="326"/>
      <c r="AD1819" s="326"/>
      <c r="AE1819" s="326"/>
      <c r="AF1819" s="326"/>
      <c r="AG1819" s="326"/>
      <c r="AH1819" s="326"/>
      <c r="AI1819" s="326"/>
      <c r="AJ1819" s="326"/>
      <c r="AK1819" s="326"/>
      <c r="AL1819" s="326"/>
      <c r="AM1819" s="326"/>
      <c r="AN1819" s="326"/>
      <c r="AO1819" s="326"/>
      <c r="AP1819" s="326"/>
      <c r="AQ1819" s="326"/>
      <c r="AR1819" s="326"/>
    </row>
    <row r="1820" ht="15.75" hidden="1" customHeight="1">
      <c r="A1820" s="326" t="s">
        <v>4467</v>
      </c>
      <c r="B1820" s="326">
        <v>210.0</v>
      </c>
      <c r="C1820" s="326">
        <v>10.4</v>
      </c>
      <c r="D1820" s="326">
        <v>13.3</v>
      </c>
      <c r="E1820" s="326">
        <v>12.3</v>
      </c>
      <c r="F1820" s="326" t="s">
        <v>4468</v>
      </c>
      <c r="G1820" s="326" t="s">
        <v>4307</v>
      </c>
      <c r="H1820" s="326"/>
      <c r="I1820" s="326"/>
      <c r="J1820" s="326"/>
      <c r="K1820" s="326"/>
      <c r="L1820" s="326"/>
      <c r="M1820" s="326"/>
      <c r="N1820" s="326"/>
      <c r="O1820" s="326"/>
      <c r="P1820" s="326"/>
      <c r="Q1820" s="326"/>
      <c r="R1820" s="326"/>
      <c r="S1820" s="326"/>
      <c r="T1820" s="326"/>
      <c r="U1820" s="326"/>
      <c r="V1820" s="326"/>
      <c r="W1820" s="326"/>
      <c r="X1820" s="326"/>
      <c r="Y1820" s="326"/>
      <c r="Z1820" s="326"/>
      <c r="AA1820" s="326"/>
      <c r="AB1820" s="326"/>
      <c r="AC1820" s="326"/>
      <c r="AD1820" s="326"/>
      <c r="AE1820" s="326"/>
      <c r="AF1820" s="326"/>
      <c r="AG1820" s="326"/>
      <c r="AH1820" s="326"/>
      <c r="AI1820" s="326"/>
      <c r="AJ1820" s="326"/>
      <c r="AK1820" s="326"/>
      <c r="AL1820" s="326"/>
      <c r="AM1820" s="326"/>
      <c r="AN1820" s="326"/>
      <c r="AO1820" s="326"/>
      <c r="AP1820" s="326"/>
      <c r="AQ1820" s="326"/>
      <c r="AR1820" s="326"/>
    </row>
    <row r="1821" ht="15.75" hidden="1" customHeight="1">
      <c r="A1821" s="326" t="s">
        <v>3843</v>
      </c>
      <c r="B1821" s="326">
        <v>204.0</v>
      </c>
      <c r="C1821" s="326">
        <v>7.4</v>
      </c>
      <c r="D1821" s="326">
        <v>14.6</v>
      </c>
      <c r="E1821" s="326">
        <v>12.2</v>
      </c>
      <c r="F1821" s="326" t="s">
        <v>4469</v>
      </c>
      <c r="G1821" s="326" t="s">
        <v>4307</v>
      </c>
      <c r="H1821" s="326"/>
      <c r="I1821" s="326"/>
      <c r="J1821" s="326"/>
      <c r="K1821" s="326"/>
      <c r="L1821" s="326"/>
      <c r="M1821" s="326"/>
      <c r="N1821" s="326"/>
      <c r="O1821" s="326"/>
      <c r="P1821" s="326"/>
      <c r="Q1821" s="326"/>
      <c r="R1821" s="326"/>
      <c r="S1821" s="326"/>
      <c r="T1821" s="326"/>
      <c r="U1821" s="326"/>
      <c r="V1821" s="326"/>
      <c r="W1821" s="326"/>
      <c r="X1821" s="326"/>
      <c r="Y1821" s="326"/>
      <c r="Z1821" s="326"/>
      <c r="AA1821" s="326"/>
      <c r="AB1821" s="326"/>
      <c r="AC1821" s="326"/>
      <c r="AD1821" s="326"/>
      <c r="AE1821" s="326"/>
      <c r="AF1821" s="326"/>
      <c r="AG1821" s="326"/>
      <c r="AH1821" s="326"/>
      <c r="AI1821" s="326"/>
      <c r="AJ1821" s="326"/>
      <c r="AK1821" s="326"/>
      <c r="AL1821" s="326"/>
      <c r="AM1821" s="326"/>
      <c r="AN1821" s="326"/>
      <c r="AO1821" s="326"/>
      <c r="AP1821" s="326"/>
      <c r="AQ1821" s="326"/>
      <c r="AR1821" s="326"/>
    </row>
    <row r="1822" ht="15.75" hidden="1" customHeight="1">
      <c r="A1822" s="326" t="s">
        <v>4470</v>
      </c>
      <c r="B1822" s="326">
        <v>183.0</v>
      </c>
      <c r="C1822" s="326">
        <v>9.9</v>
      </c>
      <c r="D1822" s="326">
        <v>1.2</v>
      </c>
      <c r="E1822" s="326">
        <v>33.1</v>
      </c>
      <c r="F1822" s="326" t="s">
        <v>4471</v>
      </c>
      <c r="G1822" s="326" t="s">
        <v>4307</v>
      </c>
      <c r="H1822" s="326"/>
      <c r="I1822" s="326"/>
      <c r="J1822" s="326"/>
      <c r="K1822" s="326"/>
      <c r="L1822" s="326"/>
      <c r="M1822" s="326"/>
      <c r="N1822" s="326"/>
      <c r="O1822" s="326"/>
      <c r="P1822" s="326"/>
      <c r="Q1822" s="326"/>
      <c r="R1822" s="326"/>
      <c r="S1822" s="326"/>
      <c r="T1822" s="326"/>
      <c r="U1822" s="326"/>
      <c r="V1822" s="326"/>
      <c r="W1822" s="326"/>
      <c r="X1822" s="326"/>
      <c r="Y1822" s="326"/>
      <c r="Z1822" s="326"/>
      <c r="AA1822" s="326"/>
      <c r="AB1822" s="326"/>
      <c r="AC1822" s="326"/>
      <c r="AD1822" s="326"/>
      <c r="AE1822" s="326"/>
      <c r="AF1822" s="326"/>
      <c r="AG1822" s="326"/>
      <c r="AH1822" s="326"/>
      <c r="AI1822" s="326"/>
      <c r="AJ1822" s="326"/>
      <c r="AK1822" s="326"/>
      <c r="AL1822" s="326"/>
      <c r="AM1822" s="326"/>
      <c r="AN1822" s="326"/>
      <c r="AO1822" s="326"/>
      <c r="AP1822" s="326"/>
      <c r="AQ1822" s="326"/>
      <c r="AR1822" s="326"/>
    </row>
    <row r="1823" ht="15.75" hidden="1" customHeight="1">
      <c r="A1823" s="326" t="s">
        <v>3847</v>
      </c>
      <c r="B1823" s="326">
        <v>170.0</v>
      </c>
      <c r="C1823" s="326">
        <v>10.3</v>
      </c>
      <c r="D1823" s="326">
        <v>2.3</v>
      </c>
      <c r="E1823" s="326">
        <v>26.4</v>
      </c>
      <c r="F1823" s="326" t="s">
        <v>4472</v>
      </c>
      <c r="G1823" s="326" t="s">
        <v>4307</v>
      </c>
      <c r="H1823" s="326"/>
      <c r="I1823" s="326"/>
      <c r="J1823" s="326"/>
      <c r="K1823" s="326"/>
      <c r="L1823" s="326"/>
      <c r="M1823" s="326"/>
      <c r="N1823" s="326"/>
      <c r="O1823" s="326"/>
      <c r="P1823" s="326"/>
      <c r="Q1823" s="326"/>
      <c r="R1823" s="326"/>
      <c r="S1823" s="326"/>
      <c r="T1823" s="326"/>
      <c r="U1823" s="326"/>
      <c r="V1823" s="326"/>
      <c r="W1823" s="326"/>
      <c r="X1823" s="326"/>
      <c r="Y1823" s="326"/>
      <c r="Z1823" s="326"/>
      <c r="AA1823" s="326"/>
      <c r="AB1823" s="326"/>
      <c r="AC1823" s="326"/>
      <c r="AD1823" s="326"/>
      <c r="AE1823" s="326"/>
      <c r="AF1823" s="326"/>
      <c r="AG1823" s="326"/>
      <c r="AH1823" s="326"/>
      <c r="AI1823" s="326"/>
      <c r="AJ1823" s="326"/>
      <c r="AK1823" s="326"/>
      <c r="AL1823" s="326"/>
      <c r="AM1823" s="326"/>
      <c r="AN1823" s="326"/>
      <c r="AO1823" s="326"/>
      <c r="AP1823" s="326"/>
      <c r="AQ1823" s="326"/>
      <c r="AR1823" s="326"/>
    </row>
    <row r="1824" ht="15.75" hidden="1" customHeight="1">
      <c r="A1824" s="326" t="s">
        <v>4144</v>
      </c>
      <c r="B1824" s="326">
        <v>135.0</v>
      </c>
      <c r="C1824" s="326">
        <v>8.9</v>
      </c>
      <c r="D1824" s="326">
        <v>2.0</v>
      </c>
      <c r="E1824" s="326">
        <v>20.2</v>
      </c>
      <c r="F1824" s="326" t="s">
        <v>4473</v>
      </c>
      <c r="G1824" s="326" t="s">
        <v>4307</v>
      </c>
      <c r="H1824" s="326"/>
      <c r="I1824" s="326"/>
      <c r="J1824" s="326"/>
      <c r="K1824" s="326"/>
      <c r="L1824" s="326"/>
      <c r="M1824" s="326"/>
      <c r="N1824" s="326"/>
      <c r="O1824" s="326"/>
      <c r="P1824" s="326"/>
      <c r="Q1824" s="326"/>
      <c r="R1824" s="326"/>
      <c r="S1824" s="326"/>
      <c r="T1824" s="326"/>
      <c r="U1824" s="326"/>
      <c r="V1824" s="326"/>
      <c r="W1824" s="326"/>
      <c r="X1824" s="326"/>
      <c r="Y1824" s="326"/>
      <c r="Z1824" s="326"/>
      <c r="AA1824" s="326"/>
      <c r="AB1824" s="326"/>
      <c r="AC1824" s="326"/>
      <c r="AD1824" s="326"/>
      <c r="AE1824" s="326"/>
      <c r="AF1824" s="326"/>
      <c r="AG1824" s="326"/>
      <c r="AH1824" s="326"/>
      <c r="AI1824" s="326"/>
      <c r="AJ1824" s="326"/>
      <c r="AK1824" s="326"/>
      <c r="AL1824" s="326"/>
      <c r="AM1824" s="326"/>
      <c r="AN1824" s="326"/>
      <c r="AO1824" s="326"/>
      <c r="AP1824" s="326"/>
      <c r="AQ1824" s="326"/>
      <c r="AR1824" s="326"/>
    </row>
    <row r="1825" ht="15.75" hidden="1" customHeight="1">
      <c r="A1825" s="326" t="s">
        <v>3626</v>
      </c>
      <c r="B1825" s="326">
        <v>161.0</v>
      </c>
      <c r="C1825" s="326">
        <v>7.8</v>
      </c>
      <c r="D1825" s="326">
        <v>3.5</v>
      </c>
      <c r="E1825" s="326">
        <v>24.9</v>
      </c>
      <c r="F1825" s="326" t="s">
        <v>4474</v>
      </c>
      <c r="G1825" s="326" t="s">
        <v>4307</v>
      </c>
      <c r="H1825" s="326"/>
      <c r="I1825" s="326"/>
      <c r="J1825" s="326"/>
      <c r="K1825" s="326"/>
      <c r="L1825" s="326"/>
      <c r="M1825" s="326"/>
      <c r="N1825" s="326"/>
      <c r="O1825" s="326"/>
      <c r="P1825" s="326"/>
      <c r="Q1825" s="326"/>
      <c r="R1825" s="326"/>
      <c r="S1825" s="326"/>
      <c r="T1825" s="326"/>
      <c r="U1825" s="326"/>
      <c r="V1825" s="326"/>
      <c r="W1825" s="326"/>
      <c r="X1825" s="326"/>
      <c r="Y1825" s="326"/>
      <c r="Z1825" s="326"/>
      <c r="AA1825" s="326"/>
      <c r="AB1825" s="326"/>
      <c r="AC1825" s="326"/>
      <c r="AD1825" s="326"/>
      <c r="AE1825" s="326"/>
      <c r="AF1825" s="326"/>
      <c r="AG1825" s="326"/>
      <c r="AH1825" s="326"/>
      <c r="AI1825" s="326"/>
      <c r="AJ1825" s="326"/>
      <c r="AK1825" s="326"/>
      <c r="AL1825" s="326"/>
      <c r="AM1825" s="326"/>
      <c r="AN1825" s="326"/>
      <c r="AO1825" s="326"/>
      <c r="AP1825" s="326"/>
      <c r="AQ1825" s="326"/>
      <c r="AR1825" s="326"/>
    </row>
    <row r="1826" ht="15.75" hidden="1" customHeight="1">
      <c r="A1826" s="326" t="s">
        <v>4152</v>
      </c>
      <c r="B1826" s="326">
        <v>123.0</v>
      </c>
      <c r="C1826" s="326">
        <v>5.6</v>
      </c>
      <c r="D1826" s="326">
        <v>1.4</v>
      </c>
      <c r="E1826" s="326">
        <v>21.5</v>
      </c>
      <c r="F1826" s="326" t="s">
        <v>4475</v>
      </c>
      <c r="G1826" s="326" t="s">
        <v>4307</v>
      </c>
      <c r="H1826" s="326"/>
      <c r="I1826" s="326"/>
      <c r="J1826" s="326"/>
      <c r="K1826" s="326"/>
      <c r="L1826" s="326"/>
      <c r="M1826" s="326"/>
      <c r="N1826" s="326"/>
      <c r="O1826" s="326"/>
      <c r="P1826" s="326"/>
      <c r="Q1826" s="326"/>
      <c r="R1826" s="326"/>
      <c r="S1826" s="326"/>
      <c r="T1826" s="326"/>
      <c r="U1826" s="326"/>
      <c r="V1826" s="326"/>
      <c r="W1826" s="326"/>
      <c r="X1826" s="326"/>
      <c r="Y1826" s="326"/>
      <c r="Z1826" s="326"/>
      <c r="AA1826" s="326"/>
      <c r="AB1826" s="326"/>
      <c r="AC1826" s="326"/>
      <c r="AD1826" s="326"/>
      <c r="AE1826" s="326"/>
      <c r="AF1826" s="326"/>
      <c r="AG1826" s="326"/>
      <c r="AH1826" s="326"/>
      <c r="AI1826" s="326"/>
      <c r="AJ1826" s="326"/>
      <c r="AK1826" s="326"/>
      <c r="AL1826" s="326"/>
      <c r="AM1826" s="326"/>
      <c r="AN1826" s="326"/>
      <c r="AO1826" s="326"/>
      <c r="AP1826" s="326"/>
      <c r="AQ1826" s="326"/>
      <c r="AR1826" s="326"/>
    </row>
    <row r="1827" ht="15.75" hidden="1" customHeight="1">
      <c r="A1827" s="326" t="s">
        <v>4154</v>
      </c>
      <c r="B1827" s="326">
        <v>90.0</v>
      </c>
      <c r="C1827" s="326">
        <v>3.8</v>
      </c>
      <c r="D1827" s="326">
        <v>1.4</v>
      </c>
      <c r="E1827" s="326">
        <v>15.7</v>
      </c>
      <c r="F1827" s="326" t="s">
        <v>4476</v>
      </c>
      <c r="G1827" s="326" t="s">
        <v>4307</v>
      </c>
      <c r="H1827" s="326"/>
      <c r="I1827" s="326"/>
      <c r="J1827" s="326"/>
      <c r="K1827" s="326"/>
      <c r="L1827" s="326"/>
      <c r="M1827" s="326"/>
      <c r="N1827" s="326"/>
      <c r="O1827" s="326"/>
      <c r="P1827" s="326"/>
      <c r="Q1827" s="326"/>
      <c r="R1827" s="326"/>
      <c r="S1827" s="326"/>
      <c r="T1827" s="326"/>
      <c r="U1827" s="326"/>
      <c r="V1827" s="326"/>
      <c r="W1827" s="326"/>
      <c r="X1827" s="326"/>
      <c r="Y1827" s="326"/>
      <c r="Z1827" s="326"/>
      <c r="AA1827" s="326"/>
      <c r="AB1827" s="326"/>
      <c r="AC1827" s="326"/>
      <c r="AD1827" s="326"/>
      <c r="AE1827" s="326"/>
      <c r="AF1827" s="326"/>
      <c r="AG1827" s="326"/>
      <c r="AH1827" s="326"/>
      <c r="AI1827" s="326"/>
      <c r="AJ1827" s="326"/>
      <c r="AK1827" s="326"/>
      <c r="AL1827" s="326"/>
      <c r="AM1827" s="326"/>
      <c r="AN1827" s="326"/>
      <c r="AO1827" s="326"/>
      <c r="AP1827" s="326"/>
      <c r="AQ1827" s="326"/>
      <c r="AR1827" s="326"/>
    </row>
    <row r="1828" ht="15.75" hidden="1" customHeight="1">
      <c r="A1828" s="326" t="s">
        <v>3632</v>
      </c>
      <c r="B1828" s="326">
        <v>153.0</v>
      </c>
      <c r="C1828" s="326">
        <v>4.3</v>
      </c>
      <c r="D1828" s="326">
        <v>5.1</v>
      </c>
      <c r="E1828" s="326">
        <v>22.3</v>
      </c>
      <c r="F1828" s="326" t="s">
        <v>4477</v>
      </c>
      <c r="G1828" s="326" t="s">
        <v>4307</v>
      </c>
      <c r="H1828" s="326"/>
      <c r="I1828" s="326"/>
      <c r="J1828" s="326"/>
      <c r="K1828" s="326"/>
      <c r="L1828" s="326"/>
      <c r="M1828" s="326"/>
      <c r="N1828" s="326"/>
      <c r="O1828" s="326"/>
      <c r="P1828" s="326"/>
      <c r="Q1828" s="326"/>
      <c r="R1828" s="326"/>
      <c r="S1828" s="326"/>
      <c r="T1828" s="326"/>
      <c r="U1828" s="326"/>
      <c r="V1828" s="326"/>
      <c r="W1828" s="326"/>
      <c r="X1828" s="326"/>
      <c r="Y1828" s="326"/>
      <c r="Z1828" s="326"/>
      <c r="AA1828" s="326"/>
      <c r="AB1828" s="326"/>
      <c r="AC1828" s="326"/>
      <c r="AD1828" s="326"/>
      <c r="AE1828" s="326"/>
      <c r="AF1828" s="326"/>
      <c r="AG1828" s="326"/>
      <c r="AH1828" s="326"/>
      <c r="AI1828" s="326"/>
      <c r="AJ1828" s="326"/>
      <c r="AK1828" s="326"/>
      <c r="AL1828" s="326"/>
      <c r="AM1828" s="326"/>
      <c r="AN1828" s="326"/>
      <c r="AO1828" s="326"/>
      <c r="AP1828" s="326"/>
      <c r="AQ1828" s="326"/>
      <c r="AR1828" s="326"/>
    </row>
    <row r="1829" ht="15.75" hidden="1" customHeight="1">
      <c r="A1829" s="326" t="s">
        <v>3850</v>
      </c>
      <c r="B1829" s="326">
        <v>120.0</v>
      </c>
      <c r="C1829" s="326">
        <v>6.5</v>
      </c>
      <c r="D1829" s="326">
        <v>1.9</v>
      </c>
      <c r="E1829" s="326">
        <v>20.0</v>
      </c>
      <c r="F1829" s="326" t="s">
        <v>4478</v>
      </c>
      <c r="G1829" s="326" t="s">
        <v>4307</v>
      </c>
      <c r="H1829" s="326"/>
      <c r="I1829" s="326"/>
      <c r="J1829" s="326"/>
      <c r="K1829" s="326"/>
      <c r="L1829" s="326"/>
      <c r="M1829" s="326"/>
      <c r="N1829" s="326"/>
      <c r="O1829" s="326"/>
      <c r="P1829" s="326"/>
      <c r="Q1829" s="326"/>
      <c r="R1829" s="326"/>
      <c r="S1829" s="326"/>
      <c r="T1829" s="326"/>
      <c r="U1829" s="326"/>
      <c r="V1829" s="326"/>
      <c r="W1829" s="326"/>
      <c r="X1829" s="326"/>
      <c r="Y1829" s="326"/>
      <c r="Z1829" s="326"/>
      <c r="AA1829" s="326"/>
      <c r="AB1829" s="326"/>
      <c r="AC1829" s="326"/>
      <c r="AD1829" s="326"/>
      <c r="AE1829" s="326"/>
      <c r="AF1829" s="326"/>
      <c r="AG1829" s="326"/>
      <c r="AH1829" s="326"/>
      <c r="AI1829" s="326"/>
      <c r="AJ1829" s="326"/>
      <c r="AK1829" s="326"/>
      <c r="AL1829" s="326"/>
      <c r="AM1829" s="326"/>
      <c r="AN1829" s="326"/>
      <c r="AO1829" s="326"/>
      <c r="AP1829" s="326"/>
      <c r="AQ1829" s="326"/>
      <c r="AR1829" s="326"/>
    </row>
    <row r="1830" ht="15.75" hidden="1" customHeight="1">
      <c r="A1830" s="326" t="s">
        <v>4479</v>
      </c>
      <c r="B1830" s="326">
        <v>149.0</v>
      </c>
      <c r="C1830" s="326">
        <v>6.6</v>
      </c>
      <c r="D1830" s="326">
        <v>0.9</v>
      </c>
      <c r="E1830" s="326">
        <v>28.9</v>
      </c>
      <c r="F1830" s="326" t="s">
        <v>4480</v>
      </c>
      <c r="G1830" s="326" t="s">
        <v>4307</v>
      </c>
      <c r="H1830" s="326"/>
      <c r="I1830" s="326"/>
      <c r="J1830" s="326"/>
      <c r="K1830" s="326"/>
      <c r="L1830" s="326"/>
      <c r="M1830" s="326"/>
      <c r="N1830" s="326"/>
      <c r="O1830" s="326"/>
      <c r="P1830" s="326"/>
      <c r="Q1830" s="326"/>
      <c r="R1830" s="326"/>
      <c r="S1830" s="326"/>
      <c r="T1830" s="326"/>
      <c r="U1830" s="326"/>
      <c r="V1830" s="326"/>
      <c r="W1830" s="326"/>
      <c r="X1830" s="326"/>
      <c r="Y1830" s="326"/>
      <c r="Z1830" s="326"/>
      <c r="AA1830" s="326"/>
      <c r="AB1830" s="326"/>
      <c r="AC1830" s="326"/>
      <c r="AD1830" s="326"/>
      <c r="AE1830" s="326"/>
      <c r="AF1830" s="326"/>
      <c r="AG1830" s="326"/>
      <c r="AH1830" s="326"/>
      <c r="AI1830" s="326"/>
      <c r="AJ1830" s="326"/>
      <c r="AK1830" s="326"/>
      <c r="AL1830" s="326"/>
      <c r="AM1830" s="326"/>
      <c r="AN1830" s="326"/>
      <c r="AO1830" s="326"/>
      <c r="AP1830" s="326"/>
      <c r="AQ1830" s="326"/>
      <c r="AR1830" s="326"/>
    </row>
    <row r="1831" ht="15.75" hidden="1" customHeight="1">
      <c r="A1831" s="326" t="s">
        <v>4162</v>
      </c>
      <c r="B1831" s="326">
        <v>149.0</v>
      </c>
      <c r="C1831" s="326">
        <v>4.4</v>
      </c>
      <c r="D1831" s="326">
        <v>1.5</v>
      </c>
      <c r="E1831" s="326">
        <v>29.3</v>
      </c>
      <c r="F1831" s="326" t="s">
        <v>4481</v>
      </c>
      <c r="G1831" s="326" t="s">
        <v>4307</v>
      </c>
      <c r="H1831" s="326"/>
      <c r="I1831" s="326"/>
      <c r="J1831" s="326"/>
      <c r="K1831" s="326"/>
      <c r="L1831" s="326"/>
      <c r="M1831" s="326"/>
      <c r="N1831" s="326"/>
      <c r="O1831" s="326"/>
      <c r="P1831" s="326"/>
      <c r="Q1831" s="326"/>
      <c r="R1831" s="326"/>
      <c r="S1831" s="326"/>
      <c r="T1831" s="326"/>
      <c r="U1831" s="326"/>
      <c r="V1831" s="326"/>
      <c r="W1831" s="326"/>
      <c r="X1831" s="326"/>
      <c r="Y1831" s="326"/>
      <c r="Z1831" s="326"/>
      <c r="AA1831" s="326"/>
      <c r="AB1831" s="326"/>
      <c r="AC1831" s="326"/>
      <c r="AD1831" s="326"/>
      <c r="AE1831" s="326"/>
      <c r="AF1831" s="326"/>
      <c r="AG1831" s="326"/>
      <c r="AH1831" s="326"/>
      <c r="AI1831" s="326"/>
      <c r="AJ1831" s="326"/>
      <c r="AK1831" s="326"/>
      <c r="AL1831" s="326"/>
      <c r="AM1831" s="326"/>
      <c r="AN1831" s="326"/>
      <c r="AO1831" s="326"/>
      <c r="AP1831" s="326"/>
      <c r="AQ1831" s="326"/>
      <c r="AR1831" s="326"/>
    </row>
    <row r="1832" ht="15.75" hidden="1" customHeight="1">
      <c r="A1832" s="326" t="s">
        <v>4482</v>
      </c>
      <c r="B1832" s="326">
        <v>156.0</v>
      </c>
      <c r="C1832" s="326">
        <v>4.8</v>
      </c>
      <c r="D1832" s="326">
        <v>6.2</v>
      </c>
      <c r="E1832" s="326">
        <v>20.2</v>
      </c>
      <c r="F1832" s="326" t="s">
        <v>4483</v>
      </c>
      <c r="G1832" s="326" t="s">
        <v>4307</v>
      </c>
      <c r="H1832" s="326"/>
      <c r="I1832" s="326"/>
      <c r="J1832" s="326"/>
      <c r="K1832" s="326"/>
      <c r="L1832" s="326"/>
      <c r="M1832" s="326"/>
      <c r="N1832" s="326"/>
      <c r="O1832" s="326"/>
      <c r="P1832" s="326"/>
      <c r="Q1832" s="326"/>
      <c r="R1832" s="326"/>
      <c r="S1832" s="326"/>
      <c r="T1832" s="326"/>
      <c r="U1832" s="326"/>
      <c r="V1832" s="326"/>
      <c r="W1832" s="326"/>
      <c r="X1832" s="326"/>
      <c r="Y1832" s="326"/>
      <c r="Z1832" s="326"/>
      <c r="AA1832" s="326"/>
      <c r="AB1832" s="326"/>
      <c r="AC1832" s="326"/>
      <c r="AD1832" s="326"/>
      <c r="AE1832" s="326"/>
      <c r="AF1832" s="326"/>
      <c r="AG1832" s="326"/>
      <c r="AH1832" s="326"/>
      <c r="AI1832" s="326"/>
      <c r="AJ1832" s="326"/>
      <c r="AK1832" s="326"/>
      <c r="AL1832" s="326"/>
      <c r="AM1832" s="326"/>
      <c r="AN1832" s="326"/>
      <c r="AO1832" s="326"/>
      <c r="AP1832" s="326"/>
      <c r="AQ1832" s="326"/>
      <c r="AR1832" s="326"/>
    </row>
    <row r="1833" ht="15.75" hidden="1" customHeight="1">
      <c r="A1833" s="326" t="s">
        <v>3636</v>
      </c>
      <c r="B1833" s="326">
        <v>153.0</v>
      </c>
      <c r="C1833" s="326">
        <v>5.1</v>
      </c>
      <c r="D1833" s="326">
        <v>5.7</v>
      </c>
      <c r="E1833" s="326">
        <v>20.3</v>
      </c>
      <c r="F1833" s="326" t="s">
        <v>4484</v>
      </c>
      <c r="G1833" s="326" t="s">
        <v>4307</v>
      </c>
      <c r="H1833" s="326"/>
      <c r="I1833" s="326"/>
      <c r="J1833" s="326"/>
      <c r="K1833" s="326"/>
      <c r="L1833" s="326"/>
      <c r="M1833" s="326"/>
      <c r="N1833" s="326"/>
      <c r="O1833" s="326"/>
      <c r="P1833" s="326"/>
      <c r="Q1833" s="326"/>
      <c r="R1833" s="326"/>
      <c r="S1833" s="326"/>
      <c r="T1833" s="326"/>
      <c r="U1833" s="326"/>
      <c r="V1833" s="326"/>
      <c r="W1833" s="326"/>
      <c r="X1833" s="326"/>
      <c r="Y1833" s="326"/>
      <c r="Z1833" s="326"/>
      <c r="AA1833" s="326"/>
      <c r="AB1833" s="326"/>
      <c r="AC1833" s="326"/>
      <c r="AD1833" s="326"/>
      <c r="AE1833" s="326"/>
      <c r="AF1833" s="326"/>
      <c r="AG1833" s="326"/>
      <c r="AH1833" s="326"/>
      <c r="AI1833" s="326"/>
      <c r="AJ1833" s="326"/>
      <c r="AK1833" s="326"/>
      <c r="AL1833" s="326"/>
      <c r="AM1833" s="326"/>
      <c r="AN1833" s="326"/>
      <c r="AO1833" s="326"/>
      <c r="AP1833" s="326"/>
      <c r="AQ1833" s="326"/>
      <c r="AR1833" s="326"/>
    </row>
    <row r="1834" ht="15.75" hidden="1" customHeight="1">
      <c r="A1834" s="326" t="s">
        <v>3640</v>
      </c>
      <c r="B1834" s="326">
        <v>139.0</v>
      </c>
      <c r="C1834" s="326">
        <v>6.9</v>
      </c>
      <c r="D1834" s="326">
        <v>1.8</v>
      </c>
      <c r="E1834" s="326">
        <v>23.5</v>
      </c>
      <c r="F1834" s="326" t="s">
        <v>4485</v>
      </c>
      <c r="G1834" s="326" t="s">
        <v>4307</v>
      </c>
      <c r="H1834" s="326"/>
      <c r="I1834" s="326"/>
      <c r="J1834" s="326"/>
      <c r="K1834" s="326"/>
      <c r="L1834" s="326"/>
      <c r="M1834" s="326"/>
      <c r="N1834" s="326"/>
      <c r="O1834" s="326"/>
      <c r="P1834" s="326"/>
      <c r="Q1834" s="326"/>
      <c r="R1834" s="326"/>
      <c r="S1834" s="326"/>
      <c r="T1834" s="326"/>
      <c r="U1834" s="326"/>
      <c r="V1834" s="326"/>
      <c r="W1834" s="326"/>
      <c r="X1834" s="326"/>
      <c r="Y1834" s="326"/>
      <c r="Z1834" s="326"/>
      <c r="AA1834" s="326"/>
      <c r="AB1834" s="326"/>
      <c r="AC1834" s="326"/>
      <c r="AD1834" s="326"/>
      <c r="AE1834" s="326"/>
      <c r="AF1834" s="326"/>
      <c r="AG1834" s="326"/>
      <c r="AH1834" s="326"/>
      <c r="AI1834" s="326"/>
      <c r="AJ1834" s="326"/>
      <c r="AK1834" s="326"/>
      <c r="AL1834" s="326"/>
      <c r="AM1834" s="326"/>
      <c r="AN1834" s="326"/>
      <c r="AO1834" s="326"/>
      <c r="AP1834" s="326"/>
      <c r="AQ1834" s="326"/>
      <c r="AR1834" s="326"/>
    </row>
    <row r="1835" ht="15.75" hidden="1" customHeight="1">
      <c r="A1835" s="326" t="s">
        <v>4172</v>
      </c>
      <c r="B1835" s="326">
        <v>131.0</v>
      </c>
      <c r="C1835" s="326">
        <v>7.8</v>
      </c>
      <c r="D1835" s="326">
        <v>1.6</v>
      </c>
      <c r="E1835" s="326">
        <v>21.6</v>
      </c>
      <c r="F1835" s="326" t="s">
        <v>4486</v>
      </c>
      <c r="G1835" s="326" t="s">
        <v>4307</v>
      </c>
      <c r="H1835" s="326"/>
      <c r="I1835" s="326"/>
      <c r="J1835" s="326"/>
      <c r="K1835" s="326"/>
      <c r="L1835" s="326"/>
      <c r="M1835" s="326"/>
      <c r="N1835" s="326"/>
      <c r="O1835" s="326"/>
      <c r="P1835" s="326"/>
      <c r="Q1835" s="326"/>
      <c r="R1835" s="326"/>
      <c r="S1835" s="326"/>
      <c r="T1835" s="326"/>
      <c r="U1835" s="326"/>
      <c r="V1835" s="326"/>
      <c r="W1835" s="326"/>
      <c r="X1835" s="326"/>
      <c r="Y1835" s="326"/>
      <c r="Z1835" s="326"/>
      <c r="AA1835" s="326"/>
      <c r="AB1835" s="326"/>
      <c r="AC1835" s="326"/>
      <c r="AD1835" s="326"/>
      <c r="AE1835" s="326"/>
      <c r="AF1835" s="326"/>
      <c r="AG1835" s="326"/>
      <c r="AH1835" s="326"/>
      <c r="AI1835" s="326"/>
      <c r="AJ1835" s="326"/>
      <c r="AK1835" s="326"/>
      <c r="AL1835" s="326"/>
      <c r="AM1835" s="326"/>
      <c r="AN1835" s="326"/>
      <c r="AO1835" s="326"/>
      <c r="AP1835" s="326"/>
      <c r="AQ1835" s="326"/>
      <c r="AR1835" s="326"/>
    </row>
    <row r="1836" ht="15.75" hidden="1" customHeight="1">
      <c r="A1836" s="326" t="s">
        <v>4174</v>
      </c>
      <c r="B1836" s="326">
        <v>148.0</v>
      </c>
      <c r="C1836" s="326">
        <v>10.8</v>
      </c>
      <c r="D1836" s="326">
        <v>1.5</v>
      </c>
      <c r="E1836" s="326">
        <v>22.0</v>
      </c>
      <c r="F1836" s="326" t="s">
        <v>4487</v>
      </c>
      <c r="G1836" s="326" t="s">
        <v>4307</v>
      </c>
      <c r="H1836" s="326"/>
      <c r="I1836" s="326"/>
      <c r="J1836" s="326"/>
      <c r="K1836" s="326"/>
      <c r="L1836" s="326"/>
      <c r="M1836" s="326"/>
      <c r="N1836" s="326"/>
      <c r="O1836" s="326"/>
      <c r="P1836" s="326"/>
      <c r="Q1836" s="326"/>
      <c r="R1836" s="326"/>
      <c r="S1836" s="326"/>
      <c r="T1836" s="326"/>
      <c r="U1836" s="326"/>
      <c r="V1836" s="326"/>
      <c r="W1836" s="326"/>
      <c r="X1836" s="326"/>
      <c r="Y1836" s="326"/>
      <c r="Z1836" s="326"/>
      <c r="AA1836" s="326"/>
      <c r="AB1836" s="326"/>
      <c r="AC1836" s="326"/>
      <c r="AD1836" s="326"/>
      <c r="AE1836" s="326"/>
      <c r="AF1836" s="326"/>
      <c r="AG1836" s="326"/>
      <c r="AH1836" s="326"/>
      <c r="AI1836" s="326"/>
      <c r="AJ1836" s="326"/>
      <c r="AK1836" s="326"/>
      <c r="AL1836" s="326"/>
      <c r="AM1836" s="326"/>
      <c r="AN1836" s="326"/>
      <c r="AO1836" s="326"/>
      <c r="AP1836" s="326"/>
      <c r="AQ1836" s="326"/>
      <c r="AR1836" s="326"/>
    </row>
    <row r="1837" ht="15.75" hidden="1" customHeight="1">
      <c r="A1837" s="326" t="s">
        <v>4488</v>
      </c>
      <c r="B1837" s="326">
        <v>147.0</v>
      </c>
      <c r="C1837" s="326">
        <v>5.7</v>
      </c>
      <c r="D1837" s="326">
        <v>2.3</v>
      </c>
      <c r="E1837" s="326">
        <v>26.3</v>
      </c>
      <c r="F1837" s="326" t="s">
        <v>4489</v>
      </c>
      <c r="G1837" s="326" t="s">
        <v>4307</v>
      </c>
      <c r="H1837" s="326"/>
      <c r="I1837" s="326"/>
      <c r="J1837" s="326"/>
      <c r="K1837" s="326"/>
      <c r="L1837" s="326"/>
      <c r="M1837" s="326"/>
      <c r="N1837" s="326"/>
      <c r="O1837" s="326"/>
      <c r="P1837" s="326"/>
      <c r="Q1837" s="326"/>
      <c r="R1837" s="326"/>
      <c r="S1837" s="326"/>
      <c r="T1837" s="326"/>
      <c r="U1837" s="326"/>
      <c r="V1837" s="326"/>
      <c r="W1837" s="326"/>
      <c r="X1837" s="326"/>
      <c r="Y1837" s="326"/>
      <c r="Z1837" s="326"/>
      <c r="AA1837" s="326"/>
      <c r="AB1837" s="326"/>
      <c r="AC1837" s="326"/>
      <c r="AD1837" s="326"/>
      <c r="AE1837" s="326"/>
      <c r="AF1837" s="326"/>
      <c r="AG1837" s="326"/>
      <c r="AH1837" s="326"/>
      <c r="AI1837" s="326"/>
      <c r="AJ1837" s="326"/>
      <c r="AK1837" s="326"/>
      <c r="AL1837" s="326"/>
      <c r="AM1837" s="326"/>
      <c r="AN1837" s="326"/>
      <c r="AO1837" s="326"/>
      <c r="AP1837" s="326"/>
      <c r="AQ1837" s="326"/>
      <c r="AR1837" s="326"/>
    </row>
    <row r="1838" ht="15.75" hidden="1" customHeight="1">
      <c r="A1838" s="326" t="s">
        <v>4490</v>
      </c>
      <c r="B1838" s="326">
        <v>234.0</v>
      </c>
      <c r="C1838" s="326">
        <v>4.5</v>
      </c>
      <c r="D1838" s="326">
        <v>15.2</v>
      </c>
      <c r="E1838" s="326">
        <v>19.9</v>
      </c>
      <c r="F1838" s="326" t="s">
        <v>4491</v>
      </c>
      <c r="G1838" s="326" t="s">
        <v>4307</v>
      </c>
      <c r="H1838" s="326"/>
      <c r="I1838" s="326"/>
      <c r="J1838" s="326"/>
      <c r="K1838" s="326"/>
      <c r="L1838" s="326"/>
      <c r="M1838" s="326"/>
      <c r="N1838" s="326"/>
      <c r="O1838" s="326"/>
      <c r="P1838" s="326"/>
      <c r="Q1838" s="326"/>
      <c r="R1838" s="326"/>
      <c r="S1838" s="326"/>
      <c r="T1838" s="326"/>
      <c r="U1838" s="326"/>
      <c r="V1838" s="326"/>
      <c r="W1838" s="326"/>
      <c r="X1838" s="326"/>
      <c r="Y1838" s="326"/>
      <c r="Z1838" s="326"/>
      <c r="AA1838" s="326"/>
      <c r="AB1838" s="326"/>
      <c r="AC1838" s="326"/>
      <c r="AD1838" s="326"/>
      <c r="AE1838" s="326"/>
      <c r="AF1838" s="326"/>
      <c r="AG1838" s="326"/>
      <c r="AH1838" s="326"/>
      <c r="AI1838" s="326"/>
      <c r="AJ1838" s="326"/>
      <c r="AK1838" s="326"/>
      <c r="AL1838" s="326"/>
      <c r="AM1838" s="326"/>
      <c r="AN1838" s="326"/>
      <c r="AO1838" s="326"/>
      <c r="AP1838" s="326"/>
      <c r="AQ1838" s="326"/>
      <c r="AR1838" s="326"/>
    </row>
    <row r="1839" ht="15.75" hidden="1" customHeight="1">
      <c r="A1839" s="326" t="s">
        <v>3644</v>
      </c>
      <c r="B1839" s="326">
        <v>149.0</v>
      </c>
      <c r="C1839" s="326">
        <v>7.2</v>
      </c>
      <c r="D1839" s="326">
        <v>3.4</v>
      </c>
      <c r="E1839" s="326">
        <v>22.3</v>
      </c>
      <c r="F1839" s="326" t="s">
        <v>4492</v>
      </c>
      <c r="G1839" s="326" t="s">
        <v>4307</v>
      </c>
      <c r="H1839" s="326"/>
      <c r="I1839" s="326"/>
      <c r="J1839" s="326"/>
      <c r="K1839" s="326"/>
      <c r="L1839" s="326"/>
      <c r="M1839" s="326"/>
      <c r="N1839" s="326"/>
      <c r="O1839" s="326"/>
      <c r="P1839" s="326"/>
      <c r="Q1839" s="326"/>
      <c r="R1839" s="326"/>
      <c r="S1839" s="326"/>
      <c r="T1839" s="326"/>
      <c r="U1839" s="326"/>
      <c r="V1839" s="326"/>
      <c r="W1839" s="326"/>
      <c r="X1839" s="326"/>
      <c r="Y1839" s="326"/>
      <c r="Z1839" s="326"/>
      <c r="AA1839" s="326"/>
      <c r="AB1839" s="326"/>
      <c r="AC1839" s="326"/>
      <c r="AD1839" s="326"/>
      <c r="AE1839" s="326"/>
      <c r="AF1839" s="326"/>
      <c r="AG1839" s="326"/>
      <c r="AH1839" s="326"/>
      <c r="AI1839" s="326"/>
      <c r="AJ1839" s="326"/>
      <c r="AK1839" s="326"/>
      <c r="AL1839" s="326"/>
      <c r="AM1839" s="326"/>
      <c r="AN1839" s="326"/>
      <c r="AO1839" s="326"/>
      <c r="AP1839" s="326"/>
      <c r="AQ1839" s="326"/>
      <c r="AR1839" s="326"/>
    </row>
    <row r="1840" ht="15.75" hidden="1" customHeight="1">
      <c r="A1840" s="326" t="s">
        <v>4493</v>
      </c>
      <c r="B1840" s="326">
        <v>224.0</v>
      </c>
      <c r="C1840" s="326">
        <v>5.4</v>
      </c>
      <c r="D1840" s="326">
        <v>12.3</v>
      </c>
      <c r="E1840" s="326">
        <v>22.7</v>
      </c>
      <c r="F1840" s="326" t="s">
        <v>4494</v>
      </c>
      <c r="G1840" s="326" t="s">
        <v>4307</v>
      </c>
      <c r="H1840" s="326"/>
      <c r="I1840" s="326"/>
      <c r="J1840" s="326"/>
      <c r="K1840" s="326"/>
      <c r="L1840" s="326"/>
      <c r="M1840" s="326"/>
      <c r="N1840" s="326"/>
      <c r="O1840" s="326"/>
      <c r="P1840" s="326"/>
      <c r="Q1840" s="326"/>
      <c r="R1840" s="326"/>
      <c r="S1840" s="326"/>
      <c r="T1840" s="326"/>
      <c r="U1840" s="326"/>
      <c r="V1840" s="326"/>
      <c r="W1840" s="326"/>
      <c r="X1840" s="326"/>
      <c r="Y1840" s="326"/>
      <c r="Z1840" s="326"/>
      <c r="AA1840" s="326"/>
      <c r="AB1840" s="326"/>
      <c r="AC1840" s="326"/>
      <c r="AD1840" s="326"/>
      <c r="AE1840" s="326"/>
      <c r="AF1840" s="326"/>
      <c r="AG1840" s="326"/>
      <c r="AH1840" s="326"/>
      <c r="AI1840" s="326"/>
      <c r="AJ1840" s="326"/>
      <c r="AK1840" s="326"/>
      <c r="AL1840" s="326"/>
      <c r="AM1840" s="326"/>
      <c r="AN1840" s="326"/>
      <c r="AO1840" s="326"/>
      <c r="AP1840" s="326"/>
      <c r="AQ1840" s="326"/>
      <c r="AR1840" s="326"/>
    </row>
    <row r="1841" ht="15.75" hidden="1" customHeight="1">
      <c r="A1841" s="326" t="s">
        <v>4182</v>
      </c>
      <c r="B1841" s="326">
        <v>180.0</v>
      </c>
      <c r="C1841" s="326">
        <v>7.8</v>
      </c>
      <c r="D1841" s="326">
        <v>6.8</v>
      </c>
      <c r="E1841" s="326">
        <v>22.3</v>
      </c>
      <c r="F1841" s="326" t="s">
        <v>4495</v>
      </c>
      <c r="G1841" s="326" t="s">
        <v>4307</v>
      </c>
      <c r="H1841" s="326"/>
      <c r="I1841" s="326"/>
      <c r="J1841" s="326"/>
      <c r="K1841" s="326"/>
      <c r="L1841" s="326"/>
      <c r="M1841" s="326"/>
      <c r="N1841" s="326"/>
      <c r="O1841" s="326"/>
      <c r="P1841" s="326"/>
      <c r="Q1841" s="326"/>
      <c r="R1841" s="326"/>
      <c r="S1841" s="326"/>
      <c r="T1841" s="326"/>
      <c r="U1841" s="326"/>
      <c r="V1841" s="326"/>
      <c r="W1841" s="326"/>
      <c r="X1841" s="326"/>
      <c r="Y1841" s="326"/>
      <c r="Z1841" s="326"/>
      <c r="AA1841" s="326"/>
      <c r="AB1841" s="326"/>
      <c r="AC1841" s="326"/>
      <c r="AD1841" s="326"/>
      <c r="AE1841" s="326"/>
      <c r="AF1841" s="326"/>
      <c r="AG1841" s="326"/>
      <c r="AH1841" s="326"/>
      <c r="AI1841" s="326"/>
      <c r="AJ1841" s="326"/>
      <c r="AK1841" s="326"/>
      <c r="AL1841" s="326"/>
      <c r="AM1841" s="326"/>
      <c r="AN1841" s="326"/>
      <c r="AO1841" s="326"/>
      <c r="AP1841" s="326"/>
      <c r="AQ1841" s="326"/>
      <c r="AR1841" s="326"/>
    </row>
    <row r="1842" ht="15.75" hidden="1" customHeight="1">
      <c r="A1842" s="326" t="s">
        <v>3650</v>
      </c>
      <c r="B1842" s="326">
        <v>144.0</v>
      </c>
      <c r="C1842" s="326">
        <v>6.1</v>
      </c>
      <c r="D1842" s="326">
        <v>2.5</v>
      </c>
      <c r="E1842" s="326">
        <v>23.8</v>
      </c>
      <c r="F1842" s="326" t="s">
        <v>4496</v>
      </c>
      <c r="G1842" s="326" t="s">
        <v>4307</v>
      </c>
      <c r="H1842" s="326"/>
      <c r="I1842" s="326"/>
      <c r="J1842" s="326"/>
      <c r="K1842" s="326"/>
      <c r="L1842" s="326"/>
      <c r="M1842" s="326"/>
      <c r="N1842" s="326"/>
      <c r="O1842" s="326"/>
      <c r="P1842" s="326"/>
      <c r="Q1842" s="326"/>
      <c r="R1842" s="326"/>
      <c r="S1842" s="326"/>
      <c r="T1842" s="326"/>
      <c r="U1842" s="326"/>
      <c r="V1842" s="326"/>
      <c r="W1842" s="326"/>
      <c r="X1842" s="326"/>
      <c r="Y1842" s="326"/>
      <c r="Z1842" s="326"/>
      <c r="AA1842" s="326"/>
      <c r="AB1842" s="326"/>
      <c r="AC1842" s="326"/>
      <c r="AD1842" s="326"/>
      <c r="AE1842" s="326"/>
      <c r="AF1842" s="326"/>
      <c r="AG1842" s="326"/>
      <c r="AH1842" s="326"/>
      <c r="AI1842" s="326"/>
      <c r="AJ1842" s="326"/>
      <c r="AK1842" s="326"/>
      <c r="AL1842" s="326"/>
      <c r="AM1842" s="326"/>
      <c r="AN1842" s="326"/>
      <c r="AO1842" s="326"/>
      <c r="AP1842" s="326"/>
      <c r="AQ1842" s="326"/>
      <c r="AR1842" s="326"/>
    </row>
    <row r="1843" ht="15.75" hidden="1" customHeight="1">
      <c r="A1843" s="326" t="s">
        <v>3654</v>
      </c>
      <c r="B1843" s="326">
        <v>160.0</v>
      </c>
      <c r="C1843" s="326">
        <v>4.9</v>
      </c>
      <c r="D1843" s="326">
        <v>5.1</v>
      </c>
      <c r="E1843" s="326">
        <v>23.5</v>
      </c>
      <c r="F1843" s="326" t="s">
        <v>4497</v>
      </c>
      <c r="G1843" s="326" t="s">
        <v>4307</v>
      </c>
      <c r="H1843" s="326"/>
      <c r="I1843" s="326"/>
      <c r="J1843" s="326"/>
      <c r="K1843" s="326"/>
      <c r="L1843" s="326"/>
      <c r="M1843" s="326"/>
      <c r="N1843" s="326"/>
      <c r="O1843" s="326"/>
      <c r="P1843" s="326"/>
      <c r="Q1843" s="326"/>
      <c r="R1843" s="326"/>
      <c r="S1843" s="326"/>
      <c r="T1843" s="326"/>
      <c r="U1843" s="326"/>
      <c r="V1843" s="326"/>
      <c r="W1843" s="326"/>
      <c r="X1843" s="326"/>
      <c r="Y1843" s="326"/>
      <c r="Z1843" s="326"/>
      <c r="AA1843" s="326"/>
      <c r="AB1843" s="326"/>
      <c r="AC1843" s="326"/>
      <c r="AD1843" s="326"/>
      <c r="AE1843" s="326"/>
      <c r="AF1843" s="326"/>
      <c r="AG1843" s="326"/>
      <c r="AH1843" s="326"/>
      <c r="AI1843" s="326"/>
      <c r="AJ1843" s="326"/>
      <c r="AK1843" s="326"/>
      <c r="AL1843" s="326"/>
      <c r="AM1843" s="326"/>
      <c r="AN1843" s="326"/>
      <c r="AO1843" s="326"/>
      <c r="AP1843" s="326"/>
      <c r="AQ1843" s="326"/>
      <c r="AR1843" s="326"/>
    </row>
    <row r="1844" ht="15.75" hidden="1" customHeight="1">
      <c r="A1844" s="326" t="s">
        <v>4498</v>
      </c>
      <c r="B1844" s="326">
        <v>375.0</v>
      </c>
      <c r="C1844" s="326">
        <v>13.1</v>
      </c>
      <c r="D1844" s="326">
        <v>32.1</v>
      </c>
      <c r="E1844" s="326">
        <v>9.1</v>
      </c>
      <c r="F1844" s="326" t="s">
        <v>4499</v>
      </c>
      <c r="G1844" s="326" t="s">
        <v>4307</v>
      </c>
      <c r="H1844" s="326"/>
      <c r="I1844" s="326"/>
      <c r="J1844" s="326"/>
      <c r="K1844" s="326"/>
      <c r="L1844" s="326"/>
      <c r="M1844" s="326"/>
      <c r="N1844" s="326"/>
      <c r="O1844" s="326"/>
      <c r="P1844" s="326"/>
      <c r="Q1844" s="326"/>
      <c r="R1844" s="326"/>
      <c r="S1844" s="326"/>
      <c r="T1844" s="326"/>
      <c r="U1844" s="326"/>
      <c r="V1844" s="326"/>
      <c r="W1844" s="326"/>
      <c r="X1844" s="326"/>
      <c r="Y1844" s="326"/>
      <c r="Z1844" s="326"/>
      <c r="AA1844" s="326"/>
      <c r="AB1844" s="326"/>
      <c r="AC1844" s="326"/>
      <c r="AD1844" s="326"/>
      <c r="AE1844" s="326"/>
      <c r="AF1844" s="326"/>
      <c r="AG1844" s="326"/>
      <c r="AH1844" s="326"/>
      <c r="AI1844" s="326"/>
      <c r="AJ1844" s="326"/>
      <c r="AK1844" s="326"/>
      <c r="AL1844" s="326"/>
      <c r="AM1844" s="326"/>
      <c r="AN1844" s="326"/>
      <c r="AO1844" s="326"/>
      <c r="AP1844" s="326"/>
      <c r="AQ1844" s="326"/>
      <c r="AR1844" s="326"/>
    </row>
    <row r="1845" ht="15.75" hidden="1" customHeight="1">
      <c r="A1845" s="326" t="s">
        <v>3656</v>
      </c>
      <c r="B1845" s="326">
        <v>173.0</v>
      </c>
      <c r="C1845" s="326">
        <v>9.4</v>
      </c>
      <c r="D1845" s="326">
        <v>8.8</v>
      </c>
      <c r="E1845" s="326">
        <v>14.1</v>
      </c>
      <c r="F1845" s="326" t="s">
        <v>4500</v>
      </c>
      <c r="G1845" s="326" t="s">
        <v>4307</v>
      </c>
      <c r="H1845" s="326"/>
      <c r="I1845" s="326"/>
      <c r="J1845" s="326"/>
      <c r="K1845" s="326"/>
      <c r="L1845" s="326"/>
      <c r="M1845" s="326"/>
      <c r="N1845" s="326"/>
      <c r="O1845" s="326"/>
      <c r="P1845" s="326"/>
      <c r="Q1845" s="326"/>
      <c r="R1845" s="326"/>
      <c r="S1845" s="326"/>
      <c r="T1845" s="326"/>
      <c r="U1845" s="326"/>
      <c r="V1845" s="326"/>
      <c r="W1845" s="326"/>
      <c r="X1845" s="326"/>
      <c r="Y1845" s="326"/>
      <c r="Z1845" s="326"/>
      <c r="AA1845" s="326"/>
      <c r="AB1845" s="326"/>
      <c r="AC1845" s="326"/>
      <c r="AD1845" s="326"/>
      <c r="AE1845" s="326"/>
      <c r="AF1845" s="326"/>
      <c r="AG1845" s="326"/>
      <c r="AH1845" s="326"/>
      <c r="AI1845" s="326"/>
      <c r="AJ1845" s="326"/>
      <c r="AK1845" s="326"/>
      <c r="AL1845" s="326"/>
      <c r="AM1845" s="326"/>
      <c r="AN1845" s="326"/>
      <c r="AO1845" s="326"/>
      <c r="AP1845" s="326"/>
      <c r="AQ1845" s="326"/>
      <c r="AR1845" s="326"/>
    </row>
    <row r="1846" ht="15.75" hidden="1" customHeight="1">
      <c r="A1846" s="326" t="s">
        <v>4501</v>
      </c>
      <c r="B1846" s="326">
        <v>121.0</v>
      </c>
      <c r="C1846" s="326">
        <v>7.5</v>
      </c>
      <c r="D1846" s="326">
        <v>1.0</v>
      </c>
      <c r="E1846" s="326">
        <v>20.0</v>
      </c>
      <c r="F1846" s="326" t="s">
        <v>4502</v>
      </c>
      <c r="G1846" s="326" t="s">
        <v>4307</v>
      </c>
      <c r="H1846" s="326"/>
      <c r="I1846" s="326"/>
      <c r="J1846" s="326"/>
      <c r="K1846" s="326"/>
      <c r="L1846" s="326"/>
      <c r="M1846" s="326"/>
      <c r="N1846" s="326"/>
      <c r="O1846" s="326"/>
      <c r="P1846" s="326"/>
      <c r="Q1846" s="326"/>
      <c r="R1846" s="326"/>
      <c r="S1846" s="326"/>
      <c r="T1846" s="326"/>
      <c r="U1846" s="326"/>
      <c r="V1846" s="326"/>
      <c r="W1846" s="326"/>
      <c r="X1846" s="326"/>
      <c r="Y1846" s="326"/>
      <c r="Z1846" s="326"/>
      <c r="AA1846" s="326"/>
      <c r="AB1846" s="326"/>
      <c r="AC1846" s="326"/>
      <c r="AD1846" s="326"/>
      <c r="AE1846" s="326"/>
      <c r="AF1846" s="326"/>
      <c r="AG1846" s="326"/>
      <c r="AH1846" s="326"/>
      <c r="AI1846" s="326"/>
      <c r="AJ1846" s="326"/>
      <c r="AK1846" s="326"/>
      <c r="AL1846" s="326"/>
      <c r="AM1846" s="326"/>
      <c r="AN1846" s="326"/>
      <c r="AO1846" s="326"/>
      <c r="AP1846" s="326"/>
      <c r="AQ1846" s="326"/>
      <c r="AR1846" s="326"/>
    </row>
    <row r="1847" ht="15.75" hidden="1" customHeight="1">
      <c r="A1847" s="326" t="s">
        <v>3664</v>
      </c>
      <c r="B1847" s="326">
        <v>94.0</v>
      </c>
      <c r="C1847" s="326">
        <v>7.0</v>
      </c>
      <c r="D1847" s="326">
        <v>0.9</v>
      </c>
      <c r="E1847" s="326">
        <v>14.2</v>
      </c>
      <c r="F1847" s="326" t="s">
        <v>4503</v>
      </c>
      <c r="G1847" s="326" t="s">
        <v>4307</v>
      </c>
      <c r="H1847" s="326"/>
      <c r="I1847" s="326"/>
      <c r="J1847" s="326"/>
      <c r="K1847" s="326"/>
      <c r="L1847" s="326"/>
      <c r="M1847" s="326"/>
      <c r="N1847" s="326"/>
      <c r="O1847" s="326"/>
      <c r="P1847" s="326"/>
      <c r="Q1847" s="326"/>
      <c r="R1847" s="326"/>
      <c r="S1847" s="326"/>
      <c r="T1847" s="326"/>
      <c r="U1847" s="326"/>
      <c r="V1847" s="326"/>
      <c r="W1847" s="326"/>
      <c r="X1847" s="326"/>
      <c r="Y1847" s="326"/>
      <c r="Z1847" s="326"/>
      <c r="AA1847" s="326"/>
      <c r="AB1847" s="326"/>
      <c r="AC1847" s="326"/>
      <c r="AD1847" s="326"/>
      <c r="AE1847" s="326"/>
      <c r="AF1847" s="326"/>
      <c r="AG1847" s="326"/>
      <c r="AH1847" s="326"/>
      <c r="AI1847" s="326"/>
      <c r="AJ1847" s="326"/>
      <c r="AK1847" s="326"/>
      <c r="AL1847" s="326"/>
      <c r="AM1847" s="326"/>
      <c r="AN1847" s="326"/>
      <c r="AO1847" s="326"/>
      <c r="AP1847" s="326"/>
      <c r="AQ1847" s="326"/>
      <c r="AR1847" s="326"/>
    </row>
    <row r="1848" ht="15.75" hidden="1" customHeight="1">
      <c r="A1848" s="326" t="s">
        <v>4504</v>
      </c>
      <c r="B1848" s="326">
        <v>134.0</v>
      </c>
      <c r="C1848" s="326">
        <v>7.4</v>
      </c>
      <c r="D1848" s="326">
        <v>3.2</v>
      </c>
      <c r="E1848" s="326">
        <v>18.7</v>
      </c>
      <c r="F1848" s="326" t="s">
        <v>4505</v>
      </c>
      <c r="G1848" s="326" t="s">
        <v>4307</v>
      </c>
      <c r="H1848" s="326"/>
      <c r="I1848" s="326"/>
      <c r="J1848" s="326"/>
      <c r="K1848" s="326"/>
      <c r="L1848" s="326"/>
      <c r="M1848" s="326"/>
      <c r="N1848" s="326"/>
      <c r="O1848" s="326"/>
      <c r="P1848" s="326"/>
      <c r="Q1848" s="326"/>
      <c r="R1848" s="326"/>
      <c r="S1848" s="326"/>
      <c r="T1848" s="326"/>
      <c r="U1848" s="326"/>
      <c r="V1848" s="326"/>
      <c r="W1848" s="326"/>
      <c r="X1848" s="326"/>
      <c r="Y1848" s="326"/>
      <c r="Z1848" s="326"/>
      <c r="AA1848" s="326"/>
      <c r="AB1848" s="326"/>
      <c r="AC1848" s="326"/>
      <c r="AD1848" s="326"/>
      <c r="AE1848" s="326"/>
      <c r="AF1848" s="326"/>
      <c r="AG1848" s="326"/>
      <c r="AH1848" s="326"/>
      <c r="AI1848" s="326"/>
      <c r="AJ1848" s="326"/>
      <c r="AK1848" s="326"/>
      <c r="AL1848" s="326"/>
      <c r="AM1848" s="326"/>
      <c r="AN1848" s="326"/>
      <c r="AO1848" s="326"/>
      <c r="AP1848" s="326"/>
      <c r="AQ1848" s="326"/>
      <c r="AR1848" s="326"/>
    </row>
    <row r="1849" ht="15.75" hidden="1" customHeight="1">
      <c r="A1849" s="326" t="s">
        <v>4197</v>
      </c>
      <c r="B1849" s="326">
        <v>155.0</v>
      </c>
      <c r="C1849" s="326">
        <v>9.2</v>
      </c>
      <c r="D1849" s="326">
        <v>2.2</v>
      </c>
      <c r="E1849" s="326">
        <v>24.3</v>
      </c>
      <c r="F1849" s="326" t="s">
        <v>4506</v>
      </c>
      <c r="G1849" s="326" t="s">
        <v>4307</v>
      </c>
      <c r="H1849" s="326"/>
      <c r="I1849" s="326"/>
      <c r="J1849" s="326"/>
      <c r="K1849" s="326"/>
      <c r="L1849" s="326"/>
      <c r="M1849" s="326"/>
      <c r="N1849" s="326"/>
      <c r="O1849" s="326"/>
      <c r="P1849" s="326"/>
      <c r="Q1849" s="326"/>
      <c r="R1849" s="326"/>
      <c r="S1849" s="326"/>
      <c r="T1849" s="326"/>
      <c r="U1849" s="326"/>
      <c r="V1849" s="326"/>
      <c r="W1849" s="326"/>
      <c r="X1849" s="326"/>
      <c r="Y1849" s="326"/>
      <c r="Z1849" s="326"/>
      <c r="AA1849" s="326"/>
      <c r="AB1849" s="326"/>
      <c r="AC1849" s="326"/>
      <c r="AD1849" s="326"/>
      <c r="AE1849" s="326"/>
      <c r="AF1849" s="326"/>
      <c r="AG1849" s="326"/>
      <c r="AH1849" s="326"/>
      <c r="AI1849" s="326"/>
      <c r="AJ1849" s="326"/>
      <c r="AK1849" s="326"/>
      <c r="AL1849" s="326"/>
      <c r="AM1849" s="326"/>
      <c r="AN1849" s="326"/>
      <c r="AO1849" s="326"/>
      <c r="AP1849" s="326"/>
      <c r="AQ1849" s="326"/>
      <c r="AR1849" s="326"/>
    </row>
    <row r="1850" ht="15.75" hidden="1" customHeight="1">
      <c r="A1850" s="326" t="s">
        <v>3668</v>
      </c>
      <c r="B1850" s="326">
        <v>124.0</v>
      </c>
      <c r="C1850" s="326">
        <v>7.3</v>
      </c>
      <c r="D1850" s="326">
        <v>1.2</v>
      </c>
      <c r="E1850" s="326">
        <v>20.7</v>
      </c>
      <c r="F1850" s="326" t="s">
        <v>4507</v>
      </c>
      <c r="G1850" s="326" t="s">
        <v>4307</v>
      </c>
      <c r="H1850" s="326"/>
      <c r="I1850" s="326"/>
      <c r="J1850" s="326"/>
      <c r="K1850" s="326"/>
      <c r="L1850" s="326"/>
      <c r="M1850" s="326"/>
      <c r="N1850" s="326"/>
      <c r="O1850" s="326"/>
      <c r="P1850" s="326"/>
      <c r="Q1850" s="326"/>
      <c r="R1850" s="326"/>
      <c r="S1850" s="326"/>
      <c r="T1850" s="326"/>
      <c r="U1850" s="326"/>
      <c r="V1850" s="326"/>
      <c r="W1850" s="326"/>
      <c r="X1850" s="326"/>
      <c r="Y1850" s="326"/>
      <c r="Z1850" s="326"/>
      <c r="AA1850" s="326"/>
      <c r="AB1850" s="326"/>
      <c r="AC1850" s="326"/>
      <c r="AD1850" s="326"/>
      <c r="AE1850" s="326"/>
      <c r="AF1850" s="326"/>
      <c r="AG1850" s="326"/>
      <c r="AH1850" s="326"/>
      <c r="AI1850" s="326"/>
      <c r="AJ1850" s="326"/>
      <c r="AK1850" s="326"/>
      <c r="AL1850" s="326"/>
      <c r="AM1850" s="326"/>
      <c r="AN1850" s="326"/>
      <c r="AO1850" s="326"/>
      <c r="AP1850" s="326"/>
      <c r="AQ1850" s="326"/>
      <c r="AR1850" s="326"/>
    </row>
    <row r="1851" ht="15.75" hidden="1" customHeight="1">
      <c r="A1851" s="326" t="s">
        <v>4508</v>
      </c>
      <c r="B1851" s="326">
        <v>147.0</v>
      </c>
      <c r="C1851" s="326">
        <v>3.7</v>
      </c>
      <c r="D1851" s="326">
        <v>2.0</v>
      </c>
      <c r="E1851" s="326">
        <v>27.9</v>
      </c>
      <c r="F1851" s="326" t="s">
        <v>4509</v>
      </c>
      <c r="G1851" s="326" t="s">
        <v>4307</v>
      </c>
      <c r="H1851" s="326"/>
      <c r="I1851" s="326"/>
      <c r="J1851" s="326"/>
      <c r="K1851" s="326"/>
      <c r="L1851" s="326"/>
      <c r="M1851" s="326"/>
      <c r="N1851" s="326"/>
      <c r="O1851" s="326"/>
      <c r="P1851" s="326"/>
      <c r="Q1851" s="326"/>
      <c r="R1851" s="326"/>
      <c r="S1851" s="326"/>
      <c r="T1851" s="326"/>
      <c r="U1851" s="326"/>
      <c r="V1851" s="326"/>
      <c r="W1851" s="326"/>
      <c r="X1851" s="326"/>
      <c r="Y1851" s="326"/>
      <c r="Z1851" s="326"/>
      <c r="AA1851" s="326"/>
      <c r="AB1851" s="326"/>
      <c r="AC1851" s="326"/>
      <c r="AD1851" s="326"/>
      <c r="AE1851" s="326"/>
      <c r="AF1851" s="326"/>
      <c r="AG1851" s="326"/>
      <c r="AH1851" s="326"/>
      <c r="AI1851" s="326"/>
      <c r="AJ1851" s="326"/>
      <c r="AK1851" s="326"/>
      <c r="AL1851" s="326"/>
      <c r="AM1851" s="326"/>
      <c r="AN1851" s="326"/>
      <c r="AO1851" s="326"/>
      <c r="AP1851" s="326"/>
      <c r="AQ1851" s="326"/>
      <c r="AR1851" s="326"/>
    </row>
    <row r="1852" ht="15.75" hidden="1" customHeight="1">
      <c r="A1852" s="326" t="s">
        <v>4510</v>
      </c>
      <c r="B1852" s="326">
        <v>273.0</v>
      </c>
      <c r="C1852" s="326">
        <v>7.4</v>
      </c>
      <c r="D1852" s="326">
        <v>20.7</v>
      </c>
      <c r="E1852" s="326">
        <v>14.6</v>
      </c>
      <c r="F1852" s="326" t="s">
        <v>4511</v>
      </c>
      <c r="G1852" s="326" t="s">
        <v>4307</v>
      </c>
      <c r="H1852" s="326"/>
      <c r="I1852" s="326"/>
      <c r="J1852" s="326"/>
      <c r="K1852" s="326"/>
      <c r="L1852" s="326"/>
      <c r="M1852" s="326"/>
      <c r="N1852" s="326"/>
      <c r="O1852" s="326"/>
      <c r="P1852" s="326"/>
      <c r="Q1852" s="326"/>
      <c r="R1852" s="326"/>
      <c r="S1852" s="326"/>
      <c r="T1852" s="326"/>
      <c r="U1852" s="326"/>
      <c r="V1852" s="326"/>
      <c r="W1852" s="326"/>
      <c r="X1852" s="326"/>
      <c r="Y1852" s="326"/>
      <c r="Z1852" s="326"/>
      <c r="AA1852" s="326"/>
      <c r="AB1852" s="326"/>
      <c r="AC1852" s="326"/>
      <c r="AD1852" s="326"/>
      <c r="AE1852" s="326"/>
      <c r="AF1852" s="326"/>
      <c r="AG1852" s="326"/>
      <c r="AH1852" s="326"/>
      <c r="AI1852" s="326"/>
      <c r="AJ1852" s="326"/>
      <c r="AK1852" s="326"/>
      <c r="AL1852" s="326"/>
      <c r="AM1852" s="326"/>
      <c r="AN1852" s="326"/>
      <c r="AO1852" s="326"/>
      <c r="AP1852" s="326"/>
      <c r="AQ1852" s="326"/>
      <c r="AR1852" s="326"/>
    </row>
    <row r="1853" ht="15.75" hidden="1" customHeight="1">
      <c r="A1853" s="326" t="s">
        <v>3863</v>
      </c>
      <c r="B1853" s="326">
        <v>93.0</v>
      </c>
      <c r="C1853" s="326">
        <v>5.1</v>
      </c>
      <c r="D1853" s="326">
        <v>3.9</v>
      </c>
      <c r="E1853" s="326">
        <v>9.6</v>
      </c>
      <c r="F1853" s="326" t="s">
        <v>4512</v>
      </c>
      <c r="G1853" s="326" t="s">
        <v>4307</v>
      </c>
      <c r="H1853" s="326"/>
      <c r="I1853" s="326"/>
      <c r="J1853" s="326"/>
      <c r="K1853" s="326"/>
      <c r="L1853" s="326"/>
      <c r="M1853" s="326"/>
      <c r="N1853" s="326"/>
      <c r="O1853" s="326"/>
      <c r="P1853" s="326"/>
      <c r="Q1853" s="326"/>
      <c r="R1853" s="326"/>
      <c r="S1853" s="326"/>
      <c r="T1853" s="326"/>
      <c r="U1853" s="326"/>
      <c r="V1853" s="326"/>
      <c r="W1853" s="326"/>
      <c r="X1853" s="326"/>
      <c r="Y1853" s="326"/>
      <c r="Z1853" s="326"/>
      <c r="AA1853" s="326"/>
      <c r="AB1853" s="326"/>
      <c r="AC1853" s="326"/>
      <c r="AD1853" s="326"/>
      <c r="AE1853" s="326"/>
      <c r="AF1853" s="326"/>
      <c r="AG1853" s="326"/>
      <c r="AH1853" s="326"/>
      <c r="AI1853" s="326"/>
      <c r="AJ1853" s="326"/>
      <c r="AK1853" s="326"/>
      <c r="AL1853" s="326"/>
      <c r="AM1853" s="326"/>
      <c r="AN1853" s="326"/>
      <c r="AO1853" s="326"/>
      <c r="AP1853" s="326"/>
      <c r="AQ1853" s="326"/>
      <c r="AR1853" s="326"/>
    </row>
    <row r="1854" ht="15.75" hidden="1" customHeight="1">
      <c r="A1854" s="326" t="s">
        <v>4513</v>
      </c>
      <c r="B1854" s="326">
        <v>81.0</v>
      </c>
      <c r="C1854" s="326">
        <v>4.8</v>
      </c>
      <c r="D1854" s="326">
        <v>0.9</v>
      </c>
      <c r="E1854" s="326">
        <v>13.7</v>
      </c>
      <c r="F1854" s="326" t="s">
        <v>4514</v>
      </c>
      <c r="G1854" s="326" t="s">
        <v>4307</v>
      </c>
      <c r="H1854" s="326"/>
      <c r="I1854" s="326"/>
      <c r="J1854" s="326"/>
      <c r="K1854" s="326"/>
      <c r="L1854" s="326"/>
      <c r="M1854" s="326"/>
      <c r="N1854" s="326"/>
      <c r="O1854" s="326"/>
      <c r="P1854" s="326"/>
      <c r="Q1854" s="326"/>
      <c r="R1854" s="326"/>
      <c r="S1854" s="326"/>
      <c r="T1854" s="326"/>
      <c r="U1854" s="326"/>
      <c r="V1854" s="326"/>
      <c r="W1854" s="326"/>
      <c r="X1854" s="326"/>
      <c r="Y1854" s="326"/>
      <c r="Z1854" s="326"/>
      <c r="AA1854" s="326"/>
      <c r="AB1854" s="326"/>
      <c r="AC1854" s="326"/>
      <c r="AD1854" s="326"/>
      <c r="AE1854" s="326"/>
      <c r="AF1854" s="326"/>
      <c r="AG1854" s="326"/>
      <c r="AH1854" s="326"/>
      <c r="AI1854" s="326"/>
      <c r="AJ1854" s="326"/>
      <c r="AK1854" s="326"/>
      <c r="AL1854" s="326"/>
      <c r="AM1854" s="326"/>
      <c r="AN1854" s="326"/>
      <c r="AO1854" s="326"/>
      <c r="AP1854" s="326"/>
      <c r="AQ1854" s="326"/>
      <c r="AR1854" s="326"/>
    </row>
    <row r="1855" ht="15.75" hidden="1" customHeight="1">
      <c r="A1855" s="326" t="s">
        <v>4202</v>
      </c>
      <c r="B1855" s="326">
        <v>195.0</v>
      </c>
      <c r="C1855" s="326">
        <v>11.7</v>
      </c>
      <c r="D1855" s="326">
        <v>1.5</v>
      </c>
      <c r="E1855" s="326">
        <v>33.6</v>
      </c>
      <c r="F1855" s="326" t="s">
        <v>4515</v>
      </c>
      <c r="G1855" s="326" t="s">
        <v>4307</v>
      </c>
      <c r="H1855" s="326"/>
      <c r="I1855" s="326"/>
      <c r="J1855" s="326"/>
      <c r="K1855" s="326"/>
      <c r="L1855" s="326"/>
      <c r="M1855" s="326"/>
      <c r="N1855" s="326"/>
      <c r="O1855" s="326"/>
      <c r="P1855" s="326"/>
      <c r="Q1855" s="326"/>
      <c r="R1855" s="326"/>
      <c r="S1855" s="326"/>
      <c r="T1855" s="326"/>
      <c r="U1855" s="326"/>
      <c r="V1855" s="326"/>
      <c r="W1855" s="326"/>
      <c r="X1855" s="326"/>
      <c r="Y1855" s="326"/>
      <c r="Z1855" s="326"/>
      <c r="AA1855" s="326"/>
      <c r="AB1855" s="326"/>
      <c r="AC1855" s="326"/>
      <c r="AD1855" s="326"/>
      <c r="AE1855" s="326"/>
      <c r="AF1855" s="326"/>
      <c r="AG1855" s="326"/>
      <c r="AH1855" s="326"/>
      <c r="AI1855" s="326"/>
      <c r="AJ1855" s="326"/>
      <c r="AK1855" s="326"/>
      <c r="AL1855" s="326"/>
      <c r="AM1855" s="326"/>
      <c r="AN1855" s="326"/>
      <c r="AO1855" s="326"/>
      <c r="AP1855" s="326"/>
      <c r="AQ1855" s="326"/>
      <c r="AR1855" s="326"/>
    </row>
    <row r="1856" ht="15.75" hidden="1" customHeight="1">
      <c r="A1856" s="326" t="s">
        <v>3867</v>
      </c>
      <c r="B1856" s="326">
        <v>143.0</v>
      </c>
      <c r="C1856" s="326">
        <v>2.9</v>
      </c>
      <c r="D1856" s="326">
        <v>2.0</v>
      </c>
      <c r="E1856" s="326">
        <v>27.9</v>
      </c>
      <c r="F1856" s="326" t="s">
        <v>4516</v>
      </c>
      <c r="G1856" s="326" t="s">
        <v>4307</v>
      </c>
      <c r="H1856" s="326"/>
      <c r="I1856" s="326"/>
      <c r="J1856" s="326"/>
      <c r="K1856" s="326"/>
      <c r="L1856" s="326"/>
      <c r="M1856" s="326"/>
      <c r="N1856" s="326"/>
      <c r="O1856" s="326"/>
      <c r="P1856" s="326"/>
      <c r="Q1856" s="326"/>
      <c r="R1856" s="326"/>
      <c r="S1856" s="326"/>
      <c r="T1856" s="326"/>
      <c r="U1856" s="326"/>
      <c r="V1856" s="326"/>
      <c r="W1856" s="326"/>
      <c r="X1856" s="326"/>
      <c r="Y1856" s="326"/>
      <c r="Z1856" s="326"/>
      <c r="AA1856" s="326"/>
      <c r="AB1856" s="326"/>
      <c r="AC1856" s="326"/>
      <c r="AD1856" s="326"/>
      <c r="AE1856" s="326"/>
      <c r="AF1856" s="326"/>
      <c r="AG1856" s="326"/>
      <c r="AH1856" s="326"/>
      <c r="AI1856" s="326"/>
      <c r="AJ1856" s="326"/>
      <c r="AK1856" s="326"/>
      <c r="AL1856" s="326"/>
      <c r="AM1856" s="326"/>
      <c r="AN1856" s="326"/>
      <c r="AO1856" s="326"/>
      <c r="AP1856" s="326"/>
      <c r="AQ1856" s="326"/>
      <c r="AR1856" s="326"/>
    </row>
    <row r="1857" ht="15.75" hidden="1" customHeight="1">
      <c r="A1857" s="326" t="s">
        <v>4517</v>
      </c>
      <c r="B1857" s="326">
        <v>165.0</v>
      </c>
      <c r="C1857" s="326">
        <v>7.3</v>
      </c>
      <c r="D1857" s="326">
        <v>7.1</v>
      </c>
      <c r="E1857" s="326">
        <v>18.1</v>
      </c>
      <c r="F1857" s="326" t="s">
        <v>4518</v>
      </c>
      <c r="G1857" s="326" t="s">
        <v>4307</v>
      </c>
      <c r="H1857" s="326"/>
      <c r="I1857" s="326"/>
      <c r="J1857" s="326"/>
      <c r="K1857" s="326"/>
      <c r="L1857" s="326"/>
      <c r="M1857" s="326"/>
      <c r="N1857" s="326"/>
      <c r="O1857" s="326"/>
      <c r="P1857" s="326"/>
      <c r="Q1857" s="326"/>
      <c r="R1857" s="326"/>
      <c r="S1857" s="326"/>
      <c r="T1857" s="326"/>
      <c r="U1857" s="326"/>
      <c r="V1857" s="326"/>
      <c r="W1857" s="326"/>
      <c r="X1857" s="326"/>
      <c r="Y1857" s="326"/>
      <c r="Z1857" s="326"/>
      <c r="AA1857" s="326"/>
      <c r="AB1857" s="326"/>
      <c r="AC1857" s="326"/>
      <c r="AD1857" s="326"/>
      <c r="AE1857" s="326"/>
      <c r="AF1857" s="326"/>
      <c r="AG1857" s="326"/>
      <c r="AH1857" s="326"/>
      <c r="AI1857" s="326"/>
      <c r="AJ1857" s="326"/>
      <c r="AK1857" s="326"/>
      <c r="AL1857" s="326"/>
      <c r="AM1857" s="326"/>
      <c r="AN1857" s="326"/>
      <c r="AO1857" s="326"/>
      <c r="AP1857" s="326"/>
      <c r="AQ1857" s="326"/>
      <c r="AR1857" s="326"/>
    </row>
    <row r="1858" ht="15.75" hidden="1" customHeight="1">
      <c r="A1858" s="326" t="s">
        <v>3676</v>
      </c>
      <c r="B1858" s="326">
        <v>137.0</v>
      </c>
      <c r="C1858" s="326">
        <v>8.7</v>
      </c>
      <c r="D1858" s="326">
        <v>2.4</v>
      </c>
      <c r="E1858" s="326">
        <v>19.6</v>
      </c>
      <c r="F1858" s="326" t="s">
        <v>4519</v>
      </c>
      <c r="G1858" s="326" t="s">
        <v>4307</v>
      </c>
      <c r="H1858" s="326"/>
      <c r="I1858" s="326"/>
      <c r="J1858" s="326"/>
      <c r="K1858" s="326"/>
      <c r="L1858" s="326"/>
      <c r="M1858" s="326"/>
      <c r="N1858" s="326"/>
      <c r="O1858" s="326"/>
      <c r="P1858" s="326"/>
      <c r="Q1858" s="326"/>
      <c r="R1858" s="326"/>
      <c r="S1858" s="326"/>
      <c r="T1858" s="326"/>
      <c r="U1858" s="326"/>
      <c r="V1858" s="326"/>
      <c r="W1858" s="326"/>
      <c r="X1858" s="326"/>
      <c r="Y1858" s="326"/>
      <c r="Z1858" s="326"/>
      <c r="AA1858" s="326"/>
      <c r="AB1858" s="326"/>
      <c r="AC1858" s="326"/>
      <c r="AD1858" s="326"/>
      <c r="AE1858" s="326"/>
      <c r="AF1858" s="326"/>
      <c r="AG1858" s="326"/>
      <c r="AH1858" s="326"/>
      <c r="AI1858" s="326"/>
      <c r="AJ1858" s="326"/>
      <c r="AK1858" s="326"/>
      <c r="AL1858" s="326"/>
      <c r="AM1858" s="326"/>
      <c r="AN1858" s="326"/>
      <c r="AO1858" s="326"/>
      <c r="AP1858" s="326"/>
      <c r="AQ1858" s="326"/>
      <c r="AR1858" s="326"/>
    </row>
    <row r="1859" ht="15.75" hidden="1" customHeight="1">
      <c r="A1859" s="326" t="s">
        <v>3680</v>
      </c>
      <c r="B1859" s="326">
        <v>144.0</v>
      </c>
      <c r="C1859" s="326">
        <v>7.5</v>
      </c>
      <c r="D1859" s="326">
        <v>3.3</v>
      </c>
      <c r="E1859" s="326">
        <v>21.0</v>
      </c>
      <c r="F1859" s="326" t="s">
        <v>4520</v>
      </c>
      <c r="G1859" s="326" t="s">
        <v>4307</v>
      </c>
      <c r="H1859" s="326"/>
      <c r="I1859" s="326"/>
      <c r="J1859" s="326"/>
      <c r="K1859" s="326"/>
      <c r="L1859" s="326"/>
      <c r="M1859" s="326"/>
      <c r="N1859" s="326"/>
      <c r="O1859" s="326"/>
      <c r="P1859" s="326"/>
      <c r="Q1859" s="326"/>
      <c r="R1859" s="326"/>
      <c r="S1859" s="326"/>
      <c r="T1859" s="326"/>
      <c r="U1859" s="326"/>
      <c r="V1859" s="326"/>
      <c r="W1859" s="326"/>
      <c r="X1859" s="326"/>
      <c r="Y1859" s="326"/>
      <c r="Z1859" s="326"/>
      <c r="AA1859" s="326"/>
      <c r="AB1859" s="326"/>
      <c r="AC1859" s="326"/>
      <c r="AD1859" s="326"/>
      <c r="AE1859" s="326"/>
      <c r="AF1859" s="326"/>
      <c r="AG1859" s="326"/>
      <c r="AH1859" s="326"/>
      <c r="AI1859" s="326"/>
      <c r="AJ1859" s="326"/>
      <c r="AK1859" s="326"/>
      <c r="AL1859" s="326"/>
      <c r="AM1859" s="326"/>
      <c r="AN1859" s="326"/>
      <c r="AO1859" s="326"/>
      <c r="AP1859" s="326"/>
      <c r="AQ1859" s="326"/>
      <c r="AR1859" s="326"/>
    </row>
    <row r="1860" ht="15.75" hidden="1" customHeight="1">
      <c r="A1860" s="326" t="s">
        <v>3682</v>
      </c>
      <c r="B1860" s="326">
        <v>158.0</v>
      </c>
      <c r="C1860" s="326">
        <v>6.5</v>
      </c>
      <c r="D1860" s="326">
        <v>1.8</v>
      </c>
      <c r="E1860" s="326">
        <v>28.3</v>
      </c>
      <c r="F1860" s="326" t="s">
        <v>4521</v>
      </c>
      <c r="G1860" s="326" t="s">
        <v>4307</v>
      </c>
      <c r="H1860" s="326"/>
      <c r="I1860" s="326"/>
      <c r="J1860" s="326"/>
      <c r="K1860" s="326"/>
      <c r="L1860" s="326"/>
      <c r="M1860" s="326"/>
      <c r="N1860" s="326"/>
      <c r="O1860" s="326"/>
      <c r="P1860" s="326"/>
      <c r="Q1860" s="326"/>
      <c r="R1860" s="326"/>
      <c r="S1860" s="326"/>
      <c r="T1860" s="326"/>
      <c r="U1860" s="326"/>
      <c r="V1860" s="326"/>
      <c r="W1860" s="326"/>
      <c r="X1860" s="326"/>
      <c r="Y1860" s="326"/>
      <c r="Z1860" s="326"/>
      <c r="AA1860" s="326"/>
      <c r="AB1860" s="326"/>
      <c r="AC1860" s="326"/>
      <c r="AD1860" s="326"/>
      <c r="AE1860" s="326"/>
      <c r="AF1860" s="326"/>
      <c r="AG1860" s="326"/>
      <c r="AH1860" s="326"/>
      <c r="AI1860" s="326"/>
      <c r="AJ1860" s="326"/>
      <c r="AK1860" s="326"/>
      <c r="AL1860" s="326"/>
      <c r="AM1860" s="326"/>
      <c r="AN1860" s="326"/>
      <c r="AO1860" s="326"/>
      <c r="AP1860" s="326"/>
      <c r="AQ1860" s="326"/>
      <c r="AR1860" s="326"/>
    </row>
    <row r="1861" ht="15.75" hidden="1" customHeight="1">
      <c r="A1861" s="326" t="s">
        <v>4210</v>
      </c>
      <c r="B1861" s="326">
        <v>121.0</v>
      </c>
      <c r="C1861" s="326">
        <v>6.7</v>
      </c>
      <c r="D1861" s="326">
        <v>2.5</v>
      </c>
      <c r="E1861" s="326">
        <v>17.5</v>
      </c>
      <c r="F1861" s="326" t="s">
        <v>4522</v>
      </c>
      <c r="G1861" s="326" t="s">
        <v>4307</v>
      </c>
      <c r="H1861" s="326"/>
      <c r="I1861" s="326"/>
      <c r="J1861" s="326"/>
      <c r="K1861" s="326"/>
      <c r="L1861" s="326"/>
      <c r="M1861" s="326"/>
      <c r="N1861" s="326"/>
      <c r="O1861" s="326"/>
      <c r="P1861" s="326"/>
      <c r="Q1861" s="326"/>
      <c r="R1861" s="326"/>
      <c r="S1861" s="326"/>
      <c r="T1861" s="326"/>
      <c r="U1861" s="326"/>
      <c r="V1861" s="326"/>
      <c r="W1861" s="326"/>
      <c r="X1861" s="326"/>
      <c r="Y1861" s="326"/>
      <c r="Z1861" s="326"/>
      <c r="AA1861" s="326"/>
      <c r="AB1861" s="326"/>
      <c r="AC1861" s="326"/>
      <c r="AD1861" s="326"/>
      <c r="AE1861" s="326"/>
      <c r="AF1861" s="326"/>
      <c r="AG1861" s="326"/>
      <c r="AH1861" s="326"/>
      <c r="AI1861" s="326"/>
      <c r="AJ1861" s="326"/>
      <c r="AK1861" s="326"/>
      <c r="AL1861" s="326"/>
      <c r="AM1861" s="326"/>
      <c r="AN1861" s="326"/>
      <c r="AO1861" s="326"/>
      <c r="AP1861" s="326"/>
      <c r="AQ1861" s="326"/>
      <c r="AR1861" s="326"/>
    </row>
    <row r="1862" ht="15.75" hidden="1" customHeight="1">
      <c r="A1862" s="326" t="s">
        <v>3684</v>
      </c>
      <c r="B1862" s="326">
        <v>132.0</v>
      </c>
      <c r="C1862" s="326">
        <v>6.7</v>
      </c>
      <c r="D1862" s="326">
        <v>2.7</v>
      </c>
      <c r="E1862" s="326">
        <v>19.6</v>
      </c>
      <c r="F1862" s="326" t="s">
        <v>4523</v>
      </c>
      <c r="G1862" s="326" t="s">
        <v>4307</v>
      </c>
      <c r="H1862" s="326"/>
      <c r="I1862" s="326"/>
      <c r="J1862" s="326"/>
      <c r="K1862" s="326"/>
      <c r="L1862" s="326"/>
      <c r="M1862" s="326"/>
      <c r="N1862" s="326"/>
      <c r="O1862" s="326"/>
      <c r="P1862" s="326"/>
      <c r="Q1862" s="326"/>
      <c r="R1862" s="326"/>
      <c r="S1862" s="326"/>
      <c r="T1862" s="326"/>
      <c r="U1862" s="326"/>
      <c r="V1862" s="326"/>
      <c r="W1862" s="326"/>
      <c r="X1862" s="326"/>
      <c r="Y1862" s="326"/>
      <c r="Z1862" s="326"/>
      <c r="AA1862" s="326"/>
      <c r="AB1862" s="326"/>
      <c r="AC1862" s="326"/>
      <c r="AD1862" s="326"/>
      <c r="AE1862" s="326"/>
      <c r="AF1862" s="326"/>
      <c r="AG1862" s="326"/>
      <c r="AH1862" s="326"/>
      <c r="AI1862" s="326"/>
      <c r="AJ1862" s="326"/>
      <c r="AK1862" s="326"/>
      <c r="AL1862" s="326"/>
      <c r="AM1862" s="326"/>
      <c r="AN1862" s="326"/>
      <c r="AO1862" s="326"/>
      <c r="AP1862" s="326"/>
      <c r="AQ1862" s="326"/>
      <c r="AR1862" s="326"/>
    </row>
    <row r="1863" ht="15.75" hidden="1" customHeight="1">
      <c r="A1863" s="326" t="s">
        <v>4213</v>
      </c>
      <c r="B1863" s="326">
        <v>138.0</v>
      </c>
      <c r="C1863" s="326">
        <v>6.6</v>
      </c>
      <c r="D1863" s="326">
        <v>2.8</v>
      </c>
      <c r="E1863" s="326">
        <v>21.1</v>
      </c>
      <c r="F1863" s="326" t="s">
        <v>4524</v>
      </c>
      <c r="G1863" s="326" t="s">
        <v>4307</v>
      </c>
      <c r="H1863" s="326"/>
      <c r="I1863" s="326"/>
      <c r="J1863" s="326"/>
      <c r="K1863" s="326"/>
      <c r="L1863" s="326"/>
      <c r="M1863" s="326"/>
      <c r="N1863" s="326"/>
      <c r="O1863" s="326"/>
      <c r="P1863" s="326"/>
      <c r="Q1863" s="326"/>
      <c r="R1863" s="326"/>
      <c r="S1863" s="326"/>
      <c r="T1863" s="326"/>
      <c r="U1863" s="326"/>
      <c r="V1863" s="326"/>
      <c r="W1863" s="326"/>
      <c r="X1863" s="326"/>
      <c r="Y1863" s="326"/>
      <c r="Z1863" s="326"/>
      <c r="AA1863" s="326"/>
      <c r="AB1863" s="326"/>
      <c r="AC1863" s="326"/>
      <c r="AD1863" s="326"/>
      <c r="AE1863" s="326"/>
      <c r="AF1863" s="326"/>
      <c r="AG1863" s="326"/>
      <c r="AH1863" s="326"/>
      <c r="AI1863" s="326"/>
      <c r="AJ1863" s="326"/>
      <c r="AK1863" s="326"/>
      <c r="AL1863" s="326"/>
      <c r="AM1863" s="326"/>
      <c r="AN1863" s="326"/>
      <c r="AO1863" s="326"/>
      <c r="AP1863" s="326"/>
      <c r="AQ1863" s="326"/>
      <c r="AR1863" s="326"/>
    </row>
    <row r="1864" ht="15.75" hidden="1" customHeight="1">
      <c r="A1864" s="326" t="s">
        <v>4525</v>
      </c>
      <c r="B1864" s="326">
        <v>140.0</v>
      </c>
      <c r="C1864" s="326">
        <v>9.0</v>
      </c>
      <c r="D1864" s="326">
        <v>2.0</v>
      </c>
      <c r="E1864" s="326">
        <v>21.0</v>
      </c>
      <c r="F1864" s="326" t="s">
        <v>4526</v>
      </c>
      <c r="G1864" s="326" t="s">
        <v>4307</v>
      </c>
      <c r="H1864" s="326"/>
      <c r="I1864" s="326"/>
      <c r="J1864" s="326"/>
      <c r="K1864" s="326"/>
      <c r="L1864" s="326"/>
      <c r="M1864" s="326"/>
      <c r="N1864" s="326"/>
      <c r="O1864" s="326"/>
      <c r="P1864" s="326"/>
      <c r="Q1864" s="326"/>
      <c r="R1864" s="326"/>
      <c r="S1864" s="326"/>
      <c r="T1864" s="326"/>
      <c r="U1864" s="326"/>
      <c r="V1864" s="326"/>
      <c r="W1864" s="326"/>
      <c r="X1864" s="326"/>
      <c r="Y1864" s="326"/>
      <c r="Z1864" s="326"/>
      <c r="AA1864" s="326"/>
      <c r="AB1864" s="326"/>
      <c r="AC1864" s="326"/>
      <c r="AD1864" s="326"/>
      <c r="AE1864" s="326"/>
      <c r="AF1864" s="326"/>
      <c r="AG1864" s="326"/>
      <c r="AH1864" s="326"/>
      <c r="AI1864" s="326"/>
      <c r="AJ1864" s="326"/>
      <c r="AK1864" s="326"/>
      <c r="AL1864" s="326"/>
      <c r="AM1864" s="326"/>
      <c r="AN1864" s="326"/>
      <c r="AO1864" s="326"/>
      <c r="AP1864" s="326"/>
      <c r="AQ1864" s="326"/>
      <c r="AR1864" s="326"/>
    </row>
    <row r="1865" ht="15.75" hidden="1" customHeight="1">
      <c r="A1865" s="326" t="s">
        <v>3686</v>
      </c>
      <c r="B1865" s="326">
        <v>151.0</v>
      </c>
      <c r="C1865" s="326">
        <v>5.5</v>
      </c>
      <c r="D1865" s="326">
        <v>4.4</v>
      </c>
      <c r="E1865" s="326">
        <v>22.0</v>
      </c>
      <c r="F1865" s="326" t="s">
        <v>4527</v>
      </c>
      <c r="G1865" s="326" t="s">
        <v>4307</v>
      </c>
      <c r="H1865" s="326"/>
      <c r="I1865" s="326"/>
      <c r="J1865" s="326"/>
      <c r="K1865" s="326"/>
      <c r="L1865" s="326"/>
      <c r="M1865" s="326"/>
      <c r="N1865" s="326"/>
      <c r="O1865" s="326"/>
      <c r="P1865" s="326"/>
      <c r="Q1865" s="326"/>
      <c r="R1865" s="326"/>
      <c r="S1865" s="326"/>
      <c r="T1865" s="326"/>
      <c r="U1865" s="326"/>
      <c r="V1865" s="326"/>
      <c r="W1865" s="326"/>
      <c r="X1865" s="326"/>
      <c r="Y1865" s="326"/>
      <c r="Z1865" s="326"/>
      <c r="AA1865" s="326"/>
      <c r="AB1865" s="326"/>
      <c r="AC1865" s="326"/>
      <c r="AD1865" s="326"/>
      <c r="AE1865" s="326"/>
      <c r="AF1865" s="326"/>
      <c r="AG1865" s="326"/>
      <c r="AH1865" s="326"/>
      <c r="AI1865" s="326"/>
      <c r="AJ1865" s="326"/>
      <c r="AK1865" s="326"/>
      <c r="AL1865" s="326"/>
      <c r="AM1865" s="326"/>
      <c r="AN1865" s="326"/>
      <c r="AO1865" s="326"/>
      <c r="AP1865" s="326"/>
      <c r="AQ1865" s="326"/>
      <c r="AR1865" s="326"/>
    </row>
    <row r="1866" ht="15.75" hidden="1" customHeight="1">
      <c r="A1866" s="326" t="s">
        <v>4528</v>
      </c>
      <c r="B1866" s="326">
        <v>137.0</v>
      </c>
      <c r="C1866" s="326">
        <v>3.0</v>
      </c>
      <c r="D1866" s="326">
        <v>1.1</v>
      </c>
      <c r="E1866" s="326">
        <v>34.0</v>
      </c>
      <c r="F1866" s="326" t="s">
        <v>4529</v>
      </c>
      <c r="G1866" s="326" t="s">
        <v>4307</v>
      </c>
      <c r="H1866" s="326"/>
      <c r="I1866" s="326"/>
      <c r="J1866" s="326"/>
      <c r="K1866" s="326"/>
      <c r="L1866" s="326"/>
      <c r="M1866" s="326"/>
      <c r="N1866" s="326"/>
      <c r="O1866" s="326"/>
      <c r="P1866" s="326"/>
      <c r="Q1866" s="326"/>
      <c r="R1866" s="326"/>
      <c r="S1866" s="326"/>
      <c r="T1866" s="326"/>
      <c r="U1866" s="326"/>
      <c r="V1866" s="326"/>
      <c r="W1866" s="326"/>
      <c r="X1866" s="326"/>
      <c r="Y1866" s="326"/>
      <c r="Z1866" s="326"/>
      <c r="AA1866" s="326"/>
      <c r="AB1866" s="326"/>
      <c r="AC1866" s="326"/>
      <c r="AD1866" s="326"/>
      <c r="AE1866" s="326"/>
      <c r="AF1866" s="326"/>
      <c r="AG1866" s="326"/>
      <c r="AH1866" s="326"/>
      <c r="AI1866" s="326"/>
      <c r="AJ1866" s="326"/>
      <c r="AK1866" s="326"/>
      <c r="AL1866" s="326"/>
      <c r="AM1866" s="326"/>
      <c r="AN1866" s="326"/>
      <c r="AO1866" s="326"/>
      <c r="AP1866" s="326"/>
      <c r="AQ1866" s="326"/>
      <c r="AR1866" s="326"/>
    </row>
    <row r="1867" ht="15.75" hidden="1" customHeight="1">
      <c r="A1867" s="326" t="s">
        <v>4530</v>
      </c>
      <c r="B1867" s="326">
        <v>144.0</v>
      </c>
      <c r="C1867" s="326">
        <v>9.3</v>
      </c>
      <c r="D1867" s="326">
        <v>2.7</v>
      </c>
      <c r="E1867" s="326">
        <v>23.0</v>
      </c>
      <c r="F1867" s="326" t="s">
        <v>4531</v>
      </c>
      <c r="G1867" s="326" t="s">
        <v>4307</v>
      </c>
      <c r="H1867" s="326"/>
      <c r="I1867" s="326"/>
      <c r="J1867" s="326"/>
      <c r="K1867" s="326"/>
      <c r="L1867" s="326"/>
      <c r="M1867" s="326"/>
      <c r="N1867" s="326"/>
      <c r="O1867" s="326"/>
      <c r="P1867" s="326"/>
      <c r="Q1867" s="326"/>
      <c r="R1867" s="326"/>
      <c r="S1867" s="326"/>
      <c r="T1867" s="326"/>
      <c r="U1867" s="326"/>
      <c r="V1867" s="326"/>
      <c r="W1867" s="326"/>
      <c r="X1867" s="326"/>
      <c r="Y1867" s="326"/>
      <c r="Z1867" s="326"/>
      <c r="AA1867" s="326"/>
      <c r="AB1867" s="326"/>
      <c r="AC1867" s="326"/>
      <c r="AD1867" s="326"/>
      <c r="AE1867" s="326"/>
      <c r="AF1867" s="326"/>
      <c r="AG1867" s="326"/>
      <c r="AH1867" s="326"/>
      <c r="AI1867" s="326"/>
      <c r="AJ1867" s="326"/>
      <c r="AK1867" s="326"/>
      <c r="AL1867" s="326"/>
      <c r="AM1867" s="326"/>
      <c r="AN1867" s="326"/>
      <c r="AO1867" s="326"/>
      <c r="AP1867" s="326"/>
      <c r="AQ1867" s="326"/>
      <c r="AR1867" s="326"/>
    </row>
    <row r="1868" ht="15.75" hidden="1" customHeight="1">
      <c r="A1868" s="326" t="s">
        <v>4218</v>
      </c>
      <c r="B1868" s="326">
        <v>174.0</v>
      </c>
      <c r="C1868" s="326">
        <v>7.2</v>
      </c>
      <c r="D1868" s="326">
        <v>6.7</v>
      </c>
      <c r="E1868" s="326">
        <v>21.0</v>
      </c>
      <c r="F1868" s="326" t="s">
        <v>4532</v>
      </c>
      <c r="G1868" s="326" t="s">
        <v>4307</v>
      </c>
      <c r="H1868" s="326"/>
      <c r="I1868" s="326"/>
      <c r="J1868" s="326"/>
      <c r="K1868" s="326"/>
      <c r="L1868" s="326"/>
      <c r="M1868" s="326"/>
      <c r="N1868" s="326"/>
      <c r="O1868" s="326"/>
      <c r="P1868" s="326"/>
      <c r="Q1868" s="326"/>
      <c r="R1868" s="326"/>
      <c r="S1868" s="326"/>
      <c r="T1868" s="326"/>
      <c r="U1868" s="326"/>
      <c r="V1868" s="326"/>
      <c r="W1868" s="326"/>
      <c r="X1868" s="326"/>
      <c r="Y1868" s="326"/>
      <c r="Z1868" s="326"/>
      <c r="AA1868" s="326"/>
      <c r="AB1868" s="326"/>
      <c r="AC1868" s="326"/>
      <c r="AD1868" s="326"/>
      <c r="AE1868" s="326"/>
      <c r="AF1868" s="326"/>
      <c r="AG1868" s="326"/>
      <c r="AH1868" s="326"/>
      <c r="AI1868" s="326"/>
      <c r="AJ1868" s="326"/>
      <c r="AK1868" s="326"/>
      <c r="AL1868" s="326"/>
      <c r="AM1868" s="326"/>
      <c r="AN1868" s="326"/>
      <c r="AO1868" s="326"/>
      <c r="AP1868" s="326"/>
      <c r="AQ1868" s="326"/>
      <c r="AR1868" s="326"/>
    </row>
    <row r="1869" ht="15.75" hidden="1" customHeight="1">
      <c r="A1869" s="326" t="s">
        <v>4220</v>
      </c>
      <c r="B1869" s="326">
        <v>150.0</v>
      </c>
      <c r="C1869" s="326">
        <v>6.1</v>
      </c>
      <c r="D1869" s="326">
        <v>3.4</v>
      </c>
      <c r="E1869" s="326">
        <v>23.6</v>
      </c>
      <c r="F1869" s="326" t="s">
        <v>4533</v>
      </c>
      <c r="G1869" s="326" t="s">
        <v>4307</v>
      </c>
      <c r="H1869" s="326"/>
      <c r="I1869" s="326"/>
      <c r="J1869" s="326"/>
      <c r="K1869" s="326"/>
      <c r="L1869" s="326"/>
      <c r="M1869" s="326"/>
      <c r="N1869" s="326"/>
      <c r="O1869" s="326"/>
      <c r="P1869" s="326"/>
      <c r="Q1869" s="326"/>
      <c r="R1869" s="326"/>
      <c r="S1869" s="326"/>
      <c r="T1869" s="326"/>
      <c r="U1869" s="326"/>
      <c r="V1869" s="326"/>
      <c r="W1869" s="326"/>
      <c r="X1869" s="326"/>
      <c r="Y1869" s="326"/>
      <c r="Z1869" s="326"/>
      <c r="AA1869" s="326"/>
      <c r="AB1869" s="326"/>
      <c r="AC1869" s="326"/>
      <c r="AD1869" s="326"/>
      <c r="AE1869" s="326"/>
      <c r="AF1869" s="326"/>
      <c r="AG1869" s="326"/>
      <c r="AH1869" s="326"/>
      <c r="AI1869" s="326"/>
      <c r="AJ1869" s="326"/>
      <c r="AK1869" s="326"/>
      <c r="AL1869" s="326"/>
      <c r="AM1869" s="326"/>
      <c r="AN1869" s="326"/>
      <c r="AO1869" s="326"/>
      <c r="AP1869" s="326"/>
      <c r="AQ1869" s="326"/>
      <c r="AR1869" s="326"/>
    </row>
    <row r="1870" ht="15.75" hidden="1" customHeight="1">
      <c r="A1870" s="326" t="s">
        <v>4534</v>
      </c>
      <c r="B1870" s="326">
        <v>150.0</v>
      </c>
      <c r="C1870" s="326">
        <v>6.6</v>
      </c>
      <c r="D1870" s="326">
        <v>2.8</v>
      </c>
      <c r="E1870" s="326">
        <v>24.0</v>
      </c>
      <c r="F1870" s="326" t="s">
        <v>4535</v>
      </c>
      <c r="G1870" s="326" t="s">
        <v>4307</v>
      </c>
      <c r="H1870" s="326"/>
      <c r="I1870" s="326"/>
      <c r="J1870" s="326"/>
      <c r="K1870" s="326"/>
      <c r="L1870" s="326"/>
      <c r="M1870" s="326"/>
      <c r="N1870" s="326"/>
      <c r="O1870" s="326"/>
      <c r="P1870" s="326"/>
      <c r="Q1870" s="326"/>
      <c r="R1870" s="326"/>
      <c r="S1870" s="326"/>
      <c r="T1870" s="326"/>
      <c r="U1870" s="326"/>
      <c r="V1870" s="326"/>
      <c r="W1870" s="326"/>
      <c r="X1870" s="326"/>
      <c r="Y1870" s="326"/>
      <c r="Z1870" s="326"/>
      <c r="AA1870" s="326"/>
      <c r="AB1870" s="326"/>
      <c r="AC1870" s="326"/>
      <c r="AD1870" s="326"/>
      <c r="AE1870" s="326"/>
      <c r="AF1870" s="326"/>
      <c r="AG1870" s="326"/>
      <c r="AH1870" s="326"/>
      <c r="AI1870" s="326"/>
      <c r="AJ1870" s="326"/>
      <c r="AK1870" s="326"/>
      <c r="AL1870" s="326"/>
      <c r="AM1870" s="326"/>
      <c r="AN1870" s="326"/>
      <c r="AO1870" s="326"/>
      <c r="AP1870" s="326"/>
      <c r="AQ1870" s="326"/>
      <c r="AR1870" s="326"/>
    </row>
    <row r="1871" ht="15.75" hidden="1" customHeight="1">
      <c r="A1871" s="326" t="s">
        <v>4536</v>
      </c>
      <c r="B1871" s="326">
        <v>183.0</v>
      </c>
      <c r="C1871" s="326">
        <v>5.7</v>
      </c>
      <c r="D1871" s="326">
        <v>5.5</v>
      </c>
      <c r="E1871" s="326">
        <v>27.2</v>
      </c>
      <c r="F1871" s="326" t="s">
        <v>4537</v>
      </c>
      <c r="G1871" s="326" t="s">
        <v>4307</v>
      </c>
      <c r="H1871" s="326"/>
      <c r="I1871" s="326"/>
      <c r="J1871" s="326"/>
      <c r="K1871" s="326"/>
      <c r="L1871" s="326"/>
      <c r="M1871" s="326"/>
      <c r="N1871" s="326"/>
      <c r="O1871" s="326"/>
      <c r="P1871" s="326"/>
      <c r="Q1871" s="326"/>
      <c r="R1871" s="326"/>
      <c r="S1871" s="326"/>
      <c r="T1871" s="326"/>
      <c r="U1871" s="326"/>
      <c r="V1871" s="326"/>
      <c r="W1871" s="326"/>
      <c r="X1871" s="326"/>
      <c r="Y1871" s="326"/>
      <c r="Z1871" s="326"/>
      <c r="AA1871" s="326"/>
      <c r="AB1871" s="326"/>
      <c r="AC1871" s="326"/>
      <c r="AD1871" s="326"/>
      <c r="AE1871" s="326"/>
      <c r="AF1871" s="326"/>
      <c r="AG1871" s="326"/>
      <c r="AH1871" s="326"/>
      <c r="AI1871" s="326"/>
      <c r="AJ1871" s="326"/>
      <c r="AK1871" s="326"/>
      <c r="AL1871" s="326"/>
      <c r="AM1871" s="326"/>
      <c r="AN1871" s="326"/>
      <c r="AO1871" s="326"/>
      <c r="AP1871" s="326"/>
      <c r="AQ1871" s="326"/>
      <c r="AR1871" s="326"/>
    </row>
    <row r="1872" ht="15.75" hidden="1" customHeight="1">
      <c r="A1872" s="326" t="s">
        <v>3694</v>
      </c>
      <c r="B1872" s="326">
        <v>160.0</v>
      </c>
      <c r="C1872" s="326">
        <v>2.7</v>
      </c>
      <c r="D1872" s="326">
        <v>7.3</v>
      </c>
      <c r="E1872" s="326">
        <v>22.0</v>
      </c>
      <c r="F1872" s="326" t="s">
        <v>4538</v>
      </c>
      <c r="G1872" s="326" t="s">
        <v>4307</v>
      </c>
      <c r="H1872" s="326"/>
      <c r="I1872" s="326"/>
      <c r="J1872" s="326"/>
      <c r="K1872" s="326"/>
      <c r="L1872" s="326"/>
      <c r="M1872" s="326"/>
      <c r="N1872" s="326"/>
      <c r="O1872" s="326"/>
      <c r="P1872" s="326"/>
      <c r="Q1872" s="326"/>
      <c r="R1872" s="326"/>
      <c r="S1872" s="326"/>
      <c r="T1872" s="326"/>
      <c r="U1872" s="326"/>
      <c r="V1872" s="326"/>
      <c r="W1872" s="326"/>
      <c r="X1872" s="326"/>
      <c r="Y1872" s="326"/>
      <c r="Z1872" s="326"/>
      <c r="AA1872" s="326"/>
      <c r="AB1872" s="326"/>
      <c r="AC1872" s="326"/>
      <c r="AD1872" s="326"/>
      <c r="AE1872" s="326"/>
      <c r="AF1872" s="326"/>
      <c r="AG1872" s="326"/>
      <c r="AH1872" s="326"/>
      <c r="AI1872" s="326"/>
      <c r="AJ1872" s="326"/>
      <c r="AK1872" s="326"/>
      <c r="AL1872" s="326"/>
      <c r="AM1872" s="326"/>
      <c r="AN1872" s="326"/>
      <c r="AO1872" s="326"/>
      <c r="AP1872" s="326"/>
      <c r="AQ1872" s="326"/>
      <c r="AR1872" s="326"/>
    </row>
    <row r="1873" ht="15.75" hidden="1" customHeight="1">
      <c r="A1873" s="326" t="s">
        <v>3698</v>
      </c>
      <c r="B1873" s="326">
        <v>152.0</v>
      </c>
      <c r="C1873" s="326">
        <v>6.3</v>
      </c>
      <c r="D1873" s="326">
        <v>3.7</v>
      </c>
      <c r="E1873" s="326">
        <v>22.8</v>
      </c>
      <c r="F1873" s="326" t="s">
        <v>4539</v>
      </c>
      <c r="G1873" s="326" t="s">
        <v>4307</v>
      </c>
      <c r="H1873" s="326"/>
      <c r="I1873" s="326"/>
      <c r="J1873" s="326"/>
      <c r="K1873" s="326"/>
      <c r="L1873" s="326"/>
      <c r="M1873" s="326"/>
      <c r="N1873" s="326"/>
      <c r="O1873" s="326"/>
      <c r="P1873" s="326"/>
      <c r="Q1873" s="326"/>
      <c r="R1873" s="326"/>
      <c r="S1873" s="326"/>
      <c r="T1873" s="326"/>
      <c r="U1873" s="326"/>
      <c r="V1873" s="326"/>
      <c r="W1873" s="326"/>
      <c r="X1873" s="326"/>
      <c r="Y1873" s="326"/>
      <c r="Z1873" s="326"/>
      <c r="AA1873" s="326"/>
      <c r="AB1873" s="326"/>
      <c r="AC1873" s="326"/>
      <c r="AD1873" s="326"/>
      <c r="AE1873" s="326"/>
      <c r="AF1873" s="326"/>
      <c r="AG1873" s="326"/>
      <c r="AH1873" s="326"/>
      <c r="AI1873" s="326"/>
      <c r="AJ1873" s="326"/>
      <c r="AK1873" s="326"/>
      <c r="AL1873" s="326"/>
      <c r="AM1873" s="326"/>
      <c r="AN1873" s="326"/>
      <c r="AO1873" s="326"/>
      <c r="AP1873" s="326"/>
      <c r="AQ1873" s="326"/>
      <c r="AR1873" s="326"/>
    </row>
    <row r="1874" ht="15.75" hidden="1" customHeight="1">
      <c r="A1874" s="326" t="s">
        <v>4540</v>
      </c>
      <c r="B1874" s="326">
        <v>148.0</v>
      </c>
      <c r="C1874" s="326">
        <v>5.2</v>
      </c>
      <c r="D1874" s="326">
        <v>2.9</v>
      </c>
      <c r="E1874" s="326">
        <v>25.3</v>
      </c>
      <c r="F1874" s="326" t="s">
        <v>4541</v>
      </c>
      <c r="G1874" s="326" t="s">
        <v>4307</v>
      </c>
      <c r="H1874" s="326"/>
      <c r="I1874" s="326"/>
      <c r="J1874" s="326"/>
      <c r="K1874" s="326"/>
      <c r="L1874" s="326"/>
      <c r="M1874" s="326"/>
      <c r="N1874" s="326"/>
      <c r="O1874" s="326"/>
      <c r="P1874" s="326"/>
      <c r="Q1874" s="326"/>
      <c r="R1874" s="326"/>
      <c r="S1874" s="326"/>
      <c r="T1874" s="326"/>
      <c r="U1874" s="326"/>
      <c r="V1874" s="326"/>
      <c r="W1874" s="326"/>
      <c r="X1874" s="326"/>
      <c r="Y1874" s="326"/>
      <c r="Z1874" s="326"/>
      <c r="AA1874" s="326"/>
      <c r="AB1874" s="326"/>
      <c r="AC1874" s="326"/>
      <c r="AD1874" s="326"/>
      <c r="AE1874" s="326"/>
      <c r="AF1874" s="326"/>
      <c r="AG1874" s="326"/>
      <c r="AH1874" s="326"/>
      <c r="AI1874" s="326"/>
      <c r="AJ1874" s="326"/>
      <c r="AK1874" s="326"/>
      <c r="AL1874" s="326"/>
      <c r="AM1874" s="326"/>
      <c r="AN1874" s="326"/>
      <c r="AO1874" s="326"/>
      <c r="AP1874" s="326"/>
      <c r="AQ1874" s="326"/>
      <c r="AR1874" s="326"/>
    </row>
    <row r="1875" ht="15.75" hidden="1" customHeight="1">
      <c r="A1875" s="326" t="s">
        <v>4542</v>
      </c>
      <c r="B1875" s="326">
        <v>156.0</v>
      </c>
      <c r="C1875" s="326">
        <v>4.1</v>
      </c>
      <c r="D1875" s="326">
        <v>6.8</v>
      </c>
      <c r="E1875" s="326">
        <v>20.1</v>
      </c>
      <c r="F1875" s="326" t="s">
        <v>4543</v>
      </c>
      <c r="G1875" s="326" t="s">
        <v>4307</v>
      </c>
      <c r="H1875" s="326"/>
      <c r="I1875" s="326"/>
      <c r="J1875" s="326"/>
      <c r="K1875" s="326"/>
      <c r="L1875" s="326"/>
      <c r="M1875" s="326"/>
      <c r="N1875" s="326"/>
      <c r="O1875" s="326"/>
      <c r="P1875" s="326"/>
      <c r="Q1875" s="326"/>
      <c r="R1875" s="326"/>
      <c r="S1875" s="326"/>
      <c r="T1875" s="326"/>
      <c r="U1875" s="326"/>
      <c r="V1875" s="326"/>
      <c r="W1875" s="326"/>
      <c r="X1875" s="326"/>
      <c r="Y1875" s="326"/>
      <c r="Z1875" s="326"/>
      <c r="AA1875" s="326"/>
      <c r="AB1875" s="326"/>
      <c r="AC1875" s="326"/>
      <c r="AD1875" s="326"/>
      <c r="AE1875" s="326"/>
      <c r="AF1875" s="326"/>
      <c r="AG1875" s="326"/>
      <c r="AH1875" s="326"/>
      <c r="AI1875" s="326"/>
      <c r="AJ1875" s="326"/>
      <c r="AK1875" s="326"/>
      <c r="AL1875" s="326"/>
      <c r="AM1875" s="326"/>
      <c r="AN1875" s="326"/>
      <c r="AO1875" s="326"/>
      <c r="AP1875" s="326"/>
      <c r="AQ1875" s="326"/>
      <c r="AR1875" s="326"/>
    </row>
    <row r="1876" ht="15.75" hidden="1" customHeight="1">
      <c r="A1876" s="326" t="s">
        <v>4544</v>
      </c>
      <c r="B1876" s="326">
        <v>135.0</v>
      </c>
      <c r="C1876" s="326">
        <v>5.6</v>
      </c>
      <c r="D1876" s="326">
        <v>2.8</v>
      </c>
      <c r="E1876" s="326">
        <v>21.4</v>
      </c>
      <c r="F1876" s="326" t="s">
        <v>4545</v>
      </c>
      <c r="G1876" s="326" t="s">
        <v>4307</v>
      </c>
      <c r="H1876" s="326"/>
      <c r="I1876" s="326"/>
      <c r="J1876" s="326"/>
      <c r="K1876" s="326"/>
      <c r="L1876" s="326"/>
      <c r="M1876" s="326"/>
      <c r="N1876" s="326"/>
      <c r="O1876" s="326"/>
      <c r="P1876" s="326"/>
      <c r="Q1876" s="326"/>
      <c r="R1876" s="326"/>
      <c r="S1876" s="326"/>
      <c r="T1876" s="326"/>
      <c r="U1876" s="326"/>
      <c r="V1876" s="326"/>
      <c r="W1876" s="326"/>
      <c r="X1876" s="326"/>
      <c r="Y1876" s="326"/>
      <c r="Z1876" s="326"/>
      <c r="AA1876" s="326"/>
      <c r="AB1876" s="326"/>
      <c r="AC1876" s="326"/>
      <c r="AD1876" s="326"/>
      <c r="AE1876" s="326"/>
      <c r="AF1876" s="326"/>
      <c r="AG1876" s="326"/>
      <c r="AH1876" s="326"/>
      <c r="AI1876" s="326"/>
      <c r="AJ1876" s="326"/>
      <c r="AK1876" s="326"/>
      <c r="AL1876" s="326"/>
      <c r="AM1876" s="326"/>
      <c r="AN1876" s="326"/>
      <c r="AO1876" s="326"/>
      <c r="AP1876" s="326"/>
      <c r="AQ1876" s="326"/>
      <c r="AR1876" s="326"/>
    </row>
    <row r="1877" ht="15.75" hidden="1" customHeight="1">
      <c r="A1877" s="326" t="s">
        <v>3702</v>
      </c>
      <c r="B1877" s="326">
        <v>135.0</v>
      </c>
      <c r="C1877" s="326">
        <v>8.7</v>
      </c>
      <c r="D1877" s="326">
        <v>1.8</v>
      </c>
      <c r="E1877" s="326">
        <v>20.9</v>
      </c>
      <c r="F1877" s="326" t="s">
        <v>4546</v>
      </c>
      <c r="G1877" s="326" t="s">
        <v>4307</v>
      </c>
      <c r="H1877" s="326"/>
      <c r="I1877" s="326"/>
      <c r="J1877" s="326"/>
      <c r="K1877" s="326"/>
      <c r="L1877" s="326"/>
      <c r="M1877" s="326"/>
      <c r="N1877" s="326"/>
      <c r="O1877" s="326"/>
      <c r="P1877" s="326"/>
      <c r="Q1877" s="326"/>
      <c r="R1877" s="326"/>
      <c r="S1877" s="326"/>
      <c r="T1877" s="326"/>
      <c r="U1877" s="326"/>
      <c r="V1877" s="326"/>
      <c r="W1877" s="326"/>
      <c r="X1877" s="326"/>
      <c r="Y1877" s="326"/>
      <c r="Z1877" s="326"/>
      <c r="AA1877" s="326"/>
      <c r="AB1877" s="326"/>
      <c r="AC1877" s="326"/>
      <c r="AD1877" s="326"/>
      <c r="AE1877" s="326"/>
      <c r="AF1877" s="326"/>
      <c r="AG1877" s="326"/>
      <c r="AH1877" s="326"/>
      <c r="AI1877" s="326"/>
      <c r="AJ1877" s="326"/>
      <c r="AK1877" s="326"/>
      <c r="AL1877" s="326"/>
      <c r="AM1877" s="326"/>
      <c r="AN1877" s="326"/>
      <c r="AO1877" s="326"/>
      <c r="AP1877" s="326"/>
      <c r="AQ1877" s="326"/>
      <c r="AR1877" s="326"/>
    </row>
    <row r="1878" ht="15.75" hidden="1" customHeight="1">
      <c r="A1878" s="326" t="s">
        <v>3704</v>
      </c>
      <c r="B1878" s="326">
        <v>125.0</v>
      </c>
      <c r="C1878" s="326">
        <v>6.0</v>
      </c>
      <c r="D1878" s="326">
        <v>1.2</v>
      </c>
      <c r="E1878" s="326">
        <v>22.8</v>
      </c>
      <c r="F1878" s="326" t="s">
        <v>4547</v>
      </c>
      <c r="G1878" s="326" t="s">
        <v>4307</v>
      </c>
      <c r="H1878" s="326"/>
      <c r="I1878" s="326"/>
      <c r="J1878" s="326"/>
      <c r="K1878" s="326"/>
      <c r="L1878" s="326"/>
      <c r="M1878" s="326"/>
      <c r="N1878" s="326"/>
      <c r="O1878" s="326"/>
      <c r="P1878" s="326"/>
      <c r="Q1878" s="326"/>
      <c r="R1878" s="326"/>
      <c r="S1878" s="326"/>
      <c r="T1878" s="326"/>
      <c r="U1878" s="326"/>
      <c r="V1878" s="326"/>
      <c r="W1878" s="326"/>
      <c r="X1878" s="326"/>
      <c r="Y1878" s="326"/>
      <c r="Z1878" s="326"/>
      <c r="AA1878" s="326"/>
      <c r="AB1878" s="326"/>
      <c r="AC1878" s="326"/>
      <c r="AD1878" s="326"/>
      <c r="AE1878" s="326"/>
      <c r="AF1878" s="326"/>
      <c r="AG1878" s="326"/>
      <c r="AH1878" s="326"/>
      <c r="AI1878" s="326"/>
      <c r="AJ1878" s="326"/>
      <c r="AK1878" s="326"/>
      <c r="AL1878" s="326"/>
      <c r="AM1878" s="326"/>
      <c r="AN1878" s="326"/>
      <c r="AO1878" s="326"/>
      <c r="AP1878" s="326"/>
      <c r="AQ1878" s="326"/>
      <c r="AR1878" s="326"/>
    </row>
    <row r="1879" ht="15.75" hidden="1" customHeight="1">
      <c r="A1879" s="326" t="s">
        <v>4255</v>
      </c>
      <c r="B1879" s="326">
        <v>150.0</v>
      </c>
      <c r="C1879" s="326">
        <v>5.4</v>
      </c>
      <c r="D1879" s="326">
        <v>1.9</v>
      </c>
      <c r="E1879" s="326">
        <v>27.2</v>
      </c>
      <c r="F1879" s="326" t="s">
        <v>4548</v>
      </c>
      <c r="G1879" s="326" t="s">
        <v>4307</v>
      </c>
      <c r="H1879" s="326"/>
      <c r="I1879" s="326"/>
      <c r="J1879" s="326"/>
      <c r="K1879" s="326"/>
      <c r="L1879" s="326"/>
      <c r="M1879" s="326"/>
      <c r="N1879" s="326"/>
      <c r="O1879" s="326"/>
      <c r="P1879" s="326"/>
      <c r="Q1879" s="326"/>
      <c r="R1879" s="326"/>
      <c r="S1879" s="326"/>
      <c r="T1879" s="326"/>
      <c r="U1879" s="326"/>
      <c r="V1879" s="326"/>
      <c r="W1879" s="326"/>
      <c r="X1879" s="326"/>
      <c r="Y1879" s="326"/>
      <c r="Z1879" s="326"/>
      <c r="AA1879" s="326"/>
      <c r="AB1879" s="326"/>
      <c r="AC1879" s="326"/>
      <c r="AD1879" s="326"/>
      <c r="AE1879" s="326"/>
      <c r="AF1879" s="326"/>
      <c r="AG1879" s="326"/>
      <c r="AH1879" s="326"/>
      <c r="AI1879" s="326"/>
      <c r="AJ1879" s="326"/>
      <c r="AK1879" s="326"/>
      <c r="AL1879" s="326"/>
      <c r="AM1879" s="326"/>
      <c r="AN1879" s="326"/>
      <c r="AO1879" s="326"/>
      <c r="AP1879" s="326"/>
      <c r="AQ1879" s="326"/>
      <c r="AR1879" s="326"/>
    </row>
    <row r="1880" ht="15.75" hidden="1" customHeight="1">
      <c r="A1880" s="326" t="s">
        <v>3877</v>
      </c>
      <c r="B1880" s="326">
        <v>136.0</v>
      </c>
      <c r="C1880" s="326">
        <v>9.3</v>
      </c>
      <c r="D1880" s="326">
        <v>2.1</v>
      </c>
      <c r="E1880" s="326">
        <v>20.1</v>
      </c>
      <c r="F1880" s="326" t="s">
        <v>4549</v>
      </c>
      <c r="G1880" s="326" t="s">
        <v>4307</v>
      </c>
      <c r="H1880" s="326"/>
      <c r="I1880" s="326"/>
      <c r="J1880" s="326"/>
      <c r="K1880" s="326"/>
      <c r="L1880" s="326"/>
      <c r="M1880" s="326"/>
      <c r="N1880" s="326"/>
      <c r="O1880" s="326"/>
      <c r="P1880" s="326"/>
      <c r="Q1880" s="326"/>
      <c r="R1880" s="326"/>
      <c r="S1880" s="326"/>
      <c r="T1880" s="326"/>
      <c r="U1880" s="326"/>
      <c r="V1880" s="326"/>
      <c r="W1880" s="326"/>
      <c r="X1880" s="326"/>
      <c r="Y1880" s="326"/>
      <c r="Z1880" s="326"/>
      <c r="AA1880" s="326"/>
      <c r="AB1880" s="326"/>
      <c r="AC1880" s="326"/>
      <c r="AD1880" s="326"/>
      <c r="AE1880" s="326"/>
      <c r="AF1880" s="326"/>
      <c r="AG1880" s="326"/>
      <c r="AH1880" s="326"/>
      <c r="AI1880" s="326"/>
      <c r="AJ1880" s="326"/>
      <c r="AK1880" s="326"/>
      <c r="AL1880" s="326"/>
      <c r="AM1880" s="326"/>
      <c r="AN1880" s="326"/>
      <c r="AO1880" s="326"/>
      <c r="AP1880" s="326"/>
      <c r="AQ1880" s="326"/>
      <c r="AR1880" s="326"/>
    </row>
    <row r="1881" ht="15.75" hidden="1" customHeight="1">
      <c r="A1881" s="326" t="s">
        <v>4260</v>
      </c>
      <c r="B1881" s="326">
        <v>147.0</v>
      </c>
      <c r="C1881" s="326">
        <v>8.8</v>
      </c>
      <c r="D1881" s="326">
        <v>1.3</v>
      </c>
      <c r="E1881" s="326">
        <v>24.8</v>
      </c>
      <c r="F1881" s="326" t="s">
        <v>4550</v>
      </c>
      <c r="G1881" s="326" t="s">
        <v>4307</v>
      </c>
      <c r="H1881" s="326"/>
      <c r="I1881" s="326"/>
      <c r="J1881" s="326"/>
      <c r="K1881" s="326"/>
      <c r="L1881" s="326"/>
      <c r="M1881" s="326"/>
      <c r="N1881" s="326"/>
      <c r="O1881" s="326"/>
      <c r="P1881" s="326"/>
      <c r="Q1881" s="326"/>
      <c r="R1881" s="326"/>
      <c r="S1881" s="326"/>
      <c r="T1881" s="326"/>
      <c r="U1881" s="326"/>
      <c r="V1881" s="326"/>
      <c r="W1881" s="326"/>
      <c r="X1881" s="326"/>
      <c r="Y1881" s="326"/>
      <c r="Z1881" s="326"/>
      <c r="AA1881" s="326"/>
      <c r="AB1881" s="326"/>
      <c r="AC1881" s="326"/>
      <c r="AD1881" s="326"/>
      <c r="AE1881" s="326"/>
      <c r="AF1881" s="326"/>
      <c r="AG1881" s="326"/>
      <c r="AH1881" s="326"/>
      <c r="AI1881" s="326"/>
      <c r="AJ1881" s="326"/>
      <c r="AK1881" s="326"/>
      <c r="AL1881" s="326"/>
      <c r="AM1881" s="326"/>
      <c r="AN1881" s="326"/>
      <c r="AO1881" s="326"/>
      <c r="AP1881" s="326"/>
      <c r="AQ1881" s="326"/>
      <c r="AR1881" s="326"/>
    </row>
    <row r="1882" ht="15.75" hidden="1" customHeight="1">
      <c r="A1882" s="326" t="s">
        <v>3706</v>
      </c>
      <c r="B1882" s="326">
        <v>180.0</v>
      </c>
      <c r="C1882" s="326">
        <v>9.6</v>
      </c>
      <c r="D1882" s="326">
        <v>3.9</v>
      </c>
      <c r="E1882" s="326">
        <v>26.0</v>
      </c>
      <c r="F1882" s="326" t="s">
        <v>4551</v>
      </c>
      <c r="G1882" s="326" t="s">
        <v>4307</v>
      </c>
      <c r="H1882" s="326"/>
      <c r="I1882" s="326"/>
      <c r="J1882" s="326"/>
      <c r="K1882" s="326"/>
      <c r="L1882" s="326"/>
      <c r="M1882" s="326"/>
      <c r="N1882" s="326"/>
      <c r="O1882" s="326"/>
      <c r="P1882" s="326"/>
      <c r="Q1882" s="326"/>
      <c r="R1882" s="326"/>
      <c r="S1882" s="326"/>
      <c r="T1882" s="326"/>
      <c r="U1882" s="326"/>
      <c r="V1882" s="326"/>
      <c r="W1882" s="326"/>
      <c r="X1882" s="326"/>
      <c r="Y1882" s="326"/>
      <c r="Z1882" s="326"/>
      <c r="AA1882" s="326"/>
      <c r="AB1882" s="326"/>
      <c r="AC1882" s="326"/>
      <c r="AD1882" s="326"/>
      <c r="AE1882" s="326"/>
      <c r="AF1882" s="326"/>
      <c r="AG1882" s="326"/>
      <c r="AH1882" s="326"/>
      <c r="AI1882" s="326"/>
      <c r="AJ1882" s="326"/>
      <c r="AK1882" s="326"/>
      <c r="AL1882" s="326"/>
      <c r="AM1882" s="326"/>
      <c r="AN1882" s="326"/>
      <c r="AO1882" s="326"/>
      <c r="AP1882" s="326"/>
      <c r="AQ1882" s="326"/>
      <c r="AR1882" s="326"/>
    </row>
    <row r="1883" ht="15.75" hidden="1" customHeight="1">
      <c r="A1883" s="326" t="s">
        <v>4552</v>
      </c>
      <c r="B1883" s="326">
        <v>104.0</v>
      </c>
      <c r="C1883" s="326">
        <v>4.3</v>
      </c>
      <c r="D1883" s="326">
        <v>1.1</v>
      </c>
      <c r="E1883" s="326">
        <v>19.5</v>
      </c>
      <c r="F1883" s="326" t="s">
        <v>4553</v>
      </c>
      <c r="G1883" s="326" t="s">
        <v>4307</v>
      </c>
      <c r="H1883" s="326"/>
      <c r="I1883" s="326"/>
      <c r="J1883" s="326"/>
      <c r="K1883" s="326"/>
      <c r="L1883" s="326"/>
      <c r="M1883" s="326"/>
      <c r="N1883" s="326"/>
      <c r="O1883" s="326"/>
      <c r="P1883" s="326"/>
      <c r="Q1883" s="326"/>
      <c r="R1883" s="326"/>
      <c r="S1883" s="326"/>
      <c r="T1883" s="326"/>
      <c r="U1883" s="326"/>
      <c r="V1883" s="326"/>
      <c r="W1883" s="326"/>
      <c r="X1883" s="326"/>
      <c r="Y1883" s="326"/>
      <c r="Z1883" s="326"/>
      <c r="AA1883" s="326"/>
      <c r="AB1883" s="326"/>
      <c r="AC1883" s="326"/>
      <c r="AD1883" s="326"/>
      <c r="AE1883" s="326"/>
      <c r="AF1883" s="326"/>
      <c r="AG1883" s="326"/>
      <c r="AH1883" s="326"/>
      <c r="AI1883" s="326"/>
      <c r="AJ1883" s="326"/>
      <c r="AK1883" s="326"/>
      <c r="AL1883" s="326"/>
      <c r="AM1883" s="326"/>
      <c r="AN1883" s="326"/>
      <c r="AO1883" s="326"/>
      <c r="AP1883" s="326"/>
      <c r="AQ1883" s="326"/>
      <c r="AR1883" s="326"/>
    </row>
    <row r="1884" ht="15.75" hidden="1" customHeight="1">
      <c r="A1884" s="326" t="s">
        <v>4554</v>
      </c>
      <c r="B1884" s="326">
        <v>151.0</v>
      </c>
      <c r="C1884" s="326">
        <v>8.7</v>
      </c>
      <c r="D1884" s="326">
        <v>1.8</v>
      </c>
      <c r="E1884" s="326">
        <v>24.4</v>
      </c>
      <c r="F1884" s="326" t="s">
        <v>4555</v>
      </c>
      <c r="G1884" s="326" t="s">
        <v>4307</v>
      </c>
      <c r="H1884" s="326"/>
      <c r="I1884" s="326"/>
      <c r="J1884" s="326"/>
      <c r="K1884" s="326"/>
      <c r="L1884" s="326"/>
      <c r="M1884" s="326"/>
      <c r="N1884" s="326"/>
      <c r="O1884" s="326"/>
      <c r="P1884" s="326"/>
      <c r="Q1884" s="326"/>
      <c r="R1884" s="326"/>
      <c r="S1884" s="326"/>
      <c r="T1884" s="326"/>
      <c r="U1884" s="326"/>
      <c r="V1884" s="326"/>
      <c r="W1884" s="326"/>
      <c r="X1884" s="326"/>
      <c r="Y1884" s="326"/>
      <c r="Z1884" s="326"/>
      <c r="AA1884" s="326"/>
      <c r="AB1884" s="326"/>
      <c r="AC1884" s="326"/>
      <c r="AD1884" s="326"/>
      <c r="AE1884" s="326"/>
      <c r="AF1884" s="326"/>
      <c r="AG1884" s="326"/>
      <c r="AH1884" s="326"/>
      <c r="AI1884" s="326"/>
      <c r="AJ1884" s="326"/>
      <c r="AK1884" s="326"/>
      <c r="AL1884" s="326"/>
      <c r="AM1884" s="326"/>
      <c r="AN1884" s="326"/>
      <c r="AO1884" s="326"/>
      <c r="AP1884" s="326"/>
      <c r="AQ1884" s="326"/>
      <c r="AR1884" s="326"/>
    </row>
    <row r="1885" ht="15.75" hidden="1" customHeight="1">
      <c r="A1885" s="326" t="s">
        <v>3710</v>
      </c>
      <c r="B1885" s="326">
        <v>97.0</v>
      </c>
      <c r="C1885" s="326">
        <v>5.3</v>
      </c>
      <c r="D1885" s="326">
        <v>1.2</v>
      </c>
      <c r="E1885" s="326">
        <v>16.2</v>
      </c>
      <c r="F1885" s="326" t="s">
        <v>4556</v>
      </c>
      <c r="G1885" s="326" t="s">
        <v>4307</v>
      </c>
      <c r="H1885" s="326"/>
      <c r="I1885" s="326"/>
      <c r="J1885" s="326"/>
      <c r="K1885" s="326"/>
      <c r="L1885" s="326"/>
      <c r="M1885" s="326"/>
      <c r="N1885" s="326"/>
      <c r="O1885" s="326"/>
      <c r="P1885" s="326"/>
      <c r="Q1885" s="326"/>
      <c r="R1885" s="326"/>
      <c r="S1885" s="326"/>
      <c r="T1885" s="326"/>
      <c r="U1885" s="326"/>
      <c r="V1885" s="326"/>
      <c r="W1885" s="326"/>
      <c r="X1885" s="326"/>
      <c r="Y1885" s="326"/>
      <c r="Z1885" s="326"/>
      <c r="AA1885" s="326"/>
      <c r="AB1885" s="326"/>
      <c r="AC1885" s="326"/>
      <c r="AD1885" s="326"/>
      <c r="AE1885" s="326"/>
      <c r="AF1885" s="326"/>
      <c r="AG1885" s="326"/>
      <c r="AH1885" s="326"/>
      <c r="AI1885" s="326"/>
      <c r="AJ1885" s="326"/>
      <c r="AK1885" s="326"/>
      <c r="AL1885" s="326"/>
      <c r="AM1885" s="326"/>
      <c r="AN1885" s="326"/>
      <c r="AO1885" s="326"/>
      <c r="AP1885" s="326"/>
      <c r="AQ1885" s="326"/>
      <c r="AR1885" s="326"/>
    </row>
    <row r="1886" ht="15.75" hidden="1" customHeight="1">
      <c r="A1886" s="326" t="s">
        <v>4557</v>
      </c>
      <c r="B1886" s="326">
        <v>126.0</v>
      </c>
      <c r="C1886" s="326">
        <v>7.5</v>
      </c>
      <c r="D1886" s="326">
        <v>1.4</v>
      </c>
      <c r="E1886" s="326">
        <v>20.6</v>
      </c>
      <c r="F1886" s="326" t="s">
        <v>4558</v>
      </c>
      <c r="G1886" s="326" t="s">
        <v>4307</v>
      </c>
      <c r="H1886" s="326"/>
      <c r="I1886" s="326"/>
      <c r="J1886" s="326"/>
      <c r="K1886" s="326"/>
      <c r="L1886" s="326"/>
      <c r="M1886" s="326"/>
      <c r="N1886" s="326"/>
      <c r="O1886" s="326"/>
      <c r="P1886" s="326"/>
      <c r="Q1886" s="326"/>
      <c r="R1886" s="326"/>
      <c r="S1886" s="326"/>
      <c r="T1886" s="326"/>
      <c r="U1886" s="326"/>
      <c r="V1886" s="326"/>
      <c r="W1886" s="326"/>
      <c r="X1886" s="326"/>
      <c r="Y1886" s="326"/>
      <c r="Z1886" s="326"/>
      <c r="AA1886" s="326"/>
      <c r="AB1886" s="326"/>
      <c r="AC1886" s="326"/>
      <c r="AD1886" s="326"/>
      <c r="AE1886" s="326"/>
      <c r="AF1886" s="326"/>
      <c r="AG1886" s="326"/>
      <c r="AH1886" s="326"/>
      <c r="AI1886" s="326"/>
      <c r="AJ1886" s="326"/>
      <c r="AK1886" s="326"/>
      <c r="AL1886" s="326"/>
      <c r="AM1886" s="326"/>
      <c r="AN1886" s="326"/>
      <c r="AO1886" s="326"/>
      <c r="AP1886" s="326"/>
      <c r="AQ1886" s="326"/>
      <c r="AR1886" s="326"/>
    </row>
    <row r="1887" ht="15.75" hidden="1" customHeight="1">
      <c r="A1887" s="326" t="s">
        <v>4264</v>
      </c>
      <c r="B1887" s="326">
        <v>187.0</v>
      </c>
      <c r="C1887" s="326">
        <v>7.9</v>
      </c>
      <c r="D1887" s="326">
        <v>5.7</v>
      </c>
      <c r="E1887" s="326">
        <v>26.2</v>
      </c>
      <c r="F1887" s="326" t="s">
        <v>4559</v>
      </c>
      <c r="G1887" s="326" t="s">
        <v>4307</v>
      </c>
      <c r="H1887" s="326"/>
      <c r="I1887" s="326"/>
      <c r="J1887" s="326"/>
      <c r="K1887" s="326"/>
      <c r="L1887" s="326"/>
      <c r="M1887" s="326"/>
      <c r="N1887" s="326"/>
      <c r="O1887" s="326"/>
      <c r="P1887" s="326"/>
      <c r="Q1887" s="326"/>
      <c r="R1887" s="326"/>
      <c r="S1887" s="326"/>
      <c r="T1887" s="326"/>
      <c r="U1887" s="326"/>
      <c r="V1887" s="326"/>
      <c r="W1887" s="326"/>
      <c r="X1887" s="326"/>
      <c r="Y1887" s="326"/>
      <c r="Z1887" s="326"/>
      <c r="AA1887" s="326"/>
      <c r="AB1887" s="326"/>
      <c r="AC1887" s="326"/>
      <c r="AD1887" s="326"/>
      <c r="AE1887" s="326"/>
      <c r="AF1887" s="326"/>
      <c r="AG1887" s="326"/>
      <c r="AH1887" s="326"/>
      <c r="AI1887" s="326"/>
      <c r="AJ1887" s="326"/>
      <c r="AK1887" s="326"/>
      <c r="AL1887" s="326"/>
      <c r="AM1887" s="326"/>
      <c r="AN1887" s="326"/>
      <c r="AO1887" s="326"/>
      <c r="AP1887" s="326"/>
      <c r="AQ1887" s="326"/>
      <c r="AR1887" s="326"/>
    </row>
    <row r="1888" ht="15.75" hidden="1" customHeight="1">
      <c r="A1888" s="326" t="s">
        <v>4268</v>
      </c>
      <c r="B1888" s="326">
        <v>189.0</v>
      </c>
      <c r="C1888" s="326">
        <v>6.9</v>
      </c>
      <c r="D1888" s="326">
        <v>10.5</v>
      </c>
      <c r="E1888" s="326">
        <v>17.1</v>
      </c>
      <c r="F1888" s="326" t="s">
        <v>4560</v>
      </c>
      <c r="G1888" s="326" t="s">
        <v>4307</v>
      </c>
      <c r="H1888" s="326"/>
      <c r="I1888" s="326"/>
      <c r="J1888" s="326"/>
      <c r="K1888" s="326"/>
      <c r="L1888" s="326"/>
      <c r="M1888" s="326"/>
      <c r="N1888" s="326"/>
      <c r="O1888" s="326"/>
      <c r="P1888" s="326"/>
      <c r="Q1888" s="326"/>
      <c r="R1888" s="326"/>
      <c r="S1888" s="326"/>
      <c r="T1888" s="326"/>
      <c r="U1888" s="326"/>
      <c r="V1888" s="326"/>
      <c r="W1888" s="326"/>
      <c r="X1888" s="326"/>
      <c r="Y1888" s="326"/>
      <c r="Z1888" s="326"/>
      <c r="AA1888" s="326"/>
      <c r="AB1888" s="326"/>
      <c r="AC1888" s="326"/>
      <c r="AD1888" s="326"/>
      <c r="AE1888" s="326"/>
      <c r="AF1888" s="326"/>
      <c r="AG1888" s="326"/>
      <c r="AH1888" s="326"/>
      <c r="AI1888" s="326"/>
      <c r="AJ1888" s="326"/>
      <c r="AK1888" s="326"/>
      <c r="AL1888" s="326"/>
      <c r="AM1888" s="326"/>
      <c r="AN1888" s="326"/>
      <c r="AO1888" s="326"/>
      <c r="AP1888" s="326"/>
      <c r="AQ1888" s="326"/>
      <c r="AR1888" s="326"/>
    </row>
    <row r="1889" ht="15.75" hidden="1" customHeight="1">
      <c r="A1889" s="326" t="s">
        <v>3714</v>
      </c>
      <c r="B1889" s="326">
        <v>119.0</v>
      </c>
      <c r="C1889" s="326">
        <v>7.7</v>
      </c>
      <c r="D1889" s="326">
        <v>2.0</v>
      </c>
      <c r="E1889" s="326">
        <v>17.2</v>
      </c>
      <c r="F1889" s="326" t="s">
        <v>4561</v>
      </c>
      <c r="G1889" s="326" t="s">
        <v>4307</v>
      </c>
      <c r="H1889" s="326"/>
      <c r="I1889" s="326"/>
      <c r="J1889" s="326"/>
      <c r="K1889" s="326"/>
      <c r="L1889" s="326"/>
      <c r="M1889" s="326"/>
      <c r="N1889" s="326"/>
      <c r="O1889" s="326"/>
      <c r="P1889" s="326"/>
      <c r="Q1889" s="326"/>
      <c r="R1889" s="326"/>
      <c r="S1889" s="326"/>
      <c r="T1889" s="326"/>
      <c r="U1889" s="326"/>
      <c r="V1889" s="326"/>
      <c r="W1889" s="326"/>
      <c r="X1889" s="326"/>
      <c r="Y1889" s="326"/>
      <c r="Z1889" s="326"/>
      <c r="AA1889" s="326"/>
      <c r="AB1889" s="326"/>
      <c r="AC1889" s="326"/>
      <c r="AD1889" s="326"/>
      <c r="AE1889" s="326"/>
      <c r="AF1889" s="326"/>
      <c r="AG1889" s="326"/>
      <c r="AH1889" s="326"/>
      <c r="AI1889" s="326"/>
      <c r="AJ1889" s="326"/>
      <c r="AK1889" s="326"/>
      <c r="AL1889" s="326"/>
      <c r="AM1889" s="326"/>
      <c r="AN1889" s="326"/>
      <c r="AO1889" s="326"/>
      <c r="AP1889" s="326"/>
      <c r="AQ1889" s="326"/>
      <c r="AR1889" s="326"/>
    </row>
    <row r="1890" ht="15.75" hidden="1" customHeight="1">
      <c r="A1890" s="326" t="s">
        <v>3716</v>
      </c>
      <c r="B1890" s="326">
        <v>148.0</v>
      </c>
      <c r="C1890" s="326">
        <v>7.8</v>
      </c>
      <c r="D1890" s="326">
        <v>2.3</v>
      </c>
      <c r="E1890" s="326">
        <v>23.9</v>
      </c>
      <c r="F1890" s="326" t="s">
        <v>4562</v>
      </c>
      <c r="G1890" s="326" t="s">
        <v>4307</v>
      </c>
      <c r="H1890" s="326"/>
      <c r="I1890" s="326"/>
      <c r="J1890" s="326"/>
      <c r="K1890" s="326"/>
      <c r="L1890" s="326"/>
      <c r="M1890" s="326"/>
      <c r="N1890" s="326"/>
      <c r="O1890" s="326"/>
      <c r="P1890" s="326"/>
      <c r="Q1890" s="326"/>
      <c r="R1890" s="326"/>
      <c r="S1890" s="326"/>
      <c r="T1890" s="326"/>
      <c r="U1890" s="326"/>
      <c r="V1890" s="326"/>
      <c r="W1890" s="326"/>
      <c r="X1890" s="326"/>
      <c r="Y1890" s="326"/>
      <c r="Z1890" s="326"/>
      <c r="AA1890" s="326"/>
      <c r="AB1890" s="326"/>
      <c r="AC1890" s="326"/>
      <c r="AD1890" s="326"/>
      <c r="AE1890" s="326"/>
      <c r="AF1890" s="326"/>
      <c r="AG1890" s="326"/>
      <c r="AH1890" s="326"/>
      <c r="AI1890" s="326"/>
      <c r="AJ1890" s="326"/>
      <c r="AK1890" s="326"/>
      <c r="AL1890" s="326"/>
      <c r="AM1890" s="326"/>
      <c r="AN1890" s="326"/>
      <c r="AO1890" s="326"/>
      <c r="AP1890" s="326"/>
      <c r="AQ1890" s="326"/>
      <c r="AR1890" s="326"/>
    </row>
    <row r="1891" ht="15.75" hidden="1" customHeight="1">
      <c r="A1891" s="326" t="s">
        <v>3720</v>
      </c>
      <c r="B1891" s="326">
        <v>140.0</v>
      </c>
      <c r="C1891" s="326">
        <v>7.1</v>
      </c>
      <c r="D1891" s="326">
        <v>1.6</v>
      </c>
      <c r="E1891" s="326">
        <v>23.7</v>
      </c>
      <c r="F1891" s="326" t="s">
        <v>4563</v>
      </c>
      <c r="G1891" s="326" t="s">
        <v>4307</v>
      </c>
      <c r="H1891" s="326"/>
      <c r="I1891" s="326"/>
      <c r="J1891" s="326"/>
      <c r="K1891" s="326"/>
      <c r="L1891" s="326"/>
      <c r="M1891" s="326"/>
      <c r="N1891" s="326"/>
      <c r="O1891" s="326"/>
      <c r="P1891" s="326"/>
      <c r="Q1891" s="326"/>
      <c r="R1891" s="326"/>
      <c r="S1891" s="326"/>
      <c r="T1891" s="326"/>
      <c r="U1891" s="326"/>
      <c r="V1891" s="326"/>
      <c r="W1891" s="326"/>
      <c r="X1891" s="326"/>
      <c r="Y1891" s="326"/>
      <c r="Z1891" s="326"/>
      <c r="AA1891" s="326"/>
      <c r="AB1891" s="326"/>
      <c r="AC1891" s="326"/>
      <c r="AD1891" s="326"/>
      <c r="AE1891" s="326"/>
      <c r="AF1891" s="326"/>
      <c r="AG1891" s="326"/>
      <c r="AH1891" s="326"/>
      <c r="AI1891" s="326"/>
      <c r="AJ1891" s="326"/>
      <c r="AK1891" s="326"/>
      <c r="AL1891" s="326"/>
      <c r="AM1891" s="326"/>
      <c r="AN1891" s="326"/>
      <c r="AO1891" s="326"/>
      <c r="AP1891" s="326"/>
      <c r="AQ1891" s="326"/>
      <c r="AR1891" s="326"/>
    </row>
    <row r="1892" ht="15.75" hidden="1" customHeight="1">
      <c r="A1892" s="326" t="s">
        <v>3722</v>
      </c>
      <c r="B1892" s="326">
        <v>156.0</v>
      </c>
      <c r="C1892" s="326">
        <v>8.3</v>
      </c>
      <c r="D1892" s="326">
        <v>1.7</v>
      </c>
      <c r="E1892" s="326">
        <v>27.6</v>
      </c>
      <c r="F1892" s="326" t="s">
        <v>4564</v>
      </c>
      <c r="G1892" s="326" t="s">
        <v>4307</v>
      </c>
      <c r="H1892" s="326"/>
      <c r="I1892" s="326"/>
      <c r="J1892" s="326"/>
      <c r="K1892" s="326"/>
      <c r="L1892" s="326"/>
      <c r="M1892" s="326"/>
      <c r="N1892" s="326"/>
      <c r="O1892" s="326"/>
      <c r="P1892" s="326"/>
      <c r="Q1892" s="326"/>
      <c r="R1892" s="326"/>
      <c r="S1892" s="326"/>
      <c r="T1892" s="326"/>
      <c r="U1892" s="326"/>
      <c r="V1892" s="326"/>
      <c r="W1892" s="326"/>
      <c r="X1892" s="326"/>
      <c r="Y1892" s="326"/>
      <c r="Z1892" s="326"/>
      <c r="AA1892" s="326"/>
      <c r="AB1892" s="326"/>
      <c r="AC1892" s="326"/>
      <c r="AD1892" s="326"/>
      <c r="AE1892" s="326"/>
      <c r="AF1892" s="326"/>
      <c r="AG1892" s="326"/>
      <c r="AH1892" s="326"/>
      <c r="AI1892" s="326"/>
      <c r="AJ1892" s="326"/>
      <c r="AK1892" s="326"/>
      <c r="AL1892" s="326"/>
      <c r="AM1892" s="326"/>
      <c r="AN1892" s="326"/>
      <c r="AO1892" s="326"/>
      <c r="AP1892" s="326"/>
      <c r="AQ1892" s="326"/>
      <c r="AR1892" s="326"/>
    </row>
    <row r="1893" ht="15.75" hidden="1" customHeight="1">
      <c r="A1893" s="326" t="s">
        <v>4277</v>
      </c>
      <c r="B1893" s="326">
        <v>145.0</v>
      </c>
      <c r="C1893" s="326">
        <v>4.8</v>
      </c>
      <c r="D1893" s="326">
        <v>4.6</v>
      </c>
      <c r="E1893" s="326">
        <v>21.5</v>
      </c>
      <c r="F1893" s="326" t="s">
        <v>4565</v>
      </c>
      <c r="G1893" s="326" t="s">
        <v>4307</v>
      </c>
      <c r="H1893" s="326"/>
      <c r="I1893" s="326"/>
      <c r="J1893" s="326"/>
      <c r="K1893" s="326"/>
      <c r="L1893" s="326"/>
      <c r="M1893" s="326"/>
      <c r="N1893" s="326"/>
      <c r="O1893" s="326"/>
      <c r="P1893" s="326"/>
      <c r="Q1893" s="326"/>
      <c r="R1893" s="326"/>
      <c r="S1893" s="326"/>
      <c r="T1893" s="326"/>
      <c r="U1893" s="326"/>
      <c r="V1893" s="326"/>
      <c r="W1893" s="326"/>
      <c r="X1893" s="326"/>
      <c r="Y1893" s="326"/>
      <c r="Z1893" s="326"/>
      <c r="AA1893" s="326"/>
      <c r="AB1893" s="326"/>
      <c r="AC1893" s="326"/>
      <c r="AD1893" s="326"/>
      <c r="AE1893" s="326"/>
      <c r="AF1893" s="326"/>
      <c r="AG1893" s="326"/>
      <c r="AH1893" s="326"/>
      <c r="AI1893" s="326"/>
      <c r="AJ1893" s="326"/>
      <c r="AK1893" s="326"/>
      <c r="AL1893" s="326"/>
      <c r="AM1893" s="326"/>
      <c r="AN1893" s="326"/>
      <c r="AO1893" s="326"/>
      <c r="AP1893" s="326"/>
      <c r="AQ1893" s="326"/>
      <c r="AR1893" s="326"/>
    </row>
    <row r="1894" ht="15.75" hidden="1" customHeight="1">
      <c r="A1894" s="326" t="s">
        <v>3724</v>
      </c>
      <c r="B1894" s="326">
        <v>120.0</v>
      </c>
      <c r="C1894" s="326">
        <v>6.8</v>
      </c>
      <c r="D1894" s="326">
        <v>1.5</v>
      </c>
      <c r="E1894" s="326">
        <v>20.9</v>
      </c>
      <c r="F1894" s="326" t="s">
        <v>4566</v>
      </c>
      <c r="G1894" s="326" t="s">
        <v>4307</v>
      </c>
      <c r="H1894" s="326"/>
      <c r="I1894" s="326"/>
      <c r="J1894" s="326"/>
      <c r="K1894" s="326"/>
      <c r="L1894" s="326"/>
      <c r="M1894" s="326"/>
      <c r="N1894" s="326"/>
      <c r="O1894" s="326"/>
      <c r="P1894" s="326"/>
      <c r="Q1894" s="326"/>
      <c r="R1894" s="326"/>
      <c r="S1894" s="326"/>
      <c r="T1894" s="326"/>
      <c r="U1894" s="326"/>
      <c r="V1894" s="326"/>
      <c r="W1894" s="326"/>
      <c r="X1894" s="326"/>
      <c r="Y1894" s="326"/>
      <c r="Z1894" s="326"/>
      <c r="AA1894" s="326"/>
      <c r="AB1894" s="326"/>
      <c r="AC1894" s="326"/>
      <c r="AD1894" s="326"/>
      <c r="AE1894" s="326"/>
      <c r="AF1894" s="326"/>
      <c r="AG1894" s="326"/>
      <c r="AH1894" s="326"/>
      <c r="AI1894" s="326"/>
      <c r="AJ1894" s="326"/>
      <c r="AK1894" s="326"/>
      <c r="AL1894" s="326"/>
      <c r="AM1894" s="326"/>
      <c r="AN1894" s="326"/>
      <c r="AO1894" s="326"/>
      <c r="AP1894" s="326"/>
      <c r="AQ1894" s="326"/>
      <c r="AR1894" s="326"/>
    </row>
    <row r="1895" ht="15.75" hidden="1" customHeight="1">
      <c r="A1895" s="326" t="s">
        <v>4567</v>
      </c>
      <c r="B1895" s="326">
        <v>125.0</v>
      </c>
      <c r="C1895" s="326">
        <v>7.7</v>
      </c>
      <c r="D1895" s="326">
        <v>1.7</v>
      </c>
      <c r="E1895" s="326">
        <v>19.6</v>
      </c>
      <c r="F1895" s="326" t="s">
        <v>4568</v>
      </c>
      <c r="G1895" s="326" t="s">
        <v>4307</v>
      </c>
      <c r="H1895" s="326"/>
      <c r="I1895" s="326"/>
      <c r="J1895" s="326"/>
      <c r="K1895" s="326"/>
      <c r="L1895" s="326"/>
      <c r="M1895" s="326"/>
      <c r="N1895" s="326"/>
      <c r="O1895" s="326"/>
      <c r="P1895" s="326"/>
      <c r="Q1895" s="326"/>
      <c r="R1895" s="326"/>
      <c r="S1895" s="326"/>
      <c r="T1895" s="326"/>
      <c r="U1895" s="326"/>
      <c r="V1895" s="326"/>
      <c r="W1895" s="326"/>
      <c r="X1895" s="326"/>
      <c r="Y1895" s="326"/>
      <c r="Z1895" s="326"/>
      <c r="AA1895" s="326"/>
      <c r="AB1895" s="326"/>
      <c r="AC1895" s="326"/>
      <c r="AD1895" s="326"/>
      <c r="AE1895" s="326"/>
      <c r="AF1895" s="326"/>
      <c r="AG1895" s="326"/>
      <c r="AH1895" s="326"/>
      <c r="AI1895" s="326"/>
      <c r="AJ1895" s="326"/>
      <c r="AK1895" s="326"/>
      <c r="AL1895" s="326"/>
      <c r="AM1895" s="326"/>
      <c r="AN1895" s="326"/>
      <c r="AO1895" s="326"/>
      <c r="AP1895" s="326"/>
      <c r="AQ1895" s="326"/>
      <c r="AR1895" s="326"/>
    </row>
    <row r="1896" ht="15.75" hidden="1" customHeight="1">
      <c r="A1896" s="326" t="s">
        <v>4569</v>
      </c>
      <c r="B1896" s="326">
        <v>222.0</v>
      </c>
      <c r="C1896" s="326">
        <v>12.7</v>
      </c>
      <c r="D1896" s="326">
        <v>11.1</v>
      </c>
      <c r="E1896" s="326">
        <v>17.7</v>
      </c>
      <c r="F1896" s="326" t="s">
        <v>4570</v>
      </c>
      <c r="G1896" s="326" t="s">
        <v>4307</v>
      </c>
      <c r="H1896" s="326"/>
      <c r="I1896" s="326"/>
      <c r="J1896" s="326"/>
      <c r="K1896" s="326"/>
      <c r="L1896" s="326"/>
      <c r="M1896" s="326"/>
      <c r="N1896" s="326"/>
      <c r="O1896" s="326"/>
      <c r="P1896" s="326"/>
      <c r="Q1896" s="326"/>
      <c r="R1896" s="326"/>
      <c r="S1896" s="326"/>
      <c r="T1896" s="326"/>
      <c r="U1896" s="326"/>
      <c r="V1896" s="326"/>
      <c r="W1896" s="326"/>
      <c r="X1896" s="326"/>
      <c r="Y1896" s="326"/>
      <c r="Z1896" s="326"/>
      <c r="AA1896" s="326"/>
      <c r="AB1896" s="326"/>
      <c r="AC1896" s="326"/>
      <c r="AD1896" s="326"/>
      <c r="AE1896" s="326"/>
      <c r="AF1896" s="326"/>
      <c r="AG1896" s="326"/>
      <c r="AH1896" s="326"/>
      <c r="AI1896" s="326"/>
      <c r="AJ1896" s="326"/>
      <c r="AK1896" s="326"/>
      <c r="AL1896" s="326"/>
      <c r="AM1896" s="326"/>
      <c r="AN1896" s="326"/>
      <c r="AO1896" s="326"/>
      <c r="AP1896" s="326"/>
      <c r="AQ1896" s="326"/>
      <c r="AR1896" s="326"/>
    </row>
    <row r="1897" ht="15.75" hidden="1" customHeight="1">
      <c r="A1897" s="326" t="s">
        <v>3884</v>
      </c>
      <c r="B1897" s="326">
        <v>95.0</v>
      </c>
      <c r="C1897" s="326">
        <v>5.2</v>
      </c>
      <c r="D1897" s="326">
        <v>1.1</v>
      </c>
      <c r="E1897" s="326">
        <v>15.9</v>
      </c>
      <c r="F1897" s="326" t="s">
        <v>4571</v>
      </c>
      <c r="G1897" s="326" t="s">
        <v>4307</v>
      </c>
      <c r="H1897" s="326"/>
      <c r="I1897" s="326"/>
      <c r="J1897" s="326"/>
      <c r="K1897" s="326"/>
      <c r="L1897" s="326"/>
      <c r="M1897" s="326"/>
      <c r="N1897" s="326"/>
      <c r="O1897" s="326"/>
      <c r="P1897" s="326"/>
      <c r="Q1897" s="326"/>
      <c r="R1897" s="326"/>
      <c r="S1897" s="326"/>
      <c r="T1897" s="326"/>
      <c r="U1897" s="326"/>
      <c r="V1897" s="326"/>
      <c r="W1897" s="326"/>
      <c r="X1897" s="326"/>
      <c r="Y1897" s="326"/>
      <c r="Z1897" s="326"/>
      <c r="AA1897" s="326"/>
      <c r="AB1897" s="326"/>
      <c r="AC1897" s="326"/>
      <c r="AD1897" s="326"/>
      <c r="AE1897" s="326"/>
      <c r="AF1897" s="326"/>
      <c r="AG1897" s="326"/>
      <c r="AH1897" s="326"/>
      <c r="AI1897" s="326"/>
      <c r="AJ1897" s="326"/>
      <c r="AK1897" s="326"/>
      <c r="AL1897" s="326"/>
      <c r="AM1897" s="326"/>
      <c r="AN1897" s="326"/>
      <c r="AO1897" s="326"/>
      <c r="AP1897" s="326"/>
      <c r="AQ1897" s="326"/>
      <c r="AR1897" s="326"/>
    </row>
    <row r="1898" ht="15.75" hidden="1" customHeight="1">
      <c r="A1898" s="326" t="s">
        <v>4572</v>
      </c>
      <c r="B1898" s="326">
        <v>161.0</v>
      </c>
      <c r="C1898" s="326">
        <v>8.0</v>
      </c>
      <c r="D1898" s="326">
        <v>1.7</v>
      </c>
      <c r="E1898" s="326">
        <v>28.3</v>
      </c>
      <c r="F1898" s="326" t="s">
        <v>4573</v>
      </c>
      <c r="G1898" s="326" t="s">
        <v>4307</v>
      </c>
      <c r="H1898" s="326"/>
      <c r="I1898" s="326"/>
      <c r="J1898" s="326"/>
      <c r="K1898" s="326"/>
      <c r="L1898" s="326"/>
      <c r="M1898" s="326"/>
      <c r="N1898" s="326"/>
      <c r="O1898" s="326"/>
      <c r="P1898" s="326"/>
      <c r="Q1898" s="326"/>
      <c r="R1898" s="326"/>
      <c r="S1898" s="326"/>
      <c r="T1898" s="326"/>
      <c r="U1898" s="326"/>
      <c r="V1898" s="326"/>
      <c r="W1898" s="326"/>
      <c r="X1898" s="326"/>
      <c r="Y1898" s="326"/>
      <c r="Z1898" s="326"/>
      <c r="AA1898" s="326"/>
      <c r="AB1898" s="326"/>
      <c r="AC1898" s="326"/>
      <c r="AD1898" s="326"/>
      <c r="AE1898" s="326"/>
      <c r="AF1898" s="326"/>
      <c r="AG1898" s="326"/>
      <c r="AH1898" s="326"/>
      <c r="AI1898" s="326"/>
      <c r="AJ1898" s="326"/>
      <c r="AK1898" s="326"/>
      <c r="AL1898" s="326"/>
      <c r="AM1898" s="326"/>
      <c r="AN1898" s="326"/>
      <c r="AO1898" s="326"/>
      <c r="AP1898" s="326"/>
      <c r="AQ1898" s="326"/>
      <c r="AR1898" s="326"/>
    </row>
    <row r="1899" ht="15.75" hidden="1" customHeight="1">
      <c r="A1899" s="326" t="s">
        <v>4574</v>
      </c>
      <c r="B1899" s="326">
        <v>113.0</v>
      </c>
      <c r="C1899" s="326">
        <v>5.7</v>
      </c>
      <c r="D1899" s="326">
        <v>2.3</v>
      </c>
      <c r="E1899" s="326">
        <v>16.8</v>
      </c>
      <c r="F1899" s="326" t="s">
        <v>4575</v>
      </c>
      <c r="G1899" s="326" t="s">
        <v>4307</v>
      </c>
      <c r="H1899" s="326"/>
      <c r="I1899" s="326"/>
      <c r="J1899" s="326"/>
      <c r="K1899" s="326"/>
      <c r="L1899" s="326"/>
      <c r="M1899" s="326"/>
      <c r="N1899" s="326"/>
      <c r="O1899" s="326"/>
      <c r="P1899" s="326"/>
      <c r="Q1899" s="326"/>
      <c r="R1899" s="326"/>
      <c r="S1899" s="326"/>
      <c r="T1899" s="326"/>
      <c r="U1899" s="326"/>
      <c r="V1899" s="326"/>
      <c r="W1899" s="326"/>
      <c r="X1899" s="326"/>
      <c r="Y1899" s="326"/>
      <c r="Z1899" s="326"/>
      <c r="AA1899" s="326"/>
      <c r="AB1899" s="326"/>
      <c r="AC1899" s="326"/>
      <c r="AD1899" s="326"/>
      <c r="AE1899" s="326"/>
      <c r="AF1899" s="326"/>
      <c r="AG1899" s="326"/>
      <c r="AH1899" s="326"/>
      <c r="AI1899" s="326"/>
      <c r="AJ1899" s="326"/>
      <c r="AK1899" s="326"/>
      <c r="AL1899" s="326"/>
      <c r="AM1899" s="326"/>
      <c r="AN1899" s="326"/>
      <c r="AO1899" s="326"/>
      <c r="AP1899" s="326"/>
      <c r="AQ1899" s="326"/>
      <c r="AR1899" s="326"/>
    </row>
    <row r="1900" ht="15.75" hidden="1" customHeight="1">
      <c r="A1900" s="326" t="s">
        <v>3730</v>
      </c>
      <c r="B1900" s="326">
        <v>157.0</v>
      </c>
      <c r="C1900" s="326">
        <v>8.5</v>
      </c>
      <c r="D1900" s="326">
        <v>1.5</v>
      </c>
      <c r="E1900" s="326">
        <v>27.1</v>
      </c>
      <c r="F1900" s="326" t="s">
        <v>4576</v>
      </c>
      <c r="G1900" s="326" t="s">
        <v>4307</v>
      </c>
      <c r="H1900" s="326"/>
      <c r="I1900" s="326"/>
      <c r="J1900" s="326"/>
      <c r="K1900" s="326"/>
      <c r="L1900" s="326"/>
      <c r="M1900" s="326"/>
      <c r="N1900" s="326"/>
      <c r="O1900" s="326"/>
      <c r="P1900" s="326"/>
      <c r="Q1900" s="326"/>
      <c r="R1900" s="326"/>
      <c r="S1900" s="326"/>
      <c r="T1900" s="326"/>
      <c r="U1900" s="326"/>
      <c r="V1900" s="326"/>
      <c r="W1900" s="326"/>
      <c r="X1900" s="326"/>
      <c r="Y1900" s="326"/>
      <c r="Z1900" s="326"/>
      <c r="AA1900" s="326"/>
      <c r="AB1900" s="326"/>
      <c r="AC1900" s="326"/>
      <c r="AD1900" s="326"/>
      <c r="AE1900" s="326"/>
      <c r="AF1900" s="326"/>
      <c r="AG1900" s="326"/>
      <c r="AH1900" s="326"/>
      <c r="AI1900" s="326"/>
      <c r="AJ1900" s="326"/>
      <c r="AK1900" s="326"/>
      <c r="AL1900" s="326"/>
      <c r="AM1900" s="326"/>
      <c r="AN1900" s="326"/>
      <c r="AO1900" s="326"/>
      <c r="AP1900" s="326"/>
      <c r="AQ1900" s="326"/>
      <c r="AR1900" s="326"/>
    </row>
    <row r="1901" ht="15.75" hidden="1" customHeight="1">
      <c r="A1901" s="326" t="s">
        <v>4577</v>
      </c>
      <c r="B1901" s="326">
        <v>152.0</v>
      </c>
      <c r="C1901" s="326">
        <v>6.1</v>
      </c>
      <c r="D1901" s="326">
        <v>2.5</v>
      </c>
      <c r="E1901" s="326">
        <v>25.8</v>
      </c>
      <c r="F1901" s="326" t="s">
        <v>4578</v>
      </c>
      <c r="G1901" s="326" t="s">
        <v>4307</v>
      </c>
      <c r="H1901" s="326"/>
      <c r="I1901" s="326"/>
      <c r="J1901" s="326"/>
      <c r="K1901" s="326"/>
      <c r="L1901" s="326"/>
      <c r="M1901" s="326"/>
      <c r="N1901" s="326"/>
      <c r="O1901" s="326"/>
      <c r="P1901" s="326"/>
      <c r="Q1901" s="326"/>
      <c r="R1901" s="326"/>
      <c r="S1901" s="326"/>
      <c r="T1901" s="326"/>
      <c r="U1901" s="326"/>
      <c r="V1901" s="326"/>
      <c r="W1901" s="326"/>
      <c r="X1901" s="326"/>
      <c r="Y1901" s="326"/>
      <c r="Z1901" s="326"/>
      <c r="AA1901" s="326"/>
      <c r="AB1901" s="326"/>
      <c r="AC1901" s="326"/>
      <c r="AD1901" s="326"/>
      <c r="AE1901" s="326"/>
      <c r="AF1901" s="326"/>
      <c r="AG1901" s="326"/>
      <c r="AH1901" s="326"/>
      <c r="AI1901" s="326"/>
      <c r="AJ1901" s="326"/>
      <c r="AK1901" s="326"/>
      <c r="AL1901" s="326"/>
      <c r="AM1901" s="326"/>
      <c r="AN1901" s="326"/>
      <c r="AO1901" s="326"/>
      <c r="AP1901" s="326"/>
      <c r="AQ1901" s="326"/>
      <c r="AR1901" s="326"/>
    </row>
    <row r="1902" ht="15.75" hidden="1" customHeight="1">
      <c r="A1902" s="326" t="s">
        <v>4289</v>
      </c>
      <c r="B1902" s="326">
        <v>158.0</v>
      </c>
      <c r="C1902" s="326">
        <v>8.9</v>
      </c>
      <c r="D1902" s="326">
        <v>4.1</v>
      </c>
      <c r="E1902" s="326">
        <v>20.5</v>
      </c>
      <c r="F1902" s="326" t="s">
        <v>4579</v>
      </c>
      <c r="G1902" s="326" t="s">
        <v>4307</v>
      </c>
      <c r="H1902" s="326"/>
      <c r="I1902" s="326"/>
      <c r="J1902" s="326"/>
      <c r="K1902" s="326"/>
      <c r="L1902" s="326"/>
      <c r="M1902" s="326"/>
      <c r="N1902" s="326"/>
      <c r="O1902" s="326"/>
      <c r="P1902" s="326"/>
      <c r="Q1902" s="326"/>
      <c r="R1902" s="326"/>
      <c r="S1902" s="326"/>
      <c r="T1902" s="326"/>
      <c r="U1902" s="326"/>
      <c r="V1902" s="326"/>
      <c r="W1902" s="326"/>
      <c r="X1902" s="326"/>
      <c r="Y1902" s="326"/>
      <c r="Z1902" s="326"/>
      <c r="AA1902" s="326"/>
      <c r="AB1902" s="326"/>
      <c r="AC1902" s="326"/>
      <c r="AD1902" s="326"/>
      <c r="AE1902" s="326"/>
      <c r="AF1902" s="326"/>
      <c r="AG1902" s="326"/>
      <c r="AH1902" s="326"/>
      <c r="AI1902" s="326"/>
      <c r="AJ1902" s="326"/>
      <c r="AK1902" s="326"/>
      <c r="AL1902" s="326"/>
      <c r="AM1902" s="326"/>
      <c r="AN1902" s="326"/>
      <c r="AO1902" s="326"/>
      <c r="AP1902" s="326"/>
      <c r="AQ1902" s="326"/>
      <c r="AR1902" s="326"/>
    </row>
    <row r="1903" ht="15.75" hidden="1" customHeight="1">
      <c r="A1903" s="326" t="s">
        <v>3738</v>
      </c>
      <c r="B1903" s="326">
        <v>123.0</v>
      </c>
      <c r="C1903" s="326">
        <v>7.4</v>
      </c>
      <c r="D1903" s="326">
        <v>2.1</v>
      </c>
      <c r="E1903" s="326">
        <v>19.6</v>
      </c>
      <c r="F1903" s="326" t="s">
        <v>4580</v>
      </c>
      <c r="G1903" s="326" t="s">
        <v>4307</v>
      </c>
      <c r="H1903" s="326"/>
      <c r="I1903" s="326"/>
      <c r="J1903" s="326"/>
      <c r="K1903" s="326"/>
      <c r="L1903" s="326"/>
      <c r="M1903" s="326"/>
      <c r="N1903" s="326"/>
      <c r="O1903" s="326"/>
      <c r="P1903" s="326"/>
      <c r="Q1903" s="326"/>
      <c r="R1903" s="326"/>
      <c r="S1903" s="326"/>
      <c r="T1903" s="326"/>
      <c r="U1903" s="326"/>
      <c r="V1903" s="326"/>
      <c r="W1903" s="326"/>
      <c r="X1903" s="326"/>
      <c r="Y1903" s="326"/>
      <c r="Z1903" s="326"/>
      <c r="AA1903" s="326"/>
      <c r="AB1903" s="326"/>
      <c r="AC1903" s="326"/>
      <c r="AD1903" s="326"/>
      <c r="AE1903" s="326"/>
      <c r="AF1903" s="326"/>
      <c r="AG1903" s="326"/>
      <c r="AH1903" s="326"/>
      <c r="AI1903" s="326"/>
      <c r="AJ1903" s="326"/>
      <c r="AK1903" s="326"/>
      <c r="AL1903" s="326"/>
      <c r="AM1903" s="326"/>
      <c r="AN1903" s="326"/>
      <c r="AO1903" s="326"/>
      <c r="AP1903" s="326"/>
      <c r="AQ1903" s="326"/>
      <c r="AR1903" s="326"/>
    </row>
    <row r="1904" ht="15.75" hidden="1" customHeight="1">
      <c r="A1904" s="326" t="s">
        <v>4581</v>
      </c>
      <c r="B1904" s="326">
        <v>245.0</v>
      </c>
      <c r="C1904" s="326">
        <v>8.6</v>
      </c>
      <c r="D1904" s="326">
        <v>11.2</v>
      </c>
      <c r="E1904" s="326">
        <v>29.2</v>
      </c>
      <c r="F1904" s="326" t="s">
        <v>4582</v>
      </c>
      <c r="G1904" s="326" t="s">
        <v>4307</v>
      </c>
      <c r="H1904" s="326"/>
      <c r="I1904" s="326"/>
      <c r="J1904" s="326"/>
      <c r="K1904" s="326"/>
      <c r="L1904" s="326"/>
      <c r="M1904" s="326"/>
      <c r="N1904" s="326"/>
      <c r="O1904" s="326"/>
      <c r="P1904" s="326"/>
      <c r="Q1904" s="326"/>
      <c r="R1904" s="326"/>
      <c r="S1904" s="326"/>
      <c r="T1904" s="326"/>
      <c r="U1904" s="326"/>
      <c r="V1904" s="326"/>
      <c r="W1904" s="326"/>
      <c r="X1904" s="326"/>
      <c r="Y1904" s="326"/>
      <c r="Z1904" s="326"/>
      <c r="AA1904" s="326"/>
      <c r="AB1904" s="326"/>
      <c r="AC1904" s="326"/>
      <c r="AD1904" s="326"/>
      <c r="AE1904" s="326"/>
      <c r="AF1904" s="326"/>
      <c r="AG1904" s="326"/>
      <c r="AH1904" s="326"/>
      <c r="AI1904" s="326"/>
      <c r="AJ1904" s="326"/>
      <c r="AK1904" s="326"/>
      <c r="AL1904" s="326"/>
      <c r="AM1904" s="326"/>
      <c r="AN1904" s="326"/>
      <c r="AO1904" s="326"/>
      <c r="AP1904" s="326"/>
      <c r="AQ1904" s="326"/>
      <c r="AR1904" s="326"/>
    </row>
    <row r="1905" ht="15.75" hidden="1" customHeight="1">
      <c r="A1905" s="326" t="s">
        <v>3742</v>
      </c>
      <c r="B1905" s="326">
        <v>239.0</v>
      </c>
      <c r="C1905" s="326">
        <v>8.7</v>
      </c>
      <c r="D1905" s="326">
        <v>7.3</v>
      </c>
      <c r="E1905" s="326">
        <v>36.6</v>
      </c>
      <c r="F1905" s="326" t="s">
        <v>4583</v>
      </c>
      <c r="G1905" s="326" t="s">
        <v>4307</v>
      </c>
      <c r="H1905" s="326"/>
      <c r="I1905" s="326"/>
      <c r="J1905" s="326"/>
      <c r="K1905" s="326"/>
      <c r="L1905" s="326"/>
      <c r="M1905" s="326"/>
      <c r="N1905" s="326"/>
      <c r="O1905" s="326"/>
      <c r="P1905" s="326"/>
      <c r="Q1905" s="326"/>
      <c r="R1905" s="326"/>
      <c r="S1905" s="326"/>
      <c r="T1905" s="326"/>
      <c r="U1905" s="326"/>
      <c r="V1905" s="326"/>
      <c r="W1905" s="326"/>
      <c r="X1905" s="326"/>
      <c r="Y1905" s="326"/>
      <c r="Z1905" s="326"/>
      <c r="AA1905" s="326"/>
      <c r="AB1905" s="326"/>
      <c r="AC1905" s="326"/>
      <c r="AD1905" s="326"/>
      <c r="AE1905" s="326"/>
      <c r="AF1905" s="326"/>
      <c r="AG1905" s="326"/>
      <c r="AH1905" s="326"/>
      <c r="AI1905" s="326"/>
      <c r="AJ1905" s="326"/>
      <c r="AK1905" s="326"/>
      <c r="AL1905" s="326"/>
      <c r="AM1905" s="326"/>
      <c r="AN1905" s="326"/>
      <c r="AO1905" s="326"/>
      <c r="AP1905" s="326"/>
      <c r="AQ1905" s="326"/>
      <c r="AR1905" s="326"/>
    </row>
    <row r="1906" ht="15.75" hidden="1" customHeight="1">
      <c r="A1906" s="326" t="s">
        <v>3888</v>
      </c>
      <c r="B1906" s="326">
        <v>180.0</v>
      </c>
      <c r="C1906" s="326">
        <v>7.7</v>
      </c>
      <c r="D1906" s="326">
        <v>6.8</v>
      </c>
      <c r="E1906" s="326">
        <v>23.7</v>
      </c>
      <c r="F1906" s="326" t="s">
        <v>4584</v>
      </c>
      <c r="G1906" s="326" t="s">
        <v>4307</v>
      </c>
      <c r="H1906" s="326"/>
      <c r="I1906" s="326"/>
      <c r="J1906" s="326"/>
      <c r="K1906" s="326"/>
      <c r="L1906" s="326"/>
      <c r="M1906" s="326"/>
      <c r="N1906" s="326"/>
      <c r="O1906" s="326"/>
      <c r="P1906" s="326"/>
      <c r="Q1906" s="326"/>
      <c r="R1906" s="326"/>
      <c r="S1906" s="326"/>
      <c r="T1906" s="326"/>
      <c r="U1906" s="326"/>
      <c r="V1906" s="326"/>
      <c r="W1906" s="326"/>
      <c r="X1906" s="326"/>
      <c r="Y1906" s="326"/>
      <c r="Z1906" s="326"/>
      <c r="AA1906" s="326"/>
      <c r="AB1906" s="326"/>
      <c r="AC1906" s="326"/>
      <c r="AD1906" s="326"/>
      <c r="AE1906" s="326"/>
      <c r="AF1906" s="326"/>
      <c r="AG1906" s="326"/>
      <c r="AH1906" s="326"/>
      <c r="AI1906" s="326"/>
      <c r="AJ1906" s="326"/>
      <c r="AK1906" s="326"/>
      <c r="AL1906" s="326"/>
      <c r="AM1906" s="326"/>
      <c r="AN1906" s="326"/>
      <c r="AO1906" s="326"/>
      <c r="AP1906" s="326"/>
      <c r="AQ1906" s="326"/>
      <c r="AR1906" s="326"/>
    </row>
    <row r="1907" ht="15.75" hidden="1" customHeight="1">
      <c r="A1907" s="326" t="s">
        <v>3746</v>
      </c>
      <c r="B1907" s="326">
        <v>188.0</v>
      </c>
      <c r="C1907" s="326">
        <v>10.0</v>
      </c>
      <c r="D1907" s="326">
        <v>4.5</v>
      </c>
      <c r="E1907" s="326">
        <v>28.2</v>
      </c>
      <c r="F1907" s="326" t="s">
        <v>4585</v>
      </c>
      <c r="G1907" s="326" t="s">
        <v>4307</v>
      </c>
      <c r="H1907" s="326"/>
      <c r="I1907" s="326"/>
      <c r="J1907" s="326"/>
      <c r="K1907" s="326"/>
      <c r="L1907" s="326"/>
      <c r="M1907" s="326"/>
      <c r="N1907" s="326"/>
      <c r="O1907" s="326"/>
      <c r="P1907" s="326"/>
      <c r="Q1907" s="326"/>
      <c r="R1907" s="326"/>
      <c r="S1907" s="326"/>
      <c r="T1907" s="326"/>
      <c r="U1907" s="326"/>
      <c r="V1907" s="326"/>
      <c r="W1907" s="326"/>
      <c r="X1907" s="326"/>
      <c r="Y1907" s="326"/>
      <c r="Z1907" s="326"/>
      <c r="AA1907" s="326"/>
      <c r="AB1907" s="326"/>
      <c r="AC1907" s="326"/>
      <c r="AD1907" s="326"/>
      <c r="AE1907" s="326"/>
      <c r="AF1907" s="326"/>
      <c r="AG1907" s="326"/>
      <c r="AH1907" s="326"/>
      <c r="AI1907" s="326"/>
      <c r="AJ1907" s="326"/>
      <c r="AK1907" s="326"/>
      <c r="AL1907" s="326"/>
      <c r="AM1907" s="326"/>
      <c r="AN1907" s="326"/>
      <c r="AO1907" s="326"/>
      <c r="AP1907" s="326"/>
      <c r="AQ1907" s="326"/>
      <c r="AR1907" s="326"/>
    </row>
    <row r="1908" ht="15.75" hidden="1" customHeight="1">
      <c r="A1908" s="326" t="s">
        <v>4586</v>
      </c>
      <c r="B1908" s="326">
        <v>206.0</v>
      </c>
      <c r="C1908" s="326">
        <v>9.0</v>
      </c>
      <c r="D1908" s="326">
        <v>1.9</v>
      </c>
      <c r="E1908" s="326">
        <v>40.0</v>
      </c>
      <c r="F1908" s="326" t="s">
        <v>4587</v>
      </c>
      <c r="G1908" s="326" t="s">
        <v>4307</v>
      </c>
      <c r="H1908" s="326"/>
      <c r="I1908" s="326"/>
      <c r="J1908" s="326"/>
      <c r="K1908" s="326"/>
      <c r="L1908" s="326"/>
      <c r="M1908" s="326"/>
      <c r="N1908" s="326"/>
      <c r="O1908" s="326"/>
      <c r="P1908" s="326"/>
      <c r="Q1908" s="326"/>
      <c r="R1908" s="326"/>
      <c r="S1908" s="326"/>
      <c r="T1908" s="326"/>
      <c r="U1908" s="326"/>
      <c r="V1908" s="326"/>
      <c r="W1908" s="326"/>
      <c r="X1908" s="326"/>
      <c r="Y1908" s="326"/>
      <c r="Z1908" s="326"/>
      <c r="AA1908" s="326"/>
      <c r="AB1908" s="326"/>
      <c r="AC1908" s="326"/>
      <c r="AD1908" s="326"/>
      <c r="AE1908" s="326"/>
      <c r="AF1908" s="326"/>
      <c r="AG1908" s="326"/>
      <c r="AH1908" s="326"/>
      <c r="AI1908" s="326"/>
      <c r="AJ1908" s="326"/>
      <c r="AK1908" s="326"/>
      <c r="AL1908" s="326"/>
      <c r="AM1908" s="326"/>
      <c r="AN1908" s="326"/>
      <c r="AO1908" s="326"/>
      <c r="AP1908" s="326"/>
      <c r="AQ1908" s="326"/>
      <c r="AR1908" s="326"/>
    </row>
    <row r="1909" ht="15.75" hidden="1" customHeight="1">
      <c r="A1909" s="326" t="s">
        <v>3748</v>
      </c>
      <c r="B1909" s="326">
        <v>218.0</v>
      </c>
      <c r="C1909" s="326">
        <v>8.8</v>
      </c>
      <c r="D1909" s="326">
        <v>5.9</v>
      </c>
      <c r="E1909" s="326">
        <v>34.7</v>
      </c>
      <c r="F1909" s="326" t="s">
        <v>4588</v>
      </c>
      <c r="G1909" s="326" t="s">
        <v>4307</v>
      </c>
      <c r="H1909" s="326"/>
      <c r="I1909" s="326"/>
      <c r="J1909" s="326"/>
      <c r="K1909" s="326"/>
      <c r="L1909" s="326"/>
      <c r="M1909" s="326"/>
      <c r="N1909" s="326"/>
      <c r="O1909" s="326"/>
      <c r="P1909" s="326"/>
      <c r="Q1909" s="326"/>
      <c r="R1909" s="326"/>
      <c r="S1909" s="326"/>
      <c r="T1909" s="326"/>
      <c r="U1909" s="326"/>
      <c r="V1909" s="326"/>
      <c r="W1909" s="326"/>
      <c r="X1909" s="326"/>
      <c r="Y1909" s="326"/>
      <c r="Z1909" s="326"/>
      <c r="AA1909" s="326"/>
      <c r="AB1909" s="326"/>
      <c r="AC1909" s="326"/>
      <c r="AD1909" s="326"/>
      <c r="AE1909" s="326"/>
      <c r="AF1909" s="326"/>
      <c r="AG1909" s="326"/>
      <c r="AH1909" s="326"/>
      <c r="AI1909" s="326"/>
      <c r="AJ1909" s="326"/>
      <c r="AK1909" s="326"/>
      <c r="AL1909" s="326"/>
      <c r="AM1909" s="326"/>
      <c r="AN1909" s="326"/>
      <c r="AO1909" s="326"/>
      <c r="AP1909" s="326"/>
      <c r="AQ1909" s="326"/>
      <c r="AR1909" s="326"/>
    </row>
    <row r="1910" ht="15.75" hidden="1" customHeight="1">
      <c r="A1910" s="326" t="s">
        <v>4589</v>
      </c>
      <c r="B1910" s="326">
        <v>299.0</v>
      </c>
      <c r="C1910" s="326">
        <v>4.2</v>
      </c>
      <c r="D1910" s="326">
        <v>18.8</v>
      </c>
      <c r="E1910" s="326">
        <v>28.8</v>
      </c>
      <c r="F1910" s="326" t="s">
        <v>4590</v>
      </c>
      <c r="G1910" s="326" t="s">
        <v>4307</v>
      </c>
      <c r="H1910" s="326"/>
      <c r="I1910" s="326"/>
      <c r="J1910" s="326"/>
      <c r="K1910" s="326"/>
      <c r="L1910" s="326"/>
      <c r="M1910" s="326"/>
      <c r="N1910" s="326"/>
      <c r="O1910" s="326"/>
      <c r="P1910" s="326"/>
      <c r="Q1910" s="326"/>
      <c r="R1910" s="326"/>
      <c r="S1910" s="326"/>
      <c r="T1910" s="326"/>
      <c r="U1910" s="326"/>
      <c r="V1910" s="326"/>
      <c r="W1910" s="326"/>
      <c r="X1910" s="326"/>
      <c r="Y1910" s="326"/>
      <c r="Z1910" s="326"/>
      <c r="AA1910" s="326"/>
      <c r="AB1910" s="326"/>
      <c r="AC1910" s="326"/>
      <c r="AD1910" s="326"/>
      <c r="AE1910" s="326"/>
      <c r="AF1910" s="326"/>
      <c r="AG1910" s="326"/>
      <c r="AH1910" s="326"/>
      <c r="AI1910" s="326"/>
      <c r="AJ1910" s="326"/>
      <c r="AK1910" s="326"/>
      <c r="AL1910" s="326"/>
      <c r="AM1910" s="326"/>
      <c r="AN1910" s="326"/>
      <c r="AO1910" s="326"/>
      <c r="AP1910" s="326"/>
      <c r="AQ1910" s="326"/>
      <c r="AR1910" s="326"/>
    </row>
    <row r="1911" ht="15.75" hidden="1" customHeight="1">
      <c r="A1911" s="326" t="s">
        <v>3409</v>
      </c>
      <c r="B1911" s="326">
        <v>45.0</v>
      </c>
      <c r="C1911" s="326">
        <v>2.3</v>
      </c>
      <c r="D1911" s="326">
        <v>0.9</v>
      </c>
      <c r="E1911" s="326">
        <v>6.7</v>
      </c>
      <c r="F1911" s="326" t="s">
        <v>4591</v>
      </c>
      <c r="G1911" s="326" t="s">
        <v>4592</v>
      </c>
      <c r="H1911" s="326"/>
      <c r="I1911" s="326"/>
      <c r="J1911" s="326"/>
      <c r="K1911" s="326"/>
      <c r="L1911" s="326"/>
      <c r="M1911" s="326"/>
      <c r="N1911" s="326"/>
      <c r="O1911" s="326"/>
      <c r="P1911" s="326"/>
      <c r="Q1911" s="326"/>
      <c r="R1911" s="326"/>
      <c r="S1911" s="326"/>
      <c r="T1911" s="326"/>
      <c r="U1911" s="326"/>
      <c r="V1911" s="326"/>
      <c r="W1911" s="326"/>
      <c r="X1911" s="326"/>
      <c r="Y1911" s="326"/>
      <c r="Z1911" s="326"/>
      <c r="AA1911" s="326"/>
      <c r="AB1911" s="326"/>
      <c r="AC1911" s="326"/>
      <c r="AD1911" s="326"/>
      <c r="AE1911" s="326"/>
      <c r="AF1911" s="326"/>
      <c r="AG1911" s="326"/>
      <c r="AH1911" s="326"/>
      <c r="AI1911" s="326"/>
      <c r="AJ1911" s="326"/>
      <c r="AK1911" s="326"/>
      <c r="AL1911" s="326"/>
      <c r="AM1911" s="326"/>
      <c r="AN1911" s="326"/>
      <c r="AO1911" s="326"/>
      <c r="AP1911" s="326"/>
      <c r="AQ1911" s="326"/>
      <c r="AR1911" s="326"/>
    </row>
    <row r="1912" ht="15.75" hidden="1" customHeight="1">
      <c r="A1912" s="326" t="s">
        <v>3895</v>
      </c>
      <c r="B1912" s="326">
        <v>39.0</v>
      </c>
      <c r="C1912" s="326">
        <v>2.2</v>
      </c>
      <c r="D1912" s="326">
        <v>0.3</v>
      </c>
      <c r="E1912" s="326">
        <v>7.0</v>
      </c>
      <c r="F1912" s="326" t="s">
        <v>4593</v>
      </c>
      <c r="G1912" s="326" t="s">
        <v>4592</v>
      </c>
      <c r="H1912" s="326"/>
      <c r="I1912" s="326"/>
      <c r="J1912" s="326"/>
      <c r="K1912" s="326"/>
      <c r="L1912" s="326"/>
      <c r="M1912" s="326"/>
      <c r="N1912" s="326"/>
      <c r="O1912" s="326"/>
      <c r="P1912" s="326"/>
      <c r="Q1912" s="326"/>
      <c r="R1912" s="326"/>
      <c r="S1912" s="326"/>
      <c r="T1912" s="326"/>
      <c r="U1912" s="326"/>
      <c r="V1912" s="326"/>
      <c r="W1912" s="326"/>
      <c r="X1912" s="326"/>
      <c r="Y1912" s="326"/>
      <c r="Z1912" s="326"/>
      <c r="AA1912" s="326"/>
      <c r="AB1912" s="326"/>
      <c r="AC1912" s="326"/>
      <c r="AD1912" s="326"/>
      <c r="AE1912" s="326"/>
      <c r="AF1912" s="326"/>
      <c r="AG1912" s="326"/>
      <c r="AH1912" s="326"/>
      <c r="AI1912" s="326"/>
      <c r="AJ1912" s="326"/>
      <c r="AK1912" s="326"/>
      <c r="AL1912" s="326"/>
      <c r="AM1912" s="326"/>
      <c r="AN1912" s="326"/>
      <c r="AO1912" s="326"/>
      <c r="AP1912" s="326"/>
      <c r="AQ1912" s="326"/>
      <c r="AR1912" s="326"/>
    </row>
    <row r="1913" ht="15.75" hidden="1" customHeight="1">
      <c r="A1913" s="326" t="s">
        <v>4594</v>
      </c>
      <c r="B1913" s="326">
        <v>38.0</v>
      </c>
      <c r="C1913" s="326">
        <v>2.2</v>
      </c>
      <c r="D1913" s="326">
        <v>0.2</v>
      </c>
      <c r="E1913" s="326">
        <v>6.9</v>
      </c>
      <c r="F1913" s="326" t="s">
        <v>4595</v>
      </c>
      <c r="G1913" s="326" t="s">
        <v>4592</v>
      </c>
      <c r="H1913" s="326"/>
      <c r="I1913" s="326"/>
      <c r="J1913" s="326"/>
      <c r="K1913" s="326"/>
      <c r="L1913" s="326"/>
      <c r="M1913" s="326"/>
      <c r="N1913" s="326"/>
      <c r="O1913" s="326"/>
      <c r="P1913" s="326"/>
      <c r="Q1913" s="326"/>
      <c r="R1913" s="326"/>
      <c r="S1913" s="326"/>
      <c r="T1913" s="326"/>
      <c r="U1913" s="326"/>
      <c r="V1913" s="326"/>
      <c r="W1913" s="326"/>
      <c r="X1913" s="326"/>
      <c r="Y1913" s="326"/>
      <c r="Z1913" s="326"/>
      <c r="AA1913" s="326"/>
      <c r="AB1913" s="326"/>
      <c r="AC1913" s="326"/>
      <c r="AD1913" s="326"/>
      <c r="AE1913" s="326"/>
      <c r="AF1913" s="326"/>
      <c r="AG1913" s="326"/>
      <c r="AH1913" s="326"/>
      <c r="AI1913" s="326"/>
      <c r="AJ1913" s="326"/>
      <c r="AK1913" s="326"/>
      <c r="AL1913" s="326"/>
      <c r="AM1913" s="326"/>
      <c r="AN1913" s="326"/>
      <c r="AO1913" s="326"/>
      <c r="AP1913" s="326"/>
      <c r="AQ1913" s="326"/>
      <c r="AR1913" s="326"/>
    </row>
    <row r="1914" ht="15.75" hidden="1" customHeight="1">
      <c r="A1914" s="326" t="s">
        <v>3757</v>
      </c>
      <c r="B1914" s="326">
        <v>19.0</v>
      </c>
      <c r="C1914" s="326">
        <v>1.0</v>
      </c>
      <c r="D1914" s="326">
        <v>0.1</v>
      </c>
      <c r="E1914" s="326">
        <v>3.8</v>
      </c>
      <c r="F1914" s="326" t="s">
        <v>4596</v>
      </c>
      <c r="G1914" s="326" t="s">
        <v>4592</v>
      </c>
      <c r="H1914" s="326"/>
      <c r="I1914" s="326"/>
      <c r="J1914" s="326"/>
      <c r="K1914" s="326"/>
      <c r="L1914" s="326"/>
      <c r="M1914" s="326"/>
      <c r="N1914" s="326"/>
      <c r="O1914" s="326"/>
      <c r="P1914" s="326"/>
      <c r="Q1914" s="326"/>
      <c r="R1914" s="326"/>
      <c r="S1914" s="326"/>
      <c r="T1914" s="326"/>
      <c r="U1914" s="326"/>
      <c r="V1914" s="326"/>
      <c r="W1914" s="326"/>
      <c r="X1914" s="326"/>
      <c r="Y1914" s="326"/>
      <c r="Z1914" s="326"/>
      <c r="AA1914" s="326"/>
      <c r="AB1914" s="326"/>
      <c r="AC1914" s="326"/>
      <c r="AD1914" s="326"/>
      <c r="AE1914" s="326"/>
      <c r="AF1914" s="326"/>
      <c r="AG1914" s="326"/>
      <c r="AH1914" s="326"/>
      <c r="AI1914" s="326"/>
      <c r="AJ1914" s="326"/>
      <c r="AK1914" s="326"/>
      <c r="AL1914" s="326"/>
      <c r="AM1914" s="326"/>
      <c r="AN1914" s="326"/>
      <c r="AO1914" s="326"/>
      <c r="AP1914" s="326"/>
      <c r="AQ1914" s="326"/>
      <c r="AR1914" s="326"/>
    </row>
    <row r="1915" ht="15.75" hidden="1" customHeight="1">
      <c r="A1915" s="326" t="s">
        <v>3899</v>
      </c>
      <c r="B1915" s="326">
        <v>48.0</v>
      </c>
      <c r="C1915" s="326">
        <v>2.1</v>
      </c>
      <c r="D1915" s="326">
        <v>1.1</v>
      </c>
      <c r="E1915" s="326">
        <v>7.7</v>
      </c>
      <c r="F1915" s="326" t="s">
        <v>4597</v>
      </c>
      <c r="G1915" s="326" t="s">
        <v>4592</v>
      </c>
      <c r="H1915" s="326"/>
      <c r="I1915" s="326"/>
      <c r="J1915" s="326"/>
      <c r="K1915" s="326"/>
      <c r="L1915" s="326"/>
      <c r="M1915" s="326"/>
      <c r="N1915" s="326"/>
      <c r="O1915" s="326"/>
      <c r="P1915" s="326"/>
      <c r="Q1915" s="326"/>
      <c r="R1915" s="326"/>
      <c r="S1915" s="326"/>
      <c r="T1915" s="326"/>
      <c r="U1915" s="326"/>
      <c r="V1915" s="326"/>
      <c r="W1915" s="326"/>
      <c r="X1915" s="326"/>
      <c r="Y1915" s="326"/>
      <c r="Z1915" s="326"/>
      <c r="AA1915" s="326"/>
      <c r="AB1915" s="326"/>
      <c r="AC1915" s="326"/>
      <c r="AD1915" s="326"/>
      <c r="AE1915" s="326"/>
      <c r="AF1915" s="326"/>
      <c r="AG1915" s="326"/>
      <c r="AH1915" s="326"/>
      <c r="AI1915" s="326"/>
      <c r="AJ1915" s="326"/>
      <c r="AK1915" s="326"/>
      <c r="AL1915" s="326"/>
      <c r="AM1915" s="326"/>
      <c r="AN1915" s="326"/>
      <c r="AO1915" s="326"/>
      <c r="AP1915" s="326"/>
      <c r="AQ1915" s="326"/>
      <c r="AR1915" s="326"/>
    </row>
    <row r="1916" ht="15.75" hidden="1" customHeight="1">
      <c r="A1916" s="326" t="s">
        <v>3411</v>
      </c>
      <c r="B1916" s="326">
        <v>45.0</v>
      </c>
      <c r="C1916" s="326">
        <v>2.8</v>
      </c>
      <c r="D1916" s="326">
        <v>0.5</v>
      </c>
      <c r="E1916" s="326">
        <v>7.5</v>
      </c>
      <c r="F1916" s="326" t="s">
        <v>4598</v>
      </c>
      <c r="G1916" s="326" t="s">
        <v>4592</v>
      </c>
      <c r="H1916" s="326"/>
      <c r="I1916" s="326"/>
      <c r="J1916" s="326"/>
      <c r="K1916" s="326"/>
      <c r="L1916" s="326"/>
      <c r="M1916" s="326"/>
      <c r="N1916" s="326"/>
      <c r="O1916" s="326"/>
      <c r="P1916" s="326"/>
      <c r="Q1916" s="326"/>
      <c r="R1916" s="326"/>
      <c r="S1916" s="326"/>
      <c r="T1916" s="326"/>
      <c r="U1916" s="326"/>
      <c r="V1916" s="326"/>
      <c r="W1916" s="326"/>
      <c r="X1916" s="326"/>
      <c r="Y1916" s="326"/>
      <c r="Z1916" s="326"/>
      <c r="AA1916" s="326"/>
      <c r="AB1916" s="326"/>
      <c r="AC1916" s="326"/>
      <c r="AD1916" s="326"/>
      <c r="AE1916" s="326"/>
      <c r="AF1916" s="326"/>
      <c r="AG1916" s="326"/>
      <c r="AH1916" s="326"/>
      <c r="AI1916" s="326"/>
      <c r="AJ1916" s="326"/>
      <c r="AK1916" s="326"/>
      <c r="AL1916" s="326"/>
      <c r="AM1916" s="326"/>
      <c r="AN1916" s="326"/>
      <c r="AO1916" s="326"/>
      <c r="AP1916" s="326"/>
      <c r="AQ1916" s="326"/>
      <c r="AR1916" s="326"/>
    </row>
    <row r="1917" ht="15.75" hidden="1" customHeight="1">
      <c r="A1917" s="326" t="s">
        <v>3413</v>
      </c>
      <c r="B1917" s="326">
        <v>54.0</v>
      </c>
      <c r="C1917" s="326">
        <v>1.7</v>
      </c>
      <c r="D1917" s="326">
        <v>0.3</v>
      </c>
      <c r="E1917" s="326">
        <v>11.0</v>
      </c>
      <c r="F1917" s="326" t="s">
        <v>4599</v>
      </c>
      <c r="G1917" s="326" t="s">
        <v>4592</v>
      </c>
      <c r="H1917" s="326"/>
      <c r="I1917" s="326"/>
      <c r="J1917" s="326"/>
      <c r="K1917" s="326"/>
      <c r="L1917" s="326"/>
      <c r="M1917" s="326"/>
      <c r="N1917" s="326"/>
      <c r="O1917" s="326"/>
      <c r="P1917" s="326"/>
      <c r="Q1917" s="326"/>
      <c r="R1917" s="326"/>
      <c r="S1917" s="326"/>
      <c r="T1917" s="326"/>
      <c r="U1917" s="326"/>
      <c r="V1917" s="326"/>
      <c r="W1917" s="326"/>
      <c r="X1917" s="326"/>
      <c r="Y1917" s="326"/>
      <c r="Z1917" s="326"/>
      <c r="AA1917" s="326"/>
      <c r="AB1917" s="326"/>
      <c r="AC1917" s="326"/>
      <c r="AD1917" s="326"/>
      <c r="AE1917" s="326"/>
      <c r="AF1917" s="326"/>
      <c r="AG1917" s="326"/>
      <c r="AH1917" s="326"/>
      <c r="AI1917" s="326"/>
      <c r="AJ1917" s="326"/>
      <c r="AK1917" s="326"/>
      <c r="AL1917" s="326"/>
      <c r="AM1917" s="326"/>
      <c r="AN1917" s="326"/>
      <c r="AO1917" s="326"/>
      <c r="AP1917" s="326"/>
      <c r="AQ1917" s="326"/>
      <c r="AR1917" s="326"/>
    </row>
    <row r="1918" ht="15.75" hidden="1" customHeight="1">
      <c r="A1918" s="326" t="s">
        <v>3415</v>
      </c>
      <c r="B1918" s="326">
        <v>35.0</v>
      </c>
      <c r="C1918" s="326">
        <v>2.6</v>
      </c>
      <c r="D1918" s="326">
        <v>1.4</v>
      </c>
      <c r="E1918" s="326">
        <v>2.7</v>
      </c>
      <c r="F1918" s="326" t="s">
        <v>4600</v>
      </c>
      <c r="G1918" s="326" t="s">
        <v>4592</v>
      </c>
      <c r="H1918" s="326"/>
      <c r="I1918" s="326"/>
      <c r="J1918" s="326"/>
      <c r="K1918" s="326"/>
      <c r="L1918" s="326"/>
      <c r="M1918" s="326"/>
      <c r="N1918" s="326"/>
      <c r="O1918" s="326"/>
      <c r="P1918" s="326"/>
      <c r="Q1918" s="326"/>
      <c r="R1918" s="326"/>
      <c r="S1918" s="326"/>
      <c r="T1918" s="326"/>
      <c r="U1918" s="326"/>
      <c r="V1918" s="326"/>
      <c r="W1918" s="326"/>
      <c r="X1918" s="326"/>
      <c r="Y1918" s="326"/>
      <c r="Z1918" s="326"/>
      <c r="AA1918" s="326"/>
      <c r="AB1918" s="326"/>
      <c r="AC1918" s="326"/>
      <c r="AD1918" s="326"/>
      <c r="AE1918" s="326"/>
      <c r="AF1918" s="326"/>
      <c r="AG1918" s="326"/>
      <c r="AH1918" s="326"/>
      <c r="AI1918" s="326"/>
      <c r="AJ1918" s="326"/>
      <c r="AK1918" s="326"/>
      <c r="AL1918" s="326"/>
      <c r="AM1918" s="326"/>
      <c r="AN1918" s="326"/>
      <c r="AO1918" s="326"/>
      <c r="AP1918" s="326"/>
      <c r="AQ1918" s="326"/>
      <c r="AR1918" s="326"/>
    </row>
    <row r="1919" ht="15.75" hidden="1" customHeight="1">
      <c r="A1919" s="326" t="s">
        <v>4601</v>
      </c>
      <c r="B1919" s="326">
        <v>95.0</v>
      </c>
      <c r="C1919" s="326">
        <v>4.7</v>
      </c>
      <c r="D1919" s="326">
        <v>2.5</v>
      </c>
      <c r="E1919" s="326">
        <v>14.1</v>
      </c>
      <c r="F1919" s="326" t="s">
        <v>4602</v>
      </c>
      <c r="G1919" s="326" t="s">
        <v>4592</v>
      </c>
      <c r="H1919" s="326"/>
      <c r="I1919" s="326"/>
      <c r="J1919" s="326"/>
      <c r="K1919" s="326"/>
      <c r="L1919" s="326"/>
      <c r="M1919" s="326"/>
      <c r="N1919" s="326"/>
      <c r="O1919" s="326"/>
      <c r="P1919" s="326"/>
      <c r="Q1919" s="326"/>
      <c r="R1919" s="326"/>
      <c r="S1919" s="326"/>
      <c r="T1919" s="326"/>
      <c r="U1919" s="326"/>
      <c r="V1919" s="326"/>
      <c r="W1919" s="326"/>
      <c r="X1919" s="326"/>
      <c r="Y1919" s="326"/>
      <c r="Z1919" s="326"/>
      <c r="AA1919" s="326"/>
      <c r="AB1919" s="326"/>
      <c r="AC1919" s="326"/>
      <c r="AD1919" s="326"/>
      <c r="AE1919" s="326"/>
      <c r="AF1919" s="326"/>
      <c r="AG1919" s="326"/>
      <c r="AH1919" s="326"/>
      <c r="AI1919" s="326"/>
      <c r="AJ1919" s="326"/>
      <c r="AK1919" s="326"/>
      <c r="AL1919" s="326"/>
      <c r="AM1919" s="326"/>
      <c r="AN1919" s="326"/>
      <c r="AO1919" s="326"/>
      <c r="AP1919" s="326"/>
      <c r="AQ1919" s="326"/>
      <c r="AR1919" s="326"/>
    </row>
    <row r="1920" ht="15.75" hidden="1" customHeight="1">
      <c r="A1920" s="326" t="s">
        <v>3419</v>
      </c>
      <c r="B1920" s="326">
        <v>117.0</v>
      </c>
      <c r="C1920" s="326">
        <v>3.4</v>
      </c>
      <c r="D1920" s="326">
        <v>4.6</v>
      </c>
      <c r="E1920" s="326">
        <v>16.4</v>
      </c>
      <c r="F1920" s="326" t="s">
        <v>4603</v>
      </c>
      <c r="G1920" s="326" t="s">
        <v>4592</v>
      </c>
      <c r="H1920" s="326"/>
      <c r="I1920" s="326"/>
      <c r="J1920" s="326"/>
      <c r="K1920" s="326"/>
      <c r="L1920" s="326"/>
      <c r="M1920" s="326"/>
      <c r="N1920" s="326"/>
      <c r="O1920" s="326"/>
      <c r="P1920" s="326"/>
      <c r="Q1920" s="326"/>
      <c r="R1920" s="326"/>
      <c r="S1920" s="326"/>
      <c r="T1920" s="326"/>
      <c r="U1920" s="326"/>
      <c r="V1920" s="326"/>
      <c r="W1920" s="326"/>
      <c r="X1920" s="326"/>
      <c r="Y1920" s="326"/>
      <c r="Z1920" s="326"/>
      <c r="AA1920" s="326"/>
      <c r="AB1920" s="326"/>
      <c r="AC1920" s="326"/>
      <c r="AD1920" s="326"/>
      <c r="AE1920" s="326"/>
      <c r="AF1920" s="326"/>
      <c r="AG1920" s="326"/>
      <c r="AH1920" s="326"/>
      <c r="AI1920" s="326"/>
      <c r="AJ1920" s="326"/>
      <c r="AK1920" s="326"/>
      <c r="AL1920" s="326"/>
      <c r="AM1920" s="326"/>
      <c r="AN1920" s="326"/>
      <c r="AO1920" s="326"/>
      <c r="AP1920" s="326"/>
      <c r="AQ1920" s="326"/>
      <c r="AR1920" s="326"/>
    </row>
    <row r="1921" ht="15.75" hidden="1" customHeight="1">
      <c r="A1921" s="326" t="s">
        <v>3916</v>
      </c>
      <c r="B1921" s="326">
        <v>91.0</v>
      </c>
      <c r="C1921" s="326">
        <v>3.2</v>
      </c>
      <c r="D1921" s="326">
        <v>3.4</v>
      </c>
      <c r="E1921" s="326">
        <v>12.9</v>
      </c>
      <c r="F1921" s="326" t="s">
        <v>4604</v>
      </c>
      <c r="G1921" s="326" t="s">
        <v>4592</v>
      </c>
      <c r="H1921" s="326"/>
      <c r="I1921" s="326"/>
      <c r="J1921" s="326"/>
      <c r="K1921" s="326"/>
      <c r="L1921" s="326"/>
      <c r="M1921" s="326"/>
      <c r="N1921" s="326"/>
      <c r="O1921" s="326"/>
      <c r="P1921" s="326"/>
      <c r="Q1921" s="326"/>
      <c r="R1921" s="326"/>
      <c r="S1921" s="326"/>
      <c r="T1921" s="326"/>
      <c r="U1921" s="326"/>
      <c r="V1921" s="326"/>
      <c r="W1921" s="326"/>
      <c r="X1921" s="326"/>
      <c r="Y1921" s="326"/>
      <c r="Z1921" s="326"/>
      <c r="AA1921" s="326"/>
      <c r="AB1921" s="326"/>
      <c r="AC1921" s="326"/>
      <c r="AD1921" s="326"/>
      <c r="AE1921" s="326"/>
      <c r="AF1921" s="326"/>
      <c r="AG1921" s="326"/>
      <c r="AH1921" s="326"/>
      <c r="AI1921" s="326"/>
      <c r="AJ1921" s="326"/>
      <c r="AK1921" s="326"/>
      <c r="AL1921" s="326"/>
      <c r="AM1921" s="326"/>
      <c r="AN1921" s="326"/>
      <c r="AO1921" s="326"/>
      <c r="AP1921" s="326"/>
      <c r="AQ1921" s="326"/>
      <c r="AR1921" s="326"/>
    </row>
    <row r="1922" ht="15.75" hidden="1" customHeight="1">
      <c r="A1922" s="326" t="s">
        <v>3763</v>
      </c>
      <c r="B1922" s="326">
        <v>59.0</v>
      </c>
      <c r="C1922" s="326">
        <v>1.9</v>
      </c>
      <c r="D1922" s="326">
        <v>0.2</v>
      </c>
      <c r="E1922" s="326">
        <v>12.4</v>
      </c>
      <c r="F1922" s="326" t="s">
        <v>4605</v>
      </c>
      <c r="G1922" s="326" t="s">
        <v>4592</v>
      </c>
      <c r="H1922" s="326"/>
      <c r="I1922" s="326"/>
      <c r="J1922" s="326"/>
      <c r="K1922" s="326"/>
      <c r="L1922" s="326"/>
      <c r="M1922" s="326"/>
      <c r="N1922" s="326"/>
      <c r="O1922" s="326"/>
      <c r="P1922" s="326"/>
      <c r="Q1922" s="326"/>
      <c r="R1922" s="326"/>
      <c r="S1922" s="326"/>
      <c r="T1922" s="326"/>
      <c r="U1922" s="326"/>
      <c r="V1922" s="326"/>
      <c r="W1922" s="326"/>
      <c r="X1922" s="326"/>
      <c r="Y1922" s="326"/>
      <c r="Z1922" s="326"/>
      <c r="AA1922" s="326"/>
      <c r="AB1922" s="326"/>
      <c r="AC1922" s="326"/>
      <c r="AD1922" s="326"/>
      <c r="AE1922" s="326"/>
      <c r="AF1922" s="326"/>
      <c r="AG1922" s="326"/>
      <c r="AH1922" s="326"/>
      <c r="AI1922" s="326"/>
      <c r="AJ1922" s="326"/>
      <c r="AK1922" s="326"/>
      <c r="AL1922" s="326"/>
      <c r="AM1922" s="326"/>
      <c r="AN1922" s="326"/>
      <c r="AO1922" s="326"/>
      <c r="AP1922" s="326"/>
      <c r="AQ1922" s="326"/>
      <c r="AR1922" s="326"/>
    </row>
    <row r="1923" ht="15.75" hidden="1" customHeight="1">
      <c r="A1923" s="326" t="s">
        <v>3421</v>
      </c>
      <c r="B1923" s="326">
        <v>86.0</v>
      </c>
      <c r="C1923" s="326">
        <v>8.2</v>
      </c>
      <c r="D1923" s="326">
        <v>1.1</v>
      </c>
      <c r="E1923" s="326">
        <v>11.4</v>
      </c>
      <c r="F1923" s="326" t="s">
        <v>4606</v>
      </c>
      <c r="G1923" s="326" t="s">
        <v>4592</v>
      </c>
      <c r="H1923" s="326"/>
      <c r="I1923" s="326"/>
      <c r="J1923" s="326"/>
      <c r="K1923" s="326"/>
      <c r="L1923" s="326"/>
      <c r="M1923" s="326"/>
      <c r="N1923" s="326"/>
      <c r="O1923" s="326"/>
      <c r="P1923" s="326"/>
      <c r="Q1923" s="326"/>
      <c r="R1923" s="326"/>
      <c r="S1923" s="326"/>
      <c r="T1923" s="326"/>
      <c r="U1923" s="326"/>
      <c r="V1923" s="326"/>
      <c r="W1923" s="326"/>
      <c r="X1923" s="326"/>
      <c r="Y1923" s="326"/>
      <c r="Z1923" s="326"/>
      <c r="AA1923" s="326"/>
      <c r="AB1923" s="326"/>
      <c r="AC1923" s="326"/>
      <c r="AD1923" s="326"/>
      <c r="AE1923" s="326"/>
      <c r="AF1923" s="326"/>
      <c r="AG1923" s="326"/>
      <c r="AH1923" s="326"/>
      <c r="AI1923" s="326"/>
      <c r="AJ1923" s="326"/>
      <c r="AK1923" s="326"/>
      <c r="AL1923" s="326"/>
      <c r="AM1923" s="326"/>
      <c r="AN1923" s="326"/>
      <c r="AO1923" s="326"/>
      <c r="AP1923" s="326"/>
      <c r="AQ1923" s="326"/>
      <c r="AR1923" s="326"/>
    </row>
    <row r="1924" ht="15.75" hidden="1" customHeight="1">
      <c r="A1924" s="326" t="s">
        <v>4607</v>
      </c>
      <c r="B1924" s="326">
        <v>147.0</v>
      </c>
      <c r="C1924" s="326">
        <v>6.9</v>
      </c>
      <c r="D1924" s="326">
        <v>2.7</v>
      </c>
      <c r="E1924" s="326">
        <v>24.8</v>
      </c>
      <c r="F1924" s="326" t="s">
        <v>4608</v>
      </c>
      <c r="G1924" s="326" t="s">
        <v>4592</v>
      </c>
      <c r="H1924" s="326"/>
      <c r="I1924" s="326"/>
      <c r="J1924" s="326"/>
      <c r="K1924" s="326"/>
      <c r="L1924" s="326"/>
      <c r="M1924" s="326"/>
      <c r="N1924" s="326"/>
      <c r="O1924" s="326"/>
      <c r="P1924" s="326"/>
      <c r="Q1924" s="326"/>
      <c r="R1924" s="326"/>
      <c r="S1924" s="326"/>
      <c r="T1924" s="326"/>
      <c r="U1924" s="326"/>
      <c r="V1924" s="326"/>
      <c r="W1924" s="326"/>
      <c r="X1924" s="326"/>
      <c r="Y1924" s="326"/>
      <c r="Z1924" s="326"/>
      <c r="AA1924" s="326"/>
      <c r="AB1924" s="326"/>
      <c r="AC1924" s="326"/>
      <c r="AD1924" s="326"/>
      <c r="AE1924" s="326"/>
      <c r="AF1924" s="326"/>
      <c r="AG1924" s="326"/>
      <c r="AH1924" s="326"/>
      <c r="AI1924" s="326"/>
      <c r="AJ1924" s="326"/>
      <c r="AK1924" s="326"/>
      <c r="AL1924" s="326"/>
      <c r="AM1924" s="326"/>
      <c r="AN1924" s="326"/>
      <c r="AO1924" s="326"/>
      <c r="AP1924" s="326"/>
      <c r="AQ1924" s="326"/>
      <c r="AR1924" s="326"/>
    </row>
    <row r="1925" ht="15.75" hidden="1" customHeight="1">
      <c r="A1925" s="326" t="s">
        <v>4609</v>
      </c>
      <c r="B1925" s="326">
        <v>53.0</v>
      </c>
      <c r="C1925" s="326">
        <v>5.1</v>
      </c>
      <c r="D1925" s="326">
        <v>0.4</v>
      </c>
      <c r="E1925" s="326">
        <v>7.8</v>
      </c>
      <c r="F1925" s="326" t="s">
        <v>4610</v>
      </c>
      <c r="G1925" s="326" t="s">
        <v>4592</v>
      </c>
      <c r="H1925" s="326"/>
      <c r="I1925" s="326"/>
      <c r="J1925" s="326"/>
      <c r="K1925" s="326"/>
      <c r="L1925" s="326"/>
      <c r="M1925" s="326"/>
      <c r="N1925" s="326"/>
      <c r="O1925" s="326"/>
      <c r="P1925" s="326"/>
      <c r="Q1925" s="326"/>
      <c r="R1925" s="326"/>
      <c r="S1925" s="326"/>
      <c r="T1925" s="326"/>
      <c r="U1925" s="326"/>
      <c r="V1925" s="326"/>
      <c r="W1925" s="326"/>
      <c r="X1925" s="326"/>
      <c r="Y1925" s="326"/>
      <c r="Z1925" s="326"/>
      <c r="AA1925" s="326"/>
      <c r="AB1925" s="326"/>
      <c r="AC1925" s="326"/>
      <c r="AD1925" s="326"/>
      <c r="AE1925" s="326"/>
      <c r="AF1925" s="326"/>
      <c r="AG1925" s="326"/>
      <c r="AH1925" s="326"/>
      <c r="AI1925" s="326"/>
      <c r="AJ1925" s="326"/>
      <c r="AK1925" s="326"/>
      <c r="AL1925" s="326"/>
      <c r="AM1925" s="326"/>
      <c r="AN1925" s="326"/>
      <c r="AO1925" s="326"/>
      <c r="AP1925" s="326"/>
      <c r="AQ1925" s="326"/>
      <c r="AR1925" s="326"/>
    </row>
    <row r="1926" ht="15.75" hidden="1" customHeight="1">
      <c r="A1926" s="326" t="s">
        <v>3423</v>
      </c>
      <c r="B1926" s="326">
        <v>106.0</v>
      </c>
      <c r="C1926" s="326">
        <v>9.3</v>
      </c>
      <c r="D1926" s="326">
        <v>0.8</v>
      </c>
      <c r="E1926" s="326">
        <v>15.8</v>
      </c>
      <c r="F1926" s="326" t="s">
        <v>4611</v>
      </c>
      <c r="G1926" s="326" t="s">
        <v>4592</v>
      </c>
      <c r="H1926" s="326"/>
      <c r="I1926" s="326"/>
      <c r="J1926" s="326"/>
      <c r="K1926" s="326"/>
      <c r="L1926" s="326"/>
      <c r="M1926" s="326"/>
      <c r="N1926" s="326"/>
      <c r="O1926" s="326"/>
      <c r="P1926" s="326"/>
      <c r="Q1926" s="326"/>
      <c r="R1926" s="326"/>
      <c r="S1926" s="326"/>
      <c r="T1926" s="326"/>
      <c r="U1926" s="326"/>
      <c r="V1926" s="326"/>
      <c r="W1926" s="326"/>
      <c r="X1926" s="326"/>
      <c r="Y1926" s="326"/>
      <c r="Z1926" s="326"/>
      <c r="AA1926" s="326"/>
      <c r="AB1926" s="326"/>
      <c r="AC1926" s="326"/>
      <c r="AD1926" s="326"/>
      <c r="AE1926" s="326"/>
      <c r="AF1926" s="326"/>
      <c r="AG1926" s="326"/>
      <c r="AH1926" s="326"/>
      <c r="AI1926" s="326"/>
      <c r="AJ1926" s="326"/>
      <c r="AK1926" s="326"/>
      <c r="AL1926" s="326"/>
      <c r="AM1926" s="326"/>
      <c r="AN1926" s="326"/>
      <c r="AO1926" s="326"/>
      <c r="AP1926" s="326"/>
      <c r="AQ1926" s="326"/>
      <c r="AR1926" s="326"/>
    </row>
    <row r="1927" ht="15.75" hidden="1" customHeight="1">
      <c r="A1927" s="326" t="s">
        <v>4612</v>
      </c>
      <c r="B1927" s="326">
        <v>77.0</v>
      </c>
      <c r="C1927" s="326">
        <v>6.3</v>
      </c>
      <c r="D1927" s="326">
        <v>2.9</v>
      </c>
      <c r="E1927" s="326">
        <v>5.8</v>
      </c>
      <c r="F1927" s="326" t="s">
        <v>4613</v>
      </c>
      <c r="G1927" s="326" t="s">
        <v>4592</v>
      </c>
      <c r="H1927" s="326"/>
      <c r="I1927" s="326"/>
      <c r="J1927" s="326"/>
      <c r="K1927" s="326"/>
      <c r="L1927" s="326"/>
      <c r="M1927" s="326"/>
      <c r="N1927" s="326"/>
      <c r="O1927" s="326"/>
      <c r="P1927" s="326"/>
      <c r="Q1927" s="326"/>
      <c r="R1927" s="326"/>
      <c r="S1927" s="326"/>
      <c r="T1927" s="326"/>
      <c r="U1927" s="326"/>
      <c r="V1927" s="326"/>
      <c r="W1927" s="326"/>
      <c r="X1927" s="326"/>
      <c r="Y1927" s="326"/>
      <c r="Z1927" s="326"/>
      <c r="AA1927" s="326"/>
      <c r="AB1927" s="326"/>
      <c r="AC1927" s="326"/>
      <c r="AD1927" s="326"/>
      <c r="AE1927" s="326"/>
      <c r="AF1927" s="326"/>
      <c r="AG1927" s="326"/>
      <c r="AH1927" s="326"/>
      <c r="AI1927" s="326"/>
      <c r="AJ1927" s="326"/>
      <c r="AK1927" s="326"/>
      <c r="AL1927" s="326"/>
      <c r="AM1927" s="326"/>
      <c r="AN1927" s="326"/>
      <c r="AO1927" s="326"/>
      <c r="AP1927" s="326"/>
      <c r="AQ1927" s="326"/>
      <c r="AR1927" s="326"/>
    </row>
    <row r="1928" ht="15.75" hidden="1" customHeight="1">
      <c r="A1928" s="326" t="s">
        <v>3425</v>
      </c>
      <c r="B1928" s="326">
        <v>50.0</v>
      </c>
      <c r="C1928" s="326">
        <v>0.8</v>
      </c>
      <c r="D1928" s="326">
        <v>4.1</v>
      </c>
      <c r="E1928" s="326">
        <v>2.9</v>
      </c>
      <c r="F1928" s="326" t="s">
        <v>4614</v>
      </c>
      <c r="G1928" s="326" t="s">
        <v>4592</v>
      </c>
      <c r="H1928" s="326"/>
      <c r="I1928" s="326"/>
      <c r="J1928" s="326"/>
      <c r="K1928" s="326"/>
      <c r="L1928" s="326"/>
      <c r="M1928" s="326"/>
      <c r="N1928" s="326"/>
      <c r="O1928" s="326"/>
      <c r="P1928" s="326"/>
      <c r="Q1928" s="326"/>
      <c r="R1928" s="326"/>
      <c r="S1928" s="326"/>
      <c r="T1928" s="326"/>
      <c r="U1928" s="326"/>
      <c r="V1928" s="326"/>
      <c r="W1928" s="326"/>
      <c r="X1928" s="326"/>
      <c r="Y1928" s="326"/>
      <c r="Z1928" s="326"/>
      <c r="AA1928" s="326"/>
      <c r="AB1928" s="326"/>
      <c r="AC1928" s="326"/>
      <c r="AD1928" s="326"/>
      <c r="AE1928" s="326"/>
      <c r="AF1928" s="326"/>
      <c r="AG1928" s="326"/>
      <c r="AH1928" s="326"/>
      <c r="AI1928" s="326"/>
      <c r="AJ1928" s="326"/>
      <c r="AK1928" s="326"/>
      <c r="AL1928" s="326"/>
      <c r="AM1928" s="326"/>
      <c r="AN1928" s="326"/>
      <c r="AO1928" s="326"/>
      <c r="AP1928" s="326"/>
      <c r="AQ1928" s="326"/>
      <c r="AR1928" s="326"/>
    </row>
    <row r="1929" ht="15.75" hidden="1" customHeight="1">
      <c r="A1929" s="326" t="s">
        <v>3427</v>
      </c>
      <c r="B1929" s="326">
        <v>175.0</v>
      </c>
      <c r="C1929" s="326">
        <v>9.0</v>
      </c>
      <c r="D1929" s="326">
        <v>8.6</v>
      </c>
      <c r="E1929" s="326">
        <v>17.9</v>
      </c>
      <c r="F1929" s="326" t="s">
        <v>4615</v>
      </c>
      <c r="G1929" s="326" t="s">
        <v>4592</v>
      </c>
      <c r="H1929" s="326"/>
      <c r="I1929" s="326"/>
      <c r="J1929" s="326"/>
      <c r="K1929" s="326"/>
      <c r="L1929" s="326"/>
      <c r="M1929" s="326"/>
      <c r="N1929" s="326"/>
      <c r="O1929" s="326"/>
      <c r="P1929" s="326"/>
      <c r="Q1929" s="326"/>
      <c r="R1929" s="326"/>
      <c r="S1929" s="326"/>
      <c r="T1929" s="326"/>
      <c r="U1929" s="326"/>
      <c r="V1929" s="326"/>
      <c r="W1929" s="326"/>
      <c r="X1929" s="326"/>
      <c r="Y1929" s="326"/>
      <c r="Z1929" s="326"/>
      <c r="AA1929" s="326"/>
      <c r="AB1929" s="326"/>
      <c r="AC1929" s="326"/>
      <c r="AD1929" s="326"/>
      <c r="AE1929" s="326"/>
      <c r="AF1929" s="326"/>
      <c r="AG1929" s="326"/>
      <c r="AH1929" s="326"/>
      <c r="AI1929" s="326"/>
      <c r="AJ1929" s="326"/>
      <c r="AK1929" s="326"/>
      <c r="AL1929" s="326"/>
      <c r="AM1929" s="326"/>
      <c r="AN1929" s="326"/>
      <c r="AO1929" s="326"/>
      <c r="AP1929" s="326"/>
      <c r="AQ1929" s="326"/>
      <c r="AR1929" s="326"/>
    </row>
    <row r="1930" ht="15.75" hidden="1" customHeight="1">
      <c r="A1930" s="326" t="s">
        <v>3431</v>
      </c>
      <c r="B1930" s="326">
        <v>49.0</v>
      </c>
      <c r="C1930" s="326">
        <v>2.1</v>
      </c>
      <c r="D1930" s="326">
        <v>0.3</v>
      </c>
      <c r="E1930" s="326">
        <v>10.3</v>
      </c>
      <c r="F1930" s="326" t="s">
        <v>4616</v>
      </c>
      <c r="G1930" s="326" t="s">
        <v>4592</v>
      </c>
      <c r="H1930" s="326"/>
      <c r="I1930" s="326"/>
      <c r="J1930" s="326"/>
      <c r="K1930" s="326"/>
      <c r="L1930" s="326"/>
      <c r="M1930" s="326"/>
      <c r="N1930" s="326"/>
      <c r="O1930" s="326"/>
      <c r="P1930" s="326"/>
      <c r="Q1930" s="326"/>
      <c r="R1930" s="326"/>
      <c r="S1930" s="326"/>
      <c r="T1930" s="326"/>
      <c r="U1930" s="326"/>
      <c r="V1930" s="326"/>
      <c r="W1930" s="326"/>
      <c r="X1930" s="326"/>
      <c r="Y1930" s="326"/>
      <c r="Z1930" s="326"/>
      <c r="AA1930" s="326"/>
      <c r="AB1930" s="326"/>
      <c r="AC1930" s="326"/>
      <c r="AD1930" s="326"/>
      <c r="AE1930" s="326"/>
      <c r="AF1930" s="326"/>
      <c r="AG1930" s="326"/>
      <c r="AH1930" s="326"/>
      <c r="AI1930" s="326"/>
      <c r="AJ1930" s="326"/>
      <c r="AK1930" s="326"/>
      <c r="AL1930" s="326"/>
      <c r="AM1930" s="326"/>
      <c r="AN1930" s="326"/>
      <c r="AO1930" s="326"/>
      <c r="AP1930" s="326"/>
      <c r="AQ1930" s="326"/>
      <c r="AR1930" s="326"/>
    </row>
    <row r="1931" ht="15.75" hidden="1" customHeight="1">
      <c r="A1931" s="326" t="s">
        <v>3939</v>
      </c>
      <c r="B1931" s="326">
        <v>62.0</v>
      </c>
      <c r="C1931" s="326">
        <v>3.4</v>
      </c>
      <c r="D1931" s="326">
        <v>2.5</v>
      </c>
      <c r="E1931" s="326">
        <v>6.7</v>
      </c>
      <c r="F1931" s="326" t="s">
        <v>4617</v>
      </c>
      <c r="G1931" s="326" t="s">
        <v>4592</v>
      </c>
      <c r="H1931" s="326"/>
      <c r="I1931" s="326"/>
      <c r="J1931" s="326"/>
      <c r="K1931" s="326"/>
      <c r="L1931" s="326"/>
      <c r="M1931" s="326"/>
      <c r="N1931" s="326"/>
      <c r="O1931" s="326"/>
      <c r="P1931" s="326"/>
      <c r="Q1931" s="326"/>
      <c r="R1931" s="326"/>
      <c r="S1931" s="326"/>
      <c r="T1931" s="326"/>
      <c r="U1931" s="326"/>
      <c r="V1931" s="326"/>
      <c r="W1931" s="326"/>
      <c r="X1931" s="326"/>
      <c r="Y1931" s="326"/>
      <c r="Z1931" s="326"/>
      <c r="AA1931" s="326"/>
      <c r="AB1931" s="326"/>
      <c r="AC1931" s="326"/>
      <c r="AD1931" s="326"/>
      <c r="AE1931" s="326"/>
      <c r="AF1931" s="326"/>
      <c r="AG1931" s="326"/>
      <c r="AH1931" s="326"/>
      <c r="AI1931" s="326"/>
      <c r="AJ1931" s="326"/>
      <c r="AK1931" s="326"/>
      <c r="AL1931" s="326"/>
      <c r="AM1931" s="326"/>
      <c r="AN1931" s="326"/>
      <c r="AO1931" s="326"/>
      <c r="AP1931" s="326"/>
      <c r="AQ1931" s="326"/>
      <c r="AR1931" s="326"/>
    </row>
    <row r="1932" ht="15.75" hidden="1" customHeight="1">
      <c r="A1932" s="326" t="s">
        <v>4333</v>
      </c>
      <c r="B1932" s="326">
        <v>47.0</v>
      </c>
      <c r="C1932" s="326">
        <v>1.7</v>
      </c>
      <c r="D1932" s="326">
        <v>0.5</v>
      </c>
      <c r="E1932" s="326">
        <v>9.2</v>
      </c>
      <c r="F1932" s="326" t="s">
        <v>4618</v>
      </c>
      <c r="G1932" s="326" t="s">
        <v>4592</v>
      </c>
      <c r="H1932" s="326"/>
      <c r="I1932" s="326"/>
      <c r="J1932" s="326"/>
      <c r="K1932" s="326"/>
      <c r="L1932" s="326"/>
      <c r="M1932" s="326"/>
      <c r="N1932" s="326"/>
      <c r="O1932" s="326"/>
      <c r="P1932" s="326"/>
      <c r="Q1932" s="326"/>
      <c r="R1932" s="326"/>
      <c r="S1932" s="326"/>
      <c r="T1932" s="326"/>
      <c r="U1932" s="326"/>
      <c r="V1932" s="326"/>
      <c r="W1932" s="326"/>
      <c r="X1932" s="326"/>
      <c r="Y1932" s="326"/>
      <c r="Z1932" s="326"/>
      <c r="AA1932" s="326"/>
      <c r="AB1932" s="326"/>
      <c r="AC1932" s="326"/>
      <c r="AD1932" s="326"/>
      <c r="AE1932" s="326"/>
      <c r="AF1932" s="326"/>
      <c r="AG1932" s="326"/>
      <c r="AH1932" s="326"/>
      <c r="AI1932" s="326"/>
      <c r="AJ1932" s="326"/>
      <c r="AK1932" s="326"/>
      <c r="AL1932" s="326"/>
      <c r="AM1932" s="326"/>
      <c r="AN1932" s="326"/>
      <c r="AO1932" s="326"/>
      <c r="AP1932" s="326"/>
      <c r="AQ1932" s="326"/>
      <c r="AR1932" s="326"/>
    </row>
    <row r="1933" ht="15.75" hidden="1" customHeight="1">
      <c r="A1933" s="326" t="s">
        <v>3433</v>
      </c>
      <c r="B1933" s="326">
        <v>36.0</v>
      </c>
      <c r="C1933" s="326">
        <v>1.4</v>
      </c>
      <c r="D1933" s="326">
        <v>1.7</v>
      </c>
      <c r="E1933" s="326">
        <v>6.1</v>
      </c>
      <c r="F1933" s="326" t="s">
        <v>4619</v>
      </c>
      <c r="G1933" s="326" t="s">
        <v>4592</v>
      </c>
      <c r="H1933" s="326"/>
      <c r="I1933" s="326"/>
      <c r="J1933" s="326"/>
      <c r="K1933" s="326"/>
      <c r="L1933" s="326"/>
      <c r="M1933" s="326"/>
      <c r="N1933" s="326"/>
      <c r="O1933" s="326"/>
      <c r="P1933" s="326"/>
      <c r="Q1933" s="326"/>
      <c r="R1933" s="326"/>
      <c r="S1933" s="326"/>
      <c r="T1933" s="326"/>
      <c r="U1933" s="326"/>
      <c r="V1933" s="326"/>
      <c r="W1933" s="326"/>
      <c r="X1933" s="326"/>
      <c r="Y1933" s="326"/>
      <c r="Z1933" s="326"/>
      <c r="AA1933" s="326"/>
      <c r="AB1933" s="326"/>
      <c r="AC1933" s="326"/>
      <c r="AD1933" s="326"/>
      <c r="AE1933" s="326"/>
      <c r="AF1933" s="326"/>
      <c r="AG1933" s="326"/>
      <c r="AH1933" s="326"/>
      <c r="AI1933" s="326"/>
      <c r="AJ1933" s="326"/>
      <c r="AK1933" s="326"/>
      <c r="AL1933" s="326"/>
      <c r="AM1933" s="326"/>
      <c r="AN1933" s="326"/>
      <c r="AO1933" s="326"/>
      <c r="AP1933" s="326"/>
      <c r="AQ1933" s="326"/>
      <c r="AR1933" s="326"/>
    </row>
    <row r="1934" ht="15.75" hidden="1" customHeight="1">
      <c r="A1934" s="326" t="s">
        <v>4620</v>
      </c>
      <c r="B1934" s="326">
        <v>16.0</v>
      </c>
      <c r="C1934" s="326">
        <v>0.6</v>
      </c>
      <c r="D1934" s="326">
        <v>0.3</v>
      </c>
      <c r="E1934" s="326">
        <v>2.8</v>
      </c>
      <c r="F1934" s="326" t="s">
        <v>4621</v>
      </c>
      <c r="G1934" s="326" t="s">
        <v>4592</v>
      </c>
      <c r="H1934" s="326"/>
      <c r="I1934" s="326"/>
      <c r="J1934" s="326"/>
      <c r="K1934" s="326"/>
      <c r="L1934" s="326"/>
      <c r="M1934" s="326"/>
      <c r="N1934" s="326"/>
      <c r="O1934" s="326"/>
      <c r="P1934" s="326"/>
      <c r="Q1934" s="326"/>
      <c r="R1934" s="326"/>
      <c r="S1934" s="326"/>
      <c r="T1934" s="326"/>
      <c r="U1934" s="326"/>
      <c r="V1934" s="326"/>
      <c r="W1934" s="326"/>
      <c r="X1934" s="326"/>
      <c r="Y1934" s="326"/>
      <c r="Z1934" s="326"/>
      <c r="AA1934" s="326"/>
      <c r="AB1934" s="326"/>
      <c r="AC1934" s="326"/>
      <c r="AD1934" s="326"/>
      <c r="AE1934" s="326"/>
      <c r="AF1934" s="326"/>
      <c r="AG1934" s="326"/>
      <c r="AH1934" s="326"/>
      <c r="AI1934" s="326"/>
      <c r="AJ1934" s="326"/>
      <c r="AK1934" s="326"/>
      <c r="AL1934" s="326"/>
      <c r="AM1934" s="326"/>
      <c r="AN1934" s="326"/>
      <c r="AO1934" s="326"/>
      <c r="AP1934" s="326"/>
      <c r="AQ1934" s="326"/>
      <c r="AR1934" s="326"/>
    </row>
    <row r="1935" ht="15.75" hidden="1" customHeight="1">
      <c r="A1935" s="326" t="s">
        <v>3435</v>
      </c>
      <c r="B1935" s="326">
        <v>34.0</v>
      </c>
      <c r="C1935" s="326">
        <v>2.2</v>
      </c>
      <c r="D1935" s="326">
        <v>0.9</v>
      </c>
      <c r="E1935" s="326">
        <v>5.3</v>
      </c>
      <c r="F1935" s="326" t="s">
        <v>4622</v>
      </c>
      <c r="G1935" s="326" t="s">
        <v>4592</v>
      </c>
      <c r="H1935" s="326"/>
      <c r="I1935" s="326"/>
      <c r="J1935" s="326"/>
      <c r="K1935" s="326"/>
      <c r="L1935" s="326"/>
      <c r="M1935" s="326"/>
      <c r="N1935" s="326"/>
      <c r="O1935" s="326"/>
      <c r="P1935" s="326"/>
      <c r="Q1935" s="326"/>
      <c r="R1935" s="326"/>
      <c r="S1935" s="326"/>
      <c r="T1935" s="326"/>
      <c r="U1935" s="326"/>
      <c r="V1935" s="326"/>
      <c r="W1935" s="326"/>
      <c r="X1935" s="326"/>
      <c r="Y1935" s="326"/>
      <c r="Z1935" s="326"/>
      <c r="AA1935" s="326"/>
      <c r="AB1935" s="326"/>
      <c r="AC1935" s="326"/>
      <c r="AD1935" s="326"/>
      <c r="AE1935" s="326"/>
      <c r="AF1935" s="326"/>
      <c r="AG1935" s="326"/>
      <c r="AH1935" s="326"/>
      <c r="AI1935" s="326"/>
      <c r="AJ1935" s="326"/>
      <c r="AK1935" s="326"/>
      <c r="AL1935" s="326"/>
      <c r="AM1935" s="326"/>
      <c r="AN1935" s="326"/>
      <c r="AO1935" s="326"/>
      <c r="AP1935" s="326"/>
      <c r="AQ1935" s="326"/>
      <c r="AR1935" s="326"/>
    </row>
    <row r="1936" ht="15.75" hidden="1" customHeight="1">
      <c r="A1936" s="326" t="s">
        <v>3439</v>
      </c>
      <c r="B1936" s="326">
        <v>23.0</v>
      </c>
      <c r="C1936" s="326">
        <v>1.2</v>
      </c>
      <c r="D1936" s="326">
        <v>0.3</v>
      </c>
      <c r="E1936" s="326">
        <v>4.7</v>
      </c>
      <c r="F1936" s="326" t="s">
        <v>4623</v>
      </c>
      <c r="G1936" s="326" t="s">
        <v>4592</v>
      </c>
      <c r="H1936" s="326"/>
      <c r="I1936" s="326"/>
      <c r="J1936" s="326"/>
      <c r="K1936" s="326"/>
      <c r="L1936" s="326"/>
      <c r="M1936" s="326"/>
      <c r="N1936" s="326"/>
      <c r="O1936" s="326"/>
      <c r="P1936" s="326"/>
      <c r="Q1936" s="326"/>
      <c r="R1936" s="326"/>
      <c r="S1936" s="326"/>
      <c r="T1936" s="326"/>
      <c r="U1936" s="326"/>
      <c r="V1936" s="326"/>
      <c r="W1936" s="326"/>
      <c r="X1936" s="326"/>
      <c r="Y1936" s="326"/>
      <c r="Z1936" s="326"/>
      <c r="AA1936" s="326"/>
      <c r="AB1936" s="326"/>
      <c r="AC1936" s="326"/>
      <c r="AD1936" s="326"/>
      <c r="AE1936" s="326"/>
      <c r="AF1936" s="326"/>
      <c r="AG1936" s="326"/>
      <c r="AH1936" s="326"/>
      <c r="AI1936" s="326"/>
      <c r="AJ1936" s="326"/>
      <c r="AK1936" s="326"/>
      <c r="AL1936" s="326"/>
      <c r="AM1936" s="326"/>
      <c r="AN1936" s="326"/>
      <c r="AO1936" s="326"/>
      <c r="AP1936" s="326"/>
      <c r="AQ1936" s="326"/>
      <c r="AR1936" s="326"/>
    </row>
    <row r="1937" ht="15.75" hidden="1" customHeight="1">
      <c r="A1937" s="326" t="s">
        <v>3445</v>
      </c>
      <c r="B1937" s="326">
        <v>124.0</v>
      </c>
      <c r="C1937" s="326">
        <v>1.6</v>
      </c>
      <c r="D1937" s="326">
        <v>11.7</v>
      </c>
      <c r="E1937" s="326">
        <v>6.6</v>
      </c>
      <c r="F1937" s="326" t="s">
        <v>4624</v>
      </c>
      <c r="G1937" s="326" t="s">
        <v>4592</v>
      </c>
      <c r="H1937" s="326"/>
      <c r="I1937" s="326"/>
      <c r="J1937" s="326"/>
      <c r="K1937" s="326"/>
      <c r="L1937" s="326"/>
      <c r="M1937" s="326"/>
      <c r="N1937" s="326"/>
      <c r="O1937" s="326"/>
      <c r="P1937" s="326"/>
      <c r="Q1937" s="326"/>
      <c r="R1937" s="326"/>
      <c r="S1937" s="326"/>
      <c r="T1937" s="326"/>
      <c r="U1937" s="326"/>
      <c r="V1937" s="326"/>
      <c r="W1937" s="326"/>
      <c r="X1937" s="326"/>
      <c r="Y1937" s="326"/>
      <c r="Z1937" s="326"/>
      <c r="AA1937" s="326"/>
      <c r="AB1937" s="326"/>
      <c r="AC1937" s="326"/>
      <c r="AD1937" s="326"/>
      <c r="AE1937" s="326"/>
      <c r="AF1937" s="326"/>
      <c r="AG1937" s="326"/>
      <c r="AH1937" s="326"/>
      <c r="AI1937" s="326"/>
      <c r="AJ1937" s="326"/>
      <c r="AK1937" s="326"/>
      <c r="AL1937" s="326"/>
      <c r="AM1937" s="326"/>
      <c r="AN1937" s="326"/>
      <c r="AO1937" s="326"/>
      <c r="AP1937" s="326"/>
      <c r="AQ1937" s="326"/>
      <c r="AR1937" s="326"/>
    </row>
    <row r="1938" ht="15.75" hidden="1" customHeight="1">
      <c r="A1938" s="326" t="s">
        <v>4625</v>
      </c>
      <c r="B1938" s="326">
        <v>62.0</v>
      </c>
      <c r="C1938" s="326">
        <v>0.6</v>
      </c>
      <c r="D1938" s="326">
        <v>5.7</v>
      </c>
      <c r="E1938" s="326">
        <v>2.6</v>
      </c>
      <c r="F1938" s="326" t="s">
        <v>4626</v>
      </c>
      <c r="G1938" s="326" t="s">
        <v>4592</v>
      </c>
      <c r="H1938" s="326"/>
      <c r="I1938" s="326"/>
      <c r="J1938" s="326"/>
      <c r="K1938" s="326"/>
      <c r="L1938" s="326"/>
      <c r="M1938" s="326"/>
      <c r="N1938" s="326"/>
      <c r="O1938" s="326"/>
      <c r="P1938" s="326"/>
      <c r="Q1938" s="326"/>
      <c r="R1938" s="326"/>
      <c r="S1938" s="326"/>
      <c r="T1938" s="326"/>
      <c r="U1938" s="326"/>
      <c r="V1938" s="326"/>
      <c r="W1938" s="326"/>
      <c r="X1938" s="326"/>
      <c r="Y1938" s="326"/>
      <c r="Z1938" s="326"/>
      <c r="AA1938" s="326"/>
      <c r="AB1938" s="326"/>
      <c r="AC1938" s="326"/>
      <c r="AD1938" s="326"/>
      <c r="AE1938" s="326"/>
      <c r="AF1938" s="326"/>
      <c r="AG1938" s="326"/>
      <c r="AH1938" s="326"/>
      <c r="AI1938" s="326"/>
      <c r="AJ1938" s="326"/>
      <c r="AK1938" s="326"/>
      <c r="AL1938" s="326"/>
      <c r="AM1938" s="326"/>
      <c r="AN1938" s="326"/>
      <c r="AO1938" s="326"/>
      <c r="AP1938" s="326"/>
      <c r="AQ1938" s="326"/>
      <c r="AR1938" s="326"/>
    </row>
    <row r="1939" ht="15.75" hidden="1" customHeight="1">
      <c r="A1939" s="326" t="s">
        <v>3447</v>
      </c>
      <c r="B1939" s="326">
        <v>65.0</v>
      </c>
      <c r="C1939" s="326">
        <v>1.3</v>
      </c>
      <c r="D1939" s="326">
        <v>5.0</v>
      </c>
      <c r="E1939" s="326">
        <v>11.3</v>
      </c>
      <c r="F1939" s="326" t="s">
        <v>4627</v>
      </c>
      <c r="G1939" s="326" t="s">
        <v>4592</v>
      </c>
      <c r="H1939" s="326"/>
      <c r="I1939" s="326"/>
      <c r="J1939" s="326"/>
      <c r="K1939" s="326"/>
      <c r="L1939" s="326"/>
      <c r="M1939" s="326"/>
      <c r="N1939" s="326"/>
      <c r="O1939" s="326"/>
      <c r="P1939" s="326"/>
      <c r="Q1939" s="326"/>
      <c r="R1939" s="326"/>
      <c r="S1939" s="326"/>
      <c r="T1939" s="326"/>
      <c r="U1939" s="326"/>
      <c r="V1939" s="326"/>
      <c r="W1939" s="326"/>
      <c r="X1939" s="326"/>
      <c r="Y1939" s="326"/>
      <c r="Z1939" s="326"/>
      <c r="AA1939" s="326"/>
      <c r="AB1939" s="326"/>
      <c r="AC1939" s="326"/>
      <c r="AD1939" s="326"/>
      <c r="AE1939" s="326"/>
      <c r="AF1939" s="326"/>
      <c r="AG1939" s="326"/>
      <c r="AH1939" s="326"/>
      <c r="AI1939" s="326"/>
      <c r="AJ1939" s="326"/>
      <c r="AK1939" s="326"/>
      <c r="AL1939" s="326"/>
      <c r="AM1939" s="326"/>
      <c r="AN1939" s="326"/>
      <c r="AO1939" s="326"/>
      <c r="AP1939" s="326"/>
      <c r="AQ1939" s="326"/>
      <c r="AR1939" s="326"/>
    </row>
    <row r="1940" ht="15.75" hidden="1" customHeight="1">
      <c r="A1940" s="326" t="s">
        <v>3455</v>
      </c>
      <c r="B1940" s="326">
        <v>41.0</v>
      </c>
      <c r="C1940" s="326">
        <v>1.9</v>
      </c>
      <c r="D1940" s="326">
        <v>0.4</v>
      </c>
      <c r="E1940" s="326">
        <v>8.2</v>
      </c>
      <c r="F1940" s="326" t="s">
        <v>4628</v>
      </c>
      <c r="G1940" s="326" t="s">
        <v>4592</v>
      </c>
      <c r="H1940" s="326"/>
      <c r="I1940" s="326"/>
      <c r="J1940" s="326"/>
      <c r="K1940" s="326"/>
      <c r="L1940" s="326"/>
      <c r="M1940" s="326"/>
      <c r="N1940" s="326"/>
      <c r="O1940" s="326"/>
      <c r="P1940" s="326"/>
      <c r="Q1940" s="326"/>
      <c r="R1940" s="326"/>
      <c r="S1940" s="326"/>
      <c r="T1940" s="326"/>
      <c r="U1940" s="326"/>
      <c r="V1940" s="326"/>
      <c r="W1940" s="326"/>
      <c r="X1940" s="326"/>
      <c r="Y1940" s="326"/>
      <c r="Z1940" s="326"/>
      <c r="AA1940" s="326"/>
      <c r="AB1940" s="326"/>
      <c r="AC1940" s="326"/>
      <c r="AD1940" s="326"/>
      <c r="AE1940" s="326"/>
      <c r="AF1940" s="326"/>
      <c r="AG1940" s="326"/>
      <c r="AH1940" s="326"/>
      <c r="AI1940" s="326"/>
      <c r="AJ1940" s="326"/>
      <c r="AK1940" s="326"/>
      <c r="AL1940" s="326"/>
      <c r="AM1940" s="326"/>
      <c r="AN1940" s="326"/>
      <c r="AO1940" s="326"/>
      <c r="AP1940" s="326"/>
      <c r="AQ1940" s="326"/>
      <c r="AR1940" s="326"/>
    </row>
    <row r="1941" ht="15.75" hidden="1" customHeight="1">
      <c r="A1941" s="326" t="s">
        <v>3457</v>
      </c>
      <c r="B1941" s="326">
        <v>131.0</v>
      </c>
      <c r="C1941" s="326">
        <v>3.7</v>
      </c>
      <c r="D1941" s="326">
        <v>5.4</v>
      </c>
      <c r="E1941" s="326">
        <v>17.5</v>
      </c>
      <c r="F1941" s="326" t="s">
        <v>4629</v>
      </c>
      <c r="G1941" s="326" t="s">
        <v>4592</v>
      </c>
      <c r="H1941" s="326"/>
      <c r="I1941" s="326"/>
      <c r="J1941" s="326"/>
      <c r="K1941" s="326"/>
      <c r="L1941" s="326"/>
      <c r="M1941" s="326"/>
      <c r="N1941" s="326"/>
      <c r="O1941" s="326"/>
      <c r="P1941" s="326"/>
      <c r="Q1941" s="326"/>
      <c r="R1941" s="326"/>
      <c r="S1941" s="326"/>
      <c r="T1941" s="326"/>
      <c r="U1941" s="326"/>
      <c r="V1941" s="326"/>
      <c r="W1941" s="326"/>
      <c r="X1941" s="326"/>
      <c r="Y1941" s="326"/>
      <c r="Z1941" s="326"/>
      <c r="AA1941" s="326"/>
      <c r="AB1941" s="326"/>
      <c r="AC1941" s="326"/>
      <c r="AD1941" s="326"/>
      <c r="AE1941" s="326"/>
      <c r="AF1941" s="326"/>
      <c r="AG1941" s="326"/>
      <c r="AH1941" s="326"/>
      <c r="AI1941" s="326"/>
      <c r="AJ1941" s="326"/>
      <c r="AK1941" s="326"/>
      <c r="AL1941" s="326"/>
      <c r="AM1941" s="326"/>
      <c r="AN1941" s="326"/>
      <c r="AO1941" s="326"/>
      <c r="AP1941" s="326"/>
      <c r="AQ1941" s="326"/>
      <c r="AR1941" s="326"/>
    </row>
    <row r="1942" ht="15.75" hidden="1" customHeight="1">
      <c r="A1942" s="326" t="s">
        <v>3780</v>
      </c>
      <c r="B1942" s="326">
        <v>83.0</v>
      </c>
      <c r="C1942" s="326">
        <v>3.7</v>
      </c>
      <c r="D1942" s="326">
        <v>3.6</v>
      </c>
      <c r="E1942" s="326">
        <v>14.3</v>
      </c>
      <c r="F1942" s="326" t="s">
        <v>4630</v>
      </c>
      <c r="G1942" s="326" t="s">
        <v>4592</v>
      </c>
      <c r="H1942" s="326"/>
      <c r="I1942" s="326"/>
      <c r="J1942" s="326"/>
      <c r="K1942" s="326"/>
      <c r="L1942" s="326"/>
      <c r="M1942" s="326"/>
      <c r="N1942" s="326"/>
      <c r="O1942" s="326"/>
      <c r="P1942" s="326"/>
      <c r="Q1942" s="326"/>
      <c r="R1942" s="326"/>
      <c r="S1942" s="326"/>
      <c r="T1942" s="326"/>
      <c r="U1942" s="326"/>
      <c r="V1942" s="326"/>
      <c r="W1942" s="326"/>
      <c r="X1942" s="326"/>
      <c r="Y1942" s="326"/>
      <c r="Z1942" s="326"/>
      <c r="AA1942" s="326"/>
      <c r="AB1942" s="326"/>
      <c r="AC1942" s="326"/>
      <c r="AD1942" s="326"/>
      <c r="AE1942" s="326"/>
      <c r="AF1942" s="326"/>
      <c r="AG1942" s="326"/>
      <c r="AH1942" s="326"/>
      <c r="AI1942" s="326"/>
      <c r="AJ1942" s="326"/>
      <c r="AK1942" s="326"/>
      <c r="AL1942" s="326"/>
      <c r="AM1942" s="326"/>
      <c r="AN1942" s="326"/>
      <c r="AO1942" s="326"/>
      <c r="AP1942" s="326"/>
      <c r="AQ1942" s="326"/>
      <c r="AR1942" s="326"/>
    </row>
    <row r="1943" ht="15.75" hidden="1" customHeight="1">
      <c r="A1943" s="326" t="s">
        <v>3461</v>
      </c>
      <c r="B1943" s="326">
        <v>114.0</v>
      </c>
      <c r="C1943" s="326">
        <v>3.3</v>
      </c>
      <c r="D1943" s="326">
        <v>3.7</v>
      </c>
      <c r="E1943" s="326">
        <v>17.8</v>
      </c>
      <c r="F1943" s="326" t="s">
        <v>4631</v>
      </c>
      <c r="G1943" s="326" t="s">
        <v>4592</v>
      </c>
      <c r="H1943" s="326"/>
      <c r="I1943" s="326"/>
      <c r="J1943" s="326"/>
      <c r="K1943" s="326"/>
      <c r="L1943" s="326"/>
      <c r="M1943" s="326"/>
      <c r="N1943" s="326"/>
      <c r="O1943" s="326"/>
      <c r="P1943" s="326"/>
      <c r="Q1943" s="326"/>
      <c r="R1943" s="326"/>
      <c r="S1943" s="326"/>
      <c r="T1943" s="326"/>
      <c r="U1943" s="326"/>
      <c r="V1943" s="326"/>
      <c r="W1943" s="326"/>
      <c r="X1943" s="326"/>
      <c r="Y1943" s="326"/>
      <c r="Z1943" s="326"/>
      <c r="AA1943" s="326"/>
      <c r="AB1943" s="326"/>
      <c r="AC1943" s="326"/>
      <c r="AD1943" s="326"/>
      <c r="AE1943" s="326"/>
      <c r="AF1943" s="326"/>
      <c r="AG1943" s="326"/>
      <c r="AH1943" s="326"/>
      <c r="AI1943" s="326"/>
      <c r="AJ1943" s="326"/>
      <c r="AK1943" s="326"/>
      <c r="AL1943" s="326"/>
      <c r="AM1943" s="326"/>
      <c r="AN1943" s="326"/>
      <c r="AO1943" s="326"/>
      <c r="AP1943" s="326"/>
      <c r="AQ1943" s="326"/>
      <c r="AR1943" s="326"/>
    </row>
    <row r="1944" ht="15.75" hidden="1" customHeight="1">
      <c r="A1944" s="326" t="s">
        <v>3465</v>
      </c>
      <c r="B1944" s="326">
        <v>144.0</v>
      </c>
      <c r="C1944" s="326">
        <v>4.8</v>
      </c>
      <c r="D1944" s="326">
        <v>8.4</v>
      </c>
      <c r="E1944" s="326">
        <v>12.9</v>
      </c>
      <c r="F1944" s="326" t="s">
        <v>4632</v>
      </c>
      <c r="G1944" s="326" t="s">
        <v>4592</v>
      </c>
      <c r="H1944" s="326"/>
      <c r="I1944" s="326"/>
      <c r="J1944" s="326"/>
      <c r="K1944" s="326"/>
      <c r="L1944" s="326"/>
      <c r="M1944" s="326"/>
      <c r="N1944" s="326"/>
      <c r="O1944" s="326"/>
      <c r="P1944" s="326"/>
      <c r="Q1944" s="326"/>
      <c r="R1944" s="326"/>
      <c r="S1944" s="326"/>
      <c r="T1944" s="326"/>
      <c r="U1944" s="326"/>
      <c r="V1944" s="326"/>
      <c r="W1944" s="326"/>
      <c r="X1944" s="326"/>
      <c r="Y1944" s="326"/>
      <c r="Z1944" s="326"/>
      <c r="AA1944" s="326"/>
      <c r="AB1944" s="326"/>
      <c r="AC1944" s="326"/>
      <c r="AD1944" s="326"/>
      <c r="AE1944" s="326"/>
      <c r="AF1944" s="326"/>
      <c r="AG1944" s="326"/>
      <c r="AH1944" s="326"/>
      <c r="AI1944" s="326"/>
      <c r="AJ1944" s="326"/>
      <c r="AK1944" s="326"/>
      <c r="AL1944" s="326"/>
      <c r="AM1944" s="326"/>
      <c r="AN1944" s="326"/>
      <c r="AO1944" s="326"/>
      <c r="AP1944" s="326"/>
      <c r="AQ1944" s="326"/>
      <c r="AR1944" s="326"/>
    </row>
    <row r="1945" ht="15.75" hidden="1" customHeight="1">
      <c r="A1945" s="326" t="s">
        <v>4633</v>
      </c>
      <c r="B1945" s="326">
        <v>135.0</v>
      </c>
      <c r="C1945" s="326">
        <v>3.3</v>
      </c>
      <c r="D1945" s="326">
        <v>6.0</v>
      </c>
      <c r="E1945" s="326">
        <v>17.6</v>
      </c>
      <c r="F1945" s="326" t="s">
        <v>4634</v>
      </c>
      <c r="G1945" s="326" t="s">
        <v>4592</v>
      </c>
      <c r="H1945" s="326"/>
      <c r="I1945" s="326"/>
      <c r="J1945" s="326"/>
      <c r="K1945" s="326"/>
      <c r="L1945" s="326"/>
      <c r="M1945" s="326"/>
      <c r="N1945" s="326"/>
      <c r="O1945" s="326"/>
      <c r="P1945" s="326"/>
      <c r="Q1945" s="326"/>
      <c r="R1945" s="326"/>
      <c r="S1945" s="326"/>
      <c r="T1945" s="326"/>
      <c r="U1945" s="326"/>
      <c r="V1945" s="326"/>
      <c r="W1945" s="326"/>
      <c r="X1945" s="326"/>
      <c r="Y1945" s="326"/>
      <c r="Z1945" s="326"/>
      <c r="AA1945" s="326"/>
      <c r="AB1945" s="326"/>
      <c r="AC1945" s="326"/>
      <c r="AD1945" s="326"/>
      <c r="AE1945" s="326"/>
      <c r="AF1945" s="326"/>
      <c r="AG1945" s="326"/>
      <c r="AH1945" s="326"/>
      <c r="AI1945" s="326"/>
      <c r="AJ1945" s="326"/>
      <c r="AK1945" s="326"/>
      <c r="AL1945" s="326"/>
      <c r="AM1945" s="326"/>
      <c r="AN1945" s="326"/>
      <c r="AO1945" s="326"/>
      <c r="AP1945" s="326"/>
      <c r="AQ1945" s="326"/>
      <c r="AR1945" s="326"/>
    </row>
    <row r="1946" ht="15.75" hidden="1" customHeight="1">
      <c r="A1946" s="326" t="s">
        <v>3970</v>
      </c>
      <c r="B1946" s="326">
        <v>99.0</v>
      </c>
      <c r="C1946" s="326">
        <v>2.5</v>
      </c>
      <c r="D1946" s="326">
        <v>7.1</v>
      </c>
      <c r="E1946" s="326">
        <v>12.3</v>
      </c>
      <c r="F1946" s="326" t="s">
        <v>4635</v>
      </c>
      <c r="G1946" s="326" t="s">
        <v>4592</v>
      </c>
      <c r="H1946" s="326"/>
      <c r="I1946" s="326"/>
      <c r="J1946" s="326"/>
      <c r="K1946" s="326"/>
      <c r="L1946" s="326"/>
      <c r="M1946" s="326"/>
      <c r="N1946" s="326"/>
      <c r="O1946" s="326"/>
      <c r="P1946" s="326"/>
      <c r="Q1946" s="326"/>
      <c r="R1946" s="326"/>
      <c r="S1946" s="326"/>
      <c r="T1946" s="326"/>
      <c r="U1946" s="326"/>
      <c r="V1946" s="326"/>
      <c r="W1946" s="326"/>
      <c r="X1946" s="326"/>
      <c r="Y1946" s="326"/>
      <c r="Z1946" s="326"/>
      <c r="AA1946" s="326"/>
      <c r="AB1946" s="326"/>
      <c r="AC1946" s="326"/>
      <c r="AD1946" s="326"/>
      <c r="AE1946" s="326"/>
      <c r="AF1946" s="326"/>
      <c r="AG1946" s="326"/>
      <c r="AH1946" s="326"/>
      <c r="AI1946" s="326"/>
      <c r="AJ1946" s="326"/>
      <c r="AK1946" s="326"/>
      <c r="AL1946" s="326"/>
      <c r="AM1946" s="326"/>
      <c r="AN1946" s="326"/>
      <c r="AO1946" s="326"/>
      <c r="AP1946" s="326"/>
      <c r="AQ1946" s="326"/>
      <c r="AR1946" s="326"/>
    </row>
    <row r="1947" ht="15.75" hidden="1" customHeight="1">
      <c r="A1947" s="326" t="s">
        <v>3471</v>
      </c>
      <c r="B1947" s="326">
        <v>54.0</v>
      </c>
      <c r="C1947" s="326">
        <v>2.9</v>
      </c>
      <c r="D1947" s="326">
        <v>0.6</v>
      </c>
      <c r="E1947" s="326">
        <v>9.3</v>
      </c>
      <c r="F1947" s="326" t="s">
        <v>4636</v>
      </c>
      <c r="G1947" s="326" t="s">
        <v>4592</v>
      </c>
      <c r="H1947" s="326"/>
      <c r="I1947" s="326"/>
      <c r="J1947" s="326"/>
      <c r="K1947" s="326"/>
      <c r="L1947" s="326"/>
      <c r="M1947" s="326"/>
      <c r="N1947" s="326"/>
      <c r="O1947" s="326"/>
      <c r="P1947" s="326"/>
      <c r="Q1947" s="326"/>
      <c r="R1947" s="326"/>
      <c r="S1947" s="326"/>
      <c r="T1947" s="326"/>
      <c r="U1947" s="326"/>
      <c r="V1947" s="326"/>
      <c r="W1947" s="326"/>
      <c r="X1947" s="326"/>
      <c r="Y1947" s="326"/>
      <c r="Z1947" s="326"/>
      <c r="AA1947" s="326"/>
      <c r="AB1947" s="326"/>
      <c r="AC1947" s="326"/>
      <c r="AD1947" s="326"/>
      <c r="AE1947" s="326"/>
      <c r="AF1947" s="326"/>
      <c r="AG1947" s="326"/>
      <c r="AH1947" s="326"/>
      <c r="AI1947" s="326"/>
      <c r="AJ1947" s="326"/>
      <c r="AK1947" s="326"/>
      <c r="AL1947" s="326"/>
      <c r="AM1947" s="326"/>
      <c r="AN1947" s="326"/>
      <c r="AO1947" s="326"/>
      <c r="AP1947" s="326"/>
      <c r="AQ1947" s="326"/>
      <c r="AR1947" s="326"/>
    </row>
    <row r="1948" ht="15.75" hidden="1" customHeight="1">
      <c r="A1948" s="326" t="s">
        <v>3473</v>
      </c>
      <c r="B1948" s="326">
        <v>35.0</v>
      </c>
      <c r="C1948" s="326">
        <v>3.7</v>
      </c>
      <c r="D1948" s="326">
        <v>0.5</v>
      </c>
      <c r="E1948" s="326">
        <v>5.0</v>
      </c>
      <c r="F1948" s="326" t="s">
        <v>4637</v>
      </c>
      <c r="G1948" s="326" t="s">
        <v>4592</v>
      </c>
      <c r="H1948" s="326"/>
      <c r="I1948" s="326"/>
      <c r="J1948" s="326"/>
      <c r="K1948" s="326"/>
      <c r="L1948" s="326"/>
      <c r="M1948" s="326"/>
      <c r="N1948" s="326"/>
      <c r="O1948" s="326"/>
      <c r="P1948" s="326"/>
      <c r="Q1948" s="326"/>
      <c r="R1948" s="326"/>
      <c r="S1948" s="326"/>
      <c r="T1948" s="326"/>
      <c r="U1948" s="326"/>
      <c r="V1948" s="326"/>
      <c r="W1948" s="326"/>
      <c r="X1948" s="326"/>
      <c r="Y1948" s="326"/>
      <c r="Z1948" s="326"/>
      <c r="AA1948" s="326"/>
      <c r="AB1948" s="326"/>
      <c r="AC1948" s="326"/>
      <c r="AD1948" s="326"/>
      <c r="AE1948" s="326"/>
      <c r="AF1948" s="326"/>
      <c r="AG1948" s="326"/>
      <c r="AH1948" s="326"/>
      <c r="AI1948" s="326"/>
      <c r="AJ1948" s="326"/>
      <c r="AK1948" s="326"/>
      <c r="AL1948" s="326"/>
      <c r="AM1948" s="326"/>
      <c r="AN1948" s="326"/>
      <c r="AO1948" s="326"/>
      <c r="AP1948" s="326"/>
      <c r="AQ1948" s="326"/>
      <c r="AR1948" s="326"/>
    </row>
    <row r="1949" ht="15.75" hidden="1" customHeight="1">
      <c r="A1949" s="326" t="s">
        <v>3477</v>
      </c>
      <c r="B1949" s="326">
        <v>38.0</v>
      </c>
      <c r="C1949" s="326">
        <v>1.7</v>
      </c>
      <c r="D1949" s="326">
        <v>0.2</v>
      </c>
      <c r="E1949" s="326">
        <v>7.7</v>
      </c>
      <c r="F1949" s="326" t="s">
        <v>4638</v>
      </c>
      <c r="G1949" s="326" t="s">
        <v>4592</v>
      </c>
      <c r="H1949" s="326"/>
      <c r="I1949" s="326"/>
      <c r="J1949" s="326"/>
      <c r="K1949" s="326"/>
      <c r="L1949" s="326"/>
      <c r="M1949" s="326"/>
      <c r="N1949" s="326"/>
      <c r="O1949" s="326"/>
      <c r="P1949" s="326"/>
      <c r="Q1949" s="326"/>
      <c r="R1949" s="326"/>
      <c r="S1949" s="326"/>
      <c r="T1949" s="326"/>
      <c r="U1949" s="326"/>
      <c r="V1949" s="326"/>
      <c r="W1949" s="326"/>
      <c r="X1949" s="326"/>
      <c r="Y1949" s="326"/>
      <c r="Z1949" s="326"/>
      <c r="AA1949" s="326"/>
      <c r="AB1949" s="326"/>
      <c r="AC1949" s="326"/>
      <c r="AD1949" s="326"/>
      <c r="AE1949" s="326"/>
      <c r="AF1949" s="326"/>
      <c r="AG1949" s="326"/>
      <c r="AH1949" s="326"/>
      <c r="AI1949" s="326"/>
      <c r="AJ1949" s="326"/>
      <c r="AK1949" s="326"/>
      <c r="AL1949" s="326"/>
      <c r="AM1949" s="326"/>
      <c r="AN1949" s="326"/>
      <c r="AO1949" s="326"/>
      <c r="AP1949" s="326"/>
      <c r="AQ1949" s="326"/>
      <c r="AR1949" s="326"/>
    </row>
    <row r="1950" ht="15.75" hidden="1" customHeight="1">
      <c r="A1950" s="326" t="s">
        <v>3479</v>
      </c>
      <c r="B1950" s="326">
        <v>59.0</v>
      </c>
      <c r="C1950" s="326">
        <v>4.2</v>
      </c>
      <c r="D1950" s="326">
        <v>2.0</v>
      </c>
      <c r="E1950" s="326">
        <v>6.3</v>
      </c>
      <c r="F1950" s="326" t="s">
        <v>4639</v>
      </c>
      <c r="G1950" s="326" t="s">
        <v>4592</v>
      </c>
      <c r="H1950" s="326"/>
      <c r="I1950" s="326"/>
      <c r="J1950" s="326"/>
      <c r="K1950" s="326"/>
      <c r="L1950" s="326"/>
      <c r="M1950" s="326"/>
      <c r="N1950" s="326"/>
      <c r="O1950" s="326"/>
      <c r="P1950" s="326"/>
      <c r="Q1950" s="326"/>
      <c r="R1950" s="326"/>
      <c r="S1950" s="326"/>
      <c r="T1950" s="326"/>
      <c r="U1950" s="326"/>
      <c r="V1950" s="326"/>
      <c r="W1950" s="326"/>
      <c r="X1950" s="326"/>
      <c r="Y1950" s="326"/>
      <c r="Z1950" s="326"/>
      <c r="AA1950" s="326"/>
      <c r="AB1950" s="326"/>
      <c r="AC1950" s="326"/>
      <c r="AD1950" s="326"/>
      <c r="AE1950" s="326"/>
      <c r="AF1950" s="326"/>
      <c r="AG1950" s="326"/>
      <c r="AH1950" s="326"/>
      <c r="AI1950" s="326"/>
      <c r="AJ1950" s="326"/>
      <c r="AK1950" s="326"/>
      <c r="AL1950" s="326"/>
      <c r="AM1950" s="326"/>
      <c r="AN1950" s="326"/>
      <c r="AO1950" s="326"/>
      <c r="AP1950" s="326"/>
      <c r="AQ1950" s="326"/>
      <c r="AR1950" s="326"/>
    </row>
    <row r="1951" ht="15.75" hidden="1" customHeight="1">
      <c r="A1951" s="326" t="s">
        <v>3481</v>
      </c>
      <c r="B1951" s="326">
        <v>41.0</v>
      </c>
      <c r="C1951" s="326">
        <v>2.1</v>
      </c>
      <c r="D1951" s="326">
        <v>0.5</v>
      </c>
      <c r="E1951" s="326">
        <v>7.2</v>
      </c>
      <c r="F1951" s="326" t="s">
        <v>4640</v>
      </c>
      <c r="G1951" s="326" t="s">
        <v>4592</v>
      </c>
      <c r="H1951" s="326"/>
      <c r="I1951" s="326"/>
      <c r="J1951" s="326"/>
      <c r="K1951" s="326"/>
      <c r="L1951" s="326"/>
      <c r="M1951" s="326"/>
      <c r="N1951" s="326"/>
      <c r="O1951" s="326"/>
      <c r="P1951" s="326"/>
      <c r="Q1951" s="326"/>
      <c r="R1951" s="326"/>
      <c r="S1951" s="326"/>
      <c r="T1951" s="326"/>
      <c r="U1951" s="326"/>
      <c r="V1951" s="326"/>
      <c r="W1951" s="326"/>
      <c r="X1951" s="326"/>
      <c r="Y1951" s="326"/>
      <c r="Z1951" s="326"/>
      <c r="AA1951" s="326"/>
      <c r="AB1951" s="326"/>
      <c r="AC1951" s="326"/>
      <c r="AD1951" s="326"/>
      <c r="AE1951" s="326"/>
      <c r="AF1951" s="326"/>
      <c r="AG1951" s="326"/>
      <c r="AH1951" s="326"/>
      <c r="AI1951" s="326"/>
      <c r="AJ1951" s="326"/>
      <c r="AK1951" s="326"/>
      <c r="AL1951" s="326"/>
      <c r="AM1951" s="326"/>
      <c r="AN1951" s="326"/>
      <c r="AO1951" s="326"/>
      <c r="AP1951" s="326"/>
      <c r="AQ1951" s="326"/>
      <c r="AR1951" s="326"/>
    </row>
    <row r="1952" ht="15.75" hidden="1" customHeight="1">
      <c r="A1952" s="326" t="s">
        <v>4641</v>
      </c>
      <c r="B1952" s="326">
        <v>45.0</v>
      </c>
      <c r="C1952" s="326">
        <v>2.2</v>
      </c>
      <c r="D1952" s="326">
        <v>0.4</v>
      </c>
      <c r="E1952" s="326">
        <v>8.5</v>
      </c>
      <c r="F1952" s="326" t="s">
        <v>4642</v>
      </c>
      <c r="G1952" s="326" t="s">
        <v>4592</v>
      </c>
      <c r="H1952" s="326"/>
      <c r="I1952" s="326"/>
      <c r="J1952" s="326"/>
      <c r="K1952" s="326"/>
      <c r="L1952" s="326"/>
      <c r="M1952" s="326"/>
      <c r="N1952" s="326"/>
      <c r="O1952" s="326"/>
      <c r="P1952" s="326"/>
      <c r="Q1952" s="326"/>
      <c r="R1952" s="326"/>
      <c r="S1952" s="326"/>
      <c r="T1952" s="326"/>
      <c r="U1952" s="326"/>
      <c r="V1952" s="326"/>
      <c r="W1952" s="326"/>
      <c r="X1952" s="326"/>
      <c r="Y1952" s="326"/>
      <c r="Z1952" s="326"/>
      <c r="AA1952" s="326"/>
      <c r="AB1952" s="326"/>
      <c r="AC1952" s="326"/>
      <c r="AD1952" s="326"/>
      <c r="AE1952" s="326"/>
      <c r="AF1952" s="326"/>
      <c r="AG1952" s="326"/>
      <c r="AH1952" s="326"/>
      <c r="AI1952" s="326"/>
      <c r="AJ1952" s="326"/>
      <c r="AK1952" s="326"/>
      <c r="AL1952" s="326"/>
      <c r="AM1952" s="326"/>
      <c r="AN1952" s="326"/>
      <c r="AO1952" s="326"/>
      <c r="AP1952" s="326"/>
      <c r="AQ1952" s="326"/>
      <c r="AR1952" s="326"/>
    </row>
    <row r="1953" ht="15.75" hidden="1" customHeight="1">
      <c r="A1953" s="326" t="s">
        <v>3988</v>
      </c>
      <c r="B1953" s="326">
        <v>45.0</v>
      </c>
      <c r="C1953" s="326">
        <v>1.7</v>
      </c>
      <c r="D1953" s="326">
        <v>0.2</v>
      </c>
      <c r="E1953" s="326">
        <v>9.1</v>
      </c>
      <c r="F1953" s="326" t="s">
        <v>4643</v>
      </c>
      <c r="G1953" s="326" t="s">
        <v>4592</v>
      </c>
      <c r="H1953" s="326"/>
      <c r="I1953" s="326"/>
      <c r="J1953" s="326"/>
      <c r="K1953" s="326"/>
      <c r="L1953" s="326"/>
      <c r="M1953" s="326"/>
      <c r="N1953" s="326"/>
      <c r="O1953" s="326"/>
      <c r="P1953" s="326"/>
      <c r="Q1953" s="326"/>
      <c r="R1953" s="326"/>
      <c r="S1953" s="326"/>
      <c r="T1953" s="326"/>
      <c r="U1953" s="326"/>
      <c r="V1953" s="326"/>
      <c r="W1953" s="326"/>
      <c r="X1953" s="326"/>
      <c r="Y1953" s="326"/>
      <c r="Z1953" s="326"/>
      <c r="AA1953" s="326"/>
      <c r="AB1953" s="326"/>
      <c r="AC1953" s="326"/>
      <c r="AD1953" s="326"/>
      <c r="AE1953" s="326"/>
      <c r="AF1953" s="326"/>
      <c r="AG1953" s="326"/>
      <c r="AH1953" s="326"/>
      <c r="AI1953" s="326"/>
      <c r="AJ1953" s="326"/>
      <c r="AK1953" s="326"/>
      <c r="AL1953" s="326"/>
      <c r="AM1953" s="326"/>
      <c r="AN1953" s="326"/>
      <c r="AO1953" s="326"/>
      <c r="AP1953" s="326"/>
      <c r="AQ1953" s="326"/>
      <c r="AR1953" s="326"/>
    </row>
    <row r="1954" ht="15.75" hidden="1" customHeight="1">
      <c r="A1954" s="326" t="s">
        <v>3487</v>
      </c>
      <c r="B1954" s="326">
        <v>38.0</v>
      </c>
      <c r="C1954" s="326">
        <v>1.9</v>
      </c>
      <c r="D1954" s="326">
        <v>0.5</v>
      </c>
      <c r="E1954" s="326">
        <v>6.9</v>
      </c>
      <c r="F1954" s="326" t="s">
        <v>4644</v>
      </c>
      <c r="G1954" s="326" t="s">
        <v>4592</v>
      </c>
      <c r="H1954" s="326"/>
      <c r="I1954" s="326"/>
      <c r="J1954" s="326"/>
      <c r="K1954" s="326"/>
      <c r="L1954" s="326"/>
      <c r="M1954" s="326"/>
      <c r="N1954" s="326"/>
      <c r="O1954" s="326"/>
      <c r="P1954" s="326"/>
      <c r="Q1954" s="326"/>
      <c r="R1954" s="326"/>
      <c r="S1954" s="326"/>
      <c r="T1954" s="326"/>
      <c r="U1954" s="326"/>
      <c r="V1954" s="326"/>
      <c r="W1954" s="326"/>
      <c r="X1954" s="326"/>
      <c r="Y1954" s="326"/>
      <c r="Z1954" s="326"/>
      <c r="AA1954" s="326"/>
      <c r="AB1954" s="326"/>
      <c r="AC1954" s="326"/>
      <c r="AD1954" s="326"/>
      <c r="AE1954" s="326"/>
      <c r="AF1954" s="326"/>
      <c r="AG1954" s="326"/>
      <c r="AH1954" s="326"/>
      <c r="AI1954" s="326"/>
      <c r="AJ1954" s="326"/>
      <c r="AK1954" s="326"/>
      <c r="AL1954" s="326"/>
      <c r="AM1954" s="326"/>
      <c r="AN1954" s="326"/>
      <c r="AO1954" s="326"/>
      <c r="AP1954" s="326"/>
      <c r="AQ1954" s="326"/>
      <c r="AR1954" s="326"/>
    </row>
    <row r="1955" ht="15.75" hidden="1" customHeight="1">
      <c r="A1955" s="326" t="s">
        <v>3489</v>
      </c>
      <c r="B1955" s="326">
        <v>39.0</v>
      </c>
      <c r="C1955" s="326">
        <v>1.9</v>
      </c>
      <c r="D1955" s="326">
        <v>0.1</v>
      </c>
      <c r="E1955" s="326">
        <v>7.7</v>
      </c>
      <c r="F1955" s="326" t="s">
        <v>4645</v>
      </c>
      <c r="G1955" s="326" t="s">
        <v>4592</v>
      </c>
      <c r="H1955" s="326"/>
      <c r="I1955" s="326"/>
      <c r="J1955" s="326"/>
      <c r="K1955" s="326"/>
      <c r="L1955" s="326"/>
      <c r="M1955" s="326"/>
      <c r="N1955" s="326"/>
      <c r="O1955" s="326"/>
      <c r="P1955" s="326"/>
      <c r="Q1955" s="326"/>
      <c r="R1955" s="326"/>
      <c r="S1955" s="326"/>
      <c r="T1955" s="326"/>
      <c r="U1955" s="326"/>
      <c r="V1955" s="326"/>
      <c r="W1955" s="326"/>
      <c r="X1955" s="326"/>
      <c r="Y1955" s="326"/>
      <c r="Z1955" s="326"/>
      <c r="AA1955" s="326"/>
      <c r="AB1955" s="326"/>
      <c r="AC1955" s="326"/>
      <c r="AD1955" s="326"/>
      <c r="AE1955" s="326"/>
      <c r="AF1955" s="326"/>
      <c r="AG1955" s="326"/>
      <c r="AH1955" s="326"/>
      <c r="AI1955" s="326"/>
      <c r="AJ1955" s="326"/>
      <c r="AK1955" s="326"/>
      <c r="AL1955" s="326"/>
      <c r="AM1955" s="326"/>
      <c r="AN1955" s="326"/>
      <c r="AO1955" s="326"/>
      <c r="AP1955" s="326"/>
      <c r="AQ1955" s="326"/>
      <c r="AR1955" s="326"/>
    </row>
    <row r="1956" ht="15.75" hidden="1" customHeight="1">
      <c r="A1956" s="326" t="s">
        <v>3491</v>
      </c>
      <c r="B1956" s="326">
        <v>32.0</v>
      </c>
      <c r="C1956" s="326">
        <v>1.8</v>
      </c>
      <c r="D1956" s="326">
        <v>0.2</v>
      </c>
      <c r="E1956" s="326">
        <v>5.8</v>
      </c>
      <c r="F1956" s="326" t="s">
        <v>4646</v>
      </c>
      <c r="G1956" s="326" t="s">
        <v>4592</v>
      </c>
      <c r="H1956" s="326"/>
      <c r="I1956" s="326"/>
      <c r="J1956" s="326"/>
      <c r="K1956" s="326"/>
      <c r="L1956" s="326"/>
      <c r="M1956" s="326"/>
      <c r="N1956" s="326"/>
      <c r="O1956" s="326"/>
      <c r="P1956" s="326"/>
      <c r="Q1956" s="326"/>
      <c r="R1956" s="326"/>
      <c r="S1956" s="326"/>
      <c r="T1956" s="326"/>
      <c r="U1956" s="326"/>
      <c r="V1956" s="326"/>
      <c r="W1956" s="326"/>
      <c r="X1956" s="326"/>
      <c r="Y1956" s="326"/>
      <c r="Z1956" s="326"/>
      <c r="AA1956" s="326"/>
      <c r="AB1956" s="326"/>
      <c r="AC1956" s="326"/>
      <c r="AD1956" s="326"/>
      <c r="AE1956" s="326"/>
      <c r="AF1956" s="326"/>
      <c r="AG1956" s="326"/>
      <c r="AH1956" s="326"/>
      <c r="AI1956" s="326"/>
      <c r="AJ1956" s="326"/>
      <c r="AK1956" s="326"/>
      <c r="AL1956" s="326"/>
      <c r="AM1956" s="326"/>
      <c r="AN1956" s="326"/>
      <c r="AO1956" s="326"/>
      <c r="AP1956" s="326"/>
      <c r="AQ1956" s="326"/>
      <c r="AR1956" s="326"/>
    </row>
    <row r="1957" ht="15.75" hidden="1" customHeight="1">
      <c r="A1957" s="326" t="s">
        <v>4000</v>
      </c>
      <c r="B1957" s="326">
        <v>28.0</v>
      </c>
      <c r="C1957" s="326">
        <v>1.7</v>
      </c>
      <c r="D1957" s="326">
        <v>0.2</v>
      </c>
      <c r="E1957" s="326">
        <v>4.8</v>
      </c>
      <c r="F1957" s="326" t="s">
        <v>4647</v>
      </c>
      <c r="G1957" s="326" t="s">
        <v>4592</v>
      </c>
      <c r="H1957" s="326"/>
      <c r="I1957" s="326"/>
      <c r="J1957" s="326"/>
      <c r="K1957" s="326"/>
      <c r="L1957" s="326"/>
      <c r="M1957" s="326"/>
      <c r="N1957" s="326"/>
      <c r="O1957" s="326"/>
      <c r="P1957" s="326"/>
      <c r="Q1957" s="326"/>
      <c r="R1957" s="326"/>
      <c r="S1957" s="326"/>
      <c r="T1957" s="326"/>
      <c r="U1957" s="326"/>
      <c r="V1957" s="326"/>
      <c r="W1957" s="326"/>
      <c r="X1957" s="326"/>
      <c r="Y1957" s="326"/>
      <c r="Z1957" s="326"/>
      <c r="AA1957" s="326"/>
      <c r="AB1957" s="326"/>
      <c r="AC1957" s="326"/>
      <c r="AD1957" s="326"/>
      <c r="AE1957" s="326"/>
      <c r="AF1957" s="326"/>
      <c r="AG1957" s="326"/>
      <c r="AH1957" s="326"/>
      <c r="AI1957" s="326"/>
      <c r="AJ1957" s="326"/>
      <c r="AK1957" s="326"/>
      <c r="AL1957" s="326"/>
      <c r="AM1957" s="326"/>
      <c r="AN1957" s="326"/>
      <c r="AO1957" s="326"/>
      <c r="AP1957" s="326"/>
      <c r="AQ1957" s="326"/>
      <c r="AR1957" s="326"/>
    </row>
    <row r="1958" ht="15.75" hidden="1" customHeight="1">
      <c r="A1958" s="326" t="s">
        <v>3796</v>
      </c>
      <c r="B1958" s="326">
        <v>37.0</v>
      </c>
      <c r="C1958" s="326">
        <v>2.1</v>
      </c>
      <c r="D1958" s="326">
        <v>0.7</v>
      </c>
      <c r="E1958" s="326">
        <v>6.0</v>
      </c>
      <c r="F1958" s="326" t="s">
        <v>4648</v>
      </c>
      <c r="G1958" s="326" t="s">
        <v>4592</v>
      </c>
      <c r="H1958" s="326"/>
      <c r="I1958" s="326"/>
      <c r="J1958" s="326"/>
      <c r="K1958" s="326"/>
      <c r="L1958" s="326"/>
      <c r="M1958" s="326"/>
      <c r="N1958" s="326"/>
      <c r="O1958" s="326"/>
      <c r="P1958" s="326"/>
      <c r="Q1958" s="326"/>
      <c r="R1958" s="326"/>
      <c r="S1958" s="326"/>
      <c r="T1958" s="326"/>
      <c r="U1958" s="326"/>
      <c r="V1958" s="326"/>
      <c r="W1958" s="326"/>
      <c r="X1958" s="326"/>
      <c r="Y1958" s="326"/>
      <c r="Z1958" s="326"/>
      <c r="AA1958" s="326"/>
      <c r="AB1958" s="326"/>
      <c r="AC1958" s="326"/>
      <c r="AD1958" s="326"/>
      <c r="AE1958" s="326"/>
      <c r="AF1958" s="326"/>
      <c r="AG1958" s="326"/>
      <c r="AH1958" s="326"/>
      <c r="AI1958" s="326"/>
      <c r="AJ1958" s="326"/>
      <c r="AK1958" s="326"/>
      <c r="AL1958" s="326"/>
      <c r="AM1958" s="326"/>
      <c r="AN1958" s="326"/>
      <c r="AO1958" s="326"/>
      <c r="AP1958" s="326"/>
      <c r="AQ1958" s="326"/>
      <c r="AR1958" s="326"/>
    </row>
    <row r="1959" ht="15.75" hidden="1" customHeight="1">
      <c r="A1959" s="326" t="s">
        <v>3499</v>
      </c>
      <c r="B1959" s="326">
        <v>34.0</v>
      </c>
      <c r="C1959" s="326">
        <v>1.8</v>
      </c>
      <c r="D1959" s="326">
        <v>0.6</v>
      </c>
      <c r="E1959" s="326">
        <v>6.0</v>
      </c>
      <c r="F1959" s="326" t="s">
        <v>4649</v>
      </c>
      <c r="G1959" s="326" t="s">
        <v>4592</v>
      </c>
      <c r="H1959" s="326"/>
      <c r="I1959" s="326"/>
      <c r="J1959" s="326"/>
      <c r="K1959" s="326"/>
      <c r="L1959" s="326"/>
      <c r="M1959" s="326"/>
      <c r="N1959" s="326"/>
      <c r="O1959" s="326"/>
      <c r="P1959" s="326"/>
      <c r="Q1959" s="326"/>
      <c r="R1959" s="326"/>
      <c r="S1959" s="326"/>
      <c r="T1959" s="326"/>
      <c r="U1959" s="326"/>
      <c r="V1959" s="326"/>
      <c r="W1959" s="326"/>
      <c r="X1959" s="326"/>
      <c r="Y1959" s="326"/>
      <c r="Z1959" s="326"/>
      <c r="AA1959" s="326"/>
      <c r="AB1959" s="326"/>
      <c r="AC1959" s="326"/>
      <c r="AD1959" s="326"/>
      <c r="AE1959" s="326"/>
      <c r="AF1959" s="326"/>
      <c r="AG1959" s="326"/>
      <c r="AH1959" s="326"/>
      <c r="AI1959" s="326"/>
      <c r="AJ1959" s="326"/>
      <c r="AK1959" s="326"/>
      <c r="AL1959" s="326"/>
      <c r="AM1959" s="326"/>
      <c r="AN1959" s="326"/>
      <c r="AO1959" s="326"/>
      <c r="AP1959" s="326"/>
      <c r="AQ1959" s="326"/>
      <c r="AR1959" s="326"/>
    </row>
    <row r="1960" ht="15.75" hidden="1" customHeight="1">
      <c r="A1960" s="326" t="s">
        <v>3501</v>
      </c>
      <c r="B1960" s="326">
        <v>26.0</v>
      </c>
      <c r="C1960" s="326">
        <v>1.2</v>
      </c>
      <c r="D1960" s="326">
        <v>0.2</v>
      </c>
      <c r="E1960" s="326">
        <v>6.0</v>
      </c>
      <c r="F1960" s="326" t="s">
        <v>4650</v>
      </c>
      <c r="G1960" s="326" t="s">
        <v>4592</v>
      </c>
      <c r="H1960" s="326"/>
      <c r="I1960" s="326"/>
      <c r="J1960" s="326"/>
      <c r="K1960" s="326"/>
      <c r="L1960" s="326"/>
      <c r="M1960" s="326"/>
      <c r="N1960" s="326"/>
      <c r="O1960" s="326"/>
      <c r="P1960" s="326"/>
      <c r="Q1960" s="326"/>
      <c r="R1960" s="326"/>
      <c r="S1960" s="326"/>
      <c r="T1960" s="326"/>
      <c r="U1960" s="326"/>
      <c r="V1960" s="326"/>
      <c r="W1960" s="326"/>
      <c r="X1960" s="326"/>
      <c r="Y1960" s="326"/>
      <c r="Z1960" s="326"/>
      <c r="AA1960" s="326"/>
      <c r="AB1960" s="326"/>
      <c r="AC1960" s="326"/>
      <c r="AD1960" s="326"/>
      <c r="AE1960" s="326"/>
      <c r="AF1960" s="326"/>
      <c r="AG1960" s="326"/>
      <c r="AH1960" s="326"/>
      <c r="AI1960" s="326"/>
      <c r="AJ1960" s="326"/>
      <c r="AK1960" s="326"/>
      <c r="AL1960" s="326"/>
      <c r="AM1960" s="326"/>
      <c r="AN1960" s="326"/>
      <c r="AO1960" s="326"/>
      <c r="AP1960" s="326"/>
      <c r="AQ1960" s="326"/>
      <c r="AR1960" s="326"/>
    </row>
    <row r="1961" ht="15.75" hidden="1" customHeight="1">
      <c r="A1961" s="326" t="s">
        <v>4009</v>
      </c>
      <c r="B1961" s="326">
        <v>45.0</v>
      </c>
      <c r="C1961" s="326">
        <v>2.7</v>
      </c>
      <c r="D1961" s="326">
        <v>0.8</v>
      </c>
      <c r="E1961" s="326">
        <v>6.7</v>
      </c>
      <c r="F1961" s="326" t="s">
        <v>4651</v>
      </c>
      <c r="G1961" s="326" t="s">
        <v>4592</v>
      </c>
      <c r="H1961" s="326"/>
      <c r="I1961" s="326"/>
      <c r="J1961" s="326"/>
      <c r="K1961" s="326"/>
      <c r="L1961" s="326"/>
      <c r="M1961" s="326"/>
      <c r="N1961" s="326"/>
      <c r="O1961" s="326"/>
      <c r="P1961" s="326"/>
      <c r="Q1961" s="326"/>
      <c r="R1961" s="326"/>
      <c r="S1961" s="326"/>
      <c r="T1961" s="326"/>
      <c r="U1961" s="326"/>
      <c r="V1961" s="326"/>
      <c r="W1961" s="326"/>
      <c r="X1961" s="326"/>
      <c r="Y1961" s="326"/>
      <c r="Z1961" s="326"/>
      <c r="AA1961" s="326"/>
      <c r="AB1961" s="326"/>
      <c r="AC1961" s="326"/>
      <c r="AD1961" s="326"/>
      <c r="AE1961" s="326"/>
      <c r="AF1961" s="326"/>
      <c r="AG1961" s="326"/>
      <c r="AH1961" s="326"/>
      <c r="AI1961" s="326"/>
      <c r="AJ1961" s="326"/>
      <c r="AK1961" s="326"/>
      <c r="AL1961" s="326"/>
      <c r="AM1961" s="326"/>
      <c r="AN1961" s="326"/>
      <c r="AO1961" s="326"/>
      <c r="AP1961" s="326"/>
      <c r="AQ1961" s="326"/>
      <c r="AR1961" s="326"/>
    </row>
    <row r="1962" ht="15.75" hidden="1" customHeight="1">
      <c r="A1962" s="326" t="s">
        <v>3505</v>
      </c>
      <c r="B1962" s="326">
        <v>47.0</v>
      </c>
      <c r="C1962" s="326">
        <v>2.4</v>
      </c>
      <c r="D1962" s="326">
        <v>0.7</v>
      </c>
      <c r="E1962" s="326">
        <v>8.0</v>
      </c>
      <c r="F1962" s="326" t="s">
        <v>4652</v>
      </c>
      <c r="G1962" s="326" t="s">
        <v>4592</v>
      </c>
      <c r="H1962" s="326"/>
      <c r="I1962" s="326"/>
      <c r="J1962" s="326"/>
      <c r="K1962" s="326"/>
      <c r="L1962" s="326"/>
      <c r="M1962" s="326"/>
      <c r="N1962" s="326"/>
      <c r="O1962" s="326"/>
      <c r="P1962" s="326"/>
      <c r="Q1962" s="326"/>
      <c r="R1962" s="326"/>
      <c r="S1962" s="326"/>
      <c r="T1962" s="326"/>
      <c r="U1962" s="326"/>
      <c r="V1962" s="326"/>
      <c r="W1962" s="326"/>
      <c r="X1962" s="326"/>
      <c r="Y1962" s="326"/>
      <c r="Z1962" s="326"/>
      <c r="AA1962" s="326"/>
      <c r="AB1962" s="326"/>
      <c r="AC1962" s="326"/>
      <c r="AD1962" s="326"/>
      <c r="AE1962" s="326"/>
      <c r="AF1962" s="326"/>
      <c r="AG1962" s="326"/>
      <c r="AH1962" s="326"/>
      <c r="AI1962" s="326"/>
      <c r="AJ1962" s="326"/>
      <c r="AK1962" s="326"/>
      <c r="AL1962" s="326"/>
      <c r="AM1962" s="326"/>
      <c r="AN1962" s="326"/>
      <c r="AO1962" s="326"/>
      <c r="AP1962" s="326"/>
      <c r="AQ1962" s="326"/>
      <c r="AR1962" s="326"/>
    </row>
    <row r="1963" ht="15.75" hidden="1" customHeight="1">
      <c r="A1963" s="326" t="s">
        <v>3507</v>
      </c>
      <c r="B1963" s="326">
        <v>49.0</v>
      </c>
      <c r="C1963" s="326">
        <v>2.5</v>
      </c>
      <c r="D1963" s="326">
        <v>0.2</v>
      </c>
      <c r="E1963" s="326">
        <v>9.8</v>
      </c>
      <c r="F1963" s="326" t="s">
        <v>4653</v>
      </c>
      <c r="G1963" s="326" t="s">
        <v>4592</v>
      </c>
      <c r="H1963" s="326"/>
      <c r="I1963" s="326"/>
      <c r="J1963" s="326"/>
      <c r="K1963" s="326"/>
      <c r="L1963" s="326"/>
      <c r="M1963" s="326"/>
      <c r="N1963" s="326"/>
      <c r="O1963" s="326"/>
      <c r="P1963" s="326"/>
      <c r="Q1963" s="326"/>
      <c r="R1963" s="326"/>
      <c r="S1963" s="326"/>
      <c r="T1963" s="326"/>
      <c r="U1963" s="326"/>
      <c r="V1963" s="326"/>
      <c r="W1963" s="326"/>
      <c r="X1963" s="326"/>
      <c r="Y1963" s="326"/>
      <c r="Z1963" s="326"/>
      <c r="AA1963" s="326"/>
      <c r="AB1963" s="326"/>
      <c r="AC1963" s="326"/>
      <c r="AD1963" s="326"/>
      <c r="AE1963" s="326"/>
      <c r="AF1963" s="326"/>
      <c r="AG1963" s="326"/>
      <c r="AH1963" s="326"/>
      <c r="AI1963" s="326"/>
      <c r="AJ1963" s="326"/>
      <c r="AK1963" s="326"/>
      <c r="AL1963" s="326"/>
      <c r="AM1963" s="326"/>
      <c r="AN1963" s="326"/>
      <c r="AO1963" s="326"/>
      <c r="AP1963" s="326"/>
      <c r="AQ1963" s="326"/>
      <c r="AR1963" s="326"/>
    </row>
    <row r="1964" ht="15.75" hidden="1" customHeight="1">
      <c r="A1964" s="326" t="s">
        <v>3509</v>
      </c>
      <c r="B1964" s="326">
        <v>30.0</v>
      </c>
      <c r="C1964" s="326">
        <v>1.3</v>
      </c>
      <c r="D1964" s="326">
        <v>0.2</v>
      </c>
      <c r="E1964" s="326">
        <v>6.2</v>
      </c>
      <c r="F1964" s="326" t="s">
        <v>4654</v>
      </c>
      <c r="G1964" s="326" t="s">
        <v>4592</v>
      </c>
      <c r="H1964" s="326"/>
      <c r="I1964" s="326"/>
      <c r="J1964" s="326"/>
      <c r="K1964" s="326"/>
      <c r="L1964" s="326"/>
      <c r="M1964" s="326"/>
      <c r="N1964" s="326"/>
      <c r="O1964" s="326"/>
      <c r="P1964" s="326"/>
      <c r="Q1964" s="326"/>
      <c r="R1964" s="326"/>
      <c r="S1964" s="326"/>
      <c r="T1964" s="326"/>
      <c r="U1964" s="326"/>
      <c r="V1964" s="326"/>
      <c r="W1964" s="326"/>
      <c r="X1964" s="326"/>
      <c r="Y1964" s="326"/>
      <c r="Z1964" s="326"/>
      <c r="AA1964" s="326"/>
      <c r="AB1964" s="326"/>
      <c r="AC1964" s="326"/>
      <c r="AD1964" s="326"/>
      <c r="AE1964" s="326"/>
      <c r="AF1964" s="326"/>
      <c r="AG1964" s="326"/>
      <c r="AH1964" s="326"/>
      <c r="AI1964" s="326"/>
      <c r="AJ1964" s="326"/>
      <c r="AK1964" s="326"/>
      <c r="AL1964" s="326"/>
      <c r="AM1964" s="326"/>
      <c r="AN1964" s="326"/>
      <c r="AO1964" s="326"/>
      <c r="AP1964" s="326"/>
      <c r="AQ1964" s="326"/>
      <c r="AR1964" s="326"/>
    </row>
    <row r="1965" ht="15.75" hidden="1" customHeight="1">
      <c r="A1965" s="326" t="s">
        <v>4018</v>
      </c>
      <c r="B1965" s="326">
        <v>37.0</v>
      </c>
      <c r="C1965" s="326">
        <v>2.2</v>
      </c>
      <c r="D1965" s="326">
        <v>0.7</v>
      </c>
      <c r="E1965" s="326">
        <v>6.0</v>
      </c>
      <c r="F1965" s="326" t="s">
        <v>4655</v>
      </c>
      <c r="G1965" s="326" t="s">
        <v>4592</v>
      </c>
      <c r="H1965" s="326"/>
      <c r="I1965" s="326"/>
      <c r="J1965" s="326"/>
      <c r="K1965" s="326"/>
      <c r="L1965" s="326"/>
      <c r="M1965" s="326"/>
      <c r="N1965" s="326"/>
      <c r="O1965" s="326"/>
      <c r="P1965" s="326"/>
      <c r="Q1965" s="326"/>
      <c r="R1965" s="326"/>
      <c r="S1965" s="326"/>
      <c r="T1965" s="326"/>
      <c r="U1965" s="326"/>
      <c r="V1965" s="326"/>
      <c r="W1965" s="326"/>
      <c r="X1965" s="326"/>
      <c r="Y1965" s="326"/>
      <c r="Z1965" s="326"/>
      <c r="AA1965" s="326"/>
      <c r="AB1965" s="326"/>
      <c r="AC1965" s="326"/>
      <c r="AD1965" s="326"/>
      <c r="AE1965" s="326"/>
      <c r="AF1965" s="326"/>
      <c r="AG1965" s="326"/>
      <c r="AH1965" s="326"/>
      <c r="AI1965" s="326"/>
      <c r="AJ1965" s="326"/>
      <c r="AK1965" s="326"/>
      <c r="AL1965" s="326"/>
      <c r="AM1965" s="326"/>
      <c r="AN1965" s="326"/>
      <c r="AO1965" s="326"/>
      <c r="AP1965" s="326"/>
      <c r="AQ1965" s="326"/>
      <c r="AR1965" s="326"/>
    </row>
    <row r="1966" ht="15.75" hidden="1" customHeight="1">
      <c r="A1966" s="326" t="s">
        <v>3803</v>
      </c>
      <c r="B1966" s="326">
        <v>28.0</v>
      </c>
      <c r="C1966" s="326">
        <v>1.6</v>
      </c>
      <c r="D1966" s="326">
        <v>0.1</v>
      </c>
      <c r="E1966" s="326">
        <v>5.5</v>
      </c>
      <c r="F1966" s="326" t="s">
        <v>4656</v>
      </c>
      <c r="G1966" s="326" t="s">
        <v>4592</v>
      </c>
      <c r="H1966" s="326"/>
      <c r="I1966" s="326"/>
      <c r="J1966" s="326"/>
      <c r="K1966" s="326"/>
      <c r="L1966" s="326"/>
      <c r="M1966" s="326"/>
      <c r="N1966" s="326"/>
      <c r="O1966" s="326"/>
      <c r="P1966" s="326"/>
      <c r="Q1966" s="326"/>
      <c r="R1966" s="326"/>
      <c r="S1966" s="326"/>
      <c r="T1966" s="326"/>
      <c r="U1966" s="326"/>
      <c r="V1966" s="326"/>
      <c r="W1966" s="326"/>
      <c r="X1966" s="326"/>
      <c r="Y1966" s="326"/>
      <c r="Z1966" s="326"/>
      <c r="AA1966" s="326"/>
      <c r="AB1966" s="326"/>
      <c r="AC1966" s="326"/>
      <c r="AD1966" s="326"/>
      <c r="AE1966" s="326"/>
      <c r="AF1966" s="326"/>
      <c r="AG1966" s="326"/>
      <c r="AH1966" s="326"/>
      <c r="AI1966" s="326"/>
      <c r="AJ1966" s="326"/>
      <c r="AK1966" s="326"/>
      <c r="AL1966" s="326"/>
      <c r="AM1966" s="326"/>
      <c r="AN1966" s="326"/>
      <c r="AO1966" s="326"/>
      <c r="AP1966" s="326"/>
      <c r="AQ1966" s="326"/>
      <c r="AR1966" s="326"/>
    </row>
    <row r="1967" ht="15.75" hidden="1" customHeight="1">
      <c r="A1967" s="326" t="s">
        <v>4023</v>
      </c>
      <c r="B1967" s="326">
        <v>22.0</v>
      </c>
      <c r="C1967" s="326">
        <v>1.6</v>
      </c>
      <c r="D1967" s="326">
        <v>0.5</v>
      </c>
      <c r="E1967" s="326">
        <v>3.1</v>
      </c>
      <c r="F1967" s="326" t="s">
        <v>4657</v>
      </c>
      <c r="G1967" s="326" t="s">
        <v>4592</v>
      </c>
      <c r="H1967" s="326"/>
      <c r="I1967" s="326"/>
      <c r="J1967" s="326"/>
      <c r="K1967" s="326"/>
      <c r="L1967" s="326"/>
      <c r="M1967" s="326"/>
      <c r="N1967" s="326"/>
      <c r="O1967" s="326"/>
      <c r="P1967" s="326"/>
      <c r="Q1967" s="326"/>
      <c r="R1967" s="326"/>
      <c r="S1967" s="326"/>
      <c r="T1967" s="326"/>
      <c r="U1967" s="326"/>
      <c r="V1967" s="326"/>
      <c r="W1967" s="326"/>
      <c r="X1967" s="326"/>
      <c r="Y1967" s="326"/>
      <c r="Z1967" s="326"/>
      <c r="AA1967" s="326"/>
      <c r="AB1967" s="326"/>
      <c r="AC1967" s="326"/>
      <c r="AD1967" s="326"/>
      <c r="AE1967" s="326"/>
      <c r="AF1967" s="326"/>
      <c r="AG1967" s="326"/>
      <c r="AH1967" s="326"/>
      <c r="AI1967" s="326"/>
      <c r="AJ1967" s="326"/>
      <c r="AK1967" s="326"/>
      <c r="AL1967" s="326"/>
      <c r="AM1967" s="326"/>
      <c r="AN1967" s="326"/>
      <c r="AO1967" s="326"/>
      <c r="AP1967" s="326"/>
      <c r="AQ1967" s="326"/>
      <c r="AR1967" s="326"/>
    </row>
    <row r="1968" ht="15.75" hidden="1" customHeight="1">
      <c r="A1968" s="326" t="s">
        <v>4025</v>
      </c>
      <c r="B1968" s="326">
        <v>24.0</v>
      </c>
      <c r="C1968" s="326">
        <v>1.6</v>
      </c>
      <c r="D1968" s="326">
        <v>0.2</v>
      </c>
      <c r="E1968" s="326">
        <v>4.4</v>
      </c>
      <c r="F1968" s="326" t="s">
        <v>4658</v>
      </c>
      <c r="G1968" s="326" t="s">
        <v>4592</v>
      </c>
      <c r="H1968" s="326"/>
      <c r="I1968" s="326"/>
      <c r="J1968" s="326"/>
      <c r="K1968" s="326"/>
      <c r="L1968" s="326"/>
      <c r="M1968" s="326"/>
      <c r="N1968" s="326"/>
      <c r="O1968" s="326"/>
      <c r="P1968" s="326"/>
      <c r="Q1968" s="326"/>
      <c r="R1968" s="326"/>
      <c r="S1968" s="326"/>
      <c r="T1968" s="326"/>
      <c r="U1968" s="326"/>
      <c r="V1968" s="326"/>
      <c r="W1968" s="326"/>
      <c r="X1968" s="326"/>
      <c r="Y1968" s="326"/>
      <c r="Z1968" s="326"/>
      <c r="AA1968" s="326"/>
      <c r="AB1968" s="326"/>
      <c r="AC1968" s="326"/>
      <c r="AD1968" s="326"/>
      <c r="AE1968" s="326"/>
      <c r="AF1968" s="326"/>
      <c r="AG1968" s="326"/>
      <c r="AH1968" s="326"/>
      <c r="AI1968" s="326"/>
      <c r="AJ1968" s="326"/>
      <c r="AK1968" s="326"/>
      <c r="AL1968" s="326"/>
      <c r="AM1968" s="326"/>
      <c r="AN1968" s="326"/>
      <c r="AO1968" s="326"/>
      <c r="AP1968" s="326"/>
      <c r="AQ1968" s="326"/>
      <c r="AR1968" s="326"/>
    </row>
    <row r="1969" ht="15.75" hidden="1" customHeight="1">
      <c r="A1969" s="326" t="s">
        <v>3511</v>
      </c>
      <c r="B1969" s="326">
        <v>45.0</v>
      </c>
      <c r="C1969" s="326">
        <v>2.4</v>
      </c>
      <c r="D1969" s="326">
        <v>0.6</v>
      </c>
      <c r="E1969" s="326">
        <v>7.8</v>
      </c>
      <c r="F1969" s="326" t="s">
        <v>4659</v>
      </c>
      <c r="G1969" s="326" t="s">
        <v>4592</v>
      </c>
      <c r="H1969" s="326"/>
      <c r="I1969" s="326"/>
      <c r="J1969" s="326"/>
      <c r="K1969" s="326"/>
      <c r="L1969" s="326"/>
      <c r="M1969" s="326"/>
      <c r="N1969" s="326"/>
      <c r="O1969" s="326"/>
      <c r="P1969" s="326"/>
      <c r="Q1969" s="326"/>
      <c r="R1969" s="326"/>
      <c r="S1969" s="326"/>
      <c r="T1969" s="326"/>
      <c r="U1969" s="326"/>
      <c r="V1969" s="326"/>
      <c r="W1969" s="326"/>
      <c r="X1969" s="326"/>
      <c r="Y1969" s="326"/>
      <c r="Z1969" s="326"/>
      <c r="AA1969" s="326"/>
      <c r="AB1969" s="326"/>
      <c r="AC1969" s="326"/>
      <c r="AD1969" s="326"/>
      <c r="AE1969" s="326"/>
      <c r="AF1969" s="326"/>
      <c r="AG1969" s="326"/>
      <c r="AH1969" s="326"/>
      <c r="AI1969" s="326"/>
      <c r="AJ1969" s="326"/>
      <c r="AK1969" s="326"/>
      <c r="AL1969" s="326"/>
      <c r="AM1969" s="326"/>
      <c r="AN1969" s="326"/>
      <c r="AO1969" s="326"/>
      <c r="AP1969" s="326"/>
      <c r="AQ1969" s="326"/>
      <c r="AR1969" s="326"/>
    </row>
    <row r="1970" ht="15.75" hidden="1" customHeight="1">
      <c r="A1970" s="326" t="s">
        <v>3513</v>
      </c>
      <c r="B1970" s="326">
        <v>36.0</v>
      </c>
      <c r="C1970" s="326">
        <v>1.5</v>
      </c>
      <c r="D1970" s="326">
        <v>0.1</v>
      </c>
      <c r="E1970" s="326">
        <v>8.0</v>
      </c>
      <c r="F1970" s="326" t="s">
        <v>4660</v>
      </c>
      <c r="G1970" s="326" t="s">
        <v>4592</v>
      </c>
      <c r="H1970" s="326"/>
      <c r="I1970" s="326"/>
      <c r="J1970" s="326"/>
      <c r="K1970" s="326"/>
      <c r="L1970" s="326"/>
      <c r="M1970" s="326"/>
      <c r="N1970" s="326"/>
      <c r="O1970" s="326"/>
      <c r="P1970" s="326"/>
      <c r="Q1970" s="326"/>
      <c r="R1970" s="326"/>
      <c r="S1970" s="326"/>
      <c r="T1970" s="326"/>
      <c r="U1970" s="326"/>
      <c r="V1970" s="326"/>
      <c r="W1970" s="326"/>
      <c r="X1970" s="326"/>
      <c r="Y1970" s="326"/>
      <c r="Z1970" s="326"/>
      <c r="AA1970" s="326"/>
      <c r="AB1970" s="326"/>
      <c r="AC1970" s="326"/>
      <c r="AD1970" s="326"/>
      <c r="AE1970" s="326"/>
      <c r="AF1970" s="326"/>
      <c r="AG1970" s="326"/>
      <c r="AH1970" s="326"/>
      <c r="AI1970" s="326"/>
      <c r="AJ1970" s="326"/>
      <c r="AK1970" s="326"/>
      <c r="AL1970" s="326"/>
      <c r="AM1970" s="326"/>
      <c r="AN1970" s="326"/>
      <c r="AO1970" s="326"/>
      <c r="AP1970" s="326"/>
      <c r="AQ1970" s="326"/>
      <c r="AR1970" s="326"/>
    </row>
    <row r="1971" ht="15.75" hidden="1" customHeight="1">
      <c r="A1971" s="326" t="s">
        <v>3515</v>
      </c>
      <c r="B1971" s="326">
        <v>71.0</v>
      </c>
      <c r="C1971" s="326">
        <v>4.0</v>
      </c>
      <c r="D1971" s="326">
        <v>1.8</v>
      </c>
      <c r="E1971" s="326">
        <v>9.5</v>
      </c>
      <c r="F1971" s="326" t="s">
        <v>4661</v>
      </c>
      <c r="G1971" s="326" t="s">
        <v>4592</v>
      </c>
      <c r="H1971" s="326"/>
      <c r="I1971" s="326"/>
      <c r="J1971" s="326"/>
      <c r="K1971" s="326"/>
      <c r="L1971" s="326"/>
      <c r="M1971" s="326"/>
      <c r="N1971" s="326"/>
      <c r="O1971" s="326"/>
      <c r="P1971" s="326"/>
      <c r="Q1971" s="326"/>
      <c r="R1971" s="326"/>
      <c r="S1971" s="326"/>
      <c r="T1971" s="326"/>
      <c r="U1971" s="326"/>
      <c r="V1971" s="326"/>
      <c r="W1971" s="326"/>
      <c r="X1971" s="326"/>
      <c r="Y1971" s="326"/>
      <c r="Z1971" s="326"/>
      <c r="AA1971" s="326"/>
      <c r="AB1971" s="326"/>
      <c r="AC1971" s="326"/>
      <c r="AD1971" s="326"/>
      <c r="AE1971" s="326"/>
      <c r="AF1971" s="326"/>
      <c r="AG1971" s="326"/>
      <c r="AH1971" s="326"/>
      <c r="AI1971" s="326"/>
      <c r="AJ1971" s="326"/>
      <c r="AK1971" s="326"/>
      <c r="AL1971" s="326"/>
      <c r="AM1971" s="326"/>
      <c r="AN1971" s="326"/>
      <c r="AO1971" s="326"/>
      <c r="AP1971" s="326"/>
      <c r="AQ1971" s="326"/>
      <c r="AR1971" s="326"/>
    </row>
    <row r="1972" ht="15.75" hidden="1" customHeight="1">
      <c r="A1972" s="326" t="s">
        <v>3519</v>
      </c>
      <c r="B1972" s="326">
        <v>54.0</v>
      </c>
      <c r="C1972" s="326">
        <v>1.8</v>
      </c>
      <c r="D1972" s="326">
        <v>0.5</v>
      </c>
      <c r="E1972" s="326">
        <v>11.1</v>
      </c>
      <c r="F1972" s="326" t="s">
        <v>4662</v>
      </c>
      <c r="G1972" s="326" t="s">
        <v>4592</v>
      </c>
      <c r="H1972" s="326"/>
      <c r="I1972" s="326"/>
      <c r="J1972" s="326"/>
      <c r="K1972" s="326"/>
      <c r="L1972" s="326"/>
      <c r="M1972" s="326"/>
      <c r="N1972" s="326"/>
      <c r="O1972" s="326"/>
      <c r="P1972" s="326"/>
      <c r="Q1972" s="326"/>
      <c r="R1972" s="326"/>
      <c r="S1972" s="326"/>
      <c r="T1972" s="326"/>
      <c r="U1972" s="326"/>
      <c r="V1972" s="326"/>
      <c r="W1972" s="326"/>
      <c r="X1972" s="326"/>
      <c r="Y1972" s="326"/>
      <c r="Z1972" s="326"/>
      <c r="AA1972" s="326"/>
      <c r="AB1972" s="326"/>
      <c r="AC1972" s="326"/>
      <c r="AD1972" s="326"/>
      <c r="AE1972" s="326"/>
      <c r="AF1972" s="326"/>
      <c r="AG1972" s="326"/>
      <c r="AH1972" s="326"/>
      <c r="AI1972" s="326"/>
      <c r="AJ1972" s="326"/>
      <c r="AK1972" s="326"/>
      <c r="AL1972" s="326"/>
      <c r="AM1972" s="326"/>
      <c r="AN1972" s="326"/>
      <c r="AO1972" s="326"/>
      <c r="AP1972" s="326"/>
      <c r="AQ1972" s="326"/>
      <c r="AR1972" s="326"/>
    </row>
    <row r="1973" ht="15.75" hidden="1" customHeight="1">
      <c r="A1973" s="326" t="s">
        <v>3521</v>
      </c>
      <c r="B1973" s="326">
        <v>109.0</v>
      </c>
      <c r="C1973" s="326">
        <v>2.6</v>
      </c>
      <c r="D1973" s="326">
        <v>8.7</v>
      </c>
      <c r="E1973" s="326">
        <v>6.1</v>
      </c>
      <c r="F1973" s="326" t="s">
        <v>4663</v>
      </c>
      <c r="G1973" s="326" t="s">
        <v>4592</v>
      </c>
      <c r="H1973" s="326"/>
      <c r="I1973" s="326"/>
      <c r="J1973" s="326"/>
      <c r="K1973" s="326"/>
      <c r="L1973" s="326"/>
      <c r="M1973" s="326"/>
      <c r="N1973" s="326"/>
      <c r="O1973" s="326"/>
      <c r="P1973" s="326"/>
      <c r="Q1973" s="326"/>
      <c r="R1973" s="326"/>
      <c r="S1973" s="326"/>
      <c r="T1973" s="326"/>
      <c r="U1973" s="326"/>
      <c r="V1973" s="326"/>
      <c r="W1973" s="326"/>
      <c r="X1973" s="326"/>
      <c r="Y1973" s="326"/>
      <c r="Z1973" s="326"/>
      <c r="AA1973" s="326"/>
      <c r="AB1973" s="326"/>
      <c r="AC1973" s="326"/>
      <c r="AD1973" s="326"/>
      <c r="AE1973" s="326"/>
      <c r="AF1973" s="326"/>
      <c r="AG1973" s="326"/>
      <c r="AH1973" s="326"/>
      <c r="AI1973" s="326"/>
      <c r="AJ1973" s="326"/>
      <c r="AK1973" s="326"/>
      <c r="AL1973" s="326"/>
      <c r="AM1973" s="326"/>
      <c r="AN1973" s="326"/>
      <c r="AO1973" s="326"/>
      <c r="AP1973" s="326"/>
      <c r="AQ1973" s="326"/>
      <c r="AR1973" s="326"/>
    </row>
    <row r="1974" ht="15.75" hidden="1" customHeight="1">
      <c r="A1974" s="326" t="s">
        <v>4035</v>
      </c>
      <c r="B1974" s="326">
        <v>512.0</v>
      </c>
      <c r="C1974" s="326">
        <v>7.1</v>
      </c>
      <c r="D1974" s="326">
        <v>40.2</v>
      </c>
      <c r="E1974" s="326">
        <v>32.0</v>
      </c>
      <c r="F1974" s="326" t="s">
        <v>4664</v>
      </c>
      <c r="G1974" s="326" t="s">
        <v>4592</v>
      </c>
      <c r="H1974" s="326"/>
      <c r="I1974" s="326"/>
      <c r="J1974" s="326"/>
      <c r="K1974" s="326"/>
      <c r="L1974" s="326"/>
      <c r="M1974" s="326"/>
      <c r="N1974" s="326"/>
      <c r="O1974" s="326"/>
      <c r="P1974" s="326"/>
      <c r="Q1974" s="326"/>
      <c r="R1974" s="326"/>
      <c r="S1974" s="326"/>
      <c r="T1974" s="326"/>
      <c r="U1974" s="326"/>
      <c r="V1974" s="326"/>
      <c r="W1974" s="326"/>
      <c r="X1974" s="326"/>
      <c r="Y1974" s="326"/>
      <c r="Z1974" s="326"/>
      <c r="AA1974" s="326"/>
      <c r="AB1974" s="326"/>
      <c r="AC1974" s="326"/>
      <c r="AD1974" s="326"/>
      <c r="AE1974" s="326"/>
      <c r="AF1974" s="326"/>
      <c r="AG1974" s="326"/>
      <c r="AH1974" s="326"/>
      <c r="AI1974" s="326"/>
      <c r="AJ1974" s="326"/>
      <c r="AK1974" s="326"/>
      <c r="AL1974" s="326"/>
      <c r="AM1974" s="326"/>
      <c r="AN1974" s="326"/>
      <c r="AO1974" s="326"/>
      <c r="AP1974" s="326"/>
      <c r="AQ1974" s="326"/>
      <c r="AR1974" s="326"/>
    </row>
    <row r="1975" ht="15.75" hidden="1" customHeight="1">
      <c r="A1975" s="326" t="s">
        <v>4037</v>
      </c>
      <c r="B1975" s="326">
        <v>154.0</v>
      </c>
      <c r="C1975" s="326">
        <v>5.9</v>
      </c>
      <c r="D1975" s="326">
        <v>8.3</v>
      </c>
      <c r="E1975" s="326">
        <v>15.6</v>
      </c>
      <c r="F1975" s="326" t="s">
        <v>4665</v>
      </c>
      <c r="G1975" s="326" t="s">
        <v>4592</v>
      </c>
      <c r="H1975" s="326"/>
      <c r="I1975" s="326"/>
      <c r="J1975" s="326"/>
      <c r="K1975" s="326"/>
      <c r="L1975" s="326"/>
      <c r="M1975" s="326"/>
      <c r="N1975" s="326"/>
      <c r="O1975" s="326"/>
      <c r="P1975" s="326"/>
      <c r="Q1975" s="326"/>
      <c r="R1975" s="326"/>
      <c r="S1975" s="326"/>
      <c r="T1975" s="326"/>
      <c r="U1975" s="326"/>
      <c r="V1975" s="326"/>
      <c r="W1975" s="326"/>
      <c r="X1975" s="326"/>
      <c r="Y1975" s="326"/>
      <c r="Z1975" s="326"/>
      <c r="AA1975" s="326"/>
      <c r="AB1975" s="326"/>
      <c r="AC1975" s="326"/>
      <c r="AD1975" s="326"/>
      <c r="AE1975" s="326"/>
      <c r="AF1975" s="326"/>
      <c r="AG1975" s="326"/>
      <c r="AH1975" s="326"/>
      <c r="AI1975" s="326"/>
      <c r="AJ1975" s="326"/>
      <c r="AK1975" s="326"/>
      <c r="AL1975" s="326"/>
      <c r="AM1975" s="326"/>
      <c r="AN1975" s="326"/>
      <c r="AO1975" s="326"/>
      <c r="AP1975" s="326"/>
      <c r="AQ1975" s="326"/>
      <c r="AR1975" s="326"/>
    </row>
    <row r="1976" ht="15.75" hidden="1" customHeight="1">
      <c r="A1976" s="326" t="s">
        <v>3523</v>
      </c>
      <c r="B1976" s="326">
        <v>455.0</v>
      </c>
      <c r="C1976" s="326">
        <v>6.1</v>
      </c>
      <c r="D1976" s="326">
        <v>36.0</v>
      </c>
      <c r="E1976" s="326">
        <v>28.7</v>
      </c>
      <c r="F1976" s="326" t="s">
        <v>4666</v>
      </c>
      <c r="G1976" s="326" t="s">
        <v>4592</v>
      </c>
      <c r="H1976" s="326"/>
      <c r="I1976" s="326"/>
      <c r="J1976" s="326"/>
      <c r="K1976" s="326"/>
      <c r="L1976" s="326"/>
      <c r="M1976" s="326"/>
      <c r="N1976" s="326"/>
      <c r="O1976" s="326"/>
      <c r="P1976" s="326"/>
      <c r="Q1976" s="326"/>
      <c r="R1976" s="326"/>
      <c r="S1976" s="326"/>
      <c r="T1976" s="326"/>
      <c r="U1976" s="326"/>
      <c r="V1976" s="326"/>
      <c r="W1976" s="326"/>
      <c r="X1976" s="326"/>
      <c r="Y1976" s="326"/>
      <c r="Z1976" s="326"/>
      <c r="AA1976" s="326"/>
      <c r="AB1976" s="326"/>
      <c r="AC1976" s="326"/>
      <c r="AD1976" s="326"/>
      <c r="AE1976" s="326"/>
      <c r="AF1976" s="326"/>
      <c r="AG1976" s="326"/>
      <c r="AH1976" s="326"/>
      <c r="AI1976" s="326"/>
      <c r="AJ1976" s="326"/>
      <c r="AK1976" s="326"/>
      <c r="AL1976" s="326"/>
      <c r="AM1976" s="326"/>
      <c r="AN1976" s="326"/>
      <c r="AO1976" s="326"/>
      <c r="AP1976" s="326"/>
      <c r="AQ1976" s="326"/>
      <c r="AR1976" s="326"/>
    </row>
    <row r="1977" ht="15.75" hidden="1" customHeight="1">
      <c r="A1977" s="326" t="s">
        <v>4667</v>
      </c>
      <c r="B1977" s="326">
        <v>351.0</v>
      </c>
      <c r="C1977" s="326">
        <v>6.7</v>
      </c>
      <c r="D1977" s="326">
        <v>22.0</v>
      </c>
      <c r="E1977" s="326">
        <v>35.1</v>
      </c>
      <c r="F1977" s="326" t="s">
        <v>4668</v>
      </c>
      <c r="G1977" s="326" t="s">
        <v>4592</v>
      </c>
      <c r="H1977" s="326"/>
      <c r="I1977" s="326"/>
      <c r="J1977" s="326"/>
      <c r="K1977" s="326"/>
      <c r="L1977" s="326"/>
      <c r="M1977" s="326"/>
      <c r="N1977" s="326"/>
      <c r="O1977" s="326"/>
      <c r="P1977" s="326"/>
      <c r="Q1977" s="326"/>
      <c r="R1977" s="326"/>
      <c r="S1977" s="326"/>
      <c r="T1977" s="326"/>
      <c r="U1977" s="326"/>
      <c r="V1977" s="326"/>
      <c r="W1977" s="326"/>
      <c r="X1977" s="326"/>
      <c r="Y1977" s="326"/>
      <c r="Z1977" s="326"/>
      <c r="AA1977" s="326"/>
      <c r="AB1977" s="326"/>
      <c r="AC1977" s="326"/>
      <c r="AD1977" s="326"/>
      <c r="AE1977" s="326"/>
      <c r="AF1977" s="326"/>
      <c r="AG1977" s="326"/>
      <c r="AH1977" s="326"/>
      <c r="AI1977" s="326"/>
      <c r="AJ1977" s="326"/>
      <c r="AK1977" s="326"/>
      <c r="AL1977" s="326"/>
      <c r="AM1977" s="326"/>
      <c r="AN1977" s="326"/>
      <c r="AO1977" s="326"/>
      <c r="AP1977" s="326"/>
      <c r="AQ1977" s="326"/>
      <c r="AR1977" s="326"/>
    </row>
    <row r="1978" ht="15.75" hidden="1" customHeight="1">
      <c r="A1978" s="326" t="s">
        <v>4669</v>
      </c>
      <c r="B1978" s="326">
        <v>174.0</v>
      </c>
      <c r="C1978" s="326">
        <v>6.3</v>
      </c>
      <c r="D1978" s="326">
        <v>1.9</v>
      </c>
      <c r="E1978" s="326">
        <v>31.8</v>
      </c>
      <c r="F1978" s="326" t="s">
        <v>4670</v>
      </c>
      <c r="G1978" s="326" t="s">
        <v>4592</v>
      </c>
      <c r="H1978" s="326"/>
      <c r="I1978" s="326"/>
      <c r="J1978" s="326"/>
      <c r="K1978" s="326"/>
      <c r="L1978" s="326"/>
      <c r="M1978" s="326"/>
      <c r="N1978" s="326"/>
      <c r="O1978" s="326"/>
      <c r="P1978" s="326"/>
      <c r="Q1978" s="326"/>
      <c r="R1978" s="326"/>
      <c r="S1978" s="326"/>
      <c r="T1978" s="326"/>
      <c r="U1978" s="326"/>
      <c r="V1978" s="326"/>
      <c r="W1978" s="326"/>
      <c r="X1978" s="326"/>
      <c r="Y1978" s="326"/>
      <c r="Z1978" s="326"/>
      <c r="AA1978" s="326"/>
      <c r="AB1978" s="326"/>
      <c r="AC1978" s="326"/>
      <c r="AD1978" s="326"/>
      <c r="AE1978" s="326"/>
      <c r="AF1978" s="326"/>
      <c r="AG1978" s="326"/>
      <c r="AH1978" s="326"/>
      <c r="AI1978" s="326"/>
      <c r="AJ1978" s="326"/>
      <c r="AK1978" s="326"/>
      <c r="AL1978" s="326"/>
      <c r="AM1978" s="326"/>
      <c r="AN1978" s="326"/>
      <c r="AO1978" s="326"/>
      <c r="AP1978" s="326"/>
      <c r="AQ1978" s="326"/>
      <c r="AR1978" s="326"/>
    </row>
    <row r="1979" ht="15.75" hidden="1" customHeight="1">
      <c r="A1979" s="326" t="s">
        <v>4671</v>
      </c>
      <c r="B1979" s="326">
        <v>165.0</v>
      </c>
      <c r="C1979" s="326">
        <v>9.7</v>
      </c>
      <c r="D1979" s="326">
        <v>3.4</v>
      </c>
      <c r="E1979" s="326">
        <v>23.8</v>
      </c>
      <c r="F1979" s="326" t="s">
        <v>4672</v>
      </c>
      <c r="G1979" s="326" t="s">
        <v>4592</v>
      </c>
      <c r="H1979" s="326"/>
      <c r="I1979" s="326"/>
      <c r="J1979" s="326"/>
      <c r="K1979" s="326"/>
      <c r="L1979" s="326"/>
      <c r="M1979" s="326"/>
      <c r="N1979" s="326"/>
      <c r="O1979" s="326"/>
      <c r="P1979" s="326"/>
      <c r="Q1979" s="326"/>
      <c r="R1979" s="326"/>
      <c r="S1979" s="326"/>
      <c r="T1979" s="326"/>
      <c r="U1979" s="326"/>
      <c r="V1979" s="326"/>
      <c r="W1979" s="326"/>
      <c r="X1979" s="326"/>
      <c r="Y1979" s="326"/>
      <c r="Z1979" s="326"/>
      <c r="AA1979" s="326"/>
      <c r="AB1979" s="326"/>
      <c r="AC1979" s="326"/>
      <c r="AD1979" s="326"/>
      <c r="AE1979" s="326"/>
      <c r="AF1979" s="326"/>
      <c r="AG1979" s="326"/>
      <c r="AH1979" s="326"/>
      <c r="AI1979" s="326"/>
      <c r="AJ1979" s="326"/>
      <c r="AK1979" s="326"/>
      <c r="AL1979" s="326"/>
      <c r="AM1979" s="326"/>
      <c r="AN1979" s="326"/>
      <c r="AO1979" s="326"/>
      <c r="AP1979" s="326"/>
      <c r="AQ1979" s="326"/>
      <c r="AR1979" s="326"/>
    </row>
    <row r="1980" ht="15.75" hidden="1" customHeight="1">
      <c r="A1980" s="326" t="s">
        <v>4042</v>
      </c>
      <c r="B1980" s="326">
        <v>133.0</v>
      </c>
      <c r="C1980" s="326">
        <v>8.1</v>
      </c>
      <c r="D1980" s="326">
        <v>1.4</v>
      </c>
      <c r="E1980" s="326">
        <v>21.1</v>
      </c>
      <c r="F1980" s="326" t="s">
        <v>4673</v>
      </c>
      <c r="G1980" s="326" t="s">
        <v>4592</v>
      </c>
      <c r="H1980" s="326"/>
      <c r="I1980" s="326"/>
      <c r="J1980" s="326"/>
      <c r="K1980" s="326"/>
      <c r="L1980" s="326"/>
      <c r="M1980" s="326"/>
      <c r="N1980" s="326"/>
      <c r="O1980" s="326"/>
      <c r="P1980" s="326"/>
      <c r="Q1980" s="326"/>
      <c r="R1980" s="326"/>
      <c r="S1980" s="326"/>
      <c r="T1980" s="326"/>
      <c r="U1980" s="326"/>
      <c r="V1980" s="326"/>
      <c r="W1980" s="326"/>
      <c r="X1980" s="326"/>
      <c r="Y1980" s="326"/>
      <c r="Z1980" s="326"/>
      <c r="AA1980" s="326"/>
      <c r="AB1980" s="326"/>
      <c r="AC1980" s="326"/>
      <c r="AD1980" s="326"/>
      <c r="AE1980" s="326"/>
      <c r="AF1980" s="326"/>
      <c r="AG1980" s="326"/>
      <c r="AH1980" s="326"/>
      <c r="AI1980" s="326"/>
      <c r="AJ1980" s="326"/>
      <c r="AK1980" s="326"/>
      <c r="AL1980" s="326"/>
      <c r="AM1980" s="326"/>
      <c r="AN1980" s="326"/>
      <c r="AO1980" s="326"/>
      <c r="AP1980" s="326"/>
      <c r="AQ1980" s="326"/>
      <c r="AR1980" s="326"/>
    </row>
    <row r="1981" ht="15.75" hidden="1" customHeight="1">
      <c r="A1981" s="326" t="s">
        <v>4674</v>
      </c>
      <c r="B1981" s="326">
        <v>145.0</v>
      </c>
      <c r="C1981" s="326">
        <v>4.9</v>
      </c>
      <c r="D1981" s="326">
        <v>2.2</v>
      </c>
      <c r="E1981" s="326">
        <v>26.0</v>
      </c>
      <c r="F1981" s="326" t="s">
        <v>4675</v>
      </c>
      <c r="G1981" s="326" t="s">
        <v>4592</v>
      </c>
      <c r="H1981" s="326"/>
      <c r="I1981" s="326"/>
      <c r="J1981" s="326"/>
      <c r="K1981" s="326"/>
      <c r="L1981" s="326"/>
      <c r="M1981" s="326"/>
      <c r="N1981" s="326"/>
      <c r="O1981" s="326"/>
      <c r="P1981" s="326"/>
      <c r="Q1981" s="326"/>
      <c r="R1981" s="326"/>
      <c r="S1981" s="326"/>
      <c r="T1981" s="326"/>
      <c r="U1981" s="326"/>
      <c r="V1981" s="326"/>
      <c r="W1981" s="326"/>
      <c r="X1981" s="326"/>
      <c r="Y1981" s="326"/>
      <c r="Z1981" s="326"/>
      <c r="AA1981" s="326"/>
      <c r="AB1981" s="326"/>
      <c r="AC1981" s="326"/>
      <c r="AD1981" s="326"/>
      <c r="AE1981" s="326"/>
      <c r="AF1981" s="326"/>
      <c r="AG1981" s="326"/>
      <c r="AH1981" s="326"/>
      <c r="AI1981" s="326"/>
      <c r="AJ1981" s="326"/>
      <c r="AK1981" s="326"/>
      <c r="AL1981" s="326"/>
      <c r="AM1981" s="326"/>
      <c r="AN1981" s="326"/>
      <c r="AO1981" s="326"/>
      <c r="AP1981" s="326"/>
      <c r="AQ1981" s="326"/>
      <c r="AR1981" s="326"/>
    </row>
    <row r="1982" ht="15.75" hidden="1" customHeight="1">
      <c r="A1982" s="326" t="s">
        <v>3533</v>
      </c>
      <c r="B1982" s="326">
        <v>156.0</v>
      </c>
      <c r="C1982" s="326">
        <v>4.9</v>
      </c>
      <c r="D1982" s="326">
        <v>3.7</v>
      </c>
      <c r="E1982" s="326">
        <v>25.4</v>
      </c>
      <c r="F1982" s="326" t="s">
        <v>4676</v>
      </c>
      <c r="G1982" s="326" t="s">
        <v>4592</v>
      </c>
      <c r="H1982" s="326"/>
      <c r="I1982" s="326"/>
      <c r="J1982" s="326"/>
      <c r="K1982" s="326"/>
      <c r="L1982" s="326"/>
      <c r="M1982" s="326"/>
      <c r="N1982" s="326"/>
      <c r="O1982" s="326"/>
      <c r="P1982" s="326"/>
      <c r="Q1982" s="326"/>
      <c r="R1982" s="326"/>
      <c r="S1982" s="326"/>
      <c r="T1982" s="326"/>
      <c r="U1982" s="326"/>
      <c r="V1982" s="326"/>
      <c r="W1982" s="326"/>
      <c r="X1982" s="326"/>
      <c r="Y1982" s="326"/>
      <c r="Z1982" s="326"/>
      <c r="AA1982" s="326"/>
      <c r="AB1982" s="326"/>
      <c r="AC1982" s="326"/>
      <c r="AD1982" s="326"/>
      <c r="AE1982" s="326"/>
      <c r="AF1982" s="326"/>
      <c r="AG1982" s="326"/>
      <c r="AH1982" s="326"/>
      <c r="AI1982" s="326"/>
      <c r="AJ1982" s="326"/>
      <c r="AK1982" s="326"/>
      <c r="AL1982" s="326"/>
      <c r="AM1982" s="326"/>
      <c r="AN1982" s="326"/>
      <c r="AO1982" s="326"/>
      <c r="AP1982" s="326"/>
      <c r="AQ1982" s="326"/>
      <c r="AR1982" s="326"/>
    </row>
    <row r="1983" ht="15.75" hidden="1" customHeight="1">
      <c r="A1983" s="326" t="s">
        <v>4677</v>
      </c>
      <c r="B1983" s="326">
        <v>272.0</v>
      </c>
      <c r="C1983" s="326">
        <v>5.7</v>
      </c>
      <c r="D1983" s="326">
        <v>18.7</v>
      </c>
      <c r="E1983" s="326">
        <v>20.3</v>
      </c>
      <c r="F1983" s="326" t="s">
        <v>4678</v>
      </c>
      <c r="G1983" s="326" t="s">
        <v>4592</v>
      </c>
      <c r="H1983" s="326"/>
      <c r="I1983" s="326"/>
      <c r="J1983" s="326"/>
      <c r="K1983" s="326"/>
      <c r="L1983" s="326"/>
      <c r="M1983" s="326"/>
      <c r="N1983" s="326"/>
      <c r="O1983" s="326"/>
      <c r="P1983" s="326"/>
      <c r="Q1983" s="326"/>
      <c r="R1983" s="326"/>
      <c r="S1983" s="326"/>
      <c r="T1983" s="326"/>
      <c r="U1983" s="326"/>
      <c r="V1983" s="326"/>
      <c r="W1983" s="326"/>
      <c r="X1983" s="326"/>
      <c r="Y1983" s="326"/>
      <c r="Z1983" s="326"/>
      <c r="AA1983" s="326"/>
      <c r="AB1983" s="326"/>
      <c r="AC1983" s="326"/>
      <c r="AD1983" s="326"/>
      <c r="AE1983" s="326"/>
      <c r="AF1983" s="326"/>
      <c r="AG1983" s="326"/>
      <c r="AH1983" s="326"/>
      <c r="AI1983" s="326"/>
      <c r="AJ1983" s="326"/>
      <c r="AK1983" s="326"/>
      <c r="AL1983" s="326"/>
      <c r="AM1983" s="326"/>
      <c r="AN1983" s="326"/>
      <c r="AO1983" s="326"/>
      <c r="AP1983" s="326"/>
      <c r="AQ1983" s="326"/>
      <c r="AR1983" s="326"/>
    </row>
    <row r="1984" ht="15.75" hidden="1" customHeight="1">
      <c r="A1984" s="326" t="s">
        <v>3535</v>
      </c>
      <c r="B1984" s="326">
        <v>109.0</v>
      </c>
      <c r="C1984" s="326">
        <v>9.8</v>
      </c>
      <c r="D1984" s="326">
        <v>3.3</v>
      </c>
      <c r="E1984" s="326">
        <v>10.3</v>
      </c>
      <c r="F1984" s="326" t="s">
        <v>4679</v>
      </c>
      <c r="G1984" s="326" t="s">
        <v>4592</v>
      </c>
      <c r="H1984" s="326"/>
      <c r="I1984" s="326"/>
      <c r="J1984" s="326"/>
      <c r="K1984" s="326"/>
      <c r="L1984" s="326"/>
      <c r="M1984" s="326"/>
      <c r="N1984" s="326"/>
      <c r="O1984" s="326"/>
      <c r="P1984" s="326"/>
      <c r="Q1984" s="326"/>
      <c r="R1984" s="326"/>
      <c r="S1984" s="326"/>
      <c r="T1984" s="326"/>
      <c r="U1984" s="326"/>
      <c r="V1984" s="326"/>
      <c r="W1984" s="326"/>
      <c r="X1984" s="326"/>
      <c r="Y1984" s="326"/>
      <c r="Z1984" s="326"/>
      <c r="AA1984" s="326"/>
      <c r="AB1984" s="326"/>
      <c r="AC1984" s="326"/>
      <c r="AD1984" s="326"/>
      <c r="AE1984" s="326"/>
      <c r="AF1984" s="326"/>
      <c r="AG1984" s="326"/>
      <c r="AH1984" s="326"/>
      <c r="AI1984" s="326"/>
      <c r="AJ1984" s="326"/>
      <c r="AK1984" s="326"/>
      <c r="AL1984" s="326"/>
      <c r="AM1984" s="326"/>
      <c r="AN1984" s="326"/>
      <c r="AO1984" s="326"/>
      <c r="AP1984" s="326"/>
      <c r="AQ1984" s="326"/>
      <c r="AR1984" s="326"/>
    </row>
    <row r="1985" ht="15.75" hidden="1" customHeight="1">
      <c r="A1985" s="326" t="s">
        <v>3809</v>
      </c>
      <c r="B1985" s="326">
        <v>163.0</v>
      </c>
      <c r="C1985" s="326">
        <v>4.5</v>
      </c>
      <c r="D1985" s="326">
        <v>2.5</v>
      </c>
      <c r="E1985" s="326">
        <v>30.2</v>
      </c>
      <c r="F1985" s="326" t="s">
        <v>4680</v>
      </c>
      <c r="G1985" s="326" t="s">
        <v>4592</v>
      </c>
      <c r="H1985" s="326"/>
      <c r="I1985" s="326"/>
      <c r="J1985" s="326"/>
      <c r="K1985" s="326"/>
      <c r="L1985" s="326"/>
      <c r="M1985" s="326"/>
      <c r="N1985" s="326"/>
      <c r="O1985" s="326"/>
      <c r="P1985" s="326"/>
      <c r="Q1985" s="326"/>
      <c r="R1985" s="326"/>
      <c r="S1985" s="326"/>
      <c r="T1985" s="326"/>
      <c r="U1985" s="326"/>
      <c r="V1985" s="326"/>
      <c r="W1985" s="326"/>
      <c r="X1985" s="326"/>
      <c r="Y1985" s="326"/>
      <c r="Z1985" s="326"/>
      <c r="AA1985" s="326"/>
      <c r="AB1985" s="326"/>
      <c r="AC1985" s="326"/>
      <c r="AD1985" s="326"/>
      <c r="AE1985" s="326"/>
      <c r="AF1985" s="326"/>
      <c r="AG1985" s="326"/>
      <c r="AH1985" s="326"/>
      <c r="AI1985" s="326"/>
      <c r="AJ1985" s="326"/>
      <c r="AK1985" s="326"/>
      <c r="AL1985" s="326"/>
      <c r="AM1985" s="326"/>
      <c r="AN1985" s="326"/>
      <c r="AO1985" s="326"/>
      <c r="AP1985" s="326"/>
      <c r="AQ1985" s="326"/>
      <c r="AR1985" s="326"/>
    </row>
    <row r="1986" ht="15.75" hidden="1" customHeight="1">
      <c r="A1986" s="326" t="s">
        <v>3547</v>
      </c>
      <c r="B1986" s="326">
        <v>134.0</v>
      </c>
      <c r="C1986" s="326">
        <v>6.3</v>
      </c>
      <c r="D1986" s="326">
        <v>0.9</v>
      </c>
      <c r="E1986" s="326">
        <v>24.1</v>
      </c>
      <c r="F1986" s="326" t="s">
        <v>4681</v>
      </c>
      <c r="G1986" s="326" t="s">
        <v>4592</v>
      </c>
      <c r="H1986" s="326"/>
      <c r="I1986" s="326"/>
      <c r="J1986" s="326"/>
      <c r="K1986" s="326"/>
      <c r="L1986" s="326"/>
      <c r="M1986" s="326"/>
      <c r="N1986" s="326"/>
      <c r="O1986" s="326"/>
      <c r="P1986" s="326"/>
      <c r="Q1986" s="326"/>
      <c r="R1986" s="326"/>
      <c r="S1986" s="326"/>
      <c r="T1986" s="326"/>
      <c r="U1986" s="326"/>
      <c r="V1986" s="326"/>
      <c r="W1986" s="326"/>
      <c r="X1986" s="326"/>
      <c r="Y1986" s="326"/>
      <c r="Z1986" s="326"/>
      <c r="AA1986" s="326"/>
      <c r="AB1986" s="326"/>
      <c r="AC1986" s="326"/>
      <c r="AD1986" s="326"/>
      <c r="AE1986" s="326"/>
      <c r="AF1986" s="326"/>
      <c r="AG1986" s="326"/>
      <c r="AH1986" s="326"/>
      <c r="AI1986" s="326"/>
      <c r="AJ1986" s="326"/>
      <c r="AK1986" s="326"/>
      <c r="AL1986" s="326"/>
      <c r="AM1986" s="326"/>
      <c r="AN1986" s="326"/>
      <c r="AO1986" s="326"/>
      <c r="AP1986" s="326"/>
      <c r="AQ1986" s="326"/>
      <c r="AR1986" s="326"/>
    </row>
    <row r="1987" ht="15.75" hidden="1" customHeight="1">
      <c r="A1987" s="326" t="s">
        <v>3549</v>
      </c>
      <c r="B1987" s="326">
        <v>179.0</v>
      </c>
      <c r="C1987" s="326">
        <v>5.8</v>
      </c>
      <c r="D1987" s="326">
        <v>4.2</v>
      </c>
      <c r="E1987" s="326">
        <v>28.1</v>
      </c>
      <c r="F1987" s="326" t="s">
        <v>4682</v>
      </c>
      <c r="G1987" s="326" t="s">
        <v>4592</v>
      </c>
      <c r="H1987" s="326"/>
      <c r="I1987" s="326"/>
      <c r="J1987" s="326"/>
      <c r="K1987" s="326"/>
      <c r="L1987" s="326"/>
      <c r="M1987" s="326"/>
      <c r="N1987" s="326"/>
      <c r="O1987" s="326"/>
      <c r="P1987" s="326"/>
      <c r="Q1987" s="326"/>
      <c r="R1987" s="326"/>
      <c r="S1987" s="326"/>
      <c r="T1987" s="326"/>
      <c r="U1987" s="326"/>
      <c r="V1987" s="326"/>
      <c r="W1987" s="326"/>
      <c r="X1987" s="326"/>
      <c r="Y1987" s="326"/>
      <c r="Z1987" s="326"/>
      <c r="AA1987" s="326"/>
      <c r="AB1987" s="326"/>
      <c r="AC1987" s="326"/>
      <c r="AD1987" s="326"/>
      <c r="AE1987" s="326"/>
      <c r="AF1987" s="326"/>
      <c r="AG1987" s="326"/>
      <c r="AH1987" s="326"/>
      <c r="AI1987" s="326"/>
      <c r="AJ1987" s="326"/>
      <c r="AK1987" s="326"/>
      <c r="AL1987" s="326"/>
      <c r="AM1987" s="326"/>
      <c r="AN1987" s="326"/>
      <c r="AO1987" s="326"/>
      <c r="AP1987" s="326"/>
      <c r="AQ1987" s="326"/>
      <c r="AR1987" s="326"/>
    </row>
    <row r="1988" ht="15.75" hidden="1" customHeight="1">
      <c r="A1988" s="326" t="s">
        <v>3553</v>
      </c>
      <c r="B1988" s="326">
        <v>134.0</v>
      </c>
      <c r="C1988" s="326">
        <v>6.9</v>
      </c>
      <c r="D1988" s="326">
        <v>2.2</v>
      </c>
      <c r="E1988" s="326">
        <v>22.2</v>
      </c>
      <c r="F1988" s="326" t="s">
        <v>4683</v>
      </c>
      <c r="G1988" s="326" t="s">
        <v>4592</v>
      </c>
      <c r="H1988" s="326"/>
      <c r="I1988" s="326"/>
      <c r="J1988" s="326"/>
      <c r="K1988" s="326"/>
      <c r="L1988" s="326"/>
      <c r="M1988" s="326"/>
      <c r="N1988" s="326"/>
      <c r="O1988" s="326"/>
      <c r="P1988" s="326"/>
      <c r="Q1988" s="326"/>
      <c r="R1988" s="326"/>
      <c r="S1988" s="326"/>
      <c r="T1988" s="326"/>
      <c r="U1988" s="326"/>
      <c r="V1988" s="326"/>
      <c r="W1988" s="326"/>
      <c r="X1988" s="326"/>
      <c r="Y1988" s="326"/>
      <c r="Z1988" s="326"/>
      <c r="AA1988" s="326"/>
      <c r="AB1988" s="326"/>
      <c r="AC1988" s="326"/>
      <c r="AD1988" s="326"/>
      <c r="AE1988" s="326"/>
      <c r="AF1988" s="326"/>
      <c r="AG1988" s="326"/>
      <c r="AH1988" s="326"/>
      <c r="AI1988" s="326"/>
      <c r="AJ1988" s="326"/>
      <c r="AK1988" s="326"/>
      <c r="AL1988" s="326"/>
      <c r="AM1988" s="326"/>
      <c r="AN1988" s="326"/>
      <c r="AO1988" s="326"/>
      <c r="AP1988" s="326"/>
      <c r="AQ1988" s="326"/>
      <c r="AR1988" s="326"/>
    </row>
    <row r="1989" ht="15.75" hidden="1" customHeight="1">
      <c r="A1989" s="326" t="s">
        <v>3555</v>
      </c>
      <c r="B1989" s="326">
        <v>116.0</v>
      </c>
      <c r="C1989" s="326">
        <v>7.7</v>
      </c>
      <c r="D1989" s="326">
        <v>1.4</v>
      </c>
      <c r="E1989" s="326">
        <v>17.8</v>
      </c>
      <c r="F1989" s="326" t="s">
        <v>4684</v>
      </c>
      <c r="G1989" s="326" t="s">
        <v>4592</v>
      </c>
      <c r="H1989" s="326"/>
      <c r="I1989" s="326"/>
      <c r="J1989" s="326"/>
      <c r="K1989" s="326"/>
      <c r="L1989" s="326"/>
      <c r="M1989" s="326"/>
      <c r="N1989" s="326"/>
      <c r="O1989" s="326"/>
      <c r="P1989" s="326"/>
      <c r="Q1989" s="326"/>
      <c r="R1989" s="326"/>
      <c r="S1989" s="326"/>
      <c r="T1989" s="326"/>
      <c r="U1989" s="326"/>
      <c r="V1989" s="326"/>
      <c r="W1989" s="326"/>
      <c r="X1989" s="326"/>
      <c r="Y1989" s="326"/>
      <c r="Z1989" s="326"/>
      <c r="AA1989" s="326"/>
      <c r="AB1989" s="326"/>
      <c r="AC1989" s="326"/>
      <c r="AD1989" s="326"/>
      <c r="AE1989" s="326"/>
      <c r="AF1989" s="326"/>
      <c r="AG1989" s="326"/>
      <c r="AH1989" s="326"/>
      <c r="AI1989" s="326"/>
      <c r="AJ1989" s="326"/>
      <c r="AK1989" s="326"/>
      <c r="AL1989" s="326"/>
      <c r="AM1989" s="326"/>
      <c r="AN1989" s="326"/>
      <c r="AO1989" s="326"/>
      <c r="AP1989" s="326"/>
      <c r="AQ1989" s="326"/>
      <c r="AR1989" s="326"/>
    </row>
    <row r="1990" ht="15.75" hidden="1" customHeight="1">
      <c r="A1990" s="326" t="s">
        <v>3557</v>
      </c>
      <c r="B1990" s="326">
        <v>139.0</v>
      </c>
      <c r="C1990" s="326">
        <v>6.9</v>
      </c>
      <c r="D1990" s="326">
        <v>2.7</v>
      </c>
      <c r="E1990" s="326">
        <v>21.2</v>
      </c>
      <c r="F1990" s="326" t="s">
        <v>4685</v>
      </c>
      <c r="G1990" s="326" t="s">
        <v>4592</v>
      </c>
      <c r="H1990" s="326"/>
      <c r="I1990" s="326"/>
      <c r="J1990" s="326"/>
      <c r="K1990" s="326"/>
      <c r="L1990" s="326"/>
      <c r="M1990" s="326"/>
      <c r="N1990" s="326"/>
      <c r="O1990" s="326"/>
      <c r="P1990" s="326"/>
      <c r="Q1990" s="326"/>
      <c r="R1990" s="326"/>
      <c r="S1990" s="326"/>
      <c r="T1990" s="326"/>
      <c r="U1990" s="326"/>
      <c r="V1990" s="326"/>
      <c r="W1990" s="326"/>
      <c r="X1990" s="326"/>
      <c r="Y1990" s="326"/>
      <c r="Z1990" s="326"/>
      <c r="AA1990" s="326"/>
      <c r="AB1990" s="326"/>
      <c r="AC1990" s="326"/>
      <c r="AD1990" s="326"/>
      <c r="AE1990" s="326"/>
      <c r="AF1990" s="326"/>
      <c r="AG1990" s="326"/>
      <c r="AH1990" s="326"/>
      <c r="AI1990" s="326"/>
      <c r="AJ1990" s="326"/>
      <c r="AK1990" s="326"/>
      <c r="AL1990" s="326"/>
      <c r="AM1990" s="326"/>
      <c r="AN1990" s="326"/>
      <c r="AO1990" s="326"/>
      <c r="AP1990" s="326"/>
      <c r="AQ1990" s="326"/>
      <c r="AR1990" s="326"/>
    </row>
    <row r="1991" ht="15.75" hidden="1" customHeight="1">
      <c r="A1991" s="326" t="s">
        <v>3559</v>
      </c>
      <c r="B1991" s="326">
        <v>141.0</v>
      </c>
      <c r="C1991" s="326">
        <v>6.9</v>
      </c>
      <c r="D1991" s="326">
        <v>2.2</v>
      </c>
      <c r="E1991" s="326">
        <v>23.0</v>
      </c>
      <c r="F1991" s="326" t="s">
        <v>4686</v>
      </c>
      <c r="G1991" s="326" t="s">
        <v>4592</v>
      </c>
      <c r="H1991" s="326"/>
      <c r="I1991" s="326"/>
      <c r="J1991" s="326"/>
      <c r="K1991" s="326"/>
      <c r="L1991" s="326"/>
      <c r="M1991" s="326"/>
      <c r="N1991" s="326"/>
      <c r="O1991" s="326"/>
      <c r="P1991" s="326"/>
      <c r="Q1991" s="326"/>
      <c r="R1991" s="326"/>
      <c r="S1991" s="326"/>
      <c r="T1991" s="326"/>
      <c r="U1991" s="326"/>
      <c r="V1991" s="326"/>
      <c r="W1991" s="326"/>
      <c r="X1991" s="326"/>
      <c r="Y1991" s="326"/>
      <c r="Z1991" s="326"/>
      <c r="AA1991" s="326"/>
      <c r="AB1991" s="326"/>
      <c r="AC1991" s="326"/>
      <c r="AD1991" s="326"/>
      <c r="AE1991" s="326"/>
      <c r="AF1991" s="326"/>
      <c r="AG1991" s="326"/>
      <c r="AH1991" s="326"/>
      <c r="AI1991" s="326"/>
      <c r="AJ1991" s="326"/>
      <c r="AK1991" s="326"/>
      <c r="AL1991" s="326"/>
      <c r="AM1991" s="326"/>
      <c r="AN1991" s="326"/>
      <c r="AO1991" s="326"/>
      <c r="AP1991" s="326"/>
      <c r="AQ1991" s="326"/>
      <c r="AR1991" s="326"/>
    </row>
    <row r="1992" ht="15.75" hidden="1" customHeight="1">
      <c r="A1992" s="326" t="s">
        <v>4687</v>
      </c>
      <c r="B1992" s="326">
        <v>142.0</v>
      </c>
      <c r="C1992" s="326">
        <v>8.8</v>
      </c>
      <c r="D1992" s="326">
        <v>2.8</v>
      </c>
      <c r="E1992" s="326">
        <v>20.2</v>
      </c>
      <c r="F1992" s="326" t="s">
        <v>4688</v>
      </c>
      <c r="G1992" s="326" t="s">
        <v>4592</v>
      </c>
      <c r="H1992" s="326"/>
      <c r="I1992" s="326"/>
      <c r="J1992" s="326"/>
      <c r="K1992" s="326"/>
      <c r="L1992" s="326"/>
      <c r="M1992" s="326"/>
      <c r="N1992" s="326"/>
      <c r="O1992" s="326"/>
      <c r="P1992" s="326"/>
      <c r="Q1992" s="326"/>
      <c r="R1992" s="326"/>
      <c r="S1992" s="326"/>
      <c r="T1992" s="326"/>
      <c r="U1992" s="326"/>
      <c r="V1992" s="326"/>
      <c r="W1992" s="326"/>
      <c r="X1992" s="326"/>
      <c r="Y1992" s="326"/>
      <c r="Z1992" s="326"/>
      <c r="AA1992" s="326"/>
      <c r="AB1992" s="326"/>
      <c r="AC1992" s="326"/>
      <c r="AD1992" s="326"/>
      <c r="AE1992" s="326"/>
      <c r="AF1992" s="326"/>
      <c r="AG1992" s="326"/>
      <c r="AH1992" s="326"/>
      <c r="AI1992" s="326"/>
      <c r="AJ1992" s="326"/>
      <c r="AK1992" s="326"/>
      <c r="AL1992" s="326"/>
      <c r="AM1992" s="326"/>
      <c r="AN1992" s="326"/>
      <c r="AO1992" s="326"/>
      <c r="AP1992" s="326"/>
      <c r="AQ1992" s="326"/>
      <c r="AR1992" s="326"/>
    </row>
    <row r="1993" ht="15.75" hidden="1" customHeight="1">
      <c r="A1993" s="326" t="s">
        <v>4066</v>
      </c>
      <c r="B1993" s="326">
        <v>152.0</v>
      </c>
      <c r="C1993" s="326">
        <v>7.2</v>
      </c>
      <c r="D1993" s="326">
        <v>2.0</v>
      </c>
      <c r="E1993" s="326">
        <v>25.7</v>
      </c>
      <c r="F1993" s="326" t="s">
        <v>4689</v>
      </c>
      <c r="G1993" s="326" t="s">
        <v>4592</v>
      </c>
      <c r="H1993" s="326"/>
      <c r="I1993" s="326"/>
      <c r="J1993" s="326"/>
      <c r="K1993" s="326"/>
      <c r="L1993" s="326"/>
      <c r="M1993" s="326"/>
      <c r="N1993" s="326"/>
      <c r="O1993" s="326"/>
      <c r="P1993" s="326"/>
      <c r="Q1993" s="326"/>
      <c r="R1993" s="326"/>
      <c r="S1993" s="326"/>
      <c r="T1993" s="326"/>
      <c r="U1993" s="326"/>
      <c r="V1993" s="326"/>
      <c r="W1993" s="326"/>
      <c r="X1993" s="326"/>
      <c r="Y1993" s="326"/>
      <c r="Z1993" s="326"/>
      <c r="AA1993" s="326"/>
      <c r="AB1993" s="326"/>
      <c r="AC1993" s="326"/>
      <c r="AD1993" s="326"/>
      <c r="AE1993" s="326"/>
      <c r="AF1993" s="326"/>
      <c r="AG1993" s="326"/>
      <c r="AH1993" s="326"/>
      <c r="AI1993" s="326"/>
      <c r="AJ1993" s="326"/>
      <c r="AK1993" s="326"/>
      <c r="AL1993" s="326"/>
      <c r="AM1993" s="326"/>
      <c r="AN1993" s="326"/>
      <c r="AO1993" s="326"/>
      <c r="AP1993" s="326"/>
      <c r="AQ1993" s="326"/>
      <c r="AR1993" s="326"/>
    </row>
    <row r="1994" ht="15.75" hidden="1" customHeight="1">
      <c r="A1994" s="326" t="s">
        <v>4690</v>
      </c>
      <c r="B1994" s="326">
        <v>153.0</v>
      </c>
      <c r="C1994" s="326">
        <v>8.0</v>
      </c>
      <c r="D1994" s="326">
        <v>2.2</v>
      </c>
      <c r="E1994" s="326">
        <v>24.9</v>
      </c>
      <c r="F1994" s="326" t="s">
        <v>4691</v>
      </c>
      <c r="G1994" s="326" t="s">
        <v>4592</v>
      </c>
      <c r="H1994" s="326"/>
      <c r="I1994" s="326"/>
      <c r="J1994" s="326"/>
      <c r="K1994" s="326"/>
      <c r="L1994" s="326"/>
      <c r="M1994" s="326"/>
      <c r="N1994" s="326"/>
      <c r="O1994" s="326"/>
      <c r="P1994" s="326"/>
      <c r="Q1994" s="326"/>
      <c r="R1994" s="326"/>
      <c r="S1994" s="326"/>
      <c r="T1994" s="326"/>
      <c r="U1994" s="326"/>
      <c r="V1994" s="326"/>
      <c r="W1994" s="326"/>
      <c r="X1994" s="326"/>
      <c r="Y1994" s="326"/>
      <c r="Z1994" s="326"/>
      <c r="AA1994" s="326"/>
      <c r="AB1994" s="326"/>
      <c r="AC1994" s="326"/>
      <c r="AD1994" s="326"/>
      <c r="AE1994" s="326"/>
      <c r="AF1994" s="326"/>
      <c r="AG1994" s="326"/>
      <c r="AH1994" s="326"/>
      <c r="AI1994" s="326"/>
      <c r="AJ1994" s="326"/>
      <c r="AK1994" s="326"/>
      <c r="AL1994" s="326"/>
      <c r="AM1994" s="326"/>
      <c r="AN1994" s="326"/>
      <c r="AO1994" s="326"/>
      <c r="AP1994" s="326"/>
      <c r="AQ1994" s="326"/>
      <c r="AR1994" s="326"/>
    </row>
    <row r="1995" ht="15.75" hidden="1" customHeight="1">
      <c r="A1995" s="326" t="s">
        <v>4410</v>
      </c>
      <c r="B1995" s="326">
        <v>154.0</v>
      </c>
      <c r="C1995" s="326">
        <v>9.3</v>
      </c>
      <c r="D1995" s="326">
        <v>3.0</v>
      </c>
      <c r="E1995" s="326">
        <v>22.0</v>
      </c>
      <c r="F1995" s="326" t="s">
        <v>4692</v>
      </c>
      <c r="G1995" s="326" t="s">
        <v>4592</v>
      </c>
      <c r="H1995" s="326"/>
      <c r="I1995" s="326"/>
      <c r="J1995" s="326"/>
      <c r="K1995" s="326"/>
      <c r="L1995" s="326"/>
      <c r="M1995" s="326"/>
      <c r="N1995" s="326"/>
      <c r="O1995" s="326"/>
      <c r="P1995" s="326"/>
      <c r="Q1995" s="326"/>
      <c r="R1995" s="326"/>
      <c r="S1995" s="326"/>
      <c r="T1995" s="326"/>
      <c r="U1995" s="326"/>
      <c r="V1995" s="326"/>
      <c r="W1995" s="326"/>
      <c r="X1995" s="326"/>
      <c r="Y1995" s="326"/>
      <c r="Z1995" s="326"/>
      <c r="AA1995" s="326"/>
      <c r="AB1995" s="326"/>
      <c r="AC1995" s="326"/>
      <c r="AD1995" s="326"/>
      <c r="AE1995" s="326"/>
      <c r="AF1995" s="326"/>
      <c r="AG1995" s="326"/>
      <c r="AH1995" s="326"/>
      <c r="AI1995" s="326"/>
      <c r="AJ1995" s="326"/>
      <c r="AK1995" s="326"/>
      <c r="AL1995" s="326"/>
      <c r="AM1995" s="326"/>
      <c r="AN1995" s="326"/>
      <c r="AO1995" s="326"/>
      <c r="AP1995" s="326"/>
      <c r="AQ1995" s="326"/>
      <c r="AR1995" s="326"/>
    </row>
    <row r="1996" ht="15.75" hidden="1" customHeight="1">
      <c r="A1996" s="326" t="s">
        <v>4068</v>
      </c>
      <c r="B1996" s="326">
        <v>146.0</v>
      </c>
      <c r="C1996" s="326">
        <v>9.6</v>
      </c>
      <c r="D1996" s="326">
        <v>1.9</v>
      </c>
      <c r="E1996" s="326">
        <v>22.3</v>
      </c>
      <c r="F1996" s="326" t="s">
        <v>4693</v>
      </c>
      <c r="G1996" s="326" t="s">
        <v>4592</v>
      </c>
      <c r="H1996" s="326"/>
      <c r="I1996" s="326"/>
      <c r="J1996" s="326"/>
      <c r="K1996" s="326"/>
      <c r="L1996" s="326"/>
      <c r="M1996" s="326"/>
      <c r="N1996" s="326"/>
      <c r="O1996" s="326"/>
      <c r="P1996" s="326"/>
      <c r="Q1996" s="326"/>
      <c r="R1996" s="326"/>
      <c r="S1996" s="326"/>
      <c r="T1996" s="326"/>
      <c r="U1996" s="326"/>
      <c r="V1996" s="326"/>
      <c r="W1996" s="326"/>
      <c r="X1996" s="326"/>
      <c r="Y1996" s="326"/>
      <c r="Z1996" s="326"/>
      <c r="AA1996" s="326"/>
      <c r="AB1996" s="326"/>
      <c r="AC1996" s="326"/>
      <c r="AD1996" s="326"/>
      <c r="AE1996" s="326"/>
      <c r="AF1996" s="326"/>
      <c r="AG1996" s="326"/>
      <c r="AH1996" s="326"/>
      <c r="AI1996" s="326"/>
      <c r="AJ1996" s="326"/>
      <c r="AK1996" s="326"/>
      <c r="AL1996" s="326"/>
      <c r="AM1996" s="326"/>
      <c r="AN1996" s="326"/>
      <c r="AO1996" s="326"/>
      <c r="AP1996" s="326"/>
      <c r="AQ1996" s="326"/>
      <c r="AR1996" s="326"/>
    </row>
    <row r="1997" ht="15.75" hidden="1" customHeight="1">
      <c r="A1997" s="326" t="s">
        <v>4694</v>
      </c>
      <c r="B1997" s="326">
        <v>148.0</v>
      </c>
      <c r="C1997" s="326">
        <v>6.4</v>
      </c>
      <c r="D1997" s="326">
        <v>2.7</v>
      </c>
      <c r="E1997" s="326">
        <v>23.7</v>
      </c>
      <c r="F1997" s="326" t="s">
        <v>4695</v>
      </c>
      <c r="G1997" s="326" t="s">
        <v>4592</v>
      </c>
      <c r="H1997" s="326"/>
      <c r="I1997" s="326"/>
      <c r="J1997" s="326"/>
      <c r="K1997" s="326"/>
      <c r="L1997" s="326"/>
      <c r="M1997" s="326"/>
      <c r="N1997" s="326"/>
      <c r="O1997" s="326"/>
      <c r="P1997" s="326"/>
      <c r="Q1997" s="326"/>
      <c r="R1997" s="326"/>
      <c r="S1997" s="326"/>
      <c r="T1997" s="326"/>
      <c r="U1997" s="326"/>
      <c r="V1997" s="326"/>
      <c r="W1997" s="326"/>
      <c r="X1997" s="326"/>
      <c r="Y1997" s="326"/>
      <c r="Z1997" s="326"/>
      <c r="AA1997" s="326"/>
      <c r="AB1997" s="326"/>
      <c r="AC1997" s="326"/>
      <c r="AD1997" s="326"/>
      <c r="AE1997" s="326"/>
      <c r="AF1997" s="326"/>
      <c r="AG1997" s="326"/>
      <c r="AH1997" s="326"/>
      <c r="AI1997" s="326"/>
      <c r="AJ1997" s="326"/>
      <c r="AK1997" s="326"/>
      <c r="AL1997" s="326"/>
      <c r="AM1997" s="326"/>
      <c r="AN1997" s="326"/>
      <c r="AO1997" s="326"/>
      <c r="AP1997" s="326"/>
      <c r="AQ1997" s="326"/>
      <c r="AR1997" s="326"/>
    </row>
    <row r="1998" ht="15.75" hidden="1" customHeight="1">
      <c r="A1998" s="326" t="s">
        <v>4070</v>
      </c>
      <c r="B1998" s="326">
        <v>118.0</v>
      </c>
      <c r="C1998" s="326">
        <v>6.1</v>
      </c>
      <c r="D1998" s="326">
        <v>0.5</v>
      </c>
      <c r="E1998" s="326">
        <v>21.7</v>
      </c>
      <c r="F1998" s="326" t="s">
        <v>4696</v>
      </c>
      <c r="G1998" s="326" t="s">
        <v>4592</v>
      </c>
      <c r="H1998" s="326"/>
      <c r="I1998" s="326"/>
      <c r="J1998" s="326"/>
      <c r="K1998" s="326"/>
      <c r="L1998" s="326"/>
      <c r="M1998" s="326"/>
      <c r="N1998" s="326"/>
      <c r="O1998" s="326"/>
      <c r="P1998" s="326"/>
      <c r="Q1998" s="326"/>
      <c r="R1998" s="326"/>
      <c r="S1998" s="326"/>
      <c r="T1998" s="326"/>
      <c r="U1998" s="326"/>
      <c r="V1998" s="326"/>
      <c r="W1998" s="326"/>
      <c r="X1998" s="326"/>
      <c r="Y1998" s="326"/>
      <c r="Z1998" s="326"/>
      <c r="AA1998" s="326"/>
      <c r="AB1998" s="326"/>
      <c r="AC1998" s="326"/>
      <c r="AD1998" s="326"/>
      <c r="AE1998" s="326"/>
      <c r="AF1998" s="326"/>
      <c r="AG1998" s="326"/>
      <c r="AH1998" s="326"/>
      <c r="AI1998" s="326"/>
      <c r="AJ1998" s="326"/>
      <c r="AK1998" s="326"/>
      <c r="AL1998" s="326"/>
      <c r="AM1998" s="326"/>
      <c r="AN1998" s="326"/>
      <c r="AO1998" s="326"/>
      <c r="AP1998" s="326"/>
      <c r="AQ1998" s="326"/>
      <c r="AR1998" s="326"/>
    </row>
    <row r="1999" ht="15.75" hidden="1" customHeight="1">
      <c r="A1999" s="326" t="s">
        <v>4072</v>
      </c>
      <c r="B1999" s="326">
        <v>107.0</v>
      </c>
      <c r="C1999" s="326">
        <v>7.2</v>
      </c>
      <c r="D1999" s="326">
        <v>0.9</v>
      </c>
      <c r="E1999" s="326">
        <v>17.6</v>
      </c>
      <c r="F1999" s="326" t="s">
        <v>4697</v>
      </c>
      <c r="G1999" s="326" t="s">
        <v>4592</v>
      </c>
      <c r="H1999" s="326"/>
      <c r="I1999" s="326"/>
      <c r="J1999" s="326"/>
      <c r="K1999" s="326"/>
      <c r="L1999" s="326"/>
      <c r="M1999" s="326"/>
      <c r="N1999" s="326"/>
      <c r="O1999" s="326"/>
      <c r="P1999" s="326"/>
      <c r="Q1999" s="326"/>
      <c r="R1999" s="326"/>
      <c r="S1999" s="326"/>
      <c r="T1999" s="326"/>
      <c r="U1999" s="326"/>
      <c r="V1999" s="326"/>
      <c r="W1999" s="326"/>
      <c r="X1999" s="326"/>
      <c r="Y1999" s="326"/>
      <c r="Z1999" s="326"/>
      <c r="AA1999" s="326"/>
      <c r="AB1999" s="326"/>
      <c r="AC1999" s="326"/>
      <c r="AD1999" s="326"/>
      <c r="AE1999" s="326"/>
      <c r="AF1999" s="326"/>
      <c r="AG1999" s="326"/>
      <c r="AH1999" s="326"/>
      <c r="AI1999" s="326"/>
      <c r="AJ1999" s="326"/>
      <c r="AK1999" s="326"/>
      <c r="AL1999" s="326"/>
      <c r="AM1999" s="326"/>
      <c r="AN1999" s="326"/>
      <c r="AO1999" s="326"/>
      <c r="AP1999" s="326"/>
      <c r="AQ1999" s="326"/>
      <c r="AR1999" s="326"/>
    </row>
    <row r="2000" ht="15.75" hidden="1" customHeight="1">
      <c r="A2000" s="326" t="s">
        <v>4698</v>
      </c>
      <c r="B2000" s="326">
        <v>96.0</v>
      </c>
      <c r="C2000" s="326">
        <v>3.4</v>
      </c>
      <c r="D2000" s="326">
        <v>3.1</v>
      </c>
      <c r="E2000" s="326">
        <v>13.5</v>
      </c>
      <c r="F2000" s="326" t="s">
        <v>4699</v>
      </c>
      <c r="G2000" s="326" t="s">
        <v>4592</v>
      </c>
      <c r="H2000" s="326"/>
      <c r="I2000" s="326"/>
      <c r="J2000" s="326"/>
      <c r="K2000" s="326"/>
      <c r="L2000" s="326"/>
      <c r="M2000" s="326"/>
      <c r="N2000" s="326"/>
      <c r="O2000" s="326"/>
      <c r="P2000" s="326"/>
      <c r="Q2000" s="326"/>
      <c r="R2000" s="326"/>
      <c r="S2000" s="326"/>
      <c r="T2000" s="326"/>
      <c r="U2000" s="326"/>
      <c r="V2000" s="326"/>
      <c r="W2000" s="326"/>
      <c r="X2000" s="326"/>
      <c r="Y2000" s="326"/>
      <c r="Z2000" s="326"/>
      <c r="AA2000" s="326"/>
      <c r="AB2000" s="326"/>
      <c r="AC2000" s="326"/>
      <c r="AD2000" s="326"/>
      <c r="AE2000" s="326"/>
      <c r="AF2000" s="326"/>
      <c r="AG2000" s="326"/>
      <c r="AH2000" s="326"/>
      <c r="AI2000" s="326"/>
      <c r="AJ2000" s="326"/>
      <c r="AK2000" s="326"/>
      <c r="AL2000" s="326"/>
      <c r="AM2000" s="326"/>
      <c r="AN2000" s="326"/>
      <c r="AO2000" s="326"/>
      <c r="AP2000" s="326"/>
      <c r="AQ2000" s="326"/>
      <c r="AR2000" s="326"/>
    </row>
    <row r="2001" ht="15.75" hidden="1" customHeight="1">
      <c r="A2001" s="326" t="s">
        <v>4075</v>
      </c>
      <c r="B2001" s="326">
        <v>85.0</v>
      </c>
      <c r="C2001" s="326">
        <v>3.8</v>
      </c>
      <c r="D2001" s="326">
        <v>0.7</v>
      </c>
      <c r="E2001" s="326">
        <v>15.6</v>
      </c>
      <c r="F2001" s="326" t="s">
        <v>4700</v>
      </c>
      <c r="G2001" s="326" t="s">
        <v>4592</v>
      </c>
      <c r="H2001" s="326"/>
      <c r="I2001" s="326"/>
      <c r="J2001" s="326"/>
      <c r="K2001" s="326"/>
      <c r="L2001" s="326"/>
      <c r="M2001" s="326"/>
      <c r="N2001" s="326"/>
      <c r="O2001" s="326"/>
      <c r="P2001" s="326"/>
      <c r="Q2001" s="326"/>
      <c r="R2001" s="326"/>
      <c r="S2001" s="326"/>
      <c r="T2001" s="326"/>
      <c r="U2001" s="326"/>
      <c r="V2001" s="326"/>
      <c r="W2001" s="326"/>
      <c r="X2001" s="326"/>
      <c r="Y2001" s="326"/>
      <c r="Z2001" s="326"/>
      <c r="AA2001" s="326"/>
      <c r="AB2001" s="326"/>
      <c r="AC2001" s="326"/>
      <c r="AD2001" s="326"/>
      <c r="AE2001" s="326"/>
      <c r="AF2001" s="326"/>
      <c r="AG2001" s="326"/>
      <c r="AH2001" s="326"/>
      <c r="AI2001" s="326"/>
      <c r="AJ2001" s="326"/>
      <c r="AK2001" s="326"/>
      <c r="AL2001" s="326"/>
      <c r="AM2001" s="326"/>
      <c r="AN2001" s="326"/>
      <c r="AO2001" s="326"/>
      <c r="AP2001" s="326"/>
      <c r="AQ2001" s="326"/>
      <c r="AR2001" s="326"/>
    </row>
    <row r="2002" ht="15.75" hidden="1" customHeight="1">
      <c r="A2002" s="326" t="s">
        <v>3567</v>
      </c>
      <c r="B2002" s="326">
        <v>155.0</v>
      </c>
      <c r="C2002" s="326">
        <v>7.6</v>
      </c>
      <c r="D2002" s="326">
        <v>2.1</v>
      </c>
      <c r="E2002" s="326">
        <v>26.1</v>
      </c>
      <c r="F2002" s="326" t="s">
        <v>4701</v>
      </c>
      <c r="G2002" s="326" t="s">
        <v>4592</v>
      </c>
      <c r="H2002" s="326"/>
      <c r="I2002" s="326"/>
      <c r="J2002" s="326"/>
      <c r="K2002" s="326"/>
      <c r="L2002" s="326"/>
      <c r="M2002" s="326"/>
      <c r="N2002" s="326"/>
      <c r="O2002" s="326"/>
      <c r="P2002" s="326"/>
      <c r="Q2002" s="326"/>
      <c r="R2002" s="326"/>
      <c r="S2002" s="326"/>
      <c r="T2002" s="326"/>
      <c r="U2002" s="326"/>
      <c r="V2002" s="326"/>
      <c r="W2002" s="326"/>
      <c r="X2002" s="326"/>
      <c r="Y2002" s="326"/>
      <c r="Z2002" s="326"/>
      <c r="AA2002" s="326"/>
      <c r="AB2002" s="326"/>
      <c r="AC2002" s="326"/>
      <c r="AD2002" s="326"/>
      <c r="AE2002" s="326"/>
      <c r="AF2002" s="326"/>
      <c r="AG2002" s="326"/>
      <c r="AH2002" s="326"/>
      <c r="AI2002" s="326"/>
      <c r="AJ2002" s="326"/>
      <c r="AK2002" s="326"/>
      <c r="AL2002" s="326"/>
      <c r="AM2002" s="326"/>
      <c r="AN2002" s="326"/>
      <c r="AO2002" s="326"/>
      <c r="AP2002" s="326"/>
      <c r="AQ2002" s="326"/>
      <c r="AR2002" s="326"/>
    </row>
    <row r="2003" ht="15.75" hidden="1" customHeight="1">
      <c r="A2003" s="326" t="s">
        <v>3573</v>
      </c>
      <c r="B2003" s="326">
        <v>127.0</v>
      </c>
      <c r="C2003" s="326">
        <v>4.6</v>
      </c>
      <c r="D2003" s="326">
        <v>3.1</v>
      </c>
      <c r="E2003" s="326">
        <v>19.8</v>
      </c>
      <c r="F2003" s="326" t="s">
        <v>4702</v>
      </c>
      <c r="G2003" s="326" t="s">
        <v>4592</v>
      </c>
      <c r="H2003" s="326"/>
      <c r="I2003" s="326"/>
      <c r="J2003" s="326"/>
      <c r="K2003" s="326"/>
      <c r="L2003" s="326"/>
      <c r="M2003" s="326"/>
      <c r="N2003" s="326"/>
      <c r="O2003" s="326"/>
      <c r="P2003" s="326"/>
      <c r="Q2003" s="326"/>
      <c r="R2003" s="326"/>
      <c r="S2003" s="326"/>
      <c r="T2003" s="326"/>
      <c r="U2003" s="326"/>
      <c r="V2003" s="326"/>
      <c r="W2003" s="326"/>
      <c r="X2003" s="326"/>
      <c r="Y2003" s="326"/>
      <c r="Z2003" s="326"/>
      <c r="AA2003" s="326"/>
      <c r="AB2003" s="326"/>
      <c r="AC2003" s="326"/>
      <c r="AD2003" s="326"/>
      <c r="AE2003" s="326"/>
      <c r="AF2003" s="326"/>
      <c r="AG2003" s="326"/>
      <c r="AH2003" s="326"/>
      <c r="AI2003" s="326"/>
      <c r="AJ2003" s="326"/>
      <c r="AK2003" s="326"/>
      <c r="AL2003" s="326"/>
      <c r="AM2003" s="326"/>
      <c r="AN2003" s="326"/>
      <c r="AO2003" s="326"/>
      <c r="AP2003" s="326"/>
      <c r="AQ2003" s="326"/>
      <c r="AR2003" s="326"/>
    </row>
    <row r="2004" ht="15.75" hidden="1" customHeight="1">
      <c r="A2004" s="326" t="s">
        <v>3575</v>
      </c>
      <c r="B2004" s="326">
        <v>180.0</v>
      </c>
      <c r="C2004" s="326">
        <v>11.0</v>
      </c>
      <c r="D2004" s="326">
        <v>10.1</v>
      </c>
      <c r="E2004" s="326">
        <v>11.3</v>
      </c>
      <c r="F2004" s="326" t="s">
        <v>4703</v>
      </c>
      <c r="G2004" s="326" t="s">
        <v>4592</v>
      </c>
      <c r="H2004" s="326"/>
      <c r="I2004" s="326"/>
      <c r="J2004" s="326"/>
      <c r="K2004" s="326"/>
      <c r="L2004" s="326"/>
      <c r="M2004" s="326"/>
      <c r="N2004" s="326"/>
      <c r="O2004" s="326"/>
      <c r="P2004" s="326"/>
      <c r="Q2004" s="326"/>
      <c r="R2004" s="326"/>
      <c r="S2004" s="326"/>
      <c r="T2004" s="326"/>
      <c r="U2004" s="326"/>
      <c r="V2004" s="326"/>
      <c r="W2004" s="326"/>
      <c r="X2004" s="326"/>
      <c r="Y2004" s="326"/>
      <c r="Z2004" s="326"/>
      <c r="AA2004" s="326"/>
      <c r="AB2004" s="326"/>
      <c r="AC2004" s="326"/>
      <c r="AD2004" s="326"/>
      <c r="AE2004" s="326"/>
      <c r="AF2004" s="326"/>
      <c r="AG2004" s="326"/>
      <c r="AH2004" s="326"/>
      <c r="AI2004" s="326"/>
      <c r="AJ2004" s="326"/>
      <c r="AK2004" s="326"/>
      <c r="AL2004" s="326"/>
      <c r="AM2004" s="326"/>
      <c r="AN2004" s="326"/>
      <c r="AO2004" s="326"/>
      <c r="AP2004" s="326"/>
      <c r="AQ2004" s="326"/>
      <c r="AR2004" s="326"/>
    </row>
    <row r="2005" ht="15.75" hidden="1" customHeight="1">
      <c r="A2005" s="326" t="s">
        <v>3421</v>
      </c>
      <c r="B2005" s="326">
        <v>149.0</v>
      </c>
      <c r="C2005" s="326">
        <v>9.6</v>
      </c>
      <c r="D2005" s="326">
        <v>6.3</v>
      </c>
      <c r="E2005" s="326">
        <v>15.0</v>
      </c>
      <c r="F2005" s="326" t="s">
        <v>4704</v>
      </c>
      <c r="G2005" s="326" t="s">
        <v>4592</v>
      </c>
      <c r="H2005" s="326"/>
      <c r="I2005" s="326"/>
      <c r="J2005" s="326"/>
      <c r="K2005" s="326"/>
      <c r="L2005" s="326"/>
      <c r="M2005" s="326"/>
      <c r="N2005" s="326"/>
      <c r="O2005" s="326"/>
      <c r="P2005" s="326"/>
      <c r="Q2005" s="326"/>
      <c r="R2005" s="326"/>
      <c r="S2005" s="326"/>
      <c r="T2005" s="326"/>
      <c r="U2005" s="326"/>
      <c r="V2005" s="326"/>
      <c r="W2005" s="326"/>
      <c r="X2005" s="326"/>
      <c r="Y2005" s="326"/>
      <c r="Z2005" s="326"/>
      <c r="AA2005" s="326"/>
      <c r="AB2005" s="326"/>
      <c r="AC2005" s="326"/>
      <c r="AD2005" s="326"/>
      <c r="AE2005" s="326"/>
      <c r="AF2005" s="326"/>
      <c r="AG2005" s="326"/>
      <c r="AH2005" s="326"/>
      <c r="AI2005" s="326"/>
      <c r="AJ2005" s="326"/>
      <c r="AK2005" s="326"/>
      <c r="AL2005" s="326"/>
      <c r="AM2005" s="326"/>
      <c r="AN2005" s="326"/>
      <c r="AO2005" s="326"/>
      <c r="AP2005" s="326"/>
      <c r="AQ2005" s="326"/>
      <c r="AR2005" s="326"/>
    </row>
    <row r="2006" ht="15.75" hidden="1" customHeight="1">
      <c r="A2006" s="326" t="s">
        <v>4426</v>
      </c>
      <c r="B2006" s="326">
        <v>270.0</v>
      </c>
      <c r="C2006" s="326">
        <v>8.1</v>
      </c>
      <c r="D2006" s="326">
        <v>15.9</v>
      </c>
      <c r="E2006" s="326">
        <v>26.0</v>
      </c>
      <c r="F2006" s="326" t="s">
        <v>4705</v>
      </c>
      <c r="G2006" s="326" t="s">
        <v>4592</v>
      </c>
      <c r="H2006" s="326"/>
      <c r="I2006" s="326"/>
      <c r="J2006" s="326"/>
      <c r="K2006" s="326"/>
      <c r="L2006" s="326"/>
      <c r="M2006" s="326"/>
      <c r="N2006" s="326"/>
      <c r="O2006" s="326"/>
      <c r="P2006" s="326"/>
      <c r="Q2006" s="326"/>
      <c r="R2006" s="326"/>
      <c r="S2006" s="326"/>
      <c r="T2006" s="326"/>
      <c r="U2006" s="326"/>
      <c r="V2006" s="326"/>
      <c r="W2006" s="326"/>
      <c r="X2006" s="326"/>
      <c r="Y2006" s="326"/>
      <c r="Z2006" s="326"/>
      <c r="AA2006" s="326"/>
      <c r="AB2006" s="326"/>
      <c r="AC2006" s="326"/>
      <c r="AD2006" s="326"/>
      <c r="AE2006" s="326"/>
      <c r="AF2006" s="326"/>
      <c r="AG2006" s="326"/>
      <c r="AH2006" s="326"/>
      <c r="AI2006" s="326"/>
      <c r="AJ2006" s="326"/>
      <c r="AK2006" s="326"/>
      <c r="AL2006" s="326"/>
      <c r="AM2006" s="326"/>
      <c r="AN2006" s="326"/>
      <c r="AO2006" s="326"/>
      <c r="AP2006" s="326"/>
      <c r="AQ2006" s="326"/>
      <c r="AR2006" s="326"/>
    </row>
    <row r="2007" ht="15.75" hidden="1" customHeight="1">
      <c r="A2007" s="326" t="s">
        <v>4706</v>
      </c>
      <c r="B2007" s="326">
        <v>241.0</v>
      </c>
      <c r="C2007" s="326">
        <v>6.8</v>
      </c>
      <c r="D2007" s="326">
        <v>10.5</v>
      </c>
      <c r="E2007" s="326">
        <v>29.9</v>
      </c>
      <c r="F2007" s="326" t="s">
        <v>4707</v>
      </c>
      <c r="G2007" s="326" t="s">
        <v>4592</v>
      </c>
      <c r="H2007" s="326"/>
      <c r="I2007" s="326"/>
      <c r="J2007" s="326"/>
      <c r="K2007" s="326"/>
      <c r="L2007" s="326"/>
      <c r="M2007" s="326"/>
      <c r="N2007" s="326"/>
      <c r="O2007" s="326"/>
      <c r="P2007" s="326"/>
      <c r="Q2007" s="326"/>
      <c r="R2007" s="326"/>
      <c r="S2007" s="326"/>
      <c r="T2007" s="326"/>
      <c r="U2007" s="326"/>
      <c r="V2007" s="326"/>
      <c r="W2007" s="326"/>
      <c r="X2007" s="326"/>
      <c r="Y2007" s="326"/>
      <c r="Z2007" s="326"/>
      <c r="AA2007" s="326"/>
      <c r="AB2007" s="326"/>
      <c r="AC2007" s="326"/>
      <c r="AD2007" s="326"/>
      <c r="AE2007" s="326"/>
      <c r="AF2007" s="326"/>
      <c r="AG2007" s="326"/>
      <c r="AH2007" s="326"/>
      <c r="AI2007" s="326"/>
      <c r="AJ2007" s="326"/>
      <c r="AK2007" s="326"/>
      <c r="AL2007" s="326"/>
      <c r="AM2007" s="326"/>
      <c r="AN2007" s="326"/>
      <c r="AO2007" s="326"/>
      <c r="AP2007" s="326"/>
      <c r="AQ2007" s="326"/>
      <c r="AR2007" s="326"/>
    </row>
    <row r="2008" ht="15.75" hidden="1" customHeight="1">
      <c r="A2008" s="326" t="s">
        <v>3580</v>
      </c>
      <c r="B2008" s="326">
        <v>199.0</v>
      </c>
      <c r="C2008" s="326">
        <v>6.5</v>
      </c>
      <c r="D2008" s="326">
        <v>8.0</v>
      </c>
      <c r="E2008" s="326">
        <v>25.7</v>
      </c>
      <c r="F2008" s="326" t="s">
        <v>4708</v>
      </c>
      <c r="G2008" s="326" t="s">
        <v>4592</v>
      </c>
      <c r="H2008" s="326"/>
      <c r="I2008" s="326"/>
      <c r="J2008" s="326"/>
      <c r="K2008" s="326"/>
      <c r="L2008" s="326"/>
      <c r="M2008" s="326"/>
      <c r="N2008" s="326"/>
      <c r="O2008" s="326"/>
      <c r="P2008" s="326"/>
      <c r="Q2008" s="326"/>
      <c r="R2008" s="326"/>
      <c r="S2008" s="326"/>
      <c r="T2008" s="326"/>
      <c r="U2008" s="326"/>
      <c r="V2008" s="326"/>
      <c r="W2008" s="326"/>
      <c r="X2008" s="326"/>
      <c r="Y2008" s="326"/>
      <c r="Z2008" s="326"/>
      <c r="AA2008" s="326"/>
      <c r="AB2008" s="326"/>
      <c r="AC2008" s="326"/>
      <c r="AD2008" s="326"/>
      <c r="AE2008" s="326"/>
      <c r="AF2008" s="326"/>
      <c r="AG2008" s="326"/>
      <c r="AH2008" s="326"/>
      <c r="AI2008" s="326"/>
      <c r="AJ2008" s="326"/>
      <c r="AK2008" s="326"/>
      <c r="AL2008" s="326"/>
      <c r="AM2008" s="326"/>
      <c r="AN2008" s="326"/>
      <c r="AO2008" s="326"/>
      <c r="AP2008" s="326"/>
      <c r="AQ2008" s="326"/>
      <c r="AR2008" s="326"/>
    </row>
    <row r="2009" ht="15.75" hidden="1" customHeight="1">
      <c r="A2009" s="326" t="s">
        <v>4709</v>
      </c>
      <c r="B2009" s="326">
        <v>168.0</v>
      </c>
      <c r="C2009" s="326">
        <v>10.5</v>
      </c>
      <c r="D2009" s="326">
        <v>8.8</v>
      </c>
      <c r="E2009" s="326">
        <v>13.4</v>
      </c>
      <c r="F2009" s="326" t="s">
        <v>4710</v>
      </c>
      <c r="G2009" s="326" t="s">
        <v>4592</v>
      </c>
      <c r="H2009" s="326"/>
      <c r="I2009" s="326"/>
      <c r="J2009" s="326"/>
      <c r="K2009" s="326"/>
      <c r="L2009" s="326"/>
      <c r="M2009" s="326"/>
      <c r="N2009" s="326"/>
      <c r="O2009" s="326"/>
      <c r="P2009" s="326"/>
      <c r="Q2009" s="326"/>
      <c r="R2009" s="326"/>
      <c r="S2009" s="326"/>
      <c r="T2009" s="326"/>
      <c r="U2009" s="326"/>
      <c r="V2009" s="326"/>
      <c r="W2009" s="326"/>
      <c r="X2009" s="326"/>
      <c r="Y2009" s="326"/>
      <c r="Z2009" s="326"/>
      <c r="AA2009" s="326"/>
      <c r="AB2009" s="326"/>
      <c r="AC2009" s="326"/>
      <c r="AD2009" s="326"/>
      <c r="AE2009" s="326"/>
      <c r="AF2009" s="326"/>
      <c r="AG2009" s="326"/>
      <c r="AH2009" s="326"/>
      <c r="AI2009" s="326"/>
      <c r="AJ2009" s="326"/>
      <c r="AK2009" s="326"/>
      <c r="AL2009" s="326"/>
      <c r="AM2009" s="326"/>
      <c r="AN2009" s="326"/>
      <c r="AO2009" s="326"/>
      <c r="AP2009" s="326"/>
      <c r="AQ2009" s="326"/>
      <c r="AR2009" s="326"/>
    </row>
    <row r="2010" ht="15.75" hidden="1" customHeight="1">
      <c r="A2010" s="326" t="s">
        <v>4711</v>
      </c>
      <c r="B2010" s="326">
        <v>111.0</v>
      </c>
      <c r="C2010" s="326">
        <v>6.3</v>
      </c>
      <c r="D2010" s="326">
        <v>1.8</v>
      </c>
      <c r="E2010" s="326">
        <v>17.2</v>
      </c>
      <c r="F2010" s="326" t="s">
        <v>4712</v>
      </c>
      <c r="G2010" s="326" t="s">
        <v>4592</v>
      </c>
      <c r="H2010" s="326"/>
      <c r="I2010" s="326"/>
      <c r="J2010" s="326"/>
      <c r="K2010" s="326"/>
      <c r="L2010" s="326"/>
      <c r="M2010" s="326"/>
      <c r="N2010" s="326"/>
      <c r="O2010" s="326"/>
      <c r="P2010" s="326"/>
      <c r="Q2010" s="326"/>
      <c r="R2010" s="326"/>
      <c r="S2010" s="326"/>
      <c r="T2010" s="326"/>
      <c r="U2010" s="326"/>
      <c r="V2010" s="326"/>
      <c r="W2010" s="326"/>
      <c r="X2010" s="326"/>
      <c r="Y2010" s="326"/>
      <c r="Z2010" s="326"/>
      <c r="AA2010" s="326"/>
      <c r="AB2010" s="326"/>
      <c r="AC2010" s="326"/>
      <c r="AD2010" s="326"/>
      <c r="AE2010" s="326"/>
      <c r="AF2010" s="326"/>
      <c r="AG2010" s="326"/>
      <c r="AH2010" s="326"/>
      <c r="AI2010" s="326"/>
      <c r="AJ2010" s="326"/>
      <c r="AK2010" s="326"/>
      <c r="AL2010" s="326"/>
      <c r="AM2010" s="326"/>
      <c r="AN2010" s="326"/>
      <c r="AO2010" s="326"/>
      <c r="AP2010" s="326"/>
      <c r="AQ2010" s="326"/>
      <c r="AR2010" s="326"/>
    </row>
    <row r="2011" ht="15.75" hidden="1" customHeight="1">
      <c r="A2011" s="326" t="s">
        <v>4713</v>
      </c>
      <c r="B2011" s="326">
        <v>171.0</v>
      </c>
      <c r="C2011" s="326">
        <v>10.9</v>
      </c>
      <c r="D2011" s="326">
        <v>6.4</v>
      </c>
      <c r="E2011" s="326">
        <v>17.8</v>
      </c>
      <c r="F2011" s="326" t="s">
        <v>4714</v>
      </c>
      <c r="G2011" s="326" t="s">
        <v>4592</v>
      </c>
      <c r="H2011" s="326"/>
      <c r="I2011" s="326"/>
      <c r="J2011" s="326"/>
      <c r="K2011" s="326"/>
      <c r="L2011" s="326"/>
      <c r="M2011" s="326"/>
      <c r="N2011" s="326"/>
      <c r="O2011" s="326"/>
      <c r="P2011" s="326"/>
      <c r="Q2011" s="326"/>
      <c r="R2011" s="326"/>
      <c r="S2011" s="326"/>
      <c r="T2011" s="326"/>
      <c r="U2011" s="326"/>
      <c r="V2011" s="326"/>
      <c r="W2011" s="326"/>
      <c r="X2011" s="326"/>
      <c r="Y2011" s="326"/>
      <c r="Z2011" s="326"/>
      <c r="AA2011" s="326"/>
      <c r="AB2011" s="326"/>
      <c r="AC2011" s="326"/>
      <c r="AD2011" s="326"/>
      <c r="AE2011" s="326"/>
      <c r="AF2011" s="326"/>
      <c r="AG2011" s="326"/>
      <c r="AH2011" s="326"/>
      <c r="AI2011" s="326"/>
      <c r="AJ2011" s="326"/>
      <c r="AK2011" s="326"/>
      <c r="AL2011" s="326"/>
      <c r="AM2011" s="326"/>
      <c r="AN2011" s="326"/>
      <c r="AO2011" s="326"/>
      <c r="AP2011" s="326"/>
      <c r="AQ2011" s="326"/>
      <c r="AR2011" s="326"/>
    </row>
    <row r="2012" ht="15.75" hidden="1" customHeight="1">
      <c r="A2012" s="326" t="s">
        <v>4715</v>
      </c>
      <c r="B2012" s="326">
        <v>156.0</v>
      </c>
      <c r="C2012" s="326">
        <v>4.6</v>
      </c>
      <c r="D2012" s="326">
        <v>4.3</v>
      </c>
      <c r="E2012" s="326">
        <v>24.4</v>
      </c>
      <c r="F2012" s="326" t="s">
        <v>4716</v>
      </c>
      <c r="G2012" s="326" t="s">
        <v>4592</v>
      </c>
      <c r="H2012" s="326"/>
      <c r="I2012" s="326"/>
      <c r="J2012" s="326"/>
      <c r="K2012" s="326"/>
      <c r="L2012" s="326"/>
      <c r="M2012" s="326"/>
      <c r="N2012" s="326"/>
      <c r="O2012" s="326"/>
      <c r="P2012" s="326"/>
      <c r="Q2012" s="326"/>
      <c r="R2012" s="326"/>
      <c r="S2012" s="326"/>
      <c r="T2012" s="326"/>
      <c r="U2012" s="326"/>
      <c r="V2012" s="326"/>
      <c r="W2012" s="326"/>
      <c r="X2012" s="326"/>
      <c r="Y2012" s="326"/>
      <c r="Z2012" s="326"/>
      <c r="AA2012" s="326"/>
      <c r="AB2012" s="326"/>
      <c r="AC2012" s="326"/>
      <c r="AD2012" s="326"/>
      <c r="AE2012" s="326"/>
      <c r="AF2012" s="326"/>
      <c r="AG2012" s="326"/>
      <c r="AH2012" s="326"/>
      <c r="AI2012" s="326"/>
      <c r="AJ2012" s="326"/>
      <c r="AK2012" s="326"/>
      <c r="AL2012" s="326"/>
      <c r="AM2012" s="326"/>
      <c r="AN2012" s="326"/>
      <c r="AO2012" s="326"/>
      <c r="AP2012" s="326"/>
      <c r="AQ2012" s="326"/>
      <c r="AR2012" s="326"/>
    </row>
    <row r="2013" ht="15.75" hidden="1" customHeight="1">
      <c r="A2013" s="326" t="s">
        <v>3582</v>
      </c>
      <c r="B2013" s="326">
        <v>122.0</v>
      </c>
      <c r="C2013" s="326">
        <v>4.8</v>
      </c>
      <c r="D2013" s="326">
        <v>1.7</v>
      </c>
      <c r="E2013" s="326">
        <v>22.2</v>
      </c>
      <c r="F2013" s="326" t="s">
        <v>4717</v>
      </c>
      <c r="G2013" s="326" t="s">
        <v>4592</v>
      </c>
      <c r="H2013" s="326"/>
      <c r="I2013" s="326"/>
      <c r="J2013" s="326"/>
      <c r="K2013" s="326"/>
      <c r="L2013" s="326"/>
      <c r="M2013" s="326"/>
      <c r="N2013" s="326"/>
      <c r="O2013" s="326"/>
      <c r="P2013" s="326"/>
      <c r="Q2013" s="326"/>
      <c r="R2013" s="326"/>
      <c r="S2013" s="326"/>
      <c r="T2013" s="326"/>
      <c r="U2013" s="326"/>
      <c r="V2013" s="326"/>
      <c r="W2013" s="326"/>
      <c r="X2013" s="326"/>
      <c r="Y2013" s="326"/>
      <c r="Z2013" s="326"/>
      <c r="AA2013" s="326"/>
      <c r="AB2013" s="326"/>
      <c r="AC2013" s="326"/>
      <c r="AD2013" s="326"/>
      <c r="AE2013" s="326"/>
      <c r="AF2013" s="326"/>
      <c r="AG2013" s="326"/>
      <c r="AH2013" s="326"/>
      <c r="AI2013" s="326"/>
      <c r="AJ2013" s="326"/>
      <c r="AK2013" s="326"/>
      <c r="AL2013" s="326"/>
      <c r="AM2013" s="326"/>
      <c r="AN2013" s="326"/>
      <c r="AO2013" s="326"/>
      <c r="AP2013" s="326"/>
      <c r="AQ2013" s="326"/>
      <c r="AR2013" s="326"/>
    </row>
    <row r="2014" ht="15.75" hidden="1" customHeight="1">
      <c r="A2014" s="326" t="s">
        <v>4099</v>
      </c>
      <c r="B2014" s="326">
        <v>145.0</v>
      </c>
      <c r="C2014" s="326">
        <v>7.5</v>
      </c>
      <c r="D2014" s="326">
        <v>3.8</v>
      </c>
      <c r="E2014" s="326">
        <v>20.8</v>
      </c>
      <c r="F2014" s="326" t="s">
        <v>4718</v>
      </c>
      <c r="G2014" s="326" t="s">
        <v>4592</v>
      </c>
      <c r="H2014" s="326"/>
      <c r="I2014" s="326"/>
      <c r="J2014" s="326"/>
      <c r="K2014" s="326"/>
      <c r="L2014" s="326"/>
      <c r="M2014" s="326"/>
      <c r="N2014" s="326"/>
      <c r="O2014" s="326"/>
      <c r="P2014" s="326"/>
      <c r="Q2014" s="326"/>
      <c r="R2014" s="326"/>
      <c r="S2014" s="326"/>
      <c r="T2014" s="326"/>
      <c r="U2014" s="326"/>
      <c r="V2014" s="326"/>
      <c r="W2014" s="326"/>
      <c r="X2014" s="326"/>
      <c r="Y2014" s="326"/>
      <c r="Z2014" s="326"/>
      <c r="AA2014" s="326"/>
      <c r="AB2014" s="326"/>
      <c r="AC2014" s="326"/>
      <c r="AD2014" s="326"/>
      <c r="AE2014" s="326"/>
      <c r="AF2014" s="326"/>
      <c r="AG2014" s="326"/>
      <c r="AH2014" s="326"/>
      <c r="AI2014" s="326"/>
      <c r="AJ2014" s="326"/>
      <c r="AK2014" s="326"/>
      <c r="AL2014" s="326"/>
      <c r="AM2014" s="326"/>
      <c r="AN2014" s="326"/>
      <c r="AO2014" s="326"/>
      <c r="AP2014" s="326"/>
      <c r="AQ2014" s="326"/>
      <c r="AR2014" s="326"/>
    </row>
    <row r="2015" ht="15.75" hidden="1" customHeight="1">
      <c r="A2015" s="326" t="s">
        <v>4103</v>
      </c>
      <c r="B2015" s="326">
        <v>140.0</v>
      </c>
      <c r="C2015" s="326">
        <v>9.8</v>
      </c>
      <c r="D2015" s="326">
        <v>1.4</v>
      </c>
      <c r="E2015" s="326">
        <v>21.4</v>
      </c>
      <c r="F2015" s="326" t="s">
        <v>4719</v>
      </c>
      <c r="G2015" s="326" t="s">
        <v>4592</v>
      </c>
      <c r="H2015" s="326"/>
      <c r="I2015" s="326"/>
      <c r="J2015" s="326"/>
      <c r="K2015" s="326"/>
      <c r="L2015" s="326"/>
      <c r="M2015" s="326"/>
      <c r="N2015" s="326"/>
      <c r="O2015" s="326"/>
      <c r="P2015" s="326"/>
      <c r="Q2015" s="326"/>
      <c r="R2015" s="326"/>
      <c r="S2015" s="326"/>
      <c r="T2015" s="326"/>
      <c r="U2015" s="326"/>
      <c r="V2015" s="326"/>
      <c r="W2015" s="326"/>
      <c r="X2015" s="326"/>
      <c r="Y2015" s="326"/>
      <c r="Z2015" s="326"/>
      <c r="AA2015" s="326"/>
      <c r="AB2015" s="326"/>
      <c r="AC2015" s="326"/>
      <c r="AD2015" s="326"/>
      <c r="AE2015" s="326"/>
      <c r="AF2015" s="326"/>
      <c r="AG2015" s="326"/>
      <c r="AH2015" s="326"/>
      <c r="AI2015" s="326"/>
      <c r="AJ2015" s="326"/>
      <c r="AK2015" s="326"/>
      <c r="AL2015" s="326"/>
      <c r="AM2015" s="326"/>
      <c r="AN2015" s="326"/>
      <c r="AO2015" s="326"/>
      <c r="AP2015" s="326"/>
      <c r="AQ2015" s="326"/>
      <c r="AR2015" s="326"/>
    </row>
    <row r="2016" ht="15.75" hidden="1" customHeight="1">
      <c r="A2016" s="326" t="s">
        <v>3590</v>
      </c>
      <c r="B2016" s="326">
        <v>146.0</v>
      </c>
      <c r="C2016" s="326">
        <v>6.7</v>
      </c>
      <c r="D2016" s="326">
        <v>2.8</v>
      </c>
      <c r="E2016" s="326">
        <v>22.7</v>
      </c>
      <c r="F2016" s="326" t="s">
        <v>4720</v>
      </c>
      <c r="G2016" s="326" t="s">
        <v>4592</v>
      </c>
      <c r="H2016" s="326"/>
      <c r="I2016" s="326"/>
      <c r="J2016" s="326"/>
      <c r="K2016" s="326"/>
      <c r="L2016" s="326"/>
      <c r="M2016" s="326"/>
      <c r="N2016" s="326"/>
      <c r="O2016" s="326"/>
      <c r="P2016" s="326"/>
      <c r="Q2016" s="326"/>
      <c r="R2016" s="326"/>
      <c r="S2016" s="326"/>
      <c r="T2016" s="326"/>
      <c r="U2016" s="326"/>
      <c r="V2016" s="326"/>
      <c r="W2016" s="326"/>
      <c r="X2016" s="326"/>
      <c r="Y2016" s="326"/>
      <c r="Z2016" s="326"/>
      <c r="AA2016" s="326"/>
      <c r="AB2016" s="326"/>
      <c r="AC2016" s="326"/>
      <c r="AD2016" s="326"/>
      <c r="AE2016" s="326"/>
      <c r="AF2016" s="326"/>
      <c r="AG2016" s="326"/>
      <c r="AH2016" s="326"/>
      <c r="AI2016" s="326"/>
      <c r="AJ2016" s="326"/>
      <c r="AK2016" s="326"/>
      <c r="AL2016" s="326"/>
      <c r="AM2016" s="326"/>
      <c r="AN2016" s="326"/>
      <c r="AO2016" s="326"/>
      <c r="AP2016" s="326"/>
      <c r="AQ2016" s="326"/>
      <c r="AR2016" s="326"/>
    </row>
    <row r="2017" ht="15.75" hidden="1" customHeight="1">
      <c r="A2017" s="326" t="s">
        <v>4109</v>
      </c>
      <c r="B2017" s="326">
        <v>139.0</v>
      </c>
      <c r="C2017" s="326">
        <v>5.8</v>
      </c>
      <c r="D2017" s="326">
        <v>2.3</v>
      </c>
      <c r="E2017" s="326">
        <v>23.2</v>
      </c>
      <c r="F2017" s="326" t="s">
        <v>4721</v>
      </c>
      <c r="G2017" s="326" t="s">
        <v>4592</v>
      </c>
      <c r="H2017" s="326"/>
      <c r="I2017" s="326"/>
      <c r="J2017" s="326"/>
      <c r="K2017" s="326"/>
      <c r="L2017" s="326"/>
      <c r="M2017" s="326"/>
      <c r="N2017" s="326"/>
      <c r="O2017" s="326"/>
      <c r="P2017" s="326"/>
      <c r="Q2017" s="326"/>
      <c r="R2017" s="326"/>
      <c r="S2017" s="326"/>
      <c r="T2017" s="326"/>
      <c r="U2017" s="326"/>
      <c r="V2017" s="326"/>
      <c r="W2017" s="326"/>
      <c r="X2017" s="326"/>
      <c r="Y2017" s="326"/>
      <c r="Z2017" s="326"/>
      <c r="AA2017" s="326"/>
      <c r="AB2017" s="326"/>
      <c r="AC2017" s="326"/>
      <c r="AD2017" s="326"/>
      <c r="AE2017" s="326"/>
      <c r="AF2017" s="326"/>
      <c r="AG2017" s="326"/>
      <c r="AH2017" s="326"/>
      <c r="AI2017" s="326"/>
      <c r="AJ2017" s="326"/>
      <c r="AK2017" s="326"/>
      <c r="AL2017" s="326"/>
      <c r="AM2017" s="326"/>
      <c r="AN2017" s="326"/>
      <c r="AO2017" s="326"/>
      <c r="AP2017" s="326"/>
      <c r="AQ2017" s="326"/>
      <c r="AR2017" s="326"/>
    </row>
    <row r="2018" ht="15.75" hidden="1" customHeight="1">
      <c r="A2018" s="326" t="s">
        <v>3592</v>
      </c>
      <c r="B2018" s="326">
        <v>122.0</v>
      </c>
      <c r="C2018" s="326">
        <v>7.0</v>
      </c>
      <c r="D2018" s="326">
        <v>1.9</v>
      </c>
      <c r="E2018" s="326">
        <v>19.0</v>
      </c>
      <c r="F2018" s="326" t="s">
        <v>4722</v>
      </c>
      <c r="G2018" s="326" t="s">
        <v>4592</v>
      </c>
      <c r="H2018" s="326"/>
      <c r="I2018" s="326"/>
      <c r="J2018" s="326"/>
      <c r="K2018" s="326"/>
      <c r="L2018" s="326"/>
      <c r="M2018" s="326"/>
      <c r="N2018" s="326"/>
      <c r="O2018" s="326"/>
      <c r="P2018" s="326"/>
      <c r="Q2018" s="326"/>
      <c r="R2018" s="326"/>
      <c r="S2018" s="326"/>
      <c r="T2018" s="326"/>
      <c r="U2018" s="326"/>
      <c r="V2018" s="326"/>
      <c r="W2018" s="326"/>
      <c r="X2018" s="326"/>
      <c r="Y2018" s="326"/>
      <c r="Z2018" s="326"/>
      <c r="AA2018" s="326"/>
      <c r="AB2018" s="326"/>
      <c r="AC2018" s="326"/>
      <c r="AD2018" s="326"/>
      <c r="AE2018" s="326"/>
      <c r="AF2018" s="326"/>
      <c r="AG2018" s="326"/>
      <c r="AH2018" s="326"/>
      <c r="AI2018" s="326"/>
      <c r="AJ2018" s="326"/>
      <c r="AK2018" s="326"/>
      <c r="AL2018" s="326"/>
      <c r="AM2018" s="326"/>
      <c r="AN2018" s="326"/>
      <c r="AO2018" s="326"/>
      <c r="AP2018" s="326"/>
      <c r="AQ2018" s="326"/>
      <c r="AR2018" s="326"/>
    </row>
    <row r="2019" ht="15.75" hidden="1" customHeight="1">
      <c r="A2019" s="326" t="s">
        <v>4113</v>
      </c>
      <c r="B2019" s="326">
        <v>125.0</v>
      </c>
      <c r="C2019" s="326">
        <v>7.9</v>
      </c>
      <c r="D2019" s="326">
        <v>1.6</v>
      </c>
      <c r="E2019" s="326">
        <v>19.4</v>
      </c>
      <c r="F2019" s="326" t="s">
        <v>4723</v>
      </c>
      <c r="G2019" s="326" t="s">
        <v>4592</v>
      </c>
      <c r="H2019" s="326"/>
      <c r="I2019" s="326"/>
      <c r="J2019" s="326"/>
      <c r="K2019" s="326"/>
      <c r="L2019" s="326"/>
      <c r="M2019" s="326"/>
      <c r="N2019" s="326"/>
      <c r="O2019" s="326"/>
      <c r="P2019" s="326"/>
      <c r="Q2019" s="326"/>
      <c r="R2019" s="326"/>
      <c r="S2019" s="326"/>
      <c r="T2019" s="326"/>
      <c r="U2019" s="326"/>
      <c r="V2019" s="326"/>
      <c r="W2019" s="326"/>
      <c r="X2019" s="326"/>
      <c r="Y2019" s="326"/>
      <c r="Z2019" s="326"/>
      <c r="AA2019" s="326"/>
      <c r="AB2019" s="326"/>
      <c r="AC2019" s="326"/>
      <c r="AD2019" s="326"/>
      <c r="AE2019" s="326"/>
      <c r="AF2019" s="326"/>
      <c r="AG2019" s="326"/>
      <c r="AH2019" s="326"/>
      <c r="AI2019" s="326"/>
      <c r="AJ2019" s="326"/>
      <c r="AK2019" s="326"/>
      <c r="AL2019" s="326"/>
      <c r="AM2019" s="326"/>
      <c r="AN2019" s="326"/>
      <c r="AO2019" s="326"/>
      <c r="AP2019" s="326"/>
      <c r="AQ2019" s="326"/>
      <c r="AR2019" s="326"/>
    </row>
    <row r="2020" ht="15.75" hidden="1" customHeight="1">
      <c r="A2020" s="326" t="s">
        <v>3833</v>
      </c>
      <c r="B2020" s="326">
        <v>222.0</v>
      </c>
      <c r="C2020" s="326">
        <v>7.7</v>
      </c>
      <c r="D2020" s="326">
        <v>4.2</v>
      </c>
      <c r="E2020" s="326">
        <v>37.9</v>
      </c>
      <c r="F2020" s="326" t="s">
        <v>4724</v>
      </c>
      <c r="G2020" s="326" t="s">
        <v>4592</v>
      </c>
      <c r="H2020" s="326"/>
      <c r="I2020" s="326"/>
      <c r="J2020" s="326"/>
      <c r="K2020" s="326"/>
      <c r="L2020" s="326"/>
      <c r="M2020" s="326"/>
      <c r="N2020" s="326"/>
      <c r="O2020" s="326"/>
      <c r="P2020" s="326"/>
      <c r="Q2020" s="326"/>
      <c r="R2020" s="326"/>
      <c r="S2020" s="326"/>
      <c r="T2020" s="326"/>
      <c r="U2020" s="326"/>
      <c r="V2020" s="326"/>
      <c r="W2020" s="326"/>
      <c r="X2020" s="326"/>
      <c r="Y2020" s="326"/>
      <c r="Z2020" s="326"/>
      <c r="AA2020" s="326"/>
      <c r="AB2020" s="326"/>
      <c r="AC2020" s="326"/>
      <c r="AD2020" s="326"/>
      <c r="AE2020" s="326"/>
      <c r="AF2020" s="326"/>
      <c r="AG2020" s="326"/>
      <c r="AH2020" s="326"/>
      <c r="AI2020" s="326"/>
      <c r="AJ2020" s="326"/>
      <c r="AK2020" s="326"/>
      <c r="AL2020" s="326"/>
      <c r="AM2020" s="326"/>
      <c r="AN2020" s="326"/>
      <c r="AO2020" s="326"/>
      <c r="AP2020" s="326"/>
      <c r="AQ2020" s="326"/>
      <c r="AR2020" s="326"/>
    </row>
    <row r="2021" ht="15.75" hidden="1" customHeight="1">
      <c r="A2021" s="326" t="s">
        <v>4725</v>
      </c>
      <c r="B2021" s="326">
        <v>119.0</v>
      </c>
      <c r="C2021" s="326">
        <v>6.1</v>
      </c>
      <c r="D2021" s="326">
        <v>2.3</v>
      </c>
      <c r="E2021" s="326">
        <v>18.4</v>
      </c>
      <c r="F2021" s="326" t="s">
        <v>4726</v>
      </c>
      <c r="G2021" s="326" t="s">
        <v>4592</v>
      </c>
      <c r="H2021" s="326"/>
      <c r="I2021" s="326"/>
      <c r="J2021" s="326"/>
      <c r="K2021" s="326"/>
      <c r="L2021" s="326"/>
      <c r="M2021" s="326"/>
      <c r="N2021" s="326"/>
      <c r="O2021" s="326"/>
      <c r="P2021" s="326"/>
      <c r="Q2021" s="326"/>
      <c r="R2021" s="326"/>
      <c r="S2021" s="326"/>
      <c r="T2021" s="326"/>
      <c r="U2021" s="326"/>
      <c r="V2021" s="326"/>
      <c r="W2021" s="326"/>
      <c r="X2021" s="326"/>
      <c r="Y2021" s="326"/>
      <c r="Z2021" s="326"/>
      <c r="AA2021" s="326"/>
      <c r="AB2021" s="326"/>
      <c r="AC2021" s="326"/>
      <c r="AD2021" s="326"/>
      <c r="AE2021" s="326"/>
      <c r="AF2021" s="326"/>
      <c r="AG2021" s="326"/>
      <c r="AH2021" s="326"/>
      <c r="AI2021" s="326"/>
      <c r="AJ2021" s="326"/>
      <c r="AK2021" s="326"/>
      <c r="AL2021" s="326"/>
      <c r="AM2021" s="326"/>
      <c r="AN2021" s="326"/>
      <c r="AO2021" s="326"/>
      <c r="AP2021" s="326"/>
      <c r="AQ2021" s="326"/>
      <c r="AR2021" s="326"/>
    </row>
    <row r="2022" ht="15.75" hidden="1" customHeight="1">
      <c r="A2022" s="326" t="s">
        <v>4727</v>
      </c>
      <c r="B2022" s="326">
        <v>161.0</v>
      </c>
      <c r="C2022" s="326">
        <v>9.1</v>
      </c>
      <c r="D2022" s="326">
        <v>5.6</v>
      </c>
      <c r="E2022" s="326">
        <v>18.8</v>
      </c>
      <c r="F2022" s="326" t="s">
        <v>4728</v>
      </c>
      <c r="G2022" s="326" t="s">
        <v>4592</v>
      </c>
      <c r="H2022" s="326"/>
      <c r="I2022" s="326"/>
      <c r="J2022" s="326"/>
      <c r="K2022" s="326"/>
      <c r="L2022" s="326"/>
      <c r="M2022" s="326"/>
      <c r="N2022" s="326"/>
      <c r="O2022" s="326"/>
      <c r="P2022" s="326"/>
      <c r="Q2022" s="326"/>
      <c r="R2022" s="326"/>
      <c r="S2022" s="326"/>
      <c r="T2022" s="326"/>
      <c r="U2022" s="326"/>
      <c r="V2022" s="326"/>
      <c r="W2022" s="326"/>
      <c r="X2022" s="326"/>
      <c r="Y2022" s="326"/>
      <c r="Z2022" s="326"/>
      <c r="AA2022" s="326"/>
      <c r="AB2022" s="326"/>
      <c r="AC2022" s="326"/>
      <c r="AD2022" s="326"/>
      <c r="AE2022" s="326"/>
      <c r="AF2022" s="326"/>
      <c r="AG2022" s="326"/>
      <c r="AH2022" s="326"/>
      <c r="AI2022" s="326"/>
      <c r="AJ2022" s="326"/>
      <c r="AK2022" s="326"/>
      <c r="AL2022" s="326"/>
      <c r="AM2022" s="326"/>
      <c r="AN2022" s="326"/>
      <c r="AO2022" s="326"/>
      <c r="AP2022" s="326"/>
      <c r="AQ2022" s="326"/>
      <c r="AR2022" s="326"/>
    </row>
    <row r="2023" ht="15.75" hidden="1" customHeight="1">
      <c r="A2023" s="326" t="s">
        <v>3606</v>
      </c>
      <c r="B2023" s="326">
        <v>162.0</v>
      </c>
      <c r="C2023" s="326">
        <v>7.2</v>
      </c>
      <c r="D2023" s="326">
        <v>7.1</v>
      </c>
      <c r="E2023" s="326">
        <v>17.4</v>
      </c>
      <c r="F2023" s="326" t="s">
        <v>4729</v>
      </c>
      <c r="G2023" s="326" t="s">
        <v>4592</v>
      </c>
      <c r="H2023" s="326"/>
      <c r="I2023" s="326"/>
      <c r="J2023" s="326"/>
      <c r="K2023" s="326"/>
      <c r="L2023" s="326"/>
      <c r="M2023" s="326"/>
      <c r="N2023" s="326"/>
      <c r="O2023" s="326"/>
      <c r="P2023" s="326"/>
      <c r="Q2023" s="326"/>
      <c r="R2023" s="326"/>
      <c r="S2023" s="326"/>
      <c r="T2023" s="326"/>
      <c r="U2023" s="326"/>
      <c r="V2023" s="326"/>
      <c r="W2023" s="326"/>
      <c r="X2023" s="326"/>
      <c r="Y2023" s="326"/>
      <c r="Z2023" s="326"/>
      <c r="AA2023" s="326"/>
      <c r="AB2023" s="326"/>
      <c r="AC2023" s="326"/>
      <c r="AD2023" s="326"/>
      <c r="AE2023" s="326"/>
      <c r="AF2023" s="326"/>
      <c r="AG2023" s="326"/>
      <c r="AH2023" s="326"/>
      <c r="AI2023" s="326"/>
      <c r="AJ2023" s="326"/>
      <c r="AK2023" s="326"/>
      <c r="AL2023" s="326"/>
      <c r="AM2023" s="326"/>
      <c r="AN2023" s="326"/>
      <c r="AO2023" s="326"/>
      <c r="AP2023" s="326"/>
      <c r="AQ2023" s="326"/>
      <c r="AR2023" s="326"/>
    </row>
    <row r="2024" ht="15.75" hidden="1" customHeight="1">
      <c r="A2024" s="326" t="s">
        <v>3839</v>
      </c>
      <c r="B2024" s="326">
        <v>179.0</v>
      </c>
      <c r="C2024" s="326">
        <v>8.9</v>
      </c>
      <c r="D2024" s="326">
        <v>5.0</v>
      </c>
      <c r="E2024" s="326">
        <v>24.4</v>
      </c>
      <c r="F2024" s="326" t="s">
        <v>4730</v>
      </c>
      <c r="G2024" s="326" t="s">
        <v>4592</v>
      </c>
      <c r="H2024" s="326"/>
      <c r="I2024" s="326"/>
      <c r="J2024" s="326"/>
      <c r="K2024" s="326"/>
      <c r="L2024" s="326"/>
      <c r="M2024" s="326"/>
      <c r="N2024" s="326"/>
      <c r="O2024" s="326"/>
      <c r="P2024" s="326"/>
      <c r="Q2024" s="326"/>
      <c r="R2024" s="326"/>
      <c r="S2024" s="326"/>
      <c r="T2024" s="326"/>
      <c r="U2024" s="326"/>
      <c r="V2024" s="326"/>
      <c r="W2024" s="326"/>
      <c r="X2024" s="326"/>
      <c r="Y2024" s="326"/>
      <c r="Z2024" s="326"/>
      <c r="AA2024" s="326"/>
      <c r="AB2024" s="326"/>
      <c r="AC2024" s="326"/>
      <c r="AD2024" s="326"/>
      <c r="AE2024" s="326"/>
      <c r="AF2024" s="326"/>
      <c r="AG2024" s="326"/>
      <c r="AH2024" s="326"/>
      <c r="AI2024" s="326"/>
      <c r="AJ2024" s="326"/>
      <c r="AK2024" s="326"/>
      <c r="AL2024" s="326"/>
      <c r="AM2024" s="326"/>
      <c r="AN2024" s="326"/>
      <c r="AO2024" s="326"/>
      <c r="AP2024" s="326"/>
      <c r="AQ2024" s="326"/>
      <c r="AR2024" s="326"/>
    </row>
    <row r="2025" ht="15.75" hidden="1" customHeight="1">
      <c r="A2025" s="326" t="s">
        <v>3608</v>
      </c>
      <c r="B2025" s="326">
        <v>93.0</v>
      </c>
      <c r="C2025" s="326">
        <v>9.3</v>
      </c>
      <c r="D2025" s="326">
        <v>1.6</v>
      </c>
      <c r="E2025" s="326">
        <v>15.4</v>
      </c>
      <c r="F2025" s="326" t="s">
        <v>4731</v>
      </c>
      <c r="G2025" s="326" t="s">
        <v>4592</v>
      </c>
      <c r="H2025" s="326"/>
      <c r="I2025" s="326"/>
      <c r="J2025" s="326"/>
      <c r="K2025" s="326"/>
      <c r="L2025" s="326"/>
      <c r="M2025" s="326"/>
      <c r="N2025" s="326"/>
      <c r="O2025" s="326"/>
      <c r="P2025" s="326"/>
      <c r="Q2025" s="326"/>
      <c r="R2025" s="326"/>
      <c r="S2025" s="326"/>
      <c r="T2025" s="326"/>
      <c r="U2025" s="326"/>
      <c r="V2025" s="326"/>
      <c r="W2025" s="326"/>
      <c r="X2025" s="326"/>
      <c r="Y2025" s="326"/>
      <c r="Z2025" s="326"/>
      <c r="AA2025" s="326"/>
      <c r="AB2025" s="326"/>
      <c r="AC2025" s="326"/>
      <c r="AD2025" s="326"/>
      <c r="AE2025" s="326"/>
      <c r="AF2025" s="326"/>
      <c r="AG2025" s="326"/>
      <c r="AH2025" s="326"/>
      <c r="AI2025" s="326"/>
      <c r="AJ2025" s="326"/>
      <c r="AK2025" s="326"/>
      <c r="AL2025" s="326"/>
      <c r="AM2025" s="326"/>
      <c r="AN2025" s="326"/>
      <c r="AO2025" s="326"/>
      <c r="AP2025" s="326"/>
      <c r="AQ2025" s="326"/>
      <c r="AR2025" s="326"/>
    </row>
    <row r="2026" ht="15.75" hidden="1" customHeight="1">
      <c r="A2026" s="326" t="s">
        <v>4126</v>
      </c>
      <c r="B2026" s="326">
        <v>202.0</v>
      </c>
      <c r="C2026" s="326">
        <v>7.9</v>
      </c>
      <c r="D2026" s="326">
        <v>2.6</v>
      </c>
      <c r="E2026" s="326">
        <v>37.1</v>
      </c>
      <c r="F2026" s="326" t="s">
        <v>4732</v>
      </c>
      <c r="G2026" s="326" t="s">
        <v>4592</v>
      </c>
      <c r="H2026" s="326"/>
      <c r="I2026" s="326"/>
      <c r="J2026" s="326"/>
      <c r="K2026" s="326"/>
      <c r="L2026" s="326"/>
      <c r="M2026" s="326"/>
      <c r="N2026" s="326"/>
      <c r="O2026" s="326"/>
      <c r="P2026" s="326"/>
      <c r="Q2026" s="326"/>
      <c r="R2026" s="326"/>
      <c r="S2026" s="326"/>
      <c r="T2026" s="326"/>
      <c r="U2026" s="326"/>
      <c r="V2026" s="326"/>
      <c r="W2026" s="326"/>
      <c r="X2026" s="326"/>
      <c r="Y2026" s="326"/>
      <c r="Z2026" s="326"/>
      <c r="AA2026" s="326"/>
      <c r="AB2026" s="326"/>
      <c r="AC2026" s="326"/>
      <c r="AD2026" s="326"/>
      <c r="AE2026" s="326"/>
      <c r="AF2026" s="326"/>
      <c r="AG2026" s="326"/>
      <c r="AH2026" s="326"/>
      <c r="AI2026" s="326"/>
      <c r="AJ2026" s="326"/>
      <c r="AK2026" s="326"/>
      <c r="AL2026" s="326"/>
      <c r="AM2026" s="326"/>
      <c r="AN2026" s="326"/>
      <c r="AO2026" s="326"/>
      <c r="AP2026" s="326"/>
      <c r="AQ2026" s="326"/>
      <c r="AR2026" s="326"/>
    </row>
    <row r="2027" ht="15.75" hidden="1" customHeight="1">
      <c r="A2027" s="326" t="s">
        <v>3610</v>
      </c>
      <c r="B2027" s="326">
        <v>178.0</v>
      </c>
      <c r="C2027" s="326">
        <v>10.6</v>
      </c>
      <c r="D2027" s="326">
        <v>3.8</v>
      </c>
      <c r="E2027" s="326">
        <v>29.5</v>
      </c>
      <c r="F2027" s="326" t="s">
        <v>4733</v>
      </c>
      <c r="G2027" s="326" t="s">
        <v>4592</v>
      </c>
      <c r="H2027" s="326"/>
      <c r="I2027" s="326"/>
      <c r="J2027" s="326"/>
      <c r="K2027" s="326"/>
      <c r="L2027" s="326"/>
      <c r="M2027" s="326"/>
      <c r="N2027" s="326"/>
      <c r="O2027" s="326"/>
      <c r="P2027" s="326"/>
      <c r="Q2027" s="326"/>
      <c r="R2027" s="326"/>
      <c r="S2027" s="326"/>
      <c r="T2027" s="326"/>
      <c r="U2027" s="326"/>
      <c r="V2027" s="326"/>
      <c r="W2027" s="326"/>
      <c r="X2027" s="326"/>
      <c r="Y2027" s="326"/>
      <c r="Z2027" s="326"/>
      <c r="AA2027" s="326"/>
      <c r="AB2027" s="326"/>
      <c r="AC2027" s="326"/>
      <c r="AD2027" s="326"/>
      <c r="AE2027" s="326"/>
      <c r="AF2027" s="326"/>
      <c r="AG2027" s="326"/>
      <c r="AH2027" s="326"/>
      <c r="AI2027" s="326"/>
      <c r="AJ2027" s="326"/>
      <c r="AK2027" s="326"/>
      <c r="AL2027" s="326"/>
      <c r="AM2027" s="326"/>
      <c r="AN2027" s="326"/>
      <c r="AO2027" s="326"/>
      <c r="AP2027" s="326"/>
      <c r="AQ2027" s="326"/>
      <c r="AR2027" s="326"/>
    </row>
    <row r="2028" ht="15.75" hidden="1" customHeight="1">
      <c r="A2028" s="326" t="s">
        <v>4465</v>
      </c>
      <c r="B2028" s="326">
        <v>130.0</v>
      </c>
      <c r="C2028" s="326">
        <v>6.2</v>
      </c>
      <c r="D2028" s="326">
        <v>2.6</v>
      </c>
      <c r="E2028" s="326">
        <v>20.5</v>
      </c>
      <c r="F2028" s="326" t="s">
        <v>4734</v>
      </c>
      <c r="G2028" s="326" t="s">
        <v>4592</v>
      </c>
      <c r="H2028" s="326"/>
      <c r="I2028" s="326"/>
      <c r="J2028" s="326"/>
      <c r="K2028" s="326"/>
      <c r="L2028" s="326"/>
      <c r="M2028" s="326"/>
      <c r="N2028" s="326"/>
      <c r="O2028" s="326"/>
      <c r="P2028" s="326"/>
      <c r="Q2028" s="326"/>
      <c r="R2028" s="326"/>
      <c r="S2028" s="326"/>
      <c r="T2028" s="326"/>
      <c r="U2028" s="326"/>
      <c r="V2028" s="326"/>
      <c r="W2028" s="326"/>
      <c r="X2028" s="326"/>
      <c r="Y2028" s="326"/>
      <c r="Z2028" s="326"/>
      <c r="AA2028" s="326"/>
      <c r="AB2028" s="326"/>
      <c r="AC2028" s="326"/>
      <c r="AD2028" s="326"/>
      <c r="AE2028" s="326"/>
      <c r="AF2028" s="326"/>
      <c r="AG2028" s="326"/>
      <c r="AH2028" s="326"/>
      <c r="AI2028" s="326"/>
      <c r="AJ2028" s="326"/>
      <c r="AK2028" s="326"/>
      <c r="AL2028" s="326"/>
      <c r="AM2028" s="326"/>
      <c r="AN2028" s="326"/>
      <c r="AO2028" s="326"/>
      <c r="AP2028" s="326"/>
      <c r="AQ2028" s="326"/>
      <c r="AR2028" s="326"/>
    </row>
    <row r="2029" ht="15.75" hidden="1" customHeight="1">
      <c r="A2029" s="326" t="s">
        <v>4735</v>
      </c>
      <c r="B2029" s="326">
        <v>136.0</v>
      </c>
      <c r="C2029" s="326">
        <v>6.7</v>
      </c>
      <c r="D2029" s="326">
        <v>2.0</v>
      </c>
      <c r="E2029" s="326">
        <v>22.3</v>
      </c>
      <c r="F2029" s="326" t="s">
        <v>4736</v>
      </c>
      <c r="G2029" s="326" t="s">
        <v>4592</v>
      </c>
      <c r="H2029" s="326"/>
      <c r="I2029" s="326"/>
      <c r="J2029" s="326"/>
      <c r="K2029" s="326"/>
      <c r="L2029" s="326"/>
      <c r="M2029" s="326"/>
      <c r="N2029" s="326"/>
      <c r="O2029" s="326"/>
      <c r="P2029" s="326"/>
      <c r="Q2029" s="326"/>
      <c r="R2029" s="326"/>
      <c r="S2029" s="326"/>
      <c r="T2029" s="326"/>
      <c r="U2029" s="326"/>
      <c r="V2029" s="326"/>
      <c r="W2029" s="326"/>
      <c r="X2029" s="326"/>
      <c r="Y2029" s="326"/>
      <c r="Z2029" s="326"/>
      <c r="AA2029" s="326"/>
      <c r="AB2029" s="326"/>
      <c r="AC2029" s="326"/>
      <c r="AD2029" s="326"/>
      <c r="AE2029" s="326"/>
      <c r="AF2029" s="326"/>
      <c r="AG2029" s="326"/>
      <c r="AH2029" s="326"/>
      <c r="AI2029" s="326"/>
      <c r="AJ2029" s="326"/>
      <c r="AK2029" s="326"/>
      <c r="AL2029" s="326"/>
      <c r="AM2029" s="326"/>
      <c r="AN2029" s="326"/>
      <c r="AO2029" s="326"/>
      <c r="AP2029" s="326"/>
      <c r="AQ2029" s="326"/>
      <c r="AR2029" s="326"/>
    </row>
    <row r="2030" ht="15.75" hidden="1" customHeight="1">
      <c r="A2030" s="326" t="s">
        <v>4737</v>
      </c>
      <c r="B2030" s="326">
        <v>78.0</v>
      </c>
      <c r="C2030" s="326">
        <v>2.5</v>
      </c>
      <c r="D2030" s="326">
        <v>1.0</v>
      </c>
      <c r="E2030" s="326">
        <v>14.8</v>
      </c>
      <c r="F2030" s="326" t="s">
        <v>4738</v>
      </c>
      <c r="G2030" s="326" t="s">
        <v>4592</v>
      </c>
      <c r="H2030" s="326"/>
      <c r="I2030" s="326"/>
      <c r="J2030" s="326"/>
      <c r="K2030" s="326"/>
      <c r="L2030" s="326"/>
      <c r="M2030" s="326"/>
      <c r="N2030" s="326"/>
      <c r="O2030" s="326"/>
      <c r="P2030" s="326"/>
      <c r="Q2030" s="326"/>
      <c r="R2030" s="326"/>
      <c r="S2030" s="326"/>
      <c r="T2030" s="326"/>
      <c r="U2030" s="326"/>
      <c r="V2030" s="326"/>
      <c r="W2030" s="326"/>
      <c r="X2030" s="326"/>
      <c r="Y2030" s="326"/>
      <c r="Z2030" s="326"/>
      <c r="AA2030" s="326"/>
      <c r="AB2030" s="326"/>
      <c r="AC2030" s="326"/>
      <c r="AD2030" s="326"/>
      <c r="AE2030" s="326"/>
      <c r="AF2030" s="326"/>
      <c r="AG2030" s="326"/>
      <c r="AH2030" s="326"/>
      <c r="AI2030" s="326"/>
      <c r="AJ2030" s="326"/>
      <c r="AK2030" s="326"/>
      <c r="AL2030" s="326"/>
      <c r="AM2030" s="326"/>
      <c r="AN2030" s="326"/>
      <c r="AO2030" s="326"/>
      <c r="AP2030" s="326"/>
      <c r="AQ2030" s="326"/>
      <c r="AR2030" s="326"/>
    </row>
    <row r="2031" ht="15.75" hidden="1" customHeight="1">
      <c r="A2031" s="326" t="s">
        <v>4739</v>
      </c>
      <c r="B2031" s="326">
        <v>108.0</v>
      </c>
      <c r="C2031" s="326">
        <v>3.9</v>
      </c>
      <c r="D2031" s="326">
        <v>1.7</v>
      </c>
      <c r="E2031" s="326">
        <v>20.5</v>
      </c>
      <c r="F2031" s="326" t="s">
        <v>4740</v>
      </c>
      <c r="G2031" s="326" t="s">
        <v>4592</v>
      </c>
      <c r="H2031" s="326"/>
      <c r="I2031" s="326"/>
      <c r="J2031" s="326"/>
      <c r="K2031" s="326"/>
      <c r="L2031" s="326"/>
      <c r="M2031" s="326"/>
      <c r="N2031" s="326"/>
      <c r="O2031" s="326"/>
      <c r="P2031" s="326"/>
      <c r="Q2031" s="326"/>
      <c r="R2031" s="326"/>
      <c r="S2031" s="326"/>
      <c r="T2031" s="326"/>
      <c r="U2031" s="326"/>
      <c r="V2031" s="326"/>
      <c r="W2031" s="326"/>
      <c r="X2031" s="326"/>
      <c r="Y2031" s="326"/>
      <c r="Z2031" s="326"/>
      <c r="AA2031" s="326"/>
      <c r="AB2031" s="326"/>
      <c r="AC2031" s="326"/>
      <c r="AD2031" s="326"/>
      <c r="AE2031" s="326"/>
      <c r="AF2031" s="326"/>
      <c r="AG2031" s="326"/>
      <c r="AH2031" s="326"/>
      <c r="AI2031" s="326"/>
      <c r="AJ2031" s="326"/>
      <c r="AK2031" s="326"/>
      <c r="AL2031" s="326"/>
      <c r="AM2031" s="326"/>
      <c r="AN2031" s="326"/>
      <c r="AO2031" s="326"/>
      <c r="AP2031" s="326"/>
      <c r="AQ2031" s="326"/>
      <c r="AR2031" s="326"/>
    </row>
    <row r="2032" ht="15.75" hidden="1" customHeight="1">
      <c r="A2032" s="326" t="s">
        <v>4741</v>
      </c>
      <c r="B2032" s="326">
        <v>234.0</v>
      </c>
      <c r="C2032" s="326">
        <v>8.3</v>
      </c>
      <c r="D2032" s="326">
        <v>16.3</v>
      </c>
      <c r="E2032" s="326">
        <v>15.9</v>
      </c>
      <c r="F2032" s="326" t="s">
        <v>4742</v>
      </c>
      <c r="G2032" s="326" t="s">
        <v>4592</v>
      </c>
      <c r="H2032" s="326"/>
      <c r="I2032" s="326"/>
      <c r="J2032" s="326"/>
      <c r="K2032" s="326"/>
      <c r="L2032" s="326"/>
      <c r="M2032" s="326"/>
      <c r="N2032" s="326"/>
      <c r="O2032" s="326"/>
      <c r="P2032" s="326"/>
      <c r="Q2032" s="326"/>
      <c r="R2032" s="326"/>
      <c r="S2032" s="326"/>
      <c r="T2032" s="326"/>
      <c r="U2032" s="326"/>
      <c r="V2032" s="326"/>
      <c r="W2032" s="326"/>
      <c r="X2032" s="326"/>
      <c r="Y2032" s="326"/>
      <c r="Z2032" s="326"/>
      <c r="AA2032" s="326"/>
      <c r="AB2032" s="326"/>
      <c r="AC2032" s="326"/>
      <c r="AD2032" s="326"/>
      <c r="AE2032" s="326"/>
      <c r="AF2032" s="326"/>
      <c r="AG2032" s="326"/>
      <c r="AH2032" s="326"/>
      <c r="AI2032" s="326"/>
      <c r="AJ2032" s="326"/>
      <c r="AK2032" s="326"/>
      <c r="AL2032" s="326"/>
      <c r="AM2032" s="326"/>
      <c r="AN2032" s="326"/>
      <c r="AO2032" s="326"/>
      <c r="AP2032" s="326"/>
      <c r="AQ2032" s="326"/>
      <c r="AR2032" s="326"/>
    </row>
    <row r="2033" ht="15.75" hidden="1" customHeight="1">
      <c r="A2033" s="326" t="s">
        <v>3841</v>
      </c>
      <c r="B2033" s="326">
        <v>167.0</v>
      </c>
      <c r="C2033" s="326">
        <v>6.2</v>
      </c>
      <c r="D2033" s="326">
        <v>5.2</v>
      </c>
      <c r="E2033" s="326">
        <v>24.9</v>
      </c>
      <c r="F2033" s="326" t="s">
        <v>4743</v>
      </c>
      <c r="G2033" s="326" t="s">
        <v>4592</v>
      </c>
      <c r="H2033" s="326"/>
      <c r="I2033" s="326"/>
      <c r="J2033" s="326"/>
      <c r="K2033" s="326"/>
      <c r="L2033" s="326"/>
      <c r="M2033" s="326"/>
      <c r="N2033" s="326"/>
      <c r="O2033" s="326"/>
      <c r="P2033" s="326"/>
      <c r="Q2033" s="326"/>
      <c r="R2033" s="326"/>
      <c r="S2033" s="326"/>
      <c r="T2033" s="326"/>
      <c r="U2033" s="326"/>
      <c r="V2033" s="326"/>
      <c r="W2033" s="326"/>
      <c r="X2033" s="326"/>
      <c r="Y2033" s="326"/>
      <c r="Z2033" s="326"/>
      <c r="AA2033" s="326"/>
      <c r="AB2033" s="326"/>
      <c r="AC2033" s="326"/>
      <c r="AD2033" s="326"/>
      <c r="AE2033" s="326"/>
      <c r="AF2033" s="326"/>
      <c r="AG2033" s="326"/>
      <c r="AH2033" s="326"/>
      <c r="AI2033" s="326"/>
      <c r="AJ2033" s="326"/>
      <c r="AK2033" s="326"/>
      <c r="AL2033" s="326"/>
      <c r="AM2033" s="326"/>
      <c r="AN2033" s="326"/>
      <c r="AO2033" s="326"/>
      <c r="AP2033" s="326"/>
      <c r="AQ2033" s="326"/>
      <c r="AR2033" s="326"/>
    </row>
    <row r="2034" ht="15.75" hidden="1" customHeight="1">
      <c r="A2034" s="326" t="s">
        <v>3847</v>
      </c>
      <c r="B2034" s="326">
        <v>119.0</v>
      </c>
      <c r="C2034" s="326">
        <v>6.7</v>
      </c>
      <c r="D2034" s="326">
        <v>2.7</v>
      </c>
      <c r="E2034" s="326">
        <v>17.2</v>
      </c>
      <c r="F2034" s="326" t="s">
        <v>4744</v>
      </c>
      <c r="G2034" s="326" t="s">
        <v>4592</v>
      </c>
      <c r="H2034" s="326"/>
      <c r="I2034" s="326"/>
      <c r="J2034" s="326"/>
      <c r="K2034" s="326"/>
      <c r="L2034" s="326"/>
      <c r="M2034" s="326"/>
      <c r="N2034" s="326"/>
      <c r="O2034" s="326"/>
      <c r="P2034" s="326"/>
      <c r="Q2034" s="326"/>
      <c r="R2034" s="326"/>
      <c r="S2034" s="326"/>
      <c r="T2034" s="326"/>
      <c r="U2034" s="326"/>
      <c r="V2034" s="326"/>
      <c r="W2034" s="326"/>
      <c r="X2034" s="326"/>
      <c r="Y2034" s="326"/>
      <c r="Z2034" s="326"/>
      <c r="AA2034" s="326"/>
      <c r="AB2034" s="326"/>
      <c r="AC2034" s="326"/>
      <c r="AD2034" s="326"/>
      <c r="AE2034" s="326"/>
      <c r="AF2034" s="326"/>
      <c r="AG2034" s="326"/>
      <c r="AH2034" s="326"/>
      <c r="AI2034" s="326"/>
      <c r="AJ2034" s="326"/>
      <c r="AK2034" s="326"/>
      <c r="AL2034" s="326"/>
      <c r="AM2034" s="326"/>
      <c r="AN2034" s="326"/>
      <c r="AO2034" s="326"/>
      <c r="AP2034" s="326"/>
      <c r="AQ2034" s="326"/>
      <c r="AR2034" s="326"/>
    </row>
    <row r="2035" ht="15.75" hidden="1" customHeight="1">
      <c r="A2035" s="326" t="s">
        <v>4144</v>
      </c>
      <c r="B2035" s="326">
        <v>134.0</v>
      </c>
      <c r="C2035" s="326">
        <v>7.5</v>
      </c>
      <c r="D2035" s="326">
        <v>2.3</v>
      </c>
      <c r="E2035" s="326">
        <v>20.5</v>
      </c>
      <c r="F2035" s="326" t="s">
        <v>4745</v>
      </c>
      <c r="G2035" s="326" t="s">
        <v>4592</v>
      </c>
      <c r="H2035" s="326"/>
      <c r="I2035" s="326"/>
      <c r="J2035" s="326"/>
      <c r="K2035" s="326"/>
      <c r="L2035" s="326"/>
      <c r="M2035" s="326"/>
      <c r="N2035" s="326"/>
      <c r="O2035" s="326"/>
      <c r="P2035" s="326"/>
      <c r="Q2035" s="326"/>
      <c r="R2035" s="326"/>
      <c r="S2035" s="326"/>
      <c r="T2035" s="326"/>
      <c r="U2035" s="326"/>
      <c r="V2035" s="326"/>
      <c r="W2035" s="326"/>
      <c r="X2035" s="326"/>
      <c r="Y2035" s="326"/>
      <c r="Z2035" s="326"/>
      <c r="AA2035" s="326"/>
      <c r="AB2035" s="326"/>
      <c r="AC2035" s="326"/>
      <c r="AD2035" s="326"/>
      <c r="AE2035" s="326"/>
      <c r="AF2035" s="326"/>
      <c r="AG2035" s="326"/>
      <c r="AH2035" s="326"/>
      <c r="AI2035" s="326"/>
      <c r="AJ2035" s="326"/>
      <c r="AK2035" s="326"/>
      <c r="AL2035" s="326"/>
      <c r="AM2035" s="326"/>
      <c r="AN2035" s="326"/>
      <c r="AO2035" s="326"/>
      <c r="AP2035" s="326"/>
      <c r="AQ2035" s="326"/>
      <c r="AR2035" s="326"/>
    </row>
    <row r="2036" ht="15.75" hidden="1" customHeight="1">
      <c r="A2036" s="326" t="s">
        <v>3626</v>
      </c>
      <c r="B2036" s="326">
        <v>172.0</v>
      </c>
      <c r="C2036" s="326">
        <v>6.0</v>
      </c>
      <c r="D2036" s="326">
        <v>5.9</v>
      </c>
      <c r="E2036" s="326">
        <v>23.9</v>
      </c>
      <c r="F2036" s="326" t="s">
        <v>4746</v>
      </c>
      <c r="G2036" s="326" t="s">
        <v>4592</v>
      </c>
      <c r="H2036" s="326"/>
      <c r="I2036" s="326"/>
      <c r="J2036" s="326"/>
      <c r="K2036" s="326"/>
      <c r="L2036" s="326"/>
      <c r="M2036" s="326"/>
      <c r="N2036" s="326"/>
      <c r="O2036" s="326"/>
      <c r="P2036" s="326"/>
      <c r="Q2036" s="326"/>
      <c r="R2036" s="326"/>
      <c r="S2036" s="326"/>
      <c r="T2036" s="326"/>
      <c r="U2036" s="326"/>
      <c r="V2036" s="326"/>
      <c r="W2036" s="326"/>
      <c r="X2036" s="326"/>
      <c r="Y2036" s="326"/>
      <c r="Z2036" s="326"/>
      <c r="AA2036" s="326"/>
      <c r="AB2036" s="326"/>
      <c r="AC2036" s="326"/>
      <c r="AD2036" s="326"/>
      <c r="AE2036" s="326"/>
      <c r="AF2036" s="326"/>
      <c r="AG2036" s="326"/>
      <c r="AH2036" s="326"/>
      <c r="AI2036" s="326"/>
      <c r="AJ2036" s="326"/>
      <c r="AK2036" s="326"/>
      <c r="AL2036" s="326"/>
      <c r="AM2036" s="326"/>
      <c r="AN2036" s="326"/>
      <c r="AO2036" s="326"/>
      <c r="AP2036" s="326"/>
      <c r="AQ2036" s="326"/>
      <c r="AR2036" s="326"/>
    </row>
    <row r="2037" ht="15.75" hidden="1" customHeight="1">
      <c r="A2037" s="326" t="s">
        <v>4747</v>
      </c>
      <c r="B2037" s="326">
        <v>134.0</v>
      </c>
      <c r="C2037" s="326">
        <v>3.1</v>
      </c>
      <c r="D2037" s="326">
        <v>5.6</v>
      </c>
      <c r="E2037" s="326">
        <v>18.2</v>
      </c>
      <c r="F2037" s="326" t="s">
        <v>4748</v>
      </c>
      <c r="G2037" s="326" t="s">
        <v>4592</v>
      </c>
      <c r="H2037" s="326"/>
      <c r="I2037" s="326"/>
      <c r="J2037" s="326"/>
      <c r="K2037" s="326"/>
      <c r="L2037" s="326"/>
      <c r="M2037" s="326"/>
      <c r="N2037" s="326"/>
      <c r="O2037" s="326"/>
      <c r="P2037" s="326"/>
      <c r="Q2037" s="326"/>
      <c r="R2037" s="326"/>
      <c r="S2037" s="326"/>
      <c r="T2037" s="326"/>
      <c r="U2037" s="326"/>
      <c r="V2037" s="326"/>
      <c r="W2037" s="326"/>
      <c r="X2037" s="326"/>
      <c r="Y2037" s="326"/>
      <c r="Z2037" s="326"/>
      <c r="AA2037" s="326"/>
      <c r="AB2037" s="326"/>
      <c r="AC2037" s="326"/>
      <c r="AD2037" s="326"/>
      <c r="AE2037" s="326"/>
      <c r="AF2037" s="326"/>
      <c r="AG2037" s="326"/>
      <c r="AH2037" s="326"/>
      <c r="AI2037" s="326"/>
      <c r="AJ2037" s="326"/>
      <c r="AK2037" s="326"/>
      <c r="AL2037" s="326"/>
      <c r="AM2037" s="326"/>
      <c r="AN2037" s="326"/>
      <c r="AO2037" s="326"/>
      <c r="AP2037" s="326"/>
      <c r="AQ2037" s="326"/>
      <c r="AR2037" s="326"/>
    </row>
    <row r="2038" ht="15.75" hidden="1" customHeight="1">
      <c r="A2038" s="326" t="s">
        <v>4156</v>
      </c>
      <c r="B2038" s="326">
        <v>165.0</v>
      </c>
      <c r="C2038" s="326">
        <v>4.9</v>
      </c>
      <c r="D2038" s="326">
        <v>4.9</v>
      </c>
      <c r="E2038" s="326">
        <v>24.8</v>
      </c>
      <c r="F2038" s="326" t="s">
        <v>4749</v>
      </c>
      <c r="G2038" s="326" t="s">
        <v>4592</v>
      </c>
      <c r="H2038" s="326"/>
      <c r="I2038" s="326"/>
      <c r="J2038" s="326"/>
      <c r="K2038" s="326"/>
      <c r="L2038" s="326"/>
      <c r="M2038" s="326"/>
      <c r="N2038" s="326"/>
      <c r="O2038" s="326"/>
      <c r="P2038" s="326"/>
      <c r="Q2038" s="326"/>
      <c r="R2038" s="326"/>
      <c r="S2038" s="326"/>
      <c r="T2038" s="326"/>
      <c r="U2038" s="326"/>
      <c r="V2038" s="326"/>
      <c r="W2038" s="326"/>
      <c r="X2038" s="326"/>
      <c r="Y2038" s="326"/>
      <c r="Z2038" s="326"/>
      <c r="AA2038" s="326"/>
      <c r="AB2038" s="326"/>
      <c r="AC2038" s="326"/>
      <c r="AD2038" s="326"/>
      <c r="AE2038" s="326"/>
      <c r="AF2038" s="326"/>
      <c r="AG2038" s="326"/>
      <c r="AH2038" s="326"/>
      <c r="AI2038" s="326"/>
      <c r="AJ2038" s="326"/>
      <c r="AK2038" s="326"/>
      <c r="AL2038" s="326"/>
      <c r="AM2038" s="326"/>
      <c r="AN2038" s="326"/>
      <c r="AO2038" s="326"/>
      <c r="AP2038" s="326"/>
      <c r="AQ2038" s="326"/>
      <c r="AR2038" s="326"/>
    </row>
    <row r="2039" ht="15.75" hidden="1" customHeight="1">
      <c r="A2039" s="326" t="s">
        <v>3632</v>
      </c>
      <c r="B2039" s="326">
        <v>178.0</v>
      </c>
      <c r="C2039" s="326">
        <v>4.6</v>
      </c>
      <c r="D2039" s="326">
        <v>8.2</v>
      </c>
      <c r="E2039" s="326">
        <v>21.3</v>
      </c>
      <c r="F2039" s="326" t="s">
        <v>4750</v>
      </c>
      <c r="G2039" s="326" t="s">
        <v>4592</v>
      </c>
      <c r="H2039" s="326"/>
      <c r="I2039" s="326"/>
      <c r="J2039" s="326"/>
      <c r="K2039" s="326"/>
      <c r="L2039" s="326"/>
      <c r="M2039" s="326"/>
      <c r="N2039" s="326"/>
      <c r="O2039" s="326"/>
      <c r="P2039" s="326"/>
      <c r="Q2039" s="326"/>
      <c r="R2039" s="326"/>
      <c r="S2039" s="326"/>
      <c r="T2039" s="326"/>
      <c r="U2039" s="326"/>
      <c r="V2039" s="326"/>
      <c r="W2039" s="326"/>
      <c r="X2039" s="326"/>
      <c r="Y2039" s="326"/>
      <c r="Z2039" s="326"/>
      <c r="AA2039" s="326"/>
      <c r="AB2039" s="326"/>
      <c r="AC2039" s="326"/>
      <c r="AD2039" s="326"/>
      <c r="AE2039" s="326"/>
      <c r="AF2039" s="326"/>
      <c r="AG2039" s="326"/>
      <c r="AH2039" s="326"/>
      <c r="AI2039" s="326"/>
      <c r="AJ2039" s="326"/>
      <c r="AK2039" s="326"/>
      <c r="AL2039" s="326"/>
      <c r="AM2039" s="326"/>
      <c r="AN2039" s="326"/>
      <c r="AO2039" s="326"/>
      <c r="AP2039" s="326"/>
      <c r="AQ2039" s="326"/>
      <c r="AR2039" s="326"/>
    </row>
    <row r="2040" ht="15.75" hidden="1" customHeight="1">
      <c r="A2040" s="326" t="s">
        <v>3850</v>
      </c>
      <c r="B2040" s="326">
        <v>123.0</v>
      </c>
      <c r="C2040" s="326">
        <v>7.5</v>
      </c>
      <c r="D2040" s="326">
        <v>1.9</v>
      </c>
      <c r="E2040" s="326">
        <v>19.8</v>
      </c>
      <c r="F2040" s="326" t="s">
        <v>4751</v>
      </c>
      <c r="G2040" s="326" t="s">
        <v>4592</v>
      </c>
      <c r="H2040" s="326"/>
      <c r="I2040" s="326"/>
      <c r="J2040" s="326"/>
      <c r="K2040" s="326"/>
      <c r="L2040" s="326"/>
      <c r="M2040" s="326"/>
      <c r="N2040" s="326"/>
      <c r="O2040" s="326"/>
      <c r="P2040" s="326"/>
      <c r="Q2040" s="326"/>
      <c r="R2040" s="326"/>
      <c r="S2040" s="326"/>
      <c r="T2040" s="326"/>
      <c r="U2040" s="326"/>
      <c r="V2040" s="326"/>
      <c r="W2040" s="326"/>
      <c r="X2040" s="326"/>
      <c r="Y2040" s="326"/>
      <c r="Z2040" s="326"/>
      <c r="AA2040" s="326"/>
      <c r="AB2040" s="326"/>
      <c r="AC2040" s="326"/>
      <c r="AD2040" s="326"/>
      <c r="AE2040" s="326"/>
      <c r="AF2040" s="326"/>
      <c r="AG2040" s="326"/>
      <c r="AH2040" s="326"/>
      <c r="AI2040" s="326"/>
      <c r="AJ2040" s="326"/>
      <c r="AK2040" s="326"/>
      <c r="AL2040" s="326"/>
      <c r="AM2040" s="326"/>
      <c r="AN2040" s="326"/>
      <c r="AO2040" s="326"/>
      <c r="AP2040" s="326"/>
      <c r="AQ2040" s="326"/>
      <c r="AR2040" s="326"/>
    </row>
    <row r="2041" ht="15.75" hidden="1" customHeight="1">
      <c r="A2041" s="326" t="s">
        <v>4162</v>
      </c>
      <c r="B2041" s="326">
        <v>157.0</v>
      </c>
      <c r="C2041" s="326">
        <v>5.2</v>
      </c>
      <c r="D2041" s="326">
        <v>5.0</v>
      </c>
      <c r="E2041" s="326">
        <v>22.4</v>
      </c>
      <c r="F2041" s="326" t="s">
        <v>4752</v>
      </c>
      <c r="G2041" s="326" t="s">
        <v>4592</v>
      </c>
      <c r="H2041" s="326"/>
      <c r="I2041" s="326"/>
      <c r="J2041" s="326"/>
      <c r="K2041" s="326"/>
      <c r="L2041" s="326"/>
      <c r="M2041" s="326"/>
      <c r="N2041" s="326"/>
      <c r="O2041" s="326"/>
      <c r="P2041" s="326"/>
      <c r="Q2041" s="326"/>
      <c r="R2041" s="326"/>
      <c r="S2041" s="326"/>
      <c r="T2041" s="326"/>
      <c r="U2041" s="326"/>
      <c r="V2041" s="326"/>
      <c r="W2041" s="326"/>
      <c r="X2041" s="326"/>
      <c r="Y2041" s="326"/>
      <c r="Z2041" s="326"/>
      <c r="AA2041" s="326"/>
      <c r="AB2041" s="326"/>
      <c r="AC2041" s="326"/>
      <c r="AD2041" s="326"/>
      <c r="AE2041" s="326"/>
      <c r="AF2041" s="326"/>
      <c r="AG2041" s="326"/>
      <c r="AH2041" s="326"/>
      <c r="AI2041" s="326"/>
      <c r="AJ2041" s="326"/>
      <c r="AK2041" s="326"/>
      <c r="AL2041" s="326"/>
      <c r="AM2041" s="326"/>
      <c r="AN2041" s="326"/>
      <c r="AO2041" s="326"/>
      <c r="AP2041" s="326"/>
      <c r="AQ2041" s="326"/>
      <c r="AR2041" s="326"/>
    </row>
    <row r="2042" ht="15.75" hidden="1" customHeight="1">
      <c r="A2042" s="326" t="s">
        <v>3636</v>
      </c>
      <c r="B2042" s="326">
        <v>128.0</v>
      </c>
      <c r="C2042" s="326">
        <v>4.7</v>
      </c>
      <c r="D2042" s="326">
        <v>0.9</v>
      </c>
      <c r="E2042" s="326">
        <v>24.9</v>
      </c>
      <c r="F2042" s="326" t="s">
        <v>4753</v>
      </c>
      <c r="G2042" s="326" t="s">
        <v>4592</v>
      </c>
      <c r="H2042" s="326"/>
      <c r="I2042" s="326"/>
      <c r="J2042" s="326"/>
      <c r="K2042" s="326"/>
      <c r="L2042" s="326"/>
      <c r="M2042" s="326"/>
      <c r="N2042" s="326"/>
      <c r="O2042" s="326"/>
      <c r="P2042" s="326"/>
      <c r="Q2042" s="326"/>
      <c r="R2042" s="326"/>
      <c r="S2042" s="326"/>
      <c r="T2042" s="326"/>
      <c r="U2042" s="326"/>
      <c r="V2042" s="326"/>
      <c r="W2042" s="326"/>
      <c r="X2042" s="326"/>
      <c r="Y2042" s="326"/>
      <c r="Z2042" s="326"/>
      <c r="AA2042" s="326"/>
      <c r="AB2042" s="326"/>
      <c r="AC2042" s="326"/>
      <c r="AD2042" s="326"/>
      <c r="AE2042" s="326"/>
      <c r="AF2042" s="326"/>
      <c r="AG2042" s="326"/>
      <c r="AH2042" s="326"/>
      <c r="AI2042" s="326"/>
      <c r="AJ2042" s="326"/>
      <c r="AK2042" s="326"/>
      <c r="AL2042" s="326"/>
      <c r="AM2042" s="326"/>
      <c r="AN2042" s="326"/>
      <c r="AO2042" s="326"/>
      <c r="AP2042" s="326"/>
      <c r="AQ2042" s="326"/>
      <c r="AR2042" s="326"/>
    </row>
    <row r="2043" ht="15.75" hidden="1" customHeight="1">
      <c r="A2043" s="326" t="s">
        <v>4754</v>
      </c>
      <c r="B2043" s="326">
        <v>126.0</v>
      </c>
      <c r="C2043" s="326">
        <v>5.1</v>
      </c>
      <c r="D2043" s="326">
        <v>2.4</v>
      </c>
      <c r="E2043" s="326">
        <v>21.4</v>
      </c>
      <c r="F2043" s="326" t="s">
        <v>4755</v>
      </c>
      <c r="G2043" s="326" t="s">
        <v>4592</v>
      </c>
      <c r="H2043" s="326"/>
      <c r="I2043" s="326"/>
      <c r="J2043" s="326"/>
      <c r="K2043" s="326"/>
      <c r="L2043" s="326"/>
      <c r="M2043" s="326"/>
      <c r="N2043" s="326"/>
      <c r="O2043" s="326"/>
      <c r="P2043" s="326"/>
      <c r="Q2043" s="326"/>
      <c r="R2043" s="326"/>
      <c r="S2043" s="326"/>
      <c r="T2043" s="326"/>
      <c r="U2043" s="326"/>
      <c r="V2043" s="326"/>
      <c r="W2043" s="326"/>
      <c r="X2043" s="326"/>
      <c r="Y2043" s="326"/>
      <c r="Z2043" s="326"/>
      <c r="AA2043" s="326"/>
      <c r="AB2043" s="326"/>
      <c r="AC2043" s="326"/>
      <c r="AD2043" s="326"/>
      <c r="AE2043" s="326"/>
      <c r="AF2043" s="326"/>
      <c r="AG2043" s="326"/>
      <c r="AH2043" s="326"/>
      <c r="AI2043" s="326"/>
      <c r="AJ2043" s="326"/>
      <c r="AK2043" s="326"/>
      <c r="AL2043" s="326"/>
      <c r="AM2043" s="326"/>
      <c r="AN2043" s="326"/>
      <c r="AO2043" s="326"/>
      <c r="AP2043" s="326"/>
      <c r="AQ2043" s="326"/>
      <c r="AR2043" s="326"/>
    </row>
    <row r="2044" ht="15.75" hidden="1" customHeight="1">
      <c r="A2044" s="326" t="s">
        <v>3640</v>
      </c>
      <c r="B2044" s="326">
        <v>115.0</v>
      </c>
      <c r="C2044" s="326">
        <v>11.0</v>
      </c>
      <c r="D2044" s="326">
        <v>2.4</v>
      </c>
      <c r="E2044" s="326">
        <v>11.8</v>
      </c>
      <c r="F2044" s="326" t="s">
        <v>4756</v>
      </c>
      <c r="G2044" s="326" t="s">
        <v>4592</v>
      </c>
      <c r="H2044" s="326"/>
      <c r="I2044" s="326"/>
      <c r="J2044" s="326"/>
      <c r="K2044" s="326"/>
      <c r="L2044" s="326"/>
      <c r="M2044" s="326"/>
      <c r="N2044" s="326"/>
      <c r="O2044" s="326"/>
      <c r="P2044" s="326"/>
      <c r="Q2044" s="326"/>
      <c r="R2044" s="326"/>
      <c r="S2044" s="326"/>
      <c r="T2044" s="326"/>
      <c r="U2044" s="326"/>
      <c r="V2044" s="326"/>
      <c r="W2044" s="326"/>
      <c r="X2044" s="326"/>
      <c r="Y2044" s="326"/>
      <c r="Z2044" s="326"/>
      <c r="AA2044" s="326"/>
      <c r="AB2044" s="326"/>
      <c r="AC2044" s="326"/>
      <c r="AD2044" s="326"/>
      <c r="AE2044" s="326"/>
      <c r="AF2044" s="326"/>
      <c r="AG2044" s="326"/>
      <c r="AH2044" s="326"/>
      <c r="AI2044" s="326"/>
      <c r="AJ2044" s="326"/>
      <c r="AK2044" s="326"/>
      <c r="AL2044" s="326"/>
      <c r="AM2044" s="326"/>
      <c r="AN2044" s="326"/>
      <c r="AO2044" s="326"/>
      <c r="AP2044" s="326"/>
      <c r="AQ2044" s="326"/>
      <c r="AR2044" s="326"/>
    </row>
    <row r="2045" ht="15.75" hidden="1" customHeight="1">
      <c r="A2045" s="326" t="s">
        <v>4757</v>
      </c>
      <c r="B2045" s="326">
        <v>172.0</v>
      </c>
      <c r="C2045" s="326">
        <v>9.5</v>
      </c>
      <c r="D2045" s="326">
        <v>2.8</v>
      </c>
      <c r="E2045" s="326">
        <v>26.5</v>
      </c>
      <c r="F2045" s="326" t="s">
        <v>4758</v>
      </c>
      <c r="G2045" s="326" t="s">
        <v>4592</v>
      </c>
      <c r="H2045" s="326"/>
      <c r="I2045" s="326"/>
      <c r="J2045" s="326"/>
      <c r="K2045" s="326"/>
      <c r="L2045" s="326"/>
      <c r="M2045" s="326"/>
      <c r="N2045" s="326"/>
      <c r="O2045" s="326"/>
      <c r="P2045" s="326"/>
      <c r="Q2045" s="326"/>
      <c r="R2045" s="326"/>
      <c r="S2045" s="326"/>
      <c r="T2045" s="326"/>
      <c r="U2045" s="326"/>
      <c r="V2045" s="326"/>
      <c r="W2045" s="326"/>
      <c r="X2045" s="326"/>
      <c r="Y2045" s="326"/>
      <c r="Z2045" s="326"/>
      <c r="AA2045" s="326"/>
      <c r="AB2045" s="326"/>
      <c r="AC2045" s="326"/>
      <c r="AD2045" s="326"/>
      <c r="AE2045" s="326"/>
      <c r="AF2045" s="326"/>
      <c r="AG2045" s="326"/>
      <c r="AH2045" s="326"/>
      <c r="AI2045" s="326"/>
      <c r="AJ2045" s="326"/>
      <c r="AK2045" s="326"/>
      <c r="AL2045" s="326"/>
      <c r="AM2045" s="326"/>
      <c r="AN2045" s="326"/>
      <c r="AO2045" s="326"/>
      <c r="AP2045" s="326"/>
      <c r="AQ2045" s="326"/>
      <c r="AR2045" s="326"/>
    </row>
    <row r="2046" ht="15.75" hidden="1" customHeight="1">
      <c r="A2046" s="326" t="s">
        <v>4174</v>
      </c>
      <c r="B2046" s="326">
        <v>187.0</v>
      </c>
      <c r="C2046" s="326">
        <v>9.4</v>
      </c>
      <c r="D2046" s="326">
        <v>2.3</v>
      </c>
      <c r="E2046" s="326">
        <v>32.0</v>
      </c>
      <c r="F2046" s="326" t="s">
        <v>4759</v>
      </c>
      <c r="G2046" s="326" t="s">
        <v>4592</v>
      </c>
      <c r="H2046" s="326"/>
      <c r="I2046" s="326"/>
      <c r="J2046" s="326"/>
      <c r="K2046" s="326"/>
      <c r="L2046" s="326"/>
      <c r="M2046" s="326"/>
      <c r="N2046" s="326"/>
      <c r="O2046" s="326"/>
      <c r="P2046" s="326"/>
      <c r="Q2046" s="326"/>
      <c r="R2046" s="326"/>
      <c r="S2046" s="326"/>
      <c r="T2046" s="326"/>
      <c r="U2046" s="326"/>
      <c r="V2046" s="326"/>
      <c r="W2046" s="326"/>
      <c r="X2046" s="326"/>
      <c r="Y2046" s="326"/>
      <c r="Z2046" s="326"/>
      <c r="AA2046" s="326"/>
      <c r="AB2046" s="326"/>
      <c r="AC2046" s="326"/>
      <c r="AD2046" s="326"/>
      <c r="AE2046" s="326"/>
      <c r="AF2046" s="326"/>
      <c r="AG2046" s="326"/>
      <c r="AH2046" s="326"/>
      <c r="AI2046" s="326"/>
      <c r="AJ2046" s="326"/>
      <c r="AK2046" s="326"/>
      <c r="AL2046" s="326"/>
      <c r="AM2046" s="326"/>
      <c r="AN2046" s="326"/>
      <c r="AO2046" s="326"/>
      <c r="AP2046" s="326"/>
      <c r="AQ2046" s="326"/>
      <c r="AR2046" s="326"/>
    </row>
    <row r="2047" ht="15.75" hidden="1" customHeight="1">
      <c r="A2047" s="326" t="s">
        <v>4760</v>
      </c>
      <c r="B2047" s="326">
        <v>161.0</v>
      </c>
      <c r="C2047" s="326">
        <v>4.4</v>
      </c>
      <c r="D2047" s="326">
        <v>1.3</v>
      </c>
      <c r="E2047" s="326">
        <v>32.1</v>
      </c>
      <c r="F2047" s="326" t="s">
        <v>4761</v>
      </c>
      <c r="G2047" s="326" t="s">
        <v>4592</v>
      </c>
      <c r="H2047" s="326"/>
      <c r="I2047" s="326"/>
      <c r="J2047" s="326"/>
      <c r="K2047" s="326"/>
      <c r="L2047" s="326"/>
      <c r="M2047" s="326"/>
      <c r="N2047" s="326"/>
      <c r="O2047" s="326"/>
      <c r="P2047" s="326"/>
      <c r="Q2047" s="326"/>
      <c r="R2047" s="326"/>
      <c r="S2047" s="326"/>
      <c r="T2047" s="326"/>
      <c r="U2047" s="326"/>
      <c r="V2047" s="326"/>
      <c r="W2047" s="326"/>
      <c r="X2047" s="326"/>
      <c r="Y2047" s="326"/>
      <c r="Z2047" s="326"/>
      <c r="AA2047" s="326"/>
      <c r="AB2047" s="326"/>
      <c r="AC2047" s="326"/>
      <c r="AD2047" s="326"/>
      <c r="AE2047" s="326"/>
      <c r="AF2047" s="326"/>
      <c r="AG2047" s="326"/>
      <c r="AH2047" s="326"/>
      <c r="AI2047" s="326"/>
      <c r="AJ2047" s="326"/>
      <c r="AK2047" s="326"/>
      <c r="AL2047" s="326"/>
      <c r="AM2047" s="326"/>
      <c r="AN2047" s="326"/>
      <c r="AO2047" s="326"/>
      <c r="AP2047" s="326"/>
      <c r="AQ2047" s="326"/>
      <c r="AR2047" s="326"/>
    </row>
    <row r="2048" ht="15.75" hidden="1" customHeight="1">
      <c r="A2048" s="326" t="s">
        <v>4762</v>
      </c>
      <c r="B2048" s="326">
        <v>198.0</v>
      </c>
      <c r="C2048" s="326">
        <v>9.2</v>
      </c>
      <c r="D2048" s="326">
        <v>12.8</v>
      </c>
      <c r="E2048" s="326">
        <v>11.6</v>
      </c>
      <c r="F2048" s="326" t="s">
        <v>4763</v>
      </c>
      <c r="G2048" s="326" t="s">
        <v>4592</v>
      </c>
      <c r="H2048" s="326"/>
      <c r="I2048" s="326"/>
      <c r="J2048" s="326"/>
      <c r="K2048" s="326"/>
      <c r="L2048" s="326"/>
      <c r="M2048" s="326"/>
      <c r="N2048" s="326"/>
      <c r="O2048" s="326"/>
      <c r="P2048" s="326"/>
      <c r="Q2048" s="326"/>
      <c r="R2048" s="326"/>
      <c r="S2048" s="326"/>
      <c r="T2048" s="326"/>
      <c r="U2048" s="326"/>
      <c r="V2048" s="326"/>
      <c r="W2048" s="326"/>
      <c r="X2048" s="326"/>
      <c r="Y2048" s="326"/>
      <c r="Z2048" s="326"/>
      <c r="AA2048" s="326"/>
      <c r="AB2048" s="326"/>
      <c r="AC2048" s="326"/>
      <c r="AD2048" s="326"/>
      <c r="AE2048" s="326"/>
      <c r="AF2048" s="326"/>
      <c r="AG2048" s="326"/>
      <c r="AH2048" s="326"/>
      <c r="AI2048" s="326"/>
      <c r="AJ2048" s="326"/>
      <c r="AK2048" s="326"/>
      <c r="AL2048" s="326"/>
      <c r="AM2048" s="326"/>
      <c r="AN2048" s="326"/>
      <c r="AO2048" s="326"/>
      <c r="AP2048" s="326"/>
      <c r="AQ2048" s="326"/>
      <c r="AR2048" s="326"/>
    </row>
    <row r="2049" ht="15.75" hidden="1" customHeight="1">
      <c r="A2049" s="326" t="s">
        <v>3650</v>
      </c>
      <c r="B2049" s="326">
        <v>135.0</v>
      </c>
      <c r="C2049" s="326">
        <v>7.1</v>
      </c>
      <c r="D2049" s="326">
        <v>2.3</v>
      </c>
      <c r="E2049" s="326">
        <v>20.7</v>
      </c>
      <c r="F2049" s="326" t="s">
        <v>4764</v>
      </c>
      <c r="G2049" s="326" t="s">
        <v>4592</v>
      </c>
      <c r="H2049" s="326"/>
      <c r="I2049" s="326"/>
      <c r="J2049" s="326"/>
      <c r="K2049" s="326"/>
      <c r="L2049" s="326"/>
      <c r="M2049" s="326"/>
      <c r="N2049" s="326"/>
      <c r="O2049" s="326"/>
      <c r="P2049" s="326"/>
      <c r="Q2049" s="326"/>
      <c r="R2049" s="326"/>
      <c r="S2049" s="326"/>
      <c r="T2049" s="326"/>
      <c r="U2049" s="326"/>
      <c r="V2049" s="326"/>
      <c r="W2049" s="326"/>
      <c r="X2049" s="326"/>
      <c r="Y2049" s="326"/>
      <c r="Z2049" s="326"/>
      <c r="AA2049" s="326"/>
      <c r="AB2049" s="326"/>
      <c r="AC2049" s="326"/>
      <c r="AD2049" s="326"/>
      <c r="AE2049" s="326"/>
      <c r="AF2049" s="326"/>
      <c r="AG2049" s="326"/>
      <c r="AH2049" s="326"/>
      <c r="AI2049" s="326"/>
      <c r="AJ2049" s="326"/>
      <c r="AK2049" s="326"/>
      <c r="AL2049" s="326"/>
      <c r="AM2049" s="326"/>
      <c r="AN2049" s="326"/>
      <c r="AO2049" s="326"/>
      <c r="AP2049" s="326"/>
      <c r="AQ2049" s="326"/>
      <c r="AR2049" s="326"/>
    </row>
    <row r="2050" ht="15.75" hidden="1" customHeight="1">
      <c r="A2050" s="326" t="s">
        <v>3654</v>
      </c>
      <c r="B2050" s="326">
        <v>160.0</v>
      </c>
      <c r="C2050" s="326">
        <v>7.4</v>
      </c>
      <c r="D2050" s="326">
        <v>5.0</v>
      </c>
      <c r="E2050" s="326">
        <v>21.3</v>
      </c>
      <c r="F2050" s="326" t="s">
        <v>4765</v>
      </c>
      <c r="G2050" s="326" t="s">
        <v>4592</v>
      </c>
      <c r="H2050" s="326"/>
      <c r="I2050" s="326"/>
      <c r="J2050" s="326"/>
      <c r="K2050" s="326"/>
      <c r="L2050" s="326"/>
      <c r="M2050" s="326"/>
      <c r="N2050" s="326"/>
      <c r="O2050" s="326"/>
      <c r="P2050" s="326"/>
      <c r="Q2050" s="326"/>
      <c r="R2050" s="326"/>
      <c r="S2050" s="326"/>
      <c r="T2050" s="326"/>
      <c r="U2050" s="326"/>
      <c r="V2050" s="326"/>
      <c r="W2050" s="326"/>
      <c r="X2050" s="326"/>
      <c r="Y2050" s="326"/>
      <c r="Z2050" s="326"/>
      <c r="AA2050" s="326"/>
      <c r="AB2050" s="326"/>
      <c r="AC2050" s="326"/>
      <c r="AD2050" s="326"/>
      <c r="AE2050" s="326"/>
      <c r="AF2050" s="326"/>
      <c r="AG2050" s="326"/>
      <c r="AH2050" s="326"/>
      <c r="AI2050" s="326"/>
      <c r="AJ2050" s="326"/>
      <c r="AK2050" s="326"/>
      <c r="AL2050" s="326"/>
      <c r="AM2050" s="326"/>
      <c r="AN2050" s="326"/>
      <c r="AO2050" s="326"/>
      <c r="AP2050" s="326"/>
      <c r="AQ2050" s="326"/>
      <c r="AR2050" s="326"/>
    </row>
    <row r="2051" ht="15.75" hidden="1" customHeight="1">
      <c r="A2051" s="326" t="s">
        <v>4188</v>
      </c>
      <c r="B2051" s="326">
        <v>219.0</v>
      </c>
      <c r="C2051" s="326">
        <v>4.7</v>
      </c>
      <c r="D2051" s="326">
        <v>6.9</v>
      </c>
      <c r="E2051" s="326">
        <v>34.5</v>
      </c>
      <c r="F2051" s="326" t="s">
        <v>4766</v>
      </c>
      <c r="G2051" s="326" t="s">
        <v>4592</v>
      </c>
      <c r="H2051" s="326"/>
      <c r="I2051" s="326"/>
      <c r="J2051" s="326"/>
      <c r="K2051" s="326"/>
      <c r="L2051" s="326"/>
      <c r="M2051" s="326"/>
      <c r="N2051" s="326"/>
      <c r="O2051" s="326"/>
      <c r="P2051" s="326"/>
      <c r="Q2051" s="326"/>
      <c r="R2051" s="326"/>
      <c r="S2051" s="326"/>
      <c r="T2051" s="326"/>
      <c r="U2051" s="326"/>
      <c r="V2051" s="326"/>
      <c r="W2051" s="326"/>
      <c r="X2051" s="326"/>
      <c r="Y2051" s="326"/>
      <c r="Z2051" s="326"/>
      <c r="AA2051" s="326"/>
      <c r="AB2051" s="326"/>
      <c r="AC2051" s="326"/>
      <c r="AD2051" s="326"/>
      <c r="AE2051" s="326"/>
      <c r="AF2051" s="326"/>
      <c r="AG2051" s="326"/>
      <c r="AH2051" s="326"/>
      <c r="AI2051" s="326"/>
      <c r="AJ2051" s="326"/>
      <c r="AK2051" s="326"/>
      <c r="AL2051" s="326"/>
      <c r="AM2051" s="326"/>
      <c r="AN2051" s="326"/>
      <c r="AO2051" s="326"/>
      <c r="AP2051" s="326"/>
      <c r="AQ2051" s="326"/>
      <c r="AR2051" s="326"/>
    </row>
    <row r="2052" ht="15.75" hidden="1" customHeight="1">
      <c r="A2052" s="326" t="s">
        <v>3656</v>
      </c>
      <c r="B2052" s="326">
        <v>230.0</v>
      </c>
      <c r="C2052" s="326">
        <v>8.8</v>
      </c>
      <c r="D2052" s="326">
        <v>15.2</v>
      </c>
      <c r="E2052" s="326">
        <v>14.5</v>
      </c>
      <c r="F2052" s="326" t="s">
        <v>4767</v>
      </c>
      <c r="G2052" s="326" t="s">
        <v>4592</v>
      </c>
      <c r="H2052" s="326"/>
      <c r="I2052" s="326"/>
      <c r="J2052" s="326"/>
      <c r="K2052" s="326"/>
      <c r="L2052" s="326"/>
      <c r="M2052" s="326"/>
      <c r="N2052" s="326"/>
      <c r="O2052" s="326"/>
      <c r="P2052" s="326"/>
      <c r="Q2052" s="326"/>
      <c r="R2052" s="326"/>
      <c r="S2052" s="326"/>
      <c r="T2052" s="326"/>
      <c r="U2052" s="326"/>
      <c r="V2052" s="326"/>
      <c r="W2052" s="326"/>
      <c r="X2052" s="326"/>
      <c r="Y2052" s="326"/>
      <c r="Z2052" s="326"/>
      <c r="AA2052" s="326"/>
      <c r="AB2052" s="326"/>
      <c r="AC2052" s="326"/>
      <c r="AD2052" s="326"/>
      <c r="AE2052" s="326"/>
      <c r="AF2052" s="326"/>
      <c r="AG2052" s="326"/>
      <c r="AH2052" s="326"/>
      <c r="AI2052" s="326"/>
      <c r="AJ2052" s="326"/>
      <c r="AK2052" s="326"/>
      <c r="AL2052" s="326"/>
      <c r="AM2052" s="326"/>
      <c r="AN2052" s="326"/>
      <c r="AO2052" s="326"/>
      <c r="AP2052" s="326"/>
      <c r="AQ2052" s="326"/>
      <c r="AR2052" s="326"/>
    </row>
    <row r="2053" ht="15.75" hidden="1" customHeight="1">
      <c r="A2053" s="326" t="s">
        <v>3662</v>
      </c>
      <c r="B2053" s="326">
        <v>134.0</v>
      </c>
      <c r="C2053" s="326">
        <v>8.4</v>
      </c>
      <c r="D2053" s="326">
        <v>2.1</v>
      </c>
      <c r="E2053" s="326">
        <v>19.7</v>
      </c>
      <c r="F2053" s="326" t="s">
        <v>4768</v>
      </c>
      <c r="G2053" s="326" t="s">
        <v>4592</v>
      </c>
      <c r="H2053" s="326"/>
      <c r="I2053" s="326"/>
      <c r="J2053" s="326"/>
      <c r="K2053" s="326"/>
      <c r="L2053" s="326"/>
      <c r="M2053" s="326"/>
      <c r="N2053" s="326"/>
      <c r="O2053" s="326"/>
      <c r="P2053" s="326"/>
      <c r="Q2053" s="326"/>
      <c r="R2053" s="326"/>
      <c r="S2053" s="326"/>
      <c r="T2053" s="326"/>
      <c r="U2053" s="326"/>
      <c r="V2053" s="326"/>
      <c r="W2053" s="326"/>
      <c r="X2053" s="326"/>
      <c r="Y2053" s="326"/>
      <c r="Z2053" s="326"/>
      <c r="AA2053" s="326"/>
      <c r="AB2053" s="326"/>
      <c r="AC2053" s="326"/>
      <c r="AD2053" s="326"/>
      <c r="AE2053" s="326"/>
      <c r="AF2053" s="326"/>
      <c r="AG2053" s="326"/>
      <c r="AH2053" s="326"/>
      <c r="AI2053" s="326"/>
      <c r="AJ2053" s="326"/>
      <c r="AK2053" s="326"/>
      <c r="AL2053" s="326"/>
      <c r="AM2053" s="326"/>
      <c r="AN2053" s="326"/>
      <c r="AO2053" s="326"/>
      <c r="AP2053" s="326"/>
      <c r="AQ2053" s="326"/>
      <c r="AR2053" s="326"/>
    </row>
    <row r="2054" ht="15.75" hidden="1" customHeight="1">
      <c r="A2054" s="326" t="s">
        <v>4197</v>
      </c>
      <c r="B2054" s="326">
        <v>174.0</v>
      </c>
      <c r="C2054" s="326">
        <v>9.8</v>
      </c>
      <c r="D2054" s="326">
        <v>1.8</v>
      </c>
      <c r="E2054" s="326">
        <v>29.1</v>
      </c>
      <c r="F2054" s="326" t="s">
        <v>4769</v>
      </c>
      <c r="G2054" s="326" t="s">
        <v>4592</v>
      </c>
      <c r="H2054" s="326"/>
      <c r="I2054" s="326"/>
      <c r="J2054" s="326"/>
      <c r="K2054" s="326"/>
      <c r="L2054" s="326"/>
      <c r="M2054" s="326"/>
      <c r="N2054" s="326"/>
      <c r="O2054" s="326"/>
      <c r="P2054" s="326"/>
      <c r="Q2054" s="326"/>
      <c r="R2054" s="326"/>
      <c r="S2054" s="326"/>
      <c r="T2054" s="326"/>
      <c r="U2054" s="326"/>
      <c r="V2054" s="326"/>
      <c r="W2054" s="326"/>
      <c r="X2054" s="326"/>
      <c r="Y2054" s="326"/>
      <c r="Z2054" s="326"/>
      <c r="AA2054" s="326"/>
      <c r="AB2054" s="326"/>
      <c r="AC2054" s="326"/>
      <c r="AD2054" s="326"/>
      <c r="AE2054" s="326"/>
      <c r="AF2054" s="326"/>
      <c r="AG2054" s="326"/>
      <c r="AH2054" s="326"/>
      <c r="AI2054" s="326"/>
      <c r="AJ2054" s="326"/>
      <c r="AK2054" s="326"/>
      <c r="AL2054" s="326"/>
      <c r="AM2054" s="326"/>
      <c r="AN2054" s="326"/>
      <c r="AO2054" s="326"/>
      <c r="AP2054" s="326"/>
      <c r="AQ2054" s="326"/>
      <c r="AR2054" s="326"/>
    </row>
    <row r="2055" ht="15.75" hidden="1" customHeight="1">
      <c r="A2055" s="326" t="s">
        <v>4508</v>
      </c>
      <c r="B2055" s="326">
        <v>94.0</v>
      </c>
      <c r="C2055" s="326">
        <v>6.1</v>
      </c>
      <c r="D2055" s="326">
        <v>1.5</v>
      </c>
      <c r="E2055" s="326">
        <v>13.5</v>
      </c>
      <c r="F2055" s="326" t="s">
        <v>4770</v>
      </c>
      <c r="G2055" s="326" t="s">
        <v>4592</v>
      </c>
      <c r="H2055" s="326"/>
      <c r="I2055" s="326"/>
      <c r="J2055" s="326"/>
      <c r="K2055" s="326"/>
      <c r="L2055" s="326"/>
      <c r="M2055" s="326"/>
      <c r="N2055" s="326"/>
      <c r="O2055" s="326"/>
      <c r="P2055" s="326"/>
      <c r="Q2055" s="326"/>
      <c r="R2055" s="326"/>
      <c r="S2055" s="326"/>
      <c r="T2055" s="326"/>
      <c r="U2055" s="326"/>
      <c r="V2055" s="326"/>
      <c r="W2055" s="326"/>
      <c r="X2055" s="326"/>
      <c r="Y2055" s="326"/>
      <c r="Z2055" s="326"/>
      <c r="AA2055" s="326"/>
      <c r="AB2055" s="326"/>
      <c r="AC2055" s="326"/>
      <c r="AD2055" s="326"/>
      <c r="AE2055" s="326"/>
      <c r="AF2055" s="326"/>
      <c r="AG2055" s="326"/>
      <c r="AH2055" s="326"/>
      <c r="AI2055" s="326"/>
      <c r="AJ2055" s="326"/>
      <c r="AK2055" s="326"/>
      <c r="AL2055" s="326"/>
      <c r="AM2055" s="326"/>
      <c r="AN2055" s="326"/>
      <c r="AO2055" s="326"/>
      <c r="AP2055" s="326"/>
      <c r="AQ2055" s="326"/>
      <c r="AR2055" s="326"/>
    </row>
    <row r="2056" ht="15.75" hidden="1" customHeight="1">
      <c r="A2056" s="326" t="s">
        <v>3865</v>
      </c>
      <c r="B2056" s="326">
        <v>130.0</v>
      </c>
      <c r="C2056" s="326">
        <v>3.1</v>
      </c>
      <c r="D2056" s="326">
        <v>0.4</v>
      </c>
      <c r="E2056" s="326">
        <v>28.9</v>
      </c>
      <c r="F2056" s="326" t="s">
        <v>4771</v>
      </c>
      <c r="G2056" s="326" t="s">
        <v>4592</v>
      </c>
      <c r="H2056" s="326"/>
      <c r="I2056" s="326"/>
      <c r="J2056" s="326"/>
      <c r="K2056" s="326"/>
      <c r="L2056" s="326"/>
      <c r="M2056" s="326"/>
      <c r="N2056" s="326"/>
      <c r="O2056" s="326"/>
      <c r="P2056" s="326"/>
      <c r="Q2056" s="326"/>
      <c r="R2056" s="326"/>
      <c r="S2056" s="326"/>
      <c r="T2056" s="326"/>
      <c r="U2056" s="326"/>
      <c r="V2056" s="326"/>
      <c r="W2056" s="326"/>
      <c r="X2056" s="326"/>
      <c r="Y2056" s="326"/>
      <c r="Z2056" s="326"/>
      <c r="AA2056" s="326"/>
      <c r="AB2056" s="326"/>
      <c r="AC2056" s="326"/>
      <c r="AD2056" s="326"/>
      <c r="AE2056" s="326"/>
      <c r="AF2056" s="326"/>
      <c r="AG2056" s="326"/>
      <c r="AH2056" s="326"/>
      <c r="AI2056" s="326"/>
      <c r="AJ2056" s="326"/>
      <c r="AK2056" s="326"/>
      <c r="AL2056" s="326"/>
      <c r="AM2056" s="326"/>
      <c r="AN2056" s="326"/>
      <c r="AO2056" s="326"/>
      <c r="AP2056" s="326"/>
      <c r="AQ2056" s="326"/>
      <c r="AR2056" s="326"/>
    </row>
    <row r="2057" ht="15.75" hidden="1" customHeight="1">
      <c r="A2057" s="326" t="s">
        <v>4772</v>
      </c>
      <c r="B2057" s="326">
        <v>133.0</v>
      </c>
      <c r="C2057" s="326">
        <v>9.0</v>
      </c>
      <c r="D2057" s="326">
        <v>3.6</v>
      </c>
      <c r="E2057" s="326">
        <v>15.4</v>
      </c>
      <c r="F2057" s="326" t="s">
        <v>4773</v>
      </c>
      <c r="G2057" s="326" t="s">
        <v>4592</v>
      </c>
      <c r="H2057" s="326"/>
      <c r="I2057" s="326"/>
      <c r="J2057" s="326"/>
      <c r="K2057" s="326"/>
      <c r="L2057" s="326"/>
      <c r="M2057" s="326"/>
      <c r="N2057" s="326"/>
      <c r="O2057" s="326"/>
      <c r="P2057" s="326"/>
      <c r="Q2057" s="326"/>
      <c r="R2057" s="326"/>
      <c r="S2057" s="326"/>
      <c r="T2057" s="326"/>
      <c r="U2057" s="326"/>
      <c r="V2057" s="326"/>
      <c r="W2057" s="326"/>
      <c r="X2057" s="326"/>
      <c r="Y2057" s="326"/>
      <c r="Z2057" s="326"/>
      <c r="AA2057" s="326"/>
      <c r="AB2057" s="326"/>
      <c r="AC2057" s="326"/>
      <c r="AD2057" s="326"/>
      <c r="AE2057" s="326"/>
      <c r="AF2057" s="326"/>
      <c r="AG2057" s="326"/>
      <c r="AH2057" s="326"/>
      <c r="AI2057" s="326"/>
      <c r="AJ2057" s="326"/>
      <c r="AK2057" s="326"/>
      <c r="AL2057" s="326"/>
      <c r="AM2057" s="326"/>
      <c r="AN2057" s="326"/>
      <c r="AO2057" s="326"/>
      <c r="AP2057" s="326"/>
      <c r="AQ2057" s="326"/>
      <c r="AR2057" s="326"/>
    </row>
    <row r="2058" ht="15.75" hidden="1" customHeight="1">
      <c r="A2058" s="326" t="s">
        <v>3676</v>
      </c>
      <c r="B2058" s="326">
        <v>139.0</v>
      </c>
      <c r="C2058" s="326">
        <v>7.6</v>
      </c>
      <c r="D2058" s="326">
        <v>2.1</v>
      </c>
      <c r="E2058" s="326">
        <v>22.2</v>
      </c>
      <c r="F2058" s="326" t="s">
        <v>4774</v>
      </c>
      <c r="G2058" s="326" t="s">
        <v>4592</v>
      </c>
      <c r="H2058" s="326"/>
      <c r="I2058" s="326"/>
      <c r="J2058" s="326"/>
      <c r="K2058" s="326"/>
      <c r="L2058" s="326"/>
      <c r="M2058" s="326"/>
      <c r="N2058" s="326"/>
      <c r="O2058" s="326"/>
      <c r="P2058" s="326"/>
      <c r="Q2058" s="326"/>
      <c r="R2058" s="326"/>
      <c r="S2058" s="326"/>
      <c r="T2058" s="326"/>
      <c r="U2058" s="326"/>
      <c r="V2058" s="326"/>
      <c r="W2058" s="326"/>
      <c r="X2058" s="326"/>
      <c r="Y2058" s="326"/>
      <c r="Z2058" s="326"/>
      <c r="AA2058" s="326"/>
      <c r="AB2058" s="326"/>
      <c r="AC2058" s="326"/>
      <c r="AD2058" s="326"/>
      <c r="AE2058" s="326"/>
      <c r="AF2058" s="326"/>
      <c r="AG2058" s="326"/>
      <c r="AH2058" s="326"/>
      <c r="AI2058" s="326"/>
      <c r="AJ2058" s="326"/>
      <c r="AK2058" s="326"/>
      <c r="AL2058" s="326"/>
      <c r="AM2058" s="326"/>
      <c r="AN2058" s="326"/>
      <c r="AO2058" s="326"/>
      <c r="AP2058" s="326"/>
      <c r="AQ2058" s="326"/>
      <c r="AR2058" s="326"/>
    </row>
    <row r="2059" ht="15.75" hidden="1" customHeight="1">
      <c r="A2059" s="326" t="s">
        <v>3678</v>
      </c>
      <c r="B2059" s="326">
        <v>133.0</v>
      </c>
      <c r="C2059" s="326">
        <v>9.0</v>
      </c>
      <c r="D2059" s="326">
        <v>4.4</v>
      </c>
      <c r="E2059" s="326">
        <v>14.3</v>
      </c>
      <c r="F2059" s="326" t="s">
        <v>4775</v>
      </c>
      <c r="G2059" s="326" t="s">
        <v>4592</v>
      </c>
      <c r="H2059" s="326"/>
      <c r="I2059" s="326"/>
      <c r="J2059" s="326"/>
      <c r="K2059" s="326"/>
      <c r="L2059" s="326"/>
      <c r="M2059" s="326"/>
      <c r="N2059" s="326"/>
      <c r="O2059" s="326"/>
      <c r="P2059" s="326"/>
      <c r="Q2059" s="326"/>
      <c r="R2059" s="326"/>
      <c r="S2059" s="326"/>
      <c r="T2059" s="326"/>
      <c r="U2059" s="326"/>
      <c r="V2059" s="326"/>
      <c r="W2059" s="326"/>
      <c r="X2059" s="326"/>
      <c r="Y2059" s="326"/>
      <c r="Z2059" s="326"/>
      <c r="AA2059" s="326"/>
      <c r="AB2059" s="326"/>
      <c r="AC2059" s="326"/>
      <c r="AD2059" s="326"/>
      <c r="AE2059" s="326"/>
      <c r="AF2059" s="326"/>
      <c r="AG2059" s="326"/>
      <c r="AH2059" s="326"/>
      <c r="AI2059" s="326"/>
      <c r="AJ2059" s="326"/>
      <c r="AK2059" s="326"/>
      <c r="AL2059" s="326"/>
      <c r="AM2059" s="326"/>
      <c r="AN2059" s="326"/>
      <c r="AO2059" s="326"/>
      <c r="AP2059" s="326"/>
      <c r="AQ2059" s="326"/>
      <c r="AR2059" s="326"/>
    </row>
    <row r="2060" ht="15.75" hidden="1" customHeight="1">
      <c r="A2060" s="326" t="s">
        <v>3680</v>
      </c>
      <c r="B2060" s="326">
        <v>176.0</v>
      </c>
      <c r="C2060" s="326">
        <v>6.7</v>
      </c>
      <c r="D2060" s="326">
        <v>2.7</v>
      </c>
      <c r="E2060" s="326">
        <v>30.8</v>
      </c>
      <c r="F2060" s="326" t="s">
        <v>4776</v>
      </c>
      <c r="G2060" s="326" t="s">
        <v>4592</v>
      </c>
      <c r="H2060" s="326"/>
      <c r="I2060" s="326"/>
      <c r="J2060" s="326"/>
      <c r="K2060" s="326"/>
      <c r="L2060" s="326"/>
      <c r="M2060" s="326"/>
      <c r="N2060" s="326"/>
      <c r="O2060" s="326"/>
      <c r="P2060" s="326"/>
      <c r="Q2060" s="326"/>
      <c r="R2060" s="326"/>
      <c r="S2060" s="326"/>
      <c r="T2060" s="326"/>
      <c r="U2060" s="326"/>
      <c r="V2060" s="326"/>
      <c r="W2060" s="326"/>
      <c r="X2060" s="326"/>
      <c r="Y2060" s="326"/>
      <c r="Z2060" s="326"/>
      <c r="AA2060" s="326"/>
      <c r="AB2060" s="326"/>
      <c r="AC2060" s="326"/>
      <c r="AD2060" s="326"/>
      <c r="AE2060" s="326"/>
      <c r="AF2060" s="326"/>
      <c r="AG2060" s="326"/>
      <c r="AH2060" s="326"/>
      <c r="AI2060" s="326"/>
      <c r="AJ2060" s="326"/>
      <c r="AK2060" s="326"/>
      <c r="AL2060" s="326"/>
      <c r="AM2060" s="326"/>
      <c r="AN2060" s="326"/>
      <c r="AO2060" s="326"/>
      <c r="AP2060" s="326"/>
      <c r="AQ2060" s="326"/>
      <c r="AR2060" s="326"/>
    </row>
    <row r="2061" ht="15.75" hidden="1" customHeight="1">
      <c r="A2061" s="326" t="s">
        <v>3682</v>
      </c>
      <c r="B2061" s="326">
        <v>169.0</v>
      </c>
      <c r="C2061" s="326">
        <v>10.7</v>
      </c>
      <c r="D2061" s="326">
        <v>3.3</v>
      </c>
      <c r="E2061" s="326">
        <v>23.6</v>
      </c>
      <c r="F2061" s="326" t="s">
        <v>4777</v>
      </c>
      <c r="G2061" s="326" t="s">
        <v>4592</v>
      </c>
      <c r="H2061" s="326"/>
      <c r="I2061" s="326"/>
      <c r="J2061" s="326"/>
      <c r="K2061" s="326"/>
      <c r="L2061" s="326"/>
      <c r="M2061" s="326"/>
      <c r="N2061" s="326"/>
      <c r="O2061" s="326"/>
      <c r="P2061" s="326"/>
      <c r="Q2061" s="326"/>
      <c r="R2061" s="326"/>
      <c r="S2061" s="326"/>
      <c r="T2061" s="326"/>
      <c r="U2061" s="326"/>
      <c r="V2061" s="326"/>
      <c r="W2061" s="326"/>
      <c r="X2061" s="326"/>
      <c r="Y2061" s="326"/>
      <c r="Z2061" s="326"/>
      <c r="AA2061" s="326"/>
      <c r="AB2061" s="326"/>
      <c r="AC2061" s="326"/>
      <c r="AD2061" s="326"/>
      <c r="AE2061" s="326"/>
      <c r="AF2061" s="326"/>
      <c r="AG2061" s="326"/>
      <c r="AH2061" s="326"/>
      <c r="AI2061" s="326"/>
      <c r="AJ2061" s="326"/>
      <c r="AK2061" s="326"/>
      <c r="AL2061" s="326"/>
      <c r="AM2061" s="326"/>
      <c r="AN2061" s="326"/>
      <c r="AO2061" s="326"/>
      <c r="AP2061" s="326"/>
      <c r="AQ2061" s="326"/>
      <c r="AR2061" s="326"/>
    </row>
    <row r="2062" ht="15.75" hidden="1" customHeight="1">
      <c r="A2062" s="326" t="s">
        <v>3684</v>
      </c>
      <c r="B2062" s="326">
        <v>140.0</v>
      </c>
      <c r="C2062" s="326">
        <v>7.3</v>
      </c>
      <c r="D2062" s="326">
        <v>3.2</v>
      </c>
      <c r="E2062" s="326">
        <v>20.1</v>
      </c>
      <c r="F2062" s="326" t="s">
        <v>4778</v>
      </c>
      <c r="G2062" s="326" t="s">
        <v>4592</v>
      </c>
      <c r="H2062" s="326"/>
      <c r="I2062" s="326"/>
      <c r="J2062" s="326"/>
      <c r="K2062" s="326"/>
      <c r="L2062" s="326"/>
      <c r="M2062" s="326"/>
      <c r="N2062" s="326"/>
      <c r="O2062" s="326"/>
      <c r="P2062" s="326"/>
      <c r="Q2062" s="326"/>
      <c r="R2062" s="326"/>
      <c r="S2062" s="326"/>
      <c r="T2062" s="326"/>
      <c r="U2062" s="326"/>
      <c r="V2062" s="326"/>
      <c r="W2062" s="326"/>
      <c r="X2062" s="326"/>
      <c r="Y2062" s="326"/>
      <c r="Z2062" s="326"/>
      <c r="AA2062" s="326"/>
      <c r="AB2062" s="326"/>
      <c r="AC2062" s="326"/>
      <c r="AD2062" s="326"/>
      <c r="AE2062" s="326"/>
      <c r="AF2062" s="326"/>
      <c r="AG2062" s="326"/>
      <c r="AH2062" s="326"/>
      <c r="AI2062" s="326"/>
      <c r="AJ2062" s="326"/>
      <c r="AK2062" s="326"/>
      <c r="AL2062" s="326"/>
      <c r="AM2062" s="326"/>
      <c r="AN2062" s="326"/>
      <c r="AO2062" s="326"/>
      <c r="AP2062" s="326"/>
      <c r="AQ2062" s="326"/>
      <c r="AR2062" s="326"/>
    </row>
    <row r="2063" ht="15.75" hidden="1" customHeight="1">
      <c r="A2063" s="326" t="s">
        <v>4779</v>
      </c>
      <c r="B2063" s="326">
        <v>123.0</v>
      </c>
      <c r="C2063" s="326">
        <v>7.7</v>
      </c>
      <c r="D2063" s="326">
        <v>1.9</v>
      </c>
      <c r="E2063" s="326">
        <v>21.7</v>
      </c>
      <c r="F2063" s="326" t="s">
        <v>4780</v>
      </c>
      <c r="G2063" s="326" t="s">
        <v>4592</v>
      </c>
      <c r="H2063" s="326"/>
      <c r="I2063" s="326"/>
      <c r="J2063" s="326"/>
      <c r="K2063" s="326"/>
      <c r="L2063" s="326"/>
      <c r="M2063" s="326"/>
      <c r="N2063" s="326"/>
      <c r="O2063" s="326"/>
      <c r="P2063" s="326"/>
      <c r="Q2063" s="326"/>
      <c r="R2063" s="326"/>
      <c r="S2063" s="326"/>
      <c r="T2063" s="326"/>
      <c r="U2063" s="326"/>
      <c r="V2063" s="326"/>
      <c r="W2063" s="326"/>
      <c r="X2063" s="326"/>
      <c r="Y2063" s="326"/>
      <c r="Z2063" s="326"/>
      <c r="AA2063" s="326"/>
      <c r="AB2063" s="326"/>
      <c r="AC2063" s="326"/>
      <c r="AD2063" s="326"/>
      <c r="AE2063" s="326"/>
      <c r="AF2063" s="326"/>
      <c r="AG2063" s="326"/>
      <c r="AH2063" s="326"/>
      <c r="AI2063" s="326"/>
      <c r="AJ2063" s="326"/>
      <c r="AK2063" s="326"/>
      <c r="AL2063" s="326"/>
      <c r="AM2063" s="326"/>
      <c r="AN2063" s="326"/>
      <c r="AO2063" s="326"/>
      <c r="AP2063" s="326"/>
      <c r="AQ2063" s="326"/>
      <c r="AR2063" s="326"/>
    </row>
    <row r="2064" ht="15.75" hidden="1" customHeight="1">
      <c r="A2064" s="326" t="s">
        <v>4781</v>
      </c>
      <c r="B2064" s="326">
        <v>142.0</v>
      </c>
      <c r="C2064" s="326">
        <v>6.4</v>
      </c>
      <c r="D2064" s="326">
        <v>1.7</v>
      </c>
      <c r="E2064" s="326">
        <v>25.5</v>
      </c>
      <c r="F2064" s="326" t="s">
        <v>4782</v>
      </c>
      <c r="G2064" s="326" t="s">
        <v>4592</v>
      </c>
      <c r="H2064" s="326"/>
      <c r="I2064" s="326"/>
      <c r="J2064" s="326"/>
      <c r="K2064" s="326"/>
      <c r="L2064" s="326"/>
      <c r="M2064" s="326"/>
      <c r="N2064" s="326"/>
      <c r="O2064" s="326"/>
      <c r="P2064" s="326"/>
      <c r="Q2064" s="326"/>
      <c r="R2064" s="326"/>
      <c r="S2064" s="326"/>
      <c r="T2064" s="326"/>
      <c r="U2064" s="326"/>
      <c r="V2064" s="326"/>
      <c r="W2064" s="326"/>
      <c r="X2064" s="326"/>
      <c r="Y2064" s="326"/>
      <c r="Z2064" s="326"/>
      <c r="AA2064" s="326"/>
      <c r="AB2064" s="326"/>
      <c r="AC2064" s="326"/>
      <c r="AD2064" s="326"/>
      <c r="AE2064" s="326"/>
      <c r="AF2064" s="326"/>
      <c r="AG2064" s="326"/>
      <c r="AH2064" s="326"/>
      <c r="AI2064" s="326"/>
      <c r="AJ2064" s="326"/>
      <c r="AK2064" s="326"/>
      <c r="AL2064" s="326"/>
      <c r="AM2064" s="326"/>
      <c r="AN2064" s="326"/>
      <c r="AO2064" s="326"/>
      <c r="AP2064" s="326"/>
      <c r="AQ2064" s="326"/>
      <c r="AR2064" s="326"/>
    </row>
    <row r="2065" ht="15.75" hidden="1" customHeight="1">
      <c r="A2065" s="326" t="s">
        <v>4783</v>
      </c>
      <c r="B2065" s="326">
        <v>164.0</v>
      </c>
      <c r="C2065" s="326">
        <v>3.2</v>
      </c>
      <c r="D2065" s="326">
        <v>7.7</v>
      </c>
      <c r="E2065" s="326">
        <v>20.9</v>
      </c>
      <c r="F2065" s="326" t="s">
        <v>4784</v>
      </c>
      <c r="G2065" s="326" t="s">
        <v>4592</v>
      </c>
      <c r="H2065" s="326"/>
      <c r="I2065" s="326"/>
      <c r="J2065" s="326"/>
      <c r="K2065" s="326"/>
      <c r="L2065" s="326"/>
      <c r="M2065" s="326"/>
      <c r="N2065" s="326"/>
      <c r="O2065" s="326"/>
      <c r="P2065" s="326"/>
      <c r="Q2065" s="326"/>
      <c r="R2065" s="326"/>
      <c r="S2065" s="326"/>
      <c r="T2065" s="326"/>
      <c r="U2065" s="326"/>
      <c r="V2065" s="326"/>
      <c r="W2065" s="326"/>
      <c r="X2065" s="326"/>
      <c r="Y2065" s="326"/>
      <c r="Z2065" s="326"/>
      <c r="AA2065" s="326"/>
      <c r="AB2065" s="326"/>
      <c r="AC2065" s="326"/>
      <c r="AD2065" s="326"/>
      <c r="AE2065" s="326"/>
      <c r="AF2065" s="326"/>
      <c r="AG2065" s="326"/>
      <c r="AH2065" s="326"/>
      <c r="AI2065" s="326"/>
      <c r="AJ2065" s="326"/>
      <c r="AK2065" s="326"/>
      <c r="AL2065" s="326"/>
      <c r="AM2065" s="326"/>
      <c r="AN2065" s="326"/>
      <c r="AO2065" s="326"/>
      <c r="AP2065" s="326"/>
      <c r="AQ2065" s="326"/>
      <c r="AR2065" s="326"/>
    </row>
    <row r="2066" ht="15.75" hidden="1" customHeight="1">
      <c r="A2066" s="326" t="s">
        <v>4785</v>
      </c>
      <c r="B2066" s="326">
        <v>131.0</v>
      </c>
      <c r="C2066" s="326">
        <v>6.2</v>
      </c>
      <c r="D2066" s="326">
        <v>1.1</v>
      </c>
      <c r="E2066" s="326">
        <v>24.7</v>
      </c>
      <c r="F2066" s="326" t="s">
        <v>4786</v>
      </c>
      <c r="G2066" s="326" t="s">
        <v>4592</v>
      </c>
      <c r="H2066" s="326"/>
      <c r="I2066" s="326"/>
      <c r="J2066" s="326"/>
      <c r="K2066" s="326"/>
      <c r="L2066" s="326"/>
      <c r="M2066" s="326"/>
      <c r="N2066" s="326"/>
      <c r="O2066" s="326"/>
      <c r="P2066" s="326"/>
      <c r="Q2066" s="326"/>
      <c r="R2066" s="326"/>
      <c r="S2066" s="326"/>
      <c r="T2066" s="326"/>
      <c r="U2066" s="326"/>
      <c r="V2066" s="326"/>
      <c r="W2066" s="326"/>
      <c r="X2066" s="326"/>
      <c r="Y2066" s="326"/>
      <c r="Z2066" s="326"/>
      <c r="AA2066" s="326"/>
      <c r="AB2066" s="326"/>
      <c r="AC2066" s="326"/>
      <c r="AD2066" s="326"/>
      <c r="AE2066" s="326"/>
      <c r="AF2066" s="326"/>
      <c r="AG2066" s="326"/>
      <c r="AH2066" s="326"/>
      <c r="AI2066" s="326"/>
      <c r="AJ2066" s="326"/>
      <c r="AK2066" s="326"/>
      <c r="AL2066" s="326"/>
      <c r="AM2066" s="326"/>
      <c r="AN2066" s="326"/>
      <c r="AO2066" s="326"/>
      <c r="AP2066" s="326"/>
      <c r="AQ2066" s="326"/>
      <c r="AR2066" s="326"/>
    </row>
    <row r="2067" ht="15.75" hidden="1" customHeight="1">
      <c r="A2067" s="326" t="s">
        <v>4787</v>
      </c>
      <c r="B2067" s="326">
        <v>192.0</v>
      </c>
      <c r="C2067" s="326">
        <v>5.4</v>
      </c>
      <c r="D2067" s="326">
        <v>10.2</v>
      </c>
      <c r="E2067" s="326">
        <v>20.2</v>
      </c>
      <c r="F2067" s="326" t="s">
        <v>4788</v>
      </c>
      <c r="G2067" s="326" t="s">
        <v>4592</v>
      </c>
      <c r="H2067" s="326"/>
      <c r="I2067" s="326"/>
      <c r="J2067" s="326"/>
      <c r="K2067" s="326"/>
      <c r="L2067" s="326"/>
      <c r="M2067" s="326"/>
      <c r="N2067" s="326"/>
      <c r="O2067" s="326"/>
      <c r="P2067" s="326"/>
      <c r="Q2067" s="326"/>
      <c r="R2067" s="326"/>
      <c r="S2067" s="326"/>
      <c r="T2067" s="326"/>
      <c r="U2067" s="326"/>
      <c r="V2067" s="326"/>
      <c r="W2067" s="326"/>
      <c r="X2067" s="326"/>
      <c r="Y2067" s="326"/>
      <c r="Z2067" s="326"/>
      <c r="AA2067" s="326"/>
      <c r="AB2067" s="326"/>
      <c r="AC2067" s="326"/>
      <c r="AD2067" s="326"/>
      <c r="AE2067" s="326"/>
      <c r="AF2067" s="326"/>
      <c r="AG2067" s="326"/>
      <c r="AH2067" s="326"/>
      <c r="AI2067" s="326"/>
      <c r="AJ2067" s="326"/>
      <c r="AK2067" s="326"/>
      <c r="AL2067" s="326"/>
      <c r="AM2067" s="326"/>
      <c r="AN2067" s="326"/>
      <c r="AO2067" s="326"/>
      <c r="AP2067" s="326"/>
      <c r="AQ2067" s="326"/>
      <c r="AR2067" s="326"/>
    </row>
    <row r="2068" ht="15.75" hidden="1" customHeight="1">
      <c r="A2068" s="326" t="s">
        <v>4789</v>
      </c>
      <c r="B2068" s="326">
        <v>143.0</v>
      </c>
      <c r="C2068" s="326">
        <v>7.9</v>
      </c>
      <c r="D2068" s="326">
        <v>4.0</v>
      </c>
      <c r="E2068" s="326">
        <v>18.6</v>
      </c>
      <c r="F2068" s="326" t="s">
        <v>4790</v>
      </c>
      <c r="G2068" s="326" t="s">
        <v>4592</v>
      </c>
      <c r="H2068" s="326"/>
      <c r="I2068" s="326"/>
      <c r="J2068" s="326"/>
      <c r="K2068" s="326"/>
      <c r="L2068" s="326"/>
      <c r="M2068" s="326"/>
      <c r="N2068" s="326"/>
      <c r="O2068" s="326"/>
      <c r="P2068" s="326"/>
      <c r="Q2068" s="326"/>
      <c r="R2068" s="326"/>
      <c r="S2068" s="326"/>
      <c r="T2068" s="326"/>
      <c r="U2068" s="326"/>
      <c r="V2068" s="326"/>
      <c r="W2068" s="326"/>
      <c r="X2068" s="326"/>
      <c r="Y2068" s="326"/>
      <c r="Z2068" s="326"/>
      <c r="AA2068" s="326"/>
      <c r="AB2068" s="326"/>
      <c r="AC2068" s="326"/>
      <c r="AD2068" s="326"/>
      <c r="AE2068" s="326"/>
      <c r="AF2068" s="326"/>
      <c r="AG2068" s="326"/>
      <c r="AH2068" s="326"/>
      <c r="AI2068" s="326"/>
      <c r="AJ2068" s="326"/>
      <c r="AK2068" s="326"/>
      <c r="AL2068" s="326"/>
      <c r="AM2068" s="326"/>
      <c r="AN2068" s="326"/>
      <c r="AO2068" s="326"/>
      <c r="AP2068" s="326"/>
      <c r="AQ2068" s="326"/>
      <c r="AR2068" s="326"/>
    </row>
    <row r="2069" ht="15.75" hidden="1" customHeight="1">
      <c r="A2069" s="326" t="s">
        <v>4222</v>
      </c>
      <c r="B2069" s="326">
        <v>137.0</v>
      </c>
      <c r="C2069" s="326">
        <v>9.2</v>
      </c>
      <c r="D2069" s="326">
        <v>2.0</v>
      </c>
      <c r="E2069" s="326">
        <v>19.9</v>
      </c>
      <c r="F2069" s="326" t="s">
        <v>4791</v>
      </c>
      <c r="G2069" s="326" t="s">
        <v>4592</v>
      </c>
      <c r="H2069" s="326"/>
      <c r="I2069" s="326"/>
      <c r="J2069" s="326"/>
      <c r="K2069" s="326"/>
      <c r="L2069" s="326"/>
      <c r="M2069" s="326"/>
      <c r="N2069" s="326"/>
      <c r="O2069" s="326"/>
      <c r="P2069" s="326"/>
      <c r="Q2069" s="326"/>
      <c r="R2069" s="326"/>
      <c r="S2069" s="326"/>
      <c r="T2069" s="326"/>
      <c r="U2069" s="326"/>
      <c r="V2069" s="326"/>
      <c r="W2069" s="326"/>
      <c r="X2069" s="326"/>
      <c r="Y2069" s="326"/>
      <c r="Z2069" s="326"/>
      <c r="AA2069" s="326"/>
      <c r="AB2069" s="326"/>
      <c r="AC2069" s="326"/>
      <c r="AD2069" s="326"/>
      <c r="AE2069" s="326"/>
      <c r="AF2069" s="326"/>
      <c r="AG2069" s="326"/>
      <c r="AH2069" s="326"/>
      <c r="AI2069" s="326"/>
      <c r="AJ2069" s="326"/>
      <c r="AK2069" s="326"/>
      <c r="AL2069" s="326"/>
      <c r="AM2069" s="326"/>
      <c r="AN2069" s="326"/>
      <c r="AO2069" s="326"/>
      <c r="AP2069" s="326"/>
      <c r="AQ2069" s="326"/>
      <c r="AR2069" s="326"/>
    </row>
    <row r="2070" ht="15.75" hidden="1" customHeight="1">
      <c r="A2070" s="326" t="s">
        <v>4534</v>
      </c>
      <c r="B2070" s="326">
        <v>174.0</v>
      </c>
      <c r="C2070" s="326">
        <v>6.2</v>
      </c>
      <c r="D2070" s="326">
        <v>5.6</v>
      </c>
      <c r="E2070" s="326">
        <v>24.8</v>
      </c>
      <c r="F2070" s="326" t="s">
        <v>4792</v>
      </c>
      <c r="G2070" s="326" t="s">
        <v>4592</v>
      </c>
      <c r="H2070" s="326"/>
      <c r="I2070" s="326"/>
      <c r="J2070" s="326"/>
      <c r="K2070" s="326"/>
      <c r="L2070" s="326"/>
      <c r="M2070" s="326"/>
      <c r="N2070" s="326"/>
      <c r="O2070" s="326"/>
      <c r="P2070" s="326"/>
      <c r="Q2070" s="326"/>
      <c r="R2070" s="326"/>
      <c r="S2070" s="326"/>
      <c r="T2070" s="326"/>
      <c r="U2070" s="326"/>
      <c r="V2070" s="326"/>
      <c r="W2070" s="326"/>
      <c r="X2070" s="326"/>
      <c r="Y2070" s="326"/>
      <c r="Z2070" s="326"/>
      <c r="AA2070" s="326"/>
      <c r="AB2070" s="326"/>
      <c r="AC2070" s="326"/>
      <c r="AD2070" s="326"/>
      <c r="AE2070" s="326"/>
      <c r="AF2070" s="326"/>
      <c r="AG2070" s="326"/>
      <c r="AH2070" s="326"/>
      <c r="AI2070" s="326"/>
      <c r="AJ2070" s="326"/>
      <c r="AK2070" s="326"/>
      <c r="AL2070" s="326"/>
      <c r="AM2070" s="326"/>
      <c r="AN2070" s="326"/>
      <c r="AO2070" s="326"/>
      <c r="AP2070" s="326"/>
      <c r="AQ2070" s="326"/>
      <c r="AR2070" s="326"/>
    </row>
    <row r="2071" ht="15.75" hidden="1" customHeight="1">
      <c r="A2071" s="326" t="s">
        <v>3692</v>
      </c>
      <c r="B2071" s="326">
        <v>152.0</v>
      </c>
      <c r="C2071" s="326">
        <v>3.5</v>
      </c>
      <c r="D2071" s="326">
        <v>5.3</v>
      </c>
      <c r="E2071" s="326">
        <v>22.4</v>
      </c>
      <c r="F2071" s="326" t="s">
        <v>4793</v>
      </c>
      <c r="G2071" s="326" t="s">
        <v>4592</v>
      </c>
      <c r="H2071" s="326"/>
      <c r="I2071" s="326"/>
      <c r="J2071" s="326"/>
      <c r="K2071" s="326"/>
      <c r="L2071" s="326"/>
      <c r="M2071" s="326"/>
      <c r="N2071" s="326"/>
      <c r="O2071" s="326"/>
      <c r="P2071" s="326"/>
      <c r="Q2071" s="326"/>
      <c r="R2071" s="326"/>
      <c r="S2071" s="326"/>
      <c r="T2071" s="326"/>
      <c r="U2071" s="326"/>
      <c r="V2071" s="326"/>
      <c r="W2071" s="326"/>
      <c r="X2071" s="326"/>
      <c r="Y2071" s="326"/>
      <c r="Z2071" s="326"/>
      <c r="AA2071" s="326"/>
      <c r="AB2071" s="326"/>
      <c r="AC2071" s="326"/>
      <c r="AD2071" s="326"/>
      <c r="AE2071" s="326"/>
      <c r="AF2071" s="326"/>
      <c r="AG2071" s="326"/>
      <c r="AH2071" s="326"/>
      <c r="AI2071" s="326"/>
      <c r="AJ2071" s="326"/>
      <c r="AK2071" s="326"/>
      <c r="AL2071" s="326"/>
      <c r="AM2071" s="326"/>
      <c r="AN2071" s="326"/>
      <c r="AO2071" s="326"/>
      <c r="AP2071" s="326"/>
      <c r="AQ2071" s="326"/>
      <c r="AR2071" s="326"/>
    </row>
    <row r="2072" ht="15.75" hidden="1" customHeight="1">
      <c r="A2072" s="326" t="s">
        <v>4231</v>
      </c>
      <c r="B2072" s="326">
        <v>157.0</v>
      </c>
      <c r="C2072" s="326">
        <v>6.5</v>
      </c>
      <c r="D2072" s="326">
        <v>2.3</v>
      </c>
      <c r="E2072" s="326">
        <v>27.3</v>
      </c>
      <c r="F2072" s="326" t="s">
        <v>4794</v>
      </c>
      <c r="G2072" s="326" t="s">
        <v>4592</v>
      </c>
      <c r="H2072" s="326"/>
      <c r="I2072" s="326"/>
      <c r="J2072" s="326"/>
      <c r="K2072" s="326"/>
      <c r="L2072" s="326"/>
      <c r="M2072" s="326"/>
      <c r="N2072" s="326"/>
      <c r="O2072" s="326"/>
      <c r="P2072" s="326"/>
      <c r="Q2072" s="326"/>
      <c r="R2072" s="326"/>
      <c r="S2072" s="326"/>
      <c r="T2072" s="326"/>
      <c r="U2072" s="326"/>
      <c r="V2072" s="326"/>
      <c r="W2072" s="326"/>
      <c r="X2072" s="326"/>
      <c r="Y2072" s="326"/>
      <c r="Z2072" s="326"/>
      <c r="AA2072" s="326"/>
      <c r="AB2072" s="326"/>
      <c r="AC2072" s="326"/>
      <c r="AD2072" s="326"/>
      <c r="AE2072" s="326"/>
      <c r="AF2072" s="326"/>
      <c r="AG2072" s="326"/>
      <c r="AH2072" s="326"/>
      <c r="AI2072" s="326"/>
      <c r="AJ2072" s="326"/>
      <c r="AK2072" s="326"/>
      <c r="AL2072" s="326"/>
      <c r="AM2072" s="326"/>
      <c r="AN2072" s="326"/>
      <c r="AO2072" s="326"/>
      <c r="AP2072" s="326"/>
      <c r="AQ2072" s="326"/>
      <c r="AR2072" s="326"/>
    </row>
    <row r="2073" ht="15.75" hidden="1" customHeight="1">
      <c r="A2073" s="326" t="s">
        <v>3694</v>
      </c>
      <c r="B2073" s="326">
        <v>214.0</v>
      </c>
      <c r="C2073" s="326">
        <v>7.3</v>
      </c>
      <c r="D2073" s="326">
        <v>11.7</v>
      </c>
      <c r="E2073" s="326">
        <v>20.0</v>
      </c>
      <c r="F2073" s="326" t="s">
        <v>4795</v>
      </c>
      <c r="G2073" s="326" t="s">
        <v>4592</v>
      </c>
      <c r="H2073" s="326"/>
      <c r="I2073" s="326"/>
      <c r="J2073" s="326"/>
      <c r="K2073" s="326"/>
      <c r="L2073" s="326"/>
      <c r="M2073" s="326"/>
      <c r="N2073" s="326"/>
      <c r="O2073" s="326"/>
      <c r="P2073" s="326"/>
      <c r="Q2073" s="326"/>
      <c r="R2073" s="326"/>
      <c r="S2073" s="326"/>
      <c r="T2073" s="326"/>
      <c r="U2073" s="326"/>
      <c r="V2073" s="326"/>
      <c r="W2073" s="326"/>
      <c r="X2073" s="326"/>
      <c r="Y2073" s="326"/>
      <c r="Z2073" s="326"/>
      <c r="AA2073" s="326"/>
      <c r="AB2073" s="326"/>
      <c r="AC2073" s="326"/>
      <c r="AD2073" s="326"/>
      <c r="AE2073" s="326"/>
      <c r="AF2073" s="326"/>
      <c r="AG2073" s="326"/>
      <c r="AH2073" s="326"/>
      <c r="AI2073" s="326"/>
      <c r="AJ2073" s="326"/>
      <c r="AK2073" s="326"/>
      <c r="AL2073" s="326"/>
      <c r="AM2073" s="326"/>
      <c r="AN2073" s="326"/>
      <c r="AO2073" s="326"/>
      <c r="AP2073" s="326"/>
      <c r="AQ2073" s="326"/>
      <c r="AR2073" s="326"/>
    </row>
    <row r="2074" ht="15.75" hidden="1" customHeight="1">
      <c r="A2074" s="326" t="s">
        <v>3698</v>
      </c>
      <c r="B2074" s="326">
        <v>113.0</v>
      </c>
      <c r="C2074" s="326">
        <v>3.9</v>
      </c>
      <c r="D2074" s="326">
        <v>2.5</v>
      </c>
      <c r="E2074" s="326">
        <v>19.1</v>
      </c>
      <c r="F2074" s="326" t="s">
        <v>4796</v>
      </c>
      <c r="G2074" s="326" t="s">
        <v>4592</v>
      </c>
      <c r="H2074" s="326"/>
      <c r="I2074" s="326"/>
      <c r="J2074" s="326"/>
      <c r="K2074" s="326"/>
      <c r="L2074" s="326"/>
      <c r="M2074" s="326"/>
      <c r="N2074" s="326"/>
      <c r="O2074" s="326"/>
      <c r="P2074" s="326"/>
      <c r="Q2074" s="326"/>
      <c r="R2074" s="326"/>
      <c r="S2074" s="326"/>
      <c r="T2074" s="326"/>
      <c r="U2074" s="326"/>
      <c r="V2074" s="326"/>
      <c r="W2074" s="326"/>
      <c r="X2074" s="326"/>
      <c r="Y2074" s="326"/>
      <c r="Z2074" s="326"/>
      <c r="AA2074" s="326"/>
      <c r="AB2074" s="326"/>
      <c r="AC2074" s="326"/>
      <c r="AD2074" s="326"/>
      <c r="AE2074" s="326"/>
      <c r="AF2074" s="326"/>
      <c r="AG2074" s="326"/>
      <c r="AH2074" s="326"/>
      <c r="AI2074" s="326"/>
      <c r="AJ2074" s="326"/>
      <c r="AK2074" s="326"/>
      <c r="AL2074" s="326"/>
      <c r="AM2074" s="326"/>
      <c r="AN2074" s="326"/>
      <c r="AO2074" s="326"/>
      <c r="AP2074" s="326"/>
      <c r="AQ2074" s="326"/>
      <c r="AR2074" s="326"/>
    </row>
    <row r="2075" ht="15.75" hidden="1" customHeight="1">
      <c r="A2075" s="326" t="s">
        <v>4797</v>
      </c>
      <c r="B2075" s="326">
        <v>133.0</v>
      </c>
      <c r="C2075" s="326">
        <v>4.8</v>
      </c>
      <c r="D2075" s="326">
        <v>3.7</v>
      </c>
      <c r="E2075" s="326">
        <v>19.9</v>
      </c>
      <c r="F2075" s="326" t="s">
        <v>4798</v>
      </c>
      <c r="G2075" s="326" t="s">
        <v>4592</v>
      </c>
      <c r="H2075" s="326"/>
      <c r="I2075" s="326"/>
      <c r="J2075" s="326"/>
      <c r="K2075" s="326"/>
      <c r="L2075" s="326"/>
      <c r="M2075" s="326"/>
      <c r="N2075" s="326"/>
      <c r="O2075" s="326"/>
      <c r="P2075" s="326"/>
      <c r="Q2075" s="326"/>
      <c r="R2075" s="326"/>
      <c r="S2075" s="326"/>
      <c r="T2075" s="326"/>
      <c r="U2075" s="326"/>
      <c r="V2075" s="326"/>
      <c r="W2075" s="326"/>
      <c r="X2075" s="326"/>
      <c r="Y2075" s="326"/>
      <c r="Z2075" s="326"/>
      <c r="AA2075" s="326"/>
      <c r="AB2075" s="326"/>
      <c r="AC2075" s="326"/>
      <c r="AD2075" s="326"/>
      <c r="AE2075" s="326"/>
      <c r="AF2075" s="326"/>
      <c r="AG2075" s="326"/>
      <c r="AH2075" s="326"/>
      <c r="AI2075" s="326"/>
      <c r="AJ2075" s="326"/>
      <c r="AK2075" s="326"/>
      <c r="AL2075" s="326"/>
      <c r="AM2075" s="326"/>
      <c r="AN2075" s="326"/>
      <c r="AO2075" s="326"/>
      <c r="AP2075" s="326"/>
      <c r="AQ2075" s="326"/>
      <c r="AR2075" s="326"/>
    </row>
    <row r="2076" ht="15.75" hidden="1" customHeight="1">
      <c r="A2076" s="326" t="s">
        <v>4799</v>
      </c>
      <c r="B2076" s="326">
        <v>147.0</v>
      </c>
      <c r="C2076" s="326">
        <v>5.4</v>
      </c>
      <c r="D2076" s="326">
        <v>1.9</v>
      </c>
      <c r="E2076" s="326">
        <v>28.4</v>
      </c>
      <c r="F2076" s="326" t="s">
        <v>4800</v>
      </c>
      <c r="G2076" s="326" t="s">
        <v>4592</v>
      </c>
      <c r="H2076" s="326"/>
      <c r="I2076" s="326"/>
      <c r="J2076" s="326"/>
      <c r="K2076" s="326"/>
      <c r="L2076" s="326"/>
      <c r="M2076" s="326"/>
      <c r="N2076" s="326"/>
      <c r="O2076" s="326"/>
      <c r="P2076" s="326"/>
      <c r="Q2076" s="326"/>
      <c r="R2076" s="326"/>
      <c r="S2076" s="326"/>
      <c r="T2076" s="326"/>
      <c r="U2076" s="326"/>
      <c r="V2076" s="326"/>
      <c r="W2076" s="326"/>
      <c r="X2076" s="326"/>
      <c r="Y2076" s="326"/>
      <c r="Z2076" s="326"/>
      <c r="AA2076" s="326"/>
      <c r="AB2076" s="326"/>
      <c r="AC2076" s="326"/>
      <c r="AD2076" s="326"/>
      <c r="AE2076" s="326"/>
      <c r="AF2076" s="326"/>
      <c r="AG2076" s="326"/>
      <c r="AH2076" s="326"/>
      <c r="AI2076" s="326"/>
      <c r="AJ2076" s="326"/>
      <c r="AK2076" s="326"/>
      <c r="AL2076" s="326"/>
      <c r="AM2076" s="326"/>
      <c r="AN2076" s="326"/>
      <c r="AO2076" s="326"/>
      <c r="AP2076" s="326"/>
      <c r="AQ2076" s="326"/>
      <c r="AR2076" s="326"/>
    </row>
    <row r="2077" ht="15.75" hidden="1" customHeight="1">
      <c r="A2077" s="326" t="s">
        <v>3700</v>
      </c>
      <c r="B2077" s="326">
        <v>140.0</v>
      </c>
      <c r="C2077" s="326">
        <v>7.9</v>
      </c>
      <c r="D2077" s="326">
        <v>3.3</v>
      </c>
      <c r="E2077" s="326">
        <v>19.2</v>
      </c>
      <c r="F2077" s="326" t="s">
        <v>4801</v>
      </c>
      <c r="G2077" s="326" t="s">
        <v>4592</v>
      </c>
      <c r="H2077" s="326"/>
      <c r="I2077" s="326"/>
      <c r="J2077" s="326"/>
      <c r="K2077" s="326"/>
      <c r="L2077" s="326"/>
      <c r="M2077" s="326"/>
      <c r="N2077" s="326"/>
      <c r="O2077" s="326"/>
      <c r="P2077" s="326"/>
      <c r="Q2077" s="326"/>
      <c r="R2077" s="326"/>
      <c r="S2077" s="326"/>
      <c r="T2077" s="326"/>
      <c r="U2077" s="326"/>
      <c r="V2077" s="326"/>
      <c r="W2077" s="326"/>
      <c r="X2077" s="326"/>
      <c r="Y2077" s="326"/>
      <c r="Z2077" s="326"/>
      <c r="AA2077" s="326"/>
      <c r="AB2077" s="326"/>
      <c r="AC2077" s="326"/>
      <c r="AD2077" s="326"/>
      <c r="AE2077" s="326"/>
      <c r="AF2077" s="326"/>
      <c r="AG2077" s="326"/>
      <c r="AH2077" s="326"/>
      <c r="AI2077" s="326"/>
      <c r="AJ2077" s="326"/>
      <c r="AK2077" s="326"/>
      <c r="AL2077" s="326"/>
      <c r="AM2077" s="326"/>
      <c r="AN2077" s="326"/>
      <c r="AO2077" s="326"/>
      <c r="AP2077" s="326"/>
      <c r="AQ2077" s="326"/>
      <c r="AR2077" s="326"/>
    </row>
    <row r="2078" ht="15.75" hidden="1" customHeight="1">
      <c r="A2078" s="326" t="s">
        <v>3702</v>
      </c>
      <c r="B2078" s="326">
        <v>148.0</v>
      </c>
      <c r="C2078" s="326">
        <v>5.3</v>
      </c>
      <c r="D2078" s="326">
        <v>1.2</v>
      </c>
      <c r="E2078" s="326">
        <v>28.7</v>
      </c>
      <c r="F2078" s="326" t="s">
        <v>4802</v>
      </c>
      <c r="G2078" s="326" t="s">
        <v>4592</v>
      </c>
      <c r="H2078" s="326"/>
      <c r="I2078" s="326"/>
      <c r="J2078" s="326"/>
      <c r="K2078" s="326"/>
      <c r="L2078" s="326"/>
      <c r="M2078" s="326"/>
      <c r="N2078" s="326"/>
      <c r="O2078" s="326"/>
      <c r="P2078" s="326"/>
      <c r="Q2078" s="326"/>
      <c r="R2078" s="326"/>
      <c r="S2078" s="326"/>
      <c r="T2078" s="326"/>
      <c r="U2078" s="326"/>
      <c r="V2078" s="326"/>
      <c r="W2078" s="326"/>
      <c r="X2078" s="326"/>
      <c r="Y2078" s="326"/>
      <c r="Z2078" s="326"/>
      <c r="AA2078" s="326"/>
      <c r="AB2078" s="326"/>
      <c r="AC2078" s="326"/>
      <c r="AD2078" s="326"/>
      <c r="AE2078" s="326"/>
      <c r="AF2078" s="326"/>
      <c r="AG2078" s="326"/>
      <c r="AH2078" s="326"/>
      <c r="AI2078" s="326"/>
      <c r="AJ2078" s="326"/>
      <c r="AK2078" s="326"/>
      <c r="AL2078" s="326"/>
      <c r="AM2078" s="326"/>
      <c r="AN2078" s="326"/>
      <c r="AO2078" s="326"/>
      <c r="AP2078" s="326"/>
      <c r="AQ2078" s="326"/>
      <c r="AR2078" s="326"/>
    </row>
    <row r="2079" ht="15.75" hidden="1" customHeight="1">
      <c r="A2079" s="326" t="s">
        <v>3704</v>
      </c>
      <c r="B2079" s="326">
        <v>130.0</v>
      </c>
      <c r="C2079" s="326">
        <v>5.5</v>
      </c>
      <c r="D2079" s="326">
        <v>1.8</v>
      </c>
      <c r="E2079" s="326">
        <v>22.9</v>
      </c>
      <c r="F2079" s="326" t="s">
        <v>4803</v>
      </c>
      <c r="G2079" s="326" t="s">
        <v>4592</v>
      </c>
      <c r="H2079" s="326"/>
      <c r="I2079" s="326"/>
      <c r="J2079" s="326"/>
      <c r="K2079" s="326"/>
      <c r="L2079" s="326"/>
      <c r="M2079" s="326"/>
      <c r="N2079" s="326"/>
      <c r="O2079" s="326"/>
      <c r="P2079" s="326"/>
      <c r="Q2079" s="326"/>
      <c r="R2079" s="326"/>
      <c r="S2079" s="326"/>
      <c r="T2079" s="326"/>
      <c r="U2079" s="326"/>
      <c r="V2079" s="326"/>
      <c r="W2079" s="326"/>
      <c r="X2079" s="326"/>
      <c r="Y2079" s="326"/>
      <c r="Z2079" s="326"/>
      <c r="AA2079" s="326"/>
      <c r="AB2079" s="326"/>
      <c r="AC2079" s="326"/>
      <c r="AD2079" s="326"/>
      <c r="AE2079" s="326"/>
      <c r="AF2079" s="326"/>
      <c r="AG2079" s="326"/>
      <c r="AH2079" s="326"/>
      <c r="AI2079" s="326"/>
      <c r="AJ2079" s="326"/>
      <c r="AK2079" s="326"/>
      <c r="AL2079" s="326"/>
      <c r="AM2079" s="326"/>
      <c r="AN2079" s="326"/>
      <c r="AO2079" s="326"/>
      <c r="AP2079" s="326"/>
      <c r="AQ2079" s="326"/>
      <c r="AR2079" s="326"/>
    </row>
    <row r="2080" ht="15.75" hidden="1" customHeight="1">
      <c r="A2080" s="326" t="s">
        <v>4257</v>
      </c>
      <c r="B2080" s="326">
        <v>128.0</v>
      </c>
      <c r="C2080" s="326">
        <v>4.4</v>
      </c>
      <c r="D2080" s="326">
        <v>1.9</v>
      </c>
      <c r="E2080" s="326">
        <v>22.7</v>
      </c>
      <c r="F2080" s="326" t="s">
        <v>4804</v>
      </c>
      <c r="G2080" s="326" t="s">
        <v>4592</v>
      </c>
      <c r="H2080" s="326"/>
      <c r="I2080" s="326"/>
      <c r="J2080" s="326"/>
      <c r="K2080" s="326"/>
      <c r="L2080" s="326"/>
      <c r="M2080" s="326"/>
      <c r="N2080" s="326"/>
      <c r="O2080" s="326"/>
      <c r="P2080" s="326"/>
      <c r="Q2080" s="326"/>
      <c r="R2080" s="326"/>
      <c r="S2080" s="326"/>
      <c r="T2080" s="326"/>
      <c r="U2080" s="326"/>
      <c r="V2080" s="326"/>
      <c r="W2080" s="326"/>
      <c r="X2080" s="326"/>
      <c r="Y2080" s="326"/>
      <c r="Z2080" s="326"/>
      <c r="AA2080" s="326"/>
      <c r="AB2080" s="326"/>
      <c r="AC2080" s="326"/>
      <c r="AD2080" s="326"/>
      <c r="AE2080" s="326"/>
      <c r="AF2080" s="326"/>
      <c r="AG2080" s="326"/>
      <c r="AH2080" s="326"/>
      <c r="AI2080" s="326"/>
      <c r="AJ2080" s="326"/>
      <c r="AK2080" s="326"/>
      <c r="AL2080" s="326"/>
      <c r="AM2080" s="326"/>
      <c r="AN2080" s="326"/>
      <c r="AO2080" s="326"/>
      <c r="AP2080" s="326"/>
      <c r="AQ2080" s="326"/>
      <c r="AR2080" s="326"/>
    </row>
    <row r="2081" ht="15.75" hidden="1" customHeight="1">
      <c r="A2081" s="326" t="s">
        <v>3877</v>
      </c>
      <c r="B2081" s="326">
        <v>70.0</v>
      </c>
      <c r="C2081" s="326">
        <v>4.0</v>
      </c>
      <c r="D2081" s="326">
        <v>1.5</v>
      </c>
      <c r="E2081" s="326">
        <v>10.1</v>
      </c>
      <c r="F2081" s="326" t="s">
        <v>4805</v>
      </c>
      <c r="G2081" s="326" t="s">
        <v>4592</v>
      </c>
      <c r="H2081" s="326"/>
      <c r="I2081" s="326"/>
      <c r="J2081" s="326"/>
      <c r="K2081" s="326"/>
      <c r="L2081" s="326"/>
      <c r="M2081" s="326"/>
      <c r="N2081" s="326"/>
      <c r="O2081" s="326"/>
      <c r="P2081" s="326"/>
      <c r="Q2081" s="326"/>
      <c r="R2081" s="326"/>
      <c r="S2081" s="326"/>
      <c r="T2081" s="326"/>
      <c r="U2081" s="326"/>
      <c r="V2081" s="326"/>
      <c r="W2081" s="326"/>
      <c r="X2081" s="326"/>
      <c r="Y2081" s="326"/>
      <c r="Z2081" s="326"/>
      <c r="AA2081" s="326"/>
      <c r="AB2081" s="326"/>
      <c r="AC2081" s="326"/>
      <c r="AD2081" s="326"/>
      <c r="AE2081" s="326"/>
      <c r="AF2081" s="326"/>
      <c r="AG2081" s="326"/>
      <c r="AH2081" s="326"/>
      <c r="AI2081" s="326"/>
      <c r="AJ2081" s="326"/>
      <c r="AK2081" s="326"/>
      <c r="AL2081" s="326"/>
      <c r="AM2081" s="326"/>
      <c r="AN2081" s="326"/>
      <c r="AO2081" s="326"/>
      <c r="AP2081" s="326"/>
      <c r="AQ2081" s="326"/>
      <c r="AR2081" s="326"/>
    </row>
    <row r="2082" ht="15.75" hidden="1" customHeight="1">
      <c r="A2082" s="326" t="s">
        <v>4260</v>
      </c>
      <c r="B2082" s="326">
        <v>117.0</v>
      </c>
      <c r="C2082" s="326">
        <v>6.0</v>
      </c>
      <c r="D2082" s="326">
        <v>1.5</v>
      </c>
      <c r="E2082" s="326">
        <v>19.7</v>
      </c>
      <c r="F2082" s="326" t="s">
        <v>4806</v>
      </c>
      <c r="G2082" s="326" t="s">
        <v>4592</v>
      </c>
      <c r="H2082" s="326"/>
      <c r="I2082" s="326"/>
      <c r="J2082" s="326"/>
      <c r="K2082" s="326"/>
      <c r="L2082" s="326"/>
      <c r="M2082" s="326"/>
      <c r="N2082" s="326"/>
      <c r="O2082" s="326"/>
      <c r="P2082" s="326"/>
      <c r="Q2082" s="326"/>
      <c r="R2082" s="326"/>
      <c r="S2082" s="326"/>
      <c r="T2082" s="326"/>
      <c r="U2082" s="326"/>
      <c r="V2082" s="326"/>
      <c r="W2082" s="326"/>
      <c r="X2082" s="326"/>
      <c r="Y2082" s="326"/>
      <c r="Z2082" s="326"/>
      <c r="AA2082" s="326"/>
      <c r="AB2082" s="326"/>
      <c r="AC2082" s="326"/>
      <c r="AD2082" s="326"/>
      <c r="AE2082" s="326"/>
      <c r="AF2082" s="326"/>
      <c r="AG2082" s="326"/>
      <c r="AH2082" s="326"/>
      <c r="AI2082" s="326"/>
      <c r="AJ2082" s="326"/>
      <c r="AK2082" s="326"/>
      <c r="AL2082" s="326"/>
      <c r="AM2082" s="326"/>
      <c r="AN2082" s="326"/>
      <c r="AO2082" s="326"/>
      <c r="AP2082" s="326"/>
      <c r="AQ2082" s="326"/>
      <c r="AR2082" s="326"/>
    </row>
    <row r="2083" ht="15.75" hidden="1" customHeight="1">
      <c r="A2083" s="326" t="s">
        <v>4807</v>
      </c>
      <c r="B2083" s="326">
        <v>124.0</v>
      </c>
      <c r="C2083" s="326">
        <v>6.4</v>
      </c>
      <c r="D2083" s="326">
        <v>1.7</v>
      </c>
      <c r="E2083" s="326">
        <v>20.4</v>
      </c>
      <c r="F2083" s="326" t="s">
        <v>4808</v>
      </c>
      <c r="G2083" s="326" t="s">
        <v>4592</v>
      </c>
      <c r="H2083" s="326"/>
      <c r="I2083" s="326"/>
      <c r="J2083" s="326"/>
      <c r="K2083" s="326"/>
      <c r="L2083" s="326"/>
      <c r="M2083" s="326"/>
      <c r="N2083" s="326"/>
      <c r="O2083" s="326"/>
      <c r="P2083" s="326"/>
      <c r="Q2083" s="326"/>
      <c r="R2083" s="326"/>
      <c r="S2083" s="326"/>
      <c r="T2083" s="326"/>
      <c r="U2083" s="326"/>
      <c r="V2083" s="326"/>
      <c r="W2083" s="326"/>
      <c r="X2083" s="326"/>
      <c r="Y2083" s="326"/>
      <c r="Z2083" s="326"/>
      <c r="AA2083" s="326"/>
      <c r="AB2083" s="326"/>
      <c r="AC2083" s="326"/>
      <c r="AD2083" s="326"/>
      <c r="AE2083" s="326"/>
      <c r="AF2083" s="326"/>
      <c r="AG2083" s="326"/>
      <c r="AH2083" s="326"/>
      <c r="AI2083" s="326"/>
      <c r="AJ2083" s="326"/>
      <c r="AK2083" s="326"/>
      <c r="AL2083" s="326"/>
      <c r="AM2083" s="326"/>
      <c r="AN2083" s="326"/>
      <c r="AO2083" s="326"/>
      <c r="AP2083" s="326"/>
      <c r="AQ2083" s="326"/>
      <c r="AR2083" s="326"/>
    </row>
    <row r="2084" ht="15.75" hidden="1" customHeight="1">
      <c r="A2084" s="326" t="s">
        <v>3708</v>
      </c>
      <c r="B2084" s="326">
        <v>165.0</v>
      </c>
      <c r="C2084" s="326">
        <v>8.0</v>
      </c>
      <c r="D2084" s="326">
        <v>2.6</v>
      </c>
      <c r="E2084" s="326">
        <v>27.2</v>
      </c>
      <c r="F2084" s="326" t="s">
        <v>4809</v>
      </c>
      <c r="G2084" s="326" t="s">
        <v>4592</v>
      </c>
      <c r="H2084" s="326"/>
      <c r="I2084" s="326"/>
      <c r="J2084" s="326"/>
      <c r="K2084" s="326"/>
      <c r="L2084" s="326"/>
      <c r="M2084" s="326"/>
      <c r="N2084" s="326"/>
      <c r="O2084" s="326"/>
      <c r="P2084" s="326"/>
      <c r="Q2084" s="326"/>
      <c r="R2084" s="326"/>
      <c r="S2084" s="326"/>
      <c r="T2084" s="326"/>
      <c r="U2084" s="326"/>
      <c r="V2084" s="326"/>
      <c r="W2084" s="326"/>
      <c r="X2084" s="326"/>
      <c r="Y2084" s="326"/>
      <c r="Z2084" s="326"/>
      <c r="AA2084" s="326"/>
      <c r="AB2084" s="326"/>
      <c r="AC2084" s="326"/>
      <c r="AD2084" s="326"/>
      <c r="AE2084" s="326"/>
      <c r="AF2084" s="326"/>
      <c r="AG2084" s="326"/>
      <c r="AH2084" s="326"/>
      <c r="AI2084" s="326"/>
      <c r="AJ2084" s="326"/>
      <c r="AK2084" s="326"/>
      <c r="AL2084" s="326"/>
      <c r="AM2084" s="326"/>
      <c r="AN2084" s="326"/>
      <c r="AO2084" s="326"/>
      <c r="AP2084" s="326"/>
      <c r="AQ2084" s="326"/>
      <c r="AR2084" s="326"/>
    </row>
    <row r="2085" ht="15.75" hidden="1" customHeight="1">
      <c r="A2085" s="326" t="s">
        <v>4264</v>
      </c>
      <c r="B2085" s="326">
        <v>154.0</v>
      </c>
      <c r="C2085" s="326">
        <v>7.8</v>
      </c>
      <c r="D2085" s="326">
        <v>4.1</v>
      </c>
      <c r="E2085" s="326">
        <v>23.2</v>
      </c>
      <c r="F2085" s="326" t="s">
        <v>4810</v>
      </c>
      <c r="G2085" s="326" t="s">
        <v>4592</v>
      </c>
      <c r="H2085" s="326"/>
      <c r="I2085" s="326"/>
      <c r="J2085" s="326"/>
      <c r="K2085" s="326"/>
      <c r="L2085" s="326"/>
      <c r="M2085" s="326"/>
      <c r="N2085" s="326"/>
      <c r="O2085" s="326"/>
      <c r="P2085" s="326"/>
      <c r="Q2085" s="326"/>
      <c r="R2085" s="326"/>
      <c r="S2085" s="326"/>
      <c r="T2085" s="326"/>
      <c r="U2085" s="326"/>
      <c r="V2085" s="326"/>
      <c r="W2085" s="326"/>
      <c r="X2085" s="326"/>
      <c r="Y2085" s="326"/>
      <c r="Z2085" s="326"/>
      <c r="AA2085" s="326"/>
      <c r="AB2085" s="326"/>
      <c r="AC2085" s="326"/>
      <c r="AD2085" s="326"/>
      <c r="AE2085" s="326"/>
      <c r="AF2085" s="326"/>
      <c r="AG2085" s="326"/>
      <c r="AH2085" s="326"/>
      <c r="AI2085" s="326"/>
      <c r="AJ2085" s="326"/>
      <c r="AK2085" s="326"/>
      <c r="AL2085" s="326"/>
      <c r="AM2085" s="326"/>
      <c r="AN2085" s="326"/>
      <c r="AO2085" s="326"/>
      <c r="AP2085" s="326"/>
      <c r="AQ2085" s="326"/>
      <c r="AR2085" s="326"/>
    </row>
    <row r="2086" ht="15.75" hidden="1" customHeight="1">
      <c r="A2086" s="326" t="s">
        <v>4266</v>
      </c>
      <c r="B2086" s="326">
        <v>187.0</v>
      </c>
      <c r="C2086" s="326">
        <v>8.0</v>
      </c>
      <c r="D2086" s="326">
        <v>2.1</v>
      </c>
      <c r="E2086" s="326">
        <v>34.7</v>
      </c>
      <c r="F2086" s="326" t="s">
        <v>4811</v>
      </c>
      <c r="G2086" s="326" t="s">
        <v>4592</v>
      </c>
      <c r="H2086" s="326"/>
      <c r="I2086" s="326"/>
      <c r="J2086" s="326"/>
      <c r="K2086" s="326"/>
      <c r="L2086" s="326"/>
      <c r="M2086" s="326"/>
      <c r="N2086" s="326"/>
      <c r="O2086" s="326"/>
      <c r="P2086" s="326"/>
      <c r="Q2086" s="326"/>
      <c r="R2086" s="326"/>
      <c r="S2086" s="326"/>
      <c r="T2086" s="326"/>
      <c r="U2086" s="326"/>
      <c r="V2086" s="326"/>
      <c r="W2086" s="326"/>
      <c r="X2086" s="326"/>
      <c r="Y2086" s="326"/>
      <c r="Z2086" s="326"/>
      <c r="AA2086" s="326"/>
      <c r="AB2086" s="326"/>
      <c r="AC2086" s="326"/>
      <c r="AD2086" s="326"/>
      <c r="AE2086" s="326"/>
      <c r="AF2086" s="326"/>
      <c r="AG2086" s="326"/>
      <c r="AH2086" s="326"/>
      <c r="AI2086" s="326"/>
      <c r="AJ2086" s="326"/>
      <c r="AK2086" s="326"/>
      <c r="AL2086" s="326"/>
      <c r="AM2086" s="326"/>
      <c r="AN2086" s="326"/>
      <c r="AO2086" s="326"/>
      <c r="AP2086" s="326"/>
      <c r="AQ2086" s="326"/>
      <c r="AR2086" s="326"/>
    </row>
    <row r="2087" ht="15.75" hidden="1" customHeight="1">
      <c r="A2087" s="326" t="s">
        <v>3714</v>
      </c>
      <c r="B2087" s="326">
        <v>132.0</v>
      </c>
      <c r="C2087" s="326">
        <v>7.0</v>
      </c>
      <c r="D2087" s="326">
        <v>2.1</v>
      </c>
      <c r="E2087" s="326">
        <v>21.0</v>
      </c>
      <c r="F2087" s="326" t="s">
        <v>4812</v>
      </c>
      <c r="G2087" s="326" t="s">
        <v>4592</v>
      </c>
      <c r="H2087" s="326"/>
      <c r="I2087" s="326"/>
      <c r="J2087" s="326"/>
      <c r="K2087" s="326"/>
      <c r="L2087" s="326"/>
      <c r="M2087" s="326"/>
      <c r="N2087" s="326"/>
      <c r="O2087" s="326"/>
      <c r="P2087" s="326"/>
      <c r="Q2087" s="326"/>
      <c r="R2087" s="326"/>
      <c r="S2087" s="326"/>
      <c r="T2087" s="326"/>
      <c r="U2087" s="326"/>
      <c r="V2087" s="326"/>
      <c r="W2087" s="326"/>
      <c r="X2087" s="326"/>
      <c r="Y2087" s="326"/>
      <c r="Z2087" s="326"/>
      <c r="AA2087" s="326"/>
      <c r="AB2087" s="326"/>
      <c r="AC2087" s="326"/>
      <c r="AD2087" s="326"/>
      <c r="AE2087" s="326"/>
      <c r="AF2087" s="326"/>
      <c r="AG2087" s="326"/>
      <c r="AH2087" s="326"/>
      <c r="AI2087" s="326"/>
      <c r="AJ2087" s="326"/>
      <c r="AK2087" s="326"/>
      <c r="AL2087" s="326"/>
      <c r="AM2087" s="326"/>
      <c r="AN2087" s="326"/>
      <c r="AO2087" s="326"/>
      <c r="AP2087" s="326"/>
      <c r="AQ2087" s="326"/>
      <c r="AR2087" s="326"/>
    </row>
    <row r="2088" ht="15.75" hidden="1" customHeight="1">
      <c r="A2088" s="326" t="s">
        <v>3716</v>
      </c>
      <c r="B2088" s="326">
        <v>140.0</v>
      </c>
      <c r="C2088" s="326">
        <v>9.1</v>
      </c>
      <c r="D2088" s="326">
        <v>2.2</v>
      </c>
      <c r="E2088" s="326">
        <v>20.8</v>
      </c>
      <c r="F2088" s="326" t="s">
        <v>4813</v>
      </c>
      <c r="G2088" s="326" t="s">
        <v>4592</v>
      </c>
      <c r="H2088" s="326"/>
      <c r="I2088" s="326"/>
      <c r="J2088" s="326"/>
      <c r="K2088" s="326"/>
      <c r="L2088" s="326"/>
      <c r="M2088" s="326"/>
      <c r="N2088" s="326"/>
      <c r="O2088" s="326"/>
      <c r="P2088" s="326"/>
      <c r="Q2088" s="326"/>
      <c r="R2088" s="326"/>
      <c r="S2088" s="326"/>
      <c r="T2088" s="326"/>
      <c r="U2088" s="326"/>
      <c r="V2088" s="326"/>
      <c r="W2088" s="326"/>
      <c r="X2088" s="326"/>
      <c r="Y2088" s="326"/>
      <c r="Z2088" s="326"/>
      <c r="AA2088" s="326"/>
      <c r="AB2088" s="326"/>
      <c r="AC2088" s="326"/>
      <c r="AD2088" s="326"/>
      <c r="AE2088" s="326"/>
      <c r="AF2088" s="326"/>
      <c r="AG2088" s="326"/>
      <c r="AH2088" s="326"/>
      <c r="AI2088" s="326"/>
      <c r="AJ2088" s="326"/>
      <c r="AK2088" s="326"/>
      <c r="AL2088" s="326"/>
      <c r="AM2088" s="326"/>
      <c r="AN2088" s="326"/>
      <c r="AO2088" s="326"/>
      <c r="AP2088" s="326"/>
      <c r="AQ2088" s="326"/>
      <c r="AR2088" s="326"/>
    </row>
    <row r="2089" ht="15.75" hidden="1" customHeight="1">
      <c r="A2089" s="326" t="s">
        <v>4814</v>
      </c>
      <c r="B2089" s="326">
        <v>124.0</v>
      </c>
      <c r="C2089" s="326">
        <v>7.3</v>
      </c>
      <c r="D2089" s="326">
        <v>2.0</v>
      </c>
      <c r="E2089" s="326">
        <v>18.9</v>
      </c>
      <c r="F2089" s="326" t="s">
        <v>4815</v>
      </c>
      <c r="G2089" s="326" t="s">
        <v>4592</v>
      </c>
      <c r="H2089" s="326"/>
      <c r="I2089" s="326"/>
      <c r="J2089" s="326"/>
      <c r="K2089" s="326"/>
      <c r="L2089" s="326"/>
      <c r="M2089" s="326"/>
      <c r="N2089" s="326"/>
      <c r="O2089" s="326"/>
      <c r="P2089" s="326"/>
      <c r="Q2089" s="326"/>
      <c r="R2089" s="326"/>
      <c r="S2089" s="326"/>
      <c r="T2089" s="326"/>
      <c r="U2089" s="326"/>
      <c r="V2089" s="326"/>
      <c r="W2089" s="326"/>
      <c r="X2089" s="326"/>
      <c r="Y2089" s="326"/>
      <c r="Z2089" s="326"/>
      <c r="AA2089" s="326"/>
      <c r="AB2089" s="326"/>
      <c r="AC2089" s="326"/>
      <c r="AD2089" s="326"/>
      <c r="AE2089" s="326"/>
      <c r="AF2089" s="326"/>
      <c r="AG2089" s="326"/>
      <c r="AH2089" s="326"/>
      <c r="AI2089" s="326"/>
      <c r="AJ2089" s="326"/>
      <c r="AK2089" s="326"/>
      <c r="AL2089" s="326"/>
      <c r="AM2089" s="326"/>
      <c r="AN2089" s="326"/>
      <c r="AO2089" s="326"/>
      <c r="AP2089" s="326"/>
      <c r="AQ2089" s="326"/>
      <c r="AR2089" s="326"/>
    </row>
    <row r="2090" ht="15.75" hidden="1" customHeight="1">
      <c r="A2090" s="326" t="s">
        <v>3718</v>
      </c>
      <c r="B2090" s="326">
        <v>112.0</v>
      </c>
      <c r="C2090" s="326">
        <v>4.9</v>
      </c>
      <c r="D2090" s="326">
        <v>2.1</v>
      </c>
      <c r="E2090" s="326">
        <v>18.4</v>
      </c>
      <c r="F2090" s="326" t="s">
        <v>4816</v>
      </c>
      <c r="G2090" s="326" t="s">
        <v>4592</v>
      </c>
      <c r="H2090" s="326"/>
      <c r="I2090" s="326"/>
      <c r="J2090" s="326"/>
      <c r="K2090" s="326"/>
      <c r="L2090" s="326"/>
      <c r="M2090" s="326"/>
      <c r="N2090" s="326"/>
      <c r="O2090" s="326"/>
      <c r="P2090" s="326"/>
      <c r="Q2090" s="326"/>
      <c r="R2090" s="326"/>
      <c r="S2090" s="326"/>
      <c r="T2090" s="326"/>
      <c r="U2090" s="326"/>
      <c r="V2090" s="326"/>
      <c r="W2090" s="326"/>
      <c r="X2090" s="326"/>
      <c r="Y2090" s="326"/>
      <c r="Z2090" s="326"/>
      <c r="AA2090" s="326"/>
      <c r="AB2090" s="326"/>
      <c r="AC2090" s="326"/>
      <c r="AD2090" s="326"/>
      <c r="AE2090" s="326"/>
      <c r="AF2090" s="326"/>
      <c r="AG2090" s="326"/>
      <c r="AH2090" s="326"/>
      <c r="AI2090" s="326"/>
      <c r="AJ2090" s="326"/>
      <c r="AK2090" s="326"/>
      <c r="AL2090" s="326"/>
      <c r="AM2090" s="326"/>
      <c r="AN2090" s="326"/>
      <c r="AO2090" s="326"/>
      <c r="AP2090" s="326"/>
      <c r="AQ2090" s="326"/>
      <c r="AR2090" s="326"/>
    </row>
    <row r="2091" ht="15.75" hidden="1" customHeight="1">
      <c r="A2091" s="326" t="s">
        <v>3722</v>
      </c>
      <c r="B2091" s="326">
        <v>142.0</v>
      </c>
      <c r="C2091" s="326">
        <v>6.2</v>
      </c>
      <c r="D2091" s="326">
        <v>2.0</v>
      </c>
      <c r="E2091" s="326">
        <v>24.8</v>
      </c>
      <c r="F2091" s="326" t="s">
        <v>4817</v>
      </c>
      <c r="G2091" s="326" t="s">
        <v>4592</v>
      </c>
      <c r="H2091" s="326"/>
      <c r="I2091" s="326"/>
      <c r="J2091" s="326"/>
      <c r="K2091" s="326"/>
      <c r="L2091" s="326"/>
      <c r="M2091" s="326"/>
      <c r="N2091" s="326"/>
      <c r="O2091" s="326"/>
      <c r="P2091" s="326"/>
      <c r="Q2091" s="326"/>
      <c r="R2091" s="326"/>
      <c r="S2091" s="326"/>
      <c r="T2091" s="326"/>
      <c r="U2091" s="326"/>
      <c r="V2091" s="326"/>
      <c r="W2091" s="326"/>
      <c r="X2091" s="326"/>
      <c r="Y2091" s="326"/>
      <c r="Z2091" s="326"/>
      <c r="AA2091" s="326"/>
      <c r="AB2091" s="326"/>
      <c r="AC2091" s="326"/>
      <c r="AD2091" s="326"/>
      <c r="AE2091" s="326"/>
      <c r="AF2091" s="326"/>
      <c r="AG2091" s="326"/>
      <c r="AH2091" s="326"/>
      <c r="AI2091" s="326"/>
      <c r="AJ2091" s="326"/>
      <c r="AK2091" s="326"/>
      <c r="AL2091" s="326"/>
      <c r="AM2091" s="326"/>
      <c r="AN2091" s="326"/>
      <c r="AO2091" s="326"/>
      <c r="AP2091" s="326"/>
      <c r="AQ2091" s="326"/>
      <c r="AR2091" s="326"/>
    </row>
    <row r="2092" ht="15.75" hidden="1" customHeight="1">
      <c r="A2092" s="326" t="s">
        <v>4277</v>
      </c>
      <c r="B2092" s="326">
        <v>125.0</v>
      </c>
      <c r="C2092" s="326">
        <v>5.7</v>
      </c>
      <c r="D2092" s="326">
        <v>2.2</v>
      </c>
      <c r="E2092" s="326">
        <v>20.7</v>
      </c>
      <c r="F2092" s="326" t="s">
        <v>4818</v>
      </c>
      <c r="G2092" s="326" t="s">
        <v>4592</v>
      </c>
      <c r="H2092" s="326"/>
      <c r="I2092" s="326"/>
      <c r="J2092" s="326"/>
      <c r="K2092" s="326"/>
      <c r="L2092" s="326"/>
      <c r="M2092" s="326"/>
      <c r="N2092" s="326"/>
      <c r="O2092" s="326"/>
      <c r="P2092" s="326"/>
      <c r="Q2092" s="326"/>
      <c r="R2092" s="326"/>
      <c r="S2092" s="326"/>
      <c r="T2092" s="326"/>
      <c r="U2092" s="326"/>
      <c r="V2092" s="326"/>
      <c r="W2092" s="326"/>
      <c r="X2092" s="326"/>
      <c r="Y2092" s="326"/>
      <c r="Z2092" s="326"/>
      <c r="AA2092" s="326"/>
      <c r="AB2092" s="326"/>
      <c r="AC2092" s="326"/>
      <c r="AD2092" s="326"/>
      <c r="AE2092" s="326"/>
      <c r="AF2092" s="326"/>
      <c r="AG2092" s="326"/>
      <c r="AH2092" s="326"/>
      <c r="AI2092" s="326"/>
      <c r="AJ2092" s="326"/>
      <c r="AK2092" s="326"/>
      <c r="AL2092" s="326"/>
      <c r="AM2092" s="326"/>
      <c r="AN2092" s="326"/>
      <c r="AO2092" s="326"/>
      <c r="AP2092" s="326"/>
      <c r="AQ2092" s="326"/>
      <c r="AR2092" s="326"/>
    </row>
    <row r="2093" ht="15.75" hidden="1" customHeight="1">
      <c r="A2093" s="326" t="s">
        <v>3724</v>
      </c>
      <c r="B2093" s="326">
        <v>121.0</v>
      </c>
      <c r="C2093" s="326">
        <v>5.7</v>
      </c>
      <c r="D2093" s="326">
        <v>1.1</v>
      </c>
      <c r="E2093" s="326">
        <v>22.5</v>
      </c>
      <c r="F2093" s="326" t="s">
        <v>4819</v>
      </c>
      <c r="G2093" s="326" t="s">
        <v>4592</v>
      </c>
      <c r="H2093" s="326"/>
      <c r="I2093" s="326"/>
      <c r="J2093" s="326"/>
      <c r="K2093" s="326"/>
      <c r="L2093" s="326"/>
      <c r="M2093" s="326"/>
      <c r="N2093" s="326"/>
      <c r="O2093" s="326"/>
      <c r="P2093" s="326"/>
      <c r="Q2093" s="326"/>
      <c r="R2093" s="326"/>
      <c r="S2093" s="326"/>
      <c r="T2093" s="326"/>
      <c r="U2093" s="326"/>
      <c r="V2093" s="326"/>
      <c r="W2093" s="326"/>
      <c r="X2093" s="326"/>
      <c r="Y2093" s="326"/>
      <c r="Z2093" s="326"/>
      <c r="AA2093" s="326"/>
      <c r="AB2093" s="326"/>
      <c r="AC2093" s="326"/>
      <c r="AD2093" s="326"/>
      <c r="AE2093" s="326"/>
      <c r="AF2093" s="326"/>
      <c r="AG2093" s="326"/>
      <c r="AH2093" s="326"/>
      <c r="AI2093" s="326"/>
      <c r="AJ2093" s="326"/>
      <c r="AK2093" s="326"/>
      <c r="AL2093" s="326"/>
      <c r="AM2093" s="326"/>
      <c r="AN2093" s="326"/>
      <c r="AO2093" s="326"/>
      <c r="AP2093" s="326"/>
      <c r="AQ2093" s="326"/>
      <c r="AR2093" s="326"/>
    </row>
    <row r="2094" ht="15.75" hidden="1" customHeight="1">
      <c r="A2094" s="326" t="s">
        <v>3884</v>
      </c>
      <c r="B2094" s="326">
        <v>127.0</v>
      </c>
      <c r="C2094" s="326">
        <v>6.2</v>
      </c>
      <c r="D2094" s="326">
        <v>0.7</v>
      </c>
      <c r="E2094" s="326">
        <v>23.8</v>
      </c>
      <c r="F2094" s="326" t="s">
        <v>4820</v>
      </c>
      <c r="G2094" s="326" t="s">
        <v>4592</v>
      </c>
      <c r="H2094" s="326"/>
      <c r="I2094" s="326"/>
      <c r="J2094" s="326"/>
      <c r="K2094" s="326"/>
      <c r="L2094" s="326"/>
      <c r="M2094" s="326"/>
      <c r="N2094" s="326"/>
      <c r="O2094" s="326"/>
      <c r="P2094" s="326"/>
      <c r="Q2094" s="326"/>
      <c r="R2094" s="326"/>
      <c r="S2094" s="326"/>
      <c r="T2094" s="326"/>
      <c r="U2094" s="326"/>
      <c r="V2094" s="326"/>
      <c r="W2094" s="326"/>
      <c r="X2094" s="326"/>
      <c r="Y2094" s="326"/>
      <c r="Z2094" s="326"/>
      <c r="AA2094" s="326"/>
      <c r="AB2094" s="326"/>
      <c r="AC2094" s="326"/>
      <c r="AD2094" s="326"/>
      <c r="AE2094" s="326"/>
      <c r="AF2094" s="326"/>
      <c r="AG2094" s="326"/>
      <c r="AH2094" s="326"/>
      <c r="AI2094" s="326"/>
      <c r="AJ2094" s="326"/>
      <c r="AK2094" s="326"/>
      <c r="AL2094" s="326"/>
      <c r="AM2094" s="326"/>
      <c r="AN2094" s="326"/>
      <c r="AO2094" s="326"/>
      <c r="AP2094" s="326"/>
      <c r="AQ2094" s="326"/>
      <c r="AR2094" s="326"/>
    </row>
    <row r="2095" ht="15.75" hidden="1" customHeight="1">
      <c r="A2095" s="326" t="s">
        <v>4574</v>
      </c>
      <c r="B2095" s="326">
        <v>145.0</v>
      </c>
      <c r="C2095" s="326">
        <v>8.6</v>
      </c>
      <c r="D2095" s="326">
        <v>1.5</v>
      </c>
      <c r="E2095" s="326">
        <v>24.7</v>
      </c>
      <c r="F2095" s="326" t="s">
        <v>4821</v>
      </c>
      <c r="G2095" s="326" t="s">
        <v>4592</v>
      </c>
      <c r="H2095" s="326"/>
      <c r="I2095" s="326"/>
      <c r="J2095" s="326"/>
      <c r="K2095" s="326"/>
      <c r="L2095" s="326"/>
      <c r="M2095" s="326"/>
      <c r="N2095" s="326"/>
      <c r="O2095" s="326"/>
      <c r="P2095" s="326"/>
      <c r="Q2095" s="326"/>
      <c r="R2095" s="326"/>
      <c r="S2095" s="326"/>
      <c r="T2095" s="326"/>
      <c r="U2095" s="326"/>
      <c r="V2095" s="326"/>
      <c r="W2095" s="326"/>
      <c r="X2095" s="326"/>
      <c r="Y2095" s="326"/>
      <c r="Z2095" s="326"/>
      <c r="AA2095" s="326"/>
      <c r="AB2095" s="326"/>
      <c r="AC2095" s="326"/>
      <c r="AD2095" s="326"/>
      <c r="AE2095" s="326"/>
      <c r="AF2095" s="326"/>
      <c r="AG2095" s="326"/>
      <c r="AH2095" s="326"/>
      <c r="AI2095" s="326"/>
      <c r="AJ2095" s="326"/>
      <c r="AK2095" s="326"/>
      <c r="AL2095" s="326"/>
      <c r="AM2095" s="326"/>
      <c r="AN2095" s="326"/>
      <c r="AO2095" s="326"/>
      <c r="AP2095" s="326"/>
      <c r="AQ2095" s="326"/>
      <c r="AR2095" s="326"/>
    </row>
    <row r="2096" ht="15.75" hidden="1" customHeight="1">
      <c r="A2096" s="326" t="s">
        <v>3730</v>
      </c>
      <c r="B2096" s="326">
        <v>163.0</v>
      </c>
      <c r="C2096" s="326">
        <v>7.0</v>
      </c>
      <c r="D2096" s="326">
        <v>6.3</v>
      </c>
      <c r="E2096" s="326">
        <v>19.7</v>
      </c>
      <c r="F2096" s="326" t="s">
        <v>4822</v>
      </c>
      <c r="G2096" s="326" t="s">
        <v>4592</v>
      </c>
      <c r="H2096" s="326"/>
      <c r="I2096" s="326"/>
      <c r="J2096" s="326"/>
      <c r="K2096" s="326"/>
      <c r="L2096" s="326"/>
      <c r="M2096" s="326"/>
      <c r="N2096" s="326"/>
      <c r="O2096" s="326"/>
      <c r="P2096" s="326"/>
      <c r="Q2096" s="326"/>
      <c r="R2096" s="326"/>
      <c r="S2096" s="326"/>
      <c r="T2096" s="326"/>
      <c r="U2096" s="326"/>
      <c r="V2096" s="326"/>
      <c r="W2096" s="326"/>
      <c r="X2096" s="326"/>
      <c r="Y2096" s="326"/>
      <c r="Z2096" s="326"/>
      <c r="AA2096" s="326"/>
      <c r="AB2096" s="326"/>
      <c r="AC2096" s="326"/>
      <c r="AD2096" s="326"/>
      <c r="AE2096" s="326"/>
      <c r="AF2096" s="326"/>
      <c r="AG2096" s="326"/>
      <c r="AH2096" s="326"/>
      <c r="AI2096" s="326"/>
      <c r="AJ2096" s="326"/>
      <c r="AK2096" s="326"/>
      <c r="AL2096" s="326"/>
      <c r="AM2096" s="326"/>
      <c r="AN2096" s="326"/>
      <c r="AO2096" s="326"/>
      <c r="AP2096" s="326"/>
      <c r="AQ2096" s="326"/>
      <c r="AR2096" s="326"/>
    </row>
    <row r="2097" ht="15.75" hidden="1" customHeight="1">
      <c r="A2097" s="326" t="s">
        <v>3738</v>
      </c>
      <c r="B2097" s="326">
        <v>131.0</v>
      </c>
      <c r="C2097" s="326">
        <v>7.8</v>
      </c>
      <c r="D2097" s="326">
        <v>2.3</v>
      </c>
      <c r="E2097" s="326">
        <v>20.7</v>
      </c>
      <c r="F2097" s="326" t="s">
        <v>4823</v>
      </c>
      <c r="G2097" s="326" t="s">
        <v>4592</v>
      </c>
      <c r="H2097" s="326"/>
      <c r="I2097" s="326"/>
      <c r="J2097" s="326"/>
      <c r="K2097" s="326"/>
      <c r="L2097" s="326"/>
      <c r="M2097" s="326"/>
      <c r="N2097" s="326"/>
      <c r="O2097" s="326"/>
      <c r="P2097" s="326"/>
      <c r="Q2097" s="326"/>
      <c r="R2097" s="326"/>
      <c r="S2097" s="326"/>
      <c r="T2097" s="326"/>
      <c r="U2097" s="326"/>
      <c r="V2097" s="326"/>
      <c r="W2097" s="326"/>
      <c r="X2097" s="326"/>
      <c r="Y2097" s="326"/>
      <c r="Z2097" s="326"/>
      <c r="AA2097" s="326"/>
      <c r="AB2097" s="326"/>
      <c r="AC2097" s="326"/>
      <c r="AD2097" s="326"/>
      <c r="AE2097" s="326"/>
      <c r="AF2097" s="326"/>
      <c r="AG2097" s="326"/>
      <c r="AH2097" s="326"/>
      <c r="AI2097" s="326"/>
      <c r="AJ2097" s="326"/>
      <c r="AK2097" s="326"/>
      <c r="AL2097" s="326"/>
      <c r="AM2097" s="326"/>
      <c r="AN2097" s="326"/>
      <c r="AO2097" s="326"/>
      <c r="AP2097" s="326"/>
      <c r="AQ2097" s="326"/>
      <c r="AR2097" s="326"/>
    </row>
    <row r="2098" ht="15.75" hidden="1" customHeight="1">
      <c r="A2098" s="326" t="s">
        <v>3746</v>
      </c>
      <c r="B2098" s="326">
        <v>171.0</v>
      </c>
      <c r="C2098" s="326">
        <v>9.3</v>
      </c>
      <c r="D2098" s="326">
        <v>6.9</v>
      </c>
      <c r="E2098" s="326">
        <v>18.8</v>
      </c>
      <c r="F2098" s="326" t="s">
        <v>4824</v>
      </c>
      <c r="G2098" s="326" t="s">
        <v>4592</v>
      </c>
      <c r="H2098" s="326"/>
      <c r="I2098" s="326"/>
      <c r="J2098" s="326"/>
      <c r="K2098" s="326"/>
      <c r="L2098" s="326"/>
      <c r="M2098" s="326"/>
      <c r="N2098" s="326"/>
      <c r="O2098" s="326"/>
      <c r="P2098" s="326"/>
      <c r="Q2098" s="326"/>
      <c r="R2098" s="326"/>
      <c r="S2098" s="326"/>
      <c r="T2098" s="326"/>
      <c r="U2098" s="326"/>
      <c r="V2098" s="326"/>
      <c r="W2098" s="326"/>
      <c r="X2098" s="326"/>
      <c r="Y2098" s="326"/>
      <c r="Z2098" s="326"/>
      <c r="AA2098" s="326"/>
      <c r="AB2098" s="326"/>
      <c r="AC2098" s="326"/>
      <c r="AD2098" s="326"/>
      <c r="AE2098" s="326"/>
      <c r="AF2098" s="326"/>
      <c r="AG2098" s="326"/>
      <c r="AH2098" s="326"/>
      <c r="AI2098" s="326"/>
      <c r="AJ2098" s="326"/>
      <c r="AK2098" s="326"/>
      <c r="AL2098" s="326"/>
      <c r="AM2098" s="326"/>
      <c r="AN2098" s="326"/>
      <c r="AO2098" s="326"/>
      <c r="AP2098" s="326"/>
      <c r="AQ2098" s="326"/>
      <c r="AR2098" s="326"/>
    </row>
    <row r="2099" ht="15.75" hidden="1" customHeight="1">
      <c r="A2099" s="326" t="s">
        <v>4586</v>
      </c>
      <c r="B2099" s="326">
        <v>152.0</v>
      </c>
      <c r="C2099" s="326">
        <v>9.3</v>
      </c>
      <c r="D2099" s="326">
        <v>2.7</v>
      </c>
      <c r="E2099" s="326">
        <v>23.3</v>
      </c>
      <c r="F2099" s="326" t="s">
        <v>4825</v>
      </c>
      <c r="G2099" s="326" t="s">
        <v>4592</v>
      </c>
      <c r="H2099" s="326"/>
      <c r="I2099" s="326"/>
      <c r="J2099" s="326"/>
      <c r="K2099" s="326"/>
      <c r="L2099" s="326"/>
      <c r="M2099" s="326"/>
      <c r="N2099" s="326"/>
      <c r="O2099" s="326"/>
      <c r="P2099" s="326"/>
      <c r="Q2099" s="326"/>
      <c r="R2099" s="326"/>
      <c r="S2099" s="326"/>
      <c r="T2099" s="326"/>
      <c r="U2099" s="326"/>
      <c r="V2099" s="326"/>
      <c r="W2099" s="326"/>
      <c r="X2099" s="326"/>
      <c r="Y2099" s="326"/>
      <c r="Z2099" s="326"/>
      <c r="AA2099" s="326"/>
      <c r="AB2099" s="326"/>
      <c r="AC2099" s="326"/>
      <c r="AD2099" s="326"/>
      <c r="AE2099" s="326"/>
      <c r="AF2099" s="326"/>
      <c r="AG2099" s="326"/>
      <c r="AH2099" s="326"/>
      <c r="AI2099" s="326"/>
      <c r="AJ2099" s="326"/>
      <c r="AK2099" s="326"/>
      <c r="AL2099" s="326"/>
      <c r="AM2099" s="326"/>
      <c r="AN2099" s="326"/>
      <c r="AO2099" s="326"/>
      <c r="AP2099" s="326"/>
      <c r="AQ2099" s="326"/>
      <c r="AR2099" s="326"/>
    </row>
    <row r="2100" ht="15.75" hidden="1" customHeight="1">
      <c r="A2100" s="326" t="s">
        <v>3748</v>
      </c>
      <c r="B2100" s="326">
        <v>169.0</v>
      </c>
      <c r="C2100" s="326">
        <v>8.9</v>
      </c>
      <c r="D2100" s="326">
        <v>2.7</v>
      </c>
      <c r="E2100" s="326">
        <v>28.7</v>
      </c>
      <c r="F2100" s="326" t="s">
        <v>4826</v>
      </c>
      <c r="G2100" s="326" t="s">
        <v>4592</v>
      </c>
      <c r="H2100" s="326"/>
      <c r="I2100" s="326"/>
      <c r="J2100" s="326"/>
      <c r="K2100" s="326"/>
      <c r="L2100" s="326"/>
      <c r="M2100" s="326"/>
      <c r="N2100" s="326"/>
      <c r="O2100" s="326"/>
      <c r="P2100" s="326"/>
      <c r="Q2100" s="326"/>
      <c r="R2100" s="326"/>
      <c r="S2100" s="326"/>
      <c r="T2100" s="326"/>
      <c r="U2100" s="326"/>
      <c r="V2100" s="326"/>
      <c r="W2100" s="326"/>
      <c r="X2100" s="326"/>
      <c r="Y2100" s="326"/>
      <c r="Z2100" s="326"/>
      <c r="AA2100" s="326"/>
      <c r="AB2100" s="326"/>
      <c r="AC2100" s="326"/>
      <c r="AD2100" s="326"/>
      <c r="AE2100" s="326"/>
      <c r="AF2100" s="326"/>
      <c r="AG2100" s="326"/>
      <c r="AH2100" s="326"/>
      <c r="AI2100" s="326"/>
      <c r="AJ2100" s="326"/>
      <c r="AK2100" s="326"/>
      <c r="AL2100" s="326"/>
      <c r="AM2100" s="326"/>
      <c r="AN2100" s="326"/>
      <c r="AO2100" s="326"/>
      <c r="AP2100" s="326"/>
      <c r="AQ2100" s="326"/>
      <c r="AR2100" s="326"/>
    </row>
    <row r="2101" ht="15.75" hidden="1" customHeight="1">
      <c r="A2101" s="326" t="s">
        <v>4827</v>
      </c>
      <c r="B2101" s="326">
        <v>96.0</v>
      </c>
      <c r="C2101" s="326">
        <v>3.9</v>
      </c>
      <c r="D2101" s="326">
        <v>0.7</v>
      </c>
      <c r="E2101" s="326">
        <v>18.5</v>
      </c>
      <c r="F2101" s="326" t="s">
        <v>4828</v>
      </c>
      <c r="G2101" s="326" t="s">
        <v>4592</v>
      </c>
      <c r="H2101" s="326"/>
      <c r="I2101" s="326"/>
      <c r="J2101" s="326"/>
      <c r="K2101" s="326"/>
      <c r="L2101" s="326"/>
      <c r="M2101" s="326"/>
      <c r="N2101" s="326"/>
      <c r="O2101" s="326"/>
      <c r="P2101" s="326"/>
      <c r="Q2101" s="326"/>
      <c r="R2101" s="326"/>
      <c r="S2101" s="326"/>
      <c r="T2101" s="326"/>
      <c r="U2101" s="326"/>
      <c r="V2101" s="326"/>
      <c r="W2101" s="326"/>
      <c r="X2101" s="326"/>
      <c r="Y2101" s="326"/>
      <c r="Z2101" s="326"/>
      <c r="AA2101" s="326"/>
      <c r="AB2101" s="326"/>
      <c r="AC2101" s="326"/>
      <c r="AD2101" s="326"/>
      <c r="AE2101" s="326"/>
      <c r="AF2101" s="326"/>
      <c r="AG2101" s="326"/>
      <c r="AH2101" s="326"/>
      <c r="AI2101" s="326"/>
      <c r="AJ2101" s="326"/>
      <c r="AK2101" s="326"/>
      <c r="AL2101" s="326"/>
      <c r="AM2101" s="326"/>
      <c r="AN2101" s="326"/>
      <c r="AO2101" s="326"/>
      <c r="AP2101" s="326"/>
      <c r="AQ2101" s="326"/>
      <c r="AR2101" s="326"/>
    </row>
    <row r="2102" ht="15.75" hidden="1" customHeight="1">
      <c r="A2102" s="326"/>
      <c r="B2102" s="326"/>
      <c r="C2102" s="326"/>
      <c r="D2102" s="326"/>
      <c r="E2102" s="326"/>
      <c r="F2102" s="326"/>
      <c r="G2102" s="326"/>
      <c r="H2102" s="326"/>
      <c r="I2102" s="326"/>
      <c r="J2102" s="326"/>
      <c r="K2102" s="326"/>
      <c r="L2102" s="326"/>
      <c r="M2102" s="326"/>
      <c r="N2102" s="326"/>
      <c r="O2102" s="326"/>
      <c r="P2102" s="326"/>
      <c r="Q2102" s="326"/>
      <c r="R2102" s="326"/>
      <c r="S2102" s="326"/>
      <c r="T2102" s="326"/>
      <c r="U2102" s="326"/>
      <c r="V2102" s="326"/>
      <c r="W2102" s="326"/>
      <c r="X2102" s="326"/>
      <c r="Y2102" s="326"/>
      <c r="Z2102" s="326"/>
      <c r="AA2102" s="326"/>
      <c r="AB2102" s="326"/>
      <c r="AC2102" s="326"/>
      <c r="AD2102" s="326"/>
      <c r="AE2102" s="326"/>
      <c r="AF2102" s="326"/>
      <c r="AG2102" s="326"/>
      <c r="AH2102" s="326"/>
      <c r="AI2102" s="326"/>
      <c r="AJ2102" s="326"/>
      <c r="AK2102" s="326"/>
      <c r="AL2102" s="326"/>
      <c r="AM2102" s="326"/>
      <c r="AN2102" s="326"/>
      <c r="AO2102" s="326"/>
      <c r="AP2102" s="326"/>
      <c r="AQ2102" s="326"/>
      <c r="AR2102" s="326"/>
    </row>
    <row r="2103" ht="15.75" hidden="1" customHeight="1">
      <c r="A2103" s="326"/>
      <c r="B2103" s="326"/>
      <c r="C2103" s="326"/>
      <c r="D2103" s="326"/>
      <c r="E2103" s="326"/>
      <c r="F2103" s="326"/>
      <c r="G2103" s="326"/>
      <c r="H2103" s="326"/>
      <c r="I2103" s="326"/>
      <c r="J2103" s="326"/>
      <c r="K2103" s="326"/>
      <c r="L2103" s="326"/>
      <c r="M2103" s="326"/>
      <c r="N2103" s="326"/>
      <c r="O2103" s="326"/>
      <c r="P2103" s="326"/>
      <c r="Q2103" s="326"/>
      <c r="R2103" s="326"/>
      <c r="S2103" s="326"/>
      <c r="T2103" s="326"/>
      <c r="U2103" s="326"/>
      <c r="V2103" s="326"/>
      <c r="W2103" s="326"/>
      <c r="X2103" s="326"/>
      <c r="Y2103" s="326"/>
      <c r="Z2103" s="326"/>
      <c r="AA2103" s="326"/>
      <c r="AB2103" s="326"/>
      <c r="AC2103" s="326"/>
      <c r="AD2103" s="326"/>
      <c r="AE2103" s="326"/>
      <c r="AF2103" s="326"/>
      <c r="AG2103" s="326"/>
      <c r="AH2103" s="326"/>
      <c r="AI2103" s="326"/>
      <c r="AJ2103" s="326"/>
      <c r="AK2103" s="326"/>
      <c r="AL2103" s="326"/>
      <c r="AM2103" s="326"/>
      <c r="AN2103" s="326"/>
      <c r="AO2103" s="326"/>
      <c r="AP2103" s="326"/>
      <c r="AQ2103" s="326"/>
      <c r="AR2103" s="326"/>
    </row>
    <row r="2104" ht="15.75" hidden="1" customHeight="1">
      <c r="A2104" s="326"/>
      <c r="B2104" s="326"/>
      <c r="C2104" s="326"/>
      <c r="D2104" s="326"/>
      <c r="E2104" s="326"/>
      <c r="F2104" s="326"/>
      <c r="G2104" s="326"/>
      <c r="H2104" s="326"/>
      <c r="I2104" s="326"/>
      <c r="J2104" s="326"/>
      <c r="K2104" s="326"/>
      <c r="L2104" s="326"/>
      <c r="M2104" s="326"/>
      <c r="N2104" s="326"/>
      <c r="O2104" s="326"/>
      <c r="P2104" s="326"/>
      <c r="Q2104" s="326"/>
      <c r="R2104" s="326"/>
      <c r="S2104" s="326"/>
      <c r="T2104" s="326"/>
      <c r="U2104" s="326"/>
      <c r="V2104" s="326"/>
      <c r="W2104" s="326"/>
      <c r="X2104" s="326"/>
      <c r="Y2104" s="326"/>
      <c r="Z2104" s="326"/>
      <c r="AA2104" s="326"/>
      <c r="AB2104" s="326"/>
      <c r="AC2104" s="326"/>
      <c r="AD2104" s="326"/>
      <c r="AE2104" s="326"/>
      <c r="AF2104" s="326"/>
      <c r="AG2104" s="326"/>
      <c r="AH2104" s="326"/>
      <c r="AI2104" s="326"/>
      <c r="AJ2104" s="326"/>
      <c r="AK2104" s="326"/>
      <c r="AL2104" s="326"/>
      <c r="AM2104" s="326"/>
      <c r="AN2104" s="326"/>
      <c r="AO2104" s="326"/>
      <c r="AP2104" s="326"/>
      <c r="AQ2104" s="326"/>
      <c r="AR2104" s="326"/>
    </row>
    <row r="2105" ht="15.75" hidden="1" customHeight="1">
      <c r="A2105" s="326"/>
      <c r="B2105" s="326"/>
      <c r="C2105" s="326"/>
      <c r="D2105" s="326"/>
      <c r="E2105" s="326"/>
      <c r="F2105" s="326"/>
      <c r="G2105" s="326"/>
      <c r="H2105" s="326"/>
      <c r="I2105" s="326"/>
      <c r="J2105" s="326"/>
      <c r="K2105" s="326"/>
      <c r="L2105" s="326"/>
      <c r="M2105" s="326"/>
      <c r="N2105" s="326"/>
      <c r="O2105" s="326"/>
      <c r="P2105" s="326"/>
      <c r="Q2105" s="326"/>
      <c r="R2105" s="326"/>
      <c r="S2105" s="326"/>
      <c r="T2105" s="326"/>
      <c r="U2105" s="326"/>
      <c r="V2105" s="326"/>
      <c r="W2105" s="326"/>
      <c r="X2105" s="326"/>
      <c r="Y2105" s="326"/>
      <c r="Z2105" s="326"/>
      <c r="AA2105" s="326"/>
      <c r="AB2105" s="326"/>
      <c r="AC2105" s="326"/>
      <c r="AD2105" s="326"/>
      <c r="AE2105" s="326"/>
      <c r="AF2105" s="326"/>
      <c r="AG2105" s="326"/>
      <c r="AH2105" s="326"/>
      <c r="AI2105" s="326"/>
      <c r="AJ2105" s="326"/>
      <c r="AK2105" s="326"/>
      <c r="AL2105" s="326"/>
      <c r="AM2105" s="326"/>
      <c r="AN2105" s="326"/>
      <c r="AO2105" s="326"/>
      <c r="AP2105" s="326"/>
      <c r="AQ2105" s="326"/>
      <c r="AR2105" s="326"/>
    </row>
    <row r="2106" ht="15.75" hidden="1" customHeight="1">
      <c r="A2106" s="326"/>
      <c r="B2106" s="326"/>
      <c r="C2106" s="326"/>
      <c r="D2106" s="326"/>
      <c r="E2106" s="326"/>
      <c r="F2106" s="326"/>
      <c r="G2106" s="326"/>
      <c r="H2106" s="326"/>
      <c r="I2106" s="326"/>
      <c r="J2106" s="326"/>
      <c r="K2106" s="326"/>
      <c r="L2106" s="326"/>
      <c r="M2106" s="326"/>
      <c r="N2106" s="326"/>
      <c r="O2106" s="326"/>
      <c r="P2106" s="326"/>
      <c r="Q2106" s="326"/>
      <c r="R2106" s="326"/>
      <c r="S2106" s="326"/>
      <c r="T2106" s="326"/>
      <c r="U2106" s="326"/>
      <c r="V2106" s="326"/>
      <c r="W2106" s="326"/>
      <c r="X2106" s="326"/>
      <c r="Y2106" s="326"/>
      <c r="Z2106" s="326"/>
      <c r="AA2106" s="326"/>
      <c r="AB2106" s="326"/>
      <c r="AC2106" s="326"/>
      <c r="AD2106" s="326"/>
      <c r="AE2106" s="326"/>
      <c r="AF2106" s="326"/>
      <c r="AG2106" s="326"/>
      <c r="AH2106" s="326"/>
      <c r="AI2106" s="326"/>
      <c r="AJ2106" s="326"/>
      <c r="AK2106" s="326"/>
      <c r="AL2106" s="326"/>
      <c r="AM2106" s="326"/>
      <c r="AN2106" s="326"/>
      <c r="AO2106" s="326"/>
      <c r="AP2106" s="326"/>
      <c r="AQ2106" s="326"/>
      <c r="AR2106" s="326"/>
    </row>
    <row r="2107" ht="15.75" hidden="1" customHeight="1">
      <c r="A2107" s="326"/>
      <c r="B2107" s="326"/>
      <c r="C2107" s="326"/>
      <c r="D2107" s="326"/>
      <c r="E2107" s="326"/>
      <c r="F2107" s="326"/>
      <c r="G2107" s="326"/>
      <c r="H2107" s="326"/>
      <c r="I2107" s="326"/>
      <c r="J2107" s="326"/>
      <c r="K2107" s="326"/>
      <c r="L2107" s="326"/>
      <c r="M2107" s="326"/>
      <c r="N2107" s="326"/>
      <c r="O2107" s="326"/>
      <c r="P2107" s="326"/>
      <c r="Q2107" s="326"/>
      <c r="R2107" s="326"/>
      <c r="S2107" s="326"/>
      <c r="T2107" s="326"/>
      <c r="U2107" s="326"/>
      <c r="V2107" s="326"/>
      <c r="W2107" s="326"/>
      <c r="X2107" s="326"/>
      <c r="Y2107" s="326"/>
      <c r="Z2107" s="326"/>
      <c r="AA2107" s="326"/>
      <c r="AB2107" s="326"/>
      <c r="AC2107" s="326"/>
      <c r="AD2107" s="326"/>
      <c r="AE2107" s="326"/>
      <c r="AF2107" s="326"/>
      <c r="AG2107" s="326"/>
      <c r="AH2107" s="326"/>
      <c r="AI2107" s="326"/>
      <c r="AJ2107" s="326"/>
      <c r="AK2107" s="326"/>
      <c r="AL2107" s="326"/>
      <c r="AM2107" s="326"/>
      <c r="AN2107" s="326"/>
      <c r="AO2107" s="326"/>
      <c r="AP2107" s="326"/>
      <c r="AQ2107" s="326"/>
      <c r="AR2107" s="326"/>
    </row>
    <row r="2108" ht="15.75" hidden="1" customHeight="1">
      <c r="A2108" s="326"/>
      <c r="B2108" s="326"/>
      <c r="C2108" s="326"/>
      <c r="D2108" s="326"/>
      <c r="E2108" s="326"/>
      <c r="F2108" s="326"/>
      <c r="G2108" s="326"/>
      <c r="H2108" s="326"/>
      <c r="I2108" s="326"/>
      <c r="J2108" s="326"/>
      <c r="K2108" s="326"/>
      <c r="L2108" s="326"/>
      <c r="M2108" s="326"/>
      <c r="N2108" s="326"/>
      <c r="O2108" s="326"/>
      <c r="P2108" s="326"/>
      <c r="Q2108" s="326"/>
      <c r="R2108" s="326"/>
      <c r="S2108" s="326"/>
      <c r="T2108" s="326"/>
      <c r="U2108" s="326"/>
      <c r="V2108" s="326"/>
      <c r="W2108" s="326"/>
      <c r="X2108" s="326"/>
      <c r="Y2108" s="326"/>
      <c r="Z2108" s="326"/>
      <c r="AA2108" s="326"/>
      <c r="AB2108" s="326"/>
      <c r="AC2108" s="326"/>
      <c r="AD2108" s="326"/>
      <c r="AE2108" s="326"/>
      <c r="AF2108" s="326"/>
      <c r="AG2108" s="326"/>
      <c r="AH2108" s="326"/>
      <c r="AI2108" s="326"/>
      <c r="AJ2108" s="326"/>
      <c r="AK2108" s="326"/>
      <c r="AL2108" s="326"/>
      <c r="AM2108" s="326"/>
      <c r="AN2108" s="326"/>
      <c r="AO2108" s="326"/>
      <c r="AP2108" s="326"/>
      <c r="AQ2108" s="326"/>
      <c r="AR2108" s="326"/>
    </row>
    <row r="2109" ht="15.75" hidden="1" customHeight="1">
      <c r="A2109" s="326"/>
      <c r="B2109" s="326"/>
      <c r="C2109" s="326"/>
      <c r="D2109" s="326"/>
      <c r="E2109" s="326"/>
      <c r="F2109" s="326"/>
      <c r="G2109" s="326"/>
      <c r="H2109" s="326"/>
      <c r="I2109" s="326"/>
      <c r="J2109" s="326"/>
      <c r="K2109" s="326"/>
      <c r="L2109" s="326"/>
      <c r="M2109" s="326"/>
      <c r="N2109" s="326"/>
      <c r="O2109" s="326"/>
      <c r="P2109" s="326"/>
      <c r="Q2109" s="326"/>
      <c r="R2109" s="326"/>
      <c r="S2109" s="326"/>
      <c r="T2109" s="326"/>
      <c r="U2109" s="326"/>
      <c r="V2109" s="326"/>
      <c r="W2109" s="326"/>
      <c r="X2109" s="326"/>
      <c r="Y2109" s="326"/>
      <c r="Z2109" s="326"/>
      <c r="AA2109" s="326"/>
      <c r="AB2109" s="326"/>
      <c r="AC2109" s="326"/>
      <c r="AD2109" s="326"/>
      <c r="AE2109" s="326"/>
      <c r="AF2109" s="326"/>
      <c r="AG2109" s="326"/>
      <c r="AH2109" s="326"/>
      <c r="AI2109" s="326"/>
      <c r="AJ2109" s="326"/>
      <c r="AK2109" s="326"/>
      <c r="AL2109" s="326"/>
      <c r="AM2109" s="326"/>
      <c r="AN2109" s="326"/>
      <c r="AO2109" s="326"/>
      <c r="AP2109" s="326"/>
      <c r="AQ2109" s="326"/>
      <c r="AR2109" s="326"/>
    </row>
    <row r="2110" ht="15.75" hidden="1" customHeight="1">
      <c r="A2110" s="326"/>
      <c r="B2110" s="326"/>
      <c r="C2110" s="326"/>
      <c r="D2110" s="326"/>
      <c r="E2110" s="326"/>
      <c r="F2110" s="326"/>
      <c r="G2110" s="326"/>
      <c r="H2110" s="326"/>
      <c r="I2110" s="326"/>
      <c r="J2110" s="326"/>
      <c r="K2110" s="326"/>
      <c r="L2110" s="326"/>
      <c r="M2110" s="326"/>
      <c r="N2110" s="326"/>
      <c r="O2110" s="326"/>
      <c r="P2110" s="326"/>
      <c r="Q2110" s="326"/>
      <c r="R2110" s="326"/>
      <c r="S2110" s="326"/>
      <c r="T2110" s="326"/>
      <c r="U2110" s="326"/>
      <c r="V2110" s="326"/>
      <c r="W2110" s="326"/>
      <c r="X2110" s="326"/>
      <c r="Y2110" s="326"/>
      <c r="Z2110" s="326"/>
      <c r="AA2110" s="326"/>
      <c r="AB2110" s="326"/>
      <c r="AC2110" s="326"/>
      <c r="AD2110" s="326"/>
      <c r="AE2110" s="326"/>
      <c r="AF2110" s="326"/>
      <c r="AG2110" s="326"/>
      <c r="AH2110" s="326"/>
      <c r="AI2110" s="326"/>
      <c r="AJ2110" s="326"/>
      <c r="AK2110" s="326"/>
      <c r="AL2110" s="326"/>
      <c r="AM2110" s="326"/>
      <c r="AN2110" s="326"/>
      <c r="AO2110" s="326"/>
      <c r="AP2110" s="326"/>
      <c r="AQ2110" s="326"/>
      <c r="AR2110" s="326"/>
    </row>
    <row r="2111" ht="15.75" hidden="1" customHeight="1">
      <c r="A2111" s="326"/>
      <c r="B2111" s="326"/>
      <c r="C2111" s="326"/>
      <c r="D2111" s="326"/>
      <c r="E2111" s="326"/>
      <c r="F2111" s="326"/>
      <c r="G2111" s="326"/>
      <c r="H2111" s="326"/>
      <c r="I2111" s="326"/>
      <c r="J2111" s="326"/>
      <c r="K2111" s="326"/>
      <c r="L2111" s="326"/>
      <c r="M2111" s="326"/>
      <c r="N2111" s="326"/>
      <c r="O2111" s="326"/>
      <c r="P2111" s="326"/>
      <c r="Q2111" s="326"/>
      <c r="R2111" s="326"/>
      <c r="S2111" s="326"/>
      <c r="T2111" s="326"/>
      <c r="U2111" s="326"/>
      <c r="V2111" s="326"/>
      <c r="W2111" s="326"/>
      <c r="X2111" s="326"/>
      <c r="Y2111" s="326"/>
      <c r="Z2111" s="326"/>
      <c r="AA2111" s="326"/>
      <c r="AB2111" s="326"/>
      <c r="AC2111" s="326"/>
      <c r="AD2111" s="326"/>
      <c r="AE2111" s="326"/>
      <c r="AF2111" s="326"/>
      <c r="AG2111" s="326"/>
      <c r="AH2111" s="326"/>
      <c r="AI2111" s="326"/>
      <c r="AJ2111" s="326"/>
      <c r="AK2111" s="326"/>
      <c r="AL2111" s="326"/>
      <c r="AM2111" s="326"/>
      <c r="AN2111" s="326"/>
      <c r="AO2111" s="326"/>
      <c r="AP2111" s="326"/>
      <c r="AQ2111" s="326"/>
      <c r="AR2111" s="326"/>
    </row>
    <row r="2112" ht="15.75" hidden="1" customHeight="1">
      <c r="A2112" s="326"/>
      <c r="B2112" s="326"/>
      <c r="C2112" s="326"/>
      <c r="D2112" s="326"/>
      <c r="E2112" s="326"/>
      <c r="F2112" s="326"/>
      <c r="G2112" s="326"/>
      <c r="H2112" s="326"/>
      <c r="I2112" s="326"/>
      <c r="J2112" s="326"/>
      <c r="K2112" s="326"/>
      <c r="L2112" s="326"/>
      <c r="M2112" s="326"/>
      <c r="N2112" s="326"/>
      <c r="O2112" s="326"/>
      <c r="P2112" s="326"/>
      <c r="Q2112" s="326"/>
      <c r="R2112" s="326"/>
      <c r="S2112" s="326"/>
      <c r="T2112" s="326"/>
      <c r="U2112" s="326"/>
      <c r="V2112" s="326"/>
      <c r="W2112" s="326"/>
      <c r="X2112" s="326"/>
      <c r="Y2112" s="326"/>
      <c r="Z2112" s="326"/>
      <c r="AA2112" s="326"/>
      <c r="AB2112" s="326"/>
      <c r="AC2112" s="326"/>
      <c r="AD2112" s="326"/>
      <c r="AE2112" s="326"/>
      <c r="AF2112" s="326"/>
      <c r="AG2112" s="326"/>
      <c r="AH2112" s="326"/>
      <c r="AI2112" s="326"/>
      <c r="AJ2112" s="326"/>
      <c r="AK2112" s="326"/>
      <c r="AL2112" s="326"/>
      <c r="AM2112" s="326"/>
      <c r="AN2112" s="326"/>
      <c r="AO2112" s="326"/>
      <c r="AP2112" s="326"/>
      <c r="AQ2112" s="326"/>
      <c r="AR2112" s="326"/>
    </row>
    <row r="2113" ht="15.75" hidden="1" customHeight="1">
      <c r="A2113" s="326"/>
      <c r="B2113" s="326"/>
      <c r="C2113" s="326"/>
      <c r="D2113" s="326"/>
      <c r="E2113" s="326"/>
      <c r="F2113" s="326"/>
      <c r="G2113" s="326"/>
      <c r="H2113" s="326"/>
      <c r="I2113" s="326"/>
      <c r="J2113" s="326"/>
      <c r="K2113" s="326"/>
      <c r="L2113" s="326"/>
      <c r="M2113" s="326"/>
      <c r="N2113" s="326"/>
      <c r="O2113" s="326"/>
      <c r="P2113" s="326"/>
      <c r="Q2113" s="326"/>
      <c r="R2113" s="326"/>
      <c r="S2113" s="326"/>
      <c r="T2113" s="326"/>
      <c r="U2113" s="326"/>
      <c r="V2113" s="326"/>
      <c r="W2113" s="326"/>
      <c r="X2113" s="326"/>
      <c r="Y2113" s="326"/>
      <c r="Z2113" s="326"/>
      <c r="AA2113" s="326"/>
      <c r="AB2113" s="326"/>
      <c r="AC2113" s="326"/>
      <c r="AD2113" s="326"/>
      <c r="AE2113" s="326"/>
      <c r="AF2113" s="326"/>
      <c r="AG2113" s="326"/>
      <c r="AH2113" s="326"/>
      <c r="AI2113" s="326"/>
      <c r="AJ2113" s="326"/>
      <c r="AK2113" s="326"/>
      <c r="AL2113" s="326"/>
      <c r="AM2113" s="326"/>
      <c r="AN2113" s="326"/>
      <c r="AO2113" s="326"/>
      <c r="AP2113" s="326"/>
      <c r="AQ2113" s="326"/>
      <c r="AR2113" s="326"/>
    </row>
    <row r="2114" ht="15.75" hidden="1" customHeight="1">
      <c r="A2114" s="326"/>
      <c r="B2114" s="326"/>
      <c r="C2114" s="326"/>
      <c r="D2114" s="326"/>
      <c r="E2114" s="326"/>
      <c r="F2114" s="326"/>
      <c r="G2114" s="326"/>
      <c r="H2114" s="326"/>
      <c r="I2114" s="326"/>
      <c r="J2114" s="326"/>
      <c r="K2114" s="326"/>
      <c r="L2114" s="326"/>
      <c r="M2114" s="326"/>
      <c r="N2114" s="326"/>
      <c r="O2114" s="326"/>
      <c r="P2114" s="326"/>
      <c r="Q2114" s="326"/>
      <c r="R2114" s="326"/>
      <c r="S2114" s="326"/>
      <c r="T2114" s="326"/>
      <c r="U2114" s="326"/>
      <c r="V2114" s="326"/>
      <c r="W2114" s="326"/>
      <c r="X2114" s="326"/>
      <c r="Y2114" s="326"/>
      <c r="Z2114" s="326"/>
      <c r="AA2114" s="326"/>
      <c r="AB2114" s="326"/>
      <c r="AC2114" s="326"/>
      <c r="AD2114" s="326"/>
      <c r="AE2114" s="326"/>
      <c r="AF2114" s="326"/>
      <c r="AG2114" s="326"/>
      <c r="AH2114" s="326"/>
      <c r="AI2114" s="326"/>
      <c r="AJ2114" s="326"/>
      <c r="AK2114" s="326"/>
      <c r="AL2114" s="326"/>
      <c r="AM2114" s="326"/>
      <c r="AN2114" s="326"/>
      <c r="AO2114" s="326"/>
      <c r="AP2114" s="326"/>
      <c r="AQ2114" s="326"/>
      <c r="AR2114" s="326"/>
    </row>
    <row r="2115" ht="15.75" hidden="1" customHeight="1">
      <c r="A2115" s="326"/>
      <c r="B2115" s="326"/>
      <c r="C2115" s="326"/>
      <c r="D2115" s="326"/>
      <c r="E2115" s="326"/>
      <c r="F2115" s="326"/>
      <c r="G2115" s="326"/>
      <c r="H2115" s="326"/>
      <c r="I2115" s="326"/>
      <c r="J2115" s="326"/>
      <c r="K2115" s="326"/>
      <c r="L2115" s="326"/>
      <c r="M2115" s="326"/>
      <c r="N2115" s="326"/>
      <c r="O2115" s="326"/>
      <c r="P2115" s="326"/>
      <c r="Q2115" s="326"/>
      <c r="R2115" s="326"/>
      <c r="S2115" s="326"/>
      <c r="T2115" s="326"/>
      <c r="U2115" s="326"/>
      <c r="V2115" s="326"/>
      <c r="W2115" s="326"/>
      <c r="X2115" s="326"/>
      <c r="Y2115" s="326"/>
      <c r="Z2115" s="326"/>
      <c r="AA2115" s="326"/>
      <c r="AB2115" s="326"/>
      <c r="AC2115" s="326"/>
      <c r="AD2115" s="326"/>
      <c r="AE2115" s="326"/>
      <c r="AF2115" s="326"/>
      <c r="AG2115" s="326"/>
      <c r="AH2115" s="326"/>
      <c r="AI2115" s="326"/>
      <c r="AJ2115" s="326"/>
      <c r="AK2115" s="326"/>
      <c r="AL2115" s="326"/>
      <c r="AM2115" s="326"/>
      <c r="AN2115" s="326"/>
      <c r="AO2115" s="326"/>
      <c r="AP2115" s="326"/>
      <c r="AQ2115" s="326"/>
      <c r="AR2115" s="326"/>
    </row>
    <row r="2116" ht="15.75" hidden="1" customHeight="1">
      <c r="A2116" s="326"/>
      <c r="B2116" s="326"/>
      <c r="C2116" s="326"/>
      <c r="D2116" s="326"/>
      <c r="E2116" s="326"/>
      <c r="F2116" s="326"/>
      <c r="G2116" s="326"/>
      <c r="H2116" s="326"/>
      <c r="I2116" s="326"/>
      <c r="J2116" s="326"/>
      <c r="K2116" s="326"/>
      <c r="L2116" s="326"/>
      <c r="M2116" s="326"/>
      <c r="N2116" s="326"/>
      <c r="O2116" s="326"/>
      <c r="P2116" s="326"/>
      <c r="Q2116" s="326"/>
      <c r="R2116" s="326"/>
      <c r="S2116" s="326"/>
      <c r="T2116" s="326"/>
      <c r="U2116" s="326"/>
      <c r="V2116" s="326"/>
      <c r="W2116" s="326"/>
      <c r="X2116" s="326"/>
      <c r="Y2116" s="326"/>
      <c r="Z2116" s="326"/>
      <c r="AA2116" s="326"/>
      <c r="AB2116" s="326"/>
      <c r="AC2116" s="326"/>
      <c r="AD2116" s="326"/>
      <c r="AE2116" s="326"/>
      <c r="AF2116" s="326"/>
      <c r="AG2116" s="326"/>
      <c r="AH2116" s="326"/>
      <c r="AI2116" s="326"/>
      <c r="AJ2116" s="326"/>
      <c r="AK2116" s="326"/>
      <c r="AL2116" s="326"/>
      <c r="AM2116" s="326"/>
      <c r="AN2116" s="326"/>
      <c r="AO2116" s="326"/>
      <c r="AP2116" s="326"/>
      <c r="AQ2116" s="326"/>
      <c r="AR2116" s="326"/>
    </row>
    <row r="2117" ht="15.75" hidden="1" customHeight="1">
      <c r="A2117" s="326"/>
      <c r="B2117" s="326"/>
      <c r="C2117" s="326"/>
      <c r="D2117" s="326"/>
      <c r="E2117" s="326"/>
      <c r="F2117" s="326"/>
      <c r="G2117" s="326"/>
      <c r="H2117" s="326"/>
      <c r="I2117" s="326"/>
      <c r="J2117" s="326"/>
      <c r="K2117" s="326"/>
      <c r="L2117" s="326"/>
      <c r="M2117" s="326"/>
      <c r="N2117" s="326"/>
      <c r="O2117" s="326"/>
      <c r="P2117" s="326"/>
      <c r="Q2117" s="326"/>
      <c r="R2117" s="326"/>
      <c r="S2117" s="326"/>
      <c r="T2117" s="326"/>
      <c r="U2117" s="326"/>
      <c r="V2117" s="326"/>
      <c r="W2117" s="326"/>
      <c r="X2117" s="326"/>
      <c r="Y2117" s="326"/>
      <c r="Z2117" s="326"/>
      <c r="AA2117" s="326"/>
      <c r="AB2117" s="326"/>
      <c r="AC2117" s="326"/>
      <c r="AD2117" s="326"/>
      <c r="AE2117" s="326"/>
      <c r="AF2117" s="326"/>
      <c r="AG2117" s="326"/>
      <c r="AH2117" s="326"/>
      <c r="AI2117" s="326"/>
      <c r="AJ2117" s="326"/>
      <c r="AK2117" s="326"/>
      <c r="AL2117" s="326"/>
      <c r="AM2117" s="326"/>
      <c r="AN2117" s="326"/>
      <c r="AO2117" s="326"/>
      <c r="AP2117" s="326"/>
      <c r="AQ2117" s="326"/>
      <c r="AR2117" s="326"/>
    </row>
    <row r="2118" ht="15.75" hidden="1" customHeight="1">
      <c r="A2118" s="326"/>
      <c r="B2118" s="326"/>
      <c r="C2118" s="326"/>
      <c r="D2118" s="326"/>
      <c r="E2118" s="326"/>
      <c r="F2118" s="326"/>
      <c r="G2118" s="326"/>
      <c r="H2118" s="326"/>
      <c r="I2118" s="326"/>
      <c r="J2118" s="326"/>
      <c r="K2118" s="326"/>
      <c r="L2118" s="326"/>
      <c r="M2118" s="326"/>
      <c r="N2118" s="326"/>
      <c r="O2118" s="326"/>
      <c r="P2118" s="326"/>
      <c r="Q2118" s="326"/>
      <c r="R2118" s="326"/>
      <c r="S2118" s="326"/>
      <c r="T2118" s="326"/>
      <c r="U2118" s="326"/>
      <c r="V2118" s="326"/>
      <c r="W2118" s="326"/>
      <c r="X2118" s="326"/>
      <c r="Y2118" s="326"/>
      <c r="Z2118" s="326"/>
      <c r="AA2118" s="326"/>
      <c r="AB2118" s="326"/>
      <c r="AC2118" s="326"/>
      <c r="AD2118" s="326"/>
      <c r="AE2118" s="326"/>
      <c r="AF2118" s="326"/>
      <c r="AG2118" s="326"/>
      <c r="AH2118" s="326"/>
      <c r="AI2118" s="326"/>
      <c r="AJ2118" s="326"/>
      <c r="AK2118" s="326"/>
      <c r="AL2118" s="326"/>
      <c r="AM2118" s="326"/>
      <c r="AN2118" s="326"/>
      <c r="AO2118" s="326"/>
      <c r="AP2118" s="326"/>
      <c r="AQ2118" s="326"/>
      <c r="AR2118" s="326"/>
    </row>
    <row r="2119" ht="15.75" hidden="1" customHeight="1">
      <c r="A2119" s="326"/>
      <c r="B2119" s="326"/>
      <c r="C2119" s="326"/>
      <c r="D2119" s="326"/>
      <c r="E2119" s="326"/>
      <c r="F2119" s="326"/>
      <c r="G2119" s="326"/>
      <c r="H2119" s="326"/>
      <c r="I2119" s="326"/>
      <c r="J2119" s="326"/>
      <c r="K2119" s="326"/>
      <c r="L2119" s="326"/>
      <c r="M2119" s="326"/>
      <c r="N2119" s="326"/>
      <c r="O2119" s="326"/>
      <c r="P2119" s="326"/>
      <c r="Q2119" s="326"/>
      <c r="R2119" s="326"/>
      <c r="S2119" s="326"/>
      <c r="T2119" s="326"/>
      <c r="U2119" s="326"/>
      <c r="V2119" s="326"/>
      <c r="W2119" s="326"/>
      <c r="X2119" s="326"/>
      <c r="Y2119" s="326"/>
      <c r="Z2119" s="326"/>
      <c r="AA2119" s="326"/>
      <c r="AB2119" s="326"/>
      <c r="AC2119" s="326"/>
      <c r="AD2119" s="326"/>
      <c r="AE2119" s="326"/>
      <c r="AF2119" s="326"/>
      <c r="AG2119" s="326"/>
      <c r="AH2119" s="326"/>
      <c r="AI2119" s="326"/>
      <c r="AJ2119" s="326"/>
      <c r="AK2119" s="326"/>
      <c r="AL2119" s="326"/>
      <c r="AM2119" s="326"/>
      <c r="AN2119" s="326"/>
      <c r="AO2119" s="326"/>
      <c r="AP2119" s="326"/>
      <c r="AQ2119" s="326"/>
      <c r="AR2119" s="326"/>
    </row>
    <row r="2120" ht="15.75" hidden="1" customHeight="1">
      <c r="A2120" s="326"/>
      <c r="B2120" s="326"/>
      <c r="C2120" s="326"/>
      <c r="D2120" s="326"/>
      <c r="E2120" s="326"/>
      <c r="F2120" s="326"/>
      <c r="G2120" s="326"/>
      <c r="H2120" s="326"/>
      <c r="I2120" s="326"/>
      <c r="J2120" s="326"/>
      <c r="K2120" s="326"/>
      <c r="L2120" s="326"/>
      <c r="M2120" s="326"/>
      <c r="N2120" s="326"/>
      <c r="O2120" s="326"/>
      <c r="P2120" s="326"/>
      <c r="Q2120" s="326"/>
      <c r="R2120" s="326"/>
      <c r="S2120" s="326"/>
      <c r="T2120" s="326"/>
      <c r="U2120" s="326"/>
      <c r="V2120" s="326"/>
      <c r="W2120" s="326"/>
      <c r="X2120" s="326"/>
      <c r="Y2120" s="326"/>
      <c r="Z2120" s="326"/>
      <c r="AA2120" s="326"/>
      <c r="AB2120" s="326"/>
      <c r="AC2120" s="326"/>
      <c r="AD2120" s="326"/>
      <c r="AE2120" s="326"/>
      <c r="AF2120" s="326"/>
      <c r="AG2120" s="326"/>
      <c r="AH2120" s="326"/>
      <c r="AI2120" s="326"/>
      <c r="AJ2120" s="326"/>
      <c r="AK2120" s="326"/>
      <c r="AL2120" s="326"/>
      <c r="AM2120" s="326"/>
      <c r="AN2120" s="326"/>
      <c r="AO2120" s="326"/>
      <c r="AP2120" s="326"/>
      <c r="AQ2120" s="326"/>
      <c r="AR2120" s="326"/>
    </row>
    <row r="2121" ht="15.75" hidden="1" customHeight="1">
      <c r="A2121" s="326"/>
      <c r="B2121" s="326"/>
      <c r="C2121" s="326"/>
      <c r="D2121" s="326"/>
      <c r="E2121" s="326"/>
      <c r="F2121" s="326"/>
      <c r="G2121" s="326"/>
      <c r="H2121" s="326"/>
      <c r="I2121" s="326"/>
      <c r="J2121" s="326"/>
      <c r="K2121" s="326"/>
      <c r="L2121" s="326"/>
      <c r="M2121" s="326"/>
      <c r="N2121" s="326"/>
      <c r="O2121" s="326"/>
      <c r="P2121" s="326"/>
      <c r="Q2121" s="326"/>
      <c r="R2121" s="326"/>
      <c r="S2121" s="326"/>
      <c r="T2121" s="326"/>
      <c r="U2121" s="326"/>
      <c r="V2121" s="326"/>
      <c r="W2121" s="326"/>
      <c r="X2121" s="326"/>
      <c r="Y2121" s="326"/>
      <c r="Z2121" s="326"/>
      <c r="AA2121" s="326"/>
      <c r="AB2121" s="326"/>
      <c r="AC2121" s="326"/>
      <c r="AD2121" s="326"/>
      <c r="AE2121" s="326"/>
      <c r="AF2121" s="326"/>
      <c r="AG2121" s="326"/>
      <c r="AH2121" s="326"/>
      <c r="AI2121" s="326"/>
      <c r="AJ2121" s="326"/>
      <c r="AK2121" s="326"/>
      <c r="AL2121" s="326"/>
      <c r="AM2121" s="326"/>
      <c r="AN2121" s="326"/>
      <c r="AO2121" s="326"/>
      <c r="AP2121" s="326"/>
      <c r="AQ2121" s="326"/>
      <c r="AR2121" s="326"/>
    </row>
    <row r="2122" ht="15.75" hidden="1" customHeight="1">
      <c r="A2122" s="326"/>
      <c r="B2122" s="326"/>
      <c r="C2122" s="326"/>
      <c r="D2122" s="326"/>
      <c r="E2122" s="326"/>
      <c r="F2122" s="326"/>
      <c r="G2122" s="326"/>
      <c r="H2122" s="326"/>
      <c r="I2122" s="326"/>
      <c r="J2122" s="326"/>
      <c r="K2122" s="326"/>
      <c r="L2122" s="326"/>
      <c r="M2122" s="326"/>
      <c r="N2122" s="326"/>
      <c r="O2122" s="326"/>
      <c r="P2122" s="326"/>
      <c r="Q2122" s="326"/>
      <c r="R2122" s="326"/>
      <c r="S2122" s="326"/>
      <c r="T2122" s="326"/>
      <c r="U2122" s="326"/>
      <c r="V2122" s="326"/>
      <c r="W2122" s="326"/>
      <c r="X2122" s="326"/>
      <c r="Y2122" s="326"/>
      <c r="Z2122" s="326"/>
      <c r="AA2122" s="326"/>
      <c r="AB2122" s="326"/>
      <c r="AC2122" s="326"/>
      <c r="AD2122" s="326"/>
      <c r="AE2122" s="326"/>
      <c r="AF2122" s="326"/>
      <c r="AG2122" s="326"/>
      <c r="AH2122" s="326"/>
      <c r="AI2122" s="326"/>
      <c r="AJ2122" s="326"/>
      <c r="AK2122" s="326"/>
      <c r="AL2122" s="326"/>
      <c r="AM2122" s="326"/>
      <c r="AN2122" s="326"/>
      <c r="AO2122" s="326"/>
      <c r="AP2122" s="326"/>
      <c r="AQ2122" s="326"/>
      <c r="AR2122" s="326"/>
    </row>
    <row r="2123" ht="15.75" hidden="1" customHeight="1">
      <c r="A2123" s="326"/>
      <c r="B2123" s="326"/>
      <c r="C2123" s="326"/>
      <c r="D2123" s="326"/>
      <c r="E2123" s="326"/>
      <c r="F2123" s="326"/>
      <c r="G2123" s="326"/>
      <c r="H2123" s="326"/>
      <c r="I2123" s="326"/>
      <c r="J2123" s="326"/>
      <c r="K2123" s="326"/>
      <c r="L2123" s="326"/>
      <c r="M2123" s="326"/>
      <c r="N2123" s="326"/>
      <c r="O2123" s="326"/>
      <c r="P2123" s="326"/>
      <c r="Q2123" s="326"/>
      <c r="R2123" s="326"/>
      <c r="S2123" s="326"/>
      <c r="T2123" s="326"/>
      <c r="U2123" s="326"/>
      <c r="V2123" s="326"/>
      <c r="W2123" s="326"/>
      <c r="X2123" s="326"/>
      <c r="Y2123" s="326"/>
      <c r="Z2123" s="326"/>
      <c r="AA2123" s="326"/>
      <c r="AB2123" s="326"/>
      <c r="AC2123" s="326"/>
      <c r="AD2123" s="326"/>
      <c r="AE2123" s="326"/>
      <c r="AF2123" s="326"/>
      <c r="AG2123" s="326"/>
      <c r="AH2123" s="326"/>
      <c r="AI2123" s="326"/>
      <c r="AJ2123" s="326"/>
      <c r="AK2123" s="326"/>
      <c r="AL2123" s="326"/>
      <c r="AM2123" s="326"/>
      <c r="AN2123" s="326"/>
      <c r="AO2123" s="326"/>
      <c r="AP2123" s="326"/>
      <c r="AQ2123" s="326"/>
      <c r="AR2123" s="326"/>
    </row>
    <row r="2124" ht="15.75" hidden="1" customHeight="1">
      <c r="A2124" s="326"/>
      <c r="B2124" s="326"/>
      <c r="C2124" s="326"/>
      <c r="D2124" s="326"/>
      <c r="E2124" s="326"/>
      <c r="F2124" s="326"/>
      <c r="G2124" s="326"/>
      <c r="H2124" s="326"/>
      <c r="I2124" s="326"/>
      <c r="J2124" s="326"/>
      <c r="K2124" s="326"/>
      <c r="L2124" s="326"/>
      <c r="M2124" s="326"/>
      <c r="N2124" s="326"/>
      <c r="O2124" s="326"/>
      <c r="P2124" s="326"/>
      <c r="Q2124" s="326"/>
      <c r="R2124" s="326"/>
      <c r="S2124" s="326"/>
      <c r="T2124" s="326"/>
      <c r="U2124" s="326"/>
      <c r="V2124" s="326"/>
      <c r="W2124" s="326"/>
      <c r="X2124" s="326"/>
      <c r="Y2124" s="326"/>
      <c r="Z2124" s="326"/>
      <c r="AA2124" s="326"/>
      <c r="AB2124" s="326"/>
      <c r="AC2124" s="326"/>
      <c r="AD2124" s="326"/>
      <c r="AE2124" s="326"/>
      <c r="AF2124" s="326"/>
      <c r="AG2124" s="326"/>
      <c r="AH2124" s="326"/>
      <c r="AI2124" s="326"/>
      <c r="AJ2124" s="326"/>
      <c r="AK2124" s="326"/>
      <c r="AL2124" s="326"/>
      <c r="AM2124" s="326"/>
      <c r="AN2124" s="326"/>
      <c r="AO2124" s="326"/>
      <c r="AP2124" s="326"/>
      <c r="AQ2124" s="326"/>
      <c r="AR2124" s="326"/>
    </row>
    <row r="2125" ht="15.75" hidden="1" customHeight="1">
      <c r="A2125" s="326"/>
      <c r="B2125" s="326"/>
      <c r="C2125" s="326"/>
      <c r="D2125" s="326"/>
      <c r="E2125" s="326"/>
      <c r="F2125" s="326"/>
      <c r="G2125" s="326"/>
      <c r="H2125" s="326"/>
      <c r="I2125" s="326"/>
      <c r="J2125" s="326"/>
      <c r="K2125" s="326"/>
      <c r="L2125" s="326"/>
      <c r="M2125" s="326"/>
      <c r="N2125" s="326"/>
      <c r="O2125" s="326"/>
      <c r="P2125" s="326"/>
      <c r="Q2125" s="326"/>
      <c r="R2125" s="326"/>
      <c r="S2125" s="326"/>
      <c r="T2125" s="326"/>
      <c r="U2125" s="326"/>
      <c r="V2125" s="326"/>
      <c r="W2125" s="326"/>
      <c r="X2125" s="326"/>
      <c r="Y2125" s="326"/>
      <c r="Z2125" s="326"/>
      <c r="AA2125" s="326"/>
      <c r="AB2125" s="326"/>
      <c r="AC2125" s="326"/>
      <c r="AD2125" s="326"/>
      <c r="AE2125" s="326"/>
      <c r="AF2125" s="326"/>
      <c r="AG2125" s="326"/>
      <c r="AH2125" s="326"/>
      <c r="AI2125" s="326"/>
      <c r="AJ2125" s="326"/>
      <c r="AK2125" s="326"/>
      <c r="AL2125" s="326"/>
      <c r="AM2125" s="326"/>
      <c r="AN2125" s="326"/>
      <c r="AO2125" s="326"/>
      <c r="AP2125" s="326"/>
      <c r="AQ2125" s="326"/>
      <c r="AR2125" s="326"/>
    </row>
    <row r="2126" ht="15.75" hidden="1" customHeight="1">
      <c r="A2126" s="326"/>
      <c r="B2126" s="326"/>
      <c r="C2126" s="326"/>
      <c r="D2126" s="326"/>
      <c r="E2126" s="326"/>
      <c r="F2126" s="326"/>
      <c r="G2126" s="326"/>
      <c r="H2126" s="326"/>
      <c r="I2126" s="326"/>
      <c r="J2126" s="326"/>
      <c r="K2126" s="326"/>
      <c r="L2126" s="326"/>
      <c r="M2126" s="326"/>
      <c r="N2126" s="326"/>
      <c r="O2126" s="326"/>
      <c r="P2126" s="326"/>
      <c r="Q2126" s="326"/>
      <c r="R2126" s="326"/>
      <c r="S2126" s="326"/>
      <c r="T2126" s="326"/>
      <c r="U2126" s="326"/>
      <c r="V2126" s="326"/>
      <c r="W2126" s="326"/>
      <c r="X2126" s="326"/>
      <c r="Y2126" s="326"/>
      <c r="Z2126" s="326"/>
      <c r="AA2126" s="326"/>
      <c r="AB2126" s="326"/>
      <c r="AC2126" s="326"/>
      <c r="AD2126" s="326"/>
      <c r="AE2126" s="326"/>
      <c r="AF2126" s="326"/>
      <c r="AG2126" s="326"/>
      <c r="AH2126" s="326"/>
      <c r="AI2126" s="326"/>
      <c r="AJ2126" s="326"/>
      <c r="AK2126" s="326"/>
      <c r="AL2126" s="326"/>
      <c r="AM2126" s="326"/>
      <c r="AN2126" s="326"/>
      <c r="AO2126" s="326"/>
      <c r="AP2126" s="326"/>
      <c r="AQ2126" s="326"/>
      <c r="AR2126" s="326"/>
    </row>
    <row r="2127" ht="15.75" hidden="1" customHeight="1">
      <c r="A2127" s="326"/>
      <c r="B2127" s="326"/>
      <c r="C2127" s="326"/>
      <c r="D2127" s="326"/>
      <c r="E2127" s="326"/>
      <c r="F2127" s="326"/>
      <c r="G2127" s="326"/>
      <c r="H2127" s="326"/>
      <c r="I2127" s="326"/>
      <c r="J2127" s="326"/>
      <c r="K2127" s="326"/>
      <c r="L2127" s="326"/>
      <c r="M2127" s="326"/>
      <c r="N2127" s="326"/>
      <c r="O2127" s="326"/>
      <c r="P2127" s="326"/>
      <c r="Q2127" s="326"/>
      <c r="R2127" s="326"/>
      <c r="S2127" s="326"/>
      <c r="T2127" s="326"/>
      <c r="U2127" s="326"/>
      <c r="V2127" s="326"/>
      <c r="W2127" s="326"/>
      <c r="X2127" s="326"/>
      <c r="Y2127" s="326"/>
      <c r="Z2127" s="326"/>
      <c r="AA2127" s="326"/>
      <c r="AB2127" s="326"/>
      <c r="AC2127" s="326"/>
      <c r="AD2127" s="326"/>
      <c r="AE2127" s="326"/>
      <c r="AF2127" s="326"/>
      <c r="AG2127" s="326"/>
      <c r="AH2127" s="326"/>
      <c r="AI2127" s="326"/>
      <c r="AJ2127" s="326"/>
      <c r="AK2127" s="326"/>
      <c r="AL2127" s="326"/>
      <c r="AM2127" s="326"/>
      <c r="AN2127" s="326"/>
      <c r="AO2127" s="326"/>
      <c r="AP2127" s="326"/>
      <c r="AQ2127" s="326"/>
      <c r="AR2127" s="326"/>
    </row>
    <row r="2128" ht="15.75" hidden="1" customHeight="1">
      <c r="A2128" s="326"/>
      <c r="B2128" s="326"/>
      <c r="C2128" s="326"/>
      <c r="D2128" s="326"/>
      <c r="E2128" s="326"/>
      <c r="F2128" s="326"/>
      <c r="G2128" s="326"/>
      <c r="H2128" s="326"/>
      <c r="I2128" s="326"/>
      <c r="J2128" s="326"/>
      <c r="K2128" s="326"/>
      <c r="L2128" s="326"/>
      <c r="M2128" s="326"/>
      <c r="N2128" s="326"/>
      <c r="O2128" s="326"/>
      <c r="P2128" s="326"/>
      <c r="Q2128" s="326"/>
      <c r="R2128" s="326"/>
      <c r="S2128" s="326"/>
      <c r="T2128" s="326"/>
      <c r="U2128" s="326"/>
      <c r="V2128" s="326"/>
      <c r="W2128" s="326"/>
      <c r="X2128" s="326"/>
      <c r="Y2128" s="326"/>
      <c r="Z2128" s="326"/>
      <c r="AA2128" s="326"/>
      <c r="AB2128" s="326"/>
      <c r="AC2128" s="326"/>
      <c r="AD2128" s="326"/>
      <c r="AE2128" s="326"/>
      <c r="AF2128" s="326"/>
      <c r="AG2128" s="326"/>
      <c r="AH2128" s="326"/>
      <c r="AI2128" s="326"/>
      <c r="AJ2128" s="326"/>
      <c r="AK2128" s="326"/>
      <c r="AL2128" s="326"/>
      <c r="AM2128" s="326"/>
      <c r="AN2128" s="326"/>
      <c r="AO2128" s="326"/>
      <c r="AP2128" s="326"/>
      <c r="AQ2128" s="326"/>
      <c r="AR2128" s="326"/>
    </row>
    <row r="2129" ht="15.75" hidden="1" customHeight="1">
      <c r="A2129" s="326"/>
      <c r="B2129" s="326"/>
      <c r="C2129" s="326"/>
      <c r="D2129" s="326"/>
      <c r="E2129" s="326"/>
      <c r="F2129" s="326"/>
      <c r="G2129" s="326"/>
      <c r="H2129" s="326"/>
      <c r="I2129" s="326"/>
      <c r="J2129" s="326"/>
      <c r="K2129" s="326"/>
      <c r="L2129" s="326"/>
      <c r="M2129" s="326"/>
      <c r="N2129" s="326"/>
      <c r="O2129" s="326"/>
      <c r="P2129" s="326"/>
      <c r="Q2129" s="326"/>
      <c r="R2129" s="326"/>
      <c r="S2129" s="326"/>
      <c r="T2129" s="326"/>
      <c r="U2129" s="326"/>
      <c r="V2129" s="326"/>
      <c r="W2129" s="326"/>
      <c r="X2129" s="326"/>
      <c r="Y2129" s="326"/>
      <c r="Z2129" s="326"/>
      <c r="AA2129" s="326"/>
      <c r="AB2129" s="326"/>
      <c r="AC2129" s="326"/>
      <c r="AD2129" s="326"/>
      <c r="AE2129" s="326"/>
      <c r="AF2129" s="326"/>
      <c r="AG2129" s="326"/>
      <c r="AH2129" s="326"/>
      <c r="AI2129" s="326"/>
      <c r="AJ2129" s="326"/>
      <c r="AK2129" s="326"/>
      <c r="AL2129" s="326"/>
      <c r="AM2129" s="326"/>
      <c r="AN2129" s="326"/>
      <c r="AO2129" s="326"/>
      <c r="AP2129" s="326"/>
      <c r="AQ2129" s="326"/>
      <c r="AR2129" s="326"/>
    </row>
    <row r="2130" ht="15.75" hidden="1" customHeight="1">
      <c r="A2130" s="326"/>
      <c r="B2130" s="326"/>
      <c r="C2130" s="326"/>
      <c r="D2130" s="326"/>
      <c r="E2130" s="326"/>
      <c r="F2130" s="326"/>
      <c r="G2130" s="326"/>
      <c r="H2130" s="326"/>
      <c r="I2130" s="326"/>
      <c r="J2130" s="326"/>
      <c r="K2130" s="326"/>
      <c r="L2130" s="326"/>
      <c r="M2130" s="326"/>
      <c r="N2130" s="326"/>
      <c r="O2130" s="326"/>
      <c r="P2130" s="326"/>
      <c r="Q2130" s="326"/>
      <c r="R2130" s="326"/>
      <c r="S2130" s="326"/>
      <c r="T2130" s="326"/>
      <c r="U2130" s="326"/>
      <c r="V2130" s="326"/>
      <c r="W2130" s="326"/>
      <c r="X2130" s="326"/>
      <c r="Y2130" s="326"/>
      <c r="Z2130" s="326"/>
      <c r="AA2130" s="326"/>
      <c r="AB2130" s="326"/>
      <c r="AC2130" s="326"/>
      <c r="AD2130" s="326"/>
      <c r="AE2130" s="326"/>
      <c r="AF2130" s="326"/>
      <c r="AG2130" s="326"/>
      <c r="AH2130" s="326"/>
      <c r="AI2130" s="326"/>
      <c r="AJ2130" s="326"/>
      <c r="AK2130" s="326"/>
      <c r="AL2130" s="326"/>
      <c r="AM2130" s="326"/>
      <c r="AN2130" s="326"/>
      <c r="AO2130" s="326"/>
      <c r="AP2130" s="326"/>
      <c r="AQ2130" s="326"/>
      <c r="AR2130" s="326"/>
    </row>
    <row r="2131" ht="15.75" hidden="1" customHeight="1">
      <c r="A2131" s="326"/>
      <c r="B2131" s="326"/>
      <c r="C2131" s="326"/>
      <c r="D2131" s="326"/>
      <c r="E2131" s="326"/>
      <c r="F2131" s="326"/>
      <c r="G2131" s="326"/>
      <c r="H2131" s="326"/>
      <c r="I2131" s="326"/>
      <c r="J2131" s="326"/>
      <c r="K2131" s="326"/>
      <c r="L2131" s="326"/>
      <c r="M2131" s="326"/>
      <c r="N2131" s="326"/>
      <c r="O2131" s="326"/>
      <c r="P2131" s="326"/>
      <c r="Q2131" s="326"/>
      <c r="R2131" s="326"/>
      <c r="S2131" s="326"/>
      <c r="T2131" s="326"/>
      <c r="U2131" s="326"/>
      <c r="V2131" s="326"/>
      <c r="W2131" s="326"/>
      <c r="X2131" s="326"/>
      <c r="Y2131" s="326"/>
      <c r="Z2131" s="326"/>
      <c r="AA2131" s="326"/>
      <c r="AB2131" s="326"/>
      <c r="AC2131" s="326"/>
      <c r="AD2131" s="326"/>
      <c r="AE2131" s="326"/>
      <c r="AF2131" s="326"/>
      <c r="AG2131" s="326"/>
      <c r="AH2131" s="326"/>
      <c r="AI2131" s="326"/>
      <c r="AJ2131" s="326"/>
      <c r="AK2131" s="326"/>
      <c r="AL2131" s="326"/>
      <c r="AM2131" s="326"/>
      <c r="AN2131" s="326"/>
      <c r="AO2131" s="326"/>
      <c r="AP2131" s="326"/>
      <c r="AQ2131" s="326"/>
      <c r="AR2131" s="326"/>
    </row>
    <row r="2132" ht="15.75" hidden="1" customHeight="1">
      <c r="A2132" s="326"/>
      <c r="B2132" s="326"/>
      <c r="C2132" s="326"/>
      <c r="D2132" s="326"/>
      <c r="E2132" s="326"/>
      <c r="F2132" s="326"/>
      <c r="G2132" s="326"/>
      <c r="H2132" s="326"/>
      <c r="I2132" s="326"/>
      <c r="J2132" s="326"/>
      <c r="K2132" s="326"/>
      <c r="L2132" s="326"/>
      <c r="M2132" s="326"/>
      <c r="N2132" s="326"/>
      <c r="O2132" s="326"/>
      <c r="P2132" s="326"/>
      <c r="Q2132" s="326"/>
      <c r="R2132" s="326"/>
      <c r="S2132" s="326"/>
      <c r="T2132" s="326"/>
      <c r="U2132" s="326"/>
      <c r="V2132" s="326"/>
      <c r="W2132" s="326"/>
      <c r="X2132" s="326"/>
      <c r="Y2132" s="326"/>
      <c r="Z2132" s="326"/>
      <c r="AA2132" s="326"/>
      <c r="AB2132" s="326"/>
      <c r="AC2132" s="326"/>
      <c r="AD2132" s="326"/>
      <c r="AE2132" s="326"/>
      <c r="AF2132" s="326"/>
      <c r="AG2132" s="326"/>
      <c r="AH2132" s="326"/>
      <c r="AI2132" s="326"/>
      <c r="AJ2132" s="326"/>
      <c r="AK2132" s="326"/>
      <c r="AL2132" s="326"/>
      <c r="AM2132" s="326"/>
      <c r="AN2132" s="326"/>
      <c r="AO2132" s="326"/>
      <c r="AP2132" s="326"/>
      <c r="AQ2132" s="326"/>
      <c r="AR2132" s="326"/>
    </row>
    <row r="2133" ht="15.75" hidden="1" customHeight="1">
      <c r="A2133" s="326"/>
      <c r="B2133" s="326"/>
      <c r="C2133" s="326"/>
      <c r="D2133" s="326"/>
      <c r="E2133" s="326"/>
      <c r="F2133" s="326"/>
      <c r="G2133" s="326"/>
      <c r="H2133" s="326"/>
      <c r="I2133" s="326"/>
      <c r="J2133" s="326"/>
      <c r="K2133" s="326"/>
      <c r="L2133" s="326"/>
      <c r="M2133" s="326"/>
      <c r="N2133" s="326"/>
      <c r="O2133" s="326"/>
      <c r="P2133" s="326"/>
      <c r="Q2133" s="326"/>
      <c r="R2133" s="326"/>
      <c r="S2133" s="326"/>
      <c r="T2133" s="326"/>
      <c r="U2133" s="326"/>
      <c r="V2133" s="326"/>
      <c r="W2133" s="326"/>
      <c r="X2133" s="326"/>
      <c r="Y2133" s="326"/>
      <c r="Z2133" s="326"/>
      <c r="AA2133" s="326"/>
      <c r="AB2133" s="326"/>
      <c r="AC2133" s="326"/>
      <c r="AD2133" s="326"/>
      <c r="AE2133" s="326"/>
      <c r="AF2133" s="326"/>
      <c r="AG2133" s="326"/>
      <c r="AH2133" s="326"/>
      <c r="AI2133" s="326"/>
      <c r="AJ2133" s="326"/>
      <c r="AK2133" s="326"/>
      <c r="AL2133" s="326"/>
      <c r="AM2133" s="326"/>
      <c r="AN2133" s="326"/>
      <c r="AO2133" s="326"/>
      <c r="AP2133" s="326"/>
      <c r="AQ2133" s="326"/>
      <c r="AR2133" s="326"/>
    </row>
    <row r="2134" ht="15.75" hidden="1" customHeight="1">
      <c r="A2134" s="326"/>
      <c r="B2134" s="326"/>
      <c r="C2134" s="326"/>
      <c r="D2134" s="326"/>
      <c r="E2134" s="326"/>
      <c r="F2134" s="326"/>
      <c r="G2134" s="326"/>
      <c r="H2134" s="326"/>
      <c r="I2134" s="326"/>
      <c r="J2134" s="326"/>
      <c r="K2134" s="326"/>
      <c r="L2134" s="326"/>
      <c r="M2134" s="326"/>
      <c r="N2134" s="326"/>
      <c r="O2134" s="326"/>
      <c r="P2134" s="326"/>
      <c r="Q2134" s="326"/>
      <c r="R2134" s="326"/>
      <c r="S2134" s="326"/>
      <c r="T2134" s="326"/>
      <c r="U2134" s="326"/>
      <c r="V2134" s="326"/>
      <c r="W2134" s="326"/>
      <c r="X2134" s="326"/>
      <c r="Y2134" s="326"/>
      <c r="Z2134" s="326"/>
      <c r="AA2134" s="326"/>
      <c r="AB2134" s="326"/>
      <c r="AC2134" s="326"/>
      <c r="AD2134" s="326"/>
      <c r="AE2134" s="326"/>
      <c r="AF2134" s="326"/>
      <c r="AG2134" s="326"/>
      <c r="AH2134" s="326"/>
      <c r="AI2134" s="326"/>
      <c r="AJ2134" s="326"/>
      <c r="AK2134" s="326"/>
      <c r="AL2134" s="326"/>
      <c r="AM2134" s="326"/>
      <c r="AN2134" s="326"/>
      <c r="AO2134" s="326"/>
      <c r="AP2134" s="326"/>
      <c r="AQ2134" s="326"/>
      <c r="AR2134" s="326"/>
    </row>
    <row r="2135" ht="15.75" hidden="1" customHeight="1">
      <c r="A2135" s="326"/>
      <c r="B2135" s="326"/>
      <c r="C2135" s="326"/>
      <c r="D2135" s="326"/>
      <c r="E2135" s="326"/>
      <c r="F2135" s="326"/>
      <c r="G2135" s="326"/>
      <c r="H2135" s="326"/>
      <c r="I2135" s="326"/>
      <c r="J2135" s="326"/>
      <c r="K2135" s="326"/>
      <c r="L2135" s="326"/>
      <c r="M2135" s="326"/>
      <c r="N2135" s="326"/>
      <c r="O2135" s="326"/>
      <c r="P2135" s="326"/>
      <c r="Q2135" s="326"/>
      <c r="R2135" s="326"/>
      <c r="S2135" s="326"/>
      <c r="T2135" s="326"/>
      <c r="U2135" s="326"/>
      <c r="V2135" s="326"/>
      <c r="W2135" s="326"/>
      <c r="X2135" s="326"/>
      <c r="Y2135" s="326"/>
      <c r="Z2135" s="326"/>
      <c r="AA2135" s="326"/>
      <c r="AB2135" s="326"/>
      <c r="AC2135" s="326"/>
      <c r="AD2135" s="326"/>
      <c r="AE2135" s="326"/>
      <c r="AF2135" s="326"/>
      <c r="AG2135" s="326"/>
      <c r="AH2135" s="326"/>
      <c r="AI2135" s="326"/>
      <c r="AJ2135" s="326"/>
      <c r="AK2135" s="326"/>
      <c r="AL2135" s="326"/>
      <c r="AM2135" s="326"/>
      <c r="AN2135" s="326"/>
      <c r="AO2135" s="326"/>
      <c r="AP2135" s="326"/>
      <c r="AQ2135" s="326"/>
      <c r="AR2135" s="326"/>
    </row>
    <row r="2136" ht="15.75" hidden="1" customHeight="1">
      <c r="A2136" s="326"/>
      <c r="B2136" s="326"/>
      <c r="C2136" s="326"/>
      <c r="D2136" s="326"/>
      <c r="E2136" s="326"/>
      <c r="F2136" s="326"/>
      <c r="G2136" s="326"/>
      <c r="H2136" s="326"/>
      <c r="I2136" s="326"/>
      <c r="J2136" s="326"/>
      <c r="K2136" s="326"/>
      <c r="L2136" s="326"/>
      <c r="M2136" s="326"/>
      <c r="N2136" s="326"/>
      <c r="O2136" s="326"/>
      <c r="P2136" s="326"/>
      <c r="Q2136" s="326"/>
      <c r="R2136" s="326"/>
      <c r="S2136" s="326"/>
      <c r="T2136" s="326"/>
      <c r="U2136" s="326"/>
      <c r="V2136" s="326"/>
      <c r="W2136" s="326"/>
      <c r="X2136" s="326"/>
      <c r="Y2136" s="326"/>
      <c r="Z2136" s="326"/>
      <c r="AA2136" s="326"/>
      <c r="AB2136" s="326"/>
      <c r="AC2136" s="326"/>
      <c r="AD2136" s="326"/>
      <c r="AE2136" s="326"/>
      <c r="AF2136" s="326"/>
      <c r="AG2136" s="326"/>
      <c r="AH2136" s="326"/>
      <c r="AI2136" s="326"/>
      <c r="AJ2136" s="326"/>
      <c r="AK2136" s="326"/>
      <c r="AL2136" s="326"/>
      <c r="AM2136" s="326"/>
      <c r="AN2136" s="326"/>
      <c r="AO2136" s="326"/>
      <c r="AP2136" s="326"/>
      <c r="AQ2136" s="326"/>
      <c r="AR2136" s="326"/>
    </row>
    <row r="2137" ht="15.75" hidden="1" customHeight="1">
      <c r="A2137" s="326"/>
      <c r="B2137" s="326"/>
      <c r="C2137" s="326"/>
      <c r="D2137" s="326"/>
      <c r="E2137" s="326"/>
      <c r="F2137" s="326"/>
      <c r="G2137" s="326"/>
      <c r="H2137" s="326"/>
      <c r="I2137" s="326"/>
      <c r="J2137" s="326"/>
      <c r="K2137" s="326"/>
      <c r="L2137" s="326"/>
      <c r="M2137" s="326"/>
      <c r="N2137" s="326"/>
      <c r="O2137" s="326"/>
      <c r="P2137" s="326"/>
      <c r="Q2137" s="326"/>
      <c r="R2137" s="326"/>
      <c r="S2137" s="326"/>
      <c r="T2137" s="326"/>
      <c r="U2137" s="326"/>
      <c r="V2137" s="326"/>
      <c r="W2137" s="326"/>
      <c r="X2137" s="326"/>
      <c r="Y2137" s="326"/>
      <c r="Z2137" s="326"/>
      <c r="AA2137" s="326"/>
      <c r="AB2137" s="326"/>
      <c r="AC2137" s="326"/>
      <c r="AD2137" s="326"/>
      <c r="AE2137" s="326"/>
      <c r="AF2137" s="326"/>
      <c r="AG2137" s="326"/>
      <c r="AH2137" s="326"/>
      <c r="AI2137" s="326"/>
      <c r="AJ2137" s="326"/>
      <c r="AK2137" s="326"/>
      <c r="AL2137" s="326"/>
      <c r="AM2137" s="326"/>
      <c r="AN2137" s="326"/>
      <c r="AO2137" s="326"/>
      <c r="AP2137" s="326"/>
      <c r="AQ2137" s="326"/>
      <c r="AR2137" s="326"/>
    </row>
    <row r="2138" ht="15.75" hidden="1" customHeight="1">
      <c r="A2138" s="326"/>
      <c r="B2138" s="326"/>
      <c r="C2138" s="326"/>
      <c r="D2138" s="326"/>
      <c r="E2138" s="326"/>
      <c r="F2138" s="326"/>
      <c r="G2138" s="326"/>
      <c r="H2138" s="326"/>
      <c r="I2138" s="326"/>
      <c r="J2138" s="326"/>
      <c r="K2138" s="326"/>
      <c r="L2138" s="326"/>
      <c r="M2138" s="326"/>
      <c r="N2138" s="326"/>
      <c r="O2138" s="326"/>
      <c r="P2138" s="326"/>
      <c r="Q2138" s="326"/>
      <c r="R2138" s="326"/>
      <c r="S2138" s="326"/>
      <c r="T2138" s="326"/>
      <c r="U2138" s="326"/>
      <c r="V2138" s="326"/>
      <c r="W2138" s="326"/>
      <c r="X2138" s="326"/>
      <c r="Y2138" s="326"/>
      <c r="Z2138" s="326"/>
      <c r="AA2138" s="326"/>
      <c r="AB2138" s="326"/>
      <c r="AC2138" s="326"/>
      <c r="AD2138" s="326"/>
      <c r="AE2138" s="326"/>
      <c r="AF2138" s="326"/>
      <c r="AG2138" s="326"/>
      <c r="AH2138" s="326"/>
      <c r="AI2138" s="326"/>
      <c r="AJ2138" s="326"/>
      <c r="AK2138" s="326"/>
      <c r="AL2138" s="326"/>
      <c r="AM2138" s="326"/>
      <c r="AN2138" s="326"/>
      <c r="AO2138" s="326"/>
      <c r="AP2138" s="326"/>
      <c r="AQ2138" s="326"/>
      <c r="AR2138" s="326"/>
    </row>
    <row r="2139" ht="15.75" hidden="1" customHeight="1">
      <c r="A2139" s="326"/>
      <c r="B2139" s="326"/>
      <c r="C2139" s="326"/>
      <c r="D2139" s="326"/>
      <c r="E2139" s="326"/>
      <c r="F2139" s="326"/>
      <c r="G2139" s="326"/>
      <c r="H2139" s="326"/>
      <c r="I2139" s="326"/>
      <c r="J2139" s="326"/>
      <c r="K2139" s="326"/>
      <c r="L2139" s="326"/>
      <c r="M2139" s="326"/>
      <c r="N2139" s="326"/>
      <c r="O2139" s="326"/>
      <c r="P2139" s="326"/>
      <c r="Q2139" s="326"/>
      <c r="R2139" s="326"/>
      <c r="S2139" s="326"/>
      <c r="T2139" s="326"/>
      <c r="U2139" s="326"/>
      <c r="V2139" s="326"/>
      <c r="W2139" s="326"/>
      <c r="X2139" s="326"/>
      <c r="Y2139" s="326"/>
      <c r="Z2139" s="326"/>
      <c r="AA2139" s="326"/>
      <c r="AB2139" s="326"/>
      <c r="AC2139" s="326"/>
      <c r="AD2139" s="326"/>
      <c r="AE2139" s="326"/>
      <c r="AF2139" s="326"/>
      <c r="AG2139" s="326"/>
      <c r="AH2139" s="326"/>
      <c r="AI2139" s="326"/>
      <c r="AJ2139" s="326"/>
      <c r="AK2139" s="326"/>
      <c r="AL2139" s="326"/>
      <c r="AM2139" s="326"/>
      <c r="AN2139" s="326"/>
      <c r="AO2139" s="326"/>
      <c r="AP2139" s="326"/>
      <c r="AQ2139" s="326"/>
      <c r="AR2139" s="326"/>
    </row>
    <row r="2140" ht="15.75" hidden="1" customHeight="1">
      <c r="A2140" s="326"/>
      <c r="B2140" s="326"/>
      <c r="C2140" s="326"/>
      <c r="D2140" s="326"/>
      <c r="E2140" s="326"/>
      <c r="F2140" s="326"/>
      <c r="G2140" s="326"/>
      <c r="H2140" s="326"/>
      <c r="I2140" s="326"/>
      <c r="J2140" s="326"/>
      <c r="K2140" s="326"/>
      <c r="L2140" s="326"/>
      <c r="M2140" s="326"/>
      <c r="N2140" s="326"/>
      <c r="O2140" s="326"/>
      <c r="P2140" s="326"/>
      <c r="Q2140" s="326"/>
      <c r="R2140" s="326"/>
      <c r="S2140" s="326"/>
      <c r="T2140" s="326"/>
      <c r="U2140" s="326"/>
      <c r="V2140" s="326"/>
      <c r="W2140" s="326"/>
      <c r="X2140" s="326"/>
      <c r="Y2140" s="326"/>
      <c r="Z2140" s="326"/>
      <c r="AA2140" s="326"/>
      <c r="AB2140" s="326"/>
      <c r="AC2140" s="326"/>
      <c r="AD2140" s="326"/>
      <c r="AE2140" s="326"/>
      <c r="AF2140" s="326"/>
      <c r="AG2140" s="326"/>
      <c r="AH2140" s="326"/>
      <c r="AI2140" s="326"/>
      <c r="AJ2140" s="326"/>
      <c r="AK2140" s="326"/>
      <c r="AL2140" s="326"/>
      <c r="AM2140" s="326"/>
      <c r="AN2140" s="326"/>
      <c r="AO2140" s="326"/>
      <c r="AP2140" s="326"/>
      <c r="AQ2140" s="326"/>
      <c r="AR2140" s="326"/>
    </row>
    <row r="2141" ht="15.75" hidden="1" customHeight="1">
      <c r="A2141" s="326"/>
      <c r="B2141" s="326"/>
      <c r="C2141" s="326"/>
      <c r="D2141" s="326"/>
      <c r="E2141" s="326"/>
      <c r="F2141" s="326"/>
      <c r="G2141" s="326"/>
      <c r="H2141" s="326"/>
      <c r="I2141" s="326"/>
      <c r="J2141" s="326"/>
      <c r="K2141" s="326"/>
      <c r="L2141" s="326"/>
      <c r="M2141" s="326"/>
      <c r="N2141" s="326"/>
      <c r="O2141" s="326"/>
      <c r="P2141" s="326"/>
      <c r="Q2141" s="326"/>
      <c r="R2141" s="326"/>
      <c r="S2141" s="326"/>
      <c r="T2141" s="326"/>
      <c r="U2141" s="326"/>
      <c r="V2141" s="326"/>
      <c r="W2141" s="326"/>
      <c r="X2141" s="326"/>
      <c r="Y2141" s="326"/>
      <c r="Z2141" s="326"/>
      <c r="AA2141" s="326"/>
      <c r="AB2141" s="326"/>
      <c r="AC2141" s="326"/>
      <c r="AD2141" s="326"/>
      <c r="AE2141" s="326"/>
      <c r="AF2141" s="326"/>
      <c r="AG2141" s="326"/>
      <c r="AH2141" s="326"/>
      <c r="AI2141" s="326"/>
      <c r="AJ2141" s="326"/>
      <c r="AK2141" s="326"/>
      <c r="AL2141" s="326"/>
      <c r="AM2141" s="326"/>
      <c r="AN2141" s="326"/>
      <c r="AO2141" s="326"/>
      <c r="AP2141" s="326"/>
      <c r="AQ2141" s="326"/>
      <c r="AR2141" s="326"/>
    </row>
    <row r="2142" ht="15.75" hidden="1" customHeight="1">
      <c r="A2142" s="326"/>
      <c r="B2142" s="326"/>
      <c r="C2142" s="326"/>
      <c r="D2142" s="326"/>
      <c r="E2142" s="326"/>
      <c r="F2142" s="326"/>
      <c r="G2142" s="326"/>
      <c r="H2142" s="326"/>
      <c r="I2142" s="326"/>
      <c r="J2142" s="326"/>
      <c r="K2142" s="326"/>
      <c r="L2142" s="326"/>
      <c r="M2142" s="326"/>
      <c r="N2142" s="326"/>
      <c r="O2142" s="326"/>
      <c r="P2142" s="326"/>
      <c r="Q2142" s="326"/>
      <c r="R2142" s="326"/>
      <c r="S2142" s="326"/>
      <c r="T2142" s="326"/>
      <c r="U2142" s="326"/>
      <c r="V2142" s="326"/>
      <c r="W2142" s="326"/>
      <c r="X2142" s="326"/>
      <c r="Y2142" s="326"/>
      <c r="Z2142" s="326"/>
      <c r="AA2142" s="326"/>
      <c r="AB2142" s="326"/>
      <c r="AC2142" s="326"/>
      <c r="AD2142" s="326"/>
      <c r="AE2142" s="326"/>
      <c r="AF2142" s="326"/>
      <c r="AG2142" s="326"/>
      <c r="AH2142" s="326"/>
      <c r="AI2142" s="326"/>
      <c r="AJ2142" s="326"/>
      <c r="AK2142" s="326"/>
      <c r="AL2142" s="326"/>
      <c r="AM2142" s="326"/>
      <c r="AN2142" s="326"/>
      <c r="AO2142" s="326"/>
      <c r="AP2142" s="326"/>
      <c r="AQ2142" s="326"/>
      <c r="AR2142" s="326"/>
    </row>
    <row r="2143" ht="15.75" hidden="1" customHeight="1">
      <c r="A2143" s="326"/>
      <c r="B2143" s="326"/>
      <c r="C2143" s="326"/>
      <c r="D2143" s="326"/>
      <c r="E2143" s="326"/>
      <c r="F2143" s="326"/>
      <c r="G2143" s="326"/>
      <c r="H2143" s="326"/>
      <c r="I2143" s="326"/>
      <c r="J2143" s="326"/>
      <c r="K2143" s="326"/>
      <c r="L2143" s="326"/>
      <c r="M2143" s="326"/>
      <c r="N2143" s="326"/>
      <c r="O2143" s="326"/>
      <c r="P2143" s="326"/>
      <c r="Q2143" s="326"/>
      <c r="R2143" s="326"/>
      <c r="S2143" s="326"/>
      <c r="T2143" s="326"/>
      <c r="U2143" s="326"/>
      <c r="V2143" s="326"/>
      <c r="W2143" s="326"/>
      <c r="X2143" s="326"/>
      <c r="Y2143" s="326"/>
      <c r="Z2143" s="326"/>
      <c r="AA2143" s="326"/>
      <c r="AB2143" s="326"/>
      <c r="AC2143" s="326"/>
      <c r="AD2143" s="326"/>
      <c r="AE2143" s="326"/>
      <c r="AF2143" s="326"/>
      <c r="AG2143" s="326"/>
      <c r="AH2143" s="326"/>
      <c r="AI2143" s="326"/>
      <c r="AJ2143" s="326"/>
      <c r="AK2143" s="326"/>
      <c r="AL2143" s="326"/>
      <c r="AM2143" s="326"/>
      <c r="AN2143" s="326"/>
      <c r="AO2143" s="326"/>
      <c r="AP2143" s="326"/>
      <c r="AQ2143" s="326"/>
      <c r="AR2143" s="326"/>
    </row>
    <row r="2144" ht="15.75" hidden="1" customHeight="1">
      <c r="A2144" s="326"/>
      <c r="B2144" s="326"/>
      <c r="C2144" s="326"/>
      <c r="D2144" s="326"/>
      <c r="E2144" s="326"/>
      <c r="F2144" s="326"/>
      <c r="G2144" s="326"/>
      <c r="H2144" s="326"/>
      <c r="I2144" s="326"/>
      <c r="J2144" s="326"/>
      <c r="K2144" s="326"/>
      <c r="L2144" s="326"/>
      <c r="M2144" s="326"/>
      <c r="N2144" s="326"/>
      <c r="O2144" s="326"/>
      <c r="P2144" s="326"/>
      <c r="Q2144" s="326"/>
      <c r="R2144" s="326"/>
      <c r="S2144" s="326"/>
      <c r="T2144" s="326"/>
      <c r="U2144" s="326"/>
      <c r="V2144" s="326"/>
      <c r="W2144" s="326"/>
      <c r="X2144" s="326"/>
      <c r="Y2144" s="326"/>
      <c r="Z2144" s="326"/>
      <c r="AA2144" s="326"/>
      <c r="AB2144" s="326"/>
      <c r="AC2144" s="326"/>
      <c r="AD2144" s="326"/>
      <c r="AE2144" s="326"/>
      <c r="AF2144" s="326"/>
      <c r="AG2144" s="326"/>
      <c r="AH2144" s="326"/>
      <c r="AI2144" s="326"/>
      <c r="AJ2144" s="326"/>
      <c r="AK2144" s="326"/>
      <c r="AL2144" s="326"/>
      <c r="AM2144" s="326"/>
      <c r="AN2144" s="326"/>
      <c r="AO2144" s="326"/>
      <c r="AP2144" s="326"/>
      <c r="AQ2144" s="326"/>
      <c r="AR2144" s="326"/>
    </row>
    <row r="2145" ht="15.75" hidden="1" customHeight="1">
      <c r="A2145" s="326"/>
      <c r="B2145" s="326"/>
      <c r="C2145" s="326"/>
      <c r="D2145" s="326"/>
      <c r="E2145" s="326"/>
      <c r="F2145" s="326"/>
      <c r="G2145" s="326"/>
      <c r="H2145" s="326"/>
      <c r="I2145" s="326"/>
      <c r="J2145" s="326"/>
      <c r="K2145" s="326"/>
      <c r="L2145" s="326"/>
      <c r="M2145" s="326"/>
      <c r="N2145" s="326"/>
      <c r="O2145" s="326"/>
      <c r="P2145" s="326"/>
      <c r="Q2145" s="326"/>
      <c r="R2145" s="326"/>
      <c r="S2145" s="326"/>
      <c r="T2145" s="326"/>
      <c r="U2145" s="326"/>
      <c r="V2145" s="326"/>
      <c r="W2145" s="326"/>
      <c r="X2145" s="326"/>
      <c r="Y2145" s="326"/>
      <c r="Z2145" s="326"/>
      <c r="AA2145" s="326"/>
      <c r="AB2145" s="326"/>
      <c r="AC2145" s="326"/>
      <c r="AD2145" s="326"/>
      <c r="AE2145" s="326"/>
      <c r="AF2145" s="326"/>
      <c r="AG2145" s="326"/>
      <c r="AH2145" s="326"/>
      <c r="AI2145" s="326"/>
      <c r="AJ2145" s="326"/>
      <c r="AK2145" s="326"/>
      <c r="AL2145" s="326"/>
      <c r="AM2145" s="326"/>
      <c r="AN2145" s="326"/>
      <c r="AO2145" s="326"/>
      <c r="AP2145" s="326"/>
      <c r="AQ2145" s="326"/>
      <c r="AR2145" s="326"/>
    </row>
    <row r="2146" ht="15.75" hidden="1" customHeight="1">
      <c r="A2146" s="326"/>
      <c r="B2146" s="326"/>
      <c r="C2146" s="326"/>
      <c r="D2146" s="326"/>
      <c r="E2146" s="326"/>
      <c r="F2146" s="326"/>
      <c r="G2146" s="326"/>
      <c r="H2146" s="326"/>
      <c r="I2146" s="326"/>
      <c r="J2146" s="326"/>
      <c r="K2146" s="326"/>
      <c r="L2146" s="326"/>
      <c r="M2146" s="326"/>
      <c r="N2146" s="326"/>
      <c r="O2146" s="326"/>
      <c r="P2146" s="326"/>
      <c r="Q2146" s="326"/>
      <c r="R2146" s="326"/>
      <c r="S2146" s="326"/>
      <c r="T2146" s="326"/>
      <c r="U2146" s="326"/>
      <c r="V2146" s="326"/>
      <c r="W2146" s="326"/>
      <c r="X2146" s="326"/>
      <c r="Y2146" s="326"/>
      <c r="Z2146" s="326"/>
      <c r="AA2146" s="326"/>
      <c r="AB2146" s="326"/>
      <c r="AC2146" s="326"/>
      <c r="AD2146" s="326"/>
      <c r="AE2146" s="326"/>
      <c r="AF2146" s="326"/>
      <c r="AG2146" s="326"/>
      <c r="AH2146" s="326"/>
      <c r="AI2146" s="326"/>
      <c r="AJ2146" s="326"/>
      <c r="AK2146" s="326"/>
      <c r="AL2146" s="326"/>
      <c r="AM2146" s="326"/>
      <c r="AN2146" s="326"/>
      <c r="AO2146" s="326"/>
      <c r="AP2146" s="326"/>
      <c r="AQ2146" s="326"/>
      <c r="AR2146" s="326"/>
    </row>
    <row r="2147" ht="15.75" hidden="1" customHeight="1">
      <c r="A2147" s="326"/>
      <c r="B2147" s="326"/>
      <c r="C2147" s="326"/>
      <c r="D2147" s="326"/>
      <c r="E2147" s="326"/>
      <c r="F2147" s="326"/>
      <c r="G2147" s="326"/>
      <c r="H2147" s="326"/>
      <c r="I2147" s="326"/>
      <c r="J2147" s="326"/>
      <c r="K2147" s="326"/>
      <c r="L2147" s="326"/>
      <c r="M2147" s="326"/>
      <c r="N2147" s="326"/>
      <c r="O2147" s="326"/>
      <c r="P2147" s="326"/>
      <c r="Q2147" s="326"/>
      <c r="R2147" s="326"/>
      <c r="S2147" s="326"/>
      <c r="T2147" s="326"/>
      <c r="U2147" s="326"/>
      <c r="V2147" s="326"/>
      <c r="W2147" s="326"/>
      <c r="X2147" s="326"/>
      <c r="Y2147" s="326"/>
      <c r="Z2147" s="326"/>
      <c r="AA2147" s="326"/>
      <c r="AB2147" s="326"/>
      <c r="AC2147" s="326"/>
      <c r="AD2147" s="326"/>
      <c r="AE2147" s="326"/>
      <c r="AF2147" s="326"/>
      <c r="AG2147" s="326"/>
      <c r="AH2147" s="326"/>
      <c r="AI2147" s="326"/>
      <c r="AJ2147" s="326"/>
      <c r="AK2147" s="326"/>
      <c r="AL2147" s="326"/>
      <c r="AM2147" s="326"/>
      <c r="AN2147" s="326"/>
      <c r="AO2147" s="326"/>
      <c r="AP2147" s="326"/>
      <c r="AQ2147" s="326"/>
      <c r="AR2147" s="326"/>
    </row>
    <row r="2148" ht="15.75" hidden="1" customHeight="1">
      <c r="A2148" s="326"/>
      <c r="B2148" s="326"/>
      <c r="C2148" s="326"/>
      <c r="D2148" s="326"/>
      <c r="E2148" s="326"/>
      <c r="F2148" s="326"/>
      <c r="G2148" s="326"/>
      <c r="H2148" s="326"/>
      <c r="I2148" s="326"/>
      <c r="J2148" s="326"/>
      <c r="K2148" s="326"/>
      <c r="L2148" s="326"/>
      <c r="M2148" s="326"/>
      <c r="N2148" s="326"/>
      <c r="O2148" s="326"/>
      <c r="P2148" s="326"/>
      <c r="Q2148" s="326"/>
      <c r="R2148" s="326"/>
      <c r="S2148" s="326"/>
      <c r="T2148" s="326"/>
      <c r="U2148" s="326"/>
      <c r="V2148" s="326"/>
      <c r="W2148" s="326"/>
      <c r="X2148" s="326"/>
      <c r="Y2148" s="326"/>
      <c r="Z2148" s="326"/>
      <c r="AA2148" s="326"/>
      <c r="AB2148" s="326"/>
      <c r="AC2148" s="326"/>
      <c r="AD2148" s="326"/>
      <c r="AE2148" s="326"/>
      <c r="AF2148" s="326"/>
      <c r="AG2148" s="326"/>
      <c r="AH2148" s="326"/>
      <c r="AI2148" s="326"/>
      <c r="AJ2148" s="326"/>
      <c r="AK2148" s="326"/>
      <c r="AL2148" s="326"/>
      <c r="AM2148" s="326"/>
      <c r="AN2148" s="326"/>
      <c r="AO2148" s="326"/>
      <c r="AP2148" s="326"/>
      <c r="AQ2148" s="326"/>
      <c r="AR2148" s="326"/>
    </row>
    <row r="2149" ht="15.75" hidden="1" customHeight="1">
      <c r="A2149" s="326"/>
      <c r="B2149" s="326"/>
      <c r="C2149" s="326"/>
      <c r="D2149" s="326"/>
      <c r="E2149" s="326"/>
      <c r="F2149" s="326"/>
      <c r="G2149" s="326"/>
      <c r="H2149" s="326"/>
      <c r="I2149" s="326"/>
      <c r="J2149" s="326"/>
      <c r="K2149" s="326"/>
      <c r="L2149" s="326"/>
      <c r="M2149" s="326"/>
      <c r="N2149" s="326"/>
      <c r="O2149" s="326"/>
      <c r="P2149" s="326"/>
      <c r="Q2149" s="326"/>
      <c r="R2149" s="326"/>
      <c r="S2149" s="326"/>
      <c r="T2149" s="326"/>
      <c r="U2149" s="326"/>
      <c r="V2149" s="326"/>
      <c r="W2149" s="326"/>
      <c r="X2149" s="326"/>
      <c r="Y2149" s="326"/>
      <c r="Z2149" s="326"/>
      <c r="AA2149" s="326"/>
      <c r="AB2149" s="326"/>
      <c r="AC2149" s="326"/>
      <c r="AD2149" s="326"/>
      <c r="AE2149" s="326"/>
      <c r="AF2149" s="326"/>
      <c r="AG2149" s="326"/>
      <c r="AH2149" s="326"/>
      <c r="AI2149" s="326"/>
      <c r="AJ2149" s="326"/>
      <c r="AK2149" s="326"/>
      <c r="AL2149" s="326"/>
      <c r="AM2149" s="326"/>
      <c r="AN2149" s="326"/>
      <c r="AO2149" s="326"/>
      <c r="AP2149" s="326"/>
      <c r="AQ2149" s="326"/>
      <c r="AR2149" s="326"/>
    </row>
    <row r="2150" ht="15.75" hidden="1" customHeight="1">
      <c r="A2150" s="326"/>
      <c r="B2150" s="326"/>
      <c r="C2150" s="326"/>
      <c r="D2150" s="326"/>
      <c r="E2150" s="326"/>
      <c r="F2150" s="326"/>
      <c r="G2150" s="326"/>
      <c r="H2150" s="326"/>
      <c r="I2150" s="326"/>
      <c r="J2150" s="326"/>
      <c r="K2150" s="326"/>
      <c r="L2150" s="326"/>
      <c r="M2150" s="326"/>
      <c r="N2150" s="326"/>
      <c r="O2150" s="326"/>
      <c r="P2150" s="326"/>
      <c r="Q2150" s="326"/>
      <c r="R2150" s="326"/>
      <c r="S2150" s="326"/>
      <c r="T2150" s="326"/>
      <c r="U2150" s="326"/>
      <c r="V2150" s="326"/>
      <c r="W2150" s="326"/>
      <c r="X2150" s="326"/>
      <c r="Y2150" s="326"/>
      <c r="Z2150" s="326"/>
      <c r="AA2150" s="326"/>
      <c r="AB2150" s="326"/>
      <c r="AC2150" s="326"/>
      <c r="AD2150" s="326"/>
      <c r="AE2150" s="326"/>
      <c r="AF2150" s="326"/>
      <c r="AG2150" s="326"/>
      <c r="AH2150" s="326"/>
      <c r="AI2150" s="326"/>
      <c r="AJ2150" s="326"/>
      <c r="AK2150" s="326"/>
      <c r="AL2150" s="326"/>
      <c r="AM2150" s="326"/>
      <c r="AN2150" s="326"/>
      <c r="AO2150" s="326"/>
      <c r="AP2150" s="326"/>
      <c r="AQ2150" s="326"/>
      <c r="AR2150" s="326"/>
    </row>
    <row r="2151" ht="15.75" hidden="1" customHeight="1">
      <c r="A2151" s="326"/>
      <c r="B2151" s="326"/>
      <c r="C2151" s="326"/>
      <c r="D2151" s="326"/>
      <c r="E2151" s="326"/>
      <c r="F2151" s="326"/>
      <c r="G2151" s="326"/>
      <c r="H2151" s="326"/>
      <c r="I2151" s="326"/>
      <c r="J2151" s="326"/>
      <c r="K2151" s="326"/>
      <c r="L2151" s="326"/>
      <c r="M2151" s="326"/>
      <c r="N2151" s="326"/>
      <c r="O2151" s="326"/>
      <c r="P2151" s="326"/>
      <c r="Q2151" s="326"/>
      <c r="R2151" s="326"/>
      <c r="S2151" s="326"/>
      <c r="T2151" s="326"/>
      <c r="U2151" s="326"/>
      <c r="V2151" s="326"/>
      <c r="W2151" s="326"/>
      <c r="X2151" s="326"/>
      <c r="Y2151" s="326"/>
      <c r="Z2151" s="326"/>
      <c r="AA2151" s="326"/>
      <c r="AB2151" s="326"/>
      <c r="AC2151" s="326"/>
      <c r="AD2151" s="326"/>
      <c r="AE2151" s="326"/>
      <c r="AF2151" s="326"/>
      <c r="AG2151" s="326"/>
      <c r="AH2151" s="326"/>
      <c r="AI2151" s="326"/>
      <c r="AJ2151" s="326"/>
      <c r="AK2151" s="326"/>
      <c r="AL2151" s="326"/>
      <c r="AM2151" s="326"/>
      <c r="AN2151" s="326"/>
      <c r="AO2151" s="326"/>
      <c r="AP2151" s="326"/>
      <c r="AQ2151" s="326"/>
      <c r="AR2151" s="326"/>
    </row>
    <row r="2152" ht="15.75" hidden="1" customHeight="1">
      <c r="A2152" s="326"/>
      <c r="B2152" s="326"/>
      <c r="C2152" s="326"/>
      <c r="D2152" s="326"/>
      <c r="E2152" s="326"/>
      <c r="F2152" s="326"/>
      <c r="G2152" s="326"/>
      <c r="H2152" s="326"/>
      <c r="I2152" s="326"/>
      <c r="J2152" s="326"/>
      <c r="K2152" s="326"/>
      <c r="L2152" s="326"/>
      <c r="M2152" s="326"/>
      <c r="N2152" s="326"/>
      <c r="O2152" s="326"/>
      <c r="P2152" s="326"/>
      <c r="Q2152" s="326"/>
      <c r="R2152" s="326"/>
      <c r="S2152" s="326"/>
      <c r="T2152" s="326"/>
      <c r="U2152" s="326"/>
      <c r="V2152" s="326"/>
      <c r="W2152" s="326"/>
      <c r="X2152" s="326"/>
      <c r="Y2152" s="326"/>
      <c r="Z2152" s="326"/>
      <c r="AA2152" s="326"/>
      <c r="AB2152" s="326"/>
      <c r="AC2152" s="326"/>
      <c r="AD2152" s="326"/>
      <c r="AE2152" s="326"/>
      <c r="AF2152" s="326"/>
      <c r="AG2152" s="326"/>
      <c r="AH2152" s="326"/>
      <c r="AI2152" s="326"/>
      <c r="AJ2152" s="326"/>
      <c r="AK2152" s="326"/>
      <c r="AL2152" s="326"/>
      <c r="AM2152" s="326"/>
      <c r="AN2152" s="326"/>
      <c r="AO2152" s="326"/>
      <c r="AP2152" s="326"/>
      <c r="AQ2152" s="326"/>
      <c r="AR2152" s="326"/>
    </row>
    <row r="2153" ht="15.75" hidden="1" customHeight="1">
      <c r="A2153" s="326"/>
      <c r="B2153" s="326"/>
      <c r="C2153" s="326"/>
      <c r="D2153" s="326"/>
      <c r="E2153" s="326"/>
      <c r="F2153" s="326"/>
      <c r="G2153" s="326"/>
      <c r="H2153" s="326"/>
      <c r="I2153" s="326"/>
      <c r="J2153" s="326"/>
      <c r="K2153" s="326"/>
      <c r="L2153" s="326"/>
      <c r="M2153" s="326"/>
      <c r="N2153" s="326"/>
      <c r="O2153" s="326"/>
      <c r="P2153" s="326"/>
      <c r="Q2153" s="326"/>
      <c r="R2153" s="326"/>
      <c r="S2153" s="326"/>
      <c r="T2153" s="326"/>
      <c r="U2153" s="326"/>
      <c r="V2153" s="326"/>
      <c r="W2153" s="326"/>
      <c r="X2153" s="326"/>
      <c r="Y2153" s="326"/>
      <c r="Z2153" s="326"/>
      <c r="AA2153" s="326"/>
      <c r="AB2153" s="326"/>
      <c r="AC2153" s="326"/>
      <c r="AD2153" s="326"/>
      <c r="AE2153" s="326"/>
      <c r="AF2153" s="326"/>
      <c r="AG2153" s="326"/>
      <c r="AH2153" s="326"/>
      <c r="AI2153" s="326"/>
      <c r="AJ2153" s="326"/>
      <c r="AK2153" s="326"/>
      <c r="AL2153" s="326"/>
      <c r="AM2153" s="326"/>
      <c r="AN2153" s="326"/>
      <c r="AO2153" s="326"/>
      <c r="AP2153" s="326"/>
      <c r="AQ2153" s="326"/>
      <c r="AR2153" s="326"/>
    </row>
    <row r="2154" ht="15.75" hidden="1" customHeight="1">
      <c r="A2154" s="326"/>
      <c r="B2154" s="326"/>
      <c r="C2154" s="326"/>
      <c r="D2154" s="326"/>
      <c r="E2154" s="326"/>
      <c r="F2154" s="326"/>
      <c r="G2154" s="326"/>
      <c r="H2154" s="326"/>
      <c r="I2154" s="326"/>
      <c r="J2154" s="326"/>
      <c r="K2154" s="326"/>
      <c r="L2154" s="326"/>
      <c r="M2154" s="326"/>
      <c r="N2154" s="326"/>
      <c r="O2154" s="326"/>
      <c r="P2154" s="326"/>
      <c r="Q2154" s="326"/>
      <c r="R2154" s="326"/>
      <c r="S2154" s="326"/>
      <c r="T2154" s="326"/>
      <c r="U2154" s="326"/>
      <c r="V2154" s="326"/>
      <c r="W2154" s="326"/>
      <c r="X2154" s="326"/>
      <c r="Y2154" s="326"/>
      <c r="Z2154" s="326"/>
      <c r="AA2154" s="326"/>
      <c r="AB2154" s="326"/>
      <c r="AC2154" s="326"/>
      <c r="AD2154" s="326"/>
      <c r="AE2154" s="326"/>
      <c r="AF2154" s="326"/>
      <c r="AG2154" s="326"/>
      <c r="AH2154" s="326"/>
      <c r="AI2154" s="326"/>
      <c r="AJ2154" s="326"/>
      <c r="AK2154" s="326"/>
      <c r="AL2154" s="326"/>
      <c r="AM2154" s="326"/>
      <c r="AN2154" s="326"/>
      <c r="AO2154" s="326"/>
      <c r="AP2154" s="326"/>
      <c r="AQ2154" s="326"/>
      <c r="AR2154" s="326"/>
    </row>
    <row r="2155" ht="15.75" hidden="1" customHeight="1">
      <c r="A2155" s="326"/>
      <c r="B2155" s="326"/>
      <c r="C2155" s="326"/>
      <c r="D2155" s="326"/>
      <c r="E2155" s="326"/>
      <c r="F2155" s="326"/>
      <c r="G2155" s="326"/>
      <c r="H2155" s="326"/>
      <c r="I2155" s="326"/>
      <c r="J2155" s="326"/>
      <c r="K2155" s="326"/>
      <c r="L2155" s="326"/>
      <c r="M2155" s="326"/>
      <c r="N2155" s="326"/>
      <c r="O2155" s="326"/>
      <c r="P2155" s="326"/>
      <c r="Q2155" s="326"/>
      <c r="R2155" s="326"/>
      <c r="S2155" s="326"/>
      <c r="T2155" s="326"/>
      <c r="U2155" s="326"/>
      <c r="V2155" s="326"/>
      <c r="W2155" s="326"/>
      <c r="X2155" s="326"/>
      <c r="Y2155" s="326"/>
      <c r="Z2155" s="326"/>
      <c r="AA2155" s="326"/>
      <c r="AB2155" s="326"/>
      <c r="AC2155" s="326"/>
      <c r="AD2155" s="326"/>
      <c r="AE2155" s="326"/>
      <c r="AF2155" s="326"/>
      <c r="AG2155" s="326"/>
      <c r="AH2155" s="326"/>
      <c r="AI2155" s="326"/>
      <c r="AJ2155" s="326"/>
      <c r="AK2155" s="326"/>
      <c r="AL2155" s="326"/>
      <c r="AM2155" s="326"/>
      <c r="AN2155" s="326"/>
      <c r="AO2155" s="326"/>
      <c r="AP2155" s="326"/>
      <c r="AQ2155" s="326"/>
      <c r="AR2155" s="326"/>
    </row>
    <row r="2156" ht="15.75" hidden="1" customHeight="1">
      <c r="A2156" s="326"/>
      <c r="B2156" s="326"/>
      <c r="C2156" s="326"/>
      <c r="D2156" s="326"/>
      <c r="E2156" s="326"/>
      <c r="F2156" s="326"/>
      <c r="G2156" s="326"/>
      <c r="H2156" s="326"/>
      <c r="I2156" s="326"/>
      <c r="J2156" s="326"/>
      <c r="K2156" s="326"/>
      <c r="L2156" s="326"/>
      <c r="M2156" s="326"/>
      <c r="N2156" s="326"/>
      <c r="O2156" s="326"/>
      <c r="P2156" s="326"/>
      <c r="Q2156" s="326"/>
      <c r="R2156" s="326"/>
      <c r="S2156" s="326"/>
      <c r="T2156" s="326"/>
      <c r="U2156" s="326"/>
      <c r="V2156" s="326"/>
      <c r="W2156" s="326"/>
      <c r="X2156" s="326"/>
      <c r="Y2156" s="326"/>
      <c r="Z2156" s="326"/>
      <c r="AA2156" s="326"/>
      <c r="AB2156" s="326"/>
      <c r="AC2156" s="326"/>
      <c r="AD2156" s="326"/>
      <c r="AE2156" s="326"/>
      <c r="AF2156" s="326"/>
      <c r="AG2156" s="326"/>
      <c r="AH2156" s="326"/>
      <c r="AI2156" s="326"/>
      <c r="AJ2156" s="326"/>
      <c r="AK2156" s="326"/>
      <c r="AL2156" s="326"/>
      <c r="AM2156" s="326"/>
      <c r="AN2156" s="326"/>
      <c r="AO2156" s="326"/>
      <c r="AP2156" s="326"/>
      <c r="AQ2156" s="326"/>
      <c r="AR2156" s="326"/>
    </row>
    <row r="2157" ht="15.75" hidden="1" customHeight="1">
      <c r="A2157" s="326"/>
      <c r="B2157" s="326"/>
      <c r="C2157" s="326"/>
      <c r="D2157" s="326"/>
      <c r="E2157" s="326"/>
      <c r="F2157" s="326"/>
      <c r="G2157" s="326"/>
      <c r="H2157" s="326"/>
      <c r="I2157" s="326"/>
      <c r="J2157" s="326"/>
      <c r="K2157" s="326"/>
      <c r="L2157" s="326"/>
      <c r="M2157" s="326"/>
      <c r="N2157" s="326"/>
      <c r="O2157" s="326"/>
      <c r="P2157" s="326"/>
      <c r="Q2157" s="326"/>
      <c r="R2157" s="326"/>
      <c r="S2157" s="326"/>
      <c r="T2157" s="326"/>
      <c r="U2157" s="326"/>
      <c r="V2157" s="326"/>
      <c r="W2157" s="326"/>
      <c r="X2157" s="326"/>
      <c r="Y2157" s="326"/>
      <c r="Z2157" s="326"/>
      <c r="AA2157" s="326"/>
      <c r="AB2157" s="326"/>
      <c r="AC2157" s="326"/>
      <c r="AD2157" s="326"/>
      <c r="AE2157" s="326"/>
      <c r="AF2157" s="326"/>
      <c r="AG2157" s="326"/>
      <c r="AH2157" s="326"/>
      <c r="AI2157" s="326"/>
      <c r="AJ2157" s="326"/>
      <c r="AK2157" s="326"/>
      <c r="AL2157" s="326"/>
      <c r="AM2157" s="326"/>
      <c r="AN2157" s="326"/>
      <c r="AO2157" s="326"/>
      <c r="AP2157" s="326"/>
      <c r="AQ2157" s="326"/>
      <c r="AR2157" s="326"/>
    </row>
    <row r="2158" ht="15.75" hidden="1" customHeight="1">
      <c r="A2158" s="326"/>
      <c r="B2158" s="326"/>
      <c r="C2158" s="326"/>
      <c r="D2158" s="326"/>
      <c r="E2158" s="326"/>
      <c r="F2158" s="326"/>
      <c r="G2158" s="326"/>
      <c r="H2158" s="326"/>
      <c r="I2158" s="326"/>
      <c r="J2158" s="326"/>
      <c r="K2158" s="326"/>
      <c r="L2158" s="326"/>
      <c r="M2158" s="326"/>
      <c r="N2158" s="326"/>
      <c r="O2158" s="326"/>
      <c r="P2158" s="326"/>
      <c r="Q2158" s="326"/>
      <c r="R2158" s="326"/>
      <c r="S2158" s="326"/>
      <c r="T2158" s="326"/>
      <c r="U2158" s="326"/>
      <c r="V2158" s="326"/>
      <c r="W2158" s="326"/>
      <c r="X2158" s="326"/>
      <c r="Y2158" s="326"/>
      <c r="Z2158" s="326"/>
      <c r="AA2158" s="326"/>
      <c r="AB2158" s="326"/>
      <c r="AC2158" s="326"/>
      <c r="AD2158" s="326"/>
      <c r="AE2158" s="326"/>
      <c r="AF2158" s="326"/>
      <c r="AG2158" s="326"/>
      <c r="AH2158" s="326"/>
      <c r="AI2158" s="326"/>
      <c r="AJ2158" s="326"/>
      <c r="AK2158" s="326"/>
      <c r="AL2158" s="326"/>
      <c r="AM2158" s="326"/>
      <c r="AN2158" s="326"/>
      <c r="AO2158" s="326"/>
      <c r="AP2158" s="326"/>
      <c r="AQ2158" s="326"/>
      <c r="AR2158" s="326"/>
    </row>
    <row r="2159" ht="15.75" hidden="1" customHeight="1">
      <c r="A2159" s="326"/>
      <c r="B2159" s="326"/>
      <c r="C2159" s="326"/>
      <c r="D2159" s="326"/>
      <c r="E2159" s="326"/>
      <c r="F2159" s="326"/>
      <c r="G2159" s="326"/>
      <c r="H2159" s="326"/>
      <c r="I2159" s="326"/>
      <c r="J2159" s="326"/>
      <c r="K2159" s="326"/>
      <c r="L2159" s="326"/>
      <c r="M2159" s="326"/>
      <c r="N2159" s="326"/>
      <c r="O2159" s="326"/>
      <c r="P2159" s="326"/>
      <c r="Q2159" s="326"/>
      <c r="R2159" s="326"/>
      <c r="S2159" s="326"/>
      <c r="T2159" s="326"/>
      <c r="U2159" s="326"/>
      <c r="V2159" s="326"/>
      <c r="W2159" s="326"/>
      <c r="X2159" s="326"/>
      <c r="Y2159" s="326"/>
      <c r="Z2159" s="326"/>
      <c r="AA2159" s="326"/>
      <c r="AB2159" s="326"/>
      <c r="AC2159" s="326"/>
      <c r="AD2159" s="326"/>
      <c r="AE2159" s="326"/>
      <c r="AF2159" s="326"/>
      <c r="AG2159" s="326"/>
      <c r="AH2159" s="326"/>
      <c r="AI2159" s="326"/>
      <c r="AJ2159" s="326"/>
      <c r="AK2159" s="326"/>
      <c r="AL2159" s="326"/>
      <c r="AM2159" s="326"/>
      <c r="AN2159" s="326"/>
      <c r="AO2159" s="326"/>
      <c r="AP2159" s="326"/>
      <c r="AQ2159" s="326"/>
      <c r="AR2159" s="326"/>
    </row>
    <row r="2160" ht="15.75" hidden="1" customHeight="1">
      <c r="A2160" s="326"/>
      <c r="B2160" s="326"/>
      <c r="C2160" s="326"/>
      <c r="D2160" s="326"/>
      <c r="E2160" s="326"/>
      <c r="F2160" s="326"/>
      <c r="G2160" s="326"/>
      <c r="H2160" s="326"/>
      <c r="I2160" s="326"/>
      <c r="J2160" s="326"/>
      <c r="K2160" s="326"/>
      <c r="L2160" s="326"/>
      <c r="M2160" s="326"/>
      <c r="N2160" s="326"/>
      <c r="O2160" s="326"/>
      <c r="P2160" s="326"/>
      <c r="Q2160" s="326"/>
      <c r="R2160" s="326"/>
      <c r="S2160" s="326"/>
      <c r="T2160" s="326"/>
      <c r="U2160" s="326"/>
      <c r="V2160" s="326"/>
      <c r="W2160" s="326"/>
      <c r="X2160" s="326"/>
      <c r="Y2160" s="326"/>
      <c r="Z2160" s="326"/>
      <c r="AA2160" s="326"/>
      <c r="AB2160" s="326"/>
      <c r="AC2160" s="326"/>
      <c r="AD2160" s="326"/>
      <c r="AE2160" s="326"/>
      <c r="AF2160" s="326"/>
      <c r="AG2160" s="326"/>
      <c r="AH2160" s="326"/>
      <c r="AI2160" s="326"/>
      <c r="AJ2160" s="326"/>
      <c r="AK2160" s="326"/>
      <c r="AL2160" s="326"/>
      <c r="AM2160" s="326"/>
      <c r="AN2160" s="326"/>
      <c r="AO2160" s="326"/>
      <c r="AP2160" s="326"/>
      <c r="AQ2160" s="326"/>
      <c r="AR2160" s="326"/>
    </row>
    <row r="2161" ht="15.75" hidden="1" customHeight="1">
      <c r="A2161" s="326"/>
      <c r="B2161" s="326"/>
      <c r="C2161" s="326"/>
      <c r="D2161" s="326"/>
      <c r="E2161" s="326"/>
      <c r="F2161" s="326"/>
      <c r="G2161" s="326"/>
      <c r="H2161" s="326"/>
      <c r="I2161" s="326"/>
      <c r="J2161" s="326"/>
      <c r="K2161" s="326"/>
      <c r="L2161" s="326"/>
      <c r="M2161" s="326"/>
      <c r="N2161" s="326"/>
      <c r="O2161" s="326"/>
      <c r="P2161" s="326"/>
      <c r="Q2161" s="326"/>
      <c r="R2161" s="326"/>
      <c r="S2161" s="326"/>
      <c r="T2161" s="326"/>
      <c r="U2161" s="326"/>
      <c r="V2161" s="326"/>
      <c r="W2161" s="326"/>
      <c r="X2161" s="326"/>
      <c r="Y2161" s="326"/>
      <c r="Z2161" s="326"/>
      <c r="AA2161" s="326"/>
      <c r="AB2161" s="326"/>
      <c r="AC2161" s="326"/>
      <c r="AD2161" s="326"/>
      <c r="AE2161" s="326"/>
      <c r="AF2161" s="326"/>
      <c r="AG2161" s="326"/>
      <c r="AH2161" s="326"/>
      <c r="AI2161" s="326"/>
      <c r="AJ2161" s="326"/>
      <c r="AK2161" s="326"/>
      <c r="AL2161" s="326"/>
      <c r="AM2161" s="326"/>
      <c r="AN2161" s="326"/>
      <c r="AO2161" s="326"/>
      <c r="AP2161" s="326"/>
      <c r="AQ2161" s="326"/>
      <c r="AR2161" s="326"/>
    </row>
    <row r="2162" ht="15.75" hidden="1" customHeight="1">
      <c r="A2162" s="326"/>
      <c r="B2162" s="326"/>
      <c r="C2162" s="326"/>
      <c r="D2162" s="326"/>
      <c r="E2162" s="326"/>
      <c r="F2162" s="326"/>
      <c r="G2162" s="326"/>
      <c r="H2162" s="326"/>
      <c r="I2162" s="326"/>
      <c r="J2162" s="326"/>
      <c r="K2162" s="326"/>
      <c r="L2162" s="326"/>
      <c r="M2162" s="326"/>
      <c r="N2162" s="326"/>
      <c r="O2162" s="326"/>
      <c r="P2162" s="326"/>
      <c r="Q2162" s="326"/>
      <c r="R2162" s="326"/>
      <c r="S2162" s="326"/>
      <c r="T2162" s="326"/>
      <c r="U2162" s="326"/>
      <c r="V2162" s="326"/>
      <c r="W2162" s="326"/>
      <c r="X2162" s="326"/>
      <c r="Y2162" s="326"/>
      <c r="Z2162" s="326"/>
      <c r="AA2162" s="326"/>
      <c r="AB2162" s="326"/>
      <c r="AC2162" s="326"/>
      <c r="AD2162" s="326"/>
      <c r="AE2162" s="326"/>
      <c r="AF2162" s="326"/>
      <c r="AG2162" s="326"/>
      <c r="AH2162" s="326"/>
      <c r="AI2162" s="326"/>
      <c r="AJ2162" s="326"/>
      <c r="AK2162" s="326"/>
      <c r="AL2162" s="326"/>
      <c r="AM2162" s="326"/>
      <c r="AN2162" s="326"/>
      <c r="AO2162" s="326"/>
      <c r="AP2162" s="326"/>
      <c r="AQ2162" s="326"/>
      <c r="AR2162" s="326"/>
    </row>
    <row r="2163" ht="15.75" hidden="1" customHeight="1">
      <c r="A2163" s="326"/>
      <c r="B2163" s="326"/>
      <c r="C2163" s="326"/>
      <c r="D2163" s="326"/>
      <c r="E2163" s="326"/>
      <c r="F2163" s="326"/>
      <c r="G2163" s="326"/>
      <c r="H2163" s="326"/>
      <c r="I2163" s="326"/>
      <c r="J2163" s="326"/>
      <c r="K2163" s="326"/>
      <c r="L2163" s="326"/>
      <c r="M2163" s="326"/>
      <c r="N2163" s="326"/>
      <c r="O2163" s="326"/>
      <c r="P2163" s="326"/>
      <c r="Q2163" s="326"/>
      <c r="R2163" s="326"/>
      <c r="S2163" s="326"/>
      <c r="T2163" s="326"/>
      <c r="U2163" s="326"/>
      <c r="V2163" s="326"/>
      <c r="W2163" s="326"/>
      <c r="X2163" s="326"/>
      <c r="Y2163" s="326"/>
      <c r="Z2163" s="326"/>
      <c r="AA2163" s="326"/>
      <c r="AB2163" s="326"/>
      <c r="AC2163" s="326"/>
      <c r="AD2163" s="326"/>
      <c r="AE2163" s="326"/>
      <c r="AF2163" s="326"/>
      <c r="AG2163" s="326"/>
      <c r="AH2163" s="326"/>
      <c r="AI2163" s="326"/>
      <c r="AJ2163" s="326"/>
      <c r="AK2163" s="326"/>
      <c r="AL2163" s="326"/>
      <c r="AM2163" s="326"/>
      <c r="AN2163" s="326"/>
      <c r="AO2163" s="326"/>
      <c r="AP2163" s="326"/>
      <c r="AQ2163" s="326"/>
      <c r="AR2163" s="326"/>
    </row>
    <row r="2164" ht="15.75" hidden="1" customHeight="1">
      <c r="A2164" s="326"/>
      <c r="B2164" s="326"/>
      <c r="C2164" s="326"/>
      <c r="D2164" s="326"/>
      <c r="E2164" s="326"/>
      <c r="F2164" s="326"/>
      <c r="G2164" s="326"/>
      <c r="H2164" s="326"/>
      <c r="I2164" s="326"/>
      <c r="J2164" s="326"/>
      <c r="K2164" s="326"/>
      <c r="L2164" s="326"/>
      <c r="M2164" s="326"/>
      <c r="N2164" s="326"/>
      <c r="O2164" s="326"/>
      <c r="P2164" s="326"/>
      <c r="Q2164" s="326"/>
      <c r="R2164" s="326"/>
      <c r="S2164" s="326"/>
      <c r="T2164" s="326"/>
      <c r="U2164" s="326"/>
      <c r="V2164" s="326"/>
      <c r="W2164" s="326"/>
      <c r="X2164" s="326"/>
      <c r="Y2164" s="326"/>
      <c r="Z2164" s="326"/>
      <c r="AA2164" s="326"/>
      <c r="AB2164" s="326"/>
      <c r="AC2164" s="326"/>
      <c r="AD2164" s="326"/>
      <c r="AE2164" s="326"/>
      <c r="AF2164" s="326"/>
      <c r="AG2164" s="326"/>
      <c r="AH2164" s="326"/>
      <c r="AI2164" s="326"/>
      <c r="AJ2164" s="326"/>
      <c r="AK2164" s="326"/>
      <c r="AL2164" s="326"/>
      <c r="AM2164" s="326"/>
      <c r="AN2164" s="326"/>
      <c r="AO2164" s="326"/>
      <c r="AP2164" s="326"/>
      <c r="AQ2164" s="326"/>
      <c r="AR2164" s="326"/>
    </row>
    <row r="2165" ht="15.75" hidden="1" customHeight="1">
      <c r="A2165" s="326"/>
      <c r="B2165" s="326"/>
      <c r="C2165" s="326"/>
      <c r="D2165" s="326"/>
      <c r="E2165" s="326"/>
      <c r="F2165" s="326"/>
      <c r="G2165" s="326"/>
      <c r="H2165" s="326"/>
      <c r="I2165" s="326"/>
      <c r="J2165" s="326"/>
      <c r="K2165" s="326"/>
      <c r="L2165" s="326"/>
      <c r="M2165" s="326"/>
      <c r="N2165" s="326"/>
      <c r="O2165" s="326"/>
      <c r="P2165" s="326"/>
      <c r="Q2165" s="326"/>
      <c r="R2165" s="326"/>
      <c r="S2165" s="326"/>
      <c r="T2165" s="326"/>
      <c r="U2165" s="326"/>
      <c r="V2165" s="326"/>
      <c r="W2165" s="326"/>
      <c r="X2165" s="326"/>
      <c r="Y2165" s="326"/>
      <c r="Z2165" s="326"/>
      <c r="AA2165" s="326"/>
      <c r="AB2165" s="326"/>
      <c r="AC2165" s="326"/>
      <c r="AD2165" s="326"/>
      <c r="AE2165" s="326"/>
      <c r="AF2165" s="326"/>
      <c r="AG2165" s="326"/>
      <c r="AH2165" s="326"/>
      <c r="AI2165" s="326"/>
      <c r="AJ2165" s="326"/>
      <c r="AK2165" s="326"/>
      <c r="AL2165" s="326"/>
      <c r="AM2165" s="326"/>
      <c r="AN2165" s="326"/>
      <c r="AO2165" s="326"/>
      <c r="AP2165" s="326"/>
      <c r="AQ2165" s="326"/>
      <c r="AR2165" s="326"/>
    </row>
    <row r="2166" ht="15.75" hidden="1" customHeight="1">
      <c r="A2166" s="326"/>
      <c r="B2166" s="326"/>
      <c r="C2166" s="326"/>
      <c r="D2166" s="326"/>
      <c r="E2166" s="326"/>
      <c r="F2166" s="326"/>
      <c r="G2166" s="326"/>
      <c r="H2166" s="326"/>
      <c r="I2166" s="326"/>
      <c r="J2166" s="326"/>
      <c r="K2166" s="326"/>
      <c r="L2166" s="326"/>
      <c r="M2166" s="326"/>
      <c r="N2166" s="326"/>
      <c r="O2166" s="326"/>
      <c r="P2166" s="326"/>
      <c r="Q2166" s="326"/>
      <c r="R2166" s="326"/>
      <c r="S2166" s="326"/>
      <c r="T2166" s="326"/>
      <c r="U2166" s="326"/>
      <c r="V2166" s="326"/>
      <c r="W2166" s="326"/>
      <c r="X2166" s="326"/>
      <c r="Y2166" s="326"/>
      <c r="Z2166" s="326"/>
      <c r="AA2166" s="326"/>
      <c r="AB2166" s="326"/>
      <c r="AC2166" s="326"/>
      <c r="AD2166" s="326"/>
      <c r="AE2166" s="326"/>
      <c r="AF2166" s="326"/>
      <c r="AG2166" s="326"/>
      <c r="AH2166" s="326"/>
      <c r="AI2166" s="326"/>
      <c r="AJ2166" s="326"/>
      <c r="AK2166" s="326"/>
      <c r="AL2166" s="326"/>
      <c r="AM2166" s="326"/>
      <c r="AN2166" s="326"/>
      <c r="AO2166" s="326"/>
      <c r="AP2166" s="326"/>
      <c r="AQ2166" s="326"/>
      <c r="AR2166" s="326"/>
    </row>
    <row r="2167" ht="15.75" hidden="1" customHeight="1">
      <c r="A2167" s="326"/>
      <c r="B2167" s="326"/>
      <c r="C2167" s="326"/>
      <c r="D2167" s="326"/>
      <c r="E2167" s="326"/>
      <c r="F2167" s="326"/>
      <c r="G2167" s="326"/>
      <c r="H2167" s="326"/>
      <c r="I2167" s="326"/>
      <c r="J2167" s="326"/>
      <c r="K2167" s="326"/>
      <c r="L2167" s="326"/>
      <c r="M2167" s="326"/>
      <c r="N2167" s="326"/>
      <c r="O2167" s="326"/>
      <c r="P2167" s="326"/>
      <c r="Q2167" s="326"/>
      <c r="R2167" s="326"/>
      <c r="S2167" s="326"/>
      <c r="T2167" s="326"/>
      <c r="U2167" s="326"/>
      <c r="V2167" s="326"/>
      <c r="W2167" s="326"/>
      <c r="X2167" s="326"/>
      <c r="Y2167" s="326"/>
      <c r="Z2167" s="326"/>
      <c r="AA2167" s="326"/>
      <c r="AB2167" s="326"/>
      <c r="AC2167" s="326"/>
      <c r="AD2167" s="326"/>
      <c r="AE2167" s="326"/>
      <c r="AF2167" s="326"/>
      <c r="AG2167" s="326"/>
      <c r="AH2167" s="326"/>
      <c r="AI2167" s="326"/>
      <c r="AJ2167" s="326"/>
      <c r="AK2167" s="326"/>
      <c r="AL2167" s="326"/>
      <c r="AM2167" s="326"/>
      <c r="AN2167" s="326"/>
      <c r="AO2167" s="326"/>
      <c r="AP2167" s="326"/>
      <c r="AQ2167" s="326"/>
      <c r="AR2167" s="326"/>
    </row>
    <row r="2168" ht="15.75" hidden="1" customHeight="1">
      <c r="A2168" s="326"/>
      <c r="B2168" s="326"/>
      <c r="C2168" s="326"/>
      <c r="D2168" s="326"/>
      <c r="E2168" s="326"/>
      <c r="F2168" s="326"/>
      <c r="G2168" s="326"/>
      <c r="H2168" s="326"/>
      <c r="I2168" s="326"/>
      <c r="J2168" s="326"/>
      <c r="K2168" s="326"/>
      <c r="L2168" s="326"/>
      <c r="M2168" s="326"/>
      <c r="N2168" s="326"/>
      <c r="O2168" s="326"/>
      <c r="P2168" s="326"/>
      <c r="Q2168" s="326"/>
      <c r="R2168" s="326"/>
      <c r="S2168" s="326"/>
      <c r="T2168" s="326"/>
      <c r="U2168" s="326"/>
      <c r="V2168" s="326"/>
      <c r="W2168" s="326"/>
      <c r="X2168" s="326"/>
      <c r="Y2168" s="326"/>
      <c r="Z2168" s="326"/>
      <c r="AA2168" s="326"/>
      <c r="AB2168" s="326"/>
      <c r="AC2168" s="326"/>
      <c r="AD2168" s="326"/>
      <c r="AE2168" s="326"/>
      <c r="AF2168" s="326"/>
      <c r="AG2168" s="326"/>
      <c r="AH2168" s="326"/>
      <c r="AI2168" s="326"/>
      <c r="AJ2168" s="326"/>
      <c r="AK2168" s="326"/>
      <c r="AL2168" s="326"/>
      <c r="AM2168" s="326"/>
      <c r="AN2168" s="326"/>
      <c r="AO2168" s="326"/>
      <c r="AP2168" s="326"/>
      <c r="AQ2168" s="326"/>
      <c r="AR2168" s="326"/>
    </row>
    <row r="2169" ht="15.75" hidden="1" customHeight="1">
      <c r="A2169" s="326"/>
      <c r="B2169" s="326"/>
      <c r="C2169" s="326"/>
      <c r="D2169" s="326"/>
      <c r="E2169" s="326"/>
      <c r="F2169" s="326"/>
      <c r="G2169" s="326"/>
      <c r="H2169" s="326"/>
      <c r="I2169" s="326"/>
      <c r="J2169" s="326"/>
      <c r="K2169" s="326"/>
      <c r="L2169" s="326"/>
      <c r="M2169" s="326"/>
      <c r="N2169" s="326"/>
      <c r="O2169" s="326"/>
      <c r="P2169" s="326"/>
      <c r="Q2169" s="326"/>
      <c r="R2169" s="326"/>
      <c r="S2169" s="326"/>
      <c r="T2169" s="326"/>
      <c r="U2169" s="326"/>
      <c r="V2169" s="326"/>
      <c r="W2169" s="326"/>
      <c r="X2169" s="326"/>
      <c r="Y2169" s="326"/>
      <c r="Z2169" s="326"/>
      <c r="AA2169" s="326"/>
      <c r="AB2169" s="326"/>
      <c r="AC2169" s="326"/>
      <c r="AD2169" s="326"/>
      <c r="AE2169" s="326"/>
      <c r="AF2169" s="326"/>
      <c r="AG2169" s="326"/>
      <c r="AH2169" s="326"/>
      <c r="AI2169" s="326"/>
      <c r="AJ2169" s="326"/>
      <c r="AK2169" s="326"/>
      <c r="AL2169" s="326"/>
      <c r="AM2169" s="326"/>
      <c r="AN2169" s="326"/>
      <c r="AO2169" s="326"/>
      <c r="AP2169" s="326"/>
      <c r="AQ2169" s="326"/>
      <c r="AR2169" s="326"/>
    </row>
    <row r="2170" ht="15.75" hidden="1" customHeight="1">
      <c r="A2170" s="326"/>
      <c r="B2170" s="326"/>
      <c r="C2170" s="326"/>
      <c r="D2170" s="326"/>
      <c r="E2170" s="326"/>
      <c r="F2170" s="326"/>
      <c r="G2170" s="326"/>
      <c r="H2170" s="326"/>
      <c r="I2170" s="326"/>
      <c r="J2170" s="326"/>
      <c r="K2170" s="326"/>
      <c r="L2170" s="326"/>
      <c r="M2170" s="326"/>
      <c r="N2170" s="326"/>
      <c r="O2170" s="326"/>
      <c r="P2170" s="326"/>
      <c r="Q2170" s="326"/>
      <c r="R2170" s="326"/>
      <c r="S2170" s="326"/>
      <c r="T2170" s="326"/>
      <c r="U2170" s="326"/>
      <c r="V2170" s="326"/>
      <c r="W2170" s="326"/>
      <c r="X2170" s="326"/>
      <c r="Y2170" s="326"/>
      <c r="Z2170" s="326"/>
      <c r="AA2170" s="326"/>
      <c r="AB2170" s="326"/>
      <c r="AC2170" s="326"/>
      <c r="AD2170" s="326"/>
      <c r="AE2170" s="326"/>
      <c r="AF2170" s="326"/>
      <c r="AG2170" s="326"/>
      <c r="AH2170" s="326"/>
      <c r="AI2170" s="326"/>
      <c r="AJ2170" s="326"/>
      <c r="AK2170" s="326"/>
      <c r="AL2170" s="326"/>
      <c r="AM2170" s="326"/>
      <c r="AN2170" s="326"/>
      <c r="AO2170" s="326"/>
      <c r="AP2170" s="326"/>
      <c r="AQ2170" s="326"/>
      <c r="AR2170" s="326"/>
    </row>
    <row r="2171" ht="15.75" hidden="1" customHeight="1">
      <c r="A2171" s="326"/>
      <c r="B2171" s="326"/>
      <c r="C2171" s="326"/>
      <c r="D2171" s="326"/>
      <c r="E2171" s="326"/>
      <c r="F2171" s="326"/>
      <c r="G2171" s="326"/>
      <c r="H2171" s="326"/>
      <c r="I2171" s="326"/>
      <c r="J2171" s="326"/>
      <c r="K2171" s="326"/>
      <c r="L2171" s="326"/>
      <c r="M2171" s="326"/>
      <c r="N2171" s="326"/>
      <c r="O2171" s="326"/>
      <c r="P2171" s="326"/>
      <c r="Q2171" s="326"/>
      <c r="R2171" s="326"/>
      <c r="S2171" s="326"/>
      <c r="T2171" s="326"/>
      <c r="U2171" s="326"/>
      <c r="V2171" s="326"/>
      <c r="W2171" s="326"/>
      <c r="X2171" s="326"/>
      <c r="Y2171" s="326"/>
      <c r="Z2171" s="326"/>
      <c r="AA2171" s="326"/>
      <c r="AB2171" s="326"/>
      <c r="AC2171" s="326"/>
      <c r="AD2171" s="326"/>
      <c r="AE2171" s="326"/>
      <c r="AF2171" s="326"/>
      <c r="AG2171" s="326"/>
      <c r="AH2171" s="326"/>
      <c r="AI2171" s="326"/>
      <c r="AJ2171" s="326"/>
      <c r="AK2171" s="326"/>
      <c r="AL2171" s="326"/>
      <c r="AM2171" s="326"/>
      <c r="AN2171" s="326"/>
      <c r="AO2171" s="326"/>
      <c r="AP2171" s="326"/>
      <c r="AQ2171" s="326"/>
      <c r="AR2171" s="326"/>
    </row>
    <row r="2172" ht="15.75" hidden="1" customHeight="1">
      <c r="A2172" s="326"/>
      <c r="B2172" s="326"/>
      <c r="C2172" s="326"/>
      <c r="D2172" s="326"/>
      <c r="E2172" s="326"/>
      <c r="F2172" s="326"/>
      <c r="G2172" s="326"/>
      <c r="H2172" s="326"/>
      <c r="I2172" s="326"/>
      <c r="J2172" s="326"/>
      <c r="K2172" s="326"/>
      <c r="L2172" s="326"/>
      <c r="M2172" s="326"/>
      <c r="N2172" s="326"/>
      <c r="O2172" s="326"/>
      <c r="P2172" s="326"/>
      <c r="Q2172" s="326"/>
      <c r="R2172" s="326"/>
      <c r="S2172" s="326"/>
      <c r="T2172" s="326"/>
      <c r="U2172" s="326"/>
      <c r="V2172" s="326"/>
      <c r="W2172" s="326"/>
      <c r="X2172" s="326"/>
      <c r="Y2172" s="326"/>
      <c r="Z2172" s="326"/>
      <c r="AA2172" s="326"/>
      <c r="AB2172" s="326"/>
      <c r="AC2172" s="326"/>
      <c r="AD2172" s="326"/>
      <c r="AE2172" s="326"/>
      <c r="AF2172" s="326"/>
      <c r="AG2172" s="326"/>
      <c r="AH2172" s="326"/>
      <c r="AI2172" s="326"/>
      <c r="AJ2172" s="326"/>
      <c r="AK2172" s="326"/>
      <c r="AL2172" s="326"/>
      <c r="AM2172" s="326"/>
      <c r="AN2172" s="326"/>
      <c r="AO2172" s="326"/>
      <c r="AP2172" s="326"/>
      <c r="AQ2172" s="326"/>
      <c r="AR2172" s="326"/>
    </row>
    <row r="2173" ht="15.75" hidden="1" customHeight="1">
      <c r="A2173" s="326"/>
      <c r="B2173" s="326"/>
      <c r="C2173" s="326"/>
      <c r="D2173" s="326"/>
      <c r="E2173" s="326"/>
      <c r="F2173" s="326"/>
      <c r="G2173" s="326"/>
      <c r="H2173" s="326"/>
      <c r="I2173" s="326"/>
      <c r="J2173" s="326"/>
      <c r="K2173" s="326"/>
      <c r="L2173" s="326"/>
      <c r="M2173" s="326"/>
      <c r="N2173" s="326"/>
      <c r="O2173" s="326"/>
      <c r="P2173" s="326"/>
      <c r="Q2173" s="326"/>
      <c r="R2173" s="326"/>
      <c r="S2173" s="326"/>
      <c r="T2173" s="326"/>
      <c r="U2173" s="326"/>
      <c r="V2173" s="326"/>
      <c r="W2173" s="326"/>
      <c r="X2173" s="326"/>
      <c r="Y2173" s="326"/>
      <c r="Z2173" s="326"/>
      <c r="AA2173" s="326"/>
      <c r="AB2173" s="326"/>
      <c r="AC2173" s="326"/>
      <c r="AD2173" s="326"/>
      <c r="AE2173" s="326"/>
      <c r="AF2173" s="326"/>
      <c r="AG2173" s="326"/>
      <c r="AH2173" s="326"/>
      <c r="AI2173" s="326"/>
      <c r="AJ2173" s="326"/>
      <c r="AK2173" s="326"/>
      <c r="AL2173" s="326"/>
      <c r="AM2173" s="326"/>
      <c r="AN2173" s="326"/>
      <c r="AO2173" s="326"/>
      <c r="AP2173" s="326"/>
      <c r="AQ2173" s="326"/>
      <c r="AR2173" s="326"/>
    </row>
    <row r="2174" ht="15.75" hidden="1" customHeight="1">
      <c r="A2174" s="326"/>
      <c r="B2174" s="326"/>
      <c r="C2174" s="326"/>
      <c r="D2174" s="326"/>
      <c r="E2174" s="326"/>
      <c r="F2174" s="326"/>
      <c r="G2174" s="326"/>
      <c r="H2174" s="326"/>
      <c r="I2174" s="326"/>
      <c r="J2174" s="326"/>
      <c r="K2174" s="326"/>
      <c r="L2174" s="326"/>
      <c r="M2174" s="326"/>
      <c r="N2174" s="326"/>
      <c r="O2174" s="326"/>
      <c r="P2174" s="326"/>
      <c r="Q2174" s="326"/>
      <c r="R2174" s="326"/>
      <c r="S2174" s="326"/>
      <c r="T2174" s="326"/>
      <c r="U2174" s="326"/>
      <c r="V2174" s="326"/>
      <c r="W2174" s="326"/>
      <c r="X2174" s="326"/>
      <c r="Y2174" s="326"/>
      <c r="Z2174" s="326"/>
      <c r="AA2174" s="326"/>
      <c r="AB2174" s="326"/>
      <c r="AC2174" s="326"/>
      <c r="AD2174" s="326"/>
      <c r="AE2174" s="326"/>
      <c r="AF2174" s="326"/>
      <c r="AG2174" s="326"/>
      <c r="AH2174" s="326"/>
      <c r="AI2174" s="326"/>
      <c r="AJ2174" s="326"/>
      <c r="AK2174" s="326"/>
      <c r="AL2174" s="326"/>
      <c r="AM2174" s="326"/>
      <c r="AN2174" s="326"/>
      <c r="AO2174" s="326"/>
      <c r="AP2174" s="326"/>
      <c r="AQ2174" s="326"/>
      <c r="AR2174" s="326"/>
    </row>
    <row r="2175" ht="15.75" hidden="1" customHeight="1">
      <c r="A2175" s="326"/>
      <c r="B2175" s="326"/>
      <c r="C2175" s="326"/>
      <c r="D2175" s="326"/>
      <c r="E2175" s="326"/>
      <c r="F2175" s="326"/>
      <c r="G2175" s="326"/>
      <c r="H2175" s="326"/>
      <c r="I2175" s="326"/>
      <c r="J2175" s="326"/>
      <c r="K2175" s="326"/>
      <c r="L2175" s="326"/>
      <c r="M2175" s="326"/>
      <c r="N2175" s="326"/>
      <c r="O2175" s="326"/>
      <c r="P2175" s="326"/>
      <c r="Q2175" s="326"/>
      <c r="R2175" s="326"/>
      <c r="S2175" s="326"/>
      <c r="T2175" s="326"/>
      <c r="U2175" s="326"/>
      <c r="V2175" s="326"/>
      <c r="W2175" s="326"/>
      <c r="X2175" s="326"/>
      <c r="Y2175" s="326"/>
      <c r="Z2175" s="326"/>
      <c r="AA2175" s="326"/>
      <c r="AB2175" s="326"/>
      <c r="AC2175" s="326"/>
      <c r="AD2175" s="326"/>
      <c r="AE2175" s="326"/>
      <c r="AF2175" s="326"/>
      <c r="AG2175" s="326"/>
      <c r="AH2175" s="326"/>
      <c r="AI2175" s="326"/>
      <c r="AJ2175" s="326"/>
      <c r="AK2175" s="326"/>
      <c r="AL2175" s="326"/>
      <c r="AM2175" s="326"/>
      <c r="AN2175" s="326"/>
      <c r="AO2175" s="326"/>
      <c r="AP2175" s="326"/>
      <c r="AQ2175" s="326"/>
      <c r="AR2175" s="326"/>
    </row>
    <row r="2176" ht="15.75" hidden="1" customHeight="1">
      <c r="A2176" s="326"/>
      <c r="B2176" s="326"/>
      <c r="C2176" s="326"/>
      <c r="D2176" s="326"/>
      <c r="E2176" s="326"/>
      <c r="F2176" s="326"/>
      <c r="G2176" s="326"/>
      <c r="H2176" s="326"/>
      <c r="I2176" s="326"/>
      <c r="J2176" s="326"/>
      <c r="K2176" s="326"/>
      <c r="L2176" s="326"/>
      <c r="M2176" s="326"/>
      <c r="N2176" s="326"/>
      <c r="O2176" s="326"/>
      <c r="P2176" s="326"/>
      <c r="Q2176" s="326"/>
      <c r="R2176" s="326"/>
      <c r="S2176" s="326"/>
      <c r="T2176" s="326"/>
      <c r="U2176" s="326"/>
      <c r="V2176" s="326"/>
      <c r="W2176" s="326"/>
      <c r="X2176" s="326"/>
      <c r="Y2176" s="326"/>
      <c r="Z2176" s="326"/>
      <c r="AA2176" s="326"/>
      <c r="AB2176" s="326"/>
      <c r="AC2176" s="326"/>
      <c r="AD2176" s="326"/>
      <c r="AE2176" s="326"/>
      <c r="AF2176" s="326"/>
      <c r="AG2176" s="326"/>
      <c r="AH2176" s="326"/>
      <c r="AI2176" s="326"/>
      <c r="AJ2176" s="326"/>
      <c r="AK2176" s="326"/>
      <c r="AL2176" s="326"/>
      <c r="AM2176" s="326"/>
      <c r="AN2176" s="326"/>
      <c r="AO2176" s="326"/>
      <c r="AP2176" s="326"/>
      <c r="AQ2176" s="326"/>
      <c r="AR2176" s="326"/>
    </row>
    <row r="2177" ht="15.75" hidden="1" customHeight="1">
      <c r="A2177" s="326"/>
      <c r="B2177" s="326"/>
      <c r="C2177" s="326"/>
      <c r="D2177" s="326"/>
      <c r="E2177" s="326"/>
      <c r="F2177" s="326"/>
      <c r="G2177" s="326"/>
      <c r="H2177" s="326"/>
      <c r="I2177" s="326"/>
      <c r="J2177" s="326"/>
      <c r="K2177" s="326"/>
      <c r="L2177" s="326"/>
      <c r="M2177" s="326"/>
      <c r="N2177" s="326"/>
      <c r="O2177" s="326"/>
      <c r="P2177" s="326"/>
      <c r="Q2177" s="326"/>
      <c r="R2177" s="326"/>
      <c r="S2177" s="326"/>
      <c r="T2177" s="326"/>
      <c r="U2177" s="326"/>
      <c r="V2177" s="326"/>
      <c r="W2177" s="326"/>
      <c r="X2177" s="326"/>
      <c r="Y2177" s="326"/>
      <c r="Z2177" s="326"/>
      <c r="AA2177" s="326"/>
      <c r="AB2177" s="326"/>
      <c r="AC2177" s="326"/>
      <c r="AD2177" s="326"/>
      <c r="AE2177" s="326"/>
      <c r="AF2177" s="326"/>
      <c r="AG2177" s="326"/>
      <c r="AH2177" s="326"/>
      <c r="AI2177" s="326"/>
      <c r="AJ2177" s="326"/>
      <c r="AK2177" s="326"/>
      <c r="AL2177" s="326"/>
      <c r="AM2177" s="326"/>
      <c r="AN2177" s="326"/>
      <c r="AO2177" s="326"/>
      <c r="AP2177" s="326"/>
      <c r="AQ2177" s="326"/>
      <c r="AR2177" s="326"/>
    </row>
    <row r="2178" ht="15.75" hidden="1" customHeight="1">
      <c r="A2178" s="326"/>
      <c r="B2178" s="326"/>
      <c r="C2178" s="326"/>
      <c r="D2178" s="326"/>
      <c r="E2178" s="326"/>
      <c r="F2178" s="326"/>
      <c r="G2178" s="326"/>
      <c r="H2178" s="326"/>
      <c r="I2178" s="326"/>
      <c r="J2178" s="326"/>
      <c r="K2178" s="326"/>
      <c r="L2178" s="326"/>
      <c r="M2178" s="326"/>
      <c r="N2178" s="326"/>
      <c r="O2178" s="326"/>
      <c r="P2178" s="326"/>
      <c r="Q2178" s="326"/>
      <c r="R2178" s="326"/>
      <c r="S2178" s="326"/>
      <c r="T2178" s="326"/>
      <c r="U2178" s="326"/>
      <c r="V2178" s="326"/>
      <c r="W2178" s="326"/>
      <c r="X2178" s="326"/>
      <c r="Y2178" s="326"/>
      <c r="Z2178" s="326"/>
      <c r="AA2178" s="326"/>
      <c r="AB2178" s="326"/>
      <c r="AC2178" s="326"/>
      <c r="AD2178" s="326"/>
      <c r="AE2178" s="326"/>
      <c r="AF2178" s="326"/>
      <c r="AG2178" s="326"/>
      <c r="AH2178" s="326"/>
      <c r="AI2178" s="326"/>
      <c r="AJ2178" s="326"/>
      <c r="AK2178" s="326"/>
      <c r="AL2178" s="326"/>
      <c r="AM2178" s="326"/>
      <c r="AN2178" s="326"/>
      <c r="AO2178" s="326"/>
      <c r="AP2178" s="326"/>
      <c r="AQ2178" s="326"/>
      <c r="AR2178" s="326"/>
    </row>
    <row r="2179" ht="15.75" hidden="1" customHeight="1">
      <c r="A2179" s="326"/>
      <c r="B2179" s="326"/>
      <c r="C2179" s="326"/>
      <c r="D2179" s="326"/>
      <c r="E2179" s="326"/>
      <c r="F2179" s="326"/>
      <c r="G2179" s="326"/>
      <c r="H2179" s="326"/>
      <c r="I2179" s="326"/>
      <c r="J2179" s="326"/>
      <c r="K2179" s="326"/>
      <c r="L2179" s="326"/>
      <c r="M2179" s="326"/>
      <c r="N2179" s="326"/>
      <c r="O2179" s="326"/>
      <c r="P2179" s="326"/>
      <c r="Q2179" s="326"/>
      <c r="R2179" s="326"/>
      <c r="S2179" s="326"/>
      <c r="T2179" s="326"/>
      <c r="U2179" s="326"/>
      <c r="V2179" s="326"/>
      <c r="W2179" s="326"/>
      <c r="X2179" s="326"/>
      <c r="Y2179" s="326"/>
      <c r="Z2179" s="326"/>
      <c r="AA2179" s="326"/>
      <c r="AB2179" s="326"/>
      <c r="AC2179" s="326"/>
      <c r="AD2179" s="326"/>
      <c r="AE2179" s="326"/>
      <c r="AF2179" s="326"/>
      <c r="AG2179" s="326"/>
      <c r="AH2179" s="326"/>
      <c r="AI2179" s="326"/>
      <c r="AJ2179" s="326"/>
      <c r="AK2179" s="326"/>
      <c r="AL2179" s="326"/>
      <c r="AM2179" s="326"/>
      <c r="AN2179" s="326"/>
      <c r="AO2179" s="326"/>
      <c r="AP2179" s="326"/>
      <c r="AQ2179" s="326"/>
      <c r="AR2179" s="326"/>
    </row>
    <row r="2180" ht="15.75" hidden="1" customHeight="1">
      <c r="A2180" s="326"/>
      <c r="B2180" s="326"/>
      <c r="C2180" s="326"/>
      <c r="D2180" s="326"/>
      <c r="E2180" s="326"/>
      <c r="F2180" s="326"/>
      <c r="G2180" s="326"/>
      <c r="H2180" s="326"/>
      <c r="I2180" s="326"/>
      <c r="J2180" s="326"/>
      <c r="K2180" s="326"/>
      <c r="L2180" s="326"/>
      <c r="M2180" s="326"/>
      <c r="N2180" s="326"/>
      <c r="O2180" s="326"/>
      <c r="P2180" s="326"/>
      <c r="Q2180" s="326"/>
      <c r="R2180" s="326"/>
      <c r="S2180" s="326"/>
      <c r="T2180" s="326"/>
      <c r="U2180" s="326"/>
      <c r="V2180" s="326"/>
      <c r="W2180" s="326"/>
      <c r="X2180" s="326"/>
      <c r="Y2180" s="326"/>
      <c r="Z2180" s="326"/>
      <c r="AA2180" s="326"/>
      <c r="AB2180" s="326"/>
      <c r="AC2180" s="326"/>
      <c r="AD2180" s="326"/>
      <c r="AE2180" s="326"/>
      <c r="AF2180" s="326"/>
      <c r="AG2180" s="326"/>
      <c r="AH2180" s="326"/>
      <c r="AI2180" s="326"/>
      <c r="AJ2180" s="326"/>
      <c r="AK2180" s="326"/>
      <c r="AL2180" s="326"/>
      <c r="AM2180" s="326"/>
      <c r="AN2180" s="326"/>
      <c r="AO2180" s="326"/>
      <c r="AP2180" s="326"/>
      <c r="AQ2180" s="326"/>
      <c r="AR2180" s="326"/>
    </row>
    <row r="2181" ht="15.75" hidden="1" customHeight="1">
      <c r="A2181" s="326"/>
      <c r="B2181" s="326"/>
      <c r="C2181" s="326"/>
      <c r="D2181" s="326"/>
      <c r="E2181" s="326"/>
      <c r="F2181" s="326"/>
      <c r="G2181" s="326"/>
      <c r="H2181" s="326"/>
      <c r="I2181" s="326"/>
      <c r="J2181" s="326"/>
      <c r="K2181" s="326"/>
      <c r="L2181" s="326"/>
      <c r="M2181" s="326"/>
      <c r="N2181" s="326"/>
      <c r="O2181" s="326"/>
      <c r="P2181" s="326"/>
      <c r="Q2181" s="326"/>
      <c r="R2181" s="326"/>
      <c r="S2181" s="326"/>
      <c r="T2181" s="326"/>
      <c r="U2181" s="326"/>
      <c r="V2181" s="326"/>
      <c r="W2181" s="326"/>
      <c r="X2181" s="326"/>
      <c r="Y2181" s="326"/>
      <c r="Z2181" s="326"/>
      <c r="AA2181" s="326"/>
      <c r="AB2181" s="326"/>
      <c r="AC2181" s="326"/>
      <c r="AD2181" s="326"/>
      <c r="AE2181" s="326"/>
      <c r="AF2181" s="326"/>
      <c r="AG2181" s="326"/>
      <c r="AH2181" s="326"/>
      <c r="AI2181" s="326"/>
      <c r="AJ2181" s="326"/>
      <c r="AK2181" s="326"/>
      <c r="AL2181" s="326"/>
      <c r="AM2181" s="326"/>
      <c r="AN2181" s="326"/>
      <c r="AO2181" s="326"/>
      <c r="AP2181" s="326"/>
      <c r="AQ2181" s="326"/>
      <c r="AR2181" s="326"/>
    </row>
    <row r="2182" ht="15.75" hidden="1" customHeight="1">
      <c r="A2182" s="326"/>
      <c r="B2182" s="326"/>
      <c r="C2182" s="326"/>
      <c r="D2182" s="326"/>
      <c r="E2182" s="326"/>
      <c r="F2182" s="326"/>
      <c r="G2182" s="326"/>
      <c r="H2182" s="326"/>
      <c r="I2182" s="326"/>
      <c r="J2182" s="326"/>
      <c r="K2182" s="326"/>
      <c r="L2182" s="326"/>
      <c r="M2182" s="326"/>
      <c r="N2182" s="326"/>
      <c r="O2182" s="326"/>
      <c r="P2182" s="326"/>
      <c r="Q2182" s="326"/>
      <c r="R2182" s="326"/>
      <c r="S2182" s="326"/>
      <c r="T2182" s="326"/>
      <c r="U2182" s="326"/>
      <c r="V2182" s="326"/>
      <c r="W2182" s="326"/>
      <c r="X2182" s="326"/>
      <c r="Y2182" s="326"/>
      <c r="Z2182" s="326"/>
      <c r="AA2182" s="326"/>
      <c r="AB2182" s="326"/>
      <c r="AC2182" s="326"/>
      <c r="AD2182" s="326"/>
      <c r="AE2182" s="326"/>
      <c r="AF2182" s="326"/>
      <c r="AG2182" s="326"/>
      <c r="AH2182" s="326"/>
      <c r="AI2182" s="326"/>
      <c r="AJ2182" s="326"/>
      <c r="AK2182" s="326"/>
      <c r="AL2182" s="326"/>
      <c r="AM2182" s="326"/>
      <c r="AN2182" s="326"/>
      <c r="AO2182" s="326"/>
      <c r="AP2182" s="326"/>
      <c r="AQ2182" s="326"/>
      <c r="AR2182" s="326"/>
    </row>
    <row r="2183" ht="15.75" hidden="1" customHeight="1">
      <c r="A2183" s="326"/>
      <c r="B2183" s="326"/>
      <c r="C2183" s="326"/>
      <c r="D2183" s="326"/>
      <c r="E2183" s="326"/>
      <c r="F2183" s="326"/>
      <c r="G2183" s="326"/>
      <c r="H2183" s="326"/>
      <c r="I2183" s="326"/>
      <c r="J2183" s="326"/>
      <c r="K2183" s="326"/>
      <c r="L2183" s="326"/>
      <c r="M2183" s="326"/>
      <c r="N2183" s="326"/>
      <c r="O2183" s="326"/>
      <c r="P2183" s="326"/>
      <c r="Q2183" s="326"/>
      <c r="R2183" s="326"/>
      <c r="S2183" s="326"/>
      <c r="T2183" s="326"/>
      <c r="U2183" s="326"/>
      <c r="V2183" s="326"/>
      <c r="W2183" s="326"/>
      <c r="X2183" s="326"/>
      <c r="Y2183" s="326"/>
      <c r="Z2183" s="326"/>
      <c r="AA2183" s="326"/>
      <c r="AB2183" s="326"/>
      <c r="AC2183" s="326"/>
      <c r="AD2183" s="326"/>
      <c r="AE2183" s="326"/>
      <c r="AF2183" s="326"/>
      <c r="AG2183" s="326"/>
      <c r="AH2183" s="326"/>
      <c r="AI2183" s="326"/>
      <c r="AJ2183" s="326"/>
      <c r="AK2183" s="326"/>
      <c r="AL2183" s="326"/>
      <c r="AM2183" s="326"/>
      <c r="AN2183" s="326"/>
      <c r="AO2183" s="326"/>
      <c r="AP2183" s="326"/>
      <c r="AQ2183" s="326"/>
      <c r="AR2183" s="326"/>
    </row>
    <row r="2184" ht="15.75" hidden="1" customHeight="1">
      <c r="A2184" s="326"/>
      <c r="B2184" s="326"/>
      <c r="C2184" s="326"/>
      <c r="D2184" s="326"/>
      <c r="E2184" s="326"/>
      <c r="F2184" s="326"/>
      <c r="G2184" s="326"/>
      <c r="H2184" s="326"/>
      <c r="I2184" s="326"/>
      <c r="J2184" s="326"/>
      <c r="K2184" s="326"/>
      <c r="L2184" s="326"/>
      <c r="M2184" s="326"/>
      <c r="N2184" s="326"/>
      <c r="O2184" s="326"/>
      <c r="P2184" s="326"/>
      <c r="Q2184" s="326"/>
      <c r="R2184" s="326"/>
      <c r="S2184" s="326"/>
      <c r="T2184" s="326"/>
      <c r="U2184" s="326"/>
      <c r="V2184" s="326"/>
      <c r="W2184" s="326"/>
      <c r="X2184" s="326"/>
      <c r="Y2184" s="326"/>
      <c r="Z2184" s="326"/>
      <c r="AA2184" s="326"/>
      <c r="AB2184" s="326"/>
      <c r="AC2184" s="326"/>
      <c r="AD2184" s="326"/>
      <c r="AE2184" s="326"/>
      <c r="AF2184" s="326"/>
      <c r="AG2184" s="326"/>
      <c r="AH2184" s="326"/>
      <c r="AI2184" s="326"/>
      <c r="AJ2184" s="326"/>
      <c r="AK2184" s="326"/>
      <c r="AL2184" s="326"/>
      <c r="AM2184" s="326"/>
      <c r="AN2184" s="326"/>
      <c r="AO2184" s="326"/>
      <c r="AP2184" s="326"/>
      <c r="AQ2184" s="326"/>
      <c r="AR2184" s="326"/>
    </row>
    <row r="2185" ht="15.75" hidden="1" customHeight="1">
      <c r="A2185" s="326"/>
      <c r="B2185" s="326"/>
      <c r="C2185" s="326"/>
      <c r="D2185" s="326"/>
      <c r="E2185" s="326"/>
      <c r="F2185" s="326"/>
      <c r="G2185" s="326"/>
      <c r="H2185" s="326"/>
      <c r="I2185" s="326"/>
      <c r="J2185" s="326"/>
      <c r="K2185" s="326"/>
      <c r="L2185" s="326"/>
      <c r="M2185" s="326"/>
      <c r="N2185" s="326"/>
      <c r="O2185" s="326"/>
      <c r="P2185" s="326"/>
      <c r="Q2185" s="326"/>
      <c r="R2185" s="326"/>
      <c r="S2185" s="326"/>
      <c r="T2185" s="326"/>
      <c r="U2185" s="326"/>
      <c r="V2185" s="326"/>
      <c r="W2185" s="326"/>
      <c r="X2185" s="326"/>
      <c r="Y2185" s="326"/>
      <c r="Z2185" s="326"/>
      <c r="AA2185" s="326"/>
      <c r="AB2185" s="326"/>
      <c r="AC2185" s="326"/>
      <c r="AD2185" s="326"/>
      <c r="AE2185" s="326"/>
      <c r="AF2185" s="326"/>
      <c r="AG2185" s="326"/>
      <c r="AH2185" s="326"/>
      <c r="AI2185" s="326"/>
      <c r="AJ2185" s="326"/>
      <c r="AK2185" s="326"/>
      <c r="AL2185" s="326"/>
      <c r="AM2185" s="326"/>
      <c r="AN2185" s="326"/>
      <c r="AO2185" s="326"/>
      <c r="AP2185" s="326"/>
      <c r="AQ2185" s="326"/>
      <c r="AR2185" s="326"/>
    </row>
    <row r="2186" ht="15.75" hidden="1" customHeight="1">
      <c r="A2186" s="326"/>
      <c r="B2186" s="326"/>
      <c r="C2186" s="326"/>
      <c r="D2186" s="326"/>
      <c r="E2186" s="326"/>
      <c r="F2186" s="326"/>
      <c r="G2186" s="326"/>
      <c r="H2186" s="326"/>
      <c r="I2186" s="326"/>
      <c r="J2186" s="326"/>
      <c r="K2186" s="326"/>
      <c r="L2186" s="326"/>
      <c r="M2186" s="326"/>
      <c r="N2186" s="326"/>
      <c r="O2186" s="326"/>
      <c r="P2186" s="326"/>
      <c r="Q2186" s="326"/>
      <c r="R2186" s="326"/>
      <c r="S2186" s="326"/>
      <c r="T2186" s="326"/>
      <c r="U2186" s="326"/>
      <c r="V2186" s="326"/>
      <c r="W2186" s="326"/>
      <c r="X2186" s="326"/>
      <c r="Y2186" s="326"/>
      <c r="Z2186" s="326"/>
      <c r="AA2186" s="326"/>
      <c r="AB2186" s="326"/>
      <c r="AC2186" s="326"/>
      <c r="AD2186" s="326"/>
      <c r="AE2186" s="326"/>
      <c r="AF2186" s="326"/>
      <c r="AG2186" s="326"/>
      <c r="AH2186" s="326"/>
      <c r="AI2186" s="326"/>
      <c r="AJ2186" s="326"/>
      <c r="AK2186" s="326"/>
      <c r="AL2186" s="326"/>
      <c r="AM2186" s="326"/>
      <c r="AN2186" s="326"/>
      <c r="AO2186" s="326"/>
      <c r="AP2186" s="326"/>
      <c r="AQ2186" s="326"/>
      <c r="AR2186" s="326"/>
    </row>
    <row r="2187" ht="15.75" hidden="1" customHeight="1">
      <c r="A2187" s="326"/>
      <c r="B2187" s="326"/>
      <c r="C2187" s="326"/>
      <c r="D2187" s="326"/>
      <c r="E2187" s="326"/>
      <c r="F2187" s="326"/>
      <c r="G2187" s="326"/>
      <c r="H2187" s="326"/>
      <c r="I2187" s="326"/>
      <c r="J2187" s="326"/>
      <c r="K2187" s="326"/>
      <c r="L2187" s="326"/>
      <c r="M2187" s="326"/>
      <c r="N2187" s="326"/>
      <c r="O2187" s="326"/>
      <c r="P2187" s="326"/>
      <c r="Q2187" s="326"/>
      <c r="R2187" s="326"/>
      <c r="S2187" s="326"/>
      <c r="T2187" s="326"/>
      <c r="U2187" s="326"/>
      <c r="V2187" s="326"/>
      <c r="W2187" s="326"/>
      <c r="X2187" s="326"/>
      <c r="Y2187" s="326"/>
      <c r="Z2187" s="326"/>
      <c r="AA2187" s="326"/>
      <c r="AB2187" s="326"/>
      <c r="AC2187" s="326"/>
      <c r="AD2187" s="326"/>
      <c r="AE2187" s="326"/>
      <c r="AF2187" s="326"/>
      <c r="AG2187" s="326"/>
      <c r="AH2187" s="326"/>
      <c r="AI2187" s="326"/>
      <c r="AJ2187" s="326"/>
      <c r="AK2187" s="326"/>
      <c r="AL2187" s="326"/>
      <c r="AM2187" s="326"/>
      <c r="AN2187" s="326"/>
      <c r="AO2187" s="326"/>
      <c r="AP2187" s="326"/>
      <c r="AQ2187" s="326"/>
      <c r="AR2187" s="326"/>
    </row>
    <row r="2188" ht="15.75" hidden="1" customHeight="1">
      <c r="A2188" s="326"/>
      <c r="B2188" s="326"/>
      <c r="C2188" s="326"/>
      <c r="D2188" s="326"/>
      <c r="E2188" s="326"/>
      <c r="F2188" s="326"/>
      <c r="G2188" s="326"/>
      <c r="H2188" s="326"/>
      <c r="I2188" s="326"/>
      <c r="J2188" s="326"/>
      <c r="K2188" s="326"/>
      <c r="L2188" s="326"/>
      <c r="M2188" s="326"/>
      <c r="N2188" s="326"/>
      <c r="O2188" s="326"/>
      <c r="P2188" s="326"/>
      <c r="Q2188" s="326"/>
      <c r="R2188" s="326"/>
      <c r="S2188" s="326"/>
      <c r="T2188" s="326"/>
      <c r="U2188" s="326"/>
      <c r="V2188" s="326"/>
      <c r="W2188" s="326"/>
      <c r="X2188" s="326"/>
      <c r="Y2188" s="326"/>
      <c r="Z2188" s="326"/>
      <c r="AA2188" s="326"/>
      <c r="AB2188" s="326"/>
      <c r="AC2188" s="326"/>
      <c r="AD2188" s="326"/>
      <c r="AE2188" s="326"/>
      <c r="AF2188" s="326"/>
      <c r="AG2188" s="326"/>
      <c r="AH2188" s="326"/>
      <c r="AI2188" s="326"/>
      <c r="AJ2188" s="326"/>
      <c r="AK2188" s="326"/>
      <c r="AL2188" s="326"/>
      <c r="AM2188" s="326"/>
      <c r="AN2188" s="326"/>
      <c r="AO2188" s="326"/>
      <c r="AP2188" s="326"/>
      <c r="AQ2188" s="326"/>
      <c r="AR2188" s="326"/>
    </row>
    <row r="2189" ht="15.75" hidden="1" customHeight="1">
      <c r="A2189" s="326"/>
      <c r="B2189" s="326"/>
      <c r="C2189" s="326"/>
      <c r="D2189" s="326"/>
      <c r="E2189" s="326"/>
      <c r="F2189" s="326"/>
      <c r="G2189" s="326"/>
      <c r="H2189" s="326"/>
      <c r="I2189" s="326"/>
      <c r="J2189" s="326"/>
      <c r="K2189" s="326"/>
      <c r="L2189" s="326"/>
      <c r="M2189" s="326"/>
      <c r="N2189" s="326"/>
      <c r="O2189" s="326"/>
      <c r="P2189" s="326"/>
      <c r="Q2189" s="326"/>
      <c r="R2189" s="326"/>
      <c r="S2189" s="326"/>
      <c r="T2189" s="326"/>
      <c r="U2189" s="326"/>
      <c r="V2189" s="326"/>
      <c r="W2189" s="326"/>
      <c r="X2189" s="326"/>
      <c r="Y2189" s="326"/>
      <c r="Z2189" s="326"/>
      <c r="AA2189" s="326"/>
      <c r="AB2189" s="326"/>
      <c r="AC2189" s="326"/>
      <c r="AD2189" s="326"/>
      <c r="AE2189" s="326"/>
      <c r="AF2189" s="326"/>
      <c r="AG2189" s="326"/>
      <c r="AH2189" s="326"/>
      <c r="AI2189" s="326"/>
      <c r="AJ2189" s="326"/>
      <c r="AK2189" s="326"/>
      <c r="AL2189" s="326"/>
      <c r="AM2189" s="326"/>
      <c r="AN2189" s="326"/>
      <c r="AO2189" s="326"/>
      <c r="AP2189" s="326"/>
      <c r="AQ2189" s="326"/>
      <c r="AR2189" s="326"/>
    </row>
    <row r="2190" ht="15.75" hidden="1" customHeight="1">
      <c r="A2190" s="326"/>
      <c r="B2190" s="326"/>
      <c r="C2190" s="326"/>
      <c r="D2190" s="326"/>
      <c r="E2190" s="326"/>
      <c r="F2190" s="326"/>
      <c r="G2190" s="326"/>
      <c r="H2190" s="326"/>
      <c r="I2190" s="326"/>
      <c r="J2190" s="326"/>
      <c r="K2190" s="326"/>
      <c r="L2190" s="326"/>
      <c r="M2190" s="326"/>
      <c r="N2190" s="326"/>
      <c r="O2190" s="326"/>
      <c r="P2190" s="326"/>
      <c r="Q2190" s="326"/>
      <c r="R2190" s="326"/>
      <c r="S2190" s="326"/>
      <c r="T2190" s="326"/>
      <c r="U2190" s="326"/>
      <c r="V2190" s="326"/>
      <c r="W2190" s="326"/>
      <c r="X2190" s="326"/>
      <c r="Y2190" s="326"/>
      <c r="Z2190" s="326"/>
      <c r="AA2190" s="326"/>
      <c r="AB2190" s="326"/>
      <c r="AC2190" s="326"/>
      <c r="AD2190" s="326"/>
      <c r="AE2190" s="326"/>
      <c r="AF2190" s="326"/>
      <c r="AG2190" s="326"/>
      <c r="AH2190" s="326"/>
      <c r="AI2190" s="326"/>
      <c r="AJ2190" s="326"/>
      <c r="AK2190" s="326"/>
      <c r="AL2190" s="326"/>
      <c r="AM2190" s="326"/>
      <c r="AN2190" s="326"/>
      <c r="AO2190" s="326"/>
      <c r="AP2190" s="326"/>
      <c r="AQ2190" s="326"/>
      <c r="AR2190" s="326"/>
    </row>
    <row r="2191" ht="15.75" hidden="1" customHeight="1">
      <c r="A2191" s="326"/>
      <c r="B2191" s="326"/>
      <c r="C2191" s="326"/>
      <c r="D2191" s="326"/>
      <c r="E2191" s="326"/>
      <c r="F2191" s="326"/>
      <c r="G2191" s="326"/>
      <c r="H2191" s="326"/>
      <c r="I2191" s="326"/>
      <c r="J2191" s="326"/>
      <c r="K2191" s="326"/>
      <c r="L2191" s="326"/>
      <c r="M2191" s="326"/>
      <c r="N2191" s="326"/>
      <c r="O2191" s="326"/>
      <c r="P2191" s="326"/>
      <c r="Q2191" s="326"/>
      <c r="R2191" s="326"/>
      <c r="S2191" s="326"/>
      <c r="T2191" s="326"/>
      <c r="U2191" s="326"/>
      <c r="V2191" s="326"/>
      <c r="W2191" s="326"/>
      <c r="X2191" s="326"/>
      <c r="Y2191" s="326"/>
      <c r="Z2191" s="326"/>
      <c r="AA2191" s="326"/>
      <c r="AB2191" s="326"/>
      <c r="AC2191" s="326"/>
      <c r="AD2191" s="326"/>
      <c r="AE2191" s="326"/>
      <c r="AF2191" s="326"/>
      <c r="AG2191" s="326"/>
      <c r="AH2191" s="326"/>
      <c r="AI2191" s="326"/>
      <c r="AJ2191" s="326"/>
      <c r="AK2191" s="326"/>
      <c r="AL2191" s="326"/>
      <c r="AM2191" s="326"/>
      <c r="AN2191" s="326"/>
      <c r="AO2191" s="326"/>
      <c r="AP2191" s="326"/>
      <c r="AQ2191" s="326"/>
      <c r="AR2191" s="326"/>
    </row>
    <row r="2192" ht="15.75" hidden="1" customHeight="1">
      <c r="A2192" s="326"/>
      <c r="B2192" s="326"/>
      <c r="C2192" s="326"/>
      <c r="D2192" s="326"/>
      <c r="E2192" s="326"/>
      <c r="F2192" s="326"/>
      <c r="G2192" s="326"/>
      <c r="H2192" s="326"/>
      <c r="I2192" s="326"/>
      <c r="J2192" s="326"/>
      <c r="K2192" s="326"/>
      <c r="L2192" s="326"/>
      <c r="M2192" s="326"/>
      <c r="N2192" s="326"/>
      <c r="O2192" s="326"/>
      <c r="P2192" s="326"/>
      <c r="Q2192" s="326"/>
      <c r="R2192" s="326"/>
      <c r="S2192" s="326"/>
      <c r="T2192" s="326"/>
      <c r="U2192" s="326"/>
      <c r="V2192" s="326"/>
      <c r="W2192" s="326"/>
      <c r="X2192" s="326"/>
      <c r="Y2192" s="326"/>
      <c r="Z2192" s="326"/>
      <c r="AA2192" s="326"/>
      <c r="AB2192" s="326"/>
      <c r="AC2192" s="326"/>
      <c r="AD2192" s="326"/>
      <c r="AE2192" s="326"/>
      <c r="AF2192" s="326"/>
      <c r="AG2192" s="326"/>
      <c r="AH2192" s="326"/>
      <c r="AI2192" s="326"/>
      <c r="AJ2192" s="326"/>
      <c r="AK2192" s="326"/>
      <c r="AL2192" s="326"/>
      <c r="AM2192" s="326"/>
      <c r="AN2192" s="326"/>
      <c r="AO2192" s="326"/>
      <c r="AP2192" s="326"/>
      <c r="AQ2192" s="326"/>
      <c r="AR2192" s="326"/>
    </row>
    <row r="2193" ht="15.75" hidden="1" customHeight="1">
      <c r="A2193" s="326"/>
      <c r="B2193" s="326"/>
      <c r="C2193" s="326"/>
      <c r="D2193" s="326"/>
      <c r="E2193" s="326"/>
      <c r="F2193" s="326"/>
      <c r="G2193" s="326"/>
      <c r="H2193" s="326"/>
      <c r="I2193" s="326"/>
      <c r="J2193" s="326"/>
      <c r="K2193" s="326"/>
      <c r="L2193" s="326"/>
      <c r="M2193" s="326"/>
      <c r="N2193" s="326"/>
      <c r="O2193" s="326"/>
      <c r="P2193" s="326"/>
      <c r="Q2193" s="326"/>
      <c r="R2193" s="326"/>
      <c r="S2193" s="326"/>
      <c r="T2193" s="326"/>
      <c r="U2193" s="326"/>
      <c r="V2193" s="326"/>
      <c r="W2193" s="326"/>
      <c r="X2193" s="326"/>
      <c r="Y2193" s="326"/>
      <c r="Z2193" s="326"/>
      <c r="AA2193" s="326"/>
      <c r="AB2193" s="326"/>
      <c r="AC2193" s="326"/>
      <c r="AD2193" s="326"/>
      <c r="AE2193" s="326"/>
      <c r="AF2193" s="326"/>
      <c r="AG2193" s="326"/>
      <c r="AH2193" s="326"/>
      <c r="AI2193" s="326"/>
      <c r="AJ2193" s="326"/>
      <c r="AK2193" s="326"/>
      <c r="AL2193" s="326"/>
      <c r="AM2193" s="326"/>
      <c r="AN2193" s="326"/>
      <c r="AO2193" s="326"/>
      <c r="AP2193" s="326"/>
      <c r="AQ2193" s="326"/>
      <c r="AR2193" s="326"/>
    </row>
    <row r="2194" ht="15.75" hidden="1" customHeight="1">
      <c r="A2194" s="326"/>
      <c r="B2194" s="326"/>
      <c r="C2194" s="326"/>
      <c r="D2194" s="326"/>
      <c r="E2194" s="326"/>
      <c r="F2194" s="326"/>
      <c r="G2194" s="326"/>
      <c r="H2194" s="326"/>
      <c r="I2194" s="326"/>
      <c r="J2194" s="326"/>
      <c r="K2194" s="326"/>
      <c r="L2194" s="326"/>
      <c r="M2194" s="326"/>
      <c r="N2194" s="326"/>
      <c r="O2194" s="326"/>
      <c r="P2194" s="326"/>
      <c r="Q2194" s="326"/>
      <c r="R2194" s="326"/>
      <c r="S2194" s="326"/>
      <c r="T2194" s="326"/>
      <c r="U2194" s="326"/>
      <c r="V2194" s="326"/>
      <c r="W2194" s="326"/>
      <c r="X2194" s="326"/>
      <c r="Y2194" s="326"/>
      <c r="Z2194" s="326"/>
      <c r="AA2194" s="326"/>
      <c r="AB2194" s="326"/>
      <c r="AC2194" s="326"/>
      <c r="AD2194" s="326"/>
      <c r="AE2194" s="326"/>
      <c r="AF2194" s="326"/>
      <c r="AG2194" s="326"/>
      <c r="AH2194" s="326"/>
      <c r="AI2194" s="326"/>
      <c r="AJ2194" s="326"/>
      <c r="AK2194" s="326"/>
      <c r="AL2194" s="326"/>
      <c r="AM2194" s="326"/>
      <c r="AN2194" s="326"/>
      <c r="AO2194" s="326"/>
      <c r="AP2194" s="326"/>
      <c r="AQ2194" s="326"/>
      <c r="AR2194" s="326"/>
    </row>
    <row r="2195" ht="15.75" hidden="1" customHeight="1">
      <c r="A2195" s="326"/>
      <c r="B2195" s="326"/>
      <c r="C2195" s="326"/>
      <c r="D2195" s="326"/>
      <c r="E2195" s="326"/>
      <c r="F2195" s="326"/>
      <c r="G2195" s="326"/>
      <c r="H2195" s="326"/>
      <c r="I2195" s="326"/>
      <c r="J2195" s="326"/>
      <c r="K2195" s="326"/>
      <c r="L2195" s="326"/>
      <c r="M2195" s="326"/>
      <c r="N2195" s="326"/>
      <c r="O2195" s="326"/>
      <c r="P2195" s="326"/>
      <c r="Q2195" s="326"/>
      <c r="R2195" s="326"/>
      <c r="S2195" s="326"/>
      <c r="T2195" s="326"/>
      <c r="U2195" s="326"/>
      <c r="V2195" s="326"/>
      <c r="W2195" s="326"/>
      <c r="X2195" s="326"/>
      <c r="Y2195" s="326"/>
      <c r="Z2195" s="326"/>
      <c r="AA2195" s="326"/>
      <c r="AB2195" s="326"/>
      <c r="AC2195" s="326"/>
      <c r="AD2195" s="326"/>
      <c r="AE2195" s="326"/>
      <c r="AF2195" s="326"/>
      <c r="AG2195" s="326"/>
      <c r="AH2195" s="326"/>
      <c r="AI2195" s="326"/>
      <c r="AJ2195" s="326"/>
      <c r="AK2195" s="326"/>
      <c r="AL2195" s="326"/>
      <c r="AM2195" s="326"/>
      <c r="AN2195" s="326"/>
      <c r="AO2195" s="326"/>
      <c r="AP2195" s="326"/>
      <c r="AQ2195" s="326"/>
      <c r="AR2195" s="326"/>
    </row>
    <row r="2196" ht="15.75" hidden="1" customHeight="1">
      <c r="A2196" s="326"/>
      <c r="B2196" s="326"/>
      <c r="C2196" s="326"/>
      <c r="D2196" s="326"/>
      <c r="E2196" s="326"/>
      <c r="F2196" s="326"/>
      <c r="G2196" s="326"/>
      <c r="H2196" s="326"/>
      <c r="I2196" s="326"/>
      <c r="J2196" s="326"/>
      <c r="K2196" s="326"/>
      <c r="L2196" s="326"/>
      <c r="M2196" s="326"/>
      <c r="N2196" s="326"/>
      <c r="O2196" s="326"/>
      <c r="P2196" s="326"/>
      <c r="Q2196" s="326"/>
      <c r="R2196" s="326"/>
      <c r="S2196" s="326"/>
      <c r="T2196" s="326"/>
      <c r="U2196" s="326"/>
      <c r="V2196" s="326"/>
      <c r="W2196" s="326"/>
      <c r="X2196" s="326"/>
      <c r="Y2196" s="326"/>
      <c r="Z2196" s="326"/>
      <c r="AA2196" s="326"/>
      <c r="AB2196" s="326"/>
      <c r="AC2196" s="326"/>
      <c r="AD2196" s="326"/>
      <c r="AE2196" s="326"/>
      <c r="AF2196" s="326"/>
      <c r="AG2196" s="326"/>
      <c r="AH2196" s="326"/>
      <c r="AI2196" s="326"/>
      <c r="AJ2196" s="326"/>
      <c r="AK2196" s="326"/>
      <c r="AL2196" s="326"/>
      <c r="AM2196" s="326"/>
      <c r="AN2196" s="326"/>
      <c r="AO2196" s="326"/>
      <c r="AP2196" s="326"/>
      <c r="AQ2196" s="326"/>
      <c r="AR2196" s="326"/>
    </row>
    <row r="2197" ht="15.75" hidden="1" customHeight="1">
      <c r="A2197" s="326"/>
      <c r="B2197" s="326"/>
      <c r="C2197" s="326"/>
      <c r="D2197" s="326"/>
      <c r="E2197" s="326"/>
      <c r="F2197" s="326"/>
      <c r="G2197" s="326"/>
      <c r="H2197" s="326"/>
      <c r="I2197" s="326"/>
      <c r="J2197" s="326"/>
      <c r="K2197" s="326"/>
      <c r="L2197" s="326"/>
      <c r="M2197" s="326"/>
      <c r="N2197" s="326"/>
      <c r="O2197" s="326"/>
      <c r="P2197" s="326"/>
      <c r="Q2197" s="326"/>
      <c r="R2197" s="326"/>
      <c r="S2197" s="326"/>
      <c r="T2197" s="326"/>
      <c r="U2197" s="326"/>
      <c r="V2197" s="326"/>
      <c r="W2197" s="326"/>
      <c r="X2197" s="326"/>
      <c r="Y2197" s="326"/>
      <c r="Z2197" s="326"/>
      <c r="AA2197" s="326"/>
      <c r="AB2197" s="326"/>
      <c r="AC2197" s="326"/>
      <c r="AD2197" s="326"/>
      <c r="AE2197" s="326"/>
      <c r="AF2197" s="326"/>
      <c r="AG2197" s="326"/>
      <c r="AH2197" s="326"/>
      <c r="AI2197" s="326"/>
      <c r="AJ2197" s="326"/>
      <c r="AK2197" s="326"/>
      <c r="AL2197" s="326"/>
      <c r="AM2197" s="326"/>
      <c r="AN2197" s="326"/>
      <c r="AO2197" s="326"/>
      <c r="AP2197" s="326"/>
      <c r="AQ2197" s="326"/>
      <c r="AR2197" s="326"/>
    </row>
    <row r="2198" ht="15.75" hidden="1" customHeight="1">
      <c r="A2198" s="326"/>
      <c r="B2198" s="326"/>
      <c r="C2198" s="326"/>
      <c r="D2198" s="326"/>
      <c r="E2198" s="326"/>
      <c r="F2198" s="326"/>
      <c r="G2198" s="326"/>
      <c r="H2198" s="326"/>
      <c r="I2198" s="326"/>
      <c r="J2198" s="326"/>
      <c r="K2198" s="326"/>
      <c r="L2198" s="326"/>
      <c r="M2198" s="326"/>
      <c r="N2198" s="326"/>
      <c r="O2198" s="326"/>
      <c r="P2198" s="326"/>
      <c r="Q2198" s="326"/>
      <c r="R2198" s="326"/>
      <c r="S2198" s="326"/>
      <c r="T2198" s="326"/>
      <c r="U2198" s="326"/>
      <c r="V2198" s="326"/>
      <c r="W2198" s="326"/>
      <c r="X2198" s="326"/>
      <c r="Y2198" s="326"/>
      <c r="Z2198" s="326"/>
      <c r="AA2198" s="326"/>
      <c r="AB2198" s="326"/>
      <c r="AC2198" s="326"/>
      <c r="AD2198" s="326"/>
      <c r="AE2198" s="326"/>
      <c r="AF2198" s="326"/>
      <c r="AG2198" s="326"/>
      <c r="AH2198" s="326"/>
      <c r="AI2198" s="326"/>
      <c r="AJ2198" s="326"/>
      <c r="AK2198" s="326"/>
      <c r="AL2198" s="326"/>
      <c r="AM2198" s="326"/>
      <c r="AN2198" s="326"/>
      <c r="AO2198" s="326"/>
      <c r="AP2198" s="326"/>
      <c r="AQ2198" s="326"/>
      <c r="AR2198" s="326"/>
    </row>
    <row r="2199" ht="15.75" hidden="1" customHeight="1">
      <c r="A2199" s="326"/>
      <c r="B2199" s="326"/>
      <c r="C2199" s="326"/>
      <c r="D2199" s="326"/>
      <c r="E2199" s="326"/>
      <c r="F2199" s="326"/>
      <c r="G2199" s="326"/>
      <c r="H2199" s="326"/>
      <c r="I2199" s="326"/>
      <c r="J2199" s="326"/>
      <c r="K2199" s="326"/>
      <c r="L2199" s="326"/>
      <c r="M2199" s="326"/>
      <c r="N2199" s="326"/>
      <c r="O2199" s="326"/>
      <c r="P2199" s="326"/>
      <c r="Q2199" s="326"/>
      <c r="R2199" s="326"/>
      <c r="S2199" s="326"/>
      <c r="T2199" s="326"/>
      <c r="U2199" s="326"/>
      <c r="V2199" s="326"/>
      <c r="W2199" s="326"/>
      <c r="X2199" s="326"/>
      <c r="Y2199" s="326"/>
      <c r="Z2199" s="326"/>
      <c r="AA2199" s="326"/>
      <c r="AB2199" s="326"/>
      <c r="AC2199" s="326"/>
      <c r="AD2199" s="326"/>
      <c r="AE2199" s="326"/>
      <c r="AF2199" s="326"/>
      <c r="AG2199" s="326"/>
      <c r="AH2199" s="326"/>
      <c r="AI2199" s="326"/>
      <c r="AJ2199" s="326"/>
      <c r="AK2199" s="326"/>
      <c r="AL2199" s="326"/>
      <c r="AM2199" s="326"/>
      <c r="AN2199" s="326"/>
      <c r="AO2199" s="326"/>
      <c r="AP2199" s="326"/>
      <c r="AQ2199" s="326"/>
      <c r="AR2199" s="326"/>
    </row>
    <row r="2200" ht="15.75" hidden="1" customHeight="1">
      <c r="A2200" s="326"/>
      <c r="B2200" s="326"/>
      <c r="C2200" s="326"/>
      <c r="D2200" s="326"/>
      <c r="E2200" s="326"/>
      <c r="F2200" s="326"/>
      <c r="G2200" s="326"/>
      <c r="H2200" s="326"/>
      <c r="I2200" s="326"/>
      <c r="J2200" s="326"/>
      <c r="K2200" s="326"/>
      <c r="L2200" s="326"/>
      <c r="M2200" s="326"/>
      <c r="N2200" s="326"/>
      <c r="O2200" s="326"/>
      <c r="P2200" s="326"/>
      <c r="Q2200" s="326"/>
      <c r="R2200" s="326"/>
      <c r="S2200" s="326"/>
      <c r="T2200" s="326"/>
      <c r="U2200" s="326"/>
      <c r="V2200" s="326"/>
      <c r="W2200" s="326"/>
      <c r="X2200" s="326"/>
      <c r="Y2200" s="326"/>
      <c r="Z2200" s="326"/>
      <c r="AA2200" s="326"/>
      <c r="AB2200" s="326"/>
      <c r="AC2200" s="326"/>
      <c r="AD2200" s="326"/>
      <c r="AE2200" s="326"/>
      <c r="AF2200" s="326"/>
      <c r="AG2200" s="326"/>
      <c r="AH2200" s="326"/>
      <c r="AI2200" s="326"/>
      <c r="AJ2200" s="326"/>
      <c r="AK2200" s="326"/>
      <c r="AL2200" s="326"/>
      <c r="AM2200" s="326"/>
      <c r="AN2200" s="326"/>
      <c r="AO2200" s="326"/>
      <c r="AP2200" s="326"/>
      <c r="AQ2200" s="326"/>
      <c r="AR2200" s="326"/>
    </row>
    <row r="2201" ht="15.75" hidden="1" customHeight="1">
      <c r="A2201" s="326"/>
      <c r="B2201" s="326"/>
      <c r="C2201" s="326"/>
      <c r="D2201" s="326"/>
      <c r="E2201" s="326"/>
      <c r="F2201" s="326"/>
      <c r="G2201" s="326"/>
      <c r="H2201" s="326"/>
      <c r="I2201" s="326"/>
      <c r="J2201" s="326"/>
      <c r="K2201" s="326"/>
      <c r="L2201" s="326"/>
      <c r="M2201" s="326"/>
      <c r="N2201" s="326"/>
      <c r="O2201" s="326"/>
      <c r="P2201" s="326"/>
      <c r="Q2201" s="326"/>
      <c r="R2201" s="326"/>
      <c r="S2201" s="326"/>
      <c r="T2201" s="326"/>
      <c r="U2201" s="326"/>
      <c r="V2201" s="326"/>
      <c r="W2201" s="326"/>
      <c r="X2201" s="326"/>
      <c r="Y2201" s="326"/>
      <c r="Z2201" s="326"/>
      <c r="AA2201" s="326"/>
      <c r="AB2201" s="326"/>
      <c r="AC2201" s="326"/>
      <c r="AD2201" s="326"/>
      <c r="AE2201" s="326"/>
      <c r="AF2201" s="326"/>
      <c r="AG2201" s="326"/>
      <c r="AH2201" s="326"/>
      <c r="AI2201" s="326"/>
      <c r="AJ2201" s="326"/>
      <c r="AK2201" s="326"/>
      <c r="AL2201" s="326"/>
      <c r="AM2201" s="326"/>
      <c r="AN2201" s="326"/>
      <c r="AO2201" s="326"/>
      <c r="AP2201" s="326"/>
      <c r="AQ2201" s="326"/>
      <c r="AR2201" s="326"/>
    </row>
    <row r="2202" ht="15.75" hidden="1" customHeight="1">
      <c r="A2202" s="326"/>
      <c r="B2202" s="326"/>
      <c r="C2202" s="326"/>
      <c r="D2202" s="326"/>
      <c r="E2202" s="326"/>
      <c r="F2202" s="326"/>
      <c r="G2202" s="326"/>
      <c r="H2202" s="326"/>
      <c r="I2202" s="326"/>
      <c r="J2202" s="326"/>
      <c r="K2202" s="326"/>
      <c r="L2202" s="326"/>
      <c r="M2202" s="326"/>
      <c r="N2202" s="326"/>
      <c r="O2202" s="326"/>
      <c r="P2202" s="326"/>
      <c r="Q2202" s="326"/>
      <c r="R2202" s="326"/>
      <c r="S2202" s="326"/>
      <c r="T2202" s="326"/>
      <c r="U2202" s="326"/>
      <c r="V2202" s="326"/>
      <c r="W2202" s="326"/>
      <c r="X2202" s="326"/>
      <c r="Y2202" s="326"/>
      <c r="Z2202" s="326"/>
      <c r="AA2202" s="326"/>
      <c r="AB2202" s="326"/>
      <c r="AC2202" s="326"/>
      <c r="AD2202" s="326"/>
      <c r="AE2202" s="326"/>
      <c r="AF2202" s="326"/>
      <c r="AG2202" s="326"/>
      <c r="AH2202" s="326"/>
      <c r="AI2202" s="326"/>
      <c r="AJ2202" s="326"/>
      <c r="AK2202" s="326"/>
      <c r="AL2202" s="326"/>
      <c r="AM2202" s="326"/>
      <c r="AN2202" s="326"/>
      <c r="AO2202" s="326"/>
      <c r="AP2202" s="326"/>
      <c r="AQ2202" s="326"/>
      <c r="AR2202" s="326"/>
    </row>
    <row r="2203" ht="15.75" hidden="1" customHeight="1">
      <c r="A2203" s="326"/>
      <c r="B2203" s="326"/>
      <c r="C2203" s="326"/>
      <c r="D2203" s="326"/>
      <c r="E2203" s="326"/>
      <c r="F2203" s="326"/>
      <c r="G2203" s="326"/>
      <c r="H2203" s="326"/>
      <c r="I2203" s="326"/>
      <c r="J2203" s="326"/>
      <c r="K2203" s="326"/>
      <c r="L2203" s="326"/>
      <c r="M2203" s="326"/>
      <c r="N2203" s="326"/>
      <c r="O2203" s="326"/>
      <c r="P2203" s="326"/>
      <c r="Q2203" s="326"/>
      <c r="R2203" s="326"/>
      <c r="S2203" s="326"/>
      <c r="T2203" s="326"/>
      <c r="U2203" s="326"/>
      <c r="V2203" s="326"/>
      <c r="W2203" s="326"/>
      <c r="X2203" s="326"/>
      <c r="Y2203" s="326"/>
      <c r="Z2203" s="326"/>
      <c r="AA2203" s="326"/>
      <c r="AB2203" s="326"/>
      <c r="AC2203" s="326"/>
      <c r="AD2203" s="326"/>
      <c r="AE2203" s="326"/>
      <c r="AF2203" s="326"/>
      <c r="AG2203" s="326"/>
      <c r="AH2203" s="326"/>
      <c r="AI2203" s="326"/>
      <c r="AJ2203" s="326"/>
      <c r="AK2203" s="326"/>
      <c r="AL2203" s="326"/>
      <c r="AM2203" s="326"/>
      <c r="AN2203" s="326"/>
      <c r="AO2203" s="326"/>
      <c r="AP2203" s="326"/>
      <c r="AQ2203" s="326"/>
      <c r="AR2203" s="326"/>
    </row>
    <row r="2204" ht="15.75" hidden="1" customHeight="1">
      <c r="A2204" s="326"/>
      <c r="B2204" s="326"/>
      <c r="C2204" s="326"/>
      <c r="D2204" s="326"/>
      <c r="E2204" s="326"/>
      <c r="F2204" s="326"/>
      <c r="G2204" s="326"/>
      <c r="H2204" s="326"/>
      <c r="I2204" s="326"/>
      <c r="J2204" s="326"/>
      <c r="K2204" s="326"/>
      <c r="L2204" s="326"/>
      <c r="M2204" s="326"/>
      <c r="N2204" s="326"/>
      <c r="O2204" s="326"/>
      <c r="P2204" s="326"/>
      <c r="Q2204" s="326"/>
      <c r="R2204" s="326"/>
      <c r="S2204" s="326"/>
      <c r="T2204" s="326"/>
      <c r="U2204" s="326"/>
      <c r="V2204" s="326"/>
      <c r="W2204" s="326"/>
      <c r="X2204" s="326"/>
      <c r="Y2204" s="326"/>
      <c r="Z2204" s="326"/>
      <c r="AA2204" s="326"/>
      <c r="AB2204" s="326"/>
      <c r="AC2204" s="326"/>
      <c r="AD2204" s="326"/>
      <c r="AE2204" s="326"/>
      <c r="AF2204" s="326"/>
      <c r="AG2204" s="326"/>
      <c r="AH2204" s="326"/>
      <c r="AI2204" s="326"/>
      <c r="AJ2204" s="326"/>
      <c r="AK2204" s="326"/>
      <c r="AL2204" s="326"/>
      <c r="AM2204" s="326"/>
      <c r="AN2204" s="326"/>
      <c r="AO2204" s="326"/>
      <c r="AP2204" s="326"/>
      <c r="AQ2204" s="326"/>
      <c r="AR2204" s="326"/>
    </row>
    <row r="2205" ht="15.75" hidden="1" customHeight="1">
      <c r="A2205" s="326"/>
      <c r="B2205" s="326"/>
      <c r="C2205" s="326"/>
      <c r="D2205" s="326"/>
      <c r="E2205" s="326"/>
      <c r="F2205" s="326"/>
      <c r="G2205" s="326"/>
      <c r="H2205" s="326"/>
      <c r="I2205" s="326"/>
      <c r="J2205" s="326"/>
      <c r="K2205" s="326"/>
      <c r="L2205" s="326"/>
      <c r="M2205" s="326"/>
      <c r="N2205" s="326"/>
      <c r="O2205" s="326"/>
      <c r="P2205" s="326"/>
      <c r="Q2205" s="326"/>
      <c r="R2205" s="326"/>
      <c r="S2205" s="326"/>
      <c r="T2205" s="326"/>
      <c r="U2205" s="326"/>
      <c r="V2205" s="326"/>
      <c r="W2205" s="326"/>
      <c r="X2205" s="326"/>
      <c r="Y2205" s="326"/>
      <c r="Z2205" s="326"/>
      <c r="AA2205" s="326"/>
      <c r="AB2205" s="326"/>
      <c r="AC2205" s="326"/>
      <c r="AD2205" s="326"/>
      <c r="AE2205" s="326"/>
      <c r="AF2205" s="326"/>
      <c r="AG2205" s="326"/>
      <c r="AH2205" s="326"/>
      <c r="AI2205" s="326"/>
      <c r="AJ2205" s="326"/>
      <c r="AK2205" s="326"/>
      <c r="AL2205" s="326"/>
      <c r="AM2205" s="326"/>
      <c r="AN2205" s="326"/>
      <c r="AO2205" s="326"/>
      <c r="AP2205" s="326"/>
      <c r="AQ2205" s="326"/>
      <c r="AR2205" s="326"/>
    </row>
    <row r="2206" ht="15.75" hidden="1" customHeight="1">
      <c r="A2206" s="326"/>
      <c r="B2206" s="326"/>
      <c r="C2206" s="326"/>
      <c r="D2206" s="326"/>
      <c r="E2206" s="326"/>
      <c r="F2206" s="326"/>
      <c r="G2206" s="326"/>
      <c r="H2206" s="326"/>
      <c r="I2206" s="326"/>
      <c r="J2206" s="326"/>
      <c r="K2206" s="326"/>
      <c r="L2206" s="326"/>
      <c r="M2206" s="326"/>
      <c r="N2206" s="326"/>
      <c r="O2206" s="326"/>
      <c r="P2206" s="326"/>
      <c r="Q2206" s="326"/>
      <c r="R2206" s="326"/>
      <c r="S2206" s="326"/>
      <c r="T2206" s="326"/>
      <c r="U2206" s="326"/>
      <c r="V2206" s="326"/>
      <c r="W2206" s="326"/>
      <c r="X2206" s="326"/>
      <c r="Y2206" s="326"/>
      <c r="Z2206" s="326"/>
      <c r="AA2206" s="326"/>
      <c r="AB2206" s="326"/>
      <c r="AC2206" s="326"/>
      <c r="AD2206" s="326"/>
      <c r="AE2206" s="326"/>
      <c r="AF2206" s="326"/>
      <c r="AG2206" s="326"/>
      <c r="AH2206" s="326"/>
      <c r="AI2206" s="326"/>
      <c r="AJ2206" s="326"/>
      <c r="AK2206" s="326"/>
      <c r="AL2206" s="326"/>
      <c r="AM2206" s="326"/>
      <c r="AN2206" s="326"/>
      <c r="AO2206" s="326"/>
      <c r="AP2206" s="326"/>
      <c r="AQ2206" s="326"/>
      <c r="AR2206" s="326"/>
    </row>
    <row r="2207" ht="15.75" hidden="1" customHeight="1">
      <c r="A2207" s="326"/>
      <c r="B2207" s="326"/>
      <c r="C2207" s="326"/>
      <c r="D2207" s="326"/>
      <c r="E2207" s="326"/>
      <c r="F2207" s="326"/>
      <c r="G2207" s="326"/>
      <c r="H2207" s="326"/>
      <c r="I2207" s="326"/>
      <c r="J2207" s="326"/>
      <c r="K2207" s="326"/>
      <c r="L2207" s="326"/>
      <c r="M2207" s="326"/>
      <c r="N2207" s="326"/>
      <c r="O2207" s="326"/>
      <c r="P2207" s="326"/>
      <c r="Q2207" s="326"/>
      <c r="R2207" s="326"/>
      <c r="S2207" s="326"/>
      <c r="T2207" s="326"/>
      <c r="U2207" s="326"/>
      <c r="V2207" s="326"/>
      <c r="W2207" s="326"/>
      <c r="X2207" s="326"/>
      <c r="Y2207" s="326"/>
      <c r="Z2207" s="326"/>
      <c r="AA2207" s="326"/>
      <c r="AB2207" s="326"/>
      <c r="AC2207" s="326"/>
      <c r="AD2207" s="326"/>
      <c r="AE2207" s="326"/>
      <c r="AF2207" s="326"/>
      <c r="AG2207" s="326"/>
      <c r="AH2207" s="326"/>
      <c r="AI2207" s="326"/>
      <c r="AJ2207" s="326"/>
      <c r="AK2207" s="326"/>
      <c r="AL2207" s="326"/>
      <c r="AM2207" s="326"/>
      <c r="AN2207" s="326"/>
      <c r="AO2207" s="326"/>
      <c r="AP2207" s="326"/>
      <c r="AQ2207" s="326"/>
      <c r="AR2207" s="326"/>
    </row>
    <row r="2208" ht="15.75" hidden="1" customHeight="1">
      <c r="A2208" s="326"/>
      <c r="B2208" s="326"/>
      <c r="C2208" s="326"/>
      <c r="D2208" s="326"/>
      <c r="E2208" s="326"/>
      <c r="F2208" s="326"/>
      <c r="G2208" s="326"/>
      <c r="H2208" s="326"/>
      <c r="I2208" s="326"/>
      <c r="J2208" s="326"/>
      <c r="K2208" s="326"/>
      <c r="L2208" s="326"/>
      <c r="M2208" s="326"/>
      <c r="N2208" s="326"/>
      <c r="O2208" s="326"/>
      <c r="P2208" s="326"/>
      <c r="Q2208" s="326"/>
      <c r="R2208" s="326"/>
      <c r="S2208" s="326"/>
      <c r="T2208" s="326"/>
      <c r="U2208" s="326"/>
      <c r="V2208" s="326"/>
      <c r="W2208" s="326"/>
      <c r="X2208" s="326"/>
      <c r="Y2208" s="326"/>
      <c r="Z2208" s="326"/>
      <c r="AA2208" s="326"/>
      <c r="AB2208" s="326"/>
      <c r="AC2208" s="326"/>
      <c r="AD2208" s="326"/>
      <c r="AE2208" s="326"/>
      <c r="AF2208" s="326"/>
      <c r="AG2208" s="326"/>
      <c r="AH2208" s="326"/>
      <c r="AI2208" s="326"/>
      <c r="AJ2208" s="326"/>
      <c r="AK2208" s="326"/>
      <c r="AL2208" s="326"/>
      <c r="AM2208" s="326"/>
      <c r="AN2208" s="326"/>
      <c r="AO2208" s="326"/>
      <c r="AP2208" s="326"/>
      <c r="AQ2208" s="326"/>
      <c r="AR2208" s="326"/>
    </row>
    <row r="2209" ht="15.75" hidden="1" customHeight="1">
      <c r="A2209" s="326"/>
      <c r="B2209" s="326"/>
      <c r="C2209" s="326"/>
      <c r="D2209" s="326"/>
      <c r="E2209" s="326"/>
      <c r="F2209" s="326"/>
      <c r="G2209" s="326"/>
      <c r="H2209" s="326"/>
      <c r="I2209" s="326"/>
      <c r="J2209" s="326"/>
      <c r="K2209" s="326"/>
      <c r="L2209" s="326"/>
      <c r="M2209" s="326"/>
      <c r="N2209" s="326"/>
      <c r="O2209" s="326"/>
      <c r="P2209" s="326"/>
      <c r="Q2209" s="326"/>
      <c r="R2209" s="326"/>
      <c r="S2209" s="326"/>
      <c r="T2209" s="326"/>
      <c r="U2209" s="326"/>
      <c r="V2209" s="326"/>
      <c r="W2209" s="326"/>
      <c r="X2209" s="326"/>
      <c r="Y2209" s="326"/>
      <c r="Z2209" s="326"/>
      <c r="AA2209" s="326"/>
      <c r="AB2209" s="326"/>
      <c r="AC2209" s="326"/>
      <c r="AD2209" s="326"/>
      <c r="AE2209" s="326"/>
      <c r="AF2209" s="326"/>
      <c r="AG2209" s="326"/>
      <c r="AH2209" s="326"/>
      <c r="AI2209" s="326"/>
      <c r="AJ2209" s="326"/>
      <c r="AK2209" s="326"/>
      <c r="AL2209" s="326"/>
      <c r="AM2209" s="326"/>
      <c r="AN2209" s="326"/>
      <c r="AO2209" s="326"/>
      <c r="AP2209" s="326"/>
      <c r="AQ2209" s="326"/>
      <c r="AR2209" s="326"/>
    </row>
    <row r="2210" ht="15.75" hidden="1" customHeight="1">
      <c r="A2210" s="326"/>
      <c r="B2210" s="326"/>
      <c r="C2210" s="326"/>
      <c r="D2210" s="326"/>
      <c r="E2210" s="326"/>
      <c r="F2210" s="326"/>
      <c r="G2210" s="326"/>
      <c r="H2210" s="326"/>
      <c r="I2210" s="326"/>
      <c r="J2210" s="326"/>
      <c r="K2210" s="326"/>
      <c r="L2210" s="326"/>
      <c r="M2210" s="326"/>
      <c r="N2210" s="326"/>
      <c r="O2210" s="326"/>
      <c r="P2210" s="326"/>
      <c r="Q2210" s="326"/>
      <c r="R2210" s="326"/>
      <c r="S2210" s="326"/>
      <c r="T2210" s="326"/>
      <c r="U2210" s="326"/>
      <c r="V2210" s="326"/>
      <c r="W2210" s="326"/>
      <c r="X2210" s="326"/>
      <c r="Y2210" s="326"/>
      <c r="Z2210" s="326"/>
      <c r="AA2210" s="326"/>
      <c r="AB2210" s="326"/>
      <c r="AC2210" s="326"/>
      <c r="AD2210" s="326"/>
      <c r="AE2210" s="326"/>
      <c r="AF2210" s="326"/>
      <c r="AG2210" s="326"/>
      <c r="AH2210" s="326"/>
      <c r="AI2210" s="326"/>
      <c r="AJ2210" s="326"/>
      <c r="AK2210" s="326"/>
      <c r="AL2210" s="326"/>
      <c r="AM2210" s="326"/>
      <c r="AN2210" s="326"/>
      <c r="AO2210" s="326"/>
      <c r="AP2210" s="326"/>
      <c r="AQ2210" s="326"/>
      <c r="AR2210" s="326"/>
    </row>
    <row r="2211" ht="15.75" hidden="1" customHeight="1">
      <c r="A2211" s="326"/>
      <c r="B2211" s="326"/>
      <c r="C2211" s="326"/>
      <c r="D2211" s="326"/>
      <c r="E2211" s="326"/>
      <c r="F2211" s="326"/>
      <c r="G2211" s="326"/>
      <c r="H2211" s="326"/>
      <c r="I2211" s="326"/>
      <c r="J2211" s="326"/>
      <c r="K2211" s="326"/>
      <c r="L2211" s="326"/>
      <c r="M2211" s="326"/>
      <c r="N2211" s="326"/>
      <c r="O2211" s="326"/>
      <c r="P2211" s="326"/>
      <c r="Q2211" s="326"/>
      <c r="R2211" s="326"/>
      <c r="S2211" s="326"/>
      <c r="T2211" s="326"/>
      <c r="U2211" s="326"/>
      <c r="V2211" s="326"/>
      <c r="W2211" s="326"/>
      <c r="X2211" s="326"/>
      <c r="Y2211" s="326"/>
      <c r="Z2211" s="326"/>
      <c r="AA2211" s="326"/>
      <c r="AB2211" s="326"/>
      <c r="AC2211" s="326"/>
      <c r="AD2211" s="326"/>
      <c r="AE2211" s="326"/>
      <c r="AF2211" s="326"/>
      <c r="AG2211" s="326"/>
      <c r="AH2211" s="326"/>
      <c r="AI2211" s="326"/>
      <c r="AJ2211" s="326"/>
      <c r="AK2211" s="326"/>
      <c r="AL2211" s="326"/>
      <c r="AM2211" s="326"/>
      <c r="AN2211" s="326"/>
      <c r="AO2211" s="326"/>
      <c r="AP2211" s="326"/>
      <c r="AQ2211" s="326"/>
      <c r="AR2211" s="326"/>
    </row>
    <row r="2212" ht="15.75" hidden="1" customHeight="1">
      <c r="A2212" s="326"/>
      <c r="B2212" s="326"/>
      <c r="C2212" s="326"/>
      <c r="D2212" s="326"/>
      <c r="E2212" s="326"/>
      <c r="F2212" s="326"/>
      <c r="G2212" s="326"/>
      <c r="H2212" s="326"/>
      <c r="I2212" s="326"/>
      <c r="J2212" s="326"/>
      <c r="K2212" s="326"/>
      <c r="L2212" s="326"/>
      <c r="M2212" s="326"/>
      <c r="N2212" s="326"/>
      <c r="O2212" s="326"/>
      <c r="P2212" s="326"/>
      <c r="Q2212" s="326"/>
      <c r="R2212" s="326"/>
      <c r="S2212" s="326"/>
      <c r="T2212" s="326"/>
      <c r="U2212" s="326"/>
      <c r="V2212" s="326"/>
      <c r="W2212" s="326"/>
      <c r="X2212" s="326"/>
      <c r="Y2212" s="326"/>
      <c r="Z2212" s="326"/>
      <c r="AA2212" s="326"/>
      <c r="AB2212" s="326"/>
      <c r="AC2212" s="326"/>
      <c r="AD2212" s="326"/>
      <c r="AE2212" s="326"/>
      <c r="AF2212" s="326"/>
      <c r="AG2212" s="326"/>
      <c r="AH2212" s="326"/>
      <c r="AI2212" s="326"/>
      <c r="AJ2212" s="326"/>
      <c r="AK2212" s="326"/>
      <c r="AL2212" s="326"/>
      <c r="AM2212" s="326"/>
      <c r="AN2212" s="326"/>
      <c r="AO2212" s="326"/>
      <c r="AP2212" s="326"/>
      <c r="AQ2212" s="326"/>
      <c r="AR2212" s="326"/>
    </row>
    <row r="2213" ht="15.75" hidden="1" customHeight="1">
      <c r="A2213" s="326"/>
      <c r="B2213" s="326"/>
      <c r="C2213" s="326"/>
      <c r="D2213" s="326"/>
      <c r="E2213" s="326"/>
      <c r="F2213" s="326"/>
      <c r="G2213" s="326"/>
      <c r="H2213" s="326"/>
      <c r="I2213" s="326"/>
      <c r="J2213" s="326"/>
      <c r="K2213" s="326"/>
      <c r="L2213" s="326"/>
      <c r="M2213" s="326"/>
      <c r="N2213" s="326"/>
      <c r="O2213" s="326"/>
      <c r="P2213" s="326"/>
      <c r="Q2213" s="326"/>
      <c r="R2213" s="326"/>
      <c r="S2213" s="326"/>
      <c r="T2213" s="326"/>
      <c r="U2213" s="326"/>
      <c r="V2213" s="326"/>
      <c r="W2213" s="326"/>
      <c r="X2213" s="326"/>
      <c r="Y2213" s="326"/>
      <c r="Z2213" s="326"/>
      <c r="AA2213" s="326"/>
      <c r="AB2213" s="326"/>
      <c r="AC2213" s="326"/>
      <c r="AD2213" s="326"/>
      <c r="AE2213" s="326"/>
      <c r="AF2213" s="326"/>
      <c r="AG2213" s="326"/>
      <c r="AH2213" s="326"/>
      <c r="AI2213" s="326"/>
      <c r="AJ2213" s="326"/>
      <c r="AK2213" s="326"/>
      <c r="AL2213" s="326"/>
      <c r="AM2213" s="326"/>
      <c r="AN2213" s="326"/>
      <c r="AO2213" s="326"/>
      <c r="AP2213" s="326"/>
      <c r="AQ2213" s="326"/>
      <c r="AR2213" s="326"/>
    </row>
    <row r="2214" ht="15.75" hidden="1" customHeight="1">
      <c r="A2214" s="326"/>
      <c r="B2214" s="326"/>
      <c r="C2214" s="326"/>
      <c r="D2214" s="326"/>
      <c r="E2214" s="326"/>
      <c r="F2214" s="326"/>
      <c r="G2214" s="326"/>
      <c r="H2214" s="326"/>
      <c r="I2214" s="326"/>
      <c r="J2214" s="326"/>
      <c r="K2214" s="326"/>
      <c r="L2214" s="326"/>
      <c r="M2214" s="326"/>
      <c r="N2214" s="326"/>
      <c r="O2214" s="326"/>
      <c r="P2214" s="326"/>
      <c r="Q2214" s="326"/>
      <c r="R2214" s="326"/>
      <c r="S2214" s="326"/>
      <c r="T2214" s="326"/>
      <c r="U2214" s="326"/>
      <c r="V2214" s="326"/>
      <c r="W2214" s="326"/>
      <c r="X2214" s="326"/>
      <c r="Y2214" s="326"/>
      <c r="Z2214" s="326"/>
      <c r="AA2214" s="326"/>
      <c r="AB2214" s="326"/>
      <c r="AC2214" s="326"/>
      <c r="AD2214" s="326"/>
      <c r="AE2214" s="326"/>
      <c r="AF2214" s="326"/>
      <c r="AG2214" s="326"/>
      <c r="AH2214" s="326"/>
      <c r="AI2214" s="326"/>
      <c r="AJ2214" s="326"/>
      <c r="AK2214" s="326"/>
      <c r="AL2214" s="326"/>
      <c r="AM2214" s="326"/>
      <c r="AN2214" s="326"/>
      <c r="AO2214" s="326"/>
      <c r="AP2214" s="326"/>
      <c r="AQ2214" s="326"/>
      <c r="AR2214" s="326"/>
    </row>
    <row r="2215" ht="15.75" hidden="1" customHeight="1">
      <c r="A2215" s="326"/>
      <c r="B2215" s="326"/>
      <c r="C2215" s="326"/>
      <c r="D2215" s="326"/>
      <c r="E2215" s="326"/>
      <c r="F2215" s="326"/>
      <c r="G2215" s="326"/>
      <c r="H2215" s="326"/>
      <c r="I2215" s="326"/>
      <c r="J2215" s="326"/>
      <c r="K2215" s="326"/>
      <c r="L2215" s="326"/>
      <c r="M2215" s="326"/>
      <c r="N2215" s="326"/>
      <c r="O2215" s="326"/>
      <c r="P2215" s="326"/>
      <c r="Q2215" s="326"/>
      <c r="R2215" s="326"/>
      <c r="S2215" s="326"/>
      <c r="T2215" s="326"/>
      <c r="U2215" s="326"/>
      <c r="V2215" s="326"/>
      <c r="W2215" s="326"/>
      <c r="X2215" s="326"/>
      <c r="Y2215" s="326"/>
      <c r="Z2215" s="326"/>
      <c r="AA2215" s="326"/>
      <c r="AB2215" s="326"/>
      <c r="AC2215" s="326"/>
      <c r="AD2215" s="326"/>
      <c r="AE2215" s="326"/>
      <c r="AF2215" s="326"/>
      <c r="AG2215" s="326"/>
      <c r="AH2215" s="326"/>
      <c r="AI2215" s="326"/>
      <c r="AJ2215" s="326"/>
      <c r="AK2215" s="326"/>
      <c r="AL2215" s="326"/>
      <c r="AM2215" s="326"/>
      <c r="AN2215" s="326"/>
      <c r="AO2215" s="326"/>
      <c r="AP2215" s="326"/>
      <c r="AQ2215" s="326"/>
      <c r="AR2215" s="326"/>
    </row>
    <row r="2216" ht="15.75" hidden="1" customHeight="1">
      <c r="A2216" s="326"/>
      <c r="B2216" s="326"/>
      <c r="C2216" s="326"/>
      <c r="D2216" s="326"/>
      <c r="E2216" s="326"/>
      <c r="F2216" s="326"/>
      <c r="G2216" s="326"/>
      <c r="H2216" s="326"/>
      <c r="I2216" s="326"/>
      <c r="J2216" s="326"/>
      <c r="K2216" s="326"/>
      <c r="L2216" s="326"/>
      <c r="M2216" s="326"/>
      <c r="N2216" s="326"/>
      <c r="O2216" s="326"/>
      <c r="P2216" s="326"/>
      <c r="Q2216" s="326"/>
      <c r="R2216" s="326"/>
      <c r="S2216" s="326"/>
      <c r="T2216" s="326"/>
      <c r="U2216" s="326"/>
      <c r="V2216" s="326"/>
      <c r="W2216" s="326"/>
      <c r="X2216" s="326"/>
      <c r="Y2216" s="326"/>
      <c r="Z2216" s="326"/>
      <c r="AA2216" s="326"/>
      <c r="AB2216" s="326"/>
      <c r="AC2216" s="326"/>
      <c r="AD2216" s="326"/>
      <c r="AE2216" s="326"/>
      <c r="AF2216" s="326"/>
      <c r="AG2216" s="326"/>
      <c r="AH2216" s="326"/>
      <c r="AI2216" s="326"/>
      <c r="AJ2216" s="326"/>
      <c r="AK2216" s="326"/>
      <c r="AL2216" s="326"/>
      <c r="AM2216" s="326"/>
      <c r="AN2216" s="326"/>
      <c r="AO2216" s="326"/>
      <c r="AP2216" s="326"/>
      <c r="AQ2216" s="326"/>
      <c r="AR2216" s="326"/>
    </row>
    <row r="2217" ht="15.75" hidden="1" customHeight="1">
      <c r="A2217" s="326"/>
      <c r="B2217" s="326"/>
      <c r="C2217" s="326"/>
      <c r="D2217" s="326"/>
      <c r="E2217" s="326"/>
      <c r="F2217" s="326"/>
      <c r="G2217" s="326"/>
      <c r="H2217" s="326"/>
      <c r="I2217" s="326"/>
      <c r="J2217" s="326"/>
      <c r="K2217" s="326"/>
      <c r="L2217" s="326"/>
      <c r="M2217" s="326"/>
      <c r="N2217" s="326"/>
      <c r="O2217" s="326"/>
      <c r="P2217" s="326"/>
      <c r="Q2217" s="326"/>
      <c r="R2217" s="326"/>
      <c r="S2217" s="326"/>
      <c r="T2217" s="326"/>
      <c r="U2217" s="326"/>
      <c r="V2217" s="326"/>
      <c r="W2217" s="326"/>
      <c r="X2217" s="326"/>
      <c r="Y2217" s="326"/>
      <c r="Z2217" s="326"/>
      <c r="AA2217" s="326"/>
      <c r="AB2217" s="326"/>
      <c r="AC2217" s="326"/>
      <c r="AD2217" s="326"/>
      <c r="AE2217" s="326"/>
      <c r="AF2217" s="326"/>
      <c r="AG2217" s="326"/>
      <c r="AH2217" s="326"/>
      <c r="AI2217" s="326"/>
      <c r="AJ2217" s="326"/>
      <c r="AK2217" s="326"/>
      <c r="AL2217" s="326"/>
      <c r="AM2217" s="326"/>
      <c r="AN2217" s="326"/>
      <c r="AO2217" s="326"/>
      <c r="AP2217" s="326"/>
      <c r="AQ2217" s="326"/>
      <c r="AR2217" s="326"/>
    </row>
    <row r="2218" ht="15.75" hidden="1" customHeight="1">
      <c r="A2218" s="326"/>
      <c r="B2218" s="326"/>
      <c r="C2218" s="326"/>
      <c r="D2218" s="326"/>
      <c r="E2218" s="326"/>
      <c r="F2218" s="326"/>
      <c r="G2218" s="326"/>
      <c r="H2218" s="326"/>
      <c r="I2218" s="326"/>
      <c r="J2218" s="326"/>
      <c r="K2218" s="326"/>
      <c r="L2218" s="326"/>
      <c r="M2218" s="326"/>
      <c r="N2218" s="326"/>
      <c r="O2218" s="326"/>
      <c r="P2218" s="326"/>
      <c r="Q2218" s="326"/>
      <c r="R2218" s="326"/>
      <c r="S2218" s="326"/>
      <c r="T2218" s="326"/>
      <c r="U2218" s="326"/>
      <c r="V2218" s="326"/>
      <c r="W2218" s="326"/>
      <c r="X2218" s="326"/>
      <c r="Y2218" s="326"/>
      <c r="Z2218" s="326"/>
      <c r="AA2218" s="326"/>
      <c r="AB2218" s="326"/>
      <c r="AC2218" s="326"/>
      <c r="AD2218" s="326"/>
      <c r="AE2218" s="326"/>
      <c r="AF2218" s="326"/>
      <c r="AG2218" s="326"/>
      <c r="AH2218" s="326"/>
      <c r="AI2218" s="326"/>
      <c r="AJ2218" s="326"/>
      <c r="AK2218" s="326"/>
      <c r="AL2218" s="326"/>
      <c r="AM2218" s="326"/>
      <c r="AN2218" s="326"/>
      <c r="AO2218" s="326"/>
      <c r="AP2218" s="326"/>
      <c r="AQ2218" s="326"/>
      <c r="AR2218" s="326"/>
    </row>
    <row r="2219" ht="15.75" hidden="1" customHeight="1">
      <c r="A2219" s="326"/>
      <c r="B2219" s="326"/>
      <c r="C2219" s="326"/>
      <c r="D2219" s="326"/>
      <c r="E2219" s="326"/>
      <c r="F2219" s="326"/>
      <c r="G2219" s="326"/>
      <c r="H2219" s="326"/>
      <c r="I2219" s="326"/>
      <c r="J2219" s="326"/>
      <c r="K2219" s="326"/>
      <c r="L2219" s="326"/>
      <c r="M2219" s="326"/>
      <c r="N2219" s="326"/>
      <c r="O2219" s="326"/>
      <c r="P2219" s="326"/>
      <c r="Q2219" s="326"/>
      <c r="R2219" s="326"/>
      <c r="S2219" s="326"/>
      <c r="T2219" s="326"/>
      <c r="U2219" s="326"/>
      <c r="V2219" s="326"/>
      <c r="W2219" s="326"/>
      <c r="X2219" s="326"/>
      <c r="Y2219" s="326"/>
      <c r="Z2219" s="326"/>
      <c r="AA2219" s="326"/>
      <c r="AB2219" s="326"/>
      <c r="AC2219" s="326"/>
      <c r="AD2219" s="326"/>
      <c r="AE2219" s="326"/>
      <c r="AF2219" s="326"/>
      <c r="AG2219" s="326"/>
      <c r="AH2219" s="326"/>
      <c r="AI2219" s="326"/>
      <c r="AJ2219" s="326"/>
      <c r="AK2219" s="326"/>
      <c r="AL2219" s="326"/>
      <c r="AM2219" s="326"/>
      <c r="AN2219" s="326"/>
      <c r="AO2219" s="326"/>
      <c r="AP2219" s="326"/>
      <c r="AQ2219" s="326"/>
      <c r="AR2219" s="326"/>
    </row>
    <row r="2220" ht="15.75" hidden="1" customHeight="1">
      <c r="A2220" s="326"/>
      <c r="B2220" s="326"/>
      <c r="C2220" s="326"/>
      <c r="D2220" s="326"/>
      <c r="E2220" s="326"/>
      <c r="F2220" s="326"/>
      <c r="G2220" s="326"/>
      <c r="H2220" s="326"/>
      <c r="I2220" s="326"/>
      <c r="J2220" s="326"/>
      <c r="K2220" s="326"/>
      <c r="L2220" s="326"/>
      <c r="M2220" s="326"/>
      <c r="N2220" s="326"/>
      <c r="O2220" s="326"/>
      <c r="P2220" s="326"/>
      <c r="Q2220" s="326"/>
      <c r="R2220" s="326"/>
      <c r="S2220" s="326"/>
      <c r="T2220" s="326"/>
      <c r="U2220" s="326"/>
      <c r="V2220" s="326"/>
      <c r="W2220" s="326"/>
      <c r="X2220" s="326"/>
      <c r="Y2220" s="326"/>
      <c r="Z2220" s="326"/>
      <c r="AA2220" s="326"/>
      <c r="AB2220" s="326"/>
      <c r="AC2220" s="326"/>
      <c r="AD2220" s="326"/>
      <c r="AE2220" s="326"/>
      <c r="AF2220" s="326"/>
      <c r="AG2220" s="326"/>
      <c r="AH2220" s="326"/>
      <c r="AI2220" s="326"/>
      <c r="AJ2220" s="326"/>
      <c r="AK2220" s="326"/>
      <c r="AL2220" s="326"/>
      <c r="AM2220" s="326"/>
      <c r="AN2220" s="326"/>
      <c r="AO2220" s="326"/>
      <c r="AP2220" s="326"/>
      <c r="AQ2220" s="326"/>
      <c r="AR2220" s="326"/>
    </row>
    <row r="2221" ht="15.75" hidden="1" customHeight="1">
      <c r="A2221" s="326"/>
      <c r="B2221" s="326"/>
      <c r="C2221" s="326"/>
      <c r="D2221" s="326"/>
      <c r="E2221" s="326"/>
      <c r="F2221" s="326"/>
      <c r="G2221" s="326"/>
      <c r="H2221" s="326"/>
      <c r="I2221" s="326"/>
      <c r="J2221" s="326"/>
      <c r="K2221" s="326"/>
      <c r="L2221" s="326"/>
      <c r="M2221" s="326"/>
      <c r="N2221" s="326"/>
      <c r="O2221" s="326"/>
      <c r="P2221" s="326"/>
      <c r="Q2221" s="326"/>
      <c r="R2221" s="326"/>
      <c r="S2221" s="326"/>
      <c r="T2221" s="326"/>
      <c r="U2221" s="326"/>
      <c r="V2221" s="326"/>
      <c r="W2221" s="326"/>
      <c r="X2221" s="326"/>
      <c r="Y2221" s="326"/>
      <c r="Z2221" s="326"/>
      <c r="AA2221" s="326"/>
      <c r="AB2221" s="326"/>
      <c r="AC2221" s="326"/>
      <c r="AD2221" s="326"/>
      <c r="AE2221" s="326"/>
      <c r="AF2221" s="326"/>
      <c r="AG2221" s="326"/>
      <c r="AH2221" s="326"/>
      <c r="AI2221" s="326"/>
      <c r="AJ2221" s="326"/>
      <c r="AK2221" s="326"/>
      <c r="AL2221" s="326"/>
      <c r="AM2221" s="326"/>
      <c r="AN2221" s="326"/>
      <c r="AO2221" s="326"/>
      <c r="AP2221" s="326"/>
      <c r="AQ2221" s="326"/>
      <c r="AR2221" s="326"/>
    </row>
    <row r="2222" ht="15.75" hidden="1" customHeight="1">
      <c r="A2222" s="326"/>
      <c r="B2222" s="326"/>
      <c r="C2222" s="326"/>
      <c r="D2222" s="326"/>
      <c r="E2222" s="326"/>
      <c r="F2222" s="326"/>
      <c r="G2222" s="326"/>
      <c r="H2222" s="326"/>
      <c r="I2222" s="326"/>
      <c r="J2222" s="326"/>
      <c r="K2222" s="326"/>
      <c r="L2222" s="326"/>
      <c r="M2222" s="326"/>
      <c r="N2222" s="326"/>
      <c r="O2222" s="326"/>
      <c r="P2222" s="326"/>
      <c r="Q2222" s="326"/>
      <c r="R2222" s="326"/>
      <c r="S2222" s="326"/>
      <c r="T2222" s="326"/>
      <c r="U2222" s="326"/>
      <c r="V2222" s="326"/>
      <c r="W2222" s="326"/>
      <c r="X2222" s="326"/>
      <c r="Y2222" s="326"/>
      <c r="Z2222" s="326"/>
      <c r="AA2222" s="326"/>
      <c r="AB2222" s="326"/>
      <c r="AC2222" s="326"/>
      <c r="AD2222" s="326"/>
      <c r="AE2222" s="326"/>
      <c r="AF2222" s="326"/>
      <c r="AG2222" s="326"/>
      <c r="AH2222" s="326"/>
      <c r="AI2222" s="326"/>
      <c r="AJ2222" s="326"/>
      <c r="AK2222" s="326"/>
      <c r="AL2222" s="326"/>
      <c r="AM2222" s="326"/>
      <c r="AN2222" s="326"/>
      <c r="AO2222" s="326"/>
      <c r="AP2222" s="326"/>
      <c r="AQ2222" s="326"/>
      <c r="AR2222" s="326"/>
    </row>
    <row r="2223" ht="15.75" hidden="1" customHeight="1">
      <c r="A2223" s="326"/>
      <c r="B2223" s="326"/>
      <c r="C2223" s="326"/>
      <c r="D2223" s="326"/>
      <c r="E2223" s="326"/>
      <c r="F2223" s="326"/>
      <c r="G2223" s="326"/>
      <c r="H2223" s="326"/>
      <c r="I2223" s="326"/>
      <c r="J2223" s="326"/>
      <c r="K2223" s="326"/>
      <c r="L2223" s="326"/>
      <c r="M2223" s="326"/>
      <c r="N2223" s="326"/>
      <c r="O2223" s="326"/>
      <c r="P2223" s="326"/>
      <c r="Q2223" s="326"/>
      <c r="R2223" s="326"/>
      <c r="S2223" s="326"/>
      <c r="T2223" s="326"/>
      <c r="U2223" s="326"/>
      <c r="V2223" s="326"/>
      <c r="W2223" s="326"/>
      <c r="X2223" s="326"/>
      <c r="Y2223" s="326"/>
      <c r="Z2223" s="326"/>
      <c r="AA2223" s="326"/>
      <c r="AB2223" s="326"/>
      <c r="AC2223" s="326"/>
      <c r="AD2223" s="326"/>
      <c r="AE2223" s="326"/>
      <c r="AF2223" s="326"/>
      <c r="AG2223" s="326"/>
      <c r="AH2223" s="326"/>
      <c r="AI2223" s="326"/>
      <c r="AJ2223" s="326"/>
      <c r="AK2223" s="326"/>
      <c r="AL2223" s="326"/>
      <c r="AM2223" s="326"/>
      <c r="AN2223" s="326"/>
      <c r="AO2223" s="326"/>
      <c r="AP2223" s="326"/>
      <c r="AQ2223" s="326"/>
      <c r="AR2223" s="326"/>
    </row>
    <row r="2224" ht="15.75" hidden="1" customHeight="1">
      <c r="A2224" s="326"/>
      <c r="B2224" s="326"/>
      <c r="C2224" s="326"/>
      <c r="D2224" s="326"/>
      <c r="E2224" s="326"/>
      <c r="F2224" s="326"/>
      <c r="G2224" s="326"/>
      <c r="H2224" s="326"/>
      <c r="I2224" s="326"/>
      <c r="J2224" s="326"/>
      <c r="K2224" s="326"/>
      <c r="L2224" s="326"/>
      <c r="M2224" s="326"/>
      <c r="N2224" s="326"/>
      <c r="O2224" s="326"/>
      <c r="P2224" s="326"/>
      <c r="Q2224" s="326"/>
      <c r="R2224" s="326"/>
      <c r="S2224" s="326"/>
      <c r="T2224" s="326"/>
      <c r="U2224" s="326"/>
      <c r="V2224" s="326"/>
      <c r="W2224" s="326"/>
      <c r="X2224" s="326"/>
      <c r="Y2224" s="326"/>
      <c r="Z2224" s="326"/>
      <c r="AA2224" s="326"/>
      <c r="AB2224" s="326"/>
      <c r="AC2224" s="326"/>
      <c r="AD2224" s="326"/>
      <c r="AE2224" s="326"/>
      <c r="AF2224" s="326"/>
      <c r="AG2224" s="326"/>
      <c r="AH2224" s="326"/>
      <c r="AI2224" s="326"/>
      <c r="AJ2224" s="326"/>
      <c r="AK2224" s="326"/>
      <c r="AL2224" s="326"/>
      <c r="AM2224" s="326"/>
      <c r="AN2224" s="326"/>
      <c r="AO2224" s="326"/>
      <c r="AP2224" s="326"/>
      <c r="AQ2224" s="326"/>
      <c r="AR2224" s="326"/>
    </row>
    <row r="2225" ht="15.75" hidden="1" customHeight="1">
      <c r="A2225" s="326"/>
      <c r="B2225" s="326"/>
      <c r="C2225" s="326"/>
      <c r="D2225" s="326"/>
      <c r="E2225" s="326"/>
      <c r="F2225" s="326"/>
      <c r="G2225" s="326"/>
      <c r="H2225" s="326"/>
      <c r="I2225" s="326"/>
      <c r="J2225" s="326"/>
      <c r="K2225" s="326"/>
      <c r="L2225" s="326"/>
      <c r="M2225" s="326"/>
      <c r="N2225" s="326"/>
      <c r="O2225" s="326"/>
      <c r="P2225" s="326"/>
      <c r="Q2225" s="326"/>
      <c r="R2225" s="326"/>
      <c r="S2225" s="326"/>
      <c r="T2225" s="326"/>
      <c r="U2225" s="326"/>
      <c r="V2225" s="326"/>
      <c r="W2225" s="326"/>
      <c r="X2225" s="326"/>
      <c r="Y2225" s="326"/>
      <c r="Z2225" s="326"/>
      <c r="AA2225" s="326"/>
      <c r="AB2225" s="326"/>
      <c r="AC2225" s="326"/>
      <c r="AD2225" s="326"/>
      <c r="AE2225" s="326"/>
      <c r="AF2225" s="326"/>
      <c r="AG2225" s="326"/>
      <c r="AH2225" s="326"/>
      <c r="AI2225" s="326"/>
      <c r="AJ2225" s="326"/>
      <c r="AK2225" s="326"/>
      <c r="AL2225" s="326"/>
      <c r="AM2225" s="326"/>
      <c r="AN2225" s="326"/>
      <c r="AO2225" s="326"/>
      <c r="AP2225" s="326"/>
      <c r="AQ2225" s="326"/>
      <c r="AR2225" s="326"/>
    </row>
    <row r="2226" ht="15.75" hidden="1" customHeight="1">
      <c r="A2226" s="326"/>
      <c r="B2226" s="326"/>
      <c r="C2226" s="326"/>
      <c r="D2226" s="326"/>
      <c r="E2226" s="326"/>
      <c r="F2226" s="326"/>
      <c r="G2226" s="326"/>
      <c r="H2226" s="326"/>
      <c r="I2226" s="326"/>
      <c r="J2226" s="326"/>
      <c r="K2226" s="326"/>
      <c r="L2226" s="326"/>
      <c r="M2226" s="326"/>
      <c r="N2226" s="326"/>
      <c r="O2226" s="326"/>
      <c r="P2226" s="326"/>
      <c r="Q2226" s="326"/>
      <c r="R2226" s="326"/>
      <c r="S2226" s="326"/>
      <c r="T2226" s="326"/>
      <c r="U2226" s="326"/>
      <c r="V2226" s="326"/>
      <c r="W2226" s="326"/>
      <c r="X2226" s="326"/>
      <c r="Y2226" s="326"/>
      <c r="Z2226" s="326"/>
      <c r="AA2226" s="326"/>
      <c r="AB2226" s="326"/>
      <c r="AC2226" s="326"/>
      <c r="AD2226" s="326"/>
      <c r="AE2226" s="326"/>
      <c r="AF2226" s="326"/>
      <c r="AG2226" s="326"/>
      <c r="AH2226" s="326"/>
      <c r="AI2226" s="326"/>
      <c r="AJ2226" s="326"/>
      <c r="AK2226" s="326"/>
      <c r="AL2226" s="326"/>
      <c r="AM2226" s="326"/>
      <c r="AN2226" s="326"/>
      <c r="AO2226" s="326"/>
      <c r="AP2226" s="326"/>
      <c r="AQ2226" s="326"/>
      <c r="AR2226" s="326"/>
    </row>
    <row r="2227" ht="15.75" hidden="1" customHeight="1">
      <c r="A2227" s="326"/>
      <c r="B2227" s="326"/>
      <c r="C2227" s="326"/>
      <c r="D2227" s="326"/>
      <c r="E2227" s="326"/>
      <c r="F2227" s="326"/>
      <c r="G2227" s="326"/>
      <c r="H2227" s="326"/>
      <c r="I2227" s="326"/>
      <c r="J2227" s="326"/>
      <c r="K2227" s="326"/>
      <c r="L2227" s="326"/>
      <c r="M2227" s="326"/>
      <c r="N2227" s="326"/>
      <c r="O2227" s="326"/>
      <c r="P2227" s="326"/>
      <c r="Q2227" s="326"/>
      <c r="R2227" s="326"/>
      <c r="S2227" s="326"/>
      <c r="T2227" s="326"/>
      <c r="U2227" s="326"/>
      <c r="V2227" s="326"/>
      <c r="W2227" s="326"/>
      <c r="X2227" s="326"/>
      <c r="Y2227" s="326"/>
      <c r="Z2227" s="326"/>
      <c r="AA2227" s="326"/>
      <c r="AB2227" s="326"/>
      <c r="AC2227" s="326"/>
      <c r="AD2227" s="326"/>
      <c r="AE2227" s="326"/>
      <c r="AF2227" s="326"/>
      <c r="AG2227" s="326"/>
      <c r="AH2227" s="326"/>
      <c r="AI2227" s="326"/>
      <c r="AJ2227" s="326"/>
      <c r="AK2227" s="326"/>
      <c r="AL2227" s="326"/>
      <c r="AM2227" s="326"/>
      <c r="AN2227" s="326"/>
      <c r="AO2227" s="326"/>
      <c r="AP2227" s="326"/>
      <c r="AQ2227" s="326"/>
      <c r="AR2227" s="326"/>
    </row>
    <row r="2228" ht="15.75" hidden="1" customHeight="1">
      <c r="A2228" s="326"/>
      <c r="B2228" s="326"/>
      <c r="C2228" s="326"/>
      <c r="D2228" s="326"/>
      <c r="E2228" s="326"/>
      <c r="F2228" s="326"/>
      <c r="G2228" s="326"/>
      <c r="H2228" s="326"/>
      <c r="I2228" s="326"/>
      <c r="J2228" s="326"/>
      <c r="K2228" s="326"/>
      <c r="L2228" s="326"/>
      <c r="M2228" s="326"/>
      <c r="N2228" s="326"/>
      <c r="O2228" s="326"/>
      <c r="P2228" s="326"/>
      <c r="Q2228" s="326"/>
      <c r="R2228" s="326"/>
      <c r="S2228" s="326"/>
      <c r="T2228" s="326"/>
      <c r="U2228" s="326"/>
      <c r="V2228" s="326"/>
      <c r="W2228" s="326"/>
      <c r="X2228" s="326"/>
      <c r="Y2228" s="326"/>
      <c r="Z2228" s="326"/>
      <c r="AA2228" s="326"/>
      <c r="AB2228" s="326"/>
      <c r="AC2228" s="326"/>
      <c r="AD2228" s="326"/>
      <c r="AE2228" s="326"/>
      <c r="AF2228" s="326"/>
      <c r="AG2228" s="326"/>
      <c r="AH2228" s="326"/>
      <c r="AI2228" s="326"/>
      <c r="AJ2228" s="326"/>
      <c r="AK2228" s="326"/>
      <c r="AL2228" s="326"/>
      <c r="AM2228" s="326"/>
      <c r="AN2228" s="326"/>
      <c r="AO2228" s="326"/>
      <c r="AP2228" s="326"/>
      <c r="AQ2228" s="326"/>
      <c r="AR2228" s="326"/>
    </row>
    <row r="2229" ht="15.75" hidden="1" customHeight="1">
      <c r="A2229" s="326"/>
      <c r="B2229" s="326"/>
      <c r="C2229" s="326"/>
      <c r="D2229" s="326"/>
      <c r="E2229" s="326"/>
      <c r="F2229" s="326"/>
      <c r="G2229" s="326"/>
      <c r="H2229" s="326"/>
      <c r="I2229" s="326"/>
      <c r="J2229" s="326"/>
      <c r="K2229" s="326"/>
      <c r="L2229" s="326"/>
      <c r="M2229" s="326"/>
      <c r="N2229" s="326"/>
      <c r="O2229" s="326"/>
      <c r="P2229" s="326"/>
      <c r="Q2229" s="326"/>
      <c r="R2229" s="326"/>
      <c r="S2229" s="326"/>
      <c r="T2229" s="326"/>
      <c r="U2229" s="326"/>
      <c r="V2229" s="326"/>
      <c r="W2229" s="326"/>
      <c r="X2229" s="326"/>
      <c r="Y2229" s="326"/>
      <c r="Z2229" s="326"/>
      <c r="AA2229" s="326"/>
      <c r="AB2229" s="326"/>
      <c r="AC2229" s="326"/>
      <c r="AD2229" s="326"/>
      <c r="AE2229" s="326"/>
      <c r="AF2229" s="326"/>
      <c r="AG2229" s="326"/>
      <c r="AH2229" s="326"/>
      <c r="AI2229" s="326"/>
      <c r="AJ2229" s="326"/>
      <c r="AK2229" s="326"/>
      <c r="AL2229" s="326"/>
      <c r="AM2229" s="326"/>
      <c r="AN2229" s="326"/>
      <c r="AO2229" s="326"/>
      <c r="AP2229" s="326"/>
      <c r="AQ2229" s="326"/>
      <c r="AR2229" s="326"/>
    </row>
    <row r="2230" ht="15.75" hidden="1" customHeight="1">
      <c r="A2230" s="326"/>
      <c r="B2230" s="326"/>
      <c r="C2230" s="326"/>
      <c r="D2230" s="326"/>
      <c r="E2230" s="326"/>
      <c r="F2230" s="326"/>
      <c r="G2230" s="326"/>
      <c r="H2230" s="326"/>
      <c r="I2230" s="326"/>
      <c r="J2230" s="326"/>
      <c r="K2230" s="326"/>
      <c r="L2230" s="326"/>
      <c r="M2230" s="326"/>
      <c r="N2230" s="326"/>
      <c r="O2230" s="326"/>
      <c r="P2230" s="326"/>
      <c r="Q2230" s="326"/>
      <c r="R2230" s="326"/>
      <c r="S2230" s="326"/>
      <c r="T2230" s="326"/>
      <c r="U2230" s="326"/>
      <c r="V2230" s="326"/>
      <c r="W2230" s="326"/>
      <c r="X2230" s="326"/>
      <c r="Y2230" s="326"/>
      <c r="Z2230" s="326"/>
      <c r="AA2230" s="326"/>
      <c r="AB2230" s="326"/>
      <c r="AC2230" s="326"/>
      <c r="AD2230" s="326"/>
      <c r="AE2230" s="326"/>
      <c r="AF2230" s="326"/>
      <c r="AG2230" s="326"/>
      <c r="AH2230" s="326"/>
      <c r="AI2230" s="326"/>
      <c r="AJ2230" s="326"/>
      <c r="AK2230" s="326"/>
      <c r="AL2230" s="326"/>
      <c r="AM2230" s="326"/>
      <c r="AN2230" s="326"/>
      <c r="AO2230" s="326"/>
      <c r="AP2230" s="326"/>
      <c r="AQ2230" s="326"/>
      <c r="AR2230" s="326"/>
    </row>
  </sheetData>
  <mergeCells count="180">
    <mergeCell ref="B138:B143"/>
    <mergeCell ref="B144:B147"/>
    <mergeCell ref="B102:B111"/>
    <mergeCell ref="B112:B115"/>
    <mergeCell ref="B121:B128"/>
    <mergeCell ref="B129:B132"/>
    <mergeCell ref="B133:B136"/>
    <mergeCell ref="E135:F135"/>
    <mergeCell ref="E136:F136"/>
    <mergeCell ref="H149:I149"/>
    <mergeCell ref="H150:I150"/>
    <mergeCell ref="H135:I135"/>
    <mergeCell ref="H136:I136"/>
    <mergeCell ref="H144:I144"/>
    <mergeCell ref="H145:I145"/>
    <mergeCell ref="H146:I146"/>
    <mergeCell ref="H147:I147"/>
    <mergeCell ref="H148:I148"/>
    <mergeCell ref="E148:F148"/>
    <mergeCell ref="E149:F149"/>
    <mergeCell ref="E150:F150"/>
    <mergeCell ref="E151:F151"/>
    <mergeCell ref="H151:I151"/>
    <mergeCell ref="H159:I159"/>
    <mergeCell ref="H160:I160"/>
    <mergeCell ref="U225:AA226"/>
    <mergeCell ref="F227:F228"/>
    <mergeCell ref="H161:I161"/>
    <mergeCell ref="H162:I162"/>
    <mergeCell ref="E163:F163"/>
    <mergeCell ref="H163:I163"/>
    <mergeCell ref="E164:F164"/>
    <mergeCell ref="H164:I164"/>
    <mergeCell ref="H165:I165"/>
    <mergeCell ref="A102:A119"/>
    <mergeCell ref="A121:A136"/>
    <mergeCell ref="A138:A151"/>
    <mergeCell ref="B148:B151"/>
    <mergeCell ref="A153:A166"/>
    <mergeCell ref="B153:B158"/>
    <mergeCell ref="B159:B162"/>
    <mergeCell ref="B163:B166"/>
    <mergeCell ref="A168:B168"/>
    <mergeCell ref="A169:B174"/>
    <mergeCell ref="A175:B180"/>
    <mergeCell ref="A182:B184"/>
    <mergeCell ref="A185:B187"/>
    <mergeCell ref="A188:B190"/>
    <mergeCell ref="A227:A228"/>
    <mergeCell ref="H58:I58"/>
    <mergeCell ref="H59:I59"/>
    <mergeCell ref="H60:I60"/>
    <mergeCell ref="H61:I61"/>
    <mergeCell ref="E62:F62"/>
    <mergeCell ref="H62:I62"/>
    <mergeCell ref="H63:I63"/>
    <mergeCell ref="E82:F82"/>
    <mergeCell ref="H82:I82"/>
    <mergeCell ref="E83:F83"/>
    <mergeCell ref="H83:I83"/>
    <mergeCell ref="E63:F63"/>
    <mergeCell ref="E64:F64"/>
    <mergeCell ref="E65:F65"/>
    <mergeCell ref="A67:A84"/>
    <mergeCell ref="B67:B76"/>
    <mergeCell ref="H77:I77"/>
    <mergeCell ref="E81:F81"/>
    <mergeCell ref="B77:B80"/>
    <mergeCell ref="B81:B84"/>
    <mergeCell ref="A86:A100"/>
    <mergeCell ref="B86:B92"/>
    <mergeCell ref="B93:B96"/>
    <mergeCell ref="B97:B100"/>
    <mergeCell ref="B116:B119"/>
    <mergeCell ref="E165:F165"/>
    <mergeCell ref="E166:F166"/>
    <mergeCell ref="H166:I166"/>
    <mergeCell ref="A191:B193"/>
    <mergeCell ref="A194:B196"/>
    <mergeCell ref="A197:B197"/>
    <mergeCell ref="E45:F45"/>
    <mergeCell ref="E46:F46"/>
    <mergeCell ref="E18:F18"/>
    <mergeCell ref="E19:F19"/>
    <mergeCell ref="E20:F20"/>
    <mergeCell ref="E30:F30"/>
    <mergeCell ref="E31:F31"/>
    <mergeCell ref="E32:F32"/>
    <mergeCell ref="E33:F33"/>
    <mergeCell ref="H19:I19"/>
    <mergeCell ref="H20:I20"/>
    <mergeCell ref="H26:I26"/>
    <mergeCell ref="H27:I27"/>
    <mergeCell ref="H28:I28"/>
    <mergeCell ref="H29:I29"/>
    <mergeCell ref="H30:I30"/>
    <mergeCell ref="H31:I31"/>
    <mergeCell ref="H32:I32"/>
    <mergeCell ref="H33:I33"/>
    <mergeCell ref="H41:I41"/>
    <mergeCell ref="H42:I42"/>
    <mergeCell ref="H43:I43"/>
    <mergeCell ref="H44:I44"/>
    <mergeCell ref="A1:D2"/>
    <mergeCell ref="A3:I3"/>
    <mergeCell ref="C4:C5"/>
    <mergeCell ref="D4:D5"/>
    <mergeCell ref="E4:E5"/>
    <mergeCell ref="F4:I4"/>
    <mergeCell ref="K4:L5"/>
    <mergeCell ref="H13:I13"/>
    <mergeCell ref="H14:I14"/>
    <mergeCell ref="H15:I15"/>
    <mergeCell ref="H16:I16"/>
    <mergeCell ref="E17:F17"/>
    <mergeCell ref="H17:I17"/>
    <mergeCell ref="H18:I18"/>
    <mergeCell ref="B26:B29"/>
    <mergeCell ref="B30:B33"/>
    <mergeCell ref="A35:A48"/>
    <mergeCell ref="B35:B40"/>
    <mergeCell ref="B41:B44"/>
    <mergeCell ref="B45:B48"/>
    <mergeCell ref="A50:A65"/>
    <mergeCell ref="B50:B57"/>
    <mergeCell ref="B58:B61"/>
    <mergeCell ref="B62:B65"/>
    <mergeCell ref="A4:B5"/>
    <mergeCell ref="A6:A20"/>
    <mergeCell ref="B6:B12"/>
    <mergeCell ref="B13:B16"/>
    <mergeCell ref="B17:B20"/>
    <mergeCell ref="A22:A33"/>
    <mergeCell ref="B22:B25"/>
    <mergeCell ref="H45:I45"/>
    <mergeCell ref="H46:I46"/>
    <mergeCell ref="E47:F47"/>
    <mergeCell ref="H47:I47"/>
    <mergeCell ref="E48:F48"/>
    <mergeCell ref="H48:I48"/>
    <mergeCell ref="H64:I64"/>
    <mergeCell ref="H65:I65"/>
    <mergeCell ref="H78:I78"/>
    <mergeCell ref="H79:I79"/>
    <mergeCell ref="H80:I80"/>
    <mergeCell ref="H81:I81"/>
    <mergeCell ref="H93:I93"/>
    <mergeCell ref="H94:I94"/>
    <mergeCell ref="H95:I95"/>
    <mergeCell ref="H96:I96"/>
    <mergeCell ref="H97:I97"/>
    <mergeCell ref="E84:F84"/>
    <mergeCell ref="H84:I84"/>
    <mergeCell ref="E97:F97"/>
    <mergeCell ref="E98:F98"/>
    <mergeCell ref="H98:I98"/>
    <mergeCell ref="E99:F99"/>
    <mergeCell ref="H99:I99"/>
    <mergeCell ref="E100:F100"/>
    <mergeCell ref="H100:I100"/>
    <mergeCell ref="E117:F117"/>
    <mergeCell ref="E118:F118"/>
    <mergeCell ref="E119:F119"/>
    <mergeCell ref="H112:I112"/>
    <mergeCell ref="H113:I113"/>
    <mergeCell ref="H114:I114"/>
    <mergeCell ref="H115:I115"/>
    <mergeCell ref="E116:F116"/>
    <mergeCell ref="H116:I116"/>
    <mergeCell ref="H117:I117"/>
    <mergeCell ref="E133:F133"/>
    <mergeCell ref="E134:F134"/>
    <mergeCell ref="H118:I118"/>
    <mergeCell ref="H119:I119"/>
    <mergeCell ref="H129:I129"/>
    <mergeCell ref="H130:I130"/>
    <mergeCell ref="H131:I131"/>
    <mergeCell ref="H132:I132"/>
    <mergeCell ref="H133:I133"/>
    <mergeCell ref="H134:I134"/>
  </mergeCells>
  <dataValidations>
    <dataValidation type="list" allowBlank="1" showErrorMessage="1" sqref="C188:C190">
      <formula1>$A$1429:$A$1693</formula1>
    </dataValidation>
    <dataValidation type="list" allowBlank="1" showErrorMessage="1" sqref="C138:C143">
      <formula1>$A$947:$A$953</formula1>
    </dataValidation>
    <dataValidation type="list" allowBlank="1" showErrorMessage="1" sqref="C130:C132">
      <formula1>$O$419:$O$593</formula1>
    </dataValidation>
    <dataValidation type="list" allowBlank="1" showErrorMessage="1" sqref="C191:C193">
      <formula1>$A$1694:$A$1910</formula1>
    </dataValidation>
    <dataValidation type="list" allowBlank="1" showErrorMessage="1" sqref="C31:C33 W240">
      <formula1>$AC$246:$AC$250</formula1>
    </dataValidation>
    <dataValidation type="list" allowBlank="1" showErrorMessage="1" sqref="C94:C96">
      <formula1>$O$912:$O$992</formula1>
    </dataValidation>
    <dataValidation type="list" allowBlank="1" showErrorMessage="1" sqref="C185:C187">
      <formula1>$A$1333:$A$1428</formula1>
    </dataValidation>
    <dataValidation type="list" allowBlank="1" showErrorMessage="1" sqref="C6:C12">
      <formula1>$A$890:$A$915</formula1>
    </dataValidation>
    <dataValidation type="list" allowBlank="1" showErrorMessage="1" sqref="C134:C136 W293:W304">
      <formula1>$AC$447:$AC$486</formula1>
    </dataValidation>
    <dataValidation type="list" allowBlank="1" showErrorMessage="1" sqref="C27:C29">
      <formula1>$O$753:$O$759</formula1>
    </dataValidation>
    <dataValidation type="list" allowBlank="1" showErrorMessage="1" sqref="C145:C147">
      <formula1>$O$760:$O$790</formula1>
    </dataValidation>
    <dataValidation type="list" allowBlank="1" showErrorMessage="1" sqref="C160:C162">
      <formula1>$O$594:$O$621</formula1>
    </dataValidation>
    <dataValidation type="list" allowBlank="1" showErrorMessage="1" sqref="C59:C61">
      <formula1>$O$791:$O$911</formula1>
    </dataValidation>
    <dataValidation type="list" allowBlank="1" showErrorMessage="1" sqref="C78:C80">
      <formula1>$O$226:$O$327</formula1>
    </dataValidation>
    <dataValidation type="list" allowBlank="1" showErrorMessage="1" sqref="C182:C184">
      <formula1>$A$1160:$A$1332</formula1>
    </dataValidation>
    <dataValidation type="list" allowBlank="1" showErrorMessage="1" sqref="C117:C119 W279:W289">
      <formula1>$AC$374:$AC$445</formula1>
    </dataValidation>
    <dataValidation type="list" allowBlank="1" showErrorMessage="1" sqref="C121:C128">
      <formula1>$A$514:$A$655</formula1>
    </dataValidation>
    <dataValidation type="list" allowBlank="1" showErrorMessage="1" sqref="C164:C166 W312:W314">
      <formula1>$AC$497:$AC$510</formula1>
    </dataValidation>
    <dataValidation type="list" allowBlank="1" showErrorMessage="1" sqref="C22:C25">
      <formula1>$A$932:$A$946</formula1>
    </dataValidation>
    <dataValidation type="list" allowBlank="1" showErrorMessage="1" sqref="C46:C48 W244:W250">
      <formula1>$AC$252:$AC$282</formula1>
    </dataValidation>
    <dataValidation type="list" allowBlank="1" showErrorMessage="1" sqref="C35:C40">
      <formula1>$A$697:$A$889</formula1>
    </dataValidation>
    <dataValidation type="list" allowBlank="1" showErrorMessage="1" sqref="C82:C84 W262:W268">
      <formula1>$AC$308:$AC$350</formula1>
    </dataValidation>
    <dataValidation type="list" allowBlank="1" showErrorMessage="1" sqref="C149:C151 W308">
      <formula1>$AC$488:$AC$495</formula1>
    </dataValidation>
    <dataValidation type="list" allowBlank="1" showErrorMessage="1" sqref="C63:C65 W254:W258">
      <formula1>$AC$284:$AC$306</formula1>
    </dataValidation>
    <dataValidation type="list" allowBlank="1" showErrorMessage="1" sqref="C102:C111">
      <formula1>$A$389:$A$513</formula1>
    </dataValidation>
    <dataValidation type="list" allowBlank="1" showErrorMessage="1" sqref="C98:C100 W272:W275">
      <formula1>$AC$352:$AC$372</formula1>
    </dataValidation>
    <dataValidation type="list" allowBlank="1" showErrorMessage="1" sqref="C14:C16">
      <formula1>$O$715:$O$752</formula1>
    </dataValidation>
    <dataValidation type="list" allowBlank="1" showErrorMessage="1" sqref="C18:C20 W233:W236">
      <formula1>$AC$229:$AC$244</formula1>
    </dataValidation>
    <dataValidation type="list" allowBlank="1" showErrorMessage="1" sqref="C113:C115">
      <formula1>$O$328:$O$418</formula1>
    </dataValidation>
    <dataValidation type="list" allowBlank="1" showErrorMessage="1" sqref="C86:C92">
      <formula1>$A$1076:$A$1156</formula1>
    </dataValidation>
    <dataValidation type="list" allowBlank="1" showErrorMessage="1" sqref="C169:C174">
      <formula1>$A$916:$A$931</formula1>
    </dataValidation>
    <dataValidation type="list" allowBlank="1" showErrorMessage="1" sqref="C42:C44">
      <formula1>$O$622:$O$714</formula1>
    </dataValidation>
    <dataValidation type="list" allowBlank="1" showErrorMessage="1" sqref="C175:C180">
      <formula1>$A$954:$A$990</formula1>
    </dataValidation>
    <dataValidation type="list" allowBlank="1" showErrorMessage="1" sqref="C50:C57">
      <formula1>$A$991:$A$1075</formula1>
    </dataValidation>
    <dataValidation type="list" allowBlank="1" showErrorMessage="1" sqref="C194:C196">
      <formula1>$A$1911:$A$2101</formula1>
    </dataValidation>
    <dataValidation type="list" allowBlank="1" showErrorMessage="1" sqref="C67:C76">
      <formula1>$A$229:$A$388</formula1>
    </dataValidation>
    <dataValidation type="list" allowBlank="1" showErrorMessage="1" sqref="C153:C158">
      <formula1>$A$656:$A$696</formula1>
    </dataValidation>
  </dataValidations>
  <printOptions/>
  <pageMargins bottom="1.0" footer="0.0" header="0.0" left="0.75" right="0.75" top="1.0"/>
  <pageSetup paperSize="9" orientation="landscape"/>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54.43"/>
    <col customWidth="1" min="3" max="3" width="14.86"/>
    <col customWidth="1" min="4" max="9" width="11.43"/>
    <col customWidth="1" hidden="1" min="10" max="12" width="10.71"/>
    <col customWidth="1" hidden="1" min="13" max="13" width="77.29"/>
    <col customWidth="1" hidden="1" min="14" max="14" width="24.71"/>
    <col customWidth="1" min="15" max="26" width="10.71"/>
  </cols>
  <sheetData>
    <row r="1">
      <c r="A1" s="871" t="s">
        <v>459</v>
      </c>
      <c r="B1" s="871" t="s">
        <v>4829</v>
      </c>
      <c r="C1" s="872" t="s">
        <v>4830</v>
      </c>
      <c r="D1" s="872" t="s">
        <v>4831</v>
      </c>
      <c r="E1" s="872" t="s">
        <v>4832</v>
      </c>
      <c r="F1" s="167"/>
      <c r="G1" s="167"/>
      <c r="H1" s="167"/>
      <c r="I1" s="167"/>
      <c r="J1" s="167"/>
      <c r="K1" s="167"/>
      <c r="L1" s="167"/>
      <c r="M1" s="167" t="s">
        <v>4833</v>
      </c>
      <c r="N1" s="167" t="s">
        <v>4834</v>
      </c>
      <c r="O1" s="167"/>
      <c r="P1" s="167"/>
      <c r="Q1" s="167"/>
      <c r="R1" s="167"/>
      <c r="S1" s="167"/>
      <c r="T1" s="167"/>
      <c r="U1" s="167"/>
      <c r="V1" s="167"/>
      <c r="W1" s="167"/>
      <c r="X1" s="167"/>
      <c r="Y1" s="167"/>
      <c r="Z1" s="167"/>
    </row>
    <row r="2">
      <c r="A2" s="873"/>
      <c r="B2" s="873"/>
      <c r="C2" s="873"/>
      <c r="D2" s="873"/>
      <c r="E2" s="873"/>
      <c r="F2" s="167"/>
      <c r="G2" s="167"/>
      <c r="H2" s="167"/>
      <c r="I2" s="167"/>
      <c r="J2" s="167"/>
      <c r="K2" s="167"/>
      <c r="L2" s="874" t="s">
        <v>500</v>
      </c>
      <c r="M2" s="167" t="s">
        <v>4835</v>
      </c>
      <c r="N2" s="167">
        <v>0.51</v>
      </c>
      <c r="O2" s="167"/>
      <c r="P2" s="167"/>
      <c r="Q2" s="167"/>
      <c r="R2" s="167"/>
      <c r="S2" s="167"/>
      <c r="T2" s="167"/>
      <c r="U2" s="167"/>
      <c r="V2" s="167"/>
      <c r="W2" s="167"/>
      <c r="X2" s="167"/>
      <c r="Y2" s="167"/>
      <c r="Z2" s="167"/>
    </row>
    <row r="3">
      <c r="A3" s="872" t="s">
        <v>500</v>
      </c>
      <c r="B3" s="875" t="s">
        <v>4835</v>
      </c>
      <c r="C3" s="876">
        <f t="shared" ref="C3:C25" si="1">IF(B3="","",VLOOKUP(B3,$M$2:$N$273,2,FALSE))</f>
        <v>0.51</v>
      </c>
      <c r="D3" s="875">
        <v>200.0</v>
      </c>
      <c r="E3" s="876">
        <f>IF(OR(D3="",C3=""),"",D3*C3)</f>
        <v>102</v>
      </c>
      <c r="F3" s="167"/>
      <c r="G3" s="167"/>
      <c r="H3" s="167"/>
      <c r="I3" s="167"/>
      <c r="J3" s="167"/>
      <c r="K3" s="167"/>
      <c r="L3" s="877"/>
      <c r="M3" s="167" t="s">
        <v>4836</v>
      </c>
      <c r="N3" s="167">
        <v>0.28</v>
      </c>
      <c r="O3" s="167"/>
      <c r="P3" s="167"/>
      <c r="Q3" s="167"/>
      <c r="R3" s="167"/>
      <c r="S3" s="167"/>
      <c r="T3" s="167"/>
      <c r="U3" s="167"/>
      <c r="V3" s="167"/>
      <c r="W3" s="167"/>
      <c r="X3" s="167"/>
      <c r="Y3" s="167"/>
      <c r="Z3" s="167"/>
    </row>
    <row r="4">
      <c r="A4" s="878"/>
      <c r="B4" s="875"/>
      <c r="C4" s="876" t="str">
        <f t="shared" si="1"/>
        <v/>
      </c>
      <c r="D4" s="875"/>
      <c r="E4" s="876" t="str">
        <f t="shared" ref="E4:E25" si="2">IF(D4="","",D4*C4)</f>
        <v/>
      </c>
      <c r="F4" s="167"/>
      <c r="G4" s="167"/>
      <c r="H4" s="167"/>
      <c r="I4" s="167"/>
      <c r="J4" s="167"/>
      <c r="K4" s="167"/>
      <c r="L4" s="877"/>
      <c r="M4" s="167" t="s">
        <v>4837</v>
      </c>
      <c r="N4" s="167">
        <v>1.18</v>
      </c>
      <c r="O4" s="167"/>
      <c r="P4" s="167"/>
      <c r="Q4" s="167"/>
      <c r="R4" s="167"/>
      <c r="S4" s="167"/>
      <c r="T4" s="167"/>
      <c r="U4" s="167"/>
      <c r="V4" s="167"/>
      <c r="W4" s="167"/>
      <c r="X4" s="167"/>
      <c r="Y4" s="167"/>
      <c r="Z4" s="167"/>
    </row>
    <row r="5">
      <c r="A5" s="873"/>
      <c r="B5" s="875"/>
      <c r="C5" s="876" t="str">
        <f t="shared" si="1"/>
        <v/>
      </c>
      <c r="D5" s="875"/>
      <c r="E5" s="876" t="str">
        <f t="shared" si="2"/>
        <v/>
      </c>
      <c r="F5" s="167"/>
      <c r="G5" s="167"/>
      <c r="H5" s="167"/>
      <c r="I5" s="167"/>
      <c r="J5" s="167"/>
      <c r="K5" s="167"/>
      <c r="L5" s="877"/>
      <c r="M5" s="167" t="s">
        <v>4838</v>
      </c>
      <c r="N5" s="167">
        <v>0.13</v>
      </c>
      <c r="O5" s="167"/>
      <c r="P5" s="167"/>
      <c r="Q5" s="167"/>
      <c r="R5" s="167"/>
      <c r="S5" s="167"/>
      <c r="T5" s="167"/>
      <c r="U5" s="167"/>
      <c r="V5" s="167"/>
      <c r="W5" s="167"/>
      <c r="X5" s="167"/>
      <c r="Y5" s="167"/>
      <c r="Z5" s="167"/>
    </row>
    <row r="6">
      <c r="A6" s="872" t="s">
        <v>509</v>
      </c>
      <c r="B6" s="875" t="s">
        <v>4839</v>
      </c>
      <c r="C6" s="876">
        <f t="shared" si="1"/>
        <v>1.34</v>
      </c>
      <c r="D6" s="875">
        <v>45.0</v>
      </c>
      <c r="E6" s="876">
        <f t="shared" si="2"/>
        <v>60.3</v>
      </c>
      <c r="F6" s="167"/>
      <c r="G6" s="167"/>
      <c r="H6" s="167"/>
      <c r="I6" s="167"/>
      <c r="J6" s="167"/>
      <c r="K6" s="167"/>
      <c r="L6" s="877"/>
      <c r="M6" s="167" t="s">
        <v>4840</v>
      </c>
      <c r="N6" s="167">
        <v>0.37</v>
      </c>
      <c r="O6" s="167"/>
      <c r="P6" s="167"/>
      <c r="Q6" s="167"/>
      <c r="R6" s="167"/>
      <c r="S6" s="167"/>
      <c r="T6" s="167"/>
      <c r="U6" s="167"/>
      <c r="V6" s="167"/>
      <c r="W6" s="167"/>
      <c r="X6" s="167"/>
      <c r="Y6" s="167"/>
      <c r="Z6" s="167"/>
    </row>
    <row r="7">
      <c r="A7" s="878"/>
      <c r="B7" s="875"/>
      <c r="C7" s="876" t="str">
        <f t="shared" si="1"/>
        <v/>
      </c>
      <c r="D7" s="875"/>
      <c r="E7" s="876" t="str">
        <f t="shared" si="2"/>
        <v/>
      </c>
      <c r="F7" s="167"/>
      <c r="G7" s="167"/>
      <c r="H7" s="167"/>
      <c r="I7" s="167"/>
      <c r="J7" s="167"/>
      <c r="K7" s="167"/>
      <c r="L7" s="877"/>
      <c r="M7" s="167" t="s">
        <v>4841</v>
      </c>
      <c r="N7" s="167">
        <v>1.16</v>
      </c>
      <c r="O7" s="167"/>
      <c r="P7" s="167"/>
      <c r="Q7" s="167"/>
      <c r="R7" s="167"/>
      <c r="S7" s="167"/>
      <c r="T7" s="167"/>
      <c r="U7" s="167"/>
      <c r="V7" s="167"/>
      <c r="W7" s="167"/>
      <c r="X7" s="167"/>
      <c r="Y7" s="167"/>
      <c r="Z7" s="167"/>
    </row>
    <row r="8">
      <c r="A8" s="873"/>
      <c r="B8" s="875"/>
      <c r="C8" s="876" t="str">
        <f t="shared" si="1"/>
        <v/>
      </c>
      <c r="D8" s="875"/>
      <c r="E8" s="876" t="str">
        <f t="shared" si="2"/>
        <v/>
      </c>
      <c r="F8" s="167"/>
      <c r="G8" s="167"/>
      <c r="H8" s="167"/>
      <c r="I8" s="167"/>
      <c r="J8" s="167"/>
      <c r="K8" s="167"/>
      <c r="L8" s="877"/>
      <c r="M8" s="167" t="s">
        <v>4842</v>
      </c>
      <c r="N8" s="167">
        <v>0.4</v>
      </c>
      <c r="O8" s="167"/>
      <c r="P8" s="167"/>
      <c r="Q8" s="167"/>
      <c r="R8" s="167"/>
      <c r="S8" s="167"/>
      <c r="T8" s="167"/>
      <c r="U8" s="167"/>
      <c r="V8" s="167"/>
      <c r="W8" s="167"/>
      <c r="X8" s="167"/>
      <c r="Y8" s="167"/>
      <c r="Z8" s="167"/>
    </row>
    <row r="9">
      <c r="A9" s="872" t="s">
        <v>499</v>
      </c>
      <c r="B9" s="875"/>
      <c r="C9" s="876" t="str">
        <f t="shared" si="1"/>
        <v/>
      </c>
      <c r="D9" s="875"/>
      <c r="E9" s="876" t="str">
        <f t="shared" si="2"/>
        <v/>
      </c>
      <c r="F9" s="167"/>
      <c r="G9" s="167"/>
      <c r="H9" s="167"/>
      <c r="I9" s="167"/>
      <c r="J9" s="167"/>
      <c r="K9" s="167"/>
      <c r="L9" s="877"/>
      <c r="M9" s="167" t="s">
        <v>4843</v>
      </c>
      <c r="N9" s="167">
        <v>0.46</v>
      </c>
      <c r="O9" s="167"/>
      <c r="P9" s="167"/>
      <c r="Q9" s="167"/>
      <c r="R9" s="167"/>
      <c r="S9" s="167"/>
      <c r="T9" s="167"/>
      <c r="U9" s="167"/>
      <c r="V9" s="167"/>
      <c r="W9" s="167"/>
      <c r="X9" s="167"/>
      <c r="Y9" s="167"/>
      <c r="Z9" s="167"/>
    </row>
    <row r="10">
      <c r="A10" s="878"/>
      <c r="B10" s="875"/>
      <c r="C10" s="876" t="str">
        <f t="shared" si="1"/>
        <v/>
      </c>
      <c r="D10" s="875"/>
      <c r="E10" s="876" t="str">
        <f t="shared" si="2"/>
        <v/>
      </c>
      <c r="F10" s="167"/>
      <c r="G10" s="167"/>
      <c r="H10" s="167"/>
      <c r="I10" s="167"/>
      <c r="J10" s="167"/>
      <c r="K10" s="167"/>
      <c r="L10" s="877"/>
      <c r="M10" s="167" t="s">
        <v>4844</v>
      </c>
      <c r="N10" s="167">
        <v>0.52</v>
      </c>
      <c r="O10" s="167"/>
      <c r="P10" s="167"/>
      <c r="Q10" s="167"/>
      <c r="R10" s="167"/>
      <c r="S10" s="167"/>
      <c r="T10" s="167"/>
      <c r="U10" s="167"/>
      <c r="V10" s="167"/>
      <c r="W10" s="167"/>
      <c r="X10" s="167"/>
      <c r="Y10" s="167"/>
      <c r="Z10" s="167"/>
    </row>
    <row r="11">
      <c r="A11" s="873"/>
      <c r="B11" s="875"/>
      <c r="C11" s="876" t="str">
        <f t="shared" si="1"/>
        <v/>
      </c>
      <c r="D11" s="875"/>
      <c r="E11" s="876" t="str">
        <f t="shared" si="2"/>
        <v/>
      </c>
      <c r="F11" s="167"/>
      <c r="G11" s="167"/>
      <c r="H11" s="167"/>
      <c r="I11" s="167"/>
      <c r="J11" s="167"/>
      <c r="K11" s="167"/>
      <c r="L11" s="877"/>
      <c r="M11" s="167" t="s">
        <v>4845</v>
      </c>
      <c r="N11" s="167">
        <v>0.31</v>
      </c>
      <c r="O11" s="167"/>
      <c r="P11" s="167"/>
      <c r="Q11" s="167"/>
      <c r="R11" s="167"/>
      <c r="S11" s="167"/>
      <c r="T11" s="167"/>
      <c r="U11" s="167"/>
      <c r="V11" s="167"/>
      <c r="W11" s="167"/>
      <c r="X11" s="167"/>
      <c r="Y11" s="167"/>
      <c r="Z11" s="167"/>
    </row>
    <row r="12">
      <c r="A12" s="872" t="s">
        <v>602</v>
      </c>
      <c r="B12" s="875" t="s">
        <v>4846</v>
      </c>
      <c r="C12" s="876">
        <f t="shared" si="1"/>
        <v>1.41</v>
      </c>
      <c r="D12" s="875">
        <v>29.0</v>
      </c>
      <c r="E12" s="876">
        <f t="shared" si="2"/>
        <v>40.89</v>
      </c>
      <c r="F12" s="167"/>
      <c r="G12" s="167"/>
      <c r="H12" s="167"/>
      <c r="I12" s="167"/>
      <c r="J12" s="167"/>
      <c r="K12" s="167"/>
      <c r="L12" s="877"/>
      <c r="M12" s="167" t="s">
        <v>4847</v>
      </c>
      <c r="N12" s="167">
        <v>1.13</v>
      </c>
      <c r="O12" s="167"/>
      <c r="P12" s="167"/>
      <c r="Q12" s="167"/>
      <c r="R12" s="167"/>
      <c r="S12" s="167"/>
      <c r="T12" s="167"/>
      <c r="U12" s="167"/>
      <c r="V12" s="167"/>
      <c r="W12" s="167"/>
      <c r="X12" s="167"/>
      <c r="Y12" s="167"/>
      <c r="Z12" s="167"/>
    </row>
    <row r="13">
      <c r="A13" s="878"/>
      <c r="B13" s="875"/>
      <c r="C13" s="876" t="str">
        <f t="shared" si="1"/>
        <v/>
      </c>
      <c r="D13" s="875"/>
      <c r="E13" s="876" t="str">
        <f t="shared" si="2"/>
        <v/>
      </c>
      <c r="F13" s="167"/>
      <c r="G13" s="167"/>
      <c r="H13" s="167"/>
      <c r="I13" s="167"/>
      <c r="J13" s="167"/>
      <c r="K13" s="167"/>
      <c r="L13" s="877"/>
      <c r="M13" s="167" t="s">
        <v>4848</v>
      </c>
      <c r="N13" s="167">
        <v>0.93</v>
      </c>
      <c r="O13" s="167"/>
      <c r="P13" s="167"/>
      <c r="Q13" s="167"/>
      <c r="R13" s="167"/>
      <c r="S13" s="167"/>
      <c r="T13" s="167"/>
      <c r="U13" s="167"/>
      <c r="V13" s="167"/>
      <c r="W13" s="167"/>
      <c r="X13" s="167"/>
      <c r="Y13" s="167"/>
      <c r="Z13" s="167"/>
    </row>
    <row r="14">
      <c r="A14" s="873"/>
      <c r="B14" s="875"/>
      <c r="C14" s="876" t="str">
        <f t="shared" si="1"/>
        <v/>
      </c>
      <c r="D14" s="875"/>
      <c r="E14" s="876" t="str">
        <f t="shared" si="2"/>
        <v/>
      </c>
      <c r="F14" s="167"/>
      <c r="G14" s="167"/>
      <c r="H14" s="167"/>
      <c r="I14" s="167"/>
      <c r="J14" s="167"/>
      <c r="K14" s="167"/>
      <c r="L14" s="877"/>
      <c r="M14" s="167" t="s">
        <v>4849</v>
      </c>
      <c r="N14" s="167">
        <v>1.11</v>
      </c>
      <c r="O14" s="167"/>
      <c r="P14" s="167"/>
      <c r="Q14" s="167"/>
      <c r="R14" s="167"/>
      <c r="S14" s="167"/>
      <c r="T14" s="167"/>
      <c r="U14" s="167"/>
      <c r="V14" s="167"/>
      <c r="W14" s="167"/>
      <c r="X14" s="167"/>
      <c r="Y14" s="167"/>
      <c r="Z14" s="167"/>
    </row>
    <row r="15">
      <c r="A15" s="872" t="s">
        <v>487</v>
      </c>
      <c r="B15" s="875"/>
      <c r="C15" s="876" t="str">
        <f t="shared" si="1"/>
        <v/>
      </c>
      <c r="D15" s="875"/>
      <c r="E15" s="876" t="str">
        <f t="shared" si="2"/>
        <v/>
      </c>
      <c r="F15" s="167"/>
      <c r="G15" s="167"/>
      <c r="H15" s="167"/>
      <c r="I15" s="167"/>
      <c r="J15" s="167"/>
      <c r="K15" s="167"/>
      <c r="L15" s="877"/>
      <c r="M15" s="167" t="s">
        <v>4850</v>
      </c>
      <c r="N15" s="167">
        <v>1.16</v>
      </c>
      <c r="O15" s="167"/>
      <c r="P15" s="167"/>
      <c r="Q15" s="167"/>
      <c r="R15" s="167"/>
      <c r="S15" s="167"/>
      <c r="T15" s="167"/>
      <c r="U15" s="167"/>
      <c r="V15" s="167"/>
      <c r="W15" s="167"/>
      <c r="X15" s="167"/>
      <c r="Y15" s="167"/>
      <c r="Z15" s="167"/>
    </row>
    <row r="16">
      <c r="A16" s="878"/>
      <c r="B16" s="875"/>
      <c r="C16" s="876" t="str">
        <f t="shared" si="1"/>
        <v/>
      </c>
      <c r="D16" s="875"/>
      <c r="E16" s="876" t="str">
        <f t="shared" si="2"/>
        <v/>
      </c>
      <c r="F16" s="167"/>
      <c r="G16" s="167"/>
      <c r="H16" s="167"/>
      <c r="I16" s="167"/>
      <c r="J16" s="167"/>
      <c r="K16" s="167"/>
      <c r="L16" s="877"/>
      <c r="M16" s="167" t="s">
        <v>4851</v>
      </c>
      <c r="N16" s="167">
        <v>0.44</v>
      </c>
      <c r="O16" s="167"/>
      <c r="P16" s="167"/>
      <c r="Q16" s="167"/>
      <c r="R16" s="167"/>
      <c r="S16" s="167"/>
      <c r="T16" s="167"/>
      <c r="U16" s="167"/>
      <c r="V16" s="167"/>
      <c r="W16" s="167"/>
      <c r="X16" s="167"/>
      <c r="Y16" s="167"/>
      <c r="Z16" s="167"/>
    </row>
    <row r="17">
      <c r="A17" s="873"/>
      <c r="B17" s="875"/>
      <c r="C17" s="876" t="str">
        <f t="shared" si="1"/>
        <v/>
      </c>
      <c r="D17" s="875"/>
      <c r="E17" s="876" t="str">
        <f t="shared" si="2"/>
        <v/>
      </c>
      <c r="F17" s="167"/>
      <c r="G17" s="167"/>
      <c r="H17" s="167"/>
      <c r="I17" s="167"/>
      <c r="J17" s="167"/>
      <c r="K17" s="167"/>
      <c r="L17" s="877"/>
      <c r="M17" s="167" t="s">
        <v>4852</v>
      </c>
      <c r="N17" s="167">
        <v>0.46</v>
      </c>
      <c r="O17" s="167"/>
      <c r="P17" s="167"/>
      <c r="Q17" s="167"/>
      <c r="R17" s="167"/>
      <c r="S17" s="167"/>
      <c r="T17" s="167"/>
      <c r="U17" s="167"/>
      <c r="V17" s="167"/>
      <c r="W17" s="167"/>
      <c r="X17" s="167"/>
      <c r="Y17" s="167"/>
      <c r="Z17" s="167"/>
    </row>
    <row r="18">
      <c r="A18" s="872" t="s">
        <v>4853</v>
      </c>
      <c r="B18" s="875"/>
      <c r="C18" s="876" t="str">
        <f t="shared" si="1"/>
        <v/>
      </c>
      <c r="D18" s="875"/>
      <c r="E18" s="876" t="str">
        <f t="shared" si="2"/>
        <v/>
      </c>
      <c r="F18" s="167"/>
      <c r="G18" s="167"/>
      <c r="H18" s="167"/>
      <c r="I18" s="167"/>
      <c r="J18" s="167"/>
      <c r="K18" s="167"/>
      <c r="L18" s="877"/>
      <c r="M18" s="167" t="s">
        <v>4854</v>
      </c>
      <c r="N18" s="167">
        <v>0.93</v>
      </c>
      <c r="O18" s="167"/>
      <c r="P18" s="167"/>
      <c r="Q18" s="167"/>
      <c r="R18" s="167"/>
      <c r="S18" s="167"/>
      <c r="T18" s="167"/>
      <c r="U18" s="167"/>
      <c r="V18" s="167"/>
      <c r="W18" s="167"/>
      <c r="X18" s="167"/>
      <c r="Y18" s="167"/>
      <c r="Z18" s="167"/>
    </row>
    <row r="19">
      <c r="A19" s="873"/>
      <c r="B19" s="875"/>
      <c r="C19" s="876" t="str">
        <f t="shared" si="1"/>
        <v/>
      </c>
      <c r="D19" s="875"/>
      <c r="E19" s="876" t="str">
        <f t="shared" si="2"/>
        <v/>
      </c>
      <c r="F19" s="167"/>
      <c r="G19" s="167"/>
      <c r="H19" s="167"/>
      <c r="I19" s="167"/>
      <c r="J19" s="167"/>
      <c r="K19" s="167"/>
      <c r="L19" s="877"/>
      <c r="M19" s="167" t="s">
        <v>4855</v>
      </c>
      <c r="N19" s="167">
        <v>1.17</v>
      </c>
      <c r="O19" s="167"/>
      <c r="P19" s="167"/>
      <c r="Q19" s="167"/>
      <c r="R19" s="167"/>
      <c r="S19" s="167"/>
      <c r="T19" s="167"/>
      <c r="U19" s="167"/>
      <c r="V19" s="167"/>
      <c r="W19" s="167"/>
      <c r="X19" s="167"/>
      <c r="Y19" s="167"/>
      <c r="Z19" s="167"/>
    </row>
    <row r="20">
      <c r="A20" s="872" t="s">
        <v>517</v>
      </c>
      <c r="B20" s="875"/>
      <c r="C20" s="876" t="str">
        <f t="shared" si="1"/>
        <v/>
      </c>
      <c r="D20" s="875"/>
      <c r="E20" s="876" t="str">
        <f t="shared" si="2"/>
        <v/>
      </c>
      <c r="F20" s="167"/>
      <c r="G20" s="167"/>
      <c r="H20" s="167"/>
      <c r="I20" s="167"/>
      <c r="J20" s="167"/>
      <c r="K20" s="167"/>
      <c r="L20" s="877"/>
      <c r="M20" s="167" t="s">
        <v>4856</v>
      </c>
      <c r="N20" s="167">
        <v>0.92</v>
      </c>
      <c r="O20" s="167"/>
      <c r="P20" s="167"/>
      <c r="Q20" s="167"/>
      <c r="R20" s="167"/>
      <c r="S20" s="167"/>
      <c r="T20" s="167"/>
      <c r="U20" s="167"/>
      <c r="V20" s="167"/>
      <c r="W20" s="167"/>
      <c r="X20" s="167"/>
      <c r="Y20" s="167"/>
      <c r="Z20" s="167"/>
    </row>
    <row r="21" ht="15.75" customHeight="1">
      <c r="A21" s="878"/>
      <c r="B21" s="875"/>
      <c r="C21" s="876" t="str">
        <f t="shared" si="1"/>
        <v/>
      </c>
      <c r="D21" s="875"/>
      <c r="E21" s="876" t="str">
        <f t="shared" si="2"/>
        <v/>
      </c>
      <c r="F21" s="167"/>
      <c r="G21" s="167"/>
      <c r="H21" s="167"/>
      <c r="I21" s="167"/>
      <c r="J21" s="167"/>
      <c r="K21" s="167"/>
      <c r="L21" s="877"/>
      <c r="M21" s="167" t="s">
        <v>4857</v>
      </c>
      <c r="N21" s="167">
        <v>0.23</v>
      </c>
      <c r="O21" s="167"/>
      <c r="P21" s="167"/>
      <c r="Q21" s="167"/>
      <c r="R21" s="167"/>
      <c r="S21" s="167"/>
      <c r="T21" s="167"/>
      <c r="U21" s="167"/>
      <c r="V21" s="167"/>
      <c r="W21" s="167"/>
      <c r="X21" s="167"/>
      <c r="Y21" s="167"/>
      <c r="Z21" s="167"/>
    </row>
    <row r="22" ht="15.75" customHeight="1">
      <c r="A22" s="873"/>
      <c r="B22" s="875"/>
      <c r="C22" s="876" t="str">
        <f t="shared" si="1"/>
        <v/>
      </c>
      <c r="D22" s="875"/>
      <c r="E22" s="876" t="str">
        <f t="shared" si="2"/>
        <v/>
      </c>
      <c r="F22" s="167"/>
      <c r="G22" s="167"/>
      <c r="H22" s="167"/>
      <c r="I22" s="167"/>
      <c r="J22" s="167"/>
      <c r="K22" s="167"/>
      <c r="L22" s="877"/>
      <c r="M22" s="167" t="s">
        <v>4858</v>
      </c>
      <c r="N22" s="167">
        <v>1.18</v>
      </c>
      <c r="O22" s="167"/>
      <c r="P22" s="167"/>
      <c r="Q22" s="167"/>
      <c r="R22" s="167"/>
      <c r="S22" s="167"/>
      <c r="T22" s="167"/>
      <c r="U22" s="167"/>
      <c r="V22" s="167"/>
      <c r="W22" s="167"/>
      <c r="X22" s="167"/>
      <c r="Y22" s="167"/>
      <c r="Z22" s="167"/>
    </row>
    <row r="23" ht="15.75" customHeight="1">
      <c r="A23" s="872" t="s">
        <v>4859</v>
      </c>
      <c r="B23" s="875"/>
      <c r="C23" s="876" t="str">
        <f t="shared" si="1"/>
        <v/>
      </c>
      <c r="D23" s="875"/>
      <c r="E23" s="876" t="str">
        <f t="shared" si="2"/>
        <v/>
      </c>
      <c r="F23" s="167"/>
      <c r="G23" s="167"/>
      <c r="H23" s="167"/>
      <c r="I23" s="167"/>
      <c r="J23" s="167"/>
      <c r="K23" s="167"/>
      <c r="L23" s="877"/>
      <c r="M23" s="167" t="s">
        <v>4860</v>
      </c>
      <c r="N23" s="167">
        <v>0.23</v>
      </c>
      <c r="O23" s="167"/>
      <c r="P23" s="167"/>
      <c r="Q23" s="167"/>
      <c r="R23" s="167"/>
      <c r="S23" s="167"/>
      <c r="T23" s="167"/>
      <c r="U23" s="167"/>
      <c r="V23" s="167"/>
      <c r="W23" s="167"/>
      <c r="X23" s="167"/>
      <c r="Y23" s="167"/>
      <c r="Z23" s="167"/>
    </row>
    <row r="24" ht="15.75" customHeight="1">
      <c r="A24" s="878"/>
      <c r="B24" s="875"/>
      <c r="C24" s="876" t="str">
        <f t="shared" si="1"/>
        <v/>
      </c>
      <c r="D24" s="875"/>
      <c r="E24" s="876" t="str">
        <f t="shared" si="2"/>
        <v/>
      </c>
      <c r="F24" s="167"/>
      <c r="G24" s="167"/>
      <c r="H24" s="167"/>
      <c r="I24" s="167"/>
      <c r="J24" s="167"/>
      <c r="K24" s="167"/>
      <c r="L24" s="879"/>
      <c r="M24" s="167" t="s">
        <v>4861</v>
      </c>
      <c r="N24" s="167">
        <v>0.41</v>
      </c>
      <c r="O24" s="167"/>
      <c r="P24" s="167"/>
      <c r="Q24" s="167"/>
      <c r="R24" s="167"/>
      <c r="S24" s="167"/>
      <c r="T24" s="167"/>
      <c r="U24" s="167"/>
      <c r="V24" s="167"/>
      <c r="W24" s="167"/>
      <c r="X24" s="167"/>
      <c r="Y24" s="167"/>
      <c r="Z24" s="167"/>
    </row>
    <row r="25" ht="15.75" customHeight="1">
      <c r="A25" s="873"/>
      <c r="B25" s="875"/>
      <c r="C25" s="876" t="str">
        <f t="shared" si="1"/>
        <v/>
      </c>
      <c r="D25" s="875"/>
      <c r="E25" s="876" t="str">
        <f t="shared" si="2"/>
        <v/>
      </c>
      <c r="F25" s="167"/>
      <c r="G25" s="167"/>
      <c r="H25" s="167"/>
      <c r="I25" s="167"/>
      <c r="J25" s="167"/>
      <c r="K25" s="167"/>
      <c r="L25" s="874" t="s">
        <v>4859</v>
      </c>
      <c r="M25" s="167" t="s">
        <v>4862</v>
      </c>
      <c r="N25" s="167">
        <v>1.25</v>
      </c>
      <c r="O25" s="167"/>
      <c r="P25" s="167"/>
      <c r="Q25" s="167"/>
      <c r="R25" s="167"/>
      <c r="S25" s="167"/>
      <c r="T25" s="167"/>
      <c r="U25" s="167"/>
      <c r="V25" s="167"/>
      <c r="W25" s="167"/>
      <c r="X25" s="167"/>
      <c r="Y25" s="167"/>
      <c r="Z25" s="167"/>
    </row>
    <row r="26" ht="15.75" customHeight="1">
      <c r="A26" s="167"/>
      <c r="B26" s="167"/>
      <c r="C26" s="167"/>
      <c r="D26" s="167"/>
      <c r="E26" s="167"/>
      <c r="F26" s="167"/>
      <c r="G26" s="167"/>
      <c r="H26" s="167"/>
      <c r="I26" s="167"/>
      <c r="J26" s="167"/>
      <c r="K26" s="167"/>
      <c r="L26" s="877"/>
      <c r="M26" s="167" t="s">
        <v>4863</v>
      </c>
      <c r="N26" s="167">
        <v>0.51</v>
      </c>
      <c r="O26" s="167"/>
      <c r="P26" s="167"/>
      <c r="Q26" s="167"/>
      <c r="R26" s="167"/>
      <c r="S26" s="167"/>
      <c r="T26" s="167"/>
      <c r="U26" s="167"/>
      <c r="V26" s="167"/>
      <c r="W26" s="167"/>
      <c r="X26" s="167"/>
      <c r="Y26" s="167"/>
      <c r="Z26" s="167"/>
    </row>
    <row r="27" ht="15.75" customHeight="1">
      <c r="A27" s="167"/>
      <c r="B27" s="167"/>
      <c r="C27" s="167"/>
      <c r="D27" s="167"/>
      <c r="E27" s="167"/>
      <c r="F27" s="167"/>
      <c r="G27" s="167"/>
      <c r="H27" s="167"/>
      <c r="I27" s="167"/>
      <c r="J27" s="167"/>
      <c r="K27" s="167"/>
      <c r="L27" s="877"/>
      <c r="M27" s="167" t="s">
        <v>4864</v>
      </c>
      <c r="N27" s="167">
        <v>1.19</v>
      </c>
      <c r="O27" s="167"/>
      <c r="P27" s="167"/>
      <c r="Q27" s="167"/>
      <c r="R27" s="167"/>
      <c r="S27" s="167"/>
      <c r="T27" s="167"/>
      <c r="U27" s="167"/>
      <c r="V27" s="167"/>
      <c r="W27" s="167"/>
      <c r="X27" s="167"/>
      <c r="Y27" s="167"/>
      <c r="Z27" s="167"/>
    </row>
    <row r="28" ht="15.75" customHeight="1">
      <c r="A28" s="167"/>
      <c r="B28" s="167"/>
      <c r="C28" s="167"/>
      <c r="D28" s="167"/>
      <c r="E28" s="167"/>
      <c r="F28" s="167"/>
      <c r="G28" s="167"/>
      <c r="H28" s="167"/>
      <c r="I28" s="167"/>
      <c r="J28" s="167"/>
      <c r="K28" s="167"/>
      <c r="L28" s="877"/>
      <c r="M28" s="167" t="s">
        <v>4865</v>
      </c>
      <c r="N28" s="167">
        <v>1.01</v>
      </c>
      <c r="O28" s="167"/>
      <c r="P28" s="167"/>
      <c r="Q28" s="167"/>
      <c r="R28" s="167"/>
      <c r="S28" s="167"/>
      <c r="T28" s="167"/>
      <c r="U28" s="167"/>
      <c r="V28" s="167"/>
      <c r="W28" s="167"/>
      <c r="X28" s="167"/>
      <c r="Y28" s="167"/>
      <c r="Z28" s="167"/>
    </row>
    <row r="29" ht="15.75" customHeight="1">
      <c r="A29" s="167"/>
      <c r="B29" s="167"/>
      <c r="C29" s="167"/>
      <c r="D29" s="167"/>
      <c r="E29" s="167"/>
      <c r="F29" s="167"/>
      <c r="G29" s="167"/>
      <c r="H29" s="167"/>
      <c r="I29" s="167"/>
      <c r="J29" s="167"/>
      <c r="K29" s="167"/>
      <c r="L29" s="877"/>
      <c r="M29" s="167" t="s">
        <v>4866</v>
      </c>
      <c r="N29" s="167">
        <v>1.51</v>
      </c>
      <c r="O29" s="167"/>
      <c r="P29" s="167"/>
      <c r="Q29" s="167"/>
      <c r="R29" s="167"/>
      <c r="S29" s="167"/>
      <c r="T29" s="167"/>
      <c r="U29" s="167"/>
      <c r="V29" s="167"/>
      <c r="W29" s="167"/>
      <c r="X29" s="167"/>
      <c r="Y29" s="167"/>
      <c r="Z29" s="167"/>
    </row>
    <row r="30" ht="15.75" customHeight="1">
      <c r="A30" s="167"/>
      <c r="B30" s="167"/>
      <c r="C30" s="167"/>
      <c r="D30" s="167"/>
      <c r="E30" s="167"/>
      <c r="F30" s="167"/>
      <c r="G30" s="167"/>
      <c r="H30" s="167"/>
      <c r="I30" s="167"/>
      <c r="J30" s="167"/>
      <c r="K30" s="167"/>
      <c r="L30" s="877"/>
      <c r="M30" s="167" t="s">
        <v>4867</v>
      </c>
      <c r="N30" s="167">
        <v>2.81</v>
      </c>
      <c r="O30" s="167"/>
      <c r="P30" s="167"/>
      <c r="Q30" s="167"/>
      <c r="R30" s="167"/>
      <c r="S30" s="167"/>
      <c r="T30" s="167"/>
      <c r="U30" s="167"/>
      <c r="V30" s="167"/>
      <c r="W30" s="167"/>
      <c r="X30" s="167"/>
      <c r="Y30" s="167"/>
      <c r="Z30" s="167"/>
    </row>
    <row r="31" ht="15.75" customHeight="1">
      <c r="A31" s="167"/>
      <c r="B31" s="167"/>
      <c r="C31" s="167"/>
      <c r="D31" s="167"/>
      <c r="E31" s="167"/>
      <c r="F31" s="167"/>
      <c r="G31" s="167"/>
      <c r="H31" s="167"/>
      <c r="I31" s="167"/>
      <c r="J31" s="167"/>
      <c r="K31" s="167"/>
      <c r="L31" s="877"/>
      <c r="M31" s="167" t="s">
        <v>4868</v>
      </c>
      <c r="N31" s="167">
        <v>0.99</v>
      </c>
      <c r="O31" s="167"/>
      <c r="P31" s="167"/>
      <c r="Q31" s="167"/>
      <c r="R31" s="167"/>
      <c r="S31" s="167"/>
      <c r="T31" s="167"/>
      <c r="U31" s="167"/>
      <c r="V31" s="167"/>
      <c r="W31" s="167"/>
      <c r="X31" s="167"/>
      <c r="Y31" s="167"/>
      <c r="Z31" s="167"/>
    </row>
    <row r="32" ht="15.75" customHeight="1">
      <c r="A32" s="167"/>
      <c r="B32" s="167"/>
      <c r="C32" s="167"/>
      <c r="D32" s="167"/>
      <c r="E32" s="167"/>
      <c r="F32" s="167"/>
      <c r="G32" s="167"/>
      <c r="H32" s="167"/>
      <c r="I32" s="167"/>
      <c r="J32" s="167"/>
      <c r="K32" s="167"/>
      <c r="L32" s="877"/>
      <c r="M32" s="167" t="s">
        <v>4869</v>
      </c>
      <c r="N32" s="167">
        <v>0.85</v>
      </c>
      <c r="O32" s="167"/>
      <c r="P32" s="167"/>
      <c r="Q32" s="167"/>
      <c r="R32" s="167"/>
      <c r="S32" s="167"/>
      <c r="T32" s="167"/>
      <c r="U32" s="167"/>
      <c r="V32" s="167"/>
      <c r="W32" s="167"/>
      <c r="X32" s="167"/>
      <c r="Y32" s="167"/>
      <c r="Z32" s="167"/>
    </row>
    <row r="33" ht="15.75" customHeight="1">
      <c r="A33" s="167"/>
      <c r="B33" s="167"/>
      <c r="C33" s="167"/>
      <c r="D33" s="167"/>
      <c r="E33" s="167"/>
      <c r="F33" s="167"/>
      <c r="G33" s="167"/>
      <c r="H33" s="167"/>
      <c r="I33" s="167"/>
      <c r="J33" s="167"/>
      <c r="K33" s="167"/>
      <c r="L33" s="877"/>
      <c r="M33" s="167" t="s">
        <v>4870</v>
      </c>
      <c r="N33" s="167">
        <v>0.84</v>
      </c>
      <c r="O33" s="167"/>
      <c r="P33" s="167"/>
      <c r="Q33" s="167"/>
      <c r="R33" s="167"/>
      <c r="S33" s="167"/>
      <c r="T33" s="167"/>
      <c r="U33" s="167"/>
      <c r="V33" s="167"/>
      <c r="W33" s="167"/>
      <c r="X33" s="167"/>
      <c r="Y33" s="167"/>
      <c r="Z33" s="167"/>
    </row>
    <row r="34" ht="15.75" customHeight="1">
      <c r="A34" s="167"/>
      <c r="B34" s="167"/>
      <c r="C34" s="167"/>
      <c r="D34" s="167"/>
      <c r="E34" s="167"/>
      <c r="F34" s="167"/>
      <c r="G34" s="167"/>
      <c r="H34" s="167"/>
      <c r="I34" s="167"/>
      <c r="J34" s="167"/>
      <c r="K34" s="167"/>
      <c r="L34" s="877"/>
      <c r="M34" s="167" t="s">
        <v>4871</v>
      </c>
      <c r="N34" s="167">
        <v>0.89</v>
      </c>
      <c r="O34" s="167"/>
      <c r="P34" s="167"/>
      <c r="Q34" s="167"/>
      <c r="R34" s="167"/>
      <c r="S34" s="167"/>
      <c r="T34" s="167"/>
      <c r="U34" s="167"/>
      <c r="V34" s="167"/>
      <c r="W34" s="167"/>
      <c r="X34" s="167"/>
      <c r="Y34" s="167"/>
      <c r="Z34" s="167"/>
    </row>
    <row r="35" ht="15.75" customHeight="1">
      <c r="A35" s="167"/>
      <c r="B35" s="167"/>
      <c r="C35" s="167"/>
      <c r="D35" s="167"/>
      <c r="E35" s="167"/>
      <c r="F35" s="167"/>
      <c r="G35" s="167"/>
      <c r="H35" s="167"/>
      <c r="I35" s="167"/>
      <c r="J35" s="167"/>
      <c r="K35" s="167"/>
      <c r="L35" s="877"/>
      <c r="M35" s="167" t="s">
        <v>4872</v>
      </c>
      <c r="N35" s="167">
        <v>0.84</v>
      </c>
      <c r="O35" s="167"/>
      <c r="P35" s="167"/>
      <c r="Q35" s="167"/>
      <c r="R35" s="167"/>
      <c r="S35" s="167"/>
      <c r="T35" s="167"/>
      <c r="U35" s="167"/>
      <c r="V35" s="167"/>
      <c r="W35" s="167"/>
      <c r="X35" s="167"/>
      <c r="Y35" s="167"/>
      <c r="Z35" s="167"/>
    </row>
    <row r="36" ht="15.75" customHeight="1">
      <c r="A36" s="167"/>
      <c r="B36" s="167"/>
      <c r="C36" s="167"/>
      <c r="D36" s="167"/>
      <c r="E36" s="167"/>
      <c r="F36" s="167"/>
      <c r="G36" s="167"/>
      <c r="H36" s="167"/>
      <c r="I36" s="167"/>
      <c r="J36" s="167"/>
      <c r="K36" s="167"/>
      <c r="L36" s="877"/>
      <c r="M36" s="167" t="s">
        <v>4873</v>
      </c>
      <c r="N36" s="167">
        <v>0.89</v>
      </c>
      <c r="O36" s="167"/>
      <c r="P36" s="167"/>
      <c r="Q36" s="167"/>
      <c r="R36" s="167"/>
      <c r="S36" s="167"/>
      <c r="T36" s="167"/>
      <c r="U36" s="167"/>
      <c r="V36" s="167"/>
      <c r="W36" s="167"/>
      <c r="X36" s="167"/>
      <c r="Y36" s="167"/>
      <c r="Z36" s="167"/>
    </row>
    <row r="37" ht="15.75" customHeight="1">
      <c r="A37" s="167"/>
      <c r="B37" s="167"/>
      <c r="C37" s="167"/>
      <c r="D37" s="167"/>
      <c r="E37" s="167"/>
      <c r="F37" s="167"/>
      <c r="G37" s="167"/>
      <c r="H37" s="167"/>
      <c r="I37" s="167"/>
      <c r="J37" s="167"/>
      <c r="K37" s="167"/>
      <c r="L37" s="877"/>
      <c r="M37" s="167" t="s">
        <v>4874</v>
      </c>
      <c r="N37" s="167">
        <v>1.2</v>
      </c>
      <c r="O37" s="167"/>
      <c r="P37" s="167"/>
      <c r="Q37" s="167"/>
      <c r="R37" s="167"/>
      <c r="S37" s="167"/>
      <c r="T37" s="167"/>
      <c r="U37" s="167"/>
      <c r="V37" s="167"/>
      <c r="W37" s="167"/>
      <c r="X37" s="167"/>
      <c r="Y37" s="167"/>
      <c r="Z37" s="167"/>
    </row>
    <row r="38" ht="15.75" customHeight="1">
      <c r="A38" s="167"/>
      <c r="B38" s="167"/>
      <c r="C38" s="167"/>
      <c r="D38" s="167"/>
      <c r="E38" s="167"/>
      <c r="F38" s="167"/>
      <c r="G38" s="167"/>
      <c r="H38" s="167"/>
      <c r="I38" s="167"/>
      <c r="J38" s="167"/>
      <c r="K38" s="167"/>
      <c r="L38" s="877"/>
      <c r="M38" s="167" t="s">
        <v>4875</v>
      </c>
      <c r="N38" s="167">
        <v>1.2</v>
      </c>
      <c r="O38" s="167"/>
      <c r="P38" s="167"/>
      <c r="Q38" s="167"/>
      <c r="R38" s="167"/>
      <c r="S38" s="167"/>
      <c r="T38" s="167"/>
      <c r="U38" s="167"/>
      <c r="V38" s="167"/>
      <c r="W38" s="167"/>
      <c r="X38" s="167"/>
      <c r="Y38" s="167"/>
      <c r="Z38" s="167"/>
    </row>
    <row r="39" ht="15.75" customHeight="1">
      <c r="A39" s="167"/>
      <c r="B39" s="167"/>
      <c r="C39" s="167"/>
      <c r="D39" s="167"/>
      <c r="E39" s="167"/>
      <c r="F39" s="167"/>
      <c r="G39" s="167"/>
      <c r="H39" s="167"/>
      <c r="I39" s="167"/>
      <c r="J39" s="167"/>
      <c r="K39" s="167"/>
      <c r="L39" s="877"/>
      <c r="M39" s="167" t="s">
        <v>4876</v>
      </c>
      <c r="N39" s="167">
        <v>2.36</v>
      </c>
      <c r="O39" s="167"/>
      <c r="P39" s="167"/>
      <c r="Q39" s="167"/>
      <c r="R39" s="167"/>
      <c r="S39" s="167"/>
      <c r="T39" s="167"/>
      <c r="U39" s="167"/>
      <c r="V39" s="167"/>
      <c r="W39" s="167"/>
      <c r="X39" s="167"/>
      <c r="Y39" s="167"/>
      <c r="Z39" s="167"/>
    </row>
    <row r="40" ht="15.75" customHeight="1">
      <c r="A40" s="167"/>
      <c r="B40" s="167"/>
      <c r="C40" s="167"/>
      <c r="D40" s="167"/>
      <c r="E40" s="167"/>
      <c r="F40" s="167"/>
      <c r="G40" s="167"/>
      <c r="H40" s="167"/>
      <c r="I40" s="167"/>
      <c r="J40" s="167"/>
      <c r="K40" s="167"/>
      <c r="L40" s="877"/>
      <c r="M40" s="167" t="s">
        <v>4877</v>
      </c>
      <c r="N40" s="167">
        <v>1.05</v>
      </c>
      <c r="O40" s="167"/>
      <c r="P40" s="167"/>
      <c r="Q40" s="167"/>
      <c r="R40" s="167"/>
      <c r="S40" s="167"/>
      <c r="T40" s="167"/>
      <c r="U40" s="167"/>
      <c r="V40" s="167"/>
      <c r="W40" s="167"/>
      <c r="X40" s="167"/>
      <c r="Y40" s="167"/>
      <c r="Z40" s="167"/>
    </row>
    <row r="41" ht="15.75" customHeight="1">
      <c r="A41" s="167"/>
      <c r="B41" s="167"/>
      <c r="C41" s="167"/>
      <c r="D41" s="167"/>
      <c r="E41" s="167"/>
      <c r="F41" s="167"/>
      <c r="G41" s="167"/>
      <c r="H41" s="167"/>
      <c r="I41" s="167"/>
      <c r="J41" s="167"/>
      <c r="K41" s="167"/>
      <c r="L41" s="877"/>
      <c r="M41" s="167" t="s">
        <v>4878</v>
      </c>
      <c r="N41" s="167">
        <v>1.29</v>
      </c>
      <c r="O41" s="167"/>
      <c r="P41" s="167"/>
      <c r="Q41" s="167"/>
      <c r="R41" s="167"/>
      <c r="S41" s="167"/>
      <c r="T41" s="167"/>
      <c r="U41" s="167"/>
      <c r="V41" s="167"/>
      <c r="W41" s="167"/>
      <c r="X41" s="167"/>
      <c r="Y41" s="167"/>
      <c r="Z41" s="167"/>
    </row>
    <row r="42" ht="15.75" customHeight="1">
      <c r="A42" s="167"/>
      <c r="B42" s="167"/>
      <c r="C42" s="167"/>
      <c r="D42" s="167"/>
      <c r="E42" s="167"/>
      <c r="F42" s="167"/>
      <c r="G42" s="167"/>
      <c r="H42" s="167"/>
      <c r="I42" s="167"/>
      <c r="J42" s="167"/>
      <c r="K42" s="167"/>
      <c r="L42" s="877"/>
      <c r="M42" s="167" t="s">
        <v>4879</v>
      </c>
      <c r="N42" s="167">
        <v>1.01</v>
      </c>
      <c r="O42" s="167"/>
      <c r="P42" s="167"/>
      <c r="Q42" s="167"/>
      <c r="R42" s="167"/>
      <c r="S42" s="167"/>
      <c r="T42" s="167"/>
      <c r="U42" s="167"/>
      <c r="V42" s="167"/>
      <c r="W42" s="167"/>
      <c r="X42" s="167"/>
      <c r="Y42" s="167"/>
      <c r="Z42" s="167"/>
    </row>
    <row r="43" ht="15.75" customHeight="1">
      <c r="A43" s="167"/>
      <c r="B43" s="167"/>
      <c r="C43" s="167"/>
      <c r="D43" s="167"/>
      <c r="E43" s="167"/>
      <c r="F43" s="167"/>
      <c r="G43" s="167"/>
      <c r="H43" s="167"/>
      <c r="I43" s="167"/>
      <c r="J43" s="167"/>
      <c r="K43" s="167"/>
      <c r="L43" s="877"/>
      <c r="M43" s="167" t="s">
        <v>4880</v>
      </c>
      <c r="N43" s="167">
        <v>1.09</v>
      </c>
      <c r="O43" s="167"/>
      <c r="P43" s="167"/>
      <c r="Q43" s="167"/>
      <c r="R43" s="167"/>
      <c r="S43" s="167"/>
      <c r="T43" s="167"/>
      <c r="U43" s="167"/>
      <c r="V43" s="167"/>
      <c r="W43" s="167"/>
      <c r="X43" s="167"/>
      <c r="Y43" s="167"/>
      <c r="Z43" s="167"/>
    </row>
    <row r="44" ht="15.75" customHeight="1">
      <c r="A44" s="167"/>
      <c r="B44" s="167"/>
      <c r="C44" s="167"/>
      <c r="D44" s="167"/>
      <c r="E44" s="167"/>
      <c r="F44" s="167"/>
      <c r="G44" s="167"/>
      <c r="H44" s="167"/>
      <c r="I44" s="167"/>
      <c r="J44" s="167"/>
      <c r="K44" s="167"/>
      <c r="L44" s="877"/>
      <c r="M44" s="167" t="s">
        <v>4881</v>
      </c>
      <c r="N44" s="167">
        <v>1.59</v>
      </c>
      <c r="O44" s="167"/>
      <c r="P44" s="167"/>
      <c r="Q44" s="167"/>
      <c r="R44" s="167"/>
      <c r="S44" s="167"/>
      <c r="T44" s="167"/>
      <c r="U44" s="167"/>
      <c r="V44" s="167"/>
      <c r="W44" s="167"/>
      <c r="X44" s="167"/>
      <c r="Y44" s="167"/>
      <c r="Z44" s="167"/>
    </row>
    <row r="45" ht="15.75" customHeight="1">
      <c r="A45" s="167"/>
      <c r="B45" s="167"/>
      <c r="C45" s="167"/>
      <c r="D45" s="167"/>
      <c r="E45" s="167"/>
      <c r="F45" s="167"/>
      <c r="G45" s="167"/>
      <c r="H45" s="167"/>
      <c r="I45" s="167"/>
      <c r="J45" s="167"/>
      <c r="K45" s="167"/>
      <c r="L45" s="877"/>
      <c r="M45" s="167" t="s">
        <v>4882</v>
      </c>
      <c r="N45" s="167">
        <v>1.09</v>
      </c>
      <c r="O45" s="167"/>
      <c r="P45" s="167"/>
      <c r="Q45" s="167"/>
      <c r="R45" s="167"/>
      <c r="S45" s="167"/>
      <c r="T45" s="167"/>
      <c r="U45" s="167"/>
      <c r="V45" s="167"/>
      <c r="W45" s="167"/>
      <c r="X45" s="167"/>
      <c r="Y45" s="167"/>
      <c r="Z45" s="167"/>
    </row>
    <row r="46" ht="15.75" customHeight="1">
      <c r="A46" s="167"/>
      <c r="B46" s="167"/>
      <c r="C46" s="167"/>
      <c r="D46" s="167"/>
      <c r="E46" s="167"/>
      <c r="F46" s="167"/>
      <c r="G46" s="167"/>
      <c r="H46" s="167"/>
      <c r="I46" s="167"/>
      <c r="J46" s="167"/>
      <c r="K46" s="167"/>
      <c r="L46" s="877"/>
      <c r="M46" s="167" t="s">
        <v>4883</v>
      </c>
      <c r="N46" s="167">
        <v>0.99</v>
      </c>
      <c r="O46" s="167"/>
      <c r="P46" s="167"/>
      <c r="Q46" s="167"/>
      <c r="R46" s="167"/>
      <c r="S46" s="167"/>
      <c r="T46" s="167"/>
      <c r="U46" s="167"/>
      <c r="V46" s="167"/>
      <c r="W46" s="167"/>
      <c r="X46" s="167"/>
      <c r="Y46" s="167"/>
      <c r="Z46" s="167"/>
    </row>
    <row r="47" ht="15.75" customHeight="1">
      <c r="A47" s="167"/>
      <c r="B47" s="167"/>
      <c r="C47" s="167"/>
      <c r="D47" s="167"/>
      <c r="E47" s="167"/>
      <c r="F47" s="167"/>
      <c r="G47" s="167"/>
      <c r="H47" s="167"/>
      <c r="I47" s="167"/>
      <c r="J47" s="167"/>
      <c r="K47" s="167"/>
      <c r="L47" s="877"/>
      <c r="M47" s="167" t="s">
        <v>4884</v>
      </c>
      <c r="N47" s="167">
        <v>1.25</v>
      </c>
      <c r="O47" s="167"/>
      <c r="P47" s="167"/>
      <c r="Q47" s="167"/>
      <c r="R47" s="167"/>
      <c r="S47" s="167"/>
      <c r="T47" s="167"/>
      <c r="U47" s="167"/>
      <c r="V47" s="167"/>
      <c r="W47" s="167"/>
      <c r="X47" s="167"/>
      <c r="Y47" s="167"/>
      <c r="Z47" s="167"/>
    </row>
    <row r="48" ht="15.75" customHeight="1">
      <c r="A48" s="167"/>
      <c r="B48" s="167"/>
      <c r="C48" s="167"/>
      <c r="D48" s="167"/>
      <c r="E48" s="167"/>
      <c r="F48" s="167"/>
      <c r="G48" s="167"/>
      <c r="H48" s="167"/>
      <c r="I48" s="167"/>
      <c r="J48" s="167"/>
      <c r="K48" s="167"/>
      <c r="L48" s="877"/>
      <c r="M48" s="167" t="s">
        <v>4885</v>
      </c>
      <c r="N48" s="167">
        <v>0.85</v>
      </c>
      <c r="O48" s="167"/>
      <c r="P48" s="167"/>
      <c r="Q48" s="167"/>
      <c r="R48" s="167"/>
      <c r="S48" s="167"/>
      <c r="T48" s="167"/>
      <c r="U48" s="167"/>
      <c r="V48" s="167"/>
      <c r="W48" s="167"/>
      <c r="X48" s="167"/>
      <c r="Y48" s="167"/>
      <c r="Z48" s="167"/>
    </row>
    <row r="49" ht="15.75" customHeight="1">
      <c r="A49" s="167"/>
      <c r="B49" s="167"/>
      <c r="C49" s="167"/>
      <c r="D49" s="167"/>
      <c r="E49" s="167"/>
      <c r="F49" s="167"/>
      <c r="G49" s="167"/>
      <c r="H49" s="167"/>
      <c r="I49" s="167"/>
      <c r="J49" s="167"/>
      <c r="K49" s="167"/>
      <c r="L49" s="877"/>
      <c r="M49" s="167" t="s">
        <v>4886</v>
      </c>
      <c r="N49" s="167">
        <v>0.91</v>
      </c>
      <c r="O49" s="167"/>
      <c r="P49" s="167"/>
      <c r="Q49" s="167"/>
      <c r="R49" s="167"/>
      <c r="S49" s="167"/>
      <c r="T49" s="167"/>
      <c r="U49" s="167"/>
      <c r="V49" s="167"/>
      <c r="W49" s="167"/>
      <c r="X49" s="167"/>
      <c r="Y49" s="167"/>
      <c r="Z49" s="167"/>
    </row>
    <row r="50" ht="15.75" customHeight="1">
      <c r="A50" s="167"/>
      <c r="B50" s="167"/>
      <c r="C50" s="167"/>
      <c r="D50" s="167"/>
      <c r="E50" s="167"/>
      <c r="F50" s="167"/>
      <c r="G50" s="167"/>
      <c r="H50" s="167"/>
      <c r="I50" s="167"/>
      <c r="J50" s="167"/>
      <c r="K50" s="167"/>
      <c r="L50" s="877"/>
      <c r="M50" s="167" t="s">
        <v>4887</v>
      </c>
      <c r="N50" s="167">
        <v>2.74</v>
      </c>
      <c r="O50" s="167"/>
      <c r="P50" s="167"/>
      <c r="Q50" s="167"/>
      <c r="R50" s="167"/>
      <c r="S50" s="167"/>
      <c r="T50" s="167"/>
      <c r="U50" s="167"/>
      <c r="V50" s="167"/>
      <c r="W50" s="167"/>
      <c r="X50" s="167"/>
      <c r="Y50" s="167"/>
      <c r="Z50" s="167"/>
    </row>
    <row r="51" ht="15.75" customHeight="1">
      <c r="A51" s="167"/>
      <c r="B51" s="167"/>
      <c r="C51" s="167"/>
      <c r="D51" s="167"/>
      <c r="E51" s="167"/>
      <c r="F51" s="167"/>
      <c r="G51" s="167"/>
      <c r="H51" s="167"/>
      <c r="I51" s="167"/>
      <c r="J51" s="167"/>
      <c r="K51" s="167"/>
      <c r="L51" s="877"/>
      <c r="M51" s="167" t="s">
        <v>4888</v>
      </c>
      <c r="N51" s="167">
        <v>1.69</v>
      </c>
      <c r="O51" s="167"/>
      <c r="P51" s="167"/>
      <c r="Q51" s="167"/>
      <c r="R51" s="167"/>
      <c r="S51" s="167"/>
      <c r="T51" s="167"/>
      <c r="U51" s="167"/>
      <c r="V51" s="167"/>
      <c r="W51" s="167"/>
      <c r="X51" s="167"/>
      <c r="Y51" s="167"/>
      <c r="Z51" s="167"/>
    </row>
    <row r="52" ht="15.75" customHeight="1">
      <c r="A52" s="167"/>
      <c r="B52" s="167"/>
      <c r="C52" s="167"/>
      <c r="D52" s="167"/>
      <c r="E52" s="167"/>
      <c r="F52" s="167"/>
      <c r="G52" s="167"/>
      <c r="H52" s="167"/>
      <c r="I52" s="167"/>
      <c r="J52" s="167"/>
      <c r="K52" s="167"/>
      <c r="L52" s="877"/>
      <c r="M52" s="167" t="s">
        <v>4889</v>
      </c>
      <c r="N52" s="167">
        <v>2.02</v>
      </c>
      <c r="O52" s="167"/>
      <c r="P52" s="167"/>
      <c r="Q52" s="167"/>
      <c r="R52" s="167"/>
      <c r="S52" s="167"/>
      <c r="T52" s="167"/>
      <c r="U52" s="167"/>
      <c r="V52" s="167"/>
      <c r="W52" s="167"/>
      <c r="X52" s="167"/>
      <c r="Y52" s="167"/>
      <c r="Z52" s="167"/>
    </row>
    <row r="53" ht="15.75" customHeight="1">
      <c r="A53" s="167"/>
      <c r="B53" s="167"/>
      <c r="C53" s="167"/>
      <c r="D53" s="167"/>
      <c r="E53" s="167"/>
      <c r="F53" s="167"/>
      <c r="G53" s="167"/>
      <c r="H53" s="167"/>
      <c r="I53" s="167"/>
      <c r="J53" s="167"/>
      <c r="K53" s="167"/>
      <c r="L53" s="877"/>
      <c r="M53" s="167" t="s">
        <v>4890</v>
      </c>
      <c r="N53" s="167">
        <v>1.03</v>
      </c>
      <c r="O53" s="167"/>
      <c r="P53" s="167"/>
      <c r="Q53" s="167"/>
      <c r="R53" s="167"/>
      <c r="S53" s="167"/>
      <c r="T53" s="167"/>
      <c r="U53" s="167"/>
      <c r="V53" s="167"/>
      <c r="W53" s="167"/>
      <c r="X53" s="167"/>
      <c r="Y53" s="167"/>
      <c r="Z53" s="167"/>
    </row>
    <row r="54" ht="15.75" customHeight="1">
      <c r="A54" s="167"/>
      <c r="B54" s="167"/>
      <c r="C54" s="167"/>
      <c r="D54" s="167"/>
      <c r="E54" s="167"/>
      <c r="F54" s="167"/>
      <c r="G54" s="167"/>
      <c r="H54" s="167"/>
      <c r="I54" s="167"/>
      <c r="J54" s="167"/>
      <c r="K54" s="167"/>
      <c r="L54" s="877"/>
      <c r="M54" s="167" t="s">
        <v>4891</v>
      </c>
      <c r="N54" s="167">
        <v>1.07</v>
      </c>
      <c r="O54" s="167"/>
      <c r="P54" s="167"/>
      <c r="Q54" s="167"/>
      <c r="R54" s="167"/>
      <c r="S54" s="167"/>
      <c r="T54" s="167"/>
      <c r="U54" s="167"/>
      <c r="V54" s="167"/>
      <c r="W54" s="167"/>
      <c r="X54" s="167"/>
      <c r="Y54" s="167"/>
      <c r="Z54" s="167"/>
    </row>
    <row r="55" ht="15.75" customHeight="1">
      <c r="A55" s="167"/>
      <c r="B55" s="167"/>
      <c r="C55" s="167"/>
      <c r="D55" s="167"/>
      <c r="E55" s="167"/>
      <c r="F55" s="167"/>
      <c r="G55" s="167"/>
      <c r="H55" s="167"/>
      <c r="I55" s="167"/>
      <c r="J55" s="167"/>
      <c r="K55" s="167"/>
      <c r="L55" s="877"/>
      <c r="M55" s="167" t="s">
        <v>4892</v>
      </c>
      <c r="N55" s="167">
        <v>0.98</v>
      </c>
      <c r="O55" s="167"/>
      <c r="P55" s="167"/>
      <c r="Q55" s="167"/>
      <c r="R55" s="167"/>
      <c r="S55" s="167"/>
      <c r="T55" s="167"/>
      <c r="U55" s="167"/>
      <c r="V55" s="167"/>
      <c r="W55" s="167"/>
      <c r="X55" s="167"/>
      <c r="Y55" s="167"/>
      <c r="Z55" s="167"/>
    </row>
    <row r="56" ht="15.75" customHeight="1">
      <c r="A56" s="167"/>
      <c r="B56" s="167"/>
      <c r="C56" s="167"/>
      <c r="D56" s="167"/>
      <c r="E56" s="167"/>
      <c r="F56" s="167"/>
      <c r="G56" s="167"/>
      <c r="H56" s="167"/>
      <c r="I56" s="167"/>
      <c r="J56" s="167"/>
      <c r="K56" s="167"/>
      <c r="L56" s="877"/>
      <c r="M56" s="167" t="s">
        <v>4893</v>
      </c>
      <c r="N56" s="167">
        <v>1.01</v>
      </c>
      <c r="O56" s="167"/>
      <c r="P56" s="167"/>
      <c r="Q56" s="167"/>
      <c r="R56" s="167"/>
      <c r="S56" s="167"/>
      <c r="T56" s="167"/>
      <c r="U56" s="167"/>
      <c r="V56" s="167"/>
      <c r="W56" s="167"/>
      <c r="X56" s="167"/>
      <c r="Y56" s="167"/>
      <c r="Z56" s="167"/>
    </row>
    <row r="57" ht="15.75" customHeight="1">
      <c r="A57" s="167"/>
      <c r="B57" s="167"/>
      <c r="C57" s="167"/>
      <c r="D57" s="167"/>
      <c r="E57" s="167"/>
      <c r="F57" s="167"/>
      <c r="G57" s="167"/>
      <c r="H57" s="167"/>
      <c r="I57" s="167"/>
      <c r="J57" s="167"/>
      <c r="K57" s="167"/>
      <c r="L57" s="877"/>
      <c r="M57" s="167" t="s">
        <v>4894</v>
      </c>
      <c r="N57" s="167">
        <v>1.0</v>
      </c>
      <c r="O57" s="167"/>
      <c r="P57" s="167"/>
      <c r="Q57" s="167"/>
      <c r="R57" s="167"/>
      <c r="S57" s="167"/>
      <c r="T57" s="167"/>
      <c r="U57" s="167"/>
      <c r="V57" s="167"/>
      <c r="W57" s="167"/>
      <c r="X57" s="167"/>
      <c r="Y57" s="167"/>
      <c r="Z57" s="167"/>
    </row>
    <row r="58" ht="15.75" customHeight="1">
      <c r="A58" s="167"/>
      <c r="B58" s="167"/>
      <c r="C58" s="167"/>
      <c r="D58" s="167"/>
      <c r="E58" s="167"/>
      <c r="F58" s="167"/>
      <c r="G58" s="167"/>
      <c r="H58" s="167"/>
      <c r="I58" s="167"/>
      <c r="J58" s="167"/>
      <c r="K58" s="167"/>
      <c r="L58" s="877"/>
      <c r="M58" s="167" t="s">
        <v>4895</v>
      </c>
      <c r="N58" s="167">
        <v>1.59</v>
      </c>
      <c r="O58" s="167"/>
      <c r="P58" s="167"/>
      <c r="Q58" s="167"/>
      <c r="R58" s="167"/>
      <c r="S58" s="167"/>
      <c r="T58" s="167"/>
      <c r="U58" s="167"/>
      <c r="V58" s="167"/>
      <c r="W58" s="167"/>
      <c r="X58" s="167"/>
      <c r="Y58" s="167"/>
      <c r="Z58" s="167"/>
    </row>
    <row r="59" ht="15.75" customHeight="1">
      <c r="A59" s="167"/>
      <c r="B59" s="167"/>
      <c r="C59" s="167"/>
      <c r="D59" s="167"/>
      <c r="E59" s="167"/>
      <c r="F59" s="167"/>
      <c r="G59" s="167"/>
      <c r="H59" s="167"/>
      <c r="I59" s="167"/>
      <c r="J59" s="167"/>
      <c r="K59" s="167"/>
      <c r="L59" s="877"/>
      <c r="M59" s="167" t="s">
        <v>4896</v>
      </c>
      <c r="N59" s="167">
        <v>1.06</v>
      </c>
      <c r="O59" s="167"/>
      <c r="P59" s="167"/>
      <c r="Q59" s="167"/>
      <c r="R59" s="167"/>
      <c r="S59" s="167"/>
      <c r="T59" s="167"/>
      <c r="U59" s="167"/>
      <c r="V59" s="167"/>
      <c r="W59" s="167"/>
      <c r="X59" s="167"/>
      <c r="Y59" s="167"/>
      <c r="Z59" s="167"/>
    </row>
    <row r="60" ht="15.75" customHeight="1">
      <c r="A60" s="167"/>
      <c r="B60" s="167"/>
      <c r="C60" s="167"/>
      <c r="D60" s="167"/>
      <c r="E60" s="167"/>
      <c r="F60" s="167"/>
      <c r="G60" s="167"/>
      <c r="H60" s="167"/>
      <c r="I60" s="167"/>
      <c r="J60" s="167"/>
      <c r="K60" s="167"/>
      <c r="L60" s="877"/>
      <c r="M60" s="167" t="s">
        <v>4897</v>
      </c>
      <c r="N60" s="167">
        <v>1.06</v>
      </c>
      <c r="O60" s="167"/>
      <c r="P60" s="167"/>
      <c r="Q60" s="167"/>
      <c r="R60" s="167"/>
      <c r="S60" s="167"/>
      <c r="T60" s="167"/>
      <c r="U60" s="167"/>
      <c r="V60" s="167"/>
      <c r="W60" s="167"/>
      <c r="X60" s="167"/>
      <c r="Y60" s="167"/>
      <c r="Z60" s="167"/>
    </row>
    <row r="61" ht="15.75" customHeight="1">
      <c r="A61" s="167"/>
      <c r="B61" s="167"/>
      <c r="C61" s="167"/>
      <c r="D61" s="167"/>
      <c r="E61" s="167"/>
      <c r="F61" s="167"/>
      <c r="G61" s="167"/>
      <c r="H61" s="167"/>
      <c r="I61" s="167"/>
      <c r="J61" s="167"/>
      <c r="K61" s="167"/>
      <c r="L61" s="877"/>
      <c r="M61" s="167" t="s">
        <v>4898</v>
      </c>
      <c r="N61" s="167">
        <v>0.95</v>
      </c>
      <c r="O61" s="167"/>
      <c r="P61" s="167"/>
      <c r="Q61" s="167"/>
      <c r="R61" s="167"/>
      <c r="S61" s="167"/>
      <c r="T61" s="167"/>
      <c r="U61" s="167"/>
      <c r="V61" s="167"/>
      <c r="W61" s="167"/>
      <c r="X61" s="167"/>
      <c r="Y61" s="167"/>
      <c r="Z61" s="167"/>
    </row>
    <row r="62" ht="15.75" customHeight="1">
      <c r="A62" s="167"/>
      <c r="B62" s="167"/>
      <c r="C62" s="167"/>
      <c r="D62" s="167"/>
      <c r="E62" s="167"/>
      <c r="F62" s="167"/>
      <c r="G62" s="167"/>
      <c r="H62" s="167"/>
      <c r="I62" s="167"/>
      <c r="J62" s="167"/>
      <c r="K62" s="167"/>
      <c r="L62" s="877"/>
      <c r="M62" s="167" t="s">
        <v>4899</v>
      </c>
      <c r="N62" s="167">
        <v>0.95</v>
      </c>
      <c r="O62" s="167"/>
      <c r="P62" s="167"/>
      <c r="Q62" s="167"/>
      <c r="R62" s="167"/>
      <c r="S62" s="167"/>
      <c r="T62" s="167"/>
      <c r="U62" s="167"/>
      <c r="V62" s="167"/>
      <c r="W62" s="167"/>
      <c r="X62" s="167"/>
      <c r="Y62" s="167"/>
      <c r="Z62" s="167"/>
    </row>
    <row r="63" ht="15.75" customHeight="1">
      <c r="A63" s="167"/>
      <c r="B63" s="167"/>
      <c r="C63" s="167"/>
      <c r="D63" s="167"/>
      <c r="E63" s="167"/>
      <c r="F63" s="167"/>
      <c r="G63" s="167"/>
      <c r="H63" s="167"/>
      <c r="I63" s="167"/>
      <c r="J63" s="167"/>
      <c r="K63" s="167"/>
      <c r="L63" s="877"/>
      <c r="M63" s="167" t="s">
        <v>4900</v>
      </c>
      <c r="N63" s="167">
        <v>1.01</v>
      </c>
      <c r="O63" s="167"/>
      <c r="P63" s="167"/>
      <c r="Q63" s="167"/>
      <c r="R63" s="167"/>
      <c r="S63" s="167"/>
      <c r="T63" s="167"/>
      <c r="U63" s="167"/>
      <c r="V63" s="167"/>
      <c r="W63" s="167"/>
      <c r="X63" s="167"/>
      <c r="Y63" s="167"/>
      <c r="Z63" s="167"/>
    </row>
    <row r="64" ht="15.75" customHeight="1">
      <c r="A64" s="167"/>
      <c r="B64" s="167"/>
      <c r="C64" s="167"/>
      <c r="D64" s="167"/>
      <c r="E64" s="167"/>
      <c r="F64" s="167"/>
      <c r="G64" s="167"/>
      <c r="H64" s="167"/>
      <c r="I64" s="167"/>
      <c r="J64" s="167"/>
      <c r="K64" s="167"/>
      <c r="L64" s="877"/>
      <c r="M64" s="167" t="s">
        <v>4901</v>
      </c>
      <c r="N64" s="167">
        <v>1.01</v>
      </c>
      <c r="O64" s="167"/>
      <c r="P64" s="167"/>
      <c r="Q64" s="167"/>
      <c r="R64" s="167"/>
      <c r="S64" s="167"/>
      <c r="T64" s="167"/>
      <c r="U64" s="167"/>
      <c r="V64" s="167"/>
      <c r="W64" s="167"/>
      <c r="X64" s="167"/>
      <c r="Y64" s="167"/>
      <c r="Z64" s="167"/>
    </row>
    <row r="65" ht="15.75" customHeight="1">
      <c r="A65" s="167"/>
      <c r="B65" s="167"/>
      <c r="C65" s="167"/>
      <c r="D65" s="167"/>
      <c r="E65" s="167"/>
      <c r="F65" s="167"/>
      <c r="G65" s="167"/>
      <c r="H65" s="167"/>
      <c r="I65" s="167"/>
      <c r="J65" s="167"/>
      <c r="K65" s="167"/>
      <c r="L65" s="877"/>
      <c r="M65" s="167" t="s">
        <v>4902</v>
      </c>
      <c r="N65" s="167">
        <v>1.17</v>
      </c>
      <c r="O65" s="167"/>
      <c r="P65" s="167"/>
      <c r="Q65" s="167"/>
      <c r="R65" s="167"/>
      <c r="S65" s="167"/>
      <c r="T65" s="167"/>
      <c r="U65" s="167"/>
      <c r="V65" s="167"/>
      <c r="W65" s="167"/>
      <c r="X65" s="167"/>
      <c r="Y65" s="167"/>
      <c r="Z65" s="167"/>
    </row>
    <row r="66" ht="15.75" customHeight="1">
      <c r="A66" s="167"/>
      <c r="B66" s="167"/>
      <c r="C66" s="167"/>
      <c r="D66" s="167"/>
      <c r="E66" s="167"/>
      <c r="F66" s="167"/>
      <c r="G66" s="167"/>
      <c r="H66" s="167"/>
      <c r="I66" s="167"/>
      <c r="J66" s="167"/>
      <c r="K66" s="167"/>
      <c r="L66" s="877"/>
      <c r="M66" s="167" t="s">
        <v>4903</v>
      </c>
      <c r="N66" s="167">
        <v>1.14</v>
      </c>
      <c r="O66" s="167"/>
      <c r="P66" s="167"/>
      <c r="Q66" s="167"/>
      <c r="R66" s="167"/>
      <c r="S66" s="167"/>
      <c r="T66" s="167"/>
      <c r="U66" s="167"/>
      <c r="V66" s="167"/>
      <c r="W66" s="167"/>
      <c r="X66" s="167"/>
      <c r="Y66" s="167"/>
      <c r="Z66" s="167"/>
    </row>
    <row r="67" ht="15.75" customHeight="1">
      <c r="A67" s="167"/>
      <c r="B67" s="167"/>
      <c r="C67" s="167"/>
      <c r="D67" s="167"/>
      <c r="E67" s="167"/>
      <c r="F67" s="167"/>
      <c r="G67" s="167"/>
      <c r="H67" s="167"/>
      <c r="I67" s="167"/>
      <c r="J67" s="167"/>
      <c r="K67" s="167"/>
      <c r="L67" s="879"/>
      <c r="M67" s="167" t="s">
        <v>4904</v>
      </c>
      <c r="N67" s="167">
        <v>1.14</v>
      </c>
      <c r="O67" s="167"/>
      <c r="P67" s="167"/>
      <c r="Q67" s="167"/>
      <c r="R67" s="167"/>
      <c r="S67" s="167"/>
      <c r="T67" s="167"/>
      <c r="U67" s="167"/>
      <c r="V67" s="167"/>
      <c r="W67" s="167"/>
      <c r="X67" s="167"/>
      <c r="Y67" s="167"/>
      <c r="Z67" s="167"/>
    </row>
    <row r="68" ht="15.75" customHeight="1">
      <c r="A68" s="167"/>
      <c r="B68" s="167"/>
      <c r="C68" s="167"/>
      <c r="D68" s="167"/>
      <c r="E68" s="167"/>
      <c r="F68" s="167"/>
      <c r="G68" s="167"/>
      <c r="H68" s="167"/>
      <c r="I68" s="167"/>
      <c r="J68" s="167"/>
      <c r="K68" s="167"/>
      <c r="L68" s="874" t="s">
        <v>517</v>
      </c>
      <c r="M68" s="167" t="s">
        <v>4905</v>
      </c>
      <c r="N68" s="167">
        <v>0.52</v>
      </c>
      <c r="O68" s="167"/>
      <c r="P68" s="167"/>
      <c r="Q68" s="167"/>
      <c r="R68" s="167"/>
      <c r="S68" s="167"/>
      <c r="T68" s="167"/>
      <c r="U68" s="167"/>
      <c r="V68" s="167"/>
      <c r="W68" s="167"/>
      <c r="X68" s="167"/>
      <c r="Y68" s="167"/>
      <c r="Z68" s="167"/>
    </row>
    <row r="69" ht="15.75" customHeight="1">
      <c r="A69" s="167"/>
      <c r="B69" s="167"/>
      <c r="C69" s="167"/>
      <c r="D69" s="167"/>
      <c r="E69" s="167"/>
      <c r="F69" s="167"/>
      <c r="G69" s="167"/>
      <c r="H69" s="167"/>
      <c r="I69" s="167"/>
      <c r="J69" s="167"/>
      <c r="K69" s="167"/>
      <c r="L69" s="877"/>
      <c r="M69" s="167" t="s">
        <v>4906</v>
      </c>
      <c r="N69" s="167">
        <v>0.69</v>
      </c>
      <c r="O69" s="167"/>
      <c r="P69" s="167"/>
      <c r="Q69" s="167"/>
      <c r="R69" s="167"/>
      <c r="S69" s="167"/>
      <c r="T69" s="167"/>
      <c r="U69" s="167"/>
      <c r="V69" s="167"/>
      <c r="W69" s="167"/>
      <c r="X69" s="167"/>
      <c r="Y69" s="167"/>
      <c r="Z69" s="167"/>
    </row>
    <row r="70" ht="15.75" customHeight="1">
      <c r="A70" s="167"/>
      <c r="B70" s="167"/>
      <c r="C70" s="167"/>
      <c r="D70" s="167"/>
      <c r="E70" s="167"/>
      <c r="F70" s="167"/>
      <c r="G70" s="167"/>
      <c r="H70" s="167"/>
      <c r="I70" s="167"/>
      <c r="J70" s="167"/>
      <c r="K70" s="167"/>
      <c r="L70" s="877"/>
      <c r="M70" s="167" t="s">
        <v>4907</v>
      </c>
      <c r="N70" s="167">
        <v>0.67</v>
      </c>
      <c r="O70" s="167"/>
      <c r="P70" s="167"/>
      <c r="Q70" s="167"/>
      <c r="R70" s="167"/>
      <c r="S70" s="167"/>
      <c r="T70" s="167"/>
      <c r="U70" s="167"/>
      <c r="V70" s="167"/>
      <c r="W70" s="167"/>
      <c r="X70" s="167"/>
      <c r="Y70" s="167"/>
      <c r="Z70" s="167"/>
    </row>
    <row r="71" ht="15.75" customHeight="1">
      <c r="A71" s="167"/>
      <c r="B71" s="167"/>
      <c r="C71" s="167"/>
      <c r="D71" s="167"/>
      <c r="E71" s="167"/>
      <c r="F71" s="167"/>
      <c r="G71" s="167"/>
      <c r="H71" s="167"/>
      <c r="I71" s="167"/>
      <c r="J71" s="167"/>
      <c r="K71" s="167"/>
      <c r="L71" s="877"/>
      <c r="M71" s="167" t="s">
        <v>4908</v>
      </c>
      <c r="N71" s="167">
        <v>0.58</v>
      </c>
      <c r="O71" s="167"/>
      <c r="P71" s="167"/>
      <c r="Q71" s="167"/>
      <c r="R71" s="167"/>
      <c r="S71" s="167"/>
      <c r="T71" s="167"/>
      <c r="U71" s="167"/>
      <c r="V71" s="167"/>
      <c r="W71" s="167"/>
      <c r="X71" s="167"/>
      <c r="Y71" s="167"/>
      <c r="Z71" s="167"/>
    </row>
    <row r="72" ht="15.75" customHeight="1">
      <c r="A72" s="167"/>
      <c r="B72" s="167"/>
      <c r="C72" s="167"/>
      <c r="D72" s="167"/>
      <c r="E72" s="167"/>
      <c r="F72" s="167"/>
      <c r="G72" s="167"/>
      <c r="H72" s="167"/>
      <c r="I72" s="167"/>
      <c r="J72" s="167"/>
      <c r="K72" s="167"/>
      <c r="L72" s="877"/>
      <c r="M72" s="167" t="s">
        <v>4909</v>
      </c>
      <c r="N72" s="167">
        <v>0.9</v>
      </c>
      <c r="O72" s="167"/>
      <c r="P72" s="167"/>
      <c r="Q72" s="167"/>
      <c r="R72" s="167"/>
      <c r="S72" s="167"/>
      <c r="T72" s="167"/>
      <c r="U72" s="167"/>
      <c r="V72" s="167"/>
      <c r="W72" s="167"/>
      <c r="X72" s="167"/>
      <c r="Y72" s="167"/>
      <c r="Z72" s="167"/>
    </row>
    <row r="73" ht="15.75" customHeight="1">
      <c r="A73" s="167"/>
      <c r="B73" s="167"/>
      <c r="C73" s="167"/>
      <c r="D73" s="167"/>
      <c r="E73" s="167"/>
      <c r="F73" s="167"/>
      <c r="G73" s="167"/>
      <c r="H73" s="167"/>
      <c r="I73" s="167"/>
      <c r="J73" s="167"/>
      <c r="K73" s="167"/>
      <c r="L73" s="877"/>
      <c r="M73" s="167" t="s">
        <v>4910</v>
      </c>
      <c r="N73" s="167">
        <v>0.99</v>
      </c>
      <c r="O73" s="167"/>
      <c r="P73" s="167"/>
      <c r="Q73" s="167"/>
      <c r="R73" s="167"/>
      <c r="S73" s="167"/>
      <c r="T73" s="167"/>
      <c r="U73" s="167"/>
      <c r="V73" s="167"/>
      <c r="W73" s="167"/>
      <c r="X73" s="167"/>
      <c r="Y73" s="167"/>
      <c r="Z73" s="167"/>
    </row>
    <row r="74" ht="15.75" customHeight="1">
      <c r="A74" s="167"/>
      <c r="B74" s="167"/>
      <c r="C74" s="167"/>
      <c r="D74" s="167"/>
      <c r="E74" s="167"/>
      <c r="F74" s="167"/>
      <c r="G74" s="167"/>
      <c r="H74" s="167"/>
      <c r="I74" s="167"/>
      <c r="J74" s="167"/>
      <c r="K74" s="167"/>
      <c r="L74" s="877"/>
      <c r="M74" s="167" t="s">
        <v>4911</v>
      </c>
      <c r="N74" s="167">
        <v>0.96</v>
      </c>
      <c r="O74" s="167"/>
      <c r="P74" s="167"/>
      <c r="Q74" s="167"/>
      <c r="R74" s="167"/>
      <c r="S74" s="167"/>
      <c r="T74" s="167"/>
      <c r="U74" s="167"/>
      <c r="V74" s="167"/>
      <c r="W74" s="167"/>
      <c r="X74" s="167"/>
      <c r="Y74" s="167"/>
      <c r="Z74" s="167"/>
    </row>
    <row r="75" ht="15.75" customHeight="1">
      <c r="A75" s="167"/>
      <c r="B75" s="167"/>
      <c r="C75" s="167"/>
      <c r="D75" s="167"/>
      <c r="E75" s="167"/>
      <c r="F75" s="167"/>
      <c r="G75" s="167"/>
      <c r="H75" s="167"/>
      <c r="I75" s="167"/>
      <c r="J75" s="167"/>
      <c r="K75" s="167"/>
      <c r="L75" s="877"/>
      <c r="M75" s="167" t="s">
        <v>4912</v>
      </c>
      <c r="N75" s="167">
        <v>1.14</v>
      </c>
      <c r="O75" s="167"/>
      <c r="P75" s="167"/>
      <c r="Q75" s="167"/>
      <c r="R75" s="167"/>
      <c r="S75" s="167"/>
      <c r="T75" s="167"/>
      <c r="U75" s="167"/>
      <c r="V75" s="167"/>
      <c r="W75" s="167"/>
      <c r="X75" s="167"/>
      <c r="Y75" s="167"/>
      <c r="Z75" s="167"/>
    </row>
    <row r="76" ht="15.75" customHeight="1">
      <c r="A76" s="167"/>
      <c r="B76" s="167"/>
      <c r="C76" s="167"/>
      <c r="D76" s="167"/>
      <c r="E76" s="167"/>
      <c r="F76" s="167"/>
      <c r="G76" s="167"/>
      <c r="H76" s="167"/>
      <c r="I76" s="167"/>
      <c r="J76" s="167"/>
      <c r="K76" s="167"/>
      <c r="L76" s="877"/>
      <c r="M76" s="167" t="s">
        <v>4913</v>
      </c>
      <c r="N76" s="167">
        <v>1.15</v>
      </c>
      <c r="O76" s="167"/>
      <c r="P76" s="167"/>
      <c r="Q76" s="167"/>
      <c r="R76" s="167"/>
      <c r="S76" s="167"/>
      <c r="T76" s="167"/>
      <c r="U76" s="167"/>
      <c r="V76" s="167"/>
      <c r="W76" s="167"/>
      <c r="X76" s="167"/>
      <c r="Y76" s="167"/>
      <c r="Z76" s="167"/>
    </row>
    <row r="77" ht="15.75" customHeight="1">
      <c r="A77" s="167"/>
      <c r="B77" s="167"/>
      <c r="C77" s="167"/>
      <c r="D77" s="167"/>
      <c r="E77" s="167"/>
      <c r="F77" s="167"/>
      <c r="G77" s="167"/>
      <c r="H77" s="167"/>
      <c r="I77" s="167"/>
      <c r="J77" s="167"/>
      <c r="K77" s="167"/>
      <c r="L77" s="877"/>
      <c r="M77" s="167" t="s">
        <v>4914</v>
      </c>
      <c r="N77" s="167">
        <v>1.03</v>
      </c>
      <c r="O77" s="167"/>
      <c r="P77" s="167"/>
      <c r="Q77" s="167"/>
      <c r="R77" s="167"/>
      <c r="S77" s="167"/>
      <c r="T77" s="167"/>
      <c r="U77" s="167"/>
      <c r="V77" s="167"/>
      <c r="W77" s="167"/>
      <c r="X77" s="167"/>
      <c r="Y77" s="167"/>
      <c r="Z77" s="167"/>
    </row>
    <row r="78" ht="15.75" customHeight="1">
      <c r="A78" s="167"/>
      <c r="B78" s="167"/>
      <c r="C78" s="167"/>
      <c r="D78" s="167"/>
      <c r="E78" s="167"/>
      <c r="F78" s="167"/>
      <c r="G78" s="167"/>
      <c r="H78" s="167"/>
      <c r="I78" s="167"/>
      <c r="J78" s="167"/>
      <c r="K78" s="167"/>
      <c r="L78" s="877"/>
      <c r="M78" s="167" t="s">
        <v>4915</v>
      </c>
      <c r="N78" s="167">
        <v>1.15</v>
      </c>
      <c r="O78" s="167"/>
      <c r="P78" s="167"/>
      <c r="Q78" s="167"/>
      <c r="R78" s="167"/>
      <c r="S78" s="167"/>
      <c r="T78" s="167"/>
      <c r="U78" s="167"/>
      <c r="V78" s="167"/>
      <c r="W78" s="167"/>
      <c r="X78" s="167"/>
      <c r="Y78" s="167"/>
      <c r="Z78" s="167"/>
    </row>
    <row r="79" ht="15.75" customHeight="1">
      <c r="A79" s="167"/>
      <c r="B79" s="167"/>
      <c r="C79" s="167"/>
      <c r="D79" s="167"/>
      <c r="E79" s="167"/>
      <c r="F79" s="167"/>
      <c r="G79" s="167"/>
      <c r="H79" s="167"/>
      <c r="I79" s="167"/>
      <c r="J79" s="167"/>
      <c r="K79" s="167"/>
      <c r="L79" s="877"/>
      <c r="M79" s="167" t="s">
        <v>4916</v>
      </c>
      <c r="N79" s="167">
        <v>1.34</v>
      </c>
      <c r="O79" s="167"/>
      <c r="P79" s="167"/>
      <c r="Q79" s="167"/>
      <c r="R79" s="167"/>
      <c r="S79" s="167"/>
      <c r="T79" s="167"/>
      <c r="U79" s="167"/>
      <c r="V79" s="167"/>
      <c r="W79" s="167"/>
      <c r="X79" s="167"/>
      <c r="Y79" s="167"/>
      <c r="Z79" s="167"/>
    </row>
    <row r="80" ht="15.75" customHeight="1">
      <c r="A80" s="167"/>
      <c r="B80" s="167"/>
      <c r="C80" s="167"/>
      <c r="D80" s="167"/>
      <c r="E80" s="167"/>
      <c r="F80" s="167"/>
      <c r="G80" s="167"/>
      <c r="H80" s="167"/>
      <c r="I80" s="167"/>
      <c r="J80" s="167"/>
      <c r="K80" s="167"/>
      <c r="L80" s="877"/>
      <c r="M80" s="167" t="s">
        <v>4917</v>
      </c>
      <c r="N80" s="167">
        <v>1.03</v>
      </c>
      <c r="O80" s="167"/>
      <c r="P80" s="167"/>
      <c r="Q80" s="167"/>
      <c r="R80" s="167"/>
      <c r="S80" s="167"/>
      <c r="T80" s="167"/>
      <c r="U80" s="167"/>
      <c r="V80" s="167"/>
      <c r="W80" s="167"/>
      <c r="X80" s="167"/>
      <c r="Y80" s="167"/>
      <c r="Z80" s="167"/>
    </row>
    <row r="81" ht="15.75" customHeight="1">
      <c r="A81" s="167"/>
      <c r="B81" s="167"/>
      <c r="C81" s="167"/>
      <c r="D81" s="167"/>
      <c r="E81" s="167"/>
      <c r="F81" s="167"/>
      <c r="G81" s="167"/>
      <c r="H81" s="167"/>
      <c r="I81" s="167"/>
      <c r="J81" s="167"/>
      <c r="K81" s="167"/>
      <c r="L81" s="877"/>
      <c r="M81" s="167" t="s">
        <v>4918</v>
      </c>
      <c r="N81" s="167">
        <v>1.14</v>
      </c>
      <c r="O81" s="167"/>
      <c r="P81" s="167"/>
      <c r="Q81" s="167"/>
      <c r="R81" s="167"/>
      <c r="S81" s="167"/>
      <c r="T81" s="167"/>
      <c r="U81" s="167"/>
      <c r="V81" s="167"/>
      <c r="W81" s="167"/>
      <c r="X81" s="167"/>
      <c r="Y81" s="167"/>
      <c r="Z81" s="167"/>
    </row>
    <row r="82" ht="15.75" customHeight="1">
      <c r="A82" s="167"/>
      <c r="B82" s="167"/>
      <c r="C82" s="167"/>
      <c r="D82" s="167"/>
      <c r="E82" s="167"/>
      <c r="F82" s="167"/>
      <c r="G82" s="167"/>
      <c r="H82" s="167"/>
      <c r="I82" s="167"/>
      <c r="J82" s="167"/>
      <c r="K82" s="167"/>
      <c r="L82" s="877"/>
      <c r="M82" s="167" t="s">
        <v>4919</v>
      </c>
      <c r="N82" s="167">
        <v>0.91</v>
      </c>
      <c r="O82" s="167"/>
      <c r="P82" s="167"/>
      <c r="Q82" s="167"/>
      <c r="R82" s="167"/>
      <c r="S82" s="167"/>
      <c r="T82" s="167"/>
      <c r="U82" s="167"/>
      <c r="V82" s="167"/>
      <c r="W82" s="167"/>
      <c r="X82" s="167"/>
      <c r="Y82" s="167"/>
      <c r="Z82" s="167"/>
    </row>
    <row r="83" ht="15.75" customHeight="1">
      <c r="A83" s="167"/>
      <c r="B83" s="167"/>
      <c r="C83" s="167"/>
      <c r="D83" s="167"/>
      <c r="E83" s="167"/>
      <c r="F83" s="167"/>
      <c r="G83" s="167"/>
      <c r="H83" s="167"/>
      <c r="I83" s="167"/>
      <c r="J83" s="167"/>
      <c r="K83" s="167"/>
      <c r="L83" s="877"/>
      <c r="M83" s="167" t="s">
        <v>4920</v>
      </c>
      <c r="N83" s="167">
        <v>1.15</v>
      </c>
      <c r="O83" s="167"/>
      <c r="P83" s="167"/>
      <c r="Q83" s="167"/>
      <c r="R83" s="167"/>
      <c r="S83" s="167"/>
      <c r="T83" s="167"/>
      <c r="U83" s="167"/>
      <c r="V83" s="167"/>
      <c r="W83" s="167"/>
      <c r="X83" s="167"/>
      <c r="Y83" s="167"/>
      <c r="Z83" s="167"/>
    </row>
    <row r="84" ht="15.75" customHeight="1">
      <c r="A84" s="167"/>
      <c r="B84" s="167"/>
      <c r="C84" s="167"/>
      <c r="D84" s="167"/>
      <c r="E84" s="167"/>
      <c r="F84" s="167"/>
      <c r="G84" s="167"/>
      <c r="H84" s="167"/>
      <c r="I84" s="167"/>
      <c r="J84" s="167"/>
      <c r="K84" s="167"/>
      <c r="L84" s="877"/>
      <c r="M84" s="167" t="s">
        <v>4921</v>
      </c>
      <c r="N84" s="167">
        <v>1.03</v>
      </c>
      <c r="O84" s="167"/>
      <c r="P84" s="167"/>
      <c r="Q84" s="167"/>
      <c r="R84" s="167"/>
      <c r="S84" s="167"/>
      <c r="T84" s="167"/>
      <c r="U84" s="167"/>
      <c r="V84" s="167"/>
      <c r="W84" s="167"/>
      <c r="X84" s="167"/>
      <c r="Y84" s="167"/>
      <c r="Z84" s="167"/>
    </row>
    <row r="85" ht="15.75" customHeight="1">
      <c r="A85" s="167"/>
      <c r="B85" s="167"/>
      <c r="C85" s="167"/>
      <c r="D85" s="167"/>
      <c r="E85" s="167"/>
      <c r="F85" s="167"/>
      <c r="G85" s="167"/>
      <c r="H85" s="167"/>
      <c r="I85" s="167"/>
      <c r="J85" s="167"/>
      <c r="K85" s="167"/>
      <c r="L85" s="877"/>
      <c r="M85" s="167" t="s">
        <v>4922</v>
      </c>
      <c r="N85" s="167">
        <v>0.98</v>
      </c>
      <c r="O85" s="167"/>
      <c r="P85" s="167"/>
      <c r="Q85" s="167"/>
      <c r="R85" s="167"/>
      <c r="S85" s="167"/>
      <c r="T85" s="167"/>
      <c r="U85" s="167"/>
      <c r="V85" s="167"/>
      <c r="W85" s="167"/>
      <c r="X85" s="167"/>
      <c r="Y85" s="167"/>
      <c r="Z85" s="167"/>
    </row>
    <row r="86" ht="15.75" customHeight="1">
      <c r="A86" s="167"/>
      <c r="B86" s="167"/>
      <c r="C86" s="167"/>
      <c r="D86" s="167"/>
      <c r="E86" s="167"/>
      <c r="F86" s="167"/>
      <c r="G86" s="167"/>
      <c r="H86" s="167"/>
      <c r="I86" s="167"/>
      <c r="J86" s="167"/>
      <c r="K86" s="167"/>
      <c r="L86" s="877"/>
      <c r="M86" s="167" t="s">
        <v>4923</v>
      </c>
      <c r="N86" s="167">
        <v>1.14</v>
      </c>
      <c r="O86" s="167"/>
      <c r="P86" s="167"/>
      <c r="Q86" s="167"/>
      <c r="R86" s="167"/>
      <c r="S86" s="167"/>
      <c r="T86" s="167"/>
      <c r="U86" s="167"/>
      <c r="V86" s="167"/>
      <c r="W86" s="167"/>
      <c r="X86" s="167"/>
      <c r="Y86" s="167"/>
      <c r="Z86" s="167"/>
    </row>
    <row r="87" ht="15.75" customHeight="1">
      <c r="A87" s="167"/>
      <c r="B87" s="167"/>
      <c r="C87" s="167"/>
      <c r="D87" s="167"/>
      <c r="E87" s="167"/>
      <c r="F87" s="167"/>
      <c r="G87" s="167"/>
      <c r="H87" s="167"/>
      <c r="I87" s="167"/>
      <c r="J87" s="167"/>
      <c r="K87" s="167"/>
      <c r="L87" s="877"/>
      <c r="M87" s="167" t="s">
        <v>4924</v>
      </c>
      <c r="N87" s="167">
        <v>1.15</v>
      </c>
      <c r="O87" s="167"/>
      <c r="P87" s="167"/>
      <c r="Q87" s="167"/>
      <c r="R87" s="167"/>
      <c r="S87" s="167"/>
      <c r="T87" s="167"/>
      <c r="U87" s="167"/>
      <c r="V87" s="167"/>
      <c r="W87" s="167"/>
      <c r="X87" s="167"/>
      <c r="Y87" s="167"/>
      <c r="Z87" s="167"/>
    </row>
    <row r="88" ht="15.75" customHeight="1">
      <c r="A88" s="167"/>
      <c r="B88" s="167"/>
      <c r="C88" s="167"/>
      <c r="D88" s="167"/>
      <c r="E88" s="167"/>
      <c r="F88" s="167"/>
      <c r="G88" s="167"/>
      <c r="H88" s="167"/>
      <c r="I88" s="167"/>
      <c r="J88" s="167"/>
      <c r="K88" s="167"/>
      <c r="L88" s="877"/>
      <c r="M88" s="167" t="s">
        <v>4925</v>
      </c>
      <c r="N88" s="167">
        <v>1.03</v>
      </c>
      <c r="O88" s="167"/>
      <c r="P88" s="167"/>
      <c r="Q88" s="167"/>
      <c r="R88" s="167"/>
      <c r="S88" s="167"/>
      <c r="T88" s="167"/>
      <c r="U88" s="167"/>
      <c r="V88" s="167"/>
      <c r="W88" s="167"/>
      <c r="X88" s="167"/>
      <c r="Y88" s="167"/>
      <c r="Z88" s="167"/>
    </row>
    <row r="89" ht="15.75" customHeight="1">
      <c r="A89" s="167"/>
      <c r="B89" s="167"/>
      <c r="C89" s="167"/>
      <c r="D89" s="167"/>
      <c r="E89" s="167"/>
      <c r="F89" s="167"/>
      <c r="G89" s="167"/>
      <c r="H89" s="167"/>
      <c r="I89" s="167"/>
      <c r="J89" s="167"/>
      <c r="K89" s="167"/>
      <c r="L89" s="877"/>
      <c r="M89" s="167" t="s">
        <v>4926</v>
      </c>
      <c r="N89" s="167">
        <v>0.98</v>
      </c>
      <c r="O89" s="167"/>
      <c r="P89" s="167"/>
      <c r="Q89" s="167"/>
      <c r="R89" s="167"/>
      <c r="S89" s="167"/>
      <c r="T89" s="167"/>
      <c r="U89" s="167"/>
      <c r="V89" s="167"/>
      <c r="W89" s="167"/>
      <c r="X89" s="167"/>
      <c r="Y89" s="167"/>
      <c r="Z89" s="167"/>
    </row>
    <row r="90" ht="15.75" customHeight="1">
      <c r="A90" s="167"/>
      <c r="B90" s="167"/>
      <c r="C90" s="167"/>
      <c r="D90" s="167"/>
      <c r="E90" s="167"/>
      <c r="F90" s="167"/>
      <c r="G90" s="167"/>
      <c r="H90" s="167"/>
      <c r="I90" s="167"/>
      <c r="J90" s="167"/>
      <c r="K90" s="167"/>
      <c r="L90" s="877"/>
      <c r="M90" s="167" t="s">
        <v>4927</v>
      </c>
      <c r="N90" s="167">
        <v>1.21</v>
      </c>
      <c r="O90" s="167"/>
      <c r="P90" s="167"/>
      <c r="Q90" s="167"/>
      <c r="R90" s="167"/>
      <c r="S90" s="167"/>
      <c r="T90" s="167"/>
      <c r="U90" s="167"/>
      <c r="V90" s="167"/>
      <c r="W90" s="167"/>
      <c r="X90" s="167"/>
      <c r="Y90" s="167"/>
      <c r="Z90" s="167"/>
    </row>
    <row r="91" ht="15.75" customHeight="1">
      <c r="A91" s="167"/>
      <c r="B91" s="167"/>
      <c r="C91" s="167"/>
      <c r="D91" s="167"/>
      <c r="E91" s="167"/>
      <c r="F91" s="167"/>
      <c r="G91" s="167"/>
      <c r="H91" s="167"/>
      <c r="I91" s="167"/>
      <c r="J91" s="167"/>
      <c r="K91" s="167"/>
      <c r="L91" s="877"/>
      <c r="M91" s="167" t="s">
        <v>4928</v>
      </c>
      <c r="N91" s="167">
        <v>1.6</v>
      </c>
      <c r="O91" s="167"/>
      <c r="P91" s="167"/>
      <c r="Q91" s="167"/>
      <c r="R91" s="167"/>
      <c r="S91" s="167"/>
      <c r="T91" s="167"/>
      <c r="U91" s="167"/>
      <c r="V91" s="167"/>
      <c r="W91" s="167"/>
      <c r="X91" s="167"/>
      <c r="Y91" s="167"/>
      <c r="Z91" s="167"/>
    </row>
    <row r="92" ht="15.75" customHeight="1">
      <c r="A92" s="167"/>
      <c r="B92" s="167"/>
      <c r="C92" s="167"/>
      <c r="D92" s="167"/>
      <c r="E92" s="167"/>
      <c r="F92" s="167"/>
      <c r="G92" s="167"/>
      <c r="H92" s="167"/>
      <c r="I92" s="167"/>
      <c r="J92" s="167"/>
      <c r="K92" s="167"/>
      <c r="L92" s="879"/>
      <c r="M92" s="167" t="s">
        <v>4929</v>
      </c>
      <c r="N92" s="167">
        <v>1.18</v>
      </c>
      <c r="O92" s="167"/>
      <c r="P92" s="167"/>
      <c r="Q92" s="167"/>
      <c r="R92" s="167"/>
      <c r="S92" s="167"/>
      <c r="T92" s="167"/>
      <c r="U92" s="167"/>
      <c r="V92" s="167"/>
      <c r="W92" s="167"/>
      <c r="X92" s="167"/>
      <c r="Y92" s="167"/>
      <c r="Z92" s="167"/>
    </row>
    <row r="93" ht="15.75" customHeight="1">
      <c r="A93" s="167"/>
      <c r="B93" s="167"/>
      <c r="C93" s="167"/>
      <c r="D93" s="167"/>
      <c r="E93" s="167"/>
      <c r="F93" s="167"/>
      <c r="G93" s="167"/>
      <c r="H93" s="167"/>
      <c r="I93" s="167"/>
      <c r="J93" s="167"/>
      <c r="K93" s="167"/>
      <c r="L93" s="874" t="s">
        <v>602</v>
      </c>
      <c r="M93" s="167" t="s">
        <v>4930</v>
      </c>
      <c r="N93" s="167">
        <v>1.7</v>
      </c>
      <c r="O93" s="167"/>
      <c r="P93" s="167"/>
      <c r="Q93" s="167"/>
      <c r="R93" s="167"/>
      <c r="S93" s="167"/>
      <c r="T93" s="167"/>
      <c r="U93" s="167"/>
      <c r="V93" s="167"/>
      <c r="W93" s="167"/>
      <c r="X93" s="167"/>
      <c r="Y93" s="167"/>
      <c r="Z93" s="167"/>
    </row>
    <row r="94" ht="15.75" customHeight="1">
      <c r="A94" s="167"/>
      <c r="B94" s="167"/>
      <c r="C94" s="167"/>
      <c r="D94" s="167"/>
      <c r="E94" s="167"/>
      <c r="F94" s="167"/>
      <c r="G94" s="167"/>
      <c r="H94" s="167"/>
      <c r="I94" s="167"/>
      <c r="J94" s="167"/>
      <c r="K94" s="167"/>
      <c r="L94" s="877"/>
      <c r="M94" s="167" t="s">
        <v>4931</v>
      </c>
      <c r="N94" s="167">
        <v>1.24</v>
      </c>
      <c r="O94" s="167"/>
      <c r="P94" s="167"/>
      <c r="Q94" s="167"/>
      <c r="R94" s="167"/>
      <c r="S94" s="167"/>
      <c r="T94" s="167"/>
      <c r="U94" s="167"/>
      <c r="V94" s="167"/>
      <c r="W94" s="167"/>
      <c r="X94" s="167"/>
      <c r="Y94" s="167"/>
      <c r="Z94" s="167"/>
    </row>
    <row r="95" ht="15.75" customHeight="1">
      <c r="A95" s="167"/>
      <c r="B95" s="167"/>
      <c r="C95" s="167"/>
      <c r="D95" s="167"/>
      <c r="E95" s="167"/>
      <c r="F95" s="167"/>
      <c r="G95" s="167"/>
      <c r="H95" s="167"/>
      <c r="I95" s="167"/>
      <c r="J95" s="167"/>
      <c r="K95" s="167"/>
      <c r="L95" s="877"/>
      <c r="M95" s="167" t="s">
        <v>4846</v>
      </c>
      <c r="N95" s="167">
        <v>1.41</v>
      </c>
      <c r="O95" s="167"/>
      <c r="P95" s="167"/>
      <c r="Q95" s="167"/>
      <c r="R95" s="167"/>
      <c r="S95" s="167"/>
      <c r="T95" s="167"/>
      <c r="U95" s="167"/>
      <c r="V95" s="167"/>
      <c r="W95" s="167"/>
      <c r="X95" s="167"/>
      <c r="Y95" s="167"/>
      <c r="Z95" s="167"/>
    </row>
    <row r="96" ht="15.75" customHeight="1">
      <c r="A96" s="167"/>
      <c r="B96" s="167"/>
      <c r="C96" s="167"/>
      <c r="D96" s="167"/>
      <c r="E96" s="167"/>
      <c r="F96" s="167"/>
      <c r="G96" s="167"/>
      <c r="H96" s="167"/>
      <c r="I96" s="167"/>
      <c r="J96" s="167"/>
      <c r="K96" s="167"/>
      <c r="L96" s="877"/>
      <c r="M96" s="167" t="s">
        <v>4932</v>
      </c>
      <c r="N96" s="167">
        <v>1.58</v>
      </c>
      <c r="O96" s="167"/>
      <c r="P96" s="167"/>
      <c r="Q96" s="167"/>
      <c r="R96" s="167"/>
      <c r="S96" s="167"/>
      <c r="T96" s="167"/>
      <c r="U96" s="167"/>
      <c r="V96" s="167"/>
      <c r="W96" s="167"/>
      <c r="X96" s="167"/>
      <c r="Y96" s="167"/>
      <c r="Z96" s="167"/>
    </row>
    <row r="97" ht="15.75" customHeight="1">
      <c r="A97" s="167"/>
      <c r="B97" s="167"/>
      <c r="C97" s="167"/>
      <c r="D97" s="167"/>
      <c r="E97" s="167"/>
      <c r="F97" s="167"/>
      <c r="G97" s="167"/>
      <c r="H97" s="167"/>
      <c r="I97" s="167"/>
      <c r="J97" s="167"/>
      <c r="K97" s="167"/>
      <c r="L97" s="877"/>
      <c r="M97" s="167" t="s">
        <v>4933</v>
      </c>
      <c r="N97" s="167">
        <v>1.55</v>
      </c>
      <c r="O97" s="167"/>
      <c r="P97" s="167"/>
      <c r="Q97" s="167"/>
      <c r="R97" s="167"/>
      <c r="S97" s="167"/>
      <c r="T97" s="167"/>
      <c r="U97" s="167"/>
      <c r="V97" s="167"/>
      <c r="W97" s="167"/>
      <c r="X97" s="167"/>
      <c r="Y97" s="167"/>
      <c r="Z97" s="167"/>
    </row>
    <row r="98" ht="15.75" customHeight="1">
      <c r="A98" s="167"/>
      <c r="B98" s="167"/>
      <c r="C98" s="167"/>
      <c r="D98" s="167"/>
      <c r="E98" s="167"/>
      <c r="F98" s="167"/>
      <c r="G98" s="167"/>
      <c r="H98" s="167"/>
      <c r="I98" s="167"/>
      <c r="J98" s="167"/>
      <c r="K98" s="167"/>
      <c r="L98" s="877"/>
      <c r="M98" s="167" t="s">
        <v>4934</v>
      </c>
      <c r="N98" s="167">
        <v>1.36</v>
      </c>
      <c r="O98" s="167"/>
      <c r="P98" s="167"/>
      <c r="Q98" s="167"/>
      <c r="R98" s="167"/>
      <c r="S98" s="167"/>
      <c r="T98" s="167"/>
      <c r="U98" s="167"/>
      <c r="V98" s="167"/>
      <c r="W98" s="167"/>
      <c r="X98" s="167"/>
      <c r="Y98" s="167"/>
      <c r="Z98" s="167"/>
    </row>
    <row r="99" ht="15.75" customHeight="1">
      <c r="A99" s="167"/>
      <c r="B99" s="167"/>
      <c r="C99" s="167"/>
      <c r="D99" s="167"/>
      <c r="E99" s="167"/>
      <c r="F99" s="167"/>
      <c r="G99" s="167"/>
      <c r="H99" s="167"/>
      <c r="I99" s="167"/>
      <c r="J99" s="167"/>
      <c r="K99" s="167"/>
      <c r="L99" s="877"/>
      <c r="M99" s="167" t="s">
        <v>4935</v>
      </c>
      <c r="N99" s="167">
        <v>1.23</v>
      </c>
      <c r="O99" s="167"/>
      <c r="P99" s="167"/>
      <c r="Q99" s="167"/>
      <c r="R99" s="167"/>
      <c r="S99" s="167"/>
      <c r="T99" s="167"/>
      <c r="U99" s="167"/>
      <c r="V99" s="167"/>
      <c r="W99" s="167"/>
      <c r="X99" s="167"/>
      <c r="Y99" s="167"/>
      <c r="Z99" s="167"/>
    </row>
    <row r="100" ht="15.75" customHeight="1">
      <c r="A100" s="167"/>
      <c r="B100" s="167"/>
      <c r="C100" s="167"/>
      <c r="D100" s="167"/>
      <c r="E100" s="167"/>
      <c r="F100" s="167"/>
      <c r="G100" s="167"/>
      <c r="H100" s="167"/>
      <c r="I100" s="167"/>
      <c r="J100" s="167"/>
      <c r="K100" s="167"/>
      <c r="L100" s="877"/>
      <c r="M100" s="167" t="s">
        <v>4936</v>
      </c>
      <c r="N100" s="167">
        <v>1.2</v>
      </c>
      <c r="O100" s="167"/>
      <c r="P100" s="167"/>
      <c r="Q100" s="167"/>
      <c r="R100" s="167"/>
      <c r="S100" s="167"/>
      <c r="T100" s="167"/>
      <c r="U100" s="167"/>
      <c r="V100" s="167"/>
      <c r="W100" s="167"/>
      <c r="X100" s="167"/>
      <c r="Y100" s="167"/>
      <c r="Z100" s="167"/>
    </row>
    <row r="101" ht="15.75" customHeight="1">
      <c r="A101" s="167"/>
      <c r="B101" s="167"/>
      <c r="C101" s="167"/>
      <c r="D101" s="167"/>
      <c r="E101" s="167"/>
      <c r="F101" s="167"/>
      <c r="G101" s="167"/>
      <c r="H101" s="167"/>
      <c r="I101" s="167"/>
      <c r="J101" s="167"/>
      <c r="K101" s="167"/>
      <c r="L101" s="877"/>
      <c r="M101" s="167" t="s">
        <v>4937</v>
      </c>
      <c r="N101" s="167">
        <v>2.2</v>
      </c>
      <c r="O101" s="167"/>
      <c r="P101" s="167"/>
      <c r="Q101" s="167"/>
      <c r="R101" s="167"/>
      <c r="S101" s="167"/>
      <c r="T101" s="167"/>
      <c r="U101" s="167"/>
      <c r="V101" s="167"/>
      <c r="W101" s="167"/>
      <c r="X101" s="167"/>
      <c r="Y101" s="167"/>
      <c r="Z101" s="167"/>
    </row>
    <row r="102" ht="15.75" customHeight="1">
      <c r="A102" s="167"/>
      <c r="B102" s="167"/>
      <c r="C102" s="167"/>
      <c r="D102" s="167"/>
      <c r="E102" s="167"/>
      <c r="F102" s="167"/>
      <c r="G102" s="167"/>
      <c r="H102" s="167"/>
      <c r="I102" s="167"/>
      <c r="J102" s="167"/>
      <c r="K102" s="167"/>
      <c r="L102" s="877"/>
      <c r="M102" s="167" t="s">
        <v>4938</v>
      </c>
      <c r="N102" s="167">
        <v>1.59</v>
      </c>
      <c r="O102" s="167"/>
      <c r="P102" s="167"/>
      <c r="Q102" s="167"/>
      <c r="R102" s="167"/>
      <c r="S102" s="167"/>
      <c r="T102" s="167"/>
      <c r="U102" s="167"/>
      <c r="V102" s="167"/>
      <c r="W102" s="167"/>
      <c r="X102" s="167"/>
      <c r="Y102" s="167"/>
      <c r="Z102" s="167"/>
    </row>
    <row r="103" ht="15.75" customHeight="1">
      <c r="A103" s="167"/>
      <c r="B103" s="167"/>
      <c r="C103" s="167"/>
      <c r="D103" s="167"/>
      <c r="E103" s="167"/>
      <c r="F103" s="167"/>
      <c r="G103" s="167"/>
      <c r="H103" s="167"/>
      <c r="I103" s="167"/>
      <c r="J103" s="167"/>
      <c r="K103" s="167"/>
      <c r="L103" s="877"/>
      <c r="M103" s="167" t="s">
        <v>4939</v>
      </c>
      <c r="N103" s="167">
        <v>1.36</v>
      </c>
      <c r="O103" s="167"/>
      <c r="P103" s="167"/>
      <c r="Q103" s="167"/>
      <c r="R103" s="167"/>
      <c r="S103" s="167"/>
      <c r="T103" s="167"/>
      <c r="U103" s="167"/>
      <c r="V103" s="167"/>
      <c r="W103" s="167"/>
      <c r="X103" s="167"/>
      <c r="Y103" s="167"/>
      <c r="Z103" s="167"/>
    </row>
    <row r="104" ht="15.75" customHeight="1">
      <c r="A104" s="167"/>
      <c r="B104" s="167"/>
      <c r="C104" s="167"/>
      <c r="D104" s="167"/>
      <c r="E104" s="167"/>
      <c r="F104" s="167"/>
      <c r="G104" s="167"/>
      <c r="H104" s="167"/>
      <c r="I104" s="167"/>
      <c r="J104" s="167"/>
      <c r="K104" s="167"/>
      <c r="L104" s="877"/>
      <c r="M104" s="167" t="s">
        <v>4940</v>
      </c>
      <c r="N104" s="167">
        <v>1.43</v>
      </c>
      <c r="O104" s="167"/>
      <c r="P104" s="167"/>
      <c r="Q104" s="167"/>
      <c r="R104" s="167"/>
      <c r="S104" s="167"/>
      <c r="T104" s="167"/>
      <c r="U104" s="167"/>
      <c r="V104" s="167"/>
      <c r="W104" s="167"/>
      <c r="X104" s="167"/>
      <c r="Y104" s="167"/>
      <c r="Z104" s="167"/>
    </row>
    <row r="105" ht="15.75" customHeight="1">
      <c r="A105" s="167"/>
      <c r="B105" s="167"/>
      <c r="C105" s="167"/>
      <c r="D105" s="167"/>
      <c r="E105" s="167"/>
      <c r="F105" s="167"/>
      <c r="G105" s="167"/>
      <c r="H105" s="167"/>
      <c r="I105" s="167"/>
      <c r="J105" s="167"/>
      <c r="K105" s="167"/>
      <c r="L105" s="877"/>
      <c r="M105" s="167" t="s">
        <v>4941</v>
      </c>
      <c r="N105" s="167">
        <v>1.76</v>
      </c>
      <c r="O105" s="167"/>
      <c r="P105" s="167"/>
      <c r="Q105" s="167"/>
      <c r="R105" s="167"/>
      <c r="S105" s="167"/>
      <c r="T105" s="167"/>
      <c r="U105" s="167"/>
      <c r="V105" s="167"/>
      <c r="W105" s="167"/>
      <c r="X105" s="167"/>
      <c r="Y105" s="167"/>
      <c r="Z105" s="167"/>
    </row>
    <row r="106" ht="15.75" customHeight="1">
      <c r="A106" s="167"/>
      <c r="B106" s="167"/>
      <c r="C106" s="167"/>
      <c r="D106" s="167"/>
      <c r="E106" s="167"/>
      <c r="F106" s="167"/>
      <c r="G106" s="167"/>
      <c r="H106" s="167"/>
      <c r="I106" s="167"/>
      <c r="J106" s="167"/>
      <c r="K106" s="167"/>
      <c r="L106" s="877"/>
      <c r="M106" s="167" t="s">
        <v>4942</v>
      </c>
      <c r="N106" s="167">
        <v>1.72</v>
      </c>
      <c r="O106" s="167"/>
      <c r="P106" s="167"/>
      <c r="Q106" s="167"/>
      <c r="R106" s="167"/>
      <c r="S106" s="167"/>
      <c r="T106" s="167"/>
      <c r="U106" s="167"/>
      <c r="V106" s="167"/>
      <c r="W106" s="167"/>
      <c r="X106" s="167"/>
      <c r="Y106" s="167"/>
      <c r="Z106" s="167"/>
    </row>
    <row r="107" ht="15.75" customHeight="1">
      <c r="A107" s="167"/>
      <c r="B107" s="167"/>
      <c r="C107" s="167"/>
      <c r="D107" s="167"/>
      <c r="E107" s="167"/>
      <c r="F107" s="167"/>
      <c r="G107" s="167"/>
      <c r="H107" s="167"/>
      <c r="I107" s="167"/>
      <c r="J107" s="167"/>
      <c r="K107" s="167"/>
      <c r="L107" s="877"/>
      <c r="M107" s="167" t="s">
        <v>4943</v>
      </c>
      <c r="N107" s="167">
        <v>2.06</v>
      </c>
      <c r="O107" s="167"/>
      <c r="P107" s="167"/>
      <c r="Q107" s="167"/>
      <c r="R107" s="167"/>
      <c r="S107" s="167"/>
      <c r="T107" s="167"/>
      <c r="U107" s="167"/>
      <c r="V107" s="167"/>
      <c r="W107" s="167"/>
      <c r="X107" s="167"/>
      <c r="Y107" s="167"/>
      <c r="Z107" s="167"/>
    </row>
    <row r="108" ht="15.75" customHeight="1">
      <c r="A108" s="167"/>
      <c r="B108" s="167"/>
      <c r="C108" s="167"/>
      <c r="D108" s="167"/>
      <c r="E108" s="167"/>
      <c r="F108" s="167"/>
      <c r="G108" s="167"/>
      <c r="H108" s="167"/>
      <c r="I108" s="167"/>
      <c r="J108" s="167"/>
      <c r="K108" s="167"/>
      <c r="L108" s="877"/>
      <c r="M108" s="167" t="s">
        <v>4944</v>
      </c>
      <c r="N108" s="167">
        <v>2.06</v>
      </c>
      <c r="O108" s="167"/>
      <c r="P108" s="167"/>
      <c r="Q108" s="167"/>
      <c r="R108" s="167"/>
      <c r="S108" s="167"/>
      <c r="T108" s="167"/>
      <c r="U108" s="167"/>
      <c r="V108" s="167"/>
      <c r="W108" s="167"/>
      <c r="X108" s="167"/>
      <c r="Y108" s="167"/>
      <c r="Z108" s="167"/>
    </row>
    <row r="109" ht="15.75" customHeight="1">
      <c r="A109" s="167"/>
      <c r="B109" s="167"/>
      <c r="C109" s="167"/>
      <c r="D109" s="167"/>
      <c r="E109" s="167"/>
      <c r="F109" s="167"/>
      <c r="G109" s="167"/>
      <c r="H109" s="167"/>
      <c r="I109" s="167"/>
      <c r="J109" s="167"/>
      <c r="K109" s="167"/>
      <c r="L109" s="877"/>
      <c r="M109" s="167" t="s">
        <v>4945</v>
      </c>
      <c r="N109" s="167">
        <v>1.28</v>
      </c>
      <c r="O109" s="167"/>
      <c r="P109" s="167"/>
      <c r="Q109" s="167"/>
      <c r="R109" s="167"/>
      <c r="S109" s="167"/>
      <c r="T109" s="167"/>
      <c r="U109" s="167"/>
      <c r="V109" s="167"/>
      <c r="W109" s="167"/>
      <c r="X109" s="167"/>
      <c r="Y109" s="167"/>
      <c r="Z109" s="167"/>
    </row>
    <row r="110" ht="15.75" customHeight="1">
      <c r="A110" s="167"/>
      <c r="B110" s="167"/>
      <c r="C110" s="167"/>
      <c r="D110" s="167"/>
      <c r="E110" s="167"/>
      <c r="F110" s="167"/>
      <c r="G110" s="167"/>
      <c r="H110" s="167"/>
      <c r="I110" s="167"/>
      <c r="J110" s="167"/>
      <c r="K110" s="167"/>
      <c r="L110" s="877"/>
      <c r="M110" s="167" t="s">
        <v>4946</v>
      </c>
      <c r="N110" s="167">
        <v>1.24</v>
      </c>
      <c r="O110" s="167"/>
      <c r="P110" s="167"/>
      <c r="Q110" s="167"/>
      <c r="R110" s="167"/>
      <c r="S110" s="167"/>
      <c r="T110" s="167"/>
      <c r="U110" s="167"/>
      <c r="V110" s="167"/>
      <c r="W110" s="167"/>
      <c r="X110" s="167"/>
      <c r="Y110" s="167"/>
      <c r="Z110" s="167"/>
    </row>
    <row r="111" ht="15.75" customHeight="1">
      <c r="A111" s="167"/>
      <c r="B111" s="167"/>
      <c r="C111" s="167"/>
      <c r="D111" s="167"/>
      <c r="E111" s="167"/>
      <c r="F111" s="167"/>
      <c r="G111" s="167"/>
      <c r="H111" s="167"/>
      <c r="I111" s="167"/>
      <c r="J111" s="167"/>
      <c r="K111" s="167"/>
      <c r="L111" s="877"/>
      <c r="M111" s="167" t="s">
        <v>4947</v>
      </c>
      <c r="N111" s="167">
        <v>1.41</v>
      </c>
      <c r="O111" s="167"/>
      <c r="P111" s="167"/>
      <c r="Q111" s="167"/>
      <c r="R111" s="167"/>
      <c r="S111" s="167"/>
      <c r="T111" s="167"/>
      <c r="U111" s="167"/>
      <c r="V111" s="167"/>
      <c r="W111" s="167"/>
      <c r="X111" s="167"/>
      <c r="Y111" s="167"/>
      <c r="Z111" s="167"/>
    </row>
    <row r="112" ht="15.75" customHeight="1">
      <c r="A112" s="167"/>
      <c r="B112" s="167"/>
      <c r="C112" s="167"/>
      <c r="D112" s="167"/>
      <c r="E112" s="167"/>
      <c r="F112" s="167"/>
      <c r="G112" s="167"/>
      <c r="H112" s="167"/>
      <c r="I112" s="167"/>
      <c r="J112" s="167"/>
      <c r="K112" s="167"/>
      <c r="L112" s="877"/>
      <c r="M112" s="167" t="s">
        <v>4948</v>
      </c>
      <c r="N112" s="167">
        <v>2.06</v>
      </c>
      <c r="O112" s="167"/>
      <c r="P112" s="167"/>
      <c r="Q112" s="167"/>
      <c r="R112" s="167"/>
      <c r="S112" s="167"/>
      <c r="T112" s="167"/>
      <c r="U112" s="167"/>
      <c r="V112" s="167"/>
      <c r="W112" s="167"/>
      <c r="X112" s="167"/>
      <c r="Y112" s="167"/>
      <c r="Z112" s="167"/>
    </row>
    <row r="113" ht="15.75" customHeight="1">
      <c r="A113" s="167"/>
      <c r="B113" s="167"/>
      <c r="C113" s="167"/>
      <c r="D113" s="167"/>
      <c r="E113" s="167"/>
      <c r="F113" s="167"/>
      <c r="G113" s="167"/>
      <c r="H113" s="167"/>
      <c r="I113" s="167"/>
      <c r="J113" s="167"/>
      <c r="K113" s="167"/>
      <c r="L113" s="877"/>
      <c r="M113" s="167" t="s">
        <v>4949</v>
      </c>
      <c r="N113" s="167">
        <v>2.06</v>
      </c>
      <c r="O113" s="167"/>
      <c r="P113" s="167"/>
      <c r="Q113" s="167"/>
      <c r="R113" s="167"/>
      <c r="S113" s="167"/>
      <c r="T113" s="167"/>
      <c r="U113" s="167"/>
      <c r="V113" s="167"/>
      <c r="W113" s="167"/>
      <c r="X113" s="167"/>
      <c r="Y113" s="167"/>
      <c r="Z113" s="167"/>
    </row>
    <row r="114" ht="15.75" customHeight="1">
      <c r="A114" s="167"/>
      <c r="B114" s="167"/>
      <c r="C114" s="167"/>
      <c r="D114" s="167"/>
      <c r="E114" s="167"/>
      <c r="F114" s="167"/>
      <c r="G114" s="167"/>
      <c r="H114" s="167"/>
      <c r="I114" s="167"/>
      <c r="J114" s="167"/>
      <c r="K114" s="167"/>
      <c r="L114" s="877"/>
      <c r="M114" s="167" t="s">
        <v>4950</v>
      </c>
      <c r="N114" s="167">
        <v>1.89</v>
      </c>
      <c r="O114" s="167"/>
      <c r="P114" s="167"/>
      <c r="Q114" s="167"/>
      <c r="R114" s="167"/>
      <c r="S114" s="167"/>
      <c r="T114" s="167"/>
      <c r="U114" s="167"/>
      <c r="V114" s="167"/>
      <c r="W114" s="167"/>
      <c r="X114" s="167"/>
      <c r="Y114" s="167"/>
      <c r="Z114" s="167"/>
    </row>
    <row r="115" ht="15.75" customHeight="1">
      <c r="A115" s="167"/>
      <c r="B115" s="167"/>
      <c r="C115" s="167"/>
      <c r="D115" s="167"/>
      <c r="E115" s="167"/>
      <c r="F115" s="167"/>
      <c r="G115" s="167"/>
      <c r="H115" s="167"/>
      <c r="I115" s="167"/>
      <c r="J115" s="167"/>
      <c r="K115" s="167"/>
      <c r="L115" s="877"/>
      <c r="M115" s="167" t="s">
        <v>4951</v>
      </c>
      <c r="N115" s="167">
        <v>1.41</v>
      </c>
      <c r="O115" s="167"/>
      <c r="P115" s="167"/>
      <c r="Q115" s="167"/>
      <c r="R115" s="167"/>
      <c r="S115" s="167"/>
      <c r="T115" s="167"/>
      <c r="U115" s="167"/>
      <c r="V115" s="167"/>
      <c r="W115" s="167"/>
      <c r="X115" s="167"/>
      <c r="Y115" s="167"/>
      <c r="Z115" s="167"/>
    </row>
    <row r="116" ht="15.75" customHeight="1">
      <c r="A116" s="167"/>
      <c r="B116" s="167"/>
      <c r="C116" s="167"/>
      <c r="D116" s="167"/>
      <c r="E116" s="167"/>
      <c r="F116" s="167"/>
      <c r="G116" s="167"/>
      <c r="H116" s="167"/>
      <c r="I116" s="167"/>
      <c r="J116" s="167"/>
      <c r="K116" s="167"/>
      <c r="L116" s="877"/>
      <c r="M116" s="167" t="s">
        <v>4952</v>
      </c>
      <c r="N116" s="167">
        <v>1.45</v>
      </c>
      <c r="O116" s="167"/>
      <c r="P116" s="167"/>
      <c r="Q116" s="167"/>
      <c r="R116" s="167"/>
      <c r="S116" s="167"/>
      <c r="T116" s="167"/>
      <c r="U116" s="167"/>
      <c r="V116" s="167"/>
      <c r="W116" s="167"/>
      <c r="X116" s="167"/>
      <c r="Y116" s="167"/>
      <c r="Z116" s="167"/>
    </row>
    <row r="117" ht="15.75" customHeight="1">
      <c r="A117" s="167"/>
      <c r="B117" s="167"/>
      <c r="C117" s="167"/>
      <c r="D117" s="167"/>
      <c r="E117" s="167"/>
      <c r="F117" s="167"/>
      <c r="G117" s="167"/>
      <c r="H117" s="167"/>
      <c r="I117" s="167"/>
      <c r="J117" s="167"/>
      <c r="K117" s="167"/>
      <c r="L117" s="877"/>
      <c r="M117" s="167" t="s">
        <v>4953</v>
      </c>
      <c r="N117" s="167">
        <v>1.33</v>
      </c>
      <c r="O117" s="167"/>
      <c r="P117" s="167"/>
      <c r="Q117" s="167"/>
      <c r="R117" s="167"/>
      <c r="S117" s="167"/>
      <c r="T117" s="167"/>
      <c r="U117" s="167"/>
      <c r="V117" s="167"/>
      <c r="W117" s="167"/>
      <c r="X117" s="167"/>
      <c r="Y117" s="167"/>
      <c r="Z117" s="167"/>
    </row>
    <row r="118" ht="15.75" customHeight="1">
      <c r="A118" s="167"/>
      <c r="B118" s="167"/>
      <c r="C118" s="167"/>
      <c r="D118" s="167"/>
      <c r="E118" s="167"/>
      <c r="F118" s="167"/>
      <c r="G118" s="167"/>
      <c r="H118" s="167"/>
      <c r="I118" s="167"/>
      <c r="J118" s="167"/>
      <c r="K118" s="167"/>
      <c r="L118" s="877"/>
      <c r="M118" s="167" t="s">
        <v>4954</v>
      </c>
      <c r="N118" s="167">
        <v>1.25</v>
      </c>
      <c r="O118" s="167"/>
      <c r="P118" s="167"/>
      <c r="Q118" s="167"/>
      <c r="R118" s="167"/>
      <c r="S118" s="167"/>
      <c r="T118" s="167"/>
      <c r="U118" s="167"/>
      <c r="V118" s="167"/>
      <c r="W118" s="167"/>
      <c r="X118" s="167"/>
      <c r="Y118" s="167"/>
      <c r="Z118" s="167"/>
    </row>
    <row r="119" ht="15.75" customHeight="1">
      <c r="A119" s="167"/>
      <c r="B119" s="167"/>
      <c r="C119" s="167"/>
      <c r="D119" s="167"/>
      <c r="E119" s="167"/>
      <c r="F119" s="167"/>
      <c r="G119" s="167"/>
      <c r="H119" s="167"/>
      <c r="I119" s="167"/>
      <c r="J119" s="167"/>
      <c r="K119" s="167"/>
      <c r="L119" s="877"/>
      <c r="M119" s="167" t="s">
        <v>4955</v>
      </c>
      <c r="N119" s="167">
        <v>1.39</v>
      </c>
      <c r="O119" s="167"/>
      <c r="P119" s="167"/>
      <c r="Q119" s="167"/>
      <c r="R119" s="167"/>
      <c r="S119" s="167"/>
      <c r="T119" s="167"/>
      <c r="U119" s="167"/>
      <c r="V119" s="167"/>
      <c r="W119" s="167"/>
      <c r="X119" s="167"/>
      <c r="Y119" s="167"/>
      <c r="Z119" s="167"/>
    </row>
    <row r="120" ht="15.75" customHeight="1">
      <c r="A120" s="167"/>
      <c r="B120" s="167"/>
      <c r="C120" s="167"/>
      <c r="D120" s="167"/>
      <c r="E120" s="167"/>
      <c r="F120" s="167"/>
      <c r="G120" s="167"/>
      <c r="H120" s="167"/>
      <c r="I120" s="167"/>
      <c r="J120" s="167"/>
      <c r="K120" s="167"/>
      <c r="L120" s="877"/>
      <c r="M120" s="167" t="s">
        <v>4956</v>
      </c>
      <c r="N120" s="167">
        <v>1.37</v>
      </c>
      <c r="O120" s="167"/>
      <c r="P120" s="167"/>
      <c r="Q120" s="167"/>
      <c r="R120" s="167"/>
      <c r="S120" s="167"/>
      <c r="T120" s="167"/>
      <c r="U120" s="167"/>
      <c r="V120" s="167"/>
      <c r="W120" s="167"/>
      <c r="X120" s="167"/>
      <c r="Y120" s="167"/>
      <c r="Z120" s="167"/>
    </row>
    <row r="121" ht="15.75" customHeight="1">
      <c r="A121" s="167"/>
      <c r="B121" s="167"/>
      <c r="C121" s="167"/>
      <c r="D121" s="167"/>
      <c r="E121" s="167"/>
      <c r="F121" s="167"/>
      <c r="G121" s="167"/>
      <c r="H121" s="167"/>
      <c r="I121" s="167"/>
      <c r="J121" s="167"/>
      <c r="K121" s="167"/>
      <c r="L121" s="877"/>
      <c r="M121" s="167" t="s">
        <v>4957</v>
      </c>
      <c r="N121" s="167">
        <v>1.59</v>
      </c>
      <c r="O121" s="167"/>
      <c r="P121" s="167"/>
      <c r="Q121" s="167"/>
      <c r="R121" s="167"/>
      <c r="S121" s="167"/>
      <c r="T121" s="167"/>
      <c r="U121" s="167"/>
      <c r="V121" s="167"/>
      <c r="W121" s="167"/>
      <c r="X121" s="167"/>
      <c r="Y121" s="167"/>
      <c r="Z121" s="167"/>
    </row>
    <row r="122" ht="15.75" customHeight="1">
      <c r="A122" s="167"/>
      <c r="B122" s="167"/>
      <c r="C122" s="167"/>
      <c r="D122" s="167"/>
      <c r="E122" s="167"/>
      <c r="F122" s="167"/>
      <c r="G122" s="167"/>
      <c r="H122" s="167"/>
      <c r="I122" s="167"/>
      <c r="J122" s="167"/>
      <c r="K122" s="167"/>
      <c r="L122" s="877"/>
      <c r="M122" s="167" t="s">
        <v>4958</v>
      </c>
      <c r="N122" s="167">
        <v>1.48</v>
      </c>
      <c r="O122" s="167"/>
      <c r="P122" s="167"/>
      <c r="Q122" s="167"/>
      <c r="R122" s="167"/>
      <c r="S122" s="167"/>
      <c r="T122" s="167"/>
      <c r="U122" s="167"/>
      <c r="V122" s="167"/>
      <c r="W122" s="167"/>
      <c r="X122" s="167"/>
      <c r="Y122" s="167"/>
      <c r="Z122" s="167"/>
    </row>
    <row r="123" ht="15.75" customHeight="1">
      <c r="A123" s="167"/>
      <c r="B123" s="167"/>
      <c r="C123" s="167"/>
      <c r="D123" s="167"/>
      <c r="E123" s="167"/>
      <c r="F123" s="167"/>
      <c r="G123" s="167"/>
      <c r="H123" s="167"/>
      <c r="I123" s="167"/>
      <c r="J123" s="167"/>
      <c r="K123" s="167"/>
      <c r="L123" s="877"/>
      <c r="M123" s="167" t="s">
        <v>4959</v>
      </c>
      <c r="N123" s="167">
        <v>1.46</v>
      </c>
      <c r="O123" s="167"/>
      <c r="P123" s="167"/>
      <c r="Q123" s="167"/>
      <c r="R123" s="167"/>
      <c r="S123" s="167"/>
      <c r="T123" s="167"/>
      <c r="U123" s="167"/>
      <c r="V123" s="167"/>
      <c r="W123" s="167"/>
      <c r="X123" s="167"/>
      <c r="Y123" s="167"/>
      <c r="Z123" s="167"/>
    </row>
    <row r="124" ht="15.75" customHeight="1">
      <c r="A124" s="167"/>
      <c r="B124" s="167"/>
      <c r="C124" s="167"/>
      <c r="D124" s="167"/>
      <c r="E124" s="167"/>
      <c r="F124" s="167"/>
      <c r="G124" s="167"/>
      <c r="H124" s="167"/>
      <c r="I124" s="167"/>
      <c r="J124" s="167"/>
      <c r="K124" s="167"/>
      <c r="L124" s="877"/>
      <c r="M124" s="167" t="s">
        <v>4960</v>
      </c>
      <c r="N124" s="167">
        <v>1.42</v>
      </c>
      <c r="O124" s="167"/>
      <c r="P124" s="167"/>
      <c r="Q124" s="167"/>
      <c r="R124" s="167"/>
      <c r="S124" s="167"/>
      <c r="T124" s="167"/>
      <c r="U124" s="167"/>
      <c r="V124" s="167"/>
      <c r="W124" s="167"/>
      <c r="X124" s="167"/>
      <c r="Y124" s="167"/>
      <c r="Z124" s="167"/>
    </row>
    <row r="125" ht="15.75" customHeight="1">
      <c r="A125" s="167"/>
      <c r="B125" s="167"/>
      <c r="C125" s="167"/>
      <c r="D125" s="167"/>
      <c r="E125" s="167"/>
      <c r="F125" s="167"/>
      <c r="G125" s="167"/>
      <c r="H125" s="167"/>
      <c r="I125" s="167"/>
      <c r="J125" s="167"/>
      <c r="K125" s="167"/>
      <c r="L125" s="877"/>
      <c r="M125" s="167" t="s">
        <v>4961</v>
      </c>
      <c r="N125" s="167">
        <v>1.22</v>
      </c>
      <c r="O125" s="167"/>
      <c r="P125" s="167"/>
      <c r="Q125" s="167"/>
      <c r="R125" s="167"/>
      <c r="S125" s="167"/>
      <c r="T125" s="167"/>
      <c r="U125" s="167"/>
      <c r="V125" s="167"/>
      <c r="W125" s="167"/>
      <c r="X125" s="167"/>
      <c r="Y125" s="167"/>
      <c r="Z125" s="167"/>
    </row>
    <row r="126" ht="15.75" customHeight="1">
      <c r="A126" s="167"/>
      <c r="B126" s="167"/>
      <c r="C126" s="167"/>
      <c r="D126" s="167"/>
      <c r="E126" s="167"/>
      <c r="F126" s="167"/>
      <c r="G126" s="167"/>
      <c r="H126" s="167"/>
      <c r="I126" s="167"/>
      <c r="J126" s="167"/>
      <c r="K126" s="167"/>
      <c r="L126" s="877"/>
      <c r="M126" s="167" t="s">
        <v>4962</v>
      </c>
      <c r="N126" s="167">
        <v>2.09</v>
      </c>
      <c r="O126" s="167"/>
      <c r="P126" s="167"/>
      <c r="Q126" s="167"/>
      <c r="R126" s="167"/>
      <c r="S126" s="167"/>
      <c r="T126" s="167"/>
      <c r="U126" s="167"/>
      <c r="V126" s="167"/>
      <c r="W126" s="167"/>
      <c r="X126" s="167"/>
      <c r="Y126" s="167"/>
      <c r="Z126" s="167"/>
    </row>
    <row r="127" ht="15.75" customHeight="1">
      <c r="A127" s="167"/>
      <c r="B127" s="167"/>
      <c r="C127" s="167"/>
      <c r="D127" s="167"/>
      <c r="E127" s="167"/>
      <c r="F127" s="167"/>
      <c r="G127" s="167"/>
      <c r="H127" s="167"/>
      <c r="I127" s="167"/>
      <c r="J127" s="167"/>
      <c r="K127" s="167"/>
      <c r="L127" s="877"/>
      <c r="M127" s="167" t="s">
        <v>4963</v>
      </c>
      <c r="N127" s="167">
        <v>1.25</v>
      </c>
      <c r="O127" s="167"/>
      <c r="P127" s="167"/>
      <c r="Q127" s="167"/>
      <c r="R127" s="167"/>
      <c r="S127" s="167"/>
      <c r="T127" s="167"/>
      <c r="U127" s="167"/>
      <c r="V127" s="167"/>
      <c r="W127" s="167"/>
      <c r="X127" s="167"/>
      <c r="Y127" s="167"/>
      <c r="Z127" s="167"/>
    </row>
    <row r="128" ht="15.75" customHeight="1">
      <c r="A128" s="167"/>
      <c r="B128" s="167"/>
      <c r="C128" s="167"/>
      <c r="D128" s="167"/>
      <c r="E128" s="167"/>
      <c r="F128" s="167"/>
      <c r="G128" s="167"/>
      <c r="H128" s="167"/>
      <c r="I128" s="167"/>
      <c r="J128" s="167"/>
      <c r="K128" s="167"/>
      <c r="L128" s="877"/>
      <c r="M128" s="167" t="s">
        <v>4964</v>
      </c>
      <c r="N128" s="167">
        <v>1.45</v>
      </c>
      <c r="O128" s="167"/>
      <c r="P128" s="167"/>
      <c r="Q128" s="167"/>
      <c r="R128" s="167"/>
      <c r="S128" s="167"/>
      <c r="T128" s="167"/>
      <c r="U128" s="167"/>
      <c r="V128" s="167"/>
      <c r="W128" s="167"/>
      <c r="X128" s="167"/>
      <c r="Y128" s="167"/>
      <c r="Z128" s="167"/>
    </row>
    <row r="129" ht="15.75" customHeight="1">
      <c r="A129" s="167"/>
      <c r="B129" s="167"/>
      <c r="C129" s="167"/>
      <c r="D129" s="167"/>
      <c r="E129" s="167"/>
      <c r="F129" s="167"/>
      <c r="G129" s="167"/>
      <c r="H129" s="167"/>
      <c r="I129" s="167"/>
      <c r="J129" s="167"/>
      <c r="K129" s="167"/>
      <c r="L129" s="877"/>
      <c r="M129" s="167" t="s">
        <v>4965</v>
      </c>
      <c r="N129" s="167">
        <v>1.39</v>
      </c>
      <c r="O129" s="167"/>
      <c r="P129" s="167"/>
      <c r="Q129" s="167"/>
      <c r="R129" s="167"/>
      <c r="S129" s="167"/>
      <c r="T129" s="167"/>
      <c r="U129" s="167"/>
      <c r="V129" s="167"/>
      <c r="W129" s="167"/>
      <c r="X129" s="167"/>
      <c r="Y129" s="167"/>
      <c r="Z129" s="167"/>
    </row>
    <row r="130" ht="15.75" customHeight="1">
      <c r="A130" s="167"/>
      <c r="B130" s="167"/>
      <c r="C130" s="167"/>
      <c r="D130" s="167"/>
      <c r="E130" s="167"/>
      <c r="F130" s="167"/>
      <c r="G130" s="167"/>
      <c r="H130" s="167"/>
      <c r="I130" s="167"/>
      <c r="J130" s="167"/>
      <c r="K130" s="167"/>
      <c r="L130" s="877"/>
      <c r="M130" s="167" t="s">
        <v>4966</v>
      </c>
      <c r="N130" s="167">
        <v>1.37</v>
      </c>
      <c r="O130" s="167"/>
      <c r="P130" s="167"/>
      <c r="Q130" s="167"/>
      <c r="R130" s="167"/>
      <c r="S130" s="167"/>
      <c r="T130" s="167"/>
      <c r="U130" s="167"/>
      <c r="V130" s="167"/>
      <c r="W130" s="167"/>
      <c r="X130" s="167"/>
      <c r="Y130" s="167"/>
      <c r="Z130" s="167"/>
    </row>
    <row r="131" ht="15.75" customHeight="1">
      <c r="A131" s="167"/>
      <c r="B131" s="167"/>
      <c r="C131" s="167"/>
      <c r="D131" s="167"/>
      <c r="E131" s="167"/>
      <c r="F131" s="167"/>
      <c r="G131" s="167"/>
      <c r="H131" s="167"/>
      <c r="I131" s="167"/>
      <c r="J131" s="167"/>
      <c r="K131" s="167"/>
      <c r="L131" s="877"/>
      <c r="M131" s="167" t="s">
        <v>4967</v>
      </c>
      <c r="N131" s="167">
        <v>1.59</v>
      </c>
      <c r="O131" s="167"/>
      <c r="P131" s="167"/>
      <c r="Q131" s="167"/>
      <c r="R131" s="167"/>
      <c r="S131" s="167"/>
      <c r="T131" s="167"/>
      <c r="U131" s="167"/>
      <c r="V131" s="167"/>
      <c r="W131" s="167"/>
      <c r="X131" s="167"/>
      <c r="Y131" s="167"/>
      <c r="Z131" s="167"/>
    </row>
    <row r="132" ht="15.75" customHeight="1">
      <c r="A132" s="167"/>
      <c r="B132" s="167"/>
      <c r="C132" s="167"/>
      <c r="D132" s="167"/>
      <c r="E132" s="167"/>
      <c r="F132" s="167"/>
      <c r="G132" s="167"/>
      <c r="H132" s="167"/>
      <c r="I132" s="167"/>
      <c r="J132" s="167"/>
      <c r="K132" s="167"/>
      <c r="L132" s="877"/>
      <c r="M132" s="167" t="s">
        <v>4968</v>
      </c>
      <c r="N132" s="167">
        <v>1.43</v>
      </c>
      <c r="O132" s="167"/>
      <c r="P132" s="167"/>
      <c r="Q132" s="167"/>
      <c r="R132" s="167"/>
      <c r="S132" s="167"/>
      <c r="T132" s="167"/>
      <c r="U132" s="167"/>
      <c r="V132" s="167"/>
      <c r="W132" s="167"/>
      <c r="X132" s="167"/>
      <c r="Y132" s="167"/>
      <c r="Z132" s="167"/>
    </row>
    <row r="133" ht="15.75" customHeight="1">
      <c r="A133" s="167"/>
      <c r="B133" s="167"/>
      <c r="C133" s="167"/>
      <c r="D133" s="167"/>
      <c r="E133" s="167"/>
      <c r="F133" s="167"/>
      <c r="G133" s="167"/>
      <c r="H133" s="167"/>
      <c r="I133" s="167"/>
      <c r="J133" s="167"/>
      <c r="K133" s="167"/>
      <c r="L133" s="877"/>
      <c r="M133" s="167" t="s">
        <v>4969</v>
      </c>
      <c r="N133" s="167">
        <v>1.48</v>
      </c>
      <c r="O133" s="167"/>
      <c r="P133" s="167"/>
      <c r="Q133" s="167"/>
      <c r="R133" s="167"/>
      <c r="S133" s="167"/>
      <c r="T133" s="167"/>
      <c r="U133" s="167"/>
      <c r="V133" s="167"/>
      <c r="W133" s="167"/>
      <c r="X133" s="167"/>
      <c r="Y133" s="167"/>
      <c r="Z133" s="167"/>
    </row>
    <row r="134" ht="15.75" customHeight="1">
      <c r="A134" s="167"/>
      <c r="B134" s="167"/>
      <c r="C134" s="167"/>
      <c r="D134" s="167"/>
      <c r="E134" s="167"/>
      <c r="F134" s="167"/>
      <c r="G134" s="167"/>
      <c r="H134" s="167"/>
      <c r="I134" s="167"/>
      <c r="J134" s="167"/>
      <c r="K134" s="167"/>
      <c r="L134" s="877"/>
      <c r="M134" s="167" t="s">
        <v>4970</v>
      </c>
      <c r="N134" s="167">
        <v>1.42</v>
      </c>
      <c r="O134" s="167"/>
      <c r="P134" s="167"/>
      <c r="Q134" s="167"/>
      <c r="R134" s="167"/>
      <c r="S134" s="167"/>
      <c r="T134" s="167"/>
      <c r="U134" s="167"/>
      <c r="V134" s="167"/>
      <c r="W134" s="167"/>
      <c r="X134" s="167"/>
      <c r="Y134" s="167"/>
      <c r="Z134" s="167"/>
    </row>
    <row r="135" ht="15.75" customHeight="1">
      <c r="A135" s="167"/>
      <c r="B135" s="167"/>
      <c r="C135" s="167"/>
      <c r="D135" s="167"/>
      <c r="E135" s="167"/>
      <c r="F135" s="167"/>
      <c r="G135" s="167"/>
      <c r="H135" s="167"/>
      <c r="I135" s="167"/>
      <c r="J135" s="167"/>
      <c r="K135" s="167"/>
      <c r="L135" s="877"/>
      <c r="M135" s="167" t="s">
        <v>4971</v>
      </c>
      <c r="N135" s="167">
        <v>1.32</v>
      </c>
      <c r="O135" s="167"/>
      <c r="P135" s="167"/>
      <c r="Q135" s="167"/>
      <c r="R135" s="167"/>
      <c r="S135" s="167"/>
      <c r="T135" s="167"/>
      <c r="U135" s="167"/>
      <c r="V135" s="167"/>
      <c r="W135" s="167"/>
      <c r="X135" s="167"/>
      <c r="Y135" s="167"/>
      <c r="Z135" s="167"/>
    </row>
    <row r="136" ht="15.75" customHeight="1">
      <c r="A136" s="167"/>
      <c r="B136" s="167"/>
      <c r="C136" s="167"/>
      <c r="D136" s="167"/>
      <c r="E136" s="167"/>
      <c r="F136" s="167"/>
      <c r="G136" s="167"/>
      <c r="H136" s="167"/>
      <c r="I136" s="167"/>
      <c r="J136" s="167"/>
      <c r="K136" s="167"/>
      <c r="L136" s="877"/>
      <c r="M136" s="167" t="s">
        <v>4972</v>
      </c>
      <c r="N136" s="167">
        <v>1.5</v>
      </c>
      <c r="O136" s="167"/>
      <c r="P136" s="167"/>
      <c r="Q136" s="167"/>
      <c r="R136" s="167"/>
      <c r="S136" s="167"/>
      <c r="T136" s="167"/>
      <c r="U136" s="167"/>
      <c r="V136" s="167"/>
      <c r="W136" s="167"/>
      <c r="X136" s="167"/>
      <c r="Y136" s="167"/>
      <c r="Z136" s="167"/>
    </row>
    <row r="137" ht="15.75" customHeight="1">
      <c r="A137" s="167"/>
      <c r="B137" s="167"/>
      <c r="C137" s="167"/>
      <c r="D137" s="167"/>
      <c r="E137" s="167"/>
      <c r="F137" s="167"/>
      <c r="G137" s="167"/>
      <c r="H137" s="167"/>
      <c r="I137" s="167"/>
      <c r="J137" s="167"/>
      <c r="K137" s="167"/>
      <c r="L137" s="877"/>
      <c r="M137" s="167" t="s">
        <v>4973</v>
      </c>
      <c r="N137" s="167">
        <v>1.35</v>
      </c>
      <c r="O137" s="167"/>
      <c r="P137" s="167"/>
      <c r="Q137" s="167"/>
      <c r="R137" s="167"/>
      <c r="S137" s="167"/>
      <c r="T137" s="167"/>
      <c r="U137" s="167"/>
      <c r="V137" s="167"/>
      <c r="W137" s="167"/>
      <c r="X137" s="167"/>
      <c r="Y137" s="167"/>
      <c r="Z137" s="167"/>
    </row>
    <row r="138" ht="15.75" customHeight="1">
      <c r="A138" s="167"/>
      <c r="B138" s="167"/>
      <c r="C138" s="167"/>
      <c r="D138" s="167"/>
      <c r="E138" s="167"/>
      <c r="F138" s="167"/>
      <c r="G138" s="167"/>
      <c r="H138" s="167"/>
      <c r="I138" s="167"/>
      <c r="J138" s="167"/>
      <c r="K138" s="167"/>
      <c r="L138" s="877"/>
      <c r="M138" s="167" t="s">
        <v>4974</v>
      </c>
      <c r="N138" s="167">
        <v>1.42</v>
      </c>
      <c r="O138" s="167"/>
      <c r="P138" s="167"/>
      <c r="Q138" s="167"/>
      <c r="R138" s="167"/>
      <c r="S138" s="167"/>
      <c r="T138" s="167"/>
      <c r="U138" s="167"/>
      <c r="V138" s="167"/>
      <c r="W138" s="167"/>
      <c r="X138" s="167"/>
      <c r="Y138" s="167"/>
      <c r="Z138" s="167"/>
    </row>
    <row r="139" ht="15.75" customHeight="1">
      <c r="A139" s="167"/>
      <c r="B139" s="167"/>
      <c r="C139" s="167"/>
      <c r="D139" s="167"/>
      <c r="E139" s="167"/>
      <c r="F139" s="167"/>
      <c r="G139" s="167"/>
      <c r="H139" s="167"/>
      <c r="I139" s="167"/>
      <c r="J139" s="167"/>
      <c r="K139" s="167"/>
      <c r="L139" s="877"/>
      <c r="M139" s="167" t="s">
        <v>4975</v>
      </c>
      <c r="N139" s="167">
        <v>1.42</v>
      </c>
      <c r="O139" s="167"/>
      <c r="P139" s="167"/>
      <c r="Q139" s="167"/>
      <c r="R139" s="167"/>
      <c r="S139" s="167"/>
      <c r="T139" s="167"/>
      <c r="U139" s="167"/>
      <c r="V139" s="167"/>
      <c r="W139" s="167"/>
      <c r="X139" s="167"/>
      <c r="Y139" s="167"/>
      <c r="Z139" s="167"/>
    </row>
    <row r="140" ht="15.75" customHeight="1">
      <c r="A140" s="167"/>
      <c r="B140" s="167"/>
      <c r="C140" s="167"/>
      <c r="D140" s="167"/>
      <c r="E140" s="167"/>
      <c r="F140" s="167"/>
      <c r="G140" s="167"/>
      <c r="H140" s="167"/>
      <c r="I140" s="167"/>
      <c r="J140" s="167"/>
      <c r="K140" s="167"/>
      <c r="L140" s="877"/>
      <c r="M140" s="167" t="s">
        <v>4976</v>
      </c>
      <c r="N140" s="167">
        <v>1.22</v>
      </c>
      <c r="O140" s="167"/>
      <c r="P140" s="167"/>
      <c r="Q140" s="167"/>
      <c r="R140" s="167"/>
      <c r="S140" s="167"/>
      <c r="T140" s="167"/>
      <c r="U140" s="167"/>
      <c r="V140" s="167"/>
      <c r="W140" s="167"/>
      <c r="X140" s="167"/>
      <c r="Y140" s="167"/>
      <c r="Z140" s="167"/>
    </row>
    <row r="141" ht="15.75" customHeight="1">
      <c r="A141" s="167"/>
      <c r="B141" s="167"/>
      <c r="C141" s="167"/>
      <c r="D141" s="167"/>
      <c r="E141" s="167"/>
      <c r="F141" s="167"/>
      <c r="G141" s="167"/>
      <c r="H141" s="167"/>
      <c r="I141" s="167"/>
      <c r="J141" s="167"/>
      <c r="K141" s="167"/>
      <c r="L141" s="877"/>
      <c r="M141" s="167" t="s">
        <v>4977</v>
      </c>
      <c r="N141" s="167">
        <v>1.23</v>
      </c>
      <c r="O141" s="167"/>
      <c r="P141" s="167"/>
      <c r="Q141" s="167"/>
      <c r="R141" s="167"/>
      <c r="S141" s="167"/>
      <c r="T141" s="167"/>
      <c r="U141" s="167"/>
      <c r="V141" s="167"/>
      <c r="W141" s="167"/>
      <c r="X141" s="167"/>
      <c r="Y141" s="167"/>
      <c r="Z141" s="167"/>
    </row>
    <row r="142" ht="15.75" customHeight="1">
      <c r="A142" s="167"/>
      <c r="B142" s="167"/>
      <c r="C142" s="167"/>
      <c r="D142" s="167"/>
      <c r="E142" s="167"/>
      <c r="F142" s="167"/>
      <c r="G142" s="167"/>
      <c r="H142" s="167"/>
      <c r="I142" s="167"/>
      <c r="J142" s="167"/>
      <c r="K142" s="167"/>
      <c r="L142" s="877"/>
      <c r="M142" s="167" t="s">
        <v>4978</v>
      </c>
      <c r="N142" s="167">
        <v>1.19</v>
      </c>
      <c r="O142" s="167"/>
      <c r="P142" s="167"/>
      <c r="Q142" s="167"/>
      <c r="R142" s="167"/>
      <c r="S142" s="167"/>
      <c r="T142" s="167"/>
      <c r="U142" s="167"/>
      <c r="V142" s="167"/>
      <c r="W142" s="167"/>
      <c r="X142" s="167"/>
      <c r="Y142" s="167"/>
      <c r="Z142" s="167"/>
    </row>
    <row r="143" ht="15.75" customHeight="1">
      <c r="A143" s="167"/>
      <c r="B143" s="167"/>
      <c r="C143" s="167"/>
      <c r="D143" s="167"/>
      <c r="E143" s="167"/>
      <c r="F143" s="167"/>
      <c r="G143" s="167"/>
      <c r="H143" s="167"/>
      <c r="I143" s="167"/>
      <c r="J143" s="167"/>
      <c r="K143" s="167"/>
      <c r="L143" s="877"/>
      <c r="M143" s="167" t="s">
        <v>4979</v>
      </c>
      <c r="N143" s="167">
        <v>1.57</v>
      </c>
      <c r="O143" s="167"/>
      <c r="P143" s="167"/>
      <c r="Q143" s="167"/>
      <c r="R143" s="167"/>
      <c r="S143" s="167"/>
      <c r="T143" s="167"/>
      <c r="U143" s="167"/>
      <c r="V143" s="167"/>
      <c r="W143" s="167"/>
      <c r="X143" s="167"/>
      <c r="Y143" s="167"/>
      <c r="Z143" s="167"/>
    </row>
    <row r="144" ht="15.75" customHeight="1">
      <c r="A144" s="167"/>
      <c r="B144" s="167"/>
      <c r="C144" s="167"/>
      <c r="D144" s="167"/>
      <c r="E144" s="167"/>
      <c r="F144" s="167"/>
      <c r="G144" s="167"/>
      <c r="H144" s="167"/>
      <c r="I144" s="167"/>
      <c r="J144" s="167"/>
      <c r="K144" s="167"/>
      <c r="L144" s="877"/>
      <c r="M144" s="167" t="s">
        <v>4980</v>
      </c>
      <c r="N144" s="167">
        <v>1.75</v>
      </c>
      <c r="O144" s="167"/>
      <c r="P144" s="167"/>
      <c r="Q144" s="167"/>
      <c r="R144" s="167"/>
      <c r="S144" s="167"/>
      <c r="T144" s="167"/>
      <c r="U144" s="167"/>
      <c r="V144" s="167"/>
      <c r="W144" s="167"/>
      <c r="X144" s="167"/>
      <c r="Y144" s="167"/>
      <c r="Z144" s="167"/>
    </row>
    <row r="145" ht="15.75" customHeight="1">
      <c r="A145" s="167"/>
      <c r="B145" s="167"/>
      <c r="C145" s="167"/>
      <c r="D145" s="167"/>
      <c r="E145" s="167"/>
      <c r="F145" s="167"/>
      <c r="G145" s="167"/>
      <c r="H145" s="167"/>
      <c r="I145" s="167"/>
      <c r="J145" s="167"/>
      <c r="K145" s="167"/>
      <c r="L145" s="877"/>
      <c r="M145" s="167" t="s">
        <v>4981</v>
      </c>
      <c r="N145" s="167">
        <v>1.78</v>
      </c>
      <c r="O145" s="167"/>
      <c r="P145" s="167"/>
      <c r="Q145" s="167"/>
      <c r="R145" s="167"/>
      <c r="S145" s="167"/>
      <c r="T145" s="167"/>
      <c r="U145" s="167"/>
      <c r="V145" s="167"/>
      <c r="W145" s="167"/>
      <c r="X145" s="167"/>
      <c r="Y145" s="167"/>
      <c r="Z145" s="167"/>
    </row>
    <row r="146" ht="15.75" customHeight="1">
      <c r="A146" s="167"/>
      <c r="B146" s="167"/>
      <c r="C146" s="167"/>
      <c r="D146" s="167"/>
      <c r="E146" s="167"/>
      <c r="F146" s="167"/>
      <c r="G146" s="167"/>
      <c r="H146" s="167"/>
      <c r="I146" s="167"/>
      <c r="J146" s="167"/>
      <c r="K146" s="167"/>
      <c r="L146" s="877"/>
      <c r="M146" s="167" t="s">
        <v>4982</v>
      </c>
      <c r="N146" s="167">
        <v>1.4</v>
      </c>
      <c r="O146" s="167"/>
      <c r="P146" s="167"/>
      <c r="Q146" s="167"/>
      <c r="R146" s="167"/>
      <c r="S146" s="167"/>
      <c r="T146" s="167"/>
      <c r="U146" s="167"/>
      <c r="V146" s="167"/>
      <c r="W146" s="167"/>
      <c r="X146" s="167"/>
      <c r="Y146" s="167"/>
      <c r="Z146" s="167"/>
    </row>
    <row r="147" ht="15.75" customHeight="1">
      <c r="A147" s="167"/>
      <c r="B147" s="167"/>
      <c r="C147" s="167"/>
      <c r="D147" s="167"/>
      <c r="E147" s="167"/>
      <c r="F147" s="167"/>
      <c r="G147" s="167"/>
      <c r="H147" s="167"/>
      <c r="I147" s="167"/>
      <c r="J147" s="167"/>
      <c r="K147" s="167"/>
      <c r="L147" s="877"/>
      <c r="M147" s="167" t="s">
        <v>4983</v>
      </c>
      <c r="N147" s="167">
        <v>1.86</v>
      </c>
      <c r="O147" s="167"/>
      <c r="P147" s="167"/>
      <c r="Q147" s="167"/>
      <c r="R147" s="167"/>
      <c r="S147" s="167"/>
      <c r="T147" s="167"/>
      <c r="U147" s="167"/>
      <c r="V147" s="167"/>
      <c r="W147" s="167"/>
      <c r="X147" s="167"/>
      <c r="Y147" s="167"/>
      <c r="Z147" s="167"/>
    </row>
    <row r="148" ht="15.75" customHeight="1">
      <c r="A148" s="167"/>
      <c r="B148" s="167"/>
      <c r="C148" s="167"/>
      <c r="D148" s="167"/>
      <c r="E148" s="167"/>
      <c r="F148" s="167"/>
      <c r="G148" s="167"/>
      <c r="H148" s="167"/>
      <c r="I148" s="167"/>
      <c r="J148" s="167"/>
      <c r="K148" s="167"/>
      <c r="L148" s="877"/>
      <c r="M148" s="167" t="s">
        <v>4984</v>
      </c>
      <c r="N148" s="167">
        <v>1.83</v>
      </c>
      <c r="O148" s="167"/>
      <c r="P148" s="167"/>
      <c r="Q148" s="167"/>
      <c r="R148" s="167"/>
      <c r="S148" s="167"/>
      <c r="T148" s="167"/>
      <c r="U148" s="167"/>
      <c r="V148" s="167"/>
      <c r="W148" s="167"/>
      <c r="X148" s="167"/>
      <c r="Y148" s="167"/>
      <c r="Z148" s="167"/>
    </row>
    <row r="149" ht="15.75" customHeight="1">
      <c r="A149" s="167"/>
      <c r="B149" s="167"/>
      <c r="C149" s="167"/>
      <c r="D149" s="167"/>
      <c r="E149" s="167"/>
      <c r="F149" s="167"/>
      <c r="G149" s="167"/>
      <c r="H149" s="167"/>
      <c r="I149" s="167"/>
      <c r="J149" s="167"/>
      <c r="K149" s="167"/>
      <c r="L149" s="877"/>
      <c r="M149" s="167" t="s">
        <v>4985</v>
      </c>
      <c r="N149" s="167">
        <v>1.16</v>
      </c>
      <c r="O149" s="167"/>
      <c r="P149" s="167"/>
      <c r="Q149" s="167"/>
      <c r="R149" s="167"/>
      <c r="S149" s="167"/>
      <c r="T149" s="167"/>
      <c r="U149" s="167"/>
      <c r="V149" s="167"/>
      <c r="W149" s="167"/>
      <c r="X149" s="167"/>
      <c r="Y149" s="167"/>
      <c r="Z149" s="167"/>
    </row>
    <row r="150" ht="15.75" customHeight="1">
      <c r="A150" s="167"/>
      <c r="B150" s="167"/>
      <c r="C150" s="167"/>
      <c r="D150" s="167"/>
      <c r="E150" s="167"/>
      <c r="F150" s="167"/>
      <c r="G150" s="167"/>
      <c r="H150" s="167"/>
      <c r="I150" s="167"/>
      <c r="J150" s="167"/>
      <c r="K150" s="167"/>
      <c r="L150" s="877"/>
      <c r="M150" s="167" t="s">
        <v>4986</v>
      </c>
      <c r="N150" s="167">
        <v>2.15</v>
      </c>
      <c r="O150" s="167"/>
      <c r="P150" s="167"/>
      <c r="Q150" s="167"/>
      <c r="R150" s="167"/>
      <c r="S150" s="167"/>
      <c r="T150" s="167"/>
      <c r="U150" s="167"/>
      <c r="V150" s="167"/>
      <c r="W150" s="167"/>
      <c r="X150" s="167"/>
      <c r="Y150" s="167"/>
      <c r="Z150" s="167"/>
    </row>
    <row r="151" ht="15.75" customHeight="1">
      <c r="A151" s="167"/>
      <c r="B151" s="167"/>
      <c r="C151" s="167"/>
      <c r="D151" s="167"/>
      <c r="E151" s="167"/>
      <c r="F151" s="167"/>
      <c r="G151" s="167"/>
      <c r="H151" s="167"/>
      <c r="I151" s="167"/>
      <c r="J151" s="167"/>
      <c r="K151" s="167"/>
      <c r="L151" s="877"/>
      <c r="M151" s="167" t="s">
        <v>4987</v>
      </c>
      <c r="N151" s="167">
        <v>1.45</v>
      </c>
      <c r="O151" s="167"/>
      <c r="P151" s="167"/>
      <c r="Q151" s="167"/>
      <c r="R151" s="167"/>
      <c r="S151" s="167"/>
      <c r="T151" s="167"/>
      <c r="U151" s="167"/>
      <c r="V151" s="167"/>
      <c r="W151" s="167"/>
      <c r="X151" s="167"/>
      <c r="Y151" s="167"/>
      <c r="Z151" s="167"/>
    </row>
    <row r="152" ht="15.75" customHeight="1">
      <c r="A152" s="167"/>
      <c r="B152" s="167"/>
      <c r="C152" s="167"/>
      <c r="D152" s="167"/>
      <c r="E152" s="167"/>
      <c r="F152" s="167"/>
      <c r="G152" s="167"/>
      <c r="H152" s="167"/>
      <c r="I152" s="167"/>
      <c r="J152" s="167"/>
      <c r="K152" s="167"/>
      <c r="L152" s="877"/>
      <c r="M152" s="167" t="s">
        <v>4988</v>
      </c>
      <c r="N152" s="167">
        <v>1.04</v>
      </c>
      <c r="O152" s="167"/>
      <c r="P152" s="167"/>
      <c r="Q152" s="167"/>
      <c r="R152" s="167"/>
      <c r="S152" s="167"/>
      <c r="T152" s="167"/>
      <c r="U152" s="167"/>
      <c r="V152" s="167"/>
      <c r="W152" s="167"/>
      <c r="X152" s="167"/>
      <c r="Y152" s="167"/>
      <c r="Z152" s="167"/>
    </row>
    <row r="153" ht="15.75" customHeight="1">
      <c r="A153" s="167"/>
      <c r="B153" s="167"/>
      <c r="C153" s="167"/>
      <c r="D153" s="167"/>
      <c r="E153" s="167"/>
      <c r="F153" s="167"/>
      <c r="G153" s="167"/>
      <c r="H153" s="167"/>
      <c r="I153" s="167"/>
      <c r="J153" s="167"/>
      <c r="K153" s="167"/>
      <c r="L153" s="877"/>
      <c r="M153" s="167" t="s">
        <v>4989</v>
      </c>
      <c r="N153" s="167">
        <v>2.0</v>
      </c>
      <c r="O153" s="167"/>
      <c r="P153" s="167"/>
      <c r="Q153" s="167"/>
      <c r="R153" s="167"/>
      <c r="S153" s="167"/>
      <c r="T153" s="167"/>
      <c r="U153" s="167"/>
      <c r="V153" s="167"/>
      <c r="W153" s="167"/>
      <c r="X153" s="167"/>
      <c r="Y153" s="167"/>
      <c r="Z153" s="167"/>
    </row>
    <row r="154" ht="15.75" customHeight="1">
      <c r="A154" s="167"/>
      <c r="B154" s="167"/>
      <c r="C154" s="167"/>
      <c r="D154" s="167"/>
      <c r="E154" s="167"/>
      <c r="F154" s="167"/>
      <c r="G154" s="167"/>
      <c r="H154" s="167"/>
      <c r="I154" s="167"/>
      <c r="J154" s="167"/>
      <c r="K154" s="167"/>
      <c r="L154" s="877"/>
      <c r="M154" s="167" t="s">
        <v>4990</v>
      </c>
      <c r="N154" s="167">
        <v>1.91</v>
      </c>
      <c r="O154" s="167"/>
      <c r="P154" s="167"/>
      <c r="Q154" s="167"/>
      <c r="R154" s="167"/>
      <c r="S154" s="167"/>
      <c r="T154" s="167"/>
      <c r="U154" s="167"/>
      <c r="V154" s="167"/>
      <c r="W154" s="167"/>
      <c r="X154" s="167"/>
      <c r="Y154" s="167"/>
      <c r="Z154" s="167"/>
    </row>
    <row r="155" ht="15.75" customHeight="1">
      <c r="A155" s="167"/>
      <c r="B155" s="167"/>
      <c r="C155" s="167"/>
      <c r="D155" s="167"/>
      <c r="E155" s="167"/>
      <c r="F155" s="167"/>
      <c r="G155" s="167"/>
      <c r="H155" s="167"/>
      <c r="I155" s="167"/>
      <c r="J155" s="167"/>
      <c r="K155" s="167"/>
      <c r="L155" s="877"/>
      <c r="M155" s="167" t="s">
        <v>4991</v>
      </c>
      <c r="N155" s="167">
        <v>1.11</v>
      </c>
      <c r="O155" s="167"/>
      <c r="P155" s="167"/>
      <c r="Q155" s="167"/>
      <c r="R155" s="167"/>
      <c r="S155" s="167"/>
      <c r="T155" s="167"/>
      <c r="U155" s="167"/>
      <c r="V155" s="167"/>
      <c r="W155" s="167"/>
      <c r="X155" s="167"/>
      <c r="Y155" s="167"/>
      <c r="Z155" s="167"/>
    </row>
    <row r="156" ht="15.75" customHeight="1">
      <c r="A156" s="167"/>
      <c r="B156" s="167"/>
      <c r="C156" s="167"/>
      <c r="D156" s="167"/>
      <c r="E156" s="167"/>
      <c r="F156" s="167"/>
      <c r="G156" s="167"/>
      <c r="H156" s="167"/>
      <c r="I156" s="167"/>
      <c r="J156" s="167"/>
      <c r="K156" s="167"/>
      <c r="L156" s="877"/>
      <c r="M156" s="167" t="s">
        <v>4992</v>
      </c>
      <c r="N156" s="167">
        <v>1.8</v>
      </c>
      <c r="O156" s="167"/>
      <c r="P156" s="167"/>
      <c r="Q156" s="167"/>
      <c r="R156" s="167"/>
      <c r="S156" s="167"/>
      <c r="T156" s="167"/>
      <c r="U156" s="167"/>
      <c r="V156" s="167"/>
      <c r="W156" s="167"/>
      <c r="X156" s="167"/>
      <c r="Y156" s="167"/>
      <c r="Z156" s="167"/>
    </row>
    <row r="157" ht="15.75" customHeight="1">
      <c r="A157" s="167"/>
      <c r="B157" s="167"/>
      <c r="C157" s="167"/>
      <c r="D157" s="167"/>
      <c r="E157" s="167"/>
      <c r="F157" s="167"/>
      <c r="G157" s="167"/>
      <c r="H157" s="167"/>
      <c r="I157" s="167"/>
      <c r="J157" s="167"/>
      <c r="K157" s="167"/>
      <c r="L157" s="877"/>
      <c r="M157" s="167" t="s">
        <v>4993</v>
      </c>
      <c r="N157" s="167">
        <v>1.19</v>
      </c>
      <c r="O157" s="167"/>
      <c r="P157" s="167"/>
      <c r="Q157" s="167"/>
      <c r="R157" s="167"/>
      <c r="S157" s="167"/>
      <c r="T157" s="167"/>
      <c r="U157" s="167"/>
      <c r="V157" s="167"/>
      <c r="W157" s="167"/>
      <c r="X157" s="167"/>
      <c r="Y157" s="167"/>
      <c r="Z157" s="167"/>
    </row>
    <row r="158" ht="15.75" customHeight="1">
      <c r="A158" s="167"/>
      <c r="B158" s="167"/>
      <c r="C158" s="167"/>
      <c r="D158" s="167"/>
      <c r="E158" s="167"/>
      <c r="F158" s="167"/>
      <c r="G158" s="167"/>
      <c r="H158" s="167"/>
      <c r="I158" s="167"/>
      <c r="J158" s="167"/>
      <c r="K158" s="167"/>
      <c r="L158" s="877"/>
      <c r="M158" s="167" t="s">
        <v>4994</v>
      </c>
      <c r="N158" s="167">
        <v>1.57</v>
      </c>
      <c r="O158" s="167"/>
      <c r="P158" s="167"/>
      <c r="Q158" s="167"/>
      <c r="R158" s="167"/>
      <c r="S158" s="167"/>
      <c r="T158" s="167"/>
      <c r="U158" s="167"/>
      <c r="V158" s="167"/>
      <c r="W158" s="167"/>
      <c r="X158" s="167"/>
      <c r="Y158" s="167"/>
      <c r="Z158" s="167"/>
    </row>
    <row r="159" ht="15.75" customHeight="1">
      <c r="A159" s="167"/>
      <c r="B159" s="167"/>
      <c r="C159" s="167"/>
      <c r="D159" s="167"/>
      <c r="E159" s="167"/>
      <c r="F159" s="167"/>
      <c r="G159" s="167"/>
      <c r="H159" s="167"/>
      <c r="I159" s="167"/>
      <c r="J159" s="167"/>
      <c r="K159" s="167"/>
      <c r="L159" s="877"/>
      <c r="M159" s="167" t="s">
        <v>4995</v>
      </c>
      <c r="N159" s="167">
        <v>1.83</v>
      </c>
      <c r="O159" s="167"/>
      <c r="P159" s="167"/>
      <c r="Q159" s="167"/>
      <c r="R159" s="167"/>
      <c r="S159" s="167"/>
      <c r="T159" s="167"/>
      <c r="U159" s="167"/>
      <c r="V159" s="167"/>
      <c r="W159" s="167"/>
      <c r="X159" s="167"/>
      <c r="Y159" s="167"/>
      <c r="Z159" s="167"/>
    </row>
    <row r="160" ht="15.75" customHeight="1">
      <c r="A160" s="167"/>
      <c r="B160" s="167"/>
      <c r="C160" s="167"/>
      <c r="D160" s="167"/>
      <c r="E160" s="167"/>
      <c r="F160" s="167"/>
      <c r="G160" s="167"/>
      <c r="H160" s="167"/>
      <c r="I160" s="167"/>
      <c r="J160" s="167"/>
      <c r="K160" s="167"/>
      <c r="L160" s="877"/>
      <c r="M160" s="167" t="s">
        <v>4996</v>
      </c>
      <c r="N160" s="167">
        <v>1.6</v>
      </c>
      <c r="O160" s="167"/>
      <c r="P160" s="167"/>
      <c r="Q160" s="167"/>
      <c r="R160" s="167"/>
      <c r="S160" s="167"/>
      <c r="T160" s="167"/>
      <c r="U160" s="167"/>
      <c r="V160" s="167"/>
      <c r="W160" s="167"/>
      <c r="X160" s="167"/>
      <c r="Y160" s="167"/>
      <c r="Z160" s="167"/>
    </row>
    <row r="161" ht="15.75" customHeight="1">
      <c r="A161" s="167"/>
      <c r="B161" s="167"/>
      <c r="C161" s="167"/>
      <c r="D161" s="167"/>
      <c r="E161" s="167"/>
      <c r="F161" s="167"/>
      <c r="G161" s="167"/>
      <c r="H161" s="167"/>
      <c r="I161" s="167"/>
      <c r="J161" s="167"/>
      <c r="K161" s="167"/>
      <c r="L161" s="877"/>
      <c r="M161" s="167" t="s">
        <v>4997</v>
      </c>
      <c r="N161" s="167">
        <v>1.67</v>
      </c>
      <c r="O161" s="167"/>
      <c r="P161" s="167"/>
      <c r="Q161" s="167"/>
      <c r="R161" s="167"/>
      <c r="S161" s="167"/>
      <c r="T161" s="167"/>
      <c r="U161" s="167"/>
      <c r="V161" s="167"/>
      <c r="W161" s="167"/>
      <c r="X161" s="167"/>
      <c r="Y161" s="167"/>
      <c r="Z161" s="167"/>
    </row>
    <row r="162" ht="15.75" customHeight="1">
      <c r="A162" s="167"/>
      <c r="B162" s="167"/>
      <c r="C162" s="167"/>
      <c r="D162" s="167"/>
      <c r="E162" s="167"/>
      <c r="F162" s="167"/>
      <c r="G162" s="167"/>
      <c r="H162" s="167"/>
      <c r="I162" s="167"/>
      <c r="J162" s="167"/>
      <c r="K162" s="167"/>
      <c r="L162" s="877"/>
      <c r="M162" s="167" t="s">
        <v>4998</v>
      </c>
      <c r="N162" s="167">
        <v>1.38</v>
      </c>
      <c r="O162" s="167"/>
      <c r="P162" s="167"/>
      <c r="Q162" s="167"/>
      <c r="R162" s="167"/>
      <c r="S162" s="167"/>
      <c r="T162" s="167"/>
      <c r="U162" s="167"/>
      <c r="V162" s="167"/>
      <c r="W162" s="167"/>
      <c r="X162" s="167"/>
      <c r="Y162" s="167"/>
      <c r="Z162" s="167"/>
    </row>
    <row r="163" ht="15.75" customHeight="1">
      <c r="A163" s="167"/>
      <c r="B163" s="167"/>
      <c r="C163" s="167"/>
      <c r="D163" s="167"/>
      <c r="E163" s="167"/>
      <c r="F163" s="167"/>
      <c r="G163" s="167"/>
      <c r="H163" s="167"/>
      <c r="I163" s="167"/>
      <c r="J163" s="167"/>
      <c r="K163" s="167"/>
      <c r="L163" s="877"/>
      <c r="M163" s="167" t="s">
        <v>4999</v>
      </c>
      <c r="N163" s="167">
        <v>1.97</v>
      </c>
      <c r="O163" s="167"/>
      <c r="P163" s="167"/>
      <c r="Q163" s="167"/>
      <c r="R163" s="167"/>
      <c r="S163" s="167"/>
      <c r="T163" s="167"/>
      <c r="U163" s="167"/>
      <c r="V163" s="167"/>
      <c r="W163" s="167"/>
      <c r="X163" s="167"/>
      <c r="Y163" s="167"/>
      <c r="Z163" s="167"/>
    </row>
    <row r="164" ht="15.75" customHeight="1">
      <c r="A164" s="167"/>
      <c r="B164" s="167"/>
      <c r="C164" s="167"/>
      <c r="D164" s="167"/>
      <c r="E164" s="167"/>
      <c r="F164" s="167"/>
      <c r="G164" s="167"/>
      <c r="H164" s="167"/>
      <c r="I164" s="167"/>
      <c r="J164" s="167"/>
      <c r="K164" s="167"/>
      <c r="L164" s="877"/>
      <c r="M164" s="167" t="s">
        <v>5000</v>
      </c>
      <c r="N164" s="167">
        <v>1.06</v>
      </c>
      <c r="O164" s="167"/>
      <c r="P164" s="167"/>
      <c r="Q164" s="167"/>
      <c r="R164" s="167"/>
      <c r="S164" s="167"/>
      <c r="T164" s="167"/>
      <c r="U164" s="167"/>
      <c r="V164" s="167"/>
      <c r="W164" s="167"/>
      <c r="X164" s="167"/>
      <c r="Y164" s="167"/>
      <c r="Z164" s="167"/>
    </row>
    <row r="165" ht="15.75" customHeight="1">
      <c r="A165" s="167"/>
      <c r="B165" s="167"/>
      <c r="C165" s="167"/>
      <c r="D165" s="167"/>
      <c r="E165" s="167"/>
      <c r="F165" s="167"/>
      <c r="G165" s="167"/>
      <c r="H165" s="167"/>
      <c r="I165" s="167"/>
      <c r="J165" s="167"/>
      <c r="K165" s="167"/>
      <c r="L165" s="877"/>
      <c r="M165" s="167" t="s">
        <v>5001</v>
      </c>
      <c r="N165" s="167">
        <v>1.08</v>
      </c>
      <c r="O165" s="167"/>
      <c r="P165" s="167"/>
      <c r="Q165" s="167"/>
      <c r="R165" s="167"/>
      <c r="S165" s="167"/>
      <c r="T165" s="167"/>
      <c r="U165" s="167"/>
      <c r="V165" s="167"/>
      <c r="W165" s="167"/>
      <c r="X165" s="167"/>
      <c r="Y165" s="167"/>
      <c r="Z165" s="167"/>
    </row>
    <row r="166" ht="15.75" customHeight="1">
      <c r="A166" s="167"/>
      <c r="B166" s="167"/>
      <c r="C166" s="167"/>
      <c r="D166" s="167"/>
      <c r="E166" s="167"/>
      <c r="F166" s="167"/>
      <c r="G166" s="167"/>
      <c r="H166" s="167"/>
      <c r="I166" s="167"/>
      <c r="J166" s="167"/>
      <c r="K166" s="167"/>
      <c r="L166" s="877"/>
      <c r="M166" s="167" t="s">
        <v>5002</v>
      </c>
      <c r="N166" s="167">
        <v>1.62</v>
      </c>
      <c r="O166" s="167"/>
      <c r="P166" s="167"/>
      <c r="Q166" s="167"/>
      <c r="R166" s="167"/>
      <c r="S166" s="167"/>
      <c r="T166" s="167"/>
      <c r="U166" s="167"/>
      <c r="V166" s="167"/>
      <c r="W166" s="167"/>
      <c r="X166" s="167"/>
      <c r="Y166" s="167"/>
      <c r="Z166" s="167"/>
    </row>
    <row r="167" ht="15.75" customHeight="1">
      <c r="A167" s="167"/>
      <c r="B167" s="167"/>
      <c r="C167" s="167"/>
      <c r="D167" s="167"/>
      <c r="E167" s="167"/>
      <c r="F167" s="167"/>
      <c r="G167" s="167"/>
      <c r="H167" s="167"/>
      <c r="I167" s="167"/>
      <c r="J167" s="167"/>
      <c r="K167" s="167"/>
      <c r="L167" s="877"/>
      <c r="M167" s="167" t="s">
        <v>5003</v>
      </c>
      <c r="N167" s="167">
        <v>1.66</v>
      </c>
      <c r="O167" s="167"/>
      <c r="P167" s="167"/>
      <c r="Q167" s="167"/>
      <c r="R167" s="167"/>
      <c r="S167" s="167"/>
      <c r="T167" s="167"/>
      <c r="U167" s="167"/>
      <c r="V167" s="167"/>
      <c r="W167" s="167"/>
      <c r="X167" s="167"/>
      <c r="Y167" s="167"/>
      <c r="Z167" s="167"/>
    </row>
    <row r="168" ht="15.75" customHeight="1">
      <c r="A168" s="167"/>
      <c r="B168" s="167"/>
      <c r="C168" s="167"/>
      <c r="D168" s="167"/>
      <c r="E168" s="167"/>
      <c r="F168" s="167"/>
      <c r="G168" s="167"/>
      <c r="H168" s="167"/>
      <c r="I168" s="167"/>
      <c r="J168" s="167"/>
      <c r="K168" s="167"/>
      <c r="L168" s="877"/>
      <c r="M168" s="167" t="s">
        <v>5004</v>
      </c>
      <c r="N168" s="167">
        <v>1.78</v>
      </c>
      <c r="O168" s="167"/>
      <c r="P168" s="167"/>
      <c r="Q168" s="167"/>
      <c r="R168" s="167"/>
      <c r="S168" s="167"/>
      <c r="T168" s="167"/>
      <c r="U168" s="167"/>
      <c r="V168" s="167"/>
      <c r="W168" s="167"/>
      <c r="X168" s="167"/>
      <c r="Y168" s="167"/>
      <c r="Z168" s="167"/>
    </row>
    <row r="169" ht="15.75" customHeight="1">
      <c r="A169" s="167"/>
      <c r="B169" s="167"/>
      <c r="C169" s="167"/>
      <c r="D169" s="167"/>
      <c r="E169" s="167"/>
      <c r="F169" s="167"/>
      <c r="G169" s="167"/>
      <c r="H169" s="167"/>
      <c r="I169" s="167"/>
      <c r="J169" s="167"/>
      <c r="K169" s="167"/>
      <c r="L169" s="877"/>
      <c r="M169" s="167" t="s">
        <v>5005</v>
      </c>
      <c r="N169" s="167">
        <v>1.73</v>
      </c>
      <c r="O169" s="167"/>
      <c r="P169" s="167"/>
      <c r="Q169" s="167"/>
      <c r="R169" s="167"/>
      <c r="S169" s="167"/>
      <c r="T169" s="167"/>
      <c r="U169" s="167"/>
      <c r="V169" s="167"/>
      <c r="W169" s="167"/>
      <c r="X169" s="167"/>
      <c r="Y169" s="167"/>
      <c r="Z169" s="167"/>
    </row>
    <row r="170" ht="15.75" customHeight="1">
      <c r="A170" s="167"/>
      <c r="B170" s="167"/>
      <c r="C170" s="167"/>
      <c r="D170" s="167"/>
      <c r="E170" s="167"/>
      <c r="F170" s="167"/>
      <c r="G170" s="167"/>
      <c r="H170" s="167"/>
      <c r="I170" s="167"/>
      <c r="J170" s="167"/>
      <c r="K170" s="167"/>
      <c r="L170" s="877"/>
      <c r="M170" s="167" t="s">
        <v>5006</v>
      </c>
      <c r="N170" s="167">
        <v>1.27</v>
      </c>
      <c r="O170" s="167"/>
      <c r="P170" s="167"/>
      <c r="Q170" s="167"/>
      <c r="R170" s="167"/>
      <c r="S170" s="167"/>
      <c r="T170" s="167"/>
      <c r="U170" s="167"/>
      <c r="V170" s="167"/>
      <c r="W170" s="167"/>
      <c r="X170" s="167"/>
      <c r="Y170" s="167"/>
      <c r="Z170" s="167"/>
    </row>
    <row r="171" ht="15.75" customHeight="1">
      <c r="A171" s="167"/>
      <c r="B171" s="167"/>
      <c r="C171" s="167"/>
      <c r="D171" s="167"/>
      <c r="E171" s="167"/>
      <c r="F171" s="167"/>
      <c r="G171" s="167"/>
      <c r="H171" s="167"/>
      <c r="I171" s="167"/>
      <c r="J171" s="167"/>
      <c r="K171" s="167"/>
      <c r="L171" s="877"/>
      <c r="M171" s="167" t="s">
        <v>5007</v>
      </c>
      <c r="N171" s="167">
        <v>1.5</v>
      </c>
      <c r="O171" s="167"/>
      <c r="P171" s="167"/>
      <c r="Q171" s="167"/>
      <c r="R171" s="167"/>
      <c r="S171" s="167"/>
      <c r="T171" s="167"/>
      <c r="U171" s="167"/>
      <c r="V171" s="167"/>
      <c r="W171" s="167"/>
      <c r="X171" s="167"/>
      <c r="Y171" s="167"/>
      <c r="Z171" s="167"/>
    </row>
    <row r="172" ht="15.75" customHeight="1">
      <c r="A172" s="167"/>
      <c r="B172" s="167"/>
      <c r="C172" s="167"/>
      <c r="D172" s="167"/>
      <c r="E172" s="167"/>
      <c r="F172" s="167"/>
      <c r="G172" s="167"/>
      <c r="H172" s="167"/>
      <c r="I172" s="167"/>
      <c r="J172" s="167"/>
      <c r="K172" s="167"/>
      <c r="L172" s="877"/>
      <c r="M172" s="167" t="s">
        <v>5008</v>
      </c>
      <c r="N172" s="167">
        <v>1.27</v>
      </c>
      <c r="O172" s="167"/>
      <c r="P172" s="167"/>
      <c r="Q172" s="167"/>
      <c r="R172" s="167"/>
      <c r="S172" s="167"/>
      <c r="T172" s="167"/>
      <c r="U172" s="167"/>
      <c r="V172" s="167"/>
      <c r="W172" s="167"/>
      <c r="X172" s="167"/>
      <c r="Y172" s="167"/>
      <c r="Z172" s="167"/>
    </row>
    <row r="173" ht="15.75" customHeight="1">
      <c r="A173" s="167"/>
      <c r="B173" s="167"/>
      <c r="C173" s="167"/>
      <c r="D173" s="167"/>
      <c r="E173" s="167"/>
      <c r="F173" s="167"/>
      <c r="G173" s="167"/>
      <c r="H173" s="167"/>
      <c r="I173" s="167"/>
      <c r="J173" s="167"/>
      <c r="K173" s="167"/>
      <c r="L173" s="877"/>
      <c r="M173" s="167" t="s">
        <v>5009</v>
      </c>
      <c r="N173" s="167">
        <v>2.13</v>
      </c>
      <c r="O173" s="167"/>
      <c r="P173" s="167"/>
      <c r="Q173" s="167"/>
      <c r="R173" s="167"/>
      <c r="S173" s="167"/>
      <c r="T173" s="167"/>
      <c r="U173" s="167"/>
      <c r="V173" s="167"/>
      <c r="W173" s="167"/>
      <c r="X173" s="167"/>
      <c r="Y173" s="167"/>
      <c r="Z173" s="167"/>
    </row>
    <row r="174" ht="15.75" customHeight="1">
      <c r="A174" s="167"/>
      <c r="B174" s="167"/>
      <c r="C174" s="167"/>
      <c r="D174" s="167"/>
      <c r="E174" s="167"/>
      <c r="F174" s="167"/>
      <c r="G174" s="167"/>
      <c r="H174" s="167"/>
      <c r="I174" s="167"/>
      <c r="J174" s="167"/>
      <c r="K174" s="167"/>
      <c r="L174" s="877"/>
      <c r="M174" s="167" t="s">
        <v>5010</v>
      </c>
      <c r="N174" s="167">
        <v>2.78</v>
      </c>
      <c r="O174" s="167"/>
      <c r="P174" s="167"/>
      <c r="Q174" s="167"/>
      <c r="R174" s="167"/>
      <c r="S174" s="167"/>
      <c r="T174" s="167"/>
      <c r="U174" s="167"/>
      <c r="V174" s="167"/>
      <c r="W174" s="167"/>
      <c r="X174" s="167"/>
      <c r="Y174" s="167"/>
      <c r="Z174" s="167"/>
    </row>
    <row r="175" ht="15.75" customHeight="1">
      <c r="A175" s="167"/>
      <c r="B175" s="167"/>
      <c r="C175" s="167"/>
      <c r="D175" s="167"/>
      <c r="E175" s="167"/>
      <c r="F175" s="167"/>
      <c r="G175" s="167"/>
      <c r="H175" s="167"/>
      <c r="I175" s="167"/>
      <c r="J175" s="167"/>
      <c r="K175" s="167"/>
      <c r="L175" s="877"/>
      <c r="M175" s="167" t="s">
        <v>5011</v>
      </c>
      <c r="N175" s="167">
        <v>1.75</v>
      </c>
      <c r="O175" s="167"/>
      <c r="P175" s="167"/>
      <c r="Q175" s="167"/>
      <c r="R175" s="167"/>
      <c r="S175" s="167"/>
      <c r="T175" s="167"/>
      <c r="U175" s="167"/>
      <c r="V175" s="167"/>
      <c r="W175" s="167"/>
      <c r="X175" s="167"/>
      <c r="Y175" s="167"/>
      <c r="Z175" s="167"/>
    </row>
    <row r="176" ht="15.75" customHeight="1">
      <c r="A176" s="167"/>
      <c r="B176" s="167"/>
      <c r="C176" s="167"/>
      <c r="D176" s="167"/>
      <c r="E176" s="167"/>
      <c r="F176" s="167"/>
      <c r="G176" s="167"/>
      <c r="H176" s="167"/>
      <c r="I176" s="167"/>
      <c r="J176" s="167"/>
      <c r="K176" s="167"/>
      <c r="L176" s="877"/>
      <c r="M176" s="167" t="s">
        <v>5012</v>
      </c>
      <c r="N176" s="167">
        <v>2.37</v>
      </c>
      <c r="O176" s="167"/>
      <c r="P176" s="167"/>
      <c r="Q176" s="167"/>
      <c r="R176" s="167"/>
      <c r="S176" s="167"/>
      <c r="T176" s="167"/>
      <c r="U176" s="167"/>
      <c r="V176" s="167"/>
      <c r="W176" s="167"/>
      <c r="X176" s="167"/>
      <c r="Y176" s="167"/>
      <c r="Z176" s="167"/>
    </row>
    <row r="177" ht="15.75" customHeight="1">
      <c r="A177" s="167"/>
      <c r="B177" s="167"/>
      <c r="C177" s="167"/>
      <c r="D177" s="167"/>
      <c r="E177" s="167"/>
      <c r="F177" s="167"/>
      <c r="G177" s="167"/>
      <c r="H177" s="167"/>
      <c r="I177" s="167"/>
      <c r="J177" s="167"/>
      <c r="K177" s="167"/>
      <c r="L177" s="877"/>
      <c r="M177" s="167" t="s">
        <v>5013</v>
      </c>
      <c r="N177" s="167">
        <v>1.73</v>
      </c>
      <c r="O177" s="167"/>
      <c r="P177" s="167"/>
      <c r="Q177" s="167"/>
      <c r="R177" s="167"/>
      <c r="S177" s="167"/>
      <c r="T177" s="167"/>
      <c r="U177" s="167"/>
      <c r="V177" s="167"/>
      <c r="W177" s="167"/>
      <c r="X177" s="167"/>
      <c r="Y177" s="167"/>
      <c r="Z177" s="167"/>
    </row>
    <row r="178" ht="15.75" customHeight="1">
      <c r="A178" s="167"/>
      <c r="B178" s="167"/>
      <c r="C178" s="167"/>
      <c r="D178" s="167"/>
      <c r="E178" s="167"/>
      <c r="F178" s="167"/>
      <c r="G178" s="167"/>
      <c r="H178" s="167"/>
      <c r="I178" s="167"/>
      <c r="J178" s="167"/>
      <c r="K178" s="167"/>
      <c r="L178" s="877"/>
      <c r="M178" s="167" t="s">
        <v>5014</v>
      </c>
      <c r="N178" s="167">
        <v>1.62</v>
      </c>
      <c r="O178" s="167"/>
      <c r="P178" s="167"/>
      <c r="Q178" s="167"/>
      <c r="R178" s="167"/>
      <c r="S178" s="167"/>
      <c r="T178" s="167"/>
      <c r="U178" s="167"/>
      <c r="V178" s="167"/>
      <c r="W178" s="167"/>
      <c r="X178" s="167"/>
      <c r="Y178" s="167"/>
      <c r="Z178" s="167"/>
    </row>
    <row r="179" ht="15.75" customHeight="1">
      <c r="A179" s="167"/>
      <c r="B179" s="167"/>
      <c r="C179" s="167"/>
      <c r="D179" s="167"/>
      <c r="E179" s="167"/>
      <c r="F179" s="167"/>
      <c r="G179" s="167"/>
      <c r="H179" s="167"/>
      <c r="I179" s="167"/>
      <c r="J179" s="167"/>
      <c r="K179" s="167"/>
      <c r="L179" s="877"/>
      <c r="M179" s="167" t="s">
        <v>5015</v>
      </c>
      <c r="N179" s="167">
        <v>1.58</v>
      </c>
      <c r="O179" s="167"/>
      <c r="P179" s="167"/>
      <c r="Q179" s="167"/>
      <c r="R179" s="167"/>
      <c r="S179" s="167"/>
      <c r="T179" s="167"/>
      <c r="U179" s="167"/>
      <c r="V179" s="167"/>
      <c r="W179" s="167"/>
      <c r="X179" s="167"/>
      <c r="Y179" s="167"/>
      <c r="Z179" s="167"/>
    </row>
    <row r="180" ht="15.75" customHeight="1">
      <c r="A180" s="167"/>
      <c r="B180" s="167"/>
      <c r="C180" s="167"/>
      <c r="D180" s="167"/>
      <c r="E180" s="167"/>
      <c r="F180" s="167"/>
      <c r="G180" s="167"/>
      <c r="H180" s="167"/>
      <c r="I180" s="167"/>
      <c r="J180" s="167"/>
      <c r="K180" s="167"/>
      <c r="L180" s="877"/>
      <c r="M180" s="167" t="s">
        <v>5016</v>
      </c>
      <c r="N180" s="167">
        <v>1.02</v>
      </c>
      <c r="O180" s="167"/>
      <c r="P180" s="167"/>
      <c r="Q180" s="167"/>
      <c r="R180" s="167"/>
      <c r="S180" s="167"/>
      <c r="T180" s="167"/>
      <c r="U180" s="167"/>
      <c r="V180" s="167"/>
      <c r="W180" s="167"/>
      <c r="X180" s="167"/>
      <c r="Y180" s="167"/>
      <c r="Z180" s="167"/>
    </row>
    <row r="181" ht="15.75" customHeight="1">
      <c r="A181" s="167"/>
      <c r="B181" s="167"/>
      <c r="C181" s="167"/>
      <c r="D181" s="167"/>
      <c r="E181" s="167"/>
      <c r="F181" s="167"/>
      <c r="G181" s="167"/>
      <c r="H181" s="167"/>
      <c r="I181" s="167"/>
      <c r="J181" s="167"/>
      <c r="K181" s="167"/>
      <c r="L181" s="877"/>
      <c r="M181" s="167" t="s">
        <v>5017</v>
      </c>
      <c r="N181" s="167">
        <v>1.96</v>
      </c>
      <c r="O181" s="167"/>
      <c r="P181" s="167"/>
      <c r="Q181" s="167"/>
      <c r="R181" s="167"/>
      <c r="S181" s="167"/>
      <c r="T181" s="167"/>
      <c r="U181" s="167"/>
      <c r="V181" s="167"/>
      <c r="W181" s="167"/>
      <c r="X181" s="167"/>
      <c r="Y181" s="167"/>
      <c r="Z181" s="167"/>
    </row>
    <row r="182" ht="15.75" customHeight="1">
      <c r="A182" s="167"/>
      <c r="B182" s="167"/>
      <c r="C182" s="167"/>
      <c r="D182" s="167"/>
      <c r="E182" s="167"/>
      <c r="F182" s="167"/>
      <c r="G182" s="167"/>
      <c r="H182" s="167"/>
      <c r="I182" s="167"/>
      <c r="J182" s="167"/>
      <c r="K182" s="167"/>
      <c r="L182" s="877"/>
      <c r="M182" s="167" t="s">
        <v>5018</v>
      </c>
      <c r="N182" s="167">
        <v>1.77</v>
      </c>
      <c r="O182" s="167"/>
      <c r="P182" s="167"/>
      <c r="Q182" s="167"/>
      <c r="R182" s="167"/>
      <c r="S182" s="167"/>
      <c r="T182" s="167"/>
      <c r="U182" s="167"/>
      <c r="V182" s="167"/>
      <c r="W182" s="167"/>
      <c r="X182" s="167"/>
      <c r="Y182" s="167"/>
      <c r="Z182" s="167"/>
    </row>
    <row r="183" ht="15.75" customHeight="1">
      <c r="A183" s="167"/>
      <c r="B183" s="167"/>
      <c r="C183" s="167"/>
      <c r="D183" s="167"/>
      <c r="E183" s="167"/>
      <c r="F183" s="167"/>
      <c r="G183" s="167"/>
      <c r="H183" s="167"/>
      <c r="I183" s="167"/>
      <c r="J183" s="167"/>
      <c r="K183" s="167"/>
      <c r="L183" s="879"/>
      <c r="M183" s="167" t="s">
        <v>5019</v>
      </c>
      <c r="N183" s="167">
        <v>1.46</v>
      </c>
      <c r="O183" s="167"/>
      <c r="P183" s="167"/>
      <c r="Q183" s="167"/>
      <c r="R183" s="167"/>
      <c r="S183" s="167"/>
      <c r="T183" s="167"/>
      <c r="U183" s="167"/>
      <c r="V183" s="167"/>
      <c r="W183" s="167"/>
      <c r="X183" s="167"/>
      <c r="Y183" s="167"/>
      <c r="Z183" s="167"/>
    </row>
    <row r="184" ht="15.75" customHeight="1">
      <c r="A184" s="167"/>
      <c r="B184" s="167"/>
      <c r="C184" s="167"/>
      <c r="D184" s="167"/>
      <c r="E184" s="167"/>
      <c r="F184" s="167"/>
      <c r="G184" s="167"/>
      <c r="H184" s="167"/>
      <c r="I184" s="167"/>
      <c r="J184" s="167"/>
      <c r="K184" s="167"/>
      <c r="L184" s="874" t="s">
        <v>4853</v>
      </c>
      <c r="M184" s="167" t="s">
        <v>5020</v>
      </c>
      <c r="N184" s="167">
        <v>1.11</v>
      </c>
      <c r="O184" s="167"/>
      <c r="P184" s="167"/>
      <c r="Q184" s="167"/>
      <c r="R184" s="167"/>
      <c r="S184" s="167"/>
      <c r="T184" s="167"/>
      <c r="U184" s="167"/>
      <c r="V184" s="167"/>
      <c r="W184" s="167"/>
      <c r="X184" s="167"/>
      <c r="Y184" s="167"/>
      <c r="Z184" s="167"/>
    </row>
    <row r="185" ht="15.75" customHeight="1">
      <c r="A185" s="167"/>
      <c r="B185" s="167"/>
      <c r="C185" s="167"/>
      <c r="D185" s="167"/>
      <c r="E185" s="167"/>
      <c r="F185" s="167"/>
      <c r="G185" s="167"/>
      <c r="H185" s="167"/>
      <c r="I185" s="167"/>
      <c r="J185" s="167"/>
      <c r="K185" s="167"/>
      <c r="L185" s="879"/>
      <c r="M185" s="167" t="s">
        <v>5021</v>
      </c>
      <c r="N185" s="167">
        <v>0.66</v>
      </c>
      <c r="O185" s="167"/>
      <c r="P185" s="167"/>
      <c r="Q185" s="167"/>
      <c r="R185" s="167"/>
      <c r="S185" s="167"/>
      <c r="T185" s="167"/>
      <c r="U185" s="167"/>
      <c r="V185" s="167"/>
      <c r="W185" s="167"/>
      <c r="X185" s="167"/>
      <c r="Y185" s="167"/>
      <c r="Z185" s="167"/>
    </row>
    <row r="186" ht="15.75" customHeight="1">
      <c r="A186" s="167"/>
      <c r="B186" s="167"/>
      <c r="C186" s="167"/>
      <c r="D186" s="167"/>
      <c r="E186" s="167"/>
      <c r="F186" s="167"/>
      <c r="G186" s="167"/>
      <c r="H186" s="167"/>
      <c r="I186" s="167"/>
      <c r="J186" s="167"/>
      <c r="K186" s="167"/>
      <c r="L186" s="874" t="s">
        <v>487</v>
      </c>
      <c r="M186" s="167" t="s">
        <v>5022</v>
      </c>
      <c r="N186" s="167">
        <v>1.04</v>
      </c>
      <c r="O186" s="167"/>
      <c r="P186" s="167"/>
      <c r="Q186" s="167"/>
      <c r="R186" s="167"/>
      <c r="S186" s="167"/>
      <c r="T186" s="167"/>
      <c r="U186" s="167"/>
      <c r="V186" s="167"/>
      <c r="W186" s="167"/>
      <c r="X186" s="167"/>
      <c r="Y186" s="167"/>
      <c r="Z186" s="167"/>
    </row>
    <row r="187" ht="15.75" customHeight="1">
      <c r="A187" s="167"/>
      <c r="B187" s="167"/>
      <c r="C187" s="167"/>
      <c r="D187" s="167"/>
      <c r="E187" s="167"/>
      <c r="F187" s="167"/>
      <c r="G187" s="167"/>
      <c r="H187" s="167"/>
      <c r="I187" s="167"/>
      <c r="J187" s="167"/>
      <c r="K187" s="167"/>
      <c r="L187" s="877"/>
      <c r="M187" s="167" t="s">
        <v>5023</v>
      </c>
      <c r="N187" s="167">
        <v>1.04</v>
      </c>
      <c r="O187" s="167"/>
      <c r="P187" s="167"/>
      <c r="Q187" s="167"/>
      <c r="R187" s="167"/>
      <c r="S187" s="167"/>
      <c r="T187" s="167"/>
      <c r="U187" s="167"/>
      <c r="V187" s="167"/>
      <c r="W187" s="167"/>
      <c r="X187" s="167"/>
      <c r="Y187" s="167"/>
      <c r="Z187" s="167"/>
    </row>
    <row r="188" ht="15.75" customHeight="1">
      <c r="A188" s="167"/>
      <c r="B188" s="167"/>
      <c r="C188" s="167"/>
      <c r="D188" s="167"/>
      <c r="E188" s="167"/>
      <c r="F188" s="167"/>
      <c r="G188" s="167"/>
      <c r="H188" s="167"/>
      <c r="I188" s="167"/>
      <c r="J188" s="167"/>
      <c r="K188" s="167"/>
      <c r="L188" s="877"/>
      <c r="M188" s="167" t="s">
        <v>5024</v>
      </c>
      <c r="N188" s="167">
        <v>1.03</v>
      </c>
      <c r="O188" s="167"/>
      <c r="P188" s="167"/>
      <c r="Q188" s="167"/>
      <c r="R188" s="167"/>
      <c r="S188" s="167"/>
      <c r="T188" s="167"/>
      <c r="U188" s="167"/>
      <c r="V188" s="167"/>
      <c r="W188" s="167"/>
      <c r="X188" s="167"/>
      <c r="Y188" s="167"/>
      <c r="Z188" s="167"/>
    </row>
    <row r="189" ht="15.75" customHeight="1">
      <c r="A189" s="167"/>
      <c r="B189" s="167"/>
      <c r="C189" s="167"/>
      <c r="D189" s="167"/>
      <c r="E189" s="167"/>
      <c r="F189" s="167"/>
      <c r="G189" s="167"/>
      <c r="H189" s="167"/>
      <c r="I189" s="167"/>
      <c r="J189" s="167"/>
      <c r="K189" s="167"/>
      <c r="L189" s="877"/>
      <c r="M189" s="167" t="s">
        <v>5025</v>
      </c>
      <c r="N189" s="167">
        <v>1.06</v>
      </c>
      <c r="O189" s="167"/>
      <c r="P189" s="167"/>
      <c r="Q189" s="167"/>
      <c r="R189" s="167"/>
      <c r="S189" s="167"/>
      <c r="T189" s="167"/>
      <c r="U189" s="167"/>
      <c r="V189" s="167"/>
      <c r="W189" s="167"/>
      <c r="X189" s="167"/>
      <c r="Y189" s="167"/>
      <c r="Z189" s="167"/>
    </row>
    <row r="190" ht="15.75" customHeight="1">
      <c r="A190" s="167"/>
      <c r="B190" s="167"/>
      <c r="C190" s="167"/>
      <c r="D190" s="167"/>
      <c r="E190" s="167"/>
      <c r="F190" s="167"/>
      <c r="G190" s="167"/>
      <c r="H190" s="167"/>
      <c r="I190" s="167"/>
      <c r="J190" s="167"/>
      <c r="K190" s="167"/>
      <c r="L190" s="877"/>
      <c r="M190" s="167" t="s">
        <v>5026</v>
      </c>
      <c r="N190" s="167">
        <v>1.03</v>
      </c>
      <c r="O190" s="167"/>
      <c r="P190" s="167"/>
      <c r="Q190" s="167"/>
      <c r="R190" s="167"/>
      <c r="S190" s="167"/>
      <c r="T190" s="167"/>
      <c r="U190" s="167"/>
      <c r="V190" s="167"/>
      <c r="W190" s="167"/>
      <c r="X190" s="167"/>
      <c r="Y190" s="167"/>
      <c r="Z190" s="167"/>
    </row>
    <row r="191" ht="15.75" customHeight="1">
      <c r="A191" s="167"/>
      <c r="B191" s="167"/>
      <c r="C191" s="167"/>
      <c r="D191" s="167"/>
      <c r="E191" s="167"/>
      <c r="F191" s="167"/>
      <c r="G191" s="167"/>
      <c r="H191" s="167"/>
      <c r="I191" s="167"/>
      <c r="J191" s="167"/>
      <c r="K191" s="167"/>
      <c r="L191" s="877"/>
      <c r="M191" s="167" t="s">
        <v>5027</v>
      </c>
      <c r="N191" s="167">
        <v>1.1</v>
      </c>
      <c r="O191" s="167"/>
      <c r="P191" s="167"/>
      <c r="Q191" s="167"/>
      <c r="R191" s="167"/>
      <c r="S191" s="167"/>
      <c r="T191" s="167"/>
      <c r="U191" s="167"/>
      <c r="V191" s="167"/>
      <c r="W191" s="167"/>
      <c r="X191" s="167"/>
      <c r="Y191" s="167"/>
      <c r="Z191" s="167"/>
    </row>
    <row r="192" ht="15.75" customHeight="1">
      <c r="A192" s="167"/>
      <c r="B192" s="167"/>
      <c r="C192" s="167"/>
      <c r="D192" s="167"/>
      <c r="E192" s="167"/>
      <c r="F192" s="167"/>
      <c r="G192" s="167"/>
      <c r="H192" s="167"/>
      <c r="I192" s="167"/>
      <c r="J192" s="167"/>
      <c r="K192" s="167"/>
      <c r="L192" s="877"/>
      <c r="M192" s="167" t="s">
        <v>5028</v>
      </c>
      <c r="N192" s="167">
        <v>1.04</v>
      </c>
      <c r="O192" s="167"/>
      <c r="P192" s="167"/>
      <c r="Q192" s="167"/>
      <c r="R192" s="167"/>
      <c r="S192" s="167"/>
      <c r="T192" s="167"/>
      <c r="U192" s="167"/>
      <c r="V192" s="167"/>
      <c r="W192" s="167"/>
      <c r="X192" s="167"/>
      <c r="Y192" s="167"/>
      <c r="Z192" s="167"/>
    </row>
    <row r="193" ht="15.75" customHeight="1">
      <c r="A193" s="167"/>
      <c r="B193" s="167"/>
      <c r="C193" s="167"/>
      <c r="D193" s="167"/>
      <c r="E193" s="167"/>
      <c r="F193" s="167"/>
      <c r="G193" s="167"/>
      <c r="H193" s="167"/>
      <c r="I193" s="167"/>
      <c r="J193" s="167"/>
      <c r="K193" s="167"/>
      <c r="L193" s="877"/>
      <c r="M193" s="167" t="s">
        <v>5029</v>
      </c>
      <c r="N193" s="167">
        <v>0.95</v>
      </c>
      <c r="O193" s="167"/>
      <c r="P193" s="167"/>
      <c r="Q193" s="167"/>
      <c r="R193" s="167"/>
      <c r="S193" s="167"/>
      <c r="T193" s="167"/>
      <c r="U193" s="167"/>
      <c r="V193" s="167"/>
      <c r="W193" s="167"/>
      <c r="X193" s="167"/>
      <c r="Y193" s="167"/>
      <c r="Z193" s="167"/>
    </row>
    <row r="194" ht="15.75" customHeight="1">
      <c r="A194" s="167"/>
      <c r="B194" s="167"/>
      <c r="C194" s="167"/>
      <c r="D194" s="167"/>
      <c r="E194" s="167"/>
      <c r="F194" s="167"/>
      <c r="G194" s="167"/>
      <c r="H194" s="167"/>
      <c r="I194" s="167"/>
      <c r="J194" s="167"/>
      <c r="K194" s="167"/>
      <c r="L194" s="877"/>
      <c r="M194" s="167" t="s">
        <v>5030</v>
      </c>
      <c r="N194" s="167">
        <v>1.04</v>
      </c>
      <c r="O194" s="167"/>
      <c r="P194" s="167"/>
      <c r="Q194" s="167"/>
      <c r="R194" s="167"/>
      <c r="S194" s="167"/>
      <c r="T194" s="167"/>
      <c r="U194" s="167"/>
      <c r="V194" s="167"/>
      <c r="W194" s="167"/>
      <c r="X194" s="167"/>
      <c r="Y194" s="167"/>
      <c r="Z194" s="167"/>
    </row>
    <row r="195" ht="15.75" customHeight="1">
      <c r="A195" s="167"/>
      <c r="B195" s="167"/>
      <c r="C195" s="167"/>
      <c r="D195" s="167"/>
      <c r="E195" s="167"/>
      <c r="F195" s="167"/>
      <c r="G195" s="167"/>
      <c r="H195" s="167"/>
      <c r="I195" s="167"/>
      <c r="J195" s="167"/>
      <c r="K195" s="167"/>
      <c r="L195" s="877"/>
      <c r="M195" s="167" t="s">
        <v>5031</v>
      </c>
      <c r="N195" s="167">
        <v>1.04</v>
      </c>
      <c r="O195" s="167"/>
      <c r="P195" s="167"/>
      <c r="Q195" s="167"/>
      <c r="R195" s="167"/>
      <c r="S195" s="167"/>
      <c r="T195" s="167"/>
      <c r="U195" s="167"/>
      <c r="V195" s="167"/>
      <c r="W195" s="167"/>
      <c r="X195" s="167"/>
      <c r="Y195" s="167"/>
      <c r="Z195" s="167"/>
    </row>
    <row r="196" ht="15.75" customHeight="1">
      <c r="A196" s="167"/>
      <c r="B196" s="167"/>
      <c r="C196" s="167"/>
      <c r="D196" s="167"/>
      <c r="E196" s="167"/>
      <c r="F196" s="167"/>
      <c r="G196" s="167"/>
      <c r="H196" s="167"/>
      <c r="I196" s="167"/>
      <c r="J196" s="167"/>
      <c r="K196" s="167"/>
      <c r="L196" s="877"/>
      <c r="M196" s="167" t="s">
        <v>5032</v>
      </c>
      <c r="N196" s="167">
        <v>1.0</v>
      </c>
      <c r="O196" s="167"/>
      <c r="P196" s="167"/>
      <c r="Q196" s="167"/>
      <c r="R196" s="167"/>
      <c r="S196" s="167"/>
      <c r="T196" s="167"/>
      <c r="U196" s="167"/>
      <c r="V196" s="167"/>
      <c r="W196" s="167"/>
      <c r="X196" s="167"/>
      <c r="Y196" s="167"/>
      <c r="Z196" s="167"/>
    </row>
    <row r="197" ht="15.75" customHeight="1">
      <c r="A197" s="167"/>
      <c r="B197" s="167"/>
      <c r="C197" s="167"/>
      <c r="D197" s="167"/>
      <c r="E197" s="167"/>
      <c r="F197" s="167"/>
      <c r="G197" s="167"/>
      <c r="H197" s="167"/>
      <c r="I197" s="167"/>
      <c r="J197" s="167"/>
      <c r="K197" s="167"/>
      <c r="L197" s="877"/>
      <c r="M197" s="167" t="s">
        <v>5033</v>
      </c>
      <c r="N197" s="167">
        <v>1.03</v>
      </c>
      <c r="O197" s="167"/>
      <c r="P197" s="167"/>
      <c r="Q197" s="167"/>
      <c r="R197" s="167"/>
      <c r="S197" s="167"/>
      <c r="T197" s="167"/>
      <c r="U197" s="167"/>
      <c r="V197" s="167"/>
      <c r="W197" s="167"/>
      <c r="X197" s="167"/>
      <c r="Y197" s="167"/>
      <c r="Z197" s="167"/>
    </row>
    <row r="198" ht="15.75" customHeight="1">
      <c r="A198" s="167"/>
      <c r="B198" s="167"/>
      <c r="C198" s="167"/>
      <c r="D198" s="167"/>
      <c r="E198" s="167"/>
      <c r="F198" s="167"/>
      <c r="G198" s="167"/>
      <c r="H198" s="167"/>
      <c r="I198" s="167"/>
      <c r="J198" s="167"/>
      <c r="K198" s="167"/>
      <c r="L198" s="877"/>
      <c r="M198" s="167" t="s">
        <v>5034</v>
      </c>
      <c r="N198" s="167">
        <v>1.05</v>
      </c>
      <c r="O198" s="167"/>
      <c r="P198" s="167"/>
      <c r="Q198" s="167"/>
      <c r="R198" s="167"/>
      <c r="S198" s="167"/>
      <c r="T198" s="167"/>
      <c r="U198" s="167"/>
      <c r="V198" s="167"/>
      <c r="W198" s="167"/>
      <c r="X198" s="167"/>
      <c r="Y198" s="167"/>
      <c r="Z198" s="167"/>
    </row>
    <row r="199" ht="15.75" customHeight="1">
      <c r="A199" s="167"/>
      <c r="B199" s="167"/>
      <c r="C199" s="167"/>
      <c r="D199" s="167"/>
      <c r="E199" s="167"/>
      <c r="F199" s="167"/>
      <c r="G199" s="167"/>
      <c r="H199" s="167"/>
      <c r="I199" s="167"/>
      <c r="J199" s="167"/>
      <c r="K199" s="167"/>
      <c r="L199" s="877"/>
      <c r="M199" s="167" t="s">
        <v>5035</v>
      </c>
      <c r="N199" s="167">
        <v>1.04</v>
      </c>
      <c r="O199" s="167"/>
      <c r="P199" s="167"/>
      <c r="Q199" s="167"/>
      <c r="R199" s="167"/>
      <c r="S199" s="167"/>
      <c r="T199" s="167"/>
      <c r="U199" s="167"/>
      <c r="V199" s="167"/>
      <c r="W199" s="167"/>
      <c r="X199" s="167"/>
      <c r="Y199" s="167"/>
      <c r="Z199" s="167"/>
    </row>
    <row r="200" ht="15.75" customHeight="1">
      <c r="A200" s="167"/>
      <c r="B200" s="167"/>
      <c r="C200" s="167"/>
      <c r="D200" s="167"/>
      <c r="E200" s="167"/>
      <c r="F200" s="167"/>
      <c r="G200" s="167"/>
      <c r="H200" s="167"/>
      <c r="I200" s="167"/>
      <c r="J200" s="167"/>
      <c r="K200" s="167"/>
      <c r="L200" s="877"/>
      <c r="M200" s="167" t="s">
        <v>5036</v>
      </c>
      <c r="N200" s="167">
        <v>1.1</v>
      </c>
      <c r="O200" s="167"/>
      <c r="P200" s="167"/>
      <c r="Q200" s="167"/>
      <c r="R200" s="167"/>
      <c r="S200" s="167"/>
      <c r="T200" s="167"/>
      <c r="U200" s="167"/>
      <c r="V200" s="167"/>
      <c r="W200" s="167"/>
      <c r="X200" s="167"/>
      <c r="Y200" s="167"/>
      <c r="Z200" s="167"/>
    </row>
    <row r="201" ht="15.75" customHeight="1">
      <c r="A201" s="167"/>
      <c r="B201" s="167"/>
      <c r="C201" s="167"/>
      <c r="D201" s="167"/>
      <c r="E201" s="167"/>
      <c r="F201" s="167"/>
      <c r="G201" s="167"/>
      <c r="H201" s="167"/>
      <c r="I201" s="167"/>
      <c r="J201" s="167"/>
      <c r="K201" s="167"/>
      <c r="L201" s="877"/>
      <c r="M201" s="167" t="s">
        <v>5037</v>
      </c>
      <c r="N201" s="167">
        <v>0.95</v>
      </c>
      <c r="O201" s="167"/>
      <c r="P201" s="167"/>
      <c r="Q201" s="167"/>
      <c r="R201" s="167"/>
      <c r="S201" s="167"/>
      <c r="T201" s="167"/>
      <c r="U201" s="167"/>
      <c r="V201" s="167"/>
      <c r="W201" s="167"/>
      <c r="X201" s="167"/>
      <c r="Y201" s="167"/>
      <c r="Z201" s="167"/>
    </row>
    <row r="202" ht="15.75" customHeight="1">
      <c r="A202" s="167"/>
      <c r="B202" s="167"/>
      <c r="C202" s="167"/>
      <c r="D202" s="167"/>
      <c r="E202" s="167"/>
      <c r="F202" s="167"/>
      <c r="G202" s="167"/>
      <c r="H202" s="167"/>
      <c r="I202" s="167"/>
      <c r="J202" s="167"/>
      <c r="K202" s="167"/>
      <c r="L202" s="879"/>
      <c r="M202" s="167" t="s">
        <v>5038</v>
      </c>
      <c r="N202" s="167">
        <v>1.04</v>
      </c>
      <c r="O202" s="167"/>
      <c r="P202" s="167"/>
      <c r="Q202" s="167"/>
      <c r="R202" s="167"/>
      <c r="S202" s="167"/>
      <c r="T202" s="167"/>
      <c r="U202" s="167"/>
      <c r="V202" s="167"/>
      <c r="W202" s="167"/>
      <c r="X202" s="167"/>
      <c r="Y202" s="167"/>
      <c r="Z202" s="167"/>
    </row>
    <row r="203" ht="15.75" customHeight="1">
      <c r="A203" s="167"/>
      <c r="B203" s="167"/>
      <c r="C203" s="167"/>
      <c r="D203" s="167"/>
      <c r="E203" s="167"/>
      <c r="F203" s="167"/>
      <c r="G203" s="167"/>
      <c r="H203" s="167"/>
      <c r="I203" s="167"/>
      <c r="J203" s="167"/>
      <c r="K203" s="167"/>
      <c r="L203" s="874" t="s">
        <v>499</v>
      </c>
      <c r="M203" s="167" t="s">
        <v>5039</v>
      </c>
      <c r="N203" s="167">
        <v>1.03</v>
      </c>
      <c r="O203" s="167"/>
      <c r="P203" s="167"/>
      <c r="Q203" s="167"/>
      <c r="R203" s="167"/>
      <c r="S203" s="167"/>
      <c r="T203" s="167"/>
      <c r="U203" s="167"/>
      <c r="V203" s="167"/>
      <c r="W203" s="167"/>
      <c r="X203" s="167"/>
      <c r="Y203" s="167"/>
      <c r="Z203" s="167"/>
    </row>
    <row r="204" ht="15.75" customHeight="1">
      <c r="A204" s="167"/>
      <c r="B204" s="167"/>
      <c r="C204" s="167"/>
      <c r="D204" s="167"/>
      <c r="E204" s="167"/>
      <c r="F204" s="167"/>
      <c r="G204" s="167"/>
      <c r="H204" s="167"/>
      <c r="I204" s="167"/>
      <c r="J204" s="167"/>
      <c r="K204" s="167"/>
      <c r="L204" s="877"/>
      <c r="M204" s="167" t="s">
        <v>5040</v>
      </c>
      <c r="N204" s="167">
        <v>0.44</v>
      </c>
      <c r="O204" s="167"/>
      <c r="P204" s="167"/>
      <c r="Q204" s="167"/>
      <c r="R204" s="167"/>
      <c r="S204" s="167"/>
      <c r="T204" s="167"/>
      <c r="U204" s="167"/>
      <c r="V204" s="167"/>
      <c r="W204" s="167"/>
      <c r="X204" s="167"/>
      <c r="Y204" s="167"/>
      <c r="Z204" s="167"/>
    </row>
    <row r="205" ht="15.75" customHeight="1">
      <c r="A205" s="167"/>
      <c r="B205" s="167"/>
      <c r="C205" s="167"/>
      <c r="D205" s="167"/>
      <c r="E205" s="167"/>
      <c r="F205" s="167"/>
      <c r="G205" s="167"/>
      <c r="H205" s="167"/>
      <c r="I205" s="167"/>
      <c r="J205" s="167"/>
      <c r="K205" s="167"/>
      <c r="L205" s="877"/>
      <c r="M205" s="167" t="s">
        <v>5041</v>
      </c>
      <c r="N205" s="167">
        <v>0.51</v>
      </c>
      <c r="O205" s="167"/>
      <c r="P205" s="167"/>
      <c r="Q205" s="167"/>
      <c r="R205" s="167"/>
      <c r="S205" s="167"/>
      <c r="T205" s="167"/>
      <c r="U205" s="167"/>
      <c r="V205" s="167"/>
      <c r="W205" s="167"/>
      <c r="X205" s="167"/>
      <c r="Y205" s="167"/>
      <c r="Z205" s="167"/>
    </row>
    <row r="206" ht="15.75" customHeight="1">
      <c r="A206" s="167"/>
      <c r="B206" s="167"/>
      <c r="C206" s="167"/>
      <c r="D206" s="167"/>
      <c r="E206" s="167"/>
      <c r="F206" s="167"/>
      <c r="G206" s="167"/>
      <c r="H206" s="167"/>
      <c r="I206" s="167"/>
      <c r="J206" s="167"/>
      <c r="K206" s="167"/>
      <c r="L206" s="877"/>
      <c r="M206" s="167" t="s">
        <v>5042</v>
      </c>
      <c r="N206" s="167">
        <v>0.48</v>
      </c>
      <c r="O206" s="167"/>
      <c r="P206" s="167"/>
      <c r="Q206" s="167"/>
      <c r="R206" s="167"/>
      <c r="S206" s="167"/>
      <c r="T206" s="167"/>
      <c r="U206" s="167"/>
      <c r="V206" s="167"/>
      <c r="W206" s="167"/>
      <c r="X206" s="167"/>
      <c r="Y206" s="167"/>
      <c r="Z206" s="167"/>
    </row>
    <row r="207" ht="15.75" customHeight="1">
      <c r="A207" s="167"/>
      <c r="B207" s="167"/>
      <c r="C207" s="167"/>
      <c r="D207" s="167"/>
      <c r="E207" s="167"/>
      <c r="F207" s="167"/>
      <c r="G207" s="167"/>
      <c r="H207" s="167"/>
      <c r="I207" s="167"/>
      <c r="J207" s="167"/>
      <c r="K207" s="167"/>
      <c r="L207" s="877"/>
      <c r="M207" s="167" t="s">
        <v>5043</v>
      </c>
      <c r="N207" s="167">
        <v>0.48</v>
      </c>
      <c r="O207" s="167"/>
      <c r="P207" s="167"/>
      <c r="Q207" s="167"/>
      <c r="R207" s="167"/>
      <c r="S207" s="167"/>
      <c r="T207" s="167"/>
      <c r="U207" s="167"/>
      <c r="V207" s="167"/>
      <c r="W207" s="167"/>
      <c r="X207" s="167"/>
      <c r="Y207" s="167"/>
      <c r="Z207" s="167"/>
    </row>
    <row r="208" ht="15.75" customHeight="1">
      <c r="A208" s="167"/>
      <c r="B208" s="167"/>
      <c r="C208" s="167"/>
      <c r="D208" s="167"/>
      <c r="E208" s="167"/>
      <c r="F208" s="167"/>
      <c r="G208" s="167"/>
      <c r="H208" s="167"/>
      <c r="I208" s="167"/>
      <c r="J208" s="167"/>
      <c r="K208" s="167"/>
      <c r="L208" s="877"/>
      <c r="M208" s="167" t="s">
        <v>5044</v>
      </c>
      <c r="N208" s="167">
        <v>0.47</v>
      </c>
      <c r="O208" s="167"/>
      <c r="P208" s="167"/>
      <c r="Q208" s="167"/>
      <c r="R208" s="167"/>
      <c r="S208" s="167"/>
      <c r="T208" s="167"/>
      <c r="U208" s="167"/>
      <c r="V208" s="167"/>
      <c r="W208" s="167"/>
      <c r="X208" s="167"/>
      <c r="Y208" s="167"/>
      <c r="Z208" s="167"/>
    </row>
    <row r="209" ht="15.75" customHeight="1">
      <c r="A209" s="167"/>
      <c r="B209" s="167"/>
      <c r="C209" s="167"/>
      <c r="D209" s="167"/>
      <c r="E209" s="167"/>
      <c r="F209" s="167"/>
      <c r="G209" s="167"/>
      <c r="H209" s="167"/>
      <c r="I209" s="167"/>
      <c r="J209" s="167"/>
      <c r="K209" s="167"/>
      <c r="L209" s="877"/>
      <c r="M209" s="167" t="s">
        <v>5045</v>
      </c>
      <c r="N209" s="167">
        <v>0.49</v>
      </c>
      <c r="O209" s="167"/>
      <c r="P209" s="167"/>
      <c r="Q209" s="167"/>
      <c r="R209" s="167"/>
      <c r="S209" s="167"/>
      <c r="T209" s="167"/>
      <c r="U209" s="167"/>
      <c r="V209" s="167"/>
      <c r="W209" s="167"/>
      <c r="X209" s="167"/>
      <c r="Y209" s="167"/>
      <c r="Z209" s="167"/>
    </row>
    <row r="210" ht="15.75" customHeight="1">
      <c r="A210" s="167"/>
      <c r="B210" s="167"/>
      <c r="C210" s="167"/>
      <c r="D210" s="167"/>
      <c r="E210" s="167"/>
      <c r="F210" s="167"/>
      <c r="G210" s="167"/>
      <c r="H210" s="167"/>
      <c r="I210" s="167"/>
      <c r="J210" s="167"/>
      <c r="K210" s="167"/>
      <c r="L210" s="877"/>
      <c r="M210" s="167" t="s">
        <v>5046</v>
      </c>
      <c r="N210" s="167">
        <v>0.92</v>
      </c>
      <c r="O210" s="167"/>
      <c r="P210" s="167"/>
      <c r="Q210" s="167"/>
      <c r="R210" s="167"/>
      <c r="S210" s="167"/>
      <c r="T210" s="167"/>
      <c r="U210" s="167"/>
      <c r="V210" s="167"/>
      <c r="W210" s="167"/>
      <c r="X210" s="167"/>
      <c r="Y210" s="167"/>
      <c r="Z210" s="167"/>
    </row>
    <row r="211" ht="15.75" customHeight="1">
      <c r="A211" s="167"/>
      <c r="B211" s="167"/>
      <c r="C211" s="167"/>
      <c r="D211" s="167"/>
      <c r="E211" s="167"/>
      <c r="F211" s="167"/>
      <c r="G211" s="167"/>
      <c r="H211" s="167"/>
      <c r="I211" s="167"/>
      <c r="J211" s="167"/>
      <c r="K211" s="167"/>
      <c r="L211" s="877"/>
      <c r="M211" s="167" t="s">
        <v>5047</v>
      </c>
      <c r="N211" s="167">
        <v>0.8</v>
      </c>
      <c r="O211" s="167"/>
      <c r="P211" s="167"/>
      <c r="Q211" s="167"/>
      <c r="R211" s="167"/>
      <c r="S211" s="167"/>
      <c r="T211" s="167"/>
      <c r="U211" s="167"/>
      <c r="V211" s="167"/>
      <c r="W211" s="167"/>
      <c r="X211" s="167"/>
      <c r="Y211" s="167"/>
      <c r="Z211" s="167"/>
    </row>
    <row r="212" ht="15.75" customHeight="1">
      <c r="A212" s="167"/>
      <c r="B212" s="167"/>
      <c r="C212" s="167"/>
      <c r="D212" s="167"/>
      <c r="E212" s="167"/>
      <c r="F212" s="167"/>
      <c r="G212" s="167"/>
      <c r="H212" s="167"/>
      <c r="I212" s="167"/>
      <c r="J212" s="167"/>
      <c r="K212" s="167"/>
      <c r="L212" s="877"/>
      <c r="M212" s="167" t="s">
        <v>5048</v>
      </c>
      <c r="N212" s="167">
        <v>0.46</v>
      </c>
      <c r="O212" s="167"/>
      <c r="P212" s="167"/>
      <c r="Q212" s="167"/>
      <c r="R212" s="167"/>
      <c r="S212" s="167"/>
      <c r="T212" s="167"/>
      <c r="U212" s="167"/>
      <c r="V212" s="167"/>
      <c r="W212" s="167"/>
      <c r="X212" s="167"/>
      <c r="Y212" s="167"/>
      <c r="Z212" s="167"/>
    </row>
    <row r="213" ht="15.75" customHeight="1">
      <c r="A213" s="167"/>
      <c r="B213" s="167"/>
      <c r="C213" s="167"/>
      <c r="D213" s="167"/>
      <c r="E213" s="167"/>
      <c r="F213" s="167"/>
      <c r="G213" s="167"/>
      <c r="H213" s="167"/>
      <c r="I213" s="167"/>
      <c r="J213" s="167"/>
      <c r="K213" s="167"/>
      <c r="L213" s="877"/>
      <c r="M213" s="167" t="s">
        <v>5049</v>
      </c>
      <c r="N213" s="167">
        <v>1.35</v>
      </c>
      <c r="O213" s="167"/>
      <c r="P213" s="167"/>
      <c r="Q213" s="167"/>
      <c r="R213" s="167"/>
      <c r="S213" s="167"/>
      <c r="T213" s="167"/>
      <c r="U213" s="167"/>
      <c r="V213" s="167"/>
      <c r="W213" s="167"/>
      <c r="X213" s="167"/>
      <c r="Y213" s="167"/>
      <c r="Z213" s="167"/>
    </row>
    <row r="214" ht="15.75" customHeight="1">
      <c r="A214" s="167"/>
      <c r="B214" s="167"/>
      <c r="C214" s="167"/>
      <c r="D214" s="167"/>
      <c r="E214" s="167"/>
      <c r="F214" s="167"/>
      <c r="G214" s="167"/>
      <c r="H214" s="167"/>
      <c r="I214" s="167"/>
      <c r="J214" s="167"/>
      <c r="K214" s="167"/>
      <c r="L214" s="877"/>
      <c r="M214" s="167" t="s">
        <v>5050</v>
      </c>
      <c r="N214" s="167">
        <v>0.43</v>
      </c>
      <c r="O214" s="167"/>
      <c r="P214" s="167"/>
      <c r="Q214" s="167"/>
      <c r="R214" s="167"/>
      <c r="S214" s="167"/>
      <c r="T214" s="167"/>
      <c r="U214" s="167"/>
      <c r="V214" s="167"/>
      <c r="W214" s="167"/>
      <c r="X214" s="167"/>
      <c r="Y214" s="167"/>
      <c r="Z214" s="167"/>
    </row>
    <row r="215" ht="15.75" customHeight="1">
      <c r="A215" s="167"/>
      <c r="B215" s="167"/>
      <c r="C215" s="167"/>
      <c r="D215" s="167"/>
      <c r="E215" s="167"/>
      <c r="F215" s="167"/>
      <c r="G215" s="167"/>
      <c r="H215" s="167"/>
      <c r="I215" s="167"/>
      <c r="J215" s="167"/>
      <c r="K215" s="167"/>
      <c r="L215" s="877"/>
      <c r="M215" s="167" t="s">
        <v>5051</v>
      </c>
      <c r="N215" s="167">
        <v>0.39</v>
      </c>
      <c r="O215" s="167"/>
      <c r="P215" s="167"/>
      <c r="Q215" s="167"/>
      <c r="R215" s="167"/>
      <c r="S215" s="167"/>
      <c r="T215" s="167"/>
      <c r="U215" s="167"/>
      <c r="V215" s="167"/>
      <c r="W215" s="167"/>
      <c r="X215" s="167"/>
      <c r="Y215" s="167"/>
      <c r="Z215" s="167"/>
    </row>
    <row r="216" ht="15.75" customHeight="1">
      <c r="A216" s="167"/>
      <c r="B216" s="167"/>
      <c r="C216" s="167"/>
      <c r="D216" s="167"/>
      <c r="E216" s="167"/>
      <c r="F216" s="167"/>
      <c r="G216" s="167"/>
      <c r="H216" s="167"/>
      <c r="I216" s="167"/>
      <c r="J216" s="167"/>
      <c r="K216" s="167"/>
      <c r="L216" s="877"/>
      <c r="M216" s="167" t="s">
        <v>5052</v>
      </c>
      <c r="N216" s="167">
        <v>0.56</v>
      </c>
      <c r="O216" s="167"/>
      <c r="P216" s="167"/>
      <c r="Q216" s="167"/>
      <c r="R216" s="167"/>
      <c r="S216" s="167"/>
      <c r="T216" s="167"/>
      <c r="U216" s="167"/>
      <c r="V216" s="167"/>
      <c r="W216" s="167"/>
      <c r="X216" s="167"/>
      <c r="Y216" s="167"/>
      <c r="Z216" s="167"/>
    </row>
    <row r="217" ht="15.75" customHeight="1">
      <c r="A217" s="167"/>
      <c r="B217" s="167"/>
      <c r="C217" s="167"/>
      <c r="D217" s="167"/>
      <c r="E217" s="167"/>
      <c r="F217" s="167"/>
      <c r="G217" s="167"/>
      <c r="H217" s="167"/>
      <c r="I217" s="167"/>
      <c r="J217" s="167"/>
      <c r="K217" s="167"/>
      <c r="L217" s="879"/>
      <c r="M217" s="167" t="s">
        <v>5053</v>
      </c>
      <c r="N217" s="167">
        <v>0.44</v>
      </c>
      <c r="O217" s="167"/>
      <c r="P217" s="167"/>
      <c r="Q217" s="167"/>
      <c r="R217" s="167"/>
      <c r="S217" s="167"/>
      <c r="T217" s="167"/>
      <c r="U217" s="167"/>
      <c r="V217" s="167"/>
      <c r="W217" s="167"/>
      <c r="X217" s="167"/>
      <c r="Y217" s="167"/>
      <c r="Z217" s="167"/>
    </row>
    <row r="218" ht="15.75" customHeight="1">
      <c r="A218" s="167"/>
      <c r="B218" s="167"/>
      <c r="C218" s="167"/>
      <c r="D218" s="167"/>
      <c r="E218" s="167"/>
      <c r="F218" s="167"/>
      <c r="G218" s="167"/>
      <c r="H218" s="167"/>
      <c r="I218" s="167"/>
      <c r="J218" s="167"/>
      <c r="K218" s="167"/>
      <c r="L218" s="874" t="s">
        <v>509</v>
      </c>
      <c r="M218" s="167" t="s">
        <v>5054</v>
      </c>
      <c r="N218" s="167">
        <v>1.05</v>
      </c>
      <c r="O218" s="167"/>
      <c r="P218" s="167"/>
      <c r="Q218" s="167"/>
      <c r="R218" s="167"/>
      <c r="S218" s="167"/>
      <c r="T218" s="167"/>
      <c r="U218" s="167"/>
      <c r="V218" s="167"/>
      <c r="W218" s="167"/>
      <c r="X218" s="167"/>
      <c r="Y218" s="167"/>
      <c r="Z218" s="167"/>
    </row>
    <row r="219" ht="15.75" customHeight="1">
      <c r="A219" s="167"/>
      <c r="B219" s="167"/>
      <c r="C219" s="167"/>
      <c r="D219" s="167"/>
      <c r="E219" s="167"/>
      <c r="F219" s="167"/>
      <c r="G219" s="167"/>
      <c r="H219" s="167"/>
      <c r="I219" s="167"/>
      <c r="J219" s="167"/>
      <c r="K219" s="167"/>
      <c r="L219" s="877"/>
      <c r="M219" s="167" t="s">
        <v>5055</v>
      </c>
      <c r="N219" s="167">
        <v>1.09</v>
      </c>
      <c r="O219" s="167"/>
      <c r="P219" s="167"/>
      <c r="Q219" s="167"/>
      <c r="R219" s="167"/>
      <c r="S219" s="167"/>
      <c r="T219" s="167"/>
      <c r="U219" s="167"/>
      <c r="V219" s="167"/>
      <c r="W219" s="167"/>
      <c r="X219" s="167"/>
      <c r="Y219" s="167"/>
      <c r="Z219" s="167"/>
    </row>
    <row r="220" ht="15.75" customHeight="1">
      <c r="A220" s="167"/>
      <c r="B220" s="167"/>
      <c r="C220" s="167"/>
      <c r="D220" s="167"/>
      <c r="E220" s="167"/>
      <c r="F220" s="167"/>
      <c r="G220" s="167"/>
      <c r="H220" s="167"/>
      <c r="I220" s="167"/>
      <c r="J220" s="167"/>
      <c r="K220" s="167"/>
      <c r="L220" s="877"/>
      <c r="M220" s="167" t="s">
        <v>5056</v>
      </c>
      <c r="N220" s="167">
        <v>1.08</v>
      </c>
      <c r="O220" s="167"/>
      <c r="P220" s="167"/>
      <c r="Q220" s="167"/>
      <c r="R220" s="167"/>
      <c r="S220" s="167"/>
      <c r="T220" s="167"/>
      <c r="U220" s="167"/>
      <c r="V220" s="167"/>
      <c r="W220" s="167"/>
      <c r="X220" s="167"/>
      <c r="Y220" s="167"/>
      <c r="Z220" s="167"/>
    </row>
    <row r="221" ht="15.75" customHeight="1">
      <c r="A221" s="167"/>
      <c r="B221" s="167"/>
      <c r="C221" s="167"/>
      <c r="D221" s="167"/>
      <c r="E221" s="167"/>
      <c r="F221" s="167"/>
      <c r="G221" s="167"/>
      <c r="H221" s="167"/>
      <c r="I221" s="167"/>
      <c r="J221" s="167"/>
      <c r="K221" s="167"/>
      <c r="L221" s="877"/>
      <c r="M221" s="167" t="s">
        <v>5057</v>
      </c>
      <c r="N221" s="167">
        <v>1.03</v>
      </c>
      <c r="O221" s="167"/>
      <c r="P221" s="167"/>
      <c r="Q221" s="167"/>
      <c r="R221" s="167"/>
      <c r="S221" s="167"/>
      <c r="T221" s="167"/>
      <c r="U221" s="167"/>
      <c r="V221" s="167"/>
      <c r="W221" s="167"/>
      <c r="X221" s="167"/>
      <c r="Y221" s="167"/>
      <c r="Z221" s="167"/>
    </row>
    <row r="222" ht="15.75" customHeight="1">
      <c r="A222" s="167"/>
      <c r="B222" s="167"/>
      <c r="C222" s="167"/>
      <c r="D222" s="167"/>
      <c r="E222" s="167"/>
      <c r="F222" s="167"/>
      <c r="G222" s="167"/>
      <c r="H222" s="167"/>
      <c r="I222" s="167"/>
      <c r="J222" s="167"/>
      <c r="K222" s="167"/>
      <c r="L222" s="877"/>
      <c r="M222" s="167" t="s">
        <v>4839</v>
      </c>
      <c r="N222" s="167">
        <v>1.34</v>
      </c>
      <c r="O222" s="167"/>
      <c r="P222" s="167"/>
      <c r="Q222" s="167"/>
      <c r="R222" s="167"/>
      <c r="S222" s="167"/>
      <c r="T222" s="167"/>
      <c r="U222" s="167"/>
      <c r="V222" s="167"/>
      <c r="W222" s="167"/>
      <c r="X222" s="167"/>
      <c r="Y222" s="167"/>
      <c r="Z222" s="167"/>
    </row>
    <row r="223" ht="15.75" customHeight="1">
      <c r="A223" s="167"/>
      <c r="B223" s="167"/>
      <c r="C223" s="167"/>
      <c r="D223" s="167"/>
      <c r="E223" s="167"/>
      <c r="F223" s="167"/>
      <c r="G223" s="167"/>
      <c r="H223" s="167"/>
      <c r="I223" s="167"/>
      <c r="J223" s="167"/>
      <c r="K223" s="167"/>
      <c r="L223" s="877"/>
      <c r="M223" s="167" t="s">
        <v>5058</v>
      </c>
      <c r="N223" s="167">
        <v>1.02</v>
      </c>
      <c r="O223" s="167"/>
      <c r="P223" s="167"/>
      <c r="Q223" s="167"/>
      <c r="R223" s="167"/>
      <c r="S223" s="167"/>
      <c r="T223" s="167"/>
      <c r="U223" s="167"/>
      <c r="V223" s="167"/>
      <c r="W223" s="167"/>
      <c r="X223" s="167"/>
      <c r="Y223" s="167"/>
      <c r="Z223" s="167"/>
    </row>
    <row r="224" ht="15.75" customHeight="1">
      <c r="A224" s="167"/>
      <c r="B224" s="167"/>
      <c r="C224" s="167"/>
      <c r="D224" s="167"/>
      <c r="E224" s="167"/>
      <c r="F224" s="167"/>
      <c r="G224" s="167"/>
      <c r="H224" s="167"/>
      <c r="I224" s="167"/>
      <c r="J224" s="167"/>
      <c r="K224" s="167"/>
      <c r="L224" s="877"/>
      <c r="M224" s="167" t="s">
        <v>5059</v>
      </c>
      <c r="N224" s="167">
        <v>0.99</v>
      </c>
      <c r="O224" s="167"/>
      <c r="P224" s="167"/>
      <c r="Q224" s="167"/>
      <c r="R224" s="167"/>
      <c r="S224" s="167"/>
      <c r="T224" s="167"/>
      <c r="U224" s="167"/>
      <c r="V224" s="167"/>
      <c r="W224" s="167"/>
      <c r="X224" s="167"/>
      <c r="Y224" s="167"/>
      <c r="Z224" s="167"/>
    </row>
    <row r="225" ht="15.75" customHeight="1">
      <c r="A225" s="167"/>
      <c r="B225" s="167"/>
      <c r="C225" s="167"/>
      <c r="D225" s="167"/>
      <c r="E225" s="167"/>
      <c r="F225" s="167"/>
      <c r="G225" s="167"/>
      <c r="H225" s="167"/>
      <c r="I225" s="167"/>
      <c r="J225" s="167"/>
      <c r="K225" s="167"/>
      <c r="L225" s="877"/>
      <c r="M225" s="167" t="s">
        <v>5060</v>
      </c>
      <c r="N225" s="167">
        <v>1.05</v>
      </c>
      <c r="O225" s="167"/>
      <c r="P225" s="167"/>
      <c r="Q225" s="167"/>
      <c r="R225" s="167"/>
      <c r="S225" s="167"/>
      <c r="T225" s="167"/>
      <c r="U225" s="167"/>
      <c r="V225" s="167"/>
      <c r="W225" s="167"/>
      <c r="X225" s="167"/>
      <c r="Y225" s="167"/>
      <c r="Z225" s="167"/>
    </row>
    <row r="226" ht="15.75" customHeight="1">
      <c r="A226" s="167"/>
      <c r="B226" s="167"/>
      <c r="C226" s="167"/>
      <c r="D226" s="167"/>
      <c r="E226" s="167"/>
      <c r="F226" s="167"/>
      <c r="G226" s="167"/>
      <c r="H226" s="167"/>
      <c r="I226" s="167"/>
      <c r="J226" s="167"/>
      <c r="K226" s="167"/>
      <c r="L226" s="877"/>
      <c r="M226" s="167" t="s">
        <v>5061</v>
      </c>
      <c r="N226" s="167">
        <v>1.02</v>
      </c>
      <c r="O226" s="167"/>
      <c r="P226" s="167"/>
      <c r="Q226" s="167"/>
      <c r="R226" s="167"/>
      <c r="S226" s="167"/>
      <c r="T226" s="167"/>
      <c r="U226" s="167"/>
      <c r="V226" s="167"/>
      <c r="W226" s="167"/>
      <c r="X226" s="167"/>
      <c r="Y226" s="167"/>
      <c r="Z226" s="167"/>
    </row>
    <row r="227" ht="15.75" customHeight="1">
      <c r="A227" s="167"/>
      <c r="B227" s="167"/>
      <c r="C227" s="167"/>
      <c r="D227" s="167"/>
      <c r="E227" s="167"/>
      <c r="F227" s="167"/>
      <c r="G227" s="167"/>
      <c r="H227" s="167"/>
      <c r="I227" s="167"/>
      <c r="J227" s="167"/>
      <c r="K227" s="167"/>
      <c r="L227" s="877"/>
      <c r="M227" s="167" t="s">
        <v>5062</v>
      </c>
      <c r="N227" s="167">
        <v>1.02</v>
      </c>
      <c r="O227" s="167"/>
      <c r="P227" s="167"/>
      <c r="Q227" s="167"/>
      <c r="R227" s="167"/>
      <c r="S227" s="167"/>
      <c r="T227" s="167"/>
      <c r="U227" s="167"/>
      <c r="V227" s="167"/>
      <c r="W227" s="167"/>
      <c r="X227" s="167"/>
      <c r="Y227" s="167"/>
      <c r="Z227" s="167"/>
    </row>
    <row r="228" ht="15.75" customHeight="1">
      <c r="A228" s="167"/>
      <c r="B228" s="167"/>
      <c r="C228" s="167"/>
      <c r="D228" s="167"/>
      <c r="E228" s="167"/>
      <c r="F228" s="167"/>
      <c r="G228" s="167"/>
      <c r="H228" s="167"/>
      <c r="I228" s="167"/>
      <c r="J228" s="167"/>
      <c r="K228" s="167"/>
      <c r="L228" s="877"/>
      <c r="M228" s="167" t="s">
        <v>5063</v>
      </c>
      <c r="N228" s="167">
        <v>1.72</v>
      </c>
      <c r="O228" s="167"/>
      <c r="P228" s="167"/>
      <c r="Q228" s="167"/>
      <c r="R228" s="167"/>
      <c r="S228" s="167"/>
      <c r="T228" s="167"/>
      <c r="U228" s="167"/>
      <c r="V228" s="167"/>
      <c r="W228" s="167"/>
      <c r="X228" s="167"/>
      <c r="Y228" s="167"/>
      <c r="Z228" s="167"/>
    </row>
    <row r="229" ht="15.75" customHeight="1">
      <c r="A229" s="167"/>
      <c r="B229" s="167"/>
      <c r="C229" s="167"/>
      <c r="D229" s="167"/>
      <c r="E229" s="167"/>
      <c r="F229" s="167"/>
      <c r="G229" s="167"/>
      <c r="H229" s="167"/>
      <c r="I229" s="167"/>
      <c r="J229" s="167"/>
      <c r="K229" s="167"/>
      <c r="L229" s="877"/>
      <c r="M229" s="167" t="s">
        <v>5064</v>
      </c>
      <c r="N229" s="167">
        <v>1.43</v>
      </c>
      <c r="O229" s="167"/>
      <c r="P229" s="167"/>
      <c r="Q229" s="167"/>
      <c r="R229" s="167"/>
      <c r="S229" s="167"/>
      <c r="T229" s="167"/>
      <c r="U229" s="167"/>
      <c r="V229" s="167"/>
      <c r="W229" s="167"/>
      <c r="X229" s="167"/>
      <c r="Y229" s="167"/>
      <c r="Z229" s="167"/>
    </row>
    <row r="230" ht="15.75" customHeight="1">
      <c r="A230" s="167"/>
      <c r="B230" s="167"/>
      <c r="C230" s="167"/>
      <c r="D230" s="167"/>
      <c r="E230" s="167"/>
      <c r="F230" s="167"/>
      <c r="G230" s="167"/>
      <c r="H230" s="167"/>
      <c r="I230" s="167"/>
      <c r="J230" s="167"/>
      <c r="K230" s="167"/>
      <c r="L230" s="877"/>
      <c r="M230" s="167" t="s">
        <v>5065</v>
      </c>
      <c r="N230" s="167">
        <v>1.03</v>
      </c>
      <c r="O230" s="167"/>
      <c r="P230" s="167"/>
      <c r="Q230" s="167"/>
      <c r="R230" s="167"/>
      <c r="S230" s="167"/>
      <c r="T230" s="167"/>
      <c r="U230" s="167"/>
      <c r="V230" s="167"/>
      <c r="W230" s="167"/>
      <c r="X230" s="167"/>
      <c r="Y230" s="167"/>
      <c r="Z230" s="167"/>
    </row>
    <row r="231" ht="15.75" customHeight="1">
      <c r="A231" s="167"/>
      <c r="B231" s="167"/>
      <c r="C231" s="167"/>
      <c r="D231" s="167"/>
      <c r="E231" s="167"/>
      <c r="F231" s="167"/>
      <c r="G231" s="167"/>
      <c r="H231" s="167"/>
      <c r="I231" s="167"/>
      <c r="J231" s="167"/>
      <c r="K231" s="167"/>
      <c r="L231" s="877"/>
      <c r="M231" s="167" t="s">
        <v>5066</v>
      </c>
      <c r="N231" s="167">
        <v>1.44</v>
      </c>
      <c r="O231" s="167"/>
      <c r="P231" s="167"/>
      <c r="Q231" s="167"/>
      <c r="R231" s="167"/>
      <c r="S231" s="167"/>
      <c r="T231" s="167"/>
      <c r="U231" s="167"/>
      <c r="V231" s="167"/>
      <c r="W231" s="167"/>
      <c r="X231" s="167"/>
      <c r="Y231" s="167"/>
      <c r="Z231" s="167"/>
    </row>
    <row r="232" ht="15.75" customHeight="1">
      <c r="A232" s="167"/>
      <c r="B232" s="167"/>
      <c r="C232" s="167"/>
      <c r="D232" s="167"/>
      <c r="E232" s="167"/>
      <c r="F232" s="167"/>
      <c r="G232" s="167"/>
      <c r="H232" s="167"/>
      <c r="I232" s="167"/>
      <c r="J232" s="167"/>
      <c r="K232" s="167"/>
      <c r="L232" s="877"/>
      <c r="M232" s="167" t="s">
        <v>5067</v>
      </c>
      <c r="N232" s="167">
        <v>0.35</v>
      </c>
      <c r="O232" s="167"/>
      <c r="P232" s="167"/>
      <c r="Q232" s="167"/>
      <c r="R232" s="167"/>
      <c r="S232" s="167"/>
      <c r="T232" s="167"/>
      <c r="U232" s="167"/>
      <c r="V232" s="167"/>
      <c r="W232" s="167"/>
      <c r="X232" s="167"/>
      <c r="Y232" s="167"/>
      <c r="Z232" s="167"/>
    </row>
    <row r="233" ht="15.75" customHeight="1">
      <c r="A233" s="167"/>
      <c r="B233" s="167"/>
      <c r="C233" s="167"/>
      <c r="D233" s="167"/>
      <c r="E233" s="167"/>
      <c r="F233" s="167"/>
      <c r="G233" s="167"/>
      <c r="H233" s="167"/>
      <c r="I233" s="167"/>
      <c r="J233" s="167"/>
      <c r="K233" s="167"/>
      <c r="L233" s="877"/>
      <c r="M233" s="167" t="s">
        <v>5068</v>
      </c>
      <c r="N233" s="167">
        <v>1.02</v>
      </c>
      <c r="O233" s="167"/>
      <c r="P233" s="167"/>
      <c r="Q233" s="167"/>
      <c r="R233" s="167"/>
      <c r="S233" s="167"/>
      <c r="T233" s="167"/>
      <c r="U233" s="167"/>
      <c r="V233" s="167"/>
      <c r="W233" s="167"/>
      <c r="X233" s="167"/>
      <c r="Y233" s="167"/>
      <c r="Z233" s="167"/>
    </row>
    <row r="234" ht="15.75" customHeight="1">
      <c r="A234" s="167"/>
      <c r="B234" s="167"/>
      <c r="C234" s="167"/>
      <c r="D234" s="167"/>
      <c r="E234" s="167"/>
      <c r="F234" s="167"/>
      <c r="G234" s="167"/>
      <c r="H234" s="167"/>
      <c r="I234" s="167"/>
      <c r="J234" s="167"/>
      <c r="K234" s="167"/>
      <c r="L234" s="877"/>
      <c r="M234" s="167" t="s">
        <v>5069</v>
      </c>
      <c r="N234" s="167">
        <v>1.35</v>
      </c>
      <c r="O234" s="167"/>
      <c r="P234" s="167"/>
      <c r="Q234" s="167"/>
      <c r="R234" s="167"/>
      <c r="S234" s="167"/>
      <c r="T234" s="167"/>
      <c r="U234" s="167"/>
      <c r="V234" s="167"/>
      <c r="W234" s="167"/>
      <c r="X234" s="167"/>
      <c r="Y234" s="167"/>
      <c r="Z234" s="167"/>
    </row>
    <row r="235" ht="15.75" customHeight="1">
      <c r="A235" s="167"/>
      <c r="B235" s="167"/>
      <c r="C235" s="167"/>
      <c r="D235" s="167"/>
      <c r="E235" s="167"/>
      <c r="F235" s="167"/>
      <c r="G235" s="167"/>
      <c r="H235" s="167"/>
      <c r="I235" s="167"/>
      <c r="J235" s="167"/>
      <c r="K235" s="167"/>
      <c r="L235" s="877"/>
      <c r="M235" s="167" t="s">
        <v>5070</v>
      </c>
      <c r="N235" s="167">
        <v>0.98</v>
      </c>
      <c r="O235" s="167"/>
      <c r="P235" s="167"/>
      <c r="Q235" s="167"/>
      <c r="R235" s="167"/>
      <c r="S235" s="167"/>
      <c r="T235" s="167"/>
      <c r="U235" s="167"/>
      <c r="V235" s="167"/>
      <c r="W235" s="167"/>
      <c r="X235" s="167"/>
      <c r="Y235" s="167"/>
      <c r="Z235" s="167"/>
    </row>
    <row r="236" ht="15.75" customHeight="1">
      <c r="A236" s="167"/>
      <c r="B236" s="167"/>
      <c r="C236" s="167"/>
      <c r="D236" s="167"/>
      <c r="E236" s="167"/>
      <c r="F236" s="167"/>
      <c r="G236" s="167"/>
      <c r="H236" s="167"/>
      <c r="I236" s="167"/>
      <c r="J236" s="167"/>
      <c r="K236" s="167"/>
      <c r="L236" s="877"/>
      <c r="M236" s="167" t="s">
        <v>5071</v>
      </c>
      <c r="N236" s="167">
        <v>1.36</v>
      </c>
      <c r="O236" s="167"/>
      <c r="P236" s="167"/>
      <c r="Q236" s="167"/>
      <c r="R236" s="167"/>
      <c r="S236" s="167"/>
      <c r="T236" s="167"/>
      <c r="U236" s="167"/>
      <c r="V236" s="167"/>
      <c r="W236" s="167"/>
      <c r="X236" s="167"/>
      <c r="Y236" s="167"/>
      <c r="Z236" s="167"/>
    </row>
    <row r="237" ht="15.75" customHeight="1">
      <c r="A237" s="167"/>
      <c r="B237" s="167"/>
      <c r="C237" s="167"/>
      <c r="D237" s="167"/>
      <c r="E237" s="167"/>
      <c r="F237" s="167"/>
      <c r="G237" s="167"/>
      <c r="H237" s="167"/>
      <c r="I237" s="167"/>
      <c r="J237" s="167"/>
      <c r="K237" s="167"/>
      <c r="L237" s="877"/>
      <c r="M237" s="167" t="s">
        <v>5072</v>
      </c>
      <c r="N237" s="167">
        <v>1.55</v>
      </c>
      <c r="O237" s="167"/>
      <c r="P237" s="167"/>
      <c r="Q237" s="167"/>
      <c r="R237" s="167"/>
      <c r="S237" s="167"/>
      <c r="T237" s="167"/>
      <c r="U237" s="167"/>
      <c r="V237" s="167"/>
      <c r="W237" s="167"/>
      <c r="X237" s="167"/>
      <c r="Y237" s="167"/>
      <c r="Z237" s="167"/>
    </row>
    <row r="238" ht="15.75" customHeight="1">
      <c r="A238" s="167"/>
      <c r="B238" s="167"/>
      <c r="C238" s="167"/>
      <c r="D238" s="167"/>
      <c r="E238" s="167"/>
      <c r="F238" s="167"/>
      <c r="G238" s="167"/>
      <c r="H238" s="167"/>
      <c r="I238" s="167"/>
      <c r="J238" s="167"/>
      <c r="K238" s="167"/>
      <c r="L238" s="877"/>
      <c r="M238" s="167" t="s">
        <v>5073</v>
      </c>
      <c r="N238" s="167">
        <v>1.04</v>
      </c>
      <c r="O238" s="167"/>
      <c r="P238" s="167"/>
      <c r="Q238" s="167"/>
      <c r="R238" s="167"/>
      <c r="S238" s="167"/>
      <c r="T238" s="167"/>
      <c r="U238" s="167"/>
      <c r="V238" s="167"/>
      <c r="W238" s="167"/>
      <c r="X238" s="167"/>
      <c r="Y238" s="167"/>
      <c r="Z238" s="167"/>
    </row>
    <row r="239" ht="15.75" customHeight="1">
      <c r="A239" s="167"/>
      <c r="B239" s="167"/>
      <c r="C239" s="167"/>
      <c r="D239" s="167"/>
      <c r="E239" s="167"/>
      <c r="F239" s="167"/>
      <c r="G239" s="167"/>
      <c r="H239" s="167"/>
      <c r="I239" s="167"/>
      <c r="J239" s="167"/>
      <c r="K239" s="167"/>
      <c r="L239" s="877"/>
      <c r="M239" s="167" t="s">
        <v>5074</v>
      </c>
      <c r="N239" s="167">
        <v>1.03</v>
      </c>
      <c r="O239" s="167"/>
      <c r="P239" s="167"/>
      <c r="Q239" s="167"/>
      <c r="R239" s="167"/>
      <c r="S239" s="167"/>
      <c r="T239" s="167"/>
      <c r="U239" s="167"/>
      <c r="V239" s="167"/>
      <c r="W239" s="167"/>
      <c r="X239" s="167"/>
      <c r="Y239" s="167"/>
      <c r="Z239" s="167"/>
    </row>
    <row r="240" ht="15.75" customHeight="1">
      <c r="A240" s="167"/>
      <c r="B240" s="167"/>
      <c r="C240" s="167"/>
      <c r="D240" s="167"/>
      <c r="E240" s="167"/>
      <c r="F240" s="167"/>
      <c r="G240" s="167"/>
      <c r="H240" s="167"/>
      <c r="I240" s="167"/>
      <c r="J240" s="167"/>
      <c r="K240" s="167"/>
      <c r="L240" s="877"/>
      <c r="M240" s="167" t="s">
        <v>5075</v>
      </c>
      <c r="N240" s="167">
        <v>1.04</v>
      </c>
      <c r="O240" s="167"/>
      <c r="P240" s="167"/>
      <c r="Q240" s="167"/>
      <c r="R240" s="167"/>
      <c r="S240" s="167"/>
      <c r="T240" s="167"/>
      <c r="U240" s="167"/>
      <c r="V240" s="167"/>
      <c r="W240" s="167"/>
      <c r="X240" s="167"/>
      <c r="Y240" s="167"/>
      <c r="Z240" s="167"/>
    </row>
    <row r="241" ht="15.75" customHeight="1">
      <c r="A241" s="167"/>
      <c r="B241" s="167"/>
      <c r="C241" s="167"/>
      <c r="D241" s="167"/>
      <c r="E241" s="167"/>
      <c r="F241" s="167"/>
      <c r="G241" s="167"/>
      <c r="H241" s="167"/>
      <c r="I241" s="167"/>
      <c r="J241" s="167"/>
      <c r="K241" s="167"/>
      <c r="L241" s="877"/>
      <c r="M241" s="167" t="s">
        <v>5076</v>
      </c>
      <c r="N241" s="167">
        <v>1.34</v>
      </c>
      <c r="O241" s="167"/>
      <c r="P241" s="167"/>
      <c r="Q241" s="167"/>
      <c r="R241" s="167"/>
      <c r="S241" s="167"/>
      <c r="T241" s="167"/>
      <c r="U241" s="167"/>
      <c r="V241" s="167"/>
      <c r="W241" s="167"/>
      <c r="X241" s="167"/>
      <c r="Y241" s="167"/>
      <c r="Z241" s="167"/>
    </row>
    <row r="242" ht="15.75" customHeight="1">
      <c r="A242" s="167"/>
      <c r="B242" s="167"/>
      <c r="C242" s="167"/>
      <c r="D242" s="167"/>
      <c r="E242" s="167"/>
      <c r="F242" s="167"/>
      <c r="G242" s="167"/>
      <c r="H242" s="167"/>
      <c r="I242" s="167"/>
      <c r="J242" s="167"/>
      <c r="K242" s="167"/>
      <c r="L242" s="877"/>
      <c r="M242" s="167" t="s">
        <v>5077</v>
      </c>
      <c r="N242" s="167">
        <v>1.02</v>
      </c>
      <c r="O242" s="167"/>
      <c r="P242" s="167"/>
      <c r="Q242" s="167"/>
      <c r="R242" s="167"/>
      <c r="S242" s="167"/>
      <c r="T242" s="167"/>
      <c r="U242" s="167"/>
      <c r="V242" s="167"/>
      <c r="W242" s="167"/>
      <c r="X242" s="167"/>
      <c r="Y242" s="167"/>
      <c r="Z242" s="167"/>
    </row>
    <row r="243" ht="15.75" customHeight="1">
      <c r="A243" s="167"/>
      <c r="B243" s="167"/>
      <c r="C243" s="167"/>
      <c r="D243" s="167"/>
      <c r="E243" s="167"/>
      <c r="F243" s="167"/>
      <c r="G243" s="167"/>
      <c r="H243" s="167"/>
      <c r="I243" s="167"/>
      <c r="J243" s="167"/>
      <c r="K243" s="167"/>
      <c r="L243" s="877"/>
      <c r="M243" s="167" t="s">
        <v>5078</v>
      </c>
      <c r="N243" s="167">
        <v>1.02</v>
      </c>
      <c r="O243" s="167"/>
      <c r="P243" s="167"/>
      <c r="Q243" s="167"/>
      <c r="R243" s="167"/>
      <c r="S243" s="167"/>
      <c r="T243" s="167"/>
      <c r="U243" s="167"/>
      <c r="V243" s="167"/>
      <c r="W243" s="167"/>
      <c r="X243" s="167"/>
      <c r="Y243" s="167"/>
      <c r="Z243" s="167"/>
    </row>
    <row r="244" ht="15.75" customHeight="1">
      <c r="A244" s="167"/>
      <c r="B244" s="167"/>
      <c r="C244" s="167"/>
      <c r="D244" s="167"/>
      <c r="E244" s="167"/>
      <c r="F244" s="167"/>
      <c r="G244" s="167"/>
      <c r="H244" s="167"/>
      <c r="I244" s="167"/>
      <c r="J244" s="167"/>
      <c r="K244" s="167"/>
      <c r="L244" s="877"/>
      <c r="M244" s="167" t="s">
        <v>5079</v>
      </c>
      <c r="N244" s="167">
        <v>1.03</v>
      </c>
      <c r="O244" s="167"/>
      <c r="P244" s="167"/>
      <c r="Q244" s="167"/>
      <c r="R244" s="167"/>
      <c r="S244" s="167"/>
      <c r="T244" s="167"/>
      <c r="U244" s="167"/>
      <c r="V244" s="167"/>
      <c r="W244" s="167"/>
      <c r="X244" s="167"/>
      <c r="Y244" s="167"/>
      <c r="Z244" s="167"/>
    </row>
    <row r="245" ht="15.75" customHeight="1">
      <c r="A245" s="167"/>
      <c r="B245" s="167"/>
      <c r="C245" s="167"/>
      <c r="D245" s="167"/>
      <c r="E245" s="167"/>
      <c r="F245" s="167"/>
      <c r="G245" s="167"/>
      <c r="H245" s="167"/>
      <c r="I245" s="167"/>
      <c r="J245" s="167"/>
      <c r="K245" s="167"/>
      <c r="L245" s="877"/>
      <c r="M245" s="167" t="s">
        <v>5080</v>
      </c>
      <c r="N245" s="167">
        <v>0.99</v>
      </c>
      <c r="O245" s="167"/>
      <c r="P245" s="167"/>
      <c r="Q245" s="167"/>
      <c r="R245" s="167"/>
      <c r="S245" s="167"/>
      <c r="T245" s="167"/>
      <c r="U245" s="167"/>
      <c r="V245" s="167"/>
      <c r="W245" s="167"/>
      <c r="X245" s="167"/>
      <c r="Y245" s="167"/>
      <c r="Z245" s="167"/>
    </row>
    <row r="246" ht="15.75" customHeight="1">
      <c r="A246" s="167"/>
      <c r="B246" s="167"/>
      <c r="C246" s="167"/>
      <c r="D246" s="167"/>
      <c r="E246" s="167"/>
      <c r="F246" s="167"/>
      <c r="G246" s="167"/>
      <c r="H246" s="167"/>
      <c r="I246" s="167"/>
      <c r="J246" s="167"/>
      <c r="K246" s="167"/>
      <c r="L246" s="877"/>
      <c r="M246" s="167" t="s">
        <v>5081</v>
      </c>
      <c r="N246" s="167">
        <v>1.05</v>
      </c>
      <c r="O246" s="167"/>
      <c r="P246" s="167"/>
      <c r="Q246" s="167"/>
      <c r="R246" s="167"/>
      <c r="S246" s="167"/>
      <c r="T246" s="167"/>
      <c r="U246" s="167"/>
      <c r="V246" s="167"/>
      <c r="W246" s="167"/>
      <c r="X246" s="167"/>
      <c r="Y246" s="167"/>
      <c r="Z246" s="167"/>
    </row>
    <row r="247" ht="15.75" customHeight="1">
      <c r="A247" s="167"/>
      <c r="B247" s="167"/>
      <c r="C247" s="167"/>
      <c r="D247" s="167"/>
      <c r="E247" s="167"/>
      <c r="F247" s="167"/>
      <c r="G247" s="167"/>
      <c r="H247" s="167"/>
      <c r="I247" s="167"/>
      <c r="J247" s="167"/>
      <c r="K247" s="167"/>
      <c r="L247" s="877"/>
      <c r="M247" s="167" t="s">
        <v>5082</v>
      </c>
      <c r="N247" s="167">
        <v>1.03</v>
      </c>
      <c r="O247" s="167"/>
      <c r="P247" s="167"/>
      <c r="Q247" s="167"/>
      <c r="R247" s="167"/>
      <c r="S247" s="167"/>
      <c r="T247" s="167"/>
      <c r="U247" s="167"/>
      <c r="V247" s="167"/>
      <c r="W247" s="167"/>
      <c r="X247" s="167"/>
      <c r="Y247" s="167"/>
      <c r="Z247" s="167"/>
    </row>
    <row r="248" ht="15.75" customHeight="1">
      <c r="A248" s="167"/>
      <c r="B248" s="167"/>
      <c r="C248" s="167"/>
      <c r="D248" s="167"/>
      <c r="E248" s="167"/>
      <c r="F248" s="167"/>
      <c r="G248" s="167"/>
      <c r="H248" s="167"/>
      <c r="I248" s="167"/>
      <c r="J248" s="167"/>
      <c r="K248" s="167"/>
      <c r="L248" s="877"/>
      <c r="M248" s="167" t="s">
        <v>5083</v>
      </c>
      <c r="N248" s="167">
        <v>1.01</v>
      </c>
      <c r="O248" s="167"/>
      <c r="P248" s="167"/>
      <c r="Q248" s="167"/>
      <c r="R248" s="167"/>
      <c r="S248" s="167"/>
      <c r="T248" s="167"/>
      <c r="U248" s="167"/>
      <c r="V248" s="167"/>
      <c r="W248" s="167"/>
      <c r="X248" s="167"/>
      <c r="Y248" s="167"/>
      <c r="Z248" s="167"/>
    </row>
    <row r="249" ht="15.75" customHeight="1">
      <c r="A249" s="167"/>
      <c r="B249" s="167"/>
      <c r="C249" s="167"/>
      <c r="D249" s="167"/>
      <c r="E249" s="167"/>
      <c r="F249" s="167"/>
      <c r="G249" s="167"/>
      <c r="H249" s="167"/>
      <c r="I249" s="167"/>
      <c r="J249" s="167"/>
      <c r="K249" s="167"/>
      <c r="L249" s="877"/>
      <c r="M249" s="167" t="s">
        <v>5084</v>
      </c>
      <c r="N249" s="167">
        <v>1.02</v>
      </c>
      <c r="O249" s="167"/>
      <c r="P249" s="167"/>
      <c r="Q249" s="167"/>
      <c r="R249" s="167"/>
      <c r="S249" s="167"/>
      <c r="T249" s="167"/>
      <c r="U249" s="167"/>
      <c r="V249" s="167"/>
      <c r="W249" s="167"/>
      <c r="X249" s="167"/>
      <c r="Y249" s="167"/>
      <c r="Z249" s="167"/>
    </row>
    <row r="250" ht="15.75" customHeight="1">
      <c r="A250" s="167"/>
      <c r="B250" s="167"/>
      <c r="C250" s="167"/>
      <c r="D250" s="167"/>
      <c r="E250" s="167"/>
      <c r="F250" s="167"/>
      <c r="G250" s="167"/>
      <c r="H250" s="167"/>
      <c r="I250" s="167"/>
      <c r="J250" s="167"/>
      <c r="K250" s="167"/>
      <c r="L250" s="877"/>
      <c r="M250" s="167" t="s">
        <v>5085</v>
      </c>
      <c r="N250" s="167">
        <v>1.72</v>
      </c>
      <c r="O250" s="167"/>
      <c r="P250" s="167"/>
      <c r="Q250" s="167"/>
      <c r="R250" s="167"/>
      <c r="S250" s="167"/>
      <c r="T250" s="167"/>
      <c r="U250" s="167"/>
      <c r="V250" s="167"/>
      <c r="W250" s="167"/>
      <c r="X250" s="167"/>
      <c r="Y250" s="167"/>
      <c r="Z250" s="167"/>
    </row>
    <row r="251" ht="15.75" customHeight="1">
      <c r="A251" s="167"/>
      <c r="B251" s="167"/>
      <c r="C251" s="167"/>
      <c r="D251" s="167"/>
      <c r="E251" s="167"/>
      <c r="F251" s="167"/>
      <c r="G251" s="167"/>
      <c r="H251" s="167"/>
      <c r="I251" s="167"/>
      <c r="J251" s="167"/>
      <c r="K251" s="167"/>
      <c r="L251" s="877"/>
      <c r="M251" s="167" t="s">
        <v>5086</v>
      </c>
      <c r="N251" s="167">
        <v>1.0</v>
      </c>
      <c r="O251" s="167"/>
      <c r="P251" s="167"/>
      <c r="Q251" s="167"/>
      <c r="R251" s="167"/>
      <c r="S251" s="167"/>
      <c r="T251" s="167"/>
      <c r="U251" s="167"/>
      <c r="V251" s="167"/>
      <c r="W251" s="167"/>
      <c r="X251" s="167"/>
      <c r="Y251" s="167"/>
      <c r="Z251" s="167"/>
    </row>
    <row r="252" ht="15.75" customHeight="1">
      <c r="A252" s="167"/>
      <c r="B252" s="167"/>
      <c r="C252" s="167"/>
      <c r="D252" s="167"/>
      <c r="E252" s="167"/>
      <c r="F252" s="167"/>
      <c r="G252" s="167"/>
      <c r="H252" s="167"/>
      <c r="I252" s="167"/>
      <c r="J252" s="167"/>
      <c r="K252" s="167"/>
      <c r="L252" s="877"/>
      <c r="M252" s="167" t="s">
        <v>5087</v>
      </c>
      <c r="N252" s="167">
        <v>1.02</v>
      </c>
      <c r="O252" s="167"/>
      <c r="P252" s="167"/>
      <c r="Q252" s="167"/>
      <c r="R252" s="167"/>
      <c r="S252" s="167"/>
      <c r="T252" s="167"/>
      <c r="U252" s="167"/>
      <c r="V252" s="167"/>
      <c r="W252" s="167"/>
      <c r="X252" s="167"/>
      <c r="Y252" s="167"/>
      <c r="Z252" s="167"/>
    </row>
    <row r="253" ht="15.75" customHeight="1">
      <c r="A253" s="167"/>
      <c r="B253" s="167"/>
      <c r="C253" s="167"/>
      <c r="D253" s="167"/>
      <c r="E253" s="167"/>
      <c r="F253" s="167"/>
      <c r="G253" s="167"/>
      <c r="H253" s="167"/>
      <c r="I253" s="167"/>
      <c r="J253" s="167"/>
      <c r="K253" s="167"/>
      <c r="L253" s="877"/>
      <c r="M253" s="167" t="s">
        <v>5088</v>
      </c>
      <c r="N253" s="167">
        <v>1.03</v>
      </c>
      <c r="O253" s="167"/>
      <c r="P253" s="167"/>
      <c r="Q253" s="167"/>
      <c r="R253" s="167"/>
      <c r="S253" s="167"/>
      <c r="T253" s="167"/>
      <c r="U253" s="167"/>
      <c r="V253" s="167"/>
      <c r="W253" s="167"/>
      <c r="X253" s="167"/>
      <c r="Y253" s="167"/>
      <c r="Z253" s="167"/>
    </row>
    <row r="254" ht="15.75" customHeight="1">
      <c r="A254" s="167"/>
      <c r="B254" s="167"/>
      <c r="C254" s="167"/>
      <c r="D254" s="167"/>
      <c r="E254" s="167"/>
      <c r="F254" s="167"/>
      <c r="G254" s="167"/>
      <c r="H254" s="167"/>
      <c r="I254" s="167"/>
      <c r="J254" s="167"/>
      <c r="K254" s="167"/>
      <c r="L254" s="877"/>
      <c r="M254" s="167" t="s">
        <v>5089</v>
      </c>
      <c r="N254" s="167">
        <v>1.02</v>
      </c>
      <c r="O254" s="167"/>
      <c r="P254" s="167"/>
      <c r="Q254" s="167"/>
      <c r="R254" s="167"/>
      <c r="S254" s="167"/>
      <c r="T254" s="167"/>
      <c r="U254" s="167"/>
      <c r="V254" s="167"/>
      <c r="W254" s="167"/>
      <c r="X254" s="167"/>
      <c r="Y254" s="167"/>
      <c r="Z254" s="167"/>
    </row>
    <row r="255" ht="15.75" customHeight="1">
      <c r="A255" s="167"/>
      <c r="B255" s="167"/>
      <c r="C255" s="167"/>
      <c r="D255" s="167"/>
      <c r="E255" s="167"/>
      <c r="F255" s="167"/>
      <c r="G255" s="167"/>
      <c r="H255" s="167"/>
      <c r="I255" s="167"/>
      <c r="J255" s="167"/>
      <c r="K255" s="167"/>
      <c r="L255" s="877"/>
      <c r="M255" s="167" t="s">
        <v>5090</v>
      </c>
      <c r="N255" s="167">
        <v>1.05</v>
      </c>
      <c r="O255" s="167"/>
      <c r="P255" s="167"/>
      <c r="Q255" s="167"/>
      <c r="R255" s="167"/>
      <c r="S255" s="167"/>
      <c r="T255" s="167"/>
      <c r="U255" s="167"/>
      <c r="V255" s="167"/>
      <c r="W255" s="167"/>
      <c r="X255" s="167"/>
      <c r="Y255" s="167"/>
      <c r="Z255" s="167"/>
    </row>
    <row r="256" ht="15.75" customHeight="1">
      <c r="A256" s="167"/>
      <c r="B256" s="167"/>
      <c r="C256" s="167"/>
      <c r="D256" s="167"/>
      <c r="E256" s="167"/>
      <c r="F256" s="167"/>
      <c r="G256" s="167"/>
      <c r="H256" s="167"/>
      <c r="I256" s="167"/>
      <c r="J256" s="167"/>
      <c r="K256" s="167"/>
      <c r="L256" s="877"/>
      <c r="M256" s="167" t="s">
        <v>5091</v>
      </c>
      <c r="N256" s="167">
        <v>1.04</v>
      </c>
      <c r="O256" s="167"/>
      <c r="P256" s="167"/>
      <c r="Q256" s="167"/>
      <c r="R256" s="167"/>
      <c r="S256" s="167"/>
      <c r="T256" s="167"/>
      <c r="U256" s="167"/>
      <c r="V256" s="167"/>
      <c r="W256" s="167"/>
      <c r="X256" s="167"/>
      <c r="Y256" s="167"/>
      <c r="Z256" s="167"/>
    </row>
    <row r="257" ht="15.75" customHeight="1">
      <c r="A257" s="167"/>
      <c r="B257" s="167"/>
      <c r="C257" s="167"/>
      <c r="D257" s="167"/>
      <c r="E257" s="167"/>
      <c r="F257" s="167"/>
      <c r="G257" s="167"/>
      <c r="H257" s="167"/>
      <c r="I257" s="167"/>
      <c r="J257" s="167"/>
      <c r="K257" s="167"/>
      <c r="L257" s="877"/>
      <c r="M257" s="167" t="s">
        <v>5092</v>
      </c>
      <c r="N257" s="167">
        <v>1.44</v>
      </c>
      <c r="O257" s="167"/>
      <c r="P257" s="167"/>
      <c r="Q257" s="167"/>
      <c r="R257" s="167"/>
      <c r="S257" s="167"/>
      <c r="T257" s="167"/>
      <c r="U257" s="167"/>
      <c r="V257" s="167"/>
      <c r="W257" s="167"/>
      <c r="X257" s="167"/>
      <c r="Y257" s="167"/>
      <c r="Z257" s="167"/>
    </row>
    <row r="258" ht="15.75" customHeight="1">
      <c r="A258" s="167"/>
      <c r="B258" s="167"/>
      <c r="C258" s="167"/>
      <c r="D258" s="167"/>
      <c r="E258" s="167"/>
      <c r="F258" s="167"/>
      <c r="G258" s="167"/>
      <c r="H258" s="167"/>
      <c r="I258" s="167"/>
      <c r="J258" s="167"/>
      <c r="K258" s="167"/>
      <c r="L258" s="877"/>
      <c r="M258" s="167" t="s">
        <v>5093</v>
      </c>
      <c r="N258" s="167">
        <v>0.35</v>
      </c>
      <c r="O258" s="167"/>
      <c r="P258" s="167"/>
      <c r="Q258" s="167"/>
      <c r="R258" s="167"/>
      <c r="S258" s="167"/>
      <c r="T258" s="167"/>
      <c r="U258" s="167"/>
      <c r="V258" s="167"/>
      <c r="W258" s="167"/>
      <c r="X258" s="167"/>
      <c r="Y258" s="167"/>
      <c r="Z258" s="167"/>
    </row>
    <row r="259" ht="15.75" customHeight="1">
      <c r="A259" s="167"/>
      <c r="B259" s="167"/>
      <c r="C259" s="167"/>
      <c r="D259" s="167"/>
      <c r="E259" s="167"/>
      <c r="F259" s="167"/>
      <c r="G259" s="167"/>
      <c r="H259" s="167"/>
      <c r="I259" s="167"/>
      <c r="J259" s="167"/>
      <c r="K259" s="167"/>
      <c r="L259" s="877"/>
      <c r="M259" s="167" t="s">
        <v>5094</v>
      </c>
      <c r="N259" s="167">
        <v>0.35</v>
      </c>
      <c r="O259" s="167"/>
      <c r="P259" s="167"/>
      <c r="Q259" s="167"/>
      <c r="R259" s="167"/>
      <c r="S259" s="167"/>
      <c r="T259" s="167"/>
      <c r="U259" s="167"/>
      <c r="V259" s="167"/>
      <c r="W259" s="167"/>
      <c r="X259" s="167"/>
      <c r="Y259" s="167"/>
      <c r="Z259" s="167"/>
    </row>
    <row r="260" ht="15.75" customHeight="1">
      <c r="A260" s="167"/>
      <c r="B260" s="167"/>
      <c r="C260" s="167"/>
      <c r="D260" s="167"/>
      <c r="E260" s="167"/>
      <c r="F260" s="167"/>
      <c r="G260" s="167"/>
      <c r="H260" s="167"/>
      <c r="I260" s="167"/>
      <c r="J260" s="167"/>
      <c r="K260" s="167"/>
      <c r="L260" s="877"/>
      <c r="M260" s="167" t="s">
        <v>5095</v>
      </c>
      <c r="N260" s="167">
        <v>0.35</v>
      </c>
      <c r="O260" s="167"/>
      <c r="P260" s="167"/>
      <c r="Q260" s="167"/>
      <c r="R260" s="167"/>
      <c r="S260" s="167"/>
      <c r="T260" s="167"/>
      <c r="U260" s="167"/>
      <c r="V260" s="167"/>
      <c r="W260" s="167"/>
      <c r="X260" s="167"/>
      <c r="Y260" s="167"/>
      <c r="Z260" s="167"/>
    </row>
    <row r="261" ht="15.75" customHeight="1">
      <c r="A261" s="167"/>
      <c r="B261" s="167"/>
      <c r="C261" s="167"/>
      <c r="D261" s="167"/>
      <c r="E261" s="167"/>
      <c r="F261" s="167"/>
      <c r="G261" s="167"/>
      <c r="H261" s="167"/>
      <c r="I261" s="167"/>
      <c r="J261" s="167"/>
      <c r="K261" s="167"/>
      <c r="L261" s="877"/>
      <c r="M261" s="167" t="s">
        <v>5096</v>
      </c>
      <c r="N261" s="167">
        <v>1.06</v>
      </c>
      <c r="O261" s="167"/>
      <c r="P261" s="167"/>
      <c r="Q261" s="167"/>
      <c r="R261" s="167"/>
      <c r="S261" s="167"/>
      <c r="T261" s="167"/>
      <c r="U261" s="167"/>
      <c r="V261" s="167"/>
      <c r="W261" s="167"/>
      <c r="X261" s="167"/>
      <c r="Y261" s="167"/>
      <c r="Z261" s="167"/>
    </row>
    <row r="262" ht="15.75" customHeight="1">
      <c r="A262" s="167"/>
      <c r="B262" s="167"/>
      <c r="C262" s="167"/>
      <c r="D262" s="167"/>
      <c r="E262" s="167"/>
      <c r="F262" s="167"/>
      <c r="G262" s="167"/>
      <c r="H262" s="167"/>
      <c r="I262" s="167"/>
      <c r="J262" s="167"/>
      <c r="K262" s="167"/>
      <c r="L262" s="877"/>
      <c r="M262" s="167" t="s">
        <v>5097</v>
      </c>
      <c r="N262" s="167">
        <v>1.05</v>
      </c>
      <c r="O262" s="167"/>
      <c r="P262" s="167"/>
      <c r="Q262" s="167"/>
      <c r="R262" s="167"/>
      <c r="S262" s="167"/>
      <c r="T262" s="167"/>
      <c r="U262" s="167"/>
      <c r="V262" s="167"/>
      <c r="W262" s="167"/>
      <c r="X262" s="167"/>
      <c r="Y262" s="167"/>
      <c r="Z262" s="167"/>
    </row>
    <row r="263" ht="15.75" customHeight="1">
      <c r="A263" s="167"/>
      <c r="B263" s="167"/>
      <c r="C263" s="167"/>
      <c r="D263" s="167"/>
      <c r="E263" s="167"/>
      <c r="F263" s="167"/>
      <c r="G263" s="167"/>
      <c r="H263" s="167"/>
      <c r="I263" s="167"/>
      <c r="J263" s="167"/>
      <c r="K263" s="167"/>
      <c r="L263" s="877"/>
      <c r="M263" s="167" t="s">
        <v>5098</v>
      </c>
      <c r="N263" s="167">
        <v>1.05</v>
      </c>
      <c r="O263" s="167"/>
      <c r="P263" s="167"/>
      <c r="Q263" s="167"/>
      <c r="R263" s="167"/>
      <c r="S263" s="167"/>
      <c r="T263" s="167"/>
      <c r="U263" s="167"/>
      <c r="V263" s="167"/>
      <c r="W263" s="167"/>
      <c r="X263" s="167"/>
      <c r="Y263" s="167"/>
      <c r="Z263" s="167"/>
    </row>
    <row r="264" ht="15.75" customHeight="1">
      <c r="A264" s="167"/>
      <c r="B264" s="167"/>
      <c r="C264" s="167"/>
      <c r="D264" s="167"/>
      <c r="E264" s="167"/>
      <c r="F264" s="167"/>
      <c r="G264" s="167"/>
      <c r="H264" s="167"/>
      <c r="I264" s="167"/>
      <c r="J264" s="167"/>
      <c r="K264" s="167"/>
      <c r="L264" s="877"/>
      <c r="M264" s="167" t="s">
        <v>5099</v>
      </c>
      <c r="N264" s="167">
        <v>1.09</v>
      </c>
      <c r="O264" s="167"/>
      <c r="P264" s="167"/>
      <c r="Q264" s="167"/>
      <c r="R264" s="167"/>
      <c r="S264" s="167"/>
      <c r="T264" s="167"/>
      <c r="U264" s="167"/>
      <c r="V264" s="167"/>
      <c r="W264" s="167"/>
      <c r="X264" s="167"/>
      <c r="Y264" s="167"/>
      <c r="Z264" s="167"/>
    </row>
    <row r="265" ht="15.75" customHeight="1">
      <c r="A265" s="167"/>
      <c r="B265" s="167"/>
      <c r="C265" s="167"/>
      <c r="D265" s="167"/>
      <c r="E265" s="167"/>
      <c r="F265" s="167"/>
      <c r="G265" s="167"/>
      <c r="H265" s="167"/>
      <c r="I265" s="167"/>
      <c r="J265" s="167"/>
      <c r="K265" s="167"/>
      <c r="L265" s="877"/>
      <c r="M265" s="167" t="s">
        <v>5100</v>
      </c>
      <c r="N265" s="167">
        <v>1.08</v>
      </c>
      <c r="O265" s="167"/>
      <c r="P265" s="167"/>
      <c r="Q265" s="167"/>
      <c r="R265" s="167"/>
      <c r="S265" s="167"/>
      <c r="T265" s="167"/>
      <c r="U265" s="167"/>
      <c r="V265" s="167"/>
      <c r="W265" s="167"/>
      <c r="X265" s="167"/>
      <c r="Y265" s="167"/>
      <c r="Z265" s="167"/>
    </row>
    <row r="266" ht="15.75" customHeight="1">
      <c r="A266" s="167"/>
      <c r="B266" s="167"/>
      <c r="C266" s="167"/>
      <c r="D266" s="167"/>
      <c r="E266" s="167"/>
      <c r="F266" s="167"/>
      <c r="G266" s="167"/>
      <c r="H266" s="167"/>
      <c r="I266" s="167"/>
      <c r="J266" s="167"/>
      <c r="K266" s="167"/>
      <c r="L266" s="877"/>
      <c r="M266" s="167" t="s">
        <v>5101</v>
      </c>
      <c r="N266" s="167">
        <v>1.02</v>
      </c>
      <c r="O266" s="167"/>
      <c r="P266" s="167"/>
      <c r="Q266" s="167"/>
      <c r="R266" s="167"/>
      <c r="S266" s="167"/>
      <c r="T266" s="167"/>
      <c r="U266" s="167"/>
      <c r="V266" s="167"/>
      <c r="W266" s="167"/>
      <c r="X266" s="167"/>
      <c r="Y266" s="167"/>
      <c r="Z266" s="167"/>
    </row>
    <row r="267" ht="15.75" customHeight="1">
      <c r="A267" s="167"/>
      <c r="B267" s="167"/>
      <c r="C267" s="167"/>
      <c r="D267" s="167"/>
      <c r="E267" s="167"/>
      <c r="F267" s="167"/>
      <c r="G267" s="167"/>
      <c r="H267" s="167"/>
      <c r="I267" s="167"/>
      <c r="J267" s="167"/>
      <c r="K267" s="167"/>
      <c r="L267" s="877"/>
      <c r="M267" s="167" t="s">
        <v>5102</v>
      </c>
      <c r="N267" s="167">
        <v>1.04</v>
      </c>
      <c r="O267" s="167"/>
      <c r="P267" s="167"/>
      <c r="Q267" s="167"/>
      <c r="R267" s="167"/>
      <c r="S267" s="167"/>
      <c r="T267" s="167"/>
      <c r="U267" s="167"/>
      <c r="V267" s="167"/>
      <c r="W267" s="167"/>
      <c r="X267" s="167"/>
      <c r="Y267" s="167"/>
      <c r="Z267" s="167"/>
    </row>
    <row r="268" ht="15.75" customHeight="1">
      <c r="A268" s="167"/>
      <c r="B268" s="167"/>
      <c r="C268" s="167"/>
      <c r="D268" s="167"/>
      <c r="E268" s="167"/>
      <c r="F268" s="167"/>
      <c r="G268" s="167"/>
      <c r="H268" s="167"/>
      <c r="I268" s="167"/>
      <c r="J268" s="167"/>
      <c r="K268" s="167"/>
      <c r="L268" s="877"/>
      <c r="M268" s="167" t="s">
        <v>5103</v>
      </c>
      <c r="N268" s="167">
        <v>1.01</v>
      </c>
      <c r="O268" s="167"/>
      <c r="P268" s="167"/>
      <c r="Q268" s="167"/>
      <c r="R268" s="167"/>
      <c r="S268" s="167"/>
      <c r="T268" s="167"/>
      <c r="U268" s="167"/>
      <c r="V268" s="167"/>
      <c r="W268" s="167"/>
      <c r="X268" s="167"/>
      <c r="Y268" s="167"/>
      <c r="Z268" s="167"/>
    </row>
    <row r="269" ht="15.75" customHeight="1">
      <c r="A269" s="167"/>
      <c r="B269" s="167"/>
      <c r="C269" s="167"/>
      <c r="D269" s="167"/>
      <c r="E269" s="167"/>
      <c r="F269" s="167"/>
      <c r="G269" s="167"/>
      <c r="H269" s="167"/>
      <c r="I269" s="167"/>
      <c r="J269" s="167"/>
      <c r="K269" s="167"/>
      <c r="L269" s="877"/>
      <c r="M269" s="167" t="s">
        <v>5104</v>
      </c>
      <c r="N269" s="167">
        <v>1.35</v>
      </c>
      <c r="O269" s="167"/>
      <c r="P269" s="167"/>
      <c r="Q269" s="167"/>
      <c r="R269" s="167"/>
      <c r="S269" s="167"/>
      <c r="T269" s="167"/>
      <c r="U269" s="167"/>
      <c r="V269" s="167"/>
      <c r="W269" s="167"/>
      <c r="X269" s="167"/>
      <c r="Y269" s="167"/>
      <c r="Z269" s="167"/>
    </row>
    <row r="270" ht="15.75" customHeight="1">
      <c r="A270" s="167"/>
      <c r="B270" s="167"/>
      <c r="C270" s="167"/>
      <c r="D270" s="167"/>
      <c r="E270" s="167"/>
      <c r="F270" s="167"/>
      <c r="G270" s="167"/>
      <c r="H270" s="167"/>
      <c r="I270" s="167"/>
      <c r="J270" s="167"/>
      <c r="K270" s="167"/>
      <c r="L270" s="877"/>
      <c r="M270" s="167" t="s">
        <v>5105</v>
      </c>
      <c r="N270" s="167">
        <v>0.99</v>
      </c>
      <c r="O270" s="167"/>
      <c r="P270" s="167"/>
      <c r="Q270" s="167"/>
      <c r="R270" s="167"/>
      <c r="S270" s="167"/>
      <c r="T270" s="167"/>
      <c r="U270" s="167"/>
      <c r="V270" s="167"/>
      <c r="W270" s="167"/>
      <c r="X270" s="167"/>
      <c r="Y270" s="167"/>
      <c r="Z270" s="167"/>
    </row>
    <row r="271" ht="15.75" customHeight="1">
      <c r="A271" s="167"/>
      <c r="B271" s="167"/>
      <c r="C271" s="167"/>
      <c r="D271" s="167"/>
      <c r="E271" s="167"/>
      <c r="F271" s="167"/>
      <c r="G271" s="167"/>
      <c r="H271" s="167"/>
      <c r="I271" s="167"/>
      <c r="J271" s="167"/>
      <c r="K271" s="167"/>
      <c r="L271" s="877"/>
      <c r="M271" s="167" t="s">
        <v>5106</v>
      </c>
      <c r="N271" s="167">
        <v>0.98</v>
      </c>
      <c r="O271" s="167"/>
      <c r="P271" s="167"/>
      <c r="Q271" s="167"/>
      <c r="R271" s="167"/>
      <c r="S271" s="167"/>
      <c r="T271" s="167"/>
      <c r="U271" s="167"/>
      <c r="V271" s="167"/>
      <c r="W271" s="167"/>
      <c r="X271" s="167"/>
      <c r="Y271" s="167"/>
      <c r="Z271" s="167"/>
    </row>
    <row r="272" ht="15.75" customHeight="1">
      <c r="A272" s="167"/>
      <c r="B272" s="167"/>
      <c r="C272" s="167"/>
      <c r="D272" s="167"/>
      <c r="E272" s="167"/>
      <c r="F272" s="167"/>
      <c r="G272" s="167"/>
      <c r="H272" s="167"/>
      <c r="I272" s="167"/>
      <c r="J272" s="167"/>
      <c r="K272" s="167"/>
      <c r="L272" s="877"/>
      <c r="M272" s="167" t="s">
        <v>5107</v>
      </c>
      <c r="N272" s="167">
        <v>0.99</v>
      </c>
      <c r="O272" s="167"/>
      <c r="P272" s="167"/>
      <c r="Q272" s="167"/>
      <c r="R272" s="167"/>
      <c r="S272" s="167"/>
      <c r="T272" s="167"/>
      <c r="U272" s="167"/>
      <c r="V272" s="167"/>
      <c r="W272" s="167"/>
      <c r="X272" s="167"/>
      <c r="Y272" s="167"/>
      <c r="Z272" s="167"/>
    </row>
    <row r="273" ht="15.75" customHeight="1">
      <c r="A273" s="167"/>
      <c r="B273" s="167"/>
      <c r="C273" s="167"/>
      <c r="D273" s="167"/>
      <c r="E273" s="167"/>
      <c r="F273" s="167"/>
      <c r="G273" s="167"/>
      <c r="H273" s="167"/>
      <c r="I273" s="167"/>
      <c r="J273" s="167"/>
      <c r="K273" s="167"/>
      <c r="L273" s="879"/>
      <c r="M273" s="167" t="s">
        <v>5108</v>
      </c>
      <c r="N273" s="167">
        <v>1.37</v>
      </c>
      <c r="O273" s="167"/>
      <c r="P273" s="167"/>
      <c r="Q273" s="167"/>
      <c r="R273" s="167"/>
      <c r="S273" s="167"/>
      <c r="T273" s="167"/>
      <c r="U273" s="167"/>
      <c r="V273" s="167"/>
      <c r="W273" s="167"/>
      <c r="X273" s="167"/>
      <c r="Y273" s="167"/>
      <c r="Z273" s="167"/>
    </row>
    <row r="274" ht="15.75" customHeight="1">
      <c r="A274" s="167"/>
      <c r="B274" s="167"/>
      <c r="C274" s="167"/>
      <c r="D274" s="167"/>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row>
    <row r="275" ht="15.75" customHeight="1">
      <c r="A275" s="167"/>
      <c r="B275" s="167"/>
      <c r="C275" s="167"/>
      <c r="D275" s="167"/>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row>
    <row r="276" ht="15.75" customHeight="1">
      <c r="A276" s="167"/>
      <c r="B276" s="167"/>
      <c r="C276" s="167"/>
      <c r="D276" s="167"/>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row>
    <row r="277" ht="15.75" customHeight="1">
      <c r="A277" s="167"/>
      <c r="B277" s="167"/>
      <c r="C277" s="167"/>
      <c r="D277" s="167"/>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row>
    <row r="278" ht="15.75" customHeight="1">
      <c r="A278" s="167"/>
      <c r="B278" s="167"/>
      <c r="C278" s="167"/>
      <c r="D278" s="167"/>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row>
    <row r="279" ht="15.75" customHeight="1">
      <c r="A279" s="167"/>
      <c r="B279" s="167"/>
      <c r="C279" s="167"/>
      <c r="D279" s="167"/>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row>
    <row r="280" ht="15.75" customHeight="1">
      <c r="A280" s="167"/>
      <c r="B280" s="167"/>
      <c r="C280" s="167"/>
      <c r="D280" s="167"/>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row>
    <row r="281" ht="15.75" customHeight="1">
      <c r="A281" s="167"/>
      <c r="B281" s="167"/>
      <c r="C281" s="167"/>
      <c r="D281" s="167"/>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row>
    <row r="282" ht="15.75" customHeight="1">
      <c r="A282" s="167"/>
      <c r="B282" s="167"/>
      <c r="C282" s="167"/>
      <c r="D282" s="167"/>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row>
    <row r="283" ht="15.75" customHeight="1">
      <c r="A283" s="167"/>
      <c r="B283" s="167"/>
      <c r="C283" s="167"/>
      <c r="D283" s="167"/>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row>
    <row r="284" ht="15.75" customHeight="1">
      <c r="A284" s="167"/>
      <c r="B284" s="167"/>
      <c r="C284" s="167"/>
      <c r="D284" s="167"/>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row>
    <row r="285" ht="15.75" customHeight="1">
      <c r="A285" s="167"/>
      <c r="B285" s="167"/>
      <c r="C285" s="167"/>
      <c r="D285" s="167"/>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row>
    <row r="286" ht="15.75" customHeight="1">
      <c r="A286" s="167"/>
      <c r="B286" s="167"/>
      <c r="C286" s="167"/>
      <c r="D286" s="167"/>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row>
    <row r="287" ht="15.75" customHeight="1">
      <c r="A287" s="167"/>
      <c r="B287" s="167"/>
      <c r="C287" s="167"/>
      <c r="D287" s="167"/>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row>
    <row r="288" ht="15.75" customHeight="1">
      <c r="A288" s="167"/>
      <c r="B288" s="167"/>
      <c r="C288" s="167"/>
      <c r="D288" s="167"/>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row>
    <row r="289" ht="15.75" customHeight="1">
      <c r="A289" s="167"/>
      <c r="B289" s="167"/>
      <c r="C289" s="167"/>
      <c r="D289" s="167"/>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row>
    <row r="290" ht="15.75" customHeight="1">
      <c r="A290" s="167"/>
      <c r="B290" s="167"/>
      <c r="C290" s="167"/>
      <c r="D290" s="167"/>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row>
    <row r="291" ht="15.75" customHeight="1">
      <c r="A291" s="167"/>
      <c r="B291" s="167"/>
      <c r="C291" s="167"/>
      <c r="D291" s="167"/>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row>
    <row r="292" ht="15.75" customHeight="1">
      <c r="A292" s="167"/>
      <c r="B292" s="167"/>
      <c r="C292" s="167"/>
      <c r="D292" s="167"/>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row>
    <row r="293" ht="15.75" customHeight="1">
      <c r="A293" s="167"/>
      <c r="B293" s="167"/>
      <c r="C293" s="167"/>
      <c r="D293" s="167"/>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row>
    <row r="294" ht="15.75" customHeight="1">
      <c r="A294" s="167"/>
      <c r="B294" s="167"/>
      <c r="C294" s="167"/>
      <c r="D294" s="167"/>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row>
    <row r="295" ht="15.75" customHeight="1">
      <c r="A295" s="167"/>
      <c r="B295" s="167"/>
      <c r="C295" s="167"/>
      <c r="D295" s="167"/>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row>
    <row r="296" ht="15.75" customHeight="1">
      <c r="A296" s="167"/>
      <c r="B296" s="167"/>
      <c r="C296" s="167"/>
      <c r="D296" s="167"/>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row>
    <row r="297" ht="15.75" customHeight="1">
      <c r="A297" s="167"/>
      <c r="B297" s="167"/>
      <c r="C297" s="167"/>
      <c r="D297" s="167"/>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row>
    <row r="298" ht="15.75" customHeight="1">
      <c r="A298" s="167"/>
      <c r="B298" s="167"/>
      <c r="C298" s="167"/>
      <c r="D298" s="167"/>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row>
    <row r="299" ht="15.75" customHeight="1">
      <c r="A299" s="167"/>
      <c r="B299" s="167"/>
      <c r="C299" s="167"/>
      <c r="D299" s="167"/>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row>
    <row r="300" ht="15.75" customHeight="1">
      <c r="A300" s="167"/>
      <c r="B300" s="167"/>
      <c r="C300" s="167"/>
      <c r="D300" s="167"/>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row>
    <row r="301" ht="15.75" customHeight="1">
      <c r="A301" s="167"/>
      <c r="B301" s="167"/>
      <c r="C301" s="167"/>
      <c r="D301" s="167"/>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row>
    <row r="302" ht="15.75" customHeight="1">
      <c r="A302" s="167"/>
      <c r="B302" s="167"/>
      <c r="C302" s="167"/>
      <c r="D302" s="167"/>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row>
    <row r="303" ht="15.75" customHeight="1">
      <c r="A303" s="167"/>
      <c r="B303" s="167"/>
      <c r="C303" s="167"/>
      <c r="D303" s="167"/>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row>
    <row r="304" ht="15.75" customHeight="1">
      <c r="A304" s="167"/>
      <c r="B304" s="167"/>
      <c r="C304" s="167"/>
      <c r="D304" s="167"/>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row>
    <row r="305" ht="15.75" customHeight="1">
      <c r="A305" s="167"/>
      <c r="B305" s="167"/>
      <c r="C305" s="167"/>
      <c r="D305" s="167"/>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row>
    <row r="306" ht="15.75" customHeight="1">
      <c r="A306" s="167"/>
      <c r="B306" s="167"/>
      <c r="C306" s="167"/>
      <c r="D306" s="167"/>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row>
    <row r="307" ht="15.75" customHeight="1">
      <c r="A307" s="167"/>
      <c r="B307" s="167"/>
      <c r="C307" s="167"/>
      <c r="D307" s="167"/>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row>
    <row r="308" ht="15.75" customHeight="1">
      <c r="A308" s="167"/>
      <c r="B308" s="167"/>
      <c r="C308" s="167"/>
      <c r="D308" s="167"/>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row>
    <row r="309" ht="15.75" customHeight="1">
      <c r="A309" s="167"/>
      <c r="B309" s="167"/>
      <c r="C309" s="167"/>
      <c r="D309" s="167"/>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row>
    <row r="310" ht="15.75" customHeight="1">
      <c r="A310" s="167"/>
      <c r="B310" s="167"/>
      <c r="C310" s="167"/>
      <c r="D310" s="167"/>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row>
    <row r="311" ht="15.75" customHeight="1">
      <c r="A311" s="167"/>
      <c r="B311" s="167"/>
      <c r="C311" s="167"/>
      <c r="D311" s="167"/>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row>
    <row r="312" ht="15.75" customHeight="1">
      <c r="A312" s="167"/>
      <c r="B312" s="167"/>
      <c r="C312" s="167"/>
      <c r="D312" s="167"/>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row>
    <row r="313" ht="15.75" customHeight="1">
      <c r="A313" s="167"/>
      <c r="B313" s="167"/>
      <c r="C313" s="167"/>
      <c r="D313" s="167"/>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row>
    <row r="314" ht="15.75" customHeight="1">
      <c r="A314" s="167"/>
      <c r="B314" s="167"/>
      <c r="C314" s="167"/>
      <c r="D314" s="167"/>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row>
    <row r="315" ht="15.75" customHeight="1">
      <c r="A315" s="167"/>
      <c r="B315" s="167"/>
      <c r="C315" s="167"/>
      <c r="D315" s="167"/>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row>
    <row r="316" ht="15.75" customHeight="1">
      <c r="A316" s="167"/>
      <c r="B316" s="167"/>
      <c r="C316" s="167"/>
      <c r="D316" s="167"/>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row>
    <row r="317" ht="15.75" customHeight="1">
      <c r="A317" s="167"/>
      <c r="B317" s="167"/>
      <c r="C317" s="167"/>
      <c r="D317" s="167"/>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row>
    <row r="318" ht="15.75" customHeight="1">
      <c r="A318" s="167"/>
      <c r="B318" s="167"/>
      <c r="C318" s="167"/>
      <c r="D318" s="167"/>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row>
    <row r="319" ht="15.75" customHeight="1">
      <c r="A319" s="167"/>
      <c r="B319" s="167"/>
      <c r="C319" s="167"/>
      <c r="D319" s="167"/>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row>
    <row r="320" ht="15.75" customHeight="1">
      <c r="A320" s="167"/>
      <c r="B320" s="167"/>
      <c r="C320" s="167"/>
      <c r="D320" s="167"/>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row>
    <row r="321" ht="15.75" customHeight="1">
      <c r="A321" s="167"/>
      <c r="B321" s="167"/>
      <c r="C321" s="167"/>
      <c r="D321" s="167"/>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row>
    <row r="322" ht="15.75" customHeight="1">
      <c r="A322" s="167"/>
      <c r="B322" s="167"/>
      <c r="C322" s="167"/>
      <c r="D322" s="167"/>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row>
    <row r="323" ht="15.75" customHeight="1">
      <c r="A323" s="167"/>
      <c r="B323" s="167"/>
      <c r="C323" s="167"/>
      <c r="D323" s="167"/>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row>
    <row r="324" ht="15.75" customHeight="1">
      <c r="A324" s="167"/>
      <c r="B324" s="167"/>
      <c r="C324" s="167"/>
      <c r="D324" s="167"/>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row>
    <row r="325" ht="15.75" customHeight="1">
      <c r="A325" s="167"/>
      <c r="B325" s="167"/>
      <c r="C325" s="167"/>
      <c r="D325" s="167"/>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row>
    <row r="326" ht="15.75" customHeight="1">
      <c r="A326" s="167"/>
      <c r="B326" s="167"/>
      <c r="C326" s="167"/>
      <c r="D326" s="167"/>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row>
    <row r="327" ht="15.75" customHeight="1">
      <c r="A327" s="167"/>
      <c r="B327" s="167"/>
      <c r="C327" s="167"/>
      <c r="D327" s="167"/>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row>
    <row r="328" ht="15.75" customHeight="1">
      <c r="A328" s="167"/>
      <c r="B328" s="167"/>
      <c r="C328" s="167"/>
      <c r="D328" s="167"/>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row>
    <row r="329" ht="15.75" customHeight="1">
      <c r="A329" s="167"/>
      <c r="B329" s="167"/>
      <c r="C329" s="167"/>
      <c r="D329" s="167"/>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row>
    <row r="330" ht="15.75" customHeight="1">
      <c r="A330" s="167"/>
      <c r="B330" s="167"/>
      <c r="C330" s="167"/>
      <c r="D330" s="167"/>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row>
    <row r="331" ht="15.75" customHeight="1">
      <c r="A331" s="167"/>
      <c r="B331" s="167"/>
      <c r="C331" s="167"/>
      <c r="D331" s="167"/>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row>
    <row r="332" ht="15.75" customHeight="1">
      <c r="A332" s="167"/>
      <c r="B332" s="167"/>
      <c r="C332" s="167"/>
      <c r="D332" s="167"/>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row>
    <row r="333" ht="15.75" customHeight="1">
      <c r="A333" s="167"/>
      <c r="B333" s="167"/>
      <c r="C333" s="167"/>
      <c r="D333" s="167"/>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row>
    <row r="334" ht="15.75" customHeight="1">
      <c r="A334" s="167"/>
      <c r="B334" s="167"/>
      <c r="C334" s="167"/>
      <c r="D334" s="167"/>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row>
    <row r="335" ht="15.75" customHeight="1">
      <c r="A335" s="167"/>
      <c r="B335" s="167"/>
      <c r="C335" s="167"/>
      <c r="D335" s="167"/>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row>
    <row r="336" ht="15.75" customHeight="1">
      <c r="A336" s="167"/>
      <c r="B336" s="167"/>
      <c r="C336" s="167"/>
      <c r="D336" s="167"/>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row>
    <row r="337" ht="15.75" customHeight="1">
      <c r="A337" s="167"/>
      <c r="B337" s="167"/>
      <c r="C337" s="167"/>
      <c r="D337" s="167"/>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row>
    <row r="338" ht="15.75" customHeight="1">
      <c r="A338" s="167"/>
      <c r="B338" s="167"/>
      <c r="C338" s="167"/>
      <c r="D338" s="167"/>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row>
    <row r="339" ht="15.75" customHeight="1">
      <c r="A339" s="167"/>
      <c r="B339" s="167"/>
      <c r="C339" s="167"/>
      <c r="D339" s="167"/>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row>
    <row r="340" ht="15.75" customHeight="1">
      <c r="A340" s="167"/>
      <c r="B340" s="167"/>
      <c r="C340" s="167"/>
      <c r="D340" s="167"/>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row>
    <row r="341" ht="15.75" customHeight="1">
      <c r="A341" s="167"/>
      <c r="B341" s="167"/>
      <c r="C341" s="167"/>
      <c r="D341" s="167"/>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row>
    <row r="342" ht="15.75" customHeight="1">
      <c r="A342" s="167"/>
      <c r="B342" s="167"/>
      <c r="C342" s="167"/>
      <c r="D342" s="167"/>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row>
    <row r="343" ht="15.75" customHeight="1">
      <c r="A343" s="167"/>
      <c r="B343" s="167"/>
      <c r="C343" s="167"/>
      <c r="D343" s="167"/>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row>
    <row r="344" ht="15.75" customHeight="1">
      <c r="A344" s="167"/>
      <c r="B344" s="167"/>
      <c r="C344" s="167"/>
      <c r="D344" s="167"/>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row>
    <row r="345" ht="15.75" customHeight="1">
      <c r="A345" s="167"/>
      <c r="B345" s="167"/>
      <c r="C345" s="167"/>
      <c r="D345" s="167"/>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row>
    <row r="346" ht="15.75" customHeight="1">
      <c r="A346" s="167"/>
      <c r="B346" s="167"/>
      <c r="C346" s="167"/>
      <c r="D346" s="167"/>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row>
    <row r="347" ht="15.75" customHeight="1">
      <c r="A347" s="167"/>
      <c r="B347" s="167"/>
      <c r="C347" s="167"/>
      <c r="D347" s="167"/>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row>
    <row r="348" ht="15.75" customHeight="1">
      <c r="A348" s="167"/>
      <c r="B348" s="167"/>
      <c r="C348" s="167"/>
      <c r="D348" s="167"/>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row>
    <row r="349" ht="15.75" customHeight="1">
      <c r="A349" s="167"/>
      <c r="B349" s="167"/>
      <c r="C349" s="167"/>
      <c r="D349" s="167"/>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row>
    <row r="350" ht="15.75" customHeight="1">
      <c r="A350" s="167"/>
      <c r="B350" s="167"/>
      <c r="C350" s="167"/>
      <c r="D350" s="167"/>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row>
    <row r="351" ht="15.75" customHeight="1">
      <c r="A351" s="167"/>
      <c r="B351" s="167"/>
      <c r="C351" s="167"/>
      <c r="D351" s="167"/>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row>
    <row r="352" ht="15.75" customHeight="1">
      <c r="A352" s="167"/>
      <c r="B352" s="167"/>
      <c r="C352" s="167"/>
      <c r="D352" s="167"/>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row>
    <row r="353" ht="15.75" customHeight="1">
      <c r="A353" s="167"/>
      <c r="B353" s="167"/>
      <c r="C353" s="167"/>
      <c r="D353" s="167"/>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row>
    <row r="354" ht="15.75" customHeight="1">
      <c r="A354" s="167"/>
      <c r="B354" s="167"/>
      <c r="C354" s="167"/>
      <c r="D354" s="167"/>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row>
    <row r="355" ht="15.75" customHeight="1">
      <c r="A355" s="167"/>
      <c r="B355" s="167"/>
      <c r="C355" s="167"/>
      <c r="D355" s="167"/>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row>
    <row r="356" ht="15.75" customHeight="1">
      <c r="A356" s="167"/>
      <c r="B356" s="167"/>
      <c r="C356" s="167"/>
      <c r="D356" s="167"/>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row>
    <row r="357" ht="15.75" customHeight="1">
      <c r="A357" s="167"/>
      <c r="B357" s="167"/>
      <c r="C357" s="167"/>
      <c r="D357" s="167"/>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row>
    <row r="358" ht="15.75" customHeight="1">
      <c r="A358" s="167"/>
      <c r="B358" s="167"/>
      <c r="C358" s="167"/>
      <c r="D358" s="167"/>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row>
    <row r="359" ht="15.75" customHeight="1">
      <c r="A359" s="167"/>
      <c r="B359" s="167"/>
      <c r="C359" s="167"/>
      <c r="D359" s="167"/>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row>
    <row r="360" ht="15.75" customHeight="1">
      <c r="A360" s="167"/>
      <c r="B360" s="167"/>
      <c r="C360" s="167"/>
      <c r="D360" s="167"/>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row>
    <row r="361" ht="15.75" customHeight="1">
      <c r="A361" s="167"/>
      <c r="B361" s="167"/>
      <c r="C361" s="167"/>
      <c r="D361" s="167"/>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row>
    <row r="362" ht="15.75" customHeight="1">
      <c r="A362" s="167"/>
      <c r="B362" s="167"/>
      <c r="C362" s="167"/>
      <c r="D362" s="167"/>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row>
    <row r="363" ht="15.75" customHeight="1">
      <c r="A363" s="167"/>
      <c r="B363" s="167"/>
      <c r="C363" s="167"/>
      <c r="D363" s="167"/>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row>
    <row r="364" ht="15.75" customHeight="1">
      <c r="A364" s="167"/>
      <c r="B364" s="167"/>
      <c r="C364" s="167"/>
      <c r="D364" s="167"/>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row>
    <row r="365" ht="15.75" customHeight="1">
      <c r="A365" s="167"/>
      <c r="B365" s="167"/>
      <c r="C365" s="167"/>
      <c r="D365" s="167"/>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row>
    <row r="366" ht="15.75" customHeight="1">
      <c r="A366" s="167"/>
      <c r="B366" s="167"/>
      <c r="C366" s="167"/>
      <c r="D366" s="167"/>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row>
    <row r="367" ht="15.75" customHeight="1">
      <c r="A367" s="167"/>
      <c r="B367" s="167"/>
      <c r="C367" s="167"/>
      <c r="D367" s="167"/>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row>
    <row r="368" ht="15.75" customHeight="1">
      <c r="A368" s="167"/>
      <c r="B368" s="167"/>
      <c r="C368" s="167"/>
      <c r="D368" s="167"/>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row>
    <row r="369" ht="15.75" customHeight="1">
      <c r="A369" s="167"/>
      <c r="B369" s="167"/>
      <c r="C369" s="167"/>
      <c r="D369" s="167"/>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row>
    <row r="370" ht="15.75" customHeight="1">
      <c r="A370" s="167"/>
      <c r="B370" s="167"/>
      <c r="C370" s="167"/>
      <c r="D370" s="167"/>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row>
    <row r="371" ht="15.75" customHeight="1">
      <c r="A371" s="167"/>
      <c r="B371" s="167"/>
      <c r="C371" s="167"/>
      <c r="D371" s="167"/>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row>
    <row r="372" ht="15.75" customHeight="1">
      <c r="A372" s="167"/>
      <c r="B372" s="167"/>
      <c r="C372" s="167"/>
      <c r="D372" s="167"/>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row>
    <row r="373" ht="15.75" customHeight="1">
      <c r="A373" s="167"/>
      <c r="B373" s="167"/>
      <c r="C373" s="167"/>
      <c r="D373" s="167"/>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row>
    <row r="374" ht="15.75" customHeight="1">
      <c r="A374" s="167"/>
      <c r="B374" s="167"/>
      <c r="C374" s="167"/>
      <c r="D374" s="167"/>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row>
    <row r="375" ht="15.75" customHeight="1">
      <c r="A375" s="167"/>
      <c r="B375" s="167"/>
      <c r="C375" s="167"/>
      <c r="D375" s="167"/>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row>
    <row r="376" ht="15.75" customHeight="1">
      <c r="A376" s="167"/>
      <c r="B376" s="167"/>
      <c r="C376" s="167"/>
      <c r="D376" s="167"/>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row>
    <row r="377" ht="15.75" customHeight="1">
      <c r="A377" s="167"/>
      <c r="B377" s="167"/>
      <c r="C377" s="167"/>
      <c r="D377" s="167"/>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row>
    <row r="378" ht="15.75" customHeight="1">
      <c r="A378" s="167"/>
      <c r="B378" s="167"/>
      <c r="C378" s="167"/>
      <c r="D378" s="167"/>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row>
    <row r="379" ht="15.75" customHeight="1">
      <c r="A379" s="167"/>
      <c r="B379" s="167"/>
      <c r="C379" s="167"/>
      <c r="D379" s="167"/>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row>
    <row r="380" ht="15.75" customHeight="1">
      <c r="A380" s="167"/>
      <c r="B380" s="167"/>
      <c r="C380" s="167"/>
      <c r="D380" s="167"/>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row>
    <row r="381" ht="15.75" customHeight="1">
      <c r="A381" s="167"/>
      <c r="B381" s="167"/>
      <c r="C381" s="167"/>
      <c r="D381" s="167"/>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row>
    <row r="382" ht="15.75" customHeight="1">
      <c r="A382" s="167"/>
      <c r="B382" s="167"/>
      <c r="C382" s="167"/>
      <c r="D382" s="167"/>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row>
    <row r="383" ht="15.75" customHeight="1">
      <c r="A383" s="167"/>
      <c r="B383" s="167"/>
      <c r="C383" s="167"/>
      <c r="D383" s="167"/>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row>
    <row r="384" ht="15.75" customHeight="1">
      <c r="A384" s="167"/>
      <c r="B384" s="167"/>
      <c r="C384" s="167"/>
      <c r="D384" s="167"/>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row>
    <row r="385" ht="15.75" customHeight="1">
      <c r="A385" s="167"/>
      <c r="B385" s="167"/>
      <c r="C385" s="167"/>
      <c r="D385" s="167"/>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row>
    <row r="386" ht="15.75" customHeight="1">
      <c r="A386" s="167"/>
      <c r="B386" s="167"/>
      <c r="C386" s="167"/>
      <c r="D386" s="167"/>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row>
    <row r="387" ht="15.75" customHeight="1">
      <c r="A387" s="167"/>
      <c r="B387" s="167"/>
      <c r="C387" s="167"/>
      <c r="D387" s="167"/>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row>
    <row r="388" ht="15.75" customHeight="1">
      <c r="A388" s="167"/>
      <c r="B388" s="167"/>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row>
    <row r="389" ht="15.75" customHeight="1">
      <c r="A389" s="167"/>
      <c r="B389" s="167"/>
      <c r="C389" s="167"/>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row>
    <row r="390" ht="15.75" customHeight="1">
      <c r="A390" s="167"/>
      <c r="B390" s="167"/>
      <c r="C390" s="167"/>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row>
    <row r="391" ht="15.75" customHeight="1">
      <c r="A391" s="167"/>
      <c r="B391" s="167"/>
      <c r="C391" s="167"/>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row>
    <row r="392" ht="15.75" customHeight="1">
      <c r="A392" s="167"/>
      <c r="B392" s="167"/>
      <c r="C392" s="167"/>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row>
    <row r="393" ht="15.75" customHeight="1">
      <c r="A393" s="167"/>
      <c r="B393" s="167"/>
      <c r="C393" s="167"/>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row>
    <row r="394" ht="15.75" customHeight="1">
      <c r="A394" s="167"/>
      <c r="B394" s="167"/>
      <c r="C394" s="167"/>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row>
    <row r="395" ht="15.75" customHeight="1">
      <c r="A395" s="167"/>
      <c r="B395" s="167"/>
      <c r="C395" s="167"/>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row>
    <row r="396" ht="15.75" customHeight="1">
      <c r="A396" s="167"/>
      <c r="B396" s="167"/>
      <c r="C396" s="167"/>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row>
    <row r="397" ht="15.75" customHeight="1">
      <c r="A397" s="167"/>
      <c r="B397" s="167"/>
      <c r="C397" s="167"/>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row>
    <row r="398" ht="15.75" customHeight="1">
      <c r="A398" s="167"/>
      <c r="B398" s="167"/>
      <c r="C398" s="167"/>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row>
    <row r="399" ht="15.75" customHeight="1">
      <c r="A399" s="167"/>
      <c r="B399" s="167"/>
      <c r="C399" s="167"/>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row>
    <row r="400" ht="15.75" customHeight="1">
      <c r="A400" s="167"/>
      <c r="B400" s="167"/>
      <c r="C400" s="167"/>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row>
    <row r="401" ht="15.75" customHeight="1">
      <c r="A401" s="167"/>
      <c r="B401" s="167"/>
      <c r="C401" s="167"/>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row>
    <row r="402" ht="15.75" customHeight="1">
      <c r="A402" s="167"/>
      <c r="B402" s="167"/>
      <c r="C402" s="167"/>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row>
    <row r="403" ht="15.75" customHeight="1">
      <c r="A403" s="167"/>
      <c r="B403" s="167"/>
      <c r="C403" s="167"/>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row>
    <row r="404" ht="15.75" customHeight="1">
      <c r="A404" s="167"/>
      <c r="B404" s="167"/>
      <c r="C404" s="167"/>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row>
    <row r="405" ht="15.75" customHeight="1">
      <c r="A405" s="167"/>
      <c r="B405" s="167"/>
      <c r="C405" s="167"/>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row>
    <row r="406" ht="15.75" customHeight="1">
      <c r="A406" s="167"/>
      <c r="B406" s="167"/>
      <c r="C406" s="167"/>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row>
    <row r="407" ht="15.75" customHeight="1">
      <c r="A407" s="167"/>
      <c r="B407" s="167"/>
      <c r="C407" s="167"/>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row>
    <row r="408" ht="15.75" customHeight="1">
      <c r="A408" s="167"/>
      <c r="B408" s="167"/>
      <c r="C408" s="167"/>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row>
    <row r="409" ht="15.75" customHeight="1">
      <c r="A409" s="167"/>
      <c r="B409" s="167"/>
      <c r="C409" s="167"/>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row>
    <row r="410" ht="15.75" customHeight="1">
      <c r="A410" s="167"/>
      <c r="B410" s="167"/>
      <c r="C410" s="167"/>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row>
    <row r="411" ht="15.75" customHeight="1">
      <c r="A411" s="167"/>
      <c r="B411" s="167"/>
      <c r="C411" s="167"/>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row>
    <row r="412" ht="15.75" customHeight="1">
      <c r="A412" s="167"/>
      <c r="B412" s="167"/>
      <c r="C412" s="167"/>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row>
    <row r="413" ht="15.75" customHeight="1">
      <c r="A413" s="167"/>
      <c r="B413" s="167"/>
      <c r="C413" s="167"/>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row>
    <row r="414" ht="15.75" customHeight="1">
      <c r="A414" s="167"/>
      <c r="B414" s="167"/>
      <c r="C414" s="167"/>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row>
    <row r="415" ht="15.75" customHeight="1">
      <c r="A415" s="167"/>
      <c r="B415" s="167"/>
      <c r="C415" s="167"/>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row>
    <row r="416" ht="15.75" customHeight="1">
      <c r="A416" s="167"/>
      <c r="B416" s="167"/>
      <c r="C416" s="167"/>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row>
    <row r="417" ht="15.75" customHeight="1">
      <c r="A417" s="167"/>
      <c r="B417" s="167"/>
      <c r="C417" s="167"/>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row>
    <row r="418" ht="15.75" customHeight="1">
      <c r="A418" s="167"/>
      <c r="B418" s="167"/>
      <c r="C418" s="167"/>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row>
    <row r="419" ht="15.75" customHeight="1">
      <c r="A419" s="167"/>
      <c r="B419" s="167"/>
      <c r="C419" s="167"/>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row>
    <row r="420" ht="15.75" customHeight="1">
      <c r="A420" s="167"/>
      <c r="B420" s="167"/>
      <c r="C420" s="167"/>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row>
    <row r="421" ht="15.75" customHeight="1">
      <c r="A421" s="167"/>
      <c r="B421" s="167"/>
      <c r="C421" s="167"/>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row>
    <row r="422" ht="15.75" customHeight="1">
      <c r="A422" s="167"/>
      <c r="B422" s="167"/>
      <c r="C422" s="167"/>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row>
    <row r="423" ht="15.75" customHeight="1">
      <c r="A423" s="167"/>
      <c r="B423" s="167"/>
      <c r="C423" s="167"/>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row>
    <row r="424" ht="15.75" customHeight="1">
      <c r="A424" s="167"/>
      <c r="B424" s="167"/>
      <c r="C424" s="167"/>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row>
    <row r="425" ht="15.75" customHeight="1">
      <c r="A425" s="167"/>
      <c r="B425" s="167"/>
      <c r="C425" s="167"/>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row>
    <row r="426" ht="15.75" customHeight="1">
      <c r="A426" s="167"/>
      <c r="B426" s="167"/>
      <c r="C426" s="167"/>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row>
    <row r="427" ht="15.75" customHeight="1">
      <c r="A427" s="167"/>
      <c r="B427" s="167"/>
      <c r="C427" s="167"/>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row>
    <row r="428" ht="15.75" customHeight="1">
      <c r="A428" s="167"/>
      <c r="B428" s="167"/>
      <c r="C428" s="167"/>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row>
    <row r="429" ht="15.75" customHeight="1">
      <c r="A429" s="167"/>
      <c r="B429" s="167"/>
      <c r="C429" s="167"/>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row>
    <row r="430" ht="15.75" customHeight="1">
      <c r="A430" s="167"/>
      <c r="B430" s="167"/>
      <c r="C430" s="167"/>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row>
    <row r="431" ht="15.75" customHeight="1">
      <c r="A431" s="167"/>
      <c r="B431" s="167"/>
      <c r="C431" s="167"/>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row>
    <row r="432" ht="15.75" customHeight="1">
      <c r="A432" s="167"/>
      <c r="B432" s="167"/>
      <c r="C432" s="167"/>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row>
    <row r="433" ht="15.75" customHeight="1">
      <c r="A433" s="167"/>
      <c r="B433" s="167"/>
      <c r="C433" s="167"/>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row>
    <row r="434" ht="15.75" customHeight="1">
      <c r="A434" s="167"/>
      <c r="B434" s="167"/>
      <c r="C434" s="167"/>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row>
    <row r="435" ht="15.75" customHeight="1">
      <c r="A435" s="167"/>
      <c r="B435" s="167"/>
      <c r="C435" s="167"/>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row>
    <row r="436" ht="15.75" customHeight="1">
      <c r="A436" s="167"/>
      <c r="B436" s="167"/>
      <c r="C436" s="167"/>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row>
    <row r="437" ht="15.75" customHeight="1">
      <c r="A437" s="167"/>
      <c r="B437" s="167"/>
      <c r="C437" s="167"/>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row>
    <row r="438" ht="15.75" customHeight="1">
      <c r="A438" s="167"/>
      <c r="B438" s="167"/>
      <c r="C438" s="167"/>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row>
    <row r="439" ht="15.75" customHeight="1">
      <c r="A439" s="167"/>
      <c r="B439" s="167"/>
      <c r="C439" s="167"/>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row>
    <row r="440" ht="15.75" customHeight="1">
      <c r="A440" s="167"/>
      <c r="B440" s="167"/>
      <c r="C440" s="167"/>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row>
    <row r="441" ht="15.75" customHeight="1">
      <c r="A441" s="167"/>
      <c r="B441" s="167"/>
      <c r="C441" s="167"/>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row>
    <row r="442" ht="15.75" customHeight="1">
      <c r="A442" s="167"/>
      <c r="B442" s="167"/>
      <c r="C442" s="167"/>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row>
    <row r="443" ht="15.75" customHeight="1">
      <c r="A443" s="167"/>
      <c r="B443" s="167"/>
      <c r="C443" s="167"/>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row>
    <row r="444" ht="15.75" customHeight="1">
      <c r="A444" s="167"/>
      <c r="B444" s="167"/>
      <c r="C444" s="167"/>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row>
    <row r="445" ht="15.75" customHeight="1">
      <c r="A445" s="167"/>
      <c r="B445" s="167"/>
      <c r="C445" s="167"/>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row>
    <row r="446" ht="15.75" customHeight="1">
      <c r="A446" s="167"/>
      <c r="B446" s="167"/>
      <c r="C446" s="167"/>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row>
    <row r="447" ht="15.75" customHeight="1">
      <c r="A447" s="167"/>
      <c r="B447" s="167"/>
      <c r="C447" s="167"/>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row>
    <row r="448" ht="15.75" customHeight="1">
      <c r="A448" s="167"/>
      <c r="B448" s="167"/>
      <c r="C448" s="167"/>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row>
    <row r="449" ht="15.75" customHeight="1">
      <c r="A449" s="167"/>
      <c r="B449" s="167"/>
      <c r="C449" s="167"/>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row>
    <row r="450" ht="15.75" customHeight="1">
      <c r="A450" s="167"/>
      <c r="B450" s="167"/>
      <c r="C450" s="167"/>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row>
    <row r="451" ht="15.75" customHeight="1">
      <c r="A451" s="167"/>
      <c r="B451" s="167"/>
      <c r="C451" s="167"/>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row>
    <row r="452" ht="15.75" customHeight="1">
      <c r="A452" s="167"/>
      <c r="B452" s="167"/>
      <c r="C452" s="167"/>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row>
    <row r="453" ht="15.75" customHeight="1">
      <c r="A453" s="167"/>
      <c r="B453" s="167"/>
      <c r="C453" s="167"/>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row>
    <row r="454" ht="15.75" customHeight="1">
      <c r="A454" s="167"/>
      <c r="B454" s="167"/>
      <c r="C454" s="167"/>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row>
    <row r="455" ht="15.75" customHeight="1">
      <c r="A455" s="167"/>
      <c r="B455" s="167"/>
      <c r="C455" s="167"/>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row>
    <row r="456" ht="15.75" customHeight="1">
      <c r="A456" s="167"/>
      <c r="B456" s="167"/>
      <c r="C456" s="167"/>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row>
    <row r="457" ht="15.75" customHeight="1">
      <c r="A457" s="167"/>
      <c r="B457" s="167"/>
      <c r="C457" s="167"/>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row>
    <row r="458" ht="15.75" customHeight="1">
      <c r="A458" s="167"/>
      <c r="B458" s="167"/>
      <c r="C458" s="167"/>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row>
    <row r="459" ht="15.75" customHeight="1">
      <c r="A459" s="167"/>
      <c r="B459" s="167"/>
      <c r="C459" s="167"/>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row>
    <row r="460" ht="15.75" customHeight="1">
      <c r="A460" s="167"/>
      <c r="B460" s="167"/>
      <c r="C460" s="167"/>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row>
    <row r="461" ht="15.75" customHeight="1">
      <c r="A461" s="167"/>
      <c r="B461" s="167"/>
      <c r="C461" s="167"/>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row>
    <row r="462" ht="15.75" customHeight="1">
      <c r="A462" s="167"/>
      <c r="B462" s="167"/>
      <c r="C462" s="167"/>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row>
    <row r="463" ht="15.75" customHeight="1">
      <c r="A463" s="167"/>
      <c r="B463" s="167"/>
      <c r="C463" s="167"/>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row>
    <row r="464" ht="15.75" customHeight="1">
      <c r="A464" s="167"/>
      <c r="B464" s="167"/>
      <c r="C464" s="167"/>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row>
    <row r="465" ht="15.75" customHeight="1">
      <c r="A465" s="167"/>
      <c r="B465" s="167"/>
      <c r="C465" s="167"/>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row>
    <row r="466" ht="15.75" customHeight="1">
      <c r="A466" s="167"/>
      <c r="B466" s="167"/>
      <c r="C466" s="167"/>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row>
    <row r="467" ht="15.75" customHeight="1">
      <c r="A467" s="167"/>
      <c r="B467" s="167"/>
      <c r="C467" s="167"/>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row>
    <row r="468" ht="15.75" customHeight="1">
      <c r="A468" s="167"/>
      <c r="B468" s="167"/>
      <c r="C468" s="167"/>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row>
    <row r="469" ht="15.75" customHeight="1">
      <c r="A469" s="167"/>
      <c r="B469" s="167"/>
      <c r="C469" s="167"/>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row>
    <row r="470" ht="15.75" customHeight="1">
      <c r="A470" s="167"/>
      <c r="B470" s="167"/>
      <c r="C470" s="167"/>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row>
    <row r="471" ht="15.75" customHeight="1">
      <c r="A471" s="167"/>
      <c r="B471" s="167"/>
      <c r="C471" s="167"/>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row>
    <row r="472" ht="15.75" customHeight="1">
      <c r="A472" s="167"/>
      <c r="B472" s="167"/>
      <c r="C472" s="167"/>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row>
    <row r="473" ht="15.75" customHeight="1">
      <c r="A473" s="167"/>
      <c r="B473" s="167"/>
      <c r="C473" s="167"/>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row>
    <row r="474" ht="15.75" customHeight="1">
      <c r="A474" s="167"/>
      <c r="B474" s="167"/>
      <c r="C474" s="167"/>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row>
    <row r="475" ht="15.75" customHeight="1">
      <c r="A475" s="167"/>
      <c r="B475" s="167"/>
      <c r="C475" s="167"/>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row>
    <row r="476" ht="15.75" customHeight="1">
      <c r="A476" s="167"/>
      <c r="B476" s="167"/>
      <c r="C476" s="167"/>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row>
    <row r="477" ht="15.75" customHeight="1">
      <c r="A477" s="167"/>
      <c r="B477" s="167"/>
      <c r="C477" s="167"/>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row>
    <row r="478" ht="15.75" customHeight="1">
      <c r="A478" s="167"/>
      <c r="B478" s="167"/>
      <c r="C478" s="167"/>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row>
    <row r="479" ht="15.75" customHeight="1">
      <c r="A479" s="167"/>
      <c r="B479" s="167"/>
      <c r="C479" s="167"/>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row>
    <row r="480" ht="15.75" customHeight="1">
      <c r="A480" s="167"/>
      <c r="B480" s="167"/>
      <c r="C480" s="167"/>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row>
    <row r="481" ht="15.75" customHeight="1">
      <c r="A481" s="167"/>
      <c r="B481" s="167"/>
      <c r="C481" s="167"/>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row>
    <row r="482" ht="15.75" customHeight="1">
      <c r="A482" s="167"/>
      <c r="B482" s="167"/>
      <c r="C482" s="167"/>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row>
    <row r="483" ht="15.75" customHeight="1">
      <c r="A483" s="167"/>
      <c r="B483" s="167"/>
      <c r="C483" s="167"/>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row>
    <row r="484" ht="15.75" customHeight="1">
      <c r="A484" s="167"/>
      <c r="B484" s="167"/>
      <c r="C484" s="167"/>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row>
    <row r="485" ht="15.75" customHeight="1">
      <c r="A485" s="167"/>
      <c r="B485" s="167"/>
      <c r="C485" s="167"/>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row>
    <row r="486" ht="15.75" customHeight="1">
      <c r="A486" s="167"/>
      <c r="B486" s="167"/>
      <c r="C486" s="167"/>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row>
    <row r="487" ht="15.75" customHeight="1">
      <c r="A487" s="167"/>
      <c r="B487" s="167"/>
      <c r="C487" s="167"/>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row>
    <row r="488" ht="15.75" customHeight="1">
      <c r="A488" s="167"/>
      <c r="B488" s="167"/>
      <c r="C488" s="167"/>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row>
    <row r="489" ht="15.75" customHeight="1">
      <c r="A489" s="167"/>
      <c r="B489" s="167"/>
      <c r="C489" s="167"/>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row>
    <row r="490" ht="15.75" customHeight="1">
      <c r="A490" s="167"/>
      <c r="B490" s="167"/>
      <c r="C490" s="167"/>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row>
    <row r="491" ht="15.75" customHeight="1">
      <c r="A491" s="167"/>
      <c r="B491" s="167"/>
      <c r="C491" s="167"/>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row>
    <row r="492" ht="15.75" customHeight="1">
      <c r="A492" s="167"/>
      <c r="B492" s="167"/>
      <c r="C492" s="167"/>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row>
    <row r="493" ht="15.75" customHeight="1">
      <c r="A493" s="167"/>
      <c r="B493" s="167"/>
      <c r="C493" s="167"/>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row>
    <row r="494" ht="15.75" customHeight="1">
      <c r="A494" s="167"/>
      <c r="B494" s="167"/>
      <c r="C494" s="167"/>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row>
    <row r="495" ht="15.75" customHeight="1">
      <c r="A495" s="167"/>
      <c r="B495" s="167"/>
      <c r="C495" s="167"/>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row>
    <row r="496" ht="15.75" customHeight="1">
      <c r="A496" s="167"/>
      <c r="B496" s="167"/>
      <c r="C496" s="167"/>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row>
    <row r="497" ht="15.75" customHeight="1">
      <c r="A497" s="167"/>
      <c r="B497" s="167"/>
      <c r="C497" s="167"/>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row>
    <row r="498" ht="15.75" customHeight="1">
      <c r="A498" s="167"/>
      <c r="B498" s="167"/>
      <c r="C498" s="167"/>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row>
    <row r="499" ht="15.75" customHeight="1">
      <c r="A499" s="167"/>
      <c r="B499" s="167"/>
      <c r="C499" s="167"/>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row>
    <row r="500" ht="15.75" customHeight="1">
      <c r="A500" s="167"/>
      <c r="B500" s="167"/>
      <c r="C500" s="167"/>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row>
    <row r="501" ht="15.75" customHeight="1">
      <c r="A501" s="167"/>
      <c r="B501" s="167"/>
      <c r="C501" s="167"/>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row>
    <row r="502" ht="15.75" customHeight="1">
      <c r="A502" s="167"/>
      <c r="B502" s="167"/>
      <c r="C502" s="167"/>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row>
    <row r="503" ht="15.75" customHeight="1">
      <c r="A503" s="167"/>
      <c r="B503" s="167"/>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row>
    <row r="504" ht="15.75" customHeight="1">
      <c r="A504" s="167"/>
      <c r="B504" s="167"/>
      <c r="C504" s="167"/>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row>
    <row r="505" ht="15.75" customHeight="1">
      <c r="A505" s="167"/>
      <c r="B505" s="167"/>
      <c r="C505" s="167"/>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row>
    <row r="506" ht="15.75" customHeight="1">
      <c r="A506" s="167"/>
      <c r="B506" s="167"/>
      <c r="C506" s="167"/>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row>
    <row r="507" ht="15.75" customHeight="1">
      <c r="A507" s="167"/>
      <c r="B507" s="167"/>
      <c r="C507" s="167"/>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row>
    <row r="508" ht="15.75" customHeight="1">
      <c r="A508" s="167"/>
      <c r="B508" s="167"/>
      <c r="C508" s="167"/>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row>
    <row r="509" ht="15.75" customHeight="1">
      <c r="A509" s="167"/>
      <c r="B509" s="167"/>
      <c r="C509" s="167"/>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row>
    <row r="510" ht="15.75" customHeight="1">
      <c r="A510" s="167"/>
      <c r="B510" s="167"/>
      <c r="C510" s="167"/>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row>
    <row r="511" ht="15.75" customHeight="1">
      <c r="A511" s="167"/>
      <c r="B511" s="167"/>
      <c r="C511" s="167"/>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row>
    <row r="512" ht="15.75" customHeight="1">
      <c r="A512" s="167"/>
      <c r="B512" s="167"/>
      <c r="C512" s="167"/>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row>
    <row r="513" ht="15.75" customHeight="1">
      <c r="A513" s="167"/>
      <c r="B513" s="167"/>
      <c r="C513" s="167"/>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row>
    <row r="514" ht="15.75" customHeight="1">
      <c r="A514" s="167"/>
      <c r="B514" s="167"/>
      <c r="C514" s="167"/>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row>
    <row r="515" ht="15.75" customHeight="1">
      <c r="A515" s="167"/>
      <c r="B515" s="167"/>
      <c r="C515" s="167"/>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row>
    <row r="516" ht="15.75" customHeight="1">
      <c r="A516" s="167"/>
      <c r="B516" s="167"/>
      <c r="C516" s="167"/>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row>
    <row r="517" ht="15.75" customHeight="1">
      <c r="A517" s="167"/>
      <c r="B517" s="167"/>
      <c r="C517" s="167"/>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row>
    <row r="518" ht="15.75" customHeight="1">
      <c r="A518" s="167"/>
      <c r="B518" s="167"/>
      <c r="C518" s="167"/>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row>
    <row r="519" ht="15.75" customHeight="1">
      <c r="A519" s="167"/>
      <c r="B519" s="167"/>
      <c r="C519" s="167"/>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row>
    <row r="520" ht="15.75" customHeight="1">
      <c r="A520" s="167"/>
      <c r="B520" s="167"/>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row>
    <row r="521" ht="15.75" customHeight="1">
      <c r="A521" s="167"/>
      <c r="B521" s="167"/>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row>
    <row r="522" ht="15.75" customHeight="1">
      <c r="A522" s="167"/>
      <c r="B522" s="167"/>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row>
    <row r="523" ht="15.75" customHeight="1">
      <c r="A523" s="167"/>
      <c r="B523" s="167"/>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row>
    <row r="524" ht="15.75" customHeight="1">
      <c r="A524" s="167"/>
      <c r="B524" s="167"/>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row>
    <row r="525" ht="15.75" customHeight="1">
      <c r="A525" s="167"/>
      <c r="B525" s="167"/>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row>
    <row r="526" ht="15.75" customHeight="1">
      <c r="A526" s="167"/>
      <c r="B526" s="167"/>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row>
    <row r="527" ht="15.75" customHeight="1">
      <c r="A527" s="167"/>
      <c r="B527" s="167"/>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row>
    <row r="528" ht="15.75" customHeight="1">
      <c r="A528" s="167"/>
      <c r="B528" s="167"/>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row>
    <row r="529" ht="15.75" customHeight="1">
      <c r="A529" s="167"/>
      <c r="B529" s="167"/>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row>
    <row r="530" ht="15.75" customHeight="1">
      <c r="A530" s="167"/>
      <c r="B530" s="167"/>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row>
    <row r="531" ht="15.75" customHeight="1">
      <c r="A531" s="167"/>
      <c r="B531" s="167"/>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row>
    <row r="532" ht="15.75" customHeight="1">
      <c r="A532" s="167"/>
      <c r="B532" s="167"/>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row>
    <row r="533" ht="15.75" customHeight="1">
      <c r="A533" s="167"/>
      <c r="B533" s="167"/>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row>
    <row r="534" ht="15.75" customHeight="1">
      <c r="A534" s="167"/>
      <c r="B534" s="167"/>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row>
    <row r="535" ht="15.75" customHeight="1">
      <c r="A535" s="167"/>
      <c r="B535" s="167"/>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row>
    <row r="536" ht="15.75" customHeight="1">
      <c r="A536" s="167"/>
      <c r="B536" s="167"/>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row>
    <row r="537" ht="15.75" customHeight="1">
      <c r="A537" s="167"/>
      <c r="B537" s="167"/>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row>
    <row r="538" ht="15.75" customHeight="1">
      <c r="A538" s="167"/>
      <c r="B538" s="167"/>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row>
    <row r="539" ht="15.75" customHeight="1">
      <c r="A539" s="167"/>
      <c r="B539" s="167"/>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row>
    <row r="540" ht="15.75" customHeight="1">
      <c r="A540" s="167"/>
      <c r="B540" s="167"/>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row>
    <row r="541" ht="15.75" customHeight="1">
      <c r="A541" s="167"/>
      <c r="B541" s="167"/>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row>
    <row r="542" ht="15.75" customHeight="1">
      <c r="A542" s="167"/>
      <c r="B542" s="167"/>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row>
    <row r="543" ht="15.75" customHeight="1">
      <c r="A543" s="167"/>
      <c r="B543" s="167"/>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row>
    <row r="544" ht="15.75" customHeight="1">
      <c r="A544" s="167"/>
      <c r="B544" s="167"/>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row>
    <row r="545" ht="15.75" customHeight="1">
      <c r="A545" s="167"/>
      <c r="B545" s="167"/>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row>
    <row r="546" ht="15.75" customHeight="1">
      <c r="A546" s="167"/>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row>
    <row r="547" ht="15.75" customHeight="1">
      <c r="A547" s="167"/>
      <c r="B547" s="167"/>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row>
    <row r="548" ht="15.75" customHeight="1">
      <c r="A548" s="167"/>
      <c r="B548" s="167"/>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row>
    <row r="549" ht="15.75" customHeight="1">
      <c r="A549" s="167"/>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row>
    <row r="550" ht="15.75" customHeight="1">
      <c r="A550" s="167"/>
      <c r="B550" s="167"/>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row>
    <row r="551" ht="15.75" customHeight="1">
      <c r="A551" s="167"/>
      <c r="B551" s="167"/>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row>
    <row r="552" ht="15.75" customHeight="1">
      <c r="A552" s="167"/>
      <c r="B552" s="167"/>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row>
    <row r="553" ht="15.75" customHeight="1">
      <c r="A553" s="167"/>
      <c r="B553" s="167"/>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row>
    <row r="554" ht="15.75" customHeight="1">
      <c r="A554" s="167"/>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row>
    <row r="555" ht="15.75" customHeight="1">
      <c r="A555" s="167"/>
      <c r="B555" s="167"/>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row>
    <row r="556" ht="15.75" customHeight="1">
      <c r="A556" s="167"/>
      <c r="B556" s="167"/>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row>
    <row r="557" ht="15.75" customHeight="1">
      <c r="A557" s="167"/>
      <c r="B557" s="167"/>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row>
    <row r="558" ht="15.75" customHeight="1">
      <c r="A558" s="167"/>
      <c r="B558" s="167"/>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row>
    <row r="559" ht="15.75" customHeight="1">
      <c r="A559" s="167"/>
      <c r="B559" s="167"/>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row>
    <row r="560" ht="15.75" customHeight="1">
      <c r="A560" s="167"/>
      <c r="B560" s="167"/>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row>
    <row r="561" ht="15.75" customHeight="1">
      <c r="A561" s="167"/>
      <c r="B561" s="167"/>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row>
    <row r="562" ht="15.75" customHeight="1">
      <c r="A562" s="167"/>
      <c r="B562" s="167"/>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row>
    <row r="563" ht="15.75" customHeight="1">
      <c r="A563" s="167"/>
      <c r="B563" s="167"/>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row>
    <row r="564" ht="15.75" customHeight="1">
      <c r="A564" s="167"/>
      <c r="B564" s="167"/>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row>
    <row r="565" ht="15.75" customHeight="1">
      <c r="A565" s="167"/>
      <c r="B565" s="167"/>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row>
    <row r="566" ht="15.75" customHeight="1">
      <c r="A566" s="167"/>
      <c r="B566" s="167"/>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row>
    <row r="567" ht="15.75" customHeight="1">
      <c r="A567" s="167"/>
      <c r="B567" s="167"/>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row>
    <row r="568" ht="15.75" customHeight="1">
      <c r="A568" s="167"/>
      <c r="B568" s="167"/>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row>
    <row r="569" ht="15.75" customHeight="1">
      <c r="A569" s="167"/>
      <c r="B569" s="167"/>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row>
    <row r="570" ht="15.75" customHeight="1">
      <c r="A570" s="167"/>
      <c r="B570" s="167"/>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row>
    <row r="571" ht="15.75" customHeight="1">
      <c r="A571" s="167"/>
      <c r="B571" s="167"/>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row>
    <row r="572" ht="15.75" customHeight="1">
      <c r="A572" s="167"/>
      <c r="B572" s="167"/>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row>
    <row r="573" ht="15.75" customHeight="1">
      <c r="A573" s="167"/>
      <c r="B573" s="167"/>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row>
    <row r="574" ht="15.75" customHeight="1">
      <c r="A574" s="167"/>
      <c r="B574" s="167"/>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row>
    <row r="575" ht="15.75" customHeight="1">
      <c r="A575" s="167"/>
      <c r="B575" s="167"/>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row>
    <row r="576" ht="15.75" customHeight="1">
      <c r="A576" s="167"/>
      <c r="B576" s="167"/>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row>
    <row r="577" ht="15.75" customHeight="1">
      <c r="A577" s="167"/>
      <c r="B577" s="167"/>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row>
    <row r="578" ht="15.75" customHeight="1">
      <c r="A578" s="167"/>
      <c r="B578" s="167"/>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row>
    <row r="579" ht="15.75" customHeight="1">
      <c r="A579" s="167"/>
      <c r="B579" s="167"/>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row>
    <row r="580" ht="15.75" customHeight="1">
      <c r="A580" s="167"/>
      <c r="B580" s="167"/>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row>
    <row r="581" ht="15.75" customHeight="1">
      <c r="A581" s="167"/>
      <c r="B581" s="167"/>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row>
    <row r="582" ht="15.75" customHeight="1">
      <c r="A582" s="167"/>
      <c r="B582" s="167"/>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row>
    <row r="583" ht="15.75" customHeight="1">
      <c r="A583" s="167"/>
      <c r="B583" s="167"/>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row>
    <row r="584" ht="15.75" customHeight="1">
      <c r="A584" s="167"/>
      <c r="B584" s="167"/>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row>
    <row r="585" ht="15.75" customHeight="1">
      <c r="A585" s="167"/>
      <c r="B585" s="167"/>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row>
    <row r="586" ht="15.75" customHeight="1">
      <c r="A586" s="167"/>
      <c r="B586" s="167"/>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row>
    <row r="587" ht="15.75" customHeight="1">
      <c r="A587" s="167"/>
      <c r="B587" s="167"/>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row>
    <row r="588" ht="15.75" customHeight="1">
      <c r="A588" s="167"/>
      <c r="B588" s="167"/>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row>
    <row r="589" ht="15.75" customHeight="1">
      <c r="A589" s="167"/>
      <c r="B589" s="167"/>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row>
    <row r="590" ht="15.75" customHeight="1">
      <c r="A590" s="167"/>
      <c r="B590" s="167"/>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row>
    <row r="591" ht="15.75" customHeight="1">
      <c r="A591" s="167"/>
      <c r="B591" s="167"/>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row>
    <row r="592" ht="15.75" customHeight="1">
      <c r="A592" s="167"/>
      <c r="B592" s="167"/>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row>
    <row r="593" ht="15.75" customHeight="1">
      <c r="A593" s="167"/>
      <c r="B593" s="167"/>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row>
    <row r="594" ht="15.75" customHeight="1">
      <c r="A594" s="167"/>
      <c r="B594" s="167"/>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row>
    <row r="595" ht="15.75" customHeight="1">
      <c r="A595" s="167"/>
      <c r="B595" s="167"/>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row>
    <row r="596" ht="15.75" customHeight="1">
      <c r="A596" s="167"/>
      <c r="B596" s="167"/>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row>
    <row r="597" ht="15.75" customHeight="1">
      <c r="A597" s="167"/>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row>
    <row r="598" ht="15.75" customHeight="1">
      <c r="A598" s="167"/>
      <c r="B598" s="167"/>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row>
    <row r="599" ht="15.75" customHeight="1">
      <c r="A599" s="167"/>
      <c r="B599" s="167"/>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row>
    <row r="600" ht="15.75" customHeight="1">
      <c r="A600" s="167"/>
      <c r="B600" s="167"/>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row>
    <row r="601" ht="15.75" customHeight="1">
      <c r="A601" s="167"/>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row>
    <row r="602" ht="15.75" customHeight="1">
      <c r="A602" s="167"/>
      <c r="B602" s="167"/>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row>
    <row r="603" ht="15.75" customHeight="1">
      <c r="A603" s="167"/>
      <c r="B603" s="167"/>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row>
    <row r="604" ht="15.75" customHeight="1">
      <c r="A604" s="167"/>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row>
    <row r="605" ht="15.75" customHeight="1">
      <c r="A605" s="167"/>
      <c r="B605" s="167"/>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row>
    <row r="606" ht="15.75" customHeight="1">
      <c r="A606" s="167"/>
      <c r="B606" s="167"/>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row>
    <row r="607" ht="15.75" customHeight="1">
      <c r="A607" s="167"/>
      <c r="B607" s="167"/>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row>
    <row r="608" ht="15.75" customHeight="1">
      <c r="A608" s="167"/>
      <c r="B608" s="167"/>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row>
    <row r="609" ht="15.75" customHeight="1">
      <c r="A609" s="167"/>
      <c r="B609" s="167"/>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row>
    <row r="610" ht="15.75" customHeight="1">
      <c r="A610" s="167"/>
      <c r="B610" s="167"/>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row>
    <row r="611" ht="15.75" customHeight="1">
      <c r="A611" s="167"/>
      <c r="B611" s="167"/>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row>
    <row r="612" ht="15.75" customHeight="1">
      <c r="A612" s="167"/>
      <c r="B612" s="167"/>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row>
    <row r="613" ht="15.75" customHeight="1">
      <c r="A613" s="167"/>
      <c r="B613" s="167"/>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row>
    <row r="614" ht="15.75" customHeight="1">
      <c r="A614" s="167"/>
      <c r="B614" s="167"/>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row>
    <row r="615" ht="15.75" customHeight="1">
      <c r="A615" s="167"/>
      <c r="B615" s="167"/>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row>
    <row r="616" ht="15.75" customHeight="1">
      <c r="A616" s="167"/>
      <c r="B616" s="167"/>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row>
    <row r="617" ht="15.75" customHeight="1">
      <c r="A617" s="167"/>
      <c r="B617" s="167"/>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row>
    <row r="618" ht="15.75" customHeight="1">
      <c r="A618" s="167"/>
      <c r="B618" s="167"/>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row>
    <row r="619" ht="15.75" customHeight="1">
      <c r="A619" s="167"/>
      <c r="B619" s="167"/>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row>
    <row r="620" ht="15.75" customHeight="1">
      <c r="A620" s="167"/>
      <c r="B620" s="167"/>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row>
    <row r="621" ht="15.75" customHeight="1">
      <c r="A621" s="167"/>
      <c r="B621" s="167"/>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row>
    <row r="622" ht="15.75" customHeight="1">
      <c r="A622" s="167"/>
      <c r="B622" s="167"/>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row>
    <row r="623" ht="15.75" customHeight="1">
      <c r="A623" s="167"/>
      <c r="B623" s="167"/>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row>
    <row r="624" ht="15.75" customHeight="1">
      <c r="A624" s="167"/>
      <c r="B624" s="167"/>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row>
    <row r="625" ht="15.75" customHeight="1">
      <c r="A625" s="167"/>
      <c r="B625" s="167"/>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row>
    <row r="626" ht="15.75" customHeight="1">
      <c r="A626" s="167"/>
      <c r="B626" s="167"/>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row>
    <row r="627" ht="15.75" customHeight="1">
      <c r="A627" s="167"/>
      <c r="B627" s="167"/>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row>
    <row r="628" ht="15.75" customHeight="1">
      <c r="A628" s="167"/>
      <c r="B628" s="167"/>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row>
    <row r="629" ht="15.75" customHeight="1">
      <c r="A629" s="167"/>
      <c r="B629" s="167"/>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row>
    <row r="630" ht="15.75" customHeight="1">
      <c r="A630" s="167"/>
      <c r="B630" s="167"/>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row>
    <row r="631" ht="15.75" customHeight="1">
      <c r="A631" s="167"/>
      <c r="B631" s="167"/>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row>
    <row r="632" ht="15.75" customHeight="1">
      <c r="A632" s="167"/>
      <c r="B632" s="167"/>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row>
    <row r="633" ht="15.75" customHeight="1">
      <c r="A633" s="167"/>
      <c r="B633" s="167"/>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row>
    <row r="634" ht="15.75" customHeight="1">
      <c r="A634" s="167"/>
      <c r="B634" s="167"/>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row>
    <row r="635" ht="15.75" customHeight="1">
      <c r="A635" s="167"/>
      <c r="B635" s="167"/>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row>
    <row r="636" ht="15.75" customHeight="1">
      <c r="A636" s="167"/>
      <c r="B636" s="167"/>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row>
    <row r="637" ht="15.75" customHeight="1">
      <c r="A637" s="167"/>
      <c r="B637" s="167"/>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row>
    <row r="638" ht="15.75" customHeight="1">
      <c r="A638" s="167"/>
      <c r="B638" s="167"/>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row>
    <row r="639" ht="15.75" customHeight="1">
      <c r="A639" s="167"/>
      <c r="B639" s="167"/>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row>
    <row r="640" ht="15.75" customHeight="1">
      <c r="A640" s="167"/>
      <c r="B640" s="167"/>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row>
    <row r="641" ht="15.75" customHeight="1">
      <c r="A641" s="167"/>
      <c r="B641" s="167"/>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row>
    <row r="642" ht="15.75" customHeight="1">
      <c r="A642" s="167"/>
      <c r="B642" s="167"/>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row>
    <row r="643" ht="15.75" customHeight="1">
      <c r="A643" s="167"/>
      <c r="B643" s="167"/>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row>
    <row r="644" ht="15.75" customHeight="1">
      <c r="A644" s="167"/>
      <c r="B644" s="167"/>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row>
    <row r="645" ht="15.75" customHeight="1">
      <c r="A645" s="167"/>
      <c r="B645" s="167"/>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row>
    <row r="646" ht="15.75" customHeight="1">
      <c r="A646" s="167"/>
      <c r="B646" s="167"/>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row>
    <row r="647" ht="15.75" customHeight="1">
      <c r="A647" s="167"/>
      <c r="B647" s="167"/>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row>
    <row r="648" ht="15.75" customHeight="1">
      <c r="A648" s="167"/>
      <c r="B648" s="167"/>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row>
    <row r="649" ht="15.75" customHeight="1">
      <c r="A649" s="167"/>
      <c r="B649" s="167"/>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row>
    <row r="650" ht="15.75" customHeight="1">
      <c r="A650" s="167"/>
      <c r="B650" s="167"/>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row>
    <row r="651" ht="15.75" customHeight="1">
      <c r="A651" s="167"/>
      <c r="B651" s="167"/>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row>
    <row r="652" ht="15.75" customHeight="1">
      <c r="A652" s="167"/>
      <c r="B652" s="167"/>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row>
    <row r="653" ht="15.75" customHeight="1">
      <c r="A653" s="167"/>
      <c r="B653" s="167"/>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row>
    <row r="654" ht="15.75" customHeight="1">
      <c r="A654" s="167"/>
      <c r="B654" s="167"/>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row>
    <row r="655" ht="15.75" customHeight="1">
      <c r="A655" s="167"/>
      <c r="B655" s="167"/>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row>
    <row r="656" ht="15.75" customHeight="1">
      <c r="A656" s="167"/>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row>
    <row r="657" ht="15.75" customHeight="1">
      <c r="A657" s="167"/>
      <c r="B657" s="167"/>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row>
    <row r="658" ht="15.75" customHeight="1">
      <c r="A658" s="167"/>
      <c r="B658" s="167"/>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row>
    <row r="659" ht="15.75" customHeight="1">
      <c r="A659" s="167"/>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row>
    <row r="660" ht="15.75" customHeight="1">
      <c r="A660" s="167"/>
      <c r="B660" s="167"/>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row>
    <row r="661" ht="15.75" customHeight="1">
      <c r="A661" s="167"/>
      <c r="B661" s="167"/>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row>
    <row r="662" ht="15.75" customHeight="1">
      <c r="A662" s="167"/>
      <c r="B662" s="167"/>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row>
    <row r="663" ht="15.75" customHeight="1">
      <c r="A663" s="167"/>
      <c r="B663" s="167"/>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row>
    <row r="664" ht="15.75" customHeight="1">
      <c r="A664" s="167"/>
      <c r="B664" s="167"/>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row>
    <row r="665" ht="15.75" customHeight="1">
      <c r="A665" s="167"/>
      <c r="B665" s="167"/>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row>
    <row r="666" ht="15.75" customHeight="1">
      <c r="A666" s="167"/>
      <c r="B666" s="167"/>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row>
    <row r="667" ht="15.75" customHeight="1">
      <c r="A667" s="167"/>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row>
    <row r="668" ht="15.75" customHeight="1">
      <c r="A668" s="167"/>
      <c r="B668" s="167"/>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row>
    <row r="669" ht="15.75" customHeight="1">
      <c r="A669" s="167"/>
      <c r="B669" s="167"/>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row>
    <row r="670" ht="15.75" customHeight="1">
      <c r="A670" s="167"/>
      <c r="B670" s="167"/>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row>
    <row r="671" ht="15.75" customHeight="1">
      <c r="A671" s="167"/>
      <c r="B671" s="167"/>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row>
    <row r="672" ht="15.75" customHeight="1">
      <c r="A672" s="167"/>
      <c r="B672" s="167"/>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row>
    <row r="673" ht="15.75" customHeight="1">
      <c r="A673" s="167"/>
      <c r="B673" s="167"/>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row>
    <row r="674" ht="15.75" customHeight="1">
      <c r="A674" s="167"/>
      <c r="B674" s="167"/>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row>
    <row r="675" ht="15.75" customHeight="1">
      <c r="A675" s="167"/>
      <c r="B675" s="167"/>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row>
    <row r="676" ht="15.75" customHeight="1">
      <c r="A676" s="167"/>
      <c r="B676" s="167"/>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row>
    <row r="677" ht="15.75" customHeight="1">
      <c r="A677" s="167"/>
      <c r="B677" s="167"/>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row>
    <row r="678" ht="15.75" customHeight="1">
      <c r="A678" s="167"/>
      <c r="B678" s="167"/>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row>
    <row r="679" ht="15.75" customHeight="1">
      <c r="A679" s="167"/>
      <c r="B679" s="167"/>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row>
    <row r="680" ht="15.75" customHeight="1">
      <c r="A680" s="167"/>
      <c r="B680" s="167"/>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row>
    <row r="681" ht="15.75" customHeight="1">
      <c r="A681" s="167"/>
      <c r="B681" s="167"/>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row>
    <row r="682" ht="15.75" customHeight="1">
      <c r="A682" s="167"/>
      <c r="B682" s="167"/>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row>
    <row r="683" ht="15.75" customHeight="1">
      <c r="A683" s="167"/>
      <c r="B683" s="167"/>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row>
    <row r="684" ht="15.75" customHeight="1">
      <c r="A684" s="167"/>
      <c r="B684" s="167"/>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row>
    <row r="685" ht="15.75" customHeight="1">
      <c r="A685" s="167"/>
      <c r="B685" s="167"/>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row>
    <row r="686" ht="15.75" customHeight="1">
      <c r="A686" s="167"/>
      <c r="B686" s="167"/>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row>
    <row r="687" ht="15.75" customHeight="1">
      <c r="A687" s="167"/>
      <c r="B687" s="167"/>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row>
    <row r="688" ht="15.75" customHeight="1">
      <c r="A688" s="167"/>
      <c r="B688" s="167"/>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row>
    <row r="689" ht="15.75" customHeight="1">
      <c r="A689" s="167"/>
      <c r="B689" s="167"/>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row>
    <row r="690" ht="15.75" customHeight="1">
      <c r="A690" s="167"/>
      <c r="B690" s="167"/>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row>
    <row r="691" ht="15.75" customHeight="1">
      <c r="A691" s="167"/>
      <c r="B691" s="167"/>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row>
    <row r="692" ht="15.75" customHeight="1">
      <c r="A692" s="167"/>
      <c r="B692" s="167"/>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row>
    <row r="693" ht="15.75" customHeight="1">
      <c r="A693" s="167"/>
      <c r="B693" s="167"/>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row>
    <row r="694" ht="15.75" customHeight="1">
      <c r="A694" s="167"/>
      <c r="B694" s="167"/>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row>
    <row r="695" ht="15.75" customHeight="1">
      <c r="A695" s="167"/>
      <c r="B695" s="167"/>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row>
    <row r="696" ht="15.75" customHeight="1">
      <c r="A696" s="167"/>
      <c r="B696" s="167"/>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row>
    <row r="697" ht="15.75" customHeight="1">
      <c r="A697" s="167"/>
      <c r="B697" s="167"/>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row>
    <row r="698" ht="15.75" customHeight="1">
      <c r="A698" s="167"/>
      <c r="B698" s="167"/>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row>
    <row r="699" ht="15.75" customHeight="1">
      <c r="A699" s="167"/>
      <c r="B699" s="167"/>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row>
    <row r="700" ht="15.75" customHeight="1">
      <c r="A700" s="167"/>
      <c r="B700" s="167"/>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row>
    <row r="701" ht="15.75" customHeight="1">
      <c r="A701" s="167"/>
      <c r="B701" s="167"/>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row>
    <row r="702" ht="15.75" customHeight="1">
      <c r="A702" s="167"/>
      <c r="B702" s="167"/>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row>
    <row r="703" ht="15.75" customHeight="1">
      <c r="A703" s="167"/>
      <c r="B703" s="167"/>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row>
    <row r="704" ht="15.75" customHeight="1">
      <c r="A704" s="167"/>
      <c r="B704" s="167"/>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row>
    <row r="705" ht="15.75" customHeight="1">
      <c r="A705" s="167"/>
      <c r="B705" s="167"/>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row>
    <row r="706" ht="15.75" customHeight="1">
      <c r="A706" s="167"/>
      <c r="B706" s="167"/>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row>
    <row r="707" ht="15.75" customHeight="1">
      <c r="A707" s="167"/>
      <c r="B707" s="167"/>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row>
    <row r="708" ht="15.75" customHeight="1">
      <c r="A708" s="167"/>
      <c r="B708" s="167"/>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row>
    <row r="709" ht="15.75" customHeight="1">
      <c r="A709" s="167"/>
      <c r="B709" s="167"/>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row>
    <row r="710" ht="15.75" customHeight="1">
      <c r="A710" s="167"/>
      <c r="B710" s="167"/>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row>
    <row r="711" ht="15.75" customHeight="1">
      <c r="A711" s="167"/>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row>
    <row r="712" ht="15.75" customHeight="1">
      <c r="A712" s="167"/>
      <c r="B712" s="167"/>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row>
    <row r="713" ht="15.75" customHeight="1">
      <c r="A713" s="167"/>
      <c r="B713" s="167"/>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row>
    <row r="714" ht="15.75" customHeight="1">
      <c r="A714" s="167"/>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row>
    <row r="715" ht="15.75" customHeight="1">
      <c r="A715" s="167"/>
      <c r="B715" s="167"/>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row>
    <row r="716" ht="15.75" customHeight="1">
      <c r="A716" s="167"/>
      <c r="B716" s="167"/>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row>
    <row r="717" ht="15.75" customHeight="1">
      <c r="A717" s="167"/>
      <c r="B717" s="167"/>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row>
    <row r="718" ht="15.75" customHeight="1">
      <c r="A718" s="167"/>
      <c r="B718" s="167"/>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row>
    <row r="719" ht="15.75" customHeight="1">
      <c r="A719" s="167"/>
      <c r="B719" s="167"/>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row>
    <row r="720" ht="15.75" customHeight="1">
      <c r="A720" s="167"/>
      <c r="B720" s="167"/>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row>
    <row r="721" ht="15.75" customHeight="1">
      <c r="A721" s="167"/>
      <c r="B721" s="167"/>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row>
    <row r="722" ht="15.75" customHeight="1">
      <c r="A722" s="167"/>
      <c r="B722" s="167"/>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row>
    <row r="723" ht="15.75" customHeight="1">
      <c r="A723" s="167"/>
      <c r="B723" s="167"/>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row>
    <row r="724" ht="15.75" customHeight="1">
      <c r="A724" s="167"/>
      <c r="B724" s="167"/>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row>
    <row r="725" ht="15.75" customHeight="1">
      <c r="A725" s="167"/>
      <c r="B725" s="167"/>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row>
    <row r="726" ht="15.75" customHeight="1">
      <c r="A726" s="167"/>
      <c r="B726" s="167"/>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row>
    <row r="727" ht="15.75" customHeight="1">
      <c r="A727" s="167"/>
      <c r="B727" s="167"/>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row>
    <row r="728" ht="15.75" customHeight="1">
      <c r="A728" s="167"/>
      <c r="B728" s="167"/>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row>
    <row r="729" ht="15.75" customHeight="1">
      <c r="A729" s="167"/>
      <c r="B729" s="167"/>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row>
    <row r="730" ht="15.75" customHeight="1">
      <c r="A730" s="167"/>
      <c r="B730" s="167"/>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row>
    <row r="731" ht="15.75" customHeight="1">
      <c r="A731" s="167"/>
      <c r="B731" s="167"/>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row>
    <row r="732" ht="15.75" customHeight="1">
      <c r="A732" s="167"/>
      <c r="B732" s="167"/>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row>
    <row r="733" ht="15.75" customHeight="1">
      <c r="A733" s="167"/>
      <c r="B733" s="167"/>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row>
    <row r="734" ht="15.75" customHeight="1">
      <c r="A734" s="167"/>
      <c r="B734" s="167"/>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row>
    <row r="735" ht="15.75" customHeight="1">
      <c r="A735" s="167"/>
      <c r="B735" s="167"/>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row>
    <row r="736" ht="15.75" customHeight="1">
      <c r="A736" s="167"/>
      <c r="B736" s="167"/>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row>
    <row r="737" ht="15.75" customHeight="1">
      <c r="A737" s="167"/>
      <c r="B737" s="167"/>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row>
    <row r="738" ht="15.75" customHeight="1">
      <c r="A738" s="167"/>
      <c r="B738" s="167"/>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row>
    <row r="739" ht="15.75" customHeight="1">
      <c r="A739" s="167"/>
      <c r="B739" s="167"/>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row>
    <row r="740" ht="15.75" customHeight="1">
      <c r="A740" s="167"/>
      <c r="B740" s="167"/>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row>
    <row r="741" ht="15.75" customHeight="1">
      <c r="A741" s="167"/>
      <c r="B741" s="167"/>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row>
    <row r="742" ht="15.75" customHeight="1">
      <c r="A742" s="167"/>
      <c r="B742" s="167"/>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row>
    <row r="743" ht="15.75" customHeight="1">
      <c r="A743" s="167"/>
      <c r="B743" s="167"/>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row>
    <row r="744" ht="15.75" customHeight="1">
      <c r="A744" s="167"/>
      <c r="B744" s="167"/>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row>
    <row r="745" ht="15.75" customHeight="1">
      <c r="A745" s="167"/>
      <c r="B745" s="167"/>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row>
    <row r="746" ht="15.75" customHeight="1">
      <c r="A746" s="167"/>
      <c r="B746" s="167"/>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row>
    <row r="747" ht="15.75" customHeight="1">
      <c r="A747" s="167"/>
      <c r="B747" s="167"/>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row>
    <row r="748" ht="15.75" customHeight="1">
      <c r="A748" s="167"/>
      <c r="B748" s="167"/>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row>
    <row r="749" ht="15.75" customHeight="1">
      <c r="A749" s="167"/>
      <c r="B749" s="167"/>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row>
    <row r="750" ht="15.75" customHeight="1">
      <c r="A750" s="167"/>
      <c r="B750" s="167"/>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row>
    <row r="751" ht="15.75" customHeight="1">
      <c r="A751" s="167"/>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row>
    <row r="752" ht="15.75" customHeight="1">
      <c r="A752" s="167"/>
      <c r="B752" s="167"/>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row>
    <row r="753" ht="15.75" customHeight="1">
      <c r="A753" s="167"/>
      <c r="B753" s="167"/>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row>
    <row r="754" ht="15.75" customHeight="1">
      <c r="A754" s="167"/>
      <c r="B754" s="167"/>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row>
    <row r="755" ht="15.75" customHeight="1">
      <c r="A755" s="167"/>
      <c r="B755" s="167"/>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row>
    <row r="756" ht="15.75" customHeight="1">
      <c r="A756" s="167"/>
      <c r="B756" s="167"/>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row>
    <row r="757" ht="15.75" customHeight="1">
      <c r="A757" s="167"/>
      <c r="B757" s="167"/>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row>
    <row r="758" ht="15.75" customHeight="1">
      <c r="A758" s="167"/>
      <c r="B758" s="167"/>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row>
    <row r="759" ht="15.75" customHeight="1">
      <c r="A759" s="167"/>
      <c r="B759" s="167"/>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row>
    <row r="760" ht="15.75" customHeight="1">
      <c r="A760" s="167"/>
      <c r="B760" s="167"/>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row>
    <row r="761" ht="15.75" customHeight="1">
      <c r="A761" s="167"/>
      <c r="B761" s="167"/>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row>
    <row r="762" ht="15.75" customHeight="1">
      <c r="A762" s="167"/>
      <c r="B762" s="167"/>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row>
    <row r="763" ht="15.75" customHeight="1">
      <c r="A763" s="167"/>
      <c r="B763" s="167"/>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row>
    <row r="764" ht="15.75" customHeight="1">
      <c r="A764" s="167"/>
      <c r="B764" s="167"/>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row>
    <row r="765" ht="15.75" customHeight="1">
      <c r="A765" s="167"/>
      <c r="B765" s="167"/>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row>
    <row r="766" ht="15.75" customHeight="1">
      <c r="A766" s="167"/>
      <c r="B766" s="167"/>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row>
    <row r="767" ht="15.75" customHeight="1">
      <c r="A767" s="167"/>
      <c r="B767" s="167"/>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row>
    <row r="768" ht="15.75" customHeight="1">
      <c r="A768" s="167"/>
      <c r="B768" s="167"/>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row>
    <row r="769" ht="15.75" customHeight="1">
      <c r="A769" s="167"/>
      <c r="B769" s="167"/>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row>
    <row r="770" ht="15.75" customHeight="1">
      <c r="A770" s="167"/>
      <c r="B770" s="167"/>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row>
    <row r="771" ht="15.75" customHeight="1">
      <c r="A771" s="167"/>
      <c r="B771" s="167"/>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row>
    <row r="772" ht="15.75" customHeight="1">
      <c r="A772" s="167"/>
      <c r="B772" s="167"/>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row>
    <row r="773" ht="15.75" customHeight="1">
      <c r="A773" s="167"/>
      <c r="B773" s="167"/>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row>
    <row r="774" ht="15.75" customHeight="1">
      <c r="A774" s="167"/>
      <c r="B774" s="167"/>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row>
    <row r="775" ht="15.75" customHeight="1">
      <c r="A775" s="167"/>
      <c r="B775" s="167"/>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row>
    <row r="776" ht="15.75" customHeight="1">
      <c r="A776" s="167"/>
      <c r="B776" s="167"/>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row>
    <row r="777" ht="15.75" customHeight="1">
      <c r="A777" s="167"/>
      <c r="B777" s="167"/>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row>
    <row r="778" ht="15.75" customHeight="1">
      <c r="A778" s="167"/>
      <c r="B778" s="167"/>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row>
    <row r="779" ht="15.75" customHeight="1">
      <c r="A779" s="167"/>
      <c r="B779" s="167"/>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row>
    <row r="780" ht="15.75" customHeight="1">
      <c r="A780" s="167"/>
      <c r="B780" s="167"/>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row>
    <row r="781" ht="15.75" customHeight="1">
      <c r="A781" s="167"/>
      <c r="B781" s="167"/>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row>
    <row r="782" ht="15.75" customHeight="1">
      <c r="A782" s="167"/>
      <c r="B782" s="167"/>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row>
    <row r="783" ht="15.75" customHeight="1">
      <c r="A783" s="167"/>
      <c r="B783" s="167"/>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row>
    <row r="784" ht="15.75" customHeight="1">
      <c r="A784" s="167"/>
      <c r="B784" s="167"/>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row>
    <row r="785" ht="15.75" customHeight="1">
      <c r="A785" s="167"/>
      <c r="B785" s="167"/>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row>
    <row r="786" ht="15.75" customHeight="1">
      <c r="A786" s="167"/>
      <c r="B786" s="167"/>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row>
    <row r="787" ht="15.75" customHeight="1">
      <c r="A787" s="167"/>
      <c r="B787" s="167"/>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row>
    <row r="788" ht="15.75" customHeight="1">
      <c r="A788" s="167"/>
      <c r="B788" s="167"/>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row>
    <row r="789" ht="15.75" customHeight="1">
      <c r="A789" s="167"/>
      <c r="B789" s="167"/>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row>
    <row r="790" ht="15.75" customHeight="1">
      <c r="A790" s="167"/>
      <c r="B790" s="167"/>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row>
    <row r="791" ht="15.75" customHeight="1">
      <c r="A791" s="167"/>
      <c r="B791" s="167"/>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row>
    <row r="792" ht="15.75" customHeight="1">
      <c r="A792" s="167"/>
      <c r="B792" s="167"/>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row>
    <row r="793" ht="15.75" customHeight="1">
      <c r="A793" s="167"/>
      <c r="B793" s="167"/>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row>
    <row r="794" ht="15.75" customHeight="1">
      <c r="A794" s="167"/>
      <c r="B794" s="167"/>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row>
    <row r="795" ht="15.75" customHeight="1">
      <c r="A795" s="167"/>
      <c r="B795" s="167"/>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row>
    <row r="796" ht="15.75" customHeight="1">
      <c r="A796" s="167"/>
      <c r="B796" s="167"/>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row>
    <row r="797" ht="15.75" customHeight="1">
      <c r="A797" s="167"/>
      <c r="B797" s="167"/>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row>
    <row r="798" ht="15.75" customHeight="1">
      <c r="A798" s="167"/>
      <c r="B798" s="167"/>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row>
    <row r="799" ht="15.75" customHeight="1">
      <c r="A799" s="167"/>
      <c r="B799" s="167"/>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row>
    <row r="800" ht="15.75" customHeight="1">
      <c r="A800" s="167"/>
      <c r="B800" s="167"/>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row>
    <row r="801" ht="15.75" customHeight="1">
      <c r="A801" s="167"/>
      <c r="B801" s="167"/>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row>
    <row r="802" ht="15.75" customHeight="1">
      <c r="A802" s="167"/>
      <c r="B802" s="167"/>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row>
    <row r="803" ht="15.75" customHeight="1">
      <c r="A803" s="167"/>
      <c r="B803" s="167"/>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row>
    <row r="804" ht="15.75" customHeight="1">
      <c r="A804" s="167"/>
      <c r="B804" s="167"/>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row>
    <row r="805" ht="15.75" customHeight="1">
      <c r="A805" s="167"/>
      <c r="B805" s="167"/>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row>
    <row r="806" ht="15.75" customHeight="1">
      <c r="A806" s="167"/>
      <c r="B806" s="167"/>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row>
    <row r="807" ht="15.75" customHeight="1">
      <c r="A807" s="167"/>
      <c r="B807" s="167"/>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row>
    <row r="808" ht="15.75" customHeight="1">
      <c r="A808" s="167"/>
      <c r="B808" s="167"/>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row>
    <row r="809" ht="15.75" customHeight="1">
      <c r="A809" s="167"/>
      <c r="B809" s="167"/>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row>
    <row r="810" ht="15.75" customHeight="1">
      <c r="A810" s="167"/>
      <c r="B810" s="167"/>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row>
    <row r="811" ht="15.75" customHeight="1">
      <c r="A811" s="167"/>
      <c r="B811" s="167"/>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row>
    <row r="812" ht="15.75" customHeight="1">
      <c r="A812" s="167"/>
      <c r="B812" s="167"/>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row>
    <row r="813" ht="15.75" customHeight="1">
      <c r="A813" s="167"/>
      <c r="B813" s="167"/>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row>
    <row r="814" ht="15.75" customHeight="1">
      <c r="A814" s="167"/>
      <c r="B814" s="167"/>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row>
    <row r="815" ht="15.75" customHeight="1">
      <c r="A815" s="167"/>
      <c r="B815" s="167"/>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row>
    <row r="816" ht="15.75" customHeight="1">
      <c r="A816" s="167"/>
      <c r="B816" s="167"/>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row>
    <row r="817" ht="15.75" customHeight="1">
      <c r="A817" s="167"/>
      <c r="B817" s="167"/>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row>
    <row r="818" ht="15.75" customHeight="1">
      <c r="A818" s="167"/>
      <c r="B818" s="167"/>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row>
    <row r="819" ht="15.75" customHeight="1">
      <c r="A819" s="167"/>
      <c r="B819" s="167"/>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row>
    <row r="820" ht="15.75" customHeight="1">
      <c r="A820" s="167"/>
      <c r="B820" s="167"/>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row>
    <row r="821" ht="15.75" customHeight="1">
      <c r="A821" s="167"/>
      <c r="B821" s="167"/>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row>
    <row r="822" ht="15.75" customHeight="1">
      <c r="A822" s="167"/>
      <c r="B822" s="167"/>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row>
    <row r="823" ht="15.75" customHeight="1">
      <c r="A823" s="167"/>
      <c r="B823" s="167"/>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row>
    <row r="824" ht="15.75" customHeight="1">
      <c r="A824" s="167"/>
      <c r="B824" s="167"/>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row>
    <row r="825" ht="15.75" customHeight="1">
      <c r="A825" s="167"/>
      <c r="B825" s="167"/>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row>
    <row r="826" ht="15.75" customHeight="1">
      <c r="A826" s="167"/>
      <c r="B826" s="167"/>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row>
    <row r="827" ht="15.75" customHeight="1">
      <c r="A827" s="167"/>
      <c r="B827" s="167"/>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row>
    <row r="828" ht="15.75" customHeight="1">
      <c r="A828" s="167"/>
      <c r="B828" s="167"/>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row>
    <row r="829" ht="15.75" customHeight="1">
      <c r="A829" s="167"/>
      <c r="B829" s="167"/>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row>
    <row r="830" ht="15.75" customHeight="1">
      <c r="A830" s="167"/>
      <c r="B830" s="167"/>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row>
    <row r="831" ht="15.75" customHeight="1">
      <c r="A831" s="167"/>
      <c r="B831" s="167"/>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row>
    <row r="832" ht="15.75" customHeight="1">
      <c r="A832" s="167"/>
      <c r="B832" s="167"/>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row>
    <row r="833" ht="15.75" customHeight="1">
      <c r="A833" s="167"/>
      <c r="B833" s="167"/>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row>
    <row r="834" ht="15.75" customHeight="1">
      <c r="A834" s="167"/>
      <c r="B834" s="167"/>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row>
    <row r="835" ht="15.75" customHeight="1">
      <c r="A835" s="167"/>
      <c r="B835" s="167"/>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row>
    <row r="836" ht="15.75" customHeight="1">
      <c r="A836" s="167"/>
      <c r="B836" s="167"/>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row>
    <row r="837" ht="15.75" customHeight="1">
      <c r="A837" s="167"/>
      <c r="B837" s="167"/>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row>
    <row r="838" ht="15.75" customHeight="1">
      <c r="A838" s="167"/>
      <c r="B838" s="167"/>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row>
    <row r="839" ht="15.75" customHeight="1">
      <c r="A839" s="167"/>
      <c r="B839" s="167"/>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row>
    <row r="840" ht="15.75" customHeight="1">
      <c r="A840" s="167"/>
      <c r="B840" s="167"/>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row>
    <row r="841" ht="15.75" customHeight="1">
      <c r="A841" s="167"/>
      <c r="B841" s="167"/>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row>
    <row r="842" ht="15.75" customHeight="1">
      <c r="A842" s="167"/>
      <c r="B842" s="167"/>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row>
    <row r="843" ht="15.75" customHeight="1">
      <c r="A843" s="167"/>
      <c r="B843" s="167"/>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row>
    <row r="844" ht="15.75" customHeight="1">
      <c r="A844" s="167"/>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row>
    <row r="845" ht="15.75" customHeight="1">
      <c r="A845" s="167"/>
      <c r="B845" s="167"/>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row>
    <row r="846" ht="15.75" customHeight="1">
      <c r="A846" s="167"/>
      <c r="B846" s="167"/>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row>
    <row r="847" ht="15.75" customHeight="1">
      <c r="A847" s="167"/>
      <c r="B847" s="167"/>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row>
    <row r="848" ht="15.75" customHeight="1">
      <c r="A848" s="167"/>
      <c r="B848" s="167"/>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row>
    <row r="849" ht="15.75" customHeight="1">
      <c r="A849" s="167"/>
      <c r="B849" s="167"/>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row>
    <row r="850" ht="15.75" customHeight="1">
      <c r="A850" s="167"/>
      <c r="B850" s="167"/>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row>
    <row r="851" ht="15.75" customHeight="1">
      <c r="A851" s="167"/>
      <c r="B851" s="167"/>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row>
    <row r="852" ht="15.75" customHeight="1">
      <c r="A852" s="167"/>
      <c r="B852" s="167"/>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row>
    <row r="853" ht="15.75" customHeight="1">
      <c r="A853" s="167"/>
      <c r="B853" s="167"/>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row>
    <row r="854" ht="15.75" customHeight="1">
      <c r="A854" s="167"/>
      <c r="B854" s="167"/>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row>
    <row r="855" ht="15.75" customHeight="1">
      <c r="A855" s="167"/>
      <c r="B855" s="167"/>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row>
    <row r="856" ht="15.75" customHeight="1">
      <c r="A856" s="167"/>
      <c r="B856" s="167"/>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row>
    <row r="857" ht="15.75" customHeight="1">
      <c r="A857" s="167"/>
      <c r="B857" s="167"/>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row>
    <row r="858" ht="15.75" customHeight="1">
      <c r="A858" s="167"/>
      <c r="B858" s="167"/>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row>
    <row r="859" ht="15.75" customHeight="1">
      <c r="A859" s="167"/>
      <c r="B859" s="167"/>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row>
    <row r="860" ht="15.75" customHeight="1">
      <c r="A860" s="167"/>
      <c r="B860" s="167"/>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row>
    <row r="861" ht="15.75" customHeight="1">
      <c r="A861" s="167"/>
      <c r="B861" s="167"/>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row>
    <row r="862" ht="15.75" customHeight="1">
      <c r="A862" s="167"/>
      <c r="B862" s="167"/>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row>
    <row r="863" ht="15.75" customHeight="1">
      <c r="A863" s="167"/>
      <c r="B863" s="167"/>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row>
    <row r="864" ht="15.75" customHeight="1">
      <c r="A864" s="167"/>
      <c r="B864" s="167"/>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row>
    <row r="865" ht="15.75" customHeight="1">
      <c r="A865" s="167"/>
      <c r="B865" s="167"/>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row>
    <row r="866" ht="15.75" customHeight="1">
      <c r="A866" s="167"/>
      <c r="B866" s="167"/>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row>
    <row r="867" ht="15.75" customHeight="1">
      <c r="A867" s="167"/>
      <c r="B867" s="167"/>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row>
    <row r="868" ht="15.75" customHeight="1">
      <c r="A868" s="167"/>
      <c r="B868" s="167"/>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row>
    <row r="869" ht="15.75" customHeight="1">
      <c r="A869" s="167"/>
      <c r="B869" s="167"/>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row>
    <row r="870" ht="15.75" customHeight="1">
      <c r="A870" s="167"/>
      <c r="B870" s="167"/>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row>
    <row r="871" ht="15.75" customHeight="1">
      <c r="A871" s="167"/>
      <c r="B871" s="167"/>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row>
    <row r="872" ht="15.75" customHeight="1">
      <c r="A872" s="167"/>
      <c r="B872" s="167"/>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row>
    <row r="873" ht="15.75" customHeight="1">
      <c r="A873" s="167"/>
      <c r="B873" s="167"/>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row>
    <row r="874" ht="15.75" customHeight="1">
      <c r="A874" s="167"/>
      <c r="B874" s="167"/>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row>
    <row r="875" ht="15.75" customHeight="1">
      <c r="A875" s="167"/>
      <c r="B875" s="167"/>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row>
    <row r="876" ht="15.75" customHeight="1">
      <c r="A876" s="167"/>
      <c r="B876" s="167"/>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row>
    <row r="877" ht="15.75" customHeight="1">
      <c r="A877" s="167"/>
      <c r="B877" s="167"/>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row>
    <row r="878" ht="15.75" customHeight="1">
      <c r="A878" s="167"/>
      <c r="B878" s="167"/>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row>
    <row r="879" ht="15.75" customHeight="1">
      <c r="A879" s="167"/>
      <c r="B879" s="167"/>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row>
    <row r="880" ht="15.75" customHeight="1">
      <c r="A880" s="167"/>
      <c r="B880" s="167"/>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row>
    <row r="881" ht="15.75" customHeight="1">
      <c r="A881" s="167"/>
      <c r="B881" s="167"/>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row>
    <row r="882" ht="15.75" customHeight="1">
      <c r="A882" s="167"/>
      <c r="B882" s="167"/>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row>
    <row r="883" ht="15.75" customHeight="1">
      <c r="A883" s="167"/>
      <c r="B883" s="167"/>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row>
    <row r="884" ht="15.75" customHeight="1">
      <c r="A884" s="167"/>
      <c r="B884" s="167"/>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row>
    <row r="885" ht="15.75" customHeight="1">
      <c r="A885" s="167"/>
      <c r="B885" s="167"/>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row>
    <row r="886" ht="15.75" customHeight="1">
      <c r="A886" s="167"/>
      <c r="B886" s="167"/>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row>
    <row r="887" ht="15.75" customHeight="1">
      <c r="A887" s="167"/>
      <c r="B887" s="167"/>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row>
    <row r="888" ht="15.75" customHeight="1">
      <c r="A888" s="167"/>
      <c r="B888" s="167"/>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row>
    <row r="889" ht="15.75" customHeight="1">
      <c r="A889" s="167"/>
      <c r="B889" s="167"/>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row>
    <row r="890" ht="15.75" customHeight="1">
      <c r="A890" s="167"/>
      <c r="B890" s="167"/>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row>
    <row r="891" ht="15.75" customHeight="1">
      <c r="A891" s="167"/>
      <c r="B891" s="167"/>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row>
    <row r="892" ht="15.75" customHeight="1">
      <c r="A892" s="167"/>
      <c r="B892" s="167"/>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row>
    <row r="893" ht="15.75" customHeight="1">
      <c r="A893" s="167"/>
      <c r="B893" s="167"/>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row>
    <row r="894" ht="15.75" customHeight="1">
      <c r="A894" s="167"/>
      <c r="B894" s="167"/>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row>
    <row r="895" ht="15.75" customHeight="1">
      <c r="A895" s="167"/>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row>
    <row r="896" ht="15.75" customHeight="1">
      <c r="A896" s="167"/>
      <c r="B896" s="167"/>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row>
    <row r="897" ht="15.75" customHeight="1">
      <c r="A897" s="167"/>
      <c r="B897" s="167"/>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row>
    <row r="898" ht="15.75" customHeight="1">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row>
    <row r="899" ht="15.75" customHeight="1">
      <c r="A899" s="167"/>
      <c r="B899" s="167"/>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row>
    <row r="900" ht="15.75" customHeight="1">
      <c r="A900" s="167"/>
      <c r="B900" s="167"/>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row>
    <row r="901" ht="15.75" customHeight="1">
      <c r="A901" s="167"/>
      <c r="B901" s="167"/>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row>
    <row r="902" ht="15.75" customHeight="1">
      <c r="A902" s="167"/>
      <c r="B902" s="167"/>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row>
    <row r="903" ht="15.75" customHeight="1">
      <c r="A903" s="167"/>
      <c r="B903" s="167"/>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row>
    <row r="904" ht="15.75" customHeight="1">
      <c r="A904" s="167"/>
      <c r="B904" s="167"/>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row>
    <row r="905" ht="15.75" customHeight="1">
      <c r="A905" s="167"/>
      <c r="B905" s="167"/>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row>
    <row r="906" ht="15.75" customHeight="1">
      <c r="A906" s="167"/>
      <c r="B906" s="167"/>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row>
    <row r="907" ht="15.75" customHeight="1">
      <c r="A907" s="167"/>
      <c r="B907" s="167"/>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row>
    <row r="908" ht="15.75" customHeight="1">
      <c r="A908" s="167"/>
      <c r="B908" s="167"/>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row>
    <row r="909" ht="15.75" customHeight="1">
      <c r="A909" s="167"/>
      <c r="B909" s="167"/>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row>
    <row r="910" ht="15.75" customHeight="1">
      <c r="A910" s="167"/>
      <c r="B910" s="167"/>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row>
    <row r="911" ht="15.75" customHeight="1">
      <c r="A911" s="167"/>
      <c r="B911" s="167"/>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row>
    <row r="912" ht="15.75" customHeight="1">
      <c r="A912" s="167"/>
      <c r="B912" s="167"/>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row>
    <row r="913" ht="15.75" customHeight="1">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ht="15.75" customHeight="1">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ht="15.75" customHeight="1">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ht="15.75" customHeight="1">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ht="15.75" customHeight="1">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ht="15.75" customHeight="1">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ht="15.75" customHeight="1">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ht="15.75" customHeight="1">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ht="15.75" customHeight="1">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ht="15.75" customHeight="1">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ht="15.75" customHeight="1">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ht="15.75" customHeight="1">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ht="15.75" customHeight="1">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ht="15.75" customHeight="1">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ht="15.75" customHeight="1">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ht="15.75" customHeight="1">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ht="15.75" customHeight="1">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ht="15.75" customHeight="1">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ht="15.75" customHeight="1">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ht="15.75" customHeight="1">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ht="15.75" customHeight="1">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ht="15.75" customHeight="1">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ht="15.75" customHeight="1">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ht="15.75" customHeight="1">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ht="15.75" customHeight="1">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ht="15.75" customHeight="1">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ht="15.75" customHeight="1">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ht="15.75" customHeight="1">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ht="15.75" customHeight="1">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ht="15.75" customHeight="1">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ht="15.75" customHeight="1">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ht="15.75" customHeight="1">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ht="15.75" customHeight="1">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ht="15.75" customHeight="1">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ht="15.75" customHeight="1">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ht="15.75" customHeight="1">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ht="15.75" customHeight="1">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ht="15.75" customHeight="1">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ht="15.75" customHeight="1">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ht="15.75" customHeight="1">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ht="15.75" customHeight="1">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ht="15.75" customHeight="1">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ht="15.75" customHeight="1">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ht="15.75" customHeight="1">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ht="15.75" customHeight="1">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ht="15.75" customHeight="1">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ht="15.75" customHeight="1">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ht="15.75" customHeight="1">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ht="15.75" customHeight="1">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ht="15.75" customHeight="1">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ht="15.75" customHeight="1">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ht="15.75" customHeight="1">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ht="15.75" customHeight="1">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ht="15.75" customHeight="1">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ht="15.75" customHeight="1">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ht="15.75" customHeight="1">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ht="15.75" customHeight="1">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ht="15.75" customHeight="1">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ht="15.75" customHeight="1">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ht="15.75" customHeight="1">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ht="15.75" customHeight="1">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ht="15.75" customHeight="1">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ht="15.75" customHeight="1">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ht="15.75" customHeight="1">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ht="15.75" customHeight="1">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ht="15.75" customHeight="1">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ht="15.75" customHeight="1">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ht="15.75" customHeight="1">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ht="15.75" customHeight="1">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ht="15.75" customHeight="1">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ht="15.75" customHeight="1">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ht="15.75" customHeight="1">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ht="15.75" customHeight="1">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ht="15.75" customHeight="1">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ht="15.75" customHeight="1">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ht="15.75" customHeight="1">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ht="15.75" customHeight="1">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ht="15.75" customHeight="1">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ht="15.75" customHeight="1">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ht="15.75" customHeight="1">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ht="15.75" customHeight="1">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ht="15.75" customHeight="1">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ht="15.75" customHeight="1">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ht="15.75" customHeight="1">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ht="15.75" customHeight="1">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row>
    <row r="998" ht="15.75" customHeight="1">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row>
    <row r="999" ht="15.75" customHeight="1">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row>
    <row r="1000" ht="15.75" customHeight="1">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row>
  </sheetData>
  <mergeCells count="21">
    <mergeCell ref="A6:A8"/>
    <mergeCell ref="A9:A11"/>
    <mergeCell ref="A12:A14"/>
    <mergeCell ref="A15:A17"/>
    <mergeCell ref="A18:A19"/>
    <mergeCell ref="A20:A22"/>
    <mergeCell ref="A23:A25"/>
    <mergeCell ref="L25:L67"/>
    <mergeCell ref="L68:L92"/>
    <mergeCell ref="L93:L183"/>
    <mergeCell ref="L184:L185"/>
    <mergeCell ref="L186:L202"/>
    <mergeCell ref="L203:L217"/>
    <mergeCell ref="L218:L273"/>
    <mergeCell ref="A1:A2"/>
    <mergeCell ref="B1:B2"/>
    <mergeCell ref="C1:C2"/>
    <mergeCell ref="D1:D2"/>
    <mergeCell ref="E1:E2"/>
    <mergeCell ref="L2:L24"/>
    <mergeCell ref="A3:A5"/>
  </mergeCells>
  <dataValidations>
    <dataValidation type="list" allowBlank="1" showErrorMessage="1" sqref="B9:B11">
      <formula1>$M$203:$M$217</formula1>
    </dataValidation>
    <dataValidation type="list" allowBlank="1" showErrorMessage="1" sqref="B3:B5">
      <formula1>$M$2:$M$24</formula1>
    </dataValidation>
    <dataValidation type="list" allowBlank="1" showErrorMessage="1" sqref="B18:B19">
      <formula1>$M$184:$M$185</formula1>
    </dataValidation>
    <dataValidation type="list" allowBlank="1" showErrorMessage="1" sqref="B12:B14">
      <formula1>$M$93:$M$183</formula1>
    </dataValidation>
    <dataValidation type="list" allowBlank="1" showErrorMessage="1" sqref="B6:B8">
      <formula1>$M$218:$M$273</formula1>
    </dataValidation>
    <dataValidation type="list" allowBlank="1" showErrorMessage="1" sqref="B23:B25">
      <formula1>$M$25:$M$67</formula1>
    </dataValidation>
    <dataValidation type="list" allowBlank="1" showErrorMessage="1" sqref="B20:B22">
      <formula1>$M$68:$M$92</formula1>
    </dataValidation>
    <dataValidation type="list" allowBlank="1" showErrorMessage="1" sqref="B15:B17">
      <formula1>$M$186:$M$202</formula1>
    </dataValidation>
  </dataValidation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F1" s="880" t="s">
        <v>5109</v>
      </c>
      <c r="K1" s="880" t="s">
        <v>5110</v>
      </c>
    </row>
    <row r="2">
      <c r="F2" s="880" t="s">
        <v>5111</v>
      </c>
      <c r="K2" s="880" t="s">
        <v>5112</v>
      </c>
    </row>
    <row r="6">
      <c r="A6" s="881" t="s">
        <v>5113</v>
      </c>
      <c r="B6" s="881" t="s">
        <v>5113</v>
      </c>
    </row>
    <row r="7">
      <c r="A7" s="881" t="s">
        <v>5113</v>
      </c>
      <c r="B7" s="881" t="s">
        <v>5113</v>
      </c>
    </row>
    <row r="8">
      <c r="A8" s="881" t="s">
        <v>5113</v>
      </c>
      <c r="B8" s="881" t="s">
        <v>5113</v>
      </c>
    </row>
    <row r="9">
      <c r="A9" s="881" t="s">
        <v>5113</v>
      </c>
      <c r="B9" s="881" t="s">
        <v>5113</v>
      </c>
    </row>
    <row r="10">
      <c r="A10" s="881" t="s">
        <v>5113</v>
      </c>
      <c r="B10" s="881" t="s">
        <v>5113</v>
      </c>
    </row>
    <row r="11">
      <c r="A11" s="881" t="s">
        <v>5113</v>
      </c>
      <c r="B11" s="881" t="s">
        <v>5113</v>
      </c>
    </row>
    <row r="12">
      <c r="A12" s="881" t="s">
        <v>5113</v>
      </c>
      <c r="B12" s="881" t="s">
        <v>5113</v>
      </c>
    </row>
    <row r="13">
      <c r="A13" s="881" t="s">
        <v>5113</v>
      </c>
      <c r="B13" s="881" t="s">
        <v>5113</v>
      </c>
    </row>
    <row r="14">
      <c r="A14" s="881" t="s">
        <v>5113</v>
      </c>
      <c r="B14" s="881" t="s">
        <v>5113</v>
      </c>
    </row>
    <row r="15">
      <c r="A15" s="881" t="s">
        <v>5113</v>
      </c>
      <c r="B15" s="881" t="s">
        <v>5113</v>
      </c>
    </row>
    <row r="16">
      <c r="A16" s="881" t="s">
        <v>5113</v>
      </c>
      <c r="B16" s="881" t="s">
        <v>5113</v>
      </c>
    </row>
    <row r="17">
      <c r="A17" s="881" t="s">
        <v>5113</v>
      </c>
      <c r="B17" s="881" t="s">
        <v>5113</v>
      </c>
    </row>
    <row r="18">
      <c r="A18" s="881" t="s">
        <v>5113</v>
      </c>
      <c r="B18" s="881" t="s">
        <v>5113</v>
      </c>
    </row>
    <row r="19">
      <c r="A19" s="881" t="s">
        <v>5113</v>
      </c>
      <c r="B19" s="881" t="s">
        <v>5113</v>
      </c>
    </row>
    <row r="20">
      <c r="A20" s="881" t="s">
        <v>5113</v>
      </c>
      <c r="B20" s="881" t="s">
        <v>5113</v>
      </c>
    </row>
    <row r="21" ht="15.75" customHeight="1">
      <c r="A21" s="881" t="s">
        <v>5113</v>
      </c>
      <c r="B21" s="881" t="s">
        <v>5113</v>
      </c>
    </row>
    <row r="22" ht="15.75" customHeight="1">
      <c r="A22" s="881" t="s">
        <v>5113</v>
      </c>
      <c r="B22" s="881" t="s">
        <v>5113</v>
      </c>
      <c r="F22" s="880" t="s">
        <v>5114</v>
      </c>
      <c r="K22" s="880" t="s">
        <v>5115</v>
      </c>
    </row>
    <row r="23" ht="15.75" customHeight="1">
      <c r="A23" s="881" t="s">
        <v>5113</v>
      </c>
      <c r="B23" s="881" t="s">
        <v>5113</v>
      </c>
      <c r="F23" s="882" t="s">
        <v>5116</v>
      </c>
      <c r="K23" s="882" t="s">
        <v>5117</v>
      </c>
    </row>
    <row r="24" ht="15.75" customHeight="1">
      <c r="A24" s="881" t="s">
        <v>5113</v>
      </c>
      <c r="B24" s="881" t="s">
        <v>5113</v>
      </c>
    </row>
    <row r="25" ht="15.75" customHeight="1">
      <c r="A25" s="881" t="s">
        <v>5113</v>
      </c>
      <c r="B25" s="881" t="s">
        <v>5113</v>
      </c>
    </row>
    <row r="26" ht="15.75" customHeight="1">
      <c r="A26" s="881" t="s">
        <v>5113</v>
      </c>
      <c r="B26" s="881" t="s">
        <v>5113</v>
      </c>
    </row>
    <row r="27" ht="15.75" customHeight="1">
      <c r="A27" s="881" t="s">
        <v>5113</v>
      </c>
      <c r="B27" s="881" t="s">
        <v>5113</v>
      </c>
    </row>
    <row r="28" ht="15.75" customHeight="1">
      <c r="A28" s="881" t="s">
        <v>5113</v>
      </c>
      <c r="B28" s="881" t="s">
        <v>5113</v>
      </c>
    </row>
    <row r="29" ht="15.75" customHeight="1">
      <c r="A29" s="881" t="s">
        <v>5113</v>
      </c>
      <c r="B29" s="881" t="s">
        <v>5113</v>
      </c>
    </row>
    <row r="30" ht="15.75" customHeight="1">
      <c r="A30" s="881" t="s">
        <v>5113</v>
      </c>
      <c r="B30" s="881" t="s">
        <v>5113</v>
      </c>
    </row>
    <row r="31" ht="15.75" customHeight="1">
      <c r="A31" s="881" t="s">
        <v>5113</v>
      </c>
      <c r="B31" s="881" t="s">
        <v>5113</v>
      </c>
    </row>
    <row r="32" ht="15.75" customHeight="1">
      <c r="A32" s="881" t="s">
        <v>5113</v>
      </c>
      <c r="B32" s="881" t="s">
        <v>5113</v>
      </c>
    </row>
    <row r="33" ht="15.75" customHeight="1">
      <c r="A33" s="881" t="s">
        <v>5113</v>
      </c>
      <c r="B33" s="881" t="s">
        <v>5113</v>
      </c>
    </row>
    <row r="34" ht="15.75" customHeight="1">
      <c r="A34" s="881" t="s">
        <v>5113</v>
      </c>
      <c r="B34" s="881" t="s">
        <v>5113</v>
      </c>
    </row>
    <row r="35" ht="15.75" customHeight="1">
      <c r="A35" s="881" t="s">
        <v>5113</v>
      </c>
      <c r="B35" s="881" t="s">
        <v>5113</v>
      </c>
    </row>
    <row r="36" ht="15.75" customHeight="1">
      <c r="A36" s="881" t="s">
        <v>5113</v>
      </c>
      <c r="B36" s="881" t="s">
        <v>5113</v>
      </c>
    </row>
    <row r="37" ht="15.75" customHeight="1">
      <c r="A37" s="881" t="s">
        <v>5113</v>
      </c>
      <c r="B37" s="881" t="s">
        <v>5113</v>
      </c>
    </row>
    <row r="38" ht="15.75" customHeight="1">
      <c r="A38" s="881" t="s">
        <v>5113</v>
      </c>
      <c r="B38" s="881" t="s">
        <v>5113</v>
      </c>
    </row>
    <row r="39" ht="15.75" customHeight="1">
      <c r="A39" s="881" t="s">
        <v>5113</v>
      </c>
      <c r="B39" s="881" t="s">
        <v>5113</v>
      </c>
    </row>
    <row r="40" ht="15.75" customHeight="1">
      <c r="A40" s="881" t="s">
        <v>5113</v>
      </c>
      <c r="B40" s="881" t="s">
        <v>5113</v>
      </c>
    </row>
    <row r="41" ht="15.75" customHeight="1">
      <c r="A41" s="881" t="s">
        <v>5113</v>
      </c>
      <c r="B41" s="881" t="s">
        <v>5113</v>
      </c>
    </row>
    <row r="42" ht="15.75" customHeight="1">
      <c r="A42" s="881" t="s">
        <v>5113</v>
      </c>
      <c r="B42" s="881" t="s">
        <v>5113</v>
      </c>
    </row>
    <row r="43" ht="15.75" customHeight="1">
      <c r="A43" s="881" t="s">
        <v>5113</v>
      </c>
      <c r="B43" s="881" t="s">
        <v>5113</v>
      </c>
    </row>
    <row r="44" ht="15.75" customHeight="1">
      <c r="A44" s="881" t="s">
        <v>5113</v>
      </c>
      <c r="B44" s="881" t="s">
        <v>5113</v>
      </c>
    </row>
    <row r="45" ht="15.75" customHeight="1">
      <c r="A45" s="881" t="s">
        <v>5113</v>
      </c>
      <c r="B45" s="881" t="s">
        <v>5113</v>
      </c>
    </row>
    <row r="46" ht="15.75" customHeight="1">
      <c r="A46" s="881" t="s">
        <v>5113</v>
      </c>
      <c r="B46" s="881" t="s">
        <v>5113</v>
      </c>
    </row>
    <row r="47" ht="15.75" customHeight="1">
      <c r="A47" s="881" t="s">
        <v>5113</v>
      </c>
      <c r="B47" s="881" t="s">
        <v>5113</v>
      </c>
    </row>
    <row r="48" ht="15.75" customHeight="1">
      <c r="A48" s="881" t="s">
        <v>5113</v>
      </c>
      <c r="B48" s="881" t="s">
        <v>5113</v>
      </c>
    </row>
    <row r="49" ht="15.75" customHeight="1">
      <c r="A49" s="881" t="s">
        <v>5113</v>
      </c>
      <c r="B49" s="881" t="s">
        <v>5113</v>
      </c>
    </row>
    <row r="50" ht="15.75" customHeight="1">
      <c r="A50" s="881" t="s">
        <v>5113</v>
      </c>
      <c r="B50" s="881" t="s">
        <v>5113</v>
      </c>
    </row>
    <row r="51" ht="15.75" customHeight="1">
      <c r="A51" s="881" t="s">
        <v>5113</v>
      </c>
      <c r="B51" s="881" t="s">
        <v>5113</v>
      </c>
    </row>
    <row r="52" ht="15.75" customHeight="1">
      <c r="A52" s="881" t="s">
        <v>5113</v>
      </c>
      <c r="B52" s="881" t="s">
        <v>5113</v>
      </c>
    </row>
    <row r="53" ht="15.75" customHeight="1">
      <c r="A53" s="881" t="s">
        <v>5113</v>
      </c>
      <c r="B53" s="881" t="s">
        <v>5113</v>
      </c>
    </row>
    <row r="54" ht="15.75" customHeight="1">
      <c r="A54" s="881" t="s">
        <v>5113</v>
      </c>
      <c r="B54" s="881" t="s">
        <v>5113</v>
      </c>
    </row>
    <row r="55" ht="15.75" customHeight="1">
      <c r="A55" s="881" t="s">
        <v>5113</v>
      </c>
      <c r="B55" s="881" t="s">
        <v>5113</v>
      </c>
    </row>
    <row r="56" ht="15.75" customHeight="1">
      <c r="A56" s="881" t="s">
        <v>5113</v>
      </c>
      <c r="B56" s="881" t="s">
        <v>5113</v>
      </c>
    </row>
    <row r="57" ht="15.75" customHeight="1">
      <c r="A57" s="881" t="s">
        <v>5113</v>
      </c>
      <c r="B57" s="881" t="s">
        <v>5113</v>
      </c>
    </row>
    <row r="58" ht="15.75" customHeight="1">
      <c r="A58" s="881" t="s">
        <v>5113</v>
      </c>
      <c r="B58" s="881" t="s">
        <v>5113</v>
      </c>
    </row>
    <row r="59" ht="15.75" customHeight="1">
      <c r="A59" s="881" t="s">
        <v>5113</v>
      </c>
      <c r="B59" s="881" t="s">
        <v>5113</v>
      </c>
    </row>
    <row r="60" ht="15.75" customHeight="1">
      <c r="A60" s="881" t="s">
        <v>5113</v>
      </c>
      <c r="B60" s="881" t="s">
        <v>5113</v>
      </c>
    </row>
    <row r="61" ht="15.75" customHeight="1">
      <c r="A61" s="881" t="s">
        <v>5113</v>
      </c>
      <c r="B61" s="881" t="s">
        <v>5113</v>
      </c>
    </row>
    <row r="62" ht="15.75" customHeight="1">
      <c r="A62" s="881" t="s">
        <v>5113</v>
      </c>
      <c r="B62" s="881" t="s">
        <v>5113</v>
      </c>
    </row>
    <row r="63" ht="15.75" customHeight="1">
      <c r="A63" s="881" t="s">
        <v>5113</v>
      </c>
      <c r="B63" s="881" t="s">
        <v>5113</v>
      </c>
    </row>
    <row r="64" ht="15.75" customHeight="1">
      <c r="A64" s="881" t="s">
        <v>5113</v>
      </c>
      <c r="B64" s="881" t="s">
        <v>5113</v>
      </c>
    </row>
    <row r="65" ht="15.75" customHeight="1">
      <c r="A65" s="881" t="s">
        <v>5113</v>
      </c>
      <c r="B65" s="881" t="s">
        <v>5113</v>
      </c>
    </row>
    <row r="66" ht="15.75" customHeight="1">
      <c r="A66" s="881" t="s">
        <v>5113</v>
      </c>
      <c r="B66" s="881" t="s">
        <v>5113</v>
      </c>
    </row>
    <row r="67" ht="15.75" customHeight="1">
      <c r="A67" s="881" t="s">
        <v>5113</v>
      </c>
      <c r="B67" s="881" t="s">
        <v>5113</v>
      </c>
    </row>
    <row r="68" ht="15.75" customHeight="1">
      <c r="A68" s="881" t="s">
        <v>5113</v>
      </c>
      <c r="B68" s="881" t="s">
        <v>5113</v>
      </c>
    </row>
    <row r="69" ht="15.75" customHeight="1">
      <c r="A69" s="881" t="s">
        <v>5113</v>
      </c>
      <c r="B69" s="881" t="s">
        <v>5113</v>
      </c>
    </row>
    <row r="70" ht="15.75" customHeight="1">
      <c r="A70" s="881" t="s">
        <v>5113</v>
      </c>
      <c r="B70" s="881" t="s">
        <v>5113</v>
      </c>
    </row>
    <row r="71" ht="15.75" customHeight="1">
      <c r="A71" s="881" t="s">
        <v>5113</v>
      </c>
      <c r="B71" s="881" t="s">
        <v>5113</v>
      </c>
    </row>
    <row r="72" ht="15.75" customHeight="1">
      <c r="A72" s="881" t="s">
        <v>5113</v>
      </c>
      <c r="B72" s="881" t="s">
        <v>5113</v>
      </c>
    </row>
    <row r="73" ht="15.75" customHeight="1">
      <c r="A73" s="881" t="s">
        <v>5113</v>
      </c>
      <c r="B73" s="881" t="s">
        <v>5113</v>
      </c>
    </row>
    <row r="74" ht="15.75" customHeight="1">
      <c r="A74" s="881" t="s">
        <v>5113</v>
      </c>
      <c r="B74" s="881" t="s">
        <v>5113</v>
      </c>
    </row>
    <row r="75" ht="15.75" customHeight="1">
      <c r="A75" s="881" t="s">
        <v>5113</v>
      </c>
      <c r="B75" s="881" t="s">
        <v>5113</v>
      </c>
    </row>
    <row r="76" ht="15.75" customHeight="1">
      <c r="A76" s="881" t="s">
        <v>5113</v>
      </c>
      <c r="B76" s="881" t="s">
        <v>5113</v>
      </c>
    </row>
    <row r="77" ht="15.75" customHeight="1">
      <c r="A77" s="881" t="s">
        <v>5113</v>
      </c>
      <c r="B77" s="881" t="s">
        <v>5113</v>
      </c>
    </row>
    <row r="78" ht="15.75" customHeight="1">
      <c r="A78" s="881" t="s">
        <v>5113</v>
      </c>
      <c r="B78" s="881" t="s">
        <v>5113</v>
      </c>
    </row>
    <row r="79" ht="15.75" customHeight="1">
      <c r="A79" s="881" t="s">
        <v>5113</v>
      </c>
      <c r="B79" s="881" t="s">
        <v>5113</v>
      </c>
    </row>
    <row r="80" ht="15.75" customHeight="1">
      <c r="A80" s="881" t="s">
        <v>5113</v>
      </c>
      <c r="B80" s="881" t="s">
        <v>5113</v>
      </c>
    </row>
    <row r="81" ht="15.75" customHeight="1">
      <c r="A81" s="881" t="s">
        <v>5113</v>
      </c>
      <c r="B81" s="881" t="s">
        <v>5113</v>
      </c>
    </row>
    <row r="82" ht="15.75" customHeight="1">
      <c r="A82" s="881" t="s">
        <v>5113</v>
      </c>
      <c r="B82" s="881" t="s">
        <v>5113</v>
      </c>
    </row>
    <row r="83" ht="15.75" customHeight="1">
      <c r="A83" s="881" t="s">
        <v>5113</v>
      </c>
      <c r="B83" s="881" t="s">
        <v>5113</v>
      </c>
    </row>
    <row r="84" ht="15.75" customHeight="1">
      <c r="A84" s="881" t="s">
        <v>5113</v>
      </c>
      <c r="B84" s="881" t="s">
        <v>5113</v>
      </c>
    </row>
    <row r="85" ht="15.75" customHeight="1">
      <c r="A85" s="881" t="s">
        <v>5113</v>
      </c>
      <c r="B85" s="881" t="s">
        <v>5113</v>
      </c>
    </row>
    <row r="86" ht="15.75" customHeight="1">
      <c r="A86" s="881" t="s">
        <v>5113</v>
      </c>
      <c r="B86" s="881" t="s">
        <v>5113</v>
      </c>
    </row>
    <row r="87" ht="15.75" customHeight="1">
      <c r="A87" s="881" t="s">
        <v>5113</v>
      </c>
      <c r="B87" s="881" t="s">
        <v>5113</v>
      </c>
    </row>
    <row r="88" ht="15.75" customHeight="1">
      <c r="A88" s="881" t="s">
        <v>5113</v>
      </c>
      <c r="B88" s="881" t="s">
        <v>5113</v>
      </c>
    </row>
    <row r="89" ht="15.75" customHeight="1">
      <c r="A89" s="881" t="s">
        <v>5113</v>
      </c>
      <c r="B89" s="881" t="s">
        <v>5113</v>
      </c>
    </row>
    <row r="90" ht="15.75" customHeight="1">
      <c r="A90" s="881" t="s">
        <v>5113</v>
      </c>
      <c r="B90" s="881" t="s">
        <v>5113</v>
      </c>
    </row>
    <row r="91" ht="15.75" customHeight="1">
      <c r="A91" s="881" t="s">
        <v>5113</v>
      </c>
      <c r="B91" s="881" t="s">
        <v>5113</v>
      </c>
    </row>
    <row r="92" ht="15.75" customHeight="1">
      <c r="A92" s="881" t="s">
        <v>5113</v>
      </c>
      <c r="B92" s="881" t="s">
        <v>5113</v>
      </c>
    </row>
    <row r="93" ht="15.75" customHeight="1">
      <c r="A93" s="881" t="s">
        <v>5113</v>
      </c>
      <c r="B93" s="881" t="s">
        <v>5113</v>
      </c>
    </row>
    <row r="94" ht="15.75" customHeight="1">
      <c r="A94" s="881" t="s">
        <v>5113</v>
      </c>
      <c r="B94" s="881" t="s">
        <v>5113</v>
      </c>
    </row>
    <row r="95" ht="15.75" customHeight="1">
      <c r="A95" s="881" t="s">
        <v>5113</v>
      </c>
      <c r="B95" s="881" t="s">
        <v>5113</v>
      </c>
    </row>
    <row r="96" ht="15.75" customHeight="1">
      <c r="A96" s="881" t="s">
        <v>5113</v>
      </c>
      <c r="B96" s="881" t="s">
        <v>5113</v>
      </c>
    </row>
    <row r="97" ht="15.75" customHeight="1">
      <c r="A97" s="881" t="s">
        <v>5113</v>
      </c>
      <c r="B97" s="881" t="s">
        <v>5113</v>
      </c>
    </row>
    <row r="98" ht="15.75" customHeight="1">
      <c r="A98" s="881" t="s">
        <v>5113</v>
      </c>
      <c r="B98" s="881" t="s">
        <v>5113</v>
      </c>
    </row>
    <row r="99" ht="15.75" customHeight="1">
      <c r="A99" s="881" t="s">
        <v>5113</v>
      </c>
      <c r="B99" s="881" t="s">
        <v>5113</v>
      </c>
    </row>
    <row r="100" ht="15.75" customHeight="1">
      <c r="A100" s="881" t="s">
        <v>5113</v>
      </c>
      <c r="B100" s="881" t="s">
        <v>5113</v>
      </c>
    </row>
    <row r="101" ht="15.75" customHeight="1">
      <c r="A101" s="881" t="s">
        <v>5113</v>
      </c>
      <c r="B101" s="881" t="s">
        <v>5113</v>
      </c>
    </row>
    <row r="102" ht="15.75" customHeight="1">
      <c r="A102" s="881" t="s">
        <v>5113</v>
      </c>
      <c r="B102" s="881" t="s">
        <v>5113</v>
      </c>
    </row>
    <row r="103" ht="15.75" customHeight="1">
      <c r="A103" s="881" t="s">
        <v>5113</v>
      </c>
      <c r="B103" s="881" t="s">
        <v>5113</v>
      </c>
    </row>
    <row r="104" ht="15.75" customHeight="1">
      <c r="A104" s="881" t="s">
        <v>5113</v>
      </c>
      <c r="B104" s="881" t="s">
        <v>5113</v>
      </c>
    </row>
    <row r="105" ht="15.75" customHeight="1">
      <c r="A105" s="881" t="s">
        <v>5113</v>
      </c>
      <c r="B105" s="881" t="s">
        <v>5113</v>
      </c>
    </row>
    <row r="106" ht="15.75" customHeight="1">
      <c r="A106" s="881" t="s">
        <v>5113</v>
      </c>
      <c r="B106" s="881" t="s">
        <v>5113</v>
      </c>
    </row>
    <row r="107" ht="15.75" customHeight="1">
      <c r="A107" s="881" t="s">
        <v>5113</v>
      </c>
      <c r="B107" s="881" t="s">
        <v>5113</v>
      </c>
    </row>
    <row r="108" ht="15.75" customHeight="1">
      <c r="A108" s="881" t="s">
        <v>5113</v>
      </c>
      <c r="B108" s="881" t="s">
        <v>5113</v>
      </c>
    </row>
    <row r="109" ht="15.75" customHeight="1">
      <c r="A109" s="881" t="s">
        <v>5113</v>
      </c>
      <c r="B109" s="881" t="s">
        <v>5113</v>
      </c>
    </row>
    <row r="110" ht="15.75" customHeight="1">
      <c r="A110" s="881" t="s">
        <v>5113</v>
      </c>
      <c r="B110" s="881" t="s">
        <v>5113</v>
      </c>
    </row>
    <row r="111" ht="15.75" customHeight="1">
      <c r="A111" s="881" t="s">
        <v>5113</v>
      </c>
      <c r="B111" s="881" t="s">
        <v>5113</v>
      </c>
    </row>
    <row r="112" ht="15.75" customHeight="1">
      <c r="A112" s="881" t="s">
        <v>5113</v>
      </c>
      <c r="B112" s="881" t="s">
        <v>5113</v>
      </c>
    </row>
    <row r="113" ht="15.75" customHeight="1">
      <c r="A113" s="881" t="s">
        <v>5113</v>
      </c>
      <c r="B113" s="881" t="s">
        <v>5113</v>
      </c>
    </row>
    <row r="114" ht="15.75" customHeight="1">
      <c r="A114" s="881" t="s">
        <v>5113</v>
      </c>
      <c r="B114" s="881" t="s">
        <v>5113</v>
      </c>
    </row>
    <row r="115" ht="15.75" customHeight="1">
      <c r="A115" s="881" t="s">
        <v>5113</v>
      </c>
      <c r="B115" s="881" t="s">
        <v>5113</v>
      </c>
    </row>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F1:I1"/>
    <mergeCell ref="K1:N1"/>
    <mergeCell ref="F2:I2"/>
    <mergeCell ref="K2:N2"/>
    <mergeCell ref="F22:I22"/>
    <mergeCell ref="K22:N22"/>
    <mergeCell ref="F23:I24"/>
    <mergeCell ref="K23:N24"/>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1.0" topLeftCell="A12" activePane="bottomLeft" state="frozen"/>
      <selection activeCell="B13" sqref="B13" pane="bottomLeft"/>
    </sheetView>
  </sheetViews>
  <sheetFormatPr customHeight="1" defaultColWidth="14.43" defaultRowHeight="15.0"/>
  <cols>
    <col customWidth="1" hidden="1" min="1" max="1" width="22.14"/>
    <col customWidth="1" hidden="1" min="2" max="30" width="11.43"/>
    <col customWidth="1" min="31" max="32" width="11.43"/>
    <col customWidth="1" min="33" max="33" width="36.14"/>
    <col customWidth="1" min="34" max="34" width="28.71"/>
    <col customWidth="1" min="35" max="35" width="17.86"/>
    <col customWidth="1" hidden="1" min="36" max="36" width="11.0"/>
    <col customWidth="1" hidden="1" min="37" max="37" width="8.0"/>
    <col customWidth="1" min="38" max="38" width="12.86"/>
    <col customWidth="1" hidden="1" min="39" max="39" width="12.71"/>
    <col customWidth="1" hidden="1" min="40" max="40" width="10.71"/>
    <col customWidth="1" min="41" max="41" width="19.29"/>
    <col customWidth="1" min="42" max="42" width="22.71"/>
    <col customWidth="1" hidden="1" min="43" max="48" width="12.29"/>
    <col customWidth="1" min="49" max="49" width="12.29"/>
    <col customWidth="1" hidden="1" min="50" max="50" width="12.29"/>
    <col customWidth="1" min="51" max="58" width="12.29"/>
  </cols>
  <sheetData>
    <row r="1" ht="12.75" customHeight="1">
      <c r="A1" s="883"/>
      <c r="B1" s="883"/>
      <c r="C1" s="883"/>
      <c r="D1" s="883"/>
      <c r="E1" s="883"/>
      <c r="F1" s="883"/>
      <c r="G1" s="883"/>
      <c r="H1" s="883"/>
      <c r="I1" s="883"/>
      <c r="J1" s="883"/>
      <c r="K1" s="883"/>
      <c r="L1" s="883"/>
      <c r="M1" s="883"/>
      <c r="N1" s="883"/>
      <c r="O1" s="883"/>
      <c r="P1" s="883"/>
      <c r="Q1" s="883"/>
      <c r="R1" s="883"/>
      <c r="S1" s="883"/>
      <c r="T1" s="883"/>
      <c r="U1" s="883"/>
      <c r="V1" s="883"/>
      <c r="W1" s="883"/>
      <c r="X1" s="883"/>
      <c r="Y1" s="883"/>
      <c r="Z1" s="883"/>
      <c r="AA1" s="883"/>
      <c r="AB1" s="883"/>
      <c r="AC1" s="883"/>
      <c r="AD1" s="883"/>
      <c r="AE1" s="883"/>
      <c r="AF1" s="883"/>
      <c r="AG1" s="883"/>
      <c r="AH1" s="883"/>
      <c r="AI1" s="883"/>
      <c r="AJ1" s="883"/>
      <c r="AK1" s="883"/>
      <c r="AL1" s="883"/>
      <c r="AM1" s="883"/>
      <c r="AN1" s="883"/>
      <c r="AO1" s="883"/>
      <c r="AP1" s="883"/>
      <c r="AQ1" s="883"/>
      <c r="AR1" s="883"/>
      <c r="AS1" s="883"/>
      <c r="AT1" s="883"/>
      <c r="AU1" s="883"/>
      <c r="AV1" s="883"/>
      <c r="AW1" s="883"/>
      <c r="AX1" s="883"/>
      <c r="AY1" s="883"/>
      <c r="AZ1" s="883"/>
      <c r="BA1" s="883"/>
      <c r="BB1" s="883"/>
      <c r="BC1" s="883"/>
      <c r="BD1" s="883"/>
      <c r="BE1" s="883"/>
      <c r="BF1" s="883"/>
    </row>
    <row r="2" ht="12.75" customHeight="1">
      <c r="A2" s="883"/>
      <c r="B2" s="883"/>
      <c r="C2" s="883"/>
      <c r="D2" s="883"/>
      <c r="E2" s="883"/>
      <c r="F2" s="883"/>
      <c r="G2" s="883"/>
      <c r="H2" s="883"/>
      <c r="I2" s="883"/>
      <c r="J2" s="883"/>
      <c r="K2" s="883"/>
      <c r="L2" s="883"/>
      <c r="M2" s="883"/>
      <c r="N2" s="883"/>
      <c r="O2" s="883"/>
      <c r="P2" s="883"/>
      <c r="Q2" s="883"/>
      <c r="R2" s="883"/>
      <c r="S2" s="883"/>
      <c r="T2" s="883"/>
      <c r="U2" s="883"/>
      <c r="V2" s="883"/>
      <c r="W2" s="883"/>
      <c r="X2" s="883"/>
      <c r="Y2" s="883"/>
      <c r="Z2" s="883"/>
      <c r="AA2" s="883"/>
      <c r="AB2" s="883"/>
      <c r="AC2" s="883"/>
      <c r="AD2" s="883"/>
      <c r="AE2" s="883"/>
      <c r="AF2" s="883"/>
      <c r="AG2" s="884"/>
      <c r="AH2" s="884"/>
      <c r="AI2" s="885" t="s">
        <v>5118</v>
      </c>
      <c r="AJ2" s="94"/>
      <c r="AK2" s="94"/>
      <c r="AL2" s="94"/>
      <c r="AM2" s="86"/>
      <c r="AN2" s="884"/>
      <c r="AO2" s="883"/>
      <c r="AP2" s="883"/>
      <c r="AQ2" s="883"/>
      <c r="AR2" s="883"/>
      <c r="AS2" s="883"/>
      <c r="AT2" s="883"/>
      <c r="AU2" s="883"/>
      <c r="AV2" s="883"/>
      <c r="AW2" s="883"/>
      <c r="AX2" s="883"/>
      <c r="AY2" s="883"/>
      <c r="AZ2" s="883"/>
      <c r="BA2" s="883"/>
      <c r="BB2" s="883"/>
      <c r="BC2" s="883"/>
      <c r="BD2" s="883"/>
      <c r="BE2" s="883"/>
      <c r="BF2" s="883"/>
    </row>
    <row r="3" ht="12.75" customHeight="1">
      <c r="A3" s="883"/>
      <c r="B3" s="883"/>
      <c r="C3" s="883"/>
      <c r="D3" s="883"/>
      <c r="E3" s="883"/>
      <c r="F3" s="883"/>
      <c r="G3" s="883"/>
      <c r="H3" s="883"/>
      <c r="I3" s="883"/>
      <c r="J3" s="883"/>
      <c r="K3" s="883"/>
      <c r="L3" s="883"/>
      <c r="M3" s="883"/>
      <c r="N3" s="883"/>
      <c r="O3" s="883"/>
      <c r="P3" s="883"/>
      <c r="Q3" s="883"/>
      <c r="R3" s="883"/>
      <c r="S3" s="883"/>
      <c r="T3" s="883"/>
      <c r="U3" s="883"/>
      <c r="V3" s="883"/>
      <c r="W3" s="883"/>
      <c r="X3" s="883"/>
      <c r="Y3" s="883"/>
      <c r="Z3" s="883"/>
      <c r="AA3" s="883"/>
      <c r="AB3" s="883"/>
      <c r="AC3" s="883"/>
      <c r="AD3" s="883"/>
      <c r="AE3" s="883"/>
      <c r="AF3" s="886" t="s">
        <v>5119</v>
      </c>
      <c r="AG3" s="60"/>
      <c r="AH3" s="887"/>
      <c r="AI3" s="888"/>
      <c r="AJ3" s="889" t="s">
        <v>5120</v>
      </c>
      <c r="AK3" s="889" t="s">
        <v>5121</v>
      </c>
      <c r="AL3" s="889" t="s">
        <v>456</v>
      </c>
      <c r="AM3" s="890" t="s">
        <v>464</v>
      </c>
      <c r="AN3" s="883"/>
      <c r="AO3" s="883"/>
      <c r="AP3" s="883"/>
      <c r="AQ3" s="883"/>
      <c r="AR3" s="883"/>
      <c r="AS3" s="883"/>
      <c r="AT3" s="883"/>
      <c r="AU3" s="883"/>
      <c r="AV3" s="883"/>
      <c r="AW3" s="883"/>
      <c r="AX3" s="883"/>
      <c r="AY3" s="883"/>
      <c r="AZ3" s="883"/>
      <c r="BA3" s="883"/>
      <c r="BB3" s="883"/>
      <c r="BC3" s="883"/>
      <c r="BD3" s="883"/>
      <c r="BE3" s="883"/>
      <c r="BF3" s="883"/>
    </row>
    <row r="4" ht="12.75" customHeight="1">
      <c r="A4" s="883"/>
      <c r="B4" s="883"/>
      <c r="C4" s="883"/>
      <c r="D4" s="883"/>
      <c r="E4" s="883"/>
      <c r="F4" s="883"/>
      <c r="G4" s="883"/>
      <c r="H4" s="883"/>
      <c r="I4" s="883"/>
      <c r="J4" s="883"/>
      <c r="K4" s="883"/>
      <c r="L4" s="883"/>
      <c r="M4" s="883"/>
      <c r="N4" s="883"/>
      <c r="O4" s="883"/>
      <c r="P4" s="883"/>
      <c r="Q4" s="883"/>
      <c r="R4" s="883"/>
      <c r="S4" s="883"/>
      <c r="T4" s="883"/>
      <c r="U4" s="883"/>
      <c r="V4" s="883"/>
      <c r="W4" s="883"/>
      <c r="X4" s="883"/>
      <c r="Y4" s="883"/>
      <c r="Z4" s="883"/>
      <c r="AA4" s="883"/>
      <c r="AB4" s="883"/>
      <c r="AC4" s="883"/>
      <c r="AD4" s="883"/>
      <c r="AE4" s="883"/>
      <c r="AF4" s="12"/>
      <c r="AG4" s="13"/>
      <c r="AH4" s="887"/>
      <c r="AI4" s="891" t="s">
        <v>5122</v>
      </c>
      <c r="AJ4" s="892">
        <f>PLAN!B8</f>
        <v>2095</v>
      </c>
      <c r="AK4" s="893">
        <f>PLAN!M4</f>
        <v>69.75106285</v>
      </c>
      <c r="AL4" s="893">
        <f>PLAN!M5</f>
        <v>69.83333333</v>
      </c>
      <c r="AM4" s="894">
        <f>PLAN!M6</f>
        <v>296.8739372</v>
      </c>
      <c r="AN4" s="883"/>
      <c r="AO4" s="883"/>
      <c r="AP4" s="883"/>
      <c r="AQ4" s="883"/>
      <c r="AR4" s="883"/>
      <c r="AS4" s="883"/>
      <c r="AT4" s="883"/>
      <c r="AU4" s="883"/>
      <c r="AV4" s="883"/>
      <c r="AW4" s="883"/>
      <c r="AX4" s="883"/>
      <c r="AY4" s="883"/>
      <c r="AZ4" s="883"/>
      <c r="BA4" s="883"/>
      <c r="BB4" s="883"/>
      <c r="BC4" s="883"/>
      <c r="BD4" s="883"/>
      <c r="BE4" s="883"/>
      <c r="BF4" s="883"/>
    </row>
    <row r="5" ht="12.75" customHeight="1">
      <c r="A5" s="883"/>
      <c r="B5" s="883"/>
      <c r="C5" s="883"/>
      <c r="D5" s="883"/>
      <c r="E5" s="883"/>
      <c r="F5" s="883"/>
      <c r="G5" s="883"/>
      <c r="H5" s="883"/>
      <c r="I5" s="883"/>
      <c r="J5" s="883"/>
      <c r="K5" s="883"/>
      <c r="L5" s="883"/>
      <c r="M5" s="883"/>
      <c r="N5" s="883"/>
      <c r="O5" s="883"/>
      <c r="P5" s="883"/>
      <c r="Q5" s="883"/>
      <c r="R5" s="883"/>
      <c r="S5" s="883"/>
      <c r="T5" s="883"/>
      <c r="U5" s="883"/>
      <c r="V5" s="883"/>
      <c r="W5" s="883"/>
      <c r="X5" s="883"/>
      <c r="Y5" s="883"/>
      <c r="Z5" s="883"/>
      <c r="AA5" s="883"/>
      <c r="AB5" s="883"/>
      <c r="AC5" s="883"/>
      <c r="AD5" s="883"/>
      <c r="AE5" s="883"/>
      <c r="AF5" s="12"/>
      <c r="AG5" s="13"/>
      <c r="AH5" s="887"/>
      <c r="AI5" s="891" t="s">
        <v>5123</v>
      </c>
      <c r="AJ5" s="892" t="str">
        <f>AI112</f>
        <v>#VALUE!</v>
      </c>
      <c r="AK5" s="895" t="str">
        <f>AL112</f>
        <v>#VALUE!</v>
      </c>
      <c r="AL5" s="895" t="str">
        <f t="shared" ref="AL5:AM5" si="1">AO112</f>
        <v>#VALUE!</v>
      </c>
      <c r="AM5" s="896" t="str">
        <f t="shared" si="1"/>
        <v>#VALUE!</v>
      </c>
      <c r="AN5" s="883"/>
      <c r="AO5" s="883"/>
      <c r="AP5" s="883"/>
      <c r="AQ5" s="883"/>
      <c r="AR5" s="883"/>
      <c r="AS5" s="883"/>
      <c r="AT5" s="883"/>
      <c r="AU5" s="883"/>
      <c r="AV5" s="883"/>
      <c r="AW5" s="883"/>
      <c r="AX5" s="883"/>
      <c r="AY5" s="883"/>
      <c r="AZ5" s="883"/>
      <c r="BA5" s="883"/>
      <c r="BB5" s="883"/>
      <c r="BC5" s="883"/>
      <c r="BD5" s="883"/>
      <c r="BE5" s="883"/>
      <c r="BF5" s="883"/>
    </row>
    <row r="6" ht="14.25" customHeight="1">
      <c r="A6" s="883"/>
      <c r="B6" s="883"/>
      <c r="C6" s="883"/>
      <c r="D6" s="883"/>
      <c r="E6" s="883"/>
      <c r="F6" s="883"/>
      <c r="G6" s="883"/>
      <c r="H6" s="883"/>
      <c r="I6" s="883"/>
      <c r="J6" s="883"/>
      <c r="K6" s="883"/>
      <c r="L6" s="883"/>
      <c r="M6" s="883"/>
      <c r="N6" s="883"/>
      <c r="O6" s="883"/>
      <c r="P6" s="883"/>
      <c r="Q6" s="883"/>
      <c r="R6" s="883"/>
      <c r="S6" s="883"/>
      <c r="T6" s="883"/>
      <c r="U6" s="883"/>
      <c r="V6" s="883"/>
      <c r="W6" s="883"/>
      <c r="X6" s="883"/>
      <c r="Y6" s="883"/>
      <c r="Z6" s="883"/>
      <c r="AA6" s="883"/>
      <c r="AB6" s="883"/>
      <c r="AC6" s="883"/>
      <c r="AD6" s="883"/>
      <c r="AE6" s="883"/>
      <c r="AF6" s="48"/>
      <c r="AG6" s="64"/>
      <c r="AH6" s="887"/>
      <c r="AI6" s="897" t="s">
        <v>5124</v>
      </c>
      <c r="AJ6" s="898" t="str">
        <f t="shared" ref="AJ6:AM6" si="2">AJ5/AJ4</f>
        <v>#VALUE!</v>
      </c>
      <c r="AK6" s="898" t="str">
        <f t="shared" si="2"/>
        <v>#VALUE!</v>
      </c>
      <c r="AL6" s="898" t="str">
        <f t="shared" si="2"/>
        <v>#VALUE!</v>
      </c>
      <c r="AM6" s="899" t="str">
        <f t="shared" si="2"/>
        <v>#VALUE!</v>
      </c>
      <c r="AN6" s="883"/>
      <c r="AO6" s="883"/>
      <c r="AP6" s="883"/>
      <c r="AQ6" s="883"/>
      <c r="AR6" s="883"/>
      <c r="AS6" s="883"/>
      <c r="AT6" s="883"/>
      <c r="AU6" s="883"/>
      <c r="AV6" s="883"/>
      <c r="AW6" s="883"/>
      <c r="AX6" s="883"/>
      <c r="AY6" s="883"/>
      <c r="AZ6" s="883"/>
      <c r="BA6" s="883"/>
      <c r="BB6" s="883"/>
      <c r="BC6" s="883"/>
      <c r="BD6" s="883"/>
      <c r="BE6" s="883"/>
      <c r="BF6" s="883"/>
    </row>
    <row r="7" ht="1.5" customHeight="1">
      <c r="A7" s="883"/>
      <c r="B7" s="883"/>
      <c r="C7" s="883"/>
      <c r="D7" s="883"/>
      <c r="E7" s="883"/>
      <c r="F7" s="883"/>
      <c r="G7" s="883"/>
      <c r="H7" s="883"/>
      <c r="I7" s="883"/>
      <c r="J7" s="883"/>
      <c r="K7" s="883"/>
      <c r="L7" s="883"/>
      <c r="M7" s="883"/>
      <c r="N7" s="883"/>
      <c r="O7" s="883"/>
      <c r="P7" s="883"/>
      <c r="Q7" s="883"/>
      <c r="R7" s="883"/>
      <c r="S7" s="883"/>
      <c r="T7" s="883"/>
      <c r="U7" s="883"/>
      <c r="V7" s="883"/>
      <c r="W7" s="883"/>
      <c r="X7" s="883"/>
      <c r="Y7" s="883"/>
      <c r="Z7" s="883"/>
      <c r="AA7" s="883"/>
      <c r="AB7" s="883"/>
      <c r="AC7" s="883"/>
      <c r="AD7" s="883"/>
      <c r="AE7" s="883"/>
      <c r="AF7" s="883"/>
      <c r="AG7" s="883"/>
      <c r="AH7" s="883"/>
      <c r="AI7" s="883"/>
      <c r="AJ7" s="883"/>
      <c r="AK7" s="883"/>
      <c r="AL7" s="883"/>
      <c r="AM7" s="883"/>
      <c r="AN7" s="883"/>
      <c r="AO7" s="883"/>
      <c r="AP7" s="883"/>
      <c r="AQ7" s="883"/>
      <c r="AR7" s="883"/>
      <c r="AS7" s="883"/>
      <c r="AT7" s="883"/>
      <c r="AU7" s="883"/>
      <c r="AV7" s="883"/>
      <c r="AW7" s="883"/>
      <c r="AX7" s="883"/>
      <c r="AY7" s="883"/>
      <c r="AZ7" s="883"/>
      <c r="BA7" s="883"/>
      <c r="BB7" s="883"/>
      <c r="BC7" s="883"/>
      <c r="BD7" s="883"/>
      <c r="BE7" s="883"/>
      <c r="BF7" s="883"/>
    </row>
    <row r="8" ht="1.5" customHeight="1">
      <c r="A8" s="883"/>
      <c r="B8" s="883"/>
      <c r="C8" s="883"/>
      <c r="D8" s="883"/>
      <c r="E8" s="883"/>
      <c r="F8" s="883"/>
      <c r="G8" s="883"/>
      <c r="H8" s="883"/>
      <c r="I8" s="883"/>
      <c r="J8" s="883"/>
      <c r="K8" s="883"/>
      <c r="L8" s="883"/>
      <c r="M8" s="883"/>
      <c r="N8" s="883"/>
      <c r="O8" s="883"/>
      <c r="P8" s="883"/>
      <c r="Q8" s="883"/>
      <c r="R8" s="883"/>
      <c r="S8" s="883"/>
      <c r="T8" s="883"/>
      <c r="U8" s="883"/>
      <c r="V8" s="883"/>
      <c r="W8" s="883"/>
      <c r="X8" s="883"/>
      <c r="Y8" s="883"/>
      <c r="Z8" s="883"/>
      <c r="AA8" s="883"/>
      <c r="AB8" s="883"/>
      <c r="AC8" s="883"/>
      <c r="AD8" s="883"/>
      <c r="AE8" s="883"/>
      <c r="AF8" s="883"/>
      <c r="AG8" s="883"/>
      <c r="AH8" s="883"/>
      <c r="AI8" s="883"/>
      <c r="AJ8" s="883"/>
      <c r="AK8" s="883"/>
      <c r="AL8" s="883"/>
      <c r="AM8" s="883"/>
      <c r="AN8" s="883"/>
      <c r="AO8" s="883"/>
      <c r="AP8" s="883"/>
      <c r="AQ8" s="883"/>
      <c r="AR8" s="883"/>
      <c r="AS8" s="883"/>
      <c r="AT8" s="883"/>
      <c r="AU8" s="883"/>
      <c r="AV8" s="883"/>
      <c r="AW8" s="883"/>
      <c r="AX8" s="883"/>
      <c r="AY8" s="883"/>
      <c r="AZ8" s="883"/>
      <c r="BA8" s="883"/>
      <c r="BB8" s="883"/>
      <c r="BC8" s="883"/>
      <c r="BD8" s="883"/>
      <c r="BE8" s="883"/>
      <c r="BF8" s="883"/>
    </row>
    <row r="9" ht="1.5" customHeight="1">
      <c r="A9" s="883"/>
      <c r="B9" s="883"/>
      <c r="C9" s="883"/>
      <c r="D9" s="883"/>
      <c r="E9" s="883"/>
      <c r="F9" s="883"/>
      <c r="G9" s="883"/>
      <c r="H9" s="883"/>
      <c r="I9" s="883"/>
      <c r="J9" s="883"/>
      <c r="K9" s="883"/>
      <c r="L9" s="883"/>
      <c r="M9" s="883"/>
      <c r="N9" s="883"/>
      <c r="O9" s="883"/>
      <c r="P9" s="883"/>
      <c r="Q9" s="883"/>
      <c r="R9" s="883"/>
      <c r="S9" s="883"/>
      <c r="T9" s="883"/>
      <c r="U9" s="883"/>
      <c r="V9" s="883"/>
      <c r="W9" s="883"/>
      <c r="X9" s="883"/>
      <c r="Y9" s="883"/>
      <c r="Z9" s="883"/>
      <c r="AA9" s="883"/>
      <c r="AB9" s="883"/>
      <c r="AC9" s="883"/>
      <c r="AD9" s="883"/>
      <c r="AE9" s="883"/>
      <c r="AF9" s="883"/>
      <c r="AG9" s="883"/>
      <c r="AH9" s="883"/>
      <c r="AI9" s="883"/>
      <c r="AJ9" s="883"/>
      <c r="AK9" s="883"/>
      <c r="AL9" s="883"/>
      <c r="AM9" s="883"/>
      <c r="AN9" s="883"/>
      <c r="AO9" s="883"/>
      <c r="AP9" s="883"/>
      <c r="AQ9" s="883"/>
      <c r="AR9" s="883"/>
      <c r="AS9" s="883"/>
      <c r="AT9" s="883"/>
      <c r="AU9" s="883"/>
      <c r="AV9" s="883"/>
      <c r="AW9" s="883"/>
      <c r="AX9" s="883"/>
      <c r="AY9" s="883"/>
      <c r="AZ9" s="883"/>
      <c r="BA9" s="883"/>
      <c r="BB9" s="883"/>
      <c r="BC9" s="883"/>
      <c r="BD9" s="883"/>
      <c r="BE9" s="883"/>
      <c r="BF9" s="883"/>
    </row>
    <row r="10" ht="24.0" customHeight="1">
      <c r="A10" s="883">
        <v>2.0</v>
      </c>
      <c r="B10" s="883">
        <v>3.0</v>
      </c>
      <c r="C10" s="883">
        <v>4.0</v>
      </c>
      <c r="D10" s="883">
        <v>5.0</v>
      </c>
      <c r="E10" s="883">
        <v>6.0</v>
      </c>
      <c r="F10" s="883">
        <v>7.0</v>
      </c>
      <c r="G10" s="883">
        <v>8.0</v>
      </c>
      <c r="H10" s="883">
        <v>9.0</v>
      </c>
      <c r="I10" s="883">
        <v>10.0</v>
      </c>
      <c r="J10" s="883">
        <v>11.0</v>
      </c>
      <c r="K10" s="883">
        <v>12.0</v>
      </c>
      <c r="L10" s="883">
        <v>13.0</v>
      </c>
      <c r="M10" s="883">
        <v>14.0</v>
      </c>
      <c r="N10" s="883">
        <v>15.0</v>
      </c>
      <c r="O10" s="883">
        <v>16.0</v>
      </c>
      <c r="P10" s="883">
        <v>17.0</v>
      </c>
      <c r="Q10" s="883">
        <v>18.0</v>
      </c>
      <c r="R10" s="883">
        <v>19.0</v>
      </c>
      <c r="S10" s="883">
        <v>20.0</v>
      </c>
      <c r="T10" s="883">
        <v>21.0</v>
      </c>
      <c r="U10" s="883">
        <v>22.0</v>
      </c>
      <c r="V10" s="883">
        <v>23.0</v>
      </c>
      <c r="W10" s="883">
        <v>24.0</v>
      </c>
      <c r="X10" s="883">
        <v>25.0</v>
      </c>
      <c r="Y10" s="883">
        <v>26.0</v>
      </c>
      <c r="Z10" s="883">
        <v>27.0</v>
      </c>
      <c r="AA10" s="883"/>
      <c r="AB10" s="883"/>
      <c r="AC10" s="883"/>
      <c r="AD10" s="883"/>
      <c r="AE10" s="883"/>
      <c r="AF10" s="883"/>
      <c r="AG10" s="883"/>
      <c r="AH10" s="883"/>
      <c r="AI10" s="883"/>
      <c r="AJ10" s="883"/>
      <c r="AK10" s="883"/>
      <c r="AL10" s="883"/>
      <c r="AM10" s="883"/>
      <c r="AN10" s="883"/>
      <c r="AO10" s="883"/>
      <c r="AP10" s="883"/>
      <c r="AQ10" s="883"/>
      <c r="AR10" s="883"/>
      <c r="AS10" s="883"/>
      <c r="AT10" s="883"/>
      <c r="AU10" s="883"/>
      <c r="AV10" s="883"/>
      <c r="AW10" s="883"/>
      <c r="AX10" s="883"/>
      <c r="AY10" s="883"/>
      <c r="AZ10" s="883"/>
      <c r="BA10" s="883"/>
      <c r="BB10" s="883"/>
      <c r="BC10" s="883"/>
      <c r="BD10" s="883"/>
      <c r="BE10" s="883"/>
      <c r="BF10" s="883"/>
    </row>
    <row r="11" ht="39.0" customHeight="1">
      <c r="A11" s="900" t="s">
        <v>543</v>
      </c>
      <c r="B11" s="901" t="s">
        <v>459</v>
      </c>
      <c r="C11" s="901" t="s">
        <v>5125</v>
      </c>
      <c r="D11" s="901" t="s">
        <v>5126</v>
      </c>
      <c r="E11" s="901" t="s">
        <v>5127</v>
      </c>
      <c r="F11" s="901" t="s">
        <v>5128</v>
      </c>
      <c r="G11" s="901" t="s">
        <v>5129</v>
      </c>
      <c r="H11" s="901" t="s">
        <v>5130</v>
      </c>
      <c r="I11" s="901" t="s">
        <v>5131</v>
      </c>
      <c r="J11" s="901" t="s">
        <v>5132</v>
      </c>
      <c r="K11" s="901" t="s">
        <v>5133</v>
      </c>
      <c r="L11" s="901" t="s">
        <v>5134</v>
      </c>
      <c r="M11" s="901" t="s">
        <v>5135</v>
      </c>
      <c r="N11" s="901" t="s">
        <v>5136</v>
      </c>
      <c r="O11" s="901" t="s">
        <v>5137</v>
      </c>
      <c r="P11" s="901" t="s">
        <v>5138</v>
      </c>
      <c r="Q11" s="901" t="s">
        <v>5139</v>
      </c>
      <c r="R11" s="901" t="s">
        <v>5140</v>
      </c>
      <c r="S11" s="901" t="s">
        <v>5141</v>
      </c>
      <c r="T11" s="901" t="s">
        <v>5142</v>
      </c>
      <c r="U11" s="901" t="s">
        <v>5143</v>
      </c>
      <c r="V11" s="901" t="s">
        <v>5144</v>
      </c>
      <c r="W11" s="901" t="s">
        <v>5145</v>
      </c>
      <c r="X11" s="902" t="s">
        <v>5146</v>
      </c>
      <c r="Y11" s="902" t="s">
        <v>5147</v>
      </c>
      <c r="Z11" s="902" t="s">
        <v>5148</v>
      </c>
      <c r="AA11" s="902"/>
      <c r="AB11" s="902"/>
      <c r="AC11" s="902"/>
      <c r="AD11" s="902"/>
      <c r="AE11" s="903" t="s">
        <v>5149</v>
      </c>
      <c r="AF11" s="904" t="s">
        <v>5150</v>
      </c>
      <c r="AG11" s="904" t="s">
        <v>467</v>
      </c>
      <c r="AH11" s="904" t="s">
        <v>459</v>
      </c>
      <c r="AI11" s="904" t="s">
        <v>5125</v>
      </c>
      <c r="AJ11" s="904" t="s">
        <v>5126</v>
      </c>
      <c r="AK11" s="904" t="s">
        <v>5127</v>
      </c>
      <c r="AL11" s="904" t="s">
        <v>5128</v>
      </c>
      <c r="AM11" s="904" t="s">
        <v>5129</v>
      </c>
      <c r="AN11" s="904" t="s">
        <v>5130</v>
      </c>
      <c r="AO11" s="904" t="s">
        <v>5131</v>
      </c>
      <c r="AP11" s="904" t="s">
        <v>5132</v>
      </c>
      <c r="AQ11" s="904" t="s">
        <v>5133</v>
      </c>
      <c r="AR11" s="904" t="s">
        <v>5134</v>
      </c>
      <c r="AS11" s="904" t="s">
        <v>5136</v>
      </c>
      <c r="AT11" s="904" t="s">
        <v>5135</v>
      </c>
      <c r="AU11" s="904" t="s">
        <v>5137</v>
      </c>
      <c r="AV11" s="904" t="s">
        <v>5138</v>
      </c>
      <c r="AW11" s="904" t="s">
        <v>5139</v>
      </c>
      <c r="AX11" s="905" t="s">
        <v>5151</v>
      </c>
      <c r="AY11" s="905" t="s">
        <v>5152</v>
      </c>
      <c r="AZ11" s="901" t="s">
        <v>5142</v>
      </c>
      <c r="BA11" s="901" t="s">
        <v>5143</v>
      </c>
      <c r="BB11" s="901" t="s">
        <v>5144</v>
      </c>
      <c r="BC11" s="901" t="s">
        <v>5145</v>
      </c>
      <c r="BD11" s="902" t="s">
        <v>5146</v>
      </c>
      <c r="BE11" s="902" t="s">
        <v>5147</v>
      </c>
      <c r="BF11" s="906" t="s">
        <v>5148</v>
      </c>
    </row>
    <row r="12" ht="12.75" customHeight="1">
      <c r="A12" s="907" t="str">
        <f>IF('BIBLIO Y CRÉDITOS'!$B$5="","",IF($AE12="","",VLOOKUP($AE12,BD!$B$1:$AB$2379,A$10,FALSE)))</f>
        <v>DESAYUNO: 1 papaya picada + 1 pan con huevo frito + 1 vaso de leche descremada</v>
      </c>
      <c r="B12" s="908" t="str">
        <f>IF($AE12="","",VLOOKUP($AE12,BD!$B$1:$AB$2379,B$10,FALSE))</f>
        <v>DESAYUNO</v>
      </c>
      <c r="C12" s="908" t="str">
        <f>IF($AE12="","",VLOOKUP($AE12,BD!$B$1:$AB$2379,C$10,FALSE))</f>
        <v/>
      </c>
      <c r="D12" s="908" t="str">
        <f>IF($AE12="","",VLOOKUP($AE12,BD!$B$1:$AB$2379,D$10,FALSE))</f>
        <v/>
      </c>
      <c r="E12" s="908" t="str">
        <f>IF($AE12="","",VLOOKUP($AE12,BD!$B$1:$AB$2379,E$10,FALSE))</f>
        <v/>
      </c>
      <c r="F12" s="908" t="str">
        <f>IF($AE12="","",VLOOKUP($AE12,BD!$B$1:$AB$2379,F$10,FALSE))</f>
        <v/>
      </c>
      <c r="G12" s="908" t="str">
        <f>IF($AE12="","",VLOOKUP($AE12,BD!$B$1:$AB$2379,G$10,FALSE))</f>
        <v/>
      </c>
      <c r="H12" s="908" t="str">
        <f>IF($AE12="","",VLOOKUP($AE12,BD!$B$1:$AB$2379,H$10,FALSE))</f>
        <v/>
      </c>
      <c r="I12" s="908" t="str">
        <f>IF($AE12="","",VLOOKUP($AE12,BD!$B$1:$AB$2379,I$10,FALSE))</f>
        <v/>
      </c>
      <c r="J12" s="908" t="str">
        <f>IF($AE12="","",VLOOKUP($AE12,BD!$B$1:$AB$2379,J$10,FALSE))</f>
        <v/>
      </c>
      <c r="K12" s="908" t="str">
        <f>IF($AE12="","",VLOOKUP($AE12,BD!$B$1:$AB$2379,K$10,FALSE))</f>
        <v/>
      </c>
      <c r="L12" s="908" t="str">
        <f>IF($AE12="","",VLOOKUP($AE12,BD!$B$1:$AB$2379,L$10,FALSE))</f>
        <v/>
      </c>
      <c r="M12" s="908" t="str">
        <f>IF($AE12="","",VLOOKUP($AE12,BD!$B$1:$AB$2379,M$10,FALSE))</f>
        <v/>
      </c>
      <c r="N12" s="908" t="str">
        <f>IF($AE12="","",VLOOKUP($AE12,BD!$B$1:$AB$2379,N$10,FALSE))</f>
        <v/>
      </c>
      <c r="O12" s="908" t="str">
        <f>IF($AE12="","",VLOOKUP($AE12,BD!$B$1:$AB$2379,O$10,FALSE))</f>
        <v/>
      </c>
      <c r="P12" s="908" t="str">
        <f>IF($AE12="","",VLOOKUP($AE12,BD!$B$1:$AB$2379,P$10,FALSE))</f>
        <v/>
      </c>
      <c r="Q12" s="908" t="str">
        <f>IF($AE12="","",VLOOKUP($AE12,BD!$B$1:$AB$2379,Q$10,FALSE))</f>
        <v/>
      </c>
      <c r="R12" s="908" t="str">
        <f>IF($AE12="","",VLOOKUP($AE12,BD!$B$1:$AB$2379,R$10,FALSE))</f>
        <v/>
      </c>
      <c r="S12" s="908" t="str">
        <f>IF($AE12="","",VLOOKUP($AE12,BD!$B$1:$AB$2379,S$10,FALSE))</f>
        <v/>
      </c>
      <c r="T12" s="908" t="str">
        <f>IF($AE12="","",VLOOKUP($AE12,BD!$B$1:$AB$2379,T$10,FALSE))</f>
        <v/>
      </c>
      <c r="U12" s="908" t="str">
        <f>IF($AE12="","",VLOOKUP($AE12,BD!$B$1:$AB$2379,U$10,FALSE))</f>
        <v/>
      </c>
      <c r="V12" s="908" t="str">
        <f>IF($AE12="","",VLOOKUP($AE12,BD!$B$1:$AB$2379,V$10,FALSE))</f>
        <v/>
      </c>
      <c r="W12" s="908" t="str">
        <f>IF($AE12="","",VLOOKUP($AE12,BD!$B$1:$AB$2379,W$10,FALSE))</f>
        <v/>
      </c>
      <c r="X12" s="908" t="str">
        <f>IF($AE12="","",VLOOKUP($AE12,BD!$B$1:$AB$2379,X$10,FALSE))</f>
        <v/>
      </c>
      <c r="Y12" s="908" t="str">
        <f>IF($AE12="","",VLOOKUP($AE12,BD!$B$1:$AB$2379,Y$10,FALSE))</f>
        <v/>
      </c>
      <c r="Z12" s="908" t="str">
        <f>IF($AE12="","",VLOOKUP($AE12,BD!$B$1:$AB$2379,Z$10,FALSE))</f>
        <v/>
      </c>
      <c r="AA12" s="908"/>
      <c r="AB12" s="909"/>
      <c r="AC12" s="909"/>
      <c r="AD12" s="909"/>
      <c r="AE12" s="907" t="s">
        <v>5153</v>
      </c>
      <c r="AF12" s="908"/>
      <c r="AG12" s="910" t="str">
        <f t="shared" ref="AG12:AG19" si="5">A12</f>
        <v>DESAYUNO: 1 papaya picada + 1 pan con huevo frito + 1 vaso de leche descremada</v>
      </c>
      <c r="AH12" s="910" t="str">
        <f t="shared" ref="AH12:AH29" si="6">IF($B12="","",VLOOKUP($B12,$A$128:$C$151,2,FALSE))</f>
        <v>20%</v>
      </c>
      <c r="AI12" s="910" t="str">
        <f t="shared" ref="AI12:AR12" si="3">IF($AF12=0,"",C12*$AF12/100)</f>
        <v/>
      </c>
      <c r="AJ12" s="910" t="str">
        <f t="shared" si="3"/>
        <v/>
      </c>
      <c r="AK12" s="910" t="str">
        <f t="shared" si="3"/>
        <v/>
      </c>
      <c r="AL12" s="910" t="str">
        <f t="shared" si="3"/>
        <v/>
      </c>
      <c r="AM12" s="910" t="str">
        <f t="shared" si="3"/>
        <v/>
      </c>
      <c r="AN12" s="910" t="str">
        <f t="shared" si="3"/>
        <v/>
      </c>
      <c r="AO12" s="910" t="str">
        <f t="shared" si="3"/>
        <v/>
      </c>
      <c r="AP12" s="910" t="str">
        <f t="shared" si="3"/>
        <v/>
      </c>
      <c r="AQ12" s="910" t="str">
        <f t="shared" si="3"/>
        <v/>
      </c>
      <c r="AR12" s="910" t="str">
        <f t="shared" si="3"/>
        <v/>
      </c>
      <c r="AS12" s="910" t="str">
        <f t="shared" ref="AS12:AS111" si="8">IF($AF12=0,"",N12*$AF12/100)</f>
        <v/>
      </c>
      <c r="AT12" s="910" t="str">
        <f t="shared" ref="AT12:AT111" si="9">IF($AF12=0,"",M12*$AF12/100)</f>
        <v/>
      </c>
      <c r="AU12" s="910" t="str">
        <f t="shared" ref="AU12:BF12" si="4">IF($AF12=0,"",O12*$AF12/100)</f>
        <v/>
      </c>
      <c r="AV12" s="910" t="str">
        <f t="shared" si="4"/>
        <v/>
      </c>
      <c r="AW12" s="910" t="str">
        <f t="shared" si="4"/>
        <v/>
      </c>
      <c r="AX12" s="910" t="str">
        <f t="shared" si="4"/>
        <v/>
      </c>
      <c r="AY12" s="910" t="str">
        <f t="shared" si="4"/>
        <v/>
      </c>
      <c r="AZ12" s="910" t="str">
        <f t="shared" si="4"/>
        <v/>
      </c>
      <c r="BA12" s="910" t="str">
        <f t="shared" si="4"/>
        <v/>
      </c>
      <c r="BB12" s="910" t="str">
        <f t="shared" si="4"/>
        <v/>
      </c>
      <c r="BC12" s="910" t="str">
        <f t="shared" si="4"/>
        <v/>
      </c>
      <c r="BD12" s="910" t="str">
        <f t="shared" si="4"/>
        <v/>
      </c>
      <c r="BE12" s="910" t="str">
        <f t="shared" si="4"/>
        <v/>
      </c>
      <c r="BF12" s="911" t="str">
        <f t="shared" si="4"/>
        <v/>
      </c>
    </row>
    <row r="13" ht="12.75" customHeight="1">
      <c r="A13" s="907" t="str">
        <f>IF('BIBLIO Y CRÉDITOS'!$B$5="","",IF($AE13="","",VLOOKUP($AE13,BD!$B$1:$AB$2379,A$10,FALSE)))</f>
        <v>Huevo de gallina entero, sancochado en agua</v>
      </c>
      <c r="B13" s="908" t="str">
        <f>IF($AE13="","",VLOOKUP($AE13,BD!$B$1:$AB$2379,B$10,FALSE))</f>
        <v>J</v>
      </c>
      <c r="C13" s="908">
        <f>IF($AE13="","",VLOOKUP($AE13,BD!$B$1:$AB$2379,C$10,FALSE))</f>
        <v>145</v>
      </c>
      <c r="D13" s="908">
        <f>IF($AE13="","",VLOOKUP($AE13,BD!$B$1:$AB$2379,D$10,FALSE))</f>
        <v>605</v>
      </c>
      <c r="E13" s="908">
        <f>IF($AE13="","",VLOOKUP($AE13,BD!$B$1:$AB$2379,E$10,FALSE))</f>
        <v>75.6</v>
      </c>
      <c r="F13" s="908">
        <f>IF($AE13="","",VLOOKUP($AE13,BD!$B$1:$AB$2379,F$10,FALSE))</f>
        <v>12.8</v>
      </c>
      <c r="G13" s="908" t="str">
        <f>IF($AE13="","",VLOOKUP($AE13,BD!$B$1:$AB$2379,G$10,FALSE))</f>
        <v/>
      </c>
      <c r="H13" s="908">
        <f>IF($AE13="","",VLOOKUP($AE13,BD!$B$1:$AB$2379,H$10,FALSE))</f>
        <v>12.8</v>
      </c>
      <c r="I13" s="908">
        <f>IF($AE13="","",VLOOKUP($AE13,BD!$B$1:$AB$2379,I$10,FALSE))</f>
        <v>9.9</v>
      </c>
      <c r="J13" s="908" t="str">
        <f>IF($AE13="","",VLOOKUP($AE13,BD!$B$1:$AB$2379,J$10,FALSE))</f>
        <v/>
      </c>
      <c r="K13" s="908" t="str">
        <f>IF($AE13="","",VLOOKUP($AE13,BD!$B$1:$AB$2379,K$10,FALSE))</f>
        <v/>
      </c>
      <c r="L13" s="908" t="str">
        <f>IF($AE13="","",VLOOKUP($AE13,BD!$B$1:$AB$2379,L$10,FALSE))</f>
        <v/>
      </c>
      <c r="M13" s="908">
        <f>IF($AE13="","",VLOOKUP($AE13,BD!$B$1:$AB$2379,M$10,FALSE))</f>
        <v>0.9</v>
      </c>
      <c r="N13" s="908">
        <f>IF($AE13="","",VLOOKUP($AE13,BD!$B$1:$AB$2379,N$10,FALSE))</f>
        <v>44</v>
      </c>
      <c r="O13" s="908">
        <f>IF($AE13="","",VLOOKUP($AE13,BD!$B$1:$AB$2379,O$10,FALSE))</f>
        <v>160</v>
      </c>
      <c r="P13" s="908">
        <f>IF($AE13="","",VLOOKUP($AE13,BD!$B$1:$AB$2379,P$10,FALSE))</f>
        <v>1.61</v>
      </c>
      <c r="Q13" s="908">
        <f>IF($AE13="","",VLOOKUP($AE13,BD!$B$1:$AB$2379,Q$10,FALSE))</f>
        <v>3.04</v>
      </c>
      <c r="R13" s="908" t="str">
        <f>IF($AE13="","",VLOOKUP($AE13,BD!$B$1:$AB$2379,R$10,FALSE))</f>
        <v/>
      </c>
      <c r="S13" s="908">
        <f>IF($AE13="","",VLOOKUP($AE13,BD!$B$1:$AB$2379,S$10,FALSE))</f>
        <v>169</v>
      </c>
      <c r="T13" s="908">
        <f>IF($AE13="","",VLOOKUP($AE13,BD!$B$1:$AB$2379,T$10,FALSE))</f>
        <v>0.07</v>
      </c>
      <c r="U13" s="908">
        <f>IF($AE13="","",VLOOKUP($AE13,BD!$B$1:$AB$2379,U$10,FALSE))</f>
        <v>0.39</v>
      </c>
      <c r="V13" s="908">
        <f>IF($AE13="","",VLOOKUP($AE13,BD!$B$1:$AB$2379,V$10,FALSE))</f>
        <v>0.12</v>
      </c>
      <c r="W13" s="908" t="str">
        <f>IF($AE13="","",VLOOKUP($AE13,BD!$B$1:$AB$2379,W$10,FALSE))</f>
        <v/>
      </c>
      <c r="X13" s="908" t="str">
        <f>IF($AE13="","",VLOOKUP($AE13,BD!$B$1:$AB$2379,X$10,FALSE))</f>
        <v/>
      </c>
      <c r="Y13" s="908" t="str">
        <f>IF($AE13="","",VLOOKUP($AE13,BD!$B$1:$AB$2379,Y$10,FALSE))</f>
        <v/>
      </c>
      <c r="Z13" s="908" t="str">
        <f>IF($AE13="","",VLOOKUP($AE13,BD!$B$1:$AB$2379,Z$10,FALSE))</f>
        <v/>
      </c>
      <c r="AA13" s="909"/>
      <c r="AB13" s="909"/>
      <c r="AC13" s="909"/>
      <c r="AD13" s="909"/>
      <c r="AE13" s="912" t="s">
        <v>5154</v>
      </c>
      <c r="AF13" s="741">
        <v>60.0</v>
      </c>
      <c r="AG13" s="913" t="str">
        <f t="shared" si="5"/>
        <v>Huevo de gallina entero, sancochado en agua</v>
      </c>
      <c r="AH13" s="910" t="str">
        <f t="shared" si="6"/>
        <v>Huevos y derivados</v>
      </c>
      <c r="AI13" s="910">
        <f t="shared" ref="AI13:AR13" si="7">IF($AF13=0,"",C13*$AF13/100)</f>
        <v>87</v>
      </c>
      <c r="AJ13" s="910">
        <f t="shared" si="7"/>
        <v>363</v>
      </c>
      <c r="AK13" s="910">
        <f t="shared" si="7"/>
        <v>45.36</v>
      </c>
      <c r="AL13" s="910">
        <f t="shared" si="7"/>
        <v>7.68</v>
      </c>
      <c r="AM13" s="910">
        <f t="shared" si="7"/>
        <v>0</v>
      </c>
      <c r="AN13" s="910">
        <f t="shared" si="7"/>
        <v>7.68</v>
      </c>
      <c r="AO13" s="910">
        <f t="shared" si="7"/>
        <v>5.94</v>
      </c>
      <c r="AP13" s="910">
        <f t="shared" si="7"/>
        <v>0</v>
      </c>
      <c r="AQ13" s="910">
        <f t="shared" si="7"/>
        <v>0</v>
      </c>
      <c r="AR13" s="910">
        <f t="shared" si="7"/>
        <v>0</v>
      </c>
      <c r="AS13" s="910">
        <f t="shared" si="8"/>
        <v>26.4</v>
      </c>
      <c r="AT13" s="910">
        <f t="shared" si="9"/>
        <v>0.54</v>
      </c>
      <c r="AU13" s="910">
        <f t="shared" ref="AU13:BF13" si="10">IF($AF13=0,"",O13*$AF13/100)</f>
        <v>96</v>
      </c>
      <c r="AV13" s="910">
        <f t="shared" si="10"/>
        <v>0.966</v>
      </c>
      <c r="AW13" s="910">
        <f t="shared" si="10"/>
        <v>1.824</v>
      </c>
      <c r="AX13" s="910">
        <f t="shared" si="10"/>
        <v>0</v>
      </c>
      <c r="AY13" s="910">
        <f t="shared" si="10"/>
        <v>101.4</v>
      </c>
      <c r="AZ13" s="910">
        <f t="shared" si="10"/>
        <v>0.042</v>
      </c>
      <c r="BA13" s="910">
        <f t="shared" si="10"/>
        <v>0.234</v>
      </c>
      <c r="BB13" s="910">
        <f t="shared" si="10"/>
        <v>0.072</v>
      </c>
      <c r="BC13" s="910">
        <f t="shared" si="10"/>
        <v>0</v>
      </c>
      <c r="BD13" s="910">
        <f t="shared" si="10"/>
        <v>0</v>
      </c>
      <c r="BE13" s="910">
        <f t="shared" si="10"/>
        <v>0</v>
      </c>
      <c r="BF13" s="911">
        <f t="shared" si="10"/>
        <v>0</v>
      </c>
    </row>
    <row r="14" ht="12.75" customHeight="1">
      <c r="A14" s="907" t="str">
        <f>IF('BIBLIO Y CRÉDITOS'!$B$5="","",IF($AE14="","",VLOOKUP($AE14,BD!$B$1:$AB$2379,A$10,FALSE)))</f>
        <v>Huevo de gallina entero, sancochado en agua</v>
      </c>
      <c r="B14" s="908" t="str">
        <f>IF($AE14="","",VLOOKUP($AE14,BD!$B$1:$AB$2379,B$10,FALSE))</f>
        <v>J</v>
      </c>
      <c r="C14" s="908">
        <f>IF($AE14="","",VLOOKUP($AE14,BD!$B$1:$AB$2379,C$10,FALSE))</f>
        <v>145</v>
      </c>
      <c r="D14" s="908">
        <f>IF($AE14="","",VLOOKUP($AE14,BD!$B$1:$AB$2379,D$10,FALSE))</f>
        <v>605</v>
      </c>
      <c r="E14" s="908">
        <f>IF($AE14="","",VLOOKUP($AE14,BD!$B$1:$AB$2379,E$10,FALSE))</f>
        <v>75.6</v>
      </c>
      <c r="F14" s="908">
        <f>IF($AE14="","",VLOOKUP($AE14,BD!$B$1:$AB$2379,F$10,FALSE))</f>
        <v>12.8</v>
      </c>
      <c r="G14" s="908" t="str">
        <f>IF($AE14="","",VLOOKUP($AE14,BD!$B$1:$AB$2379,G$10,FALSE))</f>
        <v/>
      </c>
      <c r="H14" s="908">
        <f>IF($AE14="","",VLOOKUP($AE14,BD!$B$1:$AB$2379,H$10,FALSE))</f>
        <v>12.8</v>
      </c>
      <c r="I14" s="908">
        <f>IF($AE14="","",VLOOKUP($AE14,BD!$B$1:$AB$2379,I$10,FALSE))</f>
        <v>9.9</v>
      </c>
      <c r="J14" s="908" t="str">
        <f>IF($AE14="","",VLOOKUP($AE14,BD!$B$1:$AB$2379,J$10,FALSE))</f>
        <v/>
      </c>
      <c r="K14" s="908" t="str">
        <f>IF($AE14="","",VLOOKUP($AE14,BD!$B$1:$AB$2379,K$10,FALSE))</f>
        <v/>
      </c>
      <c r="L14" s="908" t="str">
        <f>IF($AE14="","",VLOOKUP($AE14,BD!$B$1:$AB$2379,L$10,FALSE))</f>
        <v/>
      </c>
      <c r="M14" s="908">
        <f>IF($AE14="","",VLOOKUP($AE14,BD!$B$1:$AB$2379,M$10,FALSE))</f>
        <v>0.9</v>
      </c>
      <c r="N14" s="908">
        <f>IF($AE14="","",VLOOKUP($AE14,BD!$B$1:$AB$2379,N$10,FALSE))</f>
        <v>44</v>
      </c>
      <c r="O14" s="908">
        <f>IF($AE14="","",VLOOKUP($AE14,BD!$B$1:$AB$2379,O$10,FALSE))</f>
        <v>160</v>
      </c>
      <c r="P14" s="908">
        <f>IF($AE14="","",VLOOKUP($AE14,BD!$B$1:$AB$2379,P$10,FALSE))</f>
        <v>1.61</v>
      </c>
      <c r="Q14" s="908">
        <f>IF($AE14="","",VLOOKUP($AE14,BD!$B$1:$AB$2379,Q$10,FALSE))</f>
        <v>3.04</v>
      </c>
      <c r="R14" s="908" t="str">
        <f>IF($AE14="","",VLOOKUP($AE14,BD!$B$1:$AB$2379,R$10,FALSE))</f>
        <v/>
      </c>
      <c r="S14" s="908">
        <f>IF($AE14="","",VLOOKUP($AE14,BD!$B$1:$AB$2379,S$10,FALSE))</f>
        <v>169</v>
      </c>
      <c r="T14" s="908">
        <f>IF($AE14="","",VLOOKUP($AE14,BD!$B$1:$AB$2379,T$10,FALSE))</f>
        <v>0.07</v>
      </c>
      <c r="U14" s="908">
        <f>IF($AE14="","",VLOOKUP($AE14,BD!$B$1:$AB$2379,U$10,FALSE))</f>
        <v>0.39</v>
      </c>
      <c r="V14" s="908">
        <f>IF($AE14="","",VLOOKUP($AE14,BD!$B$1:$AB$2379,V$10,FALSE))</f>
        <v>0.12</v>
      </c>
      <c r="W14" s="908" t="str">
        <f>IF($AE14="","",VLOOKUP($AE14,BD!$B$1:$AB$2379,W$10,FALSE))</f>
        <v/>
      </c>
      <c r="X14" s="908" t="str">
        <f>IF($AE14="","",VLOOKUP($AE14,BD!$B$1:$AB$2379,X$10,FALSE))</f>
        <v/>
      </c>
      <c r="Y14" s="908" t="str">
        <f>IF($AE14="","",VLOOKUP($AE14,BD!$B$1:$AB$2379,Y$10,FALSE))</f>
        <v/>
      </c>
      <c r="Z14" s="908" t="str">
        <f>IF($AE14="","",VLOOKUP($AE14,BD!$B$1:$AB$2379,Z$10,FALSE))</f>
        <v/>
      </c>
      <c r="AA14" s="909"/>
      <c r="AB14" s="909"/>
      <c r="AC14" s="909"/>
      <c r="AD14" s="909"/>
      <c r="AE14" s="914" t="s">
        <v>2905</v>
      </c>
      <c r="AF14" s="741">
        <v>112.0</v>
      </c>
      <c r="AG14" s="913" t="str">
        <f t="shared" si="5"/>
        <v>Huevo de gallina entero, sancochado en agua</v>
      </c>
      <c r="AH14" s="910" t="str">
        <f t="shared" si="6"/>
        <v>Huevos y derivados</v>
      </c>
      <c r="AI14" s="910">
        <f t="shared" ref="AI14:AR14" si="11">IF($AF14=0,"",C14*$AF14/100)</f>
        <v>162.4</v>
      </c>
      <c r="AJ14" s="910">
        <f t="shared" si="11"/>
        <v>677.6</v>
      </c>
      <c r="AK14" s="910">
        <f t="shared" si="11"/>
        <v>84.672</v>
      </c>
      <c r="AL14" s="910">
        <f t="shared" si="11"/>
        <v>14.336</v>
      </c>
      <c r="AM14" s="910">
        <f t="shared" si="11"/>
        <v>0</v>
      </c>
      <c r="AN14" s="910">
        <f t="shared" si="11"/>
        <v>14.336</v>
      </c>
      <c r="AO14" s="910">
        <f t="shared" si="11"/>
        <v>11.088</v>
      </c>
      <c r="AP14" s="910">
        <f t="shared" si="11"/>
        <v>0</v>
      </c>
      <c r="AQ14" s="910">
        <f t="shared" si="11"/>
        <v>0</v>
      </c>
      <c r="AR14" s="910">
        <f t="shared" si="11"/>
        <v>0</v>
      </c>
      <c r="AS14" s="910">
        <f t="shared" si="8"/>
        <v>49.28</v>
      </c>
      <c r="AT14" s="910">
        <f t="shared" si="9"/>
        <v>1.008</v>
      </c>
      <c r="AU14" s="910">
        <f t="shared" ref="AU14:BF14" si="12">IF($AF14=0,"",O14*$AF14/100)</f>
        <v>179.2</v>
      </c>
      <c r="AV14" s="910">
        <f t="shared" si="12"/>
        <v>1.8032</v>
      </c>
      <c r="AW14" s="910">
        <f t="shared" si="12"/>
        <v>3.4048</v>
      </c>
      <c r="AX14" s="910">
        <f t="shared" si="12"/>
        <v>0</v>
      </c>
      <c r="AY14" s="910">
        <f t="shared" si="12"/>
        <v>189.28</v>
      </c>
      <c r="AZ14" s="910">
        <f t="shared" si="12"/>
        <v>0.0784</v>
      </c>
      <c r="BA14" s="910">
        <f t="shared" si="12"/>
        <v>0.4368</v>
      </c>
      <c r="BB14" s="910">
        <f t="shared" si="12"/>
        <v>0.1344</v>
      </c>
      <c r="BC14" s="910">
        <f t="shared" si="12"/>
        <v>0</v>
      </c>
      <c r="BD14" s="910">
        <f t="shared" si="12"/>
        <v>0</v>
      </c>
      <c r="BE14" s="910">
        <f t="shared" si="12"/>
        <v>0</v>
      </c>
      <c r="BF14" s="911">
        <f t="shared" si="12"/>
        <v>0</v>
      </c>
    </row>
    <row r="15" ht="12.75" customHeight="1">
      <c r="A15" s="907" t="str">
        <f>IF('BIBLIO Y CRÉDITOS'!$B$5="","",IF($AE15="","",VLOOKUP($AE15,BD!$B$1:$AB$2379,A$10,FALSE)))</f>
        <v>Huevo de gallina entero, sancochado en agua</v>
      </c>
      <c r="B15" s="908" t="str">
        <f>IF($AE15="","",VLOOKUP($AE15,BD!$B$1:$AB$2379,B$10,FALSE))</f>
        <v>J</v>
      </c>
      <c r="C15" s="908">
        <f>IF($AE15="","",VLOOKUP($AE15,BD!$B$1:$AB$2379,C$10,FALSE))</f>
        <v>145</v>
      </c>
      <c r="D15" s="908">
        <f>IF($AE15="","",VLOOKUP($AE15,BD!$B$1:$AB$2379,D$10,FALSE))</f>
        <v>605</v>
      </c>
      <c r="E15" s="908">
        <f>IF($AE15="","",VLOOKUP($AE15,BD!$B$1:$AB$2379,E$10,FALSE))</f>
        <v>75.6</v>
      </c>
      <c r="F15" s="908">
        <f>IF($AE15="","",VLOOKUP($AE15,BD!$B$1:$AB$2379,F$10,FALSE))</f>
        <v>12.8</v>
      </c>
      <c r="G15" s="908" t="str">
        <f>IF($AE15="","",VLOOKUP($AE15,BD!$B$1:$AB$2379,G$10,FALSE))</f>
        <v/>
      </c>
      <c r="H15" s="908">
        <f>IF($AE15="","",VLOOKUP($AE15,BD!$B$1:$AB$2379,H$10,FALSE))</f>
        <v>12.8</v>
      </c>
      <c r="I15" s="908">
        <f>IF($AE15="","",VLOOKUP($AE15,BD!$B$1:$AB$2379,I$10,FALSE))</f>
        <v>9.9</v>
      </c>
      <c r="J15" s="908" t="str">
        <f>IF($AE15="","",VLOOKUP($AE15,BD!$B$1:$AB$2379,J$10,FALSE))</f>
        <v/>
      </c>
      <c r="K15" s="908" t="str">
        <f>IF($AE15="","",VLOOKUP($AE15,BD!$B$1:$AB$2379,K$10,FALSE))</f>
        <v/>
      </c>
      <c r="L15" s="908" t="str">
        <f>IF($AE15="","",VLOOKUP($AE15,BD!$B$1:$AB$2379,L$10,FALSE))</f>
        <v/>
      </c>
      <c r="M15" s="908">
        <f>IF($AE15="","",VLOOKUP($AE15,BD!$B$1:$AB$2379,M$10,FALSE))</f>
        <v>0.9</v>
      </c>
      <c r="N15" s="908">
        <f>IF($AE15="","",VLOOKUP($AE15,BD!$B$1:$AB$2379,N$10,FALSE))</f>
        <v>44</v>
      </c>
      <c r="O15" s="908">
        <f>IF($AE15="","",VLOOKUP($AE15,BD!$B$1:$AB$2379,O$10,FALSE))</f>
        <v>160</v>
      </c>
      <c r="P15" s="908">
        <f>IF($AE15="","",VLOOKUP($AE15,BD!$B$1:$AB$2379,P$10,FALSE))</f>
        <v>1.61</v>
      </c>
      <c r="Q15" s="908">
        <f>IF($AE15="","",VLOOKUP($AE15,BD!$B$1:$AB$2379,Q$10,FALSE))</f>
        <v>3.04</v>
      </c>
      <c r="R15" s="908" t="str">
        <f>IF($AE15="","",VLOOKUP($AE15,BD!$B$1:$AB$2379,R$10,FALSE))</f>
        <v/>
      </c>
      <c r="S15" s="908">
        <f>IF($AE15="","",VLOOKUP($AE15,BD!$B$1:$AB$2379,S$10,FALSE))</f>
        <v>169</v>
      </c>
      <c r="T15" s="908">
        <f>IF($AE15="","",VLOOKUP($AE15,BD!$B$1:$AB$2379,T$10,FALSE))</f>
        <v>0.07</v>
      </c>
      <c r="U15" s="908">
        <f>IF($AE15="","",VLOOKUP($AE15,BD!$B$1:$AB$2379,U$10,FALSE))</f>
        <v>0.39</v>
      </c>
      <c r="V15" s="908">
        <f>IF($AE15="","",VLOOKUP($AE15,BD!$B$1:$AB$2379,V$10,FALSE))</f>
        <v>0.12</v>
      </c>
      <c r="W15" s="908" t="str">
        <f>IF($AE15="","",VLOOKUP($AE15,BD!$B$1:$AB$2379,W$10,FALSE))</f>
        <v/>
      </c>
      <c r="X15" s="908" t="str">
        <f>IF($AE15="","",VLOOKUP($AE15,BD!$B$1:$AB$2379,X$10,FALSE))</f>
        <v/>
      </c>
      <c r="Y15" s="908" t="str">
        <f>IF($AE15="","",VLOOKUP($AE15,BD!$B$1:$AB$2379,Y$10,FALSE))</f>
        <v/>
      </c>
      <c r="Z15" s="908" t="str">
        <f>IF($AE15="","",VLOOKUP($AE15,BD!$B$1:$AB$2379,Z$10,FALSE))</f>
        <v/>
      </c>
      <c r="AA15" s="909"/>
      <c r="AB15" s="909"/>
      <c r="AC15" s="909"/>
      <c r="AD15" s="909"/>
      <c r="AE15" s="912" t="s">
        <v>2905</v>
      </c>
      <c r="AF15" s="741">
        <v>250.0</v>
      </c>
      <c r="AG15" s="913" t="str">
        <f t="shared" si="5"/>
        <v>Huevo de gallina entero, sancochado en agua</v>
      </c>
      <c r="AH15" s="910" t="str">
        <f t="shared" si="6"/>
        <v>Huevos y derivados</v>
      </c>
      <c r="AI15" s="910">
        <f t="shared" ref="AI15:AR15" si="13">IF($AF15=0,"",C15*$AF15/100)</f>
        <v>362.5</v>
      </c>
      <c r="AJ15" s="910">
        <f t="shared" si="13"/>
        <v>1512.5</v>
      </c>
      <c r="AK15" s="910">
        <f t="shared" si="13"/>
        <v>189</v>
      </c>
      <c r="AL15" s="910">
        <f t="shared" si="13"/>
        <v>32</v>
      </c>
      <c r="AM15" s="910">
        <f t="shared" si="13"/>
        <v>0</v>
      </c>
      <c r="AN15" s="910">
        <f t="shared" si="13"/>
        <v>32</v>
      </c>
      <c r="AO15" s="910">
        <f t="shared" si="13"/>
        <v>24.75</v>
      </c>
      <c r="AP15" s="910">
        <f t="shared" si="13"/>
        <v>0</v>
      </c>
      <c r="AQ15" s="910">
        <f t="shared" si="13"/>
        <v>0</v>
      </c>
      <c r="AR15" s="910">
        <f t="shared" si="13"/>
        <v>0</v>
      </c>
      <c r="AS15" s="910">
        <f t="shared" si="8"/>
        <v>110</v>
      </c>
      <c r="AT15" s="910">
        <f t="shared" si="9"/>
        <v>2.25</v>
      </c>
      <c r="AU15" s="910">
        <f t="shared" ref="AU15:BF15" si="14">IF($AF15=0,"",O15*$AF15/100)</f>
        <v>400</v>
      </c>
      <c r="AV15" s="910">
        <f t="shared" si="14"/>
        <v>4.025</v>
      </c>
      <c r="AW15" s="910">
        <f t="shared" si="14"/>
        <v>7.6</v>
      </c>
      <c r="AX15" s="910">
        <f t="shared" si="14"/>
        <v>0</v>
      </c>
      <c r="AY15" s="910">
        <f t="shared" si="14"/>
        <v>422.5</v>
      </c>
      <c r="AZ15" s="910">
        <f t="shared" si="14"/>
        <v>0.175</v>
      </c>
      <c r="BA15" s="910">
        <f t="shared" si="14"/>
        <v>0.975</v>
      </c>
      <c r="BB15" s="910">
        <f t="shared" si="14"/>
        <v>0.3</v>
      </c>
      <c r="BC15" s="910">
        <f t="shared" si="14"/>
        <v>0</v>
      </c>
      <c r="BD15" s="910">
        <f t="shared" si="14"/>
        <v>0</v>
      </c>
      <c r="BE15" s="910">
        <f t="shared" si="14"/>
        <v>0</v>
      </c>
      <c r="BF15" s="911">
        <f t="shared" si="14"/>
        <v>0</v>
      </c>
    </row>
    <row r="16" ht="12.75" customHeight="1">
      <c r="A16" s="907" t="str">
        <f>IF('BIBLIO Y CRÉDITOS'!$B$5="","",IF($AE16="","",VLOOKUP($AE16,BD!$B$1:$AB$2379,A$10,FALSE)))</f>
        <v>ALMUERZO: </v>
      </c>
      <c r="B16" s="908" t="str">
        <f>IF($AE16="","",VLOOKUP($AE16,BD!$B$1:$AB$2379,B$10,FALSE))</f>
        <v>ALMUERZO</v>
      </c>
      <c r="C16" s="908" t="str">
        <f>IF($AE16="","",VLOOKUP($AE16,BD!$B$1:$AB$2379,C$10,FALSE))</f>
        <v/>
      </c>
      <c r="D16" s="908" t="str">
        <f>IF($AE16="","",VLOOKUP($AE16,BD!$B$1:$AB$2379,D$10,FALSE))</f>
        <v/>
      </c>
      <c r="E16" s="908" t="str">
        <f>IF($AE16="","",VLOOKUP($AE16,BD!$B$1:$AB$2379,E$10,FALSE))</f>
        <v/>
      </c>
      <c r="F16" s="908" t="str">
        <f>IF($AE16="","",VLOOKUP($AE16,BD!$B$1:$AB$2379,F$10,FALSE))</f>
        <v/>
      </c>
      <c r="G16" s="908" t="str">
        <f>IF($AE16="","",VLOOKUP($AE16,BD!$B$1:$AB$2379,G$10,FALSE))</f>
        <v/>
      </c>
      <c r="H16" s="908" t="str">
        <f>IF($AE16="","",VLOOKUP($AE16,BD!$B$1:$AB$2379,H$10,FALSE))</f>
        <v/>
      </c>
      <c r="I16" s="908" t="str">
        <f>IF($AE16="","",VLOOKUP($AE16,BD!$B$1:$AB$2379,I$10,FALSE))</f>
        <v/>
      </c>
      <c r="J16" s="908" t="str">
        <f>IF($AE16="","",VLOOKUP($AE16,BD!$B$1:$AB$2379,J$10,FALSE))</f>
        <v/>
      </c>
      <c r="K16" s="908" t="str">
        <f>IF($AE16="","",VLOOKUP($AE16,BD!$B$1:$AB$2379,K$10,FALSE))</f>
        <v/>
      </c>
      <c r="L16" s="908" t="str">
        <f>IF($AE16="","",VLOOKUP($AE16,BD!$B$1:$AB$2379,L$10,FALSE))</f>
        <v/>
      </c>
      <c r="M16" s="908" t="str">
        <f>IF($AE16="","",VLOOKUP($AE16,BD!$B$1:$AB$2379,M$10,FALSE))</f>
        <v/>
      </c>
      <c r="N16" s="908" t="str">
        <f>IF($AE16="","",VLOOKUP($AE16,BD!$B$1:$AB$2379,N$10,FALSE))</f>
        <v/>
      </c>
      <c r="O16" s="908" t="str">
        <f>IF($AE16="","",VLOOKUP($AE16,BD!$B$1:$AB$2379,O$10,FALSE))</f>
        <v/>
      </c>
      <c r="P16" s="908" t="str">
        <f>IF($AE16="","",VLOOKUP($AE16,BD!$B$1:$AB$2379,P$10,FALSE))</f>
        <v/>
      </c>
      <c r="Q16" s="908" t="str">
        <f>IF($AE16="","",VLOOKUP($AE16,BD!$B$1:$AB$2379,Q$10,FALSE))</f>
        <v/>
      </c>
      <c r="R16" s="908" t="str">
        <f>IF($AE16="","",VLOOKUP($AE16,BD!$B$1:$AB$2379,R$10,FALSE))</f>
        <v/>
      </c>
      <c r="S16" s="908" t="str">
        <f>IF($AE16="","",VLOOKUP($AE16,BD!$B$1:$AB$2379,S$10,FALSE))</f>
        <v/>
      </c>
      <c r="T16" s="908" t="str">
        <f>IF($AE16="","",VLOOKUP($AE16,BD!$B$1:$AB$2379,T$10,FALSE))</f>
        <v/>
      </c>
      <c r="U16" s="908" t="str">
        <f>IF($AE16="","",VLOOKUP($AE16,BD!$B$1:$AB$2379,U$10,FALSE))</f>
        <v/>
      </c>
      <c r="V16" s="908" t="str">
        <f>IF($AE16="","",VLOOKUP($AE16,BD!$B$1:$AB$2379,V$10,FALSE))</f>
        <v/>
      </c>
      <c r="W16" s="908" t="str">
        <f>IF($AE16="","",VLOOKUP($AE16,BD!$B$1:$AB$2379,W$10,FALSE))</f>
        <v/>
      </c>
      <c r="X16" s="908" t="str">
        <f>IF($AE16="","",VLOOKUP($AE16,BD!$B$1:$AB$2379,X$10,FALSE))</f>
        <v/>
      </c>
      <c r="Y16" s="908" t="str">
        <f>IF($AE16="","",VLOOKUP($AE16,BD!$B$1:$AB$2379,Y$10,FALSE))</f>
        <v/>
      </c>
      <c r="Z16" s="908" t="str">
        <f>IF($AE16="","",VLOOKUP($AE16,BD!$B$1:$AB$2379,Z$10,FALSE))</f>
        <v/>
      </c>
      <c r="AA16" s="909"/>
      <c r="AB16" s="909"/>
      <c r="AC16" s="909"/>
      <c r="AD16" s="909"/>
      <c r="AE16" s="914" t="s">
        <v>5155</v>
      </c>
      <c r="AF16" s="741"/>
      <c r="AG16" s="913" t="str">
        <f t="shared" si="5"/>
        <v>ALMUERZO: </v>
      </c>
      <c r="AH16" s="910" t="str">
        <f t="shared" si="6"/>
        <v>40%</v>
      </c>
      <c r="AI16" s="910" t="str">
        <f t="shared" ref="AI16:AR16" si="15">IF($AF16=0,"",C16*$AF16/100)</f>
        <v/>
      </c>
      <c r="AJ16" s="910" t="str">
        <f t="shared" si="15"/>
        <v/>
      </c>
      <c r="AK16" s="910" t="str">
        <f t="shared" si="15"/>
        <v/>
      </c>
      <c r="AL16" s="910" t="str">
        <f t="shared" si="15"/>
        <v/>
      </c>
      <c r="AM16" s="910" t="str">
        <f t="shared" si="15"/>
        <v/>
      </c>
      <c r="AN16" s="910" t="str">
        <f t="shared" si="15"/>
        <v/>
      </c>
      <c r="AO16" s="910" t="str">
        <f t="shared" si="15"/>
        <v/>
      </c>
      <c r="AP16" s="910" t="str">
        <f t="shared" si="15"/>
        <v/>
      </c>
      <c r="AQ16" s="910" t="str">
        <f t="shared" si="15"/>
        <v/>
      </c>
      <c r="AR16" s="910" t="str">
        <f t="shared" si="15"/>
        <v/>
      </c>
      <c r="AS16" s="910" t="str">
        <f t="shared" si="8"/>
        <v/>
      </c>
      <c r="AT16" s="910" t="str">
        <f t="shared" si="9"/>
        <v/>
      </c>
      <c r="AU16" s="910" t="str">
        <f t="shared" ref="AU16:BF16" si="16">IF($AF16=0,"",O16*$AF16/100)</f>
        <v/>
      </c>
      <c r="AV16" s="910" t="str">
        <f t="shared" si="16"/>
        <v/>
      </c>
      <c r="AW16" s="910" t="str">
        <f t="shared" si="16"/>
        <v/>
      </c>
      <c r="AX16" s="910" t="str">
        <f t="shared" si="16"/>
        <v/>
      </c>
      <c r="AY16" s="910" t="str">
        <f t="shared" si="16"/>
        <v/>
      </c>
      <c r="AZ16" s="910" t="str">
        <f t="shared" si="16"/>
        <v/>
      </c>
      <c r="BA16" s="910" t="str">
        <f t="shared" si="16"/>
        <v/>
      </c>
      <c r="BB16" s="910" t="str">
        <f t="shared" si="16"/>
        <v/>
      </c>
      <c r="BC16" s="910" t="str">
        <f t="shared" si="16"/>
        <v/>
      </c>
      <c r="BD16" s="910" t="str">
        <f t="shared" si="16"/>
        <v/>
      </c>
      <c r="BE16" s="910" t="str">
        <f t="shared" si="16"/>
        <v/>
      </c>
      <c r="BF16" s="911" t="str">
        <f t="shared" si="16"/>
        <v/>
      </c>
    </row>
    <row r="17" ht="12.75" customHeight="1">
      <c r="A17" s="907" t="str">
        <f>IF('BIBLIO Y CRÉDITOS'!$B$5="","",IF($AE17="","",VLOOKUP($AE17,BD!$B$1:$AB$2379,A$10,FALSE)))</f>
        <v>Acelga, tallos de</v>
      </c>
      <c r="B17" s="908" t="str">
        <f>IF($AE17="","",VLOOKUP($AE17,BD!$B$1:$AB$2379,B$10,FALSE))</f>
        <v>B</v>
      </c>
      <c r="C17" s="908">
        <f>IF($AE17="","",VLOOKUP($AE17,BD!$B$1:$AB$2379,C$10,FALSE))</f>
        <v>9</v>
      </c>
      <c r="D17" s="908">
        <f>IF($AE17="","",VLOOKUP($AE17,BD!$B$1:$AB$2379,D$10,FALSE))</f>
        <v>36</v>
      </c>
      <c r="E17" s="908">
        <f>IF($AE17="","",VLOOKUP($AE17,BD!$B$1:$AB$2379,E$10,FALSE))</f>
        <v>94.8</v>
      </c>
      <c r="F17" s="908">
        <f>IF($AE17="","",VLOOKUP($AE17,BD!$B$1:$AB$2379,F$10,FALSE))</f>
        <v>0.7</v>
      </c>
      <c r="G17" s="908">
        <f>IF($AE17="","",VLOOKUP($AE17,BD!$B$1:$AB$2379,G$10,FALSE))</f>
        <v>0.7</v>
      </c>
      <c r="H17" s="908" t="str">
        <f>IF($AE17="","",VLOOKUP($AE17,BD!$B$1:$AB$2379,H$10,FALSE))</f>
        <v/>
      </c>
      <c r="I17" s="908">
        <f>IF($AE17="","",VLOOKUP($AE17,BD!$B$1:$AB$2379,I$10,FALSE))</f>
        <v>0.3</v>
      </c>
      <c r="J17" s="908">
        <f>IF($AE17="","",VLOOKUP($AE17,BD!$B$1:$AB$2379,J$10,FALSE))</f>
        <v>2.8</v>
      </c>
      <c r="K17" s="908">
        <f>IF($AE17="","",VLOOKUP($AE17,BD!$B$1:$AB$2379,K$10,FALSE))</f>
        <v>1.2</v>
      </c>
      <c r="L17" s="908">
        <f>IF($AE17="","",VLOOKUP($AE17,BD!$B$1:$AB$2379,L$10,FALSE))</f>
        <v>1.6</v>
      </c>
      <c r="M17" s="908">
        <f>IF($AE17="","",VLOOKUP($AE17,BD!$B$1:$AB$2379,M$10,FALSE))</f>
        <v>1.4</v>
      </c>
      <c r="N17" s="908">
        <f>IF($AE17="","",VLOOKUP($AE17,BD!$B$1:$AB$2379,N$10,FALSE))</f>
        <v>23</v>
      </c>
      <c r="O17" s="908">
        <f>IF($AE17="","",VLOOKUP($AE17,BD!$B$1:$AB$2379,O$10,FALSE))</f>
        <v>10</v>
      </c>
      <c r="P17" s="908">
        <f>IF($AE17="","",VLOOKUP($AE17,BD!$B$1:$AB$2379,P$10,FALSE))</f>
        <v>0.36</v>
      </c>
      <c r="Q17" s="908">
        <f>IF($AE17="","",VLOOKUP($AE17,BD!$B$1:$AB$2379,Q$10,FALSE))</f>
        <v>0.5</v>
      </c>
      <c r="R17" s="908" t="str">
        <f>IF($AE17="","",VLOOKUP($AE17,BD!$B$1:$AB$2379,R$10,FALSE))</f>
        <v/>
      </c>
      <c r="S17" s="908">
        <f>IF($AE17="","",VLOOKUP($AE17,BD!$B$1:$AB$2379,S$10,FALSE))</f>
        <v>306</v>
      </c>
      <c r="T17" s="908">
        <f>IF($AE17="","",VLOOKUP($AE17,BD!$B$1:$AB$2379,T$10,FALSE))</f>
        <v>0</v>
      </c>
      <c r="U17" s="908">
        <f>IF($AE17="","",VLOOKUP($AE17,BD!$B$1:$AB$2379,U$10,FALSE))</f>
        <v>0.03</v>
      </c>
      <c r="V17" s="908">
        <f>IF($AE17="","",VLOOKUP($AE17,BD!$B$1:$AB$2379,V$10,FALSE))</f>
        <v>0</v>
      </c>
      <c r="W17" s="908">
        <f>IF($AE17="","",VLOOKUP($AE17,BD!$B$1:$AB$2379,W$10,FALSE))</f>
        <v>4</v>
      </c>
      <c r="X17" s="908" t="str">
        <f>IF($AE17="","",VLOOKUP($AE17,BD!$B$1:$AB$2379,X$10,FALSE))</f>
        <v/>
      </c>
      <c r="Y17" s="908">
        <f>IF($AE17="","",VLOOKUP($AE17,BD!$B$1:$AB$2379,Y$10,FALSE))</f>
        <v>203</v>
      </c>
      <c r="Z17" s="908">
        <f>IF($AE17="","",VLOOKUP($AE17,BD!$B$1:$AB$2379,Z$10,FALSE))</f>
        <v>293</v>
      </c>
      <c r="AA17" s="909"/>
      <c r="AB17" s="909"/>
      <c r="AC17" s="909"/>
      <c r="AD17" s="909"/>
      <c r="AE17" s="912" t="s">
        <v>1181</v>
      </c>
      <c r="AF17" s="915" t="s">
        <v>152</v>
      </c>
      <c r="AG17" s="913" t="str">
        <f t="shared" si="5"/>
        <v>Acelga, tallos de</v>
      </c>
      <c r="AH17" s="910" t="str">
        <f t="shared" si="6"/>
        <v>Verduras, hortalizas y derivados</v>
      </c>
      <c r="AI17" s="910" t="str">
        <f t="shared" ref="AI17:AR17" si="17">IF($AF17=0,"",C17*$AF17/100)</f>
        <v>#VALUE!</v>
      </c>
      <c r="AJ17" s="910" t="str">
        <f t="shared" si="17"/>
        <v>#VALUE!</v>
      </c>
      <c r="AK17" s="910" t="str">
        <f t="shared" si="17"/>
        <v>#VALUE!</v>
      </c>
      <c r="AL17" s="910" t="str">
        <f t="shared" si="17"/>
        <v>#VALUE!</v>
      </c>
      <c r="AM17" s="910" t="str">
        <f t="shared" si="17"/>
        <v>#VALUE!</v>
      </c>
      <c r="AN17" s="910" t="str">
        <f t="shared" si="17"/>
        <v>#VALUE!</v>
      </c>
      <c r="AO17" s="910" t="str">
        <f t="shared" si="17"/>
        <v>#VALUE!</v>
      </c>
      <c r="AP17" s="910" t="str">
        <f t="shared" si="17"/>
        <v>#VALUE!</v>
      </c>
      <c r="AQ17" s="910" t="str">
        <f t="shared" si="17"/>
        <v>#VALUE!</v>
      </c>
      <c r="AR17" s="910" t="str">
        <f t="shared" si="17"/>
        <v>#VALUE!</v>
      </c>
      <c r="AS17" s="910" t="str">
        <f t="shared" si="8"/>
        <v>#VALUE!</v>
      </c>
      <c r="AT17" s="910" t="str">
        <f t="shared" si="9"/>
        <v>#VALUE!</v>
      </c>
      <c r="AU17" s="910" t="str">
        <f t="shared" ref="AU17:BF17" si="18">IF($AF17=0,"",O17*$AF17/100)</f>
        <v>#VALUE!</v>
      </c>
      <c r="AV17" s="910" t="str">
        <f t="shared" si="18"/>
        <v>#VALUE!</v>
      </c>
      <c r="AW17" s="910" t="str">
        <f t="shared" si="18"/>
        <v>#VALUE!</v>
      </c>
      <c r="AX17" s="910" t="str">
        <f t="shared" si="18"/>
        <v>#VALUE!</v>
      </c>
      <c r="AY17" s="910" t="str">
        <f t="shared" si="18"/>
        <v>#VALUE!</v>
      </c>
      <c r="AZ17" s="910" t="str">
        <f t="shared" si="18"/>
        <v>#VALUE!</v>
      </c>
      <c r="BA17" s="910" t="str">
        <f t="shared" si="18"/>
        <v>#VALUE!</v>
      </c>
      <c r="BB17" s="910" t="str">
        <f t="shared" si="18"/>
        <v>#VALUE!</v>
      </c>
      <c r="BC17" s="910" t="str">
        <f t="shared" si="18"/>
        <v>#VALUE!</v>
      </c>
      <c r="BD17" s="910" t="str">
        <f t="shared" si="18"/>
        <v>#VALUE!</v>
      </c>
      <c r="BE17" s="910" t="str">
        <f t="shared" si="18"/>
        <v>#VALUE!</v>
      </c>
      <c r="BF17" s="911" t="str">
        <f t="shared" si="18"/>
        <v>#VALUE!</v>
      </c>
    </row>
    <row r="18" ht="12.75" customHeight="1">
      <c r="A18" s="907" t="str">
        <f>IF('BIBLIO Y CRÉDITOS'!$B$5="","",IF($AE18="","",VLOOKUP($AE18,BD!$B$1:$AB$2379,A$10,FALSE)))</f>
        <v>Maiz, maicena</v>
      </c>
      <c r="B18" s="908" t="str">
        <f>IF($AE18="","",VLOOKUP($AE18,BD!$B$1:$AB$2379,B$10,FALSE))</f>
        <v>A</v>
      </c>
      <c r="C18" s="908">
        <f>IF($AE18="","",VLOOKUP($AE18,BD!$B$1:$AB$2379,C$10,FALSE))</f>
        <v>365</v>
      </c>
      <c r="D18" s="908">
        <f>IF($AE18="","",VLOOKUP($AE18,BD!$B$1:$AB$2379,D$10,FALSE))</f>
        <v>1529</v>
      </c>
      <c r="E18" s="908">
        <f>IF($AE18="","",VLOOKUP($AE18,BD!$B$1:$AB$2379,E$10,FALSE))</f>
        <v>8.3</v>
      </c>
      <c r="F18" s="908">
        <f>IF($AE18="","",VLOOKUP($AE18,BD!$B$1:$AB$2379,F$10,FALSE))</f>
        <v>0.3</v>
      </c>
      <c r="G18" s="908">
        <f>IF($AE18="","",VLOOKUP($AE18,BD!$B$1:$AB$2379,G$10,FALSE))</f>
        <v>0.3</v>
      </c>
      <c r="H18" s="908" t="str">
        <f>IF($AE18="","",VLOOKUP($AE18,BD!$B$1:$AB$2379,H$10,FALSE))</f>
        <v/>
      </c>
      <c r="I18" s="908">
        <f>IF($AE18="","",VLOOKUP($AE18,BD!$B$1:$AB$2379,I$10,FALSE))</f>
        <v>0.1</v>
      </c>
      <c r="J18" s="908">
        <f>IF($AE18="","",VLOOKUP($AE18,BD!$B$1:$AB$2379,J$10,FALSE))</f>
        <v>91.3</v>
      </c>
      <c r="K18" s="908">
        <f>IF($AE18="","",VLOOKUP($AE18,BD!$B$1:$AB$2379,K$10,FALSE))</f>
        <v>90.4</v>
      </c>
      <c r="L18" s="908">
        <f>IF($AE18="","",VLOOKUP($AE18,BD!$B$1:$AB$2379,L$10,FALSE))</f>
        <v>0.9</v>
      </c>
      <c r="M18" s="908">
        <f>IF($AE18="","",VLOOKUP($AE18,BD!$B$1:$AB$2379,M$10,FALSE))</f>
        <v>0.1</v>
      </c>
      <c r="N18" s="908">
        <f>IF($AE18="","",VLOOKUP($AE18,BD!$B$1:$AB$2379,N$10,FALSE))</f>
        <v>2</v>
      </c>
      <c r="O18" s="908">
        <f>IF($AE18="","",VLOOKUP($AE18,BD!$B$1:$AB$2379,O$10,FALSE))</f>
        <v>13</v>
      </c>
      <c r="P18" s="908">
        <f>IF($AE18="","",VLOOKUP($AE18,BD!$B$1:$AB$2379,P$10,FALSE))</f>
        <v>0.06</v>
      </c>
      <c r="Q18" s="908" t="str">
        <f>IF($AE18="","",VLOOKUP($AE18,BD!$B$1:$AB$2379,Q$10,FALSE))</f>
        <v/>
      </c>
      <c r="R18" s="908" t="str">
        <f>IF($AE18="","",VLOOKUP($AE18,BD!$B$1:$AB$2379,R$10,FALSE))</f>
        <v/>
      </c>
      <c r="S18" s="908">
        <f>IF($AE18="","",VLOOKUP($AE18,BD!$B$1:$AB$2379,S$10,FALSE))</f>
        <v>1</v>
      </c>
      <c r="T18" s="908">
        <f>IF($AE18="","",VLOOKUP($AE18,BD!$B$1:$AB$2379,T$10,FALSE))</f>
        <v>0</v>
      </c>
      <c r="U18" s="908">
        <f>IF($AE18="","",VLOOKUP($AE18,BD!$B$1:$AB$2379,U$10,FALSE))</f>
        <v>0</v>
      </c>
      <c r="V18" s="908">
        <f>IF($AE18="","",VLOOKUP($AE18,BD!$B$1:$AB$2379,V$10,FALSE))</f>
        <v>0</v>
      </c>
      <c r="W18" s="908">
        <f>IF($AE18="","",VLOOKUP($AE18,BD!$B$1:$AB$2379,W$10,FALSE))</f>
        <v>0</v>
      </c>
      <c r="X18" s="908" t="str">
        <f>IF($AE18="","",VLOOKUP($AE18,BD!$B$1:$AB$2379,X$10,FALSE))</f>
        <v/>
      </c>
      <c r="Y18" s="908" t="str">
        <f>IF($AE18="","",VLOOKUP($AE18,BD!$B$1:$AB$2379,Y$10,FALSE))</f>
        <v/>
      </c>
      <c r="Z18" s="908" t="str">
        <f>IF($AE18="","",VLOOKUP($AE18,BD!$B$1:$AB$2379,Z$10,FALSE))</f>
        <v/>
      </c>
      <c r="AA18" s="909"/>
      <c r="AB18" s="909"/>
      <c r="AC18" s="909"/>
      <c r="AD18" s="909"/>
      <c r="AE18" s="912" t="s">
        <v>691</v>
      </c>
      <c r="AF18" s="741"/>
      <c r="AG18" s="913" t="str">
        <f t="shared" si="5"/>
        <v>Maiz, maicena</v>
      </c>
      <c r="AH18" s="910" t="str">
        <f t="shared" si="6"/>
        <v>Cereales y derivados</v>
      </c>
      <c r="AI18" s="910" t="str">
        <f t="shared" ref="AI18:AR18" si="19">IF($AF18=0,"",C18*$AF18/100)</f>
        <v/>
      </c>
      <c r="AJ18" s="910" t="str">
        <f t="shared" si="19"/>
        <v/>
      </c>
      <c r="AK18" s="910" t="str">
        <f t="shared" si="19"/>
        <v/>
      </c>
      <c r="AL18" s="910" t="str">
        <f t="shared" si="19"/>
        <v/>
      </c>
      <c r="AM18" s="910" t="str">
        <f t="shared" si="19"/>
        <v/>
      </c>
      <c r="AN18" s="910" t="str">
        <f t="shared" si="19"/>
        <v/>
      </c>
      <c r="AO18" s="910" t="str">
        <f t="shared" si="19"/>
        <v/>
      </c>
      <c r="AP18" s="910" t="str">
        <f t="shared" si="19"/>
        <v/>
      </c>
      <c r="AQ18" s="910" t="str">
        <f t="shared" si="19"/>
        <v/>
      </c>
      <c r="AR18" s="910" t="str">
        <f t="shared" si="19"/>
        <v/>
      </c>
      <c r="AS18" s="910" t="str">
        <f t="shared" si="8"/>
        <v/>
      </c>
      <c r="AT18" s="910" t="str">
        <f t="shared" si="9"/>
        <v/>
      </c>
      <c r="AU18" s="910" t="str">
        <f t="shared" ref="AU18:BF18" si="20">IF($AF18=0,"",O18*$AF18/100)</f>
        <v/>
      </c>
      <c r="AV18" s="910" t="str">
        <f t="shared" si="20"/>
        <v/>
      </c>
      <c r="AW18" s="910" t="str">
        <f t="shared" si="20"/>
        <v/>
      </c>
      <c r="AX18" s="910" t="str">
        <f t="shared" si="20"/>
        <v/>
      </c>
      <c r="AY18" s="910" t="str">
        <f t="shared" si="20"/>
        <v/>
      </c>
      <c r="AZ18" s="910" t="str">
        <f t="shared" si="20"/>
        <v/>
      </c>
      <c r="BA18" s="910" t="str">
        <f t="shared" si="20"/>
        <v/>
      </c>
      <c r="BB18" s="910" t="str">
        <f t="shared" si="20"/>
        <v/>
      </c>
      <c r="BC18" s="910" t="str">
        <f t="shared" si="20"/>
        <v/>
      </c>
      <c r="BD18" s="910" t="str">
        <f t="shared" si="20"/>
        <v/>
      </c>
      <c r="BE18" s="910" t="str">
        <f t="shared" si="20"/>
        <v/>
      </c>
      <c r="BF18" s="911" t="str">
        <f t="shared" si="20"/>
        <v/>
      </c>
    </row>
    <row r="19" ht="12.75" customHeight="1">
      <c r="A19" s="907" t="str">
        <f>IF('BIBLIO Y CRÉDITOS'!$B$5="","",IF($AE19="","",VLOOKUP($AE19,BD!$B$1:$AB$2379,A$10,FALSE)))</f>
        <v/>
      </c>
      <c r="B19" s="908" t="str">
        <f>IF($AE19="","",VLOOKUP($AE19,BD!$B$1:$AB$2379,B$10,FALSE))</f>
        <v/>
      </c>
      <c r="C19" s="908" t="str">
        <f>IF($AE19="","",VLOOKUP($AE19,BD!$B$1:$AB$2379,C$10,FALSE))</f>
        <v/>
      </c>
      <c r="D19" s="908" t="str">
        <f>IF($AE19="","",VLOOKUP($AE19,BD!$B$1:$AB$2379,D$10,FALSE))</f>
        <v/>
      </c>
      <c r="E19" s="908" t="str">
        <f>IF($AE19="","",VLOOKUP($AE19,BD!$B$1:$AB$2379,E$10,FALSE))</f>
        <v/>
      </c>
      <c r="F19" s="908" t="str">
        <f>IF($AE19="","",VLOOKUP($AE19,BD!$B$1:$AB$2379,F$10,FALSE))</f>
        <v/>
      </c>
      <c r="G19" s="908" t="str">
        <f>IF($AE19="","",VLOOKUP($AE19,BD!$B$1:$AB$2379,G$10,FALSE))</f>
        <v/>
      </c>
      <c r="H19" s="908" t="str">
        <f>IF($AE19="","",VLOOKUP($AE19,BD!$B$1:$AB$2379,H$10,FALSE))</f>
        <v/>
      </c>
      <c r="I19" s="908" t="str">
        <f>IF($AE19="","",VLOOKUP($AE19,BD!$B$1:$AB$2379,I$10,FALSE))</f>
        <v/>
      </c>
      <c r="J19" s="908" t="str">
        <f>IF($AE19="","",VLOOKUP($AE19,BD!$B$1:$AB$2379,J$10,FALSE))</f>
        <v/>
      </c>
      <c r="K19" s="908" t="str">
        <f>IF($AE19="","",VLOOKUP($AE19,BD!$B$1:$AB$2379,K$10,FALSE))</f>
        <v/>
      </c>
      <c r="L19" s="908" t="str">
        <f>IF($AE19="","",VLOOKUP($AE19,BD!$B$1:$AB$2379,L$10,FALSE))</f>
        <v/>
      </c>
      <c r="M19" s="908" t="str">
        <f>IF($AE19="","",VLOOKUP($AE19,BD!$B$1:$AB$2379,M$10,FALSE))</f>
        <v/>
      </c>
      <c r="N19" s="908" t="str">
        <f>IF($AE19="","",VLOOKUP($AE19,BD!$B$1:$AB$2379,N$10,FALSE))</f>
        <v/>
      </c>
      <c r="O19" s="908" t="str">
        <f>IF($AE19="","",VLOOKUP($AE19,BD!$B$1:$AB$2379,O$10,FALSE))</f>
        <v/>
      </c>
      <c r="P19" s="908" t="str">
        <f>IF($AE19="","",VLOOKUP($AE19,BD!$B$1:$AB$2379,P$10,FALSE))</f>
        <v/>
      </c>
      <c r="Q19" s="908" t="str">
        <f>IF($AE19="","",VLOOKUP($AE19,BD!$B$1:$AB$2379,Q$10,FALSE))</f>
        <v/>
      </c>
      <c r="R19" s="908" t="str">
        <f>IF($AE19="","",VLOOKUP($AE19,BD!$B$1:$AB$2379,R$10,FALSE))</f>
        <v/>
      </c>
      <c r="S19" s="908" t="str">
        <f>IF($AE19="","",VLOOKUP($AE19,BD!$B$1:$AB$2379,S$10,FALSE))</f>
        <v/>
      </c>
      <c r="T19" s="908" t="str">
        <f>IF($AE19="","",VLOOKUP($AE19,BD!$B$1:$AB$2379,T$10,FALSE))</f>
        <v/>
      </c>
      <c r="U19" s="908" t="str">
        <f>IF($AE19="","",VLOOKUP($AE19,BD!$B$1:$AB$2379,U$10,FALSE))</f>
        <v/>
      </c>
      <c r="V19" s="908" t="str">
        <f>IF($AE19="","",VLOOKUP($AE19,BD!$B$1:$AB$2379,V$10,FALSE))</f>
        <v/>
      </c>
      <c r="W19" s="908" t="str">
        <f>IF($AE19="","",VLOOKUP($AE19,BD!$B$1:$AB$2379,W$10,FALSE))</f>
        <v/>
      </c>
      <c r="X19" s="908" t="str">
        <f>IF($AE19="","",VLOOKUP($AE19,BD!$B$1:$AB$2379,X$10,FALSE))</f>
        <v/>
      </c>
      <c r="Y19" s="908" t="str">
        <f>IF($AE19="","",VLOOKUP($AE19,BD!$B$1:$AB$2379,Y$10,FALSE))</f>
        <v/>
      </c>
      <c r="Z19" s="908" t="str">
        <f>IF($AE19="","",VLOOKUP($AE19,BD!$B$1:$AB$2379,Z$10,FALSE))</f>
        <v/>
      </c>
      <c r="AA19" s="909"/>
      <c r="AB19" s="909"/>
      <c r="AC19" s="909"/>
      <c r="AD19" s="909"/>
      <c r="AE19" s="914"/>
      <c r="AF19" s="741"/>
      <c r="AG19" s="913" t="str">
        <f t="shared" si="5"/>
        <v/>
      </c>
      <c r="AH19" s="910" t="str">
        <f t="shared" si="6"/>
        <v/>
      </c>
      <c r="AI19" s="910" t="str">
        <f t="shared" ref="AI19:AR19" si="21">IF($AF19=0,"",C19*$AF19/100)</f>
        <v/>
      </c>
      <c r="AJ19" s="910" t="str">
        <f t="shared" si="21"/>
        <v/>
      </c>
      <c r="AK19" s="910" t="str">
        <f t="shared" si="21"/>
        <v/>
      </c>
      <c r="AL19" s="910" t="str">
        <f t="shared" si="21"/>
        <v/>
      </c>
      <c r="AM19" s="910" t="str">
        <f t="shared" si="21"/>
        <v/>
      </c>
      <c r="AN19" s="910" t="str">
        <f t="shared" si="21"/>
        <v/>
      </c>
      <c r="AO19" s="910" t="str">
        <f t="shared" si="21"/>
        <v/>
      </c>
      <c r="AP19" s="910" t="str">
        <f t="shared" si="21"/>
        <v/>
      </c>
      <c r="AQ19" s="910" t="str">
        <f t="shared" si="21"/>
        <v/>
      </c>
      <c r="AR19" s="910" t="str">
        <f t="shared" si="21"/>
        <v/>
      </c>
      <c r="AS19" s="910" t="str">
        <f t="shared" si="8"/>
        <v/>
      </c>
      <c r="AT19" s="910" t="str">
        <f t="shared" si="9"/>
        <v/>
      </c>
      <c r="AU19" s="910" t="str">
        <f t="shared" ref="AU19:BF19" si="22">IF($AF19=0,"",O19*$AF19/100)</f>
        <v/>
      </c>
      <c r="AV19" s="910" t="str">
        <f t="shared" si="22"/>
        <v/>
      </c>
      <c r="AW19" s="910" t="str">
        <f t="shared" si="22"/>
        <v/>
      </c>
      <c r="AX19" s="910" t="str">
        <f t="shared" si="22"/>
        <v/>
      </c>
      <c r="AY19" s="910" t="str">
        <f t="shared" si="22"/>
        <v/>
      </c>
      <c r="AZ19" s="910" t="str">
        <f t="shared" si="22"/>
        <v/>
      </c>
      <c r="BA19" s="910" t="str">
        <f t="shared" si="22"/>
        <v/>
      </c>
      <c r="BB19" s="910" t="str">
        <f t="shared" si="22"/>
        <v/>
      </c>
      <c r="BC19" s="910" t="str">
        <f t="shared" si="22"/>
        <v/>
      </c>
      <c r="BD19" s="910" t="str">
        <f t="shared" si="22"/>
        <v/>
      </c>
      <c r="BE19" s="910" t="str">
        <f t="shared" si="22"/>
        <v/>
      </c>
      <c r="BF19" s="911" t="str">
        <f t="shared" si="22"/>
        <v/>
      </c>
    </row>
    <row r="20" ht="12.75" customHeight="1">
      <c r="A20" s="907" t="str">
        <f>IF('BIBLIO Y CRÉDITOS'!$B$5="","",IF($AE20="","",VLOOKUP($AE20,BD!$B$1:$AB$2379,A$10,FALSE)))</f>
        <v>Galleta de vainilla (Field)</v>
      </c>
      <c r="B20" s="908" t="str">
        <f>IF($AE20="","",VLOOKUP($AE20,BD!$B$1:$AB$2379,B$10,FALSE))</f>
        <v>A</v>
      </c>
      <c r="C20" s="908">
        <f>IF($AE20="","",VLOOKUP($AE20,BD!$B$1:$AB$2379,C$10,FALSE))</f>
        <v>462</v>
      </c>
      <c r="D20" s="908">
        <f>IF($AE20="","",VLOOKUP($AE20,BD!$B$1:$AB$2379,D$10,FALSE))</f>
        <v>1933</v>
      </c>
      <c r="E20" s="908">
        <f>IF($AE20="","",VLOOKUP($AE20,BD!$B$1:$AB$2379,E$10,FALSE))</f>
        <v>2.7</v>
      </c>
      <c r="F20" s="908">
        <f>IF($AE20="","",VLOOKUP($AE20,BD!$B$1:$AB$2379,F$10,FALSE))</f>
        <v>7.3</v>
      </c>
      <c r="G20" s="908">
        <f>IF($AE20="","",VLOOKUP($AE20,BD!$B$1:$AB$2379,G$10,FALSE))</f>
        <v>7.3</v>
      </c>
      <c r="H20" s="908" t="str">
        <f>IF($AE20="","",VLOOKUP($AE20,BD!$B$1:$AB$2379,H$10,FALSE))</f>
        <v/>
      </c>
      <c r="I20" s="908">
        <f>IF($AE20="","",VLOOKUP($AE20,BD!$B$1:$AB$2379,I$10,FALSE))</f>
        <v>15.6</v>
      </c>
      <c r="J20" s="908">
        <f>IF($AE20="","",VLOOKUP($AE20,BD!$B$1:$AB$2379,J$10,FALSE))</f>
        <v>73.1</v>
      </c>
      <c r="K20" s="908" t="str">
        <f>IF($AE20="","",VLOOKUP($AE20,BD!$B$1:$AB$2379,K$10,FALSE))</f>
        <v/>
      </c>
      <c r="L20" s="908" t="str">
        <f>IF($AE20="","",VLOOKUP($AE20,BD!$B$1:$AB$2379,L$10,FALSE))</f>
        <v/>
      </c>
      <c r="M20" s="908">
        <f>IF($AE20="","",VLOOKUP($AE20,BD!$B$1:$AB$2379,M$10,FALSE))</f>
        <v>1.3</v>
      </c>
      <c r="N20" s="908" t="str">
        <f>IF($AE20="","",VLOOKUP($AE20,BD!$B$1:$AB$2379,N$10,FALSE))</f>
        <v/>
      </c>
      <c r="O20" s="908" t="str">
        <f>IF($AE20="","",VLOOKUP($AE20,BD!$B$1:$AB$2379,O$10,FALSE))</f>
        <v/>
      </c>
      <c r="P20" s="908" t="str">
        <f>IF($AE20="","",VLOOKUP($AE20,BD!$B$1:$AB$2379,P$10,FALSE))</f>
        <v/>
      </c>
      <c r="Q20" s="908">
        <f>IF($AE20="","",VLOOKUP($AE20,BD!$B$1:$AB$2379,Q$10,FALSE))</f>
        <v>4.4</v>
      </c>
      <c r="R20" s="908" t="str">
        <f>IF($AE20="","",VLOOKUP($AE20,BD!$B$1:$AB$2379,R$10,FALSE))</f>
        <v/>
      </c>
      <c r="S20" s="908" t="str">
        <f>IF($AE20="","",VLOOKUP($AE20,BD!$B$1:$AB$2379,S$10,FALSE))</f>
        <v/>
      </c>
      <c r="T20" s="908" t="str">
        <f>IF($AE20="","",VLOOKUP($AE20,BD!$B$1:$AB$2379,T$10,FALSE))</f>
        <v/>
      </c>
      <c r="U20" s="908" t="str">
        <f>IF($AE20="","",VLOOKUP($AE20,BD!$B$1:$AB$2379,U$10,FALSE))</f>
        <v/>
      </c>
      <c r="V20" s="908" t="str">
        <f>IF($AE20="","",VLOOKUP($AE20,BD!$B$1:$AB$2379,V$10,FALSE))</f>
        <v/>
      </c>
      <c r="W20" s="908" t="str">
        <f>IF($AE20="","",VLOOKUP($AE20,BD!$B$1:$AB$2379,W$10,FALSE))</f>
        <v/>
      </c>
      <c r="X20" s="908" t="str">
        <f>IF($AE20="","",VLOOKUP($AE20,BD!$B$1:$AB$2379,X$10,FALSE))</f>
        <v/>
      </c>
      <c r="Y20" s="908" t="str">
        <f>IF($AE20="","",VLOOKUP($AE20,BD!$B$1:$AB$2379,Y$10,FALSE))</f>
        <v/>
      </c>
      <c r="Z20" s="908" t="str">
        <f>IF($AE20="","",VLOOKUP($AE20,BD!$B$1:$AB$2379,Z$10,FALSE))</f>
        <v/>
      </c>
      <c r="AA20" s="909"/>
      <c r="AB20" s="909"/>
      <c r="AC20" s="909"/>
      <c r="AD20" s="909"/>
      <c r="AE20" s="912" t="s">
        <v>875</v>
      </c>
      <c r="AF20" s="915">
        <v>200.0</v>
      </c>
      <c r="AG20" s="916" t="s">
        <v>5156</v>
      </c>
      <c r="AH20" s="910" t="str">
        <f t="shared" si="6"/>
        <v>Cereales y derivados</v>
      </c>
      <c r="AI20" s="910">
        <f t="shared" ref="AI20:AN20" si="23">IF($AF20=0,"",C20*$AF20/100)</f>
        <v>924</v>
      </c>
      <c r="AJ20" s="910">
        <f t="shared" si="23"/>
        <v>3866</v>
      </c>
      <c r="AK20" s="910">
        <f t="shared" si="23"/>
        <v>5.4</v>
      </c>
      <c r="AL20" s="910">
        <f t="shared" si="23"/>
        <v>14.6</v>
      </c>
      <c r="AM20" s="910">
        <f t="shared" si="23"/>
        <v>14.6</v>
      </c>
      <c r="AN20" s="910">
        <f t="shared" si="23"/>
        <v>0</v>
      </c>
      <c r="AO20" s="917" t="s">
        <v>5157</v>
      </c>
      <c r="AP20" s="910">
        <f t="shared" ref="AP20:AR20" si="24">IF($AF20=0,"",J20*$AF20/100)</f>
        <v>146.2</v>
      </c>
      <c r="AQ20" s="910">
        <f t="shared" si="24"/>
        <v>0</v>
      </c>
      <c r="AR20" s="910">
        <f t="shared" si="24"/>
        <v>0</v>
      </c>
      <c r="AS20" s="910">
        <f t="shared" si="8"/>
        <v>0</v>
      </c>
      <c r="AT20" s="910">
        <f t="shared" si="9"/>
        <v>2.6</v>
      </c>
      <c r="AU20" s="910">
        <f t="shared" ref="AU20:BF20" si="25">IF($AF20=0,"",O20*$AF20/100)</f>
        <v>0</v>
      </c>
      <c r="AV20" s="910">
        <f t="shared" si="25"/>
        <v>0</v>
      </c>
      <c r="AW20" s="910">
        <f t="shared" si="25"/>
        <v>8.8</v>
      </c>
      <c r="AX20" s="910">
        <f t="shared" si="25"/>
        <v>0</v>
      </c>
      <c r="AY20" s="910">
        <f t="shared" si="25"/>
        <v>0</v>
      </c>
      <c r="AZ20" s="910">
        <f t="shared" si="25"/>
        <v>0</v>
      </c>
      <c r="BA20" s="910">
        <f t="shared" si="25"/>
        <v>0</v>
      </c>
      <c r="BB20" s="910">
        <f t="shared" si="25"/>
        <v>0</v>
      </c>
      <c r="BC20" s="910">
        <f t="shared" si="25"/>
        <v>0</v>
      </c>
      <c r="BD20" s="910">
        <f t="shared" si="25"/>
        <v>0</v>
      </c>
      <c r="BE20" s="910">
        <f t="shared" si="25"/>
        <v>0</v>
      </c>
      <c r="BF20" s="911">
        <f t="shared" si="25"/>
        <v>0</v>
      </c>
    </row>
    <row r="21" ht="12.75" customHeight="1">
      <c r="A21" s="907" t="str">
        <f>IF('BIBLIO Y CRÉDITOS'!$B$5="","",IF($AE21="","",VLOOKUP($AE21,BD!$B$1:$AB$2379,A$10,FALSE)))</f>
        <v>Mandarina</v>
      </c>
      <c r="B21" s="908" t="str">
        <f>IF($AE21="","",VLOOKUP($AE21,BD!$B$1:$AB$2379,B$10,FALSE))</f>
        <v>C</v>
      </c>
      <c r="C21" s="908">
        <f>IF($AE21="","",VLOOKUP($AE21,BD!$B$1:$AB$2379,C$10,FALSE))</f>
        <v>29</v>
      </c>
      <c r="D21" s="908">
        <f>IF($AE21="","",VLOOKUP($AE21,BD!$B$1:$AB$2379,D$10,FALSE))</f>
        <v>121</v>
      </c>
      <c r="E21" s="908">
        <f>IF($AE21="","",VLOOKUP($AE21,BD!$B$1:$AB$2379,E$10,FALSE))</f>
        <v>90.1</v>
      </c>
      <c r="F21" s="908">
        <f>IF($AE21="","",VLOOKUP($AE21,BD!$B$1:$AB$2379,F$10,FALSE))</f>
        <v>0.6</v>
      </c>
      <c r="G21" s="908">
        <f>IF($AE21="","",VLOOKUP($AE21,BD!$B$1:$AB$2379,G$10,FALSE))</f>
        <v>0.6</v>
      </c>
      <c r="H21" s="908" t="str">
        <f>IF($AE21="","",VLOOKUP($AE21,BD!$B$1:$AB$2379,H$10,FALSE))</f>
        <v/>
      </c>
      <c r="I21" s="908">
        <f>IF($AE21="","",VLOOKUP($AE21,BD!$B$1:$AB$2379,I$10,FALSE))</f>
        <v>0.3</v>
      </c>
      <c r="J21" s="908">
        <f>IF($AE21="","",VLOOKUP($AE21,BD!$B$1:$AB$2379,J$10,FALSE))</f>
        <v>8.6</v>
      </c>
      <c r="K21" s="908">
        <f>IF($AE21="","",VLOOKUP($AE21,BD!$B$1:$AB$2379,K$10,FALSE))</f>
        <v>6.8</v>
      </c>
      <c r="L21" s="908">
        <f>IF($AE21="","",VLOOKUP($AE21,BD!$B$1:$AB$2379,L$10,FALSE))</f>
        <v>1.8</v>
      </c>
      <c r="M21" s="908">
        <f>IF($AE21="","",VLOOKUP($AE21,BD!$B$1:$AB$2379,M$10,FALSE))</f>
        <v>0.4</v>
      </c>
      <c r="N21" s="908">
        <f>IF($AE21="","",VLOOKUP($AE21,BD!$B$1:$AB$2379,N$10,FALSE))</f>
        <v>19</v>
      </c>
      <c r="O21" s="908">
        <f>IF($AE21="","",VLOOKUP($AE21,BD!$B$1:$AB$2379,O$10,FALSE))</f>
        <v>17</v>
      </c>
      <c r="P21" s="908">
        <f>IF($AE21="","",VLOOKUP($AE21,BD!$B$1:$AB$2379,P$10,FALSE))</f>
        <v>0.07</v>
      </c>
      <c r="Q21" s="908">
        <f>IF($AE21="","",VLOOKUP($AE21,BD!$B$1:$AB$2379,Q$10,FALSE))</f>
        <v>0.3</v>
      </c>
      <c r="R21" s="908" t="str">
        <f>IF($AE21="","",VLOOKUP($AE21,BD!$B$1:$AB$2379,R$10,FALSE))</f>
        <v/>
      </c>
      <c r="S21" s="908">
        <f>IF($AE21="","",VLOOKUP($AE21,BD!$B$1:$AB$2379,S$10,FALSE))</f>
        <v>34</v>
      </c>
      <c r="T21" s="908">
        <f>IF($AE21="","",VLOOKUP($AE21,BD!$B$1:$AB$2379,T$10,FALSE))</f>
        <v>0.06</v>
      </c>
      <c r="U21" s="908">
        <f>IF($AE21="","",VLOOKUP($AE21,BD!$B$1:$AB$2379,U$10,FALSE))</f>
        <v>0.05</v>
      </c>
      <c r="V21" s="908">
        <f>IF($AE21="","",VLOOKUP($AE21,BD!$B$1:$AB$2379,V$10,FALSE))</f>
        <v>0.3</v>
      </c>
      <c r="W21" s="908">
        <f>IF($AE21="","",VLOOKUP($AE21,BD!$B$1:$AB$2379,W$10,FALSE))</f>
        <v>48.7</v>
      </c>
      <c r="X21" s="908" t="str">
        <f>IF($AE21="","",VLOOKUP($AE21,BD!$B$1:$AB$2379,X$10,FALSE))</f>
        <v/>
      </c>
      <c r="Y21" s="908" t="str">
        <f>IF($AE21="","",VLOOKUP($AE21,BD!$B$1:$AB$2379,Y$10,FALSE))</f>
        <v/>
      </c>
      <c r="Z21" s="908" t="str">
        <f>IF($AE21="","",VLOOKUP($AE21,BD!$B$1:$AB$2379,Z$10,FALSE))</f>
        <v/>
      </c>
      <c r="AA21" s="909"/>
      <c r="AB21" s="909"/>
      <c r="AC21" s="909"/>
      <c r="AD21" s="909"/>
      <c r="AE21" s="912" t="s">
        <v>1780</v>
      </c>
      <c r="AF21" s="915">
        <v>157.0</v>
      </c>
      <c r="AG21" s="913" t="str">
        <f t="shared" ref="AG21:AG29" si="28">A21</f>
        <v>Mandarina</v>
      </c>
      <c r="AH21" s="910" t="str">
        <f t="shared" si="6"/>
        <v>Frutas y derivados</v>
      </c>
      <c r="AI21" s="910">
        <f t="shared" ref="AI21:AR21" si="26">IF($AF21=0,"",C21*$AF21/100)</f>
        <v>45.53</v>
      </c>
      <c r="AJ21" s="910">
        <f t="shared" si="26"/>
        <v>189.97</v>
      </c>
      <c r="AK21" s="910">
        <f t="shared" si="26"/>
        <v>141.457</v>
      </c>
      <c r="AL21" s="910">
        <f t="shared" si="26"/>
        <v>0.942</v>
      </c>
      <c r="AM21" s="910">
        <f t="shared" si="26"/>
        <v>0.942</v>
      </c>
      <c r="AN21" s="910">
        <f t="shared" si="26"/>
        <v>0</v>
      </c>
      <c r="AO21" s="910">
        <f t="shared" si="26"/>
        <v>0.471</v>
      </c>
      <c r="AP21" s="910">
        <f t="shared" si="26"/>
        <v>13.502</v>
      </c>
      <c r="AQ21" s="910">
        <f t="shared" si="26"/>
        <v>10.676</v>
      </c>
      <c r="AR21" s="910">
        <f t="shared" si="26"/>
        <v>2.826</v>
      </c>
      <c r="AS21" s="910">
        <f t="shared" si="8"/>
        <v>29.83</v>
      </c>
      <c r="AT21" s="910">
        <f t="shared" si="9"/>
        <v>0.628</v>
      </c>
      <c r="AU21" s="910">
        <f t="shared" ref="AU21:BF21" si="27">IF($AF21=0,"",O21*$AF21/100)</f>
        <v>26.69</v>
      </c>
      <c r="AV21" s="910">
        <f t="shared" si="27"/>
        <v>0.1099</v>
      </c>
      <c r="AW21" s="910">
        <f t="shared" si="27"/>
        <v>0.471</v>
      </c>
      <c r="AX21" s="910">
        <f t="shared" si="27"/>
        <v>0</v>
      </c>
      <c r="AY21" s="910">
        <f t="shared" si="27"/>
        <v>53.38</v>
      </c>
      <c r="AZ21" s="910">
        <f t="shared" si="27"/>
        <v>0.0942</v>
      </c>
      <c r="BA21" s="910">
        <f t="shared" si="27"/>
        <v>0.0785</v>
      </c>
      <c r="BB21" s="910">
        <f t="shared" si="27"/>
        <v>0.471</v>
      </c>
      <c r="BC21" s="910">
        <f t="shared" si="27"/>
        <v>76.459</v>
      </c>
      <c r="BD21" s="910">
        <f t="shared" si="27"/>
        <v>0</v>
      </c>
      <c r="BE21" s="910">
        <f t="shared" si="27"/>
        <v>0</v>
      </c>
      <c r="BF21" s="911">
        <f t="shared" si="27"/>
        <v>0</v>
      </c>
    </row>
    <row r="22" ht="12.75" customHeight="1">
      <c r="A22" s="907" t="str">
        <f>IF('BIBLIO Y CRÉDITOS'!$B$5="","",IF($AE22="","",VLOOKUP($AE22,BD!$B$1:$AB$2379,A$10,FALSE)))</f>
        <v>Yogurt bebible de fresa</v>
      </c>
      <c r="B22" s="908" t="str">
        <f>IF($AE22="","",VLOOKUP($AE22,BD!$B$1:$AB$2379,B$10,FALSE))</f>
        <v>G</v>
      </c>
      <c r="C22" s="908">
        <f>IF($AE22="","",VLOOKUP($AE22,BD!$B$1:$AB$2379,C$10,FALSE))</f>
        <v>78</v>
      </c>
      <c r="D22" s="908">
        <f>IF($AE22="","",VLOOKUP($AE22,BD!$B$1:$AB$2379,D$10,FALSE))</f>
        <v>327</v>
      </c>
      <c r="E22" s="908">
        <f>IF($AE22="","",VLOOKUP($AE22,BD!$B$1:$AB$2379,E$10,FALSE))</f>
        <v>80.9</v>
      </c>
      <c r="F22" s="908">
        <f>IF($AE22="","",VLOOKUP($AE22,BD!$B$1:$AB$2379,F$10,FALSE))</f>
        <v>2.7</v>
      </c>
      <c r="G22" s="908" t="str">
        <f>IF($AE22="","",VLOOKUP($AE22,BD!$B$1:$AB$2379,G$10,FALSE))</f>
        <v/>
      </c>
      <c r="H22" s="908">
        <f>IF($AE22="","",VLOOKUP($AE22,BD!$B$1:$AB$2379,H$10,FALSE))</f>
        <v>2.7</v>
      </c>
      <c r="I22" s="908">
        <f>IF($AE22="","",VLOOKUP($AE22,BD!$B$1:$AB$2379,I$10,FALSE))</f>
        <v>1.2</v>
      </c>
      <c r="J22" s="908">
        <f>IF($AE22="","",VLOOKUP($AE22,BD!$B$1:$AB$2379,J$10,FALSE))</f>
        <v>14.5</v>
      </c>
      <c r="K22" s="908">
        <f>IF($AE22="","",VLOOKUP($AE22,BD!$B$1:$AB$2379,K$10,FALSE))</f>
        <v>14.5</v>
      </c>
      <c r="L22" s="908">
        <f>IF($AE22="","",VLOOKUP($AE22,BD!$B$1:$AB$2379,L$10,FALSE))</f>
        <v>0</v>
      </c>
      <c r="M22" s="908">
        <f>IF($AE22="","",VLOOKUP($AE22,BD!$B$1:$AB$2379,M$10,FALSE))</f>
        <v>0.6</v>
      </c>
      <c r="N22" s="908">
        <f>IF($AE22="","",VLOOKUP($AE22,BD!$B$1:$AB$2379,N$10,FALSE))</f>
        <v>127</v>
      </c>
      <c r="O22" s="908" t="str">
        <f>IF($AE22="","",VLOOKUP($AE22,BD!$B$1:$AB$2379,O$10,FALSE))</f>
        <v/>
      </c>
      <c r="P22" s="908">
        <f>IF($AE22="","",VLOOKUP($AE22,BD!$B$1:$AB$2379,P$10,FALSE))</f>
        <v>0.4</v>
      </c>
      <c r="Q22" s="908">
        <f>IF($AE22="","",VLOOKUP($AE22,BD!$B$1:$AB$2379,Q$10,FALSE))</f>
        <v>0.08</v>
      </c>
      <c r="R22" s="908" t="str">
        <f>IF($AE22="","",VLOOKUP($AE22,BD!$B$1:$AB$2379,R$10,FALSE))</f>
        <v/>
      </c>
      <c r="S22" s="908">
        <f>IF($AE22="","",VLOOKUP($AE22,BD!$B$1:$AB$2379,S$10,FALSE))</f>
        <v>43</v>
      </c>
      <c r="T22" s="908" t="str">
        <f>IF($AE22="","",VLOOKUP($AE22,BD!$B$1:$AB$2379,T$10,FALSE))</f>
        <v/>
      </c>
      <c r="U22" s="908" t="str">
        <f>IF($AE22="","",VLOOKUP($AE22,BD!$B$1:$AB$2379,U$10,FALSE))</f>
        <v/>
      </c>
      <c r="V22" s="908" t="str">
        <f>IF($AE22="","",VLOOKUP($AE22,BD!$B$1:$AB$2379,V$10,FALSE))</f>
        <v/>
      </c>
      <c r="W22" s="908" t="str">
        <f>IF($AE22="","",VLOOKUP($AE22,BD!$B$1:$AB$2379,W$10,FALSE))</f>
        <v/>
      </c>
      <c r="X22" s="908" t="str">
        <f>IF($AE22="","",VLOOKUP($AE22,BD!$B$1:$AB$2379,X$10,FALSE))</f>
        <v/>
      </c>
      <c r="Y22" s="908">
        <f>IF($AE22="","",VLOOKUP($AE22,BD!$B$1:$AB$2379,Y$10,FALSE))</f>
        <v>40</v>
      </c>
      <c r="Z22" s="908">
        <f>IF($AE22="","",VLOOKUP($AE22,BD!$B$1:$AB$2379,Z$10,FALSE))</f>
        <v>124</v>
      </c>
      <c r="AA22" s="909"/>
      <c r="AB22" s="909"/>
      <c r="AC22" s="909"/>
      <c r="AD22" s="909"/>
      <c r="AE22" s="912" t="s">
        <v>2849</v>
      </c>
      <c r="AF22" s="915">
        <v>68.0</v>
      </c>
      <c r="AG22" s="913" t="str">
        <f t="shared" si="28"/>
        <v>Yogurt bebible de fresa</v>
      </c>
      <c r="AH22" s="910" t="str">
        <f t="shared" si="6"/>
        <v>Leche y derivados</v>
      </c>
      <c r="AI22" s="910">
        <f t="shared" ref="AI22:AR22" si="29">IF($AF22=0,"",C22*$AF22/100)</f>
        <v>53.04</v>
      </c>
      <c r="AJ22" s="910">
        <f t="shared" si="29"/>
        <v>222.36</v>
      </c>
      <c r="AK22" s="910">
        <f t="shared" si="29"/>
        <v>55.012</v>
      </c>
      <c r="AL22" s="910">
        <f t="shared" si="29"/>
        <v>1.836</v>
      </c>
      <c r="AM22" s="910">
        <f t="shared" si="29"/>
        <v>0</v>
      </c>
      <c r="AN22" s="910">
        <f t="shared" si="29"/>
        <v>1.836</v>
      </c>
      <c r="AO22" s="910">
        <f t="shared" si="29"/>
        <v>0.816</v>
      </c>
      <c r="AP22" s="910">
        <f t="shared" si="29"/>
        <v>9.86</v>
      </c>
      <c r="AQ22" s="910">
        <f t="shared" si="29"/>
        <v>9.86</v>
      </c>
      <c r="AR22" s="910">
        <f t="shared" si="29"/>
        <v>0</v>
      </c>
      <c r="AS22" s="910">
        <f t="shared" si="8"/>
        <v>86.36</v>
      </c>
      <c r="AT22" s="910">
        <f t="shared" si="9"/>
        <v>0.408</v>
      </c>
      <c r="AU22" s="910">
        <f t="shared" ref="AU22:BF22" si="30">IF($AF22=0,"",O22*$AF22/100)</f>
        <v>0</v>
      </c>
      <c r="AV22" s="910">
        <f t="shared" si="30"/>
        <v>0.272</v>
      </c>
      <c r="AW22" s="910">
        <f t="shared" si="30"/>
        <v>0.0544</v>
      </c>
      <c r="AX22" s="910">
        <f t="shared" si="30"/>
        <v>0</v>
      </c>
      <c r="AY22" s="910">
        <f t="shared" si="30"/>
        <v>29.24</v>
      </c>
      <c r="AZ22" s="910">
        <f t="shared" si="30"/>
        <v>0</v>
      </c>
      <c r="BA22" s="910">
        <f t="shared" si="30"/>
        <v>0</v>
      </c>
      <c r="BB22" s="910">
        <f t="shared" si="30"/>
        <v>0</v>
      </c>
      <c r="BC22" s="910">
        <f t="shared" si="30"/>
        <v>0</v>
      </c>
      <c r="BD22" s="910">
        <f t="shared" si="30"/>
        <v>0</v>
      </c>
      <c r="BE22" s="910">
        <f t="shared" si="30"/>
        <v>27.2</v>
      </c>
      <c r="BF22" s="911">
        <f t="shared" si="30"/>
        <v>84.32</v>
      </c>
    </row>
    <row r="23" ht="12.75" customHeight="1">
      <c r="A23" s="907" t="str">
        <f>IF('BIBLIO Y CRÉDITOS'!$B$5="","",IF($AE23="","",VLOOKUP($AE23,BD!$B$1:$AB$2379,A$10,FALSE)))</f>
        <v>Arroz blanco corriente</v>
      </c>
      <c r="B23" s="908" t="str">
        <f>IF($AE23="","",VLOOKUP($AE23,BD!$B$1:$AB$2379,B$10,FALSE))</f>
        <v>A</v>
      </c>
      <c r="C23" s="908">
        <f>IF($AE23="","",VLOOKUP($AE23,BD!$B$1:$AB$2379,C$10,FALSE))</f>
        <v>358</v>
      </c>
      <c r="D23" s="908">
        <f>IF($AE23="","",VLOOKUP($AE23,BD!$B$1:$AB$2379,D$10,FALSE))</f>
        <v>1500</v>
      </c>
      <c r="E23" s="908">
        <f>IF($AE23="","",VLOOKUP($AE23,BD!$B$1:$AB$2379,E$10,FALSE))</f>
        <v>13.4</v>
      </c>
      <c r="F23" s="908">
        <f>IF($AE23="","",VLOOKUP($AE23,BD!$B$1:$AB$2379,F$10,FALSE))</f>
        <v>7.8</v>
      </c>
      <c r="G23" s="908">
        <f>IF($AE23="","",VLOOKUP($AE23,BD!$B$1:$AB$2379,G$10,FALSE))</f>
        <v>7.8</v>
      </c>
      <c r="H23" s="908" t="str">
        <f>IF($AE23="","",VLOOKUP($AE23,BD!$B$1:$AB$2379,H$10,FALSE))</f>
        <v/>
      </c>
      <c r="I23" s="908">
        <f>IF($AE23="","",VLOOKUP($AE23,BD!$B$1:$AB$2379,I$10,FALSE))</f>
        <v>0.7</v>
      </c>
      <c r="J23" s="908">
        <f>IF($AE23="","",VLOOKUP($AE23,BD!$B$1:$AB$2379,J$10,FALSE))</f>
        <v>77.6</v>
      </c>
      <c r="K23" s="908" t="str">
        <f>IF($AE23="","",VLOOKUP($AE23,BD!$B$1:$AB$2379,K$10,FALSE))</f>
        <v/>
      </c>
      <c r="L23" s="908" t="str">
        <f>IF($AE23="","",VLOOKUP($AE23,BD!$B$1:$AB$2379,L$10,FALSE))</f>
        <v/>
      </c>
      <c r="M23" s="908">
        <f>IF($AE23="","",VLOOKUP($AE23,BD!$B$1:$AB$2379,M$10,FALSE))</f>
        <v>0.5</v>
      </c>
      <c r="N23" s="908">
        <f>IF($AE23="","",VLOOKUP($AE23,BD!$B$1:$AB$2379,N$10,FALSE))</f>
        <v>6</v>
      </c>
      <c r="O23" s="908">
        <f>IF($AE23="","",VLOOKUP($AE23,BD!$B$1:$AB$2379,O$10,FALSE))</f>
        <v>134</v>
      </c>
      <c r="P23" s="908">
        <f>IF($AE23="","",VLOOKUP($AE23,BD!$B$1:$AB$2379,P$10,FALSE))</f>
        <v>1.51</v>
      </c>
      <c r="Q23" s="908">
        <f>IF($AE23="","",VLOOKUP($AE23,BD!$B$1:$AB$2379,Q$10,FALSE))</f>
        <v>1.04</v>
      </c>
      <c r="R23" s="908">
        <f>IF($AE23="","",VLOOKUP($AE23,BD!$B$1:$AB$2379,R$10,FALSE))</f>
        <v>0</v>
      </c>
      <c r="S23" s="908">
        <f>IF($AE23="","",VLOOKUP($AE23,BD!$B$1:$AB$2379,S$10,FALSE))</f>
        <v>0</v>
      </c>
      <c r="T23" s="908">
        <f>IF($AE23="","",VLOOKUP($AE23,BD!$B$1:$AB$2379,T$10,FALSE))</f>
        <v>0.11</v>
      </c>
      <c r="U23" s="908">
        <f>IF($AE23="","",VLOOKUP($AE23,BD!$B$1:$AB$2379,U$10,FALSE))</f>
        <v>0.04</v>
      </c>
      <c r="V23" s="908">
        <f>IF($AE23="","",VLOOKUP($AE23,BD!$B$1:$AB$2379,V$10,FALSE))</f>
        <v>2.19</v>
      </c>
      <c r="W23" s="908">
        <f>IF($AE23="","",VLOOKUP($AE23,BD!$B$1:$AB$2379,W$10,FALSE))</f>
        <v>0.9</v>
      </c>
      <c r="X23" s="908" t="str">
        <f>IF($AE23="","",VLOOKUP($AE23,BD!$B$1:$AB$2379,X$10,FALSE))</f>
        <v/>
      </c>
      <c r="Y23" s="908">
        <f>IF($AE23="","",VLOOKUP($AE23,BD!$B$1:$AB$2379,Y$10,FALSE))</f>
        <v>19</v>
      </c>
      <c r="Z23" s="908">
        <f>IF($AE23="","",VLOOKUP($AE23,BD!$B$1:$AB$2379,Z$10,FALSE))</f>
        <v>148</v>
      </c>
      <c r="AA23" s="909"/>
      <c r="AB23" s="909"/>
      <c r="AC23" s="909"/>
      <c r="AD23" s="909"/>
      <c r="AE23" s="912" t="s">
        <v>564</v>
      </c>
      <c r="AF23" s="915">
        <v>118.0</v>
      </c>
      <c r="AG23" s="913" t="str">
        <f t="shared" si="28"/>
        <v>Arroz blanco corriente</v>
      </c>
      <c r="AH23" s="910" t="str">
        <f t="shared" si="6"/>
        <v>Cereales y derivados</v>
      </c>
      <c r="AI23" s="910">
        <f t="shared" ref="AI23:AR23" si="31">IF($AF23=0,"",C23*$AF23/100)</f>
        <v>422.44</v>
      </c>
      <c r="AJ23" s="910">
        <f t="shared" si="31"/>
        <v>1770</v>
      </c>
      <c r="AK23" s="910">
        <f t="shared" si="31"/>
        <v>15.812</v>
      </c>
      <c r="AL23" s="910">
        <f t="shared" si="31"/>
        <v>9.204</v>
      </c>
      <c r="AM23" s="910">
        <f t="shared" si="31"/>
        <v>9.204</v>
      </c>
      <c r="AN23" s="910">
        <f t="shared" si="31"/>
        <v>0</v>
      </c>
      <c r="AO23" s="910">
        <f t="shared" si="31"/>
        <v>0.826</v>
      </c>
      <c r="AP23" s="910">
        <f t="shared" si="31"/>
        <v>91.568</v>
      </c>
      <c r="AQ23" s="910">
        <f t="shared" si="31"/>
        <v>0</v>
      </c>
      <c r="AR23" s="910">
        <f t="shared" si="31"/>
        <v>0</v>
      </c>
      <c r="AS23" s="910">
        <f t="shared" si="8"/>
        <v>7.08</v>
      </c>
      <c r="AT23" s="910">
        <f t="shared" si="9"/>
        <v>0.59</v>
      </c>
      <c r="AU23" s="910">
        <f t="shared" ref="AU23:BF23" si="32">IF($AF23=0,"",O23*$AF23/100)</f>
        <v>158.12</v>
      </c>
      <c r="AV23" s="910">
        <f t="shared" si="32"/>
        <v>1.7818</v>
      </c>
      <c r="AW23" s="910">
        <f t="shared" si="32"/>
        <v>1.2272</v>
      </c>
      <c r="AX23" s="910">
        <f t="shared" si="32"/>
        <v>0</v>
      </c>
      <c r="AY23" s="910">
        <f t="shared" si="32"/>
        <v>0</v>
      </c>
      <c r="AZ23" s="910">
        <f t="shared" si="32"/>
        <v>0.1298</v>
      </c>
      <c r="BA23" s="910">
        <f t="shared" si="32"/>
        <v>0.0472</v>
      </c>
      <c r="BB23" s="910">
        <f t="shared" si="32"/>
        <v>2.5842</v>
      </c>
      <c r="BC23" s="910">
        <f t="shared" si="32"/>
        <v>1.062</v>
      </c>
      <c r="BD23" s="910">
        <f t="shared" si="32"/>
        <v>0</v>
      </c>
      <c r="BE23" s="910">
        <f t="shared" si="32"/>
        <v>22.42</v>
      </c>
      <c r="BF23" s="911">
        <f t="shared" si="32"/>
        <v>174.64</v>
      </c>
    </row>
    <row r="24" ht="12.75" customHeight="1">
      <c r="A24" s="907" t="str">
        <f>IF('BIBLIO Y CRÉDITOS'!$B$5="","",IF($AE24="","",VLOOKUP($AE24,BD!$B$1:$AB$2379,A$10,FALSE)))</f>
        <v>Pollo, carne pulpa</v>
      </c>
      <c r="B24" s="908" t="str">
        <f>IF($AE24="","",VLOOKUP($AE24,BD!$B$1:$AB$2379,B$10,FALSE))</f>
        <v>F</v>
      </c>
      <c r="C24" s="908">
        <f>IF($AE24="","",VLOOKUP($AE24,BD!$B$1:$AB$2379,C$10,FALSE))</f>
        <v>119</v>
      </c>
      <c r="D24" s="908">
        <f>IF($AE24="","",VLOOKUP($AE24,BD!$B$1:$AB$2379,D$10,FALSE))</f>
        <v>498</v>
      </c>
      <c r="E24" s="908">
        <f>IF($AE24="","",VLOOKUP($AE24,BD!$B$1:$AB$2379,E$10,FALSE))</f>
        <v>74.5</v>
      </c>
      <c r="F24" s="908">
        <f>IF($AE24="","",VLOOKUP($AE24,BD!$B$1:$AB$2379,F$10,FALSE))</f>
        <v>21.4</v>
      </c>
      <c r="G24" s="908" t="str">
        <f>IF($AE24="","",VLOOKUP($AE24,BD!$B$1:$AB$2379,G$10,FALSE))</f>
        <v/>
      </c>
      <c r="H24" s="908">
        <f>IF($AE24="","",VLOOKUP($AE24,BD!$B$1:$AB$2379,H$10,FALSE))</f>
        <v>21.4</v>
      </c>
      <c r="I24" s="908">
        <f>IF($AE24="","",VLOOKUP($AE24,BD!$B$1:$AB$2379,I$10,FALSE))</f>
        <v>3.1</v>
      </c>
      <c r="J24" s="908">
        <f>IF($AE24="","",VLOOKUP($AE24,BD!$B$1:$AB$2379,J$10,FALSE))</f>
        <v>0</v>
      </c>
      <c r="K24" s="908">
        <f>IF($AE24="","",VLOOKUP($AE24,BD!$B$1:$AB$2379,K$10,FALSE))</f>
        <v>0</v>
      </c>
      <c r="L24" s="908">
        <f>IF($AE24="","",VLOOKUP($AE24,BD!$B$1:$AB$2379,L$10,FALSE))</f>
        <v>0</v>
      </c>
      <c r="M24" s="908">
        <f>IF($AE24="","",VLOOKUP($AE24,BD!$B$1:$AB$2379,M$10,FALSE))</f>
        <v>1</v>
      </c>
      <c r="N24" s="908">
        <f>IF($AE24="","",VLOOKUP($AE24,BD!$B$1:$AB$2379,N$10,FALSE))</f>
        <v>12</v>
      </c>
      <c r="O24" s="908">
        <f>IF($AE24="","",VLOOKUP($AE24,BD!$B$1:$AB$2379,O$10,FALSE))</f>
        <v>173</v>
      </c>
      <c r="P24" s="908">
        <f>IF($AE24="","",VLOOKUP($AE24,BD!$B$1:$AB$2379,P$10,FALSE))</f>
        <v>1.54</v>
      </c>
      <c r="Q24" s="908">
        <f>IF($AE24="","",VLOOKUP($AE24,BD!$B$1:$AB$2379,Q$10,FALSE))</f>
        <v>1.5</v>
      </c>
      <c r="R24" s="908" t="str">
        <f>IF($AE24="","",VLOOKUP($AE24,BD!$B$1:$AB$2379,R$10,FALSE))</f>
        <v/>
      </c>
      <c r="S24" s="908">
        <f>IF($AE24="","",VLOOKUP($AE24,BD!$B$1:$AB$2379,S$10,FALSE))</f>
        <v>16</v>
      </c>
      <c r="T24" s="908">
        <f>IF($AE24="","",VLOOKUP($AE24,BD!$B$1:$AB$2379,T$10,FALSE))</f>
        <v>0.07</v>
      </c>
      <c r="U24" s="908">
        <f>IF($AE24="","",VLOOKUP($AE24,BD!$B$1:$AB$2379,U$10,FALSE))</f>
        <v>0.14</v>
      </c>
      <c r="V24" s="908">
        <f>IF($AE24="","",VLOOKUP($AE24,BD!$B$1:$AB$2379,V$10,FALSE))</f>
        <v>8.24</v>
      </c>
      <c r="W24" s="908">
        <f>IF($AE24="","",VLOOKUP($AE24,BD!$B$1:$AB$2379,W$10,FALSE))</f>
        <v>2.3</v>
      </c>
      <c r="X24" s="908" t="str">
        <f>IF($AE24="","",VLOOKUP($AE24,BD!$B$1:$AB$2379,X$10,FALSE))</f>
        <v/>
      </c>
      <c r="Y24" s="908" t="str">
        <f>IF($AE24="","",VLOOKUP($AE24,BD!$B$1:$AB$2379,Y$10,FALSE))</f>
        <v/>
      </c>
      <c r="Z24" s="908" t="str">
        <f>IF($AE24="","",VLOOKUP($AE24,BD!$B$1:$AB$2379,Z$10,FALSE))</f>
        <v/>
      </c>
      <c r="AA24" s="909"/>
      <c r="AB24" s="909"/>
      <c r="AC24" s="909"/>
      <c r="AD24" s="909"/>
      <c r="AE24" s="918" t="s">
        <v>2545</v>
      </c>
      <c r="AF24" s="919">
        <v>46.0</v>
      </c>
      <c r="AG24" s="741" t="str">
        <f t="shared" si="28"/>
        <v>Pollo, carne pulpa</v>
      </c>
      <c r="AH24" s="908" t="str">
        <f t="shared" si="6"/>
        <v>Carnes y derivados</v>
      </c>
      <c r="AI24" s="908">
        <f t="shared" ref="AI24:AR24" si="33">IF($AF24=0,"",C24*$AF24/100)</f>
        <v>54.74</v>
      </c>
      <c r="AJ24" s="908">
        <f t="shared" si="33"/>
        <v>229.08</v>
      </c>
      <c r="AK24" s="908">
        <f t="shared" si="33"/>
        <v>34.27</v>
      </c>
      <c r="AL24" s="908">
        <f t="shared" si="33"/>
        <v>9.844</v>
      </c>
      <c r="AM24" s="908">
        <f t="shared" si="33"/>
        <v>0</v>
      </c>
      <c r="AN24" s="908">
        <f t="shared" si="33"/>
        <v>9.844</v>
      </c>
      <c r="AO24" s="908">
        <f t="shared" si="33"/>
        <v>1.426</v>
      </c>
      <c r="AP24" s="908">
        <f t="shared" si="33"/>
        <v>0</v>
      </c>
      <c r="AQ24" s="908">
        <f t="shared" si="33"/>
        <v>0</v>
      </c>
      <c r="AR24" s="908">
        <f t="shared" si="33"/>
        <v>0</v>
      </c>
      <c r="AS24" s="908">
        <f t="shared" si="8"/>
        <v>5.52</v>
      </c>
      <c r="AT24" s="908">
        <f t="shared" si="9"/>
        <v>0.46</v>
      </c>
      <c r="AU24" s="908">
        <f t="shared" ref="AU24:BF24" si="34">IF($AF24=0,"",O24*$AF24/100)</f>
        <v>79.58</v>
      </c>
      <c r="AV24" s="908">
        <f t="shared" si="34"/>
        <v>0.7084</v>
      </c>
      <c r="AW24" s="908">
        <f t="shared" si="34"/>
        <v>0.69</v>
      </c>
      <c r="AX24" s="908">
        <f t="shared" si="34"/>
        <v>0</v>
      </c>
      <c r="AY24" s="908">
        <f t="shared" si="34"/>
        <v>7.36</v>
      </c>
      <c r="AZ24" s="910">
        <f t="shared" si="34"/>
        <v>0.0322</v>
      </c>
      <c r="BA24" s="910">
        <f t="shared" si="34"/>
        <v>0.0644</v>
      </c>
      <c r="BB24" s="910">
        <f t="shared" si="34"/>
        <v>3.7904</v>
      </c>
      <c r="BC24" s="910">
        <f t="shared" si="34"/>
        <v>1.058</v>
      </c>
      <c r="BD24" s="910">
        <f t="shared" si="34"/>
        <v>0</v>
      </c>
      <c r="BE24" s="910">
        <f t="shared" si="34"/>
        <v>0</v>
      </c>
      <c r="BF24" s="911">
        <f t="shared" si="34"/>
        <v>0</v>
      </c>
    </row>
    <row r="25" ht="12.75" customHeight="1">
      <c r="A25" s="907" t="str">
        <f>IF('BIBLIO Y CRÉDITOS'!$B$5="","",IF($AE25="","",VLOOKUP($AE25,BD!$B$1:$AB$2379,A$10,FALSE)))</f>
        <v>Arveja, fresca sin vaina</v>
      </c>
      <c r="B25" s="908" t="str">
        <f>IF($AE25="","",VLOOKUP($AE25,BD!$B$1:$AB$2379,B$10,FALSE))</f>
        <v>T</v>
      </c>
      <c r="C25" s="908">
        <f>IF($AE25="","",VLOOKUP($AE25,BD!$B$1:$AB$2379,C$10,FALSE))</f>
        <v>85</v>
      </c>
      <c r="D25" s="908">
        <f>IF($AE25="","",VLOOKUP($AE25,BD!$B$1:$AB$2379,D$10,FALSE))</f>
        <v>357</v>
      </c>
      <c r="E25" s="908">
        <f>IF($AE25="","",VLOOKUP($AE25,BD!$B$1:$AB$2379,E$10,FALSE))</f>
        <v>72.6</v>
      </c>
      <c r="F25" s="908">
        <f>IF($AE25="","",VLOOKUP($AE25,BD!$B$1:$AB$2379,F$10,FALSE))</f>
        <v>7.1</v>
      </c>
      <c r="G25" s="908">
        <f>IF($AE25="","",VLOOKUP($AE25,BD!$B$1:$AB$2379,G$10,FALSE))</f>
        <v>7.1</v>
      </c>
      <c r="H25" s="908" t="str">
        <f>IF($AE25="","",VLOOKUP($AE25,BD!$B$1:$AB$2379,H$10,FALSE))</f>
        <v/>
      </c>
      <c r="I25" s="908">
        <f>IF($AE25="","",VLOOKUP($AE25,BD!$B$1:$AB$2379,I$10,FALSE))</f>
        <v>0.6</v>
      </c>
      <c r="J25" s="908">
        <f>IF($AE25="","",VLOOKUP($AE25,BD!$B$1:$AB$2379,J$10,FALSE))</f>
        <v>18.8</v>
      </c>
      <c r="K25" s="908">
        <f>IF($AE25="","",VLOOKUP($AE25,BD!$B$1:$AB$2379,K$10,FALSE))</f>
        <v>13.7</v>
      </c>
      <c r="L25" s="908">
        <f>IF($AE25="","",VLOOKUP($AE25,BD!$B$1:$AB$2379,L$10,FALSE))</f>
        <v>5.1</v>
      </c>
      <c r="M25" s="908">
        <f>IF($AE25="","",VLOOKUP($AE25,BD!$B$1:$AB$2379,M$10,FALSE))</f>
        <v>0.9</v>
      </c>
      <c r="N25" s="908">
        <f>IF($AE25="","",VLOOKUP($AE25,BD!$B$1:$AB$2379,N$10,FALSE))</f>
        <v>27</v>
      </c>
      <c r="O25" s="908">
        <f>IF($AE25="","",VLOOKUP($AE25,BD!$B$1:$AB$2379,O$10,FALSE))</f>
        <v>134</v>
      </c>
      <c r="P25" s="908">
        <f>IF($AE25="","",VLOOKUP($AE25,BD!$B$1:$AB$2379,P$10,FALSE))</f>
        <v>1.24</v>
      </c>
      <c r="Q25" s="908">
        <f>IF($AE25="","",VLOOKUP($AE25,BD!$B$1:$AB$2379,Q$10,FALSE))</f>
        <v>1.7</v>
      </c>
      <c r="R25" s="908" t="str">
        <f>IF($AE25="","",VLOOKUP($AE25,BD!$B$1:$AB$2379,R$10,FALSE))</f>
        <v/>
      </c>
      <c r="S25" s="908">
        <f>IF($AE25="","",VLOOKUP($AE25,BD!$B$1:$AB$2379,S$10,FALSE))</f>
        <v>38</v>
      </c>
      <c r="T25" s="908">
        <f>IF($AE25="","",VLOOKUP($AE25,BD!$B$1:$AB$2379,T$10,FALSE))</f>
        <v>0.28</v>
      </c>
      <c r="U25" s="908">
        <f>IF($AE25="","",VLOOKUP($AE25,BD!$B$1:$AB$2379,U$10,FALSE))</f>
        <v>0.18</v>
      </c>
      <c r="V25" s="908">
        <f>IF($AE25="","",VLOOKUP($AE25,BD!$B$1:$AB$2379,V$10,FALSE))</f>
        <v>2.15</v>
      </c>
      <c r="W25" s="908">
        <f>IF($AE25="","",VLOOKUP($AE25,BD!$B$1:$AB$2379,W$10,FALSE))</f>
        <v>22.3</v>
      </c>
      <c r="X25" s="908" t="str">
        <f>IF($AE25="","",VLOOKUP($AE25,BD!$B$1:$AB$2379,X$10,FALSE))</f>
        <v/>
      </c>
      <c r="Y25" s="908">
        <f>IF($AE25="","",VLOOKUP($AE25,BD!$B$1:$AB$2379,Y$10,FALSE))</f>
        <v>3</v>
      </c>
      <c r="Z25" s="908">
        <f>IF($AE25="","",VLOOKUP($AE25,BD!$B$1:$AB$2379,Z$10,FALSE))</f>
        <v>331</v>
      </c>
      <c r="AA25" s="909"/>
      <c r="AB25" s="909"/>
      <c r="AC25" s="909"/>
      <c r="AD25" s="909"/>
      <c r="AE25" s="918" t="s">
        <v>3078</v>
      </c>
      <c r="AF25" s="919">
        <v>15.0</v>
      </c>
      <c r="AG25" s="741" t="str">
        <f t="shared" si="28"/>
        <v>Arveja, fresca sin vaina</v>
      </c>
      <c r="AH25" s="908" t="str">
        <f t="shared" si="6"/>
        <v>Leguminosas y derivados</v>
      </c>
      <c r="AI25" s="908">
        <f t="shared" ref="AI25:AR25" si="35">IF($AF25=0,"",C25*$AF25/100)</f>
        <v>12.75</v>
      </c>
      <c r="AJ25" s="908">
        <f t="shared" si="35"/>
        <v>53.55</v>
      </c>
      <c r="AK25" s="908">
        <f t="shared" si="35"/>
        <v>10.89</v>
      </c>
      <c r="AL25" s="908">
        <f t="shared" si="35"/>
        <v>1.065</v>
      </c>
      <c r="AM25" s="908">
        <f t="shared" si="35"/>
        <v>1.065</v>
      </c>
      <c r="AN25" s="908">
        <f t="shared" si="35"/>
        <v>0</v>
      </c>
      <c r="AO25" s="908">
        <f t="shared" si="35"/>
        <v>0.09</v>
      </c>
      <c r="AP25" s="908">
        <f t="shared" si="35"/>
        <v>2.82</v>
      </c>
      <c r="AQ25" s="908">
        <f t="shared" si="35"/>
        <v>2.055</v>
      </c>
      <c r="AR25" s="908">
        <f t="shared" si="35"/>
        <v>0.765</v>
      </c>
      <c r="AS25" s="908">
        <f t="shared" si="8"/>
        <v>4.05</v>
      </c>
      <c r="AT25" s="908">
        <f t="shared" si="9"/>
        <v>0.135</v>
      </c>
      <c r="AU25" s="908">
        <f t="shared" ref="AU25:BF25" si="36">IF($AF25=0,"",O25*$AF25/100)</f>
        <v>20.1</v>
      </c>
      <c r="AV25" s="908">
        <f t="shared" si="36"/>
        <v>0.186</v>
      </c>
      <c r="AW25" s="908">
        <f t="shared" si="36"/>
        <v>0.255</v>
      </c>
      <c r="AX25" s="908">
        <f t="shared" si="36"/>
        <v>0</v>
      </c>
      <c r="AY25" s="908">
        <f t="shared" si="36"/>
        <v>5.7</v>
      </c>
      <c r="AZ25" s="910">
        <f t="shared" si="36"/>
        <v>0.042</v>
      </c>
      <c r="BA25" s="910">
        <f t="shared" si="36"/>
        <v>0.027</v>
      </c>
      <c r="BB25" s="910">
        <f t="shared" si="36"/>
        <v>0.3225</v>
      </c>
      <c r="BC25" s="910">
        <f t="shared" si="36"/>
        <v>3.345</v>
      </c>
      <c r="BD25" s="910">
        <f t="shared" si="36"/>
        <v>0</v>
      </c>
      <c r="BE25" s="910">
        <f t="shared" si="36"/>
        <v>0.45</v>
      </c>
      <c r="BF25" s="911">
        <f t="shared" si="36"/>
        <v>49.65</v>
      </c>
    </row>
    <row r="26" ht="12.75" customHeight="1">
      <c r="A26" s="907" t="str">
        <f>IF('BIBLIO Y CRÉDITOS'!$B$5="","",IF($AE26="","",VLOOKUP($AE26,BD!$B$1:$AB$2379,A$10,FALSE)))</f>
        <v>Papa blanca</v>
      </c>
      <c r="B26" s="908" t="str">
        <f>IF($AE26="","",VLOOKUP($AE26,BD!$B$1:$AB$2379,B$10,FALSE))</f>
        <v>U</v>
      </c>
      <c r="C26" s="908">
        <f>IF($AE26="","",VLOOKUP($AE26,BD!$B$1:$AB$2379,C$10,FALSE))</f>
        <v>87</v>
      </c>
      <c r="D26" s="908">
        <f>IF($AE26="","",VLOOKUP($AE26,BD!$B$1:$AB$2379,D$10,FALSE))</f>
        <v>363</v>
      </c>
      <c r="E26" s="908">
        <f>IF($AE26="","",VLOOKUP($AE26,BD!$B$1:$AB$2379,E$10,FALSE))</f>
        <v>74.5</v>
      </c>
      <c r="F26" s="908">
        <f>IF($AE26="","",VLOOKUP($AE26,BD!$B$1:$AB$2379,F$10,FALSE))</f>
        <v>2.1</v>
      </c>
      <c r="G26" s="908">
        <f>IF($AE26="","",VLOOKUP($AE26,BD!$B$1:$AB$2379,G$10,FALSE))</f>
        <v>2.1</v>
      </c>
      <c r="H26" s="908" t="str">
        <f>IF($AE26="","",VLOOKUP($AE26,BD!$B$1:$AB$2379,H$10,FALSE))</f>
        <v/>
      </c>
      <c r="I26" s="908">
        <f>IF($AE26="","",VLOOKUP($AE26,BD!$B$1:$AB$2379,I$10,FALSE))</f>
        <v>0.1</v>
      </c>
      <c r="J26" s="908">
        <f>IF($AE26="","",VLOOKUP($AE26,BD!$B$1:$AB$2379,J$10,FALSE))</f>
        <v>22.3</v>
      </c>
      <c r="K26" s="908">
        <f>IF($AE26="","",VLOOKUP($AE26,BD!$B$1:$AB$2379,K$10,FALSE))</f>
        <v>19.9</v>
      </c>
      <c r="L26" s="908">
        <f>IF($AE26="","",VLOOKUP($AE26,BD!$B$1:$AB$2379,L$10,FALSE))</f>
        <v>2.4</v>
      </c>
      <c r="M26" s="908">
        <f>IF($AE26="","",VLOOKUP($AE26,BD!$B$1:$AB$2379,M$10,FALSE))</f>
        <v>1</v>
      </c>
      <c r="N26" s="908">
        <f>IF($AE26="","",VLOOKUP($AE26,BD!$B$1:$AB$2379,N$10,FALSE))</f>
        <v>9</v>
      </c>
      <c r="O26" s="908">
        <f>IF($AE26="","",VLOOKUP($AE26,BD!$B$1:$AB$2379,O$10,FALSE))</f>
        <v>47</v>
      </c>
      <c r="P26" s="908">
        <f>IF($AE26="","",VLOOKUP($AE26,BD!$B$1:$AB$2379,P$10,FALSE))</f>
        <v>0.29</v>
      </c>
      <c r="Q26" s="908">
        <f>IF($AE26="","",VLOOKUP($AE26,BD!$B$1:$AB$2379,Q$10,FALSE))</f>
        <v>0.5</v>
      </c>
      <c r="R26" s="908" t="str">
        <f>IF($AE26="","",VLOOKUP($AE26,BD!$B$1:$AB$2379,R$10,FALSE))</f>
        <v/>
      </c>
      <c r="S26" s="908">
        <f>IF($AE26="","",VLOOKUP($AE26,BD!$B$1:$AB$2379,S$10,FALSE))</f>
        <v>0</v>
      </c>
      <c r="T26" s="908">
        <f>IF($AE26="","",VLOOKUP($AE26,BD!$B$1:$AB$2379,T$10,FALSE))</f>
        <v>0.09</v>
      </c>
      <c r="U26" s="908">
        <f>IF($AE26="","",VLOOKUP($AE26,BD!$B$1:$AB$2379,U$10,FALSE))</f>
        <v>0.09</v>
      </c>
      <c r="V26" s="908">
        <f>IF($AE26="","",VLOOKUP($AE26,BD!$B$1:$AB$2379,V$10,FALSE))</f>
        <v>1.67</v>
      </c>
      <c r="W26" s="908">
        <f>IF($AE26="","",VLOOKUP($AE26,BD!$B$1:$AB$2379,W$10,FALSE))</f>
        <v>14</v>
      </c>
      <c r="X26" s="908" t="str">
        <f>IF($AE26="","",VLOOKUP($AE26,BD!$B$1:$AB$2379,X$10,FALSE))</f>
        <v/>
      </c>
      <c r="Y26" s="908" t="str">
        <f>IF($AE26="","",VLOOKUP($AE26,BD!$B$1:$AB$2379,Y$10,FALSE))</f>
        <v/>
      </c>
      <c r="Z26" s="908" t="str">
        <f>IF($AE26="","",VLOOKUP($AE26,BD!$B$1:$AB$2379,Z$10,FALSE))</f>
        <v/>
      </c>
      <c r="AA26" s="909"/>
      <c r="AB26" s="909"/>
      <c r="AC26" s="909"/>
      <c r="AD26" s="909"/>
      <c r="AE26" s="918" t="s">
        <v>3282</v>
      </c>
      <c r="AF26" s="919">
        <v>536.0</v>
      </c>
      <c r="AG26" s="741" t="str">
        <f t="shared" si="28"/>
        <v>Papa blanca</v>
      </c>
      <c r="AH26" s="908" t="str">
        <f t="shared" si="6"/>
        <v>Tubérculos, raíces y derivados</v>
      </c>
      <c r="AI26" s="908">
        <f t="shared" ref="AI26:AR26" si="37">IF($AF26=0,"",C26*$AF26/100)</f>
        <v>466.32</v>
      </c>
      <c r="AJ26" s="908">
        <f t="shared" si="37"/>
        <v>1945.68</v>
      </c>
      <c r="AK26" s="908">
        <f t="shared" si="37"/>
        <v>399.32</v>
      </c>
      <c r="AL26" s="908">
        <f t="shared" si="37"/>
        <v>11.256</v>
      </c>
      <c r="AM26" s="908">
        <f t="shared" si="37"/>
        <v>11.256</v>
      </c>
      <c r="AN26" s="908">
        <f t="shared" si="37"/>
        <v>0</v>
      </c>
      <c r="AO26" s="908">
        <f t="shared" si="37"/>
        <v>0.536</v>
      </c>
      <c r="AP26" s="908">
        <f t="shared" si="37"/>
        <v>119.528</v>
      </c>
      <c r="AQ26" s="908">
        <f t="shared" si="37"/>
        <v>106.664</v>
      </c>
      <c r="AR26" s="908">
        <f t="shared" si="37"/>
        <v>12.864</v>
      </c>
      <c r="AS26" s="908">
        <f t="shared" si="8"/>
        <v>48.24</v>
      </c>
      <c r="AT26" s="908">
        <f t="shared" si="9"/>
        <v>5.36</v>
      </c>
      <c r="AU26" s="908">
        <f t="shared" ref="AU26:BF26" si="38">IF($AF26=0,"",O26*$AF26/100)</f>
        <v>251.92</v>
      </c>
      <c r="AV26" s="908">
        <f t="shared" si="38"/>
        <v>1.5544</v>
      </c>
      <c r="AW26" s="908">
        <f t="shared" si="38"/>
        <v>2.68</v>
      </c>
      <c r="AX26" s="908">
        <f t="shared" si="38"/>
        <v>0</v>
      </c>
      <c r="AY26" s="908">
        <f t="shared" si="38"/>
        <v>0</v>
      </c>
      <c r="AZ26" s="910">
        <f t="shared" si="38"/>
        <v>0.4824</v>
      </c>
      <c r="BA26" s="910">
        <f t="shared" si="38"/>
        <v>0.4824</v>
      </c>
      <c r="BB26" s="910">
        <f t="shared" si="38"/>
        <v>8.9512</v>
      </c>
      <c r="BC26" s="910">
        <f t="shared" si="38"/>
        <v>75.04</v>
      </c>
      <c r="BD26" s="910">
        <f t="shared" si="38"/>
        <v>0</v>
      </c>
      <c r="BE26" s="910">
        <f t="shared" si="38"/>
        <v>0</v>
      </c>
      <c r="BF26" s="911">
        <f t="shared" si="38"/>
        <v>0</v>
      </c>
    </row>
    <row r="27" ht="12.75" customHeight="1">
      <c r="A27" s="907" t="str">
        <f>IF('BIBLIO Y CRÉDITOS'!$B$5="","",IF($AE27="","",VLOOKUP($AE27,BD!$B$1:$AB$2379,A$10,FALSE)))</f>
        <v>Zanahoria</v>
      </c>
      <c r="B27" s="908" t="str">
        <f>IF($AE27="","",VLOOKUP($AE27,BD!$B$1:$AB$2379,B$10,FALSE))</f>
        <v>B</v>
      </c>
      <c r="C27" s="908">
        <f>IF($AE27="","",VLOOKUP($AE27,BD!$B$1:$AB$2379,C$10,FALSE))</f>
        <v>19</v>
      </c>
      <c r="D27" s="908">
        <f>IF($AE27="","",VLOOKUP($AE27,BD!$B$1:$AB$2379,D$10,FALSE))</f>
        <v>78</v>
      </c>
      <c r="E27" s="908">
        <f>IF($AE27="","",VLOOKUP($AE27,BD!$B$1:$AB$2379,E$10,FALSE))</f>
        <v>90.2</v>
      </c>
      <c r="F27" s="908">
        <f>IF($AE27="","",VLOOKUP($AE27,BD!$B$1:$AB$2379,F$10,FALSE))</f>
        <v>1</v>
      </c>
      <c r="G27" s="908">
        <f>IF($AE27="","",VLOOKUP($AE27,BD!$B$1:$AB$2379,G$10,FALSE))</f>
        <v>1</v>
      </c>
      <c r="H27" s="908" t="str">
        <f>IF($AE27="","",VLOOKUP($AE27,BD!$B$1:$AB$2379,H$10,FALSE))</f>
        <v/>
      </c>
      <c r="I27" s="908">
        <f>IF($AE27="","",VLOOKUP($AE27,BD!$B$1:$AB$2379,I$10,FALSE))</f>
        <v>0.3</v>
      </c>
      <c r="J27" s="908">
        <f>IF($AE27="","",VLOOKUP($AE27,BD!$B$1:$AB$2379,J$10,FALSE))</f>
        <v>7.6</v>
      </c>
      <c r="K27" s="908">
        <f>IF($AE27="","",VLOOKUP($AE27,BD!$B$1:$AB$2379,K$10,FALSE))</f>
        <v>3.6</v>
      </c>
      <c r="L27" s="908">
        <f>IF($AE27="","",VLOOKUP($AE27,BD!$B$1:$AB$2379,L$10,FALSE))</f>
        <v>4.1</v>
      </c>
      <c r="M27" s="908">
        <f>IF($AE27="","",VLOOKUP($AE27,BD!$B$1:$AB$2379,M$10,FALSE))</f>
        <v>0.9</v>
      </c>
      <c r="N27" s="908">
        <f>IF($AE27="","",VLOOKUP($AE27,BD!$B$1:$AB$2379,N$10,FALSE))</f>
        <v>51</v>
      </c>
      <c r="O27" s="908">
        <f>IF($AE27="","",VLOOKUP($AE27,BD!$B$1:$AB$2379,O$10,FALSE))</f>
        <v>40</v>
      </c>
      <c r="P27" s="908">
        <f>IF($AE27="","",VLOOKUP($AE27,BD!$B$1:$AB$2379,P$10,FALSE))</f>
        <v>0.15</v>
      </c>
      <c r="Q27" s="908">
        <f>IF($AE27="","",VLOOKUP($AE27,BD!$B$1:$AB$2379,Q$10,FALSE))</f>
        <v>0.3</v>
      </c>
      <c r="R27" s="908">
        <f>IF($AE27="","",VLOOKUP($AE27,BD!$B$1:$AB$2379,R$10,FALSE))</f>
        <v>6550</v>
      </c>
      <c r="S27" s="908">
        <f>IF($AE27="","",VLOOKUP($AE27,BD!$B$1:$AB$2379,S$10,FALSE))</f>
        <v>1092</v>
      </c>
      <c r="T27" s="908">
        <f>IF($AE27="","",VLOOKUP($AE27,BD!$B$1:$AB$2379,T$10,FALSE))</f>
        <v>0.04</v>
      </c>
      <c r="U27" s="908">
        <f>IF($AE27="","",VLOOKUP($AE27,BD!$B$1:$AB$2379,U$10,FALSE))</f>
        <v>0.04</v>
      </c>
      <c r="V27" s="908">
        <f>IF($AE27="","",VLOOKUP($AE27,BD!$B$1:$AB$2379,V$10,FALSE))</f>
        <v>0.18</v>
      </c>
      <c r="W27" s="908">
        <f>IF($AE27="","",VLOOKUP($AE27,BD!$B$1:$AB$2379,W$10,FALSE))</f>
        <v>3.23</v>
      </c>
      <c r="X27" s="908" t="str">
        <f>IF($AE27="","",VLOOKUP($AE27,BD!$B$1:$AB$2379,X$10,FALSE))</f>
        <v/>
      </c>
      <c r="Y27" s="908">
        <f>IF($AE27="","",VLOOKUP($AE27,BD!$B$1:$AB$2379,Y$10,FALSE))</f>
        <v>31</v>
      </c>
      <c r="Z27" s="908">
        <f>IF($AE27="","",VLOOKUP($AE27,BD!$B$1:$AB$2379,Z$10,FALSE))</f>
        <v>95</v>
      </c>
      <c r="AA27" s="909"/>
      <c r="AB27" s="909"/>
      <c r="AC27" s="909"/>
      <c r="AD27" s="909"/>
      <c r="AE27" s="918" t="s">
        <v>1507</v>
      </c>
      <c r="AF27" s="919">
        <v>25.0</v>
      </c>
      <c r="AG27" s="741" t="str">
        <f t="shared" si="28"/>
        <v>Zanahoria</v>
      </c>
      <c r="AH27" s="908" t="str">
        <f t="shared" si="6"/>
        <v>Verduras, hortalizas y derivados</v>
      </c>
      <c r="AI27" s="908">
        <f t="shared" ref="AI27:AR27" si="39">IF($AF27=0,"",C27*$AF27/100)</f>
        <v>4.75</v>
      </c>
      <c r="AJ27" s="908">
        <f t="shared" si="39"/>
        <v>19.5</v>
      </c>
      <c r="AK27" s="908">
        <f t="shared" si="39"/>
        <v>22.55</v>
      </c>
      <c r="AL27" s="908">
        <f t="shared" si="39"/>
        <v>0.25</v>
      </c>
      <c r="AM27" s="908">
        <f t="shared" si="39"/>
        <v>0.25</v>
      </c>
      <c r="AN27" s="908">
        <f t="shared" si="39"/>
        <v>0</v>
      </c>
      <c r="AO27" s="908">
        <f t="shared" si="39"/>
        <v>0.075</v>
      </c>
      <c r="AP27" s="908">
        <f t="shared" si="39"/>
        <v>1.9</v>
      </c>
      <c r="AQ27" s="908">
        <f t="shared" si="39"/>
        <v>0.9</v>
      </c>
      <c r="AR27" s="908">
        <f t="shared" si="39"/>
        <v>1.025</v>
      </c>
      <c r="AS27" s="908">
        <f t="shared" si="8"/>
        <v>12.75</v>
      </c>
      <c r="AT27" s="908">
        <f t="shared" si="9"/>
        <v>0.225</v>
      </c>
      <c r="AU27" s="908">
        <f t="shared" ref="AU27:BF27" si="40">IF($AF27=0,"",O27*$AF27/100)</f>
        <v>10</v>
      </c>
      <c r="AV27" s="908">
        <f t="shared" si="40"/>
        <v>0.0375</v>
      </c>
      <c r="AW27" s="908">
        <f t="shared" si="40"/>
        <v>0.075</v>
      </c>
      <c r="AX27" s="908">
        <f t="shared" si="40"/>
        <v>1637.5</v>
      </c>
      <c r="AY27" s="908">
        <f t="shared" si="40"/>
        <v>273</v>
      </c>
      <c r="AZ27" s="910">
        <f t="shared" si="40"/>
        <v>0.01</v>
      </c>
      <c r="BA27" s="910">
        <f t="shared" si="40"/>
        <v>0.01</v>
      </c>
      <c r="BB27" s="910">
        <f t="shared" si="40"/>
        <v>0.045</v>
      </c>
      <c r="BC27" s="910">
        <f t="shared" si="40"/>
        <v>0.8075</v>
      </c>
      <c r="BD27" s="910">
        <f t="shared" si="40"/>
        <v>0</v>
      </c>
      <c r="BE27" s="910">
        <f t="shared" si="40"/>
        <v>7.75</v>
      </c>
      <c r="BF27" s="911">
        <f t="shared" si="40"/>
        <v>23.75</v>
      </c>
    </row>
    <row r="28" ht="12.75" customHeight="1">
      <c r="A28" s="907" t="str">
        <f>IF('BIBLIO Y CRÉDITOS'!$B$5="","",IF($AE28="","",VLOOKUP($AE28,BD!$B$1:$AB$2379,A$10,FALSE)))</f>
        <v>Zapallo criollo</v>
      </c>
      <c r="B28" s="908" t="str">
        <f>IF($AE28="","",VLOOKUP($AE28,BD!$B$1:$AB$2379,B$10,FALSE))</f>
        <v>B</v>
      </c>
      <c r="C28" s="908">
        <f>IF($AE28="","",VLOOKUP($AE28,BD!$B$1:$AB$2379,C$10,FALSE))</f>
        <v>28</v>
      </c>
      <c r="D28" s="908">
        <f>IF($AE28="","",VLOOKUP($AE28,BD!$B$1:$AB$2379,D$10,FALSE))</f>
        <v>119</v>
      </c>
      <c r="E28" s="908">
        <f>IF($AE28="","",VLOOKUP($AE28,BD!$B$1:$AB$2379,E$10,FALSE))</f>
        <v>91</v>
      </c>
      <c r="F28" s="908">
        <f>IF($AE28="","",VLOOKUP($AE28,BD!$B$1:$AB$2379,F$10,FALSE))</f>
        <v>0.6</v>
      </c>
      <c r="G28" s="908">
        <f>IF($AE28="","",VLOOKUP($AE28,BD!$B$1:$AB$2379,G$10,FALSE))</f>
        <v>0.6</v>
      </c>
      <c r="H28" s="908" t="str">
        <f>IF($AE28="","",VLOOKUP($AE28,BD!$B$1:$AB$2379,H$10,FALSE))</f>
        <v/>
      </c>
      <c r="I28" s="908">
        <f>IF($AE28="","",VLOOKUP($AE28,BD!$B$1:$AB$2379,I$10,FALSE))</f>
        <v>0.2</v>
      </c>
      <c r="J28" s="908">
        <f>IF($AE28="","",VLOOKUP($AE28,BD!$B$1:$AB$2379,J$10,FALSE))</f>
        <v>7.6</v>
      </c>
      <c r="K28" s="908">
        <f>IF($AE28="","",VLOOKUP($AE28,BD!$B$1:$AB$2379,K$10,FALSE))</f>
        <v>7.1</v>
      </c>
      <c r="L28" s="908">
        <f>IF($AE28="","",VLOOKUP($AE28,BD!$B$1:$AB$2379,L$10,FALSE))</f>
        <v>0.5</v>
      </c>
      <c r="M28" s="908">
        <f>IF($AE28="","",VLOOKUP($AE28,BD!$B$1:$AB$2379,M$10,FALSE))</f>
        <v>0.6</v>
      </c>
      <c r="N28" s="908">
        <f>IF($AE28="","",VLOOKUP($AE28,BD!$B$1:$AB$2379,N$10,FALSE))</f>
        <v>28</v>
      </c>
      <c r="O28" s="908">
        <f>IF($AE28="","",VLOOKUP($AE28,BD!$B$1:$AB$2379,O$10,FALSE))</f>
        <v>0</v>
      </c>
      <c r="P28" s="908">
        <f>IF($AE28="","",VLOOKUP($AE28,BD!$B$1:$AB$2379,P$10,FALSE))</f>
        <v>1.6</v>
      </c>
      <c r="Q28" s="908">
        <f>IF($AE28="","",VLOOKUP($AE28,BD!$B$1:$AB$2379,Q$10,FALSE))</f>
        <v>0.4</v>
      </c>
      <c r="R28" s="908" t="str">
        <f>IF($AE28="","",VLOOKUP($AE28,BD!$B$1:$AB$2379,R$10,FALSE))</f>
        <v/>
      </c>
      <c r="S28" s="908">
        <f>IF($AE28="","",VLOOKUP($AE28,BD!$B$1:$AB$2379,S$10,FALSE))</f>
        <v>143</v>
      </c>
      <c r="T28" s="908" t="str">
        <f>IF($AE28="","",VLOOKUP($AE28,BD!$B$1:$AB$2379,T$10,FALSE))</f>
        <v/>
      </c>
      <c r="U28" s="908" t="str">
        <f>IF($AE28="","",VLOOKUP($AE28,BD!$B$1:$AB$2379,U$10,FALSE))</f>
        <v/>
      </c>
      <c r="V28" s="908" t="str">
        <f>IF($AE28="","",VLOOKUP($AE28,BD!$B$1:$AB$2379,V$10,FALSE))</f>
        <v/>
      </c>
      <c r="W28" s="908">
        <f>IF($AE28="","",VLOOKUP($AE28,BD!$B$1:$AB$2379,W$10,FALSE))</f>
        <v>0.1</v>
      </c>
      <c r="X28" s="908">
        <f>IF($AE28="","",VLOOKUP($AE28,BD!$B$1:$AB$2379,X$10,FALSE))</f>
        <v>0</v>
      </c>
      <c r="Y28" s="908">
        <f>IF($AE28="","",VLOOKUP($AE28,BD!$B$1:$AB$2379,Y$10,FALSE))</f>
        <v>6</v>
      </c>
      <c r="Z28" s="908">
        <f>IF($AE28="","",VLOOKUP($AE28,BD!$B$1:$AB$2379,Z$10,FALSE))</f>
        <v>140</v>
      </c>
      <c r="AA28" s="909"/>
      <c r="AB28" s="909"/>
      <c r="AC28" s="909"/>
      <c r="AD28" s="909"/>
      <c r="AE28" s="918" t="s">
        <v>1658</v>
      </c>
      <c r="AF28" s="919">
        <v>43.0</v>
      </c>
      <c r="AG28" s="741" t="str">
        <f t="shared" si="28"/>
        <v>Zapallo criollo</v>
      </c>
      <c r="AH28" s="908" t="str">
        <f t="shared" si="6"/>
        <v>Verduras, hortalizas y derivados</v>
      </c>
      <c r="AI28" s="908">
        <f t="shared" ref="AI28:AR28" si="41">IF($AF28=0,"",C28*$AF28/100)</f>
        <v>12.04</v>
      </c>
      <c r="AJ28" s="908">
        <f t="shared" si="41"/>
        <v>51.17</v>
      </c>
      <c r="AK28" s="908">
        <f t="shared" si="41"/>
        <v>39.13</v>
      </c>
      <c r="AL28" s="908">
        <f t="shared" si="41"/>
        <v>0.258</v>
      </c>
      <c r="AM28" s="908">
        <f t="shared" si="41"/>
        <v>0.258</v>
      </c>
      <c r="AN28" s="908">
        <f t="shared" si="41"/>
        <v>0</v>
      </c>
      <c r="AO28" s="908">
        <f t="shared" si="41"/>
        <v>0.086</v>
      </c>
      <c r="AP28" s="908">
        <f t="shared" si="41"/>
        <v>3.268</v>
      </c>
      <c r="AQ28" s="908">
        <f t="shared" si="41"/>
        <v>3.053</v>
      </c>
      <c r="AR28" s="908">
        <f t="shared" si="41"/>
        <v>0.215</v>
      </c>
      <c r="AS28" s="908">
        <f t="shared" si="8"/>
        <v>12.04</v>
      </c>
      <c r="AT28" s="908">
        <f t="shared" si="9"/>
        <v>0.258</v>
      </c>
      <c r="AU28" s="908">
        <f t="shared" ref="AU28:BF28" si="42">IF($AF28=0,"",O28*$AF28/100)</f>
        <v>0</v>
      </c>
      <c r="AV28" s="908">
        <f t="shared" si="42"/>
        <v>0.688</v>
      </c>
      <c r="AW28" s="908">
        <f t="shared" si="42"/>
        <v>0.172</v>
      </c>
      <c r="AX28" s="908">
        <f t="shared" si="42"/>
        <v>0</v>
      </c>
      <c r="AY28" s="908">
        <f t="shared" si="42"/>
        <v>61.49</v>
      </c>
      <c r="AZ28" s="910">
        <f t="shared" si="42"/>
        <v>0</v>
      </c>
      <c r="BA28" s="910">
        <f t="shared" si="42"/>
        <v>0</v>
      </c>
      <c r="BB28" s="910">
        <f t="shared" si="42"/>
        <v>0</v>
      </c>
      <c r="BC28" s="910">
        <f t="shared" si="42"/>
        <v>0.043</v>
      </c>
      <c r="BD28" s="910">
        <f t="shared" si="42"/>
        <v>0</v>
      </c>
      <c r="BE28" s="910">
        <f t="shared" si="42"/>
        <v>2.58</v>
      </c>
      <c r="BF28" s="911">
        <f t="shared" si="42"/>
        <v>60.2</v>
      </c>
    </row>
    <row r="29" ht="12.75" customHeight="1">
      <c r="A29" s="907" t="str">
        <f>IF('BIBLIO Y CRÉDITOS'!$B$5="","",IF($AE29="","",VLOOKUP($AE29,BD!$B$1:$AB$2379,A$10,FALSE)))</f>
        <v>Fideo tallarín sancochado fortiticado con hierro</v>
      </c>
      <c r="B29" s="908" t="str">
        <f>IF($AE29="","",VLOOKUP($AE29,BD!$B$1:$AB$2379,B$10,FALSE))</f>
        <v>A</v>
      </c>
      <c r="C29" s="908">
        <f>IF($AE29="","",VLOOKUP($AE29,BD!$B$1:$AB$2379,C$10,FALSE))</f>
        <v>90</v>
      </c>
      <c r="D29" s="908">
        <f>IF($AE29="","",VLOOKUP($AE29,BD!$B$1:$AB$2379,D$10,FALSE))</f>
        <v>378</v>
      </c>
      <c r="E29" s="908">
        <f>IF($AE29="","",VLOOKUP($AE29,BD!$B$1:$AB$2379,E$10,FALSE))</f>
        <v>75.5</v>
      </c>
      <c r="F29" s="908">
        <f>IF($AE29="","",VLOOKUP($AE29,BD!$B$1:$AB$2379,F$10,FALSE))</f>
        <v>3.1</v>
      </c>
      <c r="G29" s="908">
        <f>IF($AE29="","",VLOOKUP($AE29,BD!$B$1:$AB$2379,G$10,FALSE))</f>
        <v>3.1</v>
      </c>
      <c r="H29" s="908" t="str">
        <f>IF($AE29="","",VLOOKUP($AE29,BD!$B$1:$AB$2379,H$10,FALSE))</f>
        <v/>
      </c>
      <c r="I29" s="908">
        <f>IF($AE29="","",VLOOKUP($AE29,BD!$B$1:$AB$2379,I$10,FALSE))</f>
        <v>0</v>
      </c>
      <c r="J29" s="908">
        <f>IF($AE29="","",VLOOKUP($AE29,BD!$B$1:$AB$2379,J$10,FALSE))</f>
        <v>21.3</v>
      </c>
      <c r="K29" s="908">
        <f>IF($AE29="","",VLOOKUP($AE29,BD!$B$1:$AB$2379,K$10,FALSE))</f>
        <v>19.5</v>
      </c>
      <c r="L29" s="908">
        <f>IF($AE29="","",VLOOKUP($AE29,BD!$B$1:$AB$2379,L$10,FALSE))</f>
        <v>1.8</v>
      </c>
      <c r="M29" s="908">
        <f>IF($AE29="","",VLOOKUP($AE29,BD!$B$1:$AB$2379,M$10,FALSE))</f>
        <v>0.1</v>
      </c>
      <c r="N29" s="908">
        <f>IF($AE29="","",VLOOKUP($AE29,BD!$B$1:$AB$2379,N$10,FALSE))</f>
        <v>25</v>
      </c>
      <c r="O29" s="908">
        <f>IF($AE29="","",VLOOKUP($AE29,BD!$B$1:$AB$2379,O$10,FALSE))</f>
        <v>25</v>
      </c>
      <c r="P29" s="908">
        <f>IF($AE29="","",VLOOKUP($AE29,BD!$B$1:$AB$2379,P$10,FALSE))</f>
        <v>0.5</v>
      </c>
      <c r="Q29" s="908">
        <f>IF($AE29="","",VLOOKUP($AE29,BD!$B$1:$AB$2379,Q$10,FALSE))</f>
        <v>1.35</v>
      </c>
      <c r="R29" s="908" t="str">
        <f>IF($AE29="","",VLOOKUP($AE29,BD!$B$1:$AB$2379,R$10,FALSE))</f>
        <v/>
      </c>
      <c r="S29" s="908">
        <f>IF($AE29="","",VLOOKUP($AE29,BD!$B$1:$AB$2379,S$10,FALSE))</f>
        <v>0</v>
      </c>
      <c r="T29" s="908">
        <f>IF($AE29="","",VLOOKUP($AE29,BD!$B$1:$AB$2379,T$10,FALSE))</f>
        <v>0.02</v>
      </c>
      <c r="U29" s="908">
        <f>IF($AE29="","",VLOOKUP($AE29,BD!$B$1:$AB$2379,U$10,FALSE))</f>
        <v>0.04</v>
      </c>
      <c r="V29" s="908">
        <f>IF($AE29="","",VLOOKUP($AE29,BD!$B$1:$AB$2379,V$10,FALSE))</f>
        <v>0.17</v>
      </c>
      <c r="W29" s="908">
        <f>IF($AE29="","",VLOOKUP($AE29,BD!$B$1:$AB$2379,W$10,FALSE))</f>
        <v>0</v>
      </c>
      <c r="X29" s="908" t="str">
        <f>IF($AE29="","",VLOOKUP($AE29,BD!$B$1:$AB$2379,X$10,FALSE))</f>
        <v/>
      </c>
      <c r="Y29" s="908" t="str">
        <f>IF($AE29="","",VLOOKUP($AE29,BD!$B$1:$AB$2379,Y$10,FALSE))</f>
        <v/>
      </c>
      <c r="Z29" s="908" t="str">
        <f>IF($AE29="","",VLOOKUP($AE29,BD!$B$1:$AB$2379,Z$10,FALSE))</f>
        <v/>
      </c>
      <c r="AA29" s="909"/>
      <c r="AB29" s="909"/>
      <c r="AC29" s="909"/>
      <c r="AD29" s="909"/>
      <c r="AE29" s="918" t="s">
        <v>637</v>
      </c>
      <c r="AF29" s="919">
        <v>53.0</v>
      </c>
      <c r="AG29" s="741" t="str">
        <f t="shared" si="28"/>
        <v>Fideo tallarín sancochado fortiticado con hierro</v>
      </c>
      <c r="AH29" s="908" t="str">
        <f t="shared" si="6"/>
        <v>Cereales y derivados</v>
      </c>
      <c r="AI29" s="908">
        <f t="shared" ref="AI29:AR29" si="43">IF($AF29=0,"",C29*$AF29/100)</f>
        <v>47.7</v>
      </c>
      <c r="AJ29" s="908">
        <f t="shared" si="43"/>
        <v>200.34</v>
      </c>
      <c r="AK29" s="908">
        <f t="shared" si="43"/>
        <v>40.015</v>
      </c>
      <c r="AL29" s="908">
        <f t="shared" si="43"/>
        <v>1.643</v>
      </c>
      <c r="AM29" s="908">
        <f t="shared" si="43"/>
        <v>1.643</v>
      </c>
      <c r="AN29" s="908">
        <f t="shared" si="43"/>
        <v>0</v>
      </c>
      <c r="AO29" s="908">
        <f t="shared" si="43"/>
        <v>0</v>
      </c>
      <c r="AP29" s="908">
        <f t="shared" si="43"/>
        <v>11.289</v>
      </c>
      <c r="AQ29" s="908">
        <f t="shared" si="43"/>
        <v>10.335</v>
      </c>
      <c r="AR29" s="908">
        <f t="shared" si="43"/>
        <v>0.954</v>
      </c>
      <c r="AS29" s="908">
        <f t="shared" si="8"/>
        <v>13.25</v>
      </c>
      <c r="AT29" s="908">
        <f t="shared" si="9"/>
        <v>0.053</v>
      </c>
      <c r="AU29" s="908">
        <f t="shared" ref="AU29:BF29" si="44">IF($AF29=0,"",O29*$AF29/100)</f>
        <v>13.25</v>
      </c>
      <c r="AV29" s="908">
        <f t="shared" si="44"/>
        <v>0.265</v>
      </c>
      <c r="AW29" s="908">
        <f t="shared" si="44"/>
        <v>0.7155</v>
      </c>
      <c r="AX29" s="908">
        <f t="shared" si="44"/>
        <v>0</v>
      </c>
      <c r="AY29" s="908">
        <f t="shared" si="44"/>
        <v>0</v>
      </c>
      <c r="AZ29" s="910">
        <f t="shared" si="44"/>
        <v>0.0106</v>
      </c>
      <c r="BA29" s="910">
        <f t="shared" si="44"/>
        <v>0.0212</v>
      </c>
      <c r="BB29" s="910">
        <f t="shared" si="44"/>
        <v>0.0901</v>
      </c>
      <c r="BC29" s="910">
        <f t="shared" si="44"/>
        <v>0</v>
      </c>
      <c r="BD29" s="910">
        <f t="shared" si="44"/>
        <v>0</v>
      </c>
      <c r="BE29" s="910">
        <f t="shared" si="44"/>
        <v>0</v>
      </c>
      <c r="BF29" s="911">
        <f t="shared" si="44"/>
        <v>0</v>
      </c>
    </row>
    <row r="30" ht="12.75" customHeight="1">
      <c r="A30" s="907" t="str">
        <f>IF('BIBLIO Y CRÉDITOS'!$B$5="","",IF($AE30="","",VLOOKUP($AE30,BD!$B$1:$AB$2379,A$10,FALSE)))</f>
        <v>#N/A</v>
      </c>
      <c r="B30" s="908" t="str">
        <f>IF($AE30="","",VLOOKUP($AE30,BD!$B$1:$AB$2379,B$10,FALSE))</f>
        <v>#N/A</v>
      </c>
      <c r="C30" s="908" t="str">
        <f>IF($AE30="","",VLOOKUP($AE30,BD!$B$1:$AB$2379,C$10,FALSE))</f>
        <v>#N/A</v>
      </c>
      <c r="D30" s="908" t="str">
        <f>IF($AE30="","",VLOOKUP($AE30,BD!$B$1:$AB$2379,D$10,FALSE))</f>
        <v>#N/A</v>
      </c>
      <c r="E30" s="908" t="str">
        <f>IF($AE30="","",VLOOKUP($AE30,BD!$B$1:$AB$2379,E$10,FALSE))</f>
        <v>#N/A</v>
      </c>
      <c r="F30" s="908" t="str">
        <f>IF($AE30="","",VLOOKUP($AE30,BD!$B$1:$AB$2379,F$10,FALSE))</f>
        <v>#N/A</v>
      </c>
      <c r="G30" s="908" t="str">
        <f>IF($AE30="","",VLOOKUP($AE30,BD!$B$1:$AB$2379,G$10,FALSE))</f>
        <v>#N/A</v>
      </c>
      <c r="H30" s="908" t="str">
        <f>IF($AE30="","",VLOOKUP($AE30,BD!$B$1:$AB$2379,H$10,FALSE))</f>
        <v>#N/A</v>
      </c>
      <c r="I30" s="908" t="str">
        <f>IF($AE30="","",VLOOKUP($AE30,BD!$B$1:$AB$2379,I$10,FALSE))</f>
        <v>#N/A</v>
      </c>
      <c r="J30" s="908" t="str">
        <f>IF($AE30="","",VLOOKUP($AE30,BD!$B$1:$AB$2379,J$10,FALSE))</f>
        <v>#N/A</v>
      </c>
      <c r="K30" s="908" t="str">
        <f>IF($AE30="","",VLOOKUP($AE30,BD!$B$1:$AB$2379,K$10,FALSE))</f>
        <v>#N/A</v>
      </c>
      <c r="L30" s="908" t="str">
        <f>IF($AE30="","",VLOOKUP($AE30,BD!$B$1:$AB$2379,L$10,FALSE))</f>
        <v>#N/A</v>
      </c>
      <c r="M30" s="908" t="str">
        <f>IF($AE30="","",VLOOKUP($AE30,BD!$B$1:$AB$2379,M$10,FALSE))</f>
        <v>#N/A</v>
      </c>
      <c r="N30" s="908" t="str">
        <f>IF($AE30="","",VLOOKUP($AE30,BD!$B$1:$AB$2379,N$10,FALSE))</f>
        <v>#N/A</v>
      </c>
      <c r="O30" s="908" t="str">
        <f>IF($AE30="","",VLOOKUP($AE30,BD!$B$1:$AB$2379,O$10,FALSE))</f>
        <v>#N/A</v>
      </c>
      <c r="P30" s="908" t="str">
        <f>IF($AE30="","",VLOOKUP($AE30,BD!$B$1:$AB$2379,P$10,FALSE))</f>
        <v>#N/A</v>
      </c>
      <c r="Q30" s="908" t="str">
        <f>IF($AE30="","",VLOOKUP($AE30,BD!$B$1:$AB$2379,Q$10,FALSE))</f>
        <v>#N/A</v>
      </c>
      <c r="R30" s="908" t="str">
        <f>IF($AE30="","",VLOOKUP($AE30,BD!$B$1:$AB$2379,R$10,FALSE))</f>
        <v>#N/A</v>
      </c>
      <c r="S30" s="908" t="str">
        <f>IF($AE30="","",VLOOKUP($AE30,BD!$B$1:$AB$2379,S$10,FALSE))</f>
        <v>#N/A</v>
      </c>
      <c r="T30" s="908" t="str">
        <f>IF($AE30="","",VLOOKUP($AE30,BD!$B$1:$AB$2379,T$10,FALSE))</f>
        <v>#N/A</v>
      </c>
      <c r="U30" s="908" t="str">
        <f>IF($AE30="","",VLOOKUP($AE30,BD!$B$1:$AB$2379,U$10,FALSE))</f>
        <v>#N/A</v>
      </c>
      <c r="V30" s="908" t="str">
        <f>IF($AE30="","",VLOOKUP($AE30,BD!$B$1:$AB$2379,V$10,FALSE))</f>
        <v>#N/A</v>
      </c>
      <c r="W30" s="908" t="str">
        <f>IF($AE30="","",VLOOKUP($AE30,BD!$B$1:$AB$2379,W$10,FALSE))</f>
        <v>#N/A</v>
      </c>
      <c r="X30" s="908" t="str">
        <f>IF($AE30="","",VLOOKUP($AE30,BD!$B$1:$AB$2379,X$10,FALSE))</f>
        <v>#N/A</v>
      </c>
      <c r="Y30" s="908" t="str">
        <f>IF($AE30="","",VLOOKUP($AE30,BD!$B$1:$AB$2379,Y$10,FALSE))</f>
        <v>#N/A</v>
      </c>
      <c r="Z30" s="908" t="str">
        <f>IF($AE30="","",VLOOKUP($AE30,BD!$B$1:$AB$2379,Z$10,FALSE))</f>
        <v>#N/A</v>
      </c>
      <c r="AA30" s="909"/>
      <c r="AB30" s="909"/>
      <c r="AC30" s="909"/>
      <c r="AD30" s="909"/>
      <c r="AE30" s="920" t="s">
        <v>5158</v>
      </c>
      <c r="AF30" s="286"/>
      <c r="AG30" s="287"/>
      <c r="AH30" s="908"/>
      <c r="AI30" s="908" t="str">
        <f t="shared" ref="AI30:AR30" si="45">IF($AF30=0,"",C30*$AF30/100)</f>
        <v/>
      </c>
      <c r="AJ30" s="908" t="str">
        <f t="shared" si="45"/>
        <v/>
      </c>
      <c r="AK30" s="908" t="str">
        <f t="shared" si="45"/>
        <v/>
      </c>
      <c r="AL30" s="908" t="str">
        <f t="shared" si="45"/>
        <v/>
      </c>
      <c r="AM30" s="908" t="str">
        <f t="shared" si="45"/>
        <v/>
      </c>
      <c r="AN30" s="908" t="str">
        <f t="shared" si="45"/>
        <v/>
      </c>
      <c r="AO30" s="908" t="str">
        <f t="shared" si="45"/>
        <v/>
      </c>
      <c r="AP30" s="908" t="str">
        <f t="shared" si="45"/>
        <v/>
      </c>
      <c r="AQ30" s="908" t="str">
        <f t="shared" si="45"/>
        <v/>
      </c>
      <c r="AR30" s="908" t="str">
        <f t="shared" si="45"/>
        <v/>
      </c>
      <c r="AS30" s="908" t="str">
        <f t="shared" si="8"/>
        <v/>
      </c>
      <c r="AT30" s="908" t="str">
        <f t="shared" si="9"/>
        <v/>
      </c>
      <c r="AU30" s="908" t="str">
        <f t="shared" ref="AU30:BF30" si="46">IF($AF30=0,"",O30*$AF30/100)</f>
        <v/>
      </c>
      <c r="AV30" s="908" t="str">
        <f t="shared" si="46"/>
        <v/>
      </c>
      <c r="AW30" s="908" t="str">
        <f t="shared" si="46"/>
        <v/>
      </c>
      <c r="AX30" s="908" t="str">
        <f t="shared" si="46"/>
        <v/>
      </c>
      <c r="AY30" s="908" t="str">
        <f t="shared" si="46"/>
        <v/>
      </c>
      <c r="AZ30" s="910" t="str">
        <f t="shared" si="46"/>
        <v/>
      </c>
      <c r="BA30" s="910" t="str">
        <f t="shared" si="46"/>
        <v/>
      </c>
      <c r="BB30" s="910" t="str">
        <f t="shared" si="46"/>
        <v/>
      </c>
      <c r="BC30" s="910" t="str">
        <f t="shared" si="46"/>
        <v/>
      </c>
      <c r="BD30" s="910" t="str">
        <f t="shared" si="46"/>
        <v/>
      </c>
      <c r="BE30" s="910" t="str">
        <f t="shared" si="46"/>
        <v/>
      </c>
      <c r="BF30" s="911" t="str">
        <f t="shared" si="46"/>
        <v/>
      </c>
    </row>
    <row r="31" ht="12.75" customHeight="1">
      <c r="A31" s="907" t="str">
        <f>IF('BIBLIO Y CRÉDITOS'!$B$5="","",IF($AE31="","",VLOOKUP($AE31,BD!$B$1:$AB$2379,A$10,FALSE)))</f>
        <v/>
      </c>
      <c r="B31" s="908" t="str">
        <f>IF($AE31="","",VLOOKUP($AE31,BD!$B$1:$AB$2379,B$10,FALSE))</f>
        <v/>
      </c>
      <c r="C31" s="908" t="str">
        <f>IF($AE31="","",VLOOKUP($AE31,BD!$B$1:$AB$2379,C$10,FALSE))</f>
        <v/>
      </c>
      <c r="D31" s="908" t="str">
        <f>IF($AE31="","",VLOOKUP($AE31,BD!$B$1:$AB$2379,D$10,FALSE))</f>
        <v/>
      </c>
      <c r="E31" s="908" t="str">
        <f>IF($AE31="","",VLOOKUP($AE31,BD!$B$1:$AB$2379,E$10,FALSE))</f>
        <v/>
      </c>
      <c r="F31" s="908" t="str">
        <f>IF($AE31="","",VLOOKUP($AE31,BD!$B$1:$AB$2379,F$10,FALSE))</f>
        <v/>
      </c>
      <c r="G31" s="908" t="str">
        <f>IF($AE31="","",VLOOKUP($AE31,BD!$B$1:$AB$2379,G$10,FALSE))</f>
        <v/>
      </c>
      <c r="H31" s="908" t="str">
        <f>IF($AE31="","",VLOOKUP($AE31,BD!$B$1:$AB$2379,H$10,FALSE))</f>
        <v/>
      </c>
      <c r="I31" s="908" t="str">
        <f>IF($AE31="","",VLOOKUP($AE31,BD!$B$1:$AB$2379,I$10,FALSE))</f>
        <v/>
      </c>
      <c r="J31" s="908" t="str">
        <f>IF($AE31="","",VLOOKUP($AE31,BD!$B$1:$AB$2379,J$10,FALSE))</f>
        <v/>
      </c>
      <c r="K31" s="908" t="str">
        <f>IF($AE31="","",VLOOKUP($AE31,BD!$B$1:$AB$2379,K$10,FALSE))</f>
        <v/>
      </c>
      <c r="L31" s="908" t="str">
        <f>IF($AE31="","",VLOOKUP($AE31,BD!$B$1:$AB$2379,L$10,FALSE))</f>
        <v/>
      </c>
      <c r="M31" s="908" t="str">
        <f>IF($AE31="","",VLOOKUP($AE31,BD!$B$1:$AB$2379,M$10,FALSE))</f>
        <v/>
      </c>
      <c r="N31" s="908" t="str">
        <f>IF($AE31="","",VLOOKUP($AE31,BD!$B$1:$AB$2379,N$10,FALSE))</f>
        <v/>
      </c>
      <c r="O31" s="908" t="str">
        <f>IF($AE31="","",VLOOKUP($AE31,BD!$B$1:$AB$2379,O$10,FALSE))</f>
        <v/>
      </c>
      <c r="P31" s="908" t="str">
        <f>IF($AE31="","",VLOOKUP($AE31,BD!$B$1:$AB$2379,P$10,FALSE))</f>
        <v/>
      </c>
      <c r="Q31" s="908" t="str">
        <f>IF($AE31="","",VLOOKUP($AE31,BD!$B$1:$AB$2379,Q$10,FALSE))</f>
        <v/>
      </c>
      <c r="R31" s="908" t="str">
        <f>IF($AE31="","",VLOOKUP($AE31,BD!$B$1:$AB$2379,R$10,FALSE))</f>
        <v/>
      </c>
      <c r="S31" s="908" t="str">
        <f>IF($AE31="","",VLOOKUP($AE31,BD!$B$1:$AB$2379,S$10,FALSE))</f>
        <v/>
      </c>
      <c r="T31" s="908" t="str">
        <f>IF($AE31="","",VLOOKUP($AE31,BD!$B$1:$AB$2379,T$10,FALSE))</f>
        <v/>
      </c>
      <c r="U31" s="908" t="str">
        <f>IF($AE31="","",VLOOKUP($AE31,BD!$B$1:$AB$2379,U$10,FALSE))</f>
        <v/>
      </c>
      <c r="V31" s="908" t="str">
        <f>IF($AE31="","",VLOOKUP($AE31,BD!$B$1:$AB$2379,V$10,FALSE))</f>
        <v/>
      </c>
      <c r="W31" s="908" t="str">
        <f>IF($AE31="","",VLOOKUP($AE31,BD!$B$1:$AB$2379,W$10,FALSE))</f>
        <v/>
      </c>
      <c r="X31" s="908" t="str">
        <f>IF($AE31="","",VLOOKUP($AE31,BD!$B$1:$AB$2379,X$10,FALSE))</f>
        <v/>
      </c>
      <c r="Y31" s="908" t="str">
        <f>IF($AE31="","",VLOOKUP($AE31,BD!$B$1:$AB$2379,Y$10,FALSE))</f>
        <v/>
      </c>
      <c r="Z31" s="908" t="str">
        <f>IF($AE31="","",VLOOKUP($AE31,BD!$B$1:$AB$2379,Z$10,FALSE))</f>
        <v/>
      </c>
      <c r="AA31" s="909"/>
      <c r="AB31" s="909"/>
      <c r="AC31" s="909"/>
      <c r="AD31" s="909"/>
      <c r="AE31" s="914"/>
      <c r="AF31" s="741"/>
      <c r="AG31" s="741" t="str">
        <f t="shared" ref="AG31:AG111" si="49">A31</f>
        <v/>
      </c>
      <c r="AH31" s="908" t="str">
        <f t="shared" ref="AH31:AH111" si="50">IF($B31="","",VLOOKUP($B31,$A$128:$C$151,2,FALSE))</f>
        <v/>
      </c>
      <c r="AI31" s="908" t="str">
        <f t="shared" ref="AI31:AR31" si="47">IF($AF31=0,"",C31*$AF31/100)</f>
        <v/>
      </c>
      <c r="AJ31" s="908" t="str">
        <f t="shared" si="47"/>
        <v/>
      </c>
      <c r="AK31" s="908" t="str">
        <f t="shared" si="47"/>
        <v/>
      </c>
      <c r="AL31" s="908" t="str">
        <f t="shared" si="47"/>
        <v/>
      </c>
      <c r="AM31" s="908" t="str">
        <f t="shared" si="47"/>
        <v/>
      </c>
      <c r="AN31" s="908" t="str">
        <f t="shared" si="47"/>
        <v/>
      </c>
      <c r="AO31" s="908" t="str">
        <f t="shared" si="47"/>
        <v/>
      </c>
      <c r="AP31" s="908" t="str">
        <f t="shared" si="47"/>
        <v/>
      </c>
      <c r="AQ31" s="908" t="str">
        <f t="shared" si="47"/>
        <v/>
      </c>
      <c r="AR31" s="908" t="str">
        <f t="shared" si="47"/>
        <v/>
      </c>
      <c r="AS31" s="908" t="str">
        <f t="shared" si="8"/>
        <v/>
      </c>
      <c r="AT31" s="908" t="str">
        <f t="shared" si="9"/>
        <v/>
      </c>
      <c r="AU31" s="908" t="str">
        <f t="shared" ref="AU31:BF31" si="48">IF($AF31=0,"",O31*$AF31/100)</f>
        <v/>
      </c>
      <c r="AV31" s="908" t="str">
        <f t="shared" si="48"/>
        <v/>
      </c>
      <c r="AW31" s="908" t="str">
        <f t="shared" si="48"/>
        <v/>
      </c>
      <c r="AX31" s="908" t="str">
        <f t="shared" si="48"/>
        <v/>
      </c>
      <c r="AY31" s="908" t="str">
        <f t="shared" si="48"/>
        <v/>
      </c>
      <c r="AZ31" s="910" t="str">
        <f t="shared" si="48"/>
        <v/>
      </c>
      <c r="BA31" s="910" t="str">
        <f t="shared" si="48"/>
        <v/>
      </c>
      <c r="BB31" s="910" t="str">
        <f t="shared" si="48"/>
        <v/>
      </c>
      <c r="BC31" s="910" t="str">
        <f t="shared" si="48"/>
        <v/>
      </c>
      <c r="BD31" s="910" t="str">
        <f t="shared" si="48"/>
        <v/>
      </c>
      <c r="BE31" s="910" t="str">
        <f t="shared" si="48"/>
        <v/>
      </c>
      <c r="BF31" s="911" t="str">
        <f t="shared" si="48"/>
        <v/>
      </c>
    </row>
    <row r="32" ht="12.75" customHeight="1">
      <c r="A32" s="907" t="str">
        <f>IF('BIBLIO Y CRÉDITOS'!$B$5="","",IF($AE32="","",VLOOKUP($AE32,BD!$B$1:$AB$2379,A$10,FALSE)))</f>
        <v/>
      </c>
      <c r="B32" s="908" t="str">
        <f>IF($AE32="","",VLOOKUP($AE32,BD!$B$1:$AB$2379,B$10,FALSE))</f>
        <v/>
      </c>
      <c r="C32" s="908" t="str">
        <f>IF($AE32="","",VLOOKUP($AE32,BD!$B$1:$AB$2379,C$10,FALSE))</f>
        <v/>
      </c>
      <c r="D32" s="908" t="str">
        <f>IF($AE32="","",VLOOKUP($AE32,BD!$B$1:$AB$2379,D$10,FALSE))</f>
        <v/>
      </c>
      <c r="E32" s="908" t="str">
        <f>IF($AE32="","",VLOOKUP($AE32,BD!$B$1:$AB$2379,E$10,FALSE))</f>
        <v/>
      </c>
      <c r="F32" s="908" t="str">
        <f>IF($AE32="","",VLOOKUP($AE32,BD!$B$1:$AB$2379,F$10,FALSE))</f>
        <v/>
      </c>
      <c r="G32" s="908" t="str">
        <f>IF($AE32="","",VLOOKUP($AE32,BD!$B$1:$AB$2379,G$10,FALSE))</f>
        <v/>
      </c>
      <c r="H32" s="908" t="str">
        <f>IF($AE32="","",VLOOKUP($AE32,BD!$B$1:$AB$2379,H$10,FALSE))</f>
        <v/>
      </c>
      <c r="I32" s="908" t="str">
        <f>IF($AE32="","",VLOOKUP($AE32,BD!$B$1:$AB$2379,I$10,FALSE))</f>
        <v/>
      </c>
      <c r="J32" s="908" t="str">
        <f>IF($AE32="","",VLOOKUP($AE32,BD!$B$1:$AB$2379,J$10,FALSE))</f>
        <v/>
      </c>
      <c r="K32" s="908" t="str">
        <f>IF($AE32="","",VLOOKUP($AE32,BD!$B$1:$AB$2379,K$10,FALSE))</f>
        <v/>
      </c>
      <c r="L32" s="908" t="str">
        <f>IF($AE32="","",VLOOKUP($AE32,BD!$B$1:$AB$2379,L$10,FALSE))</f>
        <v/>
      </c>
      <c r="M32" s="908" t="str">
        <f>IF($AE32="","",VLOOKUP($AE32,BD!$B$1:$AB$2379,M$10,FALSE))</f>
        <v/>
      </c>
      <c r="N32" s="908" t="str">
        <f>IF($AE32="","",VLOOKUP($AE32,BD!$B$1:$AB$2379,N$10,FALSE))</f>
        <v/>
      </c>
      <c r="O32" s="908" t="str">
        <f>IF($AE32="","",VLOOKUP($AE32,BD!$B$1:$AB$2379,O$10,FALSE))</f>
        <v/>
      </c>
      <c r="P32" s="908" t="str">
        <f>IF($AE32="","",VLOOKUP($AE32,BD!$B$1:$AB$2379,P$10,FALSE))</f>
        <v/>
      </c>
      <c r="Q32" s="908" t="str">
        <f>IF($AE32="","",VLOOKUP($AE32,BD!$B$1:$AB$2379,Q$10,FALSE))</f>
        <v/>
      </c>
      <c r="R32" s="908" t="str">
        <f>IF($AE32="","",VLOOKUP($AE32,BD!$B$1:$AB$2379,R$10,FALSE))</f>
        <v/>
      </c>
      <c r="S32" s="908" t="str">
        <f>IF($AE32="","",VLOOKUP($AE32,BD!$B$1:$AB$2379,S$10,FALSE))</f>
        <v/>
      </c>
      <c r="T32" s="908" t="str">
        <f>IF($AE32="","",VLOOKUP($AE32,BD!$B$1:$AB$2379,T$10,FALSE))</f>
        <v/>
      </c>
      <c r="U32" s="908" t="str">
        <f>IF($AE32="","",VLOOKUP($AE32,BD!$B$1:$AB$2379,U$10,FALSE))</f>
        <v/>
      </c>
      <c r="V32" s="908" t="str">
        <f>IF($AE32="","",VLOOKUP($AE32,BD!$B$1:$AB$2379,V$10,FALSE))</f>
        <v/>
      </c>
      <c r="W32" s="908" t="str">
        <f>IF($AE32="","",VLOOKUP($AE32,BD!$B$1:$AB$2379,W$10,FALSE))</f>
        <v/>
      </c>
      <c r="X32" s="908" t="str">
        <f>IF($AE32="","",VLOOKUP($AE32,BD!$B$1:$AB$2379,X$10,FALSE))</f>
        <v/>
      </c>
      <c r="Y32" s="908" t="str">
        <f>IF($AE32="","",VLOOKUP($AE32,BD!$B$1:$AB$2379,Y$10,FALSE))</f>
        <v/>
      </c>
      <c r="Z32" s="908" t="str">
        <f>IF($AE32="","",VLOOKUP($AE32,BD!$B$1:$AB$2379,Z$10,FALSE))</f>
        <v/>
      </c>
      <c r="AA32" s="909"/>
      <c r="AB32" s="909"/>
      <c r="AC32" s="909"/>
      <c r="AD32" s="909"/>
      <c r="AE32" s="914"/>
      <c r="AF32" s="741"/>
      <c r="AG32" s="741" t="str">
        <f t="shared" si="49"/>
        <v/>
      </c>
      <c r="AH32" s="908" t="str">
        <f t="shared" si="50"/>
        <v/>
      </c>
      <c r="AI32" s="908" t="str">
        <f t="shared" ref="AI32:AR32" si="51">IF($AF32=0,"",C32*$AF32/100)</f>
        <v/>
      </c>
      <c r="AJ32" s="908" t="str">
        <f t="shared" si="51"/>
        <v/>
      </c>
      <c r="AK32" s="908" t="str">
        <f t="shared" si="51"/>
        <v/>
      </c>
      <c r="AL32" s="908" t="str">
        <f t="shared" si="51"/>
        <v/>
      </c>
      <c r="AM32" s="908" t="str">
        <f t="shared" si="51"/>
        <v/>
      </c>
      <c r="AN32" s="908" t="str">
        <f t="shared" si="51"/>
        <v/>
      </c>
      <c r="AO32" s="908" t="str">
        <f t="shared" si="51"/>
        <v/>
      </c>
      <c r="AP32" s="908" t="str">
        <f t="shared" si="51"/>
        <v/>
      </c>
      <c r="AQ32" s="908" t="str">
        <f t="shared" si="51"/>
        <v/>
      </c>
      <c r="AR32" s="908" t="str">
        <f t="shared" si="51"/>
        <v/>
      </c>
      <c r="AS32" s="908" t="str">
        <f t="shared" si="8"/>
        <v/>
      </c>
      <c r="AT32" s="908" t="str">
        <f t="shared" si="9"/>
        <v/>
      </c>
      <c r="AU32" s="908" t="str">
        <f t="shared" ref="AU32:BF32" si="52">IF($AF32=0,"",O32*$AF32/100)</f>
        <v/>
      </c>
      <c r="AV32" s="908" t="str">
        <f t="shared" si="52"/>
        <v/>
      </c>
      <c r="AW32" s="908" t="str">
        <f t="shared" si="52"/>
        <v/>
      </c>
      <c r="AX32" s="908" t="str">
        <f t="shared" si="52"/>
        <v/>
      </c>
      <c r="AY32" s="908" t="str">
        <f t="shared" si="52"/>
        <v/>
      </c>
      <c r="AZ32" s="910" t="str">
        <f t="shared" si="52"/>
        <v/>
      </c>
      <c r="BA32" s="910" t="str">
        <f t="shared" si="52"/>
        <v/>
      </c>
      <c r="BB32" s="910" t="str">
        <f t="shared" si="52"/>
        <v/>
      </c>
      <c r="BC32" s="910" t="str">
        <f t="shared" si="52"/>
        <v/>
      </c>
      <c r="BD32" s="910" t="str">
        <f t="shared" si="52"/>
        <v/>
      </c>
      <c r="BE32" s="910" t="str">
        <f t="shared" si="52"/>
        <v/>
      </c>
      <c r="BF32" s="911" t="str">
        <f t="shared" si="52"/>
        <v/>
      </c>
    </row>
    <row r="33" ht="12.75" customHeight="1">
      <c r="A33" s="907" t="str">
        <f>IF('BIBLIO Y CRÉDITOS'!$B$5="","",IF($AE33="","",VLOOKUP($AE33,BD!$B$1:$AB$2379,A$10,FALSE)))</f>
        <v>Fideo tallarín sancochado fortiticado con hierro</v>
      </c>
      <c r="B33" s="908" t="str">
        <f>IF($AE33="","",VLOOKUP($AE33,BD!$B$1:$AB$2379,B$10,FALSE))</f>
        <v>A</v>
      </c>
      <c r="C33" s="908">
        <f>IF($AE33="","",VLOOKUP($AE33,BD!$B$1:$AB$2379,C$10,FALSE))</f>
        <v>90</v>
      </c>
      <c r="D33" s="908">
        <f>IF($AE33="","",VLOOKUP($AE33,BD!$B$1:$AB$2379,D$10,FALSE))</f>
        <v>378</v>
      </c>
      <c r="E33" s="908">
        <f>IF($AE33="","",VLOOKUP($AE33,BD!$B$1:$AB$2379,E$10,FALSE))</f>
        <v>75.5</v>
      </c>
      <c r="F33" s="908">
        <f>IF($AE33="","",VLOOKUP($AE33,BD!$B$1:$AB$2379,F$10,FALSE))</f>
        <v>3.1</v>
      </c>
      <c r="G33" s="908">
        <f>IF($AE33="","",VLOOKUP($AE33,BD!$B$1:$AB$2379,G$10,FALSE))</f>
        <v>3.1</v>
      </c>
      <c r="H33" s="908" t="str">
        <f>IF($AE33="","",VLOOKUP($AE33,BD!$B$1:$AB$2379,H$10,FALSE))</f>
        <v/>
      </c>
      <c r="I33" s="908">
        <f>IF($AE33="","",VLOOKUP($AE33,BD!$B$1:$AB$2379,I$10,FALSE))</f>
        <v>0</v>
      </c>
      <c r="J33" s="908">
        <f>IF($AE33="","",VLOOKUP($AE33,BD!$B$1:$AB$2379,J$10,FALSE))</f>
        <v>21.3</v>
      </c>
      <c r="K33" s="908">
        <f>IF($AE33="","",VLOOKUP($AE33,BD!$B$1:$AB$2379,K$10,FALSE))</f>
        <v>19.5</v>
      </c>
      <c r="L33" s="908">
        <f>IF($AE33="","",VLOOKUP($AE33,BD!$B$1:$AB$2379,L$10,FALSE))</f>
        <v>1.8</v>
      </c>
      <c r="M33" s="908">
        <f>IF($AE33="","",VLOOKUP($AE33,BD!$B$1:$AB$2379,M$10,FALSE))</f>
        <v>0.1</v>
      </c>
      <c r="N33" s="908">
        <f>IF($AE33="","",VLOOKUP($AE33,BD!$B$1:$AB$2379,N$10,FALSE))</f>
        <v>25</v>
      </c>
      <c r="O33" s="908">
        <f>IF($AE33="","",VLOOKUP($AE33,BD!$B$1:$AB$2379,O$10,FALSE))</f>
        <v>25</v>
      </c>
      <c r="P33" s="908">
        <f>IF($AE33="","",VLOOKUP($AE33,BD!$B$1:$AB$2379,P$10,FALSE))</f>
        <v>0.5</v>
      </c>
      <c r="Q33" s="908">
        <f>IF($AE33="","",VLOOKUP($AE33,BD!$B$1:$AB$2379,Q$10,FALSE))</f>
        <v>1.35</v>
      </c>
      <c r="R33" s="908" t="str">
        <f>IF($AE33="","",VLOOKUP($AE33,BD!$B$1:$AB$2379,R$10,FALSE))</f>
        <v/>
      </c>
      <c r="S33" s="908">
        <f>IF($AE33="","",VLOOKUP($AE33,BD!$B$1:$AB$2379,S$10,FALSE))</f>
        <v>0</v>
      </c>
      <c r="T33" s="908">
        <f>IF($AE33="","",VLOOKUP($AE33,BD!$B$1:$AB$2379,T$10,FALSE))</f>
        <v>0.02</v>
      </c>
      <c r="U33" s="908">
        <f>IF($AE33="","",VLOOKUP($AE33,BD!$B$1:$AB$2379,U$10,FALSE))</f>
        <v>0.04</v>
      </c>
      <c r="V33" s="908">
        <f>IF($AE33="","",VLOOKUP($AE33,BD!$B$1:$AB$2379,V$10,FALSE))</f>
        <v>0.17</v>
      </c>
      <c r="W33" s="908">
        <f>IF($AE33="","",VLOOKUP($AE33,BD!$B$1:$AB$2379,W$10,FALSE))</f>
        <v>0</v>
      </c>
      <c r="X33" s="908" t="str">
        <f>IF($AE33="","",VLOOKUP($AE33,BD!$B$1:$AB$2379,X$10,FALSE))</f>
        <v/>
      </c>
      <c r="Y33" s="908" t="str">
        <f>IF($AE33="","",VLOOKUP($AE33,BD!$B$1:$AB$2379,Y$10,FALSE))</f>
        <v/>
      </c>
      <c r="Z33" s="908" t="str">
        <f>IF($AE33="","",VLOOKUP($AE33,BD!$B$1:$AB$2379,Z$10,FALSE))</f>
        <v/>
      </c>
      <c r="AA33" s="909"/>
      <c r="AB33" s="909"/>
      <c r="AC33" s="909"/>
      <c r="AD33" s="909"/>
      <c r="AE33" s="912" t="s">
        <v>637</v>
      </c>
      <c r="AF33" s="741"/>
      <c r="AG33" s="913" t="str">
        <f t="shared" si="49"/>
        <v>Fideo tallarín sancochado fortiticado con hierro</v>
      </c>
      <c r="AH33" s="910" t="str">
        <f t="shared" si="50"/>
        <v>Cereales y derivados</v>
      </c>
      <c r="AI33" s="910" t="str">
        <f t="shared" ref="AI33:AR33" si="53">IF($AF33=0,"",C33*$AF33/100)</f>
        <v/>
      </c>
      <c r="AJ33" s="910" t="str">
        <f t="shared" si="53"/>
        <v/>
      </c>
      <c r="AK33" s="910" t="str">
        <f t="shared" si="53"/>
        <v/>
      </c>
      <c r="AL33" s="910" t="str">
        <f t="shared" si="53"/>
        <v/>
      </c>
      <c r="AM33" s="910" t="str">
        <f t="shared" si="53"/>
        <v/>
      </c>
      <c r="AN33" s="910" t="str">
        <f t="shared" si="53"/>
        <v/>
      </c>
      <c r="AO33" s="910" t="str">
        <f t="shared" si="53"/>
        <v/>
      </c>
      <c r="AP33" s="910" t="str">
        <f t="shared" si="53"/>
        <v/>
      </c>
      <c r="AQ33" s="910" t="str">
        <f t="shared" si="53"/>
        <v/>
      </c>
      <c r="AR33" s="910" t="str">
        <f t="shared" si="53"/>
        <v/>
      </c>
      <c r="AS33" s="910" t="str">
        <f t="shared" si="8"/>
        <v/>
      </c>
      <c r="AT33" s="910" t="str">
        <f t="shared" si="9"/>
        <v/>
      </c>
      <c r="AU33" s="910" t="str">
        <f t="shared" ref="AU33:BF33" si="54">IF($AF33=0,"",O33*$AF33/100)</f>
        <v/>
      </c>
      <c r="AV33" s="910" t="str">
        <f t="shared" si="54"/>
        <v/>
      </c>
      <c r="AW33" s="910" t="str">
        <f t="shared" si="54"/>
        <v/>
      </c>
      <c r="AX33" s="910" t="str">
        <f t="shared" si="54"/>
        <v/>
      </c>
      <c r="AY33" s="910" t="str">
        <f t="shared" si="54"/>
        <v/>
      </c>
      <c r="AZ33" s="910" t="str">
        <f t="shared" si="54"/>
        <v/>
      </c>
      <c r="BA33" s="910" t="str">
        <f t="shared" si="54"/>
        <v/>
      </c>
      <c r="BB33" s="910" t="str">
        <f t="shared" si="54"/>
        <v/>
      </c>
      <c r="BC33" s="910" t="str">
        <f t="shared" si="54"/>
        <v/>
      </c>
      <c r="BD33" s="910" t="str">
        <f t="shared" si="54"/>
        <v/>
      </c>
      <c r="BE33" s="910" t="str">
        <f t="shared" si="54"/>
        <v/>
      </c>
      <c r="BF33" s="911" t="str">
        <f t="shared" si="54"/>
        <v/>
      </c>
    </row>
    <row r="34" ht="12.75" customHeight="1">
      <c r="A34" s="907" t="str">
        <f>IF('BIBLIO Y CRÉDITOS'!$B$5="","",IF($AE34="","",VLOOKUP($AE34,BD!$B$1:$AB$2379,A$10,FALSE)))</f>
        <v>Res, bazo de</v>
      </c>
      <c r="B34" s="908" t="str">
        <f>IF($AE34="","",VLOOKUP($AE34,BD!$B$1:$AB$2379,B$10,FALSE))</f>
        <v>F</v>
      </c>
      <c r="C34" s="908">
        <f>IF($AE34="","",VLOOKUP($AE34,BD!$B$1:$AB$2379,C$10,FALSE))</f>
        <v>92</v>
      </c>
      <c r="D34" s="908">
        <f>IF($AE34="","",VLOOKUP($AE34,BD!$B$1:$AB$2379,D$10,FALSE))</f>
        <v>385</v>
      </c>
      <c r="E34" s="908">
        <f>IF($AE34="","",VLOOKUP($AE34,BD!$B$1:$AB$2379,E$10,FALSE))</f>
        <v>78.1</v>
      </c>
      <c r="F34" s="908">
        <f>IF($AE34="","",VLOOKUP($AE34,BD!$B$1:$AB$2379,F$10,FALSE))</f>
        <v>18.9</v>
      </c>
      <c r="G34" s="908" t="str">
        <f>IF($AE34="","",VLOOKUP($AE34,BD!$B$1:$AB$2379,G$10,FALSE))</f>
        <v/>
      </c>
      <c r="H34" s="908">
        <f>IF($AE34="","",VLOOKUP($AE34,BD!$B$1:$AB$2379,H$10,FALSE))</f>
        <v>18.9</v>
      </c>
      <c r="I34" s="908">
        <f>IF($AE34="","",VLOOKUP($AE34,BD!$B$1:$AB$2379,I$10,FALSE))</f>
        <v>1.2</v>
      </c>
      <c r="J34" s="908">
        <f>IF($AE34="","",VLOOKUP($AE34,BD!$B$1:$AB$2379,J$10,FALSE))</f>
        <v>0</v>
      </c>
      <c r="K34" s="908">
        <f>IF($AE34="","",VLOOKUP($AE34,BD!$B$1:$AB$2379,K$10,FALSE))</f>
        <v>0</v>
      </c>
      <c r="L34" s="908">
        <f>IF($AE34="","",VLOOKUP($AE34,BD!$B$1:$AB$2379,L$10,FALSE))</f>
        <v>0</v>
      </c>
      <c r="M34" s="908">
        <f>IF($AE34="","",VLOOKUP($AE34,BD!$B$1:$AB$2379,M$10,FALSE))</f>
        <v>1.5</v>
      </c>
      <c r="N34" s="908">
        <f>IF($AE34="","",VLOOKUP($AE34,BD!$B$1:$AB$2379,N$10,FALSE))</f>
        <v>7</v>
      </c>
      <c r="O34" s="908">
        <f>IF($AE34="","",VLOOKUP($AE34,BD!$B$1:$AB$2379,O$10,FALSE))</f>
        <v>161</v>
      </c>
      <c r="P34" s="908">
        <f>IF($AE34="","",VLOOKUP($AE34,BD!$B$1:$AB$2379,P$10,FALSE))</f>
        <v>2.11</v>
      </c>
      <c r="Q34" s="908">
        <f>IF($AE34="","",VLOOKUP($AE34,BD!$B$1:$AB$2379,Q$10,FALSE))</f>
        <v>28.7</v>
      </c>
      <c r="R34" s="908" t="str">
        <f>IF($AE34="","",VLOOKUP($AE34,BD!$B$1:$AB$2379,R$10,FALSE))</f>
        <v/>
      </c>
      <c r="S34" s="908">
        <f>IF($AE34="","",VLOOKUP($AE34,BD!$B$1:$AB$2379,S$10,FALSE))</f>
        <v>89</v>
      </c>
      <c r="T34" s="908">
        <f>IF($AE34="","",VLOOKUP($AE34,BD!$B$1:$AB$2379,T$10,FALSE))</f>
        <v>0.17</v>
      </c>
      <c r="U34" s="908">
        <f>IF($AE34="","",VLOOKUP($AE34,BD!$B$1:$AB$2379,U$10,FALSE))</f>
        <v>0.38</v>
      </c>
      <c r="V34" s="908">
        <f>IF($AE34="","",VLOOKUP($AE34,BD!$B$1:$AB$2379,V$10,FALSE))</f>
        <v>3.55</v>
      </c>
      <c r="W34" s="908">
        <f>IF($AE34="","",VLOOKUP($AE34,BD!$B$1:$AB$2379,W$10,FALSE))</f>
        <v>10.1</v>
      </c>
      <c r="X34" s="908" t="str">
        <f>IF($AE34="","",VLOOKUP($AE34,BD!$B$1:$AB$2379,X$10,FALSE))</f>
        <v/>
      </c>
      <c r="Y34" s="908" t="str">
        <f>IF($AE34="","",VLOOKUP($AE34,BD!$B$1:$AB$2379,Y$10,FALSE))</f>
        <v/>
      </c>
      <c r="Z34" s="908" t="str">
        <f>IF($AE34="","",VLOOKUP($AE34,BD!$B$1:$AB$2379,Z$10,FALSE))</f>
        <v/>
      </c>
      <c r="AA34" s="909"/>
      <c r="AB34" s="909"/>
      <c r="AC34" s="909"/>
      <c r="AD34" s="909"/>
      <c r="AE34" s="912" t="s">
        <v>2566</v>
      </c>
      <c r="AF34" s="915">
        <v>20.0</v>
      </c>
      <c r="AG34" s="913" t="str">
        <f t="shared" si="49"/>
        <v>Res, bazo de</v>
      </c>
      <c r="AH34" s="910" t="str">
        <f t="shared" si="50"/>
        <v>Carnes y derivados</v>
      </c>
      <c r="AI34" s="910">
        <f t="shared" ref="AI34:AR34" si="55">IF($AF34=0,"",C34*$AF34/100)</f>
        <v>18.4</v>
      </c>
      <c r="AJ34" s="910">
        <f t="shared" si="55"/>
        <v>77</v>
      </c>
      <c r="AK34" s="910">
        <f t="shared" si="55"/>
        <v>15.62</v>
      </c>
      <c r="AL34" s="910">
        <f t="shared" si="55"/>
        <v>3.78</v>
      </c>
      <c r="AM34" s="910">
        <f t="shared" si="55"/>
        <v>0</v>
      </c>
      <c r="AN34" s="910">
        <f t="shared" si="55"/>
        <v>3.78</v>
      </c>
      <c r="AO34" s="910">
        <f t="shared" si="55"/>
        <v>0.24</v>
      </c>
      <c r="AP34" s="910">
        <f t="shared" si="55"/>
        <v>0</v>
      </c>
      <c r="AQ34" s="910">
        <f t="shared" si="55"/>
        <v>0</v>
      </c>
      <c r="AR34" s="910">
        <f t="shared" si="55"/>
        <v>0</v>
      </c>
      <c r="AS34" s="910">
        <f t="shared" si="8"/>
        <v>1.4</v>
      </c>
      <c r="AT34" s="910">
        <f t="shared" si="9"/>
        <v>0.3</v>
      </c>
      <c r="AU34" s="910">
        <f t="shared" ref="AU34:BF34" si="56">IF($AF34=0,"",O34*$AF34/100)</f>
        <v>32.2</v>
      </c>
      <c r="AV34" s="910">
        <f t="shared" si="56"/>
        <v>0.422</v>
      </c>
      <c r="AW34" s="910">
        <f t="shared" si="56"/>
        <v>5.74</v>
      </c>
      <c r="AX34" s="910">
        <f t="shared" si="56"/>
        <v>0</v>
      </c>
      <c r="AY34" s="910">
        <f t="shared" si="56"/>
        <v>17.8</v>
      </c>
      <c r="AZ34" s="910">
        <f t="shared" si="56"/>
        <v>0.034</v>
      </c>
      <c r="BA34" s="910">
        <f t="shared" si="56"/>
        <v>0.076</v>
      </c>
      <c r="BB34" s="910">
        <f t="shared" si="56"/>
        <v>0.71</v>
      </c>
      <c r="BC34" s="910">
        <f t="shared" si="56"/>
        <v>2.02</v>
      </c>
      <c r="BD34" s="910">
        <f t="shared" si="56"/>
        <v>0</v>
      </c>
      <c r="BE34" s="910">
        <f t="shared" si="56"/>
        <v>0</v>
      </c>
      <c r="BF34" s="911">
        <f t="shared" si="56"/>
        <v>0</v>
      </c>
    </row>
    <row r="35" ht="12.75" customHeight="1">
      <c r="A35" s="907" t="str">
        <f>IF('BIBLIO Y CRÉDITOS'!$B$5="","",IF($AE35="","",VLOOKUP($AE35,BD!$B$1:$AB$2379,A$10,FALSE)))</f>
        <v>Margarina, Swis Light</v>
      </c>
      <c r="B35" s="908" t="str">
        <f>IF($AE35="","",VLOOKUP($AE35,BD!$B$1:$AB$2379,B$10,FALSE))</f>
        <v>D</v>
      </c>
      <c r="C35" s="908">
        <f>IF($AE35="","",VLOOKUP($AE35,BD!$B$1:$AB$2379,C$10,FALSE))</f>
        <v>407</v>
      </c>
      <c r="D35" s="908">
        <f>IF($AE35="","",VLOOKUP($AE35,BD!$B$1:$AB$2379,D$10,FALSE))</f>
        <v>1704</v>
      </c>
      <c r="E35" s="908">
        <f>IF($AE35="","",VLOOKUP($AE35,BD!$B$1:$AB$2379,E$10,FALSE))</f>
        <v>44.8</v>
      </c>
      <c r="F35" s="908">
        <f>IF($AE35="","",VLOOKUP($AE35,BD!$B$1:$AB$2379,F$10,FALSE))</f>
        <v>0</v>
      </c>
      <c r="G35" s="908">
        <f>IF($AE35="","",VLOOKUP($AE35,BD!$B$1:$AB$2379,G$10,FALSE))</f>
        <v>0</v>
      </c>
      <c r="H35" s="908" t="str">
        <f>IF($AE35="","",VLOOKUP($AE35,BD!$B$1:$AB$2379,H$10,FALSE))</f>
        <v/>
      </c>
      <c r="I35" s="908">
        <f>IF($AE35="","",VLOOKUP($AE35,BD!$B$1:$AB$2379,I$10,FALSE))</f>
        <v>46.1</v>
      </c>
      <c r="J35" s="908">
        <f>IF($AE35="","",VLOOKUP($AE35,BD!$B$1:$AB$2379,J$10,FALSE))</f>
        <v>0</v>
      </c>
      <c r="K35" s="908" t="str">
        <f>IF($AE35="","",VLOOKUP($AE35,BD!$B$1:$AB$2379,K$10,FALSE))</f>
        <v/>
      </c>
      <c r="L35" s="908" t="str">
        <f>IF($AE35="","",VLOOKUP($AE35,BD!$B$1:$AB$2379,L$10,FALSE))</f>
        <v/>
      </c>
      <c r="M35" s="908">
        <f>IF($AE35="","",VLOOKUP($AE35,BD!$B$1:$AB$2379,M$10,FALSE))</f>
        <v>2.2</v>
      </c>
      <c r="N35" s="908" t="str">
        <f>IF($AE35="","",VLOOKUP($AE35,BD!$B$1:$AB$2379,N$10,FALSE))</f>
        <v/>
      </c>
      <c r="O35" s="908" t="str">
        <f>IF($AE35="","",VLOOKUP($AE35,BD!$B$1:$AB$2379,O$10,FALSE))</f>
        <v/>
      </c>
      <c r="P35" s="908" t="str">
        <f>IF($AE35="","",VLOOKUP($AE35,BD!$B$1:$AB$2379,P$10,FALSE))</f>
        <v/>
      </c>
      <c r="Q35" s="908" t="str">
        <f>IF($AE35="","",VLOOKUP($AE35,BD!$B$1:$AB$2379,Q$10,FALSE))</f>
        <v/>
      </c>
      <c r="R35" s="908" t="str">
        <f>IF($AE35="","",VLOOKUP($AE35,BD!$B$1:$AB$2379,R$10,FALSE))</f>
        <v/>
      </c>
      <c r="S35" s="908" t="str">
        <f>IF($AE35="","",VLOOKUP($AE35,BD!$B$1:$AB$2379,S$10,FALSE))</f>
        <v/>
      </c>
      <c r="T35" s="908" t="str">
        <f>IF($AE35="","",VLOOKUP($AE35,BD!$B$1:$AB$2379,T$10,FALSE))</f>
        <v/>
      </c>
      <c r="U35" s="908" t="str">
        <f>IF($AE35="","",VLOOKUP($AE35,BD!$B$1:$AB$2379,U$10,FALSE))</f>
        <v/>
      </c>
      <c r="V35" s="908" t="str">
        <f>IF($AE35="","",VLOOKUP($AE35,BD!$B$1:$AB$2379,V$10,FALSE))</f>
        <v/>
      </c>
      <c r="W35" s="908" t="str">
        <f>IF($AE35="","",VLOOKUP($AE35,BD!$B$1:$AB$2379,W$10,FALSE))</f>
        <v/>
      </c>
      <c r="X35" s="908" t="str">
        <f>IF($AE35="","",VLOOKUP($AE35,BD!$B$1:$AB$2379,X$10,FALSE))</f>
        <v/>
      </c>
      <c r="Y35" s="908">
        <f>IF($AE35="","",VLOOKUP($AE35,BD!$B$1:$AB$2379,Y$10,FALSE))</f>
        <v>864</v>
      </c>
      <c r="Z35" s="908" t="str">
        <f>IF($AE35="","",VLOOKUP($AE35,BD!$B$1:$AB$2379,Z$10,FALSE))</f>
        <v/>
      </c>
      <c r="AA35" s="909"/>
      <c r="AB35" s="909"/>
      <c r="AC35" s="909"/>
      <c r="AD35" s="909"/>
      <c r="AE35" s="912" t="s">
        <v>2181</v>
      </c>
      <c r="AF35" s="741"/>
      <c r="AG35" s="913" t="str">
        <f t="shared" si="49"/>
        <v>Margarina, Swis Light</v>
      </c>
      <c r="AH35" s="910" t="str">
        <f t="shared" si="50"/>
        <v>Grasas, aceites y oleaginosas</v>
      </c>
      <c r="AI35" s="910" t="str">
        <f t="shared" ref="AI35:AR35" si="57">IF($AF35=0,"",C35*$AF35/100)</f>
        <v/>
      </c>
      <c r="AJ35" s="910" t="str">
        <f t="shared" si="57"/>
        <v/>
      </c>
      <c r="AK35" s="910" t="str">
        <f t="shared" si="57"/>
        <v/>
      </c>
      <c r="AL35" s="910" t="str">
        <f t="shared" si="57"/>
        <v/>
      </c>
      <c r="AM35" s="910" t="str">
        <f t="shared" si="57"/>
        <v/>
      </c>
      <c r="AN35" s="910" t="str">
        <f t="shared" si="57"/>
        <v/>
      </c>
      <c r="AO35" s="910" t="str">
        <f t="shared" si="57"/>
        <v/>
      </c>
      <c r="AP35" s="910" t="str">
        <f t="shared" si="57"/>
        <v/>
      </c>
      <c r="AQ35" s="910" t="str">
        <f t="shared" si="57"/>
        <v/>
      </c>
      <c r="AR35" s="910" t="str">
        <f t="shared" si="57"/>
        <v/>
      </c>
      <c r="AS35" s="910" t="str">
        <f t="shared" si="8"/>
        <v/>
      </c>
      <c r="AT35" s="910" t="str">
        <f t="shared" si="9"/>
        <v/>
      </c>
      <c r="AU35" s="910" t="str">
        <f t="shared" ref="AU35:BF35" si="58">IF($AF35=0,"",O35*$AF35/100)</f>
        <v/>
      </c>
      <c r="AV35" s="910" t="str">
        <f t="shared" si="58"/>
        <v/>
      </c>
      <c r="AW35" s="910" t="str">
        <f t="shared" si="58"/>
        <v/>
      </c>
      <c r="AX35" s="910" t="str">
        <f t="shared" si="58"/>
        <v/>
      </c>
      <c r="AY35" s="910" t="str">
        <f t="shared" si="58"/>
        <v/>
      </c>
      <c r="AZ35" s="910" t="str">
        <f t="shared" si="58"/>
        <v/>
      </c>
      <c r="BA35" s="910" t="str">
        <f t="shared" si="58"/>
        <v/>
      </c>
      <c r="BB35" s="910" t="str">
        <f t="shared" si="58"/>
        <v/>
      </c>
      <c r="BC35" s="910" t="str">
        <f t="shared" si="58"/>
        <v/>
      </c>
      <c r="BD35" s="910" t="str">
        <f t="shared" si="58"/>
        <v/>
      </c>
      <c r="BE35" s="910" t="str">
        <f t="shared" si="58"/>
        <v/>
      </c>
      <c r="BF35" s="911" t="str">
        <f t="shared" si="58"/>
        <v/>
      </c>
    </row>
    <row r="36" ht="12.75" customHeight="1">
      <c r="A36" s="907" t="str">
        <f>IF('BIBLIO Y CRÉDITOS'!$B$5="","",IF($AE36="","",VLOOKUP($AE36,BD!$B$1:$AB$2379,A$10,FALSE)))</f>
        <v/>
      </c>
      <c r="B36" s="908" t="str">
        <f>IF($AE36="","",VLOOKUP($AE36,BD!$B$1:$AB$2379,B$10,FALSE))</f>
        <v/>
      </c>
      <c r="C36" s="908" t="str">
        <f>IF($AE36="","",VLOOKUP($AE36,BD!$B$1:$AB$2379,C$10,FALSE))</f>
        <v/>
      </c>
      <c r="D36" s="908" t="str">
        <f>IF($AE36="","",VLOOKUP($AE36,BD!$B$1:$AB$2379,D$10,FALSE))</f>
        <v/>
      </c>
      <c r="E36" s="908" t="str">
        <f>IF($AE36="","",VLOOKUP($AE36,BD!$B$1:$AB$2379,E$10,FALSE))</f>
        <v/>
      </c>
      <c r="F36" s="908" t="str">
        <f>IF($AE36="","",VLOOKUP($AE36,BD!$B$1:$AB$2379,F$10,FALSE))</f>
        <v/>
      </c>
      <c r="G36" s="908" t="str">
        <f>IF($AE36="","",VLOOKUP($AE36,BD!$B$1:$AB$2379,G$10,FALSE))</f>
        <v/>
      </c>
      <c r="H36" s="908" t="str">
        <f>IF($AE36="","",VLOOKUP($AE36,BD!$B$1:$AB$2379,H$10,FALSE))</f>
        <v/>
      </c>
      <c r="I36" s="908" t="str">
        <f>IF($AE36="","",VLOOKUP($AE36,BD!$B$1:$AB$2379,I$10,FALSE))</f>
        <v/>
      </c>
      <c r="J36" s="908" t="str">
        <f>IF($AE36="","",VLOOKUP($AE36,BD!$B$1:$AB$2379,J$10,FALSE))</f>
        <v/>
      </c>
      <c r="K36" s="908" t="str">
        <f>IF($AE36="","",VLOOKUP($AE36,BD!$B$1:$AB$2379,K$10,FALSE))</f>
        <v/>
      </c>
      <c r="L36" s="908" t="str">
        <f>IF($AE36="","",VLOOKUP($AE36,BD!$B$1:$AB$2379,L$10,FALSE))</f>
        <v/>
      </c>
      <c r="M36" s="908" t="str">
        <f>IF($AE36="","",VLOOKUP($AE36,BD!$B$1:$AB$2379,M$10,FALSE))</f>
        <v/>
      </c>
      <c r="N36" s="908" t="str">
        <f>IF($AE36="","",VLOOKUP($AE36,BD!$B$1:$AB$2379,N$10,FALSE))</f>
        <v/>
      </c>
      <c r="O36" s="908" t="str">
        <f>IF($AE36="","",VLOOKUP($AE36,BD!$B$1:$AB$2379,O$10,FALSE))</f>
        <v/>
      </c>
      <c r="P36" s="908" t="str">
        <f>IF($AE36="","",VLOOKUP($AE36,BD!$B$1:$AB$2379,P$10,FALSE))</f>
        <v/>
      </c>
      <c r="Q36" s="908" t="str">
        <f>IF($AE36="","",VLOOKUP($AE36,BD!$B$1:$AB$2379,Q$10,FALSE))</f>
        <v/>
      </c>
      <c r="R36" s="908" t="str">
        <f>IF($AE36="","",VLOOKUP($AE36,BD!$B$1:$AB$2379,R$10,FALSE))</f>
        <v/>
      </c>
      <c r="S36" s="908" t="str">
        <f>IF($AE36="","",VLOOKUP($AE36,BD!$B$1:$AB$2379,S$10,FALSE))</f>
        <v/>
      </c>
      <c r="T36" s="908" t="str">
        <f>IF($AE36="","",VLOOKUP($AE36,BD!$B$1:$AB$2379,T$10,FALSE))</f>
        <v/>
      </c>
      <c r="U36" s="908" t="str">
        <f>IF($AE36="","",VLOOKUP($AE36,BD!$B$1:$AB$2379,U$10,FALSE))</f>
        <v/>
      </c>
      <c r="V36" s="908" t="str">
        <f>IF($AE36="","",VLOOKUP($AE36,BD!$B$1:$AB$2379,V$10,FALSE))</f>
        <v/>
      </c>
      <c r="W36" s="908" t="str">
        <f>IF($AE36="","",VLOOKUP($AE36,BD!$B$1:$AB$2379,W$10,FALSE))</f>
        <v/>
      </c>
      <c r="X36" s="908" t="str">
        <f>IF($AE36="","",VLOOKUP($AE36,BD!$B$1:$AB$2379,X$10,FALSE))</f>
        <v/>
      </c>
      <c r="Y36" s="908" t="str">
        <f>IF($AE36="","",VLOOKUP($AE36,BD!$B$1:$AB$2379,Y$10,FALSE))</f>
        <v/>
      </c>
      <c r="Z36" s="908" t="str">
        <f>IF($AE36="","",VLOOKUP($AE36,BD!$B$1:$AB$2379,Z$10,FALSE))</f>
        <v/>
      </c>
      <c r="AA36" s="909"/>
      <c r="AB36" s="909"/>
      <c r="AC36" s="909"/>
      <c r="AD36" s="909"/>
      <c r="AE36" s="914"/>
      <c r="AF36" s="741"/>
      <c r="AG36" s="913" t="str">
        <f t="shared" si="49"/>
        <v/>
      </c>
      <c r="AH36" s="910" t="str">
        <f t="shared" si="50"/>
        <v/>
      </c>
      <c r="AI36" s="910" t="str">
        <f t="shared" ref="AI36:AR36" si="59">IF($AF36=0,"",C36*$AF36/100)</f>
        <v/>
      </c>
      <c r="AJ36" s="910" t="str">
        <f t="shared" si="59"/>
        <v/>
      </c>
      <c r="AK36" s="910" t="str">
        <f t="shared" si="59"/>
        <v/>
      </c>
      <c r="AL36" s="910" t="str">
        <f t="shared" si="59"/>
        <v/>
      </c>
      <c r="AM36" s="910" t="str">
        <f t="shared" si="59"/>
        <v/>
      </c>
      <c r="AN36" s="910" t="str">
        <f t="shared" si="59"/>
        <v/>
      </c>
      <c r="AO36" s="910" t="str">
        <f t="shared" si="59"/>
        <v/>
      </c>
      <c r="AP36" s="910" t="str">
        <f t="shared" si="59"/>
        <v/>
      </c>
      <c r="AQ36" s="910" t="str">
        <f t="shared" si="59"/>
        <v/>
      </c>
      <c r="AR36" s="910" t="str">
        <f t="shared" si="59"/>
        <v/>
      </c>
      <c r="AS36" s="910" t="str">
        <f t="shared" si="8"/>
        <v/>
      </c>
      <c r="AT36" s="910" t="str">
        <f t="shared" si="9"/>
        <v/>
      </c>
      <c r="AU36" s="910" t="str">
        <f t="shared" ref="AU36:BF36" si="60">IF($AF36=0,"",O36*$AF36/100)</f>
        <v/>
      </c>
      <c r="AV36" s="910" t="str">
        <f t="shared" si="60"/>
        <v/>
      </c>
      <c r="AW36" s="910" t="str">
        <f t="shared" si="60"/>
        <v/>
      </c>
      <c r="AX36" s="910" t="str">
        <f t="shared" si="60"/>
        <v/>
      </c>
      <c r="AY36" s="910" t="str">
        <f t="shared" si="60"/>
        <v/>
      </c>
      <c r="AZ36" s="910" t="str">
        <f t="shared" si="60"/>
        <v/>
      </c>
      <c r="BA36" s="910" t="str">
        <f t="shared" si="60"/>
        <v/>
      </c>
      <c r="BB36" s="910" t="str">
        <f t="shared" si="60"/>
        <v/>
      </c>
      <c r="BC36" s="910" t="str">
        <f t="shared" si="60"/>
        <v/>
      </c>
      <c r="BD36" s="910" t="str">
        <f t="shared" si="60"/>
        <v/>
      </c>
      <c r="BE36" s="910" t="str">
        <f t="shared" si="60"/>
        <v/>
      </c>
      <c r="BF36" s="911" t="str">
        <f t="shared" si="60"/>
        <v/>
      </c>
    </row>
    <row r="37" ht="12.75" customHeight="1">
      <c r="A37" s="907" t="str">
        <f>IF('BIBLIO Y CRÉDITOS'!$B$5="","",IF($AE37="","",VLOOKUP($AE37,BD!$B$1:$AB$2379,A$10,FALSE)))</f>
        <v/>
      </c>
      <c r="B37" s="908" t="str">
        <f>IF($AE37="","",VLOOKUP($AE37,BD!$B$1:$AB$2379,B$10,FALSE))</f>
        <v/>
      </c>
      <c r="C37" s="908" t="str">
        <f>IF($AE37="","",VLOOKUP($AE37,BD!$B$1:$AB$2379,C$10,FALSE))</f>
        <v/>
      </c>
      <c r="D37" s="908" t="str">
        <f>IF($AE37="","",VLOOKUP($AE37,BD!$B$1:$AB$2379,D$10,FALSE))</f>
        <v/>
      </c>
      <c r="E37" s="908" t="str">
        <f>IF($AE37="","",VLOOKUP($AE37,BD!$B$1:$AB$2379,E$10,FALSE))</f>
        <v/>
      </c>
      <c r="F37" s="908" t="str">
        <f>IF($AE37="","",VLOOKUP($AE37,BD!$B$1:$AB$2379,F$10,FALSE))</f>
        <v/>
      </c>
      <c r="G37" s="908" t="str">
        <f>IF($AE37="","",VLOOKUP($AE37,BD!$B$1:$AB$2379,G$10,FALSE))</f>
        <v/>
      </c>
      <c r="H37" s="908" t="str">
        <f>IF($AE37="","",VLOOKUP($AE37,BD!$B$1:$AB$2379,H$10,FALSE))</f>
        <v/>
      </c>
      <c r="I37" s="908" t="str">
        <f>IF($AE37="","",VLOOKUP($AE37,BD!$B$1:$AB$2379,I$10,FALSE))</f>
        <v/>
      </c>
      <c r="J37" s="908" t="str">
        <f>IF($AE37="","",VLOOKUP($AE37,BD!$B$1:$AB$2379,J$10,FALSE))</f>
        <v/>
      </c>
      <c r="K37" s="908" t="str">
        <f>IF($AE37="","",VLOOKUP($AE37,BD!$B$1:$AB$2379,K$10,FALSE))</f>
        <v/>
      </c>
      <c r="L37" s="908" t="str">
        <f>IF($AE37="","",VLOOKUP($AE37,BD!$B$1:$AB$2379,L$10,FALSE))</f>
        <v/>
      </c>
      <c r="M37" s="908" t="str">
        <f>IF($AE37="","",VLOOKUP($AE37,BD!$B$1:$AB$2379,M$10,FALSE))</f>
        <v/>
      </c>
      <c r="N37" s="908" t="str">
        <f>IF($AE37="","",VLOOKUP($AE37,BD!$B$1:$AB$2379,N$10,FALSE))</f>
        <v/>
      </c>
      <c r="O37" s="908" t="str">
        <f>IF($AE37="","",VLOOKUP($AE37,BD!$B$1:$AB$2379,O$10,FALSE))</f>
        <v/>
      </c>
      <c r="P37" s="908" t="str">
        <f>IF($AE37="","",VLOOKUP($AE37,BD!$B$1:$AB$2379,P$10,FALSE))</f>
        <v/>
      </c>
      <c r="Q37" s="908" t="str">
        <f>IF($AE37="","",VLOOKUP($AE37,BD!$B$1:$AB$2379,Q$10,FALSE))</f>
        <v/>
      </c>
      <c r="R37" s="908" t="str">
        <f>IF($AE37="","",VLOOKUP($AE37,BD!$B$1:$AB$2379,R$10,FALSE))</f>
        <v/>
      </c>
      <c r="S37" s="908" t="str">
        <f>IF($AE37="","",VLOOKUP($AE37,BD!$B$1:$AB$2379,S$10,FALSE))</f>
        <v/>
      </c>
      <c r="T37" s="908" t="str">
        <f>IF($AE37="","",VLOOKUP($AE37,BD!$B$1:$AB$2379,T$10,FALSE))</f>
        <v/>
      </c>
      <c r="U37" s="908" t="str">
        <f>IF($AE37="","",VLOOKUP($AE37,BD!$B$1:$AB$2379,U$10,FALSE))</f>
        <v/>
      </c>
      <c r="V37" s="908" t="str">
        <f>IF($AE37="","",VLOOKUP($AE37,BD!$B$1:$AB$2379,V$10,FALSE))</f>
        <v/>
      </c>
      <c r="W37" s="908" t="str">
        <f>IF($AE37="","",VLOOKUP($AE37,BD!$B$1:$AB$2379,W$10,FALSE))</f>
        <v/>
      </c>
      <c r="X37" s="908" t="str">
        <f>IF($AE37="","",VLOOKUP($AE37,BD!$B$1:$AB$2379,X$10,FALSE))</f>
        <v/>
      </c>
      <c r="Y37" s="908" t="str">
        <f>IF($AE37="","",VLOOKUP($AE37,BD!$B$1:$AB$2379,Y$10,FALSE))</f>
        <v/>
      </c>
      <c r="Z37" s="908" t="str">
        <f>IF($AE37="","",VLOOKUP($AE37,BD!$B$1:$AB$2379,Z$10,FALSE))</f>
        <v/>
      </c>
      <c r="AA37" s="909"/>
      <c r="AB37" s="909"/>
      <c r="AC37" s="909"/>
      <c r="AD37" s="909"/>
      <c r="AE37" s="914"/>
      <c r="AF37" s="741"/>
      <c r="AG37" s="913" t="str">
        <f t="shared" si="49"/>
        <v/>
      </c>
      <c r="AH37" s="910" t="str">
        <f t="shared" si="50"/>
        <v/>
      </c>
      <c r="AI37" s="910" t="str">
        <f t="shared" ref="AI37:AR37" si="61">IF($AF37=0,"",C37*$AF37/100)</f>
        <v/>
      </c>
      <c r="AJ37" s="910" t="str">
        <f t="shared" si="61"/>
        <v/>
      </c>
      <c r="AK37" s="910" t="str">
        <f t="shared" si="61"/>
        <v/>
      </c>
      <c r="AL37" s="910" t="str">
        <f t="shared" si="61"/>
        <v/>
      </c>
      <c r="AM37" s="910" t="str">
        <f t="shared" si="61"/>
        <v/>
      </c>
      <c r="AN37" s="910" t="str">
        <f t="shared" si="61"/>
        <v/>
      </c>
      <c r="AO37" s="910" t="str">
        <f t="shared" si="61"/>
        <v/>
      </c>
      <c r="AP37" s="910" t="str">
        <f t="shared" si="61"/>
        <v/>
      </c>
      <c r="AQ37" s="910" t="str">
        <f t="shared" si="61"/>
        <v/>
      </c>
      <c r="AR37" s="910" t="str">
        <f t="shared" si="61"/>
        <v/>
      </c>
      <c r="AS37" s="910" t="str">
        <f t="shared" si="8"/>
        <v/>
      </c>
      <c r="AT37" s="910" t="str">
        <f t="shared" si="9"/>
        <v/>
      </c>
      <c r="AU37" s="910" t="str">
        <f t="shared" ref="AU37:BF37" si="62">IF($AF37=0,"",O37*$AF37/100)</f>
        <v/>
      </c>
      <c r="AV37" s="910" t="str">
        <f t="shared" si="62"/>
        <v/>
      </c>
      <c r="AW37" s="910" t="str">
        <f t="shared" si="62"/>
        <v/>
      </c>
      <c r="AX37" s="910" t="str">
        <f t="shared" si="62"/>
        <v/>
      </c>
      <c r="AY37" s="910" t="str">
        <f t="shared" si="62"/>
        <v/>
      </c>
      <c r="AZ37" s="910" t="str">
        <f t="shared" si="62"/>
        <v/>
      </c>
      <c r="BA37" s="910" t="str">
        <f t="shared" si="62"/>
        <v/>
      </c>
      <c r="BB37" s="910" t="str">
        <f t="shared" si="62"/>
        <v/>
      </c>
      <c r="BC37" s="910" t="str">
        <f t="shared" si="62"/>
        <v/>
      </c>
      <c r="BD37" s="910" t="str">
        <f t="shared" si="62"/>
        <v/>
      </c>
      <c r="BE37" s="910" t="str">
        <f t="shared" si="62"/>
        <v/>
      </c>
      <c r="BF37" s="911" t="str">
        <f t="shared" si="62"/>
        <v/>
      </c>
    </row>
    <row r="38" ht="12.75" customHeight="1">
      <c r="A38" s="907" t="str">
        <f>IF('BIBLIO Y CRÉDITOS'!$B$5="","",IF($AE38="","",VLOOKUP($AE38,BD!$B$1:$AB$2379,A$10,FALSE)))</f>
        <v/>
      </c>
      <c r="B38" s="908" t="str">
        <f>IF($AE38="","",VLOOKUP($AE38,BD!$B$1:$AB$2379,B$10,FALSE))</f>
        <v/>
      </c>
      <c r="C38" s="908" t="str">
        <f>IF($AE38="","",VLOOKUP($AE38,BD!$B$1:$AB$2379,C$10,FALSE))</f>
        <v/>
      </c>
      <c r="D38" s="908" t="str">
        <f>IF($AE38="","",VLOOKUP($AE38,BD!$B$1:$AB$2379,D$10,FALSE))</f>
        <v/>
      </c>
      <c r="E38" s="908" t="str">
        <f>IF($AE38="","",VLOOKUP($AE38,BD!$B$1:$AB$2379,E$10,FALSE))</f>
        <v/>
      </c>
      <c r="F38" s="908" t="str">
        <f>IF($AE38="","",VLOOKUP($AE38,BD!$B$1:$AB$2379,F$10,FALSE))</f>
        <v/>
      </c>
      <c r="G38" s="908" t="str">
        <f>IF($AE38="","",VLOOKUP($AE38,BD!$B$1:$AB$2379,G$10,FALSE))</f>
        <v/>
      </c>
      <c r="H38" s="908" t="str">
        <f>IF($AE38="","",VLOOKUP($AE38,BD!$B$1:$AB$2379,H$10,FALSE))</f>
        <v/>
      </c>
      <c r="I38" s="908" t="str">
        <f>IF($AE38="","",VLOOKUP($AE38,BD!$B$1:$AB$2379,I$10,FALSE))</f>
        <v/>
      </c>
      <c r="J38" s="908" t="str">
        <f>IF($AE38="","",VLOOKUP($AE38,BD!$B$1:$AB$2379,J$10,FALSE))</f>
        <v/>
      </c>
      <c r="K38" s="908" t="str">
        <f>IF($AE38="","",VLOOKUP($AE38,BD!$B$1:$AB$2379,K$10,FALSE))</f>
        <v/>
      </c>
      <c r="L38" s="908" t="str">
        <f>IF($AE38="","",VLOOKUP($AE38,BD!$B$1:$AB$2379,L$10,FALSE))</f>
        <v/>
      </c>
      <c r="M38" s="908" t="str">
        <f>IF($AE38="","",VLOOKUP($AE38,BD!$B$1:$AB$2379,M$10,FALSE))</f>
        <v/>
      </c>
      <c r="N38" s="908" t="str">
        <f>IF($AE38="","",VLOOKUP($AE38,BD!$B$1:$AB$2379,N$10,FALSE))</f>
        <v/>
      </c>
      <c r="O38" s="908" t="str">
        <f>IF($AE38="","",VLOOKUP($AE38,BD!$B$1:$AB$2379,O$10,FALSE))</f>
        <v/>
      </c>
      <c r="P38" s="908" t="str">
        <f>IF($AE38="","",VLOOKUP($AE38,BD!$B$1:$AB$2379,P$10,FALSE))</f>
        <v/>
      </c>
      <c r="Q38" s="908" t="str">
        <f>IF($AE38="","",VLOOKUP($AE38,BD!$B$1:$AB$2379,Q$10,FALSE))</f>
        <v/>
      </c>
      <c r="R38" s="908" t="str">
        <f>IF($AE38="","",VLOOKUP($AE38,BD!$B$1:$AB$2379,R$10,FALSE))</f>
        <v/>
      </c>
      <c r="S38" s="908" t="str">
        <f>IF($AE38="","",VLOOKUP($AE38,BD!$B$1:$AB$2379,S$10,FALSE))</f>
        <v/>
      </c>
      <c r="T38" s="908" t="str">
        <f>IF($AE38="","",VLOOKUP($AE38,BD!$B$1:$AB$2379,T$10,FALSE))</f>
        <v/>
      </c>
      <c r="U38" s="908" t="str">
        <f>IF($AE38="","",VLOOKUP($AE38,BD!$B$1:$AB$2379,U$10,FALSE))</f>
        <v/>
      </c>
      <c r="V38" s="908" t="str">
        <f>IF($AE38="","",VLOOKUP($AE38,BD!$B$1:$AB$2379,V$10,FALSE))</f>
        <v/>
      </c>
      <c r="W38" s="908" t="str">
        <f>IF($AE38="","",VLOOKUP($AE38,BD!$B$1:$AB$2379,W$10,FALSE))</f>
        <v/>
      </c>
      <c r="X38" s="908" t="str">
        <f>IF($AE38="","",VLOOKUP($AE38,BD!$B$1:$AB$2379,X$10,FALSE))</f>
        <v/>
      </c>
      <c r="Y38" s="908" t="str">
        <f>IF($AE38="","",VLOOKUP($AE38,BD!$B$1:$AB$2379,Y$10,FALSE))</f>
        <v/>
      </c>
      <c r="Z38" s="908" t="str">
        <f>IF($AE38="","",VLOOKUP($AE38,BD!$B$1:$AB$2379,Z$10,FALSE))</f>
        <v/>
      </c>
      <c r="AA38" s="909"/>
      <c r="AB38" s="909"/>
      <c r="AC38" s="909"/>
      <c r="AD38" s="909"/>
      <c r="AE38" s="914"/>
      <c r="AF38" s="741"/>
      <c r="AG38" s="913" t="str">
        <f t="shared" si="49"/>
        <v/>
      </c>
      <c r="AH38" s="910" t="str">
        <f t="shared" si="50"/>
        <v/>
      </c>
      <c r="AI38" s="910" t="str">
        <f t="shared" ref="AI38:AR38" si="63">IF($AF38=0,"",C38*$AF38/100)</f>
        <v/>
      </c>
      <c r="AJ38" s="910" t="str">
        <f t="shared" si="63"/>
        <v/>
      </c>
      <c r="AK38" s="910" t="str">
        <f t="shared" si="63"/>
        <v/>
      </c>
      <c r="AL38" s="910" t="str">
        <f t="shared" si="63"/>
        <v/>
      </c>
      <c r="AM38" s="910" t="str">
        <f t="shared" si="63"/>
        <v/>
      </c>
      <c r="AN38" s="910" t="str">
        <f t="shared" si="63"/>
        <v/>
      </c>
      <c r="AO38" s="910" t="str">
        <f t="shared" si="63"/>
        <v/>
      </c>
      <c r="AP38" s="910" t="str">
        <f t="shared" si="63"/>
        <v/>
      </c>
      <c r="AQ38" s="910" t="str">
        <f t="shared" si="63"/>
        <v/>
      </c>
      <c r="AR38" s="910" t="str">
        <f t="shared" si="63"/>
        <v/>
      </c>
      <c r="AS38" s="910" t="str">
        <f t="shared" si="8"/>
        <v/>
      </c>
      <c r="AT38" s="910" t="str">
        <f t="shared" si="9"/>
        <v/>
      </c>
      <c r="AU38" s="910" t="str">
        <f t="shared" ref="AU38:BF38" si="64">IF($AF38=0,"",O38*$AF38/100)</f>
        <v/>
      </c>
      <c r="AV38" s="910" t="str">
        <f t="shared" si="64"/>
        <v/>
      </c>
      <c r="AW38" s="910" t="str">
        <f t="shared" si="64"/>
        <v/>
      </c>
      <c r="AX38" s="910" t="str">
        <f t="shared" si="64"/>
        <v/>
      </c>
      <c r="AY38" s="910" t="str">
        <f t="shared" si="64"/>
        <v/>
      </c>
      <c r="AZ38" s="910" t="str">
        <f t="shared" si="64"/>
        <v/>
      </c>
      <c r="BA38" s="910" t="str">
        <f t="shared" si="64"/>
        <v/>
      </c>
      <c r="BB38" s="910" t="str">
        <f t="shared" si="64"/>
        <v/>
      </c>
      <c r="BC38" s="910" t="str">
        <f t="shared" si="64"/>
        <v/>
      </c>
      <c r="BD38" s="910" t="str">
        <f t="shared" si="64"/>
        <v/>
      </c>
      <c r="BE38" s="910" t="str">
        <f t="shared" si="64"/>
        <v/>
      </c>
      <c r="BF38" s="911" t="str">
        <f t="shared" si="64"/>
        <v/>
      </c>
    </row>
    <row r="39" ht="12.75" customHeight="1">
      <c r="A39" s="907" t="str">
        <f>IF('BIBLIO Y CRÉDITOS'!$B$5="","",IF($AE39="","",VLOOKUP($AE39,BD!$B$1:$AB$2379,A$10,FALSE)))</f>
        <v/>
      </c>
      <c r="B39" s="908" t="str">
        <f>IF($AE39="","",VLOOKUP($AE39,BD!$B$1:$AB$2379,B$10,FALSE))</f>
        <v/>
      </c>
      <c r="C39" s="908" t="str">
        <f>IF($AE39="","",VLOOKUP($AE39,BD!$B$1:$AB$2379,C$10,FALSE))</f>
        <v/>
      </c>
      <c r="D39" s="908" t="str">
        <f>IF($AE39="","",VLOOKUP($AE39,BD!$B$1:$AB$2379,D$10,FALSE))</f>
        <v/>
      </c>
      <c r="E39" s="908" t="str">
        <f>IF($AE39="","",VLOOKUP($AE39,BD!$B$1:$AB$2379,E$10,FALSE))</f>
        <v/>
      </c>
      <c r="F39" s="908" t="str">
        <f>IF($AE39="","",VLOOKUP($AE39,BD!$B$1:$AB$2379,F$10,FALSE))</f>
        <v/>
      </c>
      <c r="G39" s="908" t="str">
        <f>IF($AE39="","",VLOOKUP($AE39,BD!$B$1:$AB$2379,G$10,FALSE))</f>
        <v/>
      </c>
      <c r="H39" s="908" t="str">
        <f>IF($AE39="","",VLOOKUP($AE39,BD!$B$1:$AB$2379,H$10,FALSE))</f>
        <v/>
      </c>
      <c r="I39" s="908" t="str">
        <f>IF($AE39="","",VLOOKUP($AE39,BD!$B$1:$AB$2379,I$10,FALSE))</f>
        <v/>
      </c>
      <c r="J39" s="908" t="str">
        <f>IF($AE39="","",VLOOKUP($AE39,BD!$B$1:$AB$2379,J$10,FALSE))</f>
        <v/>
      </c>
      <c r="K39" s="908" t="str">
        <f>IF($AE39="","",VLOOKUP($AE39,BD!$B$1:$AB$2379,K$10,FALSE))</f>
        <v/>
      </c>
      <c r="L39" s="908" t="str">
        <f>IF($AE39="","",VLOOKUP($AE39,BD!$B$1:$AB$2379,L$10,FALSE))</f>
        <v/>
      </c>
      <c r="M39" s="908" t="str">
        <f>IF($AE39="","",VLOOKUP($AE39,BD!$B$1:$AB$2379,M$10,FALSE))</f>
        <v/>
      </c>
      <c r="N39" s="908" t="str">
        <f>IF($AE39="","",VLOOKUP($AE39,BD!$B$1:$AB$2379,N$10,FALSE))</f>
        <v/>
      </c>
      <c r="O39" s="908" t="str">
        <f>IF($AE39="","",VLOOKUP($AE39,BD!$B$1:$AB$2379,O$10,FALSE))</f>
        <v/>
      </c>
      <c r="P39" s="908" t="str">
        <f>IF($AE39="","",VLOOKUP($AE39,BD!$B$1:$AB$2379,P$10,FALSE))</f>
        <v/>
      </c>
      <c r="Q39" s="908" t="str">
        <f>IF($AE39="","",VLOOKUP($AE39,BD!$B$1:$AB$2379,Q$10,FALSE))</f>
        <v/>
      </c>
      <c r="R39" s="908" t="str">
        <f>IF($AE39="","",VLOOKUP($AE39,BD!$B$1:$AB$2379,R$10,FALSE))</f>
        <v/>
      </c>
      <c r="S39" s="908" t="str">
        <f>IF($AE39="","",VLOOKUP($AE39,BD!$B$1:$AB$2379,S$10,FALSE))</f>
        <v/>
      </c>
      <c r="T39" s="908" t="str">
        <f>IF($AE39="","",VLOOKUP($AE39,BD!$B$1:$AB$2379,T$10,FALSE))</f>
        <v/>
      </c>
      <c r="U39" s="908" t="str">
        <f>IF($AE39="","",VLOOKUP($AE39,BD!$B$1:$AB$2379,U$10,FALSE))</f>
        <v/>
      </c>
      <c r="V39" s="908" t="str">
        <f>IF($AE39="","",VLOOKUP($AE39,BD!$B$1:$AB$2379,V$10,FALSE))</f>
        <v/>
      </c>
      <c r="W39" s="908" t="str">
        <f>IF($AE39="","",VLOOKUP($AE39,BD!$B$1:$AB$2379,W$10,FALSE))</f>
        <v/>
      </c>
      <c r="X39" s="908" t="str">
        <f>IF($AE39="","",VLOOKUP($AE39,BD!$B$1:$AB$2379,X$10,FALSE))</f>
        <v/>
      </c>
      <c r="Y39" s="908" t="str">
        <f>IF($AE39="","",VLOOKUP($AE39,BD!$B$1:$AB$2379,Y$10,FALSE))</f>
        <v/>
      </c>
      <c r="Z39" s="908" t="str">
        <f>IF($AE39="","",VLOOKUP($AE39,BD!$B$1:$AB$2379,Z$10,FALSE))</f>
        <v/>
      </c>
      <c r="AA39" s="909"/>
      <c r="AB39" s="909"/>
      <c r="AC39" s="909"/>
      <c r="AD39" s="909"/>
      <c r="AE39" s="914"/>
      <c r="AF39" s="741"/>
      <c r="AG39" s="913" t="str">
        <f t="shared" si="49"/>
        <v/>
      </c>
      <c r="AH39" s="910" t="str">
        <f t="shared" si="50"/>
        <v/>
      </c>
      <c r="AI39" s="910" t="str">
        <f t="shared" ref="AI39:AR39" si="65">IF($AF39=0,"",C39*$AF39/100)</f>
        <v/>
      </c>
      <c r="AJ39" s="910" t="str">
        <f t="shared" si="65"/>
        <v/>
      </c>
      <c r="AK39" s="910" t="str">
        <f t="shared" si="65"/>
        <v/>
      </c>
      <c r="AL39" s="910" t="str">
        <f t="shared" si="65"/>
        <v/>
      </c>
      <c r="AM39" s="910" t="str">
        <f t="shared" si="65"/>
        <v/>
      </c>
      <c r="AN39" s="910" t="str">
        <f t="shared" si="65"/>
        <v/>
      </c>
      <c r="AO39" s="910" t="str">
        <f t="shared" si="65"/>
        <v/>
      </c>
      <c r="AP39" s="910" t="str">
        <f t="shared" si="65"/>
        <v/>
      </c>
      <c r="AQ39" s="910" t="str">
        <f t="shared" si="65"/>
        <v/>
      </c>
      <c r="AR39" s="910" t="str">
        <f t="shared" si="65"/>
        <v/>
      </c>
      <c r="AS39" s="910" t="str">
        <f t="shared" si="8"/>
        <v/>
      </c>
      <c r="AT39" s="910" t="str">
        <f t="shared" si="9"/>
        <v/>
      </c>
      <c r="AU39" s="910" t="str">
        <f t="shared" ref="AU39:BF39" si="66">IF($AF39=0,"",O39*$AF39/100)</f>
        <v/>
      </c>
      <c r="AV39" s="910" t="str">
        <f t="shared" si="66"/>
        <v/>
      </c>
      <c r="AW39" s="910" t="str">
        <f t="shared" si="66"/>
        <v/>
      </c>
      <c r="AX39" s="910" t="str">
        <f t="shared" si="66"/>
        <v/>
      </c>
      <c r="AY39" s="910" t="str">
        <f t="shared" si="66"/>
        <v/>
      </c>
      <c r="AZ39" s="910" t="str">
        <f t="shared" si="66"/>
        <v/>
      </c>
      <c r="BA39" s="910" t="str">
        <f t="shared" si="66"/>
        <v/>
      </c>
      <c r="BB39" s="910" t="str">
        <f t="shared" si="66"/>
        <v/>
      </c>
      <c r="BC39" s="910" t="str">
        <f t="shared" si="66"/>
        <v/>
      </c>
      <c r="BD39" s="910" t="str">
        <f t="shared" si="66"/>
        <v/>
      </c>
      <c r="BE39" s="910" t="str">
        <f t="shared" si="66"/>
        <v/>
      </c>
      <c r="BF39" s="911" t="str">
        <f t="shared" si="66"/>
        <v/>
      </c>
    </row>
    <row r="40" ht="12.75" customHeight="1">
      <c r="A40" s="907" t="str">
        <f>IF('BIBLIO Y CRÉDITOS'!$B$5="","",IF($AE40="","",VLOOKUP($AE40,BD!$B$1:$AB$2379,A$10,FALSE)))</f>
        <v/>
      </c>
      <c r="B40" s="908" t="str">
        <f>IF($AE40="","",VLOOKUP($AE40,BD!$B$1:$AB$2379,B$10,FALSE))</f>
        <v/>
      </c>
      <c r="C40" s="908" t="str">
        <f>IF($AE40="","",VLOOKUP($AE40,BD!$B$1:$AB$2379,C$10,FALSE))</f>
        <v/>
      </c>
      <c r="D40" s="908" t="str">
        <f>IF($AE40="","",VLOOKUP($AE40,BD!$B$1:$AB$2379,D$10,FALSE))</f>
        <v/>
      </c>
      <c r="E40" s="908" t="str">
        <f>IF($AE40="","",VLOOKUP($AE40,BD!$B$1:$AB$2379,E$10,FALSE))</f>
        <v/>
      </c>
      <c r="F40" s="908" t="str">
        <f>IF($AE40="","",VLOOKUP($AE40,BD!$B$1:$AB$2379,F$10,FALSE))</f>
        <v/>
      </c>
      <c r="G40" s="908" t="str">
        <f>IF($AE40="","",VLOOKUP($AE40,BD!$B$1:$AB$2379,G$10,FALSE))</f>
        <v/>
      </c>
      <c r="H40" s="908" t="str">
        <f>IF($AE40="","",VLOOKUP($AE40,BD!$B$1:$AB$2379,H$10,FALSE))</f>
        <v/>
      </c>
      <c r="I40" s="908" t="str">
        <f>IF($AE40="","",VLOOKUP($AE40,BD!$B$1:$AB$2379,I$10,FALSE))</f>
        <v/>
      </c>
      <c r="J40" s="908" t="str">
        <f>IF($AE40="","",VLOOKUP($AE40,BD!$B$1:$AB$2379,J$10,FALSE))</f>
        <v/>
      </c>
      <c r="K40" s="908" t="str">
        <f>IF($AE40="","",VLOOKUP($AE40,BD!$B$1:$AB$2379,K$10,FALSE))</f>
        <v/>
      </c>
      <c r="L40" s="908" t="str">
        <f>IF($AE40="","",VLOOKUP($AE40,BD!$B$1:$AB$2379,L$10,FALSE))</f>
        <v/>
      </c>
      <c r="M40" s="908" t="str">
        <f>IF($AE40="","",VLOOKUP($AE40,BD!$B$1:$AB$2379,M$10,FALSE))</f>
        <v/>
      </c>
      <c r="N40" s="908" t="str">
        <f>IF($AE40="","",VLOOKUP($AE40,BD!$B$1:$AB$2379,N$10,FALSE))</f>
        <v/>
      </c>
      <c r="O40" s="908" t="str">
        <f>IF($AE40="","",VLOOKUP($AE40,BD!$B$1:$AB$2379,O$10,FALSE))</f>
        <v/>
      </c>
      <c r="P40" s="908" t="str">
        <f>IF($AE40="","",VLOOKUP($AE40,BD!$B$1:$AB$2379,P$10,FALSE))</f>
        <v/>
      </c>
      <c r="Q40" s="908" t="str">
        <f>IF($AE40="","",VLOOKUP($AE40,BD!$B$1:$AB$2379,Q$10,FALSE))</f>
        <v/>
      </c>
      <c r="R40" s="908" t="str">
        <f>IF($AE40="","",VLOOKUP($AE40,BD!$B$1:$AB$2379,R$10,FALSE))</f>
        <v/>
      </c>
      <c r="S40" s="908" t="str">
        <f>IF($AE40="","",VLOOKUP($AE40,BD!$B$1:$AB$2379,S$10,FALSE))</f>
        <v/>
      </c>
      <c r="T40" s="908" t="str">
        <f>IF($AE40="","",VLOOKUP($AE40,BD!$B$1:$AB$2379,T$10,FALSE))</f>
        <v/>
      </c>
      <c r="U40" s="908" t="str">
        <f>IF($AE40="","",VLOOKUP($AE40,BD!$B$1:$AB$2379,U$10,FALSE))</f>
        <v/>
      </c>
      <c r="V40" s="908" t="str">
        <f>IF($AE40="","",VLOOKUP($AE40,BD!$B$1:$AB$2379,V$10,FALSE))</f>
        <v/>
      </c>
      <c r="W40" s="908" t="str">
        <f>IF($AE40="","",VLOOKUP($AE40,BD!$B$1:$AB$2379,W$10,FALSE))</f>
        <v/>
      </c>
      <c r="X40" s="908" t="str">
        <f>IF($AE40="","",VLOOKUP($AE40,BD!$B$1:$AB$2379,X$10,FALSE))</f>
        <v/>
      </c>
      <c r="Y40" s="908" t="str">
        <f>IF($AE40="","",VLOOKUP($AE40,BD!$B$1:$AB$2379,Y$10,FALSE))</f>
        <v/>
      </c>
      <c r="Z40" s="908" t="str">
        <f>IF($AE40="","",VLOOKUP($AE40,BD!$B$1:$AB$2379,Z$10,FALSE))</f>
        <v/>
      </c>
      <c r="AA40" s="909"/>
      <c r="AB40" s="909"/>
      <c r="AC40" s="909"/>
      <c r="AD40" s="909"/>
      <c r="AE40" s="914"/>
      <c r="AF40" s="741"/>
      <c r="AG40" s="913" t="str">
        <f t="shared" si="49"/>
        <v/>
      </c>
      <c r="AH40" s="910" t="str">
        <f t="shared" si="50"/>
        <v/>
      </c>
      <c r="AI40" s="910" t="str">
        <f t="shared" ref="AI40:AR40" si="67">IF($AF40=0,"",C40*$AF40/100)</f>
        <v/>
      </c>
      <c r="AJ40" s="910" t="str">
        <f t="shared" si="67"/>
        <v/>
      </c>
      <c r="AK40" s="910" t="str">
        <f t="shared" si="67"/>
        <v/>
      </c>
      <c r="AL40" s="910" t="str">
        <f t="shared" si="67"/>
        <v/>
      </c>
      <c r="AM40" s="910" t="str">
        <f t="shared" si="67"/>
        <v/>
      </c>
      <c r="AN40" s="910" t="str">
        <f t="shared" si="67"/>
        <v/>
      </c>
      <c r="AO40" s="910" t="str">
        <f t="shared" si="67"/>
        <v/>
      </c>
      <c r="AP40" s="910" t="str">
        <f t="shared" si="67"/>
        <v/>
      </c>
      <c r="AQ40" s="910" t="str">
        <f t="shared" si="67"/>
        <v/>
      </c>
      <c r="AR40" s="910" t="str">
        <f t="shared" si="67"/>
        <v/>
      </c>
      <c r="AS40" s="910" t="str">
        <f t="shared" si="8"/>
        <v/>
      </c>
      <c r="AT40" s="910" t="str">
        <f t="shared" si="9"/>
        <v/>
      </c>
      <c r="AU40" s="910" t="str">
        <f t="shared" ref="AU40:BF40" si="68">IF($AF40=0,"",O40*$AF40/100)</f>
        <v/>
      </c>
      <c r="AV40" s="910" t="str">
        <f t="shared" si="68"/>
        <v/>
      </c>
      <c r="AW40" s="910" t="str">
        <f t="shared" si="68"/>
        <v/>
      </c>
      <c r="AX40" s="910" t="str">
        <f t="shared" si="68"/>
        <v/>
      </c>
      <c r="AY40" s="910" t="str">
        <f t="shared" si="68"/>
        <v/>
      </c>
      <c r="AZ40" s="910" t="str">
        <f t="shared" si="68"/>
        <v/>
      </c>
      <c r="BA40" s="910" t="str">
        <f t="shared" si="68"/>
        <v/>
      </c>
      <c r="BB40" s="910" t="str">
        <f t="shared" si="68"/>
        <v/>
      </c>
      <c r="BC40" s="910" t="str">
        <f t="shared" si="68"/>
        <v/>
      </c>
      <c r="BD40" s="910" t="str">
        <f t="shared" si="68"/>
        <v/>
      </c>
      <c r="BE40" s="910" t="str">
        <f t="shared" si="68"/>
        <v/>
      </c>
      <c r="BF40" s="911" t="str">
        <f t="shared" si="68"/>
        <v/>
      </c>
    </row>
    <row r="41" ht="12.75" customHeight="1">
      <c r="A41" s="907" t="str">
        <f>IF('BIBLIO Y CRÉDITOS'!$B$5="","",IF($AE41="","",VLOOKUP($AE41,BD!$B$1:$AB$2379,A$10,FALSE)))</f>
        <v/>
      </c>
      <c r="B41" s="908" t="str">
        <f>IF($AE41="","",VLOOKUP($AE41,BD!$B$1:$AB$2379,B$10,FALSE))</f>
        <v/>
      </c>
      <c r="C41" s="908" t="str">
        <f>IF($AE41="","",VLOOKUP($AE41,BD!$B$1:$AB$2379,C$10,FALSE))</f>
        <v/>
      </c>
      <c r="D41" s="908" t="str">
        <f>IF($AE41="","",VLOOKUP($AE41,BD!$B$1:$AB$2379,D$10,FALSE))</f>
        <v/>
      </c>
      <c r="E41" s="908" t="str">
        <f>IF($AE41="","",VLOOKUP($AE41,BD!$B$1:$AB$2379,E$10,FALSE))</f>
        <v/>
      </c>
      <c r="F41" s="908" t="str">
        <f>IF($AE41="","",VLOOKUP($AE41,BD!$B$1:$AB$2379,F$10,FALSE))</f>
        <v/>
      </c>
      <c r="G41" s="908" t="str">
        <f>IF($AE41="","",VLOOKUP($AE41,BD!$B$1:$AB$2379,G$10,FALSE))</f>
        <v/>
      </c>
      <c r="H41" s="908" t="str">
        <f>IF($AE41="","",VLOOKUP($AE41,BD!$B$1:$AB$2379,H$10,FALSE))</f>
        <v/>
      </c>
      <c r="I41" s="908" t="str">
        <f>IF($AE41="","",VLOOKUP($AE41,BD!$B$1:$AB$2379,I$10,FALSE))</f>
        <v/>
      </c>
      <c r="J41" s="908" t="str">
        <f>IF($AE41="","",VLOOKUP($AE41,BD!$B$1:$AB$2379,J$10,FALSE))</f>
        <v/>
      </c>
      <c r="K41" s="908" t="str">
        <f>IF($AE41="","",VLOOKUP($AE41,BD!$B$1:$AB$2379,K$10,FALSE))</f>
        <v/>
      </c>
      <c r="L41" s="908" t="str">
        <f>IF($AE41="","",VLOOKUP($AE41,BD!$B$1:$AB$2379,L$10,FALSE))</f>
        <v/>
      </c>
      <c r="M41" s="908" t="str">
        <f>IF($AE41="","",VLOOKUP($AE41,BD!$B$1:$AB$2379,M$10,FALSE))</f>
        <v/>
      </c>
      <c r="N41" s="908" t="str">
        <f>IF($AE41="","",VLOOKUP($AE41,BD!$B$1:$AB$2379,N$10,FALSE))</f>
        <v/>
      </c>
      <c r="O41" s="908" t="str">
        <f>IF($AE41="","",VLOOKUP($AE41,BD!$B$1:$AB$2379,O$10,FALSE))</f>
        <v/>
      </c>
      <c r="P41" s="908" t="str">
        <f>IF($AE41="","",VLOOKUP($AE41,BD!$B$1:$AB$2379,P$10,FALSE))</f>
        <v/>
      </c>
      <c r="Q41" s="908" t="str">
        <f>IF($AE41="","",VLOOKUP($AE41,BD!$B$1:$AB$2379,Q$10,FALSE))</f>
        <v/>
      </c>
      <c r="R41" s="908" t="str">
        <f>IF($AE41="","",VLOOKUP($AE41,BD!$B$1:$AB$2379,R$10,FALSE))</f>
        <v/>
      </c>
      <c r="S41" s="908" t="str">
        <f>IF($AE41="","",VLOOKUP($AE41,BD!$B$1:$AB$2379,S$10,FALSE))</f>
        <v/>
      </c>
      <c r="T41" s="908" t="str">
        <f>IF($AE41="","",VLOOKUP($AE41,BD!$B$1:$AB$2379,T$10,FALSE))</f>
        <v/>
      </c>
      <c r="U41" s="908" t="str">
        <f>IF($AE41="","",VLOOKUP($AE41,BD!$B$1:$AB$2379,U$10,FALSE))</f>
        <v/>
      </c>
      <c r="V41" s="908" t="str">
        <f>IF($AE41="","",VLOOKUP($AE41,BD!$B$1:$AB$2379,V$10,FALSE))</f>
        <v/>
      </c>
      <c r="W41" s="908" t="str">
        <f>IF($AE41="","",VLOOKUP($AE41,BD!$B$1:$AB$2379,W$10,FALSE))</f>
        <v/>
      </c>
      <c r="X41" s="908" t="str">
        <f>IF($AE41="","",VLOOKUP($AE41,BD!$B$1:$AB$2379,X$10,FALSE))</f>
        <v/>
      </c>
      <c r="Y41" s="908" t="str">
        <f>IF($AE41="","",VLOOKUP($AE41,BD!$B$1:$AB$2379,Y$10,FALSE))</f>
        <v/>
      </c>
      <c r="Z41" s="908" t="str">
        <f>IF($AE41="","",VLOOKUP($AE41,BD!$B$1:$AB$2379,Z$10,FALSE))</f>
        <v/>
      </c>
      <c r="AA41" s="909"/>
      <c r="AB41" s="909"/>
      <c r="AC41" s="909"/>
      <c r="AD41" s="909"/>
      <c r="AE41" s="914"/>
      <c r="AF41" s="741"/>
      <c r="AG41" s="913" t="str">
        <f t="shared" si="49"/>
        <v/>
      </c>
      <c r="AH41" s="910" t="str">
        <f t="shared" si="50"/>
        <v/>
      </c>
      <c r="AI41" s="910" t="str">
        <f t="shared" ref="AI41:AR41" si="69">IF($AF41=0,"",C41*$AF41/100)</f>
        <v/>
      </c>
      <c r="AJ41" s="910" t="str">
        <f t="shared" si="69"/>
        <v/>
      </c>
      <c r="AK41" s="910" t="str">
        <f t="shared" si="69"/>
        <v/>
      </c>
      <c r="AL41" s="910" t="str">
        <f t="shared" si="69"/>
        <v/>
      </c>
      <c r="AM41" s="910" t="str">
        <f t="shared" si="69"/>
        <v/>
      </c>
      <c r="AN41" s="910" t="str">
        <f t="shared" si="69"/>
        <v/>
      </c>
      <c r="AO41" s="910" t="str">
        <f t="shared" si="69"/>
        <v/>
      </c>
      <c r="AP41" s="910" t="str">
        <f t="shared" si="69"/>
        <v/>
      </c>
      <c r="AQ41" s="910" t="str">
        <f t="shared" si="69"/>
        <v/>
      </c>
      <c r="AR41" s="910" t="str">
        <f t="shared" si="69"/>
        <v/>
      </c>
      <c r="AS41" s="910" t="str">
        <f t="shared" si="8"/>
        <v/>
      </c>
      <c r="AT41" s="910" t="str">
        <f t="shared" si="9"/>
        <v/>
      </c>
      <c r="AU41" s="910" t="str">
        <f t="shared" ref="AU41:BF41" si="70">IF($AF41=0,"",O41*$AF41/100)</f>
        <v/>
      </c>
      <c r="AV41" s="910" t="str">
        <f t="shared" si="70"/>
        <v/>
      </c>
      <c r="AW41" s="910" t="str">
        <f t="shared" si="70"/>
        <v/>
      </c>
      <c r="AX41" s="910" t="str">
        <f t="shared" si="70"/>
        <v/>
      </c>
      <c r="AY41" s="910" t="str">
        <f t="shared" si="70"/>
        <v/>
      </c>
      <c r="AZ41" s="910" t="str">
        <f t="shared" si="70"/>
        <v/>
      </c>
      <c r="BA41" s="910" t="str">
        <f t="shared" si="70"/>
        <v/>
      </c>
      <c r="BB41" s="910" t="str">
        <f t="shared" si="70"/>
        <v/>
      </c>
      <c r="BC41" s="910" t="str">
        <f t="shared" si="70"/>
        <v/>
      </c>
      <c r="BD41" s="910" t="str">
        <f t="shared" si="70"/>
        <v/>
      </c>
      <c r="BE41" s="910" t="str">
        <f t="shared" si="70"/>
        <v/>
      </c>
      <c r="BF41" s="911" t="str">
        <f t="shared" si="70"/>
        <v/>
      </c>
    </row>
    <row r="42" ht="12.75" customHeight="1">
      <c r="A42" s="907" t="str">
        <f>IF('BIBLIO Y CRÉDITOS'!$B$5="","",IF($AE42="","",VLOOKUP($AE42,BD!$B$1:$AB$2379,A$10,FALSE)))</f>
        <v/>
      </c>
      <c r="B42" s="908" t="str">
        <f>IF($AE42="","",VLOOKUP($AE42,BD!$B$1:$AB$2379,B$10,FALSE))</f>
        <v/>
      </c>
      <c r="C42" s="908" t="str">
        <f>IF($AE42="","",VLOOKUP($AE42,BD!$B$1:$AB$2379,C$10,FALSE))</f>
        <v/>
      </c>
      <c r="D42" s="908" t="str">
        <f>IF($AE42="","",VLOOKUP($AE42,BD!$B$1:$AB$2379,D$10,FALSE))</f>
        <v/>
      </c>
      <c r="E42" s="908" t="str">
        <f>IF($AE42="","",VLOOKUP($AE42,BD!$B$1:$AB$2379,E$10,FALSE))</f>
        <v/>
      </c>
      <c r="F42" s="908" t="str">
        <f>IF($AE42="","",VLOOKUP($AE42,BD!$B$1:$AB$2379,F$10,FALSE))</f>
        <v/>
      </c>
      <c r="G42" s="908" t="str">
        <f>IF($AE42="","",VLOOKUP($AE42,BD!$B$1:$AB$2379,G$10,FALSE))</f>
        <v/>
      </c>
      <c r="H42" s="908" t="str">
        <f>IF($AE42="","",VLOOKUP($AE42,BD!$B$1:$AB$2379,H$10,FALSE))</f>
        <v/>
      </c>
      <c r="I42" s="908" t="str">
        <f>IF($AE42="","",VLOOKUP($AE42,BD!$B$1:$AB$2379,I$10,FALSE))</f>
        <v/>
      </c>
      <c r="J42" s="908" t="str">
        <f>IF($AE42="","",VLOOKUP($AE42,BD!$B$1:$AB$2379,J$10,FALSE))</f>
        <v/>
      </c>
      <c r="K42" s="908" t="str">
        <f>IF($AE42="","",VLOOKUP($AE42,BD!$B$1:$AB$2379,K$10,FALSE))</f>
        <v/>
      </c>
      <c r="L42" s="908" t="str">
        <f>IF($AE42="","",VLOOKUP($AE42,BD!$B$1:$AB$2379,L$10,FALSE))</f>
        <v/>
      </c>
      <c r="M42" s="908" t="str">
        <f>IF($AE42="","",VLOOKUP($AE42,BD!$B$1:$AB$2379,M$10,FALSE))</f>
        <v/>
      </c>
      <c r="N42" s="908" t="str">
        <f>IF($AE42="","",VLOOKUP($AE42,BD!$B$1:$AB$2379,N$10,FALSE))</f>
        <v/>
      </c>
      <c r="O42" s="908" t="str">
        <f>IF($AE42="","",VLOOKUP($AE42,BD!$B$1:$AB$2379,O$10,FALSE))</f>
        <v/>
      </c>
      <c r="P42" s="908" t="str">
        <f>IF($AE42="","",VLOOKUP($AE42,BD!$B$1:$AB$2379,P$10,FALSE))</f>
        <v/>
      </c>
      <c r="Q42" s="908" t="str">
        <f>IF($AE42="","",VLOOKUP($AE42,BD!$B$1:$AB$2379,Q$10,FALSE))</f>
        <v/>
      </c>
      <c r="R42" s="908" t="str">
        <f>IF($AE42="","",VLOOKUP($AE42,BD!$B$1:$AB$2379,R$10,FALSE))</f>
        <v/>
      </c>
      <c r="S42" s="908" t="str">
        <f>IF($AE42="","",VLOOKUP($AE42,BD!$B$1:$AB$2379,S$10,FALSE))</f>
        <v/>
      </c>
      <c r="T42" s="908" t="str">
        <f>IF($AE42="","",VLOOKUP($AE42,BD!$B$1:$AB$2379,T$10,FALSE))</f>
        <v/>
      </c>
      <c r="U42" s="908" t="str">
        <f>IF($AE42="","",VLOOKUP($AE42,BD!$B$1:$AB$2379,U$10,FALSE))</f>
        <v/>
      </c>
      <c r="V42" s="908" t="str">
        <f>IF($AE42="","",VLOOKUP($AE42,BD!$B$1:$AB$2379,V$10,FALSE))</f>
        <v/>
      </c>
      <c r="W42" s="908" t="str">
        <f>IF($AE42="","",VLOOKUP($AE42,BD!$B$1:$AB$2379,W$10,FALSE))</f>
        <v/>
      </c>
      <c r="X42" s="908" t="str">
        <f>IF($AE42="","",VLOOKUP($AE42,BD!$B$1:$AB$2379,X$10,FALSE))</f>
        <v/>
      </c>
      <c r="Y42" s="908" t="str">
        <f>IF($AE42="","",VLOOKUP($AE42,BD!$B$1:$AB$2379,Y$10,FALSE))</f>
        <v/>
      </c>
      <c r="Z42" s="908" t="str">
        <f>IF($AE42="","",VLOOKUP($AE42,BD!$B$1:$AB$2379,Z$10,FALSE))</f>
        <v/>
      </c>
      <c r="AA42" s="909"/>
      <c r="AB42" s="909"/>
      <c r="AC42" s="909"/>
      <c r="AD42" s="909"/>
      <c r="AE42" s="914"/>
      <c r="AF42" s="741"/>
      <c r="AG42" s="913" t="str">
        <f t="shared" si="49"/>
        <v/>
      </c>
      <c r="AH42" s="910" t="str">
        <f t="shared" si="50"/>
        <v/>
      </c>
      <c r="AI42" s="910" t="str">
        <f t="shared" ref="AI42:AR42" si="71">IF($AF42=0,"",C42*$AF42/100)</f>
        <v/>
      </c>
      <c r="AJ42" s="910" t="str">
        <f t="shared" si="71"/>
        <v/>
      </c>
      <c r="AK42" s="910" t="str">
        <f t="shared" si="71"/>
        <v/>
      </c>
      <c r="AL42" s="910" t="str">
        <f t="shared" si="71"/>
        <v/>
      </c>
      <c r="AM42" s="910" t="str">
        <f t="shared" si="71"/>
        <v/>
      </c>
      <c r="AN42" s="910" t="str">
        <f t="shared" si="71"/>
        <v/>
      </c>
      <c r="AO42" s="910" t="str">
        <f t="shared" si="71"/>
        <v/>
      </c>
      <c r="AP42" s="910" t="str">
        <f t="shared" si="71"/>
        <v/>
      </c>
      <c r="AQ42" s="910" t="str">
        <f t="shared" si="71"/>
        <v/>
      </c>
      <c r="AR42" s="910" t="str">
        <f t="shared" si="71"/>
        <v/>
      </c>
      <c r="AS42" s="910" t="str">
        <f t="shared" si="8"/>
        <v/>
      </c>
      <c r="AT42" s="910" t="str">
        <f t="shared" si="9"/>
        <v/>
      </c>
      <c r="AU42" s="910" t="str">
        <f t="shared" ref="AU42:BF42" si="72">IF($AF42=0,"",O42*$AF42/100)</f>
        <v/>
      </c>
      <c r="AV42" s="910" t="str">
        <f t="shared" si="72"/>
        <v/>
      </c>
      <c r="AW42" s="910" t="str">
        <f t="shared" si="72"/>
        <v/>
      </c>
      <c r="AX42" s="910" t="str">
        <f t="shared" si="72"/>
        <v/>
      </c>
      <c r="AY42" s="910" t="str">
        <f t="shared" si="72"/>
        <v/>
      </c>
      <c r="AZ42" s="910" t="str">
        <f t="shared" si="72"/>
        <v/>
      </c>
      <c r="BA42" s="910" t="str">
        <f t="shared" si="72"/>
        <v/>
      </c>
      <c r="BB42" s="910" t="str">
        <f t="shared" si="72"/>
        <v/>
      </c>
      <c r="BC42" s="910" t="str">
        <f t="shared" si="72"/>
        <v/>
      </c>
      <c r="BD42" s="910" t="str">
        <f t="shared" si="72"/>
        <v/>
      </c>
      <c r="BE42" s="910" t="str">
        <f t="shared" si="72"/>
        <v/>
      </c>
      <c r="BF42" s="911" t="str">
        <f t="shared" si="72"/>
        <v/>
      </c>
    </row>
    <row r="43" ht="12.75" customHeight="1">
      <c r="A43" s="907" t="str">
        <f>IF('BIBLIO Y CRÉDITOS'!$B$5="","",IF($AE43="","",VLOOKUP($AE43,BD!$B$1:$AB$2379,A$10,FALSE)))</f>
        <v/>
      </c>
      <c r="B43" s="908" t="str">
        <f>IF($AE43="","",VLOOKUP($AE43,BD!$B$1:$AB$2379,B$10,FALSE))</f>
        <v/>
      </c>
      <c r="C43" s="908" t="str">
        <f>IF($AE43="","",VLOOKUP($AE43,BD!$B$1:$AB$2379,C$10,FALSE))</f>
        <v/>
      </c>
      <c r="D43" s="908" t="str">
        <f>IF($AE43="","",VLOOKUP($AE43,BD!$B$1:$AB$2379,D$10,FALSE))</f>
        <v/>
      </c>
      <c r="E43" s="908" t="str">
        <f>IF($AE43="","",VLOOKUP($AE43,BD!$B$1:$AB$2379,E$10,FALSE))</f>
        <v/>
      </c>
      <c r="F43" s="908" t="str">
        <f>IF($AE43="","",VLOOKUP($AE43,BD!$B$1:$AB$2379,F$10,FALSE))</f>
        <v/>
      </c>
      <c r="G43" s="908" t="str">
        <f>IF($AE43="","",VLOOKUP($AE43,BD!$B$1:$AB$2379,G$10,FALSE))</f>
        <v/>
      </c>
      <c r="H43" s="908" t="str">
        <f>IF($AE43="","",VLOOKUP($AE43,BD!$B$1:$AB$2379,H$10,FALSE))</f>
        <v/>
      </c>
      <c r="I43" s="908" t="str">
        <f>IF($AE43="","",VLOOKUP($AE43,BD!$B$1:$AB$2379,I$10,FALSE))</f>
        <v/>
      </c>
      <c r="J43" s="908" t="str">
        <f>IF($AE43="","",VLOOKUP($AE43,BD!$B$1:$AB$2379,J$10,FALSE))</f>
        <v/>
      </c>
      <c r="K43" s="908" t="str">
        <f>IF($AE43="","",VLOOKUP($AE43,BD!$B$1:$AB$2379,K$10,FALSE))</f>
        <v/>
      </c>
      <c r="L43" s="908" t="str">
        <f>IF($AE43="","",VLOOKUP($AE43,BD!$B$1:$AB$2379,L$10,FALSE))</f>
        <v/>
      </c>
      <c r="M43" s="908" t="str">
        <f>IF($AE43="","",VLOOKUP($AE43,BD!$B$1:$AB$2379,M$10,FALSE))</f>
        <v/>
      </c>
      <c r="N43" s="908" t="str">
        <f>IF($AE43="","",VLOOKUP($AE43,BD!$B$1:$AB$2379,N$10,FALSE))</f>
        <v/>
      </c>
      <c r="O43" s="908" t="str">
        <f>IF($AE43="","",VLOOKUP($AE43,BD!$B$1:$AB$2379,O$10,FALSE))</f>
        <v/>
      </c>
      <c r="P43" s="908" t="str">
        <f>IF($AE43="","",VLOOKUP($AE43,BD!$B$1:$AB$2379,P$10,FALSE))</f>
        <v/>
      </c>
      <c r="Q43" s="908" t="str">
        <f>IF($AE43="","",VLOOKUP($AE43,BD!$B$1:$AB$2379,Q$10,FALSE))</f>
        <v/>
      </c>
      <c r="R43" s="908" t="str">
        <f>IF($AE43="","",VLOOKUP($AE43,BD!$B$1:$AB$2379,R$10,FALSE))</f>
        <v/>
      </c>
      <c r="S43" s="908" t="str">
        <f>IF($AE43="","",VLOOKUP($AE43,BD!$B$1:$AB$2379,S$10,FALSE))</f>
        <v/>
      </c>
      <c r="T43" s="908" t="str">
        <f>IF($AE43="","",VLOOKUP($AE43,BD!$B$1:$AB$2379,T$10,FALSE))</f>
        <v/>
      </c>
      <c r="U43" s="908" t="str">
        <f>IF($AE43="","",VLOOKUP($AE43,BD!$B$1:$AB$2379,U$10,FALSE))</f>
        <v/>
      </c>
      <c r="V43" s="908" t="str">
        <f>IF($AE43="","",VLOOKUP($AE43,BD!$B$1:$AB$2379,V$10,FALSE))</f>
        <v/>
      </c>
      <c r="W43" s="908" t="str">
        <f>IF($AE43="","",VLOOKUP($AE43,BD!$B$1:$AB$2379,W$10,FALSE))</f>
        <v/>
      </c>
      <c r="X43" s="908" t="str">
        <f>IF($AE43="","",VLOOKUP($AE43,BD!$B$1:$AB$2379,X$10,FALSE))</f>
        <v/>
      </c>
      <c r="Y43" s="908" t="str">
        <f>IF($AE43="","",VLOOKUP($AE43,BD!$B$1:$AB$2379,Y$10,FALSE))</f>
        <v/>
      </c>
      <c r="Z43" s="908" t="str">
        <f>IF($AE43="","",VLOOKUP($AE43,BD!$B$1:$AB$2379,Z$10,FALSE))</f>
        <v/>
      </c>
      <c r="AA43" s="909"/>
      <c r="AB43" s="909"/>
      <c r="AC43" s="909"/>
      <c r="AD43" s="909"/>
      <c r="AE43" s="914"/>
      <c r="AF43" s="741"/>
      <c r="AG43" s="913" t="str">
        <f t="shared" si="49"/>
        <v/>
      </c>
      <c r="AH43" s="910" t="str">
        <f t="shared" si="50"/>
        <v/>
      </c>
      <c r="AI43" s="910" t="str">
        <f t="shared" ref="AI43:AR43" si="73">IF($AF43=0,"",C43*$AF43/100)</f>
        <v/>
      </c>
      <c r="AJ43" s="910" t="str">
        <f t="shared" si="73"/>
        <v/>
      </c>
      <c r="AK43" s="910" t="str">
        <f t="shared" si="73"/>
        <v/>
      </c>
      <c r="AL43" s="910" t="str">
        <f t="shared" si="73"/>
        <v/>
      </c>
      <c r="AM43" s="910" t="str">
        <f t="shared" si="73"/>
        <v/>
      </c>
      <c r="AN43" s="910" t="str">
        <f t="shared" si="73"/>
        <v/>
      </c>
      <c r="AO43" s="910" t="str">
        <f t="shared" si="73"/>
        <v/>
      </c>
      <c r="AP43" s="910" t="str">
        <f t="shared" si="73"/>
        <v/>
      </c>
      <c r="AQ43" s="910" t="str">
        <f t="shared" si="73"/>
        <v/>
      </c>
      <c r="AR43" s="910" t="str">
        <f t="shared" si="73"/>
        <v/>
      </c>
      <c r="AS43" s="910" t="str">
        <f t="shared" si="8"/>
        <v/>
      </c>
      <c r="AT43" s="910" t="str">
        <f t="shared" si="9"/>
        <v/>
      </c>
      <c r="AU43" s="910" t="str">
        <f t="shared" ref="AU43:BF43" si="74">IF($AF43=0,"",O43*$AF43/100)</f>
        <v/>
      </c>
      <c r="AV43" s="910" t="str">
        <f t="shared" si="74"/>
        <v/>
      </c>
      <c r="AW43" s="910" t="str">
        <f t="shared" si="74"/>
        <v/>
      </c>
      <c r="AX43" s="910" t="str">
        <f t="shared" si="74"/>
        <v/>
      </c>
      <c r="AY43" s="910" t="str">
        <f t="shared" si="74"/>
        <v/>
      </c>
      <c r="AZ43" s="910" t="str">
        <f t="shared" si="74"/>
        <v/>
      </c>
      <c r="BA43" s="910" t="str">
        <f t="shared" si="74"/>
        <v/>
      </c>
      <c r="BB43" s="910" t="str">
        <f t="shared" si="74"/>
        <v/>
      </c>
      <c r="BC43" s="910" t="str">
        <f t="shared" si="74"/>
        <v/>
      </c>
      <c r="BD43" s="910" t="str">
        <f t="shared" si="74"/>
        <v/>
      </c>
      <c r="BE43" s="910" t="str">
        <f t="shared" si="74"/>
        <v/>
      </c>
      <c r="BF43" s="911" t="str">
        <f t="shared" si="74"/>
        <v/>
      </c>
    </row>
    <row r="44" ht="12.75" customHeight="1">
      <c r="A44" s="907" t="str">
        <f>IF('BIBLIO Y CRÉDITOS'!$B$5="","",IF($AE44="","",VLOOKUP($AE44,BD!$B$1:$AB$2379,A$10,FALSE)))</f>
        <v/>
      </c>
      <c r="B44" s="908" t="str">
        <f>IF($AE44="","",VLOOKUP($AE44,BD!$B$1:$AB$2379,B$10,FALSE))</f>
        <v/>
      </c>
      <c r="C44" s="908" t="str">
        <f>IF($AE44="","",VLOOKUP($AE44,BD!$B$1:$AB$2379,C$10,FALSE))</f>
        <v/>
      </c>
      <c r="D44" s="908" t="str">
        <f>IF($AE44="","",VLOOKUP($AE44,BD!$B$1:$AB$2379,D$10,FALSE))</f>
        <v/>
      </c>
      <c r="E44" s="908" t="str">
        <f>IF($AE44="","",VLOOKUP($AE44,BD!$B$1:$AB$2379,E$10,FALSE))</f>
        <v/>
      </c>
      <c r="F44" s="908" t="str">
        <f>IF($AE44="","",VLOOKUP($AE44,BD!$B$1:$AB$2379,F$10,FALSE))</f>
        <v/>
      </c>
      <c r="G44" s="908" t="str">
        <f>IF($AE44="","",VLOOKUP($AE44,BD!$B$1:$AB$2379,G$10,FALSE))</f>
        <v/>
      </c>
      <c r="H44" s="908" t="str">
        <f>IF($AE44="","",VLOOKUP($AE44,BD!$B$1:$AB$2379,H$10,FALSE))</f>
        <v/>
      </c>
      <c r="I44" s="908" t="str">
        <f>IF($AE44="","",VLOOKUP($AE44,BD!$B$1:$AB$2379,I$10,FALSE))</f>
        <v/>
      </c>
      <c r="J44" s="908" t="str">
        <f>IF($AE44="","",VLOOKUP($AE44,BD!$B$1:$AB$2379,J$10,FALSE))</f>
        <v/>
      </c>
      <c r="K44" s="908" t="str">
        <f>IF($AE44="","",VLOOKUP($AE44,BD!$B$1:$AB$2379,K$10,FALSE))</f>
        <v/>
      </c>
      <c r="L44" s="908" t="str">
        <f>IF($AE44="","",VLOOKUP($AE44,BD!$B$1:$AB$2379,L$10,FALSE))</f>
        <v/>
      </c>
      <c r="M44" s="908" t="str">
        <f>IF($AE44="","",VLOOKUP($AE44,BD!$B$1:$AB$2379,M$10,FALSE))</f>
        <v/>
      </c>
      <c r="N44" s="908" t="str">
        <f>IF($AE44="","",VLOOKUP($AE44,BD!$B$1:$AB$2379,N$10,FALSE))</f>
        <v/>
      </c>
      <c r="O44" s="908" t="str">
        <f>IF($AE44="","",VLOOKUP($AE44,BD!$B$1:$AB$2379,O$10,FALSE))</f>
        <v/>
      </c>
      <c r="P44" s="908" t="str">
        <f>IF($AE44="","",VLOOKUP($AE44,BD!$B$1:$AB$2379,P$10,FALSE))</f>
        <v/>
      </c>
      <c r="Q44" s="908" t="str">
        <f>IF($AE44="","",VLOOKUP($AE44,BD!$B$1:$AB$2379,Q$10,FALSE))</f>
        <v/>
      </c>
      <c r="R44" s="908" t="str">
        <f>IF($AE44="","",VLOOKUP($AE44,BD!$B$1:$AB$2379,R$10,FALSE))</f>
        <v/>
      </c>
      <c r="S44" s="908" t="str">
        <f>IF($AE44="","",VLOOKUP($AE44,BD!$B$1:$AB$2379,S$10,FALSE))</f>
        <v/>
      </c>
      <c r="T44" s="908" t="str">
        <f>IF($AE44="","",VLOOKUP($AE44,BD!$B$1:$AB$2379,T$10,FALSE))</f>
        <v/>
      </c>
      <c r="U44" s="908" t="str">
        <f>IF($AE44="","",VLOOKUP($AE44,BD!$B$1:$AB$2379,U$10,FALSE))</f>
        <v/>
      </c>
      <c r="V44" s="908" t="str">
        <f>IF($AE44="","",VLOOKUP($AE44,BD!$B$1:$AB$2379,V$10,FALSE))</f>
        <v/>
      </c>
      <c r="W44" s="908" t="str">
        <f>IF($AE44="","",VLOOKUP($AE44,BD!$B$1:$AB$2379,W$10,FALSE))</f>
        <v/>
      </c>
      <c r="X44" s="908" t="str">
        <f>IF($AE44="","",VLOOKUP($AE44,BD!$B$1:$AB$2379,X$10,FALSE))</f>
        <v/>
      </c>
      <c r="Y44" s="908" t="str">
        <f>IF($AE44="","",VLOOKUP($AE44,BD!$B$1:$AB$2379,Y$10,FALSE))</f>
        <v/>
      </c>
      <c r="Z44" s="908" t="str">
        <f>IF($AE44="","",VLOOKUP($AE44,BD!$B$1:$AB$2379,Z$10,FALSE))</f>
        <v/>
      </c>
      <c r="AA44" s="909"/>
      <c r="AB44" s="909"/>
      <c r="AC44" s="909"/>
      <c r="AD44" s="909"/>
      <c r="AE44" s="914"/>
      <c r="AF44" s="741"/>
      <c r="AG44" s="913" t="str">
        <f t="shared" si="49"/>
        <v/>
      </c>
      <c r="AH44" s="910" t="str">
        <f t="shared" si="50"/>
        <v/>
      </c>
      <c r="AI44" s="910" t="str">
        <f t="shared" ref="AI44:AR44" si="75">IF($AF44=0,"",C44*$AF44/100)</f>
        <v/>
      </c>
      <c r="AJ44" s="910" t="str">
        <f t="shared" si="75"/>
        <v/>
      </c>
      <c r="AK44" s="910" t="str">
        <f t="shared" si="75"/>
        <v/>
      </c>
      <c r="AL44" s="910" t="str">
        <f t="shared" si="75"/>
        <v/>
      </c>
      <c r="AM44" s="910" t="str">
        <f t="shared" si="75"/>
        <v/>
      </c>
      <c r="AN44" s="910" t="str">
        <f t="shared" si="75"/>
        <v/>
      </c>
      <c r="AO44" s="910" t="str">
        <f t="shared" si="75"/>
        <v/>
      </c>
      <c r="AP44" s="910" t="str">
        <f t="shared" si="75"/>
        <v/>
      </c>
      <c r="AQ44" s="910" t="str">
        <f t="shared" si="75"/>
        <v/>
      </c>
      <c r="AR44" s="910" t="str">
        <f t="shared" si="75"/>
        <v/>
      </c>
      <c r="AS44" s="910" t="str">
        <f t="shared" si="8"/>
        <v/>
      </c>
      <c r="AT44" s="910" t="str">
        <f t="shared" si="9"/>
        <v/>
      </c>
      <c r="AU44" s="910" t="str">
        <f t="shared" ref="AU44:BF44" si="76">IF($AF44=0,"",O44*$AF44/100)</f>
        <v/>
      </c>
      <c r="AV44" s="910" t="str">
        <f t="shared" si="76"/>
        <v/>
      </c>
      <c r="AW44" s="910" t="str">
        <f t="shared" si="76"/>
        <v/>
      </c>
      <c r="AX44" s="910" t="str">
        <f t="shared" si="76"/>
        <v/>
      </c>
      <c r="AY44" s="910" t="str">
        <f t="shared" si="76"/>
        <v/>
      </c>
      <c r="AZ44" s="910" t="str">
        <f t="shared" si="76"/>
        <v/>
      </c>
      <c r="BA44" s="910" t="str">
        <f t="shared" si="76"/>
        <v/>
      </c>
      <c r="BB44" s="910" t="str">
        <f t="shared" si="76"/>
        <v/>
      </c>
      <c r="BC44" s="910" t="str">
        <f t="shared" si="76"/>
        <v/>
      </c>
      <c r="BD44" s="910" t="str">
        <f t="shared" si="76"/>
        <v/>
      </c>
      <c r="BE44" s="910" t="str">
        <f t="shared" si="76"/>
        <v/>
      </c>
      <c r="BF44" s="911" t="str">
        <f t="shared" si="76"/>
        <v/>
      </c>
    </row>
    <row r="45" ht="12.75" customHeight="1">
      <c r="A45" s="907" t="str">
        <f>IF('BIBLIO Y CRÉDITOS'!$B$5="","",IF($AE45="","",VLOOKUP($AE45,BD!$B$1:$AB$2379,A$10,FALSE)))</f>
        <v/>
      </c>
      <c r="B45" s="908" t="str">
        <f>IF($AE45="","",VLOOKUP($AE45,BD!$B$1:$AB$2379,B$10,FALSE))</f>
        <v/>
      </c>
      <c r="C45" s="908" t="str">
        <f>IF($AE45="","",VLOOKUP($AE45,BD!$B$1:$AB$2379,C$10,FALSE))</f>
        <v/>
      </c>
      <c r="D45" s="908" t="str">
        <f>IF($AE45="","",VLOOKUP($AE45,BD!$B$1:$AB$2379,D$10,FALSE))</f>
        <v/>
      </c>
      <c r="E45" s="908" t="str">
        <f>IF($AE45="","",VLOOKUP($AE45,BD!$B$1:$AB$2379,E$10,FALSE))</f>
        <v/>
      </c>
      <c r="F45" s="908" t="str">
        <f>IF($AE45="","",VLOOKUP($AE45,BD!$B$1:$AB$2379,F$10,FALSE))</f>
        <v/>
      </c>
      <c r="G45" s="908" t="str">
        <f>IF($AE45="","",VLOOKUP($AE45,BD!$B$1:$AB$2379,G$10,FALSE))</f>
        <v/>
      </c>
      <c r="H45" s="908" t="str">
        <f>IF($AE45="","",VLOOKUP($AE45,BD!$B$1:$AB$2379,H$10,FALSE))</f>
        <v/>
      </c>
      <c r="I45" s="908" t="str">
        <f>IF($AE45="","",VLOOKUP($AE45,BD!$B$1:$AB$2379,I$10,FALSE))</f>
        <v/>
      </c>
      <c r="J45" s="908" t="str">
        <f>IF($AE45="","",VLOOKUP($AE45,BD!$B$1:$AB$2379,J$10,FALSE))</f>
        <v/>
      </c>
      <c r="K45" s="908" t="str">
        <f>IF($AE45="","",VLOOKUP($AE45,BD!$B$1:$AB$2379,K$10,FALSE))</f>
        <v/>
      </c>
      <c r="L45" s="908" t="str">
        <f>IF($AE45="","",VLOOKUP($AE45,BD!$B$1:$AB$2379,L$10,FALSE))</f>
        <v/>
      </c>
      <c r="M45" s="908" t="str">
        <f>IF($AE45="","",VLOOKUP($AE45,BD!$B$1:$AB$2379,M$10,FALSE))</f>
        <v/>
      </c>
      <c r="N45" s="908" t="str">
        <f>IF($AE45="","",VLOOKUP($AE45,BD!$B$1:$AB$2379,N$10,FALSE))</f>
        <v/>
      </c>
      <c r="O45" s="908" t="str">
        <f>IF($AE45="","",VLOOKUP($AE45,BD!$B$1:$AB$2379,O$10,FALSE))</f>
        <v/>
      </c>
      <c r="P45" s="908" t="str">
        <f>IF($AE45="","",VLOOKUP($AE45,BD!$B$1:$AB$2379,P$10,FALSE))</f>
        <v/>
      </c>
      <c r="Q45" s="908" t="str">
        <f>IF($AE45="","",VLOOKUP($AE45,BD!$B$1:$AB$2379,Q$10,FALSE))</f>
        <v/>
      </c>
      <c r="R45" s="908" t="str">
        <f>IF($AE45="","",VLOOKUP($AE45,BD!$B$1:$AB$2379,R$10,FALSE))</f>
        <v/>
      </c>
      <c r="S45" s="908" t="str">
        <f>IF($AE45="","",VLOOKUP($AE45,BD!$B$1:$AB$2379,S$10,FALSE))</f>
        <v/>
      </c>
      <c r="T45" s="908" t="str">
        <f>IF($AE45="","",VLOOKUP($AE45,BD!$B$1:$AB$2379,T$10,FALSE))</f>
        <v/>
      </c>
      <c r="U45" s="908" t="str">
        <f>IF($AE45="","",VLOOKUP($AE45,BD!$B$1:$AB$2379,U$10,FALSE))</f>
        <v/>
      </c>
      <c r="V45" s="908" t="str">
        <f>IF($AE45="","",VLOOKUP($AE45,BD!$B$1:$AB$2379,V$10,FALSE))</f>
        <v/>
      </c>
      <c r="W45" s="908" t="str">
        <f>IF($AE45="","",VLOOKUP($AE45,BD!$B$1:$AB$2379,W$10,FALSE))</f>
        <v/>
      </c>
      <c r="X45" s="908" t="str">
        <f>IF($AE45="","",VLOOKUP($AE45,BD!$B$1:$AB$2379,X$10,FALSE))</f>
        <v/>
      </c>
      <c r="Y45" s="908" t="str">
        <f>IF($AE45="","",VLOOKUP($AE45,BD!$B$1:$AB$2379,Y$10,FALSE))</f>
        <v/>
      </c>
      <c r="Z45" s="908" t="str">
        <f>IF($AE45="","",VLOOKUP($AE45,BD!$B$1:$AB$2379,Z$10,FALSE))</f>
        <v/>
      </c>
      <c r="AA45" s="909"/>
      <c r="AB45" s="909"/>
      <c r="AC45" s="909"/>
      <c r="AD45" s="909"/>
      <c r="AE45" s="914"/>
      <c r="AF45" s="741"/>
      <c r="AG45" s="913" t="str">
        <f t="shared" si="49"/>
        <v/>
      </c>
      <c r="AH45" s="910" t="str">
        <f t="shared" si="50"/>
        <v/>
      </c>
      <c r="AI45" s="910" t="str">
        <f t="shared" ref="AI45:AR45" si="77">IF($AF45=0,"",C45*$AF45/100)</f>
        <v/>
      </c>
      <c r="AJ45" s="910" t="str">
        <f t="shared" si="77"/>
        <v/>
      </c>
      <c r="AK45" s="910" t="str">
        <f t="shared" si="77"/>
        <v/>
      </c>
      <c r="AL45" s="910" t="str">
        <f t="shared" si="77"/>
        <v/>
      </c>
      <c r="AM45" s="910" t="str">
        <f t="shared" si="77"/>
        <v/>
      </c>
      <c r="AN45" s="910" t="str">
        <f t="shared" si="77"/>
        <v/>
      </c>
      <c r="AO45" s="910" t="str">
        <f t="shared" si="77"/>
        <v/>
      </c>
      <c r="AP45" s="910" t="str">
        <f t="shared" si="77"/>
        <v/>
      </c>
      <c r="AQ45" s="910" t="str">
        <f t="shared" si="77"/>
        <v/>
      </c>
      <c r="AR45" s="910" t="str">
        <f t="shared" si="77"/>
        <v/>
      </c>
      <c r="AS45" s="910" t="str">
        <f t="shared" si="8"/>
        <v/>
      </c>
      <c r="AT45" s="910" t="str">
        <f t="shared" si="9"/>
        <v/>
      </c>
      <c r="AU45" s="910" t="str">
        <f t="shared" ref="AU45:BF45" si="78">IF($AF45=0,"",O45*$AF45/100)</f>
        <v/>
      </c>
      <c r="AV45" s="910" t="str">
        <f t="shared" si="78"/>
        <v/>
      </c>
      <c r="AW45" s="910" t="str">
        <f t="shared" si="78"/>
        <v/>
      </c>
      <c r="AX45" s="910" t="str">
        <f t="shared" si="78"/>
        <v/>
      </c>
      <c r="AY45" s="910" t="str">
        <f t="shared" si="78"/>
        <v/>
      </c>
      <c r="AZ45" s="910" t="str">
        <f t="shared" si="78"/>
        <v/>
      </c>
      <c r="BA45" s="910" t="str">
        <f t="shared" si="78"/>
        <v/>
      </c>
      <c r="BB45" s="910" t="str">
        <f t="shared" si="78"/>
        <v/>
      </c>
      <c r="BC45" s="910" t="str">
        <f t="shared" si="78"/>
        <v/>
      </c>
      <c r="BD45" s="910" t="str">
        <f t="shared" si="78"/>
        <v/>
      </c>
      <c r="BE45" s="910" t="str">
        <f t="shared" si="78"/>
        <v/>
      </c>
      <c r="BF45" s="911" t="str">
        <f t="shared" si="78"/>
        <v/>
      </c>
    </row>
    <row r="46" ht="12.75" customHeight="1">
      <c r="A46" s="907" t="str">
        <f>IF('BIBLIO Y CRÉDITOS'!$B$5="","",IF($AE46="","",VLOOKUP($AE46,BD!$B$1:$AB$2379,A$10,FALSE)))</f>
        <v/>
      </c>
      <c r="B46" s="908" t="str">
        <f>IF($AE46="","",VLOOKUP($AE46,BD!$B$1:$AB$2379,B$10,FALSE))</f>
        <v/>
      </c>
      <c r="C46" s="908" t="str">
        <f>IF($AE46="","",VLOOKUP($AE46,BD!$B$1:$AB$2379,C$10,FALSE))</f>
        <v/>
      </c>
      <c r="D46" s="908" t="str">
        <f>IF($AE46="","",VLOOKUP($AE46,BD!$B$1:$AB$2379,D$10,FALSE))</f>
        <v/>
      </c>
      <c r="E46" s="908" t="str">
        <f>IF($AE46="","",VLOOKUP($AE46,BD!$B$1:$AB$2379,E$10,FALSE))</f>
        <v/>
      </c>
      <c r="F46" s="908" t="str">
        <f>IF($AE46="","",VLOOKUP($AE46,BD!$B$1:$AB$2379,F$10,FALSE))</f>
        <v/>
      </c>
      <c r="G46" s="908" t="str">
        <f>IF($AE46="","",VLOOKUP($AE46,BD!$B$1:$AB$2379,G$10,FALSE))</f>
        <v/>
      </c>
      <c r="H46" s="908" t="str">
        <f>IF($AE46="","",VLOOKUP($AE46,BD!$B$1:$AB$2379,H$10,FALSE))</f>
        <v/>
      </c>
      <c r="I46" s="908" t="str">
        <f>IF($AE46="","",VLOOKUP($AE46,BD!$B$1:$AB$2379,I$10,FALSE))</f>
        <v/>
      </c>
      <c r="J46" s="908" t="str">
        <f>IF($AE46="","",VLOOKUP($AE46,BD!$B$1:$AB$2379,J$10,FALSE))</f>
        <v/>
      </c>
      <c r="K46" s="908" t="str">
        <f>IF($AE46="","",VLOOKUP($AE46,BD!$B$1:$AB$2379,K$10,FALSE))</f>
        <v/>
      </c>
      <c r="L46" s="908" t="str">
        <f>IF($AE46="","",VLOOKUP($AE46,BD!$B$1:$AB$2379,L$10,FALSE))</f>
        <v/>
      </c>
      <c r="M46" s="908" t="str">
        <f>IF($AE46="","",VLOOKUP($AE46,BD!$B$1:$AB$2379,M$10,FALSE))</f>
        <v/>
      </c>
      <c r="N46" s="908" t="str">
        <f>IF($AE46="","",VLOOKUP($AE46,BD!$B$1:$AB$2379,N$10,FALSE))</f>
        <v/>
      </c>
      <c r="O46" s="908" t="str">
        <f>IF($AE46="","",VLOOKUP($AE46,BD!$B$1:$AB$2379,O$10,FALSE))</f>
        <v/>
      </c>
      <c r="P46" s="908" t="str">
        <f>IF($AE46="","",VLOOKUP($AE46,BD!$B$1:$AB$2379,P$10,FALSE))</f>
        <v/>
      </c>
      <c r="Q46" s="908" t="str">
        <f>IF($AE46="","",VLOOKUP($AE46,BD!$B$1:$AB$2379,Q$10,FALSE))</f>
        <v/>
      </c>
      <c r="R46" s="908" t="str">
        <f>IF($AE46="","",VLOOKUP($AE46,BD!$B$1:$AB$2379,R$10,FALSE))</f>
        <v/>
      </c>
      <c r="S46" s="908" t="str">
        <f>IF($AE46="","",VLOOKUP($AE46,BD!$B$1:$AB$2379,S$10,FALSE))</f>
        <v/>
      </c>
      <c r="T46" s="908" t="str">
        <f>IF($AE46="","",VLOOKUP($AE46,BD!$B$1:$AB$2379,T$10,FALSE))</f>
        <v/>
      </c>
      <c r="U46" s="908" t="str">
        <f>IF($AE46="","",VLOOKUP($AE46,BD!$B$1:$AB$2379,U$10,FALSE))</f>
        <v/>
      </c>
      <c r="V46" s="908" t="str">
        <f>IF($AE46="","",VLOOKUP($AE46,BD!$B$1:$AB$2379,V$10,FALSE))</f>
        <v/>
      </c>
      <c r="W46" s="908" t="str">
        <f>IF($AE46="","",VLOOKUP($AE46,BD!$B$1:$AB$2379,W$10,FALSE))</f>
        <v/>
      </c>
      <c r="X46" s="908" t="str">
        <f>IF($AE46="","",VLOOKUP($AE46,BD!$B$1:$AB$2379,X$10,FALSE))</f>
        <v/>
      </c>
      <c r="Y46" s="908" t="str">
        <f>IF($AE46="","",VLOOKUP($AE46,BD!$B$1:$AB$2379,Y$10,FALSE))</f>
        <v/>
      </c>
      <c r="Z46" s="908" t="str">
        <f>IF($AE46="","",VLOOKUP($AE46,BD!$B$1:$AB$2379,Z$10,FALSE))</f>
        <v/>
      </c>
      <c r="AA46" s="909"/>
      <c r="AB46" s="909"/>
      <c r="AC46" s="909"/>
      <c r="AD46" s="909"/>
      <c r="AE46" s="914"/>
      <c r="AF46" s="741"/>
      <c r="AG46" s="913" t="str">
        <f t="shared" si="49"/>
        <v/>
      </c>
      <c r="AH46" s="910" t="str">
        <f t="shared" si="50"/>
        <v/>
      </c>
      <c r="AI46" s="910" t="str">
        <f t="shared" ref="AI46:AR46" si="79">IF($AF46=0,"",C46*$AF46/100)</f>
        <v/>
      </c>
      <c r="AJ46" s="910" t="str">
        <f t="shared" si="79"/>
        <v/>
      </c>
      <c r="AK46" s="910" t="str">
        <f t="shared" si="79"/>
        <v/>
      </c>
      <c r="AL46" s="910" t="str">
        <f t="shared" si="79"/>
        <v/>
      </c>
      <c r="AM46" s="910" t="str">
        <f t="shared" si="79"/>
        <v/>
      </c>
      <c r="AN46" s="910" t="str">
        <f t="shared" si="79"/>
        <v/>
      </c>
      <c r="AO46" s="910" t="str">
        <f t="shared" si="79"/>
        <v/>
      </c>
      <c r="AP46" s="910" t="str">
        <f t="shared" si="79"/>
        <v/>
      </c>
      <c r="AQ46" s="910" t="str">
        <f t="shared" si="79"/>
        <v/>
      </c>
      <c r="AR46" s="910" t="str">
        <f t="shared" si="79"/>
        <v/>
      </c>
      <c r="AS46" s="910" t="str">
        <f t="shared" si="8"/>
        <v/>
      </c>
      <c r="AT46" s="910" t="str">
        <f t="shared" si="9"/>
        <v/>
      </c>
      <c r="AU46" s="910" t="str">
        <f t="shared" ref="AU46:BF46" si="80">IF($AF46=0,"",O46*$AF46/100)</f>
        <v/>
      </c>
      <c r="AV46" s="910" t="str">
        <f t="shared" si="80"/>
        <v/>
      </c>
      <c r="AW46" s="910" t="str">
        <f t="shared" si="80"/>
        <v/>
      </c>
      <c r="AX46" s="910" t="str">
        <f t="shared" si="80"/>
        <v/>
      </c>
      <c r="AY46" s="910" t="str">
        <f t="shared" si="80"/>
        <v/>
      </c>
      <c r="AZ46" s="910" t="str">
        <f t="shared" si="80"/>
        <v/>
      </c>
      <c r="BA46" s="910" t="str">
        <f t="shared" si="80"/>
        <v/>
      </c>
      <c r="BB46" s="910" t="str">
        <f t="shared" si="80"/>
        <v/>
      </c>
      <c r="BC46" s="910" t="str">
        <f t="shared" si="80"/>
        <v/>
      </c>
      <c r="BD46" s="910" t="str">
        <f t="shared" si="80"/>
        <v/>
      </c>
      <c r="BE46" s="910" t="str">
        <f t="shared" si="80"/>
        <v/>
      </c>
      <c r="BF46" s="911" t="str">
        <f t="shared" si="80"/>
        <v/>
      </c>
    </row>
    <row r="47" ht="12.75" customHeight="1">
      <c r="A47" s="907" t="str">
        <f>IF('BIBLIO Y CRÉDITOS'!$B$5="","",IF($AE47="","",VLOOKUP($AE47,BD!$B$1:$AB$2379,A$10,FALSE)))</f>
        <v/>
      </c>
      <c r="B47" s="908" t="str">
        <f>IF($AE47="","",VLOOKUP($AE47,BD!$B$1:$AB$2379,B$10,FALSE))</f>
        <v/>
      </c>
      <c r="C47" s="908" t="str">
        <f>IF($AE47="","",VLOOKUP($AE47,BD!$B$1:$AB$2379,C$10,FALSE))</f>
        <v/>
      </c>
      <c r="D47" s="908" t="str">
        <f>IF($AE47="","",VLOOKUP($AE47,BD!$B$1:$AB$2379,D$10,FALSE))</f>
        <v/>
      </c>
      <c r="E47" s="908" t="str">
        <f>IF($AE47="","",VLOOKUP($AE47,BD!$B$1:$AB$2379,E$10,FALSE))</f>
        <v/>
      </c>
      <c r="F47" s="908" t="str">
        <f>IF($AE47="","",VLOOKUP($AE47,BD!$B$1:$AB$2379,F$10,FALSE))</f>
        <v/>
      </c>
      <c r="G47" s="908" t="str">
        <f>IF($AE47="","",VLOOKUP($AE47,BD!$B$1:$AB$2379,G$10,FALSE))</f>
        <v/>
      </c>
      <c r="H47" s="908" t="str">
        <f>IF($AE47="","",VLOOKUP($AE47,BD!$B$1:$AB$2379,H$10,FALSE))</f>
        <v/>
      </c>
      <c r="I47" s="908" t="str">
        <f>IF($AE47="","",VLOOKUP($AE47,BD!$B$1:$AB$2379,I$10,FALSE))</f>
        <v/>
      </c>
      <c r="J47" s="908" t="str">
        <f>IF($AE47="","",VLOOKUP($AE47,BD!$B$1:$AB$2379,J$10,FALSE))</f>
        <v/>
      </c>
      <c r="K47" s="908" t="str">
        <f>IF($AE47="","",VLOOKUP($AE47,BD!$B$1:$AB$2379,K$10,FALSE))</f>
        <v/>
      </c>
      <c r="L47" s="908" t="str">
        <f>IF($AE47="","",VLOOKUP($AE47,BD!$B$1:$AB$2379,L$10,FALSE))</f>
        <v/>
      </c>
      <c r="M47" s="908" t="str">
        <f>IF($AE47="","",VLOOKUP($AE47,BD!$B$1:$AB$2379,M$10,FALSE))</f>
        <v/>
      </c>
      <c r="N47" s="908" t="str">
        <f>IF($AE47="","",VLOOKUP($AE47,BD!$B$1:$AB$2379,N$10,FALSE))</f>
        <v/>
      </c>
      <c r="O47" s="908" t="str">
        <f>IF($AE47="","",VLOOKUP($AE47,BD!$B$1:$AB$2379,O$10,FALSE))</f>
        <v/>
      </c>
      <c r="P47" s="908" t="str">
        <f>IF($AE47="","",VLOOKUP($AE47,BD!$B$1:$AB$2379,P$10,FALSE))</f>
        <v/>
      </c>
      <c r="Q47" s="908" t="str">
        <f>IF($AE47="","",VLOOKUP($AE47,BD!$B$1:$AB$2379,Q$10,FALSE))</f>
        <v/>
      </c>
      <c r="R47" s="908" t="str">
        <f>IF($AE47="","",VLOOKUP($AE47,BD!$B$1:$AB$2379,R$10,FALSE))</f>
        <v/>
      </c>
      <c r="S47" s="908" t="str">
        <f>IF($AE47="","",VLOOKUP($AE47,BD!$B$1:$AB$2379,S$10,FALSE))</f>
        <v/>
      </c>
      <c r="T47" s="908" t="str">
        <f>IF($AE47="","",VLOOKUP($AE47,BD!$B$1:$AB$2379,T$10,FALSE))</f>
        <v/>
      </c>
      <c r="U47" s="908" t="str">
        <f>IF($AE47="","",VLOOKUP($AE47,BD!$B$1:$AB$2379,U$10,FALSE))</f>
        <v/>
      </c>
      <c r="V47" s="908" t="str">
        <f>IF($AE47="","",VLOOKUP($AE47,BD!$B$1:$AB$2379,V$10,FALSE))</f>
        <v/>
      </c>
      <c r="W47" s="908" t="str">
        <f>IF($AE47="","",VLOOKUP($AE47,BD!$B$1:$AB$2379,W$10,FALSE))</f>
        <v/>
      </c>
      <c r="X47" s="908" t="str">
        <f>IF($AE47="","",VLOOKUP($AE47,BD!$B$1:$AB$2379,X$10,FALSE))</f>
        <v/>
      </c>
      <c r="Y47" s="908" t="str">
        <f>IF($AE47="","",VLOOKUP($AE47,BD!$B$1:$AB$2379,Y$10,FALSE))</f>
        <v/>
      </c>
      <c r="Z47" s="908" t="str">
        <f>IF($AE47="","",VLOOKUP($AE47,BD!$B$1:$AB$2379,Z$10,FALSE))</f>
        <v/>
      </c>
      <c r="AA47" s="909"/>
      <c r="AB47" s="909"/>
      <c r="AC47" s="909"/>
      <c r="AD47" s="909"/>
      <c r="AE47" s="914"/>
      <c r="AF47" s="741"/>
      <c r="AG47" s="913" t="str">
        <f t="shared" si="49"/>
        <v/>
      </c>
      <c r="AH47" s="910" t="str">
        <f t="shared" si="50"/>
        <v/>
      </c>
      <c r="AI47" s="910" t="str">
        <f t="shared" ref="AI47:AR47" si="81">IF($AF47=0,"",C47*$AF47/100)</f>
        <v/>
      </c>
      <c r="AJ47" s="910" t="str">
        <f t="shared" si="81"/>
        <v/>
      </c>
      <c r="AK47" s="910" t="str">
        <f t="shared" si="81"/>
        <v/>
      </c>
      <c r="AL47" s="910" t="str">
        <f t="shared" si="81"/>
        <v/>
      </c>
      <c r="AM47" s="910" t="str">
        <f t="shared" si="81"/>
        <v/>
      </c>
      <c r="AN47" s="910" t="str">
        <f t="shared" si="81"/>
        <v/>
      </c>
      <c r="AO47" s="910" t="str">
        <f t="shared" si="81"/>
        <v/>
      </c>
      <c r="AP47" s="910" t="str">
        <f t="shared" si="81"/>
        <v/>
      </c>
      <c r="AQ47" s="910" t="str">
        <f t="shared" si="81"/>
        <v/>
      </c>
      <c r="AR47" s="910" t="str">
        <f t="shared" si="81"/>
        <v/>
      </c>
      <c r="AS47" s="910" t="str">
        <f t="shared" si="8"/>
        <v/>
      </c>
      <c r="AT47" s="910" t="str">
        <f t="shared" si="9"/>
        <v/>
      </c>
      <c r="AU47" s="910" t="str">
        <f t="shared" ref="AU47:BF47" si="82">IF($AF47=0,"",O47*$AF47/100)</f>
        <v/>
      </c>
      <c r="AV47" s="910" t="str">
        <f t="shared" si="82"/>
        <v/>
      </c>
      <c r="AW47" s="910" t="str">
        <f t="shared" si="82"/>
        <v/>
      </c>
      <c r="AX47" s="910" t="str">
        <f t="shared" si="82"/>
        <v/>
      </c>
      <c r="AY47" s="910" t="str">
        <f t="shared" si="82"/>
        <v/>
      </c>
      <c r="AZ47" s="910" t="str">
        <f t="shared" si="82"/>
        <v/>
      </c>
      <c r="BA47" s="910" t="str">
        <f t="shared" si="82"/>
        <v/>
      </c>
      <c r="BB47" s="910" t="str">
        <f t="shared" si="82"/>
        <v/>
      </c>
      <c r="BC47" s="910" t="str">
        <f t="shared" si="82"/>
        <v/>
      </c>
      <c r="BD47" s="910" t="str">
        <f t="shared" si="82"/>
        <v/>
      </c>
      <c r="BE47" s="910" t="str">
        <f t="shared" si="82"/>
        <v/>
      </c>
      <c r="BF47" s="911" t="str">
        <f t="shared" si="82"/>
        <v/>
      </c>
    </row>
    <row r="48" ht="12.75" customHeight="1">
      <c r="A48" s="907" t="str">
        <f>IF('BIBLIO Y CRÉDITOS'!$B$5="","",IF($AE48="","",VLOOKUP($AE48,BD!$B$1:$AB$2379,A$10,FALSE)))</f>
        <v/>
      </c>
      <c r="B48" s="908" t="str">
        <f>IF($AE48="","",VLOOKUP($AE48,BD!$B$1:$AB$2379,B$10,FALSE))</f>
        <v/>
      </c>
      <c r="C48" s="908" t="str">
        <f>IF($AE48="","",VLOOKUP($AE48,BD!$B$1:$AB$2379,C$10,FALSE))</f>
        <v/>
      </c>
      <c r="D48" s="908" t="str">
        <f>IF($AE48="","",VLOOKUP($AE48,BD!$B$1:$AB$2379,D$10,FALSE))</f>
        <v/>
      </c>
      <c r="E48" s="908" t="str">
        <f>IF($AE48="","",VLOOKUP($AE48,BD!$B$1:$AB$2379,E$10,FALSE))</f>
        <v/>
      </c>
      <c r="F48" s="908" t="str">
        <f>IF($AE48="","",VLOOKUP($AE48,BD!$B$1:$AB$2379,F$10,FALSE))</f>
        <v/>
      </c>
      <c r="G48" s="908" t="str">
        <f>IF($AE48="","",VLOOKUP($AE48,BD!$B$1:$AB$2379,G$10,FALSE))</f>
        <v/>
      </c>
      <c r="H48" s="908" t="str">
        <f>IF($AE48="","",VLOOKUP($AE48,BD!$B$1:$AB$2379,H$10,FALSE))</f>
        <v/>
      </c>
      <c r="I48" s="908" t="str">
        <f>IF($AE48="","",VLOOKUP($AE48,BD!$B$1:$AB$2379,I$10,FALSE))</f>
        <v/>
      </c>
      <c r="J48" s="908" t="str">
        <f>IF($AE48="","",VLOOKUP($AE48,BD!$B$1:$AB$2379,J$10,FALSE))</f>
        <v/>
      </c>
      <c r="K48" s="908" t="str">
        <f>IF($AE48="","",VLOOKUP($AE48,BD!$B$1:$AB$2379,K$10,FALSE))</f>
        <v/>
      </c>
      <c r="L48" s="908" t="str">
        <f>IF($AE48="","",VLOOKUP($AE48,BD!$B$1:$AB$2379,L$10,FALSE))</f>
        <v/>
      </c>
      <c r="M48" s="908" t="str">
        <f>IF($AE48="","",VLOOKUP($AE48,BD!$B$1:$AB$2379,M$10,FALSE))</f>
        <v/>
      </c>
      <c r="N48" s="908" t="str">
        <f>IF($AE48="","",VLOOKUP($AE48,BD!$B$1:$AB$2379,N$10,FALSE))</f>
        <v/>
      </c>
      <c r="O48" s="908" t="str">
        <f>IF($AE48="","",VLOOKUP($AE48,BD!$B$1:$AB$2379,O$10,FALSE))</f>
        <v/>
      </c>
      <c r="P48" s="908" t="str">
        <f>IF($AE48="","",VLOOKUP($AE48,BD!$B$1:$AB$2379,P$10,FALSE))</f>
        <v/>
      </c>
      <c r="Q48" s="908" t="str">
        <f>IF($AE48="","",VLOOKUP($AE48,BD!$B$1:$AB$2379,Q$10,FALSE))</f>
        <v/>
      </c>
      <c r="R48" s="908" t="str">
        <f>IF($AE48="","",VLOOKUP($AE48,BD!$B$1:$AB$2379,R$10,FALSE))</f>
        <v/>
      </c>
      <c r="S48" s="908" t="str">
        <f>IF($AE48="","",VLOOKUP($AE48,BD!$B$1:$AB$2379,S$10,FALSE))</f>
        <v/>
      </c>
      <c r="T48" s="908" t="str">
        <f>IF($AE48="","",VLOOKUP($AE48,BD!$B$1:$AB$2379,T$10,FALSE))</f>
        <v/>
      </c>
      <c r="U48" s="908" t="str">
        <f>IF($AE48="","",VLOOKUP($AE48,BD!$B$1:$AB$2379,U$10,FALSE))</f>
        <v/>
      </c>
      <c r="V48" s="908" t="str">
        <f>IF($AE48="","",VLOOKUP($AE48,BD!$B$1:$AB$2379,V$10,FALSE))</f>
        <v/>
      </c>
      <c r="W48" s="908" t="str">
        <f>IF($AE48="","",VLOOKUP($AE48,BD!$B$1:$AB$2379,W$10,FALSE))</f>
        <v/>
      </c>
      <c r="X48" s="908" t="str">
        <f>IF($AE48="","",VLOOKUP($AE48,BD!$B$1:$AB$2379,X$10,FALSE))</f>
        <v/>
      </c>
      <c r="Y48" s="908" t="str">
        <f>IF($AE48="","",VLOOKUP($AE48,BD!$B$1:$AB$2379,Y$10,FALSE))</f>
        <v/>
      </c>
      <c r="Z48" s="908" t="str">
        <f>IF($AE48="","",VLOOKUP($AE48,BD!$B$1:$AB$2379,Z$10,FALSE))</f>
        <v/>
      </c>
      <c r="AA48" s="909"/>
      <c r="AB48" s="909"/>
      <c r="AC48" s="909"/>
      <c r="AD48" s="909"/>
      <c r="AE48" s="914"/>
      <c r="AF48" s="741"/>
      <c r="AG48" s="913" t="str">
        <f t="shared" si="49"/>
        <v/>
      </c>
      <c r="AH48" s="910" t="str">
        <f t="shared" si="50"/>
        <v/>
      </c>
      <c r="AI48" s="910" t="str">
        <f t="shared" ref="AI48:AR48" si="83">IF($AF48=0,"",C48*$AF48/100)</f>
        <v/>
      </c>
      <c r="AJ48" s="910" t="str">
        <f t="shared" si="83"/>
        <v/>
      </c>
      <c r="AK48" s="910" t="str">
        <f t="shared" si="83"/>
        <v/>
      </c>
      <c r="AL48" s="910" t="str">
        <f t="shared" si="83"/>
        <v/>
      </c>
      <c r="AM48" s="910" t="str">
        <f t="shared" si="83"/>
        <v/>
      </c>
      <c r="AN48" s="910" t="str">
        <f t="shared" si="83"/>
        <v/>
      </c>
      <c r="AO48" s="910" t="str">
        <f t="shared" si="83"/>
        <v/>
      </c>
      <c r="AP48" s="910" t="str">
        <f t="shared" si="83"/>
        <v/>
      </c>
      <c r="AQ48" s="910" t="str">
        <f t="shared" si="83"/>
        <v/>
      </c>
      <c r="AR48" s="910" t="str">
        <f t="shared" si="83"/>
        <v/>
      </c>
      <c r="AS48" s="910" t="str">
        <f t="shared" si="8"/>
        <v/>
      </c>
      <c r="AT48" s="910" t="str">
        <f t="shared" si="9"/>
        <v/>
      </c>
      <c r="AU48" s="910" t="str">
        <f t="shared" ref="AU48:BF48" si="84">IF($AF48=0,"",O48*$AF48/100)</f>
        <v/>
      </c>
      <c r="AV48" s="910" t="str">
        <f t="shared" si="84"/>
        <v/>
      </c>
      <c r="AW48" s="910" t="str">
        <f t="shared" si="84"/>
        <v/>
      </c>
      <c r="AX48" s="910" t="str">
        <f t="shared" si="84"/>
        <v/>
      </c>
      <c r="AY48" s="910" t="str">
        <f t="shared" si="84"/>
        <v/>
      </c>
      <c r="AZ48" s="910" t="str">
        <f t="shared" si="84"/>
        <v/>
      </c>
      <c r="BA48" s="910" t="str">
        <f t="shared" si="84"/>
        <v/>
      </c>
      <c r="BB48" s="910" t="str">
        <f t="shared" si="84"/>
        <v/>
      </c>
      <c r="BC48" s="910" t="str">
        <f t="shared" si="84"/>
        <v/>
      </c>
      <c r="BD48" s="910" t="str">
        <f t="shared" si="84"/>
        <v/>
      </c>
      <c r="BE48" s="910" t="str">
        <f t="shared" si="84"/>
        <v/>
      </c>
      <c r="BF48" s="911" t="str">
        <f t="shared" si="84"/>
        <v/>
      </c>
    </row>
    <row r="49" ht="12.75" customHeight="1">
      <c r="A49" s="907" t="str">
        <f>IF('BIBLIO Y CRÉDITOS'!$B$5="","",IF($AE49="","",VLOOKUP($AE49,BD!$B$1:$AB$2379,A$10,FALSE)))</f>
        <v/>
      </c>
      <c r="B49" s="908" t="str">
        <f>IF($AE49="","",VLOOKUP($AE49,BD!$B$1:$AB$2379,B$10,FALSE))</f>
        <v/>
      </c>
      <c r="C49" s="908" t="str">
        <f>IF($AE49="","",VLOOKUP($AE49,BD!$B$1:$AB$2379,C$10,FALSE))</f>
        <v/>
      </c>
      <c r="D49" s="908" t="str">
        <f>IF($AE49="","",VLOOKUP($AE49,BD!$B$1:$AB$2379,D$10,FALSE))</f>
        <v/>
      </c>
      <c r="E49" s="908" t="str">
        <f>IF($AE49="","",VLOOKUP($AE49,BD!$B$1:$AB$2379,E$10,FALSE))</f>
        <v/>
      </c>
      <c r="F49" s="908" t="str">
        <f>IF($AE49="","",VLOOKUP($AE49,BD!$B$1:$AB$2379,F$10,FALSE))</f>
        <v/>
      </c>
      <c r="G49" s="908" t="str">
        <f>IF($AE49="","",VLOOKUP($AE49,BD!$B$1:$AB$2379,G$10,FALSE))</f>
        <v/>
      </c>
      <c r="H49" s="908" t="str">
        <f>IF($AE49="","",VLOOKUP($AE49,BD!$B$1:$AB$2379,H$10,FALSE))</f>
        <v/>
      </c>
      <c r="I49" s="908" t="str">
        <f>IF($AE49="","",VLOOKUP($AE49,BD!$B$1:$AB$2379,I$10,FALSE))</f>
        <v/>
      </c>
      <c r="J49" s="908" t="str">
        <f>IF($AE49="","",VLOOKUP($AE49,BD!$B$1:$AB$2379,J$10,FALSE))</f>
        <v/>
      </c>
      <c r="K49" s="908" t="str">
        <f>IF($AE49="","",VLOOKUP($AE49,BD!$B$1:$AB$2379,K$10,FALSE))</f>
        <v/>
      </c>
      <c r="L49" s="908" t="str">
        <f>IF($AE49="","",VLOOKUP($AE49,BD!$B$1:$AB$2379,L$10,FALSE))</f>
        <v/>
      </c>
      <c r="M49" s="908" t="str">
        <f>IF($AE49="","",VLOOKUP($AE49,BD!$B$1:$AB$2379,M$10,FALSE))</f>
        <v/>
      </c>
      <c r="N49" s="908" t="str">
        <f>IF($AE49="","",VLOOKUP($AE49,BD!$B$1:$AB$2379,N$10,FALSE))</f>
        <v/>
      </c>
      <c r="O49" s="908" t="str">
        <f>IF($AE49="","",VLOOKUP($AE49,BD!$B$1:$AB$2379,O$10,FALSE))</f>
        <v/>
      </c>
      <c r="P49" s="908" t="str">
        <f>IF($AE49="","",VLOOKUP($AE49,BD!$B$1:$AB$2379,P$10,FALSE))</f>
        <v/>
      </c>
      <c r="Q49" s="908" t="str">
        <f>IF($AE49="","",VLOOKUP($AE49,BD!$B$1:$AB$2379,Q$10,FALSE))</f>
        <v/>
      </c>
      <c r="R49" s="908" t="str">
        <f>IF($AE49="","",VLOOKUP($AE49,BD!$B$1:$AB$2379,R$10,FALSE))</f>
        <v/>
      </c>
      <c r="S49" s="908" t="str">
        <f>IF($AE49="","",VLOOKUP($AE49,BD!$B$1:$AB$2379,S$10,FALSE))</f>
        <v/>
      </c>
      <c r="T49" s="908" t="str">
        <f>IF($AE49="","",VLOOKUP($AE49,BD!$B$1:$AB$2379,T$10,FALSE))</f>
        <v/>
      </c>
      <c r="U49" s="908" t="str">
        <f>IF($AE49="","",VLOOKUP($AE49,BD!$B$1:$AB$2379,U$10,FALSE))</f>
        <v/>
      </c>
      <c r="V49" s="908" t="str">
        <f>IF($AE49="","",VLOOKUP($AE49,BD!$B$1:$AB$2379,V$10,FALSE))</f>
        <v/>
      </c>
      <c r="W49" s="908" t="str">
        <f>IF($AE49="","",VLOOKUP($AE49,BD!$B$1:$AB$2379,W$10,FALSE))</f>
        <v/>
      </c>
      <c r="X49" s="908" t="str">
        <f>IF($AE49="","",VLOOKUP($AE49,BD!$B$1:$AB$2379,X$10,FALSE))</f>
        <v/>
      </c>
      <c r="Y49" s="908" t="str">
        <f>IF($AE49="","",VLOOKUP($AE49,BD!$B$1:$AB$2379,Y$10,FALSE))</f>
        <v/>
      </c>
      <c r="Z49" s="908" t="str">
        <f>IF($AE49="","",VLOOKUP($AE49,BD!$B$1:$AB$2379,Z$10,FALSE))</f>
        <v/>
      </c>
      <c r="AA49" s="909"/>
      <c r="AB49" s="909"/>
      <c r="AC49" s="909"/>
      <c r="AD49" s="909"/>
      <c r="AE49" s="914"/>
      <c r="AF49" s="741"/>
      <c r="AG49" s="913" t="str">
        <f t="shared" si="49"/>
        <v/>
      </c>
      <c r="AH49" s="910" t="str">
        <f t="shared" si="50"/>
        <v/>
      </c>
      <c r="AI49" s="910" t="str">
        <f t="shared" ref="AI49:AR49" si="85">IF($AF49=0,"",C49*$AF49/100)</f>
        <v/>
      </c>
      <c r="AJ49" s="910" t="str">
        <f t="shared" si="85"/>
        <v/>
      </c>
      <c r="AK49" s="910" t="str">
        <f t="shared" si="85"/>
        <v/>
      </c>
      <c r="AL49" s="910" t="str">
        <f t="shared" si="85"/>
        <v/>
      </c>
      <c r="AM49" s="910" t="str">
        <f t="shared" si="85"/>
        <v/>
      </c>
      <c r="AN49" s="910" t="str">
        <f t="shared" si="85"/>
        <v/>
      </c>
      <c r="AO49" s="910" t="str">
        <f t="shared" si="85"/>
        <v/>
      </c>
      <c r="AP49" s="910" t="str">
        <f t="shared" si="85"/>
        <v/>
      </c>
      <c r="AQ49" s="910" t="str">
        <f t="shared" si="85"/>
        <v/>
      </c>
      <c r="AR49" s="910" t="str">
        <f t="shared" si="85"/>
        <v/>
      </c>
      <c r="AS49" s="910" t="str">
        <f t="shared" si="8"/>
        <v/>
      </c>
      <c r="AT49" s="910" t="str">
        <f t="shared" si="9"/>
        <v/>
      </c>
      <c r="AU49" s="910" t="str">
        <f t="shared" ref="AU49:BF49" si="86">IF($AF49=0,"",O49*$AF49/100)</f>
        <v/>
      </c>
      <c r="AV49" s="910" t="str">
        <f t="shared" si="86"/>
        <v/>
      </c>
      <c r="AW49" s="910" t="str">
        <f t="shared" si="86"/>
        <v/>
      </c>
      <c r="AX49" s="910" t="str">
        <f t="shared" si="86"/>
        <v/>
      </c>
      <c r="AY49" s="910" t="str">
        <f t="shared" si="86"/>
        <v/>
      </c>
      <c r="AZ49" s="910" t="str">
        <f t="shared" si="86"/>
        <v/>
      </c>
      <c r="BA49" s="910" t="str">
        <f t="shared" si="86"/>
        <v/>
      </c>
      <c r="BB49" s="910" t="str">
        <f t="shared" si="86"/>
        <v/>
      </c>
      <c r="BC49" s="910" t="str">
        <f t="shared" si="86"/>
        <v/>
      </c>
      <c r="BD49" s="910" t="str">
        <f t="shared" si="86"/>
        <v/>
      </c>
      <c r="BE49" s="910" t="str">
        <f t="shared" si="86"/>
        <v/>
      </c>
      <c r="BF49" s="911" t="str">
        <f t="shared" si="86"/>
        <v/>
      </c>
    </row>
    <row r="50" ht="12.75" customHeight="1">
      <c r="A50" s="907" t="str">
        <f>IF('BIBLIO Y CRÉDITOS'!$B$5="","",IF($AE50="","",VLOOKUP($AE50,BD!$B$1:$AB$2379,A$10,FALSE)))</f>
        <v/>
      </c>
      <c r="B50" s="908" t="str">
        <f>IF($AE50="","",VLOOKUP($AE50,BD!$B$1:$AB$2379,B$10,FALSE))</f>
        <v/>
      </c>
      <c r="C50" s="908" t="str">
        <f>IF($AE50="","",VLOOKUP($AE50,BD!$B$1:$AB$2379,C$10,FALSE))</f>
        <v/>
      </c>
      <c r="D50" s="908" t="str">
        <f>IF($AE50="","",VLOOKUP($AE50,BD!$B$1:$AB$2379,D$10,FALSE))</f>
        <v/>
      </c>
      <c r="E50" s="908" t="str">
        <f>IF($AE50="","",VLOOKUP($AE50,BD!$B$1:$AB$2379,E$10,FALSE))</f>
        <v/>
      </c>
      <c r="F50" s="908" t="str">
        <f>IF($AE50="","",VLOOKUP($AE50,BD!$B$1:$AB$2379,F$10,FALSE))</f>
        <v/>
      </c>
      <c r="G50" s="908" t="str">
        <f>IF($AE50="","",VLOOKUP($AE50,BD!$B$1:$AB$2379,G$10,FALSE))</f>
        <v/>
      </c>
      <c r="H50" s="908" t="str">
        <f>IF($AE50="","",VLOOKUP($AE50,BD!$B$1:$AB$2379,H$10,FALSE))</f>
        <v/>
      </c>
      <c r="I50" s="908" t="str">
        <f>IF($AE50="","",VLOOKUP($AE50,BD!$B$1:$AB$2379,I$10,FALSE))</f>
        <v/>
      </c>
      <c r="J50" s="908" t="str">
        <f>IF($AE50="","",VLOOKUP($AE50,BD!$B$1:$AB$2379,J$10,FALSE))</f>
        <v/>
      </c>
      <c r="K50" s="908" t="str">
        <f>IF($AE50="","",VLOOKUP($AE50,BD!$B$1:$AB$2379,K$10,FALSE))</f>
        <v/>
      </c>
      <c r="L50" s="908" t="str">
        <f>IF($AE50="","",VLOOKUP($AE50,BD!$B$1:$AB$2379,L$10,FALSE))</f>
        <v/>
      </c>
      <c r="M50" s="908" t="str">
        <f>IF($AE50="","",VLOOKUP($AE50,BD!$B$1:$AB$2379,M$10,FALSE))</f>
        <v/>
      </c>
      <c r="N50" s="908" t="str">
        <f>IF($AE50="","",VLOOKUP($AE50,BD!$B$1:$AB$2379,N$10,FALSE))</f>
        <v/>
      </c>
      <c r="O50" s="908" t="str">
        <f>IF($AE50="","",VLOOKUP($AE50,BD!$B$1:$AB$2379,O$10,FALSE))</f>
        <v/>
      </c>
      <c r="P50" s="908" t="str">
        <f>IF($AE50="","",VLOOKUP($AE50,BD!$B$1:$AB$2379,P$10,FALSE))</f>
        <v/>
      </c>
      <c r="Q50" s="908" t="str">
        <f>IF($AE50="","",VLOOKUP($AE50,BD!$B$1:$AB$2379,Q$10,FALSE))</f>
        <v/>
      </c>
      <c r="R50" s="908" t="str">
        <f>IF($AE50="","",VLOOKUP($AE50,BD!$B$1:$AB$2379,R$10,FALSE))</f>
        <v/>
      </c>
      <c r="S50" s="908" t="str">
        <f>IF($AE50="","",VLOOKUP($AE50,BD!$B$1:$AB$2379,S$10,FALSE))</f>
        <v/>
      </c>
      <c r="T50" s="908" t="str">
        <f>IF($AE50="","",VLOOKUP($AE50,BD!$B$1:$AB$2379,T$10,FALSE))</f>
        <v/>
      </c>
      <c r="U50" s="908" t="str">
        <f>IF($AE50="","",VLOOKUP($AE50,BD!$B$1:$AB$2379,U$10,FALSE))</f>
        <v/>
      </c>
      <c r="V50" s="908" t="str">
        <f>IF($AE50="","",VLOOKUP($AE50,BD!$B$1:$AB$2379,V$10,FALSE))</f>
        <v/>
      </c>
      <c r="W50" s="908" t="str">
        <f>IF($AE50="","",VLOOKUP($AE50,BD!$B$1:$AB$2379,W$10,FALSE))</f>
        <v/>
      </c>
      <c r="X50" s="908" t="str">
        <f>IF($AE50="","",VLOOKUP($AE50,BD!$B$1:$AB$2379,X$10,FALSE))</f>
        <v/>
      </c>
      <c r="Y50" s="908" t="str">
        <f>IF($AE50="","",VLOOKUP($AE50,BD!$B$1:$AB$2379,Y$10,FALSE))</f>
        <v/>
      </c>
      <c r="Z50" s="908" t="str">
        <f>IF($AE50="","",VLOOKUP($AE50,BD!$B$1:$AB$2379,Z$10,FALSE))</f>
        <v/>
      </c>
      <c r="AA50" s="909"/>
      <c r="AB50" s="909"/>
      <c r="AC50" s="909"/>
      <c r="AD50" s="909"/>
      <c r="AE50" s="914"/>
      <c r="AF50" s="741"/>
      <c r="AG50" s="913" t="str">
        <f t="shared" si="49"/>
        <v/>
      </c>
      <c r="AH50" s="910" t="str">
        <f t="shared" si="50"/>
        <v/>
      </c>
      <c r="AI50" s="910" t="str">
        <f t="shared" ref="AI50:AR50" si="87">IF($AF50=0,"",C50*$AF50/100)</f>
        <v/>
      </c>
      <c r="AJ50" s="910" t="str">
        <f t="shared" si="87"/>
        <v/>
      </c>
      <c r="AK50" s="910" t="str">
        <f t="shared" si="87"/>
        <v/>
      </c>
      <c r="AL50" s="910" t="str">
        <f t="shared" si="87"/>
        <v/>
      </c>
      <c r="AM50" s="910" t="str">
        <f t="shared" si="87"/>
        <v/>
      </c>
      <c r="AN50" s="910" t="str">
        <f t="shared" si="87"/>
        <v/>
      </c>
      <c r="AO50" s="910" t="str">
        <f t="shared" si="87"/>
        <v/>
      </c>
      <c r="AP50" s="910" t="str">
        <f t="shared" si="87"/>
        <v/>
      </c>
      <c r="AQ50" s="910" t="str">
        <f t="shared" si="87"/>
        <v/>
      </c>
      <c r="AR50" s="910" t="str">
        <f t="shared" si="87"/>
        <v/>
      </c>
      <c r="AS50" s="910" t="str">
        <f t="shared" si="8"/>
        <v/>
      </c>
      <c r="AT50" s="910" t="str">
        <f t="shared" si="9"/>
        <v/>
      </c>
      <c r="AU50" s="910" t="str">
        <f t="shared" ref="AU50:BF50" si="88">IF($AF50=0,"",O50*$AF50/100)</f>
        <v/>
      </c>
      <c r="AV50" s="910" t="str">
        <f t="shared" si="88"/>
        <v/>
      </c>
      <c r="AW50" s="910" t="str">
        <f t="shared" si="88"/>
        <v/>
      </c>
      <c r="AX50" s="910" t="str">
        <f t="shared" si="88"/>
        <v/>
      </c>
      <c r="AY50" s="910" t="str">
        <f t="shared" si="88"/>
        <v/>
      </c>
      <c r="AZ50" s="910" t="str">
        <f t="shared" si="88"/>
        <v/>
      </c>
      <c r="BA50" s="910" t="str">
        <f t="shared" si="88"/>
        <v/>
      </c>
      <c r="BB50" s="910" t="str">
        <f t="shared" si="88"/>
        <v/>
      </c>
      <c r="BC50" s="910" t="str">
        <f t="shared" si="88"/>
        <v/>
      </c>
      <c r="BD50" s="910" t="str">
        <f t="shared" si="88"/>
        <v/>
      </c>
      <c r="BE50" s="910" t="str">
        <f t="shared" si="88"/>
        <v/>
      </c>
      <c r="BF50" s="911" t="str">
        <f t="shared" si="88"/>
        <v/>
      </c>
    </row>
    <row r="51" ht="12.75" customHeight="1">
      <c r="A51" s="907" t="str">
        <f>IF('BIBLIO Y CRÉDITOS'!$B$5="","",IF($AE51="","",VLOOKUP($AE51,BD!$B$1:$AB$2379,A$10,FALSE)))</f>
        <v/>
      </c>
      <c r="B51" s="908" t="str">
        <f>IF($AE51="","",VLOOKUP($AE51,BD!$B$1:$AB$2379,B$10,FALSE))</f>
        <v/>
      </c>
      <c r="C51" s="908" t="str">
        <f>IF($AE51="","",VLOOKUP($AE51,BD!$B$1:$AB$2379,C$10,FALSE))</f>
        <v/>
      </c>
      <c r="D51" s="908" t="str">
        <f>IF($AE51="","",VLOOKUP($AE51,BD!$B$1:$AB$2379,D$10,FALSE))</f>
        <v/>
      </c>
      <c r="E51" s="908" t="str">
        <f>IF($AE51="","",VLOOKUP($AE51,BD!$B$1:$AB$2379,E$10,FALSE))</f>
        <v/>
      </c>
      <c r="F51" s="908" t="str">
        <f>IF($AE51="","",VLOOKUP($AE51,BD!$B$1:$AB$2379,F$10,FALSE))</f>
        <v/>
      </c>
      <c r="G51" s="908" t="str">
        <f>IF($AE51="","",VLOOKUP($AE51,BD!$B$1:$AB$2379,G$10,FALSE))</f>
        <v/>
      </c>
      <c r="H51" s="908" t="str">
        <f>IF($AE51="","",VLOOKUP($AE51,BD!$B$1:$AB$2379,H$10,FALSE))</f>
        <v/>
      </c>
      <c r="I51" s="908" t="str">
        <f>IF($AE51="","",VLOOKUP($AE51,BD!$B$1:$AB$2379,I$10,FALSE))</f>
        <v/>
      </c>
      <c r="J51" s="908" t="str">
        <f>IF($AE51="","",VLOOKUP($AE51,BD!$B$1:$AB$2379,J$10,FALSE))</f>
        <v/>
      </c>
      <c r="K51" s="908" t="str">
        <f>IF($AE51="","",VLOOKUP($AE51,BD!$B$1:$AB$2379,K$10,FALSE))</f>
        <v/>
      </c>
      <c r="L51" s="908" t="str">
        <f>IF($AE51="","",VLOOKUP($AE51,BD!$B$1:$AB$2379,L$10,FALSE))</f>
        <v/>
      </c>
      <c r="M51" s="908" t="str">
        <f>IF($AE51="","",VLOOKUP($AE51,BD!$B$1:$AB$2379,M$10,FALSE))</f>
        <v/>
      </c>
      <c r="N51" s="908" t="str">
        <f>IF($AE51="","",VLOOKUP($AE51,BD!$B$1:$AB$2379,N$10,FALSE))</f>
        <v/>
      </c>
      <c r="O51" s="908" t="str">
        <f>IF($AE51="","",VLOOKUP($AE51,BD!$B$1:$AB$2379,O$10,FALSE))</f>
        <v/>
      </c>
      <c r="P51" s="908" t="str">
        <f>IF($AE51="","",VLOOKUP($AE51,BD!$B$1:$AB$2379,P$10,FALSE))</f>
        <v/>
      </c>
      <c r="Q51" s="908" t="str">
        <f>IF($AE51="","",VLOOKUP($AE51,BD!$B$1:$AB$2379,Q$10,FALSE))</f>
        <v/>
      </c>
      <c r="R51" s="908" t="str">
        <f>IF($AE51="","",VLOOKUP($AE51,BD!$B$1:$AB$2379,R$10,FALSE))</f>
        <v/>
      </c>
      <c r="S51" s="908" t="str">
        <f>IF($AE51="","",VLOOKUP($AE51,BD!$B$1:$AB$2379,S$10,FALSE))</f>
        <v/>
      </c>
      <c r="T51" s="908" t="str">
        <f>IF($AE51="","",VLOOKUP($AE51,BD!$B$1:$AB$2379,T$10,FALSE))</f>
        <v/>
      </c>
      <c r="U51" s="908" t="str">
        <f>IF($AE51="","",VLOOKUP($AE51,BD!$B$1:$AB$2379,U$10,FALSE))</f>
        <v/>
      </c>
      <c r="V51" s="908" t="str">
        <f>IF($AE51="","",VLOOKUP($AE51,BD!$B$1:$AB$2379,V$10,FALSE))</f>
        <v/>
      </c>
      <c r="W51" s="908" t="str">
        <f>IF($AE51="","",VLOOKUP($AE51,BD!$B$1:$AB$2379,W$10,FALSE))</f>
        <v/>
      </c>
      <c r="X51" s="908" t="str">
        <f>IF($AE51="","",VLOOKUP($AE51,BD!$B$1:$AB$2379,X$10,FALSE))</f>
        <v/>
      </c>
      <c r="Y51" s="908" t="str">
        <f>IF($AE51="","",VLOOKUP($AE51,BD!$B$1:$AB$2379,Y$10,FALSE))</f>
        <v/>
      </c>
      <c r="Z51" s="908" t="str">
        <f>IF($AE51="","",VLOOKUP($AE51,BD!$B$1:$AB$2379,Z$10,FALSE))</f>
        <v/>
      </c>
      <c r="AA51" s="909"/>
      <c r="AB51" s="909"/>
      <c r="AC51" s="909"/>
      <c r="AD51" s="909"/>
      <c r="AE51" s="914"/>
      <c r="AF51" s="741"/>
      <c r="AG51" s="913" t="str">
        <f t="shared" si="49"/>
        <v/>
      </c>
      <c r="AH51" s="910" t="str">
        <f t="shared" si="50"/>
        <v/>
      </c>
      <c r="AI51" s="910" t="str">
        <f t="shared" ref="AI51:AR51" si="89">IF($AF51=0,"",C51*$AF51/100)</f>
        <v/>
      </c>
      <c r="AJ51" s="910" t="str">
        <f t="shared" si="89"/>
        <v/>
      </c>
      <c r="AK51" s="910" t="str">
        <f t="shared" si="89"/>
        <v/>
      </c>
      <c r="AL51" s="910" t="str">
        <f t="shared" si="89"/>
        <v/>
      </c>
      <c r="AM51" s="910" t="str">
        <f t="shared" si="89"/>
        <v/>
      </c>
      <c r="AN51" s="910" t="str">
        <f t="shared" si="89"/>
        <v/>
      </c>
      <c r="AO51" s="910" t="str">
        <f t="shared" si="89"/>
        <v/>
      </c>
      <c r="AP51" s="910" t="str">
        <f t="shared" si="89"/>
        <v/>
      </c>
      <c r="AQ51" s="910" t="str">
        <f t="shared" si="89"/>
        <v/>
      </c>
      <c r="AR51" s="910" t="str">
        <f t="shared" si="89"/>
        <v/>
      </c>
      <c r="AS51" s="910" t="str">
        <f t="shared" si="8"/>
        <v/>
      </c>
      <c r="AT51" s="910" t="str">
        <f t="shared" si="9"/>
        <v/>
      </c>
      <c r="AU51" s="910" t="str">
        <f t="shared" ref="AU51:BF51" si="90">IF($AF51=0,"",O51*$AF51/100)</f>
        <v/>
      </c>
      <c r="AV51" s="910" t="str">
        <f t="shared" si="90"/>
        <v/>
      </c>
      <c r="AW51" s="910" t="str">
        <f t="shared" si="90"/>
        <v/>
      </c>
      <c r="AX51" s="910" t="str">
        <f t="shared" si="90"/>
        <v/>
      </c>
      <c r="AY51" s="910" t="str">
        <f t="shared" si="90"/>
        <v/>
      </c>
      <c r="AZ51" s="910" t="str">
        <f t="shared" si="90"/>
        <v/>
      </c>
      <c r="BA51" s="910" t="str">
        <f t="shared" si="90"/>
        <v/>
      </c>
      <c r="BB51" s="910" t="str">
        <f t="shared" si="90"/>
        <v/>
      </c>
      <c r="BC51" s="910" t="str">
        <f t="shared" si="90"/>
        <v/>
      </c>
      <c r="BD51" s="910" t="str">
        <f t="shared" si="90"/>
        <v/>
      </c>
      <c r="BE51" s="910" t="str">
        <f t="shared" si="90"/>
        <v/>
      </c>
      <c r="BF51" s="911" t="str">
        <f t="shared" si="90"/>
        <v/>
      </c>
    </row>
    <row r="52" ht="12.75" customHeight="1">
      <c r="A52" s="907" t="str">
        <f>IF('BIBLIO Y CRÉDITOS'!$B$5="","",IF($AE52="","",VLOOKUP($AE52,BD!$B$1:$AB$2379,A$10,FALSE)))</f>
        <v/>
      </c>
      <c r="B52" s="908" t="str">
        <f>IF($AE52="","",VLOOKUP($AE52,BD!$B$1:$AB$2379,B$10,FALSE))</f>
        <v/>
      </c>
      <c r="C52" s="908" t="str">
        <f>IF($AE52="","",VLOOKUP($AE52,BD!$B$1:$AB$2379,C$10,FALSE))</f>
        <v/>
      </c>
      <c r="D52" s="908" t="str">
        <f>IF($AE52="","",VLOOKUP($AE52,BD!$B$1:$AB$2379,D$10,FALSE))</f>
        <v/>
      </c>
      <c r="E52" s="908" t="str">
        <f>IF($AE52="","",VLOOKUP($AE52,BD!$B$1:$AB$2379,E$10,FALSE))</f>
        <v/>
      </c>
      <c r="F52" s="908" t="str">
        <f>IF($AE52="","",VLOOKUP($AE52,BD!$B$1:$AB$2379,F$10,FALSE))</f>
        <v/>
      </c>
      <c r="G52" s="908" t="str">
        <f>IF($AE52="","",VLOOKUP($AE52,BD!$B$1:$AB$2379,G$10,FALSE))</f>
        <v/>
      </c>
      <c r="H52" s="908" t="str">
        <f>IF($AE52="","",VLOOKUP($AE52,BD!$B$1:$AB$2379,H$10,FALSE))</f>
        <v/>
      </c>
      <c r="I52" s="908" t="str">
        <f>IF($AE52="","",VLOOKUP($AE52,BD!$B$1:$AB$2379,I$10,FALSE))</f>
        <v/>
      </c>
      <c r="J52" s="908" t="str">
        <f>IF($AE52="","",VLOOKUP($AE52,BD!$B$1:$AB$2379,J$10,FALSE))</f>
        <v/>
      </c>
      <c r="K52" s="908" t="str">
        <f>IF($AE52="","",VLOOKUP($AE52,BD!$B$1:$AB$2379,K$10,FALSE))</f>
        <v/>
      </c>
      <c r="L52" s="908" t="str">
        <f>IF($AE52="","",VLOOKUP($AE52,BD!$B$1:$AB$2379,L$10,FALSE))</f>
        <v/>
      </c>
      <c r="M52" s="908" t="str">
        <f>IF($AE52="","",VLOOKUP($AE52,BD!$B$1:$AB$2379,M$10,FALSE))</f>
        <v/>
      </c>
      <c r="N52" s="908" t="str">
        <f>IF($AE52="","",VLOOKUP($AE52,BD!$B$1:$AB$2379,N$10,FALSE))</f>
        <v/>
      </c>
      <c r="O52" s="908" t="str">
        <f>IF($AE52="","",VLOOKUP($AE52,BD!$B$1:$AB$2379,O$10,FALSE))</f>
        <v/>
      </c>
      <c r="P52" s="908" t="str">
        <f>IF($AE52="","",VLOOKUP($AE52,BD!$B$1:$AB$2379,P$10,FALSE))</f>
        <v/>
      </c>
      <c r="Q52" s="908" t="str">
        <f>IF($AE52="","",VLOOKUP($AE52,BD!$B$1:$AB$2379,Q$10,FALSE))</f>
        <v/>
      </c>
      <c r="R52" s="908" t="str">
        <f>IF($AE52="","",VLOOKUP($AE52,BD!$B$1:$AB$2379,R$10,FALSE))</f>
        <v/>
      </c>
      <c r="S52" s="908" t="str">
        <f>IF($AE52="","",VLOOKUP($AE52,BD!$B$1:$AB$2379,S$10,FALSE))</f>
        <v/>
      </c>
      <c r="T52" s="908" t="str">
        <f>IF($AE52="","",VLOOKUP($AE52,BD!$B$1:$AB$2379,T$10,FALSE))</f>
        <v/>
      </c>
      <c r="U52" s="908" t="str">
        <f>IF($AE52="","",VLOOKUP($AE52,BD!$B$1:$AB$2379,U$10,FALSE))</f>
        <v/>
      </c>
      <c r="V52" s="908" t="str">
        <f>IF($AE52="","",VLOOKUP($AE52,BD!$B$1:$AB$2379,V$10,FALSE))</f>
        <v/>
      </c>
      <c r="W52" s="908" t="str">
        <f>IF($AE52="","",VLOOKUP($AE52,BD!$B$1:$AB$2379,W$10,FALSE))</f>
        <v/>
      </c>
      <c r="X52" s="908" t="str">
        <f>IF($AE52="","",VLOOKUP($AE52,BD!$B$1:$AB$2379,X$10,FALSE))</f>
        <v/>
      </c>
      <c r="Y52" s="908" t="str">
        <f>IF($AE52="","",VLOOKUP($AE52,BD!$B$1:$AB$2379,Y$10,FALSE))</f>
        <v/>
      </c>
      <c r="Z52" s="908" t="str">
        <f>IF($AE52="","",VLOOKUP($AE52,BD!$B$1:$AB$2379,Z$10,FALSE))</f>
        <v/>
      </c>
      <c r="AA52" s="909"/>
      <c r="AB52" s="909"/>
      <c r="AC52" s="909"/>
      <c r="AD52" s="909"/>
      <c r="AE52" s="914"/>
      <c r="AF52" s="741"/>
      <c r="AG52" s="913" t="str">
        <f t="shared" si="49"/>
        <v/>
      </c>
      <c r="AH52" s="910" t="str">
        <f t="shared" si="50"/>
        <v/>
      </c>
      <c r="AI52" s="910" t="str">
        <f t="shared" ref="AI52:AR52" si="91">IF($AF52=0,"",C52*$AF52/100)</f>
        <v/>
      </c>
      <c r="AJ52" s="910" t="str">
        <f t="shared" si="91"/>
        <v/>
      </c>
      <c r="AK52" s="910" t="str">
        <f t="shared" si="91"/>
        <v/>
      </c>
      <c r="AL52" s="910" t="str">
        <f t="shared" si="91"/>
        <v/>
      </c>
      <c r="AM52" s="910" t="str">
        <f t="shared" si="91"/>
        <v/>
      </c>
      <c r="AN52" s="910" t="str">
        <f t="shared" si="91"/>
        <v/>
      </c>
      <c r="AO52" s="910" t="str">
        <f t="shared" si="91"/>
        <v/>
      </c>
      <c r="AP52" s="910" t="str">
        <f t="shared" si="91"/>
        <v/>
      </c>
      <c r="AQ52" s="910" t="str">
        <f t="shared" si="91"/>
        <v/>
      </c>
      <c r="AR52" s="910" t="str">
        <f t="shared" si="91"/>
        <v/>
      </c>
      <c r="AS52" s="910" t="str">
        <f t="shared" si="8"/>
        <v/>
      </c>
      <c r="AT52" s="910" t="str">
        <f t="shared" si="9"/>
        <v/>
      </c>
      <c r="AU52" s="910" t="str">
        <f t="shared" ref="AU52:BF52" si="92">IF($AF52=0,"",O52*$AF52/100)</f>
        <v/>
      </c>
      <c r="AV52" s="910" t="str">
        <f t="shared" si="92"/>
        <v/>
      </c>
      <c r="AW52" s="910" t="str">
        <f t="shared" si="92"/>
        <v/>
      </c>
      <c r="AX52" s="910" t="str">
        <f t="shared" si="92"/>
        <v/>
      </c>
      <c r="AY52" s="910" t="str">
        <f t="shared" si="92"/>
        <v/>
      </c>
      <c r="AZ52" s="910" t="str">
        <f t="shared" si="92"/>
        <v/>
      </c>
      <c r="BA52" s="910" t="str">
        <f t="shared" si="92"/>
        <v/>
      </c>
      <c r="BB52" s="910" t="str">
        <f t="shared" si="92"/>
        <v/>
      </c>
      <c r="BC52" s="910" t="str">
        <f t="shared" si="92"/>
        <v/>
      </c>
      <c r="BD52" s="910" t="str">
        <f t="shared" si="92"/>
        <v/>
      </c>
      <c r="BE52" s="910" t="str">
        <f t="shared" si="92"/>
        <v/>
      </c>
      <c r="BF52" s="911" t="str">
        <f t="shared" si="92"/>
        <v/>
      </c>
    </row>
    <row r="53" ht="12.75" customHeight="1">
      <c r="A53" s="907" t="str">
        <f>IF('BIBLIO Y CRÉDITOS'!$B$5="","",IF($AE53="","",VLOOKUP($AE53,BD!$B$1:$AB$2379,A$10,FALSE)))</f>
        <v/>
      </c>
      <c r="B53" s="908" t="str">
        <f>IF($AE53="","",VLOOKUP($AE53,BD!$B$1:$AB$2379,B$10,FALSE))</f>
        <v/>
      </c>
      <c r="C53" s="908" t="str">
        <f>IF($AE53="","",VLOOKUP($AE53,BD!$B$1:$AB$2379,C$10,FALSE))</f>
        <v/>
      </c>
      <c r="D53" s="908" t="str">
        <f>IF($AE53="","",VLOOKUP($AE53,BD!$B$1:$AB$2379,D$10,FALSE))</f>
        <v/>
      </c>
      <c r="E53" s="908" t="str">
        <f>IF($AE53="","",VLOOKUP($AE53,BD!$B$1:$AB$2379,E$10,FALSE))</f>
        <v/>
      </c>
      <c r="F53" s="908" t="str">
        <f>IF($AE53="","",VLOOKUP($AE53,BD!$B$1:$AB$2379,F$10,FALSE))</f>
        <v/>
      </c>
      <c r="G53" s="908" t="str">
        <f>IF($AE53="","",VLOOKUP($AE53,BD!$B$1:$AB$2379,G$10,FALSE))</f>
        <v/>
      </c>
      <c r="H53" s="908" t="str">
        <f>IF($AE53="","",VLOOKUP($AE53,BD!$B$1:$AB$2379,H$10,FALSE))</f>
        <v/>
      </c>
      <c r="I53" s="908" t="str">
        <f>IF($AE53="","",VLOOKUP($AE53,BD!$B$1:$AB$2379,I$10,FALSE))</f>
        <v/>
      </c>
      <c r="J53" s="908" t="str">
        <f>IF($AE53="","",VLOOKUP($AE53,BD!$B$1:$AB$2379,J$10,FALSE))</f>
        <v/>
      </c>
      <c r="K53" s="908" t="str">
        <f>IF($AE53="","",VLOOKUP($AE53,BD!$B$1:$AB$2379,K$10,FALSE))</f>
        <v/>
      </c>
      <c r="L53" s="908" t="str">
        <f>IF($AE53="","",VLOOKUP($AE53,BD!$B$1:$AB$2379,L$10,FALSE))</f>
        <v/>
      </c>
      <c r="M53" s="908" t="str">
        <f>IF($AE53="","",VLOOKUP($AE53,BD!$B$1:$AB$2379,M$10,FALSE))</f>
        <v/>
      </c>
      <c r="N53" s="908" t="str">
        <f>IF($AE53="","",VLOOKUP($AE53,BD!$B$1:$AB$2379,N$10,FALSE))</f>
        <v/>
      </c>
      <c r="O53" s="908" t="str">
        <f>IF($AE53="","",VLOOKUP($AE53,BD!$B$1:$AB$2379,O$10,FALSE))</f>
        <v/>
      </c>
      <c r="P53" s="908" t="str">
        <f>IF($AE53="","",VLOOKUP($AE53,BD!$B$1:$AB$2379,P$10,FALSE))</f>
        <v/>
      </c>
      <c r="Q53" s="908" t="str">
        <f>IF($AE53="","",VLOOKUP($AE53,BD!$B$1:$AB$2379,Q$10,FALSE))</f>
        <v/>
      </c>
      <c r="R53" s="908" t="str">
        <f>IF($AE53="","",VLOOKUP($AE53,BD!$B$1:$AB$2379,R$10,FALSE))</f>
        <v/>
      </c>
      <c r="S53" s="908" t="str">
        <f>IF($AE53="","",VLOOKUP($AE53,BD!$B$1:$AB$2379,S$10,FALSE))</f>
        <v/>
      </c>
      <c r="T53" s="908" t="str">
        <f>IF($AE53="","",VLOOKUP($AE53,BD!$B$1:$AB$2379,T$10,FALSE))</f>
        <v/>
      </c>
      <c r="U53" s="908" t="str">
        <f>IF($AE53="","",VLOOKUP($AE53,BD!$B$1:$AB$2379,U$10,FALSE))</f>
        <v/>
      </c>
      <c r="V53" s="908" t="str">
        <f>IF($AE53="","",VLOOKUP($AE53,BD!$B$1:$AB$2379,V$10,FALSE))</f>
        <v/>
      </c>
      <c r="W53" s="908" t="str">
        <f>IF($AE53="","",VLOOKUP($AE53,BD!$B$1:$AB$2379,W$10,FALSE))</f>
        <v/>
      </c>
      <c r="X53" s="908" t="str">
        <f>IF($AE53="","",VLOOKUP($AE53,BD!$B$1:$AB$2379,X$10,FALSE))</f>
        <v/>
      </c>
      <c r="Y53" s="908" t="str">
        <f>IF($AE53="","",VLOOKUP($AE53,BD!$B$1:$AB$2379,Y$10,FALSE))</f>
        <v/>
      </c>
      <c r="Z53" s="908" t="str">
        <f>IF($AE53="","",VLOOKUP($AE53,BD!$B$1:$AB$2379,Z$10,FALSE))</f>
        <v/>
      </c>
      <c r="AA53" s="909"/>
      <c r="AB53" s="909"/>
      <c r="AC53" s="909"/>
      <c r="AD53" s="909"/>
      <c r="AE53" s="914"/>
      <c r="AF53" s="741"/>
      <c r="AG53" s="913" t="str">
        <f t="shared" si="49"/>
        <v/>
      </c>
      <c r="AH53" s="910" t="str">
        <f t="shared" si="50"/>
        <v/>
      </c>
      <c r="AI53" s="910" t="str">
        <f t="shared" ref="AI53:AR53" si="93">IF($AF53=0,"",C53*$AF53/100)</f>
        <v/>
      </c>
      <c r="AJ53" s="910" t="str">
        <f t="shared" si="93"/>
        <v/>
      </c>
      <c r="AK53" s="910" t="str">
        <f t="shared" si="93"/>
        <v/>
      </c>
      <c r="AL53" s="910" t="str">
        <f t="shared" si="93"/>
        <v/>
      </c>
      <c r="AM53" s="910" t="str">
        <f t="shared" si="93"/>
        <v/>
      </c>
      <c r="AN53" s="910" t="str">
        <f t="shared" si="93"/>
        <v/>
      </c>
      <c r="AO53" s="910" t="str">
        <f t="shared" si="93"/>
        <v/>
      </c>
      <c r="AP53" s="910" t="str">
        <f t="shared" si="93"/>
        <v/>
      </c>
      <c r="AQ53" s="910" t="str">
        <f t="shared" si="93"/>
        <v/>
      </c>
      <c r="AR53" s="910" t="str">
        <f t="shared" si="93"/>
        <v/>
      </c>
      <c r="AS53" s="910" t="str">
        <f t="shared" si="8"/>
        <v/>
      </c>
      <c r="AT53" s="910" t="str">
        <f t="shared" si="9"/>
        <v/>
      </c>
      <c r="AU53" s="910" t="str">
        <f t="shared" ref="AU53:BF53" si="94">IF($AF53=0,"",O53*$AF53/100)</f>
        <v/>
      </c>
      <c r="AV53" s="910" t="str">
        <f t="shared" si="94"/>
        <v/>
      </c>
      <c r="AW53" s="910" t="str">
        <f t="shared" si="94"/>
        <v/>
      </c>
      <c r="AX53" s="910" t="str">
        <f t="shared" si="94"/>
        <v/>
      </c>
      <c r="AY53" s="910" t="str">
        <f t="shared" si="94"/>
        <v/>
      </c>
      <c r="AZ53" s="910" t="str">
        <f t="shared" si="94"/>
        <v/>
      </c>
      <c r="BA53" s="910" t="str">
        <f t="shared" si="94"/>
        <v/>
      </c>
      <c r="BB53" s="910" t="str">
        <f t="shared" si="94"/>
        <v/>
      </c>
      <c r="BC53" s="910" t="str">
        <f t="shared" si="94"/>
        <v/>
      </c>
      <c r="BD53" s="910" t="str">
        <f t="shared" si="94"/>
        <v/>
      </c>
      <c r="BE53" s="910" t="str">
        <f t="shared" si="94"/>
        <v/>
      </c>
      <c r="BF53" s="911" t="str">
        <f t="shared" si="94"/>
        <v/>
      </c>
    </row>
    <row r="54" ht="12.75" customHeight="1">
      <c r="A54" s="907" t="str">
        <f>IF('BIBLIO Y CRÉDITOS'!$B$5="","",IF($AE54="","",VLOOKUP($AE54,BD!$B$1:$AB$2379,A$10,FALSE)))</f>
        <v/>
      </c>
      <c r="B54" s="908" t="str">
        <f>IF($AE54="","",VLOOKUP($AE54,BD!$B$1:$AB$2379,B$10,FALSE))</f>
        <v/>
      </c>
      <c r="C54" s="908" t="str">
        <f>IF($AE54="","",VLOOKUP($AE54,BD!$B$1:$AB$2379,C$10,FALSE))</f>
        <v/>
      </c>
      <c r="D54" s="908" t="str">
        <f>IF($AE54="","",VLOOKUP($AE54,BD!$B$1:$AB$2379,D$10,FALSE))</f>
        <v/>
      </c>
      <c r="E54" s="908" t="str">
        <f>IF($AE54="","",VLOOKUP($AE54,BD!$B$1:$AB$2379,E$10,FALSE))</f>
        <v/>
      </c>
      <c r="F54" s="908" t="str">
        <f>IF($AE54="","",VLOOKUP($AE54,BD!$B$1:$AB$2379,F$10,FALSE))</f>
        <v/>
      </c>
      <c r="G54" s="908" t="str">
        <f>IF($AE54="","",VLOOKUP($AE54,BD!$B$1:$AB$2379,G$10,FALSE))</f>
        <v/>
      </c>
      <c r="H54" s="908" t="str">
        <f>IF($AE54="","",VLOOKUP($AE54,BD!$B$1:$AB$2379,H$10,FALSE))</f>
        <v/>
      </c>
      <c r="I54" s="908" t="str">
        <f>IF($AE54="","",VLOOKUP($AE54,BD!$B$1:$AB$2379,I$10,FALSE))</f>
        <v/>
      </c>
      <c r="J54" s="908" t="str">
        <f>IF($AE54="","",VLOOKUP($AE54,BD!$B$1:$AB$2379,J$10,FALSE))</f>
        <v/>
      </c>
      <c r="K54" s="908" t="str">
        <f>IF($AE54="","",VLOOKUP($AE54,BD!$B$1:$AB$2379,K$10,FALSE))</f>
        <v/>
      </c>
      <c r="L54" s="908" t="str">
        <f>IF($AE54="","",VLOOKUP($AE54,BD!$B$1:$AB$2379,L$10,FALSE))</f>
        <v/>
      </c>
      <c r="M54" s="908" t="str">
        <f>IF($AE54="","",VLOOKUP($AE54,BD!$B$1:$AB$2379,M$10,FALSE))</f>
        <v/>
      </c>
      <c r="N54" s="908" t="str">
        <f>IF($AE54="","",VLOOKUP($AE54,BD!$B$1:$AB$2379,N$10,FALSE))</f>
        <v/>
      </c>
      <c r="O54" s="908" t="str">
        <f>IF($AE54="","",VLOOKUP($AE54,BD!$B$1:$AB$2379,O$10,FALSE))</f>
        <v/>
      </c>
      <c r="P54" s="908" t="str">
        <f>IF($AE54="","",VLOOKUP($AE54,BD!$B$1:$AB$2379,P$10,FALSE))</f>
        <v/>
      </c>
      <c r="Q54" s="908" t="str">
        <f>IF($AE54="","",VLOOKUP($AE54,BD!$B$1:$AB$2379,Q$10,FALSE))</f>
        <v/>
      </c>
      <c r="R54" s="908" t="str">
        <f>IF($AE54="","",VLOOKUP($AE54,BD!$B$1:$AB$2379,R$10,FALSE))</f>
        <v/>
      </c>
      <c r="S54" s="908" t="str">
        <f>IF($AE54="","",VLOOKUP($AE54,BD!$B$1:$AB$2379,S$10,FALSE))</f>
        <v/>
      </c>
      <c r="T54" s="908" t="str">
        <f>IF($AE54="","",VLOOKUP($AE54,BD!$B$1:$AB$2379,T$10,FALSE))</f>
        <v/>
      </c>
      <c r="U54" s="908" t="str">
        <f>IF($AE54="","",VLOOKUP($AE54,BD!$B$1:$AB$2379,U$10,FALSE))</f>
        <v/>
      </c>
      <c r="V54" s="908" t="str">
        <f>IF($AE54="","",VLOOKUP($AE54,BD!$B$1:$AB$2379,V$10,FALSE))</f>
        <v/>
      </c>
      <c r="W54" s="908" t="str">
        <f>IF($AE54="","",VLOOKUP($AE54,BD!$B$1:$AB$2379,W$10,FALSE))</f>
        <v/>
      </c>
      <c r="X54" s="908" t="str">
        <f>IF($AE54="","",VLOOKUP($AE54,BD!$B$1:$AB$2379,X$10,FALSE))</f>
        <v/>
      </c>
      <c r="Y54" s="908" t="str">
        <f>IF($AE54="","",VLOOKUP($AE54,BD!$B$1:$AB$2379,Y$10,FALSE))</f>
        <v/>
      </c>
      <c r="Z54" s="908" t="str">
        <f>IF($AE54="","",VLOOKUP($AE54,BD!$B$1:$AB$2379,Z$10,FALSE))</f>
        <v/>
      </c>
      <c r="AA54" s="909"/>
      <c r="AB54" s="909"/>
      <c r="AC54" s="909"/>
      <c r="AD54" s="909"/>
      <c r="AE54" s="914"/>
      <c r="AF54" s="741"/>
      <c r="AG54" s="913" t="str">
        <f t="shared" si="49"/>
        <v/>
      </c>
      <c r="AH54" s="910" t="str">
        <f t="shared" si="50"/>
        <v/>
      </c>
      <c r="AI54" s="910" t="str">
        <f t="shared" ref="AI54:AR54" si="95">IF($AF54=0,"",C54*$AF54/100)</f>
        <v/>
      </c>
      <c r="AJ54" s="910" t="str">
        <f t="shared" si="95"/>
        <v/>
      </c>
      <c r="AK54" s="910" t="str">
        <f t="shared" si="95"/>
        <v/>
      </c>
      <c r="AL54" s="910" t="str">
        <f t="shared" si="95"/>
        <v/>
      </c>
      <c r="AM54" s="910" t="str">
        <f t="shared" si="95"/>
        <v/>
      </c>
      <c r="AN54" s="910" t="str">
        <f t="shared" si="95"/>
        <v/>
      </c>
      <c r="AO54" s="910" t="str">
        <f t="shared" si="95"/>
        <v/>
      </c>
      <c r="AP54" s="910" t="str">
        <f t="shared" si="95"/>
        <v/>
      </c>
      <c r="AQ54" s="910" t="str">
        <f t="shared" si="95"/>
        <v/>
      </c>
      <c r="AR54" s="910" t="str">
        <f t="shared" si="95"/>
        <v/>
      </c>
      <c r="AS54" s="910" t="str">
        <f t="shared" si="8"/>
        <v/>
      </c>
      <c r="AT54" s="910" t="str">
        <f t="shared" si="9"/>
        <v/>
      </c>
      <c r="AU54" s="910" t="str">
        <f t="shared" ref="AU54:BF54" si="96">IF($AF54=0,"",O54*$AF54/100)</f>
        <v/>
      </c>
      <c r="AV54" s="910" t="str">
        <f t="shared" si="96"/>
        <v/>
      </c>
      <c r="AW54" s="910" t="str">
        <f t="shared" si="96"/>
        <v/>
      </c>
      <c r="AX54" s="910" t="str">
        <f t="shared" si="96"/>
        <v/>
      </c>
      <c r="AY54" s="910" t="str">
        <f t="shared" si="96"/>
        <v/>
      </c>
      <c r="AZ54" s="910" t="str">
        <f t="shared" si="96"/>
        <v/>
      </c>
      <c r="BA54" s="910" t="str">
        <f t="shared" si="96"/>
        <v/>
      </c>
      <c r="BB54" s="910" t="str">
        <f t="shared" si="96"/>
        <v/>
      </c>
      <c r="BC54" s="910" t="str">
        <f t="shared" si="96"/>
        <v/>
      </c>
      <c r="BD54" s="910" t="str">
        <f t="shared" si="96"/>
        <v/>
      </c>
      <c r="BE54" s="910" t="str">
        <f t="shared" si="96"/>
        <v/>
      </c>
      <c r="BF54" s="911" t="str">
        <f t="shared" si="96"/>
        <v/>
      </c>
    </row>
    <row r="55" ht="12.75" customHeight="1">
      <c r="A55" s="907" t="str">
        <f>IF('BIBLIO Y CRÉDITOS'!$B$5="","",IF($AE55="","",VLOOKUP($AE55,BD!$B$1:$AB$2379,A$10,FALSE)))</f>
        <v/>
      </c>
      <c r="B55" s="908" t="str">
        <f>IF($AE55="","",VLOOKUP($AE55,BD!$B$1:$AB$2379,B$10,FALSE))</f>
        <v/>
      </c>
      <c r="C55" s="908" t="str">
        <f>IF($AE55="","",VLOOKUP($AE55,BD!$B$1:$AB$2379,C$10,FALSE))</f>
        <v/>
      </c>
      <c r="D55" s="908" t="str">
        <f>IF($AE55="","",VLOOKUP($AE55,BD!$B$1:$AB$2379,D$10,FALSE))</f>
        <v/>
      </c>
      <c r="E55" s="908" t="str">
        <f>IF($AE55="","",VLOOKUP($AE55,BD!$B$1:$AB$2379,E$10,FALSE))</f>
        <v/>
      </c>
      <c r="F55" s="908" t="str">
        <f>IF($AE55="","",VLOOKUP($AE55,BD!$B$1:$AB$2379,F$10,FALSE))</f>
        <v/>
      </c>
      <c r="G55" s="908" t="str">
        <f>IF($AE55="","",VLOOKUP($AE55,BD!$B$1:$AB$2379,G$10,FALSE))</f>
        <v/>
      </c>
      <c r="H55" s="908" t="str">
        <f>IF($AE55="","",VLOOKUP($AE55,BD!$B$1:$AB$2379,H$10,FALSE))</f>
        <v/>
      </c>
      <c r="I55" s="908" t="str">
        <f>IF($AE55="","",VLOOKUP($AE55,BD!$B$1:$AB$2379,I$10,FALSE))</f>
        <v/>
      </c>
      <c r="J55" s="908" t="str">
        <f>IF($AE55="","",VLOOKUP($AE55,BD!$B$1:$AB$2379,J$10,FALSE))</f>
        <v/>
      </c>
      <c r="K55" s="908" t="str">
        <f>IF($AE55="","",VLOOKUP($AE55,BD!$B$1:$AB$2379,K$10,FALSE))</f>
        <v/>
      </c>
      <c r="L55" s="908" t="str">
        <f>IF($AE55="","",VLOOKUP($AE55,BD!$B$1:$AB$2379,L$10,FALSE))</f>
        <v/>
      </c>
      <c r="M55" s="908" t="str">
        <f>IF($AE55="","",VLOOKUP($AE55,BD!$B$1:$AB$2379,M$10,FALSE))</f>
        <v/>
      </c>
      <c r="N55" s="908" t="str">
        <f>IF($AE55="","",VLOOKUP($AE55,BD!$B$1:$AB$2379,N$10,FALSE))</f>
        <v/>
      </c>
      <c r="O55" s="908" t="str">
        <f>IF($AE55="","",VLOOKUP($AE55,BD!$B$1:$AB$2379,O$10,FALSE))</f>
        <v/>
      </c>
      <c r="P55" s="908" t="str">
        <f>IF($AE55="","",VLOOKUP($AE55,BD!$B$1:$AB$2379,P$10,FALSE))</f>
        <v/>
      </c>
      <c r="Q55" s="908" t="str">
        <f>IF($AE55="","",VLOOKUP($AE55,BD!$B$1:$AB$2379,Q$10,FALSE))</f>
        <v/>
      </c>
      <c r="R55" s="908" t="str">
        <f>IF($AE55="","",VLOOKUP($AE55,BD!$B$1:$AB$2379,R$10,FALSE))</f>
        <v/>
      </c>
      <c r="S55" s="908" t="str">
        <f>IF($AE55="","",VLOOKUP($AE55,BD!$B$1:$AB$2379,S$10,FALSE))</f>
        <v/>
      </c>
      <c r="T55" s="908" t="str">
        <f>IF($AE55="","",VLOOKUP($AE55,BD!$B$1:$AB$2379,T$10,FALSE))</f>
        <v/>
      </c>
      <c r="U55" s="908" t="str">
        <f>IF($AE55="","",VLOOKUP($AE55,BD!$B$1:$AB$2379,U$10,FALSE))</f>
        <v/>
      </c>
      <c r="V55" s="908" t="str">
        <f>IF($AE55="","",VLOOKUP($AE55,BD!$B$1:$AB$2379,V$10,FALSE))</f>
        <v/>
      </c>
      <c r="W55" s="908" t="str">
        <f>IF($AE55="","",VLOOKUP($AE55,BD!$B$1:$AB$2379,W$10,FALSE))</f>
        <v/>
      </c>
      <c r="X55" s="908" t="str">
        <f>IF($AE55="","",VLOOKUP($AE55,BD!$B$1:$AB$2379,X$10,FALSE))</f>
        <v/>
      </c>
      <c r="Y55" s="908" t="str">
        <f>IF($AE55="","",VLOOKUP($AE55,BD!$B$1:$AB$2379,Y$10,FALSE))</f>
        <v/>
      </c>
      <c r="Z55" s="908" t="str">
        <f>IF($AE55="","",VLOOKUP($AE55,BD!$B$1:$AB$2379,Z$10,FALSE))</f>
        <v/>
      </c>
      <c r="AA55" s="909"/>
      <c r="AB55" s="909"/>
      <c r="AC55" s="909"/>
      <c r="AD55" s="909"/>
      <c r="AE55" s="914"/>
      <c r="AF55" s="741"/>
      <c r="AG55" s="913" t="str">
        <f t="shared" si="49"/>
        <v/>
      </c>
      <c r="AH55" s="910" t="str">
        <f t="shared" si="50"/>
        <v/>
      </c>
      <c r="AI55" s="910" t="str">
        <f t="shared" ref="AI55:AR55" si="97">IF($AF55=0,"",C55*$AF55/100)</f>
        <v/>
      </c>
      <c r="AJ55" s="910" t="str">
        <f t="shared" si="97"/>
        <v/>
      </c>
      <c r="AK55" s="910" t="str">
        <f t="shared" si="97"/>
        <v/>
      </c>
      <c r="AL55" s="910" t="str">
        <f t="shared" si="97"/>
        <v/>
      </c>
      <c r="AM55" s="910" t="str">
        <f t="shared" si="97"/>
        <v/>
      </c>
      <c r="AN55" s="910" t="str">
        <f t="shared" si="97"/>
        <v/>
      </c>
      <c r="AO55" s="910" t="str">
        <f t="shared" si="97"/>
        <v/>
      </c>
      <c r="AP55" s="910" t="str">
        <f t="shared" si="97"/>
        <v/>
      </c>
      <c r="AQ55" s="910" t="str">
        <f t="shared" si="97"/>
        <v/>
      </c>
      <c r="AR55" s="910" t="str">
        <f t="shared" si="97"/>
        <v/>
      </c>
      <c r="AS55" s="910" t="str">
        <f t="shared" si="8"/>
        <v/>
      </c>
      <c r="AT55" s="910" t="str">
        <f t="shared" si="9"/>
        <v/>
      </c>
      <c r="AU55" s="910" t="str">
        <f t="shared" ref="AU55:BF55" si="98">IF($AF55=0,"",O55*$AF55/100)</f>
        <v/>
      </c>
      <c r="AV55" s="910" t="str">
        <f t="shared" si="98"/>
        <v/>
      </c>
      <c r="AW55" s="910" t="str">
        <f t="shared" si="98"/>
        <v/>
      </c>
      <c r="AX55" s="910" t="str">
        <f t="shared" si="98"/>
        <v/>
      </c>
      <c r="AY55" s="910" t="str">
        <f t="shared" si="98"/>
        <v/>
      </c>
      <c r="AZ55" s="910" t="str">
        <f t="shared" si="98"/>
        <v/>
      </c>
      <c r="BA55" s="910" t="str">
        <f t="shared" si="98"/>
        <v/>
      </c>
      <c r="BB55" s="910" t="str">
        <f t="shared" si="98"/>
        <v/>
      </c>
      <c r="BC55" s="910" t="str">
        <f t="shared" si="98"/>
        <v/>
      </c>
      <c r="BD55" s="910" t="str">
        <f t="shared" si="98"/>
        <v/>
      </c>
      <c r="BE55" s="910" t="str">
        <f t="shared" si="98"/>
        <v/>
      </c>
      <c r="BF55" s="911" t="str">
        <f t="shared" si="98"/>
        <v/>
      </c>
    </row>
    <row r="56" ht="12.75" customHeight="1">
      <c r="A56" s="907" t="str">
        <f>IF('BIBLIO Y CRÉDITOS'!$B$5="","",IF($AE56="","",VLOOKUP($AE56,BD!$B$1:$AB$2379,A$10,FALSE)))</f>
        <v/>
      </c>
      <c r="B56" s="908" t="str">
        <f>IF($AE56="","",VLOOKUP($AE56,BD!$B$1:$AB$2379,B$10,FALSE))</f>
        <v/>
      </c>
      <c r="C56" s="908" t="str">
        <f>IF($AE56="","",VLOOKUP($AE56,BD!$B$1:$AB$2379,C$10,FALSE))</f>
        <v/>
      </c>
      <c r="D56" s="908" t="str">
        <f>IF($AE56="","",VLOOKUP($AE56,BD!$B$1:$AB$2379,D$10,FALSE))</f>
        <v/>
      </c>
      <c r="E56" s="908" t="str">
        <f>IF($AE56="","",VLOOKUP($AE56,BD!$B$1:$AB$2379,E$10,FALSE))</f>
        <v/>
      </c>
      <c r="F56" s="908" t="str">
        <f>IF($AE56="","",VLOOKUP($AE56,BD!$B$1:$AB$2379,F$10,FALSE))</f>
        <v/>
      </c>
      <c r="G56" s="908" t="str">
        <f>IF($AE56="","",VLOOKUP($AE56,BD!$B$1:$AB$2379,G$10,FALSE))</f>
        <v/>
      </c>
      <c r="H56" s="908" t="str">
        <f>IF($AE56="","",VLOOKUP($AE56,BD!$B$1:$AB$2379,H$10,FALSE))</f>
        <v/>
      </c>
      <c r="I56" s="908" t="str">
        <f>IF($AE56="","",VLOOKUP($AE56,BD!$B$1:$AB$2379,I$10,FALSE))</f>
        <v/>
      </c>
      <c r="J56" s="908" t="str">
        <f>IF($AE56="","",VLOOKUP($AE56,BD!$B$1:$AB$2379,J$10,FALSE))</f>
        <v/>
      </c>
      <c r="K56" s="908" t="str">
        <f>IF($AE56="","",VLOOKUP($AE56,BD!$B$1:$AB$2379,K$10,FALSE))</f>
        <v/>
      </c>
      <c r="L56" s="908" t="str">
        <f>IF($AE56="","",VLOOKUP($AE56,BD!$B$1:$AB$2379,L$10,FALSE))</f>
        <v/>
      </c>
      <c r="M56" s="908" t="str">
        <f>IF($AE56="","",VLOOKUP($AE56,BD!$B$1:$AB$2379,M$10,FALSE))</f>
        <v/>
      </c>
      <c r="N56" s="908" t="str">
        <f>IF($AE56="","",VLOOKUP($AE56,BD!$B$1:$AB$2379,N$10,FALSE))</f>
        <v/>
      </c>
      <c r="O56" s="908" t="str">
        <f>IF($AE56="","",VLOOKUP($AE56,BD!$B$1:$AB$2379,O$10,FALSE))</f>
        <v/>
      </c>
      <c r="P56" s="908" t="str">
        <f>IF($AE56="","",VLOOKUP($AE56,BD!$B$1:$AB$2379,P$10,FALSE))</f>
        <v/>
      </c>
      <c r="Q56" s="908" t="str">
        <f>IF($AE56="","",VLOOKUP($AE56,BD!$B$1:$AB$2379,Q$10,FALSE))</f>
        <v/>
      </c>
      <c r="R56" s="908" t="str">
        <f>IF($AE56="","",VLOOKUP($AE56,BD!$B$1:$AB$2379,R$10,FALSE))</f>
        <v/>
      </c>
      <c r="S56" s="908" t="str">
        <f>IF($AE56="","",VLOOKUP($AE56,BD!$B$1:$AB$2379,S$10,FALSE))</f>
        <v/>
      </c>
      <c r="T56" s="908" t="str">
        <f>IF($AE56="","",VLOOKUP($AE56,BD!$B$1:$AB$2379,T$10,FALSE))</f>
        <v/>
      </c>
      <c r="U56" s="908" t="str">
        <f>IF($AE56="","",VLOOKUP($AE56,BD!$B$1:$AB$2379,U$10,FALSE))</f>
        <v/>
      </c>
      <c r="V56" s="908" t="str">
        <f>IF($AE56="","",VLOOKUP($AE56,BD!$B$1:$AB$2379,V$10,FALSE))</f>
        <v/>
      </c>
      <c r="W56" s="908" t="str">
        <f>IF($AE56="","",VLOOKUP($AE56,BD!$B$1:$AB$2379,W$10,FALSE))</f>
        <v/>
      </c>
      <c r="X56" s="908" t="str">
        <f>IF($AE56="","",VLOOKUP($AE56,BD!$B$1:$AB$2379,X$10,FALSE))</f>
        <v/>
      </c>
      <c r="Y56" s="908" t="str">
        <f>IF($AE56="","",VLOOKUP($AE56,BD!$B$1:$AB$2379,Y$10,FALSE))</f>
        <v/>
      </c>
      <c r="Z56" s="908" t="str">
        <f>IF($AE56="","",VLOOKUP($AE56,BD!$B$1:$AB$2379,Z$10,FALSE))</f>
        <v/>
      </c>
      <c r="AA56" s="909"/>
      <c r="AB56" s="909"/>
      <c r="AC56" s="909"/>
      <c r="AD56" s="909"/>
      <c r="AE56" s="914"/>
      <c r="AF56" s="741"/>
      <c r="AG56" s="913" t="str">
        <f t="shared" si="49"/>
        <v/>
      </c>
      <c r="AH56" s="910" t="str">
        <f t="shared" si="50"/>
        <v/>
      </c>
      <c r="AI56" s="910" t="str">
        <f t="shared" ref="AI56:AR56" si="99">IF($AF56=0,"",C56*$AF56/100)</f>
        <v/>
      </c>
      <c r="AJ56" s="910" t="str">
        <f t="shared" si="99"/>
        <v/>
      </c>
      <c r="AK56" s="910" t="str">
        <f t="shared" si="99"/>
        <v/>
      </c>
      <c r="AL56" s="910" t="str">
        <f t="shared" si="99"/>
        <v/>
      </c>
      <c r="AM56" s="910" t="str">
        <f t="shared" si="99"/>
        <v/>
      </c>
      <c r="AN56" s="910" t="str">
        <f t="shared" si="99"/>
        <v/>
      </c>
      <c r="AO56" s="910" t="str">
        <f t="shared" si="99"/>
        <v/>
      </c>
      <c r="AP56" s="910" t="str">
        <f t="shared" si="99"/>
        <v/>
      </c>
      <c r="AQ56" s="910" t="str">
        <f t="shared" si="99"/>
        <v/>
      </c>
      <c r="AR56" s="910" t="str">
        <f t="shared" si="99"/>
        <v/>
      </c>
      <c r="AS56" s="910" t="str">
        <f t="shared" si="8"/>
        <v/>
      </c>
      <c r="AT56" s="910" t="str">
        <f t="shared" si="9"/>
        <v/>
      </c>
      <c r="AU56" s="910" t="str">
        <f t="shared" ref="AU56:BF56" si="100">IF($AF56=0,"",O56*$AF56/100)</f>
        <v/>
      </c>
      <c r="AV56" s="910" t="str">
        <f t="shared" si="100"/>
        <v/>
      </c>
      <c r="AW56" s="910" t="str">
        <f t="shared" si="100"/>
        <v/>
      </c>
      <c r="AX56" s="910" t="str">
        <f t="shared" si="100"/>
        <v/>
      </c>
      <c r="AY56" s="910" t="str">
        <f t="shared" si="100"/>
        <v/>
      </c>
      <c r="AZ56" s="910" t="str">
        <f t="shared" si="100"/>
        <v/>
      </c>
      <c r="BA56" s="910" t="str">
        <f t="shared" si="100"/>
        <v/>
      </c>
      <c r="BB56" s="910" t="str">
        <f t="shared" si="100"/>
        <v/>
      </c>
      <c r="BC56" s="910" t="str">
        <f t="shared" si="100"/>
        <v/>
      </c>
      <c r="BD56" s="910" t="str">
        <f t="shared" si="100"/>
        <v/>
      </c>
      <c r="BE56" s="910" t="str">
        <f t="shared" si="100"/>
        <v/>
      </c>
      <c r="BF56" s="911" t="str">
        <f t="shared" si="100"/>
        <v/>
      </c>
    </row>
    <row r="57" ht="12.75" customHeight="1">
      <c r="A57" s="907" t="str">
        <f>IF('BIBLIO Y CRÉDITOS'!$B$5="","",IF($AE57="","",VLOOKUP($AE57,BD!$B$1:$AB$2379,A$10,FALSE)))</f>
        <v/>
      </c>
      <c r="B57" s="908" t="str">
        <f>IF($AE57="","",VLOOKUP($AE57,BD!$B$1:$AB$2379,B$10,FALSE))</f>
        <v/>
      </c>
      <c r="C57" s="908" t="str">
        <f>IF($AE57="","",VLOOKUP($AE57,BD!$B$1:$AB$2379,C$10,FALSE))</f>
        <v/>
      </c>
      <c r="D57" s="908" t="str">
        <f>IF($AE57="","",VLOOKUP($AE57,BD!$B$1:$AB$2379,D$10,FALSE))</f>
        <v/>
      </c>
      <c r="E57" s="908" t="str">
        <f>IF($AE57="","",VLOOKUP($AE57,BD!$B$1:$AB$2379,E$10,FALSE))</f>
        <v/>
      </c>
      <c r="F57" s="908" t="str">
        <f>IF($AE57="","",VLOOKUP($AE57,BD!$B$1:$AB$2379,F$10,FALSE))</f>
        <v/>
      </c>
      <c r="G57" s="908" t="str">
        <f>IF($AE57="","",VLOOKUP($AE57,BD!$B$1:$AB$2379,G$10,FALSE))</f>
        <v/>
      </c>
      <c r="H57" s="908" t="str">
        <f>IF($AE57="","",VLOOKUP($AE57,BD!$B$1:$AB$2379,H$10,FALSE))</f>
        <v/>
      </c>
      <c r="I57" s="908" t="str">
        <f>IF($AE57="","",VLOOKUP($AE57,BD!$B$1:$AB$2379,I$10,FALSE))</f>
        <v/>
      </c>
      <c r="J57" s="908" t="str">
        <f>IF($AE57="","",VLOOKUP($AE57,BD!$B$1:$AB$2379,J$10,FALSE))</f>
        <v/>
      </c>
      <c r="K57" s="908" t="str">
        <f>IF($AE57="","",VLOOKUP($AE57,BD!$B$1:$AB$2379,K$10,FALSE))</f>
        <v/>
      </c>
      <c r="L57" s="908" t="str">
        <f>IF($AE57="","",VLOOKUP($AE57,BD!$B$1:$AB$2379,L$10,FALSE))</f>
        <v/>
      </c>
      <c r="M57" s="908" t="str">
        <f>IF($AE57="","",VLOOKUP($AE57,BD!$B$1:$AB$2379,M$10,FALSE))</f>
        <v/>
      </c>
      <c r="N57" s="908" t="str">
        <f>IF($AE57="","",VLOOKUP($AE57,BD!$B$1:$AB$2379,N$10,FALSE))</f>
        <v/>
      </c>
      <c r="O57" s="908" t="str">
        <f>IF($AE57="","",VLOOKUP($AE57,BD!$B$1:$AB$2379,O$10,FALSE))</f>
        <v/>
      </c>
      <c r="P57" s="908" t="str">
        <f>IF($AE57="","",VLOOKUP($AE57,BD!$B$1:$AB$2379,P$10,FALSE))</f>
        <v/>
      </c>
      <c r="Q57" s="908" t="str">
        <f>IF($AE57="","",VLOOKUP($AE57,BD!$B$1:$AB$2379,Q$10,FALSE))</f>
        <v/>
      </c>
      <c r="R57" s="908" t="str">
        <f>IF($AE57="","",VLOOKUP($AE57,BD!$B$1:$AB$2379,R$10,FALSE))</f>
        <v/>
      </c>
      <c r="S57" s="908" t="str">
        <f>IF($AE57="","",VLOOKUP($AE57,BD!$B$1:$AB$2379,S$10,FALSE))</f>
        <v/>
      </c>
      <c r="T57" s="908" t="str">
        <f>IF($AE57="","",VLOOKUP($AE57,BD!$B$1:$AB$2379,T$10,FALSE))</f>
        <v/>
      </c>
      <c r="U57" s="908" t="str">
        <f>IF($AE57="","",VLOOKUP($AE57,BD!$B$1:$AB$2379,U$10,FALSE))</f>
        <v/>
      </c>
      <c r="V57" s="908" t="str">
        <f>IF($AE57="","",VLOOKUP($AE57,BD!$B$1:$AB$2379,V$10,FALSE))</f>
        <v/>
      </c>
      <c r="W57" s="908" t="str">
        <f>IF($AE57="","",VLOOKUP($AE57,BD!$B$1:$AB$2379,W$10,FALSE))</f>
        <v/>
      </c>
      <c r="X57" s="908" t="str">
        <f>IF($AE57="","",VLOOKUP($AE57,BD!$B$1:$AB$2379,X$10,FALSE))</f>
        <v/>
      </c>
      <c r="Y57" s="908" t="str">
        <f>IF($AE57="","",VLOOKUP($AE57,BD!$B$1:$AB$2379,Y$10,FALSE))</f>
        <v/>
      </c>
      <c r="Z57" s="908" t="str">
        <f>IF($AE57="","",VLOOKUP($AE57,BD!$B$1:$AB$2379,Z$10,FALSE))</f>
        <v/>
      </c>
      <c r="AA57" s="909"/>
      <c r="AB57" s="909"/>
      <c r="AC57" s="909"/>
      <c r="AD57" s="909"/>
      <c r="AE57" s="914"/>
      <c r="AF57" s="741"/>
      <c r="AG57" s="913" t="str">
        <f t="shared" si="49"/>
        <v/>
      </c>
      <c r="AH57" s="910" t="str">
        <f t="shared" si="50"/>
        <v/>
      </c>
      <c r="AI57" s="910" t="str">
        <f t="shared" ref="AI57:AR57" si="101">IF($AF57=0,"",C57*$AF57/100)</f>
        <v/>
      </c>
      <c r="AJ57" s="910" t="str">
        <f t="shared" si="101"/>
        <v/>
      </c>
      <c r="AK57" s="910" t="str">
        <f t="shared" si="101"/>
        <v/>
      </c>
      <c r="AL57" s="910" t="str">
        <f t="shared" si="101"/>
        <v/>
      </c>
      <c r="AM57" s="910" t="str">
        <f t="shared" si="101"/>
        <v/>
      </c>
      <c r="AN57" s="910" t="str">
        <f t="shared" si="101"/>
        <v/>
      </c>
      <c r="AO57" s="910" t="str">
        <f t="shared" si="101"/>
        <v/>
      </c>
      <c r="AP57" s="910" t="str">
        <f t="shared" si="101"/>
        <v/>
      </c>
      <c r="AQ57" s="910" t="str">
        <f t="shared" si="101"/>
        <v/>
      </c>
      <c r="AR57" s="910" t="str">
        <f t="shared" si="101"/>
        <v/>
      </c>
      <c r="AS57" s="910" t="str">
        <f t="shared" si="8"/>
        <v/>
      </c>
      <c r="AT57" s="910" t="str">
        <f t="shared" si="9"/>
        <v/>
      </c>
      <c r="AU57" s="910" t="str">
        <f t="shared" ref="AU57:BF57" si="102">IF($AF57=0,"",O57*$AF57/100)</f>
        <v/>
      </c>
      <c r="AV57" s="910" t="str">
        <f t="shared" si="102"/>
        <v/>
      </c>
      <c r="AW57" s="910" t="str">
        <f t="shared" si="102"/>
        <v/>
      </c>
      <c r="AX57" s="910" t="str">
        <f t="shared" si="102"/>
        <v/>
      </c>
      <c r="AY57" s="910" t="str">
        <f t="shared" si="102"/>
        <v/>
      </c>
      <c r="AZ57" s="910" t="str">
        <f t="shared" si="102"/>
        <v/>
      </c>
      <c r="BA57" s="910" t="str">
        <f t="shared" si="102"/>
        <v/>
      </c>
      <c r="BB57" s="910" t="str">
        <f t="shared" si="102"/>
        <v/>
      </c>
      <c r="BC57" s="910" t="str">
        <f t="shared" si="102"/>
        <v/>
      </c>
      <c r="BD57" s="910" t="str">
        <f t="shared" si="102"/>
        <v/>
      </c>
      <c r="BE57" s="910" t="str">
        <f t="shared" si="102"/>
        <v/>
      </c>
      <c r="BF57" s="911" t="str">
        <f t="shared" si="102"/>
        <v/>
      </c>
    </row>
    <row r="58" ht="12.75" customHeight="1">
      <c r="A58" s="907" t="str">
        <f>IF('BIBLIO Y CRÉDITOS'!$B$5="","",IF($AE58="","",VLOOKUP($AE58,BD!$B$1:$AB$2379,A$10,FALSE)))</f>
        <v/>
      </c>
      <c r="B58" s="908" t="str">
        <f>IF($AE58="","",VLOOKUP($AE58,BD!$B$1:$AB$2379,B$10,FALSE))</f>
        <v/>
      </c>
      <c r="C58" s="908" t="str">
        <f>IF($AE58="","",VLOOKUP($AE58,BD!$B$1:$AB$2379,C$10,FALSE))</f>
        <v/>
      </c>
      <c r="D58" s="908" t="str">
        <f>IF($AE58="","",VLOOKUP($AE58,BD!$B$1:$AB$2379,D$10,FALSE))</f>
        <v/>
      </c>
      <c r="E58" s="908" t="str">
        <f>IF($AE58="","",VLOOKUP($AE58,BD!$B$1:$AB$2379,E$10,FALSE))</f>
        <v/>
      </c>
      <c r="F58" s="908" t="str">
        <f>IF($AE58="","",VLOOKUP($AE58,BD!$B$1:$AB$2379,F$10,FALSE))</f>
        <v/>
      </c>
      <c r="G58" s="908" t="str">
        <f>IF($AE58="","",VLOOKUP($AE58,BD!$B$1:$AB$2379,G$10,FALSE))</f>
        <v/>
      </c>
      <c r="H58" s="908" t="str">
        <f>IF($AE58="","",VLOOKUP($AE58,BD!$B$1:$AB$2379,H$10,FALSE))</f>
        <v/>
      </c>
      <c r="I58" s="908" t="str">
        <f>IF($AE58="","",VLOOKUP($AE58,BD!$B$1:$AB$2379,I$10,FALSE))</f>
        <v/>
      </c>
      <c r="J58" s="908" t="str">
        <f>IF($AE58="","",VLOOKUP($AE58,BD!$B$1:$AB$2379,J$10,FALSE))</f>
        <v/>
      </c>
      <c r="K58" s="908" t="str">
        <f>IF($AE58="","",VLOOKUP($AE58,BD!$B$1:$AB$2379,K$10,FALSE))</f>
        <v/>
      </c>
      <c r="L58" s="908" t="str">
        <f>IF($AE58="","",VLOOKUP($AE58,BD!$B$1:$AB$2379,L$10,FALSE))</f>
        <v/>
      </c>
      <c r="M58" s="908" t="str">
        <f>IF($AE58="","",VLOOKUP($AE58,BD!$B$1:$AB$2379,M$10,FALSE))</f>
        <v/>
      </c>
      <c r="N58" s="908" t="str">
        <f>IF($AE58="","",VLOOKUP($AE58,BD!$B$1:$AB$2379,N$10,FALSE))</f>
        <v/>
      </c>
      <c r="O58" s="908" t="str">
        <f>IF($AE58="","",VLOOKUP($AE58,BD!$B$1:$AB$2379,O$10,FALSE))</f>
        <v/>
      </c>
      <c r="P58" s="908" t="str">
        <f>IF($AE58="","",VLOOKUP($AE58,BD!$B$1:$AB$2379,P$10,FALSE))</f>
        <v/>
      </c>
      <c r="Q58" s="908" t="str">
        <f>IF($AE58="","",VLOOKUP($AE58,BD!$B$1:$AB$2379,Q$10,FALSE))</f>
        <v/>
      </c>
      <c r="R58" s="908" t="str">
        <f>IF($AE58="","",VLOOKUP($AE58,BD!$B$1:$AB$2379,R$10,FALSE))</f>
        <v/>
      </c>
      <c r="S58" s="908" t="str">
        <f>IF($AE58="","",VLOOKUP($AE58,BD!$B$1:$AB$2379,S$10,FALSE))</f>
        <v/>
      </c>
      <c r="T58" s="908" t="str">
        <f>IF($AE58="","",VLOOKUP($AE58,BD!$B$1:$AB$2379,T$10,FALSE))</f>
        <v/>
      </c>
      <c r="U58" s="908" t="str">
        <f>IF($AE58="","",VLOOKUP($AE58,BD!$B$1:$AB$2379,U$10,FALSE))</f>
        <v/>
      </c>
      <c r="V58" s="908" t="str">
        <f>IF($AE58="","",VLOOKUP($AE58,BD!$B$1:$AB$2379,V$10,FALSE))</f>
        <v/>
      </c>
      <c r="W58" s="908" t="str">
        <f>IF($AE58="","",VLOOKUP($AE58,BD!$B$1:$AB$2379,W$10,FALSE))</f>
        <v/>
      </c>
      <c r="X58" s="908" t="str">
        <f>IF($AE58="","",VLOOKUP($AE58,BD!$B$1:$AB$2379,X$10,FALSE))</f>
        <v/>
      </c>
      <c r="Y58" s="908" t="str">
        <f>IF($AE58="","",VLOOKUP($AE58,BD!$B$1:$AB$2379,Y$10,FALSE))</f>
        <v/>
      </c>
      <c r="Z58" s="908" t="str">
        <f>IF($AE58="","",VLOOKUP($AE58,BD!$B$1:$AB$2379,Z$10,FALSE))</f>
        <v/>
      </c>
      <c r="AA58" s="909"/>
      <c r="AB58" s="909"/>
      <c r="AC58" s="909"/>
      <c r="AD58" s="909"/>
      <c r="AE58" s="914"/>
      <c r="AF58" s="741"/>
      <c r="AG58" s="913" t="str">
        <f t="shared" si="49"/>
        <v/>
      </c>
      <c r="AH58" s="910" t="str">
        <f t="shared" si="50"/>
        <v/>
      </c>
      <c r="AI58" s="910" t="str">
        <f t="shared" ref="AI58:AR58" si="103">IF($AF58=0,"",C58*$AF58/100)</f>
        <v/>
      </c>
      <c r="AJ58" s="910" t="str">
        <f t="shared" si="103"/>
        <v/>
      </c>
      <c r="AK58" s="910" t="str">
        <f t="shared" si="103"/>
        <v/>
      </c>
      <c r="AL58" s="910" t="str">
        <f t="shared" si="103"/>
        <v/>
      </c>
      <c r="AM58" s="910" t="str">
        <f t="shared" si="103"/>
        <v/>
      </c>
      <c r="AN58" s="910" t="str">
        <f t="shared" si="103"/>
        <v/>
      </c>
      <c r="AO58" s="910" t="str">
        <f t="shared" si="103"/>
        <v/>
      </c>
      <c r="AP58" s="910" t="str">
        <f t="shared" si="103"/>
        <v/>
      </c>
      <c r="AQ58" s="910" t="str">
        <f t="shared" si="103"/>
        <v/>
      </c>
      <c r="AR58" s="910" t="str">
        <f t="shared" si="103"/>
        <v/>
      </c>
      <c r="AS58" s="910" t="str">
        <f t="shared" si="8"/>
        <v/>
      </c>
      <c r="AT58" s="910" t="str">
        <f t="shared" si="9"/>
        <v/>
      </c>
      <c r="AU58" s="910" t="str">
        <f t="shared" ref="AU58:BF58" si="104">IF($AF58=0,"",O58*$AF58/100)</f>
        <v/>
      </c>
      <c r="AV58" s="910" t="str">
        <f t="shared" si="104"/>
        <v/>
      </c>
      <c r="AW58" s="910" t="str">
        <f t="shared" si="104"/>
        <v/>
      </c>
      <c r="AX58" s="910" t="str">
        <f t="shared" si="104"/>
        <v/>
      </c>
      <c r="AY58" s="910" t="str">
        <f t="shared" si="104"/>
        <v/>
      </c>
      <c r="AZ58" s="910" t="str">
        <f t="shared" si="104"/>
        <v/>
      </c>
      <c r="BA58" s="910" t="str">
        <f t="shared" si="104"/>
        <v/>
      </c>
      <c r="BB58" s="910" t="str">
        <f t="shared" si="104"/>
        <v/>
      </c>
      <c r="BC58" s="910" t="str">
        <f t="shared" si="104"/>
        <v/>
      </c>
      <c r="BD58" s="910" t="str">
        <f t="shared" si="104"/>
        <v/>
      </c>
      <c r="BE58" s="910" t="str">
        <f t="shared" si="104"/>
        <v/>
      </c>
      <c r="BF58" s="911" t="str">
        <f t="shared" si="104"/>
        <v/>
      </c>
    </row>
    <row r="59" ht="12.75" customHeight="1">
      <c r="A59" s="907" t="str">
        <f>IF('BIBLIO Y CRÉDITOS'!$B$5="","",IF($AE59="","",VLOOKUP($AE59,BD!$B$1:$AB$2379,A$10,FALSE)))</f>
        <v/>
      </c>
      <c r="B59" s="908" t="str">
        <f>IF($AE59="","",VLOOKUP($AE59,BD!$B$1:$AB$2379,B$10,FALSE))</f>
        <v/>
      </c>
      <c r="C59" s="908" t="str">
        <f>IF($AE59="","",VLOOKUP($AE59,BD!$B$1:$AB$2379,C$10,FALSE))</f>
        <v/>
      </c>
      <c r="D59" s="908" t="str">
        <f>IF($AE59="","",VLOOKUP($AE59,BD!$B$1:$AB$2379,D$10,FALSE))</f>
        <v/>
      </c>
      <c r="E59" s="908" t="str">
        <f>IF($AE59="","",VLOOKUP($AE59,BD!$B$1:$AB$2379,E$10,FALSE))</f>
        <v/>
      </c>
      <c r="F59" s="908" t="str">
        <f>IF($AE59="","",VLOOKUP($AE59,BD!$B$1:$AB$2379,F$10,FALSE))</f>
        <v/>
      </c>
      <c r="G59" s="908" t="str">
        <f>IF($AE59="","",VLOOKUP($AE59,BD!$B$1:$AB$2379,G$10,FALSE))</f>
        <v/>
      </c>
      <c r="H59" s="908" t="str">
        <f>IF($AE59="","",VLOOKUP($AE59,BD!$B$1:$AB$2379,H$10,FALSE))</f>
        <v/>
      </c>
      <c r="I59" s="908" t="str">
        <f>IF($AE59="","",VLOOKUP($AE59,BD!$B$1:$AB$2379,I$10,FALSE))</f>
        <v/>
      </c>
      <c r="J59" s="908" t="str">
        <f>IF($AE59="","",VLOOKUP($AE59,BD!$B$1:$AB$2379,J$10,FALSE))</f>
        <v/>
      </c>
      <c r="K59" s="908" t="str">
        <f>IF($AE59="","",VLOOKUP($AE59,BD!$B$1:$AB$2379,K$10,FALSE))</f>
        <v/>
      </c>
      <c r="L59" s="908" t="str">
        <f>IF($AE59="","",VLOOKUP($AE59,BD!$B$1:$AB$2379,L$10,FALSE))</f>
        <v/>
      </c>
      <c r="M59" s="908" t="str">
        <f>IF($AE59="","",VLOOKUP($AE59,BD!$B$1:$AB$2379,M$10,FALSE))</f>
        <v/>
      </c>
      <c r="N59" s="908" t="str">
        <f>IF($AE59="","",VLOOKUP($AE59,BD!$B$1:$AB$2379,N$10,FALSE))</f>
        <v/>
      </c>
      <c r="O59" s="908" t="str">
        <f>IF($AE59="","",VLOOKUP($AE59,BD!$B$1:$AB$2379,O$10,FALSE))</f>
        <v/>
      </c>
      <c r="P59" s="908" t="str">
        <f>IF($AE59="","",VLOOKUP($AE59,BD!$B$1:$AB$2379,P$10,FALSE))</f>
        <v/>
      </c>
      <c r="Q59" s="908" t="str">
        <f>IF($AE59="","",VLOOKUP($AE59,BD!$B$1:$AB$2379,Q$10,FALSE))</f>
        <v/>
      </c>
      <c r="R59" s="908" t="str">
        <f>IF($AE59="","",VLOOKUP($AE59,BD!$B$1:$AB$2379,R$10,FALSE))</f>
        <v/>
      </c>
      <c r="S59" s="908" t="str">
        <f>IF($AE59="","",VLOOKUP($AE59,BD!$B$1:$AB$2379,S$10,FALSE))</f>
        <v/>
      </c>
      <c r="T59" s="908" t="str">
        <f>IF($AE59="","",VLOOKUP($AE59,BD!$B$1:$AB$2379,T$10,FALSE))</f>
        <v/>
      </c>
      <c r="U59" s="908" t="str">
        <f>IF($AE59="","",VLOOKUP($AE59,BD!$B$1:$AB$2379,U$10,FALSE))</f>
        <v/>
      </c>
      <c r="V59" s="908" t="str">
        <f>IF($AE59="","",VLOOKUP($AE59,BD!$B$1:$AB$2379,V$10,FALSE))</f>
        <v/>
      </c>
      <c r="W59" s="908" t="str">
        <f>IF($AE59="","",VLOOKUP($AE59,BD!$B$1:$AB$2379,W$10,FALSE))</f>
        <v/>
      </c>
      <c r="X59" s="908" t="str">
        <f>IF($AE59="","",VLOOKUP($AE59,BD!$B$1:$AB$2379,X$10,FALSE))</f>
        <v/>
      </c>
      <c r="Y59" s="908" t="str">
        <f>IF($AE59="","",VLOOKUP($AE59,BD!$B$1:$AB$2379,Y$10,FALSE))</f>
        <v/>
      </c>
      <c r="Z59" s="908" t="str">
        <f>IF($AE59="","",VLOOKUP($AE59,BD!$B$1:$AB$2379,Z$10,FALSE))</f>
        <v/>
      </c>
      <c r="AA59" s="909"/>
      <c r="AB59" s="909"/>
      <c r="AC59" s="909"/>
      <c r="AD59" s="909"/>
      <c r="AE59" s="914"/>
      <c r="AF59" s="741"/>
      <c r="AG59" s="913" t="str">
        <f t="shared" si="49"/>
        <v/>
      </c>
      <c r="AH59" s="910" t="str">
        <f t="shared" si="50"/>
        <v/>
      </c>
      <c r="AI59" s="910" t="str">
        <f t="shared" ref="AI59:AR59" si="105">IF($AF59=0,"",C59*$AF59/100)</f>
        <v/>
      </c>
      <c r="AJ59" s="910" t="str">
        <f t="shared" si="105"/>
        <v/>
      </c>
      <c r="AK59" s="910" t="str">
        <f t="shared" si="105"/>
        <v/>
      </c>
      <c r="AL59" s="910" t="str">
        <f t="shared" si="105"/>
        <v/>
      </c>
      <c r="AM59" s="910" t="str">
        <f t="shared" si="105"/>
        <v/>
      </c>
      <c r="AN59" s="910" t="str">
        <f t="shared" si="105"/>
        <v/>
      </c>
      <c r="AO59" s="910" t="str">
        <f t="shared" si="105"/>
        <v/>
      </c>
      <c r="AP59" s="910" t="str">
        <f t="shared" si="105"/>
        <v/>
      </c>
      <c r="AQ59" s="910" t="str">
        <f t="shared" si="105"/>
        <v/>
      </c>
      <c r="AR59" s="910" t="str">
        <f t="shared" si="105"/>
        <v/>
      </c>
      <c r="AS59" s="910" t="str">
        <f t="shared" si="8"/>
        <v/>
      </c>
      <c r="AT59" s="910" t="str">
        <f t="shared" si="9"/>
        <v/>
      </c>
      <c r="AU59" s="910" t="str">
        <f t="shared" ref="AU59:BF59" si="106">IF($AF59=0,"",O59*$AF59/100)</f>
        <v/>
      </c>
      <c r="AV59" s="910" t="str">
        <f t="shared" si="106"/>
        <v/>
      </c>
      <c r="AW59" s="910" t="str">
        <f t="shared" si="106"/>
        <v/>
      </c>
      <c r="AX59" s="910" t="str">
        <f t="shared" si="106"/>
        <v/>
      </c>
      <c r="AY59" s="910" t="str">
        <f t="shared" si="106"/>
        <v/>
      </c>
      <c r="AZ59" s="910" t="str">
        <f t="shared" si="106"/>
        <v/>
      </c>
      <c r="BA59" s="910" t="str">
        <f t="shared" si="106"/>
        <v/>
      </c>
      <c r="BB59" s="910" t="str">
        <f t="shared" si="106"/>
        <v/>
      </c>
      <c r="BC59" s="910" t="str">
        <f t="shared" si="106"/>
        <v/>
      </c>
      <c r="BD59" s="910" t="str">
        <f t="shared" si="106"/>
        <v/>
      </c>
      <c r="BE59" s="910" t="str">
        <f t="shared" si="106"/>
        <v/>
      </c>
      <c r="BF59" s="911" t="str">
        <f t="shared" si="106"/>
        <v/>
      </c>
    </row>
    <row r="60" ht="12.75" customHeight="1">
      <c r="A60" s="907" t="str">
        <f>IF('BIBLIO Y CRÉDITOS'!$B$5="","",IF($AE60="","",VLOOKUP($AE60,BD!$B$1:$AB$2379,A$10,FALSE)))</f>
        <v/>
      </c>
      <c r="B60" s="908" t="str">
        <f>IF($AE60="","",VLOOKUP($AE60,BD!$B$1:$AB$2379,B$10,FALSE))</f>
        <v/>
      </c>
      <c r="C60" s="908" t="str">
        <f>IF($AE60="","",VLOOKUP($AE60,BD!$B$1:$AB$2379,C$10,FALSE))</f>
        <v/>
      </c>
      <c r="D60" s="908" t="str">
        <f>IF($AE60="","",VLOOKUP($AE60,BD!$B$1:$AB$2379,D$10,FALSE))</f>
        <v/>
      </c>
      <c r="E60" s="908" t="str">
        <f>IF($AE60="","",VLOOKUP($AE60,BD!$B$1:$AB$2379,E$10,FALSE))</f>
        <v/>
      </c>
      <c r="F60" s="908" t="str">
        <f>IF($AE60="","",VLOOKUP($AE60,BD!$B$1:$AB$2379,F$10,FALSE))</f>
        <v/>
      </c>
      <c r="G60" s="908" t="str">
        <f>IF($AE60="","",VLOOKUP($AE60,BD!$B$1:$AB$2379,G$10,FALSE))</f>
        <v/>
      </c>
      <c r="H60" s="908" t="str">
        <f>IF($AE60="","",VLOOKUP($AE60,BD!$B$1:$AB$2379,H$10,FALSE))</f>
        <v/>
      </c>
      <c r="I60" s="908" t="str">
        <f>IF($AE60="","",VLOOKUP($AE60,BD!$B$1:$AB$2379,I$10,FALSE))</f>
        <v/>
      </c>
      <c r="J60" s="908" t="str">
        <f>IF($AE60="","",VLOOKUP($AE60,BD!$B$1:$AB$2379,J$10,FALSE))</f>
        <v/>
      </c>
      <c r="K60" s="908" t="str">
        <f>IF($AE60="","",VLOOKUP($AE60,BD!$B$1:$AB$2379,K$10,FALSE))</f>
        <v/>
      </c>
      <c r="L60" s="908" t="str">
        <f>IF($AE60="","",VLOOKUP($AE60,BD!$B$1:$AB$2379,L$10,FALSE))</f>
        <v/>
      </c>
      <c r="M60" s="908" t="str">
        <f>IF($AE60="","",VLOOKUP($AE60,BD!$B$1:$AB$2379,M$10,FALSE))</f>
        <v/>
      </c>
      <c r="N60" s="908" t="str">
        <f>IF($AE60="","",VLOOKUP($AE60,BD!$B$1:$AB$2379,N$10,FALSE))</f>
        <v/>
      </c>
      <c r="O60" s="908" t="str">
        <f>IF($AE60="","",VLOOKUP($AE60,BD!$B$1:$AB$2379,O$10,FALSE))</f>
        <v/>
      </c>
      <c r="P60" s="908" t="str">
        <f>IF($AE60="","",VLOOKUP($AE60,BD!$B$1:$AB$2379,P$10,FALSE))</f>
        <v/>
      </c>
      <c r="Q60" s="908" t="str">
        <f>IF($AE60="","",VLOOKUP($AE60,BD!$B$1:$AB$2379,Q$10,FALSE))</f>
        <v/>
      </c>
      <c r="R60" s="908" t="str">
        <f>IF($AE60="","",VLOOKUP($AE60,BD!$B$1:$AB$2379,R$10,FALSE))</f>
        <v/>
      </c>
      <c r="S60" s="908" t="str">
        <f>IF($AE60="","",VLOOKUP($AE60,BD!$B$1:$AB$2379,S$10,FALSE))</f>
        <v/>
      </c>
      <c r="T60" s="908" t="str">
        <f>IF($AE60="","",VLOOKUP($AE60,BD!$B$1:$AB$2379,T$10,FALSE))</f>
        <v/>
      </c>
      <c r="U60" s="908" t="str">
        <f>IF($AE60="","",VLOOKUP($AE60,BD!$B$1:$AB$2379,U$10,FALSE))</f>
        <v/>
      </c>
      <c r="V60" s="908" t="str">
        <f>IF($AE60="","",VLOOKUP($AE60,BD!$B$1:$AB$2379,V$10,FALSE))</f>
        <v/>
      </c>
      <c r="W60" s="908" t="str">
        <f>IF($AE60="","",VLOOKUP($AE60,BD!$B$1:$AB$2379,W$10,FALSE))</f>
        <v/>
      </c>
      <c r="X60" s="908" t="str">
        <f>IF($AE60="","",VLOOKUP($AE60,BD!$B$1:$AB$2379,X$10,FALSE))</f>
        <v/>
      </c>
      <c r="Y60" s="908" t="str">
        <f>IF($AE60="","",VLOOKUP($AE60,BD!$B$1:$AB$2379,Y$10,FALSE))</f>
        <v/>
      </c>
      <c r="Z60" s="908" t="str">
        <f>IF($AE60="","",VLOOKUP($AE60,BD!$B$1:$AB$2379,Z$10,FALSE))</f>
        <v/>
      </c>
      <c r="AA60" s="909"/>
      <c r="AB60" s="909"/>
      <c r="AC60" s="909"/>
      <c r="AD60" s="909"/>
      <c r="AE60" s="914"/>
      <c r="AF60" s="741"/>
      <c r="AG60" s="913" t="str">
        <f t="shared" si="49"/>
        <v/>
      </c>
      <c r="AH60" s="910" t="str">
        <f t="shared" si="50"/>
        <v/>
      </c>
      <c r="AI60" s="910" t="str">
        <f t="shared" ref="AI60:AR60" si="107">IF($AF60=0,"",C60*$AF60/100)</f>
        <v/>
      </c>
      <c r="AJ60" s="910" t="str">
        <f t="shared" si="107"/>
        <v/>
      </c>
      <c r="AK60" s="910" t="str">
        <f t="shared" si="107"/>
        <v/>
      </c>
      <c r="AL60" s="910" t="str">
        <f t="shared" si="107"/>
        <v/>
      </c>
      <c r="AM60" s="910" t="str">
        <f t="shared" si="107"/>
        <v/>
      </c>
      <c r="AN60" s="910" t="str">
        <f t="shared" si="107"/>
        <v/>
      </c>
      <c r="AO60" s="910" t="str">
        <f t="shared" si="107"/>
        <v/>
      </c>
      <c r="AP60" s="910" t="str">
        <f t="shared" si="107"/>
        <v/>
      </c>
      <c r="AQ60" s="910" t="str">
        <f t="shared" si="107"/>
        <v/>
      </c>
      <c r="AR60" s="910" t="str">
        <f t="shared" si="107"/>
        <v/>
      </c>
      <c r="AS60" s="910" t="str">
        <f t="shared" si="8"/>
        <v/>
      </c>
      <c r="AT60" s="910" t="str">
        <f t="shared" si="9"/>
        <v/>
      </c>
      <c r="AU60" s="910" t="str">
        <f t="shared" ref="AU60:BF60" si="108">IF($AF60=0,"",O60*$AF60/100)</f>
        <v/>
      </c>
      <c r="AV60" s="910" t="str">
        <f t="shared" si="108"/>
        <v/>
      </c>
      <c r="AW60" s="910" t="str">
        <f t="shared" si="108"/>
        <v/>
      </c>
      <c r="AX60" s="910" t="str">
        <f t="shared" si="108"/>
        <v/>
      </c>
      <c r="AY60" s="910" t="str">
        <f t="shared" si="108"/>
        <v/>
      </c>
      <c r="AZ60" s="910" t="str">
        <f t="shared" si="108"/>
        <v/>
      </c>
      <c r="BA60" s="910" t="str">
        <f t="shared" si="108"/>
        <v/>
      </c>
      <c r="BB60" s="910" t="str">
        <f t="shared" si="108"/>
        <v/>
      </c>
      <c r="BC60" s="910" t="str">
        <f t="shared" si="108"/>
        <v/>
      </c>
      <c r="BD60" s="910" t="str">
        <f t="shared" si="108"/>
        <v/>
      </c>
      <c r="BE60" s="910" t="str">
        <f t="shared" si="108"/>
        <v/>
      </c>
      <c r="BF60" s="911" t="str">
        <f t="shared" si="108"/>
        <v/>
      </c>
    </row>
    <row r="61" ht="12.75" customHeight="1">
      <c r="A61" s="907" t="str">
        <f>IF('BIBLIO Y CRÉDITOS'!$B$5="","",IF($AE61="","",VLOOKUP($AE61,BD!$B$1:$AB$2379,A$10,FALSE)))</f>
        <v/>
      </c>
      <c r="B61" s="908" t="str">
        <f>IF($AE61="","",VLOOKUP($AE61,BD!$B$1:$AB$2379,B$10,FALSE))</f>
        <v/>
      </c>
      <c r="C61" s="908" t="str">
        <f>IF($AE61="","",VLOOKUP($AE61,BD!$B$1:$AB$2379,C$10,FALSE))</f>
        <v/>
      </c>
      <c r="D61" s="908" t="str">
        <f>IF($AE61="","",VLOOKUP($AE61,BD!$B$1:$AB$2379,D$10,FALSE))</f>
        <v/>
      </c>
      <c r="E61" s="908" t="str">
        <f>IF($AE61="","",VLOOKUP($AE61,BD!$B$1:$AB$2379,E$10,FALSE))</f>
        <v/>
      </c>
      <c r="F61" s="908" t="str">
        <f>IF($AE61="","",VLOOKUP($AE61,BD!$B$1:$AB$2379,F$10,FALSE))</f>
        <v/>
      </c>
      <c r="G61" s="908" t="str">
        <f>IF($AE61="","",VLOOKUP($AE61,BD!$B$1:$AB$2379,G$10,FALSE))</f>
        <v/>
      </c>
      <c r="H61" s="908" t="str">
        <f>IF($AE61="","",VLOOKUP($AE61,BD!$B$1:$AB$2379,H$10,FALSE))</f>
        <v/>
      </c>
      <c r="I61" s="908" t="str">
        <f>IF($AE61="","",VLOOKUP($AE61,BD!$B$1:$AB$2379,I$10,FALSE))</f>
        <v/>
      </c>
      <c r="J61" s="908" t="str">
        <f>IF($AE61="","",VLOOKUP($AE61,BD!$B$1:$AB$2379,J$10,FALSE))</f>
        <v/>
      </c>
      <c r="K61" s="908" t="str">
        <f>IF($AE61="","",VLOOKUP($AE61,BD!$B$1:$AB$2379,K$10,FALSE))</f>
        <v/>
      </c>
      <c r="L61" s="908" t="str">
        <f>IF($AE61="","",VLOOKUP($AE61,BD!$B$1:$AB$2379,L$10,FALSE))</f>
        <v/>
      </c>
      <c r="M61" s="908" t="str">
        <f>IF($AE61="","",VLOOKUP($AE61,BD!$B$1:$AB$2379,M$10,FALSE))</f>
        <v/>
      </c>
      <c r="N61" s="908" t="str">
        <f>IF($AE61="","",VLOOKUP($AE61,BD!$B$1:$AB$2379,N$10,FALSE))</f>
        <v/>
      </c>
      <c r="O61" s="908" t="str">
        <f>IF($AE61="","",VLOOKUP($AE61,BD!$B$1:$AB$2379,O$10,FALSE))</f>
        <v/>
      </c>
      <c r="P61" s="908" t="str">
        <f>IF($AE61="","",VLOOKUP($AE61,BD!$B$1:$AB$2379,P$10,FALSE))</f>
        <v/>
      </c>
      <c r="Q61" s="908" t="str">
        <f>IF($AE61="","",VLOOKUP($AE61,BD!$B$1:$AB$2379,Q$10,FALSE))</f>
        <v/>
      </c>
      <c r="R61" s="908" t="str">
        <f>IF($AE61="","",VLOOKUP($AE61,BD!$B$1:$AB$2379,R$10,FALSE))</f>
        <v/>
      </c>
      <c r="S61" s="908" t="str">
        <f>IF($AE61="","",VLOOKUP($AE61,BD!$B$1:$AB$2379,S$10,FALSE))</f>
        <v/>
      </c>
      <c r="T61" s="908" t="str">
        <f>IF($AE61="","",VLOOKUP($AE61,BD!$B$1:$AB$2379,T$10,FALSE))</f>
        <v/>
      </c>
      <c r="U61" s="908" t="str">
        <f>IF($AE61="","",VLOOKUP($AE61,BD!$B$1:$AB$2379,U$10,FALSE))</f>
        <v/>
      </c>
      <c r="V61" s="908" t="str">
        <f>IF($AE61="","",VLOOKUP($AE61,BD!$B$1:$AB$2379,V$10,FALSE))</f>
        <v/>
      </c>
      <c r="W61" s="908" t="str">
        <f>IF($AE61="","",VLOOKUP($AE61,BD!$B$1:$AB$2379,W$10,FALSE))</f>
        <v/>
      </c>
      <c r="X61" s="908" t="str">
        <f>IF($AE61="","",VLOOKUP($AE61,BD!$B$1:$AB$2379,X$10,FALSE))</f>
        <v/>
      </c>
      <c r="Y61" s="908" t="str">
        <f>IF($AE61="","",VLOOKUP($AE61,BD!$B$1:$AB$2379,Y$10,FALSE))</f>
        <v/>
      </c>
      <c r="Z61" s="908" t="str">
        <f>IF($AE61="","",VLOOKUP($AE61,BD!$B$1:$AB$2379,Z$10,FALSE))</f>
        <v/>
      </c>
      <c r="AA61" s="909"/>
      <c r="AB61" s="909"/>
      <c r="AC61" s="909"/>
      <c r="AD61" s="909"/>
      <c r="AE61" s="914"/>
      <c r="AF61" s="741"/>
      <c r="AG61" s="913" t="str">
        <f t="shared" si="49"/>
        <v/>
      </c>
      <c r="AH61" s="910" t="str">
        <f t="shared" si="50"/>
        <v/>
      </c>
      <c r="AI61" s="910" t="str">
        <f t="shared" ref="AI61:AR61" si="109">IF($AF61=0,"",C61*$AF61/100)</f>
        <v/>
      </c>
      <c r="AJ61" s="910" t="str">
        <f t="shared" si="109"/>
        <v/>
      </c>
      <c r="AK61" s="910" t="str">
        <f t="shared" si="109"/>
        <v/>
      </c>
      <c r="AL61" s="910" t="str">
        <f t="shared" si="109"/>
        <v/>
      </c>
      <c r="AM61" s="910" t="str">
        <f t="shared" si="109"/>
        <v/>
      </c>
      <c r="AN61" s="910" t="str">
        <f t="shared" si="109"/>
        <v/>
      </c>
      <c r="AO61" s="910" t="str">
        <f t="shared" si="109"/>
        <v/>
      </c>
      <c r="AP61" s="910" t="str">
        <f t="shared" si="109"/>
        <v/>
      </c>
      <c r="AQ61" s="910" t="str">
        <f t="shared" si="109"/>
        <v/>
      </c>
      <c r="AR61" s="910" t="str">
        <f t="shared" si="109"/>
        <v/>
      </c>
      <c r="AS61" s="910" t="str">
        <f t="shared" si="8"/>
        <v/>
      </c>
      <c r="AT61" s="910" t="str">
        <f t="shared" si="9"/>
        <v/>
      </c>
      <c r="AU61" s="910" t="str">
        <f t="shared" ref="AU61:BF61" si="110">IF($AF61=0,"",O61*$AF61/100)</f>
        <v/>
      </c>
      <c r="AV61" s="910" t="str">
        <f t="shared" si="110"/>
        <v/>
      </c>
      <c r="AW61" s="910" t="str">
        <f t="shared" si="110"/>
        <v/>
      </c>
      <c r="AX61" s="910" t="str">
        <f t="shared" si="110"/>
        <v/>
      </c>
      <c r="AY61" s="910" t="str">
        <f t="shared" si="110"/>
        <v/>
      </c>
      <c r="AZ61" s="910" t="str">
        <f t="shared" si="110"/>
        <v/>
      </c>
      <c r="BA61" s="910" t="str">
        <f t="shared" si="110"/>
        <v/>
      </c>
      <c r="BB61" s="910" t="str">
        <f t="shared" si="110"/>
        <v/>
      </c>
      <c r="BC61" s="910" t="str">
        <f t="shared" si="110"/>
        <v/>
      </c>
      <c r="BD61" s="910" t="str">
        <f t="shared" si="110"/>
        <v/>
      </c>
      <c r="BE61" s="910" t="str">
        <f t="shared" si="110"/>
        <v/>
      </c>
      <c r="BF61" s="911" t="str">
        <f t="shared" si="110"/>
        <v/>
      </c>
    </row>
    <row r="62" ht="12.75" customHeight="1">
      <c r="A62" s="907" t="str">
        <f>IF('BIBLIO Y CRÉDITOS'!$B$5="","",IF($AE62="","",VLOOKUP($AE62,BD!$B$1:$AB$2379,A$10,FALSE)))</f>
        <v/>
      </c>
      <c r="B62" s="908" t="str">
        <f>IF($AE62="","",VLOOKUP($AE62,BD!$B$1:$AB$2379,B$10,FALSE))</f>
        <v/>
      </c>
      <c r="C62" s="908" t="str">
        <f>IF($AE62="","",VLOOKUP($AE62,BD!$B$1:$AB$2379,C$10,FALSE))</f>
        <v/>
      </c>
      <c r="D62" s="908" t="str">
        <f>IF($AE62="","",VLOOKUP($AE62,BD!$B$1:$AB$2379,D$10,FALSE))</f>
        <v/>
      </c>
      <c r="E62" s="908" t="str">
        <f>IF($AE62="","",VLOOKUP($AE62,BD!$B$1:$AB$2379,E$10,FALSE))</f>
        <v/>
      </c>
      <c r="F62" s="908" t="str">
        <f>IF($AE62="","",VLOOKUP($AE62,BD!$B$1:$AB$2379,F$10,FALSE))</f>
        <v/>
      </c>
      <c r="G62" s="908" t="str">
        <f>IF($AE62="","",VLOOKUP($AE62,BD!$B$1:$AB$2379,G$10,FALSE))</f>
        <v/>
      </c>
      <c r="H62" s="908" t="str">
        <f>IF($AE62="","",VLOOKUP($AE62,BD!$B$1:$AB$2379,H$10,FALSE))</f>
        <v/>
      </c>
      <c r="I62" s="908" t="str">
        <f>IF($AE62="","",VLOOKUP($AE62,BD!$B$1:$AB$2379,I$10,FALSE))</f>
        <v/>
      </c>
      <c r="J62" s="908" t="str">
        <f>IF($AE62="","",VLOOKUP($AE62,BD!$B$1:$AB$2379,J$10,FALSE))</f>
        <v/>
      </c>
      <c r="K62" s="908" t="str">
        <f>IF($AE62="","",VLOOKUP($AE62,BD!$B$1:$AB$2379,K$10,FALSE))</f>
        <v/>
      </c>
      <c r="L62" s="908" t="str">
        <f>IF($AE62="","",VLOOKUP($AE62,BD!$B$1:$AB$2379,L$10,FALSE))</f>
        <v/>
      </c>
      <c r="M62" s="908" t="str">
        <f>IF($AE62="","",VLOOKUP($AE62,BD!$B$1:$AB$2379,M$10,FALSE))</f>
        <v/>
      </c>
      <c r="N62" s="908" t="str">
        <f>IF($AE62="","",VLOOKUP($AE62,BD!$B$1:$AB$2379,N$10,FALSE))</f>
        <v/>
      </c>
      <c r="O62" s="908" t="str">
        <f>IF($AE62="","",VLOOKUP($AE62,BD!$B$1:$AB$2379,O$10,FALSE))</f>
        <v/>
      </c>
      <c r="P62" s="908" t="str">
        <f>IF($AE62="","",VLOOKUP($AE62,BD!$B$1:$AB$2379,P$10,FALSE))</f>
        <v/>
      </c>
      <c r="Q62" s="908" t="str">
        <f>IF($AE62="","",VLOOKUP($AE62,BD!$B$1:$AB$2379,Q$10,FALSE))</f>
        <v/>
      </c>
      <c r="R62" s="908" t="str">
        <f>IF($AE62="","",VLOOKUP($AE62,BD!$B$1:$AB$2379,R$10,FALSE))</f>
        <v/>
      </c>
      <c r="S62" s="908" t="str">
        <f>IF($AE62="","",VLOOKUP($AE62,BD!$B$1:$AB$2379,S$10,FALSE))</f>
        <v/>
      </c>
      <c r="T62" s="908" t="str">
        <f>IF($AE62="","",VLOOKUP($AE62,BD!$B$1:$AB$2379,T$10,FALSE))</f>
        <v/>
      </c>
      <c r="U62" s="908" t="str">
        <f>IF($AE62="","",VLOOKUP($AE62,BD!$B$1:$AB$2379,U$10,FALSE))</f>
        <v/>
      </c>
      <c r="V62" s="908" t="str">
        <f>IF($AE62="","",VLOOKUP($AE62,BD!$B$1:$AB$2379,V$10,FALSE))</f>
        <v/>
      </c>
      <c r="W62" s="908" t="str">
        <f>IF($AE62="","",VLOOKUP($AE62,BD!$B$1:$AB$2379,W$10,FALSE))</f>
        <v/>
      </c>
      <c r="X62" s="908" t="str">
        <f>IF($AE62="","",VLOOKUP($AE62,BD!$B$1:$AB$2379,X$10,FALSE))</f>
        <v/>
      </c>
      <c r="Y62" s="908" t="str">
        <f>IF($AE62="","",VLOOKUP($AE62,BD!$B$1:$AB$2379,Y$10,FALSE))</f>
        <v/>
      </c>
      <c r="Z62" s="908" t="str">
        <f>IF($AE62="","",VLOOKUP($AE62,BD!$B$1:$AB$2379,Z$10,FALSE))</f>
        <v/>
      </c>
      <c r="AA62" s="909"/>
      <c r="AB62" s="909"/>
      <c r="AC62" s="909"/>
      <c r="AD62" s="909"/>
      <c r="AE62" s="914"/>
      <c r="AF62" s="741"/>
      <c r="AG62" s="913" t="str">
        <f t="shared" si="49"/>
        <v/>
      </c>
      <c r="AH62" s="910" t="str">
        <f t="shared" si="50"/>
        <v/>
      </c>
      <c r="AI62" s="910" t="str">
        <f t="shared" ref="AI62:AR62" si="111">IF($AF62=0,"",C62*$AF62/100)</f>
        <v/>
      </c>
      <c r="AJ62" s="910" t="str">
        <f t="shared" si="111"/>
        <v/>
      </c>
      <c r="AK62" s="910" t="str">
        <f t="shared" si="111"/>
        <v/>
      </c>
      <c r="AL62" s="910" t="str">
        <f t="shared" si="111"/>
        <v/>
      </c>
      <c r="AM62" s="910" t="str">
        <f t="shared" si="111"/>
        <v/>
      </c>
      <c r="AN62" s="910" t="str">
        <f t="shared" si="111"/>
        <v/>
      </c>
      <c r="AO62" s="910" t="str">
        <f t="shared" si="111"/>
        <v/>
      </c>
      <c r="AP62" s="910" t="str">
        <f t="shared" si="111"/>
        <v/>
      </c>
      <c r="AQ62" s="910" t="str">
        <f t="shared" si="111"/>
        <v/>
      </c>
      <c r="AR62" s="910" t="str">
        <f t="shared" si="111"/>
        <v/>
      </c>
      <c r="AS62" s="910" t="str">
        <f t="shared" si="8"/>
        <v/>
      </c>
      <c r="AT62" s="910" t="str">
        <f t="shared" si="9"/>
        <v/>
      </c>
      <c r="AU62" s="910" t="str">
        <f t="shared" ref="AU62:BF62" si="112">IF($AF62=0,"",O62*$AF62/100)</f>
        <v/>
      </c>
      <c r="AV62" s="910" t="str">
        <f t="shared" si="112"/>
        <v/>
      </c>
      <c r="AW62" s="910" t="str">
        <f t="shared" si="112"/>
        <v/>
      </c>
      <c r="AX62" s="910" t="str">
        <f t="shared" si="112"/>
        <v/>
      </c>
      <c r="AY62" s="910" t="str">
        <f t="shared" si="112"/>
        <v/>
      </c>
      <c r="AZ62" s="910" t="str">
        <f t="shared" si="112"/>
        <v/>
      </c>
      <c r="BA62" s="910" t="str">
        <f t="shared" si="112"/>
        <v/>
      </c>
      <c r="BB62" s="910" t="str">
        <f t="shared" si="112"/>
        <v/>
      </c>
      <c r="BC62" s="910" t="str">
        <f t="shared" si="112"/>
        <v/>
      </c>
      <c r="BD62" s="910" t="str">
        <f t="shared" si="112"/>
        <v/>
      </c>
      <c r="BE62" s="910" t="str">
        <f t="shared" si="112"/>
        <v/>
      </c>
      <c r="BF62" s="911" t="str">
        <f t="shared" si="112"/>
        <v/>
      </c>
    </row>
    <row r="63" ht="12.75" customHeight="1">
      <c r="A63" s="907" t="str">
        <f>IF('BIBLIO Y CRÉDITOS'!$B$5="","",IF($AE63="","",VLOOKUP($AE63,BD!$B$1:$AB$2379,A$10,FALSE)))</f>
        <v/>
      </c>
      <c r="B63" s="908" t="str">
        <f>IF($AE63="","",VLOOKUP($AE63,BD!$B$1:$AB$2379,B$10,FALSE))</f>
        <v/>
      </c>
      <c r="C63" s="908" t="str">
        <f>IF($AE63="","",VLOOKUP($AE63,BD!$B$1:$AB$2379,C$10,FALSE))</f>
        <v/>
      </c>
      <c r="D63" s="908" t="str">
        <f>IF($AE63="","",VLOOKUP($AE63,BD!$B$1:$AB$2379,D$10,FALSE))</f>
        <v/>
      </c>
      <c r="E63" s="908" t="str">
        <f>IF($AE63="","",VLOOKUP($AE63,BD!$B$1:$AB$2379,E$10,FALSE))</f>
        <v/>
      </c>
      <c r="F63" s="908" t="str">
        <f>IF($AE63="","",VLOOKUP($AE63,BD!$B$1:$AB$2379,F$10,FALSE))</f>
        <v/>
      </c>
      <c r="G63" s="908" t="str">
        <f>IF($AE63="","",VLOOKUP($AE63,BD!$B$1:$AB$2379,G$10,FALSE))</f>
        <v/>
      </c>
      <c r="H63" s="908" t="str">
        <f>IF($AE63="","",VLOOKUP($AE63,BD!$B$1:$AB$2379,H$10,FALSE))</f>
        <v/>
      </c>
      <c r="I63" s="908" t="str">
        <f>IF($AE63="","",VLOOKUP($AE63,BD!$B$1:$AB$2379,I$10,FALSE))</f>
        <v/>
      </c>
      <c r="J63" s="908" t="str">
        <f>IF($AE63="","",VLOOKUP($AE63,BD!$B$1:$AB$2379,J$10,FALSE))</f>
        <v/>
      </c>
      <c r="K63" s="908" t="str">
        <f>IF($AE63="","",VLOOKUP($AE63,BD!$B$1:$AB$2379,K$10,FALSE))</f>
        <v/>
      </c>
      <c r="L63" s="908" t="str">
        <f>IF($AE63="","",VLOOKUP($AE63,BD!$B$1:$AB$2379,L$10,FALSE))</f>
        <v/>
      </c>
      <c r="M63" s="908" t="str">
        <f>IF($AE63="","",VLOOKUP($AE63,BD!$B$1:$AB$2379,M$10,FALSE))</f>
        <v/>
      </c>
      <c r="N63" s="908" t="str">
        <f>IF($AE63="","",VLOOKUP($AE63,BD!$B$1:$AB$2379,N$10,FALSE))</f>
        <v/>
      </c>
      <c r="O63" s="908" t="str">
        <f>IF($AE63="","",VLOOKUP($AE63,BD!$B$1:$AB$2379,O$10,FALSE))</f>
        <v/>
      </c>
      <c r="P63" s="908" t="str">
        <f>IF($AE63="","",VLOOKUP($AE63,BD!$B$1:$AB$2379,P$10,FALSE))</f>
        <v/>
      </c>
      <c r="Q63" s="908" t="str">
        <f>IF($AE63="","",VLOOKUP($AE63,BD!$B$1:$AB$2379,Q$10,FALSE))</f>
        <v/>
      </c>
      <c r="R63" s="908" t="str">
        <f>IF($AE63="","",VLOOKUP($AE63,BD!$B$1:$AB$2379,R$10,FALSE))</f>
        <v/>
      </c>
      <c r="S63" s="908" t="str">
        <f>IF($AE63="","",VLOOKUP($AE63,BD!$B$1:$AB$2379,S$10,FALSE))</f>
        <v/>
      </c>
      <c r="T63" s="908" t="str">
        <f>IF($AE63="","",VLOOKUP($AE63,BD!$B$1:$AB$2379,T$10,FALSE))</f>
        <v/>
      </c>
      <c r="U63" s="908" t="str">
        <f>IF($AE63="","",VLOOKUP($AE63,BD!$B$1:$AB$2379,U$10,FALSE))</f>
        <v/>
      </c>
      <c r="V63" s="908" t="str">
        <f>IF($AE63="","",VLOOKUP($AE63,BD!$B$1:$AB$2379,V$10,FALSE))</f>
        <v/>
      </c>
      <c r="W63" s="908" t="str">
        <f>IF($AE63="","",VLOOKUP($AE63,BD!$B$1:$AB$2379,W$10,FALSE))</f>
        <v/>
      </c>
      <c r="X63" s="908" t="str">
        <f>IF($AE63="","",VLOOKUP($AE63,BD!$B$1:$AB$2379,X$10,FALSE))</f>
        <v/>
      </c>
      <c r="Y63" s="908" t="str">
        <f>IF($AE63="","",VLOOKUP($AE63,BD!$B$1:$AB$2379,Y$10,FALSE))</f>
        <v/>
      </c>
      <c r="Z63" s="908" t="str">
        <f>IF($AE63="","",VLOOKUP($AE63,BD!$B$1:$AB$2379,Z$10,FALSE))</f>
        <v/>
      </c>
      <c r="AA63" s="909"/>
      <c r="AB63" s="909"/>
      <c r="AC63" s="909"/>
      <c r="AD63" s="909"/>
      <c r="AE63" s="914"/>
      <c r="AF63" s="741"/>
      <c r="AG63" s="913" t="str">
        <f t="shared" si="49"/>
        <v/>
      </c>
      <c r="AH63" s="910" t="str">
        <f t="shared" si="50"/>
        <v/>
      </c>
      <c r="AI63" s="910" t="str">
        <f t="shared" ref="AI63:AR63" si="113">IF($AF63=0,"",C63*$AF63/100)</f>
        <v/>
      </c>
      <c r="AJ63" s="910" t="str">
        <f t="shared" si="113"/>
        <v/>
      </c>
      <c r="AK63" s="910" t="str">
        <f t="shared" si="113"/>
        <v/>
      </c>
      <c r="AL63" s="910" t="str">
        <f t="shared" si="113"/>
        <v/>
      </c>
      <c r="AM63" s="910" t="str">
        <f t="shared" si="113"/>
        <v/>
      </c>
      <c r="AN63" s="910" t="str">
        <f t="shared" si="113"/>
        <v/>
      </c>
      <c r="AO63" s="910" t="str">
        <f t="shared" si="113"/>
        <v/>
      </c>
      <c r="AP63" s="910" t="str">
        <f t="shared" si="113"/>
        <v/>
      </c>
      <c r="AQ63" s="910" t="str">
        <f t="shared" si="113"/>
        <v/>
      </c>
      <c r="AR63" s="910" t="str">
        <f t="shared" si="113"/>
        <v/>
      </c>
      <c r="AS63" s="910" t="str">
        <f t="shared" si="8"/>
        <v/>
      </c>
      <c r="AT63" s="910" t="str">
        <f t="shared" si="9"/>
        <v/>
      </c>
      <c r="AU63" s="910" t="str">
        <f t="shared" ref="AU63:BF63" si="114">IF($AF63=0,"",O63*$AF63/100)</f>
        <v/>
      </c>
      <c r="AV63" s="910" t="str">
        <f t="shared" si="114"/>
        <v/>
      </c>
      <c r="AW63" s="910" t="str">
        <f t="shared" si="114"/>
        <v/>
      </c>
      <c r="AX63" s="910" t="str">
        <f t="shared" si="114"/>
        <v/>
      </c>
      <c r="AY63" s="910" t="str">
        <f t="shared" si="114"/>
        <v/>
      </c>
      <c r="AZ63" s="910" t="str">
        <f t="shared" si="114"/>
        <v/>
      </c>
      <c r="BA63" s="910" t="str">
        <f t="shared" si="114"/>
        <v/>
      </c>
      <c r="BB63" s="910" t="str">
        <f t="shared" si="114"/>
        <v/>
      </c>
      <c r="BC63" s="910" t="str">
        <f t="shared" si="114"/>
        <v/>
      </c>
      <c r="BD63" s="910" t="str">
        <f t="shared" si="114"/>
        <v/>
      </c>
      <c r="BE63" s="910" t="str">
        <f t="shared" si="114"/>
        <v/>
      </c>
      <c r="BF63" s="911" t="str">
        <f t="shared" si="114"/>
        <v/>
      </c>
    </row>
    <row r="64" ht="12.75" customHeight="1">
      <c r="A64" s="907" t="str">
        <f>IF('BIBLIO Y CRÉDITOS'!$B$5="","",IF($AE64="","",VLOOKUP($AE64,BD!$B$1:$AB$2379,A$10,FALSE)))</f>
        <v/>
      </c>
      <c r="B64" s="908" t="str">
        <f>IF($AE64="","",VLOOKUP($AE64,BD!$B$1:$AB$2379,B$10,FALSE))</f>
        <v/>
      </c>
      <c r="C64" s="908" t="str">
        <f>IF($AE64="","",VLOOKUP($AE64,BD!$B$1:$AB$2379,C$10,FALSE))</f>
        <v/>
      </c>
      <c r="D64" s="908" t="str">
        <f>IF($AE64="","",VLOOKUP($AE64,BD!$B$1:$AB$2379,D$10,FALSE))</f>
        <v/>
      </c>
      <c r="E64" s="908" t="str">
        <f>IF($AE64="","",VLOOKUP($AE64,BD!$B$1:$AB$2379,E$10,FALSE))</f>
        <v/>
      </c>
      <c r="F64" s="908" t="str">
        <f>IF($AE64="","",VLOOKUP($AE64,BD!$B$1:$AB$2379,F$10,FALSE))</f>
        <v/>
      </c>
      <c r="G64" s="908" t="str">
        <f>IF($AE64="","",VLOOKUP($AE64,BD!$B$1:$AB$2379,G$10,FALSE))</f>
        <v/>
      </c>
      <c r="H64" s="908" t="str">
        <f>IF($AE64="","",VLOOKUP($AE64,BD!$B$1:$AB$2379,H$10,FALSE))</f>
        <v/>
      </c>
      <c r="I64" s="908" t="str">
        <f>IF($AE64="","",VLOOKUP($AE64,BD!$B$1:$AB$2379,I$10,FALSE))</f>
        <v/>
      </c>
      <c r="J64" s="908" t="str">
        <f>IF($AE64="","",VLOOKUP($AE64,BD!$B$1:$AB$2379,J$10,FALSE))</f>
        <v/>
      </c>
      <c r="K64" s="908" t="str">
        <f>IF($AE64="","",VLOOKUP($AE64,BD!$B$1:$AB$2379,K$10,FALSE))</f>
        <v/>
      </c>
      <c r="L64" s="908" t="str">
        <f>IF($AE64="","",VLOOKUP($AE64,BD!$B$1:$AB$2379,L$10,FALSE))</f>
        <v/>
      </c>
      <c r="M64" s="908" t="str">
        <f>IF($AE64="","",VLOOKUP($AE64,BD!$B$1:$AB$2379,M$10,FALSE))</f>
        <v/>
      </c>
      <c r="N64" s="908" t="str">
        <f>IF($AE64="","",VLOOKUP($AE64,BD!$B$1:$AB$2379,N$10,FALSE))</f>
        <v/>
      </c>
      <c r="O64" s="908" t="str">
        <f>IF($AE64="","",VLOOKUP($AE64,BD!$B$1:$AB$2379,O$10,FALSE))</f>
        <v/>
      </c>
      <c r="P64" s="908" t="str">
        <f>IF($AE64="","",VLOOKUP($AE64,BD!$B$1:$AB$2379,P$10,FALSE))</f>
        <v/>
      </c>
      <c r="Q64" s="908" t="str">
        <f>IF($AE64="","",VLOOKUP($AE64,BD!$B$1:$AB$2379,Q$10,FALSE))</f>
        <v/>
      </c>
      <c r="R64" s="908" t="str">
        <f>IF($AE64="","",VLOOKUP($AE64,BD!$B$1:$AB$2379,R$10,FALSE))</f>
        <v/>
      </c>
      <c r="S64" s="908" t="str">
        <f>IF($AE64="","",VLOOKUP($AE64,BD!$B$1:$AB$2379,S$10,FALSE))</f>
        <v/>
      </c>
      <c r="T64" s="908" t="str">
        <f>IF($AE64="","",VLOOKUP($AE64,BD!$B$1:$AB$2379,T$10,FALSE))</f>
        <v/>
      </c>
      <c r="U64" s="908" t="str">
        <f>IF($AE64="","",VLOOKUP($AE64,BD!$B$1:$AB$2379,U$10,FALSE))</f>
        <v/>
      </c>
      <c r="V64" s="908" t="str">
        <f>IF($AE64="","",VLOOKUP($AE64,BD!$B$1:$AB$2379,V$10,FALSE))</f>
        <v/>
      </c>
      <c r="W64" s="908" t="str">
        <f>IF($AE64="","",VLOOKUP($AE64,BD!$B$1:$AB$2379,W$10,FALSE))</f>
        <v/>
      </c>
      <c r="X64" s="908" t="str">
        <f>IF($AE64="","",VLOOKUP($AE64,BD!$B$1:$AB$2379,X$10,FALSE))</f>
        <v/>
      </c>
      <c r="Y64" s="908" t="str">
        <f>IF($AE64="","",VLOOKUP($AE64,BD!$B$1:$AB$2379,Y$10,FALSE))</f>
        <v/>
      </c>
      <c r="Z64" s="908" t="str">
        <f>IF($AE64="","",VLOOKUP($AE64,BD!$B$1:$AB$2379,Z$10,FALSE))</f>
        <v/>
      </c>
      <c r="AA64" s="909"/>
      <c r="AB64" s="909"/>
      <c r="AC64" s="909"/>
      <c r="AD64" s="909"/>
      <c r="AE64" s="914"/>
      <c r="AF64" s="741"/>
      <c r="AG64" s="913" t="str">
        <f t="shared" si="49"/>
        <v/>
      </c>
      <c r="AH64" s="910" t="str">
        <f t="shared" si="50"/>
        <v/>
      </c>
      <c r="AI64" s="910" t="str">
        <f t="shared" ref="AI64:AR64" si="115">IF($AF64=0,"",C64*$AF64/100)</f>
        <v/>
      </c>
      <c r="AJ64" s="910" t="str">
        <f t="shared" si="115"/>
        <v/>
      </c>
      <c r="AK64" s="910" t="str">
        <f t="shared" si="115"/>
        <v/>
      </c>
      <c r="AL64" s="910" t="str">
        <f t="shared" si="115"/>
        <v/>
      </c>
      <c r="AM64" s="910" t="str">
        <f t="shared" si="115"/>
        <v/>
      </c>
      <c r="AN64" s="910" t="str">
        <f t="shared" si="115"/>
        <v/>
      </c>
      <c r="AO64" s="910" t="str">
        <f t="shared" si="115"/>
        <v/>
      </c>
      <c r="AP64" s="910" t="str">
        <f t="shared" si="115"/>
        <v/>
      </c>
      <c r="AQ64" s="910" t="str">
        <f t="shared" si="115"/>
        <v/>
      </c>
      <c r="AR64" s="910" t="str">
        <f t="shared" si="115"/>
        <v/>
      </c>
      <c r="AS64" s="910" t="str">
        <f t="shared" si="8"/>
        <v/>
      </c>
      <c r="AT64" s="910" t="str">
        <f t="shared" si="9"/>
        <v/>
      </c>
      <c r="AU64" s="910" t="str">
        <f t="shared" ref="AU64:BF64" si="116">IF($AF64=0,"",O64*$AF64/100)</f>
        <v/>
      </c>
      <c r="AV64" s="910" t="str">
        <f t="shared" si="116"/>
        <v/>
      </c>
      <c r="AW64" s="910" t="str">
        <f t="shared" si="116"/>
        <v/>
      </c>
      <c r="AX64" s="910" t="str">
        <f t="shared" si="116"/>
        <v/>
      </c>
      <c r="AY64" s="910" t="str">
        <f t="shared" si="116"/>
        <v/>
      </c>
      <c r="AZ64" s="910" t="str">
        <f t="shared" si="116"/>
        <v/>
      </c>
      <c r="BA64" s="910" t="str">
        <f t="shared" si="116"/>
        <v/>
      </c>
      <c r="BB64" s="910" t="str">
        <f t="shared" si="116"/>
        <v/>
      </c>
      <c r="BC64" s="910" t="str">
        <f t="shared" si="116"/>
        <v/>
      </c>
      <c r="BD64" s="910" t="str">
        <f t="shared" si="116"/>
        <v/>
      </c>
      <c r="BE64" s="910" t="str">
        <f t="shared" si="116"/>
        <v/>
      </c>
      <c r="BF64" s="911" t="str">
        <f t="shared" si="116"/>
        <v/>
      </c>
    </row>
    <row r="65" ht="12.75" customHeight="1">
      <c r="A65" s="907" t="str">
        <f>IF('BIBLIO Y CRÉDITOS'!$B$5="","",IF($AE65="","",VLOOKUP($AE65,BD!$B$1:$AB$2379,A$10,FALSE)))</f>
        <v/>
      </c>
      <c r="B65" s="908" t="str">
        <f>IF($AE65="","",VLOOKUP($AE65,BD!$B$1:$AB$2379,B$10,FALSE))</f>
        <v/>
      </c>
      <c r="C65" s="908" t="str">
        <f>IF($AE65="","",VLOOKUP($AE65,BD!$B$1:$AB$2379,C$10,FALSE))</f>
        <v/>
      </c>
      <c r="D65" s="908" t="str">
        <f>IF($AE65="","",VLOOKUP($AE65,BD!$B$1:$AB$2379,D$10,FALSE))</f>
        <v/>
      </c>
      <c r="E65" s="908" t="str">
        <f>IF($AE65="","",VLOOKUP($AE65,BD!$B$1:$AB$2379,E$10,FALSE))</f>
        <v/>
      </c>
      <c r="F65" s="908" t="str">
        <f>IF($AE65="","",VLOOKUP($AE65,BD!$B$1:$AB$2379,F$10,FALSE))</f>
        <v/>
      </c>
      <c r="G65" s="908" t="str">
        <f>IF($AE65="","",VLOOKUP($AE65,BD!$B$1:$AB$2379,G$10,FALSE))</f>
        <v/>
      </c>
      <c r="H65" s="908" t="str">
        <f>IF($AE65="","",VLOOKUP($AE65,BD!$B$1:$AB$2379,H$10,FALSE))</f>
        <v/>
      </c>
      <c r="I65" s="908" t="str">
        <f>IF($AE65="","",VLOOKUP($AE65,BD!$B$1:$AB$2379,I$10,FALSE))</f>
        <v/>
      </c>
      <c r="J65" s="908" t="str">
        <f>IF($AE65="","",VLOOKUP($AE65,BD!$B$1:$AB$2379,J$10,FALSE))</f>
        <v/>
      </c>
      <c r="K65" s="908" t="str">
        <f>IF($AE65="","",VLOOKUP($AE65,BD!$B$1:$AB$2379,K$10,FALSE))</f>
        <v/>
      </c>
      <c r="L65" s="908" t="str">
        <f>IF($AE65="","",VLOOKUP($AE65,BD!$B$1:$AB$2379,L$10,FALSE))</f>
        <v/>
      </c>
      <c r="M65" s="908" t="str">
        <f>IF($AE65="","",VLOOKUP($AE65,BD!$B$1:$AB$2379,M$10,FALSE))</f>
        <v/>
      </c>
      <c r="N65" s="908" t="str">
        <f>IF($AE65="","",VLOOKUP($AE65,BD!$B$1:$AB$2379,N$10,FALSE))</f>
        <v/>
      </c>
      <c r="O65" s="908" t="str">
        <f>IF($AE65="","",VLOOKUP($AE65,BD!$B$1:$AB$2379,O$10,FALSE))</f>
        <v/>
      </c>
      <c r="P65" s="908" t="str">
        <f>IF($AE65="","",VLOOKUP($AE65,BD!$B$1:$AB$2379,P$10,FALSE))</f>
        <v/>
      </c>
      <c r="Q65" s="908" t="str">
        <f>IF($AE65="","",VLOOKUP($AE65,BD!$B$1:$AB$2379,Q$10,FALSE))</f>
        <v/>
      </c>
      <c r="R65" s="908" t="str">
        <f>IF($AE65="","",VLOOKUP($AE65,BD!$B$1:$AB$2379,R$10,FALSE))</f>
        <v/>
      </c>
      <c r="S65" s="908" t="str">
        <f>IF($AE65="","",VLOOKUP($AE65,BD!$B$1:$AB$2379,S$10,FALSE))</f>
        <v/>
      </c>
      <c r="T65" s="908" t="str">
        <f>IF($AE65="","",VLOOKUP($AE65,BD!$B$1:$AB$2379,T$10,FALSE))</f>
        <v/>
      </c>
      <c r="U65" s="908" t="str">
        <f>IF($AE65="","",VLOOKUP($AE65,BD!$B$1:$AB$2379,U$10,FALSE))</f>
        <v/>
      </c>
      <c r="V65" s="908" t="str">
        <f>IF($AE65="","",VLOOKUP($AE65,BD!$B$1:$AB$2379,V$10,FALSE))</f>
        <v/>
      </c>
      <c r="W65" s="908" t="str">
        <f>IF($AE65="","",VLOOKUP($AE65,BD!$B$1:$AB$2379,W$10,FALSE))</f>
        <v/>
      </c>
      <c r="X65" s="908" t="str">
        <f>IF($AE65="","",VLOOKUP($AE65,BD!$B$1:$AB$2379,X$10,FALSE))</f>
        <v/>
      </c>
      <c r="Y65" s="908" t="str">
        <f>IF($AE65="","",VLOOKUP($AE65,BD!$B$1:$AB$2379,Y$10,FALSE))</f>
        <v/>
      </c>
      <c r="Z65" s="908" t="str">
        <f>IF($AE65="","",VLOOKUP($AE65,BD!$B$1:$AB$2379,Z$10,FALSE))</f>
        <v/>
      </c>
      <c r="AA65" s="909"/>
      <c r="AB65" s="909"/>
      <c r="AC65" s="909"/>
      <c r="AD65" s="909"/>
      <c r="AE65" s="914"/>
      <c r="AF65" s="741"/>
      <c r="AG65" s="913" t="str">
        <f t="shared" si="49"/>
        <v/>
      </c>
      <c r="AH65" s="910" t="str">
        <f t="shared" si="50"/>
        <v/>
      </c>
      <c r="AI65" s="910" t="str">
        <f t="shared" ref="AI65:AR65" si="117">IF($AF65=0,"",C65*$AF65/100)</f>
        <v/>
      </c>
      <c r="AJ65" s="910" t="str">
        <f t="shared" si="117"/>
        <v/>
      </c>
      <c r="AK65" s="910" t="str">
        <f t="shared" si="117"/>
        <v/>
      </c>
      <c r="AL65" s="910" t="str">
        <f t="shared" si="117"/>
        <v/>
      </c>
      <c r="AM65" s="910" t="str">
        <f t="shared" si="117"/>
        <v/>
      </c>
      <c r="AN65" s="910" t="str">
        <f t="shared" si="117"/>
        <v/>
      </c>
      <c r="AO65" s="910" t="str">
        <f t="shared" si="117"/>
        <v/>
      </c>
      <c r="AP65" s="910" t="str">
        <f t="shared" si="117"/>
        <v/>
      </c>
      <c r="AQ65" s="910" t="str">
        <f t="shared" si="117"/>
        <v/>
      </c>
      <c r="AR65" s="910" t="str">
        <f t="shared" si="117"/>
        <v/>
      </c>
      <c r="AS65" s="910" t="str">
        <f t="shared" si="8"/>
        <v/>
      </c>
      <c r="AT65" s="910" t="str">
        <f t="shared" si="9"/>
        <v/>
      </c>
      <c r="AU65" s="910" t="str">
        <f t="shared" ref="AU65:BF65" si="118">IF($AF65=0,"",O65*$AF65/100)</f>
        <v/>
      </c>
      <c r="AV65" s="910" t="str">
        <f t="shared" si="118"/>
        <v/>
      </c>
      <c r="AW65" s="910" t="str">
        <f t="shared" si="118"/>
        <v/>
      </c>
      <c r="AX65" s="910" t="str">
        <f t="shared" si="118"/>
        <v/>
      </c>
      <c r="AY65" s="910" t="str">
        <f t="shared" si="118"/>
        <v/>
      </c>
      <c r="AZ65" s="910" t="str">
        <f t="shared" si="118"/>
        <v/>
      </c>
      <c r="BA65" s="910" t="str">
        <f t="shared" si="118"/>
        <v/>
      </c>
      <c r="BB65" s="910" t="str">
        <f t="shared" si="118"/>
        <v/>
      </c>
      <c r="BC65" s="910" t="str">
        <f t="shared" si="118"/>
        <v/>
      </c>
      <c r="BD65" s="910" t="str">
        <f t="shared" si="118"/>
        <v/>
      </c>
      <c r="BE65" s="910" t="str">
        <f t="shared" si="118"/>
        <v/>
      </c>
      <c r="BF65" s="911" t="str">
        <f t="shared" si="118"/>
        <v/>
      </c>
    </row>
    <row r="66" ht="12.75" customHeight="1">
      <c r="A66" s="907" t="str">
        <f>IF('BIBLIO Y CRÉDITOS'!$B$5="","",IF($AE66="","",VLOOKUP($AE66,BD!$B$1:$AB$2379,A$10,FALSE)))</f>
        <v/>
      </c>
      <c r="B66" s="908" t="str">
        <f>IF($AE66="","",VLOOKUP($AE66,BD!$B$1:$AB$2379,B$10,FALSE))</f>
        <v/>
      </c>
      <c r="C66" s="908" t="str">
        <f>IF($AE66="","",VLOOKUP($AE66,BD!$B$1:$AB$2379,C$10,FALSE))</f>
        <v/>
      </c>
      <c r="D66" s="908" t="str">
        <f>IF($AE66="","",VLOOKUP($AE66,BD!$B$1:$AB$2379,D$10,FALSE))</f>
        <v/>
      </c>
      <c r="E66" s="908" t="str">
        <f>IF($AE66="","",VLOOKUP($AE66,BD!$B$1:$AB$2379,E$10,FALSE))</f>
        <v/>
      </c>
      <c r="F66" s="908" t="str">
        <f>IF($AE66="","",VLOOKUP($AE66,BD!$B$1:$AB$2379,F$10,FALSE))</f>
        <v/>
      </c>
      <c r="G66" s="908" t="str">
        <f>IF($AE66="","",VLOOKUP($AE66,BD!$B$1:$AB$2379,G$10,FALSE))</f>
        <v/>
      </c>
      <c r="H66" s="908" t="str">
        <f>IF($AE66="","",VLOOKUP($AE66,BD!$B$1:$AB$2379,H$10,FALSE))</f>
        <v/>
      </c>
      <c r="I66" s="908" t="str">
        <f>IF($AE66="","",VLOOKUP($AE66,BD!$B$1:$AB$2379,I$10,FALSE))</f>
        <v/>
      </c>
      <c r="J66" s="908" t="str">
        <f>IF($AE66="","",VLOOKUP($AE66,BD!$B$1:$AB$2379,J$10,FALSE))</f>
        <v/>
      </c>
      <c r="K66" s="908" t="str">
        <f>IF($AE66="","",VLOOKUP($AE66,BD!$B$1:$AB$2379,K$10,FALSE))</f>
        <v/>
      </c>
      <c r="L66" s="908" t="str">
        <f>IF($AE66="","",VLOOKUP($AE66,BD!$B$1:$AB$2379,L$10,FALSE))</f>
        <v/>
      </c>
      <c r="M66" s="908" t="str">
        <f>IF($AE66="","",VLOOKUP($AE66,BD!$B$1:$AB$2379,M$10,FALSE))</f>
        <v/>
      </c>
      <c r="N66" s="908" t="str">
        <f>IF($AE66="","",VLOOKUP($AE66,BD!$B$1:$AB$2379,N$10,FALSE))</f>
        <v/>
      </c>
      <c r="O66" s="908" t="str">
        <f>IF($AE66="","",VLOOKUP($AE66,BD!$B$1:$AB$2379,O$10,FALSE))</f>
        <v/>
      </c>
      <c r="P66" s="908" t="str">
        <f>IF($AE66="","",VLOOKUP($AE66,BD!$B$1:$AB$2379,P$10,FALSE))</f>
        <v/>
      </c>
      <c r="Q66" s="908" t="str">
        <f>IF($AE66="","",VLOOKUP($AE66,BD!$B$1:$AB$2379,Q$10,FALSE))</f>
        <v/>
      </c>
      <c r="R66" s="908" t="str">
        <f>IF($AE66="","",VLOOKUP($AE66,BD!$B$1:$AB$2379,R$10,FALSE))</f>
        <v/>
      </c>
      <c r="S66" s="908" t="str">
        <f>IF($AE66="","",VLOOKUP($AE66,BD!$B$1:$AB$2379,S$10,FALSE))</f>
        <v/>
      </c>
      <c r="T66" s="908" t="str">
        <f>IF($AE66="","",VLOOKUP($AE66,BD!$B$1:$AB$2379,T$10,FALSE))</f>
        <v/>
      </c>
      <c r="U66" s="908" t="str">
        <f>IF($AE66="","",VLOOKUP($AE66,BD!$B$1:$AB$2379,U$10,FALSE))</f>
        <v/>
      </c>
      <c r="V66" s="908" t="str">
        <f>IF($AE66="","",VLOOKUP($AE66,BD!$B$1:$AB$2379,V$10,FALSE))</f>
        <v/>
      </c>
      <c r="W66" s="908" t="str">
        <f>IF($AE66="","",VLOOKUP($AE66,BD!$B$1:$AB$2379,W$10,FALSE))</f>
        <v/>
      </c>
      <c r="X66" s="908" t="str">
        <f>IF($AE66="","",VLOOKUP($AE66,BD!$B$1:$AB$2379,X$10,FALSE))</f>
        <v/>
      </c>
      <c r="Y66" s="908" t="str">
        <f>IF($AE66="","",VLOOKUP($AE66,BD!$B$1:$AB$2379,Y$10,FALSE))</f>
        <v/>
      </c>
      <c r="Z66" s="908" t="str">
        <f>IF($AE66="","",VLOOKUP($AE66,BD!$B$1:$AB$2379,Z$10,FALSE))</f>
        <v/>
      </c>
      <c r="AA66" s="909"/>
      <c r="AB66" s="909"/>
      <c r="AC66" s="909"/>
      <c r="AD66" s="909"/>
      <c r="AE66" s="914"/>
      <c r="AF66" s="741"/>
      <c r="AG66" s="913" t="str">
        <f t="shared" si="49"/>
        <v/>
      </c>
      <c r="AH66" s="910" t="str">
        <f t="shared" si="50"/>
        <v/>
      </c>
      <c r="AI66" s="910" t="str">
        <f t="shared" ref="AI66:AR66" si="119">IF($AF66=0,"",C66*$AF66/100)</f>
        <v/>
      </c>
      <c r="AJ66" s="910" t="str">
        <f t="shared" si="119"/>
        <v/>
      </c>
      <c r="AK66" s="910" t="str">
        <f t="shared" si="119"/>
        <v/>
      </c>
      <c r="AL66" s="910" t="str">
        <f t="shared" si="119"/>
        <v/>
      </c>
      <c r="AM66" s="910" t="str">
        <f t="shared" si="119"/>
        <v/>
      </c>
      <c r="AN66" s="910" t="str">
        <f t="shared" si="119"/>
        <v/>
      </c>
      <c r="AO66" s="910" t="str">
        <f t="shared" si="119"/>
        <v/>
      </c>
      <c r="AP66" s="910" t="str">
        <f t="shared" si="119"/>
        <v/>
      </c>
      <c r="AQ66" s="910" t="str">
        <f t="shared" si="119"/>
        <v/>
      </c>
      <c r="AR66" s="910" t="str">
        <f t="shared" si="119"/>
        <v/>
      </c>
      <c r="AS66" s="910" t="str">
        <f t="shared" si="8"/>
        <v/>
      </c>
      <c r="AT66" s="910" t="str">
        <f t="shared" si="9"/>
        <v/>
      </c>
      <c r="AU66" s="910" t="str">
        <f t="shared" ref="AU66:BF66" si="120">IF($AF66=0,"",O66*$AF66/100)</f>
        <v/>
      </c>
      <c r="AV66" s="910" t="str">
        <f t="shared" si="120"/>
        <v/>
      </c>
      <c r="AW66" s="910" t="str">
        <f t="shared" si="120"/>
        <v/>
      </c>
      <c r="AX66" s="910" t="str">
        <f t="shared" si="120"/>
        <v/>
      </c>
      <c r="AY66" s="910" t="str">
        <f t="shared" si="120"/>
        <v/>
      </c>
      <c r="AZ66" s="910" t="str">
        <f t="shared" si="120"/>
        <v/>
      </c>
      <c r="BA66" s="910" t="str">
        <f t="shared" si="120"/>
        <v/>
      </c>
      <c r="BB66" s="910" t="str">
        <f t="shared" si="120"/>
        <v/>
      </c>
      <c r="BC66" s="910" t="str">
        <f t="shared" si="120"/>
        <v/>
      </c>
      <c r="BD66" s="910" t="str">
        <f t="shared" si="120"/>
        <v/>
      </c>
      <c r="BE66" s="910" t="str">
        <f t="shared" si="120"/>
        <v/>
      </c>
      <c r="BF66" s="911" t="str">
        <f t="shared" si="120"/>
        <v/>
      </c>
    </row>
    <row r="67" ht="12.75" customHeight="1">
      <c r="A67" s="907" t="str">
        <f>IF('BIBLIO Y CRÉDITOS'!$B$5="","",IF($AE67="","",VLOOKUP($AE67,BD!$B$1:$AB$2379,A$10,FALSE)))</f>
        <v/>
      </c>
      <c r="B67" s="908" t="str">
        <f>IF($AE67="","",VLOOKUP($AE67,BD!$B$1:$AB$2379,B$10,FALSE))</f>
        <v/>
      </c>
      <c r="C67" s="908" t="str">
        <f>IF($AE67="","",VLOOKUP($AE67,BD!$B$1:$AB$2379,C$10,FALSE))</f>
        <v/>
      </c>
      <c r="D67" s="908" t="str">
        <f>IF($AE67="","",VLOOKUP($AE67,BD!$B$1:$AB$2379,D$10,FALSE))</f>
        <v/>
      </c>
      <c r="E67" s="908" t="str">
        <f>IF($AE67="","",VLOOKUP($AE67,BD!$B$1:$AB$2379,E$10,FALSE))</f>
        <v/>
      </c>
      <c r="F67" s="908" t="str">
        <f>IF($AE67="","",VLOOKUP($AE67,BD!$B$1:$AB$2379,F$10,FALSE))</f>
        <v/>
      </c>
      <c r="G67" s="908" t="str">
        <f>IF($AE67="","",VLOOKUP($AE67,BD!$B$1:$AB$2379,G$10,FALSE))</f>
        <v/>
      </c>
      <c r="H67" s="908" t="str">
        <f>IF($AE67="","",VLOOKUP($AE67,BD!$B$1:$AB$2379,H$10,FALSE))</f>
        <v/>
      </c>
      <c r="I67" s="908" t="str">
        <f>IF($AE67="","",VLOOKUP($AE67,BD!$B$1:$AB$2379,I$10,FALSE))</f>
        <v/>
      </c>
      <c r="J67" s="908" t="str">
        <f>IF($AE67="","",VLOOKUP($AE67,BD!$B$1:$AB$2379,J$10,FALSE))</f>
        <v/>
      </c>
      <c r="K67" s="908" t="str">
        <f>IF($AE67="","",VLOOKUP($AE67,BD!$B$1:$AB$2379,K$10,FALSE))</f>
        <v/>
      </c>
      <c r="L67" s="908" t="str">
        <f>IF($AE67="","",VLOOKUP($AE67,BD!$B$1:$AB$2379,L$10,FALSE))</f>
        <v/>
      </c>
      <c r="M67" s="908" t="str">
        <f>IF($AE67="","",VLOOKUP($AE67,BD!$B$1:$AB$2379,M$10,FALSE))</f>
        <v/>
      </c>
      <c r="N67" s="908" t="str">
        <f>IF($AE67="","",VLOOKUP($AE67,BD!$B$1:$AB$2379,N$10,FALSE))</f>
        <v/>
      </c>
      <c r="O67" s="908" t="str">
        <f>IF($AE67="","",VLOOKUP($AE67,BD!$B$1:$AB$2379,O$10,FALSE))</f>
        <v/>
      </c>
      <c r="P67" s="908" t="str">
        <f>IF($AE67="","",VLOOKUP($AE67,BD!$B$1:$AB$2379,P$10,FALSE))</f>
        <v/>
      </c>
      <c r="Q67" s="908" t="str">
        <f>IF($AE67="","",VLOOKUP($AE67,BD!$B$1:$AB$2379,Q$10,FALSE))</f>
        <v/>
      </c>
      <c r="R67" s="908" t="str">
        <f>IF($AE67="","",VLOOKUP($AE67,BD!$B$1:$AB$2379,R$10,FALSE))</f>
        <v/>
      </c>
      <c r="S67" s="908" t="str">
        <f>IF($AE67="","",VLOOKUP($AE67,BD!$B$1:$AB$2379,S$10,FALSE))</f>
        <v/>
      </c>
      <c r="T67" s="908" t="str">
        <f>IF($AE67="","",VLOOKUP($AE67,BD!$B$1:$AB$2379,T$10,FALSE))</f>
        <v/>
      </c>
      <c r="U67" s="908" t="str">
        <f>IF($AE67="","",VLOOKUP($AE67,BD!$B$1:$AB$2379,U$10,FALSE))</f>
        <v/>
      </c>
      <c r="V67" s="908" t="str">
        <f>IF($AE67="","",VLOOKUP($AE67,BD!$B$1:$AB$2379,V$10,FALSE))</f>
        <v/>
      </c>
      <c r="W67" s="908" t="str">
        <f>IF($AE67="","",VLOOKUP($AE67,BD!$B$1:$AB$2379,W$10,FALSE))</f>
        <v/>
      </c>
      <c r="X67" s="908" t="str">
        <f>IF($AE67="","",VLOOKUP($AE67,BD!$B$1:$AB$2379,X$10,FALSE))</f>
        <v/>
      </c>
      <c r="Y67" s="908" t="str">
        <f>IF($AE67="","",VLOOKUP($AE67,BD!$B$1:$AB$2379,Y$10,FALSE))</f>
        <v/>
      </c>
      <c r="Z67" s="908" t="str">
        <f>IF($AE67="","",VLOOKUP($AE67,BD!$B$1:$AB$2379,Z$10,FALSE))</f>
        <v/>
      </c>
      <c r="AA67" s="909"/>
      <c r="AB67" s="909"/>
      <c r="AC67" s="909"/>
      <c r="AD67" s="909"/>
      <c r="AE67" s="914"/>
      <c r="AF67" s="741"/>
      <c r="AG67" s="913" t="str">
        <f t="shared" si="49"/>
        <v/>
      </c>
      <c r="AH67" s="910" t="str">
        <f t="shared" si="50"/>
        <v/>
      </c>
      <c r="AI67" s="910" t="str">
        <f t="shared" ref="AI67:AR67" si="121">IF($AF67=0,"",C67*$AF67/100)</f>
        <v/>
      </c>
      <c r="AJ67" s="910" t="str">
        <f t="shared" si="121"/>
        <v/>
      </c>
      <c r="AK67" s="910" t="str">
        <f t="shared" si="121"/>
        <v/>
      </c>
      <c r="AL67" s="910" t="str">
        <f t="shared" si="121"/>
        <v/>
      </c>
      <c r="AM67" s="910" t="str">
        <f t="shared" si="121"/>
        <v/>
      </c>
      <c r="AN67" s="910" t="str">
        <f t="shared" si="121"/>
        <v/>
      </c>
      <c r="AO67" s="910" t="str">
        <f t="shared" si="121"/>
        <v/>
      </c>
      <c r="AP67" s="910" t="str">
        <f t="shared" si="121"/>
        <v/>
      </c>
      <c r="AQ67" s="910" t="str">
        <f t="shared" si="121"/>
        <v/>
      </c>
      <c r="AR67" s="910" t="str">
        <f t="shared" si="121"/>
        <v/>
      </c>
      <c r="AS67" s="910" t="str">
        <f t="shared" si="8"/>
        <v/>
      </c>
      <c r="AT67" s="910" t="str">
        <f t="shared" si="9"/>
        <v/>
      </c>
      <c r="AU67" s="910" t="str">
        <f t="shared" ref="AU67:BF67" si="122">IF($AF67=0,"",O67*$AF67/100)</f>
        <v/>
      </c>
      <c r="AV67" s="910" t="str">
        <f t="shared" si="122"/>
        <v/>
      </c>
      <c r="AW67" s="910" t="str">
        <f t="shared" si="122"/>
        <v/>
      </c>
      <c r="AX67" s="910" t="str">
        <f t="shared" si="122"/>
        <v/>
      </c>
      <c r="AY67" s="910" t="str">
        <f t="shared" si="122"/>
        <v/>
      </c>
      <c r="AZ67" s="910" t="str">
        <f t="shared" si="122"/>
        <v/>
      </c>
      <c r="BA67" s="910" t="str">
        <f t="shared" si="122"/>
        <v/>
      </c>
      <c r="BB67" s="910" t="str">
        <f t="shared" si="122"/>
        <v/>
      </c>
      <c r="BC67" s="910" t="str">
        <f t="shared" si="122"/>
        <v/>
      </c>
      <c r="BD67" s="910" t="str">
        <f t="shared" si="122"/>
        <v/>
      </c>
      <c r="BE67" s="910" t="str">
        <f t="shared" si="122"/>
        <v/>
      </c>
      <c r="BF67" s="911" t="str">
        <f t="shared" si="122"/>
        <v/>
      </c>
    </row>
    <row r="68" ht="12.75" customHeight="1">
      <c r="A68" s="907" t="str">
        <f>IF('BIBLIO Y CRÉDITOS'!$B$5="","",IF($AE68="","",VLOOKUP($AE68,BD!$B$1:$AB$2379,A$10,FALSE)))</f>
        <v/>
      </c>
      <c r="B68" s="908" t="str">
        <f>IF($AE68="","",VLOOKUP($AE68,BD!$B$1:$AB$2379,B$10,FALSE))</f>
        <v/>
      </c>
      <c r="C68" s="908" t="str">
        <f>IF($AE68="","",VLOOKUP($AE68,BD!$B$1:$AB$2379,C$10,FALSE))</f>
        <v/>
      </c>
      <c r="D68" s="908" t="str">
        <f>IF($AE68="","",VLOOKUP($AE68,BD!$B$1:$AB$2379,D$10,FALSE))</f>
        <v/>
      </c>
      <c r="E68" s="908" t="str">
        <f>IF($AE68="","",VLOOKUP($AE68,BD!$B$1:$AB$2379,E$10,FALSE))</f>
        <v/>
      </c>
      <c r="F68" s="908" t="str">
        <f>IF($AE68="","",VLOOKUP($AE68,BD!$B$1:$AB$2379,F$10,FALSE))</f>
        <v/>
      </c>
      <c r="G68" s="908" t="str">
        <f>IF($AE68="","",VLOOKUP($AE68,BD!$B$1:$AB$2379,G$10,FALSE))</f>
        <v/>
      </c>
      <c r="H68" s="908" t="str">
        <f>IF($AE68="","",VLOOKUP($AE68,BD!$B$1:$AB$2379,H$10,FALSE))</f>
        <v/>
      </c>
      <c r="I68" s="908" t="str">
        <f>IF($AE68="","",VLOOKUP($AE68,BD!$B$1:$AB$2379,I$10,FALSE))</f>
        <v/>
      </c>
      <c r="J68" s="908" t="str">
        <f>IF($AE68="","",VLOOKUP($AE68,BD!$B$1:$AB$2379,J$10,FALSE))</f>
        <v/>
      </c>
      <c r="K68" s="908" t="str">
        <f>IF($AE68="","",VLOOKUP($AE68,BD!$B$1:$AB$2379,K$10,FALSE))</f>
        <v/>
      </c>
      <c r="L68" s="908" t="str">
        <f>IF($AE68="","",VLOOKUP($AE68,BD!$B$1:$AB$2379,L$10,FALSE))</f>
        <v/>
      </c>
      <c r="M68" s="908" t="str">
        <f>IF($AE68="","",VLOOKUP($AE68,BD!$B$1:$AB$2379,M$10,FALSE))</f>
        <v/>
      </c>
      <c r="N68" s="908" t="str">
        <f>IF($AE68="","",VLOOKUP($AE68,BD!$B$1:$AB$2379,N$10,FALSE))</f>
        <v/>
      </c>
      <c r="O68" s="908" t="str">
        <f>IF($AE68="","",VLOOKUP($AE68,BD!$B$1:$AB$2379,O$10,FALSE))</f>
        <v/>
      </c>
      <c r="P68" s="908" t="str">
        <f>IF($AE68="","",VLOOKUP($AE68,BD!$B$1:$AB$2379,P$10,FALSE))</f>
        <v/>
      </c>
      <c r="Q68" s="908" t="str">
        <f>IF($AE68="","",VLOOKUP($AE68,BD!$B$1:$AB$2379,Q$10,FALSE))</f>
        <v/>
      </c>
      <c r="R68" s="908" t="str">
        <f>IF($AE68="","",VLOOKUP($AE68,BD!$B$1:$AB$2379,R$10,FALSE))</f>
        <v/>
      </c>
      <c r="S68" s="908" t="str">
        <f>IF($AE68="","",VLOOKUP($AE68,BD!$B$1:$AB$2379,S$10,FALSE))</f>
        <v/>
      </c>
      <c r="T68" s="908" t="str">
        <f>IF($AE68="","",VLOOKUP($AE68,BD!$B$1:$AB$2379,T$10,FALSE))</f>
        <v/>
      </c>
      <c r="U68" s="908" t="str">
        <f>IF($AE68="","",VLOOKUP($AE68,BD!$B$1:$AB$2379,U$10,FALSE))</f>
        <v/>
      </c>
      <c r="V68" s="908" t="str">
        <f>IF($AE68="","",VLOOKUP($AE68,BD!$B$1:$AB$2379,V$10,FALSE))</f>
        <v/>
      </c>
      <c r="W68" s="908" t="str">
        <f>IF($AE68="","",VLOOKUP($AE68,BD!$B$1:$AB$2379,W$10,FALSE))</f>
        <v/>
      </c>
      <c r="X68" s="908" t="str">
        <f>IF($AE68="","",VLOOKUP($AE68,BD!$B$1:$AB$2379,X$10,FALSE))</f>
        <v/>
      </c>
      <c r="Y68" s="908" t="str">
        <f>IF($AE68="","",VLOOKUP($AE68,BD!$B$1:$AB$2379,Y$10,FALSE))</f>
        <v/>
      </c>
      <c r="Z68" s="908" t="str">
        <f>IF($AE68="","",VLOOKUP($AE68,BD!$B$1:$AB$2379,Z$10,FALSE))</f>
        <v/>
      </c>
      <c r="AA68" s="909"/>
      <c r="AB68" s="909"/>
      <c r="AC68" s="909"/>
      <c r="AD68" s="909"/>
      <c r="AE68" s="914"/>
      <c r="AF68" s="741"/>
      <c r="AG68" s="913" t="str">
        <f t="shared" si="49"/>
        <v/>
      </c>
      <c r="AH68" s="910" t="str">
        <f t="shared" si="50"/>
        <v/>
      </c>
      <c r="AI68" s="910" t="str">
        <f t="shared" ref="AI68:AR68" si="123">IF($AF68=0,"",C68*$AF68/100)</f>
        <v/>
      </c>
      <c r="AJ68" s="910" t="str">
        <f t="shared" si="123"/>
        <v/>
      </c>
      <c r="AK68" s="910" t="str">
        <f t="shared" si="123"/>
        <v/>
      </c>
      <c r="AL68" s="910" t="str">
        <f t="shared" si="123"/>
        <v/>
      </c>
      <c r="AM68" s="910" t="str">
        <f t="shared" si="123"/>
        <v/>
      </c>
      <c r="AN68" s="910" t="str">
        <f t="shared" si="123"/>
        <v/>
      </c>
      <c r="AO68" s="910" t="str">
        <f t="shared" si="123"/>
        <v/>
      </c>
      <c r="AP68" s="910" t="str">
        <f t="shared" si="123"/>
        <v/>
      </c>
      <c r="AQ68" s="910" t="str">
        <f t="shared" si="123"/>
        <v/>
      </c>
      <c r="AR68" s="910" t="str">
        <f t="shared" si="123"/>
        <v/>
      </c>
      <c r="AS68" s="910" t="str">
        <f t="shared" si="8"/>
        <v/>
      </c>
      <c r="AT68" s="910" t="str">
        <f t="shared" si="9"/>
        <v/>
      </c>
      <c r="AU68" s="910" t="str">
        <f t="shared" ref="AU68:BF68" si="124">IF($AF68=0,"",O68*$AF68/100)</f>
        <v/>
      </c>
      <c r="AV68" s="910" t="str">
        <f t="shared" si="124"/>
        <v/>
      </c>
      <c r="AW68" s="910" t="str">
        <f t="shared" si="124"/>
        <v/>
      </c>
      <c r="AX68" s="910" t="str">
        <f t="shared" si="124"/>
        <v/>
      </c>
      <c r="AY68" s="910" t="str">
        <f t="shared" si="124"/>
        <v/>
      </c>
      <c r="AZ68" s="910" t="str">
        <f t="shared" si="124"/>
        <v/>
      </c>
      <c r="BA68" s="910" t="str">
        <f t="shared" si="124"/>
        <v/>
      </c>
      <c r="BB68" s="910" t="str">
        <f t="shared" si="124"/>
        <v/>
      </c>
      <c r="BC68" s="910" t="str">
        <f t="shared" si="124"/>
        <v/>
      </c>
      <c r="BD68" s="910" t="str">
        <f t="shared" si="124"/>
        <v/>
      </c>
      <c r="BE68" s="910" t="str">
        <f t="shared" si="124"/>
        <v/>
      </c>
      <c r="BF68" s="911" t="str">
        <f t="shared" si="124"/>
        <v/>
      </c>
    </row>
    <row r="69" ht="12.75" customHeight="1">
      <c r="A69" s="907" t="str">
        <f>IF('BIBLIO Y CRÉDITOS'!$B$5="","",IF($AE69="","",VLOOKUP($AE69,BD!$B$1:$AB$2379,A$10,FALSE)))</f>
        <v/>
      </c>
      <c r="B69" s="908" t="str">
        <f>IF($AE69="","",VLOOKUP($AE69,BD!$B$1:$AB$2379,B$10,FALSE))</f>
        <v/>
      </c>
      <c r="C69" s="908" t="str">
        <f>IF($AE69="","",VLOOKUP($AE69,BD!$B$1:$AB$2379,C$10,FALSE))</f>
        <v/>
      </c>
      <c r="D69" s="908" t="str">
        <f>IF($AE69="","",VLOOKUP($AE69,BD!$B$1:$AB$2379,D$10,FALSE))</f>
        <v/>
      </c>
      <c r="E69" s="908" t="str">
        <f>IF($AE69="","",VLOOKUP($AE69,BD!$B$1:$AB$2379,E$10,FALSE))</f>
        <v/>
      </c>
      <c r="F69" s="908" t="str">
        <f>IF($AE69="","",VLOOKUP($AE69,BD!$B$1:$AB$2379,F$10,FALSE))</f>
        <v/>
      </c>
      <c r="G69" s="908" t="str">
        <f>IF($AE69="","",VLOOKUP($AE69,BD!$B$1:$AB$2379,G$10,FALSE))</f>
        <v/>
      </c>
      <c r="H69" s="908" t="str">
        <f>IF($AE69="","",VLOOKUP($AE69,BD!$B$1:$AB$2379,H$10,FALSE))</f>
        <v/>
      </c>
      <c r="I69" s="908" t="str">
        <f>IF($AE69="","",VLOOKUP($AE69,BD!$B$1:$AB$2379,I$10,FALSE))</f>
        <v/>
      </c>
      <c r="J69" s="908" t="str">
        <f>IF($AE69="","",VLOOKUP($AE69,BD!$B$1:$AB$2379,J$10,FALSE))</f>
        <v/>
      </c>
      <c r="K69" s="908" t="str">
        <f>IF($AE69="","",VLOOKUP($AE69,BD!$B$1:$AB$2379,K$10,FALSE))</f>
        <v/>
      </c>
      <c r="L69" s="908" t="str">
        <f>IF($AE69="","",VLOOKUP($AE69,BD!$B$1:$AB$2379,L$10,FALSE))</f>
        <v/>
      </c>
      <c r="M69" s="908" t="str">
        <f>IF($AE69="","",VLOOKUP($AE69,BD!$B$1:$AB$2379,M$10,FALSE))</f>
        <v/>
      </c>
      <c r="N69" s="908" t="str">
        <f>IF($AE69="","",VLOOKUP($AE69,BD!$B$1:$AB$2379,N$10,FALSE))</f>
        <v/>
      </c>
      <c r="O69" s="908" t="str">
        <f>IF($AE69="","",VLOOKUP($AE69,BD!$B$1:$AB$2379,O$10,FALSE))</f>
        <v/>
      </c>
      <c r="P69" s="908" t="str">
        <f>IF($AE69="","",VLOOKUP($AE69,BD!$B$1:$AB$2379,P$10,FALSE))</f>
        <v/>
      </c>
      <c r="Q69" s="908" t="str">
        <f>IF($AE69="","",VLOOKUP($AE69,BD!$B$1:$AB$2379,Q$10,FALSE))</f>
        <v/>
      </c>
      <c r="R69" s="908" t="str">
        <f>IF($AE69="","",VLOOKUP($AE69,BD!$B$1:$AB$2379,R$10,FALSE))</f>
        <v/>
      </c>
      <c r="S69" s="908" t="str">
        <f>IF($AE69="","",VLOOKUP($AE69,BD!$B$1:$AB$2379,S$10,FALSE))</f>
        <v/>
      </c>
      <c r="T69" s="908" t="str">
        <f>IF($AE69="","",VLOOKUP($AE69,BD!$B$1:$AB$2379,T$10,FALSE))</f>
        <v/>
      </c>
      <c r="U69" s="908" t="str">
        <f>IF($AE69="","",VLOOKUP($AE69,BD!$B$1:$AB$2379,U$10,FALSE))</f>
        <v/>
      </c>
      <c r="V69" s="908" t="str">
        <f>IF($AE69="","",VLOOKUP($AE69,BD!$B$1:$AB$2379,V$10,FALSE))</f>
        <v/>
      </c>
      <c r="W69" s="908" t="str">
        <f>IF($AE69="","",VLOOKUP($AE69,BD!$B$1:$AB$2379,W$10,FALSE))</f>
        <v/>
      </c>
      <c r="X69" s="908" t="str">
        <f>IF($AE69="","",VLOOKUP($AE69,BD!$B$1:$AB$2379,X$10,FALSE))</f>
        <v/>
      </c>
      <c r="Y69" s="908" t="str">
        <f>IF($AE69="","",VLOOKUP($AE69,BD!$B$1:$AB$2379,Y$10,FALSE))</f>
        <v/>
      </c>
      <c r="Z69" s="908" t="str">
        <f>IF($AE69="","",VLOOKUP($AE69,BD!$B$1:$AB$2379,Z$10,FALSE))</f>
        <v/>
      </c>
      <c r="AA69" s="909"/>
      <c r="AB69" s="909"/>
      <c r="AC69" s="909"/>
      <c r="AD69" s="909"/>
      <c r="AE69" s="914"/>
      <c r="AF69" s="741"/>
      <c r="AG69" s="913" t="str">
        <f t="shared" si="49"/>
        <v/>
      </c>
      <c r="AH69" s="910" t="str">
        <f t="shared" si="50"/>
        <v/>
      </c>
      <c r="AI69" s="910" t="str">
        <f t="shared" ref="AI69:AR69" si="125">IF($AF69=0,"",C69*$AF69/100)</f>
        <v/>
      </c>
      <c r="AJ69" s="910" t="str">
        <f t="shared" si="125"/>
        <v/>
      </c>
      <c r="AK69" s="910" t="str">
        <f t="shared" si="125"/>
        <v/>
      </c>
      <c r="AL69" s="910" t="str">
        <f t="shared" si="125"/>
        <v/>
      </c>
      <c r="AM69" s="910" t="str">
        <f t="shared" si="125"/>
        <v/>
      </c>
      <c r="AN69" s="910" t="str">
        <f t="shared" si="125"/>
        <v/>
      </c>
      <c r="AO69" s="910" t="str">
        <f t="shared" si="125"/>
        <v/>
      </c>
      <c r="AP69" s="910" t="str">
        <f t="shared" si="125"/>
        <v/>
      </c>
      <c r="AQ69" s="910" t="str">
        <f t="shared" si="125"/>
        <v/>
      </c>
      <c r="AR69" s="910" t="str">
        <f t="shared" si="125"/>
        <v/>
      </c>
      <c r="AS69" s="910" t="str">
        <f t="shared" si="8"/>
        <v/>
      </c>
      <c r="AT69" s="910" t="str">
        <f t="shared" si="9"/>
        <v/>
      </c>
      <c r="AU69" s="910" t="str">
        <f t="shared" ref="AU69:BF69" si="126">IF($AF69=0,"",O69*$AF69/100)</f>
        <v/>
      </c>
      <c r="AV69" s="910" t="str">
        <f t="shared" si="126"/>
        <v/>
      </c>
      <c r="AW69" s="910" t="str">
        <f t="shared" si="126"/>
        <v/>
      </c>
      <c r="AX69" s="910" t="str">
        <f t="shared" si="126"/>
        <v/>
      </c>
      <c r="AY69" s="910" t="str">
        <f t="shared" si="126"/>
        <v/>
      </c>
      <c r="AZ69" s="910" t="str">
        <f t="shared" si="126"/>
        <v/>
      </c>
      <c r="BA69" s="910" t="str">
        <f t="shared" si="126"/>
        <v/>
      </c>
      <c r="BB69" s="910" t="str">
        <f t="shared" si="126"/>
        <v/>
      </c>
      <c r="BC69" s="910" t="str">
        <f t="shared" si="126"/>
        <v/>
      </c>
      <c r="BD69" s="910" t="str">
        <f t="shared" si="126"/>
        <v/>
      </c>
      <c r="BE69" s="910" t="str">
        <f t="shared" si="126"/>
        <v/>
      </c>
      <c r="BF69" s="911" t="str">
        <f t="shared" si="126"/>
        <v/>
      </c>
    </row>
    <row r="70" ht="12.75" customHeight="1">
      <c r="A70" s="907" t="str">
        <f>IF('BIBLIO Y CRÉDITOS'!$B$5="","",IF($AE70="","",VLOOKUP($AE70,BD!$B$1:$AB$2379,A$10,FALSE)))</f>
        <v/>
      </c>
      <c r="B70" s="908" t="str">
        <f>IF($AE70="","",VLOOKUP($AE70,BD!$B$1:$AB$2379,B$10,FALSE))</f>
        <v/>
      </c>
      <c r="C70" s="908" t="str">
        <f>IF($AE70="","",VLOOKUP($AE70,BD!$B$1:$AB$2379,C$10,FALSE))</f>
        <v/>
      </c>
      <c r="D70" s="908" t="str">
        <f>IF($AE70="","",VLOOKUP($AE70,BD!$B$1:$AB$2379,D$10,FALSE))</f>
        <v/>
      </c>
      <c r="E70" s="908" t="str">
        <f>IF($AE70="","",VLOOKUP($AE70,BD!$B$1:$AB$2379,E$10,FALSE))</f>
        <v/>
      </c>
      <c r="F70" s="908" t="str">
        <f>IF($AE70="","",VLOOKUP($AE70,BD!$B$1:$AB$2379,F$10,FALSE))</f>
        <v/>
      </c>
      <c r="G70" s="908" t="str">
        <f>IF($AE70="","",VLOOKUP($AE70,BD!$B$1:$AB$2379,G$10,FALSE))</f>
        <v/>
      </c>
      <c r="H70" s="908" t="str">
        <f>IF($AE70="","",VLOOKUP($AE70,BD!$B$1:$AB$2379,H$10,FALSE))</f>
        <v/>
      </c>
      <c r="I70" s="908" t="str">
        <f>IF($AE70="","",VLOOKUP($AE70,BD!$B$1:$AB$2379,I$10,FALSE))</f>
        <v/>
      </c>
      <c r="J70" s="908" t="str">
        <f>IF($AE70="","",VLOOKUP($AE70,BD!$B$1:$AB$2379,J$10,FALSE))</f>
        <v/>
      </c>
      <c r="K70" s="908" t="str">
        <f>IF($AE70="","",VLOOKUP($AE70,BD!$B$1:$AB$2379,K$10,FALSE))</f>
        <v/>
      </c>
      <c r="L70" s="908" t="str">
        <f>IF($AE70="","",VLOOKUP($AE70,BD!$B$1:$AB$2379,L$10,FALSE))</f>
        <v/>
      </c>
      <c r="M70" s="908" t="str">
        <f>IF($AE70="","",VLOOKUP($AE70,BD!$B$1:$AB$2379,M$10,FALSE))</f>
        <v/>
      </c>
      <c r="N70" s="908" t="str">
        <f>IF($AE70="","",VLOOKUP($AE70,BD!$B$1:$AB$2379,N$10,FALSE))</f>
        <v/>
      </c>
      <c r="O70" s="908" t="str">
        <f>IF($AE70="","",VLOOKUP($AE70,BD!$B$1:$AB$2379,O$10,FALSE))</f>
        <v/>
      </c>
      <c r="P70" s="908" t="str">
        <f>IF($AE70="","",VLOOKUP($AE70,BD!$B$1:$AB$2379,P$10,FALSE))</f>
        <v/>
      </c>
      <c r="Q70" s="908" t="str">
        <f>IF($AE70="","",VLOOKUP($AE70,BD!$B$1:$AB$2379,Q$10,FALSE))</f>
        <v/>
      </c>
      <c r="R70" s="908" t="str">
        <f>IF($AE70="","",VLOOKUP($AE70,BD!$B$1:$AB$2379,R$10,FALSE))</f>
        <v/>
      </c>
      <c r="S70" s="908" t="str">
        <f>IF($AE70="","",VLOOKUP($AE70,BD!$B$1:$AB$2379,S$10,FALSE))</f>
        <v/>
      </c>
      <c r="T70" s="908" t="str">
        <f>IF($AE70="","",VLOOKUP($AE70,BD!$B$1:$AB$2379,T$10,FALSE))</f>
        <v/>
      </c>
      <c r="U70" s="908" t="str">
        <f>IF($AE70="","",VLOOKUP($AE70,BD!$B$1:$AB$2379,U$10,FALSE))</f>
        <v/>
      </c>
      <c r="V70" s="908" t="str">
        <f>IF($AE70="","",VLOOKUP($AE70,BD!$B$1:$AB$2379,V$10,FALSE))</f>
        <v/>
      </c>
      <c r="W70" s="908" t="str">
        <f>IF($AE70="","",VLOOKUP($AE70,BD!$B$1:$AB$2379,W$10,FALSE))</f>
        <v/>
      </c>
      <c r="X70" s="908" t="str">
        <f>IF($AE70="","",VLOOKUP($AE70,BD!$B$1:$AB$2379,X$10,FALSE))</f>
        <v/>
      </c>
      <c r="Y70" s="908" t="str">
        <f>IF($AE70="","",VLOOKUP($AE70,BD!$B$1:$AB$2379,Y$10,FALSE))</f>
        <v/>
      </c>
      <c r="Z70" s="908" t="str">
        <f>IF($AE70="","",VLOOKUP($AE70,BD!$B$1:$AB$2379,Z$10,FALSE))</f>
        <v/>
      </c>
      <c r="AA70" s="909"/>
      <c r="AB70" s="909"/>
      <c r="AC70" s="909"/>
      <c r="AD70" s="909"/>
      <c r="AE70" s="914"/>
      <c r="AF70" s="741"/>
      <c r="AG70" s="913" t="str">
        <f t="shared" si="49"/>
        <v/>
      </c>
      <c r="AH70" s="910" t="str">
        <f t="shared" si="50"/>
        <v/>
      </c>
      <c r="AI70" s="910" t="str">
        <f t="shared" ref="AI70:AR70" si="127">IF($AF70=0,"",C70*$AF70/100)</f>
        <v/>
      </c>
      <c r="AJ70" s="910" t="str">
        <f t="shared" si="127"/>
        <v/>
      </c>
      <c r="AK70" s="910" t="str">
        <f t="shared" si="127"/>
        <v/>
      </c>
      <c r="AL70" s="910" t="str">
        <f t="shared" si="127"/>
        <v/>
      </c>
      <c r="AM70" s="910" t="str">
        <f t="shared" si="127"/>
        <v/>
      </c>
      <c r="AN70" s="910" t="str">
        <f t="shared" si="127"/>
        <v/>
      </c>
      <c r="AO70" s="910" t="str">
        <f t="shared" si="127"/>
        <v/>
      </c>
      <c r="AP70" s="910" t="str">
        <f t="shared" si="127"/>
        <v/>
      </c>
      <c r="AQ70" s="910" t="str">
        <f t="shared" si="127"/>
        <v/>
      </c>
      <c r="AR70" s="910" t="str">
        <f t="shared" si="127"/>
        <v/>
      </c>
      <c r="AS70" s="910" t="str">
        <f t="shared" si="8"/>
        <v/>
      </c>
      <c r="AT70" s="910" t="str">
        <f t="shared" si="9"/>
        <v/>
      </c>
      <c r="AU70" s="910" t="str">
        <f t="shared" ref="AU70:BF70" si="128">IF($AF70=0,"",O70*$AF70/100)</f>
        <v/>
      </c>
      <c r="AV70" s="910" t="str">
        <f t="shared" si="128"/>
        <v/>
      </c>
      <c r="AW70" s="910" t="str">
        <f t="shared" si="128"/>
        <v/>
      </c>
      <c r="AX70" s="910" t="str">
        <f t="shared" si="128"/>
        <v/>
      </c>
      <c r="AY70" s="910" t="str">
        <f t="shared" si="128"/>
        <v/>
      </c>
      <c r="AZ70" s="910" t="str">
        <f t="shared" si="128"/>
        <v/>
      </c>
      <c r="BA70" s="910" t="str">
        <f t="shared" si="128"/>
        <v/>
      </c>
      <c r="BB70" s="910" t="str">
        <f t="shared" si="128"/>
        <v/>
      </c>
      <c r="BC70" s="910" t="str">
        <f t="shared" si="128"/>
        <v/>
      </c>
      <c r="BD70" s="910" t="str">
        <f t="shared" si="128"/>
        <v/>
      </c>
      <c r="BE70" s="910" t="str">
        <f t="shared" si="128"/>
        <v/>
      </c>
      <c r="BF70" s="911" t="str">
        <f t="shared" si="128"/>
        <v/>
      </c>
    </row>
    <row r="71" ht="12.75" customHeight="1">
      <c r="A71" s="907" t="str">
        <f>IF('BIBLIO Y CRÉDITOS'!$B$5="","",IF($AE71="","",VLOOKUP($AE71,BD!$B$1:$AB$2379,A$10,FALSE)))</f>
        <v/>
      </c>
      <c r="B71" s="908" t="str">
        <f>IF($AE71="","",VLOOKUP($AE71,BD!$B$1:$AB$2379,B$10,FALSE))</f>
        <v/>
      </c>
      <c r="C71" s="908" t="str">
        <f>IF($AE71="","",VLOOKUP($AE71,BD!$B$1:$AB$2379,C$10,FALSE))</f>
        <v/>
      </c>
      <c r="D71" s="908" t="str">
        <f>IF($AE71="","",VLOOKUP($AE71,BD!$B$1:$AB$2379,D$10,FALSE))</f>
        <v/>
      </c>
      <c r="E71" s="908" t="str">
        <f>IF($AE71="","",VLOOKUP($AE71,BD!$B$1:$AB$2379,E$10,FALSE))</f>
        <v/>
      </c>
      <c r="F71" s="908" t="str">
        <f>IF($AE71="","",VLOOKUP($AE71,BD!$B$1:$AB$2379,F$10,FALSE))</f>
        <v/>
      </c>
      <c r="G71" s="908" t="str">
        <f>IF($AE71="","",VLOOKUP($AE71,BD!$B$1:$AB$2379,G$10,FALSE))</f>
        <v/>
      </c>
      <c r="H71" s="908" t="str">
        <f>IF($AE71="","",VLOOKUP($AE71,BD!$B$1:$AB$2379,H$10,FALSE))</f>
        <v/>
      </c>
      <c r="I71" s="908" t="str">
        <f>IF($AE71="","",VLOOKUP($AE71,BD!$B$1:$AB$2379,I$10,FALSE))</f>
        <v/>
      </c>
      <c r="J71" s="908" t="str">
        <f>IF($AE71="","",VLOOKUP($AE71,BD!$B$1:$AB$2379,J$10,FALSE))</f>
        <v/>
      </c>
      <c r="K71" s="908" t="str">
        <f>IF($AE71="","",VLOOKUP($AE71,BD!$B$1:$AB$2379,K$10,FALSE))</f>
        <v/>
      </c>
      <c r="L71" s="908" t="str">
        <f>IF($AE71="","",VLOOKUP($AE71,BD!$B$1:$AB$2379,L$10,FALSE))</f>
        <v/>
      </c>
      <c r="M71" s="908" t="str">
        <f>IF($AE71="","",VLOOKUP($AE71,BD!$B$1:$AB$2379,M$10,FALSE))</f>
        <v/>
      </c>
      <c r="N71" s="908" t="str">
        <f>IF($AE71="","",VLOOKUP($AE71,BD!$B$1:$AB$2379,N$10,FALSE))</f>
        <v/>
      </c>
      <c r="O71" s="908" t="str">
        <f>IF($AE71="","",VLOOKUP($AE71,BD!$B$1:$AB$2379,O$10,FALSE))</f>
        <v/>
      </c>
      <c r="P71" s="908" t="str">
        <f>IF($AE71="","",VLOOKUP($AE71,BD!$B$1:$AB$2379,P$10,FALSE))</f>
        <v/>
      </c>
      <c r="Q71" s="908" t="str">
        <f>IF($AE71="","",VLOOKUP($AE71,BD!$B$1:$AB$2379,Q$10,FALSE))</f>
        <v/>
      </c>
      <c r="R71" s="908" t="str">
        <f>IF($AE71="","",VLOOKUP($AE71,BD!$B$1:$AB$2379,R$10,FALSE))</f>
        <v/>
      </c>
      <c r="S71" s="908" t="str">
        <f>IF($AE71="","",VLOOKUP($AE71,BD!$B$1:$AB$2379,S$10,FALSE))</f>
        <v/>
      </c>
      <c r="T71" s="908" t="str">
        <f>IF($AE71="","",VLOOKUP($AE71,BD!$B$1:$AB$2379,T$10,FALSE))</f>
        <v/>
      </c>
      <c r="U71" s="908" t="str">
        <f>IF($AE71="","",VLOOKUP($AE71,BD!$B$1:$AB$2379,U$10,FALSE))</f>
        <v/>
      </c>
      <c r="V71" s="908" t="str">
        <f>IF($AE71="","",VLOOKUP($AE71,BD!$B$1:$AB$2379,V$10,FALSE))</f>
        <v/>
      </c>
      <c r="W71" s="908" t="str">
        <f>IF($AE71="","",VLOOKUP($AE71,BD!$B$1:$AB$2379,W$10,FALSE))</f>
        <v/>
      </c>
      <c r="X71" s="908" t="str">
        <f>IF($AE71="","",VLOOKUP($AE71,BD!$B$1:$AB$2379,X$10,FALSE))</f>
        <v/>
      </c>
      <c r="Y71" s="908" t="str">
        <f>IF($AE71="","",VLOOKUP($AE71,BD!$B$1:$AB$2379,Y$10,FALSE))</f>
        <v/>
      </c>
      <c r="Z71" s="908" t="str">
        <f>IF($AE71="","",VLOOKUP($AE71,BD!$B$1:$AB$2379,Z$10,FALSE))</f>
        <v/>
      </c>
      <c r="AA71" s="909"/>
      <c r="AB71" s="909"/>
      <c r="AC71" s="909"/>
      <c r="AD71" s="909"/>
      <c r="AE71" s="914"/>
      <c r="AF71" s="741"/>
      <c r="AG71" s="913" t="str">
        <f t="shared" si="49"/>
        <v/>
      </c>
      <c r="AH71" s="910" t="str">
        <f t="shared" si="50"/>
        <v/>
      </c>
      <c r="AI71" s="910" t="str">
        <f t="shared" ref="AI71:AR71" si="129">IF($AF71=0,"",C71*$AF71/100)</f>
        <v/>
      </c>
      <c r="AJ71" s="910" t="str">
        <f t="shared" si="129"/>
        <v/>
      </c>
      <c r="AK71" s="910" t="str">
        <f t="shared" si="129"/>
        <v/>
      </c>
      <c r="AL71" s="910" t="str">
        <f t="shared" si="129"/>
        <v/>
      </c>
      <c r="AM71" s="910" t="str">
        <f t="shared" si="129"/>
        <v/>
      </c>
      <c r="AN71" s="910" t="str">
        <f t="shared" si="129"/>
        <v/>
      </c>
      <c r="AO71" s="910" t="str">
        <f t="shared" si="129"/>
        <v/>
      </c>
      <c r="AP71" s="910" t="str">
        <f t="shared" si="129"/>
        <v/>
      </c>
      <c r="AQ71" s="910" t="str">
        <f t="shared" si="129"/>
        <v/>
      </c>
      <c r="AR71" s="910" t="str">
        <f t="shared" si="129"/>
        <v/>
      </c>
      <c r="AS71" s="910" t="str">
        <f t="shared" si="8"/>
        <v/>
      </c>
      <c r="AT71" s="910" t="str">
        <f t="shared" si="9"/>
        <v/>
      </c>
      <c r="AU71" s="910" t="str">
        <f t="shared" ref="AU71:BF71" si="130">IF($AF71=0,"",O71*$AF71/100)</f>
        <v/>
      </c>
      <c r="AV71" s="910" t="str">
        <f t="shared" si="130"/>
        <v/>
      </c>
      <c r="AW71" s="910" t="str">
        <f t="shared" si="130"/>
        <v/>
      </c>
      <c r="AX71" s="910" t="str">
        <f t="shared" si="130"/>
        <v/>
      </c>
      <c r="AY71" s="910" t="str">
        <f t="shared" si="130"/>
        <v/>
      </c>
      <c r="AZ71" s="910" t="str">
        <f t="shared" si="130"/>
        <v/>
      </c>
      <c r="BA71" s="910" t="str">
        <f t="shared" si="130"/>
        <v/>
      </c>
      <c r="BB71" s="910" t="str">
        <f t="shared" si="130"/>
        <v/>
      </c>
      <c r="BC71" s="910" t="str">
        <f t="shared" si="130"/>
        <v/>
      </c>
      <c r="BD71" s="910" t="str">
        <f t="shared" si="130"/>
        <v/>
      </c>
      <c r="BE71" s="910" t="str">
        <f t="shared" si="130"/>
        <v/>
      </c>
      <c r="BF71" s="911" t="str">
        <f t="shared" si="130"/>
        <v/>
      </c>
    </row>
    <row r="72" ht="12.75" customHeight="1">
      <c r="A72" s="907" t="str">
        <f>IF('BIBLIO Y CRÉDITOS'!$B$5="","",IF($AE72="","",VLOOKUP($AE72,BD!$B$1:$AB$2379,A$10,FALSE)))</f>
        <v/>
      </c>
      <c r="B72" s="908" t="str">
        <f>IF($AE72="","",VLOOKUP($AE72,BD!$B$1:$AB$2379,B$10,FALSE))</f>
        <v/>
      </c>
      <c r="C72" s="908" t="str">
        <f>IF($AE72="","",VLOOKUP($AE72,BD!$B$1:$AB$2379,C$10,FALSE))</f>
        <v/>
      </c>
      <c r="D72" s="908" t="str">
        <f>IF($AE72="","",VLOOKUP($AE72,BD!$B$1:$AB$2379,D$10,FALSE))</f>
        <v/>
      </c>
      <c r="E72" s="908" t="str">
        <f>IF($AE72="","",VLOOKUP($AE72,BD!$B$1:$AB$2379,E$10,FALSE))</f>
        <v/>
      </c>
      <c r="F72" s="908" t="str">
        <f>IF($AE72="","",VLOOKUP($AE72,BD!$B$1:$AB$2379,F$10,FALSE))</f>
        <v/>
      </c>
      <c r="G72" s="908" t="str">
        <f>IF($AE72="","",VLOOKUP($AE72,BD!$B$1:$AB$2379,G$10,FALSE))</f>
        <v/>
      </c>
      <c r="H72" s="908" t="str">
        <f>IF($AE72="","",VLOOKUP($AE72,BD!$B$1:$AB$2379,H$10,FALSE))</f>
        <v/>
      </c>
      <c r="I72" s="908" t="str">
        <f>IF($AE72="","",VLOOKUP($AE72,BD!$B$1:$AB$2379,I$10,FALSE))</f>
        <v/>
      </c>
      <c r="J72" s="908" t="str">
        <f>IF($AE72="","",VLOOKUP($AE72,BD!$B$1:$AB$2379,J$10,FALSE))</f>
        <v/>
      </c>
      <c r="K72" s="908" t="str">
        <f>IF($AE72="","",VLOOKUP($AE72,BD!$B$1:$AB$2379,K$10,FALSE))</f>
        <v/>
      </c>
      <c r="L72" s="908" t="str">
        <f>IF($AE72="","",VLOOKUP($AE72,BD!$B$1:$AB$2379,L$10,FALSE))</f>
        <v/>
      </c>
      <c r="M72" s="908" t="str">
        <f>IF($AE72="","",VLOOKUP($AE72,BD!$B$1:$AB$2379,M$10,FALSE))</f>
        <v/>
      </c>
      <c r="N72" s="908" t="str">
        <f>IF($AE72="","",VLOOKUP($AE72,BD!$B$1:$AB$2379,N$10,FALSE))</f>
        <v/>
      </c>
      <c r="O72" s="908" t="str">
        <f>IF($AE72="","",VLOOKUP($AE72,BD!$B$1:$AB$2379,O$10,FALSE))</f>
        <v/>
      </c>
      <c r="P72" s="908" t="str">
        <f>IF($AE72="","",VLOOKUP($AE72,BD!$B$1:$AB$2379,P$10,FALSE))</f>
        <v/>
      </c>
      <c r="Q72" s="908" t="str">
        <f>IF($AE72="","",VLOOKUP($AE72,BD!$B$1:$AB$2379,Q$10,FALSE))</f>
        <v/>
      </c>
      <c r="R72" s="908" t="str">
        <f>IF($AE72="","",VLOOKUP($AE72,BD!$B$1:$AB$2379,R$10,FALSE))</f>
        <v/>
      </c>
      <c r="S72" s="908" t="str">
        <f>IF($AE72="","",VLOOKUP($AE72,BD!$B$1:$AB$2379,S$10,FALSE))</f>
        <v/>
      </c>
      <c r="T72" s="908" t="str">
        <f>IF($AE72="","",VLOOKUP($AE72,BD!$B$1:$AB$2379,T$10,FALSE))</f>
        <v/>
      </c>
      <c r="U72" s="908" t="str">
        <f>IF($AE72="","",VLOOKUP($AE72,BD!$B$1:$AB$2379,U$10,FALSE))</f>
        <v/>
      </c>
      <c r="V72" s="908" t="str">
        <f>IF($AE72="","",VLOOKUP($AE72,BD!$B$1:$AB$2379,V$10,FALSE))</f>
        <v/>
      </c>
      <c r="W72" s="908" t="str">
        <f>IF($AE72="","",VLOOKUP($AE72,BD!$B$1:$AB$2379,W$10,FALSE))</f>
        <v/>
      </c>
      <c r="X72" s="908" t="str">
        <f>IF($AE72="","",VLOOKUP($AE72,BD!$B$1:$AB$2379,X$10,FALSE))</f>
        <v/>
      </c>
      <c r="Y72" s="908" t="str">
        <f>IF($AE72="","",VLOOKUP($AE72,BD!$B$1:$AB$2379,Y$10,FALSE))</f>
        <v/>
      </c>
      <c r="Z72" s="908" t="str">
        <f>IF($AE72="","",VLOOKUP($AE72,BD!$B$1:$AB$2379,Z$10,FALSE))</f>
        <v/>
      </c>
      <c r="AA72" s="909"/>
      <c r="AB72" s="909"/>
      <c r="AC72" s="909"/>
      <c r="AD72" s="909"/>
      <c r="AE72" s="914"/>
      <c r="AF72" s="741"/>
      <c r="AG72" s="913" t="str">
        <f t="shared" si="49"/>
        <v/>
      </c>
      <c r="AH72" s="910" t="str">
        <f t="shared" si="50"/>
        <v/>
      </c>
      <c r="AI72" s="910" t="str">
        <f t="shared" ref="AI72:AR72" si="131">IF($AF72=0,"",C72*$AF72/100)</f>
        <v/>
      </c>
      <c r="AJ72" s="910" t="str">
        <f t="shared" si="131"/>
        <v/>
      </c>
      <c r="AK72" s="910" t="str">
        <f t="shared" si="131"/>
        <v/>
      </c>
      <c r="AL72" s="910" t="str">
        <f t="shared" si="131"/>
        <v/>
      </c>
      <c r="AM72" s="910" t="str">
        <f t="shared" si="131"/>
        <v/>
      </c>
      <c r="AN72" s="910" t="str">
        <f t="shared" si="131"/>
        <v/>
      </c>
      <c r="AO72" s="910" t="str">
        <f t="shared" si="131"/>
        <v/>
      </c>
      <c r="AP72" s="910" t="str">
        <f t="shared" si="131"/>
        <v/>
      </c>
      <c r="AQ72" s="910" t="str">
        <f t="shared" si="131"/>
        <v/>
      </c>
      <c r="AR72" s="910" t="str">
        <f t="shared" si="131"/>
        <v/>
      </c>
      <c r="AS72" s="910" t="str">
        <f t="shared" si="8"/>
        <v/>
      </c>
      <c r="AT72" s="910" t="str">
        <f t="shared" si="9"/>
        <v/>
      </c>
      <c r="AU72" s="910" t="str">
        <f t="shared" ref="AU72:BF72" si="132">IF($AF72=0,"",O72*$AF72/100)</f>
        <v/>
      </c>
      <c r="AV72" s="910" t="str">
        <f t="shared" si="132"/>
        <v/>
      </c>
      <c r="AW72" s="910" t="str">
        <f t="shared" si="132"/>
        <v/>
      </c>
      <c r="AX72" s="910" t="str">
        <f t="shared" si="132"/>
        <v/>
      </c>
      <c r="AY72" s="910" t="str">
        <f t="shared" si="132"/>
        <v/>
      </c>
      <c r="AZ72" s="910" t="str">
        <f t="shared" si="132"/>
        <v/>
      </c>
      <c r="BA72" s="910" t="str">
        <f t="shared" si="132"/>
        <v/>
      </c>
      <c r="BB72" s="910" t="str">
        <f t="shared" si="132"/>
        <v/>
      </c>
      <c r="BC72" s="910" t="str">
        <f t="shared" si="132"/>
        <v/>
      </c>
      <c r="BD72" s="910" t="str">
        <f t="shared" si="132"/>
        <v/>
      </c>
      <c r="BE72" s="910" t="str">
        <f t="shared" si="132"/>
        <v/>
      </c>
      <c r="BF72" s="911" t="str">
        <f t="shared" si="132"/>
        <v/>
      </c>
    </row>
    <row r="73" ht="12.75" customHeight="1">
      <c r="A73" s="907" t="str">
        <f>IF('BIBLIO Y CRÉDITOS'!$B$5="","",IF($AE73="","",VLOOKUP($AE73,BD!$B$1:$AB$2379,A$10,FALSE)))</f>
        <v/>
      </c>
      <c r="B73" s="908" t="str">
        <f>IF($AE73="","",VLOOKUP($AE73,BD!$B$1:$AB$2379,B$10,FALSE))</f>
        <v/>
      </c>
      <c r="C73" s="908" t="str">
        <f>IF($AE73="","",VLOOKUP($AE73,BD!$B$1:$AB$2379,C$10,FALSE))</f>
        <v/>
      </c>
      <c r="D73" s="908" t="str">
        <f>IF($AE73="","",VLOOKUP($AE73,BD!$B$1:$AB$2379,D$10,FALSE))</f>
        <v/>
      </c>
      <c r="E73" s="908" t="str">
        <f>IF($AE73="","",VLOOKUP($AE73,BD!$B$1:$AB$2379,E$10,FALSE))</f>
        <v/>
      </c>
      <c r="F73" s="908" t="str">
        <f>IF($AE73="","",VLOOKUP($AE73,BD!$B$1:$AB$2379,F$10,FALSE))</f>
        <v/>
      </c>
      <c r="G73" s="908" t="str">
        <f>IF($AE73="","",VLOOKUP($AE73,BD!$B$1:$AB$2379,G$10,FALSE))</f>
        <v/>
      </c>
      <c r="H73" s="908" t="str">
        <f>IF($AE73="","",VLOOKUP($AE73,BD!$B$1:$AB$2379,H$10,FALSE))</f>
        <v/>
      </c>
      <c r="I73" s="908" t="str">
        <f>IF($AE73="","",VLOOKUP($AE73,BD!$B$1:$AB$2379,I$10,FALSE))</f>
        <v/>
      </c>
      <c r="J73" s="908" t="str">
        <f>IF($AE73="","",VLOOKUP($AE73,BD!$B$1:$AB$2379,J$10,FALSE))</f>
        <v/>
      </c>
      <c r="K73" s="908" t="str">
        <f>IF($AE73="","",VLOOKUP($AE73,BD!$B$1:$AB$2379,K$10,FALSE))</f>
        <v/>
      </c>
      <c r="L73" s="908" t="str">
        <f>IF($AE73="","",VLOOKUP($AE73,BD!$B$1:$AB$2379,L$10,FALSE))</f>
        <v/>
      </c>
      <c r="M73" s="908" t="str">
        <f>IF($AE73="","",VLOOKUP($AE73,BD!$B$1:$AB$2379,M$10,FALSE))</f>
        <v/>
      </c>
      <c r="N73" s="908" t="str">
        <f>IF($AE73="","",VLOOKUP($AE73,BD!$B$1:$AB$2379,N$10,FALSE))</f>
        <v/>
      </c>
      <c r="O73" s="908" t="str">
        <f>IF($AE73="","",VLOOKUP($AE73,BD!$B$1:$AB$2379,O$10,FALSE))</f>
        <v/>
      </c>
      <c r="P73" s="908" t="str">
        <f>IF($AE73="","",VLOOKUP($AE73,BD!$B$1:$AB$2379,P$10,FALSE))</f>
        <v/>
      </c>
      <c r="Q73" s="908" t="str">
        <f>IF($AE73="","",VLOOKUP($AE73,BD!$B$1:$AB$2379,Q$10,FALSE))</f>
        <v/>
      </c>
      <c r="R73" s="908" t="str">
        <f>IF($AE73="","",VLOOKUP($AE73,BD!$B$1:$AB$2379,R$10,FALSE))</f>
        <v/>
      </c>
      <c r="S73" s="908" t="str">
        <f>IF($AE73="","",VLOOKUP($AE73,BD!$B$1:$AB$2379,S$10,FALSE))</f>
        <v/>
      </c>
      <c r="T73" s="908" t="str">
        <f>IF($AE73="","",VLOOKUP($AE73,BD!$B$1:$AB$2379,T$10,FALSE))</f>
        <v/>
      </c>
      <c r="U73" s="908" t="str">
        <f>IF($AE73="","",VLOOKUP($AE73,BD!$B$1:$AB$2379,U$10,FALSE))</f>
        <v/>
      </c>
      <c r="V73" s="908" t="str">
        <f>IF($AE73="","",VLOOKUP($AE73,BD!$B$1:$AB$2379,V$10,FALSE))</f>
        <v/>
      </c>
      <c r="W73" s="908" t="str">
        <f>IF($AE73="","",VLOOKUP($AE73,BD!$B$1:$AB$2379,W$10,FALSE))</f>
        <v/>
      </c>
      <c r="X73" s="908" t="str">
        <f>IF($AE73="","",VLOOKUP($AE73,BD!$B$1:$AB$2379,X$10,FALSE))</f>
        <v/>
      </c>
      <c r="Y73" s="908" t="str">
        <f>IF($AE73="","",VLOOKUP($AE73,BD!$B$1:$AB$2379,Y$10,FALSE))</f>
        <v/>
      </c>
      <c r="Z73" s="908" t="str">
        <f>IF($AE73="","",VLOOKUP($AE73,BD!$B$1:$AB$2379,Z$10,FALSE))</f>
        <v/>
      </c>
      <c r="AA73" s="909"/>
      <c r="AB73" s="909"/>
      <c r="AC73" s="909"/>
      <c r="AD73" s="909"/>
      <c r="AE73" s="914"/>
      <c r="AF73" s="741"/>
      <c r="AG73" s="913" t="str">
        <f t="shared" si="49"/>
        <v/>
      </c>
      <c r="AH73" s="910" t="str">
        <f t="shared" si="50"/>
        <v/>
      </c>
      <c r="AI73" s="910" t="str">
        <f t="shared" ref="AI73:AR73" si="133">IF($AF73=0,"",C73*$AF73/100)</f>
        <v/>
      </c>
      <c r="AJ73" s="910" t="str">
        <f t="shared" si="133"/>
        <v/>
      </c>
      <c r="AK73" s="910" t="str">
        <f t="shared" si="133"/>
        <v/>
      </c>
      <c r="AL73" s="910" t="str">
        <f t="shared" si="133"/>
        <v/>
      </c>
      <c r="AM73" s="910" t="str">
        <f t="shared" si="133"/>
        <v/>
      </c>
      <c r="AN73" s="910" t="str">
        <f t="shared" si="133"/>
        <v/>
      </c>
      <c r="AO73" s="910" t="str">
        <f t="shared" si="133"/>
        <v/>
      </c>
      <c r="AP73" s="910" t="str">
        <f t="shared" si="133"/>
        <v/>
      </c>
      <c r="AQ73" s="910" t="str">
        <f t="shared" si="133"/>
        <v/>
      </c>
      <c r="AR73" s="910" t="str">
        <f t="shared" si="133"/>
        <v/>
      </c>
      <c r="AS73" s="910" t="str">
        <f t="shared" si="8"/>
        <v/>
      </c>
      <c r="AT73" s="910" t="str">
        <f t="shared" si="9"/>
        <v/>
      </c>
      <c r="AU73" s="910" t="str">
        <f t="shared" ref="AU73:BF73" si="134">IF($AF73=0,"",O73*$AF73/100)</f>
        <v/>
      </c>
      <c r="AV73" s="910" t="str">
        <f t="shared" si="134"/>
        <v/>
      </c>
      <c r="AW73" s="910" t="str">
        <f t="shared" si="134"/>
        <v/>
      </c>
      <c r="AX73" s="910" t="str">
        <f t="shared" si="134"/>
        <v/>
      </c>
      <c r="AY73" s="910" t="str">
        <f t="shared" si="134"/>
        <v/>
      </c>
      <c r="AZ73" s="910" t="str">
        <f t="shared" si="134"/>
        <v/>
      </c>
      <c r="BA73" s="910" t="str">
        <f t="shared" si="134"/>
        <v/>
      </c>
      <c r="BB73" s="910" t="str">
        <f t="shared" si="134"/>
        <v/>
      </c>
      <c r="BC73" s="910" t="str">
        <f t="shared" si="134"/>
        <v/>
      </c>
      <c r="BD73" s="910" t="str">
        <f t="shared" si="134"/>
        <v/>
      </c>
      <c r="BE73" s="910" t="str">
        <f t="shared" si="134"/>
        <v/>
      </c>
      <c r="BF73" s="911" t="str">
        <f t="shared" si="134"/>
        <v/>
      </c>
    </row>
    <row r="74" ht="12.75" customHeight="1">
      <c r="A74" s="907" t="str">
        <f>IF('BIBLIO Y CRÉDITOS'!$B$5="","",IF($AE74="","",VLOOKUP($AE74,BD!$B$1:$AB$2379,A$10,FALSE)))</f>
        <v/>
      </c>
      <c r="B74" s="908" t="str">
        <f>IF($AE74="","",VLOOKUP($AE74,BD!$B$1:$AB$2379,B$10,FALSE))</f>
        <v/>
      </c>
      <c r="C74" s="908" t="str">
        <f>IF($AE74="","",VLOOKUP($AE74,BD!$B$1:$AB$2379,C$10,FALSE))</f>
        <v/>
      </c>
      <c r="D74" s="908" t="str">
        <f>IF($AE74="","",VLOOKUP($AE74,BD!$B$1:$AB$2379,D$10,FALSE))</f>
        <v/>
      </c>
      <c r="E74" s="908" t="str">
        <f>IF($AE74="","",VLOOKUP($AE74,BD!$B$1:$AB$2379,E$10,FALSE))</f>
        <v/>
      </c>
      <c r="F74" s="908" t="str">
        <f>IF($AE74="","",VLOOKUP($AE74,BD!$B$1:$AB$2379,F$10,FALSE))</f>
        <v/>
      </c>
      <c r="G74" s="908" t="str">
        <f>IF($AE74="","",VLOOKUP($AE74,BD!$B$1:$AB$2379,G$10,FALSE))</f>
        <v/>
      </c>
      <c r="H74" s="908" t="str">
        <f>IF($AE74="","",VLOOKUP($AE74,BD!$B$1:$AB$2379,H$10,FALSE))</f>
        <v/>
      </c>
      <c r="I74" s="908" t="str">
        <f>IF($AE74="","",VLOOKUP($AE74,BD!$B$1:$AB$2379,I$10,FALSE))</f>
        <v/>
      </c>
      <c r="J74" s="908" t="str">
        <f>IF($AE74="","",VLOOKUP($AE74,BD!$B$1:$AB$2379,J$10,FALSE))</f>
        <v/>
      </c>
      <c r="K74" s="908" t="str">
        <f>IF($AE74="","",VLOOKUP($AE74,BD!$B$1:$AB$2379,K$10,FALSE))</f>
        <v/>
      </c>
      <c r="L74" s="908" t="str">
        <f>IF($AE74="","",VLOOKUP($AE74,BD!$B$1:$AB$2379,L$10,FALSE))</f>
        <v/>
      </c>
      <c r="M74" s="908" t="str">
        <f>IF($AE74="","",VLOOKUP($AE74,BD!$B$1:$AB$2379,M$10,FALSE))</f>
        <v/>
      </c>
      <c r="N74" s="908" t="str">
        <f>IF($AE74="","",VLOOKUP($AE74,BD!$B$1:$AB$2379,N$10,FALSE))</f>
        <v/>
      </c>
      <c r="O74" s="908" t="str">
        <f>IF($AE74="","",VLOOKUP($AE74,BD!$B$1:$AB$2379,O$10,FALSE))</f>
        <v/>
      </c>
      <c r="P74" s="908" t="str">
        <f>IF($AE74="","",VLOOKUP($AE74,BD!$B$1:$AB$2379,P$10,FALSE))</f>
        <v/>
      </c>
      <c r="Q74" s="908" t="str">
        <f>IF($AE74="","",VLOOKUP($AE74,BD!$B$1:$AB$2379,Q$10,FALSE))</f>
        <v/>
      </c>
      <c r="R74" s="908" t="str">
        <f>IF($AE74="","",VLOOKUP($AE74,BD!$B$1:$AB$2379,R$10,FALSE))</f>
        <v/>
      </c>
      <c r="S74" s="908" t="str">
        <f>IF($AE74="","",VLOOKUP($AE74,BD!$B$1:$AB$2379,S$10,FALSE))</f>
        <v/>
      </c>
      <c r="T74" s="908" t="str">
        <f>IF($AE74="","",VLOOKUP($AE74,BD!$B$1:$AB$2379,T$10,FALSE))</f>
        <v/>
      </c>
      <c r="U74" s="908" t="str">
        <f>IF($AE74="","",VLOOKUP($AE74,BD!$B$1:$AB$2379,U$10,FALSE))</f>
        <v/>
      </c>
      <c r="V74" s="908" t="str">
        <f>IF($AE74="","",VLOOKUP($AE74,BD!$B$1:$AB$2379,V$10,FALSE))</f>
        <v/>
      </c>
      <c r="W74" s="908" t="str">
        <f>IF($AE74="","",VLOOKUP($AE74,BD!$B$1:$AB$2379,W$10,FALSE))</f>
        <v/>
      </c>
      <c r="X74" s="908" t="str">
        <f>IF($AE74="","",VLOOKUP($AE74,BD!$B$1:$AB$2379,X$10,FALSE))</f>
        <v/>
      </c>
      <c r="Y74" s="908" t="str">
        <f>IF($AE74="","",VLOOKUP($AE74,BD!$B$1:$AB$2379,Y$10,FALSE))</f>
        <v/>
      </c>
      <c r="Z74" s="908" t="str">
        <f>IF($AE74="","",VLOOKUP($AE74,BD!$B$1:$AB$2379,Z$10,FALSE))</f>
        <v/>
      </c>
      <c r="AA74" s="909"/>
      <c r="AB74" s="909"/>
      <c r="AC74" s="909"/>
      <c r="AD74" s="909"/>
      <c r="AE74" s="914"/>
      <c r="AF74" s="741"/>
      <c r="AG74" s="913" t="str">
        <f t="shared" si="49"/>
        <v/>
      </c>
      <c r="AH74" s="910" t="str">
        <f t="shared" si="50"/>
        <v/>
      </c>
      <c r="AI74" s="910" t="str">
        <f t="shared" ref="AI74:AR74" si="135">IF($AF74=0,"",C74*$AF74/100)</f>
        <v/>
      </c>
      <c r="AJ74" s="910" t="str">
        <f t="shared" si="135"/>
        <v/>
      </c>
      <c r="AK74" s="910" t="str">
        <f t="shared" si="135"/>
        <v/>
      </c>
      <c r="AL74" s="910" t="str">
        <f t="shared" si="135"/>
        <v/>
      </c>
      <c r="AM74" s="910" t="str">
        <f t="shared" si="135"/>
        <v/>
      </c>
      <c r="AN74" s="910" t="str">
        <f t="shared" si="135"/>
        <v/>
      </c>
      <c r="AO74" s="910" t="str">
        <f t="shared" si="135"/>
        <v/>
      </c>
      <c r="AP74" s="910" t="str">
        <f t="shared" si="135"/>
        <v/>
      </c>
      <c r="AQ74" s="910" t="str">
        <f t="shared" si="135"/>
        <v/>
      </c>
      <c r="AR74" s="910" t="str">
        <f t="shared" si="135"/>
        <v/>
      </c>
      <c r="AS74" s="910" t="str">
        <f t="shared" si="8"/>
        <v/>
      </c>
      <c r="AT74" s="910" t="str">
        <f t="shared" si="9"/>
        <v/>
      </c>
      <c r="AU74" s="910" t="str">
        <f t="shared" ref="AU74:BF74" si="136">IF($AF74=0,"",O74*$AF74/100)</f>
        <v/>
      </c>
      <c r="AV74" s="910" t="str">
        <f t="shared" si="136"/>
        <v/>
      </c>
      <c r="AW74" s="910" t="str">
        <f t="shared" si="136"/>
        <v/>
      </c>
      <c r="AX74" s="910" t="str">
        <f t="shared" si="136"/>
        <v/>
      </c>
      <c r="AY74" s="910" t="str">
        <f t="shared" si="136"/>
        <v/>
      </c>
      <c r="AZ74" s="910" t="str">
        <f t="shared" si="136"/>
        <v/>
      </c>
      <c r="BA74" s="910" t="str">
        <f t="shared" si="136"/>
        <v/>
      </c>
      <c r="BB74" s="910" t="str">
        <f t="shared" si="136"/>
        <v/>
      </c>
      <c r="BC74" s="910" t="str">
        <f t="shared" si="136"/>
        <v/>
      </c>
      <c r="BD74" s="910" t="str">
        <f t="shared" si="136"/>
        <v/>
      </c>
      <c r="BE74" s="910" t="str">
        <f t="shared" si="136"/>
        <v/>
      </c>
      <c r="BF74" s="911" t="str">
        <f t="shared" si="136"/>
        <v/>
      </c>
    </row>
    <row r="75" ht="12.75" customHeight="1">
      <c r="A75" s="907" t="str">
        <f>IF('BIBLIO Y CRÉDITOS'!$B$5="","",IF($AE75="","",VLOOKUP($AE75,BD!$B$1:$AB$2379,A$10,FALSE)))</f>
        <v/>
      </c>
      <c r="B75" s="908" t="str">
        <f>IF($AE75="","",VLOOKUP($AE75,BD!$B$1:$AB$2379,B$10,FALSE))</f>
        <v/>
      </c>
      <c r="C75" s="908" t="str">
        <f>IF($AE75="","",VLOOKUP($AE75,BD!$B$1:$AB$2379,C$10,FALSE))</f>
        <v/>
      </c>
      <c r="D75" s="908" t="str">
        <f>IF($AE75="","",VLOOKUP($AE75,BD!$B$1:$AB$2379,D$10,FALSE))</f>
        <v/>
      </c>
      <c r="E75" s="908" t="str">
        <f>IF($AE75="","",VLOOKUP($AE75,BD!$B$1:$AB$2379,E$10,FALSE))</f>
        <v/>
      </c>
      <c r="F75" s="908" t="str">
        <f>IF($AE75="","",VLOOKUP($AE75,BD!$B$1:$AB$2379,F$10,FALSE))</f>
        <v/>
      </c>
      <c r="G75" s="908" t="str">
        <f>IF($AE75="","",VLOOKUP($AE75,BD!$B$1:$AB$2379,G$10,FALSE))</f>
        <v/>
      </c>
      <c r="H75" s="908" t="str">
        <f>IF($AE75="","",VLOOKUP($AE75,BD!$B$1:$AB$2379,H$10,FALSE))</f>
        <v/>
      </c>
      <c r="I75" s="908" t="str">
        <f>IF($AE75="","",VLOOKUP($AE75,BD!$B$1:$AB$2379,I$10,FALSE))</f>
        <v/>
      </c>
      <c r="J75" s="908" t="str">
        <f>IF($AE75="","",VLOOKUP($AE75,BD!$B$1:$AB$2379,J$10,FALSE))</f>
        <v/>
      </c>
      <c r="K75" s="908" t="str">
        <f>IF($AE75="","",VLOOKUP($AE75,BD!$B$1:$AB$2379,K$10,FALSE))</f>
        <v/>
      </c>
      <c r="L75" s="908" t="str">
        <f>IF($AE75="","",VLOOKUP($AE75,BD!$B$1:$AB$2379,L$10,FALSE))</f>
        <v/>
      </c>
      <c r="M75" s="908" t="str">
        <f>IF($AE75="","",VLOOKUP($AE75,BD!$B$1:$AB$2379,M$10,FALSE))</f>
        <v/>
      </c>
      <c r="N75" s="908" t="str">
        <f>IF($AE75="","",VLOOKUP($AE75,BD!$B$1:$AB$2379,N$10,FALSE))</f>
        <v/>
      </c>
      <c r="O75" s="908" t="str">
        <f>IF($AE75="","",VLOOKUP($AE75,BD!$B$1:$AB$2379,O$10,FALSE))</f>
        <v/>
      </c>
      <c r="P75" s="908" t="str">
        <f>IF($AE75="","",VLOOKUP($AE75,BD!$B$1:$AB$2379,P$10,FALSE))</f>
        <v/>
      </c>
      <c r="Q75" s="908" t="str">
        <f>IF($AE75="","",VLOOKUP($AE75,BD!$B$1:$AB$2379,Q$10,FALSE))</f>
        <v/>
      </c>
      <c r="R75" s="908" t="str">
        <f>IF($AE75="","",VLOOKUP($AE75,BD!$B$1:$AB$2379,R$10,FALSE))</f>
        <v/>
      </c>
      <c r="S75" s="908" t="str">
        <f>IF($AE75="","",VLOOKUP($AE75,BD!$B$1:$AB$2379,S$10,FALSE))</f>
        <v/>
      </c>
      <c r="T75" s="908" t="str">
        <f>IF($AE75="","",VLOOKUP($AE75,BD!$B$1:$AB$2379,T$10,FALSE))</f>
        <v/>
      </c>
      <c r="U75" s="908" t="str">
        <f>IF($AE75="","",VLOOKUP($AE75,BD!$B$1:$AB$2379,U$10,FALSE))</f>
        <v/>
      </c>
      <c r="V75" s="908" t="str">
        <f>IF($AE75="","",VLOOKUP($AE75,BD!$B$1:$AB$2379,V$10,FALSE))</f>
        <v/>
      </c>
      <c r="W75" s="908" t="str">
        <f>IF($AE75="","",VLOOKUP($AE75,BD!$B$1:$AB$2379,W$10,FALSE))</f>
        <v/>
      </c>
      <c r="X75" s="908" t="str">
        <f>IF($AE75="","",VLOOKUP($AE75,BD!$B$1:$AB$2379,X$10,FALSE))</f>
        <v/>
      </c>
      <c r="Y75" s="908" t="str">
        <f>IF($AE75="","",VLOOKUP($AE75,BD!$B$1:$AB$2379,Y$10,FALSE))</f>
        <v/>
      </c>
      <c r="Z75" s="908" t="str">
        <f>IF($AE75="","",VLOOKUP($AE75,BD!$B$1:$AB$2379,Z$10,FALSE))</f>
        <v/>
      </c>
      <c r="AA75" s="909"/>
      <c r="AB75" s="909"/>
      <c r="AC75" s="909"/>
      <c r="AD75" s="909"/>
      <c r="AE75" s="914"/>
      <c r="AF75" s="741"/>
      <c r="AG75" s="913" t="str">
        <f t="shared" si="49"/>
        <v/>
      </c>
      <c r="AH75" s="910" t="str">
        <f t="shared" si="50"/>
        <v/>
      </c>
      <c r="AI75" s="910" t="str">
        <f t="shared" ref="AI75:AR75" si="137">IF($AF75=0,"",C75*$AF75/100)</f>
        <v/>
      </c>
      <c r="AJ75" s="910" t="str">
        <f t="shared" si="137"/>
        <v/>
      </c>
      <c r="AK75" s="910" t="str">
        <f t="shared" si="137"/>
        <v/>
      </c>
      <c r="AL75" s="910" t="str">
        <f t="shared" si="137"/>
        <v/>
      </c>
      <c r="AM75" s="910" t="str">
        <f t="shared" si="137"/>
        <v/>
      </c>
      <c r="AN75" s="910" t="str">
        <f t="shared" si="137"/>
        <v/>
      </c>
      <c r="AO75" s="910" t="str">
        <f t="shared" si="137"/>
        <v/>
      </c>
      <c r="AP75" s="910" t="str">
        <f t="shared" si="137"/>
        <v/>
      </c>
      <c r="AQ75" s="910" t="str">
        <f t="shared" si="137"/>
        <v/>
      </c>
      <c r="AR75" s="910" t="str">
        <f t="shared" si="137"/>
        <v/>
      </c>
      <c r="AS75" s="910" t="str">
        <f t="shared" si="8"/>
        <v/>
      </c>
      <c r="AT75" s="910" t="str">
        <f t="shared" si="9"/>
        <v/>
      </c>
      <c r="AU75" s="910" t="str">
        <f t="shared" ref="AU75:BF75" si="138">IF($AF75=0,"",O75*$AF75/100)</f>
        <v/>
      </c>
      <c r="AV75" s="910" t="str">
        <f t="shared" si="138"/>
        <v/>
      </c>
      <c r="AW75" s="910" t="str">
        <f t="shared" si="138"/>
        <v/>
      </c>
      <c r="AX75" s="910" t="str">
        <f t="shared" si="138"/>
        <v/>
      </c>
      <c r="AY75" s="910" t="str">
        <f t="shared" si="138"/>
        <v/>
      </c>
      <c r="AZ75" s="910" t="str">
        <f t="shared" si="138"/>
        <v/>
      </c>
      <c r="BA75" s="910" t="str">
        <f t="shared" si="138"/>
        <v/>
      </c>
      <c r="BB75" s="910" t="str">
        <f t="shared" si="138"/>
        <v/>
      </c>
      <c r="BC75" s="910" t="str">
        <f t="shared" si="138"/>
        <v/>
      </c>
      <c r="BD75" s="910" t="str">
        <f t="shared" si="138"/>
        <v/>
      </c>
      <c r="BE75" s="910" t="str">
        <f t="shared" si="138"/>
        <v/>
      </c>
      <c r="BF75" s="911" t="str">
        <f t="shared" si="138"/>
        <v/>
      </c>
    </row>
    <row r="76" ht="12.75" customHeight="1">
      <c r="A76" s="907" t="str">
        <f>IF('BIBLIO Y CRÉDITOS'!$B$5="","",IF($AE76="","",VLOOKUP($AE76,BD!$B$1:$AB$2379,A$10,FALSE)))</f>
        <v/>
      </c>
      <c r="B76" s="908" t="str">
        <f>IF($AE76="","",VLOOKUP($AE76,BD!$B$1:$AB$2379,B$10,FALSE))</f>
        <v/>
      </c>
      <c r="C76" s="908" t="str">
        <f>IF($AE76="","",VLOOKUP($AE76,BD!$B$1:$AB$2379,C$10,FALSE))</f>
        <v/>
      </c>
      <c r="D76" s="908" t="str">
        <f>IF($AE76="","",VLOOKUP($AE76,BD!$B$1:$AB$2379,D$10,FALSE))</f>
        <v/>
      </c>
      <c r="E76" s="908" t="str">
        <f>IF($AE76="","",VLOOKUP($AE76,BD!$B$1:$AB$2379,E$10,FALSE))</f>
        <v/>
      </c>
      <c r="F76" s="908" t="str">
        <f>IF($AE76="","",VLOOKUP($AE76,BD!$B$1:$AB$2379,F$10,FALSE))</f>
        <v/>
      </c>
      <c r="G76" s="908" t="str">
        <f>IF($AE76="","",VLOOKUP($AE76,BD!$B$1:$AB$2379,G$10,FALSE))</f>
        <v/>
      </c>
      <c r="H76" s="908" t="str">
        <f>IF($AE76="","",VLOOKUP($AE76,BD!$B$1:$AB$2379,H$10,FALSE))</f>
        <v/>
      </c>
      <c r="I76" s="908" t="str">
        <f>IF($AE76="","",VLOOKUP($AE76,BD!$B$1:$AB$2379,I$10,FALSE))</f>
        <v/>
      </c>
      <c r="J76" s="908" t="str">
        <f>IF($AE76="","",VLOOKUP($AE76,BD!$B$1:$AB$2379,J$10,FALSE))</f>
        <v/>
      </c>
      <c r="K76" s="908" t="str">
        <f>IF($AE76="","",VLOOKUP($AE76,BD!$B$1:$AB$2379,K$10,FALSE))</f>
        <v/>
      </c>
      <c r="L76" s="908" t="str">
        <f>IF($AE76="","",VLOOKUP($AE76,BD!$B$1:$AB$2379,L$10,FALSE))</f>
        <v/>
      </c>
      <c r="M76" s="908" t="str">
        <f>IF($AE76="","",VLOOKUP($AE76,BD!$B$1:$AB$2379,M$10,FALSE))</f>
        <v/>
      </c>
      <c r="N76" s="908" t="str">
        <f>IF($AE76="","",VLOOKUP($AE76,BD!$B$1:$AB$2379,N$10,FALSE))</f>
        <v/>
      </c>
      <c r="O76" s="908" t="str">
        <f>IF($AE76="","",VLOOKUP($AE76,BD!$B$1:$AB$2379,O$10,FALSE))</f>
        <v/>
      </c>
      <c r="P76" s="908" t="str">
        <f>IF($AE76="","",VLOOKUP($AE76,BD!$B$1:$AB$2379,P$10,FALSE))</f>
        <v/>
      </c>
      <c r="Q76" s="908" t="str">
        <f>IF($AE76="","",VLOOKUP($AE76,BD!$B$1:$AB$2379,Q$10,FALSE))</f>
        <v/>
      </c>
      <c r="R76" s="908" t="str">
        <f>IF($AE76="","",VLOOKUP($AE76,BD!$B$1:$AB$2379,R$10,FALSE))</f>
        <v/>
      </c>
      <c r="S76" s="908" t="str">
        <f>IF($AE76="","",VLOOKUP($AE76,BD!$B$1:$AB$2379,S$10,FALSE))</f>
        <v/>
      </c>
      <c r="T76" s="908" t="str">
        <f>IF($AE76="","",VLOOKUP($AE76,BD!$B$1:$AB$2379,T$10,FALSE))</f>
        <v/>
      </c>
      <c r="U76" s="908" t="str">
        <f>IF($AE76="","",VLOOKUP($AE76,BD!$B$1:$AB$2379,U$10,FALSE))</f>
        <v/>
      </c>
      <c r="V76" s="908" t="str">
        <f>IF($AE76="","",VLOOKUP($AE76,BD!$B$1:$AB$2379,V$10,FALSE))</f>
        <v/>
      </c>
      <c r="W76" s="908" t="str">
        <f>IF($AE76="","",VLOOKUP($AE76,BD!$B$1:$AB$2379,W$10,FALSE))</f>
        <v/>
      </c>
      <c r="X76" s="908" t="str">
        <f>IF($AE76="","",VLOOKUP($AE76,BD!$B$1:$AB$2379,X$10,FALSE))</f>
        <v/>
      </c>
      <c r="Y76" s="908" t="str">
        <f>IF($AE76="","",VLOOKUP($AE76,BD!$B$1:$AB$2379,Y$10,FALSE))</f>
        <v/>
      </c>
      <c r="Z76" s="908" t="str">
        <f>IF($AE76="","",VLOOKUP($AE76,BD!$B$1:$AB$2379,Z$10,FALSE))</f>
        <v/>
      </c>
      <c r="AA76" s="909"/>
      <c r="AB76" s="909"/>
      <c r="AC76" s="909"/>
      <c r="AD76" s="909"/>
      <c r="AE76" s="914"/>
      <c r="AF76" s="741"/>
      <c r="AG76" s="913" t="str">
        <f t="shared" si="49"/>
        <v/>
      </c>
      <c r="AH76" s="910" t="str">
        <f t="shared" si="50"/>
        <v/>
      </c>
      <c r="AI76" s="910" t="str">
        <f t="shared" ref="AI76:AR76" si="139">IF($AF76=0,"",C76*$AF76/100)</f>
        <v/>
      </c>
      <c r="AJ76" s="910" t="str">
        <f t="shared" si="139"/>
        <v/>
      </c>
      <c r="AK76" s="910" t="str">
        <f t="shared" si="139"/>
        <v/>
      </c>
      <c r="AL76" s="910" t="str">
        <f t="shared" si="139"/>
        <v/>
      </c>
      <c r="AM76" s="910" t="str">
        <f t="shared" si="139"/>
        <v/>
      </c>
      <c r="AN76" s="910" t="str">
        <f t="shared" si="139"/>
        <v/>
      </c>
      <c r="AO76" s="910" t="str">
        <f t="shared" si="139"/>
        <v/>
      </c>
      <c r="AP76" s="910" t="str">
        <f t="shared" si="139"/>
        <v/>
      </c>
      <c r="AQ76" s="910" t="str">
        <f t="shared" si="139"/>
        <v/>
      </c>
      <c r="AR76" s="910" t="str">
        <f t="shared" si="139"/>
        <v/>
      </c>
      <c r="AS76" s="910" t="str">
        <f t="shared" si="8"/>
        <v/>
      </c>
      <c r="AT76" s="910" t="str">
        <f t="shared" si="9"/>
        <v/>
      </c>
      <c r="AU76" s="910" t="str">
        <f t="shared" ref="AU76:BF76" si="140">IF($AF76=0,"",O76*$AF76/100)</f>
        <v/>
      </c>
      <c r="AV76" s="910" t="str">
        <f t="shared" si="140"/>
        <v/>
      </c>
      <c r="AW76" s="910" t="str">
        <f t="shared" si="140"/>
        <v/>
      </c>
      <c r="AX76" s="910" t="str">
        <f t="shared" si="140"/>
        <v/>
      </c>
      <c r="AY76" s="910" t="str">
        <f t="shared" si="140"/>
        <v/>
      </c>
      <c r="AZ76" s="910" t="str">
        <f t="shared" si="140"/>
        <v/>
      </c>
      <c r="BA76" s="910" t="str">
        <f t="shared" si="140"/>
        <v/>
      </c>
      <c r="BB76" s="910" t="str">
        <f t="shared" si="140"/>
        <v/>
      </c>
      <c r="BC76" s="910" t="str">
        <f t="shared" si="140"/>
        <v/>
      </c>
      <c r="BD76" s="910" t="str">
        <f t="shared" si="140"/>
        <v/>
      </c>
      <c r="BE76" s="910" t="str">
        <f t="shared" si="140"/>
        <v/>
      </c>
      <c r="BF76" s="911" t="str">
        <f t="shared" si="140"/>
        <v/>
      </c>
    </row>
    <row r="77" ht="12.75" customHeight="1">
      <c r="A77" s="907" t="str">
        <f>IF('BIBLIO Y CRÉDITOS'!$B$5="","",IF($AE77="","",VLOOKUP($AE77,BD!$B$1:$AB$2379,A$10,FALSE)))</f>
        <v/>
      </c>
      <c r="B77" s="908" t="str">
        <f>IF($AE77="","",VLOOKUP($AE77,BD!$B$1:$AB$2379,B$10,FALSE))</f>
        <v/>
      </c>
      <c r="C77" s="908" t="str">
        <f>IF($AE77="","",VLOOKUP($AE77,BD!$B$1:$AB$2379,C$10,FALSE))</f>
        <v/>
      </c>
      <c r="D77" s="908" t="str">
        <f>IF($AE77="","",VLOOKUP($AE77,BD!$B$1:$AB$2379,D$10,FALSE))</f>
        <v/>
      </c>
      <c r="E77" s="908" t="str">
        <f>IF($AE77="","",VLOOKUP($AE77,BD!$B$1:$AB$2379,E$10,FALSE))</f>
        <v/>
      </c>
      <c r="F77" s="908" t="str">
        <f>IF($AE77="","",VLOOKUP($AE77,BD!$B$1:$AB$2379,F$10,FALSE))</f>
        <v/>
      </c>
      <c r="G77" s="908" t="str">
        <f>IF($AE77="","",VLOOKUP($AE77,BD!$B$1:$AB$2379,G$10,FALSE))</f>
        <v/>
      </c>
      <c r="H77" s="908" t="str">
        <f>IF($AE77="","",VLOOKUP($AE77,BD!$B$1:$AB$2379,H$10,FALSE))</f>
        <v/>
      </c>
      <c r="I77" s="908" t="str">
        <f>IF($AE77="","",VLOOKUP($AE77,BD!$B$1:$AB$2379,I$10,FALSE))</f>
        <v/>
      </c>
      <c r="J77" s="908" t="str">
        <f>IF($AE77="","",VLOOKUP($AE77,BD!$B$1:$AB$2379,J$10,FALSE))</f>
        <v/>
      </c>
      <c r="K77" s="908" t="str">
        <f>IF($AE77="","",VLOOKUP($AE77,BD!$B$1:$AB$2379,K$10,FALSE))</f>
        <v/>
      </c>
      <c r="L77" s="908" t="str">
        <f>IF($AE77="","",VLOOKUP($AE77,BD!$B$1:$AB$2379,L$10,FALSE))</f>
        <v/>
      </c>
      <c r="M77" s="908" t="str">
        <f>IF($AE77="","",VLOOKUP($AE77,BD!$B$1:$AB$2379,M$10,FALSE))</f>
        <v/>
      </c>
      <c r="N77" s="908" t="str">
        <f>IF($AE77="","",VLOOKUP($AE77,BD!$B$1:$AB$2379,N$10,FALSE))</f>
        <v/>
      </c>
      <c r="O77" s="908" t="str">
        <f>IF($AE77="","",VLOOKUP($AE77,BD!$B$1:$AB$2379,O$10,FALSE))</f>
        <v/>
      </c>
      <c r="P77" s="908" t="str">
        <f>IF($AE77="","",VLOOKUP($AE77,BD!$B$1:$AB$2379,P$10,FALSE))</f>
        <v/>
      </c>
      <c r="Q77" s="908" t="str">
        <f>IF($AE77="","",VLOOKUP($AE77,BD!$B$1:$AB$2379,Q$10,FALSE))</f>
        <v/>
      </c>
      <c r="R77" s="908" t="str">
        <f>IF($AE77="","",VLOOKUP($AE77,BD!$B$1:$AB$2379,R$10,FALSE))</f>
        <v/>
      </c>
      <c r="S77" s="908" t="str">
        <f>IF($AE77="","",VLOOKUP($AE77,BD!$B$1:$AB$2379,S$10,FALSE))</f>
        <v/>
      </c>
      <c r="T77" s="908" t="str">
        <f>IF($AE77="","",VLOOKUP($AE77,BD!$B$1:$AB$2379,T$10,FALSE))</f>
        <v/>
      </c>
      <c r="U77" s="908" t="str">
        <f>IF($AE77="","",VLOOKUP($AE77,BD!$B$1:$AB$2379,U$10,FALSE))</f>
        <v/>
      </c>
      <c r="V77" s="908" t="str">
        <f>IF($AE77="","",VLOOKUP($AE77,BD!$B$1:$AB$2379,V$10,FALSE))</f>
        <v/>
      </c>
      <c r="W77" s="908" t="str">
        <f>IF($AE77="","",VLOOKUP($AE77,BD!$B$1:$AB$2379,W$10,FALSE))</f>
        <v/>
      </c>
      <c r="X77" s="908" t="str">
        <f>IF($AE77="","",VLOOKUP($AE77,BD!$B$1:$AB$2379,X$10,FALSE))</f>
        <v/>
      </c>
      <c r="Y77" s="908" t="str">
        <f>IF($AE77="","",VLOOKUP($AE77,BD!$B$1:$AB$2379,Y$10,FALSE))</f>
        <v/>
      </c>
      <c r="Z77" s="908" t="str">
        <f>IF($AE77="","",VLOOKUP($AE77,BD!$B$1:$AB$2379,Z$10,FALSE))</f>
        <v/>
      </c>
      <c r="AA77" s="909"/>
      <c r="AB77" s="909"/>
      <c r="AC77" s="909"/>
      <c r="AD77" s="909"/>
      <c r="AE77" s="914"/>
      <c r="AF77" s="741"/>
      <c r="AG77" s="913" t="str">
        <f t="shared" si="49"/>
        <v/>
      </c>
      <c r="AH77" s="910" t="str">
        <f t="shared" si="50"/>
        <v/>
      </c>
      <c r="AI77" s="910" t="str">
        <f t="shared" ref="AI77:AR77" si="141">IF($AF77=0,"",C77*$AF77/100)</f>
        <v/>
      </c>
      <c r="AJ77" s="910" t="str">
        <f t="shared" si="141"/>
        <v/>
      </c>
      <c r="AK77" s="910" t="str">
        <f t="shared" si="141"/>
        <v/>
      </c>
      <c r="AL77" s="910" t="str">
        <f t="shared" si="141"/>
        <v/>
      </c>
      <c r="AM77" s="910" t="str">
        <f t="shared" si="141"/>
        <v/>
      </c>
      <c r="AN77" s="910" t="str">
        <f t="shared" si="141"/>
        <v/>
      </c>
      <c r="AO77" s="910" t="str">
        <f t="shared" si="141"/>
        <v/>
      </c>
      <c r="AP77" s="910" t="str">
        <f t="shared" si="141"/>
        <v/>
      </c>
      <c r="AQ77" s="910" t="str">
        <f t="shared" si="141"/>
        <v/>
      </c>
      <c r="AR77" s="910" t="str">
        <f t="shared" si="141"/>
        <v/>
      </c>
      <c r="AS77" s="910" t="str">
        <f t="shared" si="8"/>
        <v/>
      </c>
      <c r="AT77" s="910" t="str">
        <f t="shared" si="9"/>
        <v/>
      </c>
      <c r="AU77" s="910" t="str">
        <f t="shared" ref="AU77:BF77" si="142">IF($AF77=0,"",O77*$AF77/100)</f>
        <v/>
      </c>
      <c r="AV77" s="910" t="str">
        <f t="shared" si="142"/>
        <v/>
      </c>
      <c r="AW77" s="910" t="str">
        <f t="shared" si="142"/>
        <v/>
      </c>
      <c r="AX77" s="910" t="str">
        <f t="shared" si="142"/>
        <v/>
      </c>
      <c r="AY77" s="910" t="str">
        <f t="shared" si="142"/>
        <v/>
      </c>
      <c r="AZ77" s="910" t="str">
        <f t="shared" si="142"/>
        <v/>
      </c>
      <c r="BA77" s="910" t="str">
        <f t="shared" si="142"/>
        <v/>
      </c>
      <c r="BB77" s="910" t="str">
        <f t="shared" si="142"/>
        <v/>
      </c>
      <c r="BC77" s="910" t="str">
        <f t="shared" si="142"/>
        <v/>
      </c>
      <c r="BD77" s="910" t="str">
        <f t="shared" si="142"/>
        <v/>
      </c>
      <c r="BE77" s="910" t="str">
        <f t="shared" si="142"/>
        <v/>
      </c>
      <c r="BF77" s="911" t="str">
        <f t="shared" si="142"/>
        <v/>
      </c>
    </row>
    <row r="78" ht="12.75" customHeight="1">
      <c r="A78" s="907" t="str">
        <f>IF('BIBLIO Y CRÉDITOS'!$B$5="","",IF($AE78="","",VLOOKUP($AE78,BD!$B$1:$AB$2379,A$10,FALSE)))</f>
        <v/>
      </c>
      <c r="B78" s="908" t="str">
        <f>IF($AE78="","",VLOOKUP($AE78,BD!$B$1:$AB$2379,B$10,FALSE))</f>
        <v/>
      </c>
      <c r="C78" s="908" t="str">
        <f>IF($AE78="","",VLOOKUP($AE78,BD!$B$1:$AB$2379,C$10,FALSE))</f>
        <v/>
      </c>
      <c r="D78" s="908" t="str">
        <f>IF($AE78="","",VLOOKUP($AE78,BD!$B$1:$AB$2379,D$10,FALSE))</f>
        <v/>
      </c>
      <c r="E78" s="908" t="str">
        <f>IF($AE78="","",VLOOKUP($AE78,BD!$B$1:$AB$2379,E$10,FALSE))</f>
        <v/>
      </c>
      <c r="F78" s="908" t="str">
        <f>IF($AE78="","",VLOOKUP($AE78,BD!$B$1:$AB$2379,F$10,FALSE))</f>
        <v/>
      </c>
      <c r="G78" s="908" t="str">
        <f>IF($AE78="","",VLOOKUP($AE78,BD!$B$1:$AB$2379,G$10,FALSE))</f>
        <v/>
      </c>
      <c r="H78" s="908" t="str">
        <f>IF($AE78="","",VLOOKUP($AE78,BD!$B$1:$AB$2379,H$10,FALSE))</f>
        <v/>
      </c>
      <c r="I78" s="908" t="str">
        <f>IF($AE78="","",VLOOKUP($AE78,BD!$B$1:$AB$2379,I$10,FALSE))</f>
        <v/>
      </c>
      <c r="J78" s="908" t="str">
        <f>IF($AE78="","",VLOOKUP($AE78,BD!$B$1:$AB$2379,J$10,FALSE))</f>
        <v/>
      </c>
      <c r="K78" s="908" t="str">
        <f>IF($AE78="","",VLOOKUP($AE78,BD!$B$1:$AB$2379,K$10,FALSE))</f>
        <v/>
      </c>
      <c r="L78" s="908" t="str">
        <f>IF($AE78="","",VLOOKUP($AE78,BD!$B$1:$AB$2379,L$10,FALSE))</f>
        <v/>
      </c>
      <c r="M78" s="908" t="str">
        <f>IF($AE78="","",VLOOKUP($AE78,BD!$B$1:$AB$2379,M$10,FALSE))</f>
        <v/>
      </c>
      <c r="N78" s="908" t="str">
        <f>IF($AE78="","",VLOOKUP($AE78,BD!$B$1:$AB$2379,N$10,FALSE))</f>
        <v/>
      </c>
      <c r="O78" s="908" t="str">
        <f>IF($AE78="","",VLOOKUP($AE78,BD!$B$1:$AB$2379,O$10,FALSE))</f>
        <v/>
      </c>
      <c r="P78" s="908" t="str">
        <f>IF($AE78="","",VLOOKUP($AE78,BD!$B$1:$AB$2379,P$10,FALSE))</f>
        <v/>
      </c>
      <c r="Q78" s="908" t="str">
        <f>IF($AE78="","",VLOOKUP($AE78,BD!$B$1:$AB$2379,Q$10,FALSE))</f>
        <v/>
      </c>
      <c r="R78" s="908" t="str">
        <f>IF($AE78="","",VLOOKUP($AE78,BD!$B$1:$AB$2379,R$10,FALSE))</f>
        <v/>
      </c>
      <c r="S78" s="908" t="str">
        <f>IF($AE78="","",VLOOKUP($AE78,BD!$B$1:$AB$2379,S$10,FALSE))</f>
        <v/>
      </c>
      <c r="T78" s="908" t="str">
        <f>IF($AE78="","",VLOOKUP($AE78,BD!$B$1:$AB$2379,T$10,FALSE))</f>
        <v/>
      </c>
      <c r="U78" s="908" t="str">
        <f>IF($AE78="","",VLOOKUP($AE78,BD!$B$1:$AB$2379,U$10,FALSE))</f>
        <v/>
      </c>
      <c r="V78" s="908" t="str">
        <f>IF($AE78="","",VLOOKUP($AE78,BD!$B$1:$AB$2379,V$10,FALSE))</f>
        <v/>
      </c>
      <c r="W78" s="908" t="str">
        <f>IF($AE78="","",VLOOKUP($AE78,BD!$B$1:$AB$2379,W$10,FALSE))</f>
        <v/>
      </c>
      <c r="X78" s="908" t="str">
        <f>IF($AE78="","",VLOOKUP($AE78,BD!$B$1:$AB$2379,X$10,FALSE))</f>
        <v/>
      </c>
      <c r="Y78" s="908" t="str">
        <f>IF($AE78="","",VLOOKUP($AE78,BD!$B$1:$AB$2379,Y$10,FALSE))</f>
        <v/>
      </c>
      <c r="Z78" s="908" t="str">
        <f>IF($AE78="","",VLOOKUP($AE78,BD!$B$1:$AB$2379,Z$10,FALSE))</f>
        <v/>
      </c>
      <c r="AA78" s="909"/>
      <c r="AB78" s="909"/>
      <c r="AC78" s="909"/>
      <c r="AD78" s="909"/>
      <c r="AE78" s="914"/>
      <c r="AF78" s="741"/>
      <c r="AG78" s="913" t="str">
        <f t="shared" si="49"/>
        <v/>
      </c>
      <c r="AH78" s="910" t="str">
        <f t="shared" si="50"/>
        <v/>
      </c>
      <c r="AI78" s="910" t="str">
        <f t="shared" ref="AI78:AR78" si="143">IF($AF78=0,"",C78*$AF78/100)</f>
        <v/>
      </c>
      <c r="AJ78" s="910" t="str">
        <f t="shared" si="143"/>
        <v/>
      </c>
      <c r="AK78" s="910" t="str">
        <f t="shared" si="143"/>
        <v/>
      </c>
      <c r="AL78" s="910" t="str">
        <f t="shared" si="143"/>
        <v/>
      </c>
      <c r="AM78" s="910" t="str">
        <f t="shared" si="143"/>
        <v/>
      </c>
      <c r="AN78" s="910" t="str">
        <f t="shared" si="143"/>
        <v/>
      </c>
      <c r="AO78" s="910" t="str">
        <f t="shared" si="143"/>
        <v/>
      </c>
      <c r="AP78" s="910" t="str">
        <f t="shared" si="143"/>
        <v/>
      </c>
      <c r="AQ78" s="910" t="str">
        <f t="shared" si="143"/>
        <v/>
      </c>
      <c r="AR78" s="910" t="str">
        <f t="shared" si="143"/>
        <v/>
      </c>
      <c r="AS78" s="910" t="str">
        <f t="shared" si="8"/>
        <v/>
      </c>
      <c r="AT78" s="910" t="str">
        <f t="shared" si="9"/>
        <v/>
      </c>
      <c r="AU78" s="910" t="str">
        <f t="shared" ref="AU78:BF78" si="144">IF($AF78=0,"",O78*$AF78/100)</f>
        <v/>
      </c>
      <c r="AV78" s="910" t="str">
        <f t="shared" si="144"/>
        <v/>
      </c>
      <c r="AW78" s="910" t="str">
        <f t="shared" si="144"/>
        <v/>
      </c>
      <c r="AX78" s="910" t="str">
        <f t="shared" si="144"/>
        <v/>
      </c>
      <c r="AY78" s="910" t="str">
        <f t="shared" si="144"/>
        <v/>
      </c>
      <c r="AZ78" s="910" t="str">
        <f t="shared" si="144"/>
        <v/>
      </c>
      <c r="BA78" s="910" t="str">
        <f t="shared" si="144"/>
        <v/>
      </c>
      <c r="BB78" s="910" t="str">
        <f t="shared" si="144"/>
        <v/>
      </c>
      <c r="BC78" s="910" t="str">
        <f t="shared" si="144"/>
        <v/>
      </c>
      <c r="BD78" s="910" t="str">
        <f t="shared" si="144"/>
        <v/>
      </c>
      <c r="BE78" s="910" t="str">
        <f t="shared" si="144"/>
        <v/>
      </c>
      <c r="BF78" s="911" t="str">
        <f t="shared" si="144"/>
        <v/>
      </c>
    </row>
    <row r="79" ht="12.75" customHeight="1">
      <c r="A79" s="907" t="str">
        <f>IF('BIBLIO Y CRÉDITOS'!$B$5="","",IF($AE79="","",VLOOKUP($AE79,BD!$B$1:$AB$2379,A$10,FALSE)))</f>
        <v/>
      </c>
      <c r="B79" s="908" t="str">
        <f>IF($AE79="","",VLOOKUP($AE79,BD!$B$1:$AB$2379,B$10,FALSE))</f>
        <v/>
      </c>
      <c r="C79" s="908" t="str">
        <f>IF($AE79="","",VLOOKUP($AE79,BD!$B$1:$AB$2379,C$10,FALSE))</f>
        <v/>
      </c>
      <c r="D79" s="908" t="str">
        <f>IF($AE79="","",VLOOKUP($AE79,BD!$B$1:$AB$2379,D$10,FALSE))</f>
        <v/>
      </c>
      <c r="E79" s="908" t="str">
        <f>IF($AE79="","",VLOOKUP($AE79,BD!$B$1:$AB$2379,E$10,FALSE))</f>
        <v/>
      </c>
      <c r="F79" s="908" t="str">
        <f>IF($AE79="","",VLOOKUP($AE79,BD!$B$1:$AB$2379,F$10,FALSE))</f>
        <v/>
      </c>
      <c r="G79" s="908" t="str">
        <f>IF($AE79="","",VLOOKUP($AE79,BD!$B$1:$AB$2379,G$10,FALSE))</f>
        <v/>
      </c>
      <c r="H79" s="908" t="str">
        <f>IF($AE79="","",VLOOKUP($AE79,BD!$B$1:$AB$2379,H$10,FALSE))</f>
        <v/>
      </c>
      <c r="I79" s="908" t="str">
        <f>IF($AE79="","",VLOOKUP($AE79,BD!$B$1:$AB$2379,I$10,FALSE))</f>
        <v/>
      </c>
      <c r="J79" s="908" t="str">
        <f>IF($AE79="","",VLOOKUP($AE79,BD!$B$1:$AB$2379,J$10,FALSE))</f>
        <v/>
      </c>
      <c r="K79" s="908" t="str">
        <f>IF($AE79="","",VLOOKUP($AE79,BD!$B$1:$AB$2379,K$10,FALSE))</f>
        <v/>
      </c>
      <c r="L79" s="908" t="str">
        <f>IF($AE79="","",VLOOKUP($AE79,BD!$B$1:$AB$2379,L$10,FALSE))</f>
        <v/>
      </c>
      <c r="M79" s="908" t="str">
        <f>IF($AE79="","",VLOOKUP($AE79,BD!$B$1:$AB$2379,M$10,FALSE))</f>
        <v/>
      </c>
      <c r="N79" s="908" t="str">
        <f>IF($AE79="","",VLOOKUP($AE79,BD!$B$1:$AB$2379,N$10,FALSE))</f>
        <v/>
      </c>
      <c r="O79" s="908" t="str">
        <f>IF($AE79="","",VLOOKUP($AE79,BD!$B$1:$AB$2379,O$10,FALSE))</f>
        <v/>
      </c>
      <c r="P79" s="908" t="str">
        <f>IF($AE79="","",VLOOKUP($AE79,BD!$B$1:$AB$2379,P$10,FALSE))</f>
        <v/>
      </c>
      <c r="Q79" s="908" t="str">
        <f>IF($AE79="","",VLOOKUP($AE79,BD!$B$1:$AB$2379,Q$10,FALSE))</f>
        <v/>
      </c>
      <c r="R79" s="908" t="str">
        <f>IF($AE79="","",VLOOKUP($AE79,BD!$B$1:$AB$2379,R$10,FALSE))</f>
        <v/>
      </c>
      <c r="S79" s="908" t="str">
        <f>IF($AE79="","",VLOOKUP($AE79,BD!$B$1:$AB$2379,S$10,FALSE))</f>
        <v/>
      </c>
      <c r="T79" s="908" t="str">
        <f>IF($AE79="","",VLOOKUP($AE79,BD!$B$1:$AB$2379,T$10,FALSE))</f>
        <v/>
      </c>
      <c r="U79" s="908" t="str">
        <f>IF($AE79="","",VLOOKUP($AE79,BD!$B$1:$AB$2379,U$10,FALSE))</f>
        <v/>
      </c>
      <c r="V79" s="908" t="str">
        <f>IF($AE79="","",VLOOKUP($AE79,BD!$B$1:$AB$2379,V$10,FALSE))</f>
        <v/>
      </c>
      <c r="W79" s="908" t="str">
        <f>IF($AE79="","",VLOOKUP($AE79,BD!$B$1:$AB$2379,W$10,FALSE))</f>
        <v/>
      </c>
      <c r="X79" s="908" t="str">
        <f>IF($AE79="","",VLOOKUP($AE79,BD!$B$1:$AB$2379,X$10,FALSE))</f>
        <v/>
      </c>
      <c r="Y79" s="908" t="str">
        <f>IF($AE79="","",VLOOKUP($AE79,BD!$B$1:$AB$2379,Y$10,FALSE))</f>
        <v/>
      </c>
      <c r="Z79" s="908" t="str">
        <f>IF($AE79="","",VLOOKUP($AE79,BD!$B$1:$AB$2379,Z$10,FALSE))</f>
        <v/>
      </c>
      <c r="AA79" s="909"/>
      <c r="AB79" s="909"/>
      <c r="AC79" s="909"/>
      <c r="AD79" s="909"/>
      <c r="AE79" s="914"/>
      <c r="AF79" s="741"/>
      <c r="AG79" s="913" t="str">
        <f t="shared" si="49"/>
        <v/>
      </c>
      <c r="AH79" s="910" t="str">
        <f t="shared" si="50"/>
        <v/>
      </c>
      <c r="AI79" s="910" t="str">
        <f t="shared" ref="AI79:AR79" si="145">IF($AF79=0,"",C79*$AF79/100)</f>
        <v/>
      </c>
      <c r="AJ79" s="910" t="str">
        <f t="shared" si="145"/>
        <v/>
      </c>
      <c r="AK79" s="910" t="str">
        <f t="shared" si="145"/>
        <v/>
      </c>
      <c r="AL79" s="910" t="str">
        <f t="shared" si="145"/>
        <v/>
      </c>
      <c r="AM79" s="910" t="str">
        <f t="shared" si="145"/>
        <v/>
      </c>
      <c r="AN79" s="910" t="str">
        <f t="shared" si="145"/>
        <v/>
      </c>
      <c r="AO79" s="910" t="str">
        <f t="shared" si="145"/>
        <v/>
      </c>
      <c r="AP79" s="910" t="str">
        <f t="shared" si="145"/>
        <v/>
      </c>
      <c r="AQ79" s="910" t="str">
        <f t="shared" si="145"/>
        <v/>
      </c>
      <c r="AR79" s="910" t="str">
        <f t="shared" si="145"/>
        <v/>
      </c>
      <c r="AS79" s="910" t="str">
        <f t="shared" si="8"/>
        <v/>
      </c>
      <c r="AT79" s="910" t="str">
        <f t="shared" si="9"/>
        <v/>
      </c>
      <c r="AU79" s="910" t="str">
        <f t="shared" ref="AU79:BF79" si="146">IF($AF79=0,"",O79*$AF79/100)</f>
        <v/>
      </c>
      <c r="AV79" s="910" t="str">
        <f t="shared" si="146"/>
        <v/>
      </c>
      <c r="AW79" s="910" t="str">
        <f t="shared" si="146"/>
        <v/>
      </c>
      <c r="AX79" s="910" t="str">
        <f t="shared" si="146"/>
        <v/>
      </c>
      <c r="AY79" s="910" t="str">
        <f t="shared" si="146"/>
        <v/>
      </c>
      <c r="AZ79" s="910" t="str">
        <f t="shared" si="146"/>
        <v/>
      </c>
      <c r="BA79" s="910" t="str">
        <f t="shared" si="146"/>
        <v/>
      </c>
      <c r="BB79" s="910" t="str">
        <f t="shared" si="146"/>
        <v/>
      </c>
      <c r="BC79" s="910" t="str">
        <f t="shared" si="146"/>
        <v/>
      </c>
      <c r="BD79" s="910" t="str">
        <f t="shared" si="146"/>
        <v/>
      </c>
      <c r="BE79" s="910" t="str">
        <f t="shared" si="146"/>
        <v/>
      </c>
      <c r="BF79" s="911" t="str">
        <f t="shared" si="146"/>
        <v/>
      </c>
    </row>
    <row r="80" ht="12.75" customHeight="1">
      <c r="A80" s="907" t="str">
        <f>IF('BIBLIO Y CRÉDITOS'!$B$5="","",IF($AE80="","",VLOOKUP($AE80,BD!$B$1:$AB$2379,A$10,FALSE)))</f>
        <v/>
      </c>
      <c r="B80" s="908" t="str">
        <f>IF($AE80="","",VLOOKUP($AE80,BD!$B$1:$AB$2379,B$10,FALSE))</f>
        <v/>
      </c>
      <c r="C80" s="908" t="str">
        <f>IF($AE80="","",VLOOKUP($AE80,BD!$B$1:$AB$2379,C$10,FALSE))</f>
        <v/>
      </c>
      <c r="D80" s="908" t="str">
        <f>IF($AE80="","",VLOOKUP($AE80,BD!$B$1:$AB$2379,D$10,FALSE))</f>
        <v/>
      </c>
      <c r="E80" s="908" t="str">
        <f>IF($AE80="","",VLOOKUP($AE80,BD!$B$1:$AB$2379,E$10,FALSE))</f>
        <v/>
      </c>
      <c r="F80" s="908" t="str">
        <f>IF($AE80="","",VLOOKUP($AE80,BD!$B$1:$AB$2379,F$10,FALSE))</f>
        <v/>
      </c>
      <c r="G80" s="908" t="str">
        <f>IF($AE80="","",VLOOKUP($AE80,BD!$B$1:$AB$2379,G$10,FALSE))</f>
        <v/>
      </c>
      <c r="H80" s="908" t="str">
        <f>IF($AE80="","",VLOOKUP($AE80,BD!$B$1:$AB$2379,H$10,FALSE))</f>
        <v/>
      </c>
      <c r="I80" s="908" t="str">
        <f>IF($AE80="","",VLOOKUP($AE80,BD!$B$1:$AB$2379,I$10,FALSE))</f>
        <v/>
      </c>
      <c r="J80" s="908" t="str">
        <f>IF($AE80="","",VLOOKUP($AE80,BD!$B$1:$AB$2379,J$10,FALSE))</f>
        <v/>
      </c>
      <c r="K80" s="908" t="str">
        <f>IF($AE80="","",VLOOKUP($AE80,BD!$B$1:$AB$2379,K$10,FALSE))</f>
        <v/>
      </c>
      <c r="L80" s="908" t="str">
        <f>IF($AE80="","",VLOOKUP($AE80,BD!$B$1:$AB$2379,L$10,FALSE))</f>
        <v/>
      </c>
      <c r="M80" s="908" t="str">
        <f>IF($AE80="","",VLOOKUP($AE80,BD!$B$1:$AB$2379,M$10,FALSE))</f>
        <v/>
      </c>
      <c r="N80" s="908" t="str">
        <f>IF($AE80="","",VLOOKUP($AE80,BD!$B$1:$AB$2379,N$10,FALSE))</f>
        <v/>
      </c>
      <c r="O80" s="908" t="str">
        <f>IF($AE80="","",VLOOKUP($AE80,BD!$B$1:$AB$2379,O$10,FALSE))</f>
        <v/>
      </c>
      <c r="P80" s="908" t="str">
        <f>IF($AE80="","",VLOOKUP($AE80,BD!$B$1:$AB$2379,P$10,FALSE))</f>
        <v/>
      </c>
      <c r="Q80" s="908" t="str">
        <f>IF($AE80="","",VLOOKUP($AE80,BD!$B$1:$AB$2379,Q$10,FALSE))</f>
        <v/>
      </c>
      <c r="R80" s="908" t="str">
        <f>IF($AE80="","",VLOOKUP($AE80,BD!$B$1:$AB$2379,R$10,FALSE))</f>
        <v/>
      </c>
      <c r="S80" s="908" t="str">
        <f>IF($AE80="","",VLOOKUP($AE80,BD!$B$1:$AB$2379,S$10,FALSE))</f>
        <v/>
      </c>
      <c r="T80" s="908" t="str">
        <f>IF($AE80="","",VLOOKUP($AE80,BD!$B$1:$AB$2379,T$10,FALSE))</f>
        <v/>
      </c>
      <c r="U80" s="908" t="str">
        <f>IF($AE80="","",VLOOKUP($AE80,BD!$B$1:$AB$2379,U$10,FALSE))</f>
        <v/>
      </c>
      <c r="V80" s="908" t="str">
        <f>IF($AE80="","",VLOOKUP($AE80,BD!$B$1:$AB$2379,V$10,FALSE))</f>
        <v/>
      </c>
      <c r="W80" s="908" t="str">
        <f>IF($AE80="","",VLOOKUP($AE80,BD!$B$1:$AB$2379,W$10,FALSE))</f>
        <v/>
      </c>
      <c r="X80" s="908" t="str">
        <f>IF($AE80="","",VLOOKUP($AE80,BD!$B$1:$AB$2379,X$10,FALSE))</f>
        <v/>
      </c>
      <c r="Y80" s="908" t="str">
        <f>IF($AE80="","",VLOOKUP($AE80,BD!$B$1:$AB$2379,Y$10,FALSE))</f>
        <v/>
      </c>
      <c r="Z80" s="908" t="str">
        <f>IF($AE80="","",VLOOKUP($AE80,BD!$B$1:$AB$2379,Z$10,FALSE))</f>
        <v/>
      </c>
      <c r="AA80" s="909"/>
      <c r="AB80" s="909"/>
      <c r="AC80" s="909"/>
      <c r="AD80" s="909"/>
      <c r="AE80" s="914"/>
      <c r="AF80" s="741"/>
      <c r="AG80" s="913" t="str">
        <f t="shared" si="49"/>
        <v/>
      </c>
      <c r="AH80" s="910" t="str">
        <f t="shared" si="50"/>
        <v/>
      </c>
      <c r="AI80" s="910" t="str">
        <f t="shared" ref="AI80:AR80" si="147">IF($AF80=0,"",C80*$AF80/100)</f>
        <v/>
      </c>
      <c r="AJ80" s="910" t="str">
        <f t="shared" si="147"/>
        <v/>
      </c>
      <c r="AK80" s="910" t="str">
        <f t="shared" si="147"/>
        <v/>
      </c>
      <c r="AL80" s="910" t="str">
        <f t="shared" si="147"/>
        <v/>
      </c>
      <c r="AM80" s="910" t="str">
        <f t="shared" si="147"/>
        <v/>
      </c>
      <c r="AN80" s="910" t="str">
        <f t="shared" si="147"/>
        <v/>
      </c>
      <c r="AO80" s="910" t="str">
        <f t="shared" si="147"/>
        <v/>
      </c>
      <c r="AP80" s="910" t="str">
        <f t="shared" si="147"/>
        <v/>
      </c>
      <c r="AQ80" s="910" t="str">
        <f t="shared" si="147"/>
        <v/>
      </c>
      <c r="AR80" s="910" t="str">
        <f t="shared" si="147"/>
        <v/>
      </c>
      <c r="AS80" s="910" t="str">
        <f t="shared" si="8"/>
        <v/>
      </c>
      <c r="AT80" s="910" t="str">
        <f t="shared" si="9"/>
        <v/>
      </c>
      <c r="AU80" s="910" t="str">
        <f t="shared" ref="AU80:BF80" si="148">IF($AF80=0,"",O80*$AF80/100)</f>
        <v/>
      </c>
      <c r="AV80" s="910" t="str">
        <f t="shared" si="148"/>
        <v/>
      </c>
      <c r="AW80" s="910" t="str">
        <f t="shared" si="148"/>
        <v/>
      </c>
      <c r="AX80" s="910" t="str">
        <f t="shared" si="148"/>
        <v/>
      </c>
      <c r="AY80" s="910" t="str">
        <f t="shared" si="148"/>
        <v/>
      </c>
      <c r="AZ80" s="910" t="str">
        <f t="shared" si="148"/>
        <v/>
      </c>
      <c r="BA80" s="910" t="str">
        <f t="shared" si="148"/>
        <v/>
      </c>
      <c r="BB80" s="910" t="str">
        <f t="shared" si="148"/>
        <v/>
      </c>
      <c r="BC80" s="910" t="str">
        <f t="shared" si="148"/>
        <v/>
      </c>
      <c r="BD80" s="910" t="str">
        <f t="shared" si="148"/>
        <v/>
      </c>
      <c r="BE80" s="910" t="str">
        <f t="shared" si="148"/>
        <v/>
      </c>
      <c r="BF80" s="911" t="str">
        <f t="shared" si="148"/>
        <v/>
      </c>
    </row>
    <row r="81" ht="12.75" customHeight="1">
      <c r="A81" s="907" t="str">
        <f>IF('BIBLIO Y CRÉDITOS'!$B$5="","",IF($AE81="","",VLOOKUP($AE81,BD!$B$1:$AB$2379,A$10,FALSE)))</f>
        <v/>
      </c>
      <c r="B81" s="908" t="str">
        <f>IF($AE81="","",VLOOKUP($AE81,BD!$B$1:$AB$2379,B$10,FALSE))</f>
        <v/>
      </c>
      <c r="C81" s="908" t="str">
        <f>IF($AE81="","",VLOOKUP($AE81,BD!$B$1:$AB$2379,C$10,FALSE))</f>
        <v/>
      </c>
      <c r="D81" s="908" t="str">
        <f>IF($AE81="","",VLOOKUP($AE81,BD!$B$1:$AB$2379,D$10,FALSE))</f>
        <v/>
      </c>
      <c r="E81" s="908" t="str">
        <f>IF($AE81="","",VLOOKUP($AE81,BD!$B$1:$AB$2379,E$10,FALSE))</f>
        <v/>
      </c>
      <c r="F81" s="908" t="str">
        <f>IF($AE81="","",VLOOKUP($AE81,BD!$B$1:$AB$2379,F$10,FALSE))</f>
        <v/>
      </c>
      <c r="G81" s="908" t="str">
        <f>IF($AE81="","",VLOOKUP($AE81,BD!$B$1:$AB$2379,G$10,FALSE))</f>
        <v/>
      </c>
      <c r="H81" s="908" t="str">
        <f>IF($AE81="","",VLOOKUP($AE81,BD!$B$1:$AB$2379,H$10,FALSE))</f>
        <v/>
      </c>
      <c r="I81" s="908" t="str">
        <f>IF($AE81="","",VLOOKUP($AE81,BD!$B$1:$AB$2379,I$10,FALSE))</f>
        <v/>
      </c>
      <c r="J81" s="908" t="str">
        <f>IF($AE81="","",VLOOKUP($AE81,BD!$B$1:$AB$2379,J$10,FALSE))</f>
        <v/>
      </c>
      <c r="K81" s="908" t="str">
        <f>IF($AE81="","",VLOOKUP($AE81,BD!$B$1:$AB$2379,K$10,FALSE))</f>
        <v/>
      </c>
      <c r="L81" s="908" t="str">
        <f>IF($AE81="","",VLOOKUP($AE81,BD!$B$1:$AB$2379,L$10,FALSE))</f>
        <v/>
      </c>
      <c r="M81" s="908" t="str">
        <f>IF($AE81="","",VLOOKUP($AE81,BD!$B$1:$AB$2379,M$10,FALSE))</f>
        <v/>
      </c>
      <c r="N81" s="908" t="str">
        <f>IF($AE81="","",VLOOKUP($AE81,BD!$B$1:$AB$2379,N$10,FALSE))</f>
        <v/>
      </c>
      <c r="O81" s="908" t="str">
        <f>IF($AE81="","",VLOOKUP($AE81,BD!$B$1:$AB$2379,O$10,FALSE))</f>
        <v/>
      </c>
      <c r="P81" s="908" t="str">
        <f>IF($AE81="","",VLOOKUP($AE81,BD!$B$1:$AB$2379,P$10,FALSE))</f>
        <v/>
      </c>
      <c r="Q81" s="908" t="str">
        <f>IF($AE81="","",VLOOKUP($AE81,BD!$B$1:$AB$2379,Q$10,FALSE))</f>
        <v/>
      </c>
      <c r="R81" s="908" t="str">
        <f>IF($AE81="","",VLOOKUP($AE81,BD!$B$1:$AB$2379,R$10,FALSE))</f>
        <v/>
      </c>
      <c r="S81" s="908" t="str">
        <f>IF($AE81="","",VLOOKUP($AE81,BD!$B$1:$AB$2379,S$10,FALSE))</f>
        <v/>
      </c>
      <c r="T81" s="908" t="str">
        <f>IF($AE81="","",VLOOKUP($AE81,BD!$B$1:$AB$2379,T$10,FALSE))</f>
        <v/>
      </c>
      <c r="U81" s="908" t="str">
        <f>IF($AE81="","",VLOOKUP($AE81,BD!$B$1:$AB$2379,U$10,FALSE))</f>
        <v/>
      </c>
      <c r="V81" s="908" t="str">
        <f>IF($AE81="","",VLOOKUP($AE81,BD!$B$1:$AB$2379,V$10,FALSE))</f>
        <v/>
      </c>
      <c r="W81" s="908" t="str">
        <f>IF($AE81="","",VLOOKUP($AE81,BD!$B$1:$AB$2379,W$10,FALSE))</f>
        <v/>
      </c>
      <c r="X81" s="908" t="str">
        <f>IF($AE81="","",VLOOKUP($AE81,BD!$B$1:$AB$2379,X$10,FALSE))</f>
        <v/>
      </c>
      <c r="Y81" s="908" t="str">
        <f>IF($AE81="","",VLOOKUP($AE81,BD!$B$1:$AB$2379,Y$10,FALSE))</f>
        <v/>
      </c>
      <c r="Z81" s="908" t="str">
        <f>IF($AE81="","",VLOOKUP($AE81,BD!$B$1:$AB$2379,Z$10,FALSE))</f>
        <v/>
      </c>
      <c r="AA81" s="909"/>
      <c r="AB81" s="909"/>
      <c r="AC81" s="909"/>
      <c r="AD81" s="909"/>
      <c r="AE81" s="914"/>
      <c r="AF81" s="741"/>
      <c r="AG81" s="913" t="str">
        <f t="shared" si="49"/>
        <v/>
      </c>
      <c r="AH81" s="910" t="str">
        <f t="shared" si="50"/>
        <v/>
      </c>
      <c r="AI81" s="910" t="str">
        <f t="shared" ref="AI81:AR81" si="149">IF($AF81=0,"",C81*$AF81/100)</f>
        <v/>
      </c>
      <c r="AJ81" s="910" t="str">
        <f t="shared" si="149"/>
        <v/>
      </c>
      <c r="AK81" s="910" t="str">
        <f t="shared" si="149"/>
        <v/>
      </c>
      <c r="AL81" s="910" t="str">
        <f t="shared" si="149"/>
        <v/>
      </c>
      <c r="AM81" s="910" t="str">
        <f t="shared" si="149"/>
        <v/>
      </c>
      <c r="AN81" s="910" t="str">
        <f t="shared" si="149"/>
        <v/>
      </c>
      <c r="AO81" s="910" t="str">
        <f t="shared" si="149"/>
        <v/>
      </c>
      <c r="AP81" s="910" t="str">
        <f t="shared" si="149"/>
        <v/>
      </c>
      <c r="AQ81" s="910" t="str">
        <f t="shared" si="149"/>
        <v/>
      </c>
      <c r="AR81" s="910" t="str">
        <f t="shared" si="149"/>
        <v/>
      </c>
      <c r="AS81" s="910" t="str">
        <f t="shared" si="8"/>
        <v/>
      </c>
      <c r="AT81" s="910" t="str">
        <f t="shared" si="9"/>
        <v/>
      </c>
      <c r="AU81" s="910" t="str">
        <f t="shared" ref="AU81:BF81" si="150">IF($AF81=0,"",O81*$AF81/100)</f>
        <v/>
      </c>
      <c r="AV81" s="910" t="str">
        <f t="shared" si="150"/>
        <v/>
      </c>
      <c r="AW81" s="910" t="str">
        <f t="shared" si="150"/>
        <v/>
      </c>
      <c r="AX81" s="910" t="str">
        <f t="shared" si="150"/>
        <v/>
      </c>
      <c r="AY81" s="910" t="str">
        <f t="shared" si="150"/>
        <v/>
      </c>
      <c r="AZ81" s="910" t="str">
        <f t="shared" si="150"/>
        <v/>
      </c>
      <c r="BA81" s="910" t="str">
        <f t="shared" si="150"/>
        <v/>
      </c>
      <c r="BB81" s="910" t="str">
        <f t="shared" si="150"/>
        <v/>
      </c>
      <c r="BC81" s="910" t="str">
        <f t="shared" si="150"/>
        <v/>
      </c>
      <c r="BD81" s="910" t="str">
        <f t="shared" si="150"/>
        <v/>
      </c>
      <c r="BE81" s="910" t="str">
        <f t="shared" si="150"/>
        <v/>
      </c>
      <c r="BF81" s="911" t="str">
        <f t="shared" si="150"/>
        <v/>
      </c>
    </row>
    <row r="82" ht="12.75" customHeight="1">
      <c r="A82" s="907" t="str">
        <f>IF('BIBLIO Y CRÉDITOS'!$B$5="","",IF($AE82="","",VLOOKUP($AE82,BD!$B$1:$AB$2379,A$10,FALSE)))</f>
        <v/>
      </c>
      <c r="B82" s="908" t="str">
        <f>IF($AE82="","",VLOOKUP($AE82,BD!$B$1:$AB$2379,B$10,FALSE))</f>
        <v/>
      </c>
      <c r="C82" s="908" t="str">
        <f>IF($AE82="","",VLOOKUP($AE82,BD!$B$1:$AB$2379,C$10,FALSE))</f>
        <v/>
      </c>
      <c r="D82" s="908" t="str">
        <f>IF($AE82="","",VLOOKUP($AE82,BD!$B$1:$AB$2379,D$10,FALSE))</f>
        <v/>
      </c>
      <c r="E82" s="908" t="str">
        <f>IF($AE82="","",VLOOKUP($AE82,BD!$B$1:$AB$2379,E$10,FALSE))</f>
        <v/>
      </c>
      <c r="F82" s="908" t="str">
        <f>IF($AE82="","",VLOOKUP($AE82,BD!$B$1:$AB$2379,F$10,FALSE))</f>
        <v/>
      </c>
      <c r="G82" s="908" t="str">
        <f>IF($AE82="","",VLOOKUP($AE82,BD!$B$1:$AB$2379,G$10,FALSE))</f>
        <v/>
      </c>
      <c r="H82" s="908" t="str">
        <f>IF($AE82="","",VLOOKUP($AE82,BD!$B$1:$AB$2379,H$10,FALSE))</f>
        <v/>
      </c>
      <c r="I82" s="908" t="str">
        <f>IF($AE82="","",VLOOKUP($AE82,BD!$B$1:$AB$2379,I$10,FALSE))</f>
        <v/>
      </c>
      <c r="J82" s="908" t="str">
        <f>IF($AE82="","",VLOOKUP($AE82,BD!$B$1:$AB$2379,J$10,FALSE))</f>
        <v/>
      </c>
      <c r="K82" s="908" t="str">
        <f>IF($AE82="","",VLOOKUP($AE82,BD!$B$1:$AB$2379,K$10,FALSE))</f>
        <v/>
      </c>
      <c r="L82" s="908" t="str">
        <f>IF($AE82="","",VLOOKUP($AE82,BD!$B$1:$AB$2379,L$10,FALSE))</f>
        <v/>
      </c>
      <c r="M82" s="908" t="str">
        <f>IF($AE82="","",VLOOKUP($AE82,BD!$B$1:$AB$2379,M$10,FALSE))</f>
        <v/>
      </c>
      <c r="N82" s="908" t="str">
        <f>IF($AE82="","",VLOOKUP($AE82,BD!$B$1:$AB$2379,N$10,FALSE))</f>
        <v/>
      </c>
      <c r="O82" s="908" t="str">
        <f>IF($AE82="","",VLOOKUP($AE82,BD!$B$1:$AB$2379,O$10,FALSE))</f>
        <v/>
      </c>
      <c r="P82" s="908" t="str">
        <f>IF($AE82="","",VLOOKUP($AE82,BD!$B$1:$AB$2379,P$10,FALSE))</f>
        <v/>
      </c>
      <c r="Q82" s="908" t="str">
        <f>IF($AE82="","",VLOOKUP($AE82,BD!$B$1:$AB$2379,Q$10,FALSE))</f>
        <v/>
      </c>
      <c r="R82" s="908" t="str">
        <f>IF($AE82="","",VLOOKUP($AE82,BD!$B$1:$AB$2379,R$10,FALSE))</f>
        <v/>
      </c>
      <c r="S82" s="908" t="str">
        <f>IF($AE82="","",VLOOKUP($AE82,BD!$B$1:$AB$2379,S$10,FALSE))</f>
        <v/>
      </c>
      <c r="T82" s="908" t="str">
        <f>IF($AE82="","",VLOOKUP($AE82,BD!$B$1:$AB$2379,T$10,FALSE))</f>
        <v/>
      </c>
      <c r="U82" s="908" t="str">
        <f>IF($AE82="","",VLOOKUP($AE82,BD!$B$1:$AB$2379,U$10,FALSE))</f>
        <v/>
      </c>
      <c r="V82" s="908" t="str">
        <f>IF($AE82="","",VLOOKUP($AE82,BD!$B$1:$AB$2379,V$10,FALSE))</f>
        <v/>
      </c>
      <c r="W82" s="908" t="str">
        <f>IF($AE82="","",VLOOKUP($AE82,BD!$B$1:$AB$2379,W$10,FALSE))</f>
        <v/>
      </c>
      <c r="X82" s="908" t="str">
        <f>IF($AE82="","",VLOOKUP($AE82,BD!$B$1:$AB$2379,X$10,FALSE))</f>
        <v/>
      </c>
      <c r="Y82" s="908" t="str">
        <f>IF($AE82="","",VLOOKUP($AE82,BD!$B$1:$AB$2379,Y$10,FALSE))</f>
        <v/>
      </c>
      <c r="Z82" s="908" t="str">
        <f>IF($AE82="","",VLOOKUP($AE82,BD!$B$1:$AB$2379,Z$10,FALSE))</f>
        <v/>
      </c>
      <c r="AA82" s="909"/>
      <c r="AB82" s="909"/>
      <c r="AC82" s="909"/>
      <c r="AD82" s="909"/>
      <c r="AE82" s="914"/>
      <c r="AF82" s="741"/>
      <c r="AG82" s="913" t="str">
        <f t="shared" si="49"/>
        <v/>
      </c>
      <c r="AH82" s="910" t="str">
        <f t="shared" si="50"/>
        <v/>
      </c>
      <c r="AI82" s="910" t="str">
        <f t="shared" ref="AI82:AR82" si="151">IF($AF82=0,"",C82*$AF82/100)</f>
        <v/>
      </c>
      <c r="AJ82" s="910" t="str">
        <f t="shared" si="151"/>
        <v/>
      </c>
      <c r="AK82" s="910" t="str">
        <f t="shared" si="151"/>
        <v/>
      </c>
      <c r="AL82" s="910" t="str">
        <f t="shared" si="151"/>
        <v/>
      </c>
      <c r="AM82" s="910" t="str">
        <f t="shared" si="151"/>
        <v/>
      </c>
      <c r="AN82" s="910" t="str">
        <f t="shared" si="151"/>
        <v/>
      </c>
      <c r="AO82" s="910" t="str">
        <f t="shared" si="151"/>
        <v/>
      </c>
      <c r="AP82" s="910" t="str">
        <f t="shared" si="151"/>
        <v/>
      </c>
      <c r="AQ82" s="910" t="str">
        <f t="shared" si="151"/>
        <v/>
      </c>
      <c r="AR82" s="910" t="str">
        <f t="shared" si="151"/>
        <v/>
      </c>
      <c r="AS82" s="910" t="str">
        <f t="shared" si="8"/>
        <v/>
      </c>
      <c r="AT82" s="910" t="str">
        <f t="shared" si="9"/>
        <v/>
      </c>
      <c r="AU82" s="910" t="str">
        <f t="shared" ref="AU82:BF82" si="152">IF($AF82=0,"",O82*$AF82/100)</f>
        <v/>
      </c>
      <c r="AV82" s="910" t="str">
        <f t="shared" si="152"/>
        <v/>
      </c>
      <c r="AW82" s="910" t="str">
        <f t="shared" si="152"/>
        <v/>
      </c>
      <c r="AX82" s="910" t="str">
        <f t="shared" si="152"/>
        <v/>
      </c>
      <c r="AY82" s="910" t="str">
        <f t="shared" si="152"/>
        <v/>
      </c>
      <c r="AZ82" s="910" t="str">
        <f t="shared" si="152"/>
        <v/>
      </c>
      <c r="BA82" s="910" t="str">
        <f t="shared" si="152"/>
        <v/>
      </c>
      <c r="BB82" s="910" t="str">
        <f t="shared" si="152"/>
        <v/>
      </c>
      <c r="BC82" s="910" t="str">
        <f t="shared" si="152"/>
        <v/>
      </c>
      <c r="BD82" s="910" t="str">
        <f t="shared" si="152"/>
        <v/>
      </c>
      <c r="BE82" s="910" t="str">
        <f t="shared" si="152"/>
        <v/>
      </c>
      <c r="BF82" s="911" t="str">
        <f t="shared" si="152"/>
        <v/>
      </c>
    </row>
    <row r="83" ht="12.75" customHeight="1">
      <c r="A83" s="907" t="str">
        <f>IF('BIBLIO Y CRÉDITOS'!$B$5="","",IF($AE83="","",VLOOKUP($AE83,BD!$B$1:$AB$2379,A$10,FALSE)))</f>
        <v/>
      </c>
      <c r="B83" s="908" t="str">
        <f>IF($AE83="","",VLOOKUP($AE83,BD!$B$1:$AB$2379,B$10,FALSE))</f>
        <v/>
      </c>
      <c r="C83" s="908" t="str">
        <f>IF($AE83="","",VLOOKUP($AE83,BD!$B$1:$AB$2379,C$10,FALSE))</f>
        <v/>
      </c>
      <c r="D83" s="908" t="str">
        <f>IF($AE83="","",VLOOKUP($AE83,BD!$B$1:$AB$2379,D$10,FALSE))</f>
        <v/>
      </c>
      <c r="E83" s="908" t="str">
        <f>IF($AE83="","",VLOOKUP($AE83,BD!$B$1:$AB$2379,E$10,FALSE))</f>
        <v/>
      </c>
      <c r="F83" s="908" t="str">
        <f>IF($AE83="","",VLOOKUP($AE83,BD!$B$1:$AB$2379,F$10,FALSE))</f>
        <v/>
      </c>
      <c r="G83" s="908" t="str">
        <f>IF($AE83="","",VLOOKUP($AE83,BD!$B$1:$AB$2379,G$10,FALSE))</f>
        <v/>
      </c>
      <c r="H83" s="908" t="str">
        <f>IF($AE83="","",VLOOKUP($AE83,BD!$B$1:$AB$2379,H$10,FALSE))</f>
        <v/>
      </c>
      <c r="I83" s="908" t="str">
        <f>IF($AE83="","",VLOOKUP($AE83,BD!$B$1:$AB$2379,I$10,FALSE))</f>
        <v/>
      </c>
      <c r="J83" s="908" t="str">
        <f>IF($AE83="","",VLOOKUP($AE83,BD!$B$1:$AB$2379,J$10,FALSE))</f>
        <v/>
      </c>
      <c r="K83" s="908" t="str">
        <f>IF($AE83="","",VLOOKUP($AE83,BD!$B$1:$AB$2379,K$10,FALSE))</f>
        <v/>
      </c>
      <c r="L83" s="908" t="str">
        <f>IF($AE83="","",VLOOKUP($AE83,BD!$B$1:$AB$2379,L$10,FALSE))</f>
        <v/>
      </c>
      <c r="M83" s="908" t="str">
        <f>IF($AE83="","",VLOOKUP($AE83,BD!$B$1:$AB$2379,M$10,FALSE))</f>
        <v/>
      </c>
      <c r="N83" s="908" t="str">
        <f>IF($AE83="","",VLOOKUP($AE83,BD!$B$1:$AB$2379,N$10,FALSE))</f>
        <v/>
      </c>
      <c r="O83" s="908" t="str">
        <f>IF($AE83="","",VLOOKUP($AE83,BD!$B$1:$AB$2379,O$10,FALSE))</f>
        <v/>
      </c>
      <c r="P83" s="908" t="str">
        <f>IF($AE83="","",VLOOKUP($AE83,BD!$B$1:$AB$2379,P$10,FALSE))</f>
        <v/>
      </c>
      <c r="Q83" s="908" t="str">
        <f>IF($AE83="","",VLOOKUP($AE83,BD!$B$1:$AB$2379,Q$10,FALSE))</f>
        <v/>
      </c>
      <c r="R83" s="908" t="str">
        <f>IF($AE83="","",VLOOKUP($AE83,BD!$B$1:$AB$2379,R$10,FALSE))</f>
        <v/>
      </c>
      <c r="S83" s="908" t="str">
        <f>IF($AE83="","",VLOOKUP($AE83,BD!$B$1:$AB$2379,S$10,FALSE))</f>
        <v/>
      </c>
      <c r="T83" s="908" t="str">
        <f>IF($AE83="","",VLOOKUP($AE83,BD!$B$1:$AB$2379,T$10,FALSE))</f>
        <v/>
      </c>
      <c r="U83" s="908" t="str">
        <f>IF($AE83="","",VLOOKUP($AE83,BD!$B$1:$AB$2379,U$10,FALSE))</f>
        <v/>
      </c>
      <c r="V83" s="908" t="str">
        <f>IF($AE83="","",VLOOKUP($AE83,BD!$B$1:$AB$2379,V$10,FALSE))</f>
        <v/>
      </c>
      <c r="W83" s="908" t="str">
        <f>IF($AE83="","",VLOOKUP($AE83,BD!$B$1:$AB$2379,W$10,FALSE))</f>
        <v/>
      </c>
      <c r="X83" s="908" t="str">
        <f>IF($AE83="","",VLOOKUP($AE83,BD!$B$1:$AB$2379,X$10,FALSE))</f>
        <v/>
      </c>
      <c r="Y83" s="908" t="str">
        <f>IF($AE83="","",VLOOKUP($AE83,BD!$B$1:$AB$2379,Y$10,FALSE))</f>
        <v/>
      </c>
      <c r="Z83" s="908" t="str">
        <f>IF($AE83="","",VLOOKUP($AE83,BD!$B$1:$AB$2379,Z$10,FALSE))</f>
        <v/>
      </c>
      <c r="AA83" s="909"/>
      <c r="AB83" s="909"/>
      <c r="AC83" s="909"/>
      <c r="AD83" s="909"/>
      <c r="AE83" s="914"/>
      <c r="AF83" s="741"/>
      <c r="AG83" s="913" t="str">
        <f t="shared" si="49"/>
        <v/>
      </c>
      <c r="AH83" s="910" t="str">
        <f t="shared" si="50"/>
        <v/>
      </c>
      <c r="AI83" s="910" t="str">
        <f t="shared" ref="AI83:AR83" si="153">IF($AF83=0,"",C83*$AF83/100)</f>
        <v/>
      </c>
      <c r="AJ83" s="910" t="str">
        <f t="shared" si="153"/>
        <v/>
      </c>
      <c r="AK83" s="910" t="str">
        <f t="shared" si="153"/>
        <v/>
      </c>
      <c r="AL83" s="910" t="str">
        <f t="shared" si="153"/>
        <v/>
      </c>
      <c r="AM83" s="910" t="str">
        <f t="shared" si="153"/>
        <v/>
      </c>
      <c r="AN83" s="910" t="str">
        <f t="shared" si="153"/>
        <v/>
      </c>
      <c r="AO83" s="910" t="str">
        <f t="shared" si="153"/>
        <v/>
      </c>
      <c r="AP83" s="910" t="str">
        <f t="shared" si="153"/>
        <v/>
      </c>
      <c r="AQ83" s="910" t="str">
        <f t="shared" si="153"/>
        <v/>
      </c>
      <c r="AR83" s="910" t="str">
        <f t="shared" si="153"/>
        <v/>
      </c>
      <c r="AS83" s="910" t="str">
        <f t="shared" si="8"/>
        <v/>
      </c>
      <c r="AT83" s="910" t="str">
        <f t="shared" si="9"/>
        <v/>
      </c>
      <c r="AU83" s="910" t="str">
        <f t="shared" ref="AU83:BF83" si="154">IF($AF83=0,"",O83*$AF83/100)</f>
        <v/>
      </c>
      <c r="AV83" s="910" t="str">
        <f t="shared" si="154"/>
        <v/>
      </c>
      <c r="AW83" s="910" t="str">
        <f t="shared" si="154"/>
        <v/>
      </c>
      <c r="AX83" s="910" t="str">
        <f t="shared" si="154"/>
        <v/>
      </c>
      <c r="AY83" s="910" t="str">
        <f t="shared" si="154"/>
        <v/>
      </c>
      <c r="AZ83" s="910" t="str">
        <f t="shared" si="154"/>
        <v/>
      </c>
      <c r="BA83" s="910" t="str">
        <f t="shared" si="154"/>
        <v/>
      </c>
      <c r="BB83" s="910" t="str">
        <f t="shared" si="154"/>
        <v/>
      </c>
      <c r="BC83" s="910" t="str">
        <f t="shared" si="154"/>
        <v/>
      </c>
      <c r="BD83" s="910" t="str">
        <f t="shared" si="154"/>
        <v/>
      </c>
      <c r="BE83" s="910" t="str">
        <f t="shared" si="154"/>
        <v/>
      </c>
      <c r="BF83" s="911" t="str">
        <f t="shared" si="154"/>
        <v/>
      </c>
    </row>
    <row r="84" ht="12.75" customHeight="1">
      <c r="A84" s="907" t="str">
        <f>IF('BIBLIO Y CRÉDITOS'!$B$5="","",IF($AE84="","",VLOOKUP($AE84,BD!$B$1:$AB$2379,A$10,FALSE)))</f>
        <v/>
      </c>
      <c r="B84" s="908" t="str">
        <f>IF($AE84="","",VLOOKUP($AE84,BD!$B$1:$AB$2379,B$10,FALSE))</f>
        <v/>
      </c>
      <c r="C84" s="908" t="str">
        <f>IF($AE84="","",VLOOKUP($AE84,BD!$B$1:$AB$2379,C$10,FALSE))</f>
        <v/>
      </c>
      <c r="D84" s="908" t="str">
        <f>IF($AE84="","",VLOOKUP($AE84,BD!$B$1:$AB$2379,D$10,FALSE))</f>
        <v/>
      </c>
      <c r="E84" s="908" t="str">
        <f>IF($AE84="","",VLOOKUP($AE84,BD!$B$1:$AB$2379,E$10,FALSE))</f>
        <v/>
      </c>
      <c r="F84" s="908" t="str">
        <f>IF($AE84="","",VLOOKUP($AE84,BD!$B$1:$AB$2379,F$10,FALSE))</f>
        <v/>
      </c>
      <c r="G84" s="908" t="str">
        <f>IF($AE84="","",VLOOKUP($AE84,BD!$B$1:$AB$2379,G$10,FALSE))</f>
        <v/>
      </c>
      <c r="H84" s="908" t="str">
        <f>IF($AE84="","",VLOOKUP($AE84,BD!$B$1:$AB$2379,H$10,FALSE))</f>
        <v/>
      </c>
      <c r="I84" s="908" t="str">
        <f>IF($AE84="","",VLOOKUP($AE84,BD!$B$1:$AB$2379,I$10,FALSE))</f>
        <v/>
      </c>
      <c r="J84" s="908" t="str">
        <f>IF($AE84="","",VLOOKUP($AE84,BD!$B$1:$AB$2379,J$10,FALSE))</f>
        <v/>
      </c>
      <c r="K84" s="908" t="str">
        <f>IF($AE84="","",VLOOKUP($AE84,BD!$B$1:$AB$2379,K$10,FALSE))</f>
        <v/>
      </c>
      <c r="L84" s="908" t="str">
        <f>IF($AE84="","",VLOOKUP($AE84,BD!$B$1:$AB$2379,L$10,FALSE))</f>
        <v/>
      </c>
      <c r="M84" s="908" t="str">
        <f>IF($AE84="","",VLOOKUP($AE84,BD!$B$1:$AB$2379,M$10,FALSE))</f>
        <v/>
      </c>
      <c r="N84" s="908" t="str">
        <f>IF($AE84="","",VLOOKUP($AE84,BD!$B$1:$AB$2379,N$10,FALSE))</f>
        <v/>
      </c>
      <c r="O84" s="908" t="str">
        <f>IF($AE84="","",VLOOKUP($AE84,BD!$B$1:$AB$2379,O$10,FALSE))</f>
        <v/>
      </c>
      <c r="P84" s="908" t="str">
        <f>IF($AE84="","",VLOOKUP($AE84,BD!$B$1:$AB$2379,P$10,FALSE))</f>
        <v/>
      </c>
      <c r="Q84" s="908" t="str">
        <f>IF($AE84="","",VLOOKUP($AE84,BD!$B$1:$AB$2379,Q$10,FALSE))</f>
        <v/>
      </c>
      <c r="R84" s="908" t="str">
        <f>IF($AE84="","",VLOOKUP($AE84,BD!$B$1:$AB$2379,R$10,FALSE))</f>
        <v/>
      </c>
      <c r="S84" s="908" t="str">
        <f>IF($AE84="","",VLOOKUP($AE84,BD!$B$1:$AB$2379,S$10,FALSE))</f>
        <v/>
      </c>
      <c r="T84" s="908" t="str">
        <f>IF($AE84="","",VLOOKUP($AE84,BD!$B$1:$AB$2379,T$10,FALSE))</f>
        <v/>
      </c>
      <c r="U84" s="908" t="str">
        <f>IF($AE84="","",VLOOKUP($AE84,BD!$B$1:$AB$2379,U$10,FALSE))</f>
        <v/>
      </c>
      <c r="V84" s="908" t="str">
        <f>IF($AE84="","",VLOOKUP($AE84,BD!$B$1:$AB$2379,V$10,FALSE))</f>
        <v/>
      </c>
      <c r="W84" s="908" t="str">
        <f>IF($AE84="","",VLOOKUP($AE84,BD!$B$1:$AB$2379,W$10,FALSE))</f>
        <v/>
      </c>
      <c r="X84" s="908" t="str">
        <f>IF($AE84="","",VLOOKUP($AE84,BD!$B$1:$AB$2379,X$10,FALSE))</f>
        <v/>
      </c>
      <c r="Y84" s="908" t="str">
        <f>IF($AE84="","",VLOOKUP($AE84,BD!$B$1:$AB$2379,Y$10,FALSE))</f>
        <v/>
      </c>
      <c r="Z84" s="908" t="str">
        <f>IF($AE84="","",VLOOKUP($AE84,BD!$B$1:$AB$2379,Z$10,FALSE))</f>
        <v/>
      </c>
      <c r="AA84" s="909"/>
      <c r="AB84" s="909"/>
      <c r="AC84" s="909"/>
      <c r="AD84" s="909"/>
      <c r="AE84" s="914"/>
      <c r="AF84" s="741"/>
      <c r="AG84" s="913" t="str">
        <f t="shared" si="49"/>
        <v/>
      </c>
      <c r="AH84" s="910" t="str">
        <f t="shared" si="50"/>
        <v/>
      </c>
      <c r="AI84" s="910" t="str">
        <f t="shared" ref="AI84:AR84" si="155">IF($AF84=0,"",C84*$AF84/100)</f>
        <v/>
      </c>
      <c r="AJ84" s="910" t="str">
        <f t="shared" si="155"/>
        <v/>
      </c>
      <c r="AK84" s="910" t="str">
        <f t="shared" si="155"/>
        <v/>
      </c>
      <c r="AL84" s="910" t="str">
        <f t="shared" si="155"/>
        <v/>
      </c>
      <c r="AM84" s="910" t="str">
        <f t="shared" si="155"/>
        <v/>
      </c>
      <c r="AN84" s="910" t="str">
        <f t="shared" si="155"/>
        <v/>
      </c>
      <c r="AO84" s="910" t="str">
        <f t="shared" si="155"/>
        <v/>
      </c>
      <c r="AP84" s="910" t="str">
        <f t="shared" si="155"/>
        <v/>
      </c>
      <c r="AQ84" s="910" t="str">
        <f t="shared" si="155"/>
        <v/>
      </c>
      <c r="AR84" s="910" t="str">
        <f t="shared" si="155"/>
        <v/>
      </c>
      <c r="AS84" s="910" t="str">
        <f t="shared" si="8"/>
        <v/>
      </c>
      <c r="AT84" s="910" t="str">
        <f t="shared" si="9"/>
        <v/>
      </c>
      <c r="AU84" s="910" t="str">
        <f t="shared" ref="AU84:BF84" si="156">IF($AF84=0,"",O84*$AF84/100)</f>
        <v/>
      </c>
      <c r="AV84" s="910" t="str">
        <f t="shared" si="156"/>
        <v/>
      </c>
      <c r="AW84" s="910" t="str">
        <f t="shared" si="156"/>
        <v/>
      </c>
      <c r="AX84" s="910" t="str">
        <f t="shared" si="156"/>
        <v/>
      </c>
      <c r="AY84" s="910" t="str">
        <f t="shared" si="156"/>
        <v/>
      </c>
      <c r="AZ84" s="910" t="str">
        <f t="shared" si="156"/>
        <v/>
      </c>
      <c r="BA84" s="910" t="str">
        <f t="shared" si="156"/>
        <v/>
      </c>
      <c r="BB84" s="910" t="str">
        <f t="shared" si="156"/>
        <v/>
      </c>
      <c r="BC84" s="910" t="str">
        <f t="shared" si="156"/>
        <v/>
      </c>
      <c r="BD84" s="910" t="str">
        <f t="shared" si="156"/>
        <v/>
      </c>
      <c r="BE84" s="910" t="str">
        <f t="shared" si="156"/>
        <v/>
      </c>
      <c r="BF84" s="911" t="str">
        <f t="shared" si="156"/>
        <v/>
      </c>
    </row>
    <row r="85" ht="12.75" customHeight="1">
      <c r="A85" s="907" t="str">
        <f>IF('BIBLIO Y CRÉDITOS'!$B$5="","",IF($AE85="","",VLOOKUP($AE85,BD!$B$1:$AB$2379,A$10,FALSE)))</f>
        <v/>
      </c>
      <c r="B85" s="908" t="str">
        <f>IF($AE85="","",VLOOKUP($AE85,BD!$B$1:$AB$2379,B$10,FALSE))</f>
        <v/>
      </c>
      <c r="C85" s="908" t="str">
        <f>IF($AE85="","",VLOOKUP($AE85,BD!$B$1:$AB$2379,C$10,FALSE))</f>
        <v/>
      </c>
      <c r="D85" s="908" t="str">
        <f>IF($AE85="","",VLOOKUP($AE85,BD!$B$1:$AB$2379,D$10,FALSE))</f>
        <v/>
      </c>
      <c r="E85" s="908" t="str">
        <f>IF($AE85="","",VLOOKUP($AE85,BD!$B$1:$AB$2379,E$10,FALSE))</f>
        <v/>
      </c>
      <c r="F85" s="908" t="str">
        <f>IF($AE85="","",VLOOKUP($AE85,BD!$B$1:$AB$2379,F$10,FALSE))</f>
        <v/>
      </c>
      <c r="G85" s="908" t="str">
        <f>IF($AE85="","",VLOOKUP($AE85,BD!$B$1:$AB$2379,G$10,FALSE))</f>
        <v/>
      </c>
      <c r="H85" s="908" t="str">
        <f>IF($AE85="","",VLOOKUP($AE85,BD!$B$1:$AB$2379,H$10,FALSE))</f>
        <v/>
      </c>
      <c r="I85" s="908" t="str">
        <f>IF($AE85="","",VLOOKUP($AE85,BD!$B$1:$AB$2379,I$10,FALSE))</f>
        <v/>
      </c>
      <c r="J85" s="908" t="str">
        <f>IF($AE85="","",VLOOKUP($AE85,BD!$B$1:$AB$2379,J$10,FALSE))</f>
        <v/>
      </c>
      <c r="K85" s="908" t="str">
        <f>IF($AE85="","",VLOOKUP($AE85,BD!$B$1:$AB$2379,K$10,FALSE))</f>
        <v/>
      </c>
      <c r="L85" s="908" t="str">
        <f>IF($AE85="","",VLOOKUP($AE85,BD!$B$1:$AB$2379,L$10,FALSE))</f>
        <v/>
      </c>
      <c r="M85" s="908" t="str">
        <f>IF($AE85="","",VLOOKUP($AE85,BD!$B$1:$AB$2379,M$10,FALSE))</f>
        <v/>
      </c>
      <c r="N85" s="908" t="str">
        <f>IF($AE85="","",VLOOKUP($AE85,BD!$B$1:$AB$2379,N$10,FALSE))</f>
        <v/>
      </c>
      <c r="O85" s="908" t="str">
        <f>IF($AE85="","",VLOOKUP($AE85,BD!$B$1:$AB$2379,O$10,FALSE))</f>
        <v/>
      </c>
      <c r="P85" s="908" t="str">
        <f>IF($AE85="","",VLOOKUP($AE85,BD!$B$1:$AB$2379,P$10,FALSE))</f>
        <v/>
      </c>
      <c r="Q85" s="908" t="str">
        <f>IF($AE85="","",VLOOKUP($AE85,BD!$B$1:$AB$2379,Q$10,FALSE))</f>
        <v/>
      </c>
      <c r="R85" s="908" t="str">
        <f>IF($AE85="","",VLOOKUP($AE85,BD!$B$1:$AB$2379,R$10,FALSE))</f>
        <v/>
      </c>
      <c r="S85" s="908" t="str">
        <f>IF($AE85="","",VLOOKUP($AE85,BD!$B$1:$AB$2379,S$10,FALSE))</f>
        <v/>
      </c>
      <c r="T85" s="908" t="str">
        <f>IF($AE85="","",VLOOKUP($AE85,BD!$B$1:$AB$2379,T$10,FALSE))</f>
        <v/>
      </c>
      <c r="U85" s="908" t="str">
        <f>IF($AE85="","",VLOOKUP($AE85,BD!$B$1:$AB$2379,U$10,FALSE))</f>
        <v/>
      </c>
      <c r="V85" s="908" t="str">
        <f>IF($AE85="","",VLOOKUP($AE85,BD!$B$1:$AB$2379,V$10,FALSE))</f>
        <v/>
      </c>
      <c r="W85" s="908" t="str">
        <f>IF($AE85="","",VLOOKUP($AE85,BD!$B$1:$AB$2379,W$10,FALSE))</f>
        <v/>
      </c>
      <c r="X85" s="908" t="str">
        <f>IF($AE85="","",VLOOKUP($AE85,BD!$B$1:$AB$2379,X$10,FALSE))</f>
        <v/>
      </c>
      <c r="Y85" s="908" t="str">
        <f>IF($AE85="","",VLOOKUP($AE85,BD!$B$1:$AB$2379,Y$10,FALSE))</f>
        <v/>
      </c>
      <c r="Z85" s="908" t="str">
        <f>IF($AE85="","",VLOOKUP($AE85,BD!$B$1:$AB$2379,Z$10,FALSE))</f>
        <v/>
      </c>
      <c r="AA85" s="909"/>
      <c r="AB85" s="909"/>
      <c r="AC85" s="909"/>
      <c r="AD85" s="909"/>
      <c r="AE85" s="914"/>
      <c r="AF85" s="741"/>
      <c r="AG85" s="913" t="str">
        <f t="shared" si="49"/>
        <v/>
      </c>
      <c r="AH85" s="910" t="str">
        <f t="shared" si="50"/>
        <v/>
      </c>
      <c r="AI85" s="910" t="str">
        <f t="shared" ref="AI85:AR85" si="157">IF($AF85=0,"",C85*$AF85/100)</f>
        <v/>
      </c>
      <c r="AJ85" s="910" t="str">
        <f t="shared" si="157"/>
        <v/>
      </c>
      <c r="AK85" s="910" t="str">
        <f t="shared" si="157"/>
        <v/>
      </c>
      <c r="AL85" s="910" t="str">
        <f t="shared" si="157"/>
        <v/>
      </c>
      <c r="AM85" s="910" t="str">
        <f t="shared" si="157"/>
        <v/>
      </c>
      <c r="AN85" s="910" t="str">
        <f t="shared" si="157"/>
        <v/>
      </c>
      <c r="AO85" s="910" t="str">
        <f t="shared" si="157"/>
        <v/>
      </c>
      <c r="AP85" s="910" t="str">
        <f t="shared" si="157"/>
        <v/>
      </c>
      <c r="AQ85" s="910" t="str">
        <f t="shared" si="157"/>
        <v/>
      </c>
      <c r="AR85" s="910" t="str">
        <f t="shared" si="157"/>
        <v/>
      </c>
      <c r="AS85" s="910" t="str">
        <f t="shared" si="8"/>
        <v/>
      </c>
      <c r="AT85" s="910" t="str">
        <f t="shared" si="9"/>
        <v/>
      </c>
      <c r="AU85" s="910" t="str">
        <f t="shared" ref="AU85:BF85" si="158">IF($AF85=0,"",O85*$AF85/100)</f>
        <v/>
      </c>
      <c r="AV85" s="910" t="str">
        <f t="shared" si="158"/>
        <v/>
      </c>
      <c r="AW85" s="910" t="str">
        <f t="shared" si="158"/>
        <v/>
      </c>
      <c r="AX85" s="910" t="str">
        <f t="shared" si="158"/>
        <v/>
      </c>
      <c r="AY85" s="910" t="str">
        <f t="shared" si="158"/>
        <v/>
      </c>
      <c r="AZ85" s="910" t="str">
        <f t="shared" si="158"/>
        <v/>
      </c>
      <c r="BA85" s="910" t="str">
        <f t="shared" si="158"/>
        <v/>
      </c>
      <c r="BB85" s="910" t="str">
        <f t="shared" si="158"/>
        <v/>
      </c>
      <c r="BC85" s="910" t="str">
        <f t="shared" si="158"/>
        <v/>
      </c>
      <c r="BD85" s="910" t="str">
        <f t="shared" si="158"/>
        <v/>
      </c>
      <c r="BE85" s="910" t="str">
        <f t="shared" si="158"/>
        <v/>
      </c>
      <c r="BF85" s="911" t="str">
        <f t="shared" si="158"/>
        <v/>
      </c>
    </row>
    <row r="86" ht="12.75" customHeight="1">
      <c r="A86" s="907" t="str">
        <f>IF('BIBLIO Y CRÉDITOS'!$B$5="","",IF($AE86="","",VLOOKUP($AE86,BD!$B$1:$AB$2379,A$10,FALSE)))</f>
        <v/>
      </c>
      <c r="B86" s="908" t="str">
        <f>IF($AE86="","",VLOOKUP($AE86,BD!$B$1:$AB$2379,B$10,FALSE))</f>
        <v/>
      </c>
      <c r="C86" s="908" t="str">
        <f>IF($AE86="","",VLOOKUP($AE86,BD!$B$1:$AB$2379,C$10,FALSE))</f>
        <v/>
      </c>
      <c r="D86" s="908" t="str">
        <f>IF($AE86="","",VLOOKUP($AE86,BD!$B$1:$AB$2379,D$10,FALSE))</f>
        <v/>
      </c>
      <c r="E86" s="908" t="str">
        <f>IF($AE86="","",VLOOKUP($AE86,BD!$B$1:$AB$2379,E$10,FALSE))</f>
        <v/>
      </c>
      <c r="F86" s="908" t="str">
        <f>IF($AE86="","",VLOOKUP($AE86,BD!$B$1:$AB$2379,F$10,FALSE))</f>
        <v/>
      </c>
      <c r="G86" s="908" t="str">
        <f>IF($AE86="","",VLOOKUP($AE86,BD!$B$1:$AB$2379,G$10,FALSE))</f>
        <v/>
      </c>
      <c r="H86" s="908" t="str">
        <f>IF($AE86="","",VLOOKUP($AE86,BD!$B$1:$AB$2379,H$10,FALSE))</f>
        <v/>
      </c>
      <c r="I86" s="908" t="str">
        <f>IF($AE86="","",VLOOKUP($AE86,BD!$B$1:$AB$2379,I$10,FALSE))</f>
        <v/>
      </c>
      <c r="J86" s="908" t="str">
        <f>IF($AE86="","",VLOOKUP($AE86,BD!$B$1:$AB$2379,J$10,FALSE))</f>
        <v/>
      </c>
      <c r="K86" s="908" t="str">
        <f>IF($AE86="","",VLOOKUP($AE86,BD!$B$1:$AB$2379,K$10,FALSE))</f>
        <v/>
      </c>
      <c r="L86" s="908" t="str">
        <f>IF($AE86="","",VLOOKUP($AE86,BD!$B$1:$AB$2379,L$10,FALSE))</f>
        <v/>
      </c>
      <c r="M86" s="908" t="str">
        <f>IF($AE86="","",VLOOKUP($AE86,BD!$B$1:$AB$2379,M$10,FALSE))</f>
        <v/>
      </c>
      <c r="N86" s="908" t="str">
        <f>IF($AE86="","",VLOOKUP($AE86,BD!$B$1:$AB$2379,N$10,FALSE))</f>
        <v/>
      </c>
      <c r="O86" s="908" t="str">
        <f>IF($AE86="","",VLOOKUP($AE86,BD!$B$1:$AB$2379,O$10,FALSE))</f>
        <v/>
      </c>
      <c r="P86" s="908" t="str">
        <f>IF($AE86="","",VLOOKUP($AE86,BD!$B$1:$AB$2379,P$10,FALSE))</f>
        <v/>
      </c>
      <c r="Q86" s="908" t="str">
        <f>IF($AE86="","",VLOOKUP($AE86,BD!$B$1:$AB$2379,Q$10,FALSE))</f>
        <v/>
      </c>
      <c r="R86" s="908" t="str">
        <f>IF($AE86="","",VLOOKUP($AE86,BD!$B$1:$AB$2379,R$10,FALSE))</f>
        <v/>
      </c>
      <c r="S86" s="908" t="str">
        <f>IF($AE86="","",VLOOKUP($AE86,BD!$B$1:$AB$2379,S$10,FALSE))</f>
        <v/>
      </c>
      <c r="T86" s="908" t="str">
        <f>IF($AE86="","",VLOOKUP($AE86,BD!$B$1:$AB$2379,T$10,FALSE))</f>
        <v/>
      </c>
      <c r="U86" s="908" t="str">
        <f>IF($AE86="","",VLOOKUP($AE86,BD!$B$1:$AB$2379,U$10,FALSE))</f>
        <v/>
      </c>
      <c r="V86" s="908" t="str">
        <f>IF($AE86="","",VLOOKUP($AE86,BD!$B$1:$AB$2379,V$10,FALSE))</f>
        <v/>
      </c>
      <c r="W86" s="908" t="str">
        <f>IF($AE86="","",VLOOKUP($AE86,BD!$B$1:$AB$2379,W$10,FALSE))</f>
        <v/>
      </c>
      <c r="X86" s="908" t="str">
        <f>IF($AE86="","",VLOOKUP($AE86,BD!$B$1:$AB$2379,X$10,FALSE))</f>
        <v/>
      </c>
      <c r="Y86" s="908" t="str">
        <f>IF($AE86="","",VLOOKUP($AE86,BD!$B$1:$AB$2379,Y$10,FALSE))</f>
        <v/>
      </c>
      <c r="Z86" s="908" t="str">
        <f>IF($AE86="","",VLOOKUP($AE86,BD!$B$1:$AB$2379,Z$10,FALSE))</f>
        <v/>
      </c>
      <c r="AA86" s="909"/>
      <c r="AB86" s="909"/>
      <c r="AC86" s="909"/>
      <c r="AD86" s="909"/>
      <c r="AE86" s="914"/>
      <c r="AF86" s="741"/>
      <c r="AG86" s="913" t="str">
        <f t="shared" si="49"/>
        <v/>
      </c>
      <c r="AH86" s="910" t="str">
        <f t="shared" si="50"/>
        <v/>
      </c>
      <c r="AI86" s="910" t="str">
        <f t="shared" ref="AI86:AR86" si="159">IF($AF86=0,"",C86*$AF86/100)</f>
        <v/>
      </c>
      <c r="AJ86" s="910" t="str">
        <f t="shared" si="159"/>
        <v/>
      </c>
      <c r="AK86" s="910" t="str">
        <f t="shared" si="159"/>
        <v/>
      </c>
      <c r="AL86" s="910" t="str">
        <f t="shared" si="159"/>
        <v/>
      </c>
      <c r="AM86" s="910" t="str">
        <f t="shared" si="159"/>
        <v/>
      </c>
      <c r="AN86" s="910" t="str">
        <f t="shared" si="159"/>
        <v/>
      </c>
      <c r="AO86" s="910" t="str">
        <f t="shared" si="159"/>
        <v/>
      </c>
      <c r="AP86" s="910" t="str">
        <f t="shared" si="159"/>
        <v/>
      </c>
      <c r="AQ86" s="910" t="str">
        <f t="shared" si="159"/>
        <v/>
      </c>
      <c r="AR86" s="910" t="str">
        <f t="shared" si="159"/>
        <v/>
      </c>
      <c r="AS86" s="910" t="str">
        <f t="shared" si="8"/>
        <v/>
      </c>
      <c r="AT86" s="910" t="str">
        <f t="shared" si="9"/>
        <v/>
      </c>
      <c r="AU86" s="910" t="str">
        <f t="shared" ref="AU86:BF86" si="160">IF($AF86=0,"",O86*$AF86/100)</f>
        <v/>
      </c>
      <c r="AV86" s="910" t="str">
        <f t="shared" si="160"/>
        <v/>
      </c>
      <c r="AW86" s="910" t="str">
        <f t="shared" si="160"/>
        <v/>
      </c>
      <c r="AX86" s="910" t="str">
        <f t="shared" si="160"/>
        <v/>
      </c>
      <c r="AY86" s="910" t="str">
        <f t="shared" si="160"/>
        <v/>
      </c>
      <c r="AZ86" s="910" t="str">
        <f t="shared" si="160"/>
        <v/>
      </c>
      <c r="BA86" s="910" t="str">
        <f t="shared" si="160"/>
        <v/>
      </c>
      <c r="BB86" s="910" t="str">
        <f t="shared" si="160"/>
        <v/>
      </c>
      <c r="BC86" s="910" t="str">
        <f t="shared" si="160"/>
        <v/>
      </c>
      <c r="BD86" s="910" t="str">
        <f t="shared" si="160"/>
        <v/>
      </c>
      <c r="BE86" s="910" t="str">
        <f t="shared" si="160"/>
        <v/>
      </c>
      <c r="BF86" s="911" t="str">
        <f t="shared" si="160"/>
        <v/>
      </c>
    </row>
    <row r="87" ht="12.75" customHeight="1">
      <c r="A87" s="907" t="str">
        <f>IF('BIBLIO Y CRÉDITOS'!$B$5="","",IF($AE87="","",VLOOKUP($AE87,BD!$B$1:$AB$2379,A$10,FALSE)))</f>
        <v/>
      </c>
      <c r="B87" s="908" t="str">
        <f>IF($AE87="","",VLOOKUP($AE87,BD!$B$1:$AB$2379,B$10,FALSE))</f>
        <v/>
      </c>
      <c r="C87" s="908" t="str">
        <f>IF($AE87="","",VLOOKUP($AE87,BD!$B$1:$AB$2379,C$10,FALSE))</f>
        <v/>
      </c>
      <c r="D87" s="908" t="str">
        <f>IF($AE87="","",VLOOKUP($AE87,BD!$B$1:$AB$2379,D$10,FALSE))</f>
        <v/>
      </c>
      <c r="E87" s="908" t="str">
        <f>IF($AE87="","",VLOOKUP($AE87,BD!$B$1:$AB$2379,E$10,FALSE))</f>
        <v/>
      </c>
      <c r="F87" s="908" t="str">
        <f>IF($AE87="","",VLOOKUP($AE87,BD!$B$1:$AB$2379,F$10,FALSE))</f>
        <v/>
      </c>
      <c r="G87" s="908" t="str">
        <f>IF($AE87="","",VLOOKUP($AE87,BD!$B$1:$AB$2379,G$10,FALSE))</f>
        <v/>
      </c>
      <c r="H87" s="908" t="str">
        <f>IF($AE87="","",VLOOKUP($AE87,BD!$B$1:$AB$2379,H$10,FALSE))</f>
        <v/>
      </c>
      <c r="I87" s="908" t="str">
        <f>IF($AE87="","",VLOOKUP($AE87,BD!$B$1:$AB$2379,I$10,FALSE))</f>
        <v/>
      </c>
      <c r="J87" s="908" t="str">
        <f>IF($AE87="","",VLOOKUP($AE87,BD!$B$1:$AB$2379,J$10,FALSE))</f>
        <v/>
      </c>
      <c r="K87" s="908" t="str">
        <f>IF($AE87="","",VLOOKUP($AE87,BD!$B$1:$AB$2379,K$10,FALSE))</f>
        <v/>
      </c>
      <c r="L87" s="908" t="str">
        <f>IF($AE87="","",VLOOKUP($AE87,BD!$B$1:$AB$2379,L$10,FALSE))</f>
        <v/>
      </c>
      <c r="M87" s="908" t="str">
        <f>IF($AE87="","",VLOOKUP($AE87,BD!$B$1:$AB$2379,M$10,FALSE))</f>
        <v/>
      </c>
      <c r="N87" s="908" t="str">
        <f>IF($AE87="","",VLOOKUP($AE87,BD!$B$1:$AB$2379,N$10,FALSE))</f>
        <v/>
      </c>
      <c r="O87" s="908" t="str">
        <f>IF($AE87="","",VLOOKUP($AE87,BD!$B$1:$AB$2379,O$10,FALSE))</f>
        <v/>
      </c>
      <c r="P87" s="908" t="str">
        <f>IF($AE87="","",VLOOKUP($AE87,BD!$B$1:$AB$2379,P$10,FALSE))</f>
        <v/>
      </c>
      <c r="Q87" s="908" t="str">
        <f>IF($AE87="","",VLOOKUP($AE87,BD!$B$1:$AB$2379,Q$10,FALSE))</f>
        <v/>
      </c>
      <c r="R87" s="908" t="str">
        <f>IF($AE87="","",VLOOKUP($AE87,BD!$B$1:$AB$2379,R$10,FALSE))</f>
        <v/>
      </c>
      <c r="S87" s="908" t="str">
        <f>IF($AE87="","",VLOOKUP($AE87,BD!$B$1:$AB$2379,S$10,FALSE))</f>
        <v/>
      </c>
      <c r="T87" s="908" t="str">
        <f>IF($AE87="","",VLOOKUP($AE87,BD!$B$1:$AB$2379,T$10,FALSE))</f>
        <v/>
      </c>
      <c r="U87" s="908" t="str">
        <f>IF($AE87="","",VLOOKUP($AE87,BD!$B$1:$AB$2379,U$10,FALSE))</f>
        <v/>
      </c>
      <c r="V87" s="908" t="str">
        <f>IF($AE87="","",VLOOKUP($AE87,BD!$B$1:$AB$2379,V$10,FALSE))</f>
        <v/>
      </c>
      <c r="W87" s="908" t="str">
        <f>IF($AE87="","",VLOOKUP($AE87,BD!$B$1:$AB$2379,W$10,FALSE))</f>
        <v/>
      </c>
      <c r="X87" s="908" t="str">
        <f>IF($AE87="","",VLOOKUP($AE87,BD!$B$1:$AB$2379,X$10,FALSE))</f>
        <v/>
      </c>
      <c r="Y87" s="908" t="str">
        <f>IF($AE87="","",VLOOKUP($AE87,BD!$B$1:$AB$2379,Y$10,FALSE))</f>
        <v/>
      </c>
      <c r="Z87" s="908" t="str">
        <f>IF($AE87="","",VLOOKUP($AE87,BD!$B$1:$AB$2379,Z$10,FALSE))</f>
        <v/>
      </c>
      <c r="AA87" s="909"/>
      <c r="AB87" s="909"/>
      <c r="AC87" s="909"/>
      <c r="AD87" s="909"/>
      <c r="AE87" s="914"/>
      <c r="AF87" s="741"/>
      <c r="AG87" s="913" t="str">
        <f t="shared" si="49"/>
        <v/>
      </c>
      <c r="AH87" s="910" t="str">
        <f t="shared" si="50"/>
        <v/>
      </c>
      <c r="AI87" s="910" t="str">
        <f t="shared" ref="AI87:AR87" si="161">IF($AF87=0,"",C87*$AF87/100)</f>
        <v/>
      </c>
      <c r="AJ87" s="910" t="str">
        <f t="shared" si="161"/>
        <v/>
      </c>
      <c r="AK87" s="910" t="str">
        <f t="shared" si="161"/>
        <v/>
      </c>
      <c r="AL87" s="910" t="str">
        <f t="shared" si="161"/>
        <v/>
      </c>
      <c r="AM87" s="910" t="str">
        <f t="shared" si="161"/>
        <v/>
      </c>
      <c r="AN87" s="910" t="str">
        <f t="shared" si="161"/>
        <v/>
      </c>
      <c r="AO87" s="910" t="str">
        <f t="shared" si="161"/>
        <v/>
      </c>
      <c r="AP87" s="910" t="str">
        <f t="shared" si="161"/>
        <v/>
      </c>
      <c r="AQ87" s="910" t="str">
        <f t="shared" si="161"/>
        <v/>
      </c>
      <c r="AR87" s="910" t="str">
        <f t="shared" si="161"/>
        <v/>
      </c>
      <c r="AS87" s="910" t="str">
        <f t="shared" si="8"/>
        <v/>
      </c>
      <c r="AT87" s="910" t="str">
        <f t="shared" si="9"/>
        <v/>
      </c>
      <c r="AU87" s="910" t="str">
        <f t="shared" ref="AU87:BF87" si="162">IF($AF87=0,"",O87*$AF87/100)</f>
        <v/>
      </c>
      <c r="AV87" s="910" t="str">
        <f t="shared" si="162"/>
        <v/>
      </c>
      <c r="AW87" s="910" t="str">
        <f t="shared" si="162"/>
        <v/>
      </c>
      <c r="AX87" s="910" t="str">
        <f t="shared" si="162"/>
        <v/>
      </c>
      <c r="AY87" s="910" t="str">
        <f t="shared" si="162"/>
        <v/>
      </c>
      <c r="AZ87" s="910" t="str">
        <f t="shared" si="162"/>
        <v/>
      </c>
      <c r="BA87" s="910" t="str">
        <f t="shared" si="162"/>
        <v/>
      </c>
      <c r="BB87" s="910" t="str">
        <f t="shared" si="162"/>
        <v/>
      </c>
      <c r="BC87" s="910" t="str">
        <f t="shared" si="162"/>
        <v/>
      </c>
      <c r="BD87" s="910" t="str">
        <f t="shared" si="162"/>
        <v/>
      </c>
      <c r="BE87" s="910" t="str">
        <f t="shared" si="162"/>
        <v/>
      </c>
      <c r="BF87" s="911" t="str">
        <f t="shared" si="162"/>
        <v/>
      </c>
    </row>
    <row r="88" ht="12.75" customHeight="1">
      <c r="A88" s="907" t="str">
        <f>IF('BIBLIO Y CRÉDITOS'!$B$5="","",IF($AE88="","",VLOOKUP($AE88,BD!$B$1:$AB$2379,A$10,FALSE)))</f>
        <v/>
      </c>
      <c r="B88" s="908" t="str">
        <f>IF($AE88="","",VLOOKUP($AE88,BD!$B$1:$AB$2379,B$10,FALSE))</f>
        <v/>
      </c>
      <c r="C88" s="908" t="str">
        <f>IF($AE88="","",VLOOKUP($AE88,BD!$B$1:$AB$2379,C$10,FALSE))</f>
        <v/>
      </c>
      <c r="D88" s="908" t="str">
        <f>IF($AE88="","",VLOOKUP($AE88,BD!$B$1:$AB$2379,D$10,FALSE))</f>
        <v/>
      </c>
      <c r="E88" s="908" t="str">
        <f>IF($AE88="","",VLOOKUP($AE88,BD!$B$1:$AB$2379,E$10,FALSE))</f>
        <v/>
      </c>
      <c r="F88" s="908" t="str">
        <f>IF($AE88="","",VLOOKUP($AE88,BD!$B$1:$AB$2379,F$10,FALSE))</f>
        <v/>
      </c>
      <c r="G88" s="908" t="str">
        <f>IF($AE88="","",VLOOKUP($AE88,BD!$B$1:$AB$2379,G$10,FALSE))</f>
        <v/>
      </c>
      <c r="H88" s="908" t="str">
        <f>IF($AE88="","",VLOOKUP($AE88,BD!$B$1:$AB$2379,H$10,FALSE))</f>
        <v/>
      </c>
      <c r="I88" s="908" t="str">
        <f>IF($AE88="","",VLOOKUP($AE88,BD!$B$1:$AB$2379,I$10,FALSE))</f>
        <v/>
      </c>
      <c r="J88" s="908" t="str">
        <f>IF($AE88="","",VLOOKUP($AE88,BD!$B$1:$AB$2379,J$10,FALSE))</f>
        <v/>
      </c>
      <c r="K88" s="908" t="str">
        <f>IF($AE88="","",VLOOKUP($AE88,BD!$B$1:$AB$2379,K$10,FALSE))</f>
        <v/>
      </c>
      <c r="L88" s="908" t="str">
        <f>IF($AE88="","",VLOOKUP($AE88,BD!$B$1:$AB$2379,L$10,FALSE))</f>
        <v/>
      </c>
      <c r="M88" s="908" t="str">
        <f>IF($AE88="","",VLOOKUP($AE88,BD!$B$1:$AB$2379,M$10,FALSE))</f>
        <v/>
      </c>
      <c r="N88" s="908" t="str">
        <f>IF($AE88="","",VLOOKUP($AE88,BD!$B$1:$AB$2379,N$10,FALSE))</f>
        <v/>
      </c>
      <c r="O88" s="908" t="str">
        <f>IF($AE88="","",VLOOKUP($AE88,BD!$B$1:$AB$2379,O$10,FALSE))</f>
        <v/>
      </c>
      <c r="P88" s="908" t="str">
        <f>IF($AE88="","",VLOOKUP($AE88,BD!$B$1:$AB$2379,P$10,FALSE))</f>
        <v/>
      </c>
      <c r="Q88" s="908" t="str">
        <f>IF($AE88="","",VLOOKUP($AE88,BD!$B$1:$AB$2379,Q$10,FALSE))</f>
        <v/>
      </c>
      <c r="R88" s="908" t="str">
        <f>IF($AE88="","",VLOOKUP($AE88,BD!$B$1:$AB$2379,R$10,FALSE))</f>
        <v/>
      </c>
      <c r="S88" s="908" t="str">
        <f>IF($AE88="","",VLOOKUP($AE88,BD!$B$1:$AB$2379,S$10,FALSE))</f>
        <v/>
      </c>
      <c r="T88" s="908" t="str">
        <f>IF($AE88="","",VLOOKUP($AE88,BD!$B$1:$AB$2379,T$10,FALSE))</f>
        <v/>
      </c>
      <c r="U88" s="908" t="str">
        <f>IF($AE88="","",VLOOKUP($AE88,BD!$B$1:$AB$2379,U$10,FALSE))</f>
        <v/>
      </c>
      <c r="V88" s="908" t="str">
        <f>IF($AE88="","",VLOOKUP($AE88,BD!$B$1:$AB$2379,V$10,FALSE))</f>
        <v/>
      </c>
      <c r="W88" s="908" t="str">
        <f>IF($AE88="","",VLOOKUP($AE88,BD!$B$1:$AB$2379,W$10,FALSE))</f>
        <v/>
      </c>
      <c r="X88" s="908" t="str">
        <f>IF($AE88="","",VLOOKUP($AE88,BD!$B$1:$AB$2379,X$10,FALSE))</f>
        <v/>
      </c>
      <c r="Y88" s="908" t="str">
        <f>IF($AE88="","",VLOOKUP($AE88,BD!$B$1:$AB$2379,Y$10,FALSE))</f>
        <v/>
      </c>
      <c r="Z88" s="908" t="str">
        <f>IF($AE88="","",VLOOKUP($AE88,BD!$B$1:$AB$2379,Z$10,FALSE))</f>
        <v/>
      </c>
      <c r="AA88" s="909"/>
      <c r="AB88" s="909"/>
      <c r="AC88" s="909"/>
      <c r="AD88" s="909"/>
      <c r="AE88" s="914"/>
      <c r="AF88" s="741"/>
      <c r="AG88" s="913" t="str">
        <f t="shared" si="49"/>
        <v/>
      </c>
      <c r="AH88" s="910" t="str">
        <f t="shared" si="50"/>
        <v/>
      </c>
      <c r="AI88" s="910" t="str">
        <f t="shared" ref="AI88:AR88" si="163">IF($AF88=0,"",C88*$AF88/100)</f>
        <v/>
      </c>
      <c r="AJ88" s="910" t="str">
        <f t="shared" si="163"/>
        <v/>
      </c>
      <c r="AK88" s="910" t="str">
        <f t="shared" si="163"/>
        <v/>
      </c>
      <c r="AL88" s="910" t="str">
        <f t="shared" si="163"/>
        <v/>
      </c>
      <c r="AM88" s="910" t="str">
        <f t="shared" si="163"/>
        <v/>
      </c>
      <c r="AN88" s="910" t="str">
        <f t="shared" si="163"/>
        <v/>
      </c>
      <c r="AO88" s="910" t="str">
        <f t="shared" si="163"/>
        <v/>
      </c>
      <c r="AP88" s="910" t="str">
        <f t="shared" si="163"/>
        <v/>
      </c>
      <c r="AQ88" s="910" t="str">
        <f t="shared" si="163"/>
        <v/>
      </c>
      <c r="AR88" s="910" t="str">
        <f t="shared" si="163"/>
        <v/>
      </c>
      <c r="AS88" s="910" t="str">
        <f t="shared" si="8"/>
        <v/>
      </c>
      <c r="AT88" s="910" t="str">
        <f t="shared" si="9"/>
        <v/>
      </c>
      <c r="AU88" s="910" t="str">
        <f t="shared" ref="AU88:BF88" si="164">IF($AF88=0,"",O88*$AF88/100)</f>
        <v/>
      </c>
      <c r="AV88" s="910" t="str">
        <f t="shared" si="164"/>
        <v/>
      </c>
      <c r="AW88" s="910" t="str">
        <f t="shared" si="164"/>
        <v/>
      </c>
      <c r="AX88" s="910" t="str">
        <f t="shared" si="164"/>
        <v/>
      </c>
      <c r="AY88" s="910" t="str">
        <f t="shared" si="164"/>
        <v/>
      </c>
      <c r="AZ88" s="910" t="str">
        <f t="shared" si="164"/>
        <v/>
      </c>
      <c r="BA88" s="910" t="str">
        <f t="shared" si="164"/>
        <v/>
      </c>
      <c r="BB88" s="910" t="str">
        <f t="shared" si="164"/>
        <v/>
      </c>
      <c r="BC88" s="910" t="str">
        <f t="shared" si="164"/>
        <v/>
      </c>
      <c r="BD88" s="910" t="str">
        <f t="shared" si="164"/>
        <v/>
      </c>
      <c r="BE88" s="910" t="str">
        <f t="shared" si="164"/>
        <v/>
      </c>
      <c r="BF88" s="911" t="str">
        <f t="shared" si="164"/>
        <v/>
      </c>
    </row>
    <row r="89" ht="12.75" customHeight="1">
      <c r="A89" s="907" t="str">
        <f>IF('BIBLIO Y CRÉDITOS'!$B$5="","",IF($AE89="","",VLOOKUP($AE89,BD!$B$1:$AB$2379,A$10,FALSE)))</f>
        <v/>
      </c>
      <c r="B89" s="908" t="str">
        <f>IF($AE89="","",VLOOKUP($AE89,BD!$B$1:$AB$2379,B$10,FALSE))</f>
        <v/>
      </c>
      <c r="C89" s="908" t="str">
        <f>IF($AE89="","",VLOOKUP($AE89,BD!$B$1:$AB$2379,C$10,FALSE))</f>
        <v/>
      </c>
      <c r="D89" s="908" t="str">
        <f>IF($AE89="","",VLOOKUP($AE89,BD!$B$1:$AB$2379,D$10,FALSE))</f>
        <v/>
      </c>
      <c r="E89" s="908" t="str">
        <f>IF($AE89="","",VLOOKUP($AE89,BD!$B$1:$AB$2379,E$10,FALSE))</f>
        <v/>
      </c>
      <c r="F89" s="908" t="str">
        <f>IF($AE89="","",VLOOKUP($AE89,BD!$B$1:$AB$2379,F$10,FALSE))</f>
        <v/>
      </c>
      <c r="G89" s="908" t="str">
        <f>IF($AE89="","",VLOOKUP($AE89,BD!$B$1:$AB$2379,G$10,FALSE))</f>
        <v/>
      </c>
      <c r="H89" s="908" t="str">
        <f>IF($AE89="","",VLOOKUP($AE89,BD!$B$1:$AB$2379,H$10,FALSE))</f>
        <v/>
      </c>
      <c r="I89" s="908" t="str">
        <f>IF($AE89="","",VLOOKUP($AE89,BD!$B$1:$AB$2379,I$10,FALSE))</f>
        <v/>
      </c>
      <c r="J89" s="908" t="str">
        <f>IF($AE89="","",VLOOKUP($AE89,BD!$B$1:$AB$2379,J$10,FALSE))</f>
        <v/>
      </c>
      <c r="K89" s="908" t="str">
        <f>IF($AE89="","",VLOOKUP($AE89,BD!$B$1:$AB$2379,K$10,FALSE))</f>
        <v/>
      </c>
      <c r="L89" s="908" t="str">
        <f>IF($AE89="","",VLOOKUP($AE89,BD!$B$1:$AB$2379,L$10,FALSE))</f>
        <v/>
      </c>
      <c r="M89" s="908" t="str">
        <f>IF($AE89="","",VLOOKUP($AE89,BD!$B$1:$AB$2379,M$10,FALSE))</f>
        <v/>
      </c>
      <c r="N89" s="908" t="str">
        <f>IF($AE89="","",VLOOKUP($AE89,BD!$B$1:$AB$2379,N$10,FALSE))</f>
        <v/>
      </c>
      <c r="O89" s="908" t="str">
        <f>IF($AE89="","",VLOOKUP($AE89,BD!$B$1:$AB$2379,O$10,FALSE))</f>
        <v/>
      </c>
      <c r="P89" s="908" t="str">
        <f>IF($AE89="","",VLOOKUP($AE89,BD!$B$1:$AB$2379,P$10,FALSE))</f>
        <v/>
      </c>
      <c r="Q89" s="908" t="str">
        <f>IF($AE89="","",VLOOKUP($AE89,BD!$B$1:$AB$2379,Q$10,FALSE))</f>
        <v/>
      </c>
      <c r="R89" s="908" t="str">
        <f>IF($AE89="","",VLOOKUP($AE89,BD!$B$1:$AB$2379,R$10,FALSE))</f>
        <v/>
      </c>
      <c r="S89" s="908" t="str">
        <f>IF($AE89="","",VLOOKUP($AE89,BD!$B$1:$AB$2379,S$10,FALSE))</f>
        <v/>
      </c>
      <c r="T89" s="908" t="str">
        <f>IF($AE89="","",VLOOKUP($AE89,BD!$B$1:$AB$2379,T$10,FALSE))</f>
        <v/>
      </c>
      <c r="U89" s="908" t="str">
        <f>IF($AE89="","",VLOOKUP($AE89,BD!$B$1:$AB$2379,U$10,FALSE))</f>
        <v/>
      </c>
      <c r="V89" s="908" t="str">
        <f>IF($AE89="","",VLOOKUP($AE89,BD!$B$1:$AB$2379,V$10,FALSE))</f>
        <v/>
      </c>
      <c r="W89" s="908" t="str">
        <f>IF($AE89="","",VLOOKUP($AE89,BD!$B$1:$AB$2379,W$10,FALSE))</f>
        <v/>
      </c>
      <c r="X89" s="908" t="str">
        <f>IF($AE89="","",VLOOKUP($AE89,BD!$B$1:$AB$2379,X$10,FALSE))</f>
        <v/>
      </c>
      <c r="Y89" s="908" t="str">
        <f>IF($AE89="","",VLOOKUP($AE89,BD!$B$1:$AB$2379,Y$10,FALSE))</f>
        <v/>
      </c>
      <c r="Z89" s="908" t="str">
        <f>IF($AE89="","",VLOOKUP($AE89,BD!$B$1:$AB$2379,Z$10,FALSE))</f>
        <v/>
      </c>
      <c r="AA89" s="909"/>
      <c r="AB89" s="909"/>
      <c r="AC89" s="909"/>
      <c r="AD89" s="909"/>
      <c r="AE89" s="914"/>
      <c r="AF89" s="741"/>
      <c r="AG89" s="913" t="str">
        <f t="shared" si="49"/>
        <v/>
      </c>
      <c r="AH89" s="910" t="str">
        <f t="shared" si="50"/>
        <v/>
      </c>
      <c r="AI89" s="910" t="str">
        <f t="shared" ref="AI89:AR89" si="165">IF($AF89=0,"",C89*$AF89/100)</f>
        <v/>
      </c>
      <c r="AJ89" s="910" t="str">
        <f t="shared" si="165"/>
        <v/>
      </c>
      <c r="AK89" s="910" t="str">
        <f t="shared" si="165"/>
        <v/>
      </c>
      <c r="AL89" s="910" t="str">
        <f t="shared" si="165"/>
        <v/>
      </c>
      <c r="AM89" s="910" t="str">
        <f t="shared" si="165"/>
        <v/>
      </c>
      <c r="AN89" s="910" t="str">
        <f t="shared" si="165"/>
        <v/>
      </c>
      <c r="AO89" s="910" t="str">
        <f t="shared" si="165"/>
        <v/>
      </c>
      <c r="AP89" s="910" t="str">
        <f t="shared" si="165"/>
        <v/>
      </c>
      <c r="AQ89" s="910" t="str">
        <f t="shared" si="165"/>
        <v/>
      </c>
      <c r="AR89" s="910" t="str">
        <f t="shared" si="165"/>
        <v/>
      </c>
      <c r="AS89" s="910" t="str">
        <f t="shared" si="8"/>
        <v/>
      </c>
      <c r="AT89" s="910" t="str">
        <f t="shared" si="9"/>
        <v/>
      </c>
      <c r="AU89" s="910" t="str">
        <f t="shared" ref="AU89:BF89" si="166">IF($AF89=0,"",O89*$AF89/100)</f>
        <v/>
      </c>
      <c r="AV89" s="910" t="str">
        <f t="shared" si="166"/>
        <v/>
      </c>
      <c r="AW89" s="910" t="str">
        <f t="shared" si="166"/>
        <v/>
      </c>
      <c r="AX89" s="910" t="str">
        <f t="shared" si="166"/>
        <v/>
      </c>
      <c r="AY89" s="910" t="str">
        <f t="shared" si="166"/>
        <v/>
      </c>
      <c r="AZ89" s="910" t="str">
        <f t="shared" si="166"/>
        <v/>
      </c>
      <c r="BA89" s="910" t="str">
        <f t="shared" si="166"/>
        <v/>
      </c>
      <c r="BB89" s="910" t="str">
        <f t="shared" si="166"/>
        <v/>
      </c>
      <c r="BC89" s="910" t="str">
        <f t="shared" si="166"/>
        <v/>
      </c>
      <c r="BD89" s="910" t="str">
        <f t="shared" si="166"/>
        <v/>
      </c>
      <c r="BE89" s="910" t="str">
        <f t="shared" si="166"/>
        <v/>
      </c>
      <c r="BF89" s="911" t="str">
        <f t="shared" si="166"/>
        <v/>
      </c>
    </row>
    <row r="90" ht="12.75" customHeight="1">
      <c r="A90" s="907" t="str">
        <f>IF('BIBLIO Y CRÉDITOS'!$B$5="","",IF($AE90="","",VLOOKUP($AE90,BD!$B$1:$AB$2379,A$10,FALSE)))</f>
        <v/>
      </c>
      <c r="B90" s="908" t="str">
        <f>IF($AE90="","",VLOOKUP($AE90,BD!$B$1:$AB$2379,B$10,FALSE))</f>
        <v/>
      </c>
      <c r="C90" s="908" t="str">
        <f>IF($AE90="","",VLOOKUP($AE90,BD!$B$1:$AB$2379,C$10,FALSE))</f>
        <v/>
      </c>
      <c r="D90" s="908" t="str">
        <f>IF($AE90="","",VLOOKUP($AE90,BD!$B$1:$AB$2379,D$10,FALSE))</f>
        <v/>
      </c>
      <c r="E90" s="908" t="str">
        <f>IF($AE90="","",VLOOKUP($AE90,BD!$B$1:$AB$2379,E$10,FALSE))</f>
        <v/>
      </c>
      <c r="F90" s="908" t="str">
        <f>IF($AE90="","",VLOOKUP($AE90,BD!$B$1:$AB$2379,F$10,FALSE))</f>
        <v/>
      </c>
      <c r="G90" s="908" t="str">
        <f>IF($AE90="","",VLOOKUP($AE90,BD!$B$1:$AB$2379,G$10,FALSE))</f>
        <v/>
      </c>
      <c r="H90" s="908" t="str">
        <f>IF($AE90="","",VLOOKUP($AE90,BD!$B$1:$AB$2379,H$10,FALSE))</f>
        <v/>
      </c>
      <c r="I90" s="908" t="str">
        <f>IF($AE90="","",VLOOKUP($AE90,BD!$B$1:$AB$2379,I$10,FALSE))</f>
        <v/>
      </c>
      <c r="J90" s="908" t="str">
        <f>IF($AE90="","",VLOOKUP($AE90,BD!$B$1:$AB$2379,J$10,FALSE))</f>
        <v/>
      </c>
      <c r="K90" s="908" t="str">
        <f>IF($AE90="","",VLOOKUP($AE90,BD!$B$1:$AB$2379,K$10,FALSE))</f>
        <v/>
      </c>
      <c r="L90" s="908" t="str">
        <f>IF($AE90="","",VLOOKUP($AE90,BD!$B$1:$AB$2379,L$10,FALSE))</f>
        <v/>
      </c>
      <c r="M90" s="908" t="str">
        <f>IF($AE90="","",VLOOKUP($AE90,BD!$B$1:$AB$2379,M$10,FALSE))</f>
        <v/>
      </c>
      <c r="N90" s="908" t="str">
        <f>IF($AE90="","",VLOOKUP($AE90,BD!$B$1:$AB$2379,N$10,FALSE))</f>
        <v/>
      </c>
      <c r="O90" s="908" t="str">
        <f>IF($AE90="","",VLOOKUP($AE90,BD!$B$1:$AB$2379,O$10,FALSE))</f>
        <v/>
      </c>
      <c r="P90" s="908" t="str">
        <f>IF($AE90="","",VLOOKUP($AE90,BD!$B$1:$AB$2379,P$10,FALSE))</f>
        <v/>
      </c>
      <c r="Q90" s="908" t="str">
        <f>IF($AE90="","",VLOOKUP($AE90,BD!$B$1:$AB$2379,Q$10,FALSE))</f>
        <v/>
      </c>
      <c r="R90" s="908" t="str">
        <f>IF($AE90="","",VLOOKUP($AE90,BD!$B$1:$AB$2379,R$10,FALSE))</f>
        <v/>
      </c>
      <c r="S90" s="908" t="str">
        <f>IF($AE90="","",VLOOKUP($AE90,BD!$B$1:$AB$2379,S$10,FALSE))</f>
        <v/>
      </c>
      <c r="T90" s="908" t="str">
        <f>IF($AE90="","",VLOOKUP($AE90,BD!$B$1:$AB$2379,T$10,FALSE))</f>
        <v/>
      </c>
      <c r="U90" s="908" t="str">
        <f>IF($AE90="","",VLOOKUP($AE90,BD!$B$1:$AB$2379,U$10,FALSE))</f>
        <v/>
      </c>
      <c r="V90" s="908" t="str">
        <f>IF($AE90="","",VLOOKUP($AE90,BD!$B$1:$AB$2379,V$10,FALSE))</f>
        <v/>
      </c>
      <c r="W90" s="908" t="str">
        <f>IF($AE90="","",VLOOKUP($AE90,BD!$B$1:$AB$2379,W$10,FALSE))</f>
        <v/>
      </c>
      <c r="X90" s="908" t="str">
        <f>IF($AE90="","",VLOOKUP($AE90,BD!$B$1:$AB$2379,X$10,FALSE))</f>
        <v/>
      </c>
      <c r="Y90" s="908" t="str">
        <f>IF($AE90="","",VLOOKUP($AE90,BD!$B$1:$AB$2379,Y$10,FALSE))</f>
        <v/>
      </c>
      <c r="Z90" s="908" t="str">
        <f>IF($AE90="","",VLOOKUP($AE90,BD!$B$1:$AB$2379,Z$10,FALSE))</f>
        <v/>
      </c>
      <c r="AA90" s="909"/>
      <c r="AB90" s="909"/>
      <c r="AC90" s="909"/>
      <c r="AD90" s="909"/>
      <c r="AE90" s="914"/>
      <c r="AF90" s="741"/>
      <c r="AG90" s="913" t="str">
        <f t="shared" si="49"/>
        <v/>
      </c>
      <c r="AH90" s="910" t="str">
        <f t="shared" si="50"/>
        <v/>
      </c>
      <c r="AI90" s="910" t="str">
        <f t="shared" ref="AI90:AR90" si="167">IF($AF90=0,"",C90*$AF90/100)</f>
        <v/>
      </c>
      <c r="AJ90" s="910" t="str">
        <f t="shared" si="167"/>
        <v/>
      </c>
      <c r="AK90" s="910" t="str">
        <f t="shared" si="167"/>
        <v/>
      </c>
      <c r="AL90" s="910" t="str">
        <f t="shared" si="167"/>
        <v/>
      </c>
      <c r="AM90" s="910" t="str">
        <f t="shared" si="167"/>
        <v/>
      </c>
      <c r="AN90" s="910" t="str">
        <f t="shared" si="167"/>
        <v/>
      </c>
      <c r="AO90" s="910" t="str">
        <f t="shared" si="167"/>
        <v/>
      </c>
      <c r="AP90" s="910" t="str">
        <f t="shared" si="167"/>
        <v/>
      </c>
      <c r="AQ90" s="910" t="str">
        <f t="shared" si="167"/>
        <v/>
      </c>
      <c r="AR90" s="910" t="str">
        <f t="shared" si="167"/>
        <v/>
      </c>
      <c r="AS90" s="910" t="str">
        <f t="shared" si="8"/>
        <v/>
      </c>
      <c r="AT90" s="910" t="str">
        <f t="shared" si="9"/>
        <v/>
      </c>
      <c r="AU90" s="910" t="str">
        <f t="shared" ref="AU90:BF90" si="168">IF($AF90=0,"",O90*$AF90/100)</f>
        <v/>
      </c>
      <c r="AV90" s="910" t="str">
        <f t="shared" si="168"/>
        <v/>
      </c>
      <c r="AW90" s="910" t="str">
        <f t="shared" si="168"/>
        <v/>
      </c>
      <c r="AX90" s="910" t="str">
        <f t="shared" si="168"/>
        <v/>
      </c>
      <c r="AY90" s="910" t="str">
        <f t="shared" si="168"/>
        <v/>
      </c>
      <c r="AZ90" s="910" t="str">
        <f t="shared" si="168"/>
        <v/>
      </c>
      <c r="BA90" s="910" t="str">
        <f t="shared" si="168"/>
        <v/>
      </c>
      <c r="BB90" s="910" t="str">
        <f t="shared" si="168"/>
        <v/>
      </c>
      <c r="BC90" s="910" t="str">
        <f t="shared" si="168"/>
        <v/>
      </c>
      <c r="BD90" s="910" t="str">
        <f t="shared" si="168"/>
        <v/>
      </c>
      <c r="BE90" s="910" t="str">
        <f t="shared" si="168"/>
        <v/>
      </c>
      <c r="BF90" s="911" t="str">
        <f t="shared" si="168"/>
        <v/>
      </c>
    </row>
    <row r="91" ht="12.75" customHeight="1">
      <c r="A91" s="907" t="str">
        <f>IF('BIBLIO Y CRÉDITOS'!$B$5="","",IF($AE91="","",VLOOKUP($AE91,BD!$B$1:$AB$2379,A$10,FALSE)))</f>
        <v/>
      </c>
      <c r="B91" s="908" t="str">
        <f>IF($AE91="","",VLOOKUP($AE91,BD!$B$1:$AB$2379,B$10,FALSE))</f>
        <v/>
      </c>
      <c r="C91" s="908" t="str">
        <f>IF($AE91="","",VLOOKUP($AE91,BD!$B$1:$AB$2379,C$10,FALSE))</f>
        <v/>
      </c>
      <c r="D91" s="908" t="str">
        <f>IF($AE91="","",VLOOKUP($AE91,BD!$B$1:$AB$2379,D$10,FALSE))</f>
        <v/>
      </c>
      <c r="E91" s="908" t="str">
        <f>IF($AE91="","",VLOOKUP($AE91,BD!$B$1:$AB$2379,E$10,FALSE))</f>
        <v/>
      </c>
      <c r="F91" s="908" t="str">
        <f>IF($AE91="","",VLOOKUP($AE91,BD!$B$1:$AB$2379,F$10,FALSE))</f>
        <v/>
      </c>
      <c r="G91" s="908" t="str">
        <f>IF($AE91="","",VLOOKUP($AE91,BD!$B$1:$AB$2379,G$10,FALSE))</f>
        <v/>
      </c>
      <c r="H91" s="908" t="str">
        <f>IF($AE91="","",VLOOKUP($AE91,BD!$B$1:$AB$2379,H$10,FALSE))</f>
        <v/>
      </c>
      <c r="I91" s="908" t="str">
        <f>IF($AE91="","",VLOOKUP($AE91,BD!$B$1:$AB$2379,I$10,FALSE))</f>
        <v/>
      </c>
      <c r="J91" s="908" t="str">
        <f>IF($AE91="","",VLOOKUP($AE91,BD!$B$1:$AB$2379,J$10,FALSE))</f>
        <v/>
      </c>
      <c r="K91" s="908" t="str">
        <f>IF($AE91="","",VLOOKUP($AE91,BD!$B$1:$AB$2379,K$10,FALSE))</f>
        <v/>
      </c>
      <c r="L91" s="908" t="str">
        <f>IF($AE91="","",VLOOKUP($AE91,BD!$B$1:$AB$2379,L$10,FALSE))</f>
        <v/>
      </c>
      <c r="M91" s="908" t="str">
        <f>IF($AE91="","",VLOOKUP($AE91,BD!$B$1:$AB$2379,M$10,FALSE))</f>
        <v/>
      </c>
      <c r="N91" s="908" t="str">
        <f>IF($AE91="","",VLOOKUP($AE91,BD!$B$1:$AB$2379,N$10,FALSE))</f>
        <v/>
      </c>
      <c r="O91" s="908" t="str">
        <f>IF($AE91="","",VLOOKUP($AE91,BD!$B$1:$AB$2379,O$10,FALSE))</f>
        <v/>
      </c>
      <c r="P91" s="908" t="str">
        <f>IF($AE91="","",VLOOKUP($AE91,BD!$B$1:$AB$2379,P$10,FALSE))</f>
        <v/>
      </c>
      <c r="Q91" s="908" t="str">
        <f>IF($AE91="","",VLOOKUP($AE91,BD!$B$1:$AB$2379,Q$10,FALSE))</f>
        <v/>
      </c>
      <c r="R91" s="908" t="str">
        <f>IF($AE91="","",VLOOKUP($AE91,BD!$B$1:$AB$2379,R$10,FALSE))</f>
        <v/>
      </c>
      <c r="S91" s="908" t="str">
        <f>IF($AE91="","",VLOOKUP($AE91,BD!$B$1:$AB$2379,S$10,FALSE))</f>
        <v/>
      </c>
      <c r="T91" s="908" t="str">
        <f>IF($AE91="","",VLOOKUP($AE91,BD!$B$1:$AB$2379,T$10,FALSE))</f>
        <v/>
      </c>
      <c r="U91" s="908" t="str">
        <f>IF($AE91="","",VLOOKUP($AE91,BD!$B$1:$AB$2379,U$10,FALSE))</f>
        <v/>
      </c>
      <c r="V91" s="908" t="str">
        <f>IF($AE91="","",VLOOKUP($AE91,BD!$B$1:$AB$2379,V$10,FALSE))</f>
        <v/>
      </c>
      <c r="W91" s="908" t="str">
        <f>IF($AE91="","",VLOOKUP($AE91,BD!$B$1:$AB$2379,W$10,FALSE))</f>
        <v/>
      </c>
      <c r="X91" s="908" t="str">
        <f>IF($AE91="","",VLOOKUP($AE91,BD!$B$1:$AB$2379,X$10,FALSE))</f>
        <v/>
      </c>
      <c r="Y91" s="908" t="str">
        <f>IF($AE91="","",VLOOKUP($AE91,BD!$B$1:$AB$2379,Y$10,FALSE))</f>
        <v/>
      </c>
      <c r="Z91" s="908" t="str">
        <f>IF($AE91="","",VLOOKUP($AE91,BD!$B$1:$AB$2379,Z$10,FALSE))</f>
        <v/>
      </c>
      <c r="AA91" s="909"/>
      <c r="AB91" s="909"/>
      <c r="AC91" s="909"/>
      <c r="AD91" s="909"/>
      <c r="AE91" s="914"/>
      <c r="AF91" s="741"/>
      <c r="AG91" s="913" t="str">
        <f t="shared" si="49"/>
        <v/>
      </c>
      <c r="AH91" s="910" t="str">
        <f t="shared" si="50"/>
        <v/>
      </c>
      <c r="AI91" s="910" t="str">
        <f t="shared" ref="AI91:AR91" si="169">IF($AF91=0,"",C91*$AF91/100)</f>
        <v/>
      </c>
      <c r="AJ91" s="910" t="str">
        <f t="shared" si="169"/>
        <v/>
      </c>
      <c r="AK91" s="910" t="str">
        <f t="shared" si="169"/>
        <v/>
      </c>
      <c r="AL91" s="910" t="str">
        <f t="shared" si="169"/>
        <v/>
      </c>
      <c r="AM91" s="910" t="str">
        <f t="shared" si="169"/>
        <v/>
      </c>
      <c r="AN91" s="910" t="str">
        <f t="shared" si="169"/>
        <v/>
      </c>
      <c r="AO91" s="910" t="str">
        <f t="shared" si="169"/>
        <v/>
      </c>
      <c r="AP91" s="910" t="str">
        <f t="shared" si="169"/>
        <v/>
      </c>
      <c r="AQ91" s="910" t="str">
        <f t="shared" si="169"/>
        <v/>
      </c>
      <c r="AR91" s="910" t="str">
        <f t="shared" si="169"/>
        <v/>
      </c>
      <c r="AS91" s="910" t="str">
        <f t="shared" si="8"/>
        <v/>
      </c>
      <c r="AT91" s="910" t="str">
        <f t="shared" si="9"/>
        <v/>
      </c>
      <c r="AU91" s="910" t="str">
        <f t="shared" ref="AU91:BF91" si="170">IF($AF91=0,"",O91*$AF91/100)</f>
        <v/>
      </c>
      <c r="AV91" s="910" t="str">
        <f t="shared" si="170"/>
        <v/>
      </c>
      <c r="AW91" s="910" t="str">
        <f t="shared" si="170"/>
        <v/>
      </c>
      <c r="AX91" s="910" t="str">
        <f t="shared" si="170"/>
        <v/>
      </c>
      <c r="AY91" s="910" t="str">
        <f t="shared" si="170"/>
        <v/>
      </c>
      <c r="AZ91" s="910" t="str">
        <f t="shared" si="170"/>
        <v/>
      </c>
      <c r="BA91" s="910" t="str">
        <f t="shared" si="170"/>
        <v/>
      </c>
      <c r="BB91" s="910" t="str">
        <f t="shared" si="170"/>
        <v/>
      </c>
      <c r="BC91" s="910" t="str">
        <f t="shared" si="170"/>
        <v/>
      </c>
      <c r="BD91" s="910" t="str">
        <f t="shared" si="170"/>
        <v/>
      </c>
      <c r="BE91" s="910" t="str">
        <f t="shared" si="170"/>
        <v/>
      </c>
      <c r="BF91" s="911" t="str">
        <f t="shared" si="170"/>
        <v/>
      </c>
    </row>
    <row r="92" ht="12.75" customHeight="1">
      <c r="A92" s="907" t="str">
        <f>IF('BIBLIO Y CRÉDITOS'!$B$5="","",IF($AE92="","",VLOOKUP($AE92,BD!$B$1:$AB$2379,A$10,FALSE)))</f>
        <v/>
      </c>
      <c r="B92" s="908" t="str">
        <f>IF($AE92="","",VLOOKUP($AE92,BD!$B$1:$AB$2379,B$10,FALSE))</f>
        <v/>
      </c>
      <c r="C92" s="908" t="str">
        <f>IF($AE92="","",VLOOKUP($AE92,BD!$B$1:$AB$2379,C$10,FALSE))</f>
        <v/>
      </c>
      <c r="D92" s="908" t="str">
        <f>IF($AE92="","",VLOOKUP($AE92,BD!$B$1:$AB$2379,D$10,FALSE))</f>
        <v/>
      </c>
      <c r="E92" s="908" t="str">
        <f>IF($AE92="","",VLOOKUP($AE92,BD!$B$1:$AB$2379,E$10,FALSE))</f>
        <v/>
      </c>
      <c r="F92" s="908" t="str">
        <f>IF($AE92="","",VLOOKUP($AE92,BD!$B$1:$AB$2379,F$10,FALSE))</f>
        <v/>
      </c>
      <c r="G92" s="908" t="str">
        <f>IF($AE92="","",VLOOKUP($AE92,BD!$B$1:$AB$2379,G$10,FALSE))</f>
        <v/>
      </c>
      <c r="H92" s="908" t="str">
        <f>IF($AE92="","",VLOOKUP($AE92,BD!$B$1:$AB$2379,H$10,FALSE))</f>
        <v/>
      </c>
      <c r="I92" s="908" t="str">
        <f>IF($AE92="","",VLOOKUP($AE92,BD!$B$1:$AB$2379,I$10,FALSE))</f>
        <v/>
      </c>
      <c r="J92" s="908" t="str">
        <f>IF($AE92="","",VLOOKUP($AE92,BD!$B$1:$AB$2379,J$10,FALSE))</f>
        <v/>
      </c>
      <c r="K92" s="908" t="str">
        <f>IF($AE92="","",VLOOKUP($AE92,BD!$B$1:$AB$2379,K$10,FALSE))</f>
        <v/>
      </c>
      <c r="L92" s="908" t="str">
        <f>IF($AE92="","",VLOOKUP($AE92,BD!$B$1:$AB$2379,L$10,FALSE))</f>
        <v/>
      </c>
      <c r="M92" s="908" t="str">
        <f>IF($AE92="","",VLOOKUP($AE92,BD!$B$1:$AB$2379,M$10,FALSE))</f>
        <v/>
      </c>
      <c r="N92" s="908" t="str">
        <f>IF($AE92="","",VLOOKUP($AE92,BD!$B$1:$AB$2379,N$10,FALSE))</f>
        <v/>
      </c>
      <c r="O92" s="908" t="str">
        <f>IF($AE92="","",VLOOKUP($AE92,BD!$B$1:$AB$2379,O$10,FALSE))</f>
        <v/>
      </c>
      <c r="P92" s="908" t="str">
        <f>IF($AE92="","",VLOOKUP($AE92,BD!$B$1:$AB$2379,P$10,FALSE))</f>
        <v/>
      </c>
      <c r="Q92" s="908" t="str">
        <f>IF($AE92="","",VLOOKUP($AE92,BD!$B$1:$AB$2379,Q$10,FALSE))</f>
        <v/>
      </c>
      <c r="R92" s="908" t="str">
        <f>IF($AE92="","",VLOOKUP($AE92,BD!$B$1:$AB$2379,R$10,FALSE))</f>
        <v/>
      </c>
      <c r="S92" s="908" t="str">
        <f>IF($AE92="","",VLOOKUP($AE92,BD!$B$1:$AB$2379,S$10,FALSE))</f>
        <v/>
      </c>
      <c r="T92" s="908" t="str">
        <f>IF($AE92="","",VLOOKUP($AE92,BD!$B$1:$AB$2379,T$10,FALSE))</f>
        <v/>
      </c>
      <c r="U92" s="908" t="str">
        <f>IF($AE92="","",VLOOKUP($AE92,BD!$B$1:$AB$2379,U$10,FALSE))</f>
        <v/>
      </c>
      <c r="V92" s="908" t="str">
        <f>IF($AE92="","",VLOOKUP($AE92,BD!$B$1:$AB$2379,V$10,FALSE))</f>
        <v/>
      </c>
      <c r="W92" s="908" t="str">
        <f>IF($AE92="","",VLOOKUP($AE92,BD!$B$1:$AB$2379,W$10,FALSE))</f>
        <v/>
      </c>
      <c r="X92" s="908" t="str">
        <f>IF($AE92="","",VLOOKUP($AE92,BD!$B$1:$AB$2379,X$10,FALSE))</f>
        <v/>
      </c>
      <c r="Y92" s="908" t="str">
        <f>IF($AE92="","",VLOOKUP($AE92,BD!$B$1:$AB$2379,Y$10,FALSE))</f>
        <v/>
      </c>
      <c r="Z92" s="908" t="str">
        <f>IF($AE92="","",VLOOKUP($AE92,BD!$B$1:$AB$2379,Z$10,FALSE))</f>
        <v/>
      </c>
      <c r="AA92" s="909"/>
      <c r="AB92" s="909"/>
      <c r="AC92" s="909"/>
      <c r="AD92" s="909"/>
      <c r="AE92" s="914"/>
      <c r="AF92" s="741"/>
      <c r="AG92" s="913" t="str">
        <f t="shared" si="49"/>
        <v/>
      </c>
      <c r="AH92" s="910" t="str">
        <f t="shared" si="50"/>
        <v/>
      </c>
      <c r="AI92" s="910" t="str">
        <f t="shared" ref="AI92:AR92" si="171">IF($AF92=0,"",C92*$AF92/100)</f>
        <v/>
      </c>
      <c r="AJ92" s="910" t="str">
        <f t="shared" si="171"/>
        <v/>
      </c>
      <c r="AK92" s="910" t="str">
        <f t="shared" si="171"/>
        <v/>
      </c>
      <c r="AL92" s="910" t="str">
        <f t="shared" si="171"/>
        <v/>
      </c>
      <c r="AM92" s="910" t="str">
        <f t="shared" si="171"/>
        <v/>
      </c>
      <c r="AN92" s="910" t="str">
        <f t="shared" si="171"/>
        <v/>
      </c>
      <c r="AO92" s="910" t="str">
        <f t="shared" si="171"/>
        <v/>
      </c>
      <c r="AP92" s="910" t="str">
        <f t="shared" si="171"/>
        <v/>
      </c>
      <c r="AQ92" s="910" t="str">
        <f t="shared" si="171"/>
        <v/>
      </c>
      <c r="AR92" s="910" t="str">
        <f t="shared" si="171"/>
        <v/>
      </c>
      <c r="AS92" s="910" t="str">
        <f t="shared" si="8"/>
        <v/>
      </c>
      <c r="AT92" s="910" t="str">
        <f t="shared" si="9"/>
        <v/>
      </c>
      <c r="AU92" s="910" t="str">
        <f t="shared" ref="AU92:BF92" si="172">IF($AF92=0,"",O92*$AF92/100)</f>
        <v/>
      </c>
      <c r="AV92" s="910" t="str">
        <f t="shared" si="172"/>
        <v/>
      </c>
      <c r="AW92" s="910" t="str">
        <f t="shared" si="172"/>
        <v/>
      </c>
      <c r="AX92" s="910" t="str">
        <f t="shared" si="172"/>
        <v/>
      </c>
      <c r="AY92" s="910" t="str">
        <f t="shared" si="172"/>
        <v/>
      </c>
      <c r="AZ92" s="910" t="str">
        <f t="shared" si="172"/>
        <v/>
      </c>
      <c r="BA92" s="910" t="str">
        <f t="shared" si="172"/>
        <v/>
      </c>
      <c r="BB92" s="910" t="str">
        <f t="shared" si="172"/>
        <v/>
      </c>
      <c r="BC92" s="910" t="str">
        <f t="shared" si="172"/>
        <v/>
      </c>
      <c r="BD92" s="910" t="str">
        <f t="shared" si="172"/>
        <v/>
      </c>
      <c r="BE92" s="910" t="str">
        <f t="shared" si="172"/>
        <v/>
      </c>
      <c r="BF92" s="911" t="str">
        <f t="shared" si="172"/>
        <v/>
      </c>
    </row>
    <row r="93" ht="12.75" customHeight="1">
      <c r="A93" s="907" t="str">
        <f>IF('BIBLIO Y CRÉDITOS'!$B$5="","",IF($AE93="","",VLOOKUP($AE93,BD!$B$1:$AB$2379,A$10,FALSE)))</f>
        <v/>
      </c>
      <c r="B93" s="908" t="str">
        <f>IF($AE93="","",VLOOKUP($AE93,BD!$B$1:$AB$2379,B$10,FALSE))</f>
        <v/>
      </c>
      <c r="C93" s="908" t="str">
        <f>IF($AE93="","",VLOOKUP($AE93,BD!$B$1:$AB$2379,C$10,FALSE))</f>
        <v/>
      </c>
      <c r="D93" s="908" t="str">
        <f>IF($AE93="","",VLOOKUP($AE93,BD!$B$1:$AB$2379,D$10,FALSE))</f>
        <v/>
      </c>
      <c r="E93" s="908" t="str">
        <f>IF($AE93="","",VLOOKUP($AE93,BD!$B$1:$AB$2379,E$10,FALSE))</f>
        <v/>
      </c>
      <c r="F93" s="908" t="str">
        <f>IF($AE93="","",VLOOKUP($AE93,BD!$B$1:$AB$2379,F$10,FALSE))</f>
        <v/>
      </c>
      <c r="G93" s="908" t="str">
        <f>IF($AE93="","",VLOOKUP($AE93,BD!$B$1:$AB$2379,G$10,FALSE))</f>
        <v/>
      </c>
      <c r="H93" s="908" t="str">
        <f>IF($AE93="","",VLOOKUP($AE93,BD!$B$1:$AB$2379,H$10,FALSE))</f>
        <v/>
      </c>
      <c r="I93" s="908" t="str">
        <f>IF($AE93="","",VLOOKUP($AE93,BD!$B$1:$AB$2379,I$10,FALSE))</f>
        <v/>
      </c>
      <c r="J93" s="908" t="str">
        <f>IF($AE93="","",VLOOKUP($AE93,BD!$B$1:$AB$2379,J$10,FALSE))</f>
        <v/>
      </c>
      <c r="K93" s="908" t="str">
        <f>IF($AE93="","",VLOOKUP($AE93,BD!$B$1:$AB$2379,K$10,FALSE))</f>
        <v/>
      </c>
      <c r="L93" s="908" t="str">
        <f>IF($AE93="","",VLOOKUP($AE93,BD!$B$1:$AB$2379,L$10,FALSE))</f>
        <v/>
      </c>
      <c r="M93" s="908" t="str">
        <f>IF($AE93="","",VLOOKUP($AE93,BD!$B$1:$AB$2379,M$10,FALSE))</f>
        <v/>
      </c>
      <c r="N93" s="908" t="str">
        <f>IF($AE93="","",VLOOKUP($AE93,BD!$B$1:$AB$2379,N$10,FALSE))</f>
        <v/>
      </c>
      <c r="O93" s="908" t="str">
        <f>IF($AE93="","",VLOOKUP($AE93,BD!$B$1:$AB$2379,O$10,FALSE))</f>
        <v/>
      </c>
      <c r="P93" s="908" t="str">
        <f>IF($AE93="","",VLOOKUP($AE93,BD!$B$1:$AB$2379,P$10,FALSE))</f>
        <v/>
      </c>
      <c r="Q93" s="908" t="str">
        <f>IF($AE93="","",VLOOKUP($AE93,BD!$B$1:$AB$2379,Q$10,FALSE))</f>
        <v/>
      </c>
      <c r="R93" s="908" t="str">
        <f>IF($AE93="","",VLOOKUP($AE93,BD!$B$1:$AB$2379,R$10,FALSE))</f>
        <v/>
      </c>
      <c r="S93" s="908" t="str">
        <f>IF($AE93="","",VLOOKUP($AE93,BD!$B$1:$AB$2379,S$10,FALSE))</f>
        <v/>
      </c>
      <c r="T93" s="908" t="str">
        <f>IF($AE93="","",VLOOKUP($AE93,BD!$B$1:$AB$2379,T$10,FALSE))</f>
        <v/>
      </c>
      <c r="U93" s="908" t="str">
        <f>IF($AE93="","",VLOOKUP($AE93,BD!$B$1:$AB$2379,U$10,FALSE))</f>
        <v/>
      </c>
      <c r="V93" s="908" t="str">
        <f>IF($AE93="","",VLOOKUP($AE93,BD!$B$1:$AB$2379,V$10,FALSE))</f>
        <v/>
      </c>
      <c r="W93" s="908" t="str">
        <f>IF($AE93="","",VLOOKUP($AE93,BD!$B$1:$AB$2379,W$10,FALSE))</f>
        <v/>
      </c>
      <c r="X93" s="908" t="str">
        <f>IF($AE93="","",VLOOKUP($AE93,BD!$B$1:$AB$2379,X$10,FALSE))</f>
        <v/>
      </c>
      <c r="Y93" s="908" t="str">
        <f>IF($AE93="","",VLOOKUP($AE93,BD!$B$1:$AB$2379,Y$10,FALSE))</f>
        <v/>
      </c>
      <c r="Z93" s="908" t="str">
        <f>IF($AE93="","",VLOOKUP($AE93,BD!$B$1:$AB$2379,Z$10,FALSE))</f>
        <v/>
      </c>
      <c r="AA93" s="909"/>
      <c r="AB93" s="909"/>
      <c r="AC93" s="909"/>
      <c r="AD93" s="909"/>
      <c r="AE93" s="914"/>
      <c r="AF93" s="741"/>
      <c r="AG93" s="913" t="str">
        <f t="shared" si="49"/>
        <v/>
      </c>
      <c r="AH93" s="910" t="str">
        <f t="shared" si="50"/>
        <v/>
      </c>
      <c r="AI93" s="910" t="str">
        <f t="shared" ref="AI93:AR93" si="173">IF($AF93=0,"",C93*$AF93/100)</f>
        <v/>
      </c>
      <c r="AJ93" s="910" t="str">
        <f t="shared" si="173"/>
        <v/>
      </c>
      <c r="AK93" s="910" t="str">
        <f t="shared" si="173"/>
        <v/>
      </c>
      <c r="AL93" s="910" t="str">
        <f t="shared" si="173"/>
        <v/>
      </c>
      <c r="AM93" s="910" t="str">
        <f t="shared" si="173"/>
        <v/>
      </c>
      <c r="AN93" s="910" t="str">
        <f t="shared" si="173"/>
        <v/>
      </c>
      <c r="AO93" s="910" t="str">
        <f t="shared" si="173"/>
        <v/>
      </c>
      <c r="AP93" s="910" t="str">
        <f t="shared" si="173"/>
        <v/>
      </c>
      <c r="AQ93" s="910" t="str">
        <f t="shared" si="173"/>
        <v/>
      </c>
      <c r="AR93" s="910" t="str">
        <f t="shared" si="173"/>
        <v/>
      </c>
      <c r="AS93" s="910" t="str">
        <f t="shared" si="8"/>
        <v/>
      </c>
      <c r="AT93" s="910" t="str">
        <f t="shared" si="9"/>
        <v/>
      </c>
      <c r="AU93" s="910" t="str">
        <f t="shared" ref="AU93:BF93" si="174">IF($AF93=0,"",O93*$AF93/100)</f>
        <v/>
      </c>
      <c r="AV93" s="910" t="str">
        <f t="shared" si="174"/>
        <v/>
      </c>
      <c r="AW93" s="910" t="str">
        <f t="shared" si="174"/>
        <v/>
      </c>
      <c r="AX93" s="910" t="str">
        <f t="shared" si="174"/>
        <v/>
      </c>
      <c r="AY93" s="910" t="str">
        <f t="shared" si="174"/>
        <v/>
      </c>
      <c r="AZ93" s="910" t="str">
        <f t="shared" si="174"/>
        <v/>
      </c>
      <c r="BA93" s="910" t="str">
        <f t="shared" si="174"/>
        <v/>
      </c>
      <c r="BB93" s="910" t="str">
        <f t="shared" si="174"/>
        <v/>
      </c>
      <c r="BC93" s="910" t="str">
        <f t="shared" si="174"/>
        <v/>
      </c>
      <c r="BD93" s="910" t="str">
        <f t="shared" si="174"/>
        <v/>
      </c>
      <c r="BE93" s="910" t="str">
        <f t="shared" si="174"/>
        <v/>
      </c>
      <c r="BF93" s="911" t="str">
        <f t="shared" si="174"/>
        <v/>
      </c>
    </row>
    <row r="94" ht="12.75" customHeight="1">
      <c r="A94" s="907" t="str">
        <f>IF('BIBLIO Y CRÉDITOS'!$B$5="","",IF($AE94="","",VLOOKUP($AE94,BD!$B$1:$AB$2379,A$10,FALSE)))</f>
        <v/>
      </c>
      <c r="B94" s="908" t="str">
        <f>IF($AE94="","",VLOOKUP($AE94,BD!$B$1:$AB$2379,B$10,FALSE))</f>
        <v/>
      </c>
      <c r="C94" s="908" t="str">
        <f>IF($AE94="","",VLOOKUP($AE94,BD!$B$1:$AB$2379,C$10,FALSE))</f>
        <v/>
      </c>
      <c r="D94" s="908" t="str">
        <f>IF($AE94="","",VLOOKUP($AE94,BD!$B$1:$AB$2379,D$10,FALSE))</f>
        <v/>
      </c>
      <c r="E94" s="908" t="str">
        <f>IF($AE94="","",VLOOKUP($AE94,BD!$B$1:$AB$2379,E$10,FALSE))</f>
        <v/>
      </c>
      <c r="F94" s="908" t="str">
        <f>IF($AE94="","",VLOOKUP($AE94,BD!$B$1:$AB$2379,F$10,FALSE))</f>
        <v/>
      </c>
      <c r="G94" s="908" t="str">
        <f>IF($AE94="","",VLOOKUP($AE94,BD!$B$1:$AB$2379,G$10,FALSE))</f>
        <v/>
      </c>
      <c r="H94" s="908" t="str">
        <f>IF($AE94="","",VLOOKUP($AE94,BD!$B$1:$AB$2379,H$10,FALSE))</f>
        <v/>
      </c>
      <c r="I94" s="908" t="str">
        <f>IF($AE94="","",VLOOKUP($AE94,BD!$B$1:$AB$2379,I$10,FALSE))</f>
        <v/>
      </c>
      <c r="J94" s="908" t="str">
        <f>IF($AE94="","",VLOOKUP($AE94,BD!$B$1:$AB$2379,J$10,FALSE))</f>
        <v/>
      </c>
      <c r="K94" s="908" t="str">
        <f>IF($AE94="","",VLOOKUP($AE94,BD!$B$1:$AB$2379,K$10,FALSE))</f>
        <v/>
      </c>
      <c r="L94" s="908" t="str">
        <f>IF($AE94="","",VLOOKUP($AE94,BD!$B$1:$AB$2379,L$10,FALSE))</f>
        <v/>
      </c>
      <c r="M94" s="908" t="str">
        <f>IF($AE94="","",VLOOKUP($AE94,BD!$B$1:$AB$2379,M$10,FALSE))</f>
        <v/>
      </c>
      <c r="N94" s="908" t="str">
        <f>IF($AE94="","",VLOOKUP($AE94,BD!$B$1:$AB$2379,N$10,FALSE))</f>
        <v/>
      </c>
      <c r="O94" s="908" t="str">
        <f>IF($AE94="","",VLOOKUP($AE94,BD!$B$1:$AB$2379,O$10,FALSE))</f>
        <v/>
      </c>
      <c r="P94" s="908" t="str">
        <f>IF($AE94="","",VLOOKUP($AE94,BD!$B$1:$AB$2379,P$10,FALSE))</f>
        <v/>
      </c>
      <c r="Q94" s="908" t="str">
        <f>IF($AE94="","",VLOOKUP($AE94,BD!$B$1:$AB$2379,Q$10,FALSE))</f>
        <v/>
      </c>
      <c r="R94" s="908" t="str">
        <f>IF($AE94="","",VLOOKUP($AE94,BD!$B$1:$AB$2379,R$10,FALSE))</f>
        <v/>
      </c>
      <c r="S94" s="908" t="str">
        <f>IF($AE94="","",VLOOKUP($AE94,BD!$B$1:$AB$2379,S$10,FALSE))</f>
        <v/>
      </c>
      <c r="T94" s="908" t="str">
        <f>IF($AE94="","",VLOOKUP($AE94,BD!$B$1:$AB$2379,T$10,FALSE))</f>
        <v/>
      </c>
      <c r="U94" s="908" t="str">
        <f>IF($AE94="","",VLOOKUP($AE94,BD!$B$1:$AB$2379,U$10,FALSE))</f>
        <v/>
      </c>
      <c r="V94" s="908" t="str">
        <f>IF($AE94="","",VLOOKUP($AE94,BD!$B$1:$AB$2379,V$10,FALSE))</f>
        <v/>
      </c>
      <c r="W94" s="908" t="str">
        <f>IF($AE94="","",VLOOKUP($AE94,BD!$B$1:$AB$2379,W$10,FALSE))</f>
        <v/>
      </c>
      <c r="X94" s="908" t="str">
        <f>IF($AE94="","",VLOOKUP($AE94,BD!$B$1:$AB$2379,X$10,FALSE))</f>
        <v/>
      </c>
      <c r="Y94" s="908" t="str">
        <f>IF($AE94="","",VLOOKUP($AE94,BD!$B$1:$AB$2379,Y$10,FALSE))</f>
        <v/>
      </c>
      <c r="Z94" s="908" t="str">
        <f>IF($AE94="","",VLOOKUP($AE94,BD!$B$1:$AB$2379,Z$10,FALSE))</f>
        <v/>
      </c>
      <c r="AA94" s="909"/>
      <c r="AB94" s="909"/>
      <c r="AC94" s="909"/>
      <c r="AD94" s="909"/>
      <c r="AE94" s="914"/>
      <c r="AF94" s="741"/>
      <c r="AG94" s="913" t="str">
        <f t="shared" si="49"/>
        <v/>
      </c>
      <c r="AH94" s="910" t="str">
        <f t="shared" si="50"/>
        <v/>
      </c>
      <c r="AI94" s="910" t="str">
        <f t="shared" ref="AI94:AR94" si="175">IF($AF94=0,"",C94*$AF94/100)</f>
        <v/>
      </c>
      <c r="AJ94" s="910" t="str">
        <f t="shared" si="175"/>
        <v/>
      </c>
      <c r="AK94" s="910" t="str">
        <f t="shared" si="175"/>
        <v/>
      </c>
      <c r="AL94" s="910" t="str">
        <f t="shared" si="175"/>
        <v/>
      </c>
      <c r="AM94" s="910" t="str">
        <f t="shared" si="175"/>
        <v/>
      </c>
      <c r="AN94" s="910" t="str">
        <f t="shared" si="175"/>
        <v/>
      </c>
      <c r="AO94" s="910" t="str">
        <f t="shared" si="175"/>
        <v/>
      </c>
      <c r="AP94" s="910" t="str">
        <f t="shared" si="175"/>
        <v/>
      </c>
      <c r="AQ94" s="910" t="str">
        <f t="shared" si="175"/>
        <v/>
      </c>
      <c r="AR94" s="910" t="str">
        <f t="shared" si="175"/>
        <v/>
      </c>
      <c r="AS94" s="910" t="str">
        <f t="shared" si="8"/>
        <v/>
      </c>
      <c r="AT94" s="910" t="str">
        <f t="shared" si="9"/>
        <v/>
      </c>
      <c r="AU94" s="910" t="str">
        <f t="shared" ref="AU94:BF94" si="176">IF($AF94=0,"",O94*$AF94/100)</f>
        <v/>
      </c>
      <c r="AV94" s="910" t="str">
        <f t="shared" si="176"/>
        <v/>
      </c>
      <c r="AW94" s="910" t="str">
        <f t="shared" si="176"/>
        <v/>
      </c>
      <c r="AX94" s="910" t="str">
        <f t="shared" si="176"/>
        <v/>
      </c>
      <c r="AY94" s="910" t="str">
        <f t="shared" si="176"/>
        <v/>
      </c>
      <c r="AZ94" s="910" t="str">
        <f t="shared" si="176"/>
        <v/>
      </c>
      <c r="BA94" s="910" t="str">
        <f t="shared" si="176"/>
        <v/>
      </c>
      <c r="BB94" s="910" t="str">
        <f t="shared" si="176"/>
        <v/>
      </c>
      <c r="BC94" s="910" t="str">
        <f t="shared" si="176"/>
        <v/>
      </c>
      <c r="BD94" s="910" t="str">
        <f t="shared" si="176"/>
        <v/>
      </c>
      <c r="BE94" s="910" t="str">
        <f t="shared" si="176"/>
        <v/>
      </c>
      <c r="BF94" s="911" t="str">
        <f t="shared" si="176"/>
        <v/>
      </c>
    </row>
    <row r="95" ht="12.75" customHeight="1">
      <c r="A95" s="907" t="str">
        <f>IF('BIBLIO Y CRÉDITOS'!$B$5="","",IF($AE95="","",VLOOKUP($AE95,BD!$B$1:$AB$2379,A$10,FALSE)))</f>
        <v/>
      </c>
      <c r="B95" s="908" t="str">
        <f>IF($AE95="","",VLOOKUP($AE95,BD!$B$1:$AB$2379,B$10,FALSE))</f>
        <v/>
      </c>
      <c r="C95" s="908" t="str">
        <f>IF($AE95="","",VLOOKUP($AE95,BD!$B$1:$AB$2379,C$10,FALSE))</f>
        <v/>
      </c>
      <c r="D95" s="908" t="str">
        <f>IF($AE95="","",VLOOKUP($AE95,BD!$B$1:$AB$2379,D$10,FALSE))</f>
        <v/>
      </c>
      <c r="E95" s="908" t="str">
        <f>IF($AE95="","",VLOOKUP($AE95,BD!$B$1:$AB$2379,E$10,FALSE))</f>
        <v/>
      </c>
      <c r="F95" s="908" t="str">
        <f>IF($AE95="","",VLOOKUP($AE95,BD!$B$1:$AB$2379,F$10,FALSE))</f>
        <v/>
      </c>
      <c r="G95" s="908" t="str">
        <f>IF($AE95="","",VLOOKUP($AE95,BD!$B$1:$AB$2379,G$10,FALSE))</f>
        <v/>
      </c>
      <c r="H95" s="908" t="str">
        <f>IF($AE95="","",VLOOKUP($AE95,BD!$B$1:$AB$2379,H$10,FALSE))</f>
        <v/>
      </c>
      <c r="I95" s="908" t="str">
        <f>IF($AE95="","",VLOOKUP($AE95,BD!$B$1:$AB$2379,I$10,FALSE))</f>
        <v/>
      </c>
      <c r="J95" s="908" t="str">
        <f>IF($AE95="","",VLOOKUP($AE95,BD!$B$1:$AB$2379,J$10,FALSE))</f>
        <v/>
      </c>
      <c r="K95" s="908" t="str">
        <f>IF($AE95="","",VLOOKUP($AE95,BD!$B$1:$AB$2379,K$10,FALSE))</f>
        <v/>
      </c>
      <c r="L95" s="908" t="str">
        <f>IF($AE95="","",VLOOKUP($AE95,BD!$B$1:$AB$2379,L$10,FALSE))</f>
        <v/>
      </c>
      <c r="M95" s="908" t="str">
        <f>IF($AE95="","",VLOOKUP($AE95,BD!$B$1:$AB$2379,M$10,FALSE))</f>
        <v/>
      </c>
      <c r="N95" s="908" t="str">
        <f>IF($AE95="","",VLOOKUP($AE95,BD!$B$1:$AB$2379,N$10,FALSE))</f>
        <v/>
      </c>
      <c r="O95" s="908" t="str">
        <f>IF($AE95="","",VLOOKUP($AE95,BD!$B$1:$AB$2379,O$10,FALSE))</f>
        <v/>
      </c>
      <c r="P95" s="908" t="str">
        <f>IF($AE95="","",VLOOKUP($AE95,BD!$B$1:$AB$2379,P$10,FALSE))</f>
        <v/>
      </c>
      <c r="Q95" s="908" t="str">
        <f>IF($AE95="","",VLOOKUP($AE95,BD!$B$1:$AB$2379,Q$10,FALSE))</f>
        <v/>
      </c>
      <c r="R95" s="908" t="str">
        <f>IF($AE95="","",VLOOKUP($AE95,BD!$B$1:$AB$2379,R$10,FALSE))</f>
        <v/>
      </c>
      <c r="S95" s="908" t="str">
        <f>IF($AE95="","",VLOOKUP($AE95,BD!$B$1:$AB$2379,S$10,FALSE))</f>
        <v/>
      </c>
      <c r="T95" s="908" t="str">
        <f>IF($AE95="","",VLOOKUP($AE95,BD!$B$1:$AB$2379,T$10,FALSE))</f>
        <v/>
      </c>
      <c r="U95" s="908" t="str">
        <f>IF($AE95="","",VLOOKUP($AE95,BD!$B$1:$AB$2379,U$10,FALSE))</f>
        <v/>
      </c>
      <c r="V95" s="908" t="str">
        <f>IF($AE95="","",VLOOKUP($AE95,BD!$B$1:$AB$2379,V$10,FALSE))</f>
        <v/>
      </c>
      <c r="W95" s="908" t="str">
        <f>IF($AE95="","",VLOOKUP($AE95,BD!$B$1:$AB$2379,W$10,FALSE))</f>
        <v/>
      </c>
      <c r="X95" s="908" t="str">
        <f>IF($AE95="","",VLOOKUP($AE95,BD!$B$1:$AB$2379,X$10,FALSE))</f>
        <v/>
      </c>
      <c r="Y95" s="908" t="str">
        <f>IF($AE95="","",VLOOKUP($AE95,BD!$B$1:$AB$2379,Y$10,FALSE))</f>
        <v/>
      </c>
      <c r="Z95" s="908" t="str">
        <f>IF($AE95="","",VLOOKUP($AE95,BD!$B$1:$AB$2379,Z$10,FALSE))</f>
        <v/>
      </c>
      <c r="AA95" s="909"/>
      <c r="AB95" s="909"/>
      <c r="AC95" s="909"/>
      <c r="AD95" s="909"/>
      <c r="AE95" s="914"/>
      <c r="AF95" s="741"/>
      <c r="AG95" s="913" t="str">
        <f t="shared" si="49"/>
        <v/>
      </c>
      <c r="AH95" s="910" t="str">
        <f t="shared" si="50"/>
        <v/>
      </c>
      <c r="AI95" s="910" t="str">
        <f t="shared" ref="AI95:AR95" si="177">IF($AF95=0,"",C95*$AF95/100)</f>
        <v/>
      </c>
      <c r="AJ95" s="910" t="str">
        <f t="shared" si="177"/>
        <v/>
      </c>
      <c r="AK95" s="910" t="str">
        <f t="shared" si="177"/>
        <v/>
      </c>
      <c r="AL95" s="910" t="str">
        <f t="shared" si="177"/>
        <v/>
      </c>
      <c r="AM95" s="910" t="str">
        <f t="shared" si="177"/>
        <v/>
      </c>
      <c r="AN95" s="910" t="str">
        <f t="shared" si="177"/>
        <v/>
      </c>
      <c r="AO95" s="910" t="str">
        <f t="shared" si="177"/>
        <v/>
      </c>
      <c r="AP95" s="910" t="str">
        <f t="shared" si="177"/>
        <v/>
      </c>
      <c r="AQ95" s="910" t="str">
        <f t="shared" si="177"/>
        <v/>
      </c>
      <c r="AR95" s="910" t="str">
        <f t="shared" si="177"/>
        <v/>
      </c>
      <c r="AS95" s="910" t="str">
        <f t="shared" si="8"/>
        <v/>
      </c>
      <c r="AT95" s="910" t="str">
        <f t="shared" si="9"/>
        <v/>
      </c>
      <c r="AU95" s="910" t="str">
        <f t="shared" ref="AU95:BF95" si="178">IF($AF95=0,"",O95*$AF95/100)</f>
        <v/>
      </c>
      <c r="AV95" s="910" t="str">
        <f t="shared" si="178"/>
        <v/>
      </c>
      <c r="AW95" s="910" t="str">
        <f t="shared" si="178"/>
        <v/>
      </c>
      <c r="AX95" s="910" t="str">
        <f t="shared" si="178"/>
        <v/>
      </c>
      <c r="AY95" s="910" t="str">
        <f t="shared" si="178"/>
        <v/>
      </c>
      <c r="AZ95" s="910" t="str">
        <f t="shared" si="178"/>
        <v/>
      </c>
      <c r="BA95" s="910" t="str">
        <f t="shared" si="178"/>
        <v/>
      </c>
      <c r="BB95" s="910" t="str">
        <f t="shared" si="178"/>
        <v/>
      </c>
      <c r="BC95" s="910" t="str">
        <f t="shared" si="178"/>
        <v/>
      </c>
      <c r="BD95" s="910" t="str">
        <f t="shared" si="178"/>
        <v/>
      </c>
      <c r="BE95" s="910" t="str">
        <f t="shared" si="178"/>
        <v/>
      </c>
      <c r="BF95" s="911" t="str">
        <f t="shared" si="178"/>
        <v/>
      </c>
    </row>
    <row r="96" ht="12.75" customHeight="1">
      <c r="A96" s="907" t="str">
        <f>IF('BIBLIO Y CRÉDITOS'!$B$5="","",IF($AE96="","",VLOOKUP($AE96,BD!$B$1:$AB$2379,A$10,FALSE)))</f>
        <v/>
      </c>
      <c r="B96" s="908" t="str">
        <f>IF($AE96="","",VLOOKUP($AE96,BD!$B$1:$AB$2379,B$10,FALSE))</f>
        <v/>
      </c>
      <c r="C96" s="908" t="str">
        <f>IF($AE96="","",VLOOKUP($AE96,BD!$B$1:$AB$2379,C$10,FALSE))</f>
        <v/>
      </c>
      <c r="D96" s="908" t="str">
        <f>IF($AE96="","",VLOOKUP($AE96,BD!$B$1:$AB$2379,D$10,FALSE))</f>
        <v/>
      </c>
      <c r="E96" s="908" t="str">
        <f>IF($AE96="","",VLOOKUP($AE96,BD!$B$1:$AB$2379,E$10,FALSE))</f>
        <v/>
      </c>
      <c r="F96" s="908" t="str">
        <f>IF($AE96="","",VLOOKUP($AE96,BD!$B$1:$AB$2379,F$10,FALSE))</f>
        <v/>
      </c>
      <c r="G96" s="908" t="str">
        <f>IF($AE96="","",VLOOKUP($AE96,BD!$B$1:$AB$2379,G$10,FALSE))</f>
        <v/>
      </c>
      <c r="H96" s="908" t="str">
        <f>IF($AE96="","",VLOOKUP($AE96,BD!$B$1:$AB$2379,H$10,FALSE))</f>
        <v/>
      </c>
      <c r="I96" s="908" t="str">
        <f>IF($AE96="","",VLOOKUP($AE96,BD!$B$1:$AB$2379,I$10,FALSE))</f>
        <v/>
      </c>
      <c r="J96" s="908" t="str">
        <f>IF($AE96="","",VLOOKUP($AE96,BD!$B$1:$AB$2379,J$10,FALSE))</f>
        <v/>
      </c>
      <c r="K96" s="908" t="str">
        <f>IF($AE96="","",VLOOKUP($AE96,BD!$B$1:$AB$2379,K$10,FALSE))</f>
        <v/>
      </c>
      <c r="L96" s="908" t="str">
        <f>IF($AE96="","",VLOOKUP($AE96,BD!$B$1:$AB$2379,L$10,FALSE))</f>
        <v/>
      </c>
      <c r="M96" s="908" t="str">
        <f>IF($AE96="","",VLOOKUP($AE96,BD!$B$1:$AB$2379,M$10,FALSE))</f>
        <v/>
      </c>
      <c r="N96" s="908" t="str">
        <f>IF($AE96="","",VLOOKUP($AE96,BD!$B$1:$AB$2379,N$10,FALSE))</f>
        <v/>
      </c>
      <c r="O96" s="908" t="str">
        <f>IF($AE96="","",VLOOKUP($AE96,BD!$B$1:$AB$2379,O$10,FALSE))</f>
        <v/>
      </c>
      <c r="P96" s="908" t="str">
        <f>IF($AE96="","",VLOOKUP($AE96,BD!$B$1:$AB$2379,P$10,FALSE))</f>
        <v/>
      </c>
      <c r="Q96" s="908" t="str">
        <f>IF($AE96="","",VLOOKUP($AE96,BD!$B$1:$AB$2379,Q$10,FALSE))</f>
        <v/>
      </c>
      <c r="R96" s="908" t="str">
        <f>IF($AE96="","",VLOOKUP($AE96,BD!$B$1:$AB$2379,R$10,FALSE))</f>
        <v/>
      </c>
      <c r="S96" s="908" t="str">
        <f>IF($AE96="","",VLOOKUP($AE96,BD!$B$1:$AB$2379,S$10,FALSE))</f>
        <v/>
      </c>
      <c r="T96" s="908" t="str">
        <f>IF($AE96="","",VLOOKUP($AE96,BD!$B$1:$AB$2379,T$10,FALSE))</f>
        <v/>
      </c>
      <c r="U96" s="908" t="str">
        <f>IF($AE96="","",VLOOKUP($AE96,BD!$B$1:$AB$2379,U$10,FALSE))</f>
        <v/>
      </c>
      <c r="V96" s="908" t="str">
        <f>IF($AE96="","",VLOOKUP($AE96,BD!$B$1:$AB$2379,V$10,FALSE))</f>
        <v/>
      </c>
      <c r="W96" s="908" t="str">
        <f>IF($AE96="","",VLOOKUP($AE96,BD!$B$1:$AB$2379,W$10,FALSE))</f>
        <v/>
      </c>
      <c r="X96" s="908" t="str">
        <f>IF($AE96="","",VLOOKUP($AE96,BD!$B$1:$AB$2379,X$10,FALSE))</f>
        <v/>
      </c>
      <c r="Y96" s="908" t="str">
        <f>IF($AE96="","",VLOOKUP($AE96,BD!$B$1:$AB$2379,Y$10,FALSE))</f>
        <v/>
      </c>
      <c r="Z96" s="908" t="str">
        <f>IF($AE96="","",VLOOKUP($AE96,BD!$B$1:$AB$2379,Z$10,FALSE))</f>
        <v/>
      </c>
      <c r="AA96" s="909"/>
      <c r="AB96" s="909"/>
      <c r="AC96" s="909"/>
      <c r="AD96" s="909"/>
      <c r="AE96" s="914"/>
      <c r="AF96" s="741"/>
      <c r="AG96" s="913" t="str">
        <f t="shared" si="49"/>
        <v/>
      </c>
      <c r="AH96" s="910" t="str">
        <f t="shared" si="50"/>
        <v/>
      </c>
      <c r="AI96" s="910" t="str">
        <f t="shared" ref="AI96:AR96" si="179">IF($AF96=0,"",C96*$AF96/100)</f>
        <v/>
      </c>
      <c r="AJ96" s="910" t="str">
        <f t="shared" si="179"/>
        <v/>
      </c>
      <c r="AK96" s="910" t="str">
        <f t="shared" si="179"/>
        <v/>
      </c>
      <c r="AL96" s="910" t="str">
        <f t="shared" si="179"/>
        <v/>
      </c>
      <c r="AM96" s="910" t="str">
        <f t="shared" si="179"/>
        <v/>
      </c>
      <c r="AN96" s="910" t="str">
        <f t="shared" si="179"/>
        <v/>
      </c>
      <c r="AO96" s="910" t="str">
        <f t="shared" si="179"/>
        <v/>
      </c>
      <c r="AP96" s="910" t="str">
        <f t="shared" si="179"/>
        <v/>
      </c>
      <c r="AQ96" s="910" t="str">
        <f t="shared" si="179"/>
        <v/>
      </c>
      <c r="AR96" s="910" t="str">
        <f t="shared" si="179"/>
        <v/>
      </c>
      <c r="AS96" s="910" t="str">
        <f t="shared" si="8"/>
        <v/>
      </c>
      <c r="AT96" s="910" t="str">
        <f t="shared" si="9"/>
        <v/>
      </c>
      <c r="AU96" s="910" t="str">
        <f t="shared" ref="AU96:BF96" si="180">IF($AF96=0,"",O96*$AF96/100)</f>
        <v/>
      </c>
      <c r="AV96" s="910" t="str">
        <f t="shared" si="180"/>
        <v/>
      </c>
      <c r="AW96" s="910" t="str">
        <f t="shared" si="180"/>
        <v/>
      </c>
      <c r="AX96" s="910" t="str">
        <f t="shared" si="180"/>
        <v/>
      </c>
      <c r="AY96" s="910" t="str">
        <f t="shared" si="180"/>
        <v/>
      </c>
      <c r="AZ96" s="910" t="str">
        <f t="shared" si="180"/>
        <v/>
      </c>
      <c r="BA96" s="910" t="str">
        <f t="shared" si="180"/>
        <v/>
      </c>
      <c r="BB96" s="910" t="str">
        <f t="shared" si="180"/>
        <v/>
      </c>
      <c r="BC96" s="910" t="str">
        <f t="shared" si="180"/>
        <v/>
      </c>
      <c r="BD96" s="910" t="str">
        <f t="shared" si="180"/>
        <v/>
      </c>
      <c r="BE96" s="910" t="str">
        <f t="shared" si="180"/>
        <v/>
      </c>
      <c r="BF96" s="911" t="str">
        <f t="shared" si="180"/>
        <v/>
      </c>
    </row>
    <row r="97" ht="12.75" customHeight="1">
      <c r="A97" s="907" t="str">
        <f>IF('BIBLIO Y CRÉDITOS'!$B$5="","",IF($AE97="","",VLOOKUP($AE97,BD!$B$1:$AB$2379,A$10,FALSE)))</f>
        <v/>
      </c>
      <c r="B97" s="908" t="str">
        <f>IF($AE97="","",VLOOKUP($AE97,BD!$B$1:$AB$2379,B$10,FALSE))</f>
        <v/>
      </c>
      <c r="C97" s="908" t="str">
        <f>IF($AE97="","",VLOOKUP($AE97,BD!$B$1:$AB$2379,C$10,FALSE))</f>
        <v/>
      </c>
      <c r="D97" s="908" t="str">
        <f>IF($AE97="","",VLOOKUP($AE97,BD!$B$1:$AB$2379,D$10,FALSE))</f>
        <v/>
      </c>
      <c r="E97" s="908" t="str">
        <f>IF($AE97="","",VLOOKUP($AE97,BD!$B$1:$AB$2379,E$10,FALSE))</f>
        <v/>
      </c>
      <c r="F97" s="908" t="str">
        <f>IF($AE97="","",VLOOKUP($AE97,BD!$B$1:$AB$2379,F$10,FALSE))</f>
        <v/>
      </c>
      <c r="G97" s="908" t="str">
        <f>IF($AE97="","",VLOOKUP($AE97,BD!$B$1:$AB$2379,G$10,FALSE))</f>
        <v/>
      </c>
      <c r="H97" s="908" t="str">
        <f>IF($AE97="","",VLOOKUP($AE97,BD!$B$1:$AB$2379,H$10,FALSE))</f>
        <v/>
      </c>
      <c r="I97" s="908" t="str">
        <f>IF($AE97="","",VLOOKUP($AE97,BD!$B$1:$AB$2379,I$10,FALSE))</f>
        <v/>
      </c>
      <c r="J97" s="908" t="str">
        <f>IF($AE97="","",VLOOKUP($AE97,BD!$B$1:$AB$2379,J$10,FALSE))</f>
        <v/>
      </c>
      <c r="K97" s="908" t="str">
        <f>IF($AE97="","",VLOOKUP($AE97,BD!$B$1:$AB$2379,K$10,FALSE))</f>
        <v/>
      </c>
      <c r="L97" s="908" t="str">
        <f>IF($AE97="","",VLOOKUP($AE97,BD!$B$1:$AB$2379,L$10,FALSE))</f>
        <v/>
      </c>
      <c r="M97" s="908" t="str">
        <f>IF($AE97="","",VLOOKUP($AE97,BD!$B$1:$AB$2379,M$10,FALSE))</f>
        <v/>
      </c>
      <c r="N97" s="908" t="str">
        <f>IF($AE97="","",VLOOKUP($AE97,BD!$B$1:$AB$2379,N$10,FALSE))</f>
        <v/>
      </c>
      <c r="O97" s="908" t="str">
        <f>IF($AE97="","",VLOOKUP($AE97,BD!$B$1:$AB$2379,O$10,FALSE))</f>
        <v/>
      </c>
      <c r="P97" s="908" t="str">
        <f>IF($AE97="","",VLOOKUP($AE97,BD!$B$1:$AB$2379,P$10,FALSE))</f>
        <v/>
      </c>
      <c r="Q97" s="908" t="str">
        <f>IF($AE97="","",VLOOKUP($AE97,BD!$B$1:$AB$2379,Q$10,FALSE))</f>
        <v/>
      </c>
      <c r="R97" s="908" t="str">
        <f>IF($AE97="","",VLOOKUP($AE97,BD!$B$1:$AB$2379,R$10,FALSE))</f>
        <v/>
      </c>
      <c r="S97" s="908" t="str">
        <f>IF($AE97="","",VLOOKUP($AE97,BD!$B$1:$AB$2379,S$10,FALSE))</f>
        <v/>
      </c>
      <c r="T97" s="908" t="str">
        <f>IF($AE97="","",VLOOKUP($AE97,BD!$B$1:$AB$2379,T$10,FALSE))</f>
        <v/>
      </c>
      <c r="U97" s="908" t="str">
        <f>IF($AE97="","",VLOOKUP($AE97,BD!$B$1:$AB$2379,U$10,FALSE))</f>
        <v/>
      </c>
      <c r="V97" s="908" t="str">
        <f>IF($AE97="","",VLOOKUP($AE97,BD!$B$1:$AB$2379,V$10,FALSE))</f>
        <v/>
      </c>
      <c r="W97" s="908" t="str">
        <f>IF($AE97="","",VLOOKUP($AE97,BD!$B$1:$AB$2379,W$10,FALSE))</f>
        <v/>
      </c>
      <c r="X97" s="908" t="str">
        <f>IF($AE97="","",VLOOKUP($AE97,BD!$B$1:$AB$2379,X$10,FALSE))</f>
        <v/>
      </c>
      <c r="Y97" s="908" t="str">
        <f>IF($AE97="","",VLOOKUP($AE97,BD!$B$1:$AB$2379,Y$10,FALSE))</f>
        <v/>
      </c>
      <c r="Z97" s="908" t="str">
        <f>IF($AE97="","",VLOOKUP($AE97,BD!$B$1:$AB$2379,Z$10,FALSE))</f>
        <v/>
      </c>
      <c r="AA97" s="909"/>
      <c r="AB97" s="909"/>
      <c r="AC97" s="909"/>
      <c r="AD97" s="909"/>
      <c r="AE97" s="914"/>
      <c r="AF97" s="741"/>
      <c r="AG97" s="913" t="str">
        <f t="shared" si="49"/>
        <v/>
      </c>
      <c r="AH97" s="910" t="str">
        <f t="shared" si="50"/>
        <v/>
      </c>
      <c r="AI97" s="910" t="str">
        <f t="shared" ref="AI97:AR97" si="181">IF($AF97=0,"",C97*$AF97/100)</f>
        <v/>
      </c>
      <c r="AJ97" s="910" t="str">
        <f t="shared" si="181"/>
        <v/>
      </c>
      <c r="AK97" s="910" t="str">
        <f t="shared" si="181"/>
        <v/>
      </c>
      <c r="AL97" s="910" t="str">
        <f t="shared" si="181"/>
        <v/>
      </c>
      <c r="AM97" s="910" t="str">
        <f t="shared" si="181"/>
        <v/>
      </c>
      <c r="AN97" s="910" t="str">
        <f t="shared" si="181"/>
        <v/>
      </c>
      <c r="AO97" s="910" t="str">
        <f t="shared" si="181"/>
        <v/>
      </c>
      <c r="AP97" s="910" t="str">
        <f t="shared" si="181"/>
        <v/>
      </c>
      <c r="AQ97" s="910" t="str">
        <f t="shared" si="181"/>
        <v/>
      </c>
      <c r="AR97" s="910" t="str">
        <f t="shared" si="181"/>
        <v/>
      </c>
      <c r="AS97" s="910" t="str">
        <f t="shared" si="8"/>
        <v/>
      </c>
      <c r="AT97" s="910" t="str">
        <f t="shared" si="9"/>
        <v/>
      </c>
      <c r="AU97" s="910" t="str">
        <f t="shared" ref="AU97:BF97" si="182">IF($AF97=0,"",O97*$AF97/100)</f>
        <v/>
      </c>
      <c r="AV97" s="910" t="str">
        <f t="shared" si="182"/>
        <v/>
      </c>
      <c r="AW97" s="910" t="str">
        <f t="shared" si="182"/>
        <v/>
      </c>
      <c r="AX97" s="910" t="str">
        <f t="shared" si="182"/>
        <v/>
      </c>
      <c r="AY97" s="910" t="str">
        <f t="shared" si="182"/>
        <v/>
      </c>
      <c r="AZ97" s="910" t="str">
        <f t="shared" si="182"/>
        <v/>
      </c>
      <c r="BA97" s="910" t="str">
        <f t="shared" si="182"/>
        <v/>
      </c>
      <c r="BB97" s="910" t="str">
        <f t="shared" si="182"/>
        <v/>
      </c>
      <c r="BC97" s="910" t="str">
        <f t="shared" si="182"/>
        <v/>
      </c>
      <c r="BD97" s="910" t="str">
        <f t="shared" si="182"/>
        <v/>
      </c>
      <c r="BE97" s="910" t="str">
        <f t="shared" si="182"/>
        <v/>
      </c>
      <c r="BF97" s="911" t="str">
        <f t="shared" si="182"/>
        <v/>
      </c>
    </row>
    <row r="98" ht="12.75" customHeight="1">
      <c r="A98" s="907" t="str">
        <f>IF('BIBLIO Y CRÉDITOS'!$B$5="","",IF($AE98="","",VLOOKUP($AE98,BD!$B$1:$AB$2379,A$10,FALSE)))</f>
        <v/>
      </c>
      <c r="B98" s="908" t="str">
        <f>IF($AE98="","",VLOOKUP($AE98,BD!$B$1:$AB$2379,B$10,FALSE))</f>
        <v/>
      </c>
      <c r="C98" s="908" t="str">
        <f>IF($AE98="","",VLOOKUP($AE98,BD!$B$1:$AB$2379,C$10,FALSE))</f>
        <v/>
      </c>
      <c r="D98" s="908" t="str">
        <f>IF($AE98="","",VLOOKUP($AE98,BD!$B$1:$AB$2379,D$10,FALSE))</f>
        <v/>
      </c>
      <c r="E98" s="908" t="str">
        <f>IF($AE98="","",VLOOKUP($AE98,BD!$B$1:$AB$2379,E$10,FALSE))</f>
        <v/>
      </c>
      <c r="F98" s="908" t="str">
        <f>IF($AE98="","",VLOOKUP($AE98,BD!$B$1:$AB$2379,F$10,FALSE))</f>
        <v/>
      </c>
      <c r="G98" s="908" t="str">
        <f>IF($AE98="","",VLOOKUP($AE98,BD!$B$1:$AB$2379,G$10,FALSE))</f>
        <v/>
      </c>
      <c r="H98" s="908" t="str">
        <f>IF($AE98="","",VLOOKUP($AE98,BD!$B$1:$AB$2379,H$10,FALSE))</f>
        <v/>
      </c>
      <c r="I98" s="908" t="str">
        <f>IF($AE98="","",VLOOKUP($AE98,BD!$B$1:$AB$2379,I$10,FALSE))</f>
        <v/>
      </c>
      <c r="J98" s="908" t="str">
        <f>IF($AE98="","",VLOOKUP($AE98,BD!$B$1:$AB$2379,J$10,FALSE))</f>
        <v/>
      </c>
      <c r="K98" s="908" t="str">
        <f>IF($AE98="","",VLOOKUP($AE98,BD!$B$1:$AB$2379,K$10,FALSE))</f>
        <v/>
      </c>
      <c r="L98" s="908" t="str">
        <f>IF($AE98="","",VLOOKUP($AE98,BD!$B$1:$AB$2379,L$10,FALSE))</f>
        <v/>
      </c>
      <c r="M98" s="908" t="str">
        <f>IF($AE98="","",VLOOKUP($AE98,BD!$B$1:$AB$2379,M$10,FALSE))</f>
        <v/>
      </c>
      <c r="N98" s="908" t="str">
        <f>IF($AE98="","",VLOOKUP($AE98,BD!$B$1:$AB$2379,N$10,FALSE))</f>
        <v/>
      </c>
      <c r="O98" s="908" t="str">
        <f>IF($AE98="","",VLOOKUP($AE98,BD!$B$1:$AB$2379,O$10,FALSE))</f>
        <v/>
      </c>
      <c r="P98" s="908" t="str">
        <f>IF($AE98="","",VLOOKUP($AE98,BD!$B$1:$AB$2379,P$10,FALSE))</f>
        <v/>
      </c>
      <c r="Q98" s="908" t="str">
        <f>IF($AE98="","",VLOOKUP($AE98,BD!$B$1:$AB$2379,Q$10,FALSE))</f>
        <v/>
      </c>
      <c r="R98" s="908" t="str">
        <f>IF($AE98="","",VLOOKUP($AE98,BD!$B$1:$AB$2379,R$10,FALSE))</f>
        <v/>
      </c>
      <c r="S98" s="908" t="str">
        <f>IF($AE98="","",VLOOKUP($AE98,BD!$B$1:$AB$2379,S$10,FALSE))</f>
        <v/>
      </c>
      <c r="T98" s="908" t="str">
        <f>IF($AE98="","",VLOOKUP($AE98,BD!$B$1:$AB$2379,T$10,FALSE))</f>
        <v/>
      </c>
      <c r="U98" s="908" t="str">
        <f>IF($AE98="","",VLOOKUP($AE98,BD!$B$1:$AB$2379,U$10,FALSE))</f>
        <v/>
      </c>
      <c r="V98" s="908" t="str">
        <f>IF($AE98="","",VLOOKUP($AE98,BD!$B$1:$AB$2379,V$10,FALSE))</f>
        <v/>
      </c>
      <c r="W98" s="908" t="str">
        <f>IF($AE98="","",VLOOKUP($AE98,BD!$B$1:$AB$2379,W$10,FALSE))</f>
        <v/>
      </c>
      <c r="X98" s="908" t="str">
        <f>IF($AE98="","",VLOOKUP($AE98,BD!$B$1:$AB$2379,X$10,FALSE))</f>
        <v/>
      </c>
      <c r="Y98" s="908" t="str">
        <f>IF($AE98="","",VLOOKUP($AE98,BD!$B$1:$AB$2379,Y$10,FALSE))</f>
        <v/>
      </c>
      <c r="Z98" s="908" t="str">
        <f>IF($AE98="","",VLOOKUP($AE98,BD!$B$1:$AB$2379,Z$10,FALSE))</f>
        <v/>
      </c>
      <c r="AA98" s="909"/>
      <c r="AB98" s="909"/>
      <c r="AC98" s="909"/>
      <c r="AD98" s="909"/>
      <c r="AE98" s="914"/>
      <c r="AF98" s="741"/>
      <c r="AG98" s="913" t="str">
        <f t="shared" si="49"/>
        <v/>
      </c>
      <c r="AH98" s="910" t="str">
        <f t="shared" si="50"/>
        <v/>
      </c>
      <c r="AI98" s="910" t="str">
        <f t="shared" ref="AI98:AR98" si="183">IF($AF98=0,"",C98*$AF98/100)</f>
        <v/>
      </c>
      <c r="AJ98" s="910" t="str">
        <f t="shared" si="183"/>
        <v/>
      </c>
      <c r="AK98" s="910" t="str">
        <f t="shared" si="183"/>
        <v/>
      </c>
      <c r="AL98" s="910" t="str">
        <f t="shared" si="183"/>
        <v/>
      </c>
      <c r="AM98" s="910" t="str">
        <f t="shared" si="183"/>
        <v/>
      </c>
      <c r="AN98" s="910" t="str">
        <f t="shared" si="183"/>
        <v/>
      </c>
      <c r="AO98" s="910" t="str">
        <f t="shared" si="183"/>
        <v/>
      </c>
      <c r="AP98" s="910" t="str">
        <f t="shared" si="183"/>
        <v/>
      </c>
      <c r="AQ98" s="910" t="str">
        <f t="shared" si="183"/>
        <v/>
      </c>
      <c r="AR98" s="910" t="str">
        <f t="shared" si="183"/>
        <v/>
      </c>
      <c r="AS98" s="910" t="str">
        <f t="shared" si="8"/>
        <v/>
      </c>
      <c r="AT98" s="910" t="str">
        <f t="shared" si="9"/>
        <v/>
      </c>
      <c r="AU98" s="910" t="str">
        <f t="shared" ref="AU98:BF98" si="184">IF($AF98=0,"",O98*$AF98/100)</f>
        <v/>
      </c>
      <c r="AV98" s="910" t="str">
        <f t="shared" si="184"/>
        <v/>
      </c>
      <c r="AW98" s="910" t="str">
        <f t="shared" si="184"/>
        <v/>
      </c>
      <c r="AX98" s="910" t="str">
        <f t="shared" si="184"/>
        <v/>
      </c>
      <c r="AY98" s="910" t="str">
        <f t="shared" si="184"/>
        <v/>
      </c>
      <c r="AZ98" s="910" t="str">
        <f t="shared" si="184"/>
        <v/>
      </c>
      <c r="BA98" s="910" t="str">
        <f t="shared" si="184"/>
        <v/>
      </c>
      <c r="BB98" s="910" t="str">
        <f t="shared" si="184"/>
        <v/>
      </c>
      <c r="BC98" s="910" t="str">
        <f t="shared" si="184"/>
        <v/>
      </c>
      <c r="BD98" s="910" t="str">
        <f t="shared" si="184"/>
        <v/>
      </c>
      <c r="BE98" s="910" t="str">
        <f t="shared" si="184"/>
        <v/>
      </c>
      <c r="BF98" s="911" t="str">
        <f t="shared" si="184"/>
        <v/>
      </c>
    </row>
    <row r="99" ht="12.75" customHeight="1">
      <c r="A99" s="907" t="str">
        <f>IF('BIBLIO Y CRÉDITOS'!$B$5="","",IF($AE99="","",VLOOKUP($AE99,BD!$B$1:$AB$2379,A$10,FALSE)))</f>
        <v/>
      </c>
      <c r="B99" s="908" t="str">
        <f>IF($AE99="","",VLOOKUP($AE99,BD!$B$1:$AB$2379,B$10,FALSE))</f>
        <v/>
      </c>
      <c r="C99" s="908" t="str">
        <f>IF($AE99="","",VLOOKUP($AE99,BD!$B$1:$AB$2379,C$10,FALSE))</f>
        <v/>
      </c>
      <c r="D99" s="908" t="str">
        <f>IF($AE99="","",VLOOKUP($AE99,BD!$B$1:$AB$2379,D$10,FALSE))</f>
        <v/>
      </c>
      <c r="E99" s="908" t="str">
        <f>IF($AE99="","",VLOOKUP($AE99,BD!$B$1:$AB$2379,E$10,FALSE))</f>
        <v/>
      </c>
      <c r="F99" s="908" t="str">
        <f>IF($AE99="","",VLOOKUP($AE99,BD!$B$1:$AB$2379,F$10,FALSE))</f>
        <v/>
      </c>
      <c r="G99" s="908" t="str">
        <f>IF($AE99="","",VLOOKUP($AE99,BD!$B$1:$AB$2379,G$10,FALSE))</f>
        <v/>
      </c>
      <c r="H99" s="908" t="str">
        <f>IF($AE99="","",VLOOKUP($AE99,BD!$B$1:$AB$2379,H$10,FALSE))</f>
        <v/>
      </c>
      <c r="I99" s="908" t="str">
        <f>IF($AE99="","",VLOOKUP($AE99,BD!$B$1:$AB$2379,I$10,FALSE))</f>
        <v/>
      </c>
      <c r="J99" s="908" t="str">
        <f>IF($AE99="","",VLOOKUP($AE99,BD!$B$1:$AB$2379,J$10,FALSE))</f>
        <v/>
      </c>
      <c r="K99" s="908" t="str">
        <f>IF($AE99="","",VLOOKUP($AE99,BD!$B$1:$AB$2379,K$10,FALSE))</f>
        <v/>
      </c>
      <c r="L99" s="908" t="str">
        <f>IF($AE99="","",VLOOKUP($AE99,BD!$B$1:$AB$2379,L$10,FALSE))</f>
        <v/>
      </c>
      <c r="M99" s="908" t="str">
        <f>IF($AE99="","",VLOOKUP($AE99,BD!$B$1:$AB$2379,M$10,FALSE))</f>
        <v/>
      </c>
      <c r="N99" s="908" t="str">
        <f>IF($AE99="","",VLOOKUP($AE99,BD!$B$1:$AB$2379,N$10,FALSE))</f>
        <v/>
      </c>
      <c r="O99" s="908" t="str">
        <f>IF($AE99="","",VLOOKUP($AE99,BD!$B$1:$AB$2379,O$10,FALSE))</f>
        <v/>
      </c>
      <c r="P99" s="908" t="str">
        <f>IF($AE99="","",VLOOKUP($AE99,BD!$B$1:$AB$2379,P$10,FALSE))</f>
        <v/>
      </c>
      <c r="Q99" s="908" t="str">
        <f>IF($AE99="","",VLOOKUP($AE99,BD!$B$1:$AB$2379,Q$10,FALSE))</f>
        <v/>
      </c>
      <c r="R99" s="908" t="str">
        <f>IF($AE99="","",VLOOKUP($AE99,BD!$B$1:$AB$2379,R$10,FALSE))</f>
        <v/>
      </c>
      <c r="S99" s="908" t="str">
        <f>IF($AE99="","",VLOOKUP($AE99,BD!$B$1:$AB$2379,S$10,FALSE))</f>
        <v/>
      </c>
      <c r="T99" s="908" t="str">
        <f>IF($AE99="","",VLOOKUP($AE99,BD!$B$1:$AB$2379,T$10,FALSE))</f>
        <v/>
      </c>
      <c r="U99" s="908" t="str">
        <f>IF($AE99="","",VLOOKUP($AE99,BD!$B$1:$AB$2379,U$10,FALSE))</f>
        <v/>
      </c>
      <c r="V99" s="908" t="str">
        <f>IF($AE99="","",VLOOKUP($AE99,BD!$B$1:$AB$2379,V$10,FALSE))</f>
        <v/>
      </c>
      <c r="W99" s="908" t="str">
        <f>IF($AE99="","",VLOOKUP($AE99,BD!$B$1:$AB$2379,W$10,FALSE))</f>
        <v/>
      </c>
      <c r="X99" s="908" t="str">
        <f>IF($AE99="","",VLOOKUP($AE99,BD!$B$1:$AB$2379,X$10,FALSE))</f>
        <v/>
      </c>
      <c r="Y99" s="908" t="str">
        <f>IF($AE99="","",VLOOKUP($AE99,BD!$B$1:$AB$2379,Y$10,FALSE))</f>
        <v/>
      </c>
      <c r="Z99" s="908" t="str">
        <f>IF($AE99="","",VLOOKUP($AE99,BD!$B$1:$AB$2379,Z$10,FALSE))</f>
        <v/>
      </c>
      <c r="AA99" s="909"/>
      <c r="AB99" s="909"/>
      <c r="AC99" s="909"/>
      <c r="AD99" s="909"/>
      <c r="AE99" s="914"/>
      <c r="AF99" s="741"/>
      <c r="AG99" s="913" t="str">
        <f t="shared" si="49"/>
        <v/>
      </c>
      <c r="AH99" s="910" t="str">
        <f t="shared" si="50"/>
        <v/>
      </c>
      <c r="AI99" s="910" t="str">
        <f t="shared" ref="AI99:AR99" si="185">IF($AF99=0,"",C99*$AF99/100)</f>
        <v/>
      </c>
      <c r="AJ99" s="910" t="str">
        <f t="shared" si="185"/>
        <v/>
      </c>
      <c r="AK99" s="910" t="str">
        <f t="shared" si="185"/>
        <v/>
      </c>
      <c r="AL99" s="910" t="str">
        <f t="shared" si="185"/>
        <v/>
      </c>
      <c r="AM99" s="910" t="str">
        <f t="shared" si="185"/>
        <v/>
      </c>
      <c r="AN99" s="910" t="str">
        <f t="shared" si="185"/>
        <v/>
      </c>
      <c r="AO99" s="910" t="str">
        <f t="shared" si="185"/>
        <v/>
      </c>
      <c r="AP99" s="910" t="str">
        <f t="shared" si="185"/>
        <v/>
      </c>
      <c r="AQ99" s="910" t="str">
        <f t="shared" si="185"/>
        <v/>
      </c>
      <c r="AR99" s="910" t="str">
        <f t="shared" si="185"/>
        <v/>
      </c>
      <c r="AS99" s="910" t="str">
        <f t="shared" si="8"/>
        <v/>
      </c>
      <c r="AT99" s="910" t="str">
        <f t="shared" si="9"/>
        <v/>
      </c>
      <c r="AU99" s="910" t="str">
        <f t="shared" ref="AU99:BF99" si="186">IF($AF99=0,"",O99*$AF99/100)</f>
        <v/>
      </c>
      <c r="AV99" s="910" t="str">
        <f t="shared" si="186"/>
        <v/>
      </c>
      <c r="AW99" s="910" t="str">
        <f t="shared" si="186"/>
        <v/>
      </c>
      <c r="AX99" s="910" t="str">
        <f t="shared" si="186"/>
        <v/>
      </c>
      <c r="AY99" s="910" t="str">
        <f t="shared" si="186"/>
        <v/>
      </c>
      <c r="AZ99" s="910" t="str">
        <f t="shared" si="186"/>
        <v/>
      </c>
      <c r="BA99" s="910" t="str">
        <f t="shared" si="186"/>
        <v/>
      </c>
      <c r="BB99" s="910" t="str">
        <f t="shared" si="186"/>
        <v/>
      </c>
      <c r="BC99" s="910" t="str">
        <f t="shared" si="186"/>
        <v/>
      </c>
      <c r="BD99" s="910" t="str">
        <f t="shared" si="186"/>
        <v/>
      </c>
      <c r="BE99" s="910" t="str">
        <f t="shared" si="186"/>
        <v/>
      </c>
      <c r="BF99" s="911" t="str">
        <f t="shared" si="186"/>
        <v/>
      </c>
    </row>
    <row r="100" ht="12.75" customHeight="1">
      <c r="A100" s="907" t="str">
        <f>IF('BIBLIO Y CRÉDITOS'!$B$5="","",IF($AE100="","",VLOOKUP($AE100,BD!$B$1:$AB$2379,A$10,FALSE)))</f>
        <v/>
      </c>
      <c r="B100" s="908" t="str">
        <f>IF($AE100="","",VLOOKUP($AE100,BD!$B$1:$AB$2379,B$10,FALSE))</f>
        <v/>
      </c>
      <c r="C100" s="908" t="str">
        <f>IF($AE100="","",VLOOKUP($AE100,BD!$B$1:$AB$2379,C$10,FALSE))</f>
        <v/>
      </c>
      <c r="D100" s="908" t="str">
        <f>IF($AE100="","",VLOOKUP($AE100,BD!$B$1:$AB$2379,D$10,FALSE))</f>
        <v/>
      </c>
      <c r="E100" s="908" t="str">
        <f>IF($AE100="","",VLOOKUP($AE100,BD!$B$1:$AB$2379,E$10,FALSE))</f>
        <v/>
      </c>
      <c r="F100" s="908" t="str">
        <f>IF($AE100="","",VLOOKUP($AE100,BD!$B$1:$AB$2379,F$10,FALSE))</f>
        <v/>
      </c>
      <c r="G100" s="908" t="str">
        <f>IF($AE100="","",VLOOKUP($AE100,BD!$B$1:$AB$2379,G$10,FALSE))</f>
        <v/>
      </c>
      <c r="H100" s="908" t="str">
        <f>IF($AE100="","",VLOOKUP($AE100,BD!$B$1:$AB$2379,H$10,FALSE))</f>
        <v/>
      </c>
      <c r="I100" s="908" t="str">
        <f>IF($AE100="","",VLOOKUP($AE100,BD!$B$1:$AB$2379,I$10,FALSE))</f>
        <v/>
      </c>
      <c r="J100" s="908" t="str">
        <f>IF($AE100="","",VLOOKUP($AE100,BD!$B$1:$AB$2379,J$10,FALSE))</f>
        <v/>
      </c>
      <c r="K100" s="908" t="str">
        <f>IF($AE100="","",VLOOKUP($AE100,BD!$B$1:$AB$2379,K$10,FALSE))</f>
        <v/>
      </c>
      <c r="L100" s="908" t="str">
        <f>IF($AE100="","",VLOOKUP($AE100,BD!$B$1:$AB$2379,L$10,FALSE))</f>
        <v/>
      </c>
      <c r="M100" s="908" t="str">
        <f>IF($AE100="","",VLOOKUP($AE100,BD!$B$1:$AB$2379,M$10,FALSE))</f>
        <v/>
      </c>
      <c r="N100" s="908" t="str">
        <f>IF($AE100="","",VLOOKUP($AE100,BD!$B$1:$AB$2379,N$10,FALSE))</f>
        <v/>
      </c>
      <c r="O100" s="908" t="str">
        <f>IF($AE100="","",VLOOKUP($AE100,BD!$B$1:$AB$2379,O$10,FALSE))</f>
        <v/>
      </c>
      <c r="P100" s="908" t="str">
        <f>IF($AE100="","",VLOOKUP($AE100,BD!$B$1:$AB$2379,P$10,FALSE))</f>
        <v/>
      </c>
      <c r="Q100" s="908" t="str">
        <f>IF($AE100="","",VLOOKUP($AE100,BD!$B$1:$AB$2379,Q$10,FALSE))</f>
        <v/>
      </c>
      <c r="R100" s="908" t="str">
        <f>IF($AE100="","",VLOOKUP($AE100,BD!$B$1:$AB$2379,R$10,FALSE))</f>
        <v/>
      </c>
      <c r="S100" s="908" t="str">
        <f>IF($AE100="","",VLOOKUP($AE100,BD!$B$1:$AB$2379,S$10,FALSE))</f>
        <v/>
      </c>
      <c r="T100" s="908" t="str">
        <f>IF($AE100="","",VLOOKUP($AE100,BD!$B$1:$AB$2379,T$10,FALSE))</f>
        <v/>
      </c>
      <c r="U100" s="908" t="str">
        <f>IF($AE100="","",VLOOKUP($AE100,BD!$B$1:$AB$2379,U$10,FALSE))</f>
        <v/>
      </c>
      <c r="V100" s="908" t="str">
        <f>IF($AE100="","",VLOOKUP($AE100,BD!$B$1:$AB$2379,V$10,FALSE))</f>
        <v/>
      </c>
      <c r="W100" s="908" t="str">
        <f>IF($AE100="","",VLOOKUP($AE100,BD!$B$1:$AB$2379,W$10,FALSE))</f>
        <v/>
      </c>
      <c r="X100" s="908" t="str">
        <f>IF($AE100="","",VLOOKUP($AE100,BD!$B$1:$AB$2379,X$10,FALSE))</f>
        <v/>
      </c>
      <c r="Y100" s="908" t="str">
        <f>IF($AE100="","",VLOOKUP($AE100,BD!$B$1:$AB$2379,Y$10,FALSE))</f>
        <v/>
      </c>
      <c r="Z100" s="908" t="str">
        <f>IF($AE100="","",VLOOKUP($AE100,BD!$B$1:$AB$2379,Z$10,FALSE))</f>
        <v/>
      </c>
      <c r="AA100" s="909"/>
      <c r="AB100" s="909"/>
      <c r="AC100" s="909"/>
      <c r="AD100" s="909"/>
      <c r="AE100" s="914"/>
      <c r="AF100" s="741"/>
      <c r="AG100" s="913" t="str">
        <f t="shared" si="49"/>
        <v/>
      </c>
      <c r="AH100" s="910" t="str">
        <f t="shared" si="50"/>
        <v/>
      </c>
      <c r="AI100" s="910" t="str">
        <f t="shared" ref="AI100:AR100" si="187">IF($AF100=0,"",C100*$AF100/100)</f>
        <v/>
      </c>
      <c r="AJ100" s="910" t="str">
        <f t="shared" si="187"/>
        <v/>
      </c>
      <c r="AK100" s="910" t="str">
        <f t="shared" si="187"/>
        <v/>
      </c>
      <c r="AL100" s="910" t="str">
        <f t="shared" si="187"/>
        <v/>
      </c>
      <c r="AM100" s="910" t="str">
        <f t="shared" si="187"/>
        <v/>
      </c>
      <c r="AN100" s="910" t="str">
        <f t="shared" si="187"/>
        <v/>
      </c>
      <c r="AO100" s="910" t="str">
        <f t="shared" si="187"/>
        <v/>
      </c>
      <c r="AP100" s="910" t="str">
        <f t="shared" si="187"/>
        <v/>
      </c>
      <c r="AQ100" s="910" t="str">
        <f t="shared" si="187"/>
        <v/>
      </c>
      <c r="AR100" s="910" t="str">
        <f t="shared" si="187"/>
        <v/>
      </c>
      <c r="AS100" s="910" t="str">
        <f t="shared" si="8"/>
        <v/>
      </c>
      <c r="AT100" s="910" t="str">
        <f t="shared" si="9"/>
        <v/>
      </c>
      <c r="AU100" s="910" t="str">
        <f t="shared" ref="AU100:BF100" si="188">IF($AF100=0,"",O100*$AF100/100)</f>
        <v/>
      </c>
      <c r="AV100" s="910" t="str">
        <f t="shared" si="188"/>
        <v/>
      </c>
      <c r="AW100" s="910" t="str">
        <f t="shared" si="188"/>
        <v/>
      </c>
      <c r="AX100" s="910" t="str">
        <f t="shared" si="188"/>
        <v/>
      </c>
      <c r="AY100" s="910" t="str">
        <f t="shared" si="188"/>
        <v/>
      </c>
      <c r="AZ100" s="910" t="str">
        <f t="shared" si="188"/>
        <v/>
      </c>
      <c r="BA100" s="910" t="str">
        <f t="shared" si="188"/>
        <v/>
      </c>
      <c r="BB100" s="910" t="str">
        <f t="shared" si="188"/>
        <v/>
      </c>
      <c r="BC100" s="910" t="str">
        <f t="shared" si="188"/>
        <v/>
      </c>
      <c r="BD100" s="910" t="str">
        <f t="shared" si="188"/>
        <v/>
      </c>
      <c r="BE100" s="910" t="str">
        <f t="shared" si="188"/>
        <v/>
      </c>
      <c r="BF100" s="911" t="str">
        <f t="shared" si="188"/>
        <v/>
      </c>
    </row>
    <row r="101" ht="12.75" customHeight="1">
      <c r="A101" s="907" t="str">
        <f>IF('BIBLIO Y CRÉDITOS'!$B$5="","",IF($AE101="","",VLOOKUP($AE101,BD!$B$1:$AB$2379,A$10,FALSE)))</f>
        <v/>
      </c>
      <c r="B101" s="908" t="str">
        <f>IF($AE101="","",VLOOKUP($AE101,BD!$B$1:$AB$2379,B$10,FALSE))</f>
        <v/>
      </c>
      <c r="C101" s="908" t="str">
        <f>IF($AE101="","",VLOOKUP($AE101,BD!$B$1:$AB$2379,C$10,FALSE))</f>
        <v/>
      </c>
      <c r="D101" s="908" t="str">
        <f>IF($AE101="","",VLOOKUP($AE101,BD!$B$1:$AB$2379,D$10,FALSE))</f>
        <v/>
      </c>
      <c r="E101" s="908" t="str">
        <f>IF($AE101="","",VLOOKUP($AE101,BD!$B$1:$AB$2379,E$10,FALSE))</f>
        <v/>
      </c>
      <c r="F101" s="908" t="str">
        <f>IF($AE101="","",VLOOKUP($AE101,BD!$B$1:$AB$2379,F$10,FALSE))</f>
        <v/>
      </c>
      <c r="G101" s="908" t="str">
        <f>IF($AE101="","",VLOOKUP($AE101,BD!$B$1:$AB$2379,G$10,FALSE))</f>
        <v/>
      </c>
      <c r="H101" s="908" t="str">
        <f>IF($AE101="","",VLOOKUP($AE101,BD!$B$1:$AB$2379,H$10,FALSE))</f>
        <v/>
      </c>
      <c r="I101" s="908" t="str">
        <f>IF($AE101="","",VLOOKUP($AE101,BD!$B$1:$AB$2379,I$10,FALSE))</f>
        <v/>
      </c>
      <c r="J101" s="908" t="str">
        <f>IF($AE101="","",VLOOKUP($AE101,BD!$B$1:$AB$2379,J$10,FALSE))</f>
        <v/>
      </c>
      <c r="K101" s="908" t="str">
        <f>IF($AE101="","",VLOOKUP($AE101,BD!$B$1:$AB$2379,K$10,FALSE))</f>
        <v/>
      </c>
      <c r="L101" s="908" t="str">
        <f>IF($AE101="","",VLOOKUP($AE101,BD!$B$1:$AB$2379,L$10,FALSE))</f>
        <v/>
      </c>
      <c r="M101" s="908" t="str">
        <f>IF($AE101="","",VLOOKUP($AE101,BD!$B$1:$AB$2379,M$10,FALSE))</f>
        <v/>
      </c>
      <c r="N101" s="908" t="str">
        <f>IF($AE101="","",VLOOKUP($AE101,BD!$B$1:$AB$2379,N$10,FALSE))</f>
        <v/>
      </c>
      <c r="O101" s="908" t="str">
        <f>IF($AE101="","",VLOOKUP($AE101,BD!$B$1:$AB$2379,O$10,FALSE))</f>
        <v/>
      </c>
      <c r="P101" s="908" t="str">
        <f>IF($AE101="","",VLOOKUP($AE101,BD!$B$1:$AB$2379,P$10,FALSE))</f>
        <v/>
      </c>
      <c r="Q101" s="908" t="str">
        <f>IF($AE101="","",VLOOKUP($AE101,BD!$B$1:$AB$2379,Q$10,FALSE))</f>
        <v/>
      </c>
      <c r="R101" s="908" t="str">
        <f>IF($AE101="","",VLOOKUP($AE101,BD!$B$1:$AB$2379,R$10,FALSE))</f>
        <v/>
      </c>
      <c r="S101" s="908" t="str">
        <f>IF($AE101="","",VLOOKUP($AE101,BD!$B$1:$AB$2379,S$10,FALSE))</f>
        <v/>
      </c>
      <c r="T101" s="908" t="str">
        <f>IF($AE101="","",VLOOKUP($AE101,BD!$B$1:$AB$2379,T$10,FALSE))</f>
        <v/>
      </c>
      <c r="U101" s="908" t="str">
        <f>IF($AE101="","",VLOOKUP($AE101,BD!$B$1:$AB$2379,U$10,FALSE))</f>
        <v/>
      </c>
      <c r="V101" s="908" t="str">
        <f>IF($AE101="","",VLOOKUP($AE101,BD!$B$1:$AB$2379,V$10,FALSE))</f>
        <v/>
      </c>
      <c r="W101" s="908" t="str">
        <f>IF($AE101="","",VLOOKUP($AE101,BD!$B$1:$AB$2379,W$10,FALSE))</f>
        <v/>
      </c>
      <c r="X101" s="908" t="str">
        <f>IF($AE101="","",VLOOKUP($AE101,BD!$B$1:$AB$2379,X$10,FALSE))</f>
        <v/>
      </c>
      <c r="Y101" s="908" t="str">
        <f>IF($AE101="","",VLOOKUP($AE101,BD!$B$1:$AB$2379,Y$10,FALSE))</f>
        <v/>
      </c>
      <c r="Z101" s="908" t="str">
        <f>IF($AE101="","",VLOOKUP($AE101,BD!$B$1:$AB$2379,Z$10,FALSE))</f>
        <v/>
      </c>
      <c r="AA101" s="909"/>
      <c r="AB101" s="909"/>
      <c r="AC101" s="909"/>
      <c r="AD101" s="909"/>
      <c r="AE101" s="914"/>
      <c r="AF101" s="741"/>
      <c r="AG101" s="913" t="str">
        <f t="shared" si="49"/>
        <v/>
      </c>
      <c r="AH101" s="910" t="str">
        <f t="shared" si="50"/>
        <v/>
      </c>
      <c r="AI101" s="910" t="str">
        <f t="shared" ref="AI101:AR101" si="189">IF($AF101=0,"",C101*$AF101/100)</f>
        <v/>
      </c>
      <c r="AJ101" s="910" t="str">
        <f t="shared" si="189"/>
        <v/>
      </c>
      <c r="AK101" s="910" t="str">
        <f t="shared" si="189"/>
        <v/>
      </c>
      <c r="AL101" s="910" t="str">
        <f t="shared" si="189"/>
        <v/>
      </c>
      <c r="AM101" s="910" t="str">
        <f t="shared" si="189"/>
        <v/>
      </c>
      <c r="AN101" s="910" t="str">
        <f t="shared" si="189"/>
        <v/>
      </c>
      <c r="AO101" s="910" t="str">
        <f t="shared" si="189"/>
        <v/>
      </c>
      <c r="AP101" s="910" t="str">
        <f t="shared" si="189"/>
        <v/>
      </c>
      <c r="AQ101" s="910" t="str">
        <f t="shared" si="189"/>
        <v/>
      </c>
      <c r="AR101" s="910" t="str">
        <f t="shared" si="189"/>
        <v/>
      </c>
      <c r="AS101" s="910" t="str">
        <f t="shared" si="8"/>
        <v/>
      </c>
      <c r="AT101" s="910" t="str">
        <f t="shared" si="9"/>
        <v/>
      </c>
      <c r="AU101" s="910" t="str">
        <f t="shared" ref="AU101:BF101" si="190">IF($AF101=0,"",O101*$AF101/100)</f>
        <v/>
      </c>
      <c r="AV101" s="910" t="str">
        <f t="shared" si="190"/>
        <v/>
      </c>
      <c r="AW101" s="910" t="str">
        <f t="shared" si="190"/>
        <v/>
      </c>
      <c r="AX101" s="910" t="str">
        <f t="shared" si="190"/>
        <v/>
      </c>
      <c r="AY101" s="910" t="str">
        <f t="shared" si="190"/>
        <v/>
      </c>
      <c r="AZ101" s="910" t="str">
        <f t="shared" si="190"/>
        <v/>
      </c>
      <c r="BA101" s="910" t="str">
        <f t="shared" si="190"/>
        <v/>
      </c>
      <c r="BB101" s="910" t="str">
        <f t="shared" si="190"/>
        <v/>
      </c>
      <c r="BC101" s="910" t="str">
        <f t="shared" si="190"/>
        <v/>
      </c>
      <c r="BD101" s="910" t="str">
        <f t="shared" si="190"/>
        <v/>
      </c>
      <c r="BE101" s="910" t="str">
        <f t="shared" si="190"/>
        <v/>
      </c>
      <c r="BF101" s="911" t="str">
        <f t="shared" si="190"/>
        <v/>
      </c>
    </row>
    <row r="102" ht="12.75" customHeight="1">
      <c r="A102" s="907" t="str">
        <f>IF('BIBLIO Y CRÉDITOS'!$B$5="","",IF($AE102="","",VLOOKUP($AE102,BD!$B$1:$AB$2379,A$10,FALSE)))</f>
        <v/>
      </c>
      <c r="B102" s="908" t="str">
        <f>IF($AE102="","",VLOOKUP($AE102,BD!$B$1:$AB$2379,B$10,FALSE))</f>
        <v/>
      </c>
      <c r="C102" s="908" t="str">
        <f>IF($AE102="","",VLOOKUP($AE102,BD!$B$1:$AB$2379,C$10,FALSE))</f>
        <v/>
      </c>
      <c r="D102" s="908" t="str">
        <f>IF($AE102="","",VLOOKUP($AE102,BD!$B$1:$AB$2379,D$10,FALSE))</f>
        <v/>
      </c>
      <c r="E102" s="908" t="str">
        <f>IF($AE102="","",VLOOKUP($AE102,BD!$B$1:$AB$2379,E$10,FALSE))</f>
        <v/>
      </c>
      <c r="F102" s="908" t="str">
        <f>IF($AE102="","",VLOOKUP($AE102,BD!$B$1:$AB$2379,F$10,FALSE))</f>
        <v/>
      </c>
      <c r="G102" s="908" t="str">
        <f>IF($AE102="","",VLOOKUP($AE102,BD!$B$1:$AB$2379,G$10,FALSE))</f>
        <v/>
      </c>
      <c r="H102" s="908" t="str">
        <f>IF($AE102="","",VLOOKUP($AE102,BD!$B$1:$AB$2379,H$10,FALSE))</f>
        <v/>
      </c>
      <c r="I102" s="908" t="str">
        <f>IF($AE102="","",VLOOKUP($AE102,BD!$B$1:$AB$2379,I$10,FALSE))</f>
        <v/>
      </c>
      <c r="J102" s="908" t="str">
        <f>IF($AE102="","",VLOOKUP($AE102,BD!$B$1:$AB$2379,J$10,FALSE))</f>
        <v/>
      </c>
      <c r="K102" s="908" t="str">
        <f>IF($AE102="","",VLOOKUP($AE102,BD!$B$1:$AB$2379,K$10,FALSE))</f>
        <v/>
      </c>
      <c r="L102" s="908" t="str">
        <f>IF($AE102="","",VLOOKUP($AE102,BD!$B$1:$AB$2379,L$10,FALSE))</f>
        <v/>
      </c>
      <c r="M102" s="908" t="str">
        <f>IF($AE102="","",VLOOKUP($AE102,BD!$B$1:$AB$2379,M$10,FALSE))</f>
        <v/>
      </c>
      <c r="N102" s="908" t="str">
        <f>IF($AE102="","",VLOOKUP($AE102,BD!$B$1:$AB$2379,N$10,FALSE))</f>
        <v/>
      </c>
      <c r="O102" s="908" t="str">
        <f>IF($AE102="","",VLOOKUP($AE102,BD!$B$1:$AB$2379,O$10,FALSE))</f>
        <v/>
      </c>
      <c r="P102" s="908" t="str">
        <f>IF($AE102="","",VLOOKUP($AE102,BD!$B$1:$AB$2379,P$10,FALSE))</f>
        <v/>
      </c>
      <c r="Q102" s="908" t="str">
        <f>IF($AE102="","",VLOOKUP($AE102,BD!$B$1:$AB$2379,Q$10,FALSE))</f>
        <v/>
      </c>
      <c r="R102" s="908" t="str">
        <f>IF($AE102="","",VLOOKUP($AE102,BD!$B$1:$AB$2379,R$10,FALSE))</f>
        <v/>
      </c>
      <c r="S102" s="908" t="str">
        <f>IF($AE102="","",VLOOKUP($AE102,BD!$B$1:$AB$2379,S$10,FALSE))</f>
        <v/>
      </c>
      <c r="T102" s="908" t="str">
        <f>IF($AE102="","",VLOOKUP($AE102,BD!$B$1:$AB$2379,T$10,FALSE))</f>
        <v/>
      </c>
      <c r="U102" s="908" t="str">
        <f>IF($AE102="","",VLOOKUP($AE102,BD!$B$1:$AB$2379,U$10,FALSE))</f>
        <v/>
      </c>
      <c r="V102" s="908" t="str">
        <f>IF($AE102="","",VLOOKUP($AE102,BD!$B$1:$AB$2379,V$10,FALSE))</f>
        <v/>
      </c>
      <c r="W102" s="908" t="str">
        <f>IF($AE102="","",VLOOKUP($AE102,BD!$B$1:$AB$2379,W$10,FALSE))</f>
        <v/>
      </c>
      <c r="X102" s="908" t="str">
        <f>IF($AE102="","",VLOOKUP($AE102,BD!$B$1:$AB$2379,X$10,FALSE))</f>
        <v/>
      </c>
      <c r="Y102" s="908" t="str">
        <f>IF($AE102="","",VLOOKUP($AE102,BD!$B$1:$AB$2379,Y$10,FALSE))</f>
        <v/>
      </c>
      <c r="Z102" s="908" t="str">
        <f>IF($AE102="","",VLOOKUP($AE102,BD!$B$1:$AB$2379,Z$10,FALSE))</f>
        <v/>
      </c>
      <c r="AA102" s="909"/>
      <c r="AB102" s="909"/>
      <c r="AC102" s="909"/>
      <c r="AD102" s="909"/>
      <c r="AE102" s="914"/>
      <c r="AF102" s="741"/>
      <c r="AG102" s="913" t="str">
        <f t="shared" si="49"/>
        <v/>
      </c>
      <c r="AH102" s="910" t="str">
        <f t="shared" si="50"/>
        <v/>
      </c>
      <c r="AI102" s="910" t="str">
        <f t="shared" ref="AI102:AR102" si="191">IF($AF102=0,"",C102*$AF102/100)</f>
        <v/>
      </c>
      <c r="AJ102" s="910" t="str">
        <f t="shared" si="191"/>
        <v/>
      </c>
      <c r="AK102" s="910" t="str">
        <f t="shared" si="191"/>
        <v/>
      </c>
      <c r="AL102" s="910" t="str">
        <f t="shared" si="191"/>
        <v/>
      </c>
      <c r="AM102" s="910" t="str">
        <f t="shared" si="191"/>
        <v/>
      </c>
      <c r="AN102" s="910" t="str">
        <f t="shared" si="191"/>
        <v/>
      </c>
      <c r="AO102" s="910" t="str">
        <f t="shared" si="191"/>
        <v/>
      </c>
      <c r="AP102" s="910" t="str">
        <f t="shared" si="191"/>
        <v/>
      </c>
      <c r="AQ102" s="910" t="str">
        <f t="shared" si="191"/>
        <v/>
      </c>
      <c r="AR102" s="910" t="str">
        <f t="shared" si="191"/>
        <v/>
      </c>
      <c r="AS102" s="910" t="str">
        <f t="shared" si="8"/>
        <v/>
      </c>
      <c r="AT102" s="910" t="str">
        <f t="shared" si="9"/>
        <v/>
      </c>
      <c r="AU102" s="910" t="str">
        <f t="shared" ref="AU102:BF102" si="192">IF($AF102=0,"",O102*$AF102/100)</f>
        <v/>
      </c>
      <c r="AV102" s="910" t="str">
        <f t="shared" si="192"/>
        <v/>
      </c>
      <c r="AW102" s="910" t="str">
        <f t="shared" si="192"/>
        <v/>
      </c>
      <c r="AX102" s="910" t="str">
        <f t="shared" si="192"/>
        <v/>
      </c>
      <c r="AY102" s="910" t="str">
        <f t="shared" si="192"/>
        <v/>
      </c>
      <c r="AZ102" s="910" t="str">
        <f t="shared" si="192"/>
        <v/>
      </c>
      <c r="BA102" s="910" t="str">
        <f t="shared" si="192"/>
        <v/>
      </c>
      <c r="BB102" s="910" t="str">
        <f t="shared" si="192"/>
        <v/>
      </c>
      <c r="BC102" s="910" t="str">
        <f t="shared" si="192"/>
        <v/>
      </c>
      <c r="BD102" s="910" t="str">
        <f t="shared" si="192"/>
        <v/>
      </c>
      <c r="BE102" s="910" t="str">
        <f t="shared" si="192"/>
        <v/>
      </c>
      <c r="BF102" s="911" t="str">
        <f t="shared" si="192"/>
        <v/>
      </c>
    </row>
    <row r="103" ht="12.75" customHeight="1">
      <c r="A103" s="907" t="str">
        <f>IF('BIBLIO Y CRÉDITOS'!$B$5="","",IF($AE103="","",VLOOKUP($AE103,BD!$B$1:$AB$2379,A$10,FALSE)))</f>
        <v/>
      </c>
      <c r="B103" s="908" t="str">
        <f>IF($AE103="","",VLOOKUP($AE103,BD!$B$1:$AB$2379,B$10,FALSE))</f>
        <v/>
      </c>
      <c r="C103" s="908" t="str">
        <f>IF($AE103="","",VLOOKUP($AE103,BD!$B$1:$AB$2379,C$10,FALSE))</f>
        <v/>
      </c>
      <c r="D103" s="908" t="str">
        <f>IF($AE103="","",VLOOKUP($AE103,BD!$B$1:$AB$2379,D$10,FALSE))</f>
        <v/>
      </c>
      <c r="E103" s="908" t="str">
        <f>IF($AE103="","",VLOOKUP($AE103,BD!$B$1:$AB$2379,E$10,FALSE))</f>
        <v/>
      </c>
      <c r="F103" s="908" t="str">
        <f>IF($AE103="","",VLOOKUP($AE103,BD!$B$1:$AB$2379,F$10,FALSE))</f>
        <v/>
      </c>
      <c r="G103" s="908" t="str">
        <f>IF($AE103="","",VLOOKUP($AE103,BD!$B$1:$AB$2379,G$10,FALSE))</f>
        <v/>
      </c>
      <c r="H103" s="908" t="str">
        <f>IF($AE103="","",VLOOKUP($AE103,BD!$B$1:$AB$2379,H$10,FALSE))</f>
        <v/>
      </c>
      <c r="I103" s="908" t="str">
        <f>IF($AE103="","",VLOOKUP($AE103,BD!$B$1:$AB$2379,I$10,FALSE))</f>
        <v/>
      </c>
      <c r="J103" s="908" t="str">
        <f>IF($AE103="","",VLOOKUP($AE103,BD!$B$1:$AB$2379,J$10,FALSE))</f>
        <v/>
      </c>
      <c r="K103" s="908" t="str">
        <f>IF($AE103="","",VLOOKUP($AE103,BD!$B$1:$AB$2379,K$10,FALSE))</f>
        <v/>
      </c>
      <c r="L103" s="908" t="str">
        <f>IF($AE103="","",VLOOKUP($AE103,BD!$B$1:$AB$2379,L$10,FALSE))</f>
        <v/>
      </c>
      <c r="M103" s="908" t="str">
        <f>IF($AE103="","",VLOOKUP($AE103,BD!$B$1:$AB$2379,M$10,FALSE))</f>
        <v/>
      </c>
      <c r="N103" s="908" t="str">
        <f>IF($AE103="","",VLOOKUP($AE103,BD!$B$1:$AB$2379,N$10,FALSE))</f>
        <v/>
      </c>
      <c r="O103" s="908" t="str">
        <f>IF($AE103="","",VLOOKUP($AE103,BD!$B$1:$AB$2379,O$10,FALSE))</f>
        <v/>
      </c>
      <c r="P103" s="908" t="str">
        <f>IF($AE103="","",VLOOKUP($AE103,BD!$B$1:$AB$2379,P$10,FALSE))</f>
        <v/>
      </c>
      <c r="Q103" s="908" t="str">
        <f>IF($AE103="","",VLOOKUP($AE103,BD!$B$1:$AB$2379,Q$10,FALSE))</f>
        <v/>
      </c>
      <c r="R103" s="908" t="str">
        <f>IF($AE103="","",VLOOKUP($AE103,BD!$B$1:$AB$2379,R$10,FALSE))</f>
        <v/>
      </c>
      <c r="S103" s="908" t="str">
        <f>IF($AE103="","",VLOOKUP($AE103,BD!$B$1:$AB$2379,S$10,FALSE))</f>
        <v/>
      </c>
      <c r="T103" s="908" t="str">
        <f>IF($AE103="","",VLOOKUP($AE103,BD!$B$1:$AB$2379,T$10,FALSE))</f>
        <v/>
      </c>
      <c r="U103" s="908" t="str">
        <f>IF($AE103="","",VLOOKUP($AE103,BD!$B$1:$AB$2379,U$10,FALSE))</f>
        <v/>
      </c>
      <c r="V103" s="908" t="str">
        <f>IF($AE103="","",VLOOKUP($AE103,BD!$B$1:$AB$2379,V$10,FALSE))</f>
        <v/>
      </c>
      <c r="W103" s="908" t="str">
        <f>IF($AE103="","",VLOOKUP($AE103,BD!$B$1:$AB$2379,W$10,FALSE))</f>
        <v/>
      </c>
      <c r="X103" s="908" t="str">
        <f>IF($AE103="","",VLOOKUP($AE103,BD!$B$1:$AB$2379,X$10,FALSE))</f>
        <v/>
      </c>
      <c r="Y103" s="908" t="str">
        <f>IF($AE103="","",VLOOKUP($AE103,BD!$B$1:$AB$2379,Y$10,FALSE))</f>
        <v/>
      </c>
      <c r="Z103" s="908" t="str">
        <f>IF($AE103="","",VLOOKUP($AE103,BD!$B$1:$AB$2379,Z$10,FALSE))</f>
        <v/>
      </c>
      <c r="AA103" s="909"/>
      <c r="AB103" s="909"/>
      <c r="AC103" s="909"/>
      <c r="AD103" s="909"/>
      <c r="AE103" s="914"/>
      <c r="AF103" s="741"/>
      <c r="AG103" s="913" t="str">
        <f t="shared" si="49"/>
        <v/>
      </c>
      <c r="AH103" s="910" t="str">
        <f t="shared" si="50"/>
        <v/>
      </c>
      <c r="AI103" s="910" t="str">
        <f t="shared" ref="AI103:AR103" si="193">IF($AF103=0,"",C103*$AF103/100)</f>
        <v/>
      </c>
      <c r="AJ103" s="910" t="str">
        <f t="shared" si="193"/>
        <v/>
      </c>
      <c r="AK103" s="910" t="str">
        <f t="shared" si="193"/>
        <v/>
      </c>
      <c r="AL103" s="910" t="str">
        <f t="shared" si="193"/>
        <v/>
      </c>
      <c r="AM103" s="910" t="str">
        <f t="shared" si="193"/>
        <v/>
      </c>
      <c r="AN103" s="910" t="str">
        <f t="shared" si="193"/>
        <v/>
      </c>
      <c r="AO103" s="910" t="str">
        <f t="shared" si="193"/>
        <v/>
      </c>
      <c r="AP103" s="910" t="str">
        <f t="shared" si="193"/>
        <v/>
      </c>
      <c r="AQ103" s="910" t="str">
        <f t="shared" si="193"/>
        <v/>
      </c>
      <c r="AR103" s="910" t="str">
        <f t="shared" si="193"/>
        <v/>
      </c>
      <c r="AS103" s="910" t="str">
        <f t="shared" si="8"/>
        <v/>
      </c>
      <c r="AT103" s="910" t="str">
        <f t="shared" si="9"/>
        <v/>
      </c>
      <c r="AU103" s="910" t="str">
        <f t="shared" ref="AU103:BF103" si="194">IF($AF103=0,"",O103*$AF103/100)</f>
        <v/>
      </c>
      <c r="AV103" s="910" t="str">
        <f t="shared" si="194"/>
        <v/>
      </c>
      <c r="AW103" s="910" t="str">
        <f t="shared" si="194"/>
        <v/>
      </c>
      <c r="AX103" s="910" t="str">
        <f t="shared" si="194"/>
        <v/>
      </c>
      <c r="AY103" s="910" t="str">
        <f t="shared" si="194"/>
        <v/>
      </c>
      <c r="AZ103" s="910" t="str">
        <f t="shared" si="194"/>
        <v/>
      </c>
      <c r="BA103" s="910" t="str">
        <f t="shared" si="194"/>
        <v/>
      </c>
      <c r="BB103" s="910" t="str">
        <f t="shared" si="194"/>
        <v/>
      </c>
      <c r="BC103" s="910" t="str">
        <f t="shared" si="194"/>
        <v/>
      </c>
      <c r="BD103" s="910" t="str">
        <f t="shared" si="194"/>
        <v/>
      </c>
      <c r="BE103" s="910" t="str">
        <f t="shared" si="194"/>
        <v/>
      </c>
      <c r="BF103" s="911" t="str">
        <f t="shared" si="194"/>
        <v/>
      </c>
    </row>
    <row r="104" ht="12.75" customHeight="1">
      <c r="A104" s="907" t="str">
        <f>IF('BIBLIO Y CRÉDITOS'!$B$5="","",IF($AE104="","",VLOOKUP($AE104,BD!$B$1:$AB$2379,A$10,FALSE)))</f>
        <v/>
      </c>
      <c r="B104" s="908" t="str">
        <f>IF($AE104="","",VLOOKUP($AE104,BD!$B$1:$AB$2379,B$10,FALSE))</f>
        <v/>
      </c>
      <c r="C104" s="908" t="str">
        <f>IF($AE104="","",VLOOKUP($AE104,BD!$B$1:$AB$2379,C$10,FALSE))</f>
        <v/>
      </c>
      <c r="D104" s="908" t="str">
        <f>IF($AE104="","",VLOOKUP($AE104,BD!$B$1:$AB$2379,D$10,FALSE))</f>
        <v/>
      </c>
      <c r="E104" s="908" t="str">
        <f>IF($AE104="","",VLOOKUP($AE104,BD!$B$1:$AB$2379,E$10,FALSE))</f>
        <v/>
      </c>
      <c r="F104" s="908" t="str">
        <f>IF($AE104="","",VLOOKUP($AE104,BD!$B$1:$AB$2379,F$10,FALSE))</f>
        <v/>
      </c>
      <c r="G104" s="908" t="str">
        <f>IF($AE104="","",VLOOKUP($AE104,BD!$B$1:$AB$2379,G$10,FALSE))</f>
        <v/>
      </c>
      <c r="H104" s="908" t="str">
        <f>IF($AE104="","",VLOOKUP($AE104,BD!$B$1:$AB$2379,H$10,FALSE))</f>
        <v/>
      </c>
      <c r="I104" s="908" t="str">
        <f>IF($AE104="","",VLOOKUP($AE104,BD!$B$1:$AB$2379,I$10,FALSE))</f>
        <v/>
      </c>
      <c r="J104" s="908" t="str">
        <f>IF($AE104="","",VLOOKUP($AE104,BD!$B$1:$AB$2379,J$10,FALSE))</f>
        <v/>
      </c>
      <c r="K104" s="908" t="str">
        <f>IF($AE104="","",VLOOKUP($AE104,BD!$B$1:$AB$2379,K$10,FALSE))</f>
        <v/>
      </c>
      <c r="L104" s="908" t="str">
        <f>IF($AE104="","",VLOOKUP($AE104,BD!$B$1:$AB$2379,L$10,FALSE))</f>
        <v/>
      </c>
      <c r="M104" s="908" t="str">
        <f>IF($AE104="","",VLOOKUP($AE104,BD!$B$1:$AB$2379,M$10,FALSE))</f>
        <v/>
      </c>
      <c r="N104" s="908" t="str">
        <f>IF($AE104="","",VLOOKUP($AE104,BD!$B$1:$AB$2379,N$10,FALSE))</f>
        <v/>
      </c>
      <c r="O104" s="908" t="str">
        <f>IF($AE104="","",VLOOKUP($AE104,BD!$B$1:$AB$2379,O$10,FALSE))</f>
        <v/>
      </c>
      <c r="P104" s="908" t="str">
        <f>IF($AE104="","",VLOOKUP($AE104,BD!$B$1:$AB$2379,P$10,FALSE))</f>
        <v/>
      </c>
      <c r="Q104" s="908" t="str">
        <f>IF($AE104="","",VLOOKUP($AE104,BD!$B$1:$AB$2379,Q$10,FALSE))</f>
        <v/>
      </c>
      <c r="R104" s="908" t="str">
        <f>IF($AE104="","",VLOOKUP($AE104,BD!$B$1:$AB$2379,R$10,FALSE))</f>
        <v/>
      </c>
      <c r="S104" s="908" t="str">
        <f>IF($AE104="","",VLOOKUP($AE104,BD!$B$1:$AB$2379,S$10,FALSE))</f>
        <v/>
      </c>
      <c r="T104" s="908" t="str">
        <f>IF($AE104="","",VLOOKUP($AE104,BD!$B$1:$AB$2379,T$10,FALSE))</f>
        <v/>
      </c>
      <c r="U104" s="908" t="str">
        <f>IF($AE104="","",VLOOKUP($AE104,BD!$B$1:$AB$2379,U$10,FALSE))</f>
        <v/>
      </c>
      <c r="V104" s="908" t="str">
        <f>IF($AE104="","",VLOOKUP($AE104,BD!$B$1:$AB$2379,V$10,FALSE))</f>
        <v/>
      </c>
      <c r="W104" s="908" t="str">
        <f>IF($AE104="","",VLOOKUP($AE104,BD!$B$1:$AB$2379,W$10,FALSE))</f>
        <v/>
      </c>
      <c r="X104" s="908" t="str">
        <f>IF($AE104="","",VLOOKUP($AE104,BD!$B$1:$AB$2379,X$10,FALSE))</f>
        <v/>
      </c>
      <c r="Y104" s="908" t="str">
        <f>IF($AE104="","",VLOOKUP($AE104,BD!$B$1:$AB$2379,Y$10,FALSE))</f>
        <v/>
      </c>
      <c r="Z104" s="908" t="str">
        <f>IF($AE104="","",VLOOKUP($AE104,BD!$B$1:$AB$2379,Z$10,FALSE))</f>
        <v/>
      </c>
      <c r="AA104" s="909"/>
      <c r="AB104" s="909"/>
      <c r="AC104" s="909"/>
      <c r="AD104" s="909"/>
      <c r="AE104" s="914"/>
      <c r="AF104" s="741"/>
      <c r="AG104" s="913" t="str">
        <f t="shared" si="49"/>
        <v/>
      </c>
      <c r="AH104" s="910" t="str">
        <f t="shared" si="50"/>
        <v/>
      </c>
      <c r="AI104" s="910" t="str">
        <f t="shared" ref="AI104:AR104" si="195">IF($AF104=0,"",C104*$AF104/100)</f>
        <v/>
      </c>
      <c r="AJ104" s="910" t="str">
        <f t="shared" si="195"/>
        <v/>
      </c>
      <c r="AK104" s="910" t="str">
        <f t="shared" si="195"/>
        <v/>
      </c>
      <c r="AL104" s="910" t="str">
        <f t="shared" si="195"/>
        <v/>
      </c>
      <c r="AM104" s="910" t="str">
        <f t="shared" si="195"/>
        <v/>
      </c>
      <c r="AN104" s="910" t="str">
        <f t="shared" si="195"/>
        <v/>
      </c>
      <c r="AO104" s="910" t="str">
        <f t="shared" si="195"/>
        <v/>
      </c>
      <c r="AP104" s="910" t="str">
        <f t="shared" si="195"/>
        <v/>
      </c>
      <c r="AQ104" s="910" t="str">
        <f t="shared" si="195"/>
        <v/>
      </c>
      <c r="AR104" s="910" t="str">
        <f t="shared" si="195"/>
        <v/>
      </c>
      <c r="AS104" s="910" t="str">
        <f t="shared" si="8"/>
        <v/>
      </c>
      <c r="AT104" s="910" t="str">
        <f t="shared" si="9"/>
        <v/>
      </c>
      <c r="AU104" s="910" t="str">
        <f t="shared" ref="AU104:BF104" si="196">IF($AF104=0,"",O104*$AF104/100)</f>
        <v/>
      </c>
      <c r="AV104" s="910" t="str">
        <f t="shared" si="196"/>
        <v/>
      </c>
      <c r="AW104" s="910" t="str">
        <f t="shared" si="196"/>
        <v/>
      </c>
      <c r="AX104" s="910" t="str">
        <f t="shared" si="196"/>
        <v/>
      </c>
      <c r="AY104" s="910" t="str">
        <f t="shared" si="196"/>
        <v/>
      </c>
      <c r="AZ104" s="910" t="str">
        <f t="shared" si="196"/>
        <v/>
      </c>
      <c r="BA104" s="910" t="str">
        <f t="shared" si="196"/>
        <v/>
      </c>
      <c r="BB104" s="910" t="str">
        <f t="shared" si="196"/>
        <v/>
      </c>
      <c r="BC104" s="910" t="str">
        <f t="shared" si="196"/>
        <v/>
      </c>
      <c r="BD104" s="910" t="str">
        <f t="shared" si="196"/>
        <v/>
      </c>
      <c r="BE104" s="910" t="str">
        <f t="shared" si="196"/>
        <v/>
      </c>
      <c r="BF104" s="911" t="str">
        <f t="shared" si="196"/>
        <v/>
      </c>
    </row>
    <row r="105" ht="12.75" customHeight="1">
      <c r="A105" s="907" t="str">
        <f>IF('BIBLIO Y CRÉDITOS'!$B$5="","",IF($AE105="","",VLOOKUP($AE105,BD!$B$1:$AB$2379,A$10,FALSE)))</f>
        <v/>
      </c>
      <c r="B105" s="908" t="str">
        <f>IF($AE105="","",VLOOKUP($AE105,BD!$B$1:$AB$2379,B$10,FALSE))</f>
        <v/>
      </c>
      <c r="C105" s="908" t="str">
        <f>IF($AE105="","",VLOOKUP($AE105,BD!$B$1:$AB$2379,C$10,FALSE))</f>
        <v/>
      </c>
      <c r="D105" s="908" t="str">
        <f>IF($AE105="","",VLOOKUP($AE105,BD!$B$1:$AB$2379,D$10,FALSE))</f>
        <v/>
      </c>
      <c r="E105" s="908" t="str">
        <f>IF($AE105="","",VLOOKUP($AE105,BD!$B$1:$AB$2379,E$10,FALSE))</f>
        <v/>
      </c>
      <c r="F105" s="908" t="str">
        <f>IF($AE105="","",VLOOKUP($AE105,BD!$B$1:$AB$2379,F$10,FALSE))</f>
        <v/>
      </c>
      <c r="G105" s="908" t="str">
        <f>IF($AE105="","",VLOOKUP($AE105,BD!$B$1:$AB$2379,G$10,FALSE))</f>
        <v/>
      </c>
      <c r="H105" s="908" t="str">
        <f>IF($AE105="","",VLOOKUP($AE105,BD!$B$1:$AB$2379,H$10,FALSE))</f>
        <v/>
      </c>
      <c r="I105" s="908" t="str">
        <f>IF($AE105="","",VLOOKUP($AE105,BD!$B$1:$AB$2379,I$10,FALSE))</f>
        <v/>
      </c>
      <c r="J105" s="908" t="str">
        <f>IF($AE105="","",VLOOKUP($AE105,BD!$B$1:$AB$2379,J$10,FALSE))</f>
        <v/>
      </c>
      <c r="K105" s="908" t="str">
        <f>IF($AE105="","",VLOOKUP($AE105,BD!$B$1:$AB$2379,K$10,FALSE))</f>
        <v/>
      </c>
      <c r="L105" s="908" t="str">
        <f>IF($AE105="","",VLOOKUP($AE105,BD!$B$1:$AB$2379,L$10,FALSE))</f>
        <v/>
      </c>
      <c r="M105" s="908" t="str">
        <f>IF($AE105="","",VLOOKUP($AE105,BD!$B$1:$AB$2379,M$10,FALSE))</f>
        <v/>
      </c>
      <c r="N105" s="908" t="str">
        <f>IF($AE105="","",VLOOKUP($AE105,BD!$B$1:$AB$2379,N$10,FALSE))</f>
        <v/>
      </c>
      <c r="O105" s="908" t="str">
        <f>IF($AE105="","",VLOOKUP($AE105,BD!$B$1:$AB$2379,O$10,FALSE))</f>
        <v/>
      </c>
      <c r="P105" s="908" t="str">
        <f>IF($AE105="","",VLOOKUP($AE105,BD!$B$1:$AB$2379,P$10,FALSE))</f>
        <v/>
      </c>
      <c r="Q105" s="908" t="str">
        <f>IF($AE105="","",VLOOKUP($AE105,BD!$B$1:$AB$2379,Q$10,FALSE))</f>
        <v/>
      </c>
      <c r="R105" s="908" t="str">
        <f>IF($AE105="","",VLOOKUP($AE105,BD!$B$1:$AB$2379,R$10,FALSE))</f>
        <v/>
      </c>
      <c r="S105" s="908" t="str">
        <f>IF($AE105="","",VLOOKUP($AE105,BD!$B$1:$AB$2379,S$10,FALSE))</f>
        <v/>
      </c>
      <c r="T105" s="908" t="str">
        <f>IF($AE105="","",VLOOKUP($AE105,BD!$B$1:$AB$2379,T$10,FALSE))</f>
        <v/>
      </c>
      <c r="U105" s="908" t="str">
        <f>IF($AE105="","",VLOOKUP($AE105,BD!$B$1:$AB$2379,U$10,FALSE))</f>
        <v/>
      </c>
      <c r="V105" s="908" t="str">
        <f>IF($AE105="","",VLOOKUP($AE105,BD!$B$1:$AB$2379,V$10,FALSE))</f>
        <v/>
      </c>
      <c r="W105" s="908" t="str">
        <f>IF($AE105="","",VLOOKUP($AE105,BD!$B$1:$AB$2379,W$10,FALSE))</f>
        <v/>
      </c>
      <c r="X105" s="908" t="str">
        <f>IF($AE105="","",VLOOKUP($AE105,BD!$B$1:$AB$2379,X$10,FALSE))</f>
        <v/>
      </c>
      <c r="Y105" s="908" t="str">
        <f>IF($AE105="","",VLOOKUP($AE105,BD!$B$1:$AB$2379,Y$10,FALSE))</f>
        <v/>
      </c>
      <c r="Z105" s="908" t="str">
        <f>IF($AE105="","",VLOOKUP($AE105,BD!$B$1:$AB$2379,Z$10,FALSE))</f>
        <v/>
      </c>
      <c r="AA105" s="909"/>
      <c r="AB105" s="909"/>
      <c r="AC105" s="909"/>
      <c r="AD105" s="909"/>
      <c r="AE105" s="914"/>
      <c r="AF105" s="741"/>
      <c r="AG105" s="913" t="str">
        <f t="shared" si="49"/>
        <v/>
      </c>
      <c r="AH105" s="910" t="str">
        <f t="shared" si="50"/>
        <v/>
      </c>
      <c r="AI105" s="910" t="str">
        <f t="shared" ref="AI105:AR105" si="197">IF($AF105=0,"",C105*$AF105/100)</f>
        <v/>
      </c>
      <c r="AJ105" s="910" t="str">
        <f t="shared" si="197"/>
        <v/>
      </c>
      <c r="AK105" s="910" t="str">
        <f t="shared" si="197"/>
        <v/>
      </c>
      <c r="AL105" s="910" t="str">
        <f t="shared" si="197"/>
        <v/>
      </c>
      <c r="AM105" s="910" t="str">
        <f t="shared" si="197"/>
        <v/>
      </c>
      <c r="AN105" s="910" t="str">
        <f t="shared" si="197"/>
        <v/>
      </c>
      <c r="AO105" s="910" t="str">
        <f t="shared" si="197"/>
        <v/>
      </c>
      <c r="AP105" s="910" t="str">
        <f t="shared" si="197"/>
        <v/>
      </c>
      <c r="AQ105" s="910" t="str">
        <f t="shared" si="197"/>
        <v/>
      </c>
      <c r="AR105" s="910" t="str">
        <f t="shared" si="197"/>
        <v/>
      </c>
      <c r="AS105" s="910" t="str">
        <f t="shared" si="8"/>
        <v/>
      </c>
      <c r="AT105" s="910" t="str">
        <f t="shared" si="9"/>
        <v/>
      </c>
      <c r="AU105" s="910" t="str">
        <f t="shared" ref="AU105:BF105" si="198">IF($AF105=0,"",O105*$AF105/100)</f>
        <v/>
      </c>
      <c r="AV105" s="910" t="str">
        <f t="shared" si="198"/>
        <v/>
      </c>
      <c r="AW105" s="910" t="str">
        <f t="shared" si="198"/>
        <v/>
      </c>
      <c r="AX105" s="910" t="str">
        <f t="shared" si="198"/>
        <v/>
      </c>
      <c r="AY105" s="910" t="str">
        <f t="shared" si="198"/>
        <v/>
      </c>
      <c r="AZ105" s="910" t="str">
        <f t="shared" si="198"/>
        <v/>
      </c>
      <c r="BA105" s="910" t="str">
        <f t="shared" si="198"/>
        <v/>
      </c>
      <c r="BB105" s="910" t="str">
        <f t="shared" si="198"/>
        <v/>
      </c>
      <c r="BC105" s="910" t="str">
        <f t="shared" si="198"/>
        <v/>
      </c>
      <c r="BD105" s="910" t="str">
        <f t="shared" si="198"/>
        <v/>
      </c>
      <c r="BE105" s="910" t="str">
        <f t="shared" si="198"/>
        <v/>
      </c>
      <c r="BF105" s="911" t="str">
        <f t="shared" si="198"/>
        <v/>
      </c>
    </row>
    <row r="106" ht="12.75" customHeight="1">
      <c r="A106" s="907" t="str">
        <f>IF('BIBLIO Y CRÉDITOS'!$B$5="","",IF($AE106="","",VLOOKUP($AE106,BD!$B$1:$AB$2379,A$10,FALSE)))</f>
        <v/>
      </c>
      <c r="B106" s="908" t="str">
        <f>IF($AE106="","",VLOOKUP($AE106,BD!$B$1:$AB$2379,B$10,FALSE))</f>
        <v/>
      </c>
      <c r="C106" s="908" t="str">
        <f>IF($AE106="","",VLOOKUP($AE106,BD!$B$1:$AB$2379,C$10,FALSE))</f>
        <v/>
      </c>
      <c r="D106" s="908" t="str">
        <f>IF($AE106="","",VLOOKUP($AE106,BD!$B$1:$AB$2379,D$10,FALSE))</f>
        <v/>
      </c>
      <c r="E106" s="908" t="str">
        <f>IF($AE106="","",VLOOKUP($AE106,BD!$B$1:$AB$2379,E$10,FALSE))</f>
        <v/>
      </c>
      <c r="F106" s="908" t="str">
        <f>IF($AE106="","",VLOOKUP($AE106,BD!$B$1:$AB$2379,F$10,FALSE))</f>
        <v/>
      </c>
      <c r="G106" s="908" t="str">
        <f>IF($AE106="","",VLOOKUP($AE106,BD!$B$1:$AB$2379,G$10,FALSE))</f>
        <v/>
      </c>
      <c r="H106" s="908" t="str">
        <f>IF($AE106="","",VLOOKUP($AE106,BD!$B$1:$AB$2379,H$10,FALSE))</f>
        <v/>
      </c>
      <c r="I106" s="908" t="str">
        <f>IF($AE106="","",VLOOKUP($AE106,BD!$B$1:$AB$2379,I$10,FALSE))</f>
        <v/>
      </c>
      <c r="J106" s="908" t="str">
        <f>IF($AE106="","",VLOOKUP($AE106,BD!$B$1:$AB$2379,J$10,FALSE))</f>
        <v/>
      </c>
      <c r="K106" s="908" t="str">
        <f>IF($AE106="","",VLOOKUP($AE106,BD!$B$1:$AB$2379,K$10,FALSE))</f>
        <v/>
      </c>
      <c r="L106" s="908" t="str">
        <f>IF($AE106="","",VLOOKUP($AE106,BD!$B$1:$AB$2379,L$10,FALSE))</f>
        <v/>
      </c>
      <c r="M106" s="908" t="str">
        <f>IF($AE106="","",VLOOKUP($AE106,BD!$B$1:$AB$2379,M$10,FALSE))</f>
        <v/>
      </c>
      <c r="N106" s="908" t="str">
        <f>IF($AE106="","",VLOOKUP($AE106,BD!$B$1:$AB$2379,N$10,FALSE))</f>
        <v/>
      </c>
      <c r="O106" s="908" t="str">
        <f>IF($AE106="","",VLOOKUP($AE106,BD!$B$1:$AB$2379,O$10,FALSE))</f>
        <v/>
      </c>
      <c r="P106" s="908" t="str">
        <f>IF($AE106="","",VLOOKUP($AE106,BD!$B$1:$AB$2379,P$10,FALSE))</f>
        <v/>
      </c>
      <c r="Q106" s="908" t="str">
        <f>IF($AE106="","",VLOOKUP($AE106,BD!$B$1:$AB$2379,Q$10,FALSE))</f>
        <v/>
      </c>
      <c r="R106" s="908" t="str">
        <f>IF($AE106="","",VLOOKUP($AE106,BD!$B$1:$AB$2379,R$10,FALSE))</f>
        <v/>
      </c>
      <c r="S106" s="908" t="str">
        <f>IF($AE106="","",VLOOKUP($AE106,BD!$B$1:$AB$2379,S$10,FALSE))</f>
        <v/>
      </c>
      <c r="T106" s="908" t="str">
        <f>IF($AE106="","",VLOOKUP($AE106,BD!$B$1:$AB$2379,T$10,FALSE))</f>
        <v/>
      </c>
      <c r="U106" s="908" t="str">
        <f>IF($AE106="","",VLOOKUP($AE106,BD!$B$1:$AB$2379,U$10,FALSE))</f>
        <v/>
      </c>
      <c r="V106" s="908" t="str">
        <f>IF($AE106="","",VLOOKUP($AE106,BD!$B$1:$AB$2379,V$10,FALSE))</f>
        <v/>
      </c>
      <c r="W106" s="908" t="str">
        <f>IF($AE106="","",VLOOKUP($AE106,BD!$B$1:$AB$2379,W$10,FALSE))</f>
        <v/>
      </c>
      <c r="X106" s="908" t="str">
        <f>IF($AE106="","",VLOOKUP($AE106,BD!$B$1:$AB$2379,X$10,FALSE))</f>
        <v/>
      </c>
      <c r="Y106" s="908" t="str">
        <f>IF($AE106="","",VLOOKUP($AE106,BD!$B$1:$AB$2379,Y$10,FALSE))</f>
        <v/>
      </c>
      <c r="Z106" s="908" t="str">
        <f>IF($AE106="","",VLOOKUP($AE106,BD!$B$1:$AB$2379,Z$10,FALSE))</f>
        <v/>
      </c>
      <c r="AA106" s="909"/>
      <c r="AB106" s="909"/>
      <c r="AC106" s="909"/>
      <c r="AD106" s="909"/>
      <c r="AE106" s="914"/>
      <c r="AF106" s="741"/>
      <c r="AG106" s="913" t="str">
        <f t="shared" si="49"/>
        <v/>
      </c>
      <c r="AH106" s="910" t="str">
        <f t="shared" si="50"/>
        <v/>
      </c>
      <c r="AI106" s="910" t="str">
        <f t="shared" ref="AI106:AR106" si="199">IF($AF106=0,"",C106*$AF106/100)</f>
        <v/>
      </c>
      <c r="AJ106" s="910" t="str">
        <f t="shared" si="199"/>
        <v/>
      </c>
      <c r="AK106" s="910" t="str">
        <f t="shared" si="199"/>
        <v/>
      </c>
      <c r="AL106" s="910" t="str">
        <f t="shared" si="199"/>
        <v/>
      </c>
      <c r="AM106" s="910" t="str">
        <f t="shared" si="199"/>
        <v/>
      </c>
      <c r="AN106" s="910" t="str">
        <f t="shared" si="199"/>
        <v/>
      </c>
      <c r="AO106" s="910" t="str">
        <f t="shared" si="199"/>
        <v/>
      </c>
      <c r="AP106" s="910" t="str">
        <f t="shared" si="199"/>
        <v/>
      </c>
      <c r="AQ106" s="910" t="str">
        <f t="shared" si="199"/>
        <v/>
      </c>
      <c r="AR106" s="910" t="str">
        <f t="shared" si="199"/>
        <v/>
      </c>
      <c r="AS106" s="910" t="str">
        <f t="shared" si="8"/>
        <v/>
      </c>
      <c r="AT106" s="910" t="str">
        <f t="shared" si="9"/>
        <v/>
      </c>
      <c r="AU106" s="910" t="str">
        <f t="shared" ref="AU106:BF106" si="200">IF($AF106=0,"",O106*$AF106/100)</f>
        <v/>
      </c>
      <c r="AV106" s="910" t="str">
        <f t="shared" si="200"/>
        <v/>
      </c>
      <c r="AW106" s="910" t="str">
        <f t="shared" si="200"/>
        <v/>
      </c>
      <c r="AX106" s="910" t="str">
        <f t="shared" si="200"/>
        <v/>
      </c>
      <c r="AY106" s="910" t="str">
        <f t="shared" si="200"/>
        <v/>
      </c>
      <c r="AZ106" s="910" t="str">
        <f t="shared" si="200"/>
        <v/>
      </c>
      <c r="BA106" s="910" t="str">
        <f t="shared" si="200"/>
        <v/>
      </c>
      <c r="BB106" s="910" t="str">
        <f t="shared" si="200"/>
        <v/>
      </c>
      <c r="BC106" s="910" t="str">
        <f t="shared" si="200"/>
        <v/>
      </c>
      <c r="BD106" s="910" t="str">
        <f t="shared" si="200"/>
        <v/>
      </c>
      <c r="BE106" s="910" t="str">
        <f t="shared" si="200"/>
        <v/>
      </c>
      <c r="BF106" s="911" t="str">
        <f t="shared" si="200"/>
        <v/>
      </c>
    </row>
    <row r="107" ht="12.75" customHeight="1">
      <c r="A107" s="907" t="str">
        <f>IF('BIBLIO Y CRÉDITOS'!$B$5="","",IF($AE107="","",VLOOKUP($AE107,BD!$B$1:$AB$2379,A$10,FALSE)))</f>
        <v/>
      </c>
      <c r="B107" s="908" t="str">
        <f>IF($AE107="","",VLOOKUP($AE107,BD!$B$1:$AB$2379,B$10,FALSE))</f>
        <v/>
      </c>
      <c r="C107" s="908" t="str">
        <f>IF($AE107="","",VLOOKUP($AE107,BD!$B$1:$AB$2379,C$10,FALSE))</f>
        <v/>
      </c>
      <c r="D107" s="908" t="str">
        <f>IF($AE107="","",VLOOKUP($AE107,BD!$B$1:$AB$2379,D$10,FALSE))</f>
        <v/>
      </c>
      <c r="E107" s="908" t="str">
        <f>IF($AE107="","",VLOOKUP($AE107,BD!$B$1:$AB$2379,E$10,FALSE))</f>
        <v/>
      </c>
      <c r="F107" s="908" t="str">
        <f>IF($AE107="","",VLOOKUP($AE107,BD!$B$1:$AB$2379,F$10,FALSE))</f>
        <v/>
      </c>
      <c r="G107" s="908" t="str">
        <f>IF($AE107="","",VLOOKUP($AE107,BD!$B$1:$AB$2379,G$10,FALSE))</f>
        <v/>
      </c>
      <c r="H107" s="908" t="str">
        <f>IF($AE107="","",VLOOKUP($AE107,BD!$B$1:$AB$2379,H$10,FALSE))</f>
        <v/>
      </c>
      <c r="I107" s="908" t="str">
        <f>IF($AE107="","",VLOOKUP($AE107,BD!$B$1:$AB$2379,I$10,FALSE))</f>
        <v/>
      </c>
      <c r="J107" s="908" t="str">
        <f>IF($AE107="","",VLOOKUP($AE107,BD!$B$1:$AB$2379,J$10,FALSE))</f>
        <v/>
      </c>
      <c r="K107" s="908" t="str">
        <f>IF($AE107="","",VLOOKUP($AE107,BD!$B$1:$AB$2379,K$10,FALSE))</f>
        <v/>
      </c>
      <c r="L107" s="908" t="str">
        <f>IF($AE107="","",VLOOKUP($AE107,BD!$B$1:$AB$2379,L$10,FALSE))</f>
        <v/>
      </c>
      <c r="M107" s="908" t="str">
        <f>IF($AE107="","",VLOOKUP($AE107,BD!$B$1:$AB$2379,M$10,FALSE))</f>
        <v/>
      </c>
      <c r="N107" s="908" t="str">
        <f>IF($AE107="","",VLOOKUP($AE107,BD!$B$1:$AB$2379,N$10,FALSE))</f>
        <v/>
      </c>
      <c r="O107" s="908" t="str">
        <f>IF($AE107="","",VLOOKUP($AE107,BD!$B$1:$AB$2379,O$10,FALSE))</f>
        <v/>
      </c>
      <c r="P107" s="908" t="str">
        <f>IF($AE107="","",VLOOKUP($AE107,BD!$B$1:$AB$2379,P$10,FALSE))</f>
        <v/>
      </c>
      <c r="Q107" s="908" t="str">
        <f>IF($AE107="","",VLOOKUP($AE107,BD!$B$1:$AB$2379,Q$10,FALSE))</f>
        <v/>
      </c>
      <c r="R107" s="908" t="str">
        <f>IF($AE107="","",VLOOKUP($AE107,BD!$B$1:$AB$2379,R$10,FALSE))</f>
        <v/>
      </c>
      <c r="S107" s="908" t="str">
        <f>IF($AE107="","",VLOOKUP($AE107,BD!$B$1:$AB$2379,S$10,FALSE))</f>
        <v/>
      </c>
      <c r="T107" s="908" t="str">
        <f>IF($AE107="","",VLOOKUP($AE107,BD!$B$1:$AB$2379,T$10,FALSE))</f>
        <v/>
      </c>
      <c r="U107" s="908" t="str">
        <f>IF($AE107="","",VLOOKUP($AE107,BD!$B$1:$AB$2379,U$10,FALSE))</f>
        <v/>
      </c>
      <c r="V107" s="908" t="str">
        <f>IF($AE107="","",VLOOKUP($AE107,BD!$B$1:$AB$2379,V$10,FALSE))</f>
        <v/>
      </c>
      <c r="W107" s="908" t="str">
        <f>IF($AE107="","",VLOOKUP($AE107,BD!$B$1:$AB$2379,W$10,FALSE))</f>
        <v/>
      </c>
      <c r="X107" s="908" t="str">
        <f>IF($AE107="","",VLOOKUP($AE107,BD!$B$1:$AB$2379,X$10,FALSE))</f>
        <v/>
      </c>
      <c r="Y107" s="908" t="str">
        <f>IF($AE107="","",VLOOKUP($AE107,BD!$B$1:$AB$2379,Y$10,FALSE))</f>
        <v/>
      </c>
      <c r="Z107" s="908" t="str">
        <f>IF($AE107="","",VLOOKUP($AE107,BD!$B$1:$AB$2379,Z$10,FALSE))</f>
        <v/>
      </c>
      <c r="AA107" s="909"/>
      <c r="AB107" s="909"/>
      <c r="AC107" s="909"/>
      <c r="AD107" s="909"/>
      <c r="AE107" s="914"/>
      <c r="AF107" s="741"/>
      <c r="AG107" s="913" t="str">
        <f t="shared" si="49"/>
        <v/>
      </c>
      <c r="AH107" s="910" t="str">
        <f t="shared" si="50"/>
        <v/>
      </c>
      <c r="AI107" s="910" t="str">
        <f t="shared" ref="AI107:AR107" si="201">IF($AF107=0,"",C107*$AF107/100)</f>
        <v/>
      </c>
      <c r="AJ107" s="910" t="str">
        <f t="shared" si="201"/>
        <v/>
      </c>
      <c r="AK107" s="910" t="str">
        <f t="shared" si="201"/>
        <v/>
      </c>
      <c r="AL107" s="910" t="str">
        <f t="shared" si="201"/>
        <v/>
      </c>
      <c r="AM107" s="910" t="str">
        <f t="shared" si="201"/>
        <v/>
      </c>
      <c r="AN107" s="910" t="str">
        <f t="shared" si="201"/>
        <v/>
      </c>
      <c r="AO107" s="910" t="str">
        <f t="shared" si="201"/>
        <v/>
      </c>
      <c r="AP107" s="910" t="str">
        <f t="shared" si="201"/>
        <v/>
      </c>
      <c r="AQ107" s="910" t="str">
        <f t="shared" si="201"/>
        <v/>
      </c>
      <c r="AR107" s="910" t="str">
        <f t="shared" si="201"/>
        <v/>
      </c>
      <c r="AS107" s="910" t="str">
        <f t="shared" si="8"/>
        <v/>
      </c>
      <c r="AT107" s="910" t="str">
        <f t="shared" si="9"/>
        <v/>
      </c>
      <c r="AU107" s="910" t="str">
        <f t="shared" ref="AU107:BF107" si="202">IF($AF107=0,"",O107*$AF107/100)</f>
        <v/>
      </c>
      <c r="AV107" s="910" t="str">
        <f t="shared" si="202"/>
        <v/>
      </c>
      <c r="AW107" s="910" t="str">
        <f t="shared" si="202"/>
        <v/>
      </c>
      <c r="AX107" s="910" t="str">
        <f t="shared" si="202"/>
        <v/>
      </c>
      <c r="AY107" s="910" t="str">
        <f t="shared" si="202"/>
        <v/>
      </c>
      <c r="AZ107" s="910" t="str">
        <f t="shared" si="202"/>
        <v/>
      </c>
      <c r="BA107" s="910" t="str">
        <f t="shared" si="202"/>
        <v/>
      </c>
      <c r="BB107" s="910" t="str">
        <f t="shared" si="202"/>
        <v/>
      </c>
      <c r="BC107" s="910" t="str">
        <f t="shared" si="202"/>
        <v/>
      </c>
      <c r="BD107" s="910" t="str">
        <f t="shared" si="202"/>
        <v/>
      </c>
      <c r="BE107" s="910" t="str">
        <f t="shared" si="202"/>
        <v/>
      </c>
      <c r="BF107" s="911" t="str">
        <f t="shared" si="202"/>
        <v/>
      </c>
    </row>
    <row r="108" ht="12.75" customHeight="1">
      <c r="A108" s="907" t="str">
        <f>IF('BIBLIO Y CRÉDITOS'!$B$5="","",IF($AE108="","",VLOOKUP($AE108,BD!$B$1:$AB$2379,A$10,FALSE)))</f>
        <v/>
      </c>
      <c r="B108" s="908" t="str">
        <f>IF($AE108="","",VLOOKUP($AE108,BD!$B$1:$AB$2379,B$10,FALSE))</f>
        <v/>
      </c>
      <c r="C108" s="908" t="str">
        <f>IF($AE108="","",VLOOKUP($AE108,BD!$B$1:$AB$2379,C$10,FALSE))</f>
        <v/>
      </c>
      <c r="D108" s="908" t="str">
        <f>IF($AE108="","",VLOOKUP($AE108,BD!$B$1:$AB$2379,D$10,FALSE))</f>
        <v/>
      </c>
      <c r="E108" s="908" t="str">
        <f>IF($AE108="","",VLOOKUP($AE108,BD!$B$1:$AB$2379,E$10,FALSE))</f>
        <v/>
      </c>
      <c r="F108" s="908" t="str">
        <f>IF($AE108="","",VLOOKUP($AE108,BD!$B$1:$AB$2379,F$10,FALSE))</f>
        <v/>
      </c>
      <c r="G108" s="908" t="str">
        <f>IF($AE108="","",VLOOKUP($AE108,BD!$B$1:$AB$2379,G$10,FALSE))</f>
        <v/>
      </c>
      <c r="H108" s="908" t="str">
        <f>IF($AE108="","",VLOOKUP($AE108,BD!$B$1:$AB$2379,H$10,FALSE))</f>
        <v/>
      </c>
      <c r="I108" s="908" t="str">
        <f>IF($AE108="","",VLOOKUP($AE108,BD!$B$1:$AB$2379,I$10,FALSE))</f>
        <v/>
      </c>
      <c r="J108" s="908" t="str">
        <f>IF($AE108="","",VLOOKUP($AE108,BD!$B$1:$AB$2379,J$10,FALSE))</f>
        <v/>
      </c>
      <c r="K108" s="908" t="str">
        <f>IF($AE108="","",VLOOKUP($AE108,BD!$B$1:$AB$2379,K$10,FALSE))</f>
        <v/>
      </c>
      <c r="L108" s="908" t="str">
        <f>IF($AE108="","",VLOOKUP($AE108,BD!$B$1:$AB$2379,L$10,FALSE))</f>
        <v/>
      </c>
      <c r="M108" s="908" t="str">
        <f>IF($AE108="","",VLOOKUP($AE108,BD!$B$1:$AB$2379,M$10,FALSE))</f>
        <v/>
      </c>
      <c r="N108" s="908" t="str">
        <f>IF($AE108="","",VLOOKUP($AE108,BD!$B$1:$AB$2379,N$10,FALSE))</f>
        <v/>
      </c>
      <c r="O108" s="908" t="str">
        <f>IF($AE108="","",VLOOKUP($AE108,BD!$B$1:$AB$2379,O$10,FALSE))</f>
        <v/>
      </c>
      <c r="P108" s="908" t="str">
        <f>IF($AE108="","",VLOOKUP($AE108,BD!$B$1:$AB$2379,P$10,FALSE))</f>
        <v/>
      </c>
      <c r="Q108" s="908" t="str">
        <f>IF($AE108="","",VLOOKUP($AE108,BD!$B$1:$AB$2379,Q$10,FALSE))</f>
        <v/>
      </c>
      <c r="R108" s="908" t="str">
        <f>IF($AE108="","",VLOOKUP($AE108,BD!$B$1:$AB$2379,R$10,FALSE))</f>
        <v/>
      </c>
      <c r="S108" s="908" t="str">
        <f>IF($AE108="","",VLOOKUP($AE108,BD!$B$1:$AB$2379,S$10,FALSE))</f>
        <v/>
      </c>
      <c r="T108" s="908" t="str">
        <f>IF($AE108="","",VLOOKUP($AE108,BD!$B$1:$AB$2379,T$10,FALSE))</f>
        <v/>
      </c>
      <c r="U108" s="908" t="str">
        <f>IF($AE108="","",VLOOKUP($AE108,BD!$B$1:$AB$2379,U$10,FALSE))</f>
        <v/>
      </c>
      <c r="V108" s="908" t="str">
        <f>IF($AE108="","",VLOOKUP($AE108,BD!$B$1:$AB$2379,V$10,FALSE))</f>
        <v/>
      </c>
      <c r="W108" s="908" t="str">
        <f>IF($AE108="","",VLOOKUP($AE108,BD!$B$1:$AB$2379,W$10,FALSE))</f>
        <v/>
      </c>
      <c r="X108" s="908" t="str">
        <f>IF($AE108="","",VLOOKUP($AE108,BD!$B$1:$AB$2379,X$10,FALSE))</f>
        <v/>
      </c>
      <c r="Y108" s="908" t="str">
        <f>IF($AE108="","",VLOOKUP($AE108,BD!$B$1:$AB$2379,Y$10,FALSE))</f>
        <v/>
      </c>
      <c r="Z108" s="908" t="str">
        <f>IF($AE108="","",VLOOKUP($AE108,BD!$B$1:$AB$2379,Z$10,FALSE))</f>
        <v/>
      </c>
      <c r="AA108" s="909"/>
      <c r="AB108" s="909"/>
      <c r="AC108" s="909"/>
      <c r="AD108" s="909"/>
      <c r="AE108" s="914"/>
      <c r="AF108" s="741"/>
      <c r="AG108" s="913" t="str">
        <f t="shared" si="49"/>
        <v/>
      </c>
      <c r="AH108" s="910" t="str">
        <f t="shared" si="50"/>
        <v/>
      </c>
      <c r="AI108" s="910" t="str">
        <f t="shared" ref="AI108:AR108" si="203">IF($AF108=0,"",C108*$AF108/100)</f>
        <v/>
      </c>
      <c r="AJ108" s="910" t="str">
        <f t="shared" si="203"/>
        <v/>
      </c>
      <c r="AK108" s="910" t="str">
        <f t="shared" si="203"/>
        <v/>
      </c>
      <c r="AL108" s="910" t="str">
        <f t="shared" si="203"/>
        <v/>
      </c>
      <c r="AM108" s="910" t="str">
        <f t="shared" si="203"/>
        <v/>
      </c>
      <c r="AN108" s="910" t="str">
        <f t="shared" si="203"/>
        <v/>
      </c>
      <c r="AO108" s="910" t="str">
        <f t="shared" si="203"/>
        <v/>
      </c>
      <c r="AP108" s="910" t="str">
        <f t="shared" si="203"/>
        <v/>
      </c>
      <c r="AQ108" s="910" t="str">
        <f t="shared" si="203"/>
        <v/>
      </c>
      <c r="AR108" s="910" t="str">
        <f t="shared" si="203"/>
        <v/>
      </c>
      <c r="AS108" s="910" t="str">
        <f t="shared" si="8"/>
        <v/>
      </c>
      <c r="AT108" s="910" t="str">
        <f t="shared" si="9"/>
        <v/>
      </c>
      <c r="AU108" s="910" t="str">
        <f t="shared" ref="AU108:BF108" si="204">IF($AF108=0,"",O108*$AF108/100)</f>
        <v/>
      </c>
      <c r="AV108" s="910" t="str">
        <f t="shared" si="204"/>
        <v/>
      </c>
      <c r="AW108" s="910" t="str">
        <f t="shared" si="204"/>
        <v/>
      </c>
      <c r="AX108" s="910" t="str">
        <f t="shared" si="204"/>
        <v/>
      </c>
      <c r="AY108" s="910" t="str">
        <f t="shared" si="204"/>
        <v/>
      </c>
      <c r="AZ108" s="910" t="str">
        <f t="shared" si="204"/>
        <v/>
      </c>
      <c r="BA108" s="910" t="str">
        <f t="shared" si="204"/>
        <v/>
      </c>
      <c r="BB108" s="910" t="str">
        <f t="shared" si="204"/>
        <v/>
      </c>
      <c r="BC108" s="910" t="str">
        <f t="shared" si="204"/>
        <v/>
      </c>
      <c r="BD108" s="910" t="str">
        <f t="shared" si="204"/>
        <v/>
      </c>
      <c r="BE108" s="910" t="str">
        <f t="shared" si="204"/>
        <v/>
      </c>
      <c r="BF108" s="911" t="str">
        <f t="shared" si="204"/>
        <v/>
      </c>
    </row>
    <row r="109" ht="12.75" customHeight="1">
      <c r="A109" s="907" t="str">
        <f>IF('BIBLIO Y CRÉDITOS'!$B$5="","",IF($AE109="","",VLOOKUP($AE109,BD!$B$1:$AB$2379,A$10,FALSE)))</f>
        <v/>
      </c>
      <c r="B109" s="908" t="str">
        <f>IF($AE109="","",VLOOKUP($AE109,BD!$B$1:$AB$2379,B$10,FALSE))</f>
        <v/>
      </c>
      <c r="C109" s="908" t="str">
        <f>IF($AE109="","",VLOOKUP($AE109,BD!$B$1:$AB$2379,C$10,FALSE))</f>
        <v/>
      </c>
      <c r="D109" s="908" t="str">
        <f>IF($AE109="","",VLOOKUP($AE109,BD!$B$1:$AB$2379,D$10,FALSE))</f>
        <v/>
      </c>
      <c r="E109" s="908" t="str">
        <f>IF($AE109="","",VLOOKUP($AE109,BD!$B$1:$AB$2379,E$10,FALSE))</f>
        <v/>
      </c>
      <c r="F109" s="908" t="str">
        <f>IF($AE109="","",VLOOKUP($AE109,BD!$B$1:$AB$2379,F$10,FALSE))</f>
        <v/>
      </c>
      <c r="G109" s="908" t="str">
        <f>IF($AE109="","",VLOOKUP($AE109,BD!$B$1:$AB$2379,G$10,FALSE))</f>
        <v/>
      </c>
      <c r="H109" s="908" t="str">
        <f>IF($AE109="","",VLOOKUP($AE109,BD!$B$1:$AB$2379,H$10,FALSE))</f>
        <v/>
      </c>
      <c r="I109" s="908" t="str">
        <f>IF($AE109="","",VLOOKUP($AE109,BD!$B$1:$AB$2379,I$10,FALSE))</f>
        <v/>
      </c>
      <c r="J109" s="908" t="str">
        <f>IF($AE109="","",VLOOKUP($AE109,BD!$B$1:$AB$2379,J$10,FALSE))</f>
        <v/>
      </c>
      <c r="K109" s="908" t="str">
        <f>IF($AE109="","",VLOOKUP($AE109,BD!$B$1:$AB$2379,K$10,FALSE))</f>
        <v/>
      </c>
      <c r="L109" s="908" t="str">
        <f>IF($AE109="","",VLOOKUP($AE109,BD!$B$1:$AB$2379,L$10,FALSE))</f>
        <v/>
      </c>
      <c r="M109" s="908" t="str">
        <f>IF($AE109="","",VLOOKUP($AE109,BD!$B$1:$AB$2379,M$10,FALSE))</f>
        <v/>
      </c>
      <c r="N109" s="908" t="str">
        <f>IF($AE109="","",VLOOKUP($AE109,BD!$B$1:$AB$2379,N$10,FALSE))</f>
        <v/>
      </c>
      <c r="O109" s="908" t="str">
        <f>IF($AE109="","",VLOOKUP($AE109,BD!$B$1:$AB$2379,O$10,FALSE))</f>
        <v/>
      </c>
      <c r="P109" s="908" t="str">
        <f>IF($AE109="","",VLOOKUP($AE109,BD!$B$1:$AB$2379,P$10,FALSE))</f>
        <v/>
      </c>
      <c r="Q109" s="908" t="str">
        <f>IF($AE109="","",VLOOKUP($AE109,BD!$B$1:$AB$2379,Q$10,FALSE))</f>
        <v/>
      </c>
      <c r="R109" s="908" t="str">
        <f>IF($AE109="","",VLOOKUP($AE109,BD!$B$1:$AB$2379,R$10,FALSE))</f>
        <v/>
      </c>
      <c r="S109" s="908" t="str">
        <f>IF($AE109="","",VLOOKUP($AE109,BD!$B$1:$AB$2379,S$10,FALSE))</f>
        <v/>
      </c>
      <c r="T109" s="908" t="str">
        <f>IF($AE109="","",VLOOKUP($AE109,BD!$B$1:$AB$2379,T$10,FALSE))</f>
        <v/>
      </c>
      <c r="U109" s="908" t="str">
        <f>IF($AE109="","",VLOOKUP($AE109,BD!$B$1:$AB$2379,U$10,FALSE))</f>
        <v/>
      </c>
      <c r="V109" s="908" t="str">
        <f>IF($AE109="","",VLOOKUP($AE109,BD!$B$1:$AB$2379,V$10,FALSE))</f>
        <v/>
      </c>
      <c r="W109" s="908" t="str">
        <f>IF($AE109="","",VLOOKUP($AE109,BD!$B$1:$AB$2379,W$10,FALSE))</f>
        <v/>
      </c>
      <c r="X109" s="908" t="str">
        <f>IF($AE109="","",VLOOKUP($AE109,BD!$B$1:$AB$2379,X$10,FALSE))</f>
        <v/>
      </c>
      <c r="Y109" s="908" t="str">
        <f>IF($AE109="","",VLOOKUP($AE109,BD!$B$1:$AB$2379,Y$10,FALSE))</f>
        <v/>
      </c>
      <c r="Z109" s="908" t="str">
        <f>IF($AE109="","",VLOOKUP($AE109,BD!$B$1:$AB$2379,Z$10,FALSE))</f>
        <v/>
      </c>
      <c r="AA109" s="909"/>
      <c r="AB109" s="909"/>
      <c r="AC109" s="909"/>
      <c r="AD109" s="909"/>
      <c r="AE109" s="914"/>
      <c r="AF109" s="741"/>
      <c r="AG109" s="913" t="str">
        <f t="shared" si="49"/>
        <v/>
      </c>
      <c r="AH109" s="910" t="str">
        <f t="shared" si="50"/>
        <v/>
      </c>
      <c r="AI109" s="910" t="str">
        <f t="shared" ref="AI109:AR109" si="205">IF($AF109=0,"",C109*$AF109/100)</f>
        <v/>
      </c>
      <c r="AJ109" s="910" t="str">
        <f t="shared" si="205"/>
        <v/>
      </c>
      <c r="AK109" s="910" t="str">
        <f t="shared" si="205"/>
        <v/>
      </c>
      <c r="AL109" s="910" t="str">
        <f t="shared" si="205"/>
        <v/>
      </c>
      <c r="AM109" s="910" t="str">
        <f t="shared" si="205"/>
        <v/>
      </c>
      <c r="AN109" s="910" t="str">
        <f t="shared" si="205"/>
        <v/>
      </c>
      <c r="AO109" s="910" t="str">
        <f t="shared" si="205"/>
        <v/>
      </c>
      <c r="AP109" s="910" t="str">
        <f t="shared" si="205"/>
        <v/>
      </c>
      <c r="AQ109" s="910" t="str">
        <f t="shared" si="205"/>
        <v/>
      </c>
      <c r="AR109" s="910" t="str">
        <f t="shared" si="205"/>
        <v/>
      </c>
      <c r="AS109" s="910" t="str">
        <f t="shared" si="8"/>
        <v/>
      </c>
      <c r="AT109" s="910" t="str">
        <f t="shared" si="9"/>
        <v/>
      </c>
      <c r="AU109" s="910" t="str">
        <f t="shared" ref="AU109:BF109" si="206">IF($AF109=0,"",O109*$AF109/100)</f>
        <v/>
      </c>
      <c r="AV109" s="910" t="str">
        <f t="shared" si="206"/>
        <v/>
      </c>
      <c r="AW109" s="910" t="str">
        <f t="shared" si="206"/>
        <v/>
      </c>
      <c r="AX109" s="910" t="str">
        <f t="shared" si="206"/>
        <v/>
      </c>
      <c r="AY109" s="910" t="str">
        <f t="shared" si="206"/>
        <v/>
      </c>
      <c r="AZ109" s="910" t="str">
        <f t="shared" si="206"/>
        <v/>
      </c>
      <c r="BA109" s="910" t="str">
        <f t="shared" si="206"/>
        <v/>
      </c>
      <c r="BB109" s="910" t="str">
        <f t="shared" si="206"/>
        <v/>
      </c>
      <c r="BC109" s="910" t="str">
        <f t="shared" si="206"/>
        <v/>
      </c>
      <c r="BD109" s="910" t="str">
        <f t="shared" si="206"/>
        <v/>
      </c>
      <c r="BE109" s="910" t="str">
        <f t="shared" si="206"/>
        <v/>
      </c>
      <c r="BF109" s="911" t="str">
        <f t="shared" si="206"/>
        <v/>
      </c>
    </row>
    <row r="110" ht="12.75" customHeight="1">
      <c r="A110" s="907" t="str">
        <f>IF('BIBLIO Y CRÉDITOS'!$B$5="","",IF($AE110="","",VLOOKUP($AE110,BD!$B$1:$AB$2379,A$10,FALSE)))</f>
        <v/>
      </c>
      <c r="B110" s="908" t="str">
        <f>IF($AE110="","",VLOOKUP($AE110,BD!$B$1:$AB$2379,B$10,FALSE))</f>
        <v/>
      </c>
      <c r="C110" s="908" t="str">
        <f>IF($AE110="","",VLOOKUP($AE110,BD!$B$1:$AB$2379,C$10,FALSE))</f>
        <v/>
      </c>
      <c r="D110" s="908" t="str">
        <f>IF($AE110="","",VLOOKUP($AE110,BD!$B$1:$AB$2379,D$10,FALSE))</f>
        <v/>
      </c>
      <c r="E110" s="908" t="str">
        <f>IF($AE110="","",VLOOKUP($AE110,BD!$B$1:$AB$2379,E$10,FALSE))</f>
        <v/>
      </c>
      <c r="F110" s="908" t="str">
        <f>IF($AE110="","",VLOOKUP($AE110,BD!$B$1:$AB$2379,F$10,FALSE))</f>
        <v/>
      </c>
      <c r="G110" s="908" t="str">
        <f>IF($AE110="","",VLOOKUP($AE110,BD!$B$1:$AB$2379,G$10,FALSE))</f>
        <v/>
      </c>
      <c r="H110" s="908" t="str">
        <f>IF($AE110="","",VLOOKUP($AE110,BD!$B$1:$AB$2379,H$10,FALSE))</f>
        <v/>
      </c>
      <c r="I110" s="908" t="str">
        <f>IF($AE110="","",VLOOKUP($AE110,BD!$B$1:$AB$2379,I$10,FALSE))</f>
        <v/>
      </c>
      <c r="J110" s="908" t="str">
        <f>IF($AE110="","",VLOOKUP($AE110,BD!$B$1:$AB$2379,J$10,FALSE))</f>
        <v/>
      </c>
      <c r="K110" s="908" t="str">
        <f>IF($AE110="","",VLOOKUP($AE110,BD!$B$1:$AB$2379,K$10,FALSE))</f>
        <v/>
      </c>
      <c r="L110" s="908" t="str">
        <f>IF($AE110="","",VLOOKUP($AE110,BD!$B$1:$AB$2379,L$10,FALSE))</f>
        <v/>
      </c>
      <c r="M110" s="908" t="str">
        <f>IF($AE110="","",VLOOKUP($AE110,BD!$B$1:$AB$2379,M$10,FALSE))</f>
        <v/>
      </c>
      <c r="N110" s="908" t="str">
        <f>IF($AE110="","",VLOOKUP($AE110,BD!$B$1:$AB$2379,N$10,FALSE))</f>
        <v/>
      </c>
      <c r="O110" s="908" t="str">
        <f>IF($AE110="","",VLOOKUP($AE110,BD!$B$1:$AB$2379,O$10,FALSE))</f>
        <v/>
      </c>
      <c r="P110" s="908" t="str">
        <f>IF($AE110="","",VLOOKUP($AE110,BD!$B$1:$AB$2379,P$10,FALSE))</f>
        <v/>
      </c>
      <c r="Q110" s="908" t="str">
        <f>IF($AE110="","",VLOOKUP($AE110,BD!$B$1:$AB$2379,Q$10,FALSE))</f>
        <v/>
      </c>
      <c r="R110" s="908" t="str">
        <f>IF($AE110="","",VLOOKUP($AE110,BD!$B$1:$AB$2379,R$10,FALSE))</f>
        <v/>
      </c>
      <c r="S110" s="908" t="str">
        <f>IF($AE110="","",VLOOKUP($AE110,BD!$B$1:$AB$2379,S$10,FALSE))</f>
        <v/>
      </c>
      <c r="T110" s="908" t="str">
        <f>IF($AE110="","",VLOOKUP($AE110,BD!$B$1:$AB$2379,T$10,FALSE))</f>
        <v/>
      </c>
      <c r="U110" s="908" t="str">
        <f>IF($AE110="","",VLOOKUP($AE110,BD!$B$1:$AB$2379,U$10,FALSE))</f>
        <v/>
      </c>
      <c r="V110" s="908" t="str">
        <f>IF($AE110="","",VLOOKUP($AE110,BD!$B$1:$AB$2379,V$10,FALSE))</f>
        <v/>
      </c>
      <c r="W110" s="908" t="str">
        <f>IF($AE110="","",VLOOKUP($AE110,BD!$B$1:$AB$2379,W$10,FALSE))</f>
        <v/>
      </c>
      <c r="X110" s="908" t="str">
        <f>IF($AE110="","",VLOOKUP($AE110,BD!$B$1:$AB$2379,X$10,FALSE))</f>
        <v/>
      </c>
      <c r="Y110" s="908" t="str">
        <f>IF($AE110="","",VLOOKUP($AE110,BD!$B$1:$AB$2379,Y$10,FALSE))</f>
        <v/>
      </c>
      <c r="Z110" s="908" t="str">
        <f>IF($AE110="","",VLOOKUP($AE110,BD!$B$1:$AB$2379,Z$10,FALSE))</f>
        <v/>
      </c>
      <c r="AA110" s="909"/>
      <c r="AB110" s="909"/>
      <c r="AC110" s="909"/>
      <c r="AD110" s="909"/>
      <c r="AE110" s="914"/>
      <c r="AF110" s="741"/>
      <c r="AG110" s="913" t="str">
        <f t="shared" si="49"/>
        <v/>
      </c>
      <c r="AH110" s="910" t="str">
        <f t="shared" si="50"/>
        <v/>
      </c>
      <c r="AI110" s="910" t="str">
        <f t="shared" ref="AI110:AR110" si="207">IF($AF110=0,"",C110*$AF110/100)</f>
        <v/>
      </c>
      <c r="AJ110" s="910" t="str">
        <f t="shared" si="207"/>
        <v/>
      </c>
      <c r="AK110" s="910" t="str">
        <f t="shared" si="207"/>
        <v/>
      </c>
      <c r="AL110" s="910" t="str">
        <f t="shared" si="207"/>
        <v/>
      </c>
      <c r="AM110" s="910" t="str">
        <f t="shared" si="207"/>
        <v/>
      </c>
      <c r="AN110" s="910" t="str">
        <f t="shared" si="207"/>
        <v/>
      </c>
      <c r="AO110" s="910" t="str">
        <f t="shared" si="207"/>
        <v/>
      </c>
      <c r="AP110" s="910" t="str">
        <f t="shared" si="207"/>
        <v/>
      </c>
      <c r="AQ110" s="910" t="str">
        <f t="shared" si="207"/>
        <v/>
      </c>
      <c r="AR110" s="910" t="str">
        <f t="shared" si="207"/>
        <v/>
      </c>
      <c r="AS110" s="910" t="str">
        <f t="shared" si="8"/>
        <v/>
      </c>
      <c r="AT110" s="910" t="str">
        <f t="shared" si="9"/>
        <v/>
      </c>
      <c r="AU110" s="910" t="str">
        <f t="shared" ref="AU110:BF110" si="208">IF($AF110=0,"",O110*$AF110/100)</f>
        <v/>
      </c>
      <c r="AV110" s="910" t="str">
        <f t="shared" si="208"/>
        <v/>
      </c>
      <c r="AW110" s="910" t="str">
        <f t="shared" si="208"/>
        <v/>
      </c>
      <c r="AX110" s="910" t="str">
        <f t="shared" si="208"/>
        <v/>
      </c>
      <c r="AY110" s="910" t="str">
        <f t="shared" si="208"/>
        <v/>
      </c>
      <c r="AZ110" s="910" t="str">
        <f t="shared" si="208"/>
        <v/>
      </c>
      <c r="BA110" s="910" t="str">
        <f t="shared" si="208"/>
        <v/>
      </c>
      <c r="BB110" s="910" t="str">
        <f t="shared" si="208"/>
        <v/>
      </c>
      <c r="BC110" s="910" t="str">
        <f t="shared" si="208"/>
        <v/>
      </c>
      <c r="BD110" s="910" t="str">
        <f t="shared" si="208"/>
        <v/>
      </c>
      <c r="BE110" s="910" t="str">
        <f t="shared" si="208"/>
        <v/>
      </c>
      <c r="BF110" s="911" t="str">
        <f t="shared" si="208"/>
        <v/>
      </c>
    </row>
    <row r="111" ht="12.75" customHeight="1">
      <c r="A111" s="914" t="str">
        <f>IF('BIBLIO Y CRÉDITOS'!$B$5="","",IF($AE111="","",VLOOKUP($AE111,BD!$B$1:$AB$2379,A$10,FALSE)))</f>
        <v/>
      </c>
      <c r="B111" s="741" t="str">
        <f>IF($AE111="","",VLOOKUP($AE111,BD!$B$1:$AB$2379,B$10,FALSE))</f>
        <v/>
      </c>
      <c r="C111" s="741" t="str">
        <f>IF($AE111="","",VLOOKUP($AE111,BD!$B$1:$AB$2379,C$10,FALSE))</f>
        <v/>
      </c>
      <c r="D111" s="741" t="str">
        <f>IF($AE111="","",VLOOKUP($AE111,BD!$B$1:$AB$2379,D$10,FALSE))</f>
        <v/>
      </c>
      <c r="E111" s="741" t="str">
        <f>IF($AE111="","",VLOOKUP($AE111,BD!$B$1:$AB$2379,E$10,FALSE))</f>
        <v/>
      </c>
      <c r="F111" s="741" t="str">
        <f>IF($AE111="","",VLOOKUP($AE111,BD!$B$1:$AB$2379,F$10,FALSE))</f>
        <v/>
      </c>
      <c r="G111" s="741" t="str">
        <f>IF($AE111="","",VLOOKUP($AE111,BD!$B$1:$AB$2379,G$10,FALSE))</f>
        <v/>
      </c>
      <c r="H111" s="741" t="str">
        <f>IF($AE111="","",VLOOKUP($AE111,BD!$B$1:$AB$2379,H$10,FALSE))</f>
        <v/>
      </c>
      <c r="I111" s="741" t="str">
        <f>IF($AE111="","",VLOOKUP($AE111,BD!$B$1:$AB$2379,I$10,FALSE))</f>
        <v/>
      </c>
      <c r="J111" s="741" t="str">
        <f>IF($AE111="","",VLOOKUP($AE111,BD!$B$1:$AB$2379,J$10,FALSE))</f>
        <v/>
      </c>
      <c r="K111" s="741" t="str">
        <f>IF($AE111="","",VLOOKUP($AE111,BD!$B$1:$AB$2379,K$10,FALSE))</f>
        <v/>
      </c>
      <c r="L111" s="741" t="str">
        <f>IF($AE111="","",VLOOKUP($AE111,BD!$B$1:$AB$2379,L$10,FALSE))</f>
        <v/>
      </c>
      <c r="M111" s="741" t="str">
        <f>IF($AE111="","",VLOOKUP($AE111,BD!$B$1:$AB$2379,M$10,FALSE))</f>
        <v/>
      </c>
      <c r="N111" s="741" t="str">
        <f>IF($AE111="","",VLOOKUP($AE111,BD!$B$1:$AB$2379,N$10,FALSE))</f>
        <v/>
      </c>
      <c r="O111" s="741" t="str">
        <f>IF($AE111="","",VLOOKUP($AE111,BD!$B$1:$AB$2379,O$10,FALSE))</f>
        <v/>
      </c>
      <c r="P111" s="741" t="str">
        <f>IF($AE111="","",VLOOKUP($AE111,BD!$B$1:$AB$2379,P$10,FALSE))</f>
        <v/>
      </c>
      <c r="Q111" s="741" t="str">
        <f>IF($AE111="","",VLOOKUP($AE111,BD!$B$1:$AB$2379,Q$10,FALSE))</f>
        <v/>
      </c>
      <c r="R111" s="741" t="str">
        <f>IF($AE111="","",VLOOKUP($AE111,BD!$B$1:$AB$2379,R$10,FALSE))</f>
        <v/>
      </c>
      <c r="S111" s="741" t="str">
        <f>IF($AE111="","",VLOOKUP($AE111,BD!$B$1:$AB$2379,S$10,FALSE))</f>
        <v/>
      </c>
      <c r="T111" s="741" t="str">
        <f>IF($AE111="","",VLOOKUP($AE111,BD!$B$1:$AB$2379,T$10,FALSE))</f>
        <v/>
      </c>
      <c r="U111" s="741" t="str">
        <f>IF($AE111="","",VLOOKUP($AE111,BD!$B$1:$AB$2379,U$10,FALSE))</f>
        <v/>
      </c>
      <c r="V111" s="741" t="str">
        <f>IF($AE111="","",VLOOKUP($AE111,BD!$B$1:$AB$2379,V$10,FALSE))</f>
        <v/>
      </c>
      <c r="W111" s="741" t="str">
        <f>IF($AE111="","",VLOOKUP($AE111,BD!$B$1:$AB$2379,W$10,FALSE))</f>
        <v/>
      </c>
      <c r="X111" s="741" t="str">
        <f>IF($AE111="","",VLOOKUP($AE111,BD!$B$1:$AB$2379,X$10,FALSE))</f>
        <v/>
      </c>
      <c r="Y111" s="741" t="str">
        <f>IF($AE111="","",VLOOKUP($AE111,BD!$B$1:$AB$2379,Y$10,FALSE))</f>
        <v/>
      </c>
      <c r="Z111" s="741" t="str">
        <f>IF($AE111="","",VLOOKUP($AE111,BD!$B$1:$AB$2379,Z$10,FALSE))</f>
        <v/>
      </c>
      <c r="AA111" s="741"/>
      <c r="AB111" s="741"/>
      <c r="AC111" s="741"/>
      <c r="AD111" s="741"/>
      <c r="AE111" s="921"/>
      <c r="AF111" s="921"/>
      <c r="AG111" s="922" t="str">
        <f t="shared" si="49"/>
        <v/>
      </c>
      <c r="AH111" s="922" t="str">
        <f t="shared" si="50"/>
        <v/>
      </c>
      <c r="AI111" s="922" t="str">
        <f t="shared" ref="AI111:AR111" si="209">IF($AF111=0,"",C111*$AF111/100)</f>
        <v/>
      </c>
      <c r="AJ111" s="922" t="str">
        <f t="shared" si="209"/>
        <v/>
      </c>
      <c r="AK111" s="922" t="str">
        <f t="shared" si="209"/>
        <v/>
      </c>
      <c r="AL111" s="922" t="str">
        <f t="shared" si="209"/>
        <v/>
      </c>
      <c r="AM111" s="922" t="str">
        <f t="shared" si="209"/>
        <v/>
      </c>
      <c r="AN111" s="922" t="str">
        <f t="shared" si="209"/>
        <v/>
      </c>
      <c r="AO111" s="922" t="str">
        <f t="shared" si="209"/>
        <v/>
      </c>
      <c r="AP111" s="922" t="str">
        <f t="shared" si="209"/>
        <v/>
      </c>
      <c r="AQ111" s="922" t="str">
        <f t="shared" si="209"/>
        <v/>
      </c>
      <c r="AR111" s="922" t="str">
        <f t="shared" si="209"/>
        <v/>
      </c>
      <c r="AS111" s="922" t="str">
        <f t="shared" si="8"/>
        <v/>
      </c>
      <c r="AT111" s="922" t="str">
        <f t="shared" si="9"/>
        <v/>
      </c>
      <c r="AU111" s="922" t="str">
        <f t="shared" ref="AU111:BF111" si="210">IF($AF111=0,"",O111*$AF111/100)</f>
        <v/>
      </c>
      <c r="AV111" s="922" t="str">
        <f t="shared" si="210"/>
        <v/>
      </c>
      <c r="AW111" s="922" t="str">
        <f t="shared" si="210"/>
        <v/>
      </c>
      <c r="AX111" s="922" t="str">
        <f t="shared" si="210"/>
        <v/>
      </c>
      <c r="AY111" s="922" t="str">
        <f t="shared" si="210"/>
        <v/>
      </c>
      <c r="AZ111" s="922" t="str">
        <f t="shared" si="210"/>
        <v/>
      </c>
      <c r="BA111" s="922" t="str">
        <f t="shared" si="210"/>
        <v/>
      </c>
      <c r="BB111" s="922" t="str">
        <f t="shared" si="210"/>
        <v/>
      </c>
      <c r="BC111" s="922" t="str">
        <f t="shared" si="210"/>
        <v/>
      </c>
      <c r="BD111" s="922" t="str">
        <f t="shared" si="210"/>
        <v/>
      </c>
      <c r="BE111" s="922" t="str">
        <f t="shared" si="210"/>
        <v/>
      </c>
      <c r="BF111" s="923" t="str">
        <f t="shared" si="210"/>
        <v/>
      </c>
    </row>
    <row r="112" ht="12.75" customHeight="1">
      <c r="A112" s="924"/>
      <c r="B112" s="925"/>
      <c r="C112" s="925"/>
      <c r="D112" s="925"/>
      <c r="E112" s="925"/>
      <c r="F112" s="925"/>
      <c r="G112" s="925"/>
      <c r="H112" s="925"/>
      <c r="I112" s="925"/>
      <c r="J112" s="925"/>
      <c r="K112" s="925"/>
      <c r="L112" s="925"/>
      <c r="M112" s="925"/>
      <c r="N112" s="925"/>
      <c r="O112" s="925"/>
      <c r="P112" s="925"/>
      <c r="Q112" s="925"/>
      <c r="R112" s="925"/>
      <c r="S112" s="925"/>
      <c r="T112" s="925"/>
      <c r="U112" s="925"/>
      <c r="V112" s="925"/>
      <c r="W112" s="925"/>
      <c r="X112" s="925"/>
      <c r="Y112" s="925"/>
      <c r="Z112" s="925"/>
      <c r="AA112" s="925"/>
      <c r="AB112" s="925"/>
      <c r="AC112" s="925"/>
      <c r="AD112" s="926"/>
      <c r="AE112" s="927"/>
      <c r="AF112" s="928"/>
      <c r="AG112" s="928" t="s">
        <v>5159</v>
      </c>
      <c r="AH112" s="928"/>
      <c r="AI112" s="928" t="str">
        <f t="shared" ref="AI112:BF112" si="211">SUM(AI12:AI111)</f>
        <v>#VALUE!</v>
      </c>
      <c r="AJ112" s="928" t="str">
        <f t="shared" si="211"/>
        <v>#VALUE!</v>
      </c>
      <c r="AK112" s="928" t="str">
        <f t="shared" si="211"/>
        <v>#VALUE!</v>
      </c>
      <c r="AL112" s="928" t="str">
        <f t="shared" si="211"/>
        <v>#VALUE!</v>
      </c>
      <c r="AM112" s="928" t="str">
        <f t="shared" si="211"/>
        <v>#VALUE!</v>
      </c>
      <c r="AN112" s="928" t="str">
        <f t="shared" si="211"/>
        <v>#VALUE!</v>
      </c>
      <c r="AO112" s="928" t="str">
        <f t="shared" si="211"/>
        <v>#VALUE!</v>
      </c>
      <c r="AP112" s="928" t="str">
        <f t="shared" si="211"/>
        <v>#VALUE!</v>
      </c>
      <c r="AQ112" s="928" t="str">
        <f t="shared" si="211"/>
        <v>#VALUE!</v>
      </c>
      <c r="AR112" s="928" t="str">
        <f t="shared" si="211"/>
        <v>#VALUE!</v>
      </c>
      <c r="AS112" s="928" t="str">
        <f t="shared" si="211"/>
        <v>#VALUE!</v>
      </c>
      <c r="AT112" s="928" t="str">
        <f t="shared" si="211"/>
        <v>#VALUE!</v>
      </c>
      <c r="AU112" s="928" t="str">
        <f t="shared" si="211"/>
        <v>#VALUE!</v>
      </c>
      <c r="AV112" s="928" t="str">
        <f t="shared" si="211"/>
        <v>#VALUE!</v>
      </c>
      <c r="AW112" s="928" t="str">
        <f t="shared" si="211"/>
        <v>#VALUE!</v>
      </c>
      <c r="AX112" s="928" t="str">
        <f t="shared" si="211"/>
        <v>#VALUE!</v>
      </c>
      <c r="AY112" s="928" t="str">
        <f t="shared" si="211"/>
        <v>#VALUE!</v>
      </c>
      <c r="AZ112" s="928" t="str">
        <f t="shared" si="211"/>
        <v>#VALUE!</v>
      </c>
      <c r="BA112" s="928" t="str">
        <f t="shared" si="211"/>
        <v>#VALUE!</v>
      </c>
      <c r="BB112" s="928" t="str">
        <f t="shared" si="211"/>
        <v>#VALUE!</v>
      </c>
      <c r="BC112" s="928" t="str">
        <f t="shared" si="211"/>
        <v>#VALUE!</v>
      </c>
      <c r="BD112" s="928" t="str">
        <f t="shared" si="211"/>
        <v>#VALUE!</v>
      </c>
      <c r="BE112" s="928" t="str">
        <f t="shared" si="211"/>
        <v>#VALUE!</v>
      </c>
      <c r="BF112" s="929" t="str">
        <f t="shared" si="211"/>
        <v>#VALUE!</v>
      </c>
    </row>
    <row r="113" ht="12.75" customHeight="1">
      <c r="A113" s="883"/>
      <c r="B113" s="883"/>
      <c r="C113" s="883"/>
      <c r="D113" s="883"/>
      <c r="E113" s="883"/>
      <c r="F113" s="883"/>
      <c r="G113" s="883"/>
      <c r="H113" s="883"/>
      <c r="I113" s="883"/>
      <c r="J113" s="883"/>
      <c r="K113" s="883"/>
      <c r="L113" s="883"/>
      <c r="M113" s="883"/>
      <c r="N113" s="883"/>
      <c r="O113" s="883"/>
      <c r="P113" s="883"/>
      <c r="Q113" s="883"/>
      <c r="R113" s="883"/>
      <c r="S113" s="883"/>
      <c r="T113" s="883"/>
      <c r="U113" s="883"/>
      <c r="V113" s="883"/>
      <c r="W113" s="883"/>
      <c r="X113" s="883"/>
      <c r="Y113" s="883"/>
      <c r="Z113" s="883"/>
      <c r="AA113" s="883"/>
      <c r="AB113" s="883"/>
      <c r="AC113" s="883"/>
      <c r="AD113" s="883"/>
      <c r="AE113" s="883"/>
      <c r="AF113" s="883"/>
      <c r="AG113" s="883"/>
      <c r="AH113" s="883"/>
      <c r="AI113" s="883"/>
      <c r="AJ113" s="883"/>
      <c r="AK113" s="883"/>
      <c r="AL113" s="883"/>
      <c r="AM113" s="883"/>
      <c r="AN113" s="883"/>
      <c r="AO113" s="883"/>
      <c r="AP113" s="883"/>
      <c r="AQ113" s="883"/>
      <c r="AR113" s="883"/>
      <c r="AS113" s="883"/>
      <c r="AT113" s="883"/>
      <c r="AU113" s="883"/>
      <c r="AV113" s="883"/>
      <c r="AW113" s="883"/>
      <c r="AX113" s="883"/>
      <c r="AY113" s="883"/>
      <c r="AZ113" s="883"/>
      <c r="BA113" s="883"/>
      <c r="BB113" s="883"/>
      <c r="BC113" s="883"/>
      <c r="BD113" s="883"/>
      <c r="BE113" s="883"/>
      <c r="BF113" s="883"/>
    </row>
    <row r="114" ht="12.75" customHeight="1">
      <c r="A114" s="883"/>
      <c r="B114" s="883"/>
      <c r="C114" s="883"/>
      <c r="D114" s="883"/>
      <c r="E114" s="883"/>
      <c r="F114" s="883"/>
      <c r="G114" s="883"/>
      <c r="H114" s="883"/>
      <c r="I114" s="883"/>
      <c r="J114" s="883"/>
      <c r="K114" s="883"/>
      <c r="L114" s="883"/>
      <c r="M114" s="883"/>
      <c r="N114" s="883"/>
      <c r="O114" s="883"/>
      <c r="P114" s="883"/>
      <c r="Q114" s="883"/>
      <c r="R114" s="883"/>
      <c r="S114" s="883"/>
      <c r="T114" s="883"/>
      <c r="U114" s="883"/>
      <c r="V114" s="883"/>
      <c r="W114" s="883"/>
      <c r="X114" s="883"/>
      <c r="Y114" s="883"/>
      <c r="Z114" s="883"/>
      <c r="AA114" s="883"/>
      <c r="AB114" s="883"/>
      <c r="AC114" s="883"/>
      <c r="AD114" s="883"/>
      <c r="AE114" s="883"/>
      <c r="AF114" s="883"/>
      <c r="AG114" s="883"/>
      <c r="AH114" s="883"/>
      <c r="AI114" s="883"/>
      <c r="AJ114" s="883"/>
      <c r="AK114" s="883"/>
      <c r="AL114" s="883"/>
      <c r="AM114" s="883"/>
      <c r="AN114" s="883"/>
      <c r="AO114" s="883"/>
      <c r="AP114" s="883"/>
      <c r="AQ114" s="883"/>
      <c r="AR114" s="883"/>
      <c r="AS114" s="883"/>
      <c r="AT114" s="883"/>
      <c r="AU114" s="883"/>
      <c r="AV114" s="883"/>
      <c r="AW114" s="883"/>
      <c r="AX114" s="883"/>
      <c r="AY114" s="883"/>
      <c r="AZ114" s="883"/>
      <c r="BA114" s="883"/>
      <c r="BB114" s="883"/>
      <c r="BC114" s="883"/>
      <c r="BD114" s="883"/>
      <c r="BE114" s="883"/>
      <c r="BF114" s="883"/>
    </row>
    <row r="115" ht="12.75" customHeight="1">
      <c r="A115" s="883"/>
      <c r="B115" s="883"/>
      <c r="C115" s="883"/>
      <c r="D115" s="883"/>
      <c r="E115" s="883"/>
      <c r="F115" s="883"/>
      <c r="G115" s="883"/>
      <c r="H115" s="883"/>
      <c r="I115" s="883"/>
      <c r="J115" s="883"/>
      <c r="K115" s="883"/>
      <c r="L115" s="883"/>
      <c r="M115" s="883"/>
      <c r="N115" s="883"/>
      <c r="O115" s="883"/>
      <c r="P115" s="883"/>
      <c r="Q115" s="883"/>
      <c r="R115" s="883"/>
      <c r="S115" s="883"/>
      <c r="T115" s="883"/>
      <c r="U115" s="883"/>
      <c r="V115" s="883"/>
      <c r="W115" s="883"/>
      <c r="X115" s="883"/>
      <c r="Y115" s="883"/>
      <c r="Z115" s="883"/>
      <c r="AA115" s="883"/>
      <c r="AB115" s="883"/>
      <c r="AC115" s="883"/>
      <c r="AD115" s="883"/>
      <c r="AE115" s="883"/>
      <c r="AF115" s="883"/>
      <c r="AG115" s="883"/>
      <c r="AH115" s="883"/>
      <c r="AI115" s="883"/>
      <c r="AJ115" s="883"/>
      <c r="AK115" s="883"/>
      <c r="AL115" s="883"/>
      <c r="AM115" s="883"/>
      <c r="AN115" s="883"/>
      <c r="AO115" s="883"/>
      <c r="AP115" s="883"/>
      <c r="AQ115" s="883"/>
      <c r="AR115" s="883"/>
      <c r="AS115" s="883"/>
      <c r="AT115" s="883"/>
      <c r="AU115" s="883"/>
      <c r="AV115" s="883"/>
      <c r="AW115" s="883"/>
      <c r="AX115" s="883"/>
      <c r="AY115" s="883"/>
      <c r="AZ115" s="883"/>
      <c r="BA115" s="883"/>
      <c r="BB115" s="883"/>
      <c r="BC115" s="883"/>
      <c r="BD115" s="883"/>
      <c r="BE115" s="883"/>
      <c r="BF115" s="883"/>
    </row>
    <row r="116" ht="12.75" customHeight="1">
      <c r="A116" s="883"/>
      <c r="B116" s="883"/>
      <c r="C116" s="883"/>
      <c r="D116" s="883"/>
      <c r="E116" s="883"/>
      <c r="F116" s="883"/>
      <c r="G116" s="883"/>
      <c r="H116" s="883"/>
      <c r="I116" s="883"/>
      <c r="J116" s="883"/>
      <c r="K116" s="883"/>
      <c r="L116" s="883"/>
      <c r="M116" s="883"/>
      <c r="N116" s="883"/>
      <c r="O116" s="883"/>
      <c r="P116" s="883"/>
      <c r="Q116" s="883"/>
      <c r="R116" s="883"/>
      <c r="S116" s="883"/>
      <c r="T116" s="883"/>
      <c r="U116" s="883"/>
      <c r="V116" s="883"/>
      <c r="W116" s="883"/>
      <c r="X116" s="883"/>
      <c r="Y116" s="883"/>
      <c r="Z116" s="883"/>
      <c r="AA116" s="883"/>
      <c r="AB116" s="883"/>
      <c r="AC116" s="883"/>
      <c r="AD116" s="883"/>
      <c r="AE116" s="883"/>
      <c r="AF116" s="883"/>
      <c r="AG116" s="883"/>
      <c r="AH116" s="883"/>
      <c r="AI116" s="883"/>
      <c r="AJ116" s="883"/>
      <c r="AK116" s="883"/>
      <c r="AL116" s="883"/>
      <c r="AM116" s="883"/>
      <c r="AN116" s="883"/>
      <c r="AO116" s="883"/>
      <c r="AP116" s="883"/>
      <c r="AQ116" s="883"/>
      <c r="AR116" s="883"/>
      <c r="AS116" s="883"/>
      <c r="AT116" s="883"/>
      <c r="AU116" s="883"/>
      <c r="AV116" s="883"/>
      <c r="AW116" s="883"/>
      <c r="AX116" s="883"/>
      <c r="AY116" s="883"/>
      <c r="AZ116" s="883"/>
      <c r="BA116" s="883"/>
      <c r="BB116" s="883"/>
      <c r="BC116" s="883"/>
      <c r="BD116" s="883"/>
      <c r="BE116" s="883"/>
      <c r="BF116" s="883"/>
    </row>
    <row r="117" ht="12.75" customHeight="1">
      <c r="A117" s="883"/>
      <c r="B117" s="883"/>
      <c r="C117" s="883"/>
      <c r="D117" s="883"/>
      <c r="E117" s="883"/>
      <c r="F117" s="883"/>
      <c r="G117" s="883"/>
      <c r="H117" s="883"/>
      <c r="I117" s="883"/>
      <c r="J117" s="883"/>
      <c r="K117" s="883"/>
      <c r="L117" s="883"/>
      <c r="M117" s="883"/>
      <c r="N117" s="883"/>
      <c r="O117" s="883"/>
      <c r="P117" s="883"/>
      <c r="Q117" s="883"/>
      <c r="R117" s="883"/>
      <c r="S117" s="883"/>
      <c r="T117" s="883"/>
      <c r="U117" s="883"/>
      <c r="V117" s="883"/>
      <c r="W117" s="883"/>
      <c r="X117" s="883"/>
      <c r="Y117" s="883"/>
      <c r="Z117" s="883"/>
      <c r="AA117" s="883"/>
      <c r="AB117" s="883"/>
      <c r="AC117" s="883"/>
      <c r="AD117" s="883"/>
      <c r="AE117" s="883"/>
      <c r="AF117" s="883"/>
      <c r="AG117" s="883"/>
      <c r="AH117" s="883"/>
      <c r="AI117" s="883"/>
      <c r="AJ117" s="883"/>
      <c r="AK117" s="883"/>
      <c r="AL117" s="883"/>
      <c r="AM117" s="883"/>
      <c r="AN117" s="883"/>
      <c r="AO117" s="883"/>
      <c r="AP117" s="883"/>
      <c r="AQ117" s="883"/>
      <c r="AR117" s="883"/>
      <c r="AS117" s="883"/>
      <c r="AT117" s="883"/>
      <c r="AU117" s="883"/>
      <c r="AV117" s="883"/>
      <c r="AW117" s="883"/>
      <c r="AX117" s="883"/>
      <c r="AY117" s="883"/>
      <c r="AZ117" s="883"/>
      <c r="BA117" s="883"/>
      <c r="BB117" s="883"/>
      <c r="BC117" s="883"/>
      <c r="BD117" s="883"/>
      <c r="BE117" s="883"/>
      <c r="BF117" s="883"/>
    </row>
    <row r="118" ht="12.75" customHeight="1">
      <c r="A118" s="883"/>
      <c r="B118" s="883"/>
      <c r="C118" s="883"/>
      <c r="D118" s="883"/>
      <c r="E118" s="883"/>
      <c r="F118" s="883"/>
      <c r="G118" s="883"/>
      <c r="H118" s="883"/>
      <c r="I118" s="883"/>
      <c r="J118" s="883"/>
      <c r="K118" s="883"/>
      <c r="L118" s="883"/>
      <c r="M118" s="883"/>
      <c r="N118" s="883"/>
      <c r="O118" s="883"/>
      <c r="P118" s="883"/>
      <c r="Q118" s="883"/>
      <c r="R118" s="883"/>
      <c r="S118" s="883"/>
      <c r="T118" s="883"/>
      <c r="U118" s="883"/>
      <c r="V118" s="883"/>
      <c r="W118" s="883"/>
      <c r="X118" s="883"/>
      <c r="Y118" s="883"/>
      <c r="Z118" s="883"/>
      <c r="AA118" s="883"/>
      <c r="AB118" s="883"/>
      <c r="AC118" s="883"/>
      <c r="AD118" s="883"/>
      <c r="AE118" s="883"/>
      <c r="AF118" s="883"/>
      <c r="AG118" s="883"/>
      <c r="AH118" s="883"/>
      <c r="AI118" s="883"/>
      <c r="AJ118" s="883"/>
      <c r="AK118" s="883"/>
      <c r="AL118" s="883"/>
      <c r="AM118" s="883"/>
      <c r="AN118" s="883"/>
      <c r="AO118" s="883"/>
      <c r="AP118" s="883"/>
      <c r="AQ118" s="883"/>
      <c r="AR118" s="883"/>
      <c r="AS118" s="883"/>
      <c r="AT118" s="883"/>
      <c r="AU118" s="883"/>
      <c r="AV118" s="883"/>
      <c r="AW118" s="883"/>
      <c r="AX118" s="883"/>
      <c r="AY118" s="883"/>
      <c r="AZ118" s="883"/>
      <c r="BA118" s="883"/>
      <c r="BB118" s="883"/>
      <c r="BC118" s="883"/>
      <c r="BD118" s="883"/>
      <c r="BE118" s="883"/>
      <c r="BF118" s="883"/>
    </row>
    <row r="119" ht="12.75" customHeight="1">
      <c r="A119" s="883"/>
      <c r="B119" s="883"/>
      <c r="C119" s="883"/>
      <c r="D119" s="883"/>
      <c r="E119" s="883"/>
      <c r="F119" s="883"/>
      <c r="G119" s="883"/>
      <c r="H119" s="883"/>
      <c r="I119" s="883"/>
      <c r="J119" s="883"/>
      <c r="K119" s="883"/>
      <c r="L119" s="883"/>
      <c r="M119" s="883"/>
      <c r="N119" s="883"/>
      <c r="O119" s="883"/>
      <c r="P119" s="883"/>
      <c r="Q119" s="883"/>
      <c r="R119" s="883"/>
      <c r="S119" s="883"/>
      <c r="T119" s="883"/>
      <c r="U119" s="883"/>
      <c r="V119" s="883"/>
      <c r="W119" s="883"/>
      <c r="X119" s="883"/>
      <c r="Y119" s="883"/>
      <c r="Z119" s="883"/>
      <c r="AA119" s="883"/>
      <c r="AB119" s="883"/>
      <c r="AC119" s="883"/>
      <c r="AD119" s="883"/>
      <c r="AE119" s="883"/>
      <c r="AF119" s="883"/>
      <c r="AG119" s="883"/>
      <c r="AH119" s="883"/>
      <c r="AI119" s="883"/>
      <c r="AJ119" s="883"/>
      <c r="AK119" s="883"/>
      <c r="AL119" s="883"/>
      <c r="AM119" s="883"/>
      <c r="AN119" s="883"/>
      <c r="AO119" s="883"/>
      <c r="AP119" s="883"/>
      <c r="AQ119" s="883"/>
      <c r="AR119" s="883"/>
      <c r="AS119" s="883"/>
      <c r="AT119" s="883"/>
      <c r="AU119" s="883"/>
      <c r="AV119" s="883"/>
      <c r="AW119" s="883"/>
      <c r="AX119" s="883"/>
      <c r="AY119" s="883"/>
      <c r="AZ119" s="883"/>
      <c r="BA119" s="883"/>
      <c r="BB119" s="883"/>
      <c r="BC119" s="883"/>
      <c r="BD119" s="883"/>
      <c r="BE119" s="883"/>
      <c r="BF119" s="883"/>
    </row>
    <row r="120" ht="12.75" customHeight="1">
      <c r="A120" s="883"/>
      <c r="B120" s="883"/>
      <c r="C120" s="883"/>
      <c r="D120" s="883"/>
      <c r="E120" s="883"/>
      <c r="F120" s="883"/>
      <c r="G120" s="883"/>
      <c r="H120" s="883"/>
      <c r="I120" s="883"/>
      <c r="J120" s="883"/>
      <c r="K120" s="883"/>
      <c r="L120" s="883"/>
      <c r="M120" s="883"/>
      <c r="N120" s="883"/>
      <c r="O120" s="883"/>
      <c r="P120" s="883"/>
      <c r="Q120" s="883"/>
      <c r="R120" s="883"/>
      <c r="S120" s="883"/>
      <c r="T120" s="883"/>
      <c r="U120" s="883"/>
      <c r="V120" s="883"/>
      <c r="W120" s="883"/>
      <c r="X120" s="883"/>
      <c r="Y120" s="883"/>
      <c r="Z120" s="883"/>
      <c r="AA120" s="883"/>
      <c r="AB120" s="883"/>
      <c r="AC120" s="883"/>
      <c r="AD120" s="883"/>
      <c r="AE120" s="883"/>
      <c r="AF120" s="883"/>
      <c r="AG120" s="883"/>
      <c r="AH120" s="883"/>
      <c r="AI120" s="883"/>
      <c r="AJ120" s="883"/>
      <c r="AK120" s="883"/>
      <c r="AL120" s="883"/>
      <c r="AM120" s="883"/>
      <c r="AN120" s="883"/>
      <c r="AO120" s="883"/>
      <c r="AP120" s="883"/>
      <c r="AQ120" s="883"/>
      <c r="AR120" s="883"/>
      <c r="AS120" s="883"/>
      <c r="AT120" s="883"/>
      <c r="AU120" s="883"/>
      <c r="AV120" s="883"/>
      <c r="AW120" s="883"/>
      <c r="AX120" s="883"/>
      <c r="AY120" s="883"/>
      <c r="AZ120" s="883"/>
      <c r="BA120" s="883"/>
      <c r="BB120" s="883"/>
      <c r="BC120" s="883"/>
      <c r="BD120" s="883"/>
      <c r="BE120" s="883"/>
      <c r="BF120" s="883"/>
    </row>
    <row r="121" ht="12.75" customHeight="1">
      <c r="A121" s="883"/>
      <c r="B121" s="883"/>
      <c r="C121" s="883"/>
      <c r="D121" s="883"/>
      <c r="E121" s="883"/>
      <c r="F121" s="883"/>
      <c r="G121" s="883"/>
      <c r="H121" s="883"/>
      <c r="I121" s="883"/>
      <c r="J121" s="883"/>
      <c r="K121" s="883"/>
      <c r="L121" s="883"/>
      <c r="M121" s="883"/>
      <c r="N121" s="883"/>
      <c r="O121" s="883"/>
      <c r="P121" s="883"/>
      <c r="Q121" s="883"/>
      <c r="R121" s="883"/>
      <c r="S121" s="883"/>
      <c r="T121" s="883"/>
      <c r="U121" s="883"/>
      <c r="V121" s="883"/>
      <c r="W121" s="883"/>
      <c r="X121" s="883"/>
      <c r="Y121" s="883"/>
      <c r="Z121" s="883"/>
      <c r="AA121" s="883"/>
      <c r="AB121" s="883"/>
      <c r="AC121" s="883"/>
      <c r="AD121" s="883"/>
      <c r="AE121" s="883"/>
      <c r="AF121" s="883"/>
      <c r="AG121" s="883"/>
      <c r="AH121" s="883"/>
      <c r="AI121" s="883"/>
      <c r="AJ121" s="883"/>
      <c r="AK121" s="883"/>
      <c r="AL121" s="883"/>
      <c r="AM121" s="883"/>
      <c r="AN121" s="883"/>
      <c r="AO121" s="883"/>
      <c r="AP121" s="883"/>
      <c r="AQ121" s="883"/>
      <c r="AR121" s="883"/>
      <c r="AS121" s="883"/>
      <c r="AT121" s="883"/>
      <c r="AU121" s="883"/>
      <c r="AV121" s="883"/>
      <c r="AW121" s="883"/>
      <c r="AX121" s="883"/>
      <c r="AY121" s="883"/>
      <c r="AZ121" s="883"/>
      <c r="BA121" s="883"/>
      <c r="BB121" s="883"/>
      <c r="BC121" s="883"/>
      <c r="BD121" s="883"/>
      <c r="BE121" s="883"/>
      <c r="BF121" s="883"/>
    </row>
    <row r="122" ht="12.75" customHeight="1">
      <c r="A122" s="883"/>
      <c r="B122" s="883"/>
      <c r="C122" s="883"/>
      <c r="D122" s="883"/>
      <c r="E122" s="883"/>
      <c r="F122" s="883"/>
      <c r="G122" s="883"/>
      <c r="H122" s="883"/>
      <c r="I122" s="883"/>
      <c r="J122" s="883"/>
      <c r="K122" s="883"/>
      <c r="L122" s="883"/>
      <c r="M122" s="883"/>
      <c r="N122" s="883"/>
      <c r="O122" s="883"/>
      <c r="P122" s="883"/>
      <c r="Q122" s="883"/>
      <c r="R122" s="883"/>
      <c r="S122" s="883"/>
      <c r="T122" s="883"/>
      <c r="U122" s="883"/>
      <c r="V122" s="883"/>
      <c r="W122" s="883"/>
      <c r="X122" s="883"/>
      <c r="Y122" s="883"/>
      <c r="Z122" s="883"/>
      <c r="AA122" s="883"/>
      <c r="AB122" s="883"/>
      <c r="AC122" s="883"/>
      <c r="AD122" s="883"/>
      <c r="AE122" s="883"/>
      <c r="AF122" s="883"/>
      <c r="AG122" s="883"/>
      <c r="AH122" s="883"/>
      <c r="AI122" s="883"/>
      <c r="AJ122" s="883"/>
      <c r="AK122" s="883"/>
      <c r="AL122" s="883"/>
      <c r="AM122" s="883"/>
      <c r="AN122" s="883"/>
      <c r="AO122" s="883"/>
      <c r="AP122" s="883"/>
      <c r="AQ122" s="883"/>
      <c r="AR122" s="883"/>
      <c r="AS122" s="883"/>
      <c r="AT122" s="883"/>
      <c r="AU122" s="883"/>
      <c r="AV122" s="883"/>
      <c r="AW122" s="883"/>
      <c r="AX122" s="883"/>
      <c r="AY122" s="883"/>
      <c r="AZ122" s="883"/>
      <c r="BA122" s="883"/>
      <c r="BB122" s="883"/>
      <c r="BC122" s="883"/>
      <c r="BD122" s="883"/>
      <c r="BE122" s="883"/>
      <c r="BF122" s="883"/>
    </row>
    <row r="123" ht="12.75" customHeight="1">
      <c r="A123" s="883"/>
      <c r="B123" s="883"/>
      <c r="C123" s="883"/>
      <c r="D123" s="883"/>
      <c r="E123" s="883"/>
      <c r="F123" s="883"/>
      <c r="G123" s="883"/>
      <c r="H123" s="883"/>
      <c r="I123" s="883"/>
      <c r="J123" s="883"/>
      <c r="K123" s="883"/>
      <c r="L123" s="883"/>
      <c r="M123" s="883"/>
      <c r="N123" s="883"/>
      <c r="O123" s="883"/>
      <c r="P123" s="883"/>
      <c r="Q123" s="883"/>
      <c r="R123" s="883"/>
      <c r="S123" s="883"/>
      <c r="T123" s="883"/>
      <c r="U123" s="883"/>
      <c r="V123" s="883"/>
      <c r="W123" s="883"/>
      <c r="X123" s="883"/>
      <c r="Y123" s="883"/>
      <c r="Z123" s="883"/>
      <c r="AA123" s="883"/>
      <c r="AB123" s="883"/>
      <c r="AC123" s="883"/>
      <c r="AD123" s="883"/>
      <c r="AE123" s="883"/>
      <c r="AF123" s="883"/>
      <c r="AG123" s="883"/>
      <c r="AH123" s="883"/>
      <c r="AI123" s="883"/>
      <c r="AJ123" s="883"/>
      <c r="AK123" s="883"/>
      <c r="AL123" s="883"/>
      <c r="AM123" s="883"/>
      <c r="AN123" s="883"/>
      <c r="AO123" s="883"/>
      <c r="AP123" s="883"/>
      <c r="AQ123" s="883"/>
      <c r="AR123" s="883"/>
      <c r="AS123" s="883"/>
      <c r="AT123" s="883"/>
      <c r="AU123" s="883"/>
      <c r="AV123" s="883"/>
      <c r="AW123" s="883"/>
      <c r="AX123" s="883"/>
      <c r="AY123" s="883"/>
      <c r="AZ123" s="883"/>
      <c r="BA123" s="883"/>
      <c r="BB123" s="883"/>
      <c r="BC123" s="883"/>
      <c r="BD123" s="883"/>
      <c r="BE123" s="883"/>
      <c r="BF123" s="883"/>
    </row>
    <row r="124" ht="12.75" customHeight="1">
      <c r="A124" s="883"/>
      <c r="B124" s="883"/>
      <c r="C124" s="883"/>
      <c r="D124" s="883"/>
      <c r="E124" s="883"/>
      <c r="F124" s="883"/>
      <c r="G124" s="883"/>
      <c r="H124" s="883"/>
      <c r="I124" s="883"/>
      <c r="J124" s="883"/>
      <c r="K124" s="883"/>
      <c r="L124" s="883"/>
      <c r="M124" s="883"/>
      <c r="N124" s="883"/>
      <c r="O124" s="883"/>
      <c r="P124" s="883"/>
      <c r="Q124" s="883"/>
      <c r="R124" s="883"/>
      <c r="S124" s="883"/>
      <c r="T124" s="883"/>
      <c r="U124" s="883"/>
      <c r="V124" s="883"/>
      <c r="W124" s="883"/>
      <c r="X124" s="883"/>
      <c r="Y124" s="883"/>
      <c r="Z124" s="883"/>
      <c r="AA124" s="883"/>
      <c r="AB124" s="883"/>
      <c r="AC124" s="883"/>
      <c r="AD124" s="883"/>
      <c r="AE124" s="883"/>
      <c r="AF124" s="883"/>
      <c r="AG124" s="883"/>
      <c r="AH124" s="883"/>
      <c r="AI124" s="883"/>
      <c r="AJ124" s="883"/>
      <c r="AK124" s="883"/>
      <c r="AL124" s="883"/>
      <c r="AM124" s="883"/>
      <c r="AN124" s="883"/>
      <c r="AO124" s="883"/>
      <c r="AP124" s="883"/>
      <c r="AQ124" s="883"/>
      <c r="AR124" s="883"/>
      <c r="AS124" s="883"/>
      <c r="AT124" s="883"/>
      <c r="AU124" s="883"/>
      <c r="AV124" s="883"/>
      <c r="AW124" s="883"/>
      <c r="AX124" s="883"/>
      <c r="AY124" s="883"/>
      <c r="AZ124" s="883"/>
      <c r="BA124" s="883"/>
      <c r="BB124" s="883"/>
      <c r="BC124" s="883"/>
      <c r="BD124" s="883"/>
      <c r="BE124" s="883"/>
      <c r="BF124" s="883"/>
    </row>
    <row r="125" ht="12.75" customHeight="1">
      <c r="A125" s="883"/>
      <c r="B125" s="883"/>
      <c r="C125" s="883"/>
      <c r="D125" s="883"/>
      <c r="E125" s="883"/>
      <c r="F125" s="883"/>
      <c r="G125" s="883"/>
      <c r="H125" s="883"/>
      <c r="I125" s="883"/>
      <c r="J125" s="883"/>
      <c r="K125" s="883"/>
      <c r="L125" s="883"/>
      <c r="M125" s="883"/>
      <c r="N125" s="883"/>
      <c r="O125" s="883"/>
      <c r="P125" s="883"/>
      <c r="Q125" s="883"/>
      <c r="R125" s="883"/>
      <c r="S125" s="883"/>
      <c r="T125" s="883"/>
      <c r="U125" s="883"/>
      <c r="V125" s="883"/>
      <c r="W125" s="883"/>
      <c r="X125" s="883"/>
      <c r="Y125" s="883"/>
      <c r="Z125" s="883"/>
      <c r="AA125" s="883"/>
      <c r="AB125" s="883"/>
      <c r="AC125" s="883"/>
      <c r="AD125" s="883"/>
      <c r="AE125" s="883"/>
      <c r="AF125" s="883"/>
      <c r="AG125" s="883"/>
      <c r="AH125" s="883"/>
      <c r="AI125" s="883"/>
      <c r="AJ125" s="883"/>
      <c r="AK125" s="883"/>
      <c r="AL125" s="883"/>
      <c r="AM125" s="883"/>
      <c r="AN125" s="883"/>
      <c r="AO125" s="883"/>
      <c r="AP125" s="883"/>
      <c r="AQ125" s="883"/>
      <c r="AR125" s="883"/>
      <c r="AS125" s="883"/>
      <c r="AT125" s="883"/>
      <c r="AU125" s="883"/>
      <c r="AV125" s="883"/>
      <c r="AW125" s="883"/>
      <c r="AX125" s="883"/>
      <c r="AY125" s="883"/>
      <c r="AZ125" s="883"/>
      <c r="BA125" s="883"/>
      <c r="BB125" s="883"/>
      <c r="BC125" s="883"/>
      <c r="BD125" s="883"/>
      <c r="BE125" s="883"/>
      <c r="BF125" s="883"/>
    </row>
    <row r="126" ht="12.75" customHeight="1">
      <c r="A126" s="883"/>
      <c r="B126" s="883"/>
      <c r="C126" s="883"/>
      <c r="D126" s="883"/>
      <c r="E126" s="883"/>
      <c r="F126" s="883"/>
      <c r="G126" s="883"/>
      <c r="H126" s="883"/>
      <c r="I126" s="883"/>
      <c r="J126" s="883"/>
      <c r="K126" s="883"/>
      <c r="L126" s="883"/>
      <c r="M126" s="883"/>
      <c r="N126" s="883"/>
      <c r="O126" s="883"/>
      <c r="P126" s="883"/>
      <c r="Q126" s="883"/>
      <c r="R126" s="883"/>
      <c r="S126" s="883"/>
      <c r="T126" s="883"/>
      <c r="U126" s="883"/>
      <c r="V126" s="883"/>
      <c r="W126" s="883"/>
      <c r="X126" s="883"/>
      <c r="Y126" s="883"/>
      <c r="Z126" s="883"/>
      <c r="AA126" s="883"/>
      <c r="AB126" s="883"/>
      <c r="AC126" s="883"/>
      <c r="AD126" s="883"/>
      <c r="AE126" s="883"/>
      <c r="AF126" s="883"/>
      <c r="AG126" s="883"/>
      <c r="AH126" s="883"/>
      <c r="AI126" s="883"/>
      <c r="AJ126" s="883"/>
      <c r="AK126" s="883"/>
      <c r="AL126" s="883"/>
      <c r="AM126" s="883"/>
      <c r="AN126" s="883"/>
      <c r="AO126" s="883"/>
      <c r="AP126" s="883"/>
      <c r="AQ126" s="883"/>
      <c r="AR126" s="883"/>
      <c r="AS126" s="883"/>
      <c r="AT126" s="883"/>
      <c r="AU126" s="883"/>
      <c r="AV126" s="883"/>
      <c r="AW126" s="883"/>
      <c r="AX126" s="883"/>
      <c r="AY126" s="883"/>
      <c r="AZ126" s="883"/>
      <c r="BA126" s="883"/>
      <c r="BB126" s="883"/>
      <c r="BC126" s="883"/>
      <c r="BD126" s="883"/>
      <c r="BE126" s="883"/>
      <c r="BF126" s="883"/>
    </row>
    <row r="127" ht="12.75" customHeight="1">
      <c r="A127" s="883"/>
      <c r="B127" s="883"/>
      <c r="C127" s="883"/>
      <c r="D127" s="883"/>
      <c r="E127" s="883"/>
      <c r="F127" s="883"/>
      <c r="G127" s="883"/>
      <c r="H127" s="883"/>
      <c r="I127" s="883"/>
      <c r="J127" s="883"/>
      <c r="K127" s="883"/>
      <c r="L127" s="883"/>
      <c r="M127" s="883"/>
      <c r="N127" s="883"/>
      <c r="O127" s="883"/>
      <c r="P127" s="883"/>
      <c r="Q127" s="883"/>
      <c r="R127" s="883"/>
      <c r="S127" s="883"/>
      <c r="T127" s="883"/>
      <c r="U127" s="883"/>
      <c r="V127" s="883"/>
      <c r="W127" s="883"/>
      <c r="X127" s="883"/>
      <c r="Y127" s="883"/>
      <c r="Z127" s="883"/>
      <c r="AA127" s="883"/>
      <c r="AB127" s="883"/>
      <c r="AC127" s="883"/>
      <c r="AD127" s="883"/>
      <c r="AE127" s="883"/>
      <c r="AF127" s="883"/>
      <c r="AG127" s="883"/>
      <c r="AH127" s="883"/>
      <c r="AI127" s="883"/>
      <c r="AJ127" s="883"/>
      <c r="AK127" s="883"/>
      <c r="AL127" s="883"/>
      <c r="AM127" s="883"/>
      <c r="AN127" s="883"/>
      <c r="AO127" s="883"/>
      <c r="AP127" s="883"/>
      <c r="AQ127" s="883"/>
      <c r="AR127" s="883"/>
      <c r="AS127" s="883"/>
      <c r="AT127" s="883"/>
      <c r="AU127" s="883"/>
      <c r="AV127" s="883"/>
      <c r="AW127" s="883"/>
      <c r="AX127" s="883"/>
      <c r="AY127" s="883"/>
      <c r="AZ127" s="883"/>
      <c r="BA127" s="883"/>
      <c r="BB127" s="883"/>
      <c r="BC127" s="883"/>
      <c r="BD127" s="883"/>
      <c r="BE127" s="883"/>
      <c r="BF127" s="883"/>
    </row>
    <row r="128" ht="12.75" customHeight="1">
      <c r="A128" s="883" t="s">
        <v>5160</v>
      </c>
      <c r="B128" s="883"/>
      <c r="C128" s="883"/>
      <c r="D128" s="883"/>
      <c r="E128" s="883"/>
      <c r="F128" s="883"/>
      <c r="G128" s="883"/>
      <c r="H128" s="883"/>
      <c r="I128" s="883"/>
      <c r="J128" s="883"/>
      <c r="K128" s="883"/>
      <c r="L128" s="883"/>
      <c r="M128" s="883"/>
      <c r="N128" s="883"/>
      <c r="O128" s="883"/>
      <c r="P128" s="883"/>
      <c r="Q128" s="883"/>
      <c r="R128" s="883"/>
      <c r="S128" s="883"/>
      <c r="T128" s="883"/>
      <c r="U128" s="883"/>
      <c r="V128" s="883"/>
      <c r="W128" s="883"/>
      <c r="X128" s="883"/>
      <c r="Y128" s="883"/>
      <c r="Z128" s="883"/>
      <c r="AA128" s="883"/>
      <c r="AB128" s="883"/>
      <c r="AC128" s="883"/>
      <c r="AD128" s="883"/>
      <c r="AE128" s="883"/>
      <c r="AF128" s="883"/>
      <c r="AG128" s="883"/>
      <c r="AH128" s="883"/>
      <c r="AI128" s="883"/>
      <c r="AJ128" s="883"/>
      <c r="AK128" s="883"/>
      <c r="AL128" s="883"/>
      <c r="AM128" s="883"/>
      <c r="AN128" s="883"/>
      <c r="AO128" s="883"/>
      <c r="AP128" s="883"/>
      <c r="AQ128" s="883"/>
      <c r="AR128" s="883"/>
      <c r="AS128" s="883"/>
      <c r="AT128" s="883"/>
      <c r="AU128" s="883"/>
      <c r="AV128" s="883"/>
      <c r="AW128" s="883"/>
      <c r="AX128" s="883"/>
      <c r="AY128" s="883"/>
      <c r="AZ128" s="883"/>
      <c r="BA128" s="883"/>
      <c r="BB128" s="883"/>
      <c r="BC128" s="883"/>
      <c r="BD128" s="883"/>
      <c r="BE128" s="883"/>
      <c r="BF128" s="883"/>
    </row>
    <row r="129" ht="12.75" customHeight="1">
      <c r="A129" s="883" t="s">
        <v>153</v>
      </c>
      <c r="B129" s="883" t="s">
        <v>5161</v>
      </c>
      <c r="C129" s="883"/>
      <c r="D129" s="883"/>
      <c r="E129" s="883"/>
      <c r="F129" s="883"/>
      <c r="G129" s="883"/>
      <c r="H129" s="883"/>
      <c r="I129" s="883"/>
      <c r="J129" s="883"/>
      <c r="K129" s="883"/>
      <c r="L129" s="883"/>
      <c r="M129" s="883"/>
      <c r="N129" s="883"/>
      <c r="O129" s="883"/>
      <c r="P129" s="883"/>
      <c r="Q129" s="883"/>
      <c r="R129" s="883"/>
      <c r="S129" s="883"/>
      <c r="T129" s="883"/>
      <c r="U129" s="883"/>
      <c r="V129" s="883"/>
      <c r="W129" s="883"/>
      <c r="X129" s="883"/>
      <c r="Y129" s="883"/>
      <c r="Z129" s="883"/>
      <c r="AA129" s="883"/>
      <c r="AB129" s="883"/>
      <c r="AC129" s="883"/>
      <c r="AD129" s="883"/>
      <c r="AE129" s="883"/>
      <c r="AF129" s="883"/>
      <c r="AG129" s="883"/>
      <c r="AH129" s="883"/>
      <c r="AI129" s="883"/>
      <c r="AJ129" s="883"/>
      <c r="AK129" s="883"/>
      <c r="AL129" s="883"/>
      <c r="AM129" s="883"/>
      <c r="AN129" s="883"/>
      <c r="AO129" s="883"/>
      <c r="AP129" s="883"/>
      <c r="AQ129" s="883"/>
      <c r="AR129" s="883"/>
      <c r="AS129" s="883"/>
      <c r="AT129" s="883"/>
      <c r="AU129" s="883"/>
      <c r="AV129" s="883"/>
      <c r="AW129" s="883"/>
      <c r="AX129" s="883"/>
      <c r="AY129" s="883"/>
      <c r="AZ129" s="883"/>
      <c r="BA129" s="883"/>
      <c r="BB129" s="883"/>
      <c r="BC129" s="883"/>
      <c r="BD129" s="883"/>
      <c r="BE129" s="883"/>
      <c r="BF129" s="883"/>
    </row>
    <row r="130" ht="12.75" customHeight="1">
      <c r="A130" s="883" t="s">
        <v>152</v>
      </c>
      <c r="B130" s="883" t="s">
        <v>5162</v>
      </c>
      <c r="C130" s="883"/>
      <c r="D130" s="883"/>
      <c r="E130" s="883"/>
      <c r="F130" s="883"/>
      <c r="G130" s="883"/>
      <c r="H130" s="883"/>
      <c r="I130" s="883"/>
      <c r="J130" s="883"/>
      <c r="K130" s="883"/>
      <c r="L130" s="883"/>
      <c r="M130" s="883"/>
      <c r="N130" s="883"/>
      <c r="O130" s="883"/>
      <c r="P130" s="883"/>
      <c r="Q130" s="883"/>
      <c r="R130" s="883"/>
      <c r="S130" s="883"/>
      <c r="T130" s="883"/>
      <c r="U130" s="883"/>
      <c r="V130" s="883"/>
      <c r="W130" s="883"/>
      <c r="X130" s="883"/>
      <c r="Y130" s="883"/>
      <c r="Z130" s="883"/>
      <c r="AA130" s="883"/>
      <c r="AB130" s="883"/>
      <c r="AC130" s="883"/>
      <c r="AD130" s="883"/>
      <c r="AE130" s="883"/>
      <c r="AF130" s="883"/>
      <c r="AG130" s="883"/>
      <c r="AH130" s="883"/>
      <c r="AI130" s="883"/>
      <c r="AJ130" s="883"/>
      <c r="AK130" s="883"/>
      <c r="AL130" s="883"/>
      <c r="AM130" s="883"/>
      <c r="AN130" s="883"/>
      <c r="AO130" s="883"/>
      <c r="AP130" s="883"/>
      <c r="AQ130" s="883"/>
      <c r="AR130" s="883"/>
      <c r="AS130" s="883"/>
      <c r="AT130" s="883"/>
      <c r="AU130" s="883"/>
      <c r="AV130" s="883"/>
      <c r="AW130" s="883"/>
      <c r="AX130" s="883"/>
      <c r="AY130" s="883"/>
      <c r="AZ130" s="883"/>
      <c r="BA130" s="883"/>
      <c r="BB130" s="883"/>
      <c r="BC130" s="883"/>
      <c r="BD130" s="883"/>
      <c r="BE130" s="883"/>
      <c r="BF130" s="883"/>
    </row>
    <row r="131" ht="12.75" customHeight="1">
      <c r="A131" s="883" t="s">
        <v>111</v>
      </c>
      <c r="B131" s="883" t="s">
        <v>5163</v>
      </c>
      <c r="C131" s="883"/>
      <c r="D131" s="883"/>
      <c r="E131" s="883"/>
      <c r="F131" s="883"/>
      <c r="G131" s="883"/>
      <c r="H131" s="883"/>
      <c r="I131" s="883"/>
      <c r="J131" s="883"/>
      <c r="K131" s="883"/>
      <c r="L131" s="883"/>
      <c r="M131" s="883"/>
      <c r="N131" s="883"/>
      <c r="O131" s="883"/>
      <c r="P131" s="883"/>
      <c r="Q131" s="883"/>
      <c r="R131" s="883"/>
      <c r="S131" s="883"/>
      <c r="T131" s="883"/>
      <c r="U131" s="883"/>
      <c r="V131" s="883"/>
      <c r="W131" s="883"/>
      <c r="X131" s="883"/>
      <c r="Y131" s="883"/>
      <c r="Z131" s="883"/>
      <c r="AA131" s="883"/>
      <c r="AB131" s="883"/>
      <c r="AC131" s="883"/>
      <c r="AD131" s="883"/>
      <c r="AE131" s="883"/>
      <c r="AF131" s="883"/>
      <c r="AG131" s="883"/>
      <c r="AH131" s="883"/>
      <c r="AI131" s="883"/>
      <c r="AJ131" s="883"/>
      <c r="AK131" s="883"/>
      <c r="AL131" s="883"/>
      <c r="AM131" s="883"/>
      <c r="AN131" s="883"/>
      <c r="AO131" s="883"/>
      <c r="AP131" s="883"/>
      <c r="AQ131" s="883"/>
      <c r="AR131" s="883"/>
      <c r="AS131" s="883"/>
      <c r="AT131" s="883"/>
      <c r="AU131" s="883"/>
      <c r="AV131" s="883"/>
      <c r="AW131" s="883"/>
      <c r="AX131" s="883"/>
      <c r="AY131" s="883"/>
      <c r="AZ131" s="883"/>
      <c r="BA131" s="883"/>
      <c r="BB131" s="883"/>
      <c r="BC131" s="883"/>
      <c r="BD131" s="883"/>
      <c r="BE131" s="883"/>
      <c r="BF131" s="883"/>
    </row>
    <row r="132" ht="12.75" customHeight="1">
      <c r="A132" s="883" t="s">
        <v>4307</v>
      </c>
      <c r="B132" s="883" t="s">
        <v>5164</v>
      </c>
      <c r="C132" s="883"/>
      <c r="D132" s="883"/>
      <c r="E132" s="883"/>
      <c r="F132" s="883"/>
      <c r="G132" s="883"/>
      <c r="H132" s="883"/>
      <c r="I132" s="883"/>
      <c r="J132" s="883"/>
      <c r="K132" s="883"/>
      <c r="L132" s="883"/>
      <c r="M132" s="883"/>
      <c r="N132" s="883"/>
      <c r="O132" s="883"/>
      <c r="P132" s="883"/>
      <c r="Q132" s="883"/>
      <c r="R132" s="883"/>
      <c r="S132" s="883"/>
      <c r="T132" s="883"/>
      <c r="U132" s="883"/>
      <c r="V132" s="883"/>
      <c r="W132" s="883"/>
      <c r="X132" s="883"/>
      <c r="Y132" s="883"/>
      <c r="Z132" s="883"/>
      <c r="AA132" s="883"/>
      <c r="AB132" s="883"/>
      <c r="AC132" s="883"/>
      <c r="AD132" s="883"/>
      <c r="AE132" s="883"/>
      <c r="AF132" s="883"/>
      <c r="AG132" s="883"/>
      <c r="AH132" s="883"/>
      <c r="AI132" s="883"/>
      <c r="AJ132" s="883"/>
      <c r="AK132" s="883"/>
      <c r="AL132" s="883"/>
      <c r="AM132" s="883"/>
      <c r="AN132" s="883"/>
      <c r="AO132" s="883"/>
      <c r="AP132" s="883"/>
      <c r="AQ132" s="883"/>
      <c r="AR132" s="883"/>
      <c r="AS132" s="883"/>
      <c r="AT132" s="883"/>
      <c r="AU132" s="883"/>
      <c r="AV132" s="883"/>
      <c r="AW132" s="883"/>
      <c r="AX132" s="883"/>
      <c r="AY132" s="883"/>
      <c r="AZ132" s="883"/>
      <c r="BA132" s="883"/>
      <c r="BB132" s="883"/>
      <c r="BC132" s="883"/>
      <c r="BD132" s="883"/>
      <c r="BE132" s="883"/>
      <c r="BF132" s="883"/>
    </row>
    <row r="133" ht="12.75" customHeight="1">
      <c r="A133" s="883" t="s">
        <v>4592</v>
      </c>
      <c r="B133" s="883" t="s">
        <v>5165</v>
      </c>
      <c r="C133" s="883"/>
      <c r="D133" s="883"/>
      <c r="E133" s="883"/>
      <c r="F133" s="883"/>
      <c r="G133" s="883"/>
      <c r="H133" s="883"/>
      <c r="I133" s="883"/>
      <c r="J133" s="883"/>
      <c r="K133" s="883"/>
      <c r="L133" s="883"/>
      <c r="M133" s="883"/>
      <c r="N133" s="883"/>
      <c r="O133" s="883"/>
      <c r="P133" s="883"/>
      <c r="Q133" s="883"/>
      <c r="R133" s="883"/>
      <c r="S133" s="883"/>
      <c r="T133" s="883"/>
      <c r="U133" s="883"/>
      <c r="V133" s="883"/>
      <c r="W133" s="883"/>
      <c r="X133" s="883"/>
      <c r="Y133" s="883"/>
      <c r="Z133" s="883"/>
      <c r="AA133" s="883"/>
      <c r="AB133" s="883"/>
      <c r="AC133" s="883"/>
      <c r="AD133" s="883"/>
      <c r="AE133" s="883"/>
      <c r="AF133" s="883"/>
      <c r="AG133" s="883"/>
      <c r="AH133" s="883"/>
      <c r="AI133" s="883"/>
      <c r="AJ133" s="883"/>
      <c r="AK133" s="883"/>
      <c r="AL133" s="883"/>
      <c r="AM133" s="883"/>
      <c r="AN133" s="883"/>
      <c r="AO133" s="883"/>
      <c r="AP133" s="883"/>
      <c r="AQ133" s="883"/>
      <c r="AR133" s="883"/>
      <c r="AS133" s="883"/>
      <c r="AT133" s="883"/>
      <c r="AU133" s="883"/>
      <c r="AV133" s="883"/>
      <c r="AW133" s="883"/>
      <c r="AX133" s="883"/>
      <c r="AY133" s="883"/>
      <c r="AZ133" s="883"/>
      <c r="BA133" s="883"/>
      <c r="BB133" s="883"/>
      <c r="BC133" s="883"/>
      <c r="BD133" s="883"/>
      <c r="BE133" s="883"/>
      <c r="BF133" s="883"/>
    </row>
    <row r="134" ht="12.75" customHeight="1">
      <c r="A134" s="883" t="s">
        <v>5166</v>
      </c>
      <c r="B134" s="883" t="s">
        <v>5167</v>
      </c>
      <c r="C134" s="883"/>
      <c r="D134" s="883"/>
      <c r="E134" s="883"/>
      <c r="F134" s="883"/>
      <c r="G134" s="883"/>
      <c r="H134" s="883"/>
      <c r="I134" s="883"/>
      <c r="J134" s="883"/>
      <c r="K134" s="883"/>
      <c r="L134" s="883"/>
      <c r="M134" s="883"/>
      <c r="N134" s="883"/>
      <c r="O134" s="883"/>
      <c r="P134" s="883"/>
      <c r="Q134" s="883"/>
      <c r="R134" s="883"/>
      <c r="S134" s="883"/>
      <c r="T134" s="883"/>
      <c r="U134" s="883"/>
      <c r="V134" s="883"/>
      <c r="W134" s="883"/>
      <c r="X134" s="883"/>
      <c r="Y134" s="883"/>
      <c r="Z134" s="883"/>
      <c r="AA134" s="883"/>
      <c r="AB134" s="883"/>
      <c r="AC134" s="883"/>
      <c r="AD134" s="883"/>
      <c r="AE134" s="883"/>
      <c r="AF134" s="883"/>
      <c r="AG134" s="883"/>
      <c r="AH134" s="883"/>
      <c r="AI134" s="883"/>
      <c r="AJ134" s="883"/>
      <c r="AK134" s="883"/>
      <c r="AL134" s="883"/>
      <c r="AM134" s="883"/>
      <c r="AN134" s="883"/>
      <c r="AO134" s="883"/>
      <c r="AP134" s="883"/>
      <c r="AQ134" s="883"/>
      <c r="AR134" s="883"/>
      <c r="AS134" s="883"/>
      <c r="AT134" s="883"/>
      <c r="AU134" s="883"/>
      <c r="AV134" s="883"/>
      <c r="AW134" s="883"/>
      <c r="AX134" s="883"/>
      <c r="AY134" s="883"/>
      <c r="AZ134" s="883"/>
      <c r="BA134" s="883"/>
      <c r="BB134" s="883"/>
      <c r="BC134" s="883"/>
      <c r="BD134" s="883"/>
      <c r="BE134" s="883"/>
      <c r="BF134" s="883"/>
    </row>
    <row r="135" ht="12.75" customHeight="1">
      <c r="A135" s="883" t="s">
        <v>5168</v>
      </c>
      <c r="B135" s="883" t="s">
        <v>5169</v>
      </c>
      <c r="C135" s="883"/>
      <c r="D135" s="883"/>
      <c r="E135" s="883"/>
      <c r="F135" s="883"/>
      <c r="G135" s="883"/>
      <c r="H135" s="883"/>
      <c r="I135" s="883"/>
      <c r="J135" s="883"/>
      <c r="K135" s="883"/>
      <c r="L135" s="883"/>
      <c r="M135" s="883"/>
      <c r="N135" s="883"/>
      <c r="O135" s="883"/>
      <c r="P135" s="883"/>
      <c r="Q135" s="883"/>
      <c r="R135" s="883"/>
      <c r="S135" s="883"/>
      <c r="T135" s="883"/>
      <c r="U135" s="883"/>
      <c r="V135" s="883"/>
      <c r="W135" s="883"/>
      <c r="X135" s="883"/>
      <c r="Y135" s="883"/>
      <c r="Z135" s="883"/>
      <c r="AA135" s="883"/>
      <c r="AB135" s="883"/>
      <c r="AC135" s="883"/>
      <c r="AD135" s="883"/>
      <c r="AE135" s="883"/>
      <c r="AF135" s="883"/>
      <c r="AG135" s="883"/>
      <c r="AH135" s="883"/>
      <c r="AI135" s="883"/>
      <c r="AJ135" s="883"/>
      <c r="AK135" s="883"/>
      <c r="AL135" s="883"/>
      <c r="AM135" s="883"/>
      <c r="AN135" s="883"/>
      <c r="AO135" s="883"/>
      <c r="AP135" s="883"/>
      <c r="AQ135" s="883"/>
      <c r="AR135" s="883"/>
      <c r="AS135" s="883"/>
      <c r="AT135" s="883"/>
      <c r="AU135" s="883"/>
      <c r="AV135" s="883"/>
      <c r="AW135" s="883"/>
      <c r="AX135" s="883"/>
      <c r="AY135" s="883"/>
      <c r="AZ135" s="883"/>
      <c r="BA135" s="883"/>
      <c r="BB135" s="883"/>
      <c r="BC135" s="883"/>
      <c r="BD135" s="883"/>
      <c r="BE135" s="883"/>
      <c r="BF135" s="883"/>
    </row>
    <row r="136" ht="12.75" customHeight="1">
      <c r="A136" s="883" t="s">
        <v>155</v>
      </c>
      <c r="B136" s="883" t="s">
        <v>5170</v>
      </c>
      <c r="C136" s="883"/>
      <c r="D136" s="883"/>
      <c r="E136" s="883"/>
      <c r="F136" s="883"/>
      <c r="G136" s="883"/>
      <c r="H136" s="883"/>
      <c r="I136" s="883"/>
      <c r="J136" s="883"/>
      <c r="K136" s="883"/>
      <c r="L136" s="883"/>
      <c r="M136" s="883"/>
      <c r="N136" s="883"/>
      <c r="O136" s="883"/>
      <c r="P136" s="883"/>
      <c r="Q136" s="883"/>
      <c r="R136" s="883"/>
      <c r="S136" s="883"/>
      <c r="T136" s="883"/>
      <c r="U136" s="883"/>
      <c r="V136" s="883"/>
      <c r="W136" s="883"/>
      <c r="X136" s="883"/>
      <c r="Y136" s="883"/>
      <c r="Z136" s="883"/>
      <c r="AA136" s="883"/>
      <c r="AB136" s="883"/>
      <c r="AC136" s="883"/>
      <c r="AD136" s="883"/>
      <c r="AE136" s="883"/>
      <c r="AF136" s="883"/>
      <c r="AG136" s="883"/>
      <c r="AH136" s="883"/>
      <c r="AI136" s="883"/>
      <c r="AJ136" s="883"/>
      <c r="AK136" s="883"/>
      <c r="AL136" s="883"/>
      <c r="AM136" s="883"/>
      <c r="AN136" s="883"/>
      <c r="AO136" s="883"/>
      <c r="AP136" s="883"/>
      <c r="AQ136" s="883"/>
      <c r="AR136" s="883"/>
      <c r="AS136" s="883"/>
      <c r="AT136" s="883"/>
      <c r="AU136" s="883"/>
      <c r="AV136" s="883"/>
      <c r="AW136" s="883"/>
      <c r="AX136" s="883"/>
      <c r="AY136" s="883"/>
      <c r="AZ136" s="883"/>
      <c r="BA136" s="883"/>
      <c r="BB136" s="883"/>
      <c r="BC136" s="883"/>
      <c r="BD136" s="883"/>
      <c r="BE136" s="883"/>
      <c r="BF136" s="883"/>
    </row>
    <row r="137" ht="12.75" customHeight="1">
      <c r="A137" s="883" t="s">
        <v>5171</v>
      </c>
      <c r="B137" s="883" t="s">
        <v>5172</v>
      </c>
      <c r="C137" s="883"/>
      <c r="D137" s="883"/>
      <c r="E137" s="883"/>
      <c r="F137" s="883"/>
      <c r="G137" s="883"/>
      <c r="H137" s="883"/>
      <c r="I137" s="883"/>
      <c r="J137" s="883"/>
      <c r="K137" s="883"/>
      <c r="L137" s="883"/>
      <c r="M137" s="883"/>
      <c r="N137" s="883"/>
      <c r="O137" s="883"/>
      <c r="P137" s="883"/>
      <c r="Q137" s="883"/>
      <c r="R137" s="883"/>
      <c r="S137" s="883"/>
      <c r="T137" s="883"/>
      <c r="U137" s="883"/>
      <c r="V137" s="883"/>
      <c r="W137" s="883"/>
      <c r="X137" s="883"/>
      <c r="Y137" s="883"/>
      <c r="Z137" s="883"/>
      <c r="AA137" s="883"/>
      <c r="AB137" s="883"/>
      <c r="AC137" s="883"/>
      <c r="AD137" s="883"/>
      <c r="AE137" s="883"/>
      <c r="AF137" s="883"/>
      <c r="AG137" s="883"/>
      <c r="AH137" s="883"/>
      <c r="AI137" s="883"/>
      <c r="AJ137" s="883"/>
      <c r="AK137" s="883"/>
      <c r="AL137" s="883"/>
      <c r="AM137" s="883"/>
      <c r="AN137" s="883"/>
      <c r="AO137" s="883"/>
      <c r="AP137" s="883"/>
      <c r="AQ137" s="883"/>
      <c r="AR137" s="883"/>
      <c r="AS137" s="883"/>
      <c r="AT137" s="883"/>
      <c r="AU137" s="883"/>
      <c r="AV137" s="883"/>
      <c r="AW137" s="883"/>
      <c r="AX137" s="883"/>
      <c r="AY137" s="883"/>
      <c r="AZ137" s="883"/>
      <c r="BA137" s="883"/>
      <c r="BB137" s="883"/>
      <c r="BC137" s="883"/>
      <c r="BD137" s="883"/>
      <c r="BE137" s="883"/>
      <c r="BF137" s="883"/>
    </row>
    <row r="138" ht="12.75" customHeight="1">
      <c r="A138" s="883" t="s">
        <v>268</v>
      </c>
      <c r="B138" s="883" t="s">
        <v>5173</v>
      </c>
      <c r="C138" s="883"/>
      <c r="D138" s="883"/>
      <c r="E138" s="883"/>
      <c r="F138" s="883"/>
      <c r="G138" s="883"/>
      <c r="H138" s="883"/>
      <c r="I138" s="883"/>
      <c r="J138" s="883"/>
      <c r="K138" s="883"/>
      <c r="L138" s="883"/>
      <c r="M138" s="883"/>
      <c r="N138" s="883"/>
      <c r="O138" s="883"/>
      <c r="P138" s="883"/>
      <c r="Q138" s="883"/>
      <c r="R138" s="883"/>
      <c r="S138" s="883"/>
      <c r="T138" s="883"/>
      <c r="U138" s="883"/>
      <c r="V138" s="883"/>
      <c r="W138" s="883"/>
      <c r="X138" s="883"/>
      <c r="Y138" s="883"/>
      <c r="Z138" s="883"/>
      <c r="AA138" s="883"/>
      <c r="AB138" s="883"/>
      <c r="AC138" s="883"/>
      <c r="AD138" s="883"/>
      <c r="AE138" s="883"/>
      <c r="AF138" s="883"/>
      <c r="AG138" s="883"/>
      <c r="AH138" s="883"/>
      <c r="AI138" s="883"/>
      <c r="AJ138" s="883"/>
      <c r="AK138" s="883"/>
      <c r="AL138" s="883"/>
      <c r="AM138" s="883"/>
      <c r="AN138" s="883"/>
      <c r="AO138" s="883"/>
      <c r="AP138" s="883"/>
      <c r="AQ138" s="883"/>
      <c r="AR138" s="883"/>
      <c r="AS138" s="883"/>
      <c r="AT138" s="883"/>
      <c r="AU138" s="883"/>
      <c r="AV138" s="883"/>
      <c r="AW138" s="883"/>
      <c r="AX138" s="883"/>
      <c r="AY138" s="883"/>
      <c r="AZ138" s="883"/>
      <c r="BA138" s="883"/>
      <c r="BB138" s="883"/>
      <c r="BC138" s="883"/>
      <c r="BD138" s="883"/>
      <c r="BE138" s="883"/>
      <c r="BF138" s="883"/>
    </row>
    <row r="139" ht="12.75" customHeight="1">
      <c r="A139" s="883" t="s">
        <v>5174</v>
      </c>
      <c r="B139" s="883" t="s">
        <v>5175</v>
      </c>
      <c r="C139" s="883"/>
      <c r="D139" s="883"/>
      <c r="E139" s="883"/>
      <c r="F139" s="883"/>
      <c r="G139" s="883"/>
      <c r="H139" s="883"/>
      <c r="I139" s="883"/>
      <c r="J139" s="883"/>
      <c r="K139" s="883"/>
      <c r="L139" s="883"/>
      <c r="M139" s="883"/>
      <c r="N139" s="883"/>
      <c r="O139" s="883"/>
      <c r="P139" s="883"/>
      <c r="Q139" s="883"/>
      <c r="R139" s="883"/>
      <c r="S139" s="883"/>
      <c r="T139" s="883"/>
      <c r="U139" s="883"/>
      <c r="V139" s="883"/>
      <c r="W139" s="883"/>
      <c r="X139" s="883"/>
      <c r="Y139" s="883"/>
      <c r="Z139" s="883"/>
      <c r="AA139" s="883"/>
      <c r="AB139" s="883"/>
      <c r="AC139" s="883"/>
      <c r="AD139" s="883"/>
      <c r="AE139" s="883"/>
      <c r="AF139" s="883"/>
      <c r="AG139" s="883"/>
      <c r="AH139" s="883"/>
      <c r="AI139" s="883"/>
      <c r="AJ139" s="883"/>
      <c r="AK139" s="883"/>
      <c r="AL139" s="883"/>
      <c r="AM139" s="883"/>
      <c r="AN139" s="883"/>
      <c r="AO139" s="883"/>
      <c r="AP139" s="883"/>
      <c r="AQ139" s="883"/>
      <c r="AR139" s="883"/>
      <c r="AS139" s="883"/>
      <c r="AT139" s="883"/>
      <c r="AU139" s="883"/>
      <c r="AV139" s="883"/>
      <c r="AW139" s="883"/>
      <c r="AX139" s="883"/>
      <c r="AY139" s="883"/>
      <c r="AZ139" s="883"/>
      <c r="BA139" s="883"/>
      <c r="BB139" s="883"/>
      <c r="BC139" s="883"/>
      <c r="BD139" s="883"/>
      <c r="BE139" s="883"/>
      <c r="BF139" s="883"/>
    </row>
    <row r="140" ht="12.75" customHeight="1">
      <c r="A140" s="883" t="s">
        <v>5176</v>
      </c>
      <c r="B140" s="883" t="s">
        <v>5177</v>
      </c>
      <c r="C140" s="883"/>
      <c r="D140" s="883"/>
      <c r="E140" s="883"/>
      <c r="F140" s="883"/>
      <c r="G140" s="883"/>
      <c r="H140" s="883"/>
      <c r="I140" s="883"/>
      <c r="J140" s="883"/>
      <c r="K140" s="883"/>
      <c r="L140" s="883"/>
      <c r="M140" s="883"/>
      <c r="N140" s="883"/>
      <c r="O140" s="883"/>
      <c r="P140" s="883"/>
      <c r="Q140" s="883"/>
      <c r="R140" s="883"/>
      <c r="S140" s="883"/>
      <c r="T140" s="883"/>
      <c r="U140" s="883"/>
      <c r="V140" s="883"/>
      <c r="W140" s="883"/>
      <c r="X140" s="883"/>
      <c r="Y140" s="883"/>
      <c r="Z140" s="883"/>
      <c r="AA140" s="883"/>
      <c r="AB140" s="883"/>
      <c r="AC140" s="883"/>
      <c r="AD140" s="883"/>
      <c r="AE140" s="883"/>
      <c r="AF140" s="883"/>
      <c r="AG140" s="883"/>
      <c r="AH140" s="883"/>
      <c r="AI140" s="883"/>
      <c r="AJ140" s="883"/>
      <c r="AK140" s="883"/>
      <c r="AL140" s="883"/>
      <c r="AM140" s="883"/>
      <c r="AN140" s="883"/>
      <c r="AO140" s="883"/>
      <c r="AP140" s="883"/>
      <c r="AQ140" s="883"/>
      <c r="AR140" s="883"/>
      <c r="AS140" s="883"/>
      <c r="AT140" s="883"/>
      <c r="AU140" s="883"/>
      <c r="AV140" s="883"/>
      <c r="AW140" s="883"/>
      <c r="AX140" s="883"/>
      <c r="AY140" s="883"/>
      <c r="AZ140" s="883"/>
      <c r="BA140" s="883"/>
      <c r="BB140" s="883"/>
      <c r="BC140" s="883"/>
      <c r="BD140" s="883"/>
      <c r="BE140" s="883"/>
      <c r="BF140" s="883"/>
    </row>
    <row r="141" ht="12.75" customHeight="1">
      <c r="A141" s="883" t="s">
        <v>5178</v>
      </c>
      <c r="B141" s="883" t="s">
        <v>5179</v>
      </c>
      <c r="C141" s="883"/>
      <c r="D141" s="883"/>
      <c r="E141" s="883"/>
      <c r="F141" s="883"/>
      <c r="G141" s="883"/>
      <c r="H141" s="883"/>
      <c r="I141" s="883"/>
      <c r="J141" s="883"/>
      <c r="K141" s="883"/>
      <c r="L141" s="883"/>
      <c r="M141" s="883"/>
      <c r="N141" s="883"/>
      <c r="O141" s="883"/>
      <c r="P141" s="883"/>
      <c r="Q141" s="883"/>
      <c r="R141" s="883"/>
      <c r="S141" s="883"/>
      <c r="T141" s="883"/>
      <c r="U141" s="883"/>
      <c r="V141" s="883"/>
      <c r="W141" s="883"/>
      <c r="X141" s="883"/>
      <c r="Y141" s="883"/>
      <c r="Z141" s="883"/>
      <c r="AA141" s="883"/>
      <c r="AB141" s="883"/>
      <c r="AC141" s="883"/>
      <c r="AD141" s="883"/>
      <c r="AE141" s="883"/>
      <c r="AF141" s="883"/>
      <c r="AG141" s="883"/>
      <c r="AH141" s="883"/>
      <c r="AI141" s="883"/>
      <c r="AJ141" s="883"/>
      <c r="AK141" s="883"/>
      <c r="AL141" s="883"/>
      <c r="AM141" s="883"/>
      <c r="AN141" s="883"/>
      <c r="AO141" s="883"/>
      <c r="AP141" s="883"/>
      <c r="AQ141" s="883"/>
      <c r="AR141" s="883"/>
      <c r="AS141" s="883"/>
      <c r="AT141" s="883"/>
      <c r="AU141" s="883"/>
      <c r="AV141" s="883"/>
      <c r="AW141" s="883"/>
      <c r="AX141" s="883"/>
      <c r="AY141" s="883"/>
      <c r="AZ141" s="883"/>
      <c r="BA141" s="883"/>
      <c r="BB141" s="883"/>
      <c r="BC141" s="883"/>
      <c r="BD141" s="883"/>
      <c r="BE141" s="883"/>
      <c r="BF141" s="883"/>
    </row>
    <row r="142" ht="12.75" customHeight="1">
      <c r="A142" s="883" t="s">
        <v>5180</v>
      </c>
      <c r="B142" s="883" t="s">
        <v>5181</v>
      </c>
      <c r="C142" s="883"/>
      <c r="D142" s="883"/>
      <c r="E142" s="883"/>
      <c r="F142" s="883"/>
      <c r="G142" s="883"/>
      <c r="H142" s="883"/>
      <c r="I142" s="883"/>
      <c r="J142" s="883"/>
      <c r="K142" s="883"/>
      <c r="L142" s="883"/>
      <c r="M142" s="883"/>
      <c r="N142" s="883"/>
      <c r="O142" s="883"/>
      <c r="P142" s="883"/>
      <c r="Q142" s="883"/>
      <c r="R142" s="883"/>
      <c r="S142" s="883"/>
      <c r="T142" s="883"/>
      <c r="U142" s="883"/>
      <c r="V142" s="883"/>
      <c r="W142" s="883"/>
      <c r="X142" s="883"/>
      <c r="Y142" s="883"/>
      <c r="Z142" s="883"/>
      <c r="AA142" s="883"/>
      <c r="AB142" s="883"/>
      <c r="AC142" s="883"/>
      <c r="AD142" s="883"/>
      <c r="AE142" s="883"/>
      <c r="AF142" s="883"/>
      <c r="AG142" s="883"/>
      <c r="AH142" s="883"/>
      <c r="AI142" s="883"/>
      <c r="AJ142" s="883"/>
      <c r="AK142" s="883"/>
      <c r="AL142" s="883"/>
      <c r="AM142" s="883"/>
      <c r="AN142" s="883"/>
      <c r="AO142" s="883"/>
      <c r="AP142" s="883"/>
      <c r="AQ142" s="883"/>
      <c r="AR142" s="883"/>
      <c r="AS142" s="883"/>
      <c r="AT142" s="883"/>
      <c r="AU142" s="883"/>
      <c r="AV142" s="883"/>
      <c r="AW142" s="883"/>
      <c r="AX142" s="883"/>
      <c r="AY142" s="883"/>
      <c r="AZ142" s="883"/>
      <c r="BA142" s="883"/>
      <c r="BB142" s="883"/>
      <c r="BC142" s="883"/>
      <c r="BD142" s="883"/>
      <c r="BE142" s="883"/>
      <c r="BF142" s="883"/>
    </row>
    <row r="143" ht="12.75" customHeight="1">
      <c r="A143" s="883" t="s">
        <v>5182</v>
      </c>
      <c r="B143" s="883" t="s">
        <v>5183</v>
      </c>
      <c r="C143" s="883"/>
      <c r="D143" s="883"/>
      <c r="E143" s="883"/>
      <c r="F143" s="883"/>
      <c r="G143" s="883"/>
      <c r="H143" s="883"/>
      <c r="I143" s="883"/>
      <c r="J143" s="883"/>
      <c r="K143" s="883"/>
      <c r="L143" s="883"/>
      <c r="M143" s="883"/>
      <c r="N143" s="883"/>
      <c r="O143" s="883"/>
      <c r="P143" s="883"/>
      <c r="Q143" s="883"/>
      <c r="R143" s="883"/>
      <c r="S143" s="883"/>
      <c r="T143" s="883"/>
      <c r="U143" s="883"/>
      <c r="V143" s="883"/>
      <c r="W143" s="883"/>
      <c r="X143" s="883"/>
      <c r="Y143" s="883"/>
      <c r="Z143" s="883"/>
      <c r="AA143" s="883"/>
      <c r="AB143" s="883"/>
      <c r="AC143" s="883"/>
      <c r="AD143" s="883"/>
      <c r="AE143" s="883"/>
      <c r="AF143" s="883"/>
      <c r="AG143" s="883"/>
      <c r="AH143" s="883"/>
      <c r="AI143" s="883"/>
      <c r="AJ143" s="883"/>
      <c r="AK143" s="883"/>
      <c r="AL143" s="883"/>
      <c r="AM143" s="883"/>
      <c r="AN143" s="883"/>
      <c r="AO143" s="883"/>
      <c r="AP143" s="883"/>
      <c r="AQ143" s="883"/>
      <c r="AR143" s="883"/>
      <c r="AS143" s="883"/>
      <c r="AT143" s="883"/>
      <c r="AU143" s="883"/>
      <c r="AV143" s="883"/>
      <c r="AW143" s="883"/>
      <c r="AX143" s="883"/>
      <c r="AY143" s="883"/>
      <c r="AZ143" s="883"/>
      <c r="BA143" s="883"/>
      <c r="BB143" s="883"/>
      <c r="BC143" s="883"/>
      <c r="BD143" s="883"/>
      <c r="BE143" s="883"/>
      <c r="BF143" s="883"/>
    </row>
    <row r="144" ht="12.75" customHeight="1">
      <c r="A144" s="883" t="s">
        <v>5184</v>
      </c>
      <c r="B144" s="883" t="s">
        <v>5185</v>
      </c>
      <c r="C144" s="883"/>
      <c r="D144" s="883"/>
      <c r="E144" s="883"/>
      <c r="F144" s="883"/>
      <c r="G144" s="883"/>
      <c r="H144" s="883"/>
      <c r="I144" s="883"/>
      <c r="J144" s="883"/>
      <c r="K144" s="883"/>
      <c r="L144" s="883"/>
      <c r="M144" s="883"/>
      <c r="N144" s="883"/>
      <c r="O144" s="883"/>
      <c r="P144" s="883"/>
      <c r="Q144" s="883"/>
      <c r="R144" s="883"/>
      <c r="S144" s="883"/>
      <c r="T144" s="883"/>
      <c r="U144" s="883"/>
      <c r="V144" s="883"/>
      <c r="W144" s="883"/>
      <c r="X144" s="883"/>
      <c r="Y144" s="883"/>
      <c r="Z144" s="883"/>
      <c r="AA144" s="883"/>
      <c r="AB144" s="883"/>
      <c r="AC144" s="883"/>
      <c r="AD144" s="883"/>
      <c r="AE144" s="883"/>
      <c r="AF144" s="883"/>
      <c r="AG144" s="883"/>
      <c r="AH144" s="883"/>
      <c r="AI144" s="883"/>
      <c r="AJ144" s="883"/>
      <c r="AK144" s="883"/>
      <c r="AL144" s="883"/>
      <c r="AM144" s="883"/>
      <c r="AN144" s="883"/>
      <c r="AO144" s="883"/>
      <c r="AP144" s="883"/>
      <c r="AQ144" s="883"/>
      <c r="AR144" s="883"/>
      <c r="AS144" s="883"/>
      <c r="AT144" s="883"/>
      <c r="AU144" s="883"/>
      <c r="AV144" s="883"/>
      <c r="AW144" s="883"/>
      <c r="AX144" s="883"/>
      <c r="AY144" s="883"/>
      <c r="AZ144" s="883"/>
      <c r="BA144" s="883"/>
      <c r="BB144" s="883"/>
      <c r="BC144" s="883"/>
      <c r="BD144" s="883"/>
      <c r="BE144" s="883"/>
      <c r="BF144" s="883"/>
    </row>
    <row r="145" ht="12.75" customHeight="1">
      <c r="A145" s="883" t="s">
        <v>5186</v>
      </c>
      <c r="B145" s="883" t="str">
        <f t="shared" ref="B145:B151" si="212">CONCATENATE(F145,G145)</f>
        <v>20%</v>
      </c>
      <c r="C145" s="883"/>
      <c r="D145" s="883"/>
      <c r="E145" s="930">
        <f>PLAN!G5</f>
        <v>0.2</v>
      </c>
      <c r="F145" s="883">
        <f t="shared" ref="F145:F151" si="213">E145*100</f>
        <v>20</v>
      </c>
      <c r="G145" s="883" t="s">
        <v>74</v>
      </c>
      <c r="H145" s="883"/>
      <c r="I145" s="883"/>
      <c r="J145" s="883"/>
      <c r="K145" s="883"/>
      <c r="L145" s="883"/>
      <c r="M145" s="883"/>
      <c r="N145" s="883"/>
      <c r="O145" s="883"/>
      <c r="P145" s="883"/>
      <c r="Q145" s="883"/>
      <c r="R145" s="883"/>
      <c r="S145" s="883"/>
      <c r="T145" s="883"/>
      <c r="U145" s="883"/>
      <c r="V145" s="883"/>
      <c r="W145" s="883"/>
      <c r="X145" s="883"/>
      <c r="Y145" s="883"/>
      <c r="Z145" s="883"/>
      <c r="AA145" s="883"/>
      <c r="AB145" s="883"/>
      <c r="AC145" s="883"/>
      <c r="AD145" s="883"/>
      <c r="AE145" s="883"/>
      <c r="AF145" s="883"/>
      <c r="AG145" s="883"/>
      <c r="AH145" s="883"/>
      <c r="AI145" s="883"/>
      <c r="AJ145" s="883"/>
      <c r="AK145" s="883"/>
      <c r="AL145" s="883"/>
      <c r="AM145" s="883"/>
      <c r="AN145" s="883"/>
      <c r="AO145" s="883"/>
      <c r="AP145" s="883"/>
      <c r="AQ145" s="883"/>
      <c r="AR145" s="883"/>
      <c r="AS145" s="883"/>
      <c r="AT145" s="883"/>
      <c r="AU145" s="883"/>
      <c r="AV145" s="883"/>
      <c r="AW145" s="883"/>
      <c r="AX145" s="883"/>
      <c r="AY145" s="883"/>
      <c r="AZ145" s="883"/>
      <c r="BA145" s="883"/>
      <c r="BB145" s="883"/>
      <c r="BC145" s="883"/>
      <c r="BD145" s="883"/>
      <c r="BE145" s="883"/>
      <c r="BF145" s="883"/>
    </row>
    <row r="146" ht="12.75" customHeight="1">
      <c r="A146" s="883" t="s">
        <v>5155</v>
      </c>
      <c r="B146" s="883" t="str">
        <f t="shared" si="212"/>
        <v>40%</v>
      </c>
      <c r="C146" s="883"/>
      <c r="D146" s="883"/>
      <c r="E146" s="930">
        <f>PLAN!G6</f>
        <v>0.4</v>
      </c>
      <c r="F146" s="883">
        <f t="shared" si="213"/>
        <v>40</v>
      </c>
      <c r="G146" s="883" t="s">
        <v>74</v>
      </c>
      <c r="H146" s="883"/>
      <c r="I146" s="883"/>
      <c r="J146" s="883"/>
      <c r="K146" s="883"/>
      <c r="L146" s="883"/>
      <c r="M146" s="883"/>
      <c r="N146" s="883"/>
      <c r="O146" s="883"/>
      <c r="P146" s="883"/>
      <c r="Q146" s="883"/>
      <c r="R146" s="883"/>
      <c r="S146" s="883"/>
      <c r="T146" s="883"/>
      <c r="U146" s="883"/>
      <c r="V146" s="883"/>
      <c r="W146" s="883"/>
      <c r="X146" s="883"/>
      <c r="Y146" s="883"/>
      <c r="Z146" s="883"/>
      <c r="AA146" s="883"/>
      <c r="AB146" s="883"/>
      <c r="AC146" s="883"/>
      <c r="AD146" s="883"/>
      <c r="AE146" s="883"/>
      <c r="AF146" s="883"/>
      <c r="AG146" s="883"/>
      <c r="AH146" s="883"/>
      <c r="AI146" s="883"/>
      <c r="AJ146" s="883"/>
      <c r="AK146" s="883"/>
      <c r="AL146" s="883"/>
      <c r="AM146" s="883"/>
      <c r="AN146" s="883"/>
      <c r="AO146" s="883"/>
      <c r="AP146" s="883"/>
      <c r="AQ146" s="883"/>
      <c r="AR146" s="883"/>
      <c r="AS146" s="883"/>
      <c r="AT146" s="883"/>
      <c r="AU146" s="883"/>
      <c r="AV146" s="883"/>
      <c r="AW146" s="883"/>
      <c r="AX146" s="883"/>
      <c r="AY146" s="883"/>
      <c r="AZ146" s="883"/>
      <c r="BA146" s="883"/>
      <c r="BB146" s="883"/>
      <c r="BC146" s="883"/>
      <c r="BD146" s="883"/>
      <c r="BE146" s="883"/>
      <c r="BF146" s="883"/>
    </row>
    <row r="147" ht="12.75" customHeight="1">
      <c r="A147" s="883" t="s">
        <v>5187</v>
      </c>
      <c r="B147" s="883" t="str">
        <f t="shared" si="212"/>
        <v>20%</v>
      </c>
      <c r="C147" s="883"/>
      <c r="D147" s="883"/>
      <c r="E147" s="930">
        <f>PLAN!G7</f>
        <v>0.2</v>
      </c>
      <c r="F147" s="883">
        <f t="shared" si="213"/>
        <v>20</v>
      </c>
      <c r="G147" s="883" t="s">
        <v>74</v>
      </c>
      <c r="H147" s="883"/>
      <c r="I147" s="883"/>
      <c r="J147" s="883"/>
      <c r="K147" s="883"/>
      <c r="L147" s="883"/>
      <c r="M147" s="883"/>
      <c r="N147" s="883"/>
      <c r="O147" s="883"/>
      <c r="P147" s="883"/>
      <c r="Q147" s="883"/>
      <c r="R147" s="883"/>
      <c r="S147" s="883"/>
      <c r="T147" s="883"/>
      <c r="U147" s="883"/>
      <c r="V147" s="883"/>
      <c r="W147" s="883"/>
      <c r="X147" s="883"/>
      <c r="Y147" s="883"/>
      <c r="Z147" s="883"/>
      <c r="AA147" s="883"/>
      <c r="AB147" s="883"/>
      <c r="AC147" s="883"/>
      <c r="AD147" s="883"/>
      <c r="AE147" s="883"/>
      <c r="AF147" s="883"/>
      <c r="AG147" s="883"/>
      <c r="AH147" s="883"/>
      <c r="AI147" s="883"/>
      <c r="AJ147" s="883"/>
      <c r="AK147" s="883"/>
      <c r="AL147" s="883"/>
      <c r="AM147" s="883"/>
      <c r="AN147" s="883"/>
      <c r="AO147" s="883"/>
      <c r="AP147" s="883"/>
      <c r="AQ147" s="883"/>
      <c r="AR147" s="883"/>
      <c r="AS147" s="883"/>
      <c r="AT147" s="883"/>
      <c r="AU147" s="883"/>
      <c r="AV147" s="883"/>
      <c r="AW147" s="883"/>
      <c r="AX147" s="883"/>
      <c r="AY147" s="883"/>
      <c r="AZ147" s="883"/>
      <c r="BA147" s="883"/>
      <c r="BB147" s="883"/>
      <c r="BC147" s="883"/>
      <c r="BD147" s="883"/>
      <c r="BE147" s="883"/>
      <c r="BF147" s="883"/>
    </row>
    <row r="148" ht="12.75" customHeight="1">
      <c r="A148" s="883" t="s">
        <v>5188</v>
      </c>
      <c r="B148" s="883" t="str">
        <f t="shared" si="212"/>
        <v>5%</v>
      </c>
      <c r="C148" s="883"/>
      <c r="D148" s="883"/>
      <c r="E148" s="930">
        <f>PLAN!G11</f>
        <v>0.05</v>
      </c>
      <c r="F148" s="883">
        <f t="shared" si="213"/>
        <v>5</v>
      </c>
      <c r="G148" s="883" t="s">
        <v>74</v>
      </c>
      <c r="H148" s="883"/>
      <c r="I148" s="883"/>
      <c r="J148" s="883"/>
      <c r="K148" s="883"/>
      <c r="L148" s="883"/>
      <c r="M148" s="883"/>
      <c r="N148" s="883"/>
      <c r="O148" s="883"/>
      <c r="P148" s="883"/>
      <c r="Q148" s="883"/>
      <c r="R148" s="883"/>
      <c r="S148" s="883"/>
      <c r="T148" s="883"/>
      <c r="U148" s="883"/>
      <c r="V148" s="883"/>
      <c r="W148" s="883"/>
      <c r="X148" s="883"/>
      <c r="Y148" s="883"/>
      <c r="Z148" s="883"/>
      <c r="AA148" s="883"/>
      <c r="AB148" s="883"/>
      <c r="AC148" s="883"/>
      <c r="AD148" s="883"/>
      <c r="AE148" s="883"/>
      <c r="AF148" s="883"/>
      <c r="AG148" s="883"/>
      <c r="AH148" s="883"/>
      <c r="AI148" s="883"/>
      <c r="AJ148" s="883"/>
      <c r="AK148" s="883"/>
      <c r="AL148" s="883"/>
      <c r="AM148" s="883"/>
      <c r="AN148" s="883"/>
      <c r="AO148" s="883"/>
      <c r="AP148" s="883"/>
      <c r="AQ148" s="883"/>
      <c r="AR148" s="883"/>
      <c r="AS148" s="883"/>
      <c r="AT148" s="883"/>
      <c r="AU148" s="883"/>
      <c r="AV148" s="883"/>
      <c r="AW148" s="883"/>
      <c r="AX148" s="883"/>
      <c r="AY148" s="883"/>
      <c r="AZ148" s="883"/>
      <c r="BA148" s="883"/>
      <c r="BB148" s="883"/>
      <c r="BC148" s="883"/>
      <c r="BD148" s="883"/>
      <c r="BE148" s="883"/>
      <c r="BF148" s="883"/>
    </row>
    <row r="149" ht="12.75" customHeight="1">
      <c r="A149" s="883" t="s">
        <v>5189</v>
      </c>
      <c r="B149" s="883" t="str">
        <f t="shared" si="212"/>
        <v>5%</v>
      </c>
      <c r="C149" s="883"/>
      <c r="D149" s="883"/>
      <c r="E149" s="930">
        <f>PLAN!G8</f>
        <v>0.05</v>
      </c>
      <c r="F149" s="883">
        <f t="shared" si="213"/>
        <v>5</v>
      </c>
      <c r="G149" s="883" t="s">
        <v>74</v>
      </c>
      <c r="H149" s="883"/>
      <c r="I149" s="883"/>
      <c r="J149" s="883"/>
      <c r="K149" s="883"/>
      <c r="L149" s="883"/>
      <c r="M149" s="883"/>
      <c r="N149" s="883"/>
      <c r="O149" s="883"/>
      <c r="P149" s="883"/>
      <c r="Q149" s="883"/>
      <c r="R149" s="883"/>
      <c r="S149" s="883"/>
      <c r="T149" s="883"/>
      <c r="U149" s="883"/>
      <c r="V149" s="883"/>
      <c r="W149" s="883"/>
      <c r="X149" s="883"/>
      <c r="Y149" s="883"/>
      <c r="Z149" s="883"/>
      <c r="AA149" s="883"/>
      <c r="AB149" s="883"/>
      <c r="AC149" s="883"/>
      <c r="AD149" s="883"/>
      <c r="AE149" s="883"/>
      <c r="AF149" s="883"/>
      <c r="AG149" s="883"/>
      <c r="AH149" s="883"/>
      <c r="AI149" s="883"/>
      <c r="AJ149" s="883"/>
      <c r="AK149" s="883"/>
      <c r="AL149" s="883"/>
      <c r="AM149" s="883"/>
      <c r="AN149" s="883"/>
      <c r="AO149" s="883"/>
      <c r="AP149" s="883"/>
      <c r="AQ149" s="883"/>
      <c r="AR149" s="883"/>
      <c r="AS149" s="883"/>
      <c r="AT149" s="883"/>
      <c r="AU149" s="883"/>
      <c r="AV149" s="883"/>
      <c r="AW149" s="883"/>
      <c r="AX149" s="883"/>
      <c r="AY149" s="883"/>
      <c r="AZ149" s="883"/>
      <c r="BA149" s="883"/>
      <c r="BB149" s="883"/>
      <c r="BC149" s="883"/>
      <c r="BD149" s="883"/>
      <c r="BE149" s="883"/>
      <c r="BF149" s="883"/>
    </row>
    <row r="150" ht="12.75" customHeight="1">
      <c r="A150" s="883" t="s">
        <v>5190</v>
      </c>
      <c r="B150" s="883" t="str">
        <f t="shared" si="212"/>
        <v>5%</v>
      </c>
      <c r="C150" s="883"/>
      <c r="D150" s="883"/>
      <c r="E150" s="930">
        <f>PLAN!G9</f>
        <v>0.05</v>
      </c>
      <c r="F150" s="883">
        <f t="shared" si="213"/>
        <v>5</v>
      </c>
      <c r="G150" s="883" t="s">
        <v>74</v>
      </c>
      <c r="H150" s="883"/>
      <c r="I150" s="883"/>
      <c r="J150" s="883"/>
      <c r="K150" s="883"/>
      <c r="L150" s="883"/>
      <c r="M150" s="883"/>
      <c r="N150" s="883"/>
      <c r="O150" s="883"/>
      <c r="P150" s="883"/>
      <c r="Q150" s="883"/>
      <c r="R150" s="883"/>
      <c r="S150" s="883"/>
      <c r="T150" s="883"/>
      <c r="U150" s="883"/>
      <c r="V150" s="883"/>
      <c r="W150" s="883"/>
      <c r="X150" s="883"/>
      <c r="Y150" s="883"/>
      <c r="Z150" s="883"/>
      <c r="AA150" s="883"/>
      <c r="AB150" s="883"/>
      <c r="AC150" s="883"/>
      <c r="AD150" s="883"/>
      <c r="AE150" s="883"/>
      <c r="AF150" s="883"/>
      <c r="AG150" s="883"/>
      <c r="AH150" s="883"/>
      <c r="AI150" s="883"/>
      <c r="AJ150" s="883"/>
      <c r="AK150" s="883"/>
      <c r="AL150" s="883"/>
      <c r="AM150" s="883"/>
      <c r="AN150" s="883"/>
      <c r="AO150" s="883"/>
      <c r="AP150" s="883"/>
      <c r="AQ150" s="883"/>
      <c r="AR150" s="883"/>
      <c r="AS150" s="883"/>
      <c r="AT150" s="883"/>
      <c r="AU150" s="883"/>
      <c r="AV150" s="883"/>
      <c r="AW150" s="883"/>
      <c r="AX150" s="883"/>
      <c r="AY150" s="883"/>
      <c r="AZ150" s="883"/>
      <c r="BA150" s="883"/>
      <c r="BB150" s="883"/>
      <c r="BC150" s="883"/>
      <c r="BD150" s="883"/>
      <c r="BE150" s="883"/>
      <c r="BF150" s="883"/>
    </row>
    <row r="151" ht="12.75" customHeight="1">
      <c r="A151" s="883" t="s">
        <v>5191</v>
      </c>
      <c r="B151" s="883" t="str">
        <f t="shared" si="212"/>
        <v>5%</v>
      </c>
      <c r="C151" s="883"/>
      <c r="D151" s="883"/>
      <c r="E151" s="930">
        <f>PLAN!G10</f>
        <v>0.05</v>
      </c>
      <c r="F151" s="883">
        <f t="shared" si="213"/>
        <v>5</v>
      </c>
      <c r="G151" s="883" t="s">
        <v>74</v>
      </c>
      <c r="H151" s="883"/>
      <c r="I151" s="883"/>
      <c r="J151" s="883"/>
      <c r="K151" s="883"/>
      <c r="L151" s="883"/>
      <c r="M151" s="883"/>
      <c r="N151" s="883"/>
      <c r="O151" s="883"/>
      <c r="P151" s="883"/>
      <c r="Q151" s="883"/>
      <c r="R151" s="883"/>
      <c r="S151" s="883"/>
      <c r="T151" s="883"/>
      <c r="U151" s="883"/>
      <c r="V151" s="883"/>
      <c r="W151" s="883"/>
      <c r="X151" s="883"/>
      <c r="Y151" s="883"/>
      <c r="Z151" s="883"/>
      <c r="AA151" s="883"/>
      <c r="AB151" s="883"/>
      <c r="AC151" s="883"/>
      <c r="AD151" s="883"/>
      <c r="AE151" s="883"/>
      <c r="AF151" s="883"/>
      <c r="AG151" s="883"/>
      <c r="AH151" s="883"/>
      <c r="AI151" s="883"/>
      <c r="AJ151" s="883"/>
      <c r="AK151" s="883"/>
      <c r="AL151" s="883"/>
      <c r="AM151" s="883"/>
      <c r="AN151" s="883"/>
      <c r="AO151" s="883"/>
      <c r="AP151" s="883"/>
      <c r="AQ151" s="883"/>
      <c r="AR151" s="883"/>
      <c r="AS151" s="883"/>
      <c r="AT151" s="883"/>
      <c r="AU151" s="883"/>
      <c r="AV151" s="883"/>
      <c r="AW151" s="883"/>
      <c r="AX151" s="883"/>
      <c r="AY151" s="883"/>
      <c r="AZ151" s="883"/>
      <c r="BA151" s="883"/>
      <c r="BB151" s="883"/>
      <c r="BC151" s="883"/>
      <c r="BD151" s="883"/>
      <c r="BE151" s="883"/>
      <c r="BF151" s="883"/>
    </row>
    <row r="152" ht="12.75" customHeight="1">
      <c r="A152" s="883"/>
      <c r="B152" s="883"/>
      <c r="C152" s="883"/>
      <c r="D152" s="883"/>
      <c r="E152" s="883"/>
      <c r="F152" s="883"/>
      <c r="G152" s="883"/>
      <c r="H152" s="883"/>
      <c r="I152" s="883"/>
      <c r="J152" s="883"/>
      <c r="K152" s="883"/>
      <c r="L152" s="883"/>
      <c r="M152" s="883"/>
      <c r="N152" s="883"/>
      <c r="O152" s="883"/>
      <c r="P152" s="883"/>
      <c r="Q152" s="883"/>
      <c r="R152" s="883"/>
      <c r="S152" s="883"/>
      <c r="T152" s="883"/>
      <c r="U152" s="883"/>
      <c r="V152" s="883"/>
      <c r="W152" s="883"/>
      <c r="X152" s="883"/>
      <c r="Y152" s="883"/>
      <c r="Z152" s="883"/>
      <c r="AA152" s="883"/>
      <c r="AB152" s="883"/>
      <c r="AC152" s="883"/>
      <c r="AD152" s="883"/>
      <c r="AE152" s="883"/>
      <c r="AF152" s="883"/>
      <c r="AG152" s="883"/>
      <c r="AH152" s="883"/>
      <c r="AI152" s="883"/>
      <c r="AJ152" s="883"/>
      <c r="AK152" s="883"/>
      <c r="AL152" s="883"/>
      <c r="AM152" s="883"/>
      <c r="AN152" s="883"/>
      <c r="AO152" s="883"/>
      <c r="AP152" s="883"/>
      <c r="AQ152" s="883"/>
      <c r="AR152" s="883"/>
      <c r="AS152" s="883"/>
      <c r="AT152" s="883"/>
      <c r="AU152" s="883"/>
      <c r="AV152" s="883"/>
      <c r="AW152" s="883"/>
      <c r="AX152" s="883"/>
      <c r="AY152" s="883"/>
      <c r="AZ152" s="883"/>
      <c r="BA152" s="883"/>
      <c r="BB152" s="883"/>
      <c r="BC152" s="883"/>
      <c r="BD152" s="883"/>
      <c r="BE152" s="883"/>
      <c r="BF152" s="883"/>
    </row>
    <row r="153" ht="12.75" customHeight="1">
      <c r="A153" s="883"/>
      <c r="B153" s="883"/>
      <c r="C153" s="883"/>
      <c r="D153" s="883"/>
      <c r="E153" s="883"/>
      <c r="F153" s="883"/>
      <c r="G153" s="883"/>
      <c r="H153" s="883"/>
      <c r="I153" s="883"/>
      <c r="J153" s="883"/>
      <c r="K153" s="883"/>
      <c r="L153" s="883"/>
      <c r="M153" s="883"/>
      <c r="N153" s="883"/>
      <c r="O153" s="883"/>
      <c r="P153" s="883"/>
      <c r="Q153" s="883"/>
      <c r="R153" s="883"/>
      <c r="S153" s="883"/>
      <c r="T153" s="883"/>
      <c r="U153" s="883"/>
      <c r="V153" s="883"/>
      <c r="W153" s="883"/>
      <c r="X153" s="883"/>
      <c r="Y153" s="883"/>
      <c r="Z153" s="883"/>
      <c r="AA153" s="883"/>
      <c r="AB153" s="883"/>
      <c r="AC153" s="883"/>
      <c r="AD153" s="883"/>
      <c r="AE153" s="883"/>
      <c r="AF153" s="883"/>
      <c r="AG153" s="883"/>
      <c r="AH153" s="883"/>
      <c r="AI153" s="883"/>
      <c r="AJ153" s="883"/>
      <c r="AK153" s="883"/>
      <c r="AL153" s="883"/>
      <c r="AM153" s="883"/>
      <c r="AN153" s="883"/>
      <c r="AO153" s="883"/>
      <c r="AP153" s="883"/>
      <c r="AQ153" s="883"/>
      <c r="AR153" s="883"/>
      <c r="AS153" s="883"/>
      <c r="AT153" s="883"/>
      <c r="AU153" s="883"/>
      <c r="AV153" s="883"/>
      <c r="AW153" s="883"/>
      <c r="AX153" s="883"/>
      <c r="AY153" s="883"/>
      <c r="AZ153" s="883"/>
      <c r="BA153" s="883"/>
      <c r="BB153" s="883"/>
      <c r="BC153" s="883"/>
      <c r="BD153" s="883"/>
      <c r="BE153" s="883"/>
      <c r="BF153" s="883"/>
    </row>
    <row r="154" ht="12.75" customHeight="1">
      <c r="A154" s="883"/>
      <c r="B154" s="883"/>
      <c r="C154" s="883"/>
      <c r="D154" s="883"/>
      <c r="E154" s="883"/>
      <c r="F154" s="883"/>
      <c r="G154" s="883"/>
      <c r="H154" s="883"/>
      <c r="I154" s="883"/>
      <c r="J154" s="883"/>
      <c r="K154" s="883"/>
      <c r="L154" s="883"/>
      <c r="M154" s="883"/>
      <c r="N154" s="883"/>
      <c r="O154" s="883"/>
      <c r="P154" s="883"/>
      <c r="Q154" s="883"/>
      <c r="R154" s="883"/>
      <c r="S154" s="883"/>
      <c r="T154" s="883"/>
      <c r="U154" s="883"/>
      <c r="V154" s="883"/>
      <c r="W154" s="883"/>
      <c r="X154" s="883"/>
      <c r="Y154" s="883"/>
      <c r="Z154" s="883"/>
      <c r="AA154" s="883"/>
      <c r="AB154" s="883"/>
      <c r="AC154" s="883"/>
      <c r="AD154" s="883"/>
      <c r="AE154" s="883"/>
      <c r="AF154" s="883"/>
      <c r="AG154" s="883"/>
      <c r="AH154" s="883"/>
      <c r="AI154" s="883"/>
      <c r="AJ154" s="883"/>
      <c r="AK154" s="883"/>
      <c r="AL154" s="883"/>
      <c r="AM154" s="883"/>
      <c r="AN154" s="883"/>
      <c r="AO154" s="883"/>
      <c r="AP154" s="883"/>
      <c r="AQ154" s="883"/>
      <c r="AR154" s="883"/>
      <c r="AS154" s="883"/>
      <c r="AT154" s="883"/>
      <c r="AU154" s="883"/>
      <c r="AV154" s="883"/>
      <c r="AW154" s="883"/>
      <c r="AX154" s="883"/>
      <c r="AY154" s="883"/>
      <c r="AZ154" s="883"/>
      <c r="BA154" s="883"/>
      <c r="BB154" s="883"/>
      <c r="BC154" s="883"/>
      <c r="BD154" s="883"/>
      <c r="BE154" s="883"/>
      <c r="BF154" s="883"/>
    </row>
    <row r="155" ht="12.75" customHeight="1">
      <c r="A155" s="883"/>
      <c r="B155" s="883"/>
      <c r="C155" s="883"/>
      <c r="D155" s="883"/>
      <c r="E155" s="883"/>
      <c r="F155" s="883"/>
      <c r="G155" s="883"/>
      <c r="H155" s="883"/>
      <c r="I155" s="883"/>
      <c r="J155" s="883"/>
      <c r="K155" s="883"/>
      <c r="L155" s="883"/>
      <c r="M155" s="883"/>
      <c r="N155" s="883"/>
      <c r="O155" s="883"/>
      <c r="P155" s="883"/>
      <c r="Q155" s="883"/>
      <c r="R155" s="883"/>
      <c r="S155" s="883"/>
      <c r="T155" s="883"/>
      <c r="U155" s="883"/>
      <c r="V155" s="883"/>
      <c r="W155" s="883"/>
      <c r="X155" s="883"/>
      <c r="Y155" s="883"/>
      <c r="Z155" s="883"/>
      <c r="AA155" s="883"/>
      <c r="AB155" s="883"/>
      <c r="AC155" s="883"/>
      <c r="AD155" s="883"/>
      <c r="AE155" s="883"/>
      <c r="AF155" s="883"/>
      <c r="AG155" s="883"/>
      <c r="AH155" s="883"/>
      <c r="AI155" s="883"/>
      <c r="AJ155" s="883"/>
      <c r="AK155" s="883"/>
      <c r="AL155" s="883"/>
      <c r="AM155" s="883"/>
      <c r="AN155" s="883"/>
      <c r="AO155" s="883"/>
      <c r="AP155" s="883"/>
      <c r="AQ155" s="883"/>
      <c r="AR155" s="883"/>
      <c r="AS155" s="883"/>
      <c r="AT155" s="883"/>
      <c r="AU155" s="883"/>
      <c r="AV155" s="883"/>
      <c r="AW155" s="883"/>
      <c r="AX155" s="883"/>
      <c r="AY155" s="883"/>
      <c r="AZ155" s="883"/>
      <c r="BA155" s="883"/>
      <c r="BB155" s="883"/>
      <c r="BC155" s="883"/>
      <c r="BD155" s="883"/>
      <c r="BE155" s="883"/>
      <c r="BF155" s="883"/>
    </row>
    <row r="156" ht="12.75" customHeight="1">
      <c r="A156" s="883"/>
      <c r="B156" s="883"/>
      <c r="C156" s="883"/>
      <c r="D156" s="883"/>
      <c r="E156" s="883"/>
      <c r="F156" s="883"/>
      <c r="G156" s="883"/>
      <c r="H156" s="883"/>
      <c r="I156" s="883"/>
      <c r="J156" s="883"/>
      <c r="K156" s="883"/>
      <c r="L156" s="883"/>
      <c r="M156" s="883"/>
      <c r="N156" s="883"/>
      <c r="O156" s="883"/>
      <c r="P156" s="883"/>
      <c r="Q156" s="883"/>
      <c r="R156" s="883"/>
      <c r="S156" s="883"/>
      <c r="T156" s="883"/>
      <c r="U156" s="883"/>
      <c r="V156" s="883"/>
      <c r="W156" s="883"/>
      <c r="X156" s="883"/>
      <c r="Y156" s="883"/>
      <c r="Z156" s="883"/>
      <c r="AA156" s="883"/>
      <c r="AB156" s="883"/>
      <c r="AC156" s="883"/>
      <c r="AD156" s="883"/>
      <c r="AE156" s="883"/>
      <c r="AF156" s="883"/>
      <c r="AG156" s="883"/>
      <c r="AH156" s="883"/>
      <c r="AI156" s="883"/>
      <c r="AJ156" s="883"/>
      <c r="AK156" s="883"/>
      <c r="AL156" s="883"/>
      <c r="AM156" s="883"/>
      <c r="AN156" s="883"/>
      <c r="AO156" s="883"/>
      <c r="AP156" s="883"/>
      <c r="AQ156" s="883"/>
      <c r="AR156" s="883"/>
      <c r="AS156" s="883"/>
      <c r="AT156" s="883"/>
      <c r="AU156" s="883"/>
      <c r="AV156" s="883"/>
      <c r="AW156" s="883"/>
      <c r="AX156" s="883"/>
      <c r="AY156" s="883"/>
      <c r="AZ156" s="883"/>
      <c r="BA156" s="883"/>
      <c r="BB156" s="883"/>
      <c r="BC156" s="883"/>
      <c r="BD156" s="883"/>
      <c r="BE156" s="883"/>
      <c r="BF156" s="883"/>
    </row>
    <row r="157" ht="12.75" customHeight="1">
      <c r="A157" s="883"/>
      <c r="B157" s="883"/>
      <c r="C157" s="883"/>
      <c r="D157" s="883"/>
      <c r="E157" s="883"/>
      <c r="F157" s="883"/>
      <c r="G157" s="883"/>
      <c r="H157" s="883"/>
      <c r="I157" s="883"/>
      <c r="J157" s="883"/>
      <c r="K157" s="883"/>
      <c r="L157" s="883"/>
      <c r="M157" s="883"/>
      <c r="N157" s="883"/>
      <c r="O157" s="883"/>
      <c r="P157" s="883"/>
      <c r="Q157" s="883"/>
      <c r="R157" s="883"/>
      <c r="S157" s="883"/>
      <c r="T157" s="883"/>
      <c r="U157" s="883"/>
      <c r="V157" s="883"/>
      <c r="W157" s="883"/>
      <c r="X157" s="883"/>
      <c r="Y157" s="883"/>
      <c r="Z157" s="883"/>
      <c r="AA157" s="883"/>
      <c r="AB157" s="883"/>
      <c r="AC157" s="883"/>
      <c r="AD157" s="883"/>
      <c r="AE157" s="883"/>
      <c r="AF157" s="883"/>
      <c r="AG157" s="883"/>
      <c r="AH157" s="883"/>
      <c r="AI157" s="883"/>
      <c r="AJ157" s="883"/>
      <c r="AK157" s="883"/>
      <c r="AL157" s="883"/>
      <c r="AM157" s="883"/>
      <c r="AN157" s="883"/>
      <c r="AO157" s="883"/>
      <c r="AP157" s="883"/>
      <c r="AQ157" s="883"/>
      <c r="AR157" s="883"/>
      <c r="AS157" s="883"/>
      <c r="AT157" s="883"/>
      <c r="AU157" s="883"/>
      <c r="AV157" s="883"/>
      <c r="AW157" s="883"/>
      <c r="AX157" s="883"/>
      <c r="AY157" s="883"/>
      <c r="AZ157" s="883"/>
      <c r="BA157" s="883"/>
      <c r="BB157" s="883"/>
      <c r="BC157" s="883"/>
      <c r="BD157" s="883"/>
      <c r="BE157" s="883"/>
      <c r="BF157" s="883"/>
    </row>
    <row r="158" ht="12.75" customHeight="1">
      <c r="A158" s="883"/>
      <c r="B158" s="883"/>
      <c r="C158" s="883"/>
      <c r="D158" s="883"/>
      <c r="E158" s="883"/>
      <c r="F158" s="883"/>
      <c r="G158" s="883"/>
      <c r="H158" s="883"/>
      <c r="I158" s="883"/>
      <c r="J158" s="883"/>
      <c r="K158" s="883"/>
      <c r="L158" s="883"/>
      <c r="M158" s="883"/>
      <c r="N158" s="883"/>
      <c r="O158" s="883"/>
      <c r="P158" s="883"/>
      <c r="Q158" s="883"/>
      <c r="R158" s="883"/>
      <c r="S158" s="883"/>
      <c r="T158" s="883"/>
      <c r="U158" s="883"/>
      <c r="V158" s="883"/>
      <c r="W158" s="883"/>
      <c r="X158" s="883"/>
      <c r="Y158" s="883"/>
      <c r="Z158" s="883"/>
      <c r="AA158" s="883"/>
      <c r="AB158" s="883"/>
      <c r="AC158" s="883"/>
      <c r="AD158" s="883"/>
      <c r="AE158" s="883"/>
      <c r="AF158" s="883"/>
      <c r="AG158" s="883"/>
      <c r="AH158" s="883"/>
      <c r="AI158" s="883"/>
      <c r="AJ158" s="883"/>
      <c r="AK158" s="883"/>
      <c r="AL158" s="883"/>
      <c r="AM158" s="883"/>
      <c r="AN158" s="883"/>
      <c r="AO158" s="883"/>
      <c r="AP158" s="883"/>
      <c r="AQ158" s="883"/>
      <c r="AR158" s="883"/>
      <c r="AS158" s="883"/>
      <c r="AT158" s="883"/>
      <c r="AU158" s="883"/>
      <c r="AV158" s="883"/>
      <c r="AW158" s="883"/>
      <c r="AX158" s="883"/>
      <c r="AY158" s="883"/>
      <c r="AZ158" s="883"/>
      <c r="BA158" s="883"/>
      <c r="BB158" s="883"/>
      <c r="BC158" s="883"/>
      <c r="BD158" s="883"/>
      <c r="BE158" s="883"/>
      <c r="BF158" s="883"/>
    </row>
    <row r="159" ht="12.75" customHeight="1">
      <c r="A159" s="883"/>
      <c r="B159" s="883"/>
      <c r="C159" s="883"/>
      <c r="D159" s="883"/>
      <c r="E159" s="883"/>
      <c r="F159" s="883"/>
      <c r="G159" s="883"/>
      <c r="H159" s="883"/>
      <c r="I159" s="883"/>
      <c r="J159" s="883"/>
      <c r="K159" s="883"/>
      <c r="L159" s="883"/>
      <c r="M159" s="883"/>
      <c r="N159" s="883"/>
      <c r="O159" s="883"/>
      <c r="P159" s="883"/>
      <c r="Q159" s="883"/>
      <c r="R159" s="883"/>
      <c r="S159" s="883"/>
      <c r="T159" s="883"/>
      <c r="U159" s="883"/>
      <c r="V159" s="883"/>
      <c r="W159" s="883"/>
      <c r="X159" s="883"/>
      <c r="Y159" s="883"/>
      <c r="Z159" s="883"/>
      <c r="AA159" s="883"/>
      <c r="AB159" s="883"/>
      <c r="AC159" s="883"/>
      <c r="AD159" s="883"/>
      <c r="AE159" s="883"/>
      <c r="AF159" s="883"/>
      <c r="AG159" s="883"/>
      <c r="AH159" s="883"/>
      <c r="AI159" s="883"/>
      <c r="AJ159" s="883"/>
      <c r="AK159" s="883"/>
      <c r="AL159" s="883"/>
      <c r="AM159" s="883"/>
      <c r="AN159" s="883"/>
      <c r="AO159" s="883"/>
      <c r="AP159" s="883"/>
      <c r="AQ159" s="883"/>
      <c r="AR159" s="883"/>
      <c r="AS159" s="883"/>
      <c r="AT159" s="883"/>
      <c r="AU159" s="883"/>
      <c r="AV159" s="883"/>
      <c r="AW159" s="883"/>
      <c r="AX159" s="883"/>
      <c r="AY159" s="883"/>
      <c r="AZ159" s="883"/>
      <c r="BA159" s="883"/>
      <c r="BB159" s="883"/>
      <c r="BC159" s="883"/>
      <c r="BD159" s="883"/>
      <c r="BE159" s="883"/>
      <c r="BF159" s="883"/>
    </row>
    <row r="160" ht="12.75" customHeight="1">
      <c r="A160" s="883"/>
      <c r="B160" s="883"/>
      <c r="C160" s="883"/>
      <c r="D160" s="883"/>
      <c r="E160" s="883"/>
      <c r="F160" s="883"/>
      <c r="G160" s="883"/>
      <c r="H160" s="883"/>
      <c r="I160" s="883"/>
      <c r="J160" s="883"/>
      <c r="K160" s="883"/>
      <c r="L160" s="883"/>
      <c r="M160" s="883"/>
      <c r="N160" s="883"/>
      <c r="O160" s="883"/>
      <c r="P160" s="883"/>
      <c r="Q160" s="883"/>
      <c r="R160" s="883"/>
      <c r="S160" s="883"/>
      <c r="T160" s="883"/>
      <c r="U160" s="883"/>
      <c r="V160" s="883"/>
      <c r="W160" s="883"/>
      <c r="X160" s="883"/>
      <c r="Y160" s="883"/>
      <c r="Z160" s="883"/>
      <c r="AA160" s="883"/>
      <c r="AB160" s="883"/>
      <c r="AC160" s="883"/>
      <c r="AD160" s="883"/>
      <c r="AE160" s="883"/>
      <c r="AF160" s="883"/>
      <c r="AG160" s="883"/>
      <c r="AH160" s="883"/>
      <c r="AI160" s="883"/>
      <c r="AJ160" s="883"/>
      <c r="AK160" s="883"/>
      <c r="AL160" s="883"/>
      <c r="AM160" s="883"/>
      <c r="AN160" s="883"/>
      <c r="AO160" s="883"/>
      <c r="AP160" s="883"/>
      <c r="AQ160" s="883"/>
      <c r="AR160" s="883"/>
      <c r="AS160" s="883"/>
      <c r="AT160" s="883"/>
      <c r="AU160" s="883"/>
      <c r="AV160" s="883"/>
      <c r="AW160" s="883"/>
      <c r="AX160" s="883"/>
      <c r="AY160" s="883"/>
      <c r="AZ160" s="883"/>
      <c r="BA160" s="883"/>
      <c r="BB160" s="883"/>
      <c r="BC160" s="883"/>
      <c r="BD160" s="883"/>
      <c r="BE160" s="883"/>
      <c r="BF160" s="883"/>
    </row>
    <row r="161" ht="12.75" customHeight="1">
      <c r="A161" s="883"/>
      <c r="B161" s="883"/>
      <c r="C161" s="883"/>
      <c r="D161" s="883"/>
      <c r="E161" s="883"/>
      <c r="F161" s="883"/>
      <c r="G161" s="883"/>
      <c r="H161" s="883"/>
      <c r="I161" s="883"/>
      <c r="J161" s="883"/>
      <c r="K161" s="883"/>
      <c r="L161" s="883"/>
      <c r="M161" s="883"/>
      <c r="N161" s="883"/>
      <c r="O161" s="883"/>
      <c r="P161" s="883"/>
      <c r="Q161" s="883"/>
      <c r="R161" s="883"/>
      <c r="S161" s="883"/>
      <c r="T161" s="883"/>
      <c r="U161" s="883"/>
      <c r="V161" s="883"/>
      <c r="W161" s="883"/>
      <c r="X161" s="883"/>
      <c r="Y161" s="883"/>
      <c r="Z161" s="883"/>
      <c r="AA161" s="883"/>
      <c r="AB161" s="883"/>
      <c r="AC161" s="883"/>
      <c r="AD161" s="883"/>
      <c r="AE161" s="883"/>
      <c r="AF161" s="883"/>
      <c r="AG161" s="883"/>
      <c r="AH161" s="883"/>
      <c r="AI161" s="883"/>
      <c r="AJ161" s="883"/>
      <c r="AK161" s="883"/>
      <c r="AL161" s="883"/>
      <c r="AM161" s="883"/>
      <c r="AN161" s="883"/>
      <c r="AO161" s="883"/>
      <c r="AP161" s="883"/>
      <c r="AQ161" s="883"/>
      <c r="AR161" s="883"/>
      <c r="AS161" s="883"/>
      <c r="AT161" s="883"/>
      <c r="AU161" s="883"/>
      <c r="AV161" s="883"/>
      <c r="AW161" s="883"/>
      <c r="AX161" s="883"/>
      <c r="AY161" s="883"/>
      <c r="AZ161" s="883"/>
      <c r="BA161" s="883"/>
      <c r="BB161" s="883"/>
      <c r="BC161" s="883"/>
      <c r="BD161" s="883"/>
      <c r="BE161" s="883"/>
      <c r="BF161" s="883"/>
    </row>
    <row r="162" ht="12.75" customHeight="1">
      <c r="A162" s="883"/>
      <c r="B162" s="883"/>
      <c r="C162" s="883"/>
      <c r="D162" s="883"/>
      <c r="E162" s="883"/>
      <c r="F162" s="883"/>
      <c r="G162" s="883"/>
      <c r="H162" s="883"/>
      <c r="I162" s="883"/>
      <c r="J162" s="883"/>
      <c r="K162" s="883"/>
      <c r="L162" s="883"/>
      <c r="M162" s="883"/>
      <c r="N162" s="883"/>
      <c r="O162" s="883"/>
      <c r="P162" s="883"/>
      <c r="Q162" s="883"/>
      <c r="R162" s="883"/>
      <c r="S162" s="883"/>
      <c r="T162" s="883"/>
      <c r="U162" s="883"/>
      <c r="V162" s="883"/>
      <c r="W162" s="883"/>
      <c r="X162" s="883"/>
      <c r="Y162" s="883"/>
      <c r="Z162" s="883"/>
      <c r="AA162" s="883"/>
      <c r="AB162" s="883"/>
      <c r="AC162" s="883"/>
      <c r="AD162" s="883"/>
      <c r="AE162" s="883"/>
      <c r="AF162" s="883"/>
      <c r="AG162" s="883"/>
      <c r="AH162" s="883"/>
      <c r="AI162" s="883"/>
      <c r="AJ162" s="883"/>
      <c r="AK162" s="883"/>
      <c r="AL162" s="883"/>
      <c r="AM162" s="883"/>
      <c r="AN162" s="883"/>
      <c r="AO162" s="883"/>
      <c r="AP162" s="883"/>
      <c r="AQ162" s="883"/>
      <c r="AR162" s="883"/>
      <c r="AS162" s="883"/>
      <c r="AT162" s="883"/>
      <c r="AU162" s="883"/>
      <c r="AV162" s="883"/>
      <c r="AW162" s="883"/>
      <c r="AX162" s="883"/>
      <c r="AY162" s="883"/>
      <c r="AZ162" s="883"/>
      <c r="BA162" s="883"/>
      <c r="BB162" s="883"/>
      <c r="BC162" s="883"/>
      <c r="BD162" s="883"/>
      <c r="BE162" s="883"/>
      <c r="BF162" s="883"/>
    </row>
    <row r="163" ht="12.75" customHeight="1">
      <c r="A163" s="883"/>
      <c r="B163" s="883"/>
      <c r="C163" s="883"/>
      <c r="D163" s="883"/>
      <c r="E163" s="883"/>
      <c r="F163" s="883"/>
      <c r="G163" s="883"/>
      <c r="H163" s="883"/>
      <c r="I163" s="883"/>
      <c r="J163" s="883"/>
      <c r="K163" s="883"/>
      <c r="L163" s="883"/>
      <c r="M163" s="883"/>
      <c r="N163" s="883"/>
      <c r="O163" s="883"/>
      <c r="P163" s="883"/>
      <c r="Q163" s="883"/>
      <c r="R163" s="883"/>
      <c r="S163" s="883"/>
      <c r="T163" s="883"/>
      <c r="U163" s="883"/>
      <c r="V163" s="883"/>
      <c r="W163" s="883"/>
      <c r="X163" s="883"/>
      <c r="Y163" s="883"/>
      <c r="Z163" s="883"/>
      <c r="AA163" s="883"/>
      <c r="AB163" s="883"/>
      <c r="AC163" s="883"/>
      <c r="AD163" s="883"/>
      <c r="AE163" s="883"/>
      <c r="AF163" s="883"/>
      <c r="AG163" s="883"/>
      <c r="AH163" s="883"/>
      <c r="AI163" s="883"/>
      <c r="AJ163" s="883"/>
      <c r="AK163" s="883"/>
      <c r="AL163" s="883"/>
      <c r="AM163" s="883"/>
      <c r="AN163" s="883"/>
      <c r="AO163" s="883"/>
      <c r="AP163" s="883"/>
      <c r="AQ163" s="883"/>
      <c r="AR163" s="883"/>
      <c r="AS163" s="883"/>
      <c r="AT163" s="883"/>
      <c r="AU163" s="883"/>
      <c r="AV163" s="883"/>
      <c r="AW163" s="883"/>
      <c r="AX163" s="883"/>
      <c r="AY163" s="883"/>
      <c r="AZ163" s="883"/>
      <c r="BA163" s="883"/>
      <c r="BB163" s="883"/>
      <c r="BC163" s="883"/>
      <c r="BD163" s="883"/>
      <c r="BE163" s="883"/>
      <c r="BF163" s="883"/>
    </row>
    <row r="164" ht="12.75" customHeight="1">
      <c r="A164" s="883"/>
      <c r="B164" s="883"/>
      <c r="C164" s="883"/>
      <c r="D164" s="883"/>
      <c r="E164" s="883"/>
      <c r="F164" s="883"/>
      <c r="G164" s="883"/>
      <c r="H164" s="883"/>
      <c r="I164" s="883"/>
      <c r="J164" s="883"/>
      <c r="K164" s="883"/>
      <c r="L164" s="883"/>
      <c r="M164" s="883"/>
      <c r="N164" s="883"/>
      <c r="O164" s="883"/>
      <c r="P164" s="883"/>
      <c r="Q164" s="883"/>
      <c r="R164" s="883"/>
      <c r="S164" s="883"/>
      <c r="T164" s="883"/>
      <c r="U164" s="883"/>
      <c r="V164" s="883"/>
      <c r="W164" s="883"/>
      <c r="X164" s="883"/>
      <c r="Y164" s="883"/>
      <c r="Z164" s="883"/>
      <c r="AA164" s="883"/>
      <c r="AB164" s="883"/>
      <c r="AC164" s="883"/>
      <c r="AD164" s="883"/>
      <c r="AE164" s="883"/>
      <c r="AF164" s="883"/>
      <c r="AG164" s="883"/>
      <c r="AH164" s="883"/>
      <c r="AI164" s="883"/>
      <c r="AJ164" s="883"/>
      <c r="AK164" s="883"/>
      <c r="AL164" s="883"/>
      <c r="AM164" s="883"/>
      <c r="AN164" s="883"/>
      <c r="AO164" s="883"/>
      <c r="AP164" s="883"/>
      <c r="AQ164" s="883"/>
      <c r="AR164" s="883"/>
      <c r="AS164" s="883"/>
      <c r="AT164" s="883"/>
      <c r="AU164" s="883"/>
      <c r="AV164" s="883"/>
      <c r="AW164" s="883"/>
      <c r="AX164" s="883"/>
      <c r="AY164" s="883"/>
      <c r="AZ164" s="883"/>
      <c r="BA164" s="883"/>
      <c r="BB164" s="883"/>
      <c r="BC164" s="883"/>
      <c r="BD164" s="883"/>
      <c r="BE164" s="883"/>
      <c r="BF164" s="883"/>
    </row>
    <row r="165" ht="12.75" customHeight="1">
      <c r="A165" s="883"/>
      <c r="B165" s="883"/>
      <c r="C165" s="883"/>
      <c r="D165" s="883"/>
      <c r="E165" s="883"/>
      <c r="F165" s="883"/>
      <c r="G165" s="883"/>
      <c r="H165" s="883"/>
      <c r="I165" s="883"/>
      <c r="J165" s="883"/>
      <c r="K165" s="883"/>
      <c r="L165" s="883"/>
      <c r="M165" s="883"/>
      <c r="N165" s="883"/>
      <c r="O165" s="883"/>
      <c r="P165" s="883"/>
      <c r="Q165" s="883"/>
      <c r="R165" s="883"/>
      <c r="S165" s="883"/>
      <c r="T165" s="883"/>
      <c r="U165" s="883"/>
      <c r="V165" s="883"/>
      <c r="W165" s="883"/>
      <c r="X165" s="883"/>
      <c r="Y165" s="883"/>
      <c r="Z165" s="883"/>
      <c r="AA165" s="883"/>
      <c r="AB165" s="883"/>
      <c r="AC165" s="883"/>
      <c r="AD165" s="883"/>
      <c r="AE165" s="883"/>
      <c r="AF165" s="883"/>
      <c r="AG165" s="883"/>
      <c r="AH165" s="883"/>
      <c r="AI165" s="883"/>
      <c r="AJ165" s="883"/>
      <c r="AK165" s="883"/>
      <c r="AL165" s="883"/>
      <c r="AM165" s="883"/>
      <c r="AN165" s="883"/>
      <c r="AO165" s="883"/>
      <c r="AP165" s="883"/>
      <c r="AQ165" s="883"/>
      <c r="AR165" s="883"/>
      <c r="AS165" s="883"/>
      <c r="AT165" s="883"/>
      <c r="AU165" s="883"/>
      <c r="AV165" s="883"/>
      <c r="AW165" s="883"/>
      <c r="AX165" s="883"/>
      <c r="AY165" s="883"/>
      <c r="AZ165" s="883"/>
      <c r="BA165" s="883"/>
      <c r="BB165" s="883"/>
      <c r="BC165" s="883"/>
      <c r="BD165" s="883"/>
      <c r="BE165" s="883"/>
      <c r="BF165" s="883"/>
    </row>
    <row r="166" ht="12.75" customHeight="1">
      <c r="A166" s="883"/>
      <c r="B166" s="883"/>
      <c r="C166" s="883"/>
      <c r="D166" s="883"/>
      <c r="E166" s="883"/>
      <c r="F166" s="883"/>
      <c r="G166" s="883"/>
      <c r="H166" s="883"/>
      <c r="I166" s="883"/>
      <c r="J166" s="883"/>
      <c r="K166" s="883"/>
      <c r="L166" s="883"/>
      <c r="M166" s="883"/>
      <c r="N166" s="883"/>
      <c r="O166" s="883"/>
      <c r="P166" s="883"/>
      <c r="Q166" s="883"/>
      <c r="R166" s="883"/>
      <c r="S166" s="883"/>
      <c r="T166" s="883"/>
      <c r="U166" s="883"/>
      <c r="V166" s="883"/>
      <c r="W166" s="883"/>
      <c r="X166" s="883"/>
      <c r="Y166" s="883"/>
      <c r="Z166" s="883"/>
      <c r="AA166" s="883"/>
      <c r="AB166" s="883"/>
      <c r="AC166" s="883"/>
      <c r="AD166" s="883"/>
      <c r="AE166" s="883"/>
      <c r="AF166" s="883"/>
      <c r="AG166" s="883"/>
      <c r="AH166" s="883"/>
      <c r="AI166" s="883"/>
      <c r="AJ166" s="883"/>
      <c r="AK166" s="883"/>
      <c r="AL166" s="883"/>
      <c r="AM166" s="883"/>
      <c r="AN166" s="883"/>
      <c r="AO166" s="883"/>
      <c r="AP166" s="883"/>
      <c r="AQ166" s="883"/>
      <c r="AR166" s="883"/>
      <c r="AS166" s="883"/>
      <c r="AT166" s="883"/>
      <c r="AU166" s="883"/>
      <c r="AV166" s="883"/>
      <c r="AW166" s="883"/>
      <c r="AX166" s="883"/>
      <c r="AY166" s="883"/>
      <c r="AZ166" s="883"/>
      <c r="BA166" s="883"/>
      <c r="BB166" s="883"/>
      <c r="BC166" s="883"/>
      <c r="BD166" s="883"/>
      <c r="BE166" s="883"/>
      <c r="BF166" s="883"/>
    </row>
    <row r="167" ht="12.75" customHeight="1">
      <c r="A167" s="883"/>
      <c r="B167" s="883"/>
      <c r="C167" s="883"/>
      <c r="D167" s="883"/>
      <c r="E167" s="883"/>
      <c r="F167" s="883"/>
      <c r="G167" s="883"/>
      <c r="H167" s="883"/>
      <c r="I167" s="883"/>
      <c r="J167" s="883"/>
      <c r="K167" s="883"/>
      <c r="L167" s="883"/>
      <c r="M167" s="883"/>
      <c r="N167" s="883"/>
      <c r="O167" s="883"/>
      <c r="P167" s="883"/>
      <c r="Q167" s="883"/>
      <c r="R167" s="883"/>
      <c r="S167" s="883"/>
      <c r="T167" s="883"/>
      <c r="U167" s="883"/>
      <c r="V167" s="883"/>
      <c r="W167" s="883"/>
      <c r="X167" s="883"/>
      <c r="Y167" s="883"/>
      <c r="Z167" s="883"/>
      <c r="AA167" s="883"/>
      <c r="AB167" s="883"/>
      <c r="AC167" s="883"/>
      <c r="AD167" s="883"/>
      <c r="AE167" s="883"/>
      <c r="AF167" s="883"/>
      <c r="AG167" s="883"/>
      <c r="AH167" s="883"/>
      <c r="AI167" s="883"/>
      <c r="AJ167" s="883"/>
      <c r="AK167" s="883"/>
      <c r="AL167" s="883"/>
      <c r="AM167" s="883"/>
      <c r="AN167" s="883"/>
      <c r="AO167" s="883"/>
      <c r="AP167" s="883"/>
      <c r="AQ167" s="883"/>
      <c r="AR167" s="883"/>
      <c r="AS167" s="883"/>
      <c r="AT167" s="883"/>
      <c r="AU167" s="883"/>
      <c r="AV167" s="883"/>
      <c r="AW167" s="883"/>
      <c r="AX167" s="883"/>
      <c r="AY167" s="883"/>
      <c r="AZ167" s="883"/>
      <c r="BA167" s="883"/>
      <c r="BB167" s="883"/>
      <c r="BC167" s="883"/>
      <c r="BD167" s="883"/>
      <c r="BE167" s="883"/>
      <c r="BF167" s="883"/>
    </row>
    <row r="168" ht="12.75" customHeight="1">
      <c r="A168" s="883"/>
      <c r="B168" s="883"/>
      <c r="C168" s="883"/>
      <c r="D168" s="883"/>
      <c r="E168" s="883"/>
      <c r="F168" s="883"/>
      <c r="G168" s="883"/>
      <c r="H168" s="883"/>
      <c r="I168" s="883"/>
      <c r="J168" s="883"/>
      <c r="K168" s="883"/>
      <c r="L168" s="883"/>
      <c r="M168" s="883"/>
      <c r="N168" s="883"/>
      <c r="O168" s="883"/>
      <c r="P168" s="883"/>
      <c r="Q168" s="883"/>
      <c r="R168" s="883"/>
      <c r="S168" s="883"/>
      <c r="T168" s="883"/>
      <c r="U168" s="883"/>
      <c r="V168" s="883"/>
      <c r="W168" s="883"/>
      <c r="X168" s="883"/>
      <c r="Y168" s="883"/>
      <c r="Z168" s="883"/>
      <c r="AA168" s="883"/>
      <c r="AB168" s="883"/>
      <c r="AC168" s="883"/>
      <c r="AD168" s="883"/>
      <c r="AE168" s="883"/>
      <c r="AF168" s="883"/>
      <c r="AG168" s="883"/>
      <c r="AH168" s="883"/>
      <c r="AI168" s="883"/>
      <c r="AJ168" s="883"/>
      <c r="AK168" s="883"/>
      <c r="AL168" s="883"/>
      <c r="AM168" s="883"/>
      <c r="AN168" s="883"/>
      <c r="AO168" s="883"/>
      <c r="AP168" s="883"/>
      <c r="AQ168" s="883"/>
      <c r="AR168" s="883"/>
      <c r="AS168" s="883"/>
      <c r="AT168" s="883"/>
      <c r="AU168" s="883"/>
      <c r="AV168" s="883"/>
      <c r="AW168" s="883"/>
      <c r="AX168" s="883"/>
      <c r="AY168" s="883"/>
      <c r="AZ168" s="883"/>
      <c r="BA168" s="883"/>
      <c r="BB168" s="883"/>
      <c r="BC168" s="883"/>
      <c r="BD168" s="883"/>
      <c r="BE168" s="883"/>
      <c r="BF168" s="883"/>
    </row>
    <row r="169" ht="12.75" customHeight="1">
      <c r="A169" s="883"/>
      <c r="B169" s="883"/>
      <c r="C169" s="883"/>
      <c r="D169" s="883"/>
      <c r="E169" s="883"/>
      <c r="F169" s="883"/>
      <c r="G169" s="883"/>
      <c r="H169" s="883"/>
      <c r="I169" s="883"/>
      <c r="J169" s="883"/>
      <c r="K169" s="883"/>
      <c r="L169" s="883"/>
      <c r="M169" s="883"/>
      <c r="N169" s="883"/>
      <c r="O169" s="883"/>
      <c r="P169" s="883"/>
      <c r="Q169" s="883"/>
      <c r="R169" s="883"/>
      <c r="S169" s="883"/>
      <c r="T169" s="883"/>
      <c r="U169" s="883"/>
      <c r="V169" s="883"/>
      <c r="W169" s="883"/>
      <c r="X169" s="883"/>
      <c r="Y169" s="883"/>
      <c r="Z169" s="883"/>
      <c r="AA169" s="883"/>
      <c r="AB169" s="883"/>
      <c r="AC169" s="883"/>
      <c r="AD169" s="883"/>
      <c r="AE169" s="883"/>
      <c r="AF169" s="883"/>
      <c r="AG169" s="883"/>
      <c r="AH169" s="883"/>
      <c r="AI169" s="883"/>
      <c r="AJ169" s="883"/>
      <c r="AK169" s="883"/>
      <c r="AL169" s="883"/>
      <c r="AM169" s="883"/>
      <c r="AN169" s="883"/>
      <c r="AO169" s="883"/>
      <c r="AP169" s="883"/>
      <c r="AQ169" s="883"/>
      <c r="AR169" s="883"/>
      <c r="AS169" s="883"/>
      <c r="AT169" s="883"/>
      <c r="AU169" s="883"/>
      <c r="AV169" s="883"/>
      <c r="AW169" s="883"/>
      <c r="AX169" s="883"/>
      <c r="AY169" s="883"/>
      <c r="AZ169" s="883"/>
      <c r="BA169" s="883"/>
      <c r="BB169" s="883"/>
      <c r="BC169" s="883"/>
      <c r="BD169" s="883"/>
      <c r="BE169" s="883"/>
      <c r="BF169" s="883"/>
    </row>
    <row r="170" ht="12.75" customHeight="1">
      <c r="A170" s="883"/>
      <c r="B170" s="883"/>
      <c r="C170" s="883"/>
      <c r="D170" s="883"/>
      <c r="E170" s="883"/>
      <c r="F170" s="883"/>
      <c r="G170" s="883"/>
      <c r="H170" s="883"/>
      <c r="I170" s="883"/>
      <c r="J170" s="883"/>
      <c r="K170" s="883"/>
      <c r="L170" s="883"/>
      <c r="M170" s="883"/>
      <c r="N170" s="883"/>
      <c r="O170" s="883"/>
      <c r="P170" s="883"/>
      <c r="Q170" s="883"/>
      <c r="R170" s="883"/>
      <c r="S170" s="883"/>
      <c r="T170" s="883"/>
      <c r="U170" s="883"/>
      <c r="V170" s="883"/>
      <c r="W170" s="883"/>
      <c r="X170" s="883"/>
      <c r="Y170" s="883"/>
      <c r="Z170" s="883"/>
      <c r="AA170" s="883"/>
      <c r="AB170" s="883"/>
      <c r="AC170" s="883"/>
      <c r="AD170" s="883"/>
      <c r="AE170" s="883"/>
      <c r="AF170" s="883"/>
      <c r="AG170" s="883"/>
      <c r="AH170" s="883"/>
      <c r="AI170" s="883"/>
      <c r="AJ170" s="883"/>
      <c r="AK170" s="883"/>
      <c r="AL170" s="883"/>
      <c r="AM170" s="883"/>
      <c r="AN170" s="883"/>
      <c r="AO170" s="883"/>
      <c r="AP170" s="883"/>
      <c r="AQ170" s="883"/>
      <c r="AR170" s="883"/>
      <c r="AS170" s="883"/>
      <c r="AT170" s="883"/>
      <c r="AU170" s="883"/>
      <c r="AV170" s="883"/>
      <c r="AW170" s="883"/>
      <c r="AX170" s="883"/>
      <c r="AY170" s="883"/>
      <c r="AZ170" s="883"/>
      <c r="BA170" s="883"/>
      <c r="BB170" s="883"/>
      <c r="BC170" s="883"/>
      <c r="BD170" s="883"/>
      <c r="BE170" s="883"/>
      <c r="BF170" s="883"/>
    </row>
    <row r="171" ht="12.75" customHeight="1">
      <c r="A171" s="883"/>
      <c r="B171" s="883"/>
      <c r="C171" s="883"/>
      <c r="D171" s="883"/>
      <c r="E171" s="883"/>
      <c r="F171" s="883"/>
      <c r="G171" s="883"/>
      <c r="H171" s="883"/>
      <c r="I171" s="883"/>
      <c r="J171" s="883"/>
      <c r="K171" s="883"/>
      <c r="L171" s="883"/>
      <c r="M171" s="883"/>
      <c r="N171" s="883"/>
      <c r="O171" s="883"/>
      <c r="P171" s="883"/>
      <c r="Q171" s="883"/>
      <c r="R171" s="883"/>
      <c r="S171" s="883"/>
      <c r="T171" s="883"/>
      <c r="U171" s="883"/>
      <c r="V171" s="883"/>
      <c r="W171" s="883"/>
      <c r="X171" s="883"/>
      <c r="Y171" s="883"/>
      <c r="Z171" s="883"/>
      <c r="AA171" s="883"/>
      <c r="AB171" s="883"/>
      <c r="AC171" s="883"/>
      <c r="AD171" s="883"/>
      <c r="AE171" s="883"/>
      <c r="AF171" s="883"/>
      <c r="AG171" s="883"/>
      <c r="AH171" s="883"/>
      <c r="AI171" s="883"/>
      <c r="AJ171" s="883"/>
      <c r="AK171" s="883"/>
      <c r="AL171" s="883"/>
      <c r="AM171" s="883"/>
      <c r="AN171" s="883"/>
      <c r="AO171" s="883"/>
      <c r="AP171" s="883"/>
      <c r="AQ171" s="883"/>
      <c r="AR171" s="883"/>
      <c r="AS171" s="883"/>
      <c r="AT171" s="883"/>
      <c r="AU171" s="883"/>
      <c r="AV171" s="883"/>
      <c r="AW171" s="883"/>
      <c r="AX171" s="883"/>
      <c r="AY171" s="883"/>
      <c r="AZ171" s="883"/>
      <c r="BA171" s="883"/>
      <c r="BB171" s="883"/>
      <c r="BC171" s="883"/>
      <c r="BD171" s="883"/>
      <c r="BE171" s="883"/>
      <c r="BF171" s="883"/>
    </row>
    <row r="172" ht="12.75" customHeight="1">
      <c r="A172" s="883"/>
      <c r="B172" s="883"/>
      <c r="C172" s="883"/>
      <c r="D172" s="883"/>
      <c r="E172" s="883"/>
      <c r="F172" s="883"/>
      <c r="G172" s="883"/>
      <c r="H172" s="883"/>
      <c r="I172" s="883"/>
      <c r="J172" s="883"/>
      <c r="K172" s="883"/>
      <c r="L172" s="883"/>
      <c r="M172" s="883"/>
      <c r="N172" s="883"/>
      <c r="O172" s="883"/>
      <c r="P172" s="883"/>
      <c r="Q172" s="883"/>
      <c r="R172" s="883"/>
      <c r="S172" s="883"/>
      <c r="T172" s="883"/>
      <c r="U172" s="883"/>
      <c r="V172" s="883"/>
      <c r="W172" s="883"/>
      <c r="X172" s="883"/>
      <c r="Y172" s="883"/>
      <c r="Z172" s="883"/>
      <c r="AA172" s="883"/>
      <c r="AB172" s="883"/>
      <c r="AC172" s="883"/>
      <c r="AD172" s="883"/>
      <c r="AE172" s="883"/>
      <c r="AF172" s="883"/>
      <c r="AG172" s="883"/>
      <c r="AH172" s="883"/>
      <c r="AI172" s="883"/>
      <c r="AJ172" s="883"/>
      <c r="AK172" s="883"/>
      <c r="AL172" s="883"/>
      <c r="AM172" s="883"/>
      <c r="AN172" s="883"/>
      <c r="AO172" s="883"/>
      <c r="AP172" s="883"/>
      <c r="AQ172" s="883"/>
      <c r="AR172" s="883"/>
      <c r="AS172" s="883"/>
      <c r="AT172" s="883"/>
      <c r="AU172" s="883"/>
      <c r="AV172" s="883"/>
      <c r="AW172" s="883"/>
      <c r="AX172" s="883"/>
      <c r="AY172" s="883"/>
      <c r="AZ172" s="883"/>
      <c r="BA172" s="883"/>
      <c r="BB172" s="883"/>
      <c r="BC172" s="883"/>
      <c r="BD172" s="883"/>
      <c r="BE172" s="883"/>
      <c r="BF172" s="883"/>
    </row>
    <row r="173" ht="12.75" customHeight="1">
      <c r="A173" s="883"/>
      <c r="B173" s="883"/>
      <c r="C173" s="883"/>
      <c r="D173" s="883"/>
      <c r="E173" s="883"/>
      <c r="F173" s="883"/>
      <c r="G173" s="883"/>
      <c r="H173" s="883"/>
      <c r="I173" s="883"/>
      <c r="J173" s="883"/>
      <c r="K173" s="883"/>
      <c r="L173" s="883"/>
      <c r="M173" s="883"/>
      <c r="N173" s="883"/>
      <c r="O173" s="883"/>
      <c r="P173" s="883"/>
      <c r="Q173" s="883"/>
      <c r="R173" s="883"/>
      <c r="S173" s="883"/>
      <c r="T173" s="883"/>
      <c r="U173" s="883"/>
      <c r="V173" s="883"/>
      <c r="W173" s="883"/>
      <c r="X173" s="883"/>
      <c r="Y173" s="883"/>
      <c r="Z173" s="883"/>
      <c r="AA173" s="883"/>
      <c r="AB173" s="883"/>
      <c r="AC173" s="883"/>
      <c r="AD173" s="883"/>
      <c r="AE173" s="883"/>
      <c r="AF173" s="883"/>
      <c r="AG173" s="883"/>
      <c r="AH173" s="883"/>
      <c r="AI173" s="883"/>
      <c r="AJ173" s="883"/>
      <c r="AK173" s="883"/>
      <c r="AL173" s="883"/>
      <c r="AM173" s="883"/>
      <c r="AN173" s="883"/>
      <c r="AO173" s="883"/>
      <c r="AP173" s="883"/>
      <c r="AQ173" s="883"/>
      <c r="AR173" s="883"/>
      <c r="AS173" s="883"/>
      <c r="AT173" s="883"/>
      <c r="AU173" s="883"/>
      <c r="AV173" s="883"/>
      <c r="AW173" s="883"/>
      <c r="AX173" s="883"/>
      <c r="AY173" s="883"/>
      <c r="AZ173" s="883"/>
      <c r="BA173" s="883"/>
      <c r="BB173" s="883"/>
      <c r="BC173" s="883"/>
      <c r="BD173" s="883"/>
      <c r="BE173" s="883"/>
      <c r="BF173" s="883"/>
    </row>
    <row r="174" ht="12.75" customHeight="1">
      <c r="A174" s="883"/>
      <c r="B174" s="883"/>
      <c r="C174" s="883"/>
      <c r="D174" s="883"/>
      <c r="E174" s="883"/>
      <c r="F174" s="883"/>
      <c r="G174" s="883"/>
      <c r="H174" s="883"/>
      <c r="I174" s="883"/>
      <c r="J174" s="883"/>
      <c r="K174" s="883"/>
      <c r="L174" s="883"/>
      <c r="M174" s="883"/>
      <c r="N174" s="883"/>
      <c r="O174" s="883"/>
      <c r="P174" s="883"/>
      <c r="Q174" s="883"/>
      <c r="R174" s="883"/>
      <c r="S174" s="883"/>
      <c r="T174" s="883"/>
      <c r="U174" s="883"/>
      <c r="V174" s="883"/>
      <c r="W174" s="883"/>
      <c r="X174" s="883"/>
      <c r="Y174" s="883"/>
      <c r="Z174" s="883"/>
      <c r="AA174" s="883"/>
      <c r="AB174" s="883"/>
      <c r="AC174" s="883"/>
      <c r="AD174" s="883"/>
      <c r="AE174" s="883"/>
      <c r="AF174" s="883"/>
      <c r="AG174" s="883"/>
      <c r="AH174" s="883"/>
      <c r="AI174" s="883"/>
      <c r="AJ174" s="883"/>
      <c r="AK174" s="883"/>
      <c r="AL174" s="883"/>
      <c r="AM174" s="883"/>
      <c r="AN174" s="883"/>
      <c r="AO174" s="883"/>
      <c r="AP174" s="883"/>
      <c r="AQ174" s="883"/>
      <c r="AR174" s="883"/>
      <c r="AS174" s="883"/>
      <c r="AT174" s="883"/>
      <c r="AU174" s="883"/>
      <c r="AV174" s="883"/>
      <c r="AW174" s="883"/>
      <c r="AX174" s="883"/>
      <c r="AY174" s="883"/>
      <c r="AZ174" s="883"/>
      <c r="BA174" s="883"/>
      <c r="BB174" s="883"/>
      <c r="BC174" s="883"/>
      <c r="BD174" s="883"/>
      <c r="BE174" s="883"/>
      <c r="BF174" s="883"/>
    </row>
    <row r="175" ht="12.75" customHeight="1">
      <c r="A175" s="883"/>
      <c r="B175" s="883"/>
      <c r="C175" s="883"/>
      <c r="D175" s="883"/>
      <c r="E175" s="883"/>
      <c r="F175" s="883"/>
      <c r="G175" s="883"/>
      <c r="H175" s="883"/>
      <c r="I175" s="883"/>
      <c r="J175" s="883"/>
      <c r="K175" s="883"/>
      <c r="L175" s="883"/>
      <c r="M175" s="883"/>
      <c r="N175" s="883"/>
      <c r="O175" s="883"/>
      <c r="P175" s="883"/>
      <c r="Q175" s="883"/>
      <c r="R175" s="883"/>
      <c r="S175" s="883"/>
      <c r="T175" s="883"/>
      <c r="U175" s="883"/>
      <c r="V175" s="883"/>
      <c r="W175" s="883"/>
      <c r="X175" s="883"/>
      <c r="Y175" s="883"/>
      <c r="Z175" s="883"/>
      <c r="AA175" s="883"/>
      <c r="AB175" s="883"/>
      <c r="AC175" s="883"/>
      <c r="AD175" s="883"/>
      <c r="AE175" s="883"/>
      <c r="AF175" s="883"/>
      <c r="AG175" s="883"/>
      <c r="AH175" s="883"/>
      <c r="AI175" s="883"/>
      <c r="AJ175" s="883"/>
      <c r="AK175" s="883"/>
      <c r="AL175" s="883"/>
      <c r="AM175" s="883"/>
      <c r="AN175" s="883"/>
      <c r="AO175" s="883"/>
      <c r="AP175" s="883"/>
      <c r="AQ175" s="883"/>
      <c r="AR175" s="883"/>
      <c r="AS175" s="883"/>
      <c r="AT175" s="883"/>
      <c r="AU175" s="883"/>
      <c r="AV175" s="883"/>
      <c r="AW175" s="883"/>
      <c r="AX175" s="883"/>
      <c r="AY175" s="883"/>
      <c r="AZ175" s="883"/>
      <c r="BA175" s="883"/>
      <c r="BB175" s="883"/>
      <c r="BC175" s="883"/>
      <c r="BD175" s="883"/>
      <c r="BE175" s="883"/>
      <c r="BF175" s="883"/>
    </row>
    <row r="176" ht="12.75" customHeight="1">
      <c r="A176" s="883"/>
      <c r="B176" s="883"/>
      <c r="C176" s="883"/>
      <c r="D176" s="883"/>
      <c r="E176" s="883"/>
      <c r="F176" s="883"/>
      <c r="G176" s="883"/>
      <c r="H176" s="883"/>
      <c r="I176" s="883"/>
      <c r="J176" s="883"/>
      <c r="K176" s="883"/>
      <c r="L176" s="883"/>
      <c r="M176" s="883"/>
      <c r="N176" s="883"/>
      <c r="O176" s="883"/>
      <c r="P176" s="883"/>
      <c r="Q176" s="883"/>
      <c r="R176" s="883"/>
      <c r="S176" s="883"/>
      <c r="T176" s="883"/>
      <c r="U176" s="883"/>
      <c r="V176" s="883"/>
      <c r="W176" s="883"/>
      <c r="X176" s="883"/>
      <c r="Y176" s="883"/>
      <c r="Z176" s="883"/>
      <c r="AA176" s="883"/>
      <c r="AB176" s="883"/>
      <c r="AC176" s="883"/>
      <c r="AD176" s="883"/>
      <c r="AE176" s="883"/>
      <c r="AF176" s="883"/>
      <c r="AG176" s="883"/>
      <c r="AH176" s="883"/>
      <c r="AI176" s="883"/>
      <c r="AJ176" s="883"/>
      <c r="AK176" s="883"/>
      <c r="AL176" s="883"/>
      <c r="AM176" s="883"/>
      <c r="AN176" s="883"/>
      <c r="AO176" s="883"/>
      <c r="AP176" s="883"/>
      <c r="AQ176" s="883"/>
      <c r="AR176" s="883"/>
      <c r="AS176" s="883"/>
      <c r="AT176" s="883"/>
      <c r="AU176" s="883"/>
      <c r="AV176" s="883"/>
      <c r="AW176" s="883"/>
      <c r="AX176" s="883"/>
      <c r="AY176" s="883"/>
      <c r="AZ176" s="883"/>
      <c r="BA176" s="883"/>
      <c r="BB176" s="883"/>
      <c r="BC176" s="883"/>
      <c r="BD176" s="883"/>
      <c r="BE176" s="883"/>
      <c r="BF176" s="883"/>
    </row>
    <row r="177" ht="12.75" customHeight="1">
      <c r="A177" s="883"/>
      <c r="B177" s="883"/>
      <c r="C177" s="883"/>
      <c r="D177" s="883"/>
      <c r="E177" s="883"/>
      <c r="F177" s="883"/>
      <c r="G177" s="883"/>
      <c r="H177" s="883"/>
      <c r="I177" s="883"/>
      <c r="J177" s="883"/>
      <c r="K177" s="883"/>
      <c r="L177" s="883"/>
      <c r="M177" s="883"/>
      <c r="N177" s="883"/>
      <c r="O177" s="883"/>
      <c r="P177" s="883"/>
      <c r="Q177" s="883"/>
      <c r="R177" s="883"/>
      <c r="S177" s="883"/>
      <c r="T177" s="883"/>
      <c r="U177" s="883"/>
      <c r="V177" s="883"/>
      <c r="W177" s="883"/>
      <c r="X177" s="883"/>
      <c r="Y177" s="883"/>
      <c r="Z177" s="883"/>
      <c r="AA177" s="883"/>
      <c r="AB177" s="883"/>
      <c r="AC177" s="883"/>
      <c r="AD177" s="883"/>
      <c r="AE177" s="883"/>
      <c r="AF177" s="883"/>
      <c r="AG177" s="883"/>
      <c r="AH177" s="883"/>
      <c r="AI177" s="883"/>
      <c r="AJ177" s="883"/>
      <c r="AK177" s="883"/>
      <c r="AL177" s="883"/>
      <c r="AM177" s="883"/>
      <c r="AN177" s="883"/>
      <c r="AO177" s="883"/>
      <c r="AP177" s="883"/>
      <c r="AQ177" s="883"/>
      <c r="AR177" s="883"/>
      <c r="AS177" s="883"/>
      <c r="AT177" s="883"/>
      <c r="AU177" s="883"/>
      <c r="AV177" s="883"/>
      <c r="AW177" s="883"/>
      <c r="AX177" s="883"/>
      <c r="AY177" s="883"/>
      <c r="AZ177" s="883"/>
      <c r="BA177" s="883"/>
      <c r="BB177" s="883"/>
      <c r="BC177" s="883"/>
      <c r="BD177" s="883"/>
      <c r="BE177" s="883"/>
      <c r="BF177" s="883"/>
    </row>
    <row r="178" ht="12.75" customHeight="1">
      <c r="A178" s="883"/>
      <c r="B178" s="883"/>
      <c r="C178" s="883"/>
      <c r="D178" s="883"/>
      <c r="E178" s="883"/>
      <c r="F178" s="883"/>
      <c r="G178" s="883"/>
      <c r="H178" s="883"/>
      <c r="I178" s="883"/>
      <c r="J178" s="883"/>
      <c r="K178" s="883"/>
      <c r="L178" s="883"/>
      <c r="M178" s="883"/>
      <c r="N178" s="883"/>
      <c r="O178" s="883"/>
      <c r="P178" s="883"/>
      <c r="Q178" s="883"/>
      <c r="R178" s="883"/>
      <c r="S178" s="883"/>
      <c r="T178" s="883"/>
      <c r="U178" s="883"/>
      <c r="V178" s="883"/>
      <c r="W178" s="883"/>
      <c r="X178" s="883"/>
      <c r="Y178" s="883"/>
      <c r="Z178" s="883"/>
      <c r="AA178" s="883"/>
      <c r="AB178" s="883"/>
      <c r="AC178" s="883"/>
      <c r="AD178" s="883"/>
      <c r="AE178" s="883"/>
      <c r="AF178" s="883"/>
      <c r="AG178" s="883"/>
      <c r="AH178" s="883"/>
      <c r="AI178" s="883"/>
      <c r="AJ178" s="883"/>
      <c r="AK178" s="883"/>
      <c r="AL178" s="883"/>
      <c r="AM178" s="883"/>
      <c r="AN178" s="883"/>
      <c r="AO178" s="883"/>
      <c r="AP178" s="883"/>
      <c r="AQ178" s="883"/>
      <c r="AR178" s="883"/>
      <c r="AS178" s="883"/>
      <c r="AT178" s="883"/>
      <c r="AU178" s="883"/>
      <c r="AV178" s="883"/>
      <c r="AW178" s="883"/>
      <c r="AX178" s="883"/>
      <c r="AY178" s="883"/>
      <c r="AZ178" s="883"/>
      <c r="BA178" s="883"/>
      <c r="BB178" s="883"/>
      <c r="BC178" s="883"/>
      <c r="BD178" s="883"/>
      <c r="BE178" s="883"/>
      <c r="BF178" s="883"/>
    </row>
    <row r="179" ht="12.75" customHeight="1">
      <c r="A179" s="883"/>
      <c r="B179" s="883"/>
      <c r="C179" s="883"/>
      <c r="D179" s="883"/>
      <c r="E179" s="883"/>
      <c r="F179" s="883"/>
      <c r="G179" s="883"/>
      <c r="H179" s="883"/>
      <c r="I179" s="883"/>
      <c r="J179" s="883"/>
      <c r="K179" s="883"/>
      <c r="L179" s="883"/>
      <c r="M179" s="883"/>
      <c r="N179" s="883"/>
      <c r="O179" s="883"/>
      <c r="P179" s="883"/>
      <c r="Q179" s="883"/>
      <c r="R179" s="883"/>
      <c r="S179" s="883"/>
      <c r="T179" s="883"/>
      <c r="U179" s="883"/>
      <c r="V179" s="883"/>
      <c r="W179" s="883"/>
      <c r="X179" s="883"/>
      <c r="Y179" s="883"/>
      <c r="Z179" s="883"/>
      <c r="AA179" s="883"/>
      <c r="AB179" s="883"/>
      <c r="AC179" s="883"/>
      <c r="AD179" s="883"/>
      <c r="AE179" s="883"/>
      <c r="AF179" s="883"/>
      <c r="AG179" s="883"/>
      <c r="AH179" s="883"/>
      <c r="AI179" s="883"/>
      <c r="AJ179" s="883"/>
      <c r="AK179" s="883"/>
      <c r="AL179" s="883"/>
      <c r="AM179" s="883"/>
      <c r="AN179" s="883"/>
      <c r="AO179" s="883"/>
      <c r="AP179" s="883"/>
      <c r="AQ179" s="883"/>
      <c r="AR179" s="883"/>
      <c r="AS179" s="883"/>
      <c r="AT179" s="883"/>
      <c r="AU179" s="883"/>
      <c r="AV179" s="883"/>
      <c r="AW179" s="883"/>
      <c r="AX179" s="883"/>
      <c r="AY179" s="883"/>
      <c r="AZ179" s="883"/>
      <c r="BA179" s="883"/>
      <c r="BB179" s="883"/>
      <c r="BC179" s="883"/>
      <c r="BD179" s="883"/>
      <c r="BE179" s="883"/>
      <c r="BF179" s="883"/>
    </row>
    <row r="180" ht="12.75" customHeight="1">
      <c r="A180" s="883"/>
      <c r="B180" s="883"/>
      <c r="C180" s="883"/>
      <c r="D180" s="883"/>
      <c r="E180" s="883"/>
      <c r="F180" s="883"/>
      <c r="G180" s="883"/>
      <c r="H180" s="883"/>
      <c r="I180" s="883"/>
      <c r="J180" s="883"/>
      <c r="K180" s="883"/>
      <c r="L180" s="883"/>
      <c r="M180" s="883"/>
      <c r="N180" s="883"/>
      <c r="O180" s="883"/>
      <c r="P180" s="883"/>
      <c r="Q180" s="883"/>
      <c r="R180" s="883"/>
      <c r="S180" s="883"/>
      <c r="T180" s="883"/>
      <c r="U180" s="883"/>
      <c r="V180" s="883"/>
      <c r="W180" s="883"/>
      <c r="X180" s="883"/>
      <c r="Y180" s="883"/>
      <c r="Z180" s="883"/>
      <c r="AA180" s="883"/>
      <c r="AB180" s="883"/>
      <c r="AC180" s="883"/>
      <c r="AD180" s="883"/>
      <c r="AE180" s="883"/>
      <c r="AF180" s="883"/>
      <c r="AG180" s="883"/>
      <c r="AH180" s="883"/>
      <c r="AI180" s="883"/>
      <c r="AJ180" s="883"/>
      <c r="AK180" s="883"/>
      <c r="AL180" s="883"/>
      <c r="AM180" s="883"/>
      <c r="AN180" s="883"/>
      <c r="AO180" s="883"/>
      <c r="AP180" s="883"/>
      <c r="AQ180" s="883"/>
      <c r="AR180" s="883"/>
      <c r="AS180" s="883"/>
      <c r="AT180" s="883"/>
      <c r="AU180" s="883"/>
      <c r="AV180" s="883"/>
      <c r="AW180" s="883"/>
      <c r="AX180" s="883"/>
      <c r="AY180" s="883"/>
      <c r="AZ180" s="883"/>
      <c r="BA180" s="883"/>
      <c r="BB180" s="883"/>
      <c r="BC180" s="883"/>
      <c r="BD180" s="883"/>
      <c r="BE180" s="883"/>
      <c r="BF180" s="883"/>
    </row>
    <row r="181" ht="12.75" customHeight="1">
      <c r="A181" s="883"/>
      <c r="B181" s="883"/>
      <c r="C181" s="883"/>
      <c r="D181" s="883"/>
      <c r="E181" s="883"/>
      <c r="F181" s="883"/>
      <c r="G181" s="883"/>
      <c r="H181" s="883"/>
      <c r="I181" s="883"/>
      <c r="J181" s="883"/>
      <c r="K181" s="883"/>
      <c r="L181" s="883"/>
      <c r="M181" s="883"/>
      <c r="N181" s="883"/>
      <c r="O181" s="883"/>
      <c r="P181" s="883"/>
      <c r="Q181" s="883"/>
      <c r="R181" s="883"/>
      <c r="S181" s="883"/>
      <c r="T181" s="883"/>
      <c r="U181" s="883"/>
      <c r="V181" s="883"/>
      <c r="W181" s="883"/>
      <c r="X181" s="883"/>
      <c r="Y181" s="883"/>
      <c r="Z181" s="883"/>
      <c r="AA181" s="883"/>
      <c r="AB181" s="883"/>
      <c r="AC181" s="883"/>
      <c r="AD181" s="883"/>
      <c r="AE181" s="883"/>
      <c r="AF181" s="883"/>
      <c r="AG181" s="883"/>
      <c r="AH181" s="883"/>
      <c r="AI181" s="883"/>
      <c r="AJ181" s="883"/>
      <c r="AK181" s="883"/>
      <c r="AL181" s="883"/>
      <c r="AM181" s="883"/>
      <c r="AN181" s="883"/>
      <c r="AO181" s="883"/>
      <c r="AP181" s="883"/>
      <c r="AQ181" s="883"/>
      <c r="AR181" s="883"/>
      <c r="AS181" s="883"/>
      <c r="AT181" s="883"/>
      <c r="AU181" s="883"/>
      <c r="AV181" s="883"/>
      <c r="AW181" s="883"/>
      <c r="AX181" s="883"/>
      <c r="AY181" s="883"/>
      <c r="AZ181" s="883"/>
      <c r="BA181" s="883"/>
      <c r="BB181" s="883"/>
      <c r="BC181" s="883"/>
      <c r="BD181" s="883"/>
      <c r="BE181" s="883"/>
      <c r="BF181" s="883"/>
    </row>
    <row r="182" ht="12.75" customHeight="1">
      <c r="A182" s="883"/>
      <c r="B182" s="883"/>
      <c r="C182" s="883"/>
      <c r="D182" s="883"/>
      <c r="E182" s="883"/>
      <c r="F182" s="883"/>
      <c r="G182" s="883"/>
      <c r="H182" s="883"/>
      <c r="I182" s="883"/>
      <c r="J182" s="883"/>
      <c r="K182" s="883"/>
      <c r="L182" s="883"/>
      <c r="M182" s="883"/>
      <c r="N182" s="883"/>
      <c r="O182" s="883"/>
      <c r="P182" s="883"/>
      <c r="Q182" s="883"/>
      <c r="R182" s="883"/>
      <c r="S182" s="883"/>
      <c r="T182" s="883"/>
      <c r="U182" s="883"/>
      <c r="V182" s="883"/>
      <c r="W182" s="883"/>
      <c r="X182" s="883"/>
      <c r="Y182" s="883"/>
      <c r="Z182" s="883"/>
      <c r="AA182" s="883"/>
      <c r="AB182" s="883"/>
      <c r="AC182" s="883"/>
      <c r="AD182" s="883"/>
      <c r="AE182" s="883"/>
      <c r="AF182" s="883"/>
      <c r="AG182" s="883"/>
      <c r="AH182" s="883"/>
      <c r="AI182" s="883"/>
      <c r="AJ182" s="883"/>
      <c r="AK182" s="883"/>
      <c r="AL182" s="883"/>
      <c r="AM182" s="883"/>
      <c r="AN182" s="883"/>
      <c r="AO182" s="883"/>
      <c r="AP182" s="883"/>
      <c r="AQ182" s="883"/>
      <c r="AR182" s="883"/>
      <c r="AS182" s="883"/>
      <c r="AT182" s="883"/>
      <c r="AU182" s="883"/>
      <c r="AV182" s="883"/>
      <c r="AW182" s="883"/>
      <c r="AX182" s="883"/>
      <c r="AY182" s="883"/>
      <c r="AZ182" s="883"/>
      <c r="BA182" s="883"/>
      <c r="BB182" s="883"/>
      <c r="BC182" s="883"/>
      <c r="BD182" s="883"/>
      <c r="BE182" s="883"/>
      <c r="BF182" s="883"/>
    </row>
    <row r="183" ht="12.75" customHeight="1">
      <c r="A183" s="883"/>
      <c r="B183" s="883"/>
      <c r="C183" s="883"/>
      <c r="D183" s="883"/>
      <c r="E183" s="883"/>
      <c r="F183" s="883"/>
      <c r="G183" s="883"/>
      <c r="H183" s="883"/>
      <c r="I183" s="883"/>
      <c r="J183" s="883"/>
      <c r="K183" s="883"/>
      <c r="L183" s="883"/>
      <c r="M183" s="883"/>
      <c r="N183" s="883"/>
      <c r="O183" s="883"/>
      <c r="P183" s="883"/>
      <c r="Q183" s="883"/>
      <c r="R183" s="883"/>
      <c r="S183" s="883"/>
      <c r="T183" s="883"/>
      <c r="U183" s="883"/>
      <c r="V183" s="883"/>
      <c r="W183" s="883"/>
      <c r="X183" s="883"/>
      <c r="Y183" s="883"/>
      <c r="Z183" s="883"/>
      <c r="AA183" s="883"/>
      <c r="AB183" s="883"/>
      <c r="AC183" s="883"/>
      <c r="AD183" s="883"/>
      <c r="AE183" s="883"/>
      <c r="AF183" s="883"/>
      <c r="AG183" s="883"/>
      <c r="AH183" s="883"/>
      <c r="AI183" s="883"/>
      <c r="AJ183" s="883"/>
      <c r="AK183" s="883"/>
      <c r="AL183" s="883"/>
      <c r="AM183" s="883"/>
      <c r="AN183" s="883"/>
      <c r="AO183" s="883"/>
      <c r="AP183" s="883"/>
      <c r="AQ183" s="883"/>
      <c r="AR183" s="883"/>
      <c r="AS183" s="883"/>
      <c r="AT183" s="883"/>
      <c r="AU183" s="883"/>
      <c r="AV183" s="883"/>
      <c r="AW183" s="883"/>
      <c r="AX183" s="883"/>
      <c r="AY183" s="883"/>
      <c r="AZ183" s="883"/>
      <c r="BA183" s="883"/>
      <c r="BB183" s="883"/>
      <c r="BC183" s="883"/>
      <c r="BD183" s="883"/>
      <c r="BE183" s="883"/>
      <c r="BF183" s="883"/>
    </row>
    <row r="184" ht="12.75" customHeight="1">
      <c r="A184" s="883"/>
      <c r="B184" s="883"/>
      <c r="C184" s="883"/>
      <c r="D184" s="883"/>
      <c r="E184" s="883"/>
      <c r="F184" s="883"/>
      <c r="G184" s="883"/>
      <c r="H184" s="883"/>
      <c r="I184" s="883"/>
      <c r="J184" s="883"/>
      <c r="K184" s="883"/>
      <c r="L184" s="883"/>
      <c r="M184" s="883"/>
      <c r="N184" s="883"/>
      <c r="O184" s="883"/>
      <c r="P184" s="883"/>
      <c r="Q184" s="883"/>
      <c r="R184" s="883"/>
      <c r="S184" s="883"/>
      <c r="T184" s="883"/>
      <c r="U184" s="883"/>
      <c r="V184" s="883"/>
      <c r="W184" s="883"/>
      <c r="X184" s="883"/>
      <c r="Y184" s="883"/>
      <c r="Z184" s="883"/>
      <c r="AA184" s="883"/>
      <c r="AB184" s="883"/>
      <c r="AC184" s="883"/>
      <c r="AD184" s="883"/>
      <c r="AE184" s="883"/>
      <c r="AF184" s="883"/>
      <c r="AG184" s="883"/>
      <c r="AH184" s="883"/>
      <c r="AI184" s="883"/>
      <c r="AJ184" s="883"/>
      <c r="AK184" s="883"/>
      <c r="AL184" s="883"/>
      <c r="AM184" s="883"/>
      <c r="AN184" s="883"/>
      <c r="AO184" s="883"/>
      <c r="AP184" s="883"/>
      <c r="AQ184" s="883"/>
      <c r="AR184" s="883"/>
      <c r="AS184" s="883"/>
      <c r="AT184" s="883"/>
      <c r="AU184" s="883"/>
      <c r="AV184" s="883"/>
      <c r="AW184" s="883"/>
      <c r="AX184" s="883"/>
      <c r="AY184" s="883"/>
      <c r="AZ184" s="883"/>
      <c r="BA184" s="883"/>
      <c r="BB184" s="883"/>
      <c r="BC184" s="883"/>
      <c r="BD184" s="883"/>
      <c r="BE184" s="883"/>
      <c r="BF184" s="883"/>
    </row>
    <row r="185" ht="12.75" customHeight="1">
      <c r="A185" s="883"/>
      <c r="B185" s="883"/>
      <c r="C185" s="883"/>
      <c r="D185" s="883"/>
      <c r="E185" s="883"/>
      <c r="F185" s="883"/>
      <c r="G185" s="883"/>
      <c r="H185" s="883"/>
      <c r="I185" s="883"/>
      <c r="J185" s="883"/>
      <c r="K185" s="883"/>
      <c r="L185" s="883"/>
      <c r="M185" s="883"/>
      <c r="N185" s="883"/>
      <c r="O185" s="883"/>
      <c r="P185" s="883"/>
      <c r="Q185" s="883"/>
      <c r="R185" s="883"/>
      <c r="S185" s="883"/>
      <c r="T185" s="883"/>
      <c r="U185" s="883"/>
      <c r="V185" s="883"/>
      <c r="W185" s="883"/>
      <c r="X185" s="883"/>
      <c r="Y185" s="883"/>
      <c r="Z185" s="883"/>
      <c r="AA185" s="883"/>
      <c r="AB185" s="883"/>
      <c r="AC185" s="883"/>
      <c r="AD185" s="883"/>
      <c r="AE185" s="883"/>
      <c r="AF185" s="883"/>
      <c r="AG185" s="883"/>
      <c r="AH185" s="883"/>
      <c r="AI185" s="883"/>
      <c r="AJ185" s="883"/>
      <c r="AK185" s="883"/>
      <c r="AL185" s="883"/>
      <c r="AM185" s="883"/>
      <c r="AN185" s="883"/>
      <c r="AO185" s="883"/>
      <c r="AP185" s="883"/>
      <c r="AQ185" s="883"/>
      <c r="AR185" s="883"/>
      <c r="AS185" s="883"/>
      <c r="AT185" s="883"/>
      <c r="AU185" s="883"/>
      <c r="AV185" s="883"/>
      <c r="AW185" s="883"/>
      <c r="AX185" s="883"/>
      <c r="AY185" s="883"/>
      <c r="AZ185" s="883"/>
      <c r="BA185" s="883"/>
      <c r="BB185" s="883"/>
      <c r="BC185" s="883"/>
      <c r="BD185" s="883"/>
      <c r="BE185" s="883"/>
      <c r="BF185" s="883"/>
    </row>
    <row r="186" ht="12.75" customHeight="1">
      <c r="A186" s="883"/>
      <c r="B186" s="883"/>
      <c r="C186" s="883"/>
      <c r="D186" s="883"/>
      <c r="E186" s="883"/>
      <c r="F186" s="883"/>
      <c r="G186" s="883"/>
      <c r="H186" s="883"/>
      <c r="I186" s="883"/>
      <c r="J186" s="883"/>
      <c r="K186" s="883"/>
      <c r="L186" s="883"/>
      <c r="M186" s="883"/>
      <c r="N186" s="883"/>
      <c r="O186" s="883"/>
      <c r="P186" s="883"/>
      <c r="Q186" s="883"/>
      <c r="R186" s="883"/>
      <c r="S186" s="883"/>
      <c r="T186" s="883"/>
      <c r="U186" s="883"/>
      <c r="V186" s="883"/>
      <c r="W186" s="883"/>
      <c r="X186" s="883"/>
      <c r="Y186" s="883"/>
      <c r="Z186" s="883"/>
      <c r="AA186" s="883"/>
      <c r="AB186" s="883"/>
      <c r="AC186" s="883"/>
      <c r="AD186" s="883"/>
      <c r="AE186" s="883"/>
      <c r="AF186" s="883"/>
      <c r="AG186" s="883"/>
      <c r="AH186" s="883"/>
      <c r="AI186" s="883"/>
      <c r="AJ186" s="883"/>
      <c r="AK186" s="883"/>
      <c r="AL186" s="883"/>
      <c r="AM186" s="883"/>
      <c r="AN186" s="883"/>
      <c r="AO186" s="883"/>
      <c r="AP186" s="883"/>
      <c r="AQ186" s="883"/>
      <c r="AR186" s="883"/>
      <c r="AS186" s="883"/>
      <c r="AT186" s="883"/>
      <c r="AU186" s="883"/>
      <c r="AV186" s="883"/>
      <c r="AW186" s="883"/>
      <c r="AX186" s="883"/>
      <c r="AY186" s="883"/>
      <c r="AZ186" s="883"/>
      <c r="BA186" s="883"/>
      <c r="BB186" s="883"/>
      <c r="BC186" s="883"/>
      <c r="BD186" s="883"/>
      <c r="BE186" s="883"/>
      <c r="BF186" s="883"/>
    </row>
    <row r="187" ht="12.75" customHeight="1">
      <c r="A187" s="883"/>
      <c r="B187" s="883"/>
      <c r="C187" s="883"/>
      <c r="D187" s="883"/>
      <c r="E187" s="883"/>
      <c r="F187" s="883"/>
      <c r="G187" s="883"/>
      <c r="H187" s="883"/>
      <c r="I187" s="883"/>
      <c r="J187" s="883"/>
      <c r="K187" s="883"/>
      <c r="L187" s="883"/>
      <c r="M187" s="883"/>
      <c r="N187" s="883"/>
      <c r="O187" s="883"/>
      <c r="P187" s="883"/>
      <c r="Q187" s="883"/>
      <c r="R187" s="883"/>
      <c r="S187" s="883"/>
      <c r="T187" s="883"/>
      <c r="U187" s="883"/>
      <c r="V187" s="883"/>
      <c r="W187" s="883"/>
      <c r="X187" s="883"/>
      <c r="Y187" s="883"/>
      <c r="Z187" s="883"/>
      <c r="AA187" s="883"/>
      <c r="AB187" s="883"/>
      <c r="AC187" s="883"/>
      <c r="AD187" s="883"/>
      <c r="AE187" s="883"/>
      <c r="AF187" s="883"/>
      <c r="AG187" s="883"/>
      <c r="AH187" s="883"/>
      <c r="AI187" s="883"/>
      <c r="AJ187" s="883"/>
      <c r="AK187" s="883"/>
      <c r="AL187" s="883"/>
      <c r="AM187" s="883"/>
      <c r="AN187" s="883"/>
      <c r="AO187" s="883"/>
      <c r="AP187" s="883"/>
      <c r="AQ187" s="883"/>
      <c r="AR187" s="883"/>
      <c r="AS187" s="883"/>
      <c r="AT187" s="883"/>
      <c r="AU187" s="883"/>
      <c r="AV187" s="883"/>
      <c r="AW187" s="883"/>
      <c r="AX187" s="883"/>
      <c r="AY187" s="883"/>
      <c r="AZ187" s="883"/>
      <c r="BA187" s="883"/>
      <c r="BB187" s="883"/>
      <c r="BC187" s="883"/>
      <c r="BD187" s="883"/>
      <c r="BE187" s="883"/>
      <c r="BF187" s="883"/>
    </row>
    <row r="188" ht="12.75" customHeight="1">
      <c r="A188" s="883"/>
      <c r="B188" s="883"/>
      <c r="C188" s="883"/>
      <c r="D188" s="883"/>
      <c r="E188" s="883"/>
      <c r="F188" s="883"/>
      <c r="G188" s="883"/>
      <c r="H188" s="883"/>
      <c r="I188" s="883"/>
      <c r="J188" s="883"/>
      <c r="K188" s="883"/>
      <c r="L188" s="883"/>
      <c r="M188" s="883"/>
      <c r="N188" s="883"/>
      <c r="O188" s="883"/>
      <c r="P188" s="883"/>
      <c r="Q188" s="883"/>
      <c r="R188" s="883"/>
      <c r="S188" s="883"/>
      <c r="T188" s="883"/>
      <c r="U188" s="883"/>
      <c r="V188" s="883"/>
      <c r="W188" s="883"/>
      <c r="X188" s="883"/>
      <c r="Y188" s="883"/>
      <c r="Z188" s="883"/>
      <c r="AA188" s="883"/>
      <c r="AB188" s="883"/>
      <c r="AC188" s="883"/>
      <c r="AD188" s="883"/>
      <c r="AE188" s="883"/>
      <c r="AF188" s="883"/>
      <c r="AG188" s="883"/>
      <c r="AH188" s="883"/>
      <c r="AI188" s="883"/>
      <c r="AJ188" s="883"/>
      <c r="AK188" s="883"/>
      <c r="AL188" s="883"/>
      <c r="AM188" s="883"/>
      <c r="AN188" s="883"/>
      <c r="AO188" s="883"/>
      <c r="AP188" s="883"/>
      <c r="AQ188" s="883"/>
      <c r="AR188" s="883"/>
      <c r="AS188" s="883"/>
      <c r="AT188" s="883"/>
      <c r="AU188" s="883"/>
      <c r="AV188" s="883"/>
      <c r="AW188" s="883"/>
      <c r="AX188" s="883"/>
      <c r="AY188" s="883"/>
      <c r="AZ188" s="883"/>
      <c r="BA188" s="883"/>
      <c r="BB188" s="883"/>
      <c r="BC188" s="883"/>
      <c r="BD188" s="883"/>
      <c r="BE188" s="883"/>
      <c r="BF188" s="883"/>
    </row>
    <row r="189" ht="12.75" customHeight="1">
      <c r="A189" s="883"/>
      <c r="B189" s="883"/>
      <c r="C189" s="883"/>
      <c r="D189" s="883"/>
      <c r="E189" s="883"/>
      <c r="F189" s="883"/>
      <c r="G189" s="883"/>
      <c r="H189" s="883"/>
      <c r="I189" s="883"/>
      <c r="J189" s="883"/>
      <c r="K189" s="883"/>
      <c r="L189" s="883"/>
      <c r="M189" s="883"/>
      <c r="N189" s="883"/>
      <c r="O189" s="883"/>
      <c r="P189" s="883"/>
      <c r="Q189" s="883"/>
      <c r="R189" s="883"/>
      <c r="S189" s="883"/>
      <c r="T189" s="883"/>
      <c r="U189" s="883"/>
      <c r="V189" s="883"/>
      <c r="W189" s="883"/>
      <c r="X189" s="883"/>
      <c r="Y189" s="883"/>
      <c r="Z189" s="883"/>
      <c r="AA189" s="883"/>
      <c r="AB189" s="883"/>
      <c r="AC189" s="883"/>
      <c r="AD189" s="883"/>
      <c r="AE189" s="883"/>
      <c r="AF189" s="883"/>
      <c r="AG189" s="883"/>
      <c r="AH189" s="883"/>
      <c r="AI189" s="883"/>
      <c r="AJ189" s="883"/>
      <c r="AK189" s="883"/>
      <c r="AL189" s="883"/>
      <c r="AM189" s="883"/>
      <c r="AN189" s="883"/>
      <c r="AO189" s="883"/>
      <c r="AP189" s="883"/>
      <c r="AQ189" s="883"/>
      <c r="AR189" s="883"/>
      <c r="AS189" s="883"/>
      <c r="AT189" s="883"/>
      <c r="AU189" s="883"/>
      <c r="AV189" s="883"/>
      <c r="AW189" s="883"/>
      <c r="AX189" s="883"/>
      <c r="AY189" s="883"/>
      <c r="AZ189" s="883"/>
      <c r="BA189" s="883"/>
      <c r="BB189" s="883"/>
      <c r="BC189" s="883"/>
      <c r="BD189" s="883"/>
      <c r="BE189" s="883"/>
      <c r="BF189" s="883"/>
    </row>
    <row r="190" ht="12.75" customHeight="1">
      <c r="A190" s="883"/>
      <c r="B190" s="883"/>
      <c r="C190" s="883"/>
      <c r="D190" s="883"/>
      <c r="E190" s="883"/>
      <c r="F190" s="883"/>
      <c r="G190" s="883"/>
      <c r="H190" s="883"/>
      <c r="I190" s="883"/>
      <c r="J190" s="883"/>
      <c r="K190" s="883"/>
      <c r="L190" s="883"/>
      <c r="M190" s="883"/>
      <c r="N190" s="883"/>
      <c r="O190" s="883"/>
      <c r="P190" s="883"/>
      <c r="Q190" s="883"/>
      <c r="R190" s="883"/>
      <c r="S190" s="883"/>
      <c r="T190" s="883"/>
      <c r="U190" s="883"/>
      <c r="V190" s="883"/>
      <c r="W190" s="883"/>
      <c r="X190" s="883"/>
      <c r="Y190" s="883"/>
      <c r="Z190" s="883"/>
      <c r="AA190" s="883"/>
      <c r="AB190" s="883"/>
      <c r="AC190" s="883"/>
      <c r="AD190" s="883"/>
      <c r="AE190" s="883"/>
      <c r="AF190" s="883"/>
      <c r="AG190" s="883"/>
      <c r="AH190" s="883"/>
      <c r="AI190" s="883"/>
      <c r="AJ190" s="883"/>
      <c r="AK190" s="883"/>
      <c r="AL190" s="883"/>
      <c r="AM190" s="883"/>
      <c r="AN190" s="883"/>
      <c r="AO190" s="883"/>
      <c r="AP190" s="883"/>
      <c r="AQ190" s="883"/>
      <c r="AR190" s="883"/>
      <c r="AS190" s="883"/>
      <c r="AT190" s="883"/>
      <c r="AU190" s="883"/>
      <c r="AV190" s="883"/>
      <c r="AW190" s="883"/>
      <c r="AX190" s="883"/>
      <c r="AY190" s="883"/>
      <c r="AZ190" s="883"/>
      <c r="BA190" s="883"/>
      <c r="BB190" s="883"/>
      <c r="BC190" s="883"/>
      <c r="BD190" s="883"/>
      <c r="BE190" s="883"/>
      <c r="BF190" s="883"/>
    </row>
    <row r="191" ht="12.75" customHeight="1">
      <c r="A191" s="883"/>
      <c r="B191" s="883"/>
      <c r="C191" s="883"/>
      <c r="D191" s="883"/>
      <c r="E191" s="883"/>
      <c r="F191" s="883"/>
      <c r="G191" s="883"/>
      <c r="H191" s="883"/>
      <c r="I191" s="883"/>
      <c r="J191" s="883"/>
      <c r="K191" s="883"/>
      <c r="L191" s="883"/>
      <c r="M191" s="883"/>
      <c r="N191" s="883"/>
      <c r="O191" s="883"/>
      <c r="P191" s="883"/>
      <c r="Q191" s="883"/>
      <c r="R191" s="883"/>
      <c r="S191" s="883"/>
      <c r="T191" s="883"/>
      <c r="U191" s="883"/>
      <c r="V191" s="883"/>
      <c r="W191" s="883"/>
      <c r="X191" s="883"/>
      <c r="Y191" s="883"/>
      <c r="Z191" s="883"/>
      <c r="AA191" s="883"/>
      <c r="AB191" s="883"/>
      <c r="AC191" s="883"/>
      <c r="AD191" s="883"/>
      <c r="AE191" s="883"/>
      <c r="AF191" s="883"/>
      <c r="AG191" s="883"/>
      <c r="AH191" s="883"/>
      <c r="AI191" s="883"/>
      <c r="AJ191" s="883"/>
      <c r="AK191" s="883"/>
      <c r="AL191" s="883"/>
      <c r="AM191" s="883"/>
      <c r="AN191" s="883"/>
      <c r="AO191" s="883"/>
      <c r="AP191" s="883"/>
      <c r="AQ191" s="883"/>
      <c r="AR191" s="883"/>
      <c r="AS191" s="883"/>
      <c r="AT191" s="883"/>
      <c r="AU191" s="883"/>
      <c r="AV191" s="883"/>
      <c r="AW191" s="883"/>
      <c r="AX191" s="883"/>
      <c r="AY191" s="883"/>
      <c r="AZ191" s="883"/>
      <c r="BA191" s="883"/>
      <c r="BB191" s="883"/>
      <c r="BC191" s="883"/>
      <c r="BD191" s="883"/>
      <c r="BE191" s="883"/>
      <c r="BF191" s="883"/>
    </row>
    <row r="192" ht="12.75" customHeight="1">
      <c r="A192" s="883"/>
      <c r="B192" s="883"/>
      <c r="C192" s="883"/>
      <c r="D192" s="883"/>
      <c r="E192" s="883"/>
      <c r="F192" s="883"/>
      <c r="G192" s="883"/>
      <c r="H192" s="883"/>
      <c r="I192" s="883"/>
      <c r="J192" s="883"/>
      <c r="K192" s="883"/>
      <c r="L192" s="883"/>
      <c r="M192" s="883"/>
      <c r="N192" s="883"/>
      <c r="O192" s="883"/>
      <c r="P192" s="883"/>
      <c r="Q192" s="883"/>
      <c r="R192" s="883"/>
      <c r="S192" s="883"/>
      <c r="T192" s="883"/>
      <c r="U192" s="883"/>
      <c r="V192" s="883"/>
      <c r="W192" s="883"/>
      <c r="X192" s="883"/>
      <c r="Y192" s="883"/>
      <c r="Z192" s="883"/>
      <c r="AA192" s="883"/>
      <c r="AB192" s="883"/>
      <c r="AC192" s="883"/>
      <c r="AD192" s="883"/>
      <c r="AE192" s="883"/>
      <c r="AF192" s="883"/>
      <c r="AG192" s="883"/>
      <c r="AH192" s="883"/>
      <c r="AI192" s="883"/>
      <c r="AJ192" s="883"/>
      <c r="AK192" s="883"/>
      <c r="AL192" s="883"/>
      <c r="AM192" s="883"/>
      <c r="AN192" s="883"/>
      <c r="AO192" s="883"/>
      <c r="AP192" s="883"/>
      <c r="AQ192" s="883"/>
      <c r="AR192" s="883"/>
      <c r="AS192" s="883"/>
      <c r="AT192" s="883"/>
      <c r="AU192" s="883"/>
      <c r="AV192" s="883"/>
      <c r="AW192" s="883"/>
      <c r="AX192" s="883"/>
      <c r="AY192" s="883"/>
      <c r="AZ192" s="883"/>
      <c r="BA192" s="883"/>
      <c r="BB192" s="883"/>
      <c r="BC192" s="883"/>
      <c r="BD192" s="883"/>
      <c r="BE192" s="883"/>
      <c r="BF192" s="883"/>
    </row>
    <row r="193" ht="12.75" customHeight="1">
      <c r="A193" s="883"/>
      <c r="B193" s="883"/>
      <c r="C193" s="883"/>
      <c r="D193" s="883"/>
      <c r="E193" s="883"/>
      <c r="F193" s="883"/>
      <c r="G193" s="883"/>
      <c r="H193" s="883"/>
      <c r="I193" s="883"/>
      <c r="J193" s="883"/>
      <c r="K193" s="883"/>
      <c r="L193" s="883"/>
      <c r="M193" s="883"/>
      <c r="N193" s="883"/>
      <c r="O193" s="883"/>
      <c r="P193" s="883"/>
      <c r="Q193" s="883"/>
      <c r="R193" s="883"/>
      <c r="S193" s="883"/>
      <c r="T193" s="883"/>
      <c r="U193" s="883"/>
      <c r="V193" s="883"/>
      <c r="W193" s="883"/>
      <c r="X193" s="883"/>
      <c r="Y193" s="883"/>
      <c r="Z193" s="883"/>
      <c r="AA193" s="883"/>
      <c r="AB193" s="883"/>
      <c r="AC193" s="883"/>
      <c r="AD193" s="883"/>
      <c r="AE193" s="883"/>
      <c r="AF193" s="883"/>
      <c r="AG193" s="883"/>
      <c r="AH193" s="883"/>
      <c r="AI193" s="883"/>
      <c r="AJ193" s="883"/>
      <c r="AK193" s="883"/>
      <c r="AL193" s="883"/>
      <c r="AM193" s="883"/>
      <c r="AN193" s="883"/>
      <c r="AO193" s="883"/>
      <c r="AP193" s="883"/>
      <c r="AQ193" s="883"/>
      <c r="AR193" s="883"/>
      <c r="AS193" s="883"/>
      <c r="AT193" s="883"/>
      <c r="AU193" s="883"/>
      <c r="AV193" s="883"/>
      <c r="AW193" s="883"/>
      <c r="AX193" s="883"/>
      <c r="AY193" s="883"/>
      <c r="AZ193" s="883"/>
      <c r="BA193" s="883"/>
      <c r="BB193" s="883"/>
      <c r="BC193" s="883"/>
      <c r="BD193" s="883"/>
      <c r="BE193" s="883"/>
      <c r="BF193" s="883"/>
    </row>
    <row r="194" ht="12.75" customHeight="1">
      <c r="A194" s="883"/>
      <c r="B194" s="883"/>
      <c r="C194" s="883"/>
      <c r="D194" s="883"/>
      <c r="E194" s="883"/>
      <c r="F194" s="883"/>
      <c r="G194" s="883"/>
      <c r="H194" s="883"/>
      <c r="I194" s="883"/>
      <c r="J194" s="883"/>
      <c r="K194" s="883"/>
      <c r="L194" s="883"/>
      <c r="M194" s="883"/>
      <c r="N194" s="883"/>
      <c r="O194" s="883"/>
      <c r="P194" s="883"/>
      <c r="Q194" s="883"/>
      <c r="R194" s="883"/>
      <c r="S194" s="883"/>
      <c r="T194" s="883"/>
      <c r="U194" s="883"/>
      <c r="V194" s="883"/>
      <c r="W194" s="883"/>
      <c r="X194" s="883"/>
      <c r="Y194" s="883"/>
      <c r="Z194" s="883"/>
      <c r="AA194" s="883"/>
      <c r="AB194" s="883"/>
      <c r="AC194" s="883"/>
      <c r="AD194" s="883"/>
      <c r="AE194" s="883"/>
      <c r="AF194" s="883"/>
      <c r="AG194" s="883"/>
      <c r="AH194" s="883"/>
      <c r="AI194" s="883"/>
      <c r="AJ194" s="883"/>
      <c r="AK194" s="883"/>
      <c r="AL194" s="883"/>
      <c r="AM194" s="883"/>
      <c r="AN194" s="883"/>
      <c r="AO194" s="883"/>
      <c r="AP194" s="883"/>
      <c r="AQ194" s="883"/>
      <c r="AR194" s="883"/>
      <c r="AS194" s="883"/>
      <c r="AT194" s="883"/>
      <c r="AU194" s="883"/>
      <c r="AV194" s="883"/>
      <c r="AW194" s="883"/>
      <c r="AX194" s="883"/>
      <c r="AY194" s="883"/>
      <c r="AZ194" s="883"/>
      <c r="BA194" s="883"/>
      <c r="BB194" s="883"/>
      <c r="BC194" s="883"/>
      <c r="BD194" s="883"/>
      <c r="BE194" s="883"/>
      <c r="BF194" s="883"/>
    </row>
    <row r="195" ht="12.75" customHeight="1">
      <c r="A195" s="883"/>
      <c r="B195" s="883"/>
      <c r="C195" s="883"/>
      <c r="D195" s="883"/>
      <c r="E195" s="883"/>
      <c r="F195" s="883"/>
      <c r="G195" s="883"/>
      <c r="H195" s="883"/>
      <c r="I195" s="883"/>
      <c r="J195" s="883"/>
      <c r="K195" s="883"/>
      <c r="L195" s="883"/>
      <c r="M195" s="883"/>
      <c r="N195" s="883"/>
      <c r="O195" s="883"/>
      <c r="P195" s="883"/>
      <c r="Q195" s="883"/>
      <c r="R195" s="883"/>
      <c r="S195" s="883"/>
      <c r="T195" s="883"/>
      <c r="U195" s="883"/>
      <c r="V195" s="883"/>
      <c r="W195" s="883"/>
      <c r="X195" s="883"/>
      <c r="Y195" s="883"/>
      <c r="Z195" s="883"/>
      <c r="AA195" s="883"/>
      <c r="AB195" s="883"/>
      <c r="AC195" s="883"/>
      <c r="AD195" s="883"/>
      <c r="AE195" s="883"/>
      <c r="AF195" s="883"/>
      <c r="AG195" s="883"/>
      <c r="AH195" s="883"/>
      <c r="AI195" s="883"/>
      <c r="AJ195" s="883"/>
      <c r="AK195" s="883"/>
      <c r="AL195" s="883"/>
      <c r="AM195" s="883"/>
      <c r="AN195" s="883"/>
      <c r="AO195" s="883"/>
      <c r="AP195" s="883"/>
      <c r="AQ195" s="883"/>
      <c r="AR195" s="883"/>
      <c r="AS195" s="883"/>
      <c r="AT195" s="883"/>
      <c r="AU195" s="883"/>
      <c r="AV195" s="883"/>
      <c r="AW195" s="883"/>
      <c r="AX195" s="883"/>
      <c r="AY195" s="883"/>
      <c r="AZ195" s="883"/>
      <c r="BA195" s="883"/>
      <c r="BB195" s="883"/>
      <c r="BC195" s="883"/>
      <c r="BD195" s="883"/>
      <c r="BE195" s="883"/>
      <c r="BF195" s="883"/>
    </row>
    <row r="196" ht="12.75" customHeight="1">
      <c r="A196" s="883"/>
      <c r="B196" s="883"/>
      <c r="C196" s="883"/>
      <c r="D196" s="883"/>
      <c r="E196" s="883"/>
      <c r="F196" s="883"/>
      <c r="G196" s="883"/>
      <c r="H196" s="883"/>
      <c r="I196" s="883"/>
      <c r="J196" s="883"/>
      <c r="K196" s="883"/>
      <c r="L196" s="883"/>
      <c r="M196" s="883"/>
      <c r="N196" s="883"/>
      <c r="O196" s="883"/>
      <c r="P196" s="883"/>
      <c r="Q196" s="883"/>
      <c r="R196" s="883"/>
      <c r="S196" s="883"/>
      <c r="T196" s="883"/>
      <c r="U196" s="883"/>
      <c r="V196" s="883"/>
      <c r="W196" s="883"/>
      <c r="X196" s="883"/>
      <c r="Y196" s="883"/>
      <c r="Z196" s="883"/>
      <c r="AA196" s="883"/>
      <c r="AB196" s="883"/>
      <c r="AC196" s="883"/>
      <c r="AD196" s="883"/>
      <c r="AE196" s="883"/>
      <c r="AF196" s="883"/>
      <c r="AG196" s="883"/>
      <c r="AH196" s="883"/>
      <c r="AI196" s="883"/>
      <c r="AJ196" s="883"/>
      <c r="AK196" s="883"/>
      <c r="AL196" s="883"/>
      <c r="AM196" s="883"/>
      <c r="AN196" s="883"/>
      <c r="AO196" s="883"/>
      <c r="AP196" s="883"/>
      <c r="AQ196" s="883"/>
      <c r="AR196" s="883"/>
      <c r="AS196" s="883"/>
      <c r="AT196" s="883"/>
      <c r="AU196" s="883"/>
      <c r="AV196" s="883"/>
      <c r="AW196" s="883"/>
      <c r="AX196" s="883"/>
      <c r="AY196" s="883"/>
      <c r="AZ196" s="883"/>
      <c r="BA196" s="883"/>
      <c r="BB196" s="883"/>
      <c r="BC196" s="883"/>
      <c r="BD196" s="883"/>
      <c r="BE196" s="883"/>
      <c r="BF196" s="883"/>
    </row>
    <row r="197" ht="12.75" customHeight="1">
      <c r="A197" s="883"/>
      <c r="B197" s="883"/>
      <c r="C197" s="883"/>
      <c r="D197" s="883"/>
      <c r="E197" s="883"/>
      <c r="F197" s="883"/>
      <c r="G197" s="883"/>
      <c r="H197" s="883"/>
      <c r="I197" s="883"/>
      <c r="J197" s="883"/>
      <c r="K197" s="883"/>
      <c r="L197" s="883"/>
      <c r="M197" s="883"/>
      <c r="N197" s="883"/>
      <c r="O197" s="883"/>
      <c r="P197" s="883"/>
      <c r="Q197" s="883"/>
      <c r="R197" s="883"/>
      <c r="S197" s="883"/>
      <c r="T197" s="883"/>
      <c r="U197" s="883"/>
      <c r="V197" s="883"/>
      <c r="W197" s="883"/>
      <c r="X197" s="883"/>
      <c r="Y197" s="883"/>
      <c r="Z197" s="883"/>
      <c r="AA197" s="883"/>
      <c r="AB197" s="883"/>
      <c r="AC197" s="883"/>
      <c r="AD197" s="883"/>
      <c r="AE197" s="883"/>
      <c r="AF197" s="883"/>
      <c r="AG197" s="883"/>
      <c r="AH197" s="883"/>
      <c r="AI197" s="883"/>
      <c r="AJ197" s="883"/>
      <c r="AK197" s="883"/>
      <c r="AL197" s="883"/>
      <c r="AM197" s="883"/>
      <c r="AN197" s="883"/>
      <c r="AO197" s="883"/>
      <c r="AP197" s="883"/>
      <c r="AQ197" s="883"/>
      <c r="AR197" s="883"/>
      <c r="AS197" s="883"/>
      <c r="AT197" s="883"/>
      <c r="AU197" s="883"/>
      <c r="AV197" s="883"/>
      <c r="AW197" s="883"/>
      <c r="AX197" s="883"/>
      <c r="AY197" s="883"/>
      <c r="AZ197" s="883"/>
      <c r="BA197" s="883"/>
      <c r="BB197" s="883"/>
      <c r="BC197" s="883"/>
      <c r="BD197" s="883"/>
      <c r="BE197" s="883"/>
      <c r="BF197" s="883"/>
    </row>
    <row r="198" ht="12.75" customHeight="1">
      <c r="A198" s="883"/>
      <c r="B198" s="883"/>
      <c r="C198" s="883"/>
      <c r="D198" s="883"/>
      <c r="E198" s="883"/>
      <c r="F198" s="883"/>
      <c r="G198" s="883"/>
      <c r="H198" s="883"/>
      <c r="I198" s="883"/>
      <c r="J198" s="883"/>
      <c r="K198" s="883"/>
      <c r="L198" s="883"/>
      <c r="M198" s="883"/>
      <c r="N198" s="883"/>
      <c r="O198" s="883"/>
      <c r="P198" s="883"/>
      <c r="Q198" s="883"/>
      <c r="R198" s="883"/>
      <c r="S198" s="883"/>
      <c r="T198" s="883"/>
      <c r="U198" s="883"/>
      <c r="V198" s="883"/>
      <c r="W198" s="883"/>
      <c r="X198" s="883"/>
      <c r="Y198" s="883"/>
      <c r="Z198" s="883"/>
      <c r="AA198" s="883"/>
      <c r="AB198" s="883"/>
      <c r="AC198" s="883"/>
      <c r="AD198" s="883"/>
      <c r="AE198" s="883"/>
      <c r="AF198" s="883"/>
      <c r="AG198" s="883"/>
      <c r="AH198" s="883"/>
      <c r="AI198" s="883"/>
      <c r="AJ198" s="883"/>
      <c r="AK198" s="883"/>
      <c r="AL198" s="883"/>
      <c r="AM198" s="883"/>
      <c r="AN198" s="883"/>
      <c r="AO198" s="883"/>
      <c r="AP198" s="883"/>
      <c r="AQ198" s="883"/>
      <c r="AR198" s="883"/>
      <c r="AS198" s="883"/>
      <c r="AT198" s="883"/>
      <c r="AU198" s="883"/>
      <c r="AV198" s="883"/>
      <c r="AW198" s="883"/>
      <c r="AX198" s="883"/>
      <c r="AY198" s="883"/>
      <c r="AZ198" s="883"/>
      <c r="BA198" s="883"/>
      <c r="BB198" s="883"/>
      <c r="BC198" s="883"/>
      <c r="BD198" s="883"/>
      <c r="BE198" s="883"/>
      <c r="BF198" s="883"/>
    </row>
    <row r="199" ht="12.75" customHeight="1">
      <c r="A199" s="883"/>
      <c r="B199" s="883"/>
      <c r="C199" s="883"/>
      <c r="D199" s="883"/>
      <c r="E199" s="883"/>
      <c r="F199" s="883"/>
      <c r="G199" s="883"/>
      <c r="H199" s="883"/>
      <c r="I199" s="883"/>
      <c r="J199" s="883"/>
      <c r="K199" s="883"/>
      <c r="L199" s="883"/>
      <c r="M199" s="883"/>
      <c r="N199" s="883"/>
      <c r="O199" s="883"/>
      <c r="P199" s="883"/>
      <c r="Q199" s="883"/>
      <c r="R199" s="883"/>
      <c r="S199" s="883"/>
      <c r="T199" s="883"/>
      <c r="U199" s="883"/>
      <c r="V199" s="883"/>
      <c r="W199" s="883"/>
      <c r="X199" s="883"/>
      <c r="Y199" s="883"/>
      <c r="Z199" s="883"/>
      <c r="AA199" s="883"/>
      <c r="AB199" s="883"/>
      <c r="AC199" s="883"/>
      <c r="AD199" s="883"/>
      <c r="AE199" s="883"/>
      <c r="AF199" s="883"/>
      <c r="AG199" s="883"/>
      <c r="AH199" s="883"/>
      <c r="AI199" s="883"/>
      <c r="AJ199" s="883"/>
      <c r="AK199" s="883"/>
      <c r="AL199" s="883"/>
      <c r="AM199" s="883"/>
      <c r="AN199" s="883"/>
      <c r="AO199" s="883"/>
      <c r="AP199" s="883"/>
      <c r="AQ199" s="883"/>
      <c r="AR199" s="883"/>
      <c r="AS199" s="883"/>
      <c r="AT199" s="883"/>
      <c r="AU199" s="883"/>
      <c r="AV199" s="883"/>
      <c r="AW199" s="883"/>
      <c r="AX199" s="883"/>
      <c r="AY199" s="883"/>
      <c r="AZ199" s="883"/>
      <c r="BA199" s="883"/>
      <c r="BB199" s="883"/>
      <c r="BC199" s="883"/>
      <c r="BD199" s="883"/>
      <c r="BE199" s="883"/>
      <c r="BF199" s="883"/>
    </row>
    <row r="200" ht="12.75" customHeight="1">
      <c r="A200" s="883"/>
      <c r="B200" s="883"/>
      <c r="C200" s="883"/>
      <c r="D200" s="883"/>
      <c r="E200" s="883"/>
      <c r="F200" s="883"/>
      <c r="G200" s="883"/>
      <c r="H200" s="883"/>
      <c r="I200" s="883"/>
      <c r="J200" s="883"/>
      <c r="K200" s="883"/>
      <c r="L200" s="883"/>
      <c r="M200" s="883"/>
      <c r="N200" s="883"/>
      <c r="O200" s="883"/>
      <c r="P200" s="883"/>
      <c r="Q200" s="883"/>
      <c r="R200" s="883"/>
      <c r="S200" s="883"/>
      <c r="T200" s="883"/>
      <c r="U200" s="883"/>
      <c r="V200" s="883"/>
      <c r="W200" s="883"/>
      <c r="X200" s="883"/>
      <c r="Y200" s="883"/>
      <c r="Z200" s="883"/>
      <c r="AA200" s="883"/>
      <c r="AB200" s="883"/>
      <c r="AC200" s="883"/>
      <c r="AD200" s="883"/>
      <c r="AE200" s="883"/>
      <c r="AF200" s="883"/>
      <c r="AG200" s="883"/>
      <c r="AH200" s="883"/>
      <c r="AI200" s="883"/>
      <c r="AJ200" s="883"/>
      <c r="AK200" s="883"/>
      <c r="AL200" s="883"/>
      <c r="AM200" s="883"/>
      <c r="AN200" s="883"/>
      <c r="AO200" s="883"/>
      <c r="AP200" s="883"/>
      <c r="AQ200" s="883"/>
      <c r="AR200" s="883"/>
      <c r="AS200" s="883"/>
      <c r="AT200" s="883"/>
      <c r="AU200" s="883"/>
      <c r="AV200" s="883"/>
      <c r="AW200" s="883"/>
      <c r="AX200" s="883"/>
      <c r="AY200" s="883"/>
      <c r="AZ200" s="883"/>
      <c r="BA200" s="883"/>
      <c r="BB200" s="883"/>
      <c r="BC200" s="883"/>
      <c r="BD200" s="883"/>
      <c r="BE200" s="883"/>
      <c r="BF200" s="883"/>
    </row>
    <row r="201" ht="12.75" customHeight="1">
      <c r="A201" s="883"/>
      <c r="B201" s="883"/>
      <c r="C201" s="883"/>
      <c r="D201" s="883"/>
      <c r="E201" s="883"/>
      <c r="F201" s="883"/>
      <c r="G201" s="883"/>
      <c r="H201" s="883"/>
      <c r="I201" s="883"/>
      <c r="J201" s="883"/>
      <c r="K201" s="883"/>
      <c r="L201" s="883"/>
      <c r="M201" s="883"/>
      <c r="N201" s="883"/>
      <c r="O201" s="883"/>
      <c r="P201" s="883"/>
      <c r="Q201" s="883"/>
      <c r="R201" s="883"/>
      <c r="S201" s="883"/>
      <c r="T201" s="883"/>
      <c r="U201" s="883"/>
      <c r="V201" s="883"/>
      <c r="W201" s="883"/>
      <c r="X201" s="883"/>
      <c r="Y201" s="883"/>
      <c r="Z201" s="883"/>
      <c r="AA201" s="883"/>
      <c r="AB201" s="883"/>
      <c r="AC201" s="883"/>
      <c r="AD201" s="883"/>
      <c r="AE201" s="883"/>
      <c r="AF201" s="883"/>
      <c r="AG201" s="883"/>
      <c r="AH201" s="883"/>
      <c r="AI201" s="883"/>
      <c r="AJ201" s="883"/>
      <c r="AK201" s="883"/>
      <c r="AL201" s="883"/>
      <c r="AM201" s="883"/>
      <c r="AN201" s="883"/>
      <c r="AO201" s="883"/>
      <c r="AP201" s="883"/>
      <c r="AQ201" s="883"/>
      <c r="AR201" s="883"/>
      <c r="AS201" s="883"/>
      <c r="AT201" s="883"/>
      <c r="AU201" s="883"/>
      <c r="AV201" s="883"/>
      <c r="AW201" s="883"/>
      <c r="AX201" s="883"/>
      <c r="AY201" s="883"/>
      <c r="AZ201" s="883"/>
      <c r="BA201" s="883"/>
      <c r="BB201" s="883"/>
      <c r="BC201" s="883"/>
      <c r="BD201" s="883"/>
      <c r="BE201" s="883"/>
      <c r="BF201" s="883"/>
    </row>
    <row r="202" ht="12.75" customHeight="1">
      <c r="A202" s="883"/>
      <c r="B202" s="883"/>
      <c r="C202" s="883"/>
      <c r="D202" s="883"/>
      <c r="E202" s="883"/>
      <c r="F202" s="883"/>
      <c r="G202" s="883"/>
      <c r="H202" s="883"/>
      <c r="I202" s="883"/>
      <c r="J202" s="883"/>
      <c r="K202" s="883"/>
      <c r="L202" s="883"/>
      <c r="M202" s="883"/>
      <c r="N202" s="883"/>
      <c r="O202" s="883"/>
      <c r="P202" s="883"/>
      <c r="Q202" s="883"/>
      <c r="R202" s="883"/>
      <c r="S202" s="883"/>
      <c r="T202" s="883"/>
      <c r="U202" s="883"/>
      <c r="V202" s="883"/>
      <c r="W202" s="883"/>
      <c r="X202" s="883"/>
      <c r="Y202" s="883"/>
      <c r="Z202" s="883"/>
      <c r="AA202" s="883"/>
      <c r="AB202" s="883"/>
      <c r="AC202" s="883"/>
      <c r="AD202" s="883"/>
      <c r="AE202" s="883"/>
      <c r="AF202" s="883"/>
      <c r="AG202" s="883"/>
      <c r="AH202" s="883"/>
      <c r="AI202" s="883"/>
      <c r="AJ202" s="883"/>
      <c r="AK202" s="883"/>
      <c r="AL202" s="883"/>
      <c r="AM202" s="883"/>
      <c r="AN202" s="883"/>
      <c r="AO202" s="883"/>
      <c r="AP202" s="883"/>
      <c r="AQ202" s="883"/>
      <c r="AR202" s="883"/>
      <c r="AS202" s="883"/>
      <c r="AT202" s="883"/>
      <c r="AU202" s="883"/>
      <c r="AV202" s="883"/>
      <c r="AW202" s="883"/>
      <c r="AX202" s="883"/>
      <c r="AY202" s="883"/>
      <c r="AZ202" s="883"/>
      <c r="BA202" s="883"/>
      <c r="BB202" s="883"/>
      <c r="BC202" s="883"/>
      <c r="BD202" s="883"/>
      <c r="BE202" s="883"/>
      <c r="BF202" s="883"/>
    </row>
    <row r="203" ht="12.75" customHeight="1">
      <c r="A203" s="883"/>
      <c r="B203" s="883"/>
      <c r="C203" s="883"/>
      <c r="D203" s="883"/>
      <c r="E203" s="883"/>
      <c r="F203" s="883"/>
      <c r="G203" s="883"/>
      <c r="H203" s="883"/>
      <c r="I203" s="883"/>
      <c r="J203" s="883"/>
      <c r="K203" s="883"/>
      <c r="L203" s="883"/>
      <c r="M203" s="883"/>
      <c r="N203" s="883"/>
      <c r="O203" s="883"/>
      <c r="P203" s="883"/>
      <c r="Q203" s="883"/>
      <c r="R203" s="883"/>
      <c r="S203" s="883"/>
      <c r="T203" s="883"/>
      <c r="U203" s="883"/>
      <c r="V203" s="883"/>
      <c r="W203" s="883"/>
      <c r="X203" s="883"/>
      <c r="Y203" s="883"/>
      <c r="Z203" s="883"/>
      <c r="AA203" s="883"/>
      <c r="AB203" s="883"/>
      <c r="AC203" s="883"/>
      <c r="AD203" s="883"/>
      <c r="AE203" s="883"/>
      <c r="AF203" s="883"/>
      <c r="AG203" s="883"/>
      <c r="AH203" s="883"/>
      <c r="AI203" s="883"/>
      <c r="AJ203" s="883"/>
      <c r="AK203" s="883"/>
      <c r="AL203" s="883"/>
      <c r="AM203" s="883"/>
      <c r="AN203" s="883"/>
      <c r="AO203" s="883"/>
      <c r="AP203" s="883"/>
      <c r="AQ203" s="883"/>
      <c r="AR203" s="883"/>
      <c r="AS203" s="883"/>
      <c r="AT203" s="883"/>
      <c r="AU203" s="883"/>
      <c r="AV203" s="883"/>
      <c r="AW203" s="883"/>
      <c r="AX203" s="883"/>
      <c r="AY203" s="883"/>
      <c r="AZ203" s="883"/>
      <c r="BA203" s="883"/>
      <c r="BB203" s="883"/>
      <c r="BC203" s="883"/>
      <c r="BD203" s="883"/>
      <c r="BE203" s="883"/>
      <c r="BF203" s="883"/>
    </row>
    <row r="204" ht="12.75" customHeight="1">
      <c r="A204" s="883"/>
      <c r="B204" s="883"/>
      <c r="C204" s="883"/>
      <c r="D204" s="883"/>
      <c r="E204" s="883"/>
      <c r="F204" s="883"/>
      <c r="G204" s="883"/>
      <c r="H204" s="883"/>
      <c r="I204" s="883"/>
      <c r="J204" s="883"/>
      <c r="K204" s="883"/>
      <c r="L204" s="883"/>
      <c r="M204" s="883"/>
      <c r="N204" s="883"/>
      <c r="O204" s="883"/>
      <c r="P204" s="883"/>
      <c r="Q204" s="883"/>
      <c r="R204" s="883"/>
      <c r="S204" s="883"/>
      <c r="T204" s="883"/>
      <c r="U204" s="883"/>
      <c r="V204" s="883"/>
      <c r="W204" s="883"/>
      <c r="X204" s="883"/>
      <c r="Y204" s="883"/>
      <c r="Z204" s="883"/>
      <c r="AA204" s="883"/>
      <c r="AB204" s="883"/>
      <c r="AC204" s="883"/>
      <c r="AD204" s="883"/>
      <c r="AE204" s="883"/>
      <c r="AF204" s="883"/>
      <c r="AG204" s="883"/>
      <c r="AH204" s="883"/>
      <c r="AI204" s="883"/>
      <c r="AJ204" s="883"/>
      <c r="AK204" s="883"/>
      <c r="AL204" s="883"/>
      <c r="AM204" s="883"/>
      <c r="AN204" s="883"/>
      <c r="AO204" s="883"/>
      <c r="AP204" s="883"/>
      <c r="AQ204" s="883"/>
      <c r="AR204" s="883"/>
      <c r="AS204" s="883"/>
      <c r="AT204" s="883"/>
      <c r="AU204" s="883"/>
      <c r="AV204" s="883"/>
      <c r="AW204" s="883"/>
      <c r="AX204" s="883"/>
      <c r="AY204" s="883"/>
      <c r="AZ204" s="883"/>
      <c r="BA204" s="883"/>
      <c r="BB204" s="883"/>
      <c r="BC204" s="883"/>
      <c r="BD204" s="883"/>
      <c r="BE204" s="883"/>
      <c r="BF204" s="883"/>
    </row>
    <row r="205" ht="12.75" customHeight="1">
      <c r="A205" s="883"/>
      <c r="B205" s="883"/>
      <c r="C205" s="883"/>
      <c r="D205" s="883"/>
      <c r="E205" s="883"/>
      <c r="F205" s="883"/>
      <c r="G205" s="883"/>
      <c r="H205" s="883"/>
      <c r="I205" s="883"/>
      <c r="J205" s="883"/>
      <c r="K205" s="883"/>
      <c r="L205" s="883"/>
      <c r="M205" s="883"/>
      <c r="N205" s="883"/>
      <c r="O205" s="883"/>
      <c r="P205" s="883"/>
      <c r="Q205" s="883"/>
      <c r="R205" s="883"/>
      <c r="S205" s="883"/>
      <c r="T205" s="883"/>
      <c r="U205" s="883"/>
      <c r="V205" s="883"/>
      <c r="W205" s="883"/>
      <c r="X205" s="883"/>
      <c r="Y205" s="883"/>
      <c r="Z205" s="883"/>
      <c r="AA205" s="883"/>
      <c r="AB205" s="883"/>
      <c r="AC205" s="883"/>
      <c r="AD205" s="883"/>
      <c r="AE205" s="883"/>
      <c r="AF205" s="883"/>
      <c r="AG205" s="883"/>
      <c r="AH205" s="883"/>
      <c r="AI205" s="883"/>
      <c r="AJ205" s="883"/>
      <c r="AK205" s="883"/>
      <c r="AL205" s="883"/>
      <c r="AM205" s="883"/>
      <c r="AN205" s="883"/>
      <c r="AO205" s="883"/>
      <c r="AP205" s="883"/>
      <c r="AQ205" s="883"/>
      <c r="AR205" s="883"/>
      <c r="AS205" s="883"/>
      <c r="AT205" s="883"/>
      <c r="AU205" s="883"/>
      <c r="AV205" s="883"/>
      <c r="AW205" s="883"/>
      <c r="AX205" s="883"/>
      <c r="AY205" s="883"/>
      <c r="AZ205" s="883"/>
      <c r="BA205" s="883"/>
      <c r="BB205" s="883"/>
      <c r="BC205" s="883"/>
      <c r="BD205" s="883"/>
      <c r="BE205" s="883"/>
      <c r="BF205" s="883"/>
    </row>
    <row r="206" ht="12.75" customHeight="1">
      <c r="A206" s="883"/>
      <c r="B206" s="883"/>
      <c r="C206" s="883"/>
      <c r="D206" s="883"/>
      <c r="E206" s="883"/>
      <c r="F206" s="883"/>
      <c r="G206" s="883"/>
      <c r="H206" s="883"/>
      <c r="I206" s="883"/>
      <c r="J206" s="883"/>
      <c r="K206" s="883"/>
      <c r="L206" s="883"/>
      <c r="M206" s="883"/>
      <c r="N206" s="883"/>
      <c r="O206" s="883"/>
      <c r="P206" s="883"/>
      <c r="Q206" s="883"/>
      <c r="R206" s="883"/>
      <c r="S206" s="883"/>
      <c r="T206" s="883"/>
      <c r="U206" s="883"/>
      <c r="V206" s="883"/>
      <c r="W206" s="883"/>
      <c r="X206" s="883"/>
      <c r="Y206" s="883"/>
      <c r="Z206" s="883"/>
      <c r="AA206" s="883"/>
      <c r="AB206" s="883"/>
      <c r="AC206" s="883"/>
      <c r="AD206" s="883"/>
      <c r="AE206" s="883"/>
      <c r="AF206" s="883"/>
      <c r="AG206" s="883"/>
      <c r="AH206" s="883"/>
      <c r="AI206" s="883"/>
      <c r="AJ206" s="883"/>
      <c r="AK206" s="883"/>
      <c r="AL206" s="883"/>
      <c r="AM206" s="883"/>
      <c r="AN206" s="883"/>
      <c r="AO206" s="883"/>
      <c r="AP206" s="883"/>
      <c r="AQ206" s="883"/>
      <c r="AR206" s="883"/>
      <c r="AS206" s="883"/>
      <c r="AT206" s="883"/>
      <c r="AU206" s="883"/>
      <c r="AV206" s="883"/>
      <c r="AW206" s="883"/>
      <c r="AX206" s="883"/>
      <c r="AY206" s="883"/>
      <c r="AZ206" s="883"/>
      <c r="BA206" s="883"/>
      <c r="BB206" s="883"/>
      <c r="BC206" s="883"/>
      <c r="BD206" s="883"/>
      <c r="BE206" s="883"/>
      <c r="BF206" s="883"/>
    </row>
    <row r="207" ht="12.75" customHeight="1">
      <c r="A207" s="883"/>
      <c r="B207" s="883"/>
      <c r="C207" s="883"/>
      <c r="D207" s="883"/>
      <c r="E207" s="883"/>
      <c r="F207" s="883"/>
      <c r="G207" s="883"/>
      <c r="H207" s="883"/>
      <c r="I207" s="883"/>
      <c r="J207" s="883"/>
      <c r="K207" s="883"/>
      <c r="L207" s="883"/>
      <c r="M207" s="883"/>
      <c r="N207" s="883"/>
      <c r="O207" s="883"/>
      <c r="P207" s="883"/>
      <c r="Q207" s="883"/>
      <c r="R207" s="883"/>
      <c r="S207" s="883"/>
      <c r="T207" s="883"/>
      <c r="U207" s="883"/>
      <c r="V207" s="883"/>
      <c r="W207" s="883"/>
      <c r="X207" s="883"/>
      <c r="Y207" s="883"/>
      <c r="Z207" s="883"/>
      <c r="AA207" s="883"/>
      <c r="AB207" s="883"/>
      <c r="AC207" s="883"/>
      <c r="AD207" s="883"/>
      <c r="AE207" s="883"/>
      <c r="AF207" s="883"/>
      <c r="AG207" s="883"/>
      <c r="AH207" s="883"/>
      <c r="AI207" s="883"/>
      <c r="AJ207" s="883"/>
      <c r="AK207" s="883"/>
      <c r="AL207" s="883"/>
      <c r="AM207" s="883"/>
      <c r="AN207" s="883"/>
      <c r="AO207" s="883"/>
      <c r="AP207" s="883"/>
      <c r="AQ207" s="883"/>
      <c r="AR207" s="883"/>
      <c r="AS207" s="883"/>
      <c r="AT207" s="883"/>
      <c r="AU207" s="883"/>
      <c r="AV207" s="883"/>
      <c r="AW207" s="883"/>
      <c r="AX207" s="883"/>
      <c r="AY207" s="883"/>
      <c r="AZ207" s="883"/>
      <c r="BA207" s="883"/>
      <c r="BB207" s="883"/>
      <c r="BC207" s="883"/>
      <c r="BD207" s="883"/>
      <c r="BE207" s="883"/>
      <c r="BF207" s="883"/>
    </row>
    <row r="208" ht="12.75" customHeight="1">
      <c r="A208" s="883"/>
      <c r="B208" s="883"/>
      <c r="C208" s="883"/>
      <c r="D208" s="883"/>
      <c r="E208" s="883"/>
      <c r="F208" s="883"/>
      <c r="G208" s="883"/>
      <c r="H208" s="883"/>
      <c r="I208" s="883"/>
      <c r="J208" s="883"/>
      <c r="K208" s="883"/>
      <c r="L208" s="883"/>
      <c r="M208" s="883"/>
      <c r="N208" s="883"/>
      <c r="O208" s="883"/>
      <c r="P208" s="883"/>
      <c r="Q208" s="883"/>
      <c r="R208" s="883"/>
      <c r="S208" s="883"/>
      <c r="T208" s="883"/>
      <c r="U208" s="883"/>
      <c r="V208" s="883"/>
      <c r="W208" s="883"/>
      <c r="X208" s="883"/>
      <c r="Y208" s="883"/>
      <c r="Z208" s="883"/>
      <c r="AA208" s="883"/>
      <c r="AB208" s="883"/>
      <c r="AC208" s="883"/>
      <c r="AD208" s="883"/>
      <c r="AE208" s="883"/>
      <c r="AF208" s="883"/>
      <c r="AG208" s="883"/>
      <c r="AH208" s="883"/>
      <c r="AI208" s="883"/>
      <c r="AJ208" s="883"/>
      <c r="AK208" s="883"/>
      <c r="AL208" s="883"/>
      <c r="AM208" s="883"/>
      <c r="AN208" s="883"/>
      <c r="AO208" s="883"/>
      <c r="AP208" s="883"/>
      <c r="AQ208" s="883"/>
      <c r="AR208" s="883"/>
      <c r="AS208" s="883"/>
      <c r="AT208" s="883"/>
      <c r="AU208" s="883"/>
      <c r="AV208" s="883"/>
      <c r="AW208" s="883"/>
      <c r="AX208" s="883"/>
      <c r="AY208" s="883"/>
      <c r="AZ208" s="883"/>
      <c r="BA208" s="883"/>
      <c r="BB208" s="883"/>
      <c r="BC208" s="883"/>
      <c r="BD208" s="883"/>
      <c r="BE208" s="883"/>
      <c r="BF208" s="883"/>
    </row>
    <row r="209" ht="12.75" customHeight="1">
      <c r="A209" s="883"/>
      <c r="B209" s="883"/>
      <c r="C209" s="883"/>
      <c r="D209" s="883"/>
      <c r="E209" s="883"/>
      <c r="F209" s="883"/>
      <c r="G209" s="883"/>
      <c r="H209" s="883"/>
      <c r="I209" s="883"/>
      <c r="J209" s="883"/>
      <c r="K209" s="883"/>
      <c r="L209" s="883"/>
      <c r="M209" s="883"/>
      <c r="N209" s="883"/>
      <c r="O209" s="883"/>
      <c r="P209" s="883"/>
      <c r="Q209" s="883"/>
      <c r="R209" s="883"/>
      <c r="S209" s="883"/>
      <c r="T209" s="883"/>
      <c r="U209" s="883"/>
      <c r="V209" s="883"/>
      <c r="W209" s="883"/>
      <c r="X209" s="883"/>
      <c r="Y209" s="883"/>
      <c r="Z209" s="883"/>
      <c r="AA209" s="883"/>
      <c r="AB209" s="883"/>
      <c r="AC209" s="883"/>
      <c r="AD209" s="883"/>
      <c r="AE209" s="883"/>
      <c r="AF209" s="883"/>
      <c r="AG209" s="883"/>
      <c r="AH209" s="883"/>
      <c r="AI209" s="883"/>
      <c r="AJ209" s="883"/>
      <c r="AK209" s="883"/>
      <c r="AL209" s="883"/>
      <c r="AM209" s="883"/>
      <c r="AN209" s="883"/>
      <c r="AO209" s="883"/>
      <c r="AP209" s="883"/>
      <c r="AQ209" s="883"/>
      <c r="AR209" s="883"/>
      <c r="AS209" s="883"/>
      <c r="AT209" s="883"/>
      <c r="AU209" s="883"/>
      <c r="AV209" s="883"/>
      <c r="AW209" s="883"/>
      <c r="AX209" s="883"/>
      <c r="AY209" s="883"/>
      <c r="AZ209" s="883"/>
      <c r="BA209" s="883"/>
      <c r="BB209" s="883"/>
      <c r="BC209" s="883"/>
      <c r="BD209" s="883"/>
      <c r="BE209" s="883"/>
      <c r="BF209" s="883"/>
    </row>
    <row r="210" ht="12.75" customHeight="1">
      <c r="A210" s="883"/>
      <c r="B210" s="883"/>
      <c r="C210" s="883"/>
      <c r="D210" s="883"/>
      <c r="E210" s="883"/>
      <c r="F210" s="883"/>
      <c r="G210" s="883"/>
      <c r="H210" s="883"/>
      <c r="I210" s="883"/>
      <c r="J210" s="883"/>
      <c r="K210" s="883"/>
      <c r="L210" s="883"/>
      <c r="M210" s="883"/>
      <c r="N210" s="883"/>
      <c r="O210" s="883"/>
      <c r="P210" s="883"/>
      <c r="Q210" s="883"/>
      <c r="R210" s="883"/>
      <c r="S210" s="883"/>
      <c r="T210" s="883"/>
      <c r="U210" s="883"/>
      <c r="V210" s="883"/>
      <c r="W210" s="883"/>
      <c r="X210" s="883"/>
      <c r="Y210" s="883"/>
      <c r="Z210" s="883"/>
      <c r="AA210" s="883"/>
      <c r="AB210" s="883"/>
      <c r="AC210" s="883"/>
      <c r="AD210" s="883"/>
      <c r="AE210" s="883"/>
      <c r="AF210" s="883"/>
      <c r="AG210" s="883"/>
      <c r="AH210" s="883"/>
      <c r="AI210" s="883"/>
      <c r="AJ210" s="883"/>
      <c r="AK210" s="883"/>
      <c r="AL210" s="883"/>
      <c r="AM210" s="883"/>
      <c r="AN210" s="883"/>
      <c r="AO210" s="883"/>
      <c r="AP210" s="883"/>
      <c r="AQ210" s="883"/>
      <c r="AR210" s="883"/>
      <c r="AS210" s="883"/>
      <c r="AT210" s="883"/>
      <c r="AU210" s="883"/>
      <c r="AV210" s="883"/>
      <c r="AW210" s="883"/>
      <c r="AX210" s="883"/>
      <c r="AY210" s="883"/>
      <c r="AZ210" s="883"/>
      <c r="BA210" s="883"/>
      <c r="BB210" s="883"/>
      <c r="BC210" s="883"/>
      <c r="BD210" s="883"/>
      <c r="BE210" s="883"/>
      <c r="BF210" s="883"/>
    </row>
    <row r="211" ht="12.75" customHeight="1">
      <c r="A211" s="883"/>
      <c r="B211" s="883"/>
      <c r="C211" s="883"/>
      <c r="D211" s="883"/>
      <c r="E211" s="883"/>
      <c r="F211" s="883"/>
      <c r="G211" s="883"/>
      <c r="H211" s="883"/>
      <c r="I211" s="883"/>
      <c r="J211" s="883"/>
      <c r="K211" s="883"/>
      <c r="L211" s="883"/>
      <c r="M211" s="883"/>
      <c r="N211" s="883"/>
      <c r="O211" s="883"/>
      <c r="P211" s="883"/>
      <c r="Q211" s="883"/>
      <c r="R211" s="883"/>
      <c r="S211" s="883"/>
      <c r="T211" s="883"/>
      <c r="U211" s="883"/>
      <c r="V211" s="883"/>
      <c r="W211" s="883"/>
      <c r="X211" s="883"/>
      <c r="Y211" s="883"/>
      <c r="Z211" s="883"/>
      <c r="AA211" s="883"/>
      <c r="AB211" s="883"/>
      <c r="AC211" s="883"/>
      <c r="AD211" s="883"/>
      <c r="AE211" s="883"/>
      <c r="AF211" s="883"/>
      <c r="AG211" s="883"/>
      <c r="AH211" s="883"/>
      <c r="AI211" s="883"/>
      <c r="AJ211" s="883"/>
      <c r="AK211" s="883"/>
      <c r="AL211" s="883"/>
      <c r="AM211" s="883"/>
      <c r="AN211" s="883"/>
      <c r="AO211" s="883"/>
      <c r="AP211" s="883"/>
      <c r="AQ211" s="883"/>
      <c r="AR211" s="883"/>
      <c r="AS211" s="883"/>
      <c r="AT211" s="883"/>
      <c r="AU211" s="883"/>
      <c r="AV211" s="883"/>
      <c r="AW211" s="883"/>
      <c r="AX211" s="883"/>
      <c r="AY211" s="883"/>
      <c r="AZ211" s="883"/>
      <c r="BA211" s="883"/>
      <c r="BB211" s="883"/>
      <c r="BC211" s="883"/>
      <c r="BD211" s="883"/>
      <c r="BE211" s="883"/>
      <c r="BF211" s="883"/>
    </row>
    <row r="212" ht="12.75" customHeight="1">
      <c r="A212" s="883"/>
      <c r="B212" s="883"/>
      <c r="C212" s="883"/>
      <c r="D212" s="883"/>
      <c r="E212" s="883"/>
      <c r="F212" s="883"/>
      <c r="G212" s="883"/>
      <c r="H212" s="883"/>
      <c r="I212" s="883"/>
      <c r="J212" s="883"/>
      <c r="K212" s="883"/>
      <c r="L212" s="883"/>
      <c r="M212" s="883"/>
      <c r="N212" s="883"/>
      <c r="O212" s="883"/>
      <c r="P212" s="883"/>
      <c r="Q212" s="883"/>
      <c r="R212" s="883"/>
      <c r="S212" s="883"/>
      <c r="T212" s="883"/>
      <c r="U212" s="883"/>
      <c r="V212" s="883"/>
      <c r="W212" s="883"/>
      <c r="X212" s="883"/>
      <c r="Y212" s="883"/>
      <c r="Z212" s="883"/>
      <c r="AA212" s="883"/>
      <c r="AB212" s="883"/>
      <c r="AC212" s="883"/>
      <c r="AD212" s="883"/>
      <c r="AE212" s="883"/>
      <c r="AF212" s="883"/>
      <c r="AG212" s="883"/>
      <c r="AH212" s="883"/>
      <c r="AI212" s="883"/>
      <c r="AJ212" s="883"/>
      <c r="AK212" s="883"/>
      <c r="AL212" s="883"/>
      <c r="AM212" s="883"/>
      <c r="AN212" s="883"/>
      <c r="AO212" s="883"/>
      <c r="AP212" s="883"/>
      <c r="AQ212" s="883"/>
      <c r="AR212" s="883"/>
      <c r="AS212" s="883"/>
      <c r="AT212" s="883"/>
      <c r="AU212" s="883"/>
      <c r="AV212" s="883"/>
      <c r="AW212" s="883"/>
      <c r="AX212" s="883"/>
      <c r="AY212" s="883"/>
      <c r="AZ212" s="883"/>
      <c r="BA212" s="883"/>
      <c r="BB212" s="883"/>
      <c r="BC212" s="883"/>
      <c r="BD212" s="883"/>
      <c r="BE212" s="883"/>
      <c r="BF212" s="883"/>
    </row>
    <row r="213" ht="12.75" customHeight="1">
      <c r="A213" s="883"/>
      <c r="B213" s="883"/>
      <c r="C213" s="883"/>
      <c r="D213" s="883"/>
      <c r="E213" s="883"/>
      <c r="F213" s="883"/>
      <c r="G213" s="883"/>
      <c r="H213" s="883"/>
      <c r="I213" s="883"/>
      <c r="J213" s="883"/>
      <c r="K213" s="883"/>
      <c r="L213" s="883"/>
      <c r="M213" s="883"/>
      <c r="N213" s="883"/>
      <c r="O213" s="883"/>
      <c r="P213" s="883"/>
      <c r="Q213" s="883"/>
      <c r="R213" s="883"/>
      <c r="S213" s="883"/>
      <c r="T213" s="883"/>
      <c r="U213" s="883"/>
      <c r="V213" s="883"/>
      <c r="W213" s="883"/>
      <c r="X213" s="883"/>
      <c r="Y213" s="883"/>
      <c r="Z213" s="883"/>
      <c r="AA213" s="883"/>
      <c r="AB213" s="883"/>
      <c r="AC213" s="883"/>
      <c r="AD213" s="883"/>
      <c r="AE213" s="883"/>
      <c r="AF213" s="883"/>
      <c r="AG213" s="883"/>
      <c r="AH213" s="883"/>
      <c r="AI213" s="883"/>
      <c r="AJ213" s="883"/>
      <c r="AK213" s="883"/>
      <c r="AL213" s="883"/>
      <c r="AM213" s="883"/>
      <c r="AN213" s="883"/>
      <c r="AO213" s="883"/>
      <c r="AP213" s="883"/>
      <c r="AQ213" s="883"/>
      <c r="AR213" s="883"/>
      <c r="AS213" s="883"/>
      <c r="AT213" s="883"/>
      <c r="AU213" s="883"/>
      <c r="AV213" s="883"/>
      <c r="AW213" s="883"/>
      <c r="AX213" s="883"/>
      <c r="AY213" s="883"/>
      <c r="AZ213" s="883"/>
      <c r="BA213" s="883"/>
      <c r="BB213" s="883"/>
      <c r="BC213" s="883"/>
      <c r="BD213" s="883"/>
      <c r="BE213" s="883"/>
      <c r="BF213" s="883"/>
    </row>
    <row r="214" ht="12.75" customHeight="1">
      <c r="A214" s="883"/>
      <c r="B214" s="883"/>
      <c r="C214" s="883"/>
      <c r="D214" s="883"/>
      <c r="E214" s="883"/>
      <c r="F214" s="883"/>
      <c r="G214" s="883"/>
      <c r="H214" s="883"/>
      <c r="I214" s="883"/>
      <c r="J214" s="883"/>
      <c r="K214" s="883"/>
      <c r="L214" s="883"/>
      <c r="M214" s="883"/>
      <c r="N214" s="883"/>
      <c r="O214" s="883"/>
      <c r="P214" s="883"/>
      <c r="Q214" s="883"/>
      <c r="R214" s="883"/>
      <c r="S214" s="883"/>
      <c r="T214" s="883"/>
      <c r="U214" s="883"/>
      <c r="V214" s="883"/>
      <c r="W214" s="883"/>
      <c r="X214" s="883"/>
      <c r="Y214" s="883"/>
      <c r="Z214" s="883"/>
      <c r="AA214" s="883"/>
      <c r="AB214" s="883"/>
      <c r="AC214" s="883"/>
      <c r="AD214" s="883"/>
      <c r="AE214" s="883"/>
      <c r="AF214" s="883"/>
      <c r="AG214" s="883"/>
      <c r="AH214" s="883"/>
      <c r="AI214" s="883"/>
      <c r="AJ214" s="883"/>
      <c r="AK214" s="883"/>
      <c r="AL214" s="883"/>
      <c r="AM214" s="883"/>
      <c r="AN214" s="883"/>
      <c r="AO214" s="883"/>
      <c r="AP214" s="883"/>
      <c r="AQ214" s="883"/>
      <c r="AR214" s="883"/>
      <c r="AS214" s="883"/>
      <c r="AT214" s="883"/>
      <c r="AU214" s="883"/>
      <c r="AV214" s="883"/>
      <c r="AW214" s="883"/>
      <c r="AX214" s="883"/>
      <c r="AY214" s="883"/>
      <c r="AZ214" s="883"/>
      <c r="BA214" s="883"/>
      <c r="BB214" s="883"/>
      <c r="BC214" s="883"/>
      <c r="BD214" s="883"/>
      <c r="BE214" s="883"/>
      <c r="BF214" s="883"/>
    </row>
    <row r="215" ht="12.75" customHeight="1">
      <c r="A215" s="883"/>
      <c r="B215" s="883"/>
      <c r="C215" s="883"/>
      <c r="D215" s="883"/>
      <c r="E215" s="883"/>
      <c r="F215" s="883"/>
      <c r="G215" s="883"/>
      <c r="H215" s="883"/>
      <c r="I215" s="883"/>
      <c r="J215" s="883"/>
      <c r="K215" s="883"/>
      <c r="L215" s="883"/>
      <c r="M215" s="883"/>
      <c r="N215" s="883"/>
      <c r="O215" s="883"/>
      <c r="P215" s="883"/>
      <c r="Q215" s="883"/>
      <c r="R215" s="883"/>
      <c r="S215" s="883"/>
      <c r="T215" s="883"/>
      <c r="U215" s="883"/>
      <c r="V215" s="883"/>
      <c r="W215" s="883"/>
      <c r="X215" s="883"/>
      <c r="Y215" s="883"/>
      <c r="Z215" s="883"/>
      <c r="AA215" s="883"/>
      <c r="AB215" s="883"/>
      <c r="AC215" s="883"/>
      <c r="AD215" s="883"/>
      <c r="AE215" s="883"/>
      <c r="AF215" s="883"/>
      <c r="AG215" s="883"/>
      <c r="AH215" s="883"/>
      <c r="AI215" s="883"/>
      <c r="AJ215" s="883"/>
      <c r="AK215" s="883"/>
      <c r="AL215" s="883"/>
      <c r="AM215" s="883"/>
      <c r="AN215" s="883"/>
      <c r="AO215" s="883"/>
      <c r="AP215" s="883"/>
      <c r="AQ215" s="883"/>
      <c r="AR215" s="883"/>
      <c r="AS215" s="883"/>
      <c r="AT215" s="883"/>
      <c r="AU215" s="883"/>
      <c r="AV215" s="883"/>
      <c r="AW215" s="883"/>
      <c r="AX215" s="883"/>
      <c r="AY215" s="883"/>
      <c r="AZ215" s="883"/>
      <c r="BA215" s="883"/>
      <c r="BB215" s="883"/>
      <c r="BC215" s="883"/>
      <c r="BD215" s="883"/>
      <c r="BE215" s="883"/>
      <c r="BF215" s="883"/>
    </row>
    <row r="216" ht="12.75" customHeight="1">
      <c r="A216" s="883"/>
      <c r="B216" s="883"/>
      <c r="C216" s="883"/>
      <c r="D216" s="883"/>
      <c r="E216" s="883"/>
      <c r="F216" s="883"/>
      <c r="G216" s="883"/>
      <c r="H216" s="883"/>
      <c r="I216" s="883"/>
      <c r="J216" s="883"/>
      <c r="K216" s="883"/>
      <c r="L216" s="883"/>
      <c r="M216" s="883"/>
      <c r="N216" s="883"/>
      <c r="O216" s="883"/>
      <c r="P216" s="883"/>
      <c r="Q216" s="883"/>
      <c r="R216" s="883"/>
      <c r="S216" s="883"/>
      <c r="T216" s="883"/>
      <c r="U216" s="883"/>
      <c r="V216" s="883"/>
      <c r="W216" s="883"/>
      <c r="X216" s="883"/>
      <c r="Y216" s="883"/>
      <c r="Z216" s="883"/>
      <c r="AA216" s="883"/>
      <c r="AB216" s="883"/>
      <c r="AC216" s="883"/>
      <c r="AD216" s="883"/>
      <c r="AE216" s="883"/>
      <c r="AF216" s="883"/>
      <c r="AG216" s="883"/>
      <c r="AH216" s="883"/>
      <c r="AI216" s="883"/>
      <c r="AJ216" s="883"/>
      <c r="AK216" s="883"/>
      <c r="AL216" s="883"/>
      <c r="AM216" s="883"/>
      <c r="AN216" s="883"/>
      <c r="AO216" s="883"/>
      <c r="AP216" s="883"/>
      <c r="AQ216" s="883"/>
      <c r="AR216" s="883"/>
      <c r="AS216" s="883"/>
      <c r="AT216" s="883"/>
      <c r="AU216" s="883"/>
      <c r="AV216" s="883"/>
      <c r="AW216" s="883"/>
      <c r="AX216" s="883"/>
      <c r="AY216" s="883"/>
      <c r="AZ216" s="883"/>
      <c r="BA216" s="883"/>
      <c r="BB216" s="883"/>
      <c r="BC216" s="883"/>
      <c r="BD216" s="883"/>
      <c r="BE216" s="883"/>
      <c r="BF216" s="883"/>
    </row>
    <row r="217" ht="12.75" customHeight="1">
      <c r="A217" s="883"/>
      <c r="B217" s="883"/>
      <c r="C217" s="883"/>
      <c r="D217" s="883"/>
      <c r="E217" s="883"/>
      <c r="F217" s="883"/>
      <c r="G217" s="883"/>
      <c r="H217" s="883"/>
      <c r="I217" s="883"/>
      <c r="J217" s="883"/>
      <c r="K217" s="883"/>
      <c r="L217" s="883"/>
      <c r="M217" s="883"/>
      <c r="N217" s="883"/>
      <c r="O217" s="883"/>
      <c r="P217" s="883"/>
      <c r="Q217" s="883"/>
      <c r="R217" s="883"/>
      <c r="S217" s="883"/>
      <c r="T217" s="883"/>
      <c r="U217" s="883"/>
      <c r="V217" s="883"/>
      <c r="W217" s="883"/>
      <c r="X217" s="883"/>
      <c r="Y217" s="883"/>
      <c r="Z217" s="883"/>
      <c r="AA217" s="883"/>
      <c r="AB217" s="883"/>
      <c r="AC217" s="883"/>
      <c r="AD217" s="883"/>
      <c r="AE217" s="883"/>
      <c r="AF217" s="883"/>
      <c r="AG217" s="883"/>
      <c r="AH217" s="883"/>
      <c r="AI217" s="883"/>
      <c r="AJ217" s="883"/>
      <c r="AK217" s="883"/>
      <c r="AL217" s="883"/>
      <c r="AM217" s="883"/>
      <c r="AN217" s="883"/>
      <c r="AO217" s="883"/>
      <c r="AP217" s="883"/>
      <c r="AQ217" s="883"/>
      <c r="AR217" s="883"/>
      <c r="AS217" s="883"/>
      <c r="AT217" s="883"/>
      <c r="AU217" s="883"/>
      <c r="AV217" s="883"/>
      <c r="AW217" s="883"/>
      <c r="AX217" s="883"/>
      <c r="AY217" s="883"/>
      <c r="AZ217" s="883"/>
      <c r="BA217" s="883"/>
      <c r="BB217" s="883"/>
      <c r="BC217" s="883"/>
      <c r="BD217" s="883"/>
      <c r="BE217" s="883"/>
      <c r="BF217" s="883"/>
    </row>
    <row r="218" ht="12.75" customHeight="1">
      <c r="A218" s="883"/>
      <c r="B218" s="883"/>
      <c r="C218" s="883"/>
      <c r="D218" s="883"/>
      <c r="E218" s="883"/>
      <c r="F218" s="883"/>
      <c r="G218" s="883"/>
      <c r="H218" s="883"/>
      <c r="I218" s="883"/>
      <c r="J218" s="883"/>
      <c r="K218" s="883"/>
      <c r="L218" s="883"/>
      <c r="M218" s="883"/>
      <c r="N218" s="883"/>
      <c r="O218" s="883"/>
      <c r="P218" s="883"/>
      <c r="Q218" s="883"/>
      <c r="R218" s="883"/>
      <c r="S218" s="883"/>
      <c r="T218" s="883"/>
      <c r="U218" s="883"/>
      <c r="V218" s="883"/>
      <c r="W218" s="883"/>
      <c r="X218" s="883"/>
      <c r="Y218" s="883"/>
      <c r="Z218" s="883"/>
      <c r="AA218" s="883"/>
      <c r="AB218" s="883"/>
      <c r="AC218" s="883"/>
      <c r="AD218" s="883"/>
      <c r="AE218" s="883"/>
      <c r="AF218" s="883"/>
      <c r="AG218" s="883"/>
      <c r="AH218" s="883"/>
      <c r="AI218" s="883"/>
      <c r="AJ218" s="883"/>
      <c r="AK218" s="883"/>
      <c r="AL218" s="883"/>
      <c r="AM218" s="883"/>
      <c r="AN218" s="883"/>
      <c r="AO218" s="883"/>
      <c r="AP218" s="883"/>
      <c r="AQ218" s="883"/>
      <c r="AR218" s="883"/>
      <c r="AS218" s="883"/>
      <c r="AT218" s="883"/>
      <c r="AU218" s="883"/>
      <c r="AV218" s="883"/>
      <c r="AW218" s="883"/>
      <c r="AX218" s="883"/>
      <c r="AY218" s="883"/>
      <c r="AZ218" s="883"/>
      <c r="BA218" s="883"/>
      <c r="BB218" s="883"/>
      <c r="BC218" s="883"/>
      <c r="BD218" s="883"/>
      <c r="BE218" s="883"/>
      <c r="BF218" s="883"/>
    </row>
    <row r="219" ht="12.75" customHeight="1">
      <c r="A219" s="883"/>
      <c r="B219" s="883"/>
      <c r="C219" s="883"/>
      <c r="D219" s="883"/>
      <c r="E219" s="883"/>
      <c r="F219" s="883"/>
      <c r="G219" s="883"/>
      <c r="H219" s="883"/>
      <c r="I219" s="883"/>
      <c r="J219" s="883"/>
      <c r="K219" s="883"/>
      <c r="L219" s="883"/>
      <c r="M219" s="883"/>
      <c r="N219" s="883"/>
      <c r="O219" s="883"/>
      <c r="P219" s="883"/>
      <c r="Q219" s="883"/>
      <c r="R219" s="883"/>
      <c r="S219" s="883"/>
      <c r="T219" s="883"/>
      <c r="U219" s="883"/>
      <c r="V219" s="883"/>
      <c r="W219" s="883"/>
      <c r="X219" s="883"/>
      <c r="Y219" s="883"/>
      <c r="Z219" s="883"/>
      <c r="AA219" s="883"/>
      <c r="AB219" s="883"/>
      <c r="AC219" s="883"/>
      <c r="AD219" s="883"/>
      <c r="AE219" s="883"/>
      <c r="AF219" s="883"/>
      <c r="AG219" s="883"/>
      <c r="AH219" s="883"/>
      <c r="AI219" s="883"/>
      <c r="AJ219" s="883"/>
      <c r="AK219" s="883"/>
      <c r="AL219" s="883"/>
      <c r="AM219" s="883"/>
      <c r="AN219" s="883"/>
      <c r="AO219" s="883"/>
      <c r="AP219" s="883"/>
      <c r="AQ219" s="883"/>
      <c r="AR219" s="883"/>
      <c r="AS219" s="883"/>
      <c r="AT219" s="883"/>
      <c r="AU219" s="883"/>
      <c r="AV219" s="883"/>
      <c r="AW219" s="883"/>
      <c r="AX219" s="883"/>
      <c r="AY219" s="883"/>
      <c r="AZ219" s="883"/>
      <c r="BA219" s="883"/>
      <c r="BB219" s="883"/>
      <c r="BC219" s="883"/>
      <c r="BD219" s="883"/>
      <c r="BE219" s="883"/>
      <c r="BF219" s="883"/>
    </row>
    <row r="220" ht="12.75" customHeight="1">
      <c r="A220" s="883"/>
      <c r="B220" s="883"/>
      <c r="C220" s="883"/>
      <c r="D220" s="883"/>
      <c r="E220" s="883"/>
      <c r="F220" s="883"/>
      <c r="G220" s="883"/>
      <c r="H220" s="883"/>
      <c r="I220" s="883"/>
      <c r="J220" s="883"/>
      <c r="K220" s="883"/>
      <c r="L220" s="883"/>
      <c r="M220" s="883"/>
      <c r="N220" s="883"/>
      <c r="O220" s="883"/>
      <c r="P220" s="883"/>
      <c r="Q220" s="883"/>
      <c r="R220" s="883"/>
      <c r="S220" s="883"/>
      <c r="T220" s="883"/>
      <c r="U220" s="883"/>
      <c r="V220" s="883"/>
      <c r="W220" s="883"/>
      <c r="X220" s="883"/>
      <c r="Y220" s="883"/>
      <c r="Z220" s="883"/>
      <c r="AA220" s="883"/>
      <c r="AB220" s="883"/>
      <c r="AC220" s="883"/>
      <c r="AD220" s="883"/>
      <c r="AE220" s="883"/>
      <c r="AF220" s="883"/>
      <c r="AG220" s="883"/>
      <c r="AH220" s="883"/>
      <c r="AI220" s="883"/>
      <c r="AJ220" s="883"/>
      <c r="AK220" s="883"/>
      <c r="AL220" s="883"/>
      <c r="AM220" s="883"/>
      <c r="AN220" s="883"/>
      <c r="AO220" s="883"/>
      <c r="AP220" s="883"/>
      <c r="AQ220" s="883"/>
      <c r="AR220" s="883"/>
      <c r="AS220" s="883"/>
      <c r="AT220" s="883"/>
      <c r="AU220" s="883"/>
      <c r="AV220" s="883"/>
      <c r="AW220" s="883"/>
      <c r="AX220" s="883"/>
      <c r="AY220" s="883"/>
      <c r="AZ220" s="883"/>
      <c r="BA220" s="883"/>
      <c r="BB220" s="883"/>
      <c r="BC220" s="883"/>
      <c r="BD220" s="883"/>
      <c r="BE220" s="883"/>
      <c r="BF220" s="883"/>
    </row>
    <row r="221" ht="12.75" customHeight="1">
      <c r="A221" s="883"/>
      <c r="B221" s="883"/>
      <c r="C221" s="883"/>
      <c r="D221" s="883"/>
      <c r="E221" s="883"/>
      <c r="F221" s="883"/>
      <c r="G221" s="883"/>
      <c r="H221" s="883"/>
      <c r="I221" s="883"/>
      <c r="J221" s="883"/>
      <c r="K221" s="883"/>
      <c r="L221" s="883"/>
      <c r="M221" s="883"/>
      <c r="N221" s="883"/>
      <c r="O221" s="883"/>
      <c r="P221" s="883"/>
      <c r="Q221" s="883"/>
      <c r="R221" s="883"/>
      <c r="S221" s="883"/>
      <c r="T221" s="883"/>
      <c r="U221" s="883"/>
      <c r="V221" s="883"/>
      <c r="W221" s="883"/>
      <c r="X221" s="883"/>
      <c r="Y221" s="883"/>
      <c r="Z221" s="883"/>
      <c r="AA221" s="883"/>
      <c r="AB221" s="883"/>
      <c r="AC221" s="883"/>
      <c r="AD221" s="883"/>
      <c r="AE221" s="883"/>
      <c r="AF221" s="883"/>
      <c r="AG221" s="883"/>
      <c r="AH221" s="883"/>
      <c r="AI221" s="883"/>
      <c r="AJ221" s="883"/>
      <c r="AK221" s="883"/>
      <c r="AL221" s="883"/>
      <c r="AM221" s="883"/>
      <c r="AN221" s="883"/>
      <c r="AO221" s="883"/>
      <c r="AP221" s="883"/>
      <c r="AQ221" s="883"/>
      <c r="AR221" s="883"/>
      <c r="AS221" s="883"/>
      <c r="AT221" s="883"/>
      <c r="AU221" s="883"/>
      <c r="AV221" s="883"/>
      <c r="AW221" s="883"/>
      <c r="AX221" s="883"/>
      <c r="AY221" s="883"/>
      <c r="AZ221" s="883"/>
      <c r="BA221" s="883"/>
      <c r="BB221" s="883"/>
      <c r="BC221" s="883"/>
      <c r="BD221" s="883"/>
      <c r="BE221" s="883"/>
      <c r="BF221" s="883"/>
    </row>
    <row r="222" ht="12.75" customHeight="1">
      <c r="A222" s="883"/>
      <c r="B222" s="883"/>
      <c r="C222" s="883"/>
      <c r="D222" s="883"/>
      <c r="E222" s="883"/>
      <c r="F222" s="883"/>
      <c r="G222" s="883"/>
      <c r="H222" s="883"/>
      <c r="I222" s="883"/>
      <c r="J222" s="883"/>
      <c r="K222" s="883"/>
      <c r="L222" s="883"/>
      <c r="M222" s="883"/>
      <c r="N222" s="883"/>
      <c r="O222" s="883"/>
      <c r="P222" s="883"/>
      <c r="Q222" s="883"/>
      <c r="R222" s="883"/>
      <c r="S222" s="883"/>
      <c r="T222" s="883"/>
      <c r="U222" s="883"/>
      <c r="V222" s="883"/>
      <c r="W222" s="883"/>
      <c r="X222" s="883"/>
      <c r="Y222" s="883"/>
      <c r="Z222" s="883"/>
      <c r="AA222" s="883"/>
      <c r="AB222" s="883"/>
      <c r="AC222" s="883"/>
      <c r="AD222" s="883"/>
      <c r="AE222" s="883"/>
      <c r="AF222" s="883"/>
      <c r="AG222" s="883"/>
      <c r="AH222" s="883"/>
      <c r="AI222" s="883"/>
      <c r="AJ222" s="883"/>
      <c r="AK222" s="883"/>
      <c r="AL222" s="883"/>
      <c r="AM222" s="883"/>
      <c r="AN222" s="883"/>
      <c r="AO222" s="883"/>
      <c r="AP222" s="883"/>
      <c r="AQ222" s="883"/>
      <c r="AR222" s="883"/>
      <c r="AS222" s="883"/>
      <c r="AT222" s="883"/>
      <c r="AU222" s="883"/>
      <c r="AV222" s="883"/>
      <c r="AW222" s="883"/>
      <c r="AX222" s="883"/>
      <c r="AY222" s="883"/>
      <c r="AZ222" s="883"/>
      <c r="BA222" s="883"/>
      <c r="BB222" s="883"/>
      <c r="BC222" s="883"/>
      <c r="BD222" s="883"/>
      <c r="BE222" s="883"/>
      <c r="BF222" s="883"/>
    </row>
    <row r="223" ht="12.75" customHeight="1">
      <c r="A223" s="883"/>
      <c r="B223" s="883"/>
      <c r="C223" s="883"/>
      <c r="D223" s="883"/>
      <c r="E223" s="883"/>
      <c r="F223" s="883"/>
      <c r="G223" s="883"/>
      <c r="H223" s="883"/>
      <c r="I223" s="883"/>
      <c r="J223" s="883"/>
      <c r="K223" s="883"/>
      <c r="L223" s="883"/>
      <c r="M223" s="883"/>
      <c r="N223" s="883"/>
      <c r="O223" s="883"/>
      <c r="P223" s="883"/>
      <c r="Q223" s="883"/>
      <c r="R223" s="883"/>
      <c r="S223" s="883"/>
      <c r="T223" s="883"/>
      <c r="U223" s="883"/>
      <c r="V223" s="883"/>
      <c r="W223" s="883"/>
      <c r="X223" s="883"/>
      <c r="Y223" s="883"/>
      <c r="Z223" s="883"/>
      <c r="AA223" s="883"/>
      <c r="AB223" s="883"/>
      <c r="AC223" s="883"/>
      <c r="AD223" s="883"/>
      <c r="AE223" s="883"/>
      <c r="AF223" s="883"/>
      <c r="AG223" s="883"/>
      <c r="AH223" s="883"/>
      <c r="AI223" s="883"/>
      <c r="AJ223" s="883"/>
      <c r="AK223" s="883"/>
      <c r="AL223" s="883"/>
      <c r="AM223" s="883"/>
      <c r="AN223" s="883"/>
      <c r="AO223" s="883"/>
      <c r="AP223" s="883"/>
      <c r="AQ223" s="883"/>
      <c r="AR223" s="883"/>
      <c r="AS223" s="883"/>
      <c r="AT223" s="883"/>
      <c r="AU223" s="883"/>
      <c r="AV223" s="883"/>
      <c r="AW223" s="883"/>
      <c r="AX223" s="883"/>
      <c r="AY223" s="883"/>
      <c r="AZ223" s="883"/>
      <c r="BA223" s="883"/>
      <c r="BB223" s="883"/>
      <c r="BC223" s="883"/>
      <c r="BD223" s="883"/>
      <c r="BE223" s="883"/>
      <c r="BF223" s="883"/>
    </row>
    <row r="224" ht="12.75" customHeight="1">
      <c r="A224" s="883"/>
      <c r="B224" s="883"/>
      <c r="C224" s="883"/>
      <c r="D224" s="883"/>
      <c r="E224" s="883"/>
      <c r="F224" s="883"/>
      <c r="G224" s="883"/>
      <c r="H224" s="883"/>
      <c r="I224" s="883"/>
      <c r="J224" s="883"/>
      <c r="K224" s="883"/>
      <c r="L224" s="883"/>
      <c r="M224" s="883"/>
      <c r="N224" s="883"/>
      <c r="O224" s="883"/>
      <c r="P224" s="883"/>
      <c r="Q224" s="883"/>
      <c r="R224" s="883"/>
      <c r="S224" s="883"/>
      <c r="T224" s="883"/>
      <c r="U224" s="883"/>
      <c r="V224" s="883"/>
      <c r="W224" s="883"/>
      <c r="X224" s="883"/>
      <c r="Y224" s="883"/>
      <c r="Z224" s="883"/>
      <c r="AA224" s="883"/>
      <c r="AB224" s="883"/>
      <c r="AC224" s="883"/>
      <c r="AD224" s="883"/>
      <c r="AE224" s="883"/>
      <c r="AF224" s="883"/>
      <c r="AG224" s="883"/>
      <c r="AH224" s="883"/>
      <c r="AI224" s="883"/>
      <c r="AJ224" s="883"/>
      <c r="AK224" s="883"/>
      <c r="AL224" s="883"/>
      <c r="AM224" s="883"/>
      <c r="AN224" s="883"/>
      <c r="AO224" s="883"/>
      <c r="AP224" s="883"/>
      <c r="AQ224" s="883"/>
      <c r="AR224" s="883"/>
      <c r="AS224" s="883"/>
      <c r="AT224" s="883"/>
      <c r="AU224" s="883"/>
      <c r="AV224" s="883"/>
      <c r="AW224" s="883"/>
      <c r="AX224" s="883"/>
      <c r="AY224" s="883"/>
      <c r="AZ224" s="883"/>
      <c r="BA224" s="883"/>
      <c r="BB224" s="883"/>
      <c r="BC224" s="883"/>
      <c r="BD224" s="883"/>
      <c r="BE224" s="883"/>
      <c r="BF224" s="883"/>
    </row>
    <row r="225" ht="12.75" customHeight="1">
      <c r="A225" s="883"/>
      <c r="B225" s="883"/>
      <c r="C225" s="883"/>
      <c r="D225" s="883"/>
      <c r="E225" s="883"/>
      <c r="F225" s="883"/>
      <c r="G225" s="883"/>
      <c r="H225" s="883"/>
      <c r="I225" s="883"/>
      <c r="J225" s="883"/>
      <c r="K225" s="883"/>
      <c r="L225" s="883"/>
      <c r="M225" s="883"/>
      <c r="N225" s="883"/>
      <c r="O225" s="883"/>
      <c r="P225" s="883"/>
      <c r="Q225" s="883"/>
      <c r="R225" s="883"/>
      <c r="S225" s="883"/>
      <c r="T225" s="883"/>
      <c r="U225" s="883"/>
      <c r="V225" s="883"/>
      <c r="W225" s="883"/>
      <c r="X225" s="883"/>
      <c r="Y225" s="883"/>
      <c r="Z225" s="883"/>
      <c r="AA225" s="883"/>
      <c r="AB225" s="883"/>
      <c r="AC225" s="883"/>
      <c r="AD225" s="883"/>
      <c r="AE225" s="883"/>
      <c r="AF225" s="883"/>
      <c r="AG225" s="883"/>
      <c r="AH225" s="883"/>
      <c r="AI225" s="883"/>
      <c r="AJ225" s="883"/>
      <c r="AK225" s="883"/>
      <c r="AL225" s="883"/>
      <c r="AM225" s="883"/>
      <c r="AN225" s="883"/>
      <c r="AO225" s="883"/>
      <c r="AP225" s="883"/>
      <c r="AQ225" s="883"/>
      <c r="AR225" s="883"/>
      <c r="AS225" s="883"/>
      <c r="AT225" s="883"/>
      <c r="AU225" s="883"/>
      <c r="AV225" s="883"/>
      <c r="AW225" s="883"/>
      <c r="AX225" s="883"/>
      <c r="AY225" s="883"/>
      <c r="AZ225" s="883"/>
      <c r="BA225" s="883"/>
      <c r="BB225" s="883"/>
      <c r="BC225" s="883"/>
      <c r="BD225" s="883"/>
      <c r="BE225" s="883"/>
      <c r="BF225" s="883"/>
    </row>
    <row r="226" ht="12.75" customHeight="1">
      <c r="A226" s="883"/>
      <c r="B226" s="883"/>
      <c r="C226" s="883"/>
      <c r="D226" s="883"/>
      <c r="E226" s="883"/>
      <c r="F226" s="883"/>
      <c r="G226" s="883"/>
      <c r="H226" s="883"/>
      <c r="I226" s="883"/>
      <c r="J226" s="883"/>
      <c r="K226" s="883"/>
      <c r="L226" s="883"/>
      <c r="M226" s="883"/>
      <c r="N226" s="883"/>
      <c r="O226" s="883"/>
      <c r="P226" s="883"/>
      <c r="Q226" s="883"/>
      <c r="R226" s="883"/>
      <c r="S226" s="883"/>
      <c r="T226" s="883"/>
      <c r="U226" s="883"/>
      <c r="V226" s="883"/>
      <c r="W226" s="883"/>
      <c r="X226" s="883"/>
      <c r="Y226" s="883"/>
      <c r="Z226" s="883"/>
      <c r="AA226" s="883"/>
      <c r="AB226" s="883"/>
      <c r="AC226" s="883"/>
      <c r="AD226" s="883"/>
      <c r="AE226" s="883"/>
      <c r="AF226" s="883"/>
      <c r="AG226" s="883"/>
      <c r="AH226" s="883"/>
      <c r="AI226" s="883"/>
      <c r="AJ226" s="883"/>
      <c r="AK226" s="883"/>
      <c r="AL226" s="883"/>
      <c r="AM226" s="883"/>
      <c r="AN226" s="883"/>
      <c r="AO226" s="883"/>
      <c r="AP226" s="883"/>
      <c r="AQ226" s="883"/>
      <c r="AR226" s="883"/>
      <c r="AS226" s="883"/>
      <c r="AT226" s="883"/>
      <c r="AU226" s="883"/>
      <c r="AV226" s="883"/>
      <c r="AW226" s="883"/>
      <c r="AX226" s="883"/>
      <c r="AY226" s="883"/>
      <c r="AZ226" s="883"/>
      <c r="BA226" s="883"/>
      <c r="BB226" s="883"/>
      <c r="BC226" s="883"/>
      <c r="BD226" s="883"/>
      <c r="BE226" s="883"/>
      <c r="BF226" s="883"/>
    </row>
    <row r="227" ht="12.75" customHeight="1">
      <c r="A227" s="883"/>
      <c r="B227" s="883"/>
      <c r="C227" s="883"/>
      <c r="D227" s="883"/>
      <c r="E227" s="883"/>
      <c r="F227" s="883"/>
      <c r="G227" s="883"/>
      <c r="H227" s="883"/>
      <c r="I227" s="883"/>
      <c r="J227" s="883"/>
      <c r="K227" s="883"/>
      <c r="L227" s="883"/>
      <c r="M227" s="883"/>
      <c r="N227" s="883"/>
      <c r="O227" s="883"/>
      <c r="P227" s="883"/>
      <c r="Q227" s="883"/>
      <c r="R227" s="883"/>
      <c r="S227" s="883"/>
      <c r="T227" s="883"/>
      <c r="U227" s="883"/>
      <c r="V227" s="883"/>
      <c r="W227" s="883"/>
      <c r="X227" s="883"/>
      <c r="Y227" s="883"/>
      <c r="Z227" s="883"/>
      <c r="AA227" s="883"/>
      <c r="AB227" s="883"/>
      <c r="AC227" s="883"/>
      <c r="AD227" s="883"/>
      <c r="AE227" s="883"/>
      <c r="AF227" s="883"/>
      <c r="AG227" s="883"/>
      <c r="AH227" s="883"/>
      <c r="AI227" s="883"/>
      <c r="AJ227" s="883"/>
      <c r="AK227" s="883"/>
      <c r="AL227" s="883"/>
      <c r="AM227" s="883"/>
      <c r="AN227" s="883"/>
      <c r="AO227" s="883"/>
      <c r="AP227" s="883"/>
      <c r="AQ227" s="883"/>
      <c r="AR227" s="883"/>
      <c r="AS227" s="883"/>
      <c r="AT227" s="883"/>
      <c r="AU227" s="883"/>
      <c r="AV227" s="883"/>
      <c r="AW227" s="883"/>
      <c r="AX227" s="883"/>
      <c r="AY227" s="883"/>
      <c r="AZ227" s="883"/>
      <c r="BA227" s="883"/>
      <c r="BB227" s="883"/>
      <c r="BC227" s="883"/>
      <c r="BD227" s="883"/>
      <c r="BE227" s="883"/>
      <c r="BF227" s="883"/>
    </row>
    <row r="228" ht="12.75" customHeight="1">
      <c r="A228" s="883"/>
      <c r="B228" s="883"/>
      <c r="C228" s="883"/>
      <c r="D228" s="883"/>
      <c r="E228" s="883"/>
      <c r="F228" s="883"/>
      <c r="G228" s="883"/>
      <c r="H228" s="883"/>
      <c r="I228" s="883"/>
      <c r="J228" s="883"/>
      <c r="K228" s="883"/>
      <c r="L228" s="883"/>
      <c r="M228" s="883"/>
      <c r="N228" s="883"/>
      <c r="O228" s="883"/>
      <c r="P228" s="883"/>
      <c r="Q228" s="883"/>
      <c r="R228" s="883"/>
      <c r="S228" s="883"/>
      <c r="T228" s="883"/>
      <c r="U228" s="883"/>
      <c r="V228" s="883"/>
      <c r="W228" s="883"/>
      <c r="X228" s="883"/>
      <c r="Y228" s="883"/>
      <c r="Z228" s="883"/>
      <c r="AA228" s="883"/>
      <c r="AB228" s="883"/>
      <c r="AC228" s="883"/>
      <c r="AD228" s="883"/>
      <c r="AE228" s="883"/>
      <c r="AF228" s="883"/>
      <c r="AG228" s="883"/>
      <c r="AH228" s="883"/>
      <c r="AI228" s="883"/>
      <c r="AJ228" s="883"/>
      <c r="AK228" s="883"/>
      <c r="AL228" s="883"/>
      <c r="AM228" s="883"/>
      <c r="AN228" s="883"/>
      <c r="AO228" s="883"/>
      <c r="AP228" s="883"/>
      <c r="AQ228" s="883"/>
      <c r="AR228" s="883"/>
      <c r="AS228" s="883"/>
      <c r="AT228" s="883"/>
      <c r="AU228" s="883"/>
      <c r="AV228" s="883"/>
      <c r="AW228" s="883"/>
      <c r="AX228" s="883"/>
      <c r="AY228" s="883"/>
      <c r="AZ228" s="883"/>
      <c r="BA228" s="883"/>
      <c r="BB228" s="883"/>
      <c r="BC228" s="883"/>
      <c r="BD228" s="883"/>
      <c r="BE228" s="883"/>
      <c r="BF228" s="883"/>
    </row>
    <row r="229" ht="12.75" customHeight="1">
      <c r="A229" s="883"/>
      <c r="B229" s="883"/>
      <c r="C229" s="883"/>
      <c r="D229" s="883"/>
      <c r="E229" s="883"/>
      <c r="F229" s="883"/>
      <c r="G229" s="883"/>
      <c r="H229" s="883"/>
      <c r="I229" s="883"/>
      <c r="J229" s="883"/>
      <c r="K229" s="883"/>
      <c r="L229" s="883"/>
      <c r="M229" s="883"/>
      <c r="N229" s="883"/>
      <c r="O229" s="883"/>
      <c r="P229" s="883"/>
      <c r="Q229" s="883"/>
      <c r="R229" s="883"/>
      <c r="S229" s="883"/>
      <c r="T229" s="883"/>
      <c r="U229" s="883"/>
      <c r="V229" s="883"/>
      <c r="W229" s="883"/>
      <c r="X229" s="883"/>
      <c r="Y229" s="883"/>
      <c r="Z229" s="883"/>
      <c r="AA229" s="883"/>
      <c r="AB229" s="883"/>
      <c r="AC229" s="883"/>
      <c r="AD229" s="883"/>
      <c r="AE229" s="883"/>
      <c r="AF229" s="883"/>
      <c r="AG229" s="883"/>
      <c r="AH229" s="883"/>
      <c r="AI229" s="883"/>
      <c r="AJ229" s="883"/>
      <c r="AK229" s="883"/>
      <c r="AL229" s="883"/>
      <c r="AM229" s="883"/>
      <c r="AN229" s="883"/>
      <c r="AO229" s="883"/>
      <c r="AP229" s="883"/>
      <c r="AQ229" s="883"/>
      <c r="AR229" s="883"/>
      <c r="AS229" s="883"/>
      <c r="AT229" s="883"/>
      <c r="AU229" s="883"/>
      <c r="AV229" s="883"/>
      <c r="AW229" s="883"/>
      <c r="AX229" s="883"/>
      <c r="AY229" s="883"/>
      <c r="AZ229" s="883"/>
      <c r="BA229" s="883"/>
      <c r="BB229" s="883"/>
      <c r="BC229" s="883"/>
      <c r="BD229" s="883"/>
      <c r="BE229" s="883"/>
      <c r="BF229" s="883"/>
    </row>
    <row r="230" ht="12.75" customHeight="1">
      <c r="A230" s="883"/>
      <c r="B230" s="883"/>
      <c r="C230" s="883"/>
      <c r="D230" s="883"/>
      <c r="E230" s="883"/>
      <c r="F230" s="883"/>
      <c r="G230" s="883"/>
      <c r="H230" s="883"/>
      <c r="I230" s="883"/>
      <c r="J230" s="883"/>
      <c r="K230" s="883"/>
      <c r="L230" s="883"/>
      <c r="M230" s="883"/>
      <c r="N230" s="883"/>
      <c r="O230" s="883"/>
      <c r="P230" s="883"/>
      <c r="Q230" s="883"/>
      <c r="R230" s="883"/>
      <c r="S230" s="883"/>
      <c r="T230" s="883"/>
      <c r="U230" s="883"/>
      <c r="V230" s="883"/>
      <c r="W230" s="883"/>
      <c r="X230" s="883"/>
      <c r="Y230" s="883"/>
      <c r="Z230" s="883"/>
      <c r="AA230" s="883"/>
      <c r="AB230" s="883"/>
      <c r="AC230" s="883"/>
      <c r="AD230" s="883"/>
      <c r="AE230" s="883"/>
      <c r="AF230" s="883"/>
      <c r="AG230" s="883"/>
      <c r="AH230" s="883"/>
      <c r="AI230" s="883"/>
      <c r="AJ230" s="883"/>
      <c r="AK230" s="883"/>
      <c r="AL230" s="883"/>
      <c r="AM230" s="883"/>
      <c r="AN230" s="883"/>
      <c r="AO230" s="883"/>
      <c r="AP230" s="883"/>
      <c r="AQ230" s="883"/>
      <c r="AR230" s="883"/>
      <c r="AS230" s="883"/>
      <c r="AT230" s="883"/>
      <c r="AU230" s="883"/>
      <c r="AV230" s="883"/>
      <c r="AW230" s="883"/>
      <c r="AX230" s="883"/>
      <c r="AY230" s="883"/>
      <c r="AZ230" s="883"/>
      <c r="BA230" s="883"/>
      <c r="BB230" s="883"/>
      <c r="BC230" s="883"/>
      <c r="BD230" s="883"/>
      <c r="BE230" s="883"/>
      <c r="BF230" s="883"/>
    </row>
    <row r="231" ht="12.75" customHeight="1">
      <c r="A231" s="883"/>
      <c r="B231" s="883"/>
      <c r="C231" s="883"/>
      <c r="D231" s="883"/>
      <c r="E231" s="883"/>
      <c r="F231" s="883"/>
      <c r="G231" s="883"/>
      <c r="H231" s="883"/>
      <c r="I231" s="883"/>
      <c r="J231" s="883"/>
      <c r="K231" s="883"/>
      <c r="L231" s="883"/>
      <c r="M231" s="883"/>
      <c r="N231" s="883"/>
      <c r="O231" s="883"/>
      <c r="P231" s="883"/>
      <c r="Q231" s="883"/>
      <c r="R231" s="883"/>
      <c r="S231" s="883"/>
      <c r="T231" s="883"/>
      <c r="U231" s="883"/>
      <c r="V231" s="883"/>
      <c r="W231" s="883"/>
      <c r="X231" s="883"/>
      <c r="Y231" s="883"/>
      <c r="Z231" s="883"/>
      <c r="AA231" s="883"/>
      <c r="AB231" s="883"/>
      <c r="AC231" s="883"/>
      <c r="AD231" s="883"/>
      <c r="AE231" s="883"/>
      <c r="AF231" s="883"/>
      <c r="AG231" s="883"/>
      <c r="AH231" s="883"/>
      <c r="AI231" s="883"/>
      <c r="AJ231" s="883"/>
      <c r="AK231" s="883"/>
      <c r="AL231" s="883"/>
      <c r="AM231" s="883"/>
      <c r="AN231" s="883"/>
      <c r="AO231" s="883"/>
      <c r="AP231" s="883"/>
      <c r="AQ231" s="883"/>
      <c r="AR231" s="883"/>
      <c r="AS231" s="883"/>
      <c r="AT231" s="883"/>
      <c r="AU231" s="883"/>
      <c r="AV231" s="883"/>
      <c r="AW231" s="883"/>
      <c r="AX231" s="883"/>
      <c r="AY231" s="883"/>
      <c r="AZ231" s="883"/>
      <c r="BA231" s="883"/>
      <c r="BB231" s="883"/>
      <c r="BC231" s="883"/>
      <c r="BD231" s="883"/>
      <c r="BE231" s="883"/>
      <c r="BF231" s="883"/>
    </row>
    <row r="232" ht="12.75" customHeight="1">
      <c r="A232" s="883"/>
      <c r="B232" s="883"/>
      <c r="C232" s="883"/>
      <c r="D232" s="883"/>
      <c r="E232" s="883"/>
      <c r="F232" s="883"/>
      <c r="G232" s="883"/>
      <c r="H232" s="883"/>
      <c r="I232" s="883"/>
      <c r="J232" s="883"/>
      <c r="K232" s="883"/>
      <c r="L232" s="883"/>
      <c r="M232" s="883"/>
      <c r="N232" s="883"/>
      <c r="O232" s="883"/>
      <c r="P232" s="883"/>
      <c r="Q232" s="883"/>
      <c r="R232" s="883"/>
      <c r="S232" s="883"/>
      <c r="T232" s="883"/>
      <c r="U232" s="883"/>
      <c r="V232" s="883"/>
      <c r="W232" s="883"/>
      <c r="X232" s="883"/>
      <c r="Y232" s="883"/>
      <c r="Z232" s="883"/>
      <c r="AA232" s="883"/>
      <c r="AB232" s="883"/>
      <c r="AC232" s="883"/>
      <c r="AD232" s="883"/>
      <c r="AE232" s="883"/>
      <c r="AF232" s="883"/>
      <c r="AG232" s="883"/>
      <c r="AH232" s="883"/>
      <c r="AI232" s="883"/>
      <c r="AJ232" s="883"/>
      <c r="AK232" s="883"/>
      <c r="AL232" s="883"/>
      <c r="AM232" s="883"/>
      <c r="AN232" s="883"/>
      <c r="AO232" s="883"/>
      <c r="AP232" s="883"/>
      <c r="AQ232" s="883"/>
      <c r="AR232" s="883"/>
      <c r="AS232" s="883"/>
      <c r="AT232" s="883"/>
      <c r="AU232" s="883"/>
      <c r="AV232" s="883"/>
      <c r="AW232" s="883"/>
      <c r="AX232" s="883"/>
      <c r="AY232" s="883"/>
      <c r="AZ232" s="883"/>
      <c r="BA232" s="883"/>
      <c r="BB232" s="883"/>
      <c r="BC232" s="883"/>
      <c r="BD232" s="883"/>
      <c r="BE232" s="883"/>
      <c r="BF232" s="883"/>
    </row>
    <row r="233" ht="12.75" customHeight="1">
      <c r="A233" s="883"/>
      <c r="B233" s="883"/>
      <c r="C233" s="883"/>
      <c r="D233" s="883"/>
      <c r="E233" s="883"/>
      <c r="F233" s="883"/>
      <c r="G233" s="883"/>
      <c r="H233" s="883"/>
      <c r="I233" s="883"/>
      <c r="J233" s="883"/>
      <c r="K233" s="883"/>
      <c r="L233" s="883"/>
      <c r="M233" s="883"/>
      <c r="N233" s="883"/>
      <c r="O233" s="883"/>
      <c r="P233" s="883"/>
      <c r="Q233" s="883"/>
      <c r="R233" s="883"/>
      <c r="S233" s="883"/>
      <c r="T233" s="883"/>
      <c r="U233" s="883"/>
      <c r="V233" s="883"/>
      <c r="W233" s="883"/>
      <c r="X233" s="883"/>
      <c r="Y233" s="883"/>
      <c r="Z233" s="883"/>
      <c r="AA233" s="883"/>
      <c r="AB233" s="883"/>
      <c r="AC233" s="883"/>
      <c r="AD233" s="883"/>
      <c r="AE233" s="883"/>
      <c r="AF233" s="883"/>
      <c r="AG233" s="883"/>
      <c r="AH233" s="883"/>
      <c r="AI233" s="883"/>
      <c r="AJ233" s="883"/>
      <c r="AK233" s="883"/>
      <c r="AL233" s="883"/>
      <c r="AM233" s="883"/>
      <c r="AN233" s="883"/>
      <c r="AO233" s="883"/>
      <c r="AP233" s="883"/>
      <c r="AQ233" s="883"/>
      <c r="AR233" s="883"/>
      <c r="AS233" s="883"/>
      <c r="AT233" s="883"/>
      <c r="AU233" s="883"/>
      <c r="AV233" s="883"/>
      <c r="AW233" s="883"/>
      <c r="AX233" s="883"/>
      <c r="AY233" s="883"/>
      <c r="AZ233" s="883"/>
      <c r="BA233" s="883"/>
      <c r="BB233" s="883"/>
      <c r="BC233" s="883"/>
      <c r="BD233" s="883"/>
      <c r="BE233" s="883"/>
      <c r="BF233" s="883"/>
    </row>
    <row r="234" ht="12.75" customHeight="1">
      <c r="A234" s="883"/>
      <c r="B234" s="883"/>
      <c r="C234" s="883"/>
      <c r="D234" s="883"/>
      <c r="E234" s="883"/>
      <c r="F234" s="883"/>
      <c r="G234" s="883"/>
      <c r="H234" s="883"/>
      <c r="I234" s="883"/>
      <c r="J234" s="883"/>
      <c r="K234" s="883"/>
      <c r="L234" s="883"/>
      <c r="M234" s="883"/>
      <c r="N234" s="883"/>
      <c r="O234" s="883"/>
      <c r="P234" s="883"/>
      <c r="Q234" s="883"/>
      <c r="R234" s="883"/>
      <c r="S234" s="883"/>
      <c r="T234" s="883"/>
      <c r="U234" s="883"/>
      <c r="V234" s="883"/>
      <c r="W234" s="883"/>
      <c r="X234" s="883"/>
      <c r="Y234" s="883"/>
      <c r="Z234" s="883"/>
      <c r="AA234" s="883"/>
      <c r="AB234" s="883"/>
      <c r="AC234" s="883"/>
      <c r="AD234" s="883"/>
      <c r="AE234" s="883"/>
      <c r="AF234" s="883"/>
      <c r="AG234" s="883"/>
      <c r="AH234" s="883"/>
      <c r="AI234" s="883"/>
      <c r="AJ234" s="883"/>
      <c r="AK234" s="883"/>
      <c r="AL234" s="883"/>
      <c r="AM234" s="883"/>
      <c r="AN234" s="883"/>
      <c r="AO234" s="883"/>
      <c r="AP234" s="883"/>
      <c r="AQ234" s="883"/>
      <c r="AR234" s="883"/>
      <c r="AS234" s="883"/>
      <c r="AT234" s="883"/>
      <c r="AU234" s="883"/>
      <c r="AV234" s="883"/>
      <c r="AW234" s="883"/>
      <c r="AX234" s="883"/>
      <c r="AY234" s="883"/>
      <c r="AZ234" s="883"/>
      <c r="BA234" s="883"/>
      <c r="BB234" s="883"/>
      <c r="BC234" s="883"/>
      <c r="BD234" s="883"/>
      <c r="BE234" s="883"/>
      <c r="BF234" s="883"/>
    </row>
    <row r="235" ht="12.75" customHeight="1">
      <c r="A235" s="883"/>
      <c r="B235" s="883"/>
      <c r="C235" s="883"/>
      <c r="D235" s="883"/>
      <c r="E235" s="883"/>
      <c r="F235" s="883"/>
      <c r="G235" s="883"/>
      <c r="H235" s="883"/>
      <c r="I235" s="883"/>
      <c r="J235" s="883"/>
      <c r="K235" s="883"/>
      <c r="L235" s="883"/>
      <c r="M235" s="883"/>
      <c r="N235" s="883"/>
      <c r="O235" s="883"/>
      <c r="P235" s="883"/>
      <c r="Q235" s="883"/>
      <c r="R235" s="883"/>
      <c r="S235" s="883"/>
      <c r="T235" s="883"/>
      <c r="U235" s="883"/>
      <c r="V235" s="883"/>
      <c r="W235" s="883"/>
      <c r="X235" s="883"/>
      <c r="Y235" s="883"/>
      <c r="Z235" s="883"/>
      <c r="AA235" s="883"/>
      <c r="AB235" s="883"/>
      <c r="AC235" s="883"/>
      <c r="AD235" s="883"/>
      <c r="AE235" s="883"/>
      <c r="AF235" s="883"/>
      <c r="AG235" s="883"/>
      <c r="AH235" s="883"/>
      <c r="AI235" s="883"/>
      <c r="AJ235" s="883"/>
      <c r="AK235" s="883"/>
      <c r="AL235" s="883"/>
      <c r="AM235" s="883"/>
      <c r="AN235" s="883"/>
      <c r="AO235" s="883"/>
      <c r="AP235" s="883"/>
      <c r="AQ235" s="883"/>
      <c r="AR235" s="883"/>
      <c r="AS235" s="883"/>
      <c r="AT235" s="883"/>
      <c r="AU235" s="883"/>
      <c r="AV235" s="883"/>
      <c r="AW235" s="883"/>
      <c r="AX235" s="883"/>
      <c r="AY235" s="883"/>
      <c r="AZ235" s="883"/>
      <c r="BA235" s="883"/>
      <c r="BB235" s="883"/>
      <c r="BC235" s="883"/>
      <c r="BD235" s="883"/>
      <c r="BE235" s="883"/>
      <c r="BF235" s="883"/>
    </row>
    <row r="236" ht="12.75" customHeight="1">
      <c r="A236" s="883"/>
      <c r="B236" s="883"/>
      <c r="C236" s="883"/>
      <c r="D236" s="883"/>
      <c r="E236" s="883"/>
      <c r="F236" s="883"/>
      <c r="G236" s="883"/>
      <c r="H236" s="883"/>
      <c r="I236" s="883"/>
      <c r="J236" s="883"/>
      <c r="K236" s="883"/>
      <c r="L236" s="883"/>
      <c r="M236" s="883"/>
      <c r="N236" s="883"/>
      <c r="O236" s="883"/>
      <c r="P236" s="883"/>
      <c r="Q236" s="883"/>
      <c r="R236" s="883"/>
      <c r="S236" s="883"/>
      <c r="T236" s="883"/>
      <c r="U236" s="883"/>
      <c r="V236" s="883"/>
      <c r="W236" s="883"/>
      <c r="X236" s="883"/>
      <c r="Y236" s="883"/>
      <c r="Z236" s="883"/>
      <c r="AA236" s="883"/>
      <c r="AB236" s="883"/>
      <c r="AC236" s="883"/>
      <c r="AD236" s="883"/>
      <c r="AE236" s="883"/>
      <c r="AF236" s="883"/>
      <c r="AG236" s="883"/>
      <c r="AH236" s="883"/>
      <c r="AI236" s="883"/>
      <c r="AJ236" s="883"/>
      <c r="AK236" s="883"/>
      <c r="AL236" s="883"/>
      <c r="AM236" s="883"/>
      <c r="AN236" s="883"/>
      <c r="AO236" s="883"/>
      <c r="AP236" s="883"/>
      <c r="AQ236" s="883"/>
      <c r="AR236" s="883"/>
      <c r="AS236" s="883"/>
      <c r="AT236" s="883"/>
      <c r="AU236" s="883"/>
      <c r="AV236" s="883"/>
      <c r="AW236" s="883"/>
      <c r="AX236" s="883"/>
      <c r="AY236" s="883"/>
      <c r="AZ236" s="883"/>
      <c r="BA236" s="883"/>
      <c r="BB236" s="883"/>
      <c r="BC236" s="883"/>
      <c r="BD236" s="883"/>
      <c r="BE236" s="883"/>
      <c r="BF236" s="883"/>
    </row>
    <row r="237" ht="12.75" customHeight="1">
      <c r="A237" s="883"/>
      <c r="B237" s="883"/>
      <c r="C237" s="883"/>
      <c r="D237" s="883"/>
      <c r="E237" s="883"/>
      <c r="F237" s="883"/>
      <c r="G237" s="883"/>
      <c r="H237" s="883"/>
      <c r="I237" s="883"/>
      <c r="J237" s="883"/>
      <c r="K237" s="883"/>
      <c r="L237" s="883"/>
      <c r="M237" s="883"/>
      <c r="N237" s="883"/>
      <c r="O237" s="883"/>
      <c r="P237" s="883"/>
      <c r="Q237" s="883"/>
      <c r="R237" s="883"/>
      <c r="S237" s="883"/>
      <c r="T237" s="883"/>
      <c r="U237" s="883"/>
      <c r="V237" s="883"/>
      <c r="W237" s="883"/>
      <c r="X237" s="883"/>
      <c r="Y237" s="883"/>
      <c r="Z237" s="883"/>
      <c r="AA237" s="883"/>
      <c r="AB237" s="883"/>
      <c r="AC237" s="883"/>
      <c r="AD237" s="883"/>
      <c r="AE237" s="883"/>
      <c r="AF237" s="883"/>
      <c r="AG237" s="883"/>
      <c r="AH237" s="883"/>
      <c r="AI237" s="883"/>
      <c r="AJ237" s="883"/>
      <c r="AK237" s="883"/>
      <c r="AL237" s="883"/>
      <c r="AM237" s="883"/>
      <c r="AN237" s="883"/>
      <c r="AO237" s="883"/>
      <c r="AP237" s="883"/>
      <c r="AQ237" s="883"/>
      <c r="AR237" s="883"/>
      <c r="AS237" s="883"/>
      <c r="AT237" s="883"/>
      <c r="AU237" s="883"/>
      <c r="AV237" s="883"/>
      <c r="AW237" s="883"/>
      <c r="AX237" s="883"/>
      <c r="AY237" s="883"/>
      <c r="AZ237" s="883"/>
      <c r="BA237" s="883"/>
      <c r="BB237" s="883"/>
      <c r="BC237" s="883"/>
      <c r="BD237" s="883"/>
      <c r="BE237" s="883"/>
      <c r="BF237" s="883"/>
    </row>
    <row r="238" ht="12.75" customHeight="1">
      <c r="A238" s="883"/>
      <c r="B238" s="883"/>
      <c r="C238" s="883"/>
      <c r="D238" s="883"/>
      <c r="E238" s="883"/>
      <c r="F238" s="883"/>
      <c r="G238" s="883"/>
      <c r="H238" s="883"/>
      <c r="I238" s="883"/>
      <c r="J238" s="883"/>
      <c r="K238" s="883"/>
      <c r="L238" s="883"/>
      <c r="M238" s="883"/>
      <c r="N238" s="883"/>
      <c r="O238" s="883"/>
      <c r="P238" s="883"/>
      <c r="Q238" s="883"/>
      <c r="R238" s="883"/>
      <c r="S238" s="883"/>
      <c r="T238" s="883"/>
      <c r="U238" s="883"/>
      <c r="V238" s="883"/>
      <c r="W238" s="883"/>
      <c r="X238" s="883"/>
      <c r="Y238" s="883"/>
      <c r="Z238" s="883"/>
      <c r="AA238" s="883"/>
      <c r="AB238" s="883"/>
      <c r="AC238" s="883"/>
      <c r="AD238" s="883"/>
      <c r="AE238" s="883"/>
      <c r="AF238" s="883"/>
      <c r="AG238" s="883"/>
      <c r="AH238" s="883"/>
      <c r="AI238" s="883"/>
      <c r="AJ238" s="883"/>
      <c r="AK238" s="883"/>
      <c r="AL238" s="883"/>
      <c r="AM238" s="883"/>
      <c r="AN238" s="883"/>
      <c r="AO238" s="883"/>
      <c r="AP238" s="883"/>
      <c r="AQ238" s="883"/>
      <c r="AR238" s="883"/>
      <c r="AS238" s="883"/>
      <c r="AT238" s="883"/>
      <c r="AU238" s="883"/>
      <c r="AV238" s="883"/>
      <c r="AW238" s="883"/>
      <c r="AX238" s="883"/>
      <c r="AY238" s="883"/>
      <c r="AZ238" s="883"/>
      <c r="BA238" s="883"/>
      <c r="BB238" s="883"/>
      <c r="BC238" s="883"/>
      <c r="BD238" s="883"/>
      <c r="BE238" s="883"/>
      <c r="BF238" s="883"/>
    </row>
    <row r="239" ht="12.75" customHeight="1">
      <c r="A239" s="883"/>
      <c r="B239" s="883"/>
      <c r="C239" s="883"/>
      <c r="D239" s="883"/>
      <c r="E239" s="883"/>
      <c r="F239" s="883"/>
      <c r="G239" s="883"/>
      <c r="H239" s="883"/>
      <c r="I239" s="883"/>
      <c r="J239" s="883"/>
      <c r="K239" s="883"/>
      <c r="L239" s="883"/>
      <c r="M239" s="883"/>
      <c r="N239" s="883"/>
      <c r="O239" s="883"/>
      <c r="P239" s="883"/>
      <c r="Q239" s="883"/>
      <c r="R239" s="883"/>
      <c r="S239" s="883"/>
      <c r="T239" s="883"/>
      <c r="U239" s="883"/>
      <c r="V239" s="883"/>
      <c r="W239" s="883"/>
      <c r="X239" s="883"/>
      <c r="Y239" s="883"/>
      <c r="Z239" s="883"/>
      <c r="AA239" s="883"/>
      <c r="AB239" s="883"/>
      <c r="AC239" s="883"/>
      <c r="AD239" s="883"/>
      <c r="AE239" s="883"/>
      <c r="AF239" s="883"/>
      <c r="AG239" s="883"/>
      <c r="AH239" s="883"/>
      <c r="AI239" s="883"/>
      <c r="AJ239" s="883"/>
      <c r="AK239" s="883"/>
      <c r="AL239" s="883"/>
      <c r="AM239" s="883"/>
      <c r="AN239" s="883"/>
      <c r="AO239" s="883"/>
      <c r="AP239" s="883"/>
      <c r="AQ239" s="883"/>
      <c r="AR239" s="883"/>
      <c r="AS239" s="883"/>
      <c r="AT239" s="883"/>
      <c r="AU239" s="883"/>
      <c r="AV239" s="883"/>
      <c r="AW239" s="883"/>
      <c r="AX239" s="883"/>
      <c r="AY239" s="883"/>
      <c r="AZ239" s="883"/>
      <c r="BA239" s="883"/>
      <c r="BB239" s="883"/>
      <c r="BC239" s="883"/>
      <c r="BD239" s="883"/>
      <c r="BE239" s="883"/>
      <c r="BF239" s="883"/>
    </row>
    <row r="240" ht="12.75" customHeight="1">
      <c r="A240" s="883"/>
      <c r="B240" s="883"/>
      <c r="C240" s="883"/>
      <c r="D240" s="883"/>
      <c r="E240" s="883"/>
      <c r="F240" s="883"/>
      <c r="G240" s="883"/>
      <c r="H240" s="883"/>
      <c r="I240" s="883"/>
      <c r="J240" s="883"/>
      <c r="K240" s="883"/>
      <c r="L240" s="883"/>
      <c r="M240" s="883"/>
      <c r="N240" s="883"/>
      <c r="O240" s="883"/>
      <c r="P240" s="883"/>
      <c r="Q240" s="883"/>
      <c r="R240" s="883"/>
      <c r="S240" s="883"/>
      <c r="T240" s="883"/>
      <c r="U240" s="883"/>
      <c r="V240" s="883"/>
      <c r="W240" s="883"/>
      <c r="X240" s="883"/>
      <c r="Y240" s="883"/>
      <c r="Z240" s="883"/>
      <c r="AA240" s="883"/>
      <c r="AB240" s="883"/>
      <c r="AC240" s="883"/>
      <c r="AD240" s="883"/>
      <c r="AE240" s="883"/>
      <c r="AF240" s="883"/>
      <c r="AG240" s="883"/>
      <c r="AH240" s="883"/>
      <c r="AI240" s="883"/>
      <c r="AJ240" s="883"/>
      <c r="AK240" s="883"/>
      <c r="AL240" s="883"/>
      <c r="AM240" s="883"/>
      <c r="AN240" s="883"/>
      <c r="AO240" s="883"/>
      <c r="AP240" s="883"/>
      <c r="AQ240" s="883"/>
      <c r="AR240" s="883"/>
      <c r="AS240" s="883"/>
      <c r="AT240" s="883"/>
      <c r="AU240" s="883"/>
      <c r="AV240" s="883"/>
      <c r="AW240" s="883"/>
      <c r="AX240" s="883"/>
      <c r="AY240" s="883"/>
      <c r="AZ240" s="883"/>
      <c r="BA240" s="883"/>
      <c r="BB240" s="883"/>
      <c r="BC240" s="883"/>
      <c r="BD240" s="883"/>
      <c r="BE240" s="883"/>
      <c r="BF240" s="883"/>
    </row>
    <row r="241" ht="12.75" customHeight="1">
      <c r="A241" s="883"/>
      <c r="B241" s="883"/>
      <c r="C241" s="883"/>
      <c r="D241" s="883"/>
      <c r="E241" s="883"/>
      <c r="F241" s="883"/>
      <c r="G241" s="883"/>
      <c r="H241" s="883"/>
      <c r="I241" s="883"/>
      <c r="J241" s="883"/>
      <c r="K241" s="883"/>
      <c r="L241" s="883"/>
      <c r="M241" s="883"/>
      <c r="N241" s="883"/>
      <c r="O241" s="883"/>
      <c r="P241" s="883"/>
      <c r="Q241" s="883"/>
      <c r="R241" s="883"/>
      <c r="S241" s="883"/>
      <c r="T241" s="883"/>
      <c r="U241" s="883"/>
      <c r="V241" s="883"/>
      <c r="W241" s="883"/>
      <c r="X241" s="883"/>
      <c r="Y241" s="883"/>
      <c r="Z241" s="883"/>
      <c r="AA241" s="883"/>
      <c r="AB241" s="883"/>
      <c r="AC241" s="883"/>
      <c r="AD241" s="883"/>
      <c r="AE241" s="883"/>
      <c r="AF241" s="883"/>
      <c r="AG241" s="883"/>
      <c r="AH241" s="883"/>
      <c r="AI241" s="883"/>
      <c r="AJ241" s="883"/>
      <c r="AK241" s="883"/>
      <c r="AL241" s="883"/>
      <c r="AM241" s="883"/>
      <c r="AN241" s="883"/>
      <c r="AO241" s="883"/>
      <c r="AP241" s="883"/>
      <c r="AQ241" s="883"/>
      <c r="AR241" s="883"/>
      <c r="AS241" s="883"/>
      <c r="AT241" s="883"/>
      <c r="AU241" s="883"/>
      <c r="AV241" s="883"/>
      <c r="AW241" s="883"/>
      <c r="AX241" s="883"/>
      <c r="AY241" s="883"/>
      <c r="AZ241" s="883"/>
      <c r="BA241" s="883"/>
      <c r="BB241" s="883"/>
      <c r="BC241" s="883"/>
      <c r="BD241" s="883"/>
      <c r="BE241" s="883"/>
      <c r="BF241" s="883"/>
    </row>
    <row r="242" ht="12.75" customHeight="1">
      <c r="A242" s="883"/>
      <c r="B242" s="883"/>
      <c r="C242" s="883"/>
      <c r="D242" s="883"/>
      <c r="E242" s="883"/>
      <c r="F242" s="883"/>
      <c r="G242" s="883"/>
      <c r="H242" s="883"/>
      <c r="I242" s="883"/>
      <c r="J242" s="883"/>
      <c r="K242" s="883"/>
      <c r="L242" s="883"/>
      <c r="M242" s="883"/>
      <c r="N242" s="883"/>
      <c r="O242" s="883"/>
      <c r="P242" s="883"/>
      <c r="Q242" s="883"/>
      <c r="R242" s="883"/>
      <c r="S242" s="883"/>
      <c r="T242" s="883"/>
      <c r="U242" s="883"/>
      <c r="V242" s="883"/>
      <c r="W242" s="883"/>
      <c r="X242" s="883"/>
      <c r="Y242" s="883"/>
      <c r="Z242" s="883"/>
      <c r="AA242" s="883"/>
      <c r="AB242" s="883"/>
      <c r="AC242" s="883"/>
      <c r="AD242" s="883"/>
      <c r="AE242" s="883"/>
      <c r="AF242" s="883"/>
      <c r="AG242" s="883"/>
      <c r="AH242" s="883"/>
      <c r="AI242" s="883"/>
      <c r="AJ242" s="883"/>
      <c r="AK242" s="883"/>
      <c r="AL242" s="883"/>
      <c r="AM242" s="883"/>
      <c r="AN242" s="883"/>
      <c r="AO242" s="883"/>
      <c r="AP242" s="883"/>
      <c r="AQ242" s="883"/>
      <c r="AR242" s="883"/>
      <c r="AS242" s="883"/>
      <c r="AT242" s="883"/>
      <c r="AU242" s="883"/>
      <c r="AV242" s="883"/>
      <c r="AW242" s="883"/>
      <c r="AX242" s="883"/>
      <c r="AY242" s="883"/>
      <c r="AZ242" s="883"/>
      <c r="BA242" s="883"/>
      <c r="BB242" s="883"/>
      <c r="BC242" s="883"/>
      <c r="BD242" s="883"/>
      <c r="BE242" s="883"/>
      <c r="BF242" s="883"/>
    </row>
    <row r="243" ht="12.75" customHeight="1">
      <c r="A243" s="883"/>
      <c r="B243" s="883"/>
      <c r="C243" s="883"/>
      <c r="D243" s="883"/>
      <c r="E243" s="883"/>
      <c r="F243" s="883"/>
      <c r="G243" s="883"/>
      <c r="H243" s="883"/>
      <c r="I243" s="883"/>
      <c r="J243" s="883"/>
      <c r="K243" s="883"/>
      <c r="L243" s="883"/>
      <c r="M243" s="883"/>
      <c r="N243" s="883"/>
      <c r="O243" s="883"/>
      <c r="P243" s="883"/>
      <c r="Q243" s="883"/>
      <c r="R243" s="883"/>
      <c r="S243" s="883"/>
      <c r="T243" s="883"/>
      <c r="U243" s="883"/>
      <c r="V243" s="883"/>
      <c r="W243" s="883"/>
      <c r="X243" s="883"/>
      <c r="Y243" s="883"/>
      <c r="Z243" s="883"/>
      <c r="AA243" s="883"/>
      <c r="AB243" s="883"/>
      <c r="AC243" s="883"/>
      <c r="AD243" s="883"/>
      <c r="AE243" s="883"/>
      <c r="AF243" s="883"/>
      <c r="AG243" s="883"/>
      <c r="AH243" s="883"/>
      <c r="AI243" s="883"/>
      <c r="AJ243" s="883"/>
      <c r="AK243" s="883"/>
      <c r="AL243" s="883"/>
      <c r="AM243" s="883"/>
      <c r="AN243" s="883"/>
      <c r="AO243" s="883"/>
      <c r="AP243" s="883"/>
      <c r="AQ243" s="883"/>
      <c r="AR243" s="883"/>
      <c r="AS243" s="883"/>
      <c r="AT243" s="883"/>
      <c r="AU243" s="883"/>
      <c r="AV243" s="883"/>
      <c r="AW243" s="883"/>
      <c r="AX243" s="883"/>
      <c r="AY243" s="883"/>
      <c r="AZ243" s="883"/>
      <c r="BA243" s="883"/>
      <c r="BB243" s="883"/>
      <c r="BC243" s="883"/>
      <c r="BD243" s="883"/>
      <c r="BE243" s="883"/>
      <c r="BF243" s="883"/>
    </row>
    <row r="244" ht="12.75" customHeight="1">
      <c r="A244" s="883"/>
      <c r="B244" s="883"/>
      <c r="C244" s="883"/>
      <c r="D244" s="883"/>
      <c r="E244" s="883"/>
      <c r="F244" s="883"/>
      <c r="G244" s="883"/>
      <c r="H244" s="883"/>
      <c r="I244" s="883"/>
      <c r="J244" s="883"/>
      <c r="K244" s="883"/>
      <c r="L244" s="883"/>
      <c r="M244" s="883"/>
      <c r="N244" s="883"/>
      <c r="O244" s="883"/>
      <c r="P244" s="883"/>
      <c r="Q244" s="883"/>
      <c r="R244" s="883"/>
      <c r="S244" s="883"/>
      <c r="T244" s="883"/>
      <c r="U244" s="883"/>
      <c r="V244" s="883"/>
      <c r="W244" s="883"/>
      <c r="X244" s="883"/>
      <c r="Y244" s="883"/>
      <c r="Z244" s="883"/>
      <c r="AA244" s="883"/>
      <c r="AB244" s="883"/>
      <c r="AC244" s="883"/>
      <c r="AD244" s="883"/>
      <c r="AE244" s="883"/>
      <c r="AF244" s="883"/>
      <c r="AG244" s="883"/>
      <c r="AH244" s="883"/>
      <c r="AI244" s="883"/>
      <c r="AJ244" s="883"/>
      <c r="AK244" s="883"/>
      <c r="AL244" s="883"/>
      <c r="AM244" s="883"/>
      <c r="AN244" s="883"/>
      <c r="AO244" s="883"/>
      <c r="AP244" s="883"/>
      <c r="AQ244" s="883"/>
      <c r="AR244" s="883"/>
      <c r="AS244" s="883"/>
      <c r="AT244" s="883"/>
      <c r="AU244" s="883"/>
      <c r="AV244" s="883"/>
      <c r="AW244" s="883"/>
      <c r="AX244" s="883"/>
      <c r="AY244" s="883"/>
      <c r="AZ244" s="883"/>
      <c r="BA244" s="883"/>
      <c r="BB244" s="883"/>
      <c r="BC244" s="883"/>
      <c r="BD244" s="883"/>
      <c r="BE244" s="883"/>
      <c r="BF244" s="883"/>
    </row>
    <row r="245" ht="12.75" customHeight="1">
      <c r="A245" s="883"/>
      <c r="B245" s="883"/>
      <c r="C245" s="883"/>
      <c r="D245" s="883"/>
      <c r="E245" s="883"/>
      <c r="F245" s="883"/>
      <c r="G245" s="883"/>
      <c r="H245" s="883"/>
      <c r="I245" s="883"/>
      <c r="J245" s="883"/>
      <c r="K245" s="883"/>
      <c r="L245" s="883"/>
      <c r="M245" s="883"/>
      <c r="N245" s="883"/>
      <c r="O245" s="883"/>
      <c r="P245" s="883"/>
      <c r="Q245" s="883"/>
      <c r="R245" s="883"/>
      <c r="S245" s="883"/>
      <c r="T245" s="883"/>
      <c r="U245" s="883"/>
      <c r="V245" s="883"/>
      <c r="W245" s="883"/>
      <c r="X245" s="883"/>
      <c r="Y245" s="883"/>
      <c r="Z245" s="883"/>
      <c r="AA245" s="883"/>
      <c r="AB245" s="883"/>
      <c r="AC245" s="883"/>
      <c r="AD245" s="883"/>
      <c r="AE245" s="883"/>
      <c r="AF245" s="883"/>
      <c r="AG245" s="883"/>
      <c r="AH245" s="883"/>
      <c r="AI245" s="883"/>
      <c r="AJ245" s="883"/>
      <c r="AK245" s="883"/>
      <c r="AL245" s="883"/>
      <c r="AM245" s="883"/>
      <c r="AN245" s="883"/>
      <c r="AO245" s="883"/>
      <c r="AP245" s="883"/>
      <c r="AQ245" s="883"/>
      <c r="AR245" s="883"/>
      <c r="AS245" s="883"/>
      <c r="AT245" s="883"/>
      <c r="AU245" s="883"/>
      <c r="AV245" s="883"/>
      <c r="AW245" s="883"/>
      <c r="AX245" s="883"/>
      <c r="AY245" s="883"/>
      <c r="AZ245" s="883"/>
      <c r="BA245" s="883"/>
      <c r="BB245" s="883"/>
      <c r="BC245" s="883"/>
      <c r="BD245" s="883"/>
      <c r="BE245" s="883"/>
      <c r="BF245" s="883"/>
    </row>
    <row r="246" ht="12.75" customHeight="1">
      <c r="A246" s="883"/>
      <c r="B246" s="883"/>
      <c r="C246" s="883"/>
      <c r="D246" s="883"/>
      <c r="E246" s="883"/>
      <c r="F246" s="883"/>
      <c r="G246" s="883"/>
      <c r="H246" s="883"/>
      <c r="I246" s="883"/>
      <c r="J246" s="883"/>
      <c r="K246" s="883"/>
      <c r="L246" s="883"/>
      <c r="M246" s="883"/>
      <c r="N246" s="883"/>
      <c r="O246" s="883"/>
      <c r="P246" s="883"/>
      <c r="Q246" s="883"/>
      <c r="R246" s="883"/>
      <c r="S246" s="883"/>
      <c r="T246" s="883"/>
      <c r="U246" s="883"/>
      <c r="V246" s="883"/>
      <c r="W246" s="883"/>
      <c r="X246" s="883"/>
      <c r="Y246" s="883"/>
      <c r="Z246" s="883"/>
      <c r="AA246" s="883"/>
      <c r="AB246" s="883"/>
      <c r="AC246" s="883"/>
      <c r="AD246" s="883"/>
      <c r="AE246" s="883"/>
      <c r="AF246" s="883"/>
      <c r="AG246" s="883"/>
      <c r="AH246" s="883"/>
      <c r="AI246" s="883"/>
      <c r="AJ246" s="883"/>
      <c r="AK246" s="883"/>
      <c r="AL246" s="883"/>
      <c r="AM246" s="883"/>
      <c r="AN246" s="883"/>
      <c r="AO246" s="883"/>
      <c r="AP246" s="883"/>
      <c r="AQ246" s="883"/>
      <c r="AR246" s="883"/>
      <c r="AS246" s="883"/>
      <c r="AT246" s="883"/>
      <c r="AU246" s="883"/>
      <c r="AV246" s="883"/>
      <c r="AW246" s="883"/>
      <c r="AX246" s="883"/>
      <c r="AY246" s="883"/>
      <c r="AZ246" s="883"/>
      <c r="BA246" s="883"/>
      <c r="BB246" s="883"/>
      <c r="BC246" s="883"/>
      <c r="BD246" s="883"/>
      <c r="BE246" s="883"/>
      <c r="BF246" s="883"/>
    </row>
    <row r="247" ht="12.75" customHeight="1">
      <c r="A247" s="883"/>
      <c r="B247" s="883"/>
      <c r="C247" s="883"/>
      <c r="D247" s="883"/>
      <c r="E247" s="883"/>
      <c r="F247" s="883"/>
      <c r="G247" s="883"/>
      <c r="H247" s="883"/>
      <c r="I247" s="883"/>
      <c r="J247" s="883"/>
      <c r="K247" s="883"/>
      <c r="L247" s="883"/>
      <c r="M247" s="883"/>
      <c r="N247" s="883"/>
      <c r="O247" s="883"/>
      <c r="P247" s="883"/>
      <c r="Q247" s="883"/>
      <c r="R247" s="883"/>
      <c r="S247" s="883"/>
      <c r="T247" s="883"/>
      <c r="U247" s="883"/>
      <c r="V247" s="883"/>
      <c r="W247" s="883"/>
      <c r="X247" s="883"/>
      <c r="Y247" s="883"/>
      <c r="Z247" s="883"/>
      <c r="AA247" s="883"/>
      <c r="AB247" s="883"/>
      <c r="AC247" s="883"/>
      <c r="AD247" s="883"/>
      <c r="AE247" s="883"/>
      <c r="AF247" s="883"/>
      <c r="AG247" s="883"/>
      <c r="AH247" s="883"/>
      <c r="AI247" s="883"/>
      <c r="AJ247" s="883"/>
      <c r="AK247" s="883"/>
      <c r="AL247" s="883"/>
      <c r="AM247" s="883"/>
      <c r="AN247" s="883"/>
      <c r="AO247" s="883"/>
      <c r="AP247" s="883"/>
      <c r="AQ247" s="883"/>
      <c r="AR247" s="883"/>
      <c r="AS247" s="883"/>
      <c r="AT247" s="883"/>
      <c r="AU247" s="883"/>
      <c r="AV247" s="883"/>
      <c r="AW247" s="883"/>
      <c r="AX247" s="883"/>
      <c r="AY247" s="883"/>
      <c r="AZ247" s="883"/>
      <c r="BA247" s="883"/>
      <c r="BB247" s="883"/>
      <c r="BC247" s="883"/>
      <c r="BD247" s="883"/>
      <c r="BE247" s="883"/>
      <c r="BF247" s="883"/>
    </row>
    <row r="248" ht="12.75" customHeight="1">
      <c r="A248" s="883"/>
      <c r="B248" s="883"/>
      <c r="C248" s="883"/>
      <c r="D248" s="883"/>
      <c r="E248" s="883"/>
      <c r="F248" s="883"/>
      <c r="G248" s="883"/>
      <c r="H248" s="883"/>
      <c r="I248" s="883"/>
      <c r="J248" s="883"/>
      <c r="K248" s="883"/>
      <c r="L248" s="883"/>
      <c r="M248" s="883"/>
      <c r="N248" s="883"/>
      <c r="O248" s="883"/>
      <c r="P248" s="883"/>
      <c r="Q248" s="883"/>
      <c r="R248" s="883"/>
      <c r="S248" s="883"/>
      <c r="T248" s="883"/>
      <c r="U248" s="883"/>
      <c r="V248" s="883"/>
      <c r="W248" s="883"/>
      <c r="X248" s="883"/>
      <c r="Y248" s="883"/>
      <c r="Z248" s="883"/>
      <c r="AA248" s="883"/>
      <c r="AB248" s="883"/>
      <c r="AC248" s="883"/>
      <c r="AD248" s="883"/>
      <c r="AE248" s="883"/>
      <c r="AF248" s="883"/>
      <c r="AG248" s="883"/>
      <c r="AH248" s="883"/>
      <c r="AI248" s="883"/>
      <c r="AJ248" s="883"/>
      <c r="AK248" s="883"/>
      <c r="AL248" s="883"/>
      <c r="AM248" s="883"/>
      <c r="AN248" s="883"/>
      <c r="AO248" s="883"/>
      <c r="AP248" s="883"/>
      <c r="AQ248" s="883"/>
      <c r="AR248" s="883"/>
      <c r="AS248" s="883"/>
      <c r="AT248" s="883"/>
      <c r="AU248" s="883"/>
      <c r="AV248" s="883"/>
      <c r="AW248" s="883"/>
      <c r="AX248" s="883"/>
      <c r="AY248" s="883"/>
      <c r="AZ248" s="883"/>
      <c r="BA248" s="883"/>
      <c r="BB248" s="883"/>
      <c r="BC248" s="883"/>
      <c r="BD248" s="883"/>
      <c r="BE248" s="883"/>
      <c r="BF248" s="883"/>
    </row>
    <row r="249" ht="12.75" customHeight="1">
      <c r="A249" s="883"/>
      <c r="B249" s="883"/>
      <c r="C249" s="883"/>
      <c r="D249" s="883"/>
      <c r="E249" s="883"/>
      <c r="F249" s="883"/>
      <c r="G249" s="883"/>
      <c r="H249" s="883"/>
      <c r="I249" s="883"/>
      <c r="J249" s="883"/>
      <c r="K249" s="883"/>
      <c r="L249" s="883"/>
      <c r="M249" s="883"/>
      <c r="N249" s="883"/>
      <c r="O249" s="883"/>
      <c r="P249" s="883"/>
      <c r="Q249" s="883"/>
      <c r="R249" s="883"/>
      <c r="S249" s="883"/>
      <c r="T249" s="883"/>
      <c r="U249" s="883"/>
      <c r="V249" s="883"/>
      <c r="W249" s="883"/>
      <c r="X249" s="883"/>
      <c r="Y249" s="883"/>
      <c r="Z249" s="883"/>
      <c r="AA249" s="883"/>
      <c r="AB249" s="883"/>
      <c r="AC249" s="883"/>
      <c r="AD249" s="883"/>
      <c r="AE249" s="883"/>
      <c r="AF249" s="883"/>
      <c r="AG249" s="883"/>
      <c r="AH249" s="883"/>
      <c r="AI249" s="883"/>
      <c r="AJ249" s="883"/>
      <c r="AK249" s="883"/>
      <c r="AL249" s="883"/>
      <c r="AM249" s="883"/>
      <c r="AN249" s="883"/>
      <c r="AO249" s="883"/>
      <c r="AP249" s="883"/>
      <c r="AQ249" s="883"/>
      <c r="AR249" s="883"/>
      <c r="AS249" s="883"/>
      <c r="AT249" s="883"/>
      <c r="AU249" s="883"/>
      <c r="AV249" s="883"/>
      <c r="AW249" s="883"/>
      <c r="AX249" s="883"/>
      <c r="AY249" s="883"/>
      <c r="AZ249" s="883"/>
      <c r="BA249" s="883"/>
      <c r="BB249" s="883"/>
      <c r="BC249" s="883"/>
      <c r="BD249" s="883"/>
      <c r="BE249" s="883"/>
      <c r="BF249" s="883"/>
    </row>
    <row r="250" ht="12.75" customHeight="1">
      <c r="A250" s="883"/>
      <c r="B250" s="883"/>
      <c r="C250" s="883"/>
      <c r="D250" s="883"/>
      <c r="E250" s="883"/>
      <c r="F250" s="883"/>
      <c r="G250" s="883"/>
      <c r="H250" s="883"/>
      <c r="I250" s="883"/>
      <c r="J250" s="883"/>
      <c r="K250" s="883"/>
      <c r="L250" s="883"/>
      <c r="M250" s="883"/>
      <c r="N250" s="883"/>
      <c r="O250" s="883"/>
      <c r="P250" s="883"/>
      <c r="Q250" s="883"/>
      <c r="R250" s="883"/>
      <c r="S250" s="883"/>
      <c r="T250" s="883"/>
      <c r="U250" s="883"/>
      <c r="V250" s="883"/>
      <c r="W250" s="883"/>
      <c r="X250" s="883"/>
      <c r="Y250" s="883"/>
      <c r="Z250" s="883"/>
      <c r="AA250" s="883"/>
      <c r="AB250" s="883"/>
      <c r="AC250" s="883"/>
      <c r="AD250" s="883"/>
      <c r="AE250" s="883"/>
      <c r="AF250" s="883"/>
      <c r="AG250" s="883"/>
      <c r="AH250" s="883"/>
      <c r="AI250" s="883"/>
      <c r="AJ250" s="883"/>
      <c r="AK250" s="883"/>
      <c r="AL250" s="883"/>
      <c r="AM250" s="883"/>
      <c r="AN250" s="883"/>
      <c r="AO250" s="883"/>
      <c r="AP250" s="883"/>
      <c r="AQ250" s="883"/>
      <c r="AR250" s="883"/>
      <c r="AS250" s="883"/>
      <c r="AT250" s="883"/>
      <c r="AU250" s="883"/>
      <c r="AV250" s="883"/>
      <c r="AW250" s="883"/>
      <c r="AX250" s="883"/>
      <c r="AY250" s="883"/>
      <c r="AZ250" s="883"/>
      <c r="BA250" s="883"/>
      <c r="BB250" s="883"/>
      <c r="BC250" s="883"/>
      <c r="BD250" s="883"/>
      <c r="BE250" s="883"/>
      <c r="BF250" s="883"/>
    </row>
    <row r="251" ht="12.75" customHeight="1">
      <c r="A251" s="883"/>
      <c r="B251" s="883"/>
      <c r="C251" s="883"/>
      <c r="D251" s="883"/>
      <c r="E251" s="883"/>
      <c r="F251" s="883"/>
      <c r="G251" s="883"/>
      <c r="H251" s="883"/>
      <c r="I251" s="883"/>
      <c r="J251" s="883"/>
      <c r="K251" s="883"/>
      <c r="L251" s="883"/>
      <c r="M251" s="883"/>
      <c r="N251" s="883"/>
      <c r="O251" s="883"/>
      <c r="P251" s="883"/>
      <c r="Q251" s="883"/>
      <c r="R251" s="883"/>
      <c r="S251" s="883"/>
      <c r="T251" s="883"/>
      <c r="U251" s="883"/>
      <c r="V251" s="883"/>
      <c r="W251" s="883"/>
      <c r="X251" s="883"/>
      <c r="Y251" s="883"/>
      <c r="Z251" s="883"/>
      <c r="AA251" s="883"/>
      <c r="AB251" s="883"/>
      <c r="AC251" s="883"/>
      <c r="AD251" s="883"/>
      <c r="AE251" s="883"/>
      <c r="AF251" s="883"/>
      <c r="AG251" s="883"/>
      <c r="AH251" s="883"/>
      <c r="AI251" s="883"/>
      <c r="AJ251" s="883"/>
      <c r="AK251" s="883"/>
      <c r="AL251" s="883"/>
      <c r="AM251" s="883"/>
      <c r="AN251" s="883"/>
      <c r="AO251" s="883"/>
      <c r="AP251" s="883"/>
      <c r="AQ251" s="883"/>
      <c r="AR251" s="883"/>
      <c r="AS251" s="883"/>
      <c r="AT251" s="883"/>
      <c r="AU251" s="883"/>
      <c r="AV251" s="883"/>
      <c r="AW251" s="883"/>
      <c r="AX251" s="883"/>
      <c r="AY251" s="883"/>
      <c r="AZ251" s="883"/>
      <c r="BA251" s="883"/>
      <c r="BB251" s="883"/>
      <c r="BC251" s="883"/>
      <c r="BD251" s="883"/>
      <c r="BE251" s="883"/>
      <c r="BF251" s="883"/>
    </row>
    <row r="252" ht="12.75" customHeight="1">
      <c r="A252" s="883"/>
      <c r="B252" s="883"/>
      <c r="C252" s="883"/>
      <c r="D252" s="883"/>
      <c r="E252" s="883"/>
      <c r="F252" s="883"/>
      <c r="G252" s="883"/>
      <c r="H252" s="883"/>
      <c r="I252" s="883"/>
      <c r="J252" s="883"/>
      <c r="K252" s="883"/>
      <c r="L252" s="883"/>
      <c r="M252" s="883"/>
      <c r="N252" s="883"/>
      <c r="O252" s="883"/>
      <c r="P252" s="883"/>
      <c r="Q252" s="883"/>
      <c r="R252" s="883"/>
      <c r="S252" s="883"/>
      <c r="T252" s="883"/>
      <c r="U252" s="883"/>
      <c r="V252" s="883"/>
      <c r="W252" s="883"/>
      <c r="X252" s="883"/>
      <c r="Y252" s="883"/>
      <c r="Z252" s="883"/>
      <c r="AA252" s="883"/>
      <c r="AB252" s="883"/>
      <c r="AC252" s="883"/>
      <c r="AD252" s="883"/>
      <c r="AE252" s="883"/>
      <c r="AF252" s="883"/>
      <c r="AG252" s="883"/>
      <c r="AH252" s="883"/>
      <c r="AI252" s="883"/>
      <c r="AJ252" s="883"/>
      <c r="AK252" s="883"/>
      <c r="AL252" s="883"/>
      <c r="AM252" s="883"/>
      <c r="AN252" s="883"/>
      <c r="AO252" s="883"/>
      <c r="AP252" s="883"/>
      <c r="AQ252" s="883"/>
      <c r="AR252" s="883"/>
      <c r="AS252" s="883"/>
      <c r="AT252" s="883"/>
      <c r="AU252" s="883"/>
      <c r="AV252" s="883"/>
      <c r="AW252" s="883"/>
      <c r="AX252" s="883"/>
      <c r="AY252" s="883"/>
      <c r="AZ252" s="883"/>
      <c r="BA252" s="883"/>
      <c r="BB252" s="883"/>
      <c r="BC252" s="883"/>
      <c r="BD252" s="883"/>
      <c r="BE252" s="883"/>
      <c r="BF252" s="883"/>
    </row>
    <row r="253" ht="12.75" customHeight="1">
      <c r="A253" s="883"/>
      <c r="B253" s="883"/>
      <c r="C253" s="883"/>
      <c r="D253" s="883"/>
      <c r="E253" s="883"/>
      <c r="F253" s="883"/>
      <c r="G253" s="883"/>
      <c r="H253" s="883"/>
      <c r="I253" s="883"/>
      <c r="J253" s="883"/>
      <c r="K253" s="883"/>
      <c r="L253" s="883"/>
      <c r="M253" s="883"/>
      <c r="N253" s="883"/>
      <c r="O253" s="883"/>
      <c r="P253" s="883"/>
      <c r="Q253" s="883"/>
      <c r="R253" s="883"/>
      <c r="S253" s="883"/>
      <c r="T253" s="883"/>
      <c r="U253" s="883"/>
      <c r="V253" s="883"/>
      <c r="W253" s="883"/>
      <c r="X253" s="883"/>
      <c r="Y253" s="883"/>
      <c r="Z253" s="883"/>
      <c r="AA253" s="883"/>
      <c r="AB253" s="883"/>
      <c r="AC253" s="883"/>
      <c r="AD253" s="883"/>
      <c r="AE253" s="883"/>
      <c r="AF253" s="883"/>
      <c r="AG253" s="883"/>
      <c r="AH253" s="883"/>
      <c r="AI253" s="883"/>
      <c r="AJ253" s="883"/>
      <c r="AK253" s="883"/>
      <c r="AL253" s="883"/>
      <c r="AM253" s="883"/>
      <c r="AN253" s="883"/>
      <c r="AO253" s="883"/>
      <c r="AP253" s="883"/>
      <c r="AQ253" s="883"/>
      <c r="AR253" s="883"/>
      <c r="AS253" s="883"/>
      <c r="AT253" s="883"/>
      <c r="AU253" s="883"/>
      <c r="AV253" s="883"/>
      <c r="AW253" s="883"/>
      <c r="AX253" s="883"/>
      <c r="AY253" s="883"/>
      <c r="AZ253" s="883"/>
      <c r="BA253" s="883"/>
      <c r="BB253" s="883"/>
      <c r="BC253" s="883"/>
      <c r="BD253" s="883"/>
      <c r="BE253" s="883"/>
      <c r="BF253" s="883"/>
    </row>
    <row r="254" ht="12.75" customHeight="1">
      <c r="A254" s="883"/>
      <c r="B254" s="883"/>
      <c r="C254" s="883"/>
      <c r="D254" s="883"/>
      <c r="E254" s="883"/>
      <c r="F254" s="883"/>
      <c r="G254" s="883"/>
      <c r="H254" s="883"/>
      <c r="I254" s="883"/>
      <c r="J254" s="883"/>
      <c r="K254" s="883"/>
      <c r="L254" s="883"/>
      <c r="M254" s="883"/>
      <c r="N254" s="883"/>
      <c r="O254" s="883"/>
      <c r="P254" s="883"/>
      <c r="Q254" s="883"/>
      <c r="R254" s="883"/>
      <c r="S254" s="883"/>
      <c r="T254" s="883"/>
      <c r="U254" s="883"/>
      <c r="V254" s="883"/>
      <c r="W254" s="883"/>
      <c r="X254" s="883"/>
      <c r="Y254" s="883"/>
      <c r="Z254" s="883"/>
      <c r="AA254" s="883"/>
      <c r="AB254" s="883"/>
      <c r="AC254" s="883"/>
      <c r="AD254" s="883"/>
      <c r="AE254" s="883"/>
      <c r="AF254" s="883"/>
      <c r="AG254" s="883"/>
      <c r="AH254" s="883"/>
      <c r="AI254" s="883"/>
      <c r="AJ254" s="883"/>
      <c r="AK254" s="883"/>
      <c r="AL254" s="883"/>
      <c r="AM254" s="883"/>
      <c r="AN254" s="883"/>
      <c r="AO254" s="883"/>
      <c r="AP254" s="883"/>
      <c r="AQ254" s="883"/>
      <c r="AR254" s="883"/>
      <c r="AS254" s="883"/>
      <c r="AT254" s="883"/>
      <c r="AU254" s="883"/>
      <c r="AV254" s="883"/>
      <c r="AW254" s="883"/>
      <c r="AX254" s="883"/>
      <c r="AY254" s="883"/>
      <c r="AZ254" s="883"/>
      <c r="BA254" s="883"/>
      <c r="BB254" s="883"/>
      <c r="BC254" s="883"/>
      <c r="BD254" s="883"/>
      <c r="BE254" s="883"/>
      <c r="BF254" s="883"/>
    </row>
    <row r="255" ht="12.75" customHeight="1">
      <c r="A255" s="883"/>
      <c r="B255" s="883"/>
      <c r="C255" s="883"/>
      <c r="D255" s="883"/>
      <c r="E255" s="883"/>
      <c r="F255" s="883"/>
      <c r="G255" s="883"/>
      <c r="H255" s="883"/>
      <c r="I255" s="883"/>
      <c r="J255" s="883"/>
      <c r="K255" s="883"/>
      <c r="L255" s="883"/>
      <c r="M255" s="883"/>
      <c r="N255" s="883"/>
      <c r="O255" s="883"/>
      <c r="P255" s="883"/>
      <c r="Q255" s="883"/>
      <c r="R255" s="883"/>
      <c r="S255" s="883"/>
      <c r="T255" s="883"/>
      <c r="U255" s="883"/>
      <c r="V255" s="883"/>
      <c r="W255" s="883"/>
      <c r="X255" s="883"/>
      <c r="Y255" s="883"/>
      <c r="Z255" s="883"/>
      <c r="AA255" s="883"/>
      <c r="AB255" s="883"/>
      <c r="AC255" s="883"/>
      <c r="AD255" s="883"/>
      <c r="AE255" s="883"/>
      <c r="AF255" s="883"/>
      <c r="AG255" s="883"/>
      <c r="AH255" s="883"/>
      <c r="AI255" s="883"/>
      <c r="AJ255" s="883"/>
      <c r="AK255" s="883"/>
      <c r="AL255" s="883"/>
      <c r="AM255" s="883"/>
      <c r="AN255" s="883"/>
      <c r="AO255" s="883"/>
      <c r="AP255" s="883"/>
      <c r="AQ255" s="883"/>
      <c r="AR255" s="883"/>
      <c r="AS255" s="883"/>
      <c r="AT255" s="883"/>
      <c r="AU255" s="883"/>
      <c r="AV255" s="883"/>
      <c r="AW255" s="883"/>
      <c r="AX255" s="883"/>
      <c r="AY255" s="883"/>
      <c r="AZ255" s="883"/>
      <c r="BA255" s="883"/>
      <c r="BB255" s="883"/>
      <c r="BC255" s="883"/>
      <c r="BD255" s="883"/>
      <c r="BE255" s="883"/>
      <c r="BF255" s="883"/>
    </row>
    <row r="256" ht="12.75" customHeight="1">
      <c r="A256" s="883"/>
      <c r="B256" s="883"/>
      <c r="C256" s="883"/>
      <c r="D256" s="883"/>
      <c r="E256" s="883"/>
      <c r="F256" s="883"/>
      <c r="G256" s="883"/>
      <c r="H256" s="883"/>
      <c r="I256" s="883"/>
      <c r="J256" s="883"/>
      <c r="K256" s="883"/>
      <c r="L256" s="883"/>
      <c r="M256" s="883"/>
      <c r="N256" s="883"/>
      <c r="O256" s="883"/>
      <c r="P256" s="883"/>
      <c r="Q256" s="883"/>
      <c r="R256" s="883"/>
      <c r="S256" s="883"/>
      <c r="T256" s="883"/>
      <c r="U256" s="883"/>
      <c r="V256" s="883"/>
      <c r="W256" s="883"/>
      <c r="X256" s="883"/>
      <c r="Y256" s="883"/>
      <c r="Z256" s="883"/>
      <c r="AA256" s="883"/>
      <c r="AB256" s="883"/>
      <c r="AC256" s="883"/>
      <c r="AD256" s="883"/>
      <c r="AE256" s="883"/>
      <c r="AF256" s="883"/>
      <c r="AG256" s="883"/>
      <c r="AH256" s="883"/>
      <c r="AI256" s="883"/>
      <c r="AJ256" s="883"/>
      <c r="AK256" s="883"/>
      <c r="AL256" s="883"/>
      <c r="AM256" s="883"/>
      <c r="AN256" s="883"/>
      <c r="AO256" s="883"/>
      <c r="AP256" s="883"/>
      <c r="AQ256" s="883"/>
      <c r="AR256" s="883"/>
      <c r="AS256" s="883"/>
      <c r="AT256" s="883"/>
      <c r="AU256" s="883"/>
      <c r="AV256" s="883"/>
      <c r="AW256" s="883"/>
      <c r="AX256" s="883"/>
      <c r="AY256" s="883"/>
      <c r="AZ256" s="883"/>
      <c r="BA256" s="883"/>
      <c r="BB256" s="883"/>
      <c r="BC256" s="883"/>
      <c r="BD256" s="883"/>
      <c r="BE256" s="883"/>
      <c r="BF256" s="883"/>
    </row>
    <row r="257" ht="12.75" customHeight="1">
      <c r="A257" s="883"/>
      <c r="B257" s="883"/>
      <c r="C257" s="883"/>
      <c r="D257" s="883"/>
      <c r="E257" s="883"/>
      <c r="F257" s="883"/>
      <c r="G257" s="883"/>
      <c r="H257" s="883"/>
      <c r="I257" s="883"/>
      <c r="J257" s="883"/>
      <c r="K257" s="883"/>
      <c r="L257" s="883"/>
      <c r="M257" s="883"/>
      <c r="N257" s="883"/>
      <c r="O257" s="883"/>
      <c r="P257" s="883"/>
      <c r="Q257" s="883"/>
      <c r="R257" s="883"/>
      <c r="S257" s="883"/>
      <c r="T257" s="883"/>
      <c r="U257" s="883"/>
      <c r="V257" s="883"/>
      <c r="W257" s="883"/>
      <c r="X257" s="883"/>
      <c r="Y257" s="883"/>
      <c r="Z257" s="883"/>
      <c r="AA257" s="883"/>
      <c r="AB257" s="883"/>
      <c r="AC257" s="883"/>
      <c r="AD257" s="883"/>
      <c r="AE257" s="883"/>
      <c r="AF257" s="883"/>
      <c r="AG257" s="883"/>
      <c r="AH257" s="883"/>
      <c r="AI257" s="883"/>
      <c r="AJ257" s="883"/>
      <c r="AK257" s="883"/>
      <c r="AL257" s="883"/>
      <c r="AM257" s="883"/>
      <c r="AN257" s="883"/>
      <c r="AO257" s="883"/>
      <c r="AP257" s="883"/>
      <c r="AQ257" s="883"/>
      <c r="AR257" s="883"/>
      <c r="AS257" s="883"/>
      <c r="AT257" s="883"/>
      <c r="AU257" s="883"/>
      <c r="AV257" s="883"/>
      <c r="AW257" s="883"/>
      <c r="AX257" s="883"/>
      <c r="AY257" s="883"/>
      <c r="AZ257" s="883"/>
      <c r="BA257" s="883"/>
      <c r="BB257" s="883"/>
      <c r="BC257" s="883"/>
      <c r="BD257" s="883"/>
      <c r="BE257" s="883"/>
      <c r="BF257" s="883"/>
    </row>
    <row r="258" ht="12.75" customHeight="1">
      <c r="A258" s="883"/>
      <c r="B258" s="883"/>
      <c r="C258" s="883"/>
      <c r="D258" s="883"/>
      <c r="E258" s="883"/>
      <c r="F258" s="883"/>
      <c r="G258" s="883"/>
      <c r="H258" s="883"/>
      <c r="I258" s="883"/>
      <c r="J258" s="883"/>
      <c r="K258" s="883"/>
      <c r="L258" s="883"/>
      <c r="M258" s="883"/>
      <c r="N258" s="883"/>
      <c r="O258" s="883"/>
      <c r="P258" s="883"/>
      <c r="Q258" s="883"/>
      <c r="R258" s="883"/>
      <c r="S258" s="883"/>
      <c r="T258" s="883"/>
      <c r="U258" s="883"/>
      <c r="V258" s="883"/>
      <c r="W258" s="883"/>
      <c r="X258" s="883"/>
      <c r="Y258" s="883"/>
      <c r="Z258" s="883"/>
      <c r="AA258" s="883"/>
      <c r="AB258" s="883"/>
      <c r="AC258" s="883"/>
      <c r="AD258" s="883"/>
      <c r="AE258" s="883"/>
      <c r="AF258" s="883"/>
      <c r="AG258" s="883"/>
      <c r="AH258" s="883"/>
      <c r="AI258" s="883"/>
      <c r="AJ258" s="883"/>
      <c r="AK258" s="883"/>
      <c r="AL258" s="883"/>
      <c r="AM258" s="883"/>
      <c r="AN258" s="883"/>
      <c r="AO258" s="883"/>
      <c r="AP258" s="883"/>
      <c r="AQ258" s="883"/>
      <c r="AR258" s="883"/>
      <c r="AS258" s="883"/>
      <c r="AT258" s="883"/>
      <c r="AU258" s="883"/>
      <c r="AV258" s="883"/>
      <c r="AW258" s="883"/>
      <c r="AX258" s="883"/>
      <c r="AY258" s="883"/>
      <c r="AZ258" s="883"/>
      <c r="BA258" s="883"/>
      <c r="BB258" s="883"/>
      <c r="BC258" s="883"/>
      <c r="BD258" s="883"/>
      <c r="BE258" s="883"/>
      <c r="BF258" s="883"/>
    </row>
    <row r="259" ht="12.75" customHeight="1">
      <c r="A259" s="883"/>
      <c r="B259" s="883"/>
      <c r="C259" s="883"/>
      <c r="D259" s="883"/>
      <c r="E259" s="883"/>
      <c r="F259" s="883"/>
      <c r="G259" s="883"/>
      <c r="H259" s="883"/>
      <c r="I259" s="883"/>
      <c r="J259" s="883"/>
      <c r="K259" s="883"/>
      <c r="L259" s="883"/>
      <c r="M259" s="883"/>
      <c r="N259" s="883"/>
      <c r="O259" s="883"/>
      <c r="P259" s="883"/>
      <c r="Q259" s="883"/>
      <c r="R259" s="883"/>
      <c r="S259" s="883"/>
      <c r="T259" s="883"/>
      <c r="U259" s="883"/>
      <c r="V259" s="883"/>
      <c r="W259" s="883"/>
      <c r="X259" s="883"/>
      <c r="Y259" s="883"/>
      <c r="Z259" s="883"/>
      <c r="AA259" s="883"/>
      <c r="AB259" s="883"/>
      <c r="AC259" s="883"/>
      <c r="AD259" s="883"/>
      <c r="AE259" s="883"/>
      <c r="AF259" s="883"/>
      <c r="AG259" s="883"/>
      <c r="AH259" s="883"/>
      <c r="AI259" s="883"/>
      <c r="AJ259" s="883"/>
      <c r="AK259" s="883"/>
      <c r="AL259" s="883"/>
      <c r="AM259" s="883"/>
      <c r="AN259" s="883"/>
      <c r="AO259" s="883"/>
      <c r="AP259" s="883"/>
      <c r="AQ259" s="883"/>
      <c r="AR259" s="883"/>
      <c r="AS259" s="883"/>
      <c r="AT259" s="883"/>
      <c r="AU259" s="883"/>
      <c r="AV259" s="883"/>
      <c r="AW259" s="883"/>
      <c r="AX259" s="883"/>
      <c r="AY259" s="883"/>
      <c r="AZ259" s="883"/>
      <c r="BA259" s="883"/>
      <c r="BB259" s="883"/>
      <c r="BC259" s="883"/>
      <c r="BD259" s="883"/>
      <c r="BE259" s="883"/>
      <c r="BF259" s="883"/>
    </row>
    <row r="260" ht="12.75" customHeight="1">
      <c r="A260" s="883"/>
      <c r="B260" s="883"/>
      <c r="C260" s="883"/>
      <c r="D260" s="883"/>
      <c r="E260" s="883"/>
      <c r="F260" s="883"/>
      <c r="G260" s="883"/>
      <c r="H260" s="883"/>
      <c r="I260" s="883"/>
      <c r="J260" s="883"/>
      <c r="K260" s="883"/>
      <c r="L260" s="883"/>
      <c r="M260" s="883"/>
      <c r="N260" s="883"/>
      <c r="O260" s="883"/>
      <c r="P260" s="883"/>
      <c r="Q260" s="883"/>
      <c r="R260" s="883"/>
      <c r="S260" s="883"/>
      <c r="T260" s="883"/>
      <c r="U260" s="883"/>
      <c r="V260" s="883"/>
      <c r="W260" s="883"/>
      <c r="X260" s="883"/>
      <c r="Y260" s="883"/>
      <c r="Z260" s="883"/>
      <c r="AA260" s="883"/>
      <c r="AB260" s="883"/>
      <c r="AC260" s="883"/>
      <c r="AD260" s="883"/>
      <c r="AE260" s="883"/>
      <c r="AF260" s="883"/>
      <c r="AG260" s="883"/>
      <c r="AH260" s="883"/>
      <c r="AI260" s="883"/>
      <c r="AJ260" s="883"/>
      <c r="AK260" s="883"/>
      <c r="AL260" s="883"/>
      <c r="AM260" s="883"/>
      <c r="AN260" s="883"/>
      <c r="AO260" s="883"/>
      <c r="AP260" s="883"/>
      <c r="AQ260" s="883"/>
      <c r="AR260" s="883"/>
      <c r="AS260" s="883"/>
      <c r="AT260" s="883"/>
      <c r="AU260" s="883"/>
      <c r="AV260" s="883"/>
      <c r="AW260" s="883"/>
      <c r="AX260" s="883"/>
      <c r="AY260" s="883"/>
      <c r="AZ260" s="883"/>
      <c r="BA260" s="883"/>
      <c r="BB260" s="883"/>
      <c r="BC260" s="883"/>
      <c r="BD260" s="883"/>
      <c r="BE260" s="883"/>
      <c r="BF260" s="883"/>
    </row>
    <row r="261" ht="12.75" customHeight="1">
      <c r="A261" s="883"/>
      <c r="B261" s="883"/>
      <c r="C261" s="883"/>
      <c r="D261" s="883"/>
      <c r="E261" s="883"/>
      <c r="F261" s="883"/>
      <c r="G261" s="883"/>
      <c r="H261" s="883"/>
      <c r="I261" s="883"/>
      <c r="J261" s="883"/>
      <c r="K261" s="883"/>
      <c r="L261" s="883"/>
      <c r="M261" s="883"/>
      <c r="N261" s="883"/>
      <c r="O261" s="883"/>
      <c r="P261" s="883"/>
      <c r="Q261" s="883"/>
      <c r="R261" s="883"/>
      <c r="S261" s="883"/>
      <c r="T261" s="883"/>
      <c r="U261" s="883"/>
      <c r="V261" s="883"/>
      <c r="W261" s="883"/>
      <c r="X261" s="883"/>
      <c r="Y261" s="883"/>
      <c r="Z261" s="883"/>
      <c r="AA261" s="883"/>
      <c r="AB261" s="883"/>
      <c r="AC261" s="883"/>
      <c r="AD261" s="883"/>
      <c r="AE261" s="883"/>
      <c r="AF261" s="883"/>
      <c r="AG261" s="883"/>
      <c r="AH261" s="883"/>
      <c r="AI261" s="883"/>
      <c r="AJ261" s="883"/>
      <c r="AK261" s="883"/>
      <c r="AL261" s="883"/>
      <c r="AM261" s="883"/>
      <c r="AN261" s="883"/>
      <c r="AO261" s="883"/>
      <c r="AP261" s="883"/>
      <c r="AQ261" s="883"/>
      <c r="AR261" s="883"/>
      <c r="AS261" s="883"/>
      <c r="AT261" s="883"/>
      <c r="AU261" s="883"/>
      <c r="AV261" s="883"/>
      <c r="AW261" s="883"/>
      <c r="AX261" s="883"/>
      <c r="AY261" s="883"/>
      <c r="AZ261" s="883"/>
      <c r="BA261" s="883"/>
      <c r="BB261" s="883"/>
      <c r="BC261" s="883"/>
      <c r="BD261" s="883"/>
      <c r="BE261" s="883"/>
      <c r="BF261" s="883"/>
    </row>
    <row r="262" ht="12.75" customHeight="1">
      <c r="A262" s="883"/>
      <c r="B262" s="883"/>
      <c r="C262" s="883"/>
      <c r="D262" s="883"/>
      <c r="E262" s="883"/>
      <c r="F262" s="883"/>
      <c r="G262" s="883"/>
      <c r="H262" s="883"/>
      <c r="I262" s="883"/>
      <c r="J262" s="883"/>
      <c r="K262" s="883"/>
      <c r="L262" s="883"/>
      <c r="M262" s="883"/>
      <c r="N262" s="883"/>
      <c r="O262" s="883"/>
      <c r="P262" s="883"/>
      <c r="Q262" s="883"/>
      <c r="R262" s="883"/>
      <c r="S262" s="883"/>
      <c r="T262" s="883"/>
      <c r="U262" s="883"/>
      <c r="V262" s="883"/>
      <c r="W262" s="883"/>
      <c r="X262" s="883"/>
      <c r="Y262" s="883"/>
      <c r="Z262" s="883"/>
      <c r="AA262" s="883"/>
      <c r="AB262" s="883"/>
      <c r="AC262" s="883"/>
      <c r="AD262" s="883"/>
      <c r="AE262" s="883"/>
      <c r="AF262" s="883"/>
      <c r="AG262" s="883"/>
      <c r="AH262" s="883"/>
      <c r="AI262" s="883"/>
      <c r="AJ262" s="883"/>
      <c r="AK262" s="883"/>
      <c r="AL262" s="883"/>
      <c r="AM262" s="883"/>
      <c r="AN262" s="883"/>
      <c r="AO262" s="883"/>
      <c r="AP262" s="883"/>
      <c r="AQ262" s="883"/>
      <c r="AR262" s="883"/>
      <c r="AS262" s="883"/>
      <c r="AT262" s="883"/>
      <c r="AU262" s="883"/>
      <c r="AV262" s="883"/>
      <c r="AW262" s="883"/>
      <c r="AX262" s="883"/>
      <c r="AY262" s="883"/>
      <c r="AZ262" s="883"/>
      <c r="BA262" s="883"/>
      <c r="BB262" s="883"/>
      <c r="BC262" s="883"/>
      <c r="BD262" s="883"/>
      <c r="BE262" s="883"/>
      <c r="BF262" s="883"/>
    </row>
    <row r="263" ht="12.75" customHeight="1">
      <c r="A263" s="883"/>
      <c r="B263" s="883"/>
      <c r="C263" s="883"/>
      <c r="D263" s="883"/>
      <c r="E263" s="883"/>
      <c r="F263" s="883"/>
      <c r="G263" s="883"/>
      <c r="H263" s="883"/>
      <c r="I263" s="883"/>
      <c r="J263" s="883"/>
      <c r="K263" s="883"/>
      <c r="L263" s="883"/>
      <c r="M263" s="883"/>
      <c r="N263" s="883"/>
      <c r="O263" s="883"/>
      <c r="P263" s="883"/>
      <c r="Q263" s="883"/>
      <c r="R263" s="883"/>
      <c r="S263" s="883"/>
      <c r="T263" s="883"/>
      <c r="U263" s="883"/>
      <c r="V263" s="883"/>
      <c r="W263" s="883"/>
      <c r="X263" s="883"/>
      <c r="Y263" s="883"/>
      <c r="Z263" s="883"/>
      <c r="AA263" s="883"/>
      <c r="AB263" s="883"/>
      <c r="AC263" s="883"/>
      <c r="AD263" s="883"/>
      <c r="AE263" s="883"/>
      <c r="AF263" s="883"/>
      <c r="AG263" s="883"/>
      <c r="AH263" s="883"/>
      <c r="AI263" s="883"/>
      <c r="AJ263" s="883"/>
      <c r="AK263" s="883"/>
      <c r="AL263" s="883"/>
      <c r="AM263" s="883"/>
      <c r="AN263" s="883"/>
      <c r="AO263" s="883"/>
      <c r="AP263" s="883"/>
      <c r="AQ263" s="883"/>
      <c r="AR263" s="883"/>
      <c r="AS263" s="883"/>
      <c r="AT263" s="883"/>
      <c r="AU263" s="883"/>
      <c r="AV263" s="883"/>
      <c r="AW263" s="883"/>
      <c r="AX263" s="883"/>
      <c r="AY263" s="883"/>
      <c r="AZ263" s="883"/>
      <c r="BA263" s="883"/>
      <c r="BB263" s="883"/>
      <c r="BC263" s="883"/>
      <c r="BD263" s="883"/>
      <c r="BE263" s="883"/>
      <c r="BF263" s="883"/>
    </row>
    <row r="264" ht="12.75" customHeight="1">
      <c r="A264" s="883"/>
      <c r="B264" s="883"/>
      <c r="C264" s="883"/>
      <c r="D264" s="883"/>
      <c r="E264" s="883"/>
      <c r="F264" s="883"/>
      <c r="G264" s="883"/>
      <c r="H264" s="883"/>
      <c r="I264" s="883"/>
      <c r="J264" s="883"/>
      <c r="K264" s="883"/>
      <c r="L264" s="883"/>
      <c r="M264" s="883"/>
      <c r="N264" s="883"/>
      <c r="O264" s="883"/>
      <c r="P264" s="883"/>
      <c r="Q264" s="883"/>
      <c r="R264" s="883"/>
      <c r="S264" s="883"/>
      <c r="T264" s="883"/>
      <c r="U264" s="883"/>
      <c r="V264" s="883"/>
      <c r="W264" s="883"/>
      <c r="X264" s="883"/>
      <c r="Y264" s="883"/>
      <c r="Z264" s="883"/>
      <c r="AA264" s="883"/>
      <c r="AB264" s="883"/>
      <c r="AC264" s="883"/>
      <c r="AD264" s="883"/>
      <c r="AE264" s="883"/>
      <c r="AF264" s="883"/>
      <c r="AG264" s="883"/>
      <c r="AH264" s="883"/>
      <c r="AI264" s="883"/>
      <c r="AJ264" s="883"/>
      <c r="AK264" s="883"/>
      <c r="AL264" s="883"/>
      <c r="AM264" s="883"/>
      <c r="AN264" s="883"/>
      <c r="AO264" s="883"/>
      <c r="AP264" s="883"/>
      <c r="AQ264" s="883"/>
      <c r="AR264" s="883"/>
      <c r="AS264" s="883"/>
      <c r="AT264" s="883"/>
      <c r="AU264" s="883"/>
      <c r="AV264" s="883"/>
      <c r="AW264" s="883"/>
      <c r="AX264" s="883"/>
      <c r="AY264" s="883"/>
      <c r="AZ264" s="883"/>
      <c r="BA264" s="883"/>
      <c r="BB264" s="883"/>
      <c r="BC264" s="883"/>
      <c r="BD264" s="883"/>
      <c r="BE264" s="883"/>
      <c r="BF264" s="883"/>
    </row>
    <row r="265" ht="12.75" customHeight="1">
      <c r="A265" s="883"/>
      <c r="B265" s="883"/>
      <c r="C265" s="883"/>
      <c r="D265" s="883"/>
      <c r="E265" s="883"/>
      <c r="F265" s="883"/>
      <c r="G265" s="883"/>
      <c r="H265" s="883"/>
      <c r="I265" s="883"/>
      <c r="J265" s="883"/>
      <c r="K265" s="883"/>
      <c r="L265" s="883"/>
      <c r="M265" s="883"/>
      <c r="N265" s="883"/>
      <c r="O265" s="883"/>
      <c r="P265" s="883"/>
      <c r="Q265" s="883"/>
      <c r="R265" s="883"/>
      <c r="S265" s="883"/>
      <c r="T265" s="883"/>
      <c r="U265" s="883"/>
      <c r="V265" s="883"/>
      <c r="W265" s="883"/>
      <c r="X265" s="883"/>
      <c r="Y265" s="883"/>
      <c r="Z265" s="883"/>
      <c r="AA265" s="883"/>
      <c r="AB265" s="883"/>
      <c r="AC265" s="883"/>
      <c r="AD265" s="883"/>
      <c r="AE265" s="883"/>
      <c r="AF265" s="883"/>
      <c r="AG265" s="883"/>
      <c r="AH265" s="883"/>
      <c r="AI265" s="883"/>
      <c r="AJ265" s="883"/>
      <c r="AK265" s="883"/>
      <c r="AL265" s="883"/>
      <c r="AM265" s="883"/>
      <c r="AN265" s="883"/>
      <c r="AO265" s="883"/>
      <c r="AP265" s="883"/>
      <c r="AQ265" s="883"/>
      <c r="AR265" s="883"/>
      <c r="AS265" s="883"/>
      <c r="AT265" s="883"/>
      <c r="AU265" s="883"/>
      <c r="AV265" s="883"/>
      <c r="AW265" s="883"/>
      <c r="AX265" s="883"/>
      <c r="AY265" s="883"/>
      <c r="AZ265" s="883"/>
      <c r="BA265" s="883"/>
      <c r="BB265" s="883"/>
      <c r="BC265" s="883"/>
      <c r="BD265" s="883"/>
      <c r="BE265" s="883"/>
      <c r="BF265" s="883"/>
    </row>
    <row r="266" ht="12.75" customHeight="1">
      <c r="A266" s="883"/>
      <c r="B266" s="883"/>
      <c r="C266" s="883"/>
      <c r="D266" s="883"/>
      <c r="E266" s="883"/>
      <c r="F266" s="883"/>
      <c r="G266" s="883"/>
      <c r="H266" s="883"/>
      <c r="I266" s="883"/>
      <c r="J266" s="883"/>
      <c r="K266" s="883"/>
      <c r="L266" s="883"/>
      <c r="M266" s="883"/>
      <c r="N266" s="883"/>
      <c r="O266" s="883"/>
      <c r="P266" s="883"/>
      <c r="Q266" s="883"/>
      <c r="R266" s="883"/>
      <c r="S266" s="883"/>
      <c r="T266" s="883"/>
      <c r="U266" s="883"/>
      <c r="V266" s="883"/>
      <c r="W266" s="883"/>
      <c r="X266" s="883"/>
      <c r="Y266" s="883"/>
      <c r="Z266" s="883"/>
      <c r="AA266" s="883"/>
      <c r="AB266" s="883"/>
      <c r="AC266" s="883"/>
      <c r="AD266" s="883"/>
      <c r="AE266" s="883"/>
      <c r="AF266" s="883"/>
      <c r="AG266" s="883"/>
      <c r="AH266" s="883"/>
      <c r="AI266" s="883"/>
      <c r="AJ266" s="883"/>
      <c r="AK266" s="883"/>
      <c r="AL266" s="883"/>
      <c r="AM266" s="883"/>
      <c r="AN266" s="883"/>
      <c r="AO266" s="883"/>
      <c r="AP266" s="883"/>
      <c r="AQ266" s="883"/>
      <c r="AR266" s="883"/>
      <c r="AS266" s="883"/>
      <c r="AT266" s="883"/>
      <c r="AU266" s="883"/>
      <c r="AV266" s="883"/>
      <c r="AW266" s="883"/>
      <c r="AX266" s="883"/>
      <c r="AY266" s="883"/>
      <c r="AZ266" s="883"/>
      <c r="BA266" s="883"/>
      <c r="BB266" s="883"/>
      <c r="BC266" s="883"/>
      <c r="BD266" s="883"/>
      <c r="BE266" s="883"/>
      <c r="BF266" s="883"/>
    </row>
    <row r="267" ht="12.75" customHeight="1">
      <c r="A267" s="883"/>
      <c r="B267" s="883"/>
      <c r="C267" s="883"/>
      <c r="D267" s="883"/>
      <c r="E267" s="883"/>
      <c r="F267" s="883"/>
      <c r="G267" s="883"/>
      <c r="H267" s="883"/>
      <c r="I267" s="883"/>
      <c r="J267" s="883"/>
      <c r="K267" s="883"/>
      <c r="L267" s="883"/>
      <c r="M267" s="883"/>
      <c r="N267" s="883"/>
      <c r="O267" s="883"/>
      <c r="P267" s="883"/>
      <c r="Q267" s="883"/>
      <c r="R267" s="883"/>
      <c r="S267" s="883"/>
      <c r="T267" s="883"/>
      <c r="U267" s="883"/>
      <c r="V267" s="883"/>
      <c r="W267" s="883"/>
      <c r="X267" s="883"/>
      <c r="Y267" s="883"/>
      <c r="Z267" s="883"/>
      <c r="AA267" s="883"/>
      <c r="AB267" s="883"/>
      <c r="AC267" s="883"/>
      <c r="AD267" s="883"/>
      <c r="AE267" s="883"/>
      <c r="AF267" s="883"/>
      <c r="AG267" s="883"/>
      <c r="AH267" s="883"/>
      <c r="AI267" s="883"/>
      <c r="AJ267" s="883"/>
      <c r="AK267" s="883"/>
      <c r="AL267" s="883"/>
      <c r="AM267" s="883"/>
      <c r="AN267" s="883"/>
      <c r="AO267" s="883"/>
      <c r="AP267" s="883"/>
      <c r="AQ267" s="883"/>
      <c r="AR267" s="883"/>
      <c r="AS267" s="883"/>
      <c r="AT267" s="883"/>
      <c r="AU267" s="883"/>
      <c r="AV267" s="883"/>
      <c r="AW267" s="883"/>
      <c r="AX267" s="883"/>
      <c r="AY267" s="883"/>
      <c r="AZ267" s="883"/>
      <c r="BA267" s="883"/>
      <c r="BB267" s="883"/>
      <c r="BC267" s="883"/>
      <c r="BD267" s="883"/>
      <c r="BE267" s="883"/>
      <c r="BF267" s="883"/>
    </row>
    <row r="268" ht="12.75" customHeight="1">
      <c r="A268" s="883"/>
      <c r="B268" s="883"/>
      <c r="C268" s="883"/>
      <c r="D268" s="883"/>
      <c r="E268" s="883"/>
      <c r="F268" s="883"/>
      <c r="G268" s="883"/>
      <c r="H268" s="883"/>
      <c r="I268" s="883"/>
      <c r="J268" s="883"/>
      <c r="K268" s="883"/>
      <c r="L268" s="883"/>
      <c r="M268" s="883"/>
      <c r="N268" s="883"/>
      <c r="O268" s="883"/>
      <c r="P268" s="883"/>
      <c r="Q268" s="883"/>
      <c r="R268" s="883"/>
      <c r="S268" s="883"/>
      <c r="T268" s="883"/>
      <c r="U268" s="883"/>
      <c r="V268" s="883"/>
      <c r="W268" s="883"/>
      <c r="X268" s="883"/>
      <c r="Y268" s="883"/>
      <c r="Z268" s="883"/>
      <c r="AA268" s="883"/>
      <c r="AB268" s="883"/>
      <c r="AC268" s="883"/>
      <c r="AD268" s="883"/>
      <c r="AE268" s="883"/>
      <c r="AF268" s="883"/>
      <c r="AG268" s="883"/>
      <c r="AH268" s="883"/>
      <c r="AI268" s="883"/>
      <c r="AJ268" s="883"/>
      <c r="AK268" s="883"/>
      <c r="AL268" s="883"/>
      <c r="AM268" s="883"/>
      <c r="AN268" s="883"/>
      <c r="AO268" s="883"/>
      <c r="AP268" s="883"/>
      <c r="AQ268" s="883"/>
      <c r="AR268" s="883"/>
      <c r="AS268" s="883"/>
      <c r="AT268" s="883"/>
      <c r="AU268" s="883"/>
      <c r="AV268" s="883"/>
      <c r="AW268" s="883"/>
      <c r="AX268" s="883"/>
      <c r="AY268" s="883"/>
      <c r="AZ268" s="883"/>
      <c r="BA268" s="883"/>
      <c r="BB268" s="883"/>
      <c r="BC268" s="883"/>
      <c r="BD268" s="883"/>
      <c r="BE268" s="883"/>
      <c r="BF268" s="883"/>
    </row>
    <row r="269" ht="12.75" customHeight="1">
      <c r="A269" s="883"/>
      <c r="B269" s="883"/>
      <c r="C269" s="883"/>
      <c r="D269" s="883"/>
      <c r="E269" s="883"/>
      <c r="F269" s="883"/>
      <c r="G269" s="883"/>
      <c r="H269" s="883"/>
      <c r="I269" s="883"/>
      <c r="J269" s="883"/>
      <c r="K269" s="883"/>
      <c r="L269" s="883"/>
      <c r="M269" s="883"/>
      <c r="N269" s="883"/>
      <c r="O269" s="883"/>
      <c r="P269" s="883"/>
      <c r="Q269" s="883"/>
      <c r="R269" s="883"/>
      <c r="S269" s="883"/>
      <c r="T269" s="883"/>
      <c r="U269" s="883"/>
      <c r="V269" s="883"/>
      <c r="W269" s="883"/>
      <c r="X269" s="883"/>
      <c r="Y269" s="883"/>
      <c r="Z269" s="883"/>
      <c r="AA269" s="883"/>
      <c r="AB269" s="883"/>
      <c r="AC269" s="883"/>
      <c r="AD269" s="883"/>
      <c r="AE269" s="883"/>
      <c r="AF269" s="883"/>
      <c r="AG269" s="883"/>
      <c r="AH269" s="883"/>
      <c r="AI269" s="883"/>
      <c r="AJ269" s="883"/>
      <c r="AK269" s="883"/>
      <c r="AL269" s="883"/>
      <c r="AM269" s="883"/>
      <c r="AN269" s="883"/>
      <c r="AO269" s="883"/>
      <c r="AP269" s="883"/>
      <c r="AQ269" s="883"/>
      <c r="AR269" s="883"/>
      <c r="AS269" s="883"/>
      <c r="AT269" s="883"/>
      <c r="AU269" s="883"/>
      <c r="AV269" s="883"/>
      <c r="AW269" s="883"/>
      <c r="AX269" s="883"/>
      <c r="AY269" s="883"/>
      <c r="AZ269" s="883"/>
      <c r="BA269" s="883"/>
      <c r="BB269" s="883"/>
      <c r="BC269" s="883"/>
      <c r="BD269" s="883"/>
      <c r="BE269" s="883"/>
      <c r="BF269" s="883"/>
    </row>
    <row r="270" ht="12.75" customHeight="1">
      <c r="A270" s="883"/>
      <c r="B270" s="883"/>
      <c r="C270" s="883"/>
      <c r="D270" s="883"/>
      <c r="E270" s="883"/>
      <c r="F270" s="883"/>
      <c r="G270" s="883"/>
      <c r="H270" s="883"/>
      <c r="I270" s="883"/>
      <c r="J270" s="883"/>
      <c r="K270" s="883"/>
      <c r="L270" s="883"/>
      <c r="M270" s="883"/>
      <c r="N270" s="883"/>
      <c r="O270" s="883"/>
      <c r="P270" s="883"/>
      <c r="Q270" s="883"/>
      <c r="R270" s="883"/>
      <c r="S270" s="883"/>
      <c r="T270" s="883"/>
      <c r="U270" s="883"/>
      <c r="V270" s="883"/>
      <c r="W270" s="883"/>
      <c r="X270" s="883"/>
      <c r="Y270" s="883"/>
      <c r="Z270" s="883"/>
      <c r="AA270" s="883"/>
      <c r="AB270" s="883"/>
      <c r="AC270" s="883"/>
      <c r="AD270" s="883"/>
      <c r="AE270" s="883"/>
      <c r="AF270" s="883"/>
      <c r="AG270" s="883"/>
      <c r="AH270" s="883"/>
      <c r="AI270" s="883"/>
      <c r="AJ270" s="883"/>
      <c r="AK270" s="883"/>
      <c r="AL270" s="883"/>
      <c r="AM270" s="883"/>
      <c r="AN270" s="883"/>
      <c r="AO270" s="883"/>
      <c r="AP270" s="883"/>
      <c r="AQ270" s="883"/>
      <c r="AR270" s="883"/>
      <c r="AS270" s="883"/>
      <c r="AT270" s="883"/>
      <c r="AU270" s="883"/>
      <c r="AV270" s="883"/>
      <c r="AW270" s="883"/>
      <c r="AX270" s="883"/>
      <c r="AY270" s="883"/>
      <c r="AZ270" s="883"/>
      <c r="BA270" s="883"/>
      <c r="BB270" s="883"/>
      <c r="BC270" s="883"/>
      <c r="BD270" s="883"/>
      <c r="BE270" s="883"/>
      <c r="BF270" s="883"/>
    </row>
    <row r="271" ht="12.75" customHeight="1">
      <c r="A271" s="883"/>
      <c r="B271" s="883"/>
      <c r="C271" s="883"/>
      <c r="D271" s="883"/>
      <c r="E271" s="883"/>
      <c r="F271" s="883"/>
      <c r="G271" s="883"/>
      <c r="H271" s="883"/>
      <c r="I271" s="883"/>
      <c r="J271" s="883"/>
      <c r="K271" s="883"/>
      <c r="L271" s="883"/>
      <c r="M271" s="883"/>
      <c r="N271" s="883"/>
      <c r="O271" s="883"/>
      <c r="P271" s="883"/>
      <c r="Q271" s="883"/>
      <c r="R271" s="883"/>
      <c r="S271" s="883"/>
      <c r="T271" s="883"/>
      <c r="U271" s="883"/>
      <c r="V271" s="883"/>
      <c r="W271" s="883"/>
      <c r="X271" s="883"/>
      <c r="Y271" s="883"/>
      <c r="Z271" s="883"/>
      <c r="AA271" s="883"/>
      <c r="AB271" s="883"/>
      <c r="AC271" s="883"/>
      <c r="AD271" s="883"/>
      <c r="AE271" s="883"/>
      <c r="AF271" s="883"/>
      <c r="AG271" s="883"/>
      <c r="AH271" s="883"/>
      <c r="AI271" s="883"/>
      <c r="AJ271" s="883"/>
      <c r="AK271" s="883"/>
      <c r="AL271" s="883"/>
      <c r="AM271" s="883"/>
      <c r="AN271" s="883"/>
      <c r="AO271" s="883"/>
      <c r="AP271" s="883"/>
      <c r="AQ271" s="883"/>
      <c r="AR271" s="883"/>
      <c r="AS271" s="883"/>
      <c r="AT271" s="883"/>
      <c r="AU271" s="883"/>
      <c r="AV271" s="883"/>
      <c r="AW271" s="883"/>
      <c r="AX271" s="883"/>
      <c r="AY271" s="883"/>
      <c r="AZ271" s="883"/>
      <c r="BA271" s="883"/>
      <c r="BB271" s="883"/>
      <c r="BC271" s="883"/>
      <c r="BD271" s="883"/>
      <c r="BE271" s="883"/>
      <c r="BF271" s="883"/>
    </row>
    <row r="272" ht="12.75" customHeight="1">
      <c r="A272" s="883"/>
      <c r="B272" s="883"/>
      <c r="C272" s="883"/>
      <c r="D272" s="883"/>
      <c r="E272" s="883"/>
      <c r="F272" s="883"/>
      <c r="G272" s="883"/>
      <c r="H272" s="883"/>
      <c r="I272" s="883"/>
      <c r="J272" s="883"/>
      <c r="K272" s="883"/>
      <c r="L272" s="883"/>
      <c r="M272" s="883"/>
      <c r="N272" s="883"/>
      <c r="O272" s="883"/>
      <c r="P272" s="883"/>
      <c r="Q272" s="883"/>
      <c r="R272" s="883"/>
      <c r="S272" s="883"/>
      <c r="T272" s="883"/>
      <c r="U272" s="883"/>
      <c r="V272" s="883"/>
      <c r="W272" s="883"/>
      <c r="X272" s="883"/>
      <c r="Y272" s="883"/>
      <c r="Z272" s="883"/>
      <c r="AA272" s="883"/>
      <c r="AB272" s="883"/>
      <c r="AC272" s="883"/>
      <c r="AD272" s="883"/>
      <c r="AE272" s="883"/>
      <c r="AF272" s="883"/>
      <c r="AG272" s="883"/>
      <c r="AH272" s="883"/>
      <c r="AI272" s="883"/>
      <c r="AJ272" s="883"/>
      <c r="AK272" s="883"/>
      <c r="AL272" s="883"/>
      <c r="AM272" s="883"/>
      <c r="AN272" s="883"/>
      <c r="AO272" s="883"/>
      <c r="AP272" s="883"/>
      <c r="AQ272" s="883"/>
      <c r="AR272" s="883"/>
      <c r="AS272" s="883"/>
      <c r="AT272" s="883"/>
      <c r="AU272" s="883"/>
      <c r="AV272" s="883"/>
      <c r="AW272" s="883"/>
      <c r="AX272" s="883"/>
      <c r="AY272" s="883"/>
      <c r="AZ272" s="883"/>
      <c r="BA272" s="883"/>
      <c r="BB272" s="883"/>
      <c r="BC272" s="883"/>
      <c r="BD272" s="883"/>
      <c r="BE272" s="883"/>
      <c r="BF272" s="883"/>
    </row>
    <row r="273" ht="12.75" customHeight="1">
      <c r="A273" s="883"/>
      <c r="B273" s="883"/>
      <c r="C273" s="883"/>
      <c r="D273" s="883"/>
      <c r="E273" s="883"/>
      <c r="F273" s="883"/>
      <c r="G273" s="883"/>
      <c r="H273" s="883"/>
      <c r="I273" s="883"/>
      <c r="J273" s="883"/>
      <c r="K273" s="883"/>
      <c r="L273" s="883"/>
      <c r="M273" s="883"/>
      <c r="N273" s="883"/>
      <c r="O273" s="883"/>
      <c r="P273" s="883"/>
      <c r="Q273" s="883"/>
      <c r="R273" s="883"/>
      <c r="S273" s="883"/>
      <c r="T273" s="883"/>
      <c r="U273" s="883"/>
      <c r="V273" s="883"/>
      <c r="W273" s="883"/>
      <c r="X273" s="883"/>
      <c r="Y273" s="883"/>
      <c r="Z273" s="883"/>
      <c r="AA273" s="883"/>
      <c r="AB273" s="883"/>
      <c r="AC273" s="883"/>
      <c r="AD273" s="883"/>
      <c r="AE273" s="883"/>
      <c r="AF273" s="883"/>
      <c r="AG273" s="883"/>
      <c r="AH273" s="883"/>
      <c r="AI273" s="883"/>
      <c r="AJ273" s="883"/>
      <c r="AK273" s="883"/>
      <c r="AL273" s="883"/>
      <c r="AM273" s="883"/>
      <c r="AN273" s="883"/>
      <c r="AO273" s="883"/>
      <c r="AP273" s="883"/>
      <c r="AQ273" s="883"/>
      <c r="AR273" s="883"/>
      <c r="AS273" s="883"/>
      <c r="AT273" s="883"/>
      <c r="AU273" s="883"/>
      <c r="AV273" s="883"/>
      <c r="AW273" s="883"/>
      <c r="AX273" s="883"/>
      <c r="AY273" s="883"/>
      <c r="AZ273" s="883"/>
      <c r="BA273" s="883"/>
      <c r="BB273" s="883"/>
      <c r="BC273" s="883"/>
      <c r="BD273" s="883"/>
      <c r="BE273" s="883"/>
      <c r="BF273" s="883"/>
    </row>
    <row r="274" ht="12.75" customHeight="1">
      <c r="A274" s="883"/>
      <c r="B274" s="883"/>
      <c r="C274" s="883"/>
      <c r="D274" s="883"/>
      <c r="E274" s="883"/>
      <c r="F274" s="883"/>
      <c r="G274" s="883"/>
      <c r="H274" s="883"/>
      <c r="I274" s="883"/>
      <c r="J274" s="883"/>
      <c r="K274" s="883"/>
      <c r="L274" s="883"/>
      <c r="M274" s="883"/>
      <c r="N274" s="883"/>
      <c r="O274" s="883"/>
      <c r="P274" s="883"/>
      <c r="Q274" s="883"/>
      <c r="R274" s="883"/>
      <c r="S274" s="883"/>
      <c r="T274" s="883"/>
      <c r="U274" s="883"/>
      <c r="V274" s="883"/>
      <c r="W274" s="883"/>
      <c r="X274" s="883"/>
      <c r="Y274" s="883"/>
      <c r="Z274" s="883"/>
      <c r="AA274" s="883"/>
      <c r="AB274" s="883"/>
      <c r="AC274" s="883"/>
      <c r="AD274" s="883"/>
      <c r="AE274" s="883"/>
      <c r="AF274" s="883"/>
      <c r="AG274" s="883"/>
      <c r="AH274" s="883"/>
      <c r="AI274" s="883"/>
      <c r="AJ274" s="883"/>
      <c r="AK274" s="883"/>
      <c r="AL274" s="883"/>
      <c r="AM274" s="883"/>
      <c r="AN274" s="883"/>
      <c r="AO274" s="883"/>
      <c r="AP274" s="883"/>
      <c r="AQ274" s="883"/>
      <c r="AR274" s="883"/>
      <c r="AS274" s="883"/>
      <c r="AT274" s="883"/>
      <c r="AU274" s="883"/>
      <c r="AV274" s="883"/>
      <c r="AW274" s="883"/>
      <c r="AX274" s="883"/>
      <c r="AY274" s="883"/>
      <c r="AZ274" s="883"/>
      <c r="BA274" s="883"/>
      <c r="BB274" s="883"/>
      <c r="BC274" s="883"/>
      <c r="BD274" s="883"/>
      <c r="BE274" s="883"/>
      <c r="BF274" s="883"/>
    </row>
    <row r="275" ht="12.75" customHeight="1">
      <c r="A275" s="883"/>
      <c r="B275" s="883"/>
      <c r="C275" s="883"/>
      <c r="D275" s="883"/>
      <c r="E275" s="883"/>
      <c r="F275" s="883"/>
      <c r="G275" s="883"/>
      <c r="H275" s="883"/>
      <c r="I275" s="883"/>
      <c r="J275" s="883"/>
      <c r="K275" s="883"/>
      <c r="L275" s="883"/>
      <c r="M275" s="883"/>
      <c r="N275" s="883"/>
      <c r="O275" s="883"/>
      <c r="P275" s="883"/>
      <c r="Q275" s="883"/>
      <c r="R275" s="883"/>
      <c r="S275" s="883"/>
      <c r="T275" s="883"/>
      <c r="U275" s="883"/>
      <c r="V275" s="883"/>
      <c r="W275" s="883"/>
      <c r="X275" s="883"/>
      <c r="Y275" s="883"/>
      <c r="Z275" s="883"/>
      <c r="AA275" s="883"/>
      <c r="AB275" s="883"/>
      <c r="AC275" s="883"/>
      <c r="AD275" s="883"/>
      <c r="AE275" s="883"/>
      <c r="AF275" s="883"/>
      <c r="AG275" s="883"/>
      <c r="AH275" s="883"/>
      <c r="AI275" s="883"/>
      <c r="AJ275" s="883"/>
      <c r="AK275" s="883"/>
      <c r="AL275" s="883"/>
      <c r="AM275" s="883"/>
      <c r="AN275" s="883"/>
      <c r="AO275" s="883"/>
      <c r="AP275" s="883"/>
      <c r="AQ275" s="883"/>
      <c r="AR275" s="883"/>
      <c r="AS275" s="883"/>
      <c r="AT275" s="883"/>
      <c r="AU275" s="883"/>
      <c r="AV275" s="883"/>
      <c r="AW275" s="883"/>
      <c r="AX275" s="883"/>
      <c r="AY275" s="883"/>
      <c r="AZ275" s="883"/>
      <c r="BA275" s="883"/>
      <c r="BB275" s="883"/>
      <c r="BC275" s="883"/>
      <c r="BD275" s="883"/>
      <c r="BE275" s="883"/>
      <c r="BF275" s="883"/>
    </row>
    <row r="276" ht="12.75" customHeight="1">
      <c r="A276" s="883"/>
      <c r="B276" s="883"/>
      <c r="C276" s="883"/>
      <c r="D276" s="883"/>
      <c r="E276" s="883"/>
      <c r="F276" s="883"/>
      <c r="G276" s="883"/>
      <c r="H276" s="883"/>
      <c r="I276" s="883"/>
      <c r="J276" s="883"/>
      <c r="K276" s="883"/>
      <c r="L276" s="883"/>
      <c r="M276" s="883"/>
      <c r="N276" s="883"/>
      <c r="O276" s="883"/>
      <c r="P276" s="883"/>
      <c r="Q276" s="883"/>
      <c r="R276" s="883"/>
      <c r="S276" s="883"/>
      <c r="T276" s="883"/>
      <c r="U276" s="883"/>
      <c r="V276" s="883"/>
      <c r="W276" s="883"/>
      <c r="X276" s="883"/>
      <c r="Y276" s="883"/>
      <c r="Z276" s="883"/>
      <c r="AA276" s="883"/>
      <c r="AB276" s="883"/>
      <c r="AC276" s="883"/>
      <c r="AD276" s="883"/>
      <c r="AE276" s="883"/>
      <c r="AF276" s="883"/>
      <c r="AG276" s="883"/>
      <c r="AH276" s="883"/>
      <c r="AI276" s="883"/>
      <c r="AJ276" s="883"/>
      <c r="AK276" s="883"/>
      <c r="AL276" s="883"/>
      <c r="AM276" s="883"/>
      <c r="AN276" s="883"/>
      <c r="AO276" s="883"/>
      <c r="AP276" s="883"/>
      <c r="AQ276" s="883"/>
      <c r="AR276" s="883"/>
      <c r="AS276" s="883"/>
      <c r="AT276" s="883"/>
      <c r="AU276" s="883"/>
      <c r="AV276" s="883"/>
      <c r="AW276" s="883"/>
      <c r="AX276" s="883"/>
      <c r="AY276" s="883"/>
      <c r="AZ276" s="883"/>
      <c r="BA276" s="883"/>
      <c r="BB276" s="883"/>
      <c r="BC276" s="883"/>
      <c r="BD276" s="883"/>
      <c r="BE276" s="883"/>
      <c r="BF276" s="883"/>
    </row>
    <row r="277" ht="12.75" customHeight="1">
      <c r="A277" s="883"/>
      <c r="B277" s="883"/>
      <c r="C277" s="883"/>
      <c r="D277" s="883"/>
      <c r="E277" s="883"/>
      <c r="F277" s="883"/>
      <c r="G277" s="883"/>
      <c r="H277" s="883"/>
      <c r="I277" s="883"/>
      <c r="J277" s="883"/>
      <c r="K277" s="883"/>
      <c r="L277" s="883"/>
      <c r="M277" s="883"/>
      <c r="N277" s="883"/>
      <c r="O277" s="883"/>
      <c r="P277" s="883"/>
      <c r="Q277" s="883"/>
      <c r="R277" s="883"/>
      <c r="S277" s="883"/>
      <c r="T277" s="883"/>
      <c r="U277" s="883"/>
      <c r="V277" s="883"/>
      <c r="W277" s="883"/>
      <c r="X277" s="883"/>
      <c r="Y277" s="883"/>
      <c r="Z277" s="883"/>
      <c r="AA277" s="883"/>
      <c r="AB277" s="883"/>
      <c r="AC277" s="883"/>
      <c r="AD277" s="883"/>
      <c r="AE277" s="883"/>
      <c r="AF277" s="883"/>
      <c r="AG277" s="883"/>
      <c r="AH277" s="883"/>
      <c r="AI277" s="883"/>
      <c r="AJ277" s="883"/>
      <c r="AK277" s="883"/>
      <c r="AL277" s="883"/>
      <c r="AM277" s="883"/>
      <c r="AN277" s="883"/>
      <c r="AO277" s="883"/>
      <c r="AP277" s="883"/>
      <c r="AQ277" s="883"/>
      <c r="AR277" s="883"/>
      <c r="AS277" s="883"/>
      <c r="AT277" s="883"/>
      <c r="AU277" s="883"/>
      <c r="AV277" s="883"/>
      <c r="AW277" s="883"/>
      <c r="AX277" s="883"/>
      <c r="AY277" s="883"/>
      <c r="AZ277" s="883"/>
      <c r="BA277" s="883"/>
      <c r="BB277" s="883"/>
      <c r="BC277" s="883"/>
      <c r="BD277" s="883"/>
      <c r="BE277" s="883"/>
      <c r="BF277" s="883"/>
    </row>
    <row r="278" ht="12.75" customHeight="1">
      <c r="A278" s="883"/>
      <c r="B278" s="883"/>
      <c r="C278" s="883"/>
      <c r="D278" s="883"/>
      <c r="E278" s="883"/>
      <c r="F278" s="883"/>
      <c r="G278" s="883"/>
      <c r="H278" s="883"/>
      <c r="I278" s="883"/>
      <c r="J278" s="883"/>
      <c r="K278" s="883"/>
      <c r="L278" s="883"/>
      <c r="M278" s="883"/>
      <c r="N278" s="883"/>
      <c r="O278" s="883"/>
      <c r="P278" s="883"/>
      <c r="Q278" s="883"/>
      <c r="R278" s="883"/>
      <c r="S278" s="883"/>
      <c r="T278" s="883"/>
      <c r="U278" s="883"/>
      <c r="V278" s="883"/>
      <c r="W278" s="883"/>
      <c r="X278" s="883"/>
      <c r="Y278" s="883"/>
      <c r="Z278" s="883"/>
      <c r="AA278" s="883"/>
      <c r="AB278" s="883"/>
      <c r="AC278" s="883"/>
      <c r="AD278" s="883"/>
      <c r="AE278" s="883"/>
      <c r="AF278" s="883"/>
      <c r="AG278" s="883"/>
      <c r="AH278" s="883"/>
      <c r="AI278" s="883"/>
      <c r="AJ278" s="883"/>
      <c r="AK278" s="883"/>
      <c r="AL278" s="883"/>
      <c r="AM278" s="883"/>
      <c r="AN278" s="883"/>
      <c r="AO278" s="883"/>
      <c r="AP278" s="883"/>
      <c r="AQ278" s="883"/>
      <c r="AR278" s="883"/>
      <c r="AS278" s="883"/>
      <c r="AT278" s="883"/>
      <c r="AU278" s="883"/>
      <c r="AV278" s="883"/>
      <c r="AW278" s="883"/>
      <c r="AX278" s="883"/>
      <c r="AY278" s="883"/>
      <c r="AZ278" s="883"/>
      <c r="BA278" s="883"/>
      <c r="BB278" s="883"/>
      <c r="BC278" s="883"/>
      <c r="BD278" s="883"/>
      <c r="BE278" s="883"/>
      <c r="BF278" s="883"/>
    </row>
    <row r="279" ht="12.75" customHeight="1">
      <c r="A279" s="883"/>
      <c r="B279" s="883"/>
      <c r="C279" s="883"/>
      <c r="D279" s="883"/>
      <c r="E279" s="883"/>
      <c r="F279" s="883"/>
      <c r="G279" s="883"/>
      <c r="H279" s="883"/>
      <c r="I279" s="883"/>
      <c r="J279" s="883"/>
      <c r="K279" s="883"/>
      <c r="L279" s="883"/>
      <c r="M279" s="883"/>
      <c r="N279" s="883"/>
      <c r="O279" s="883"/>
      <c r="P279" s="883"/>
      <c r="Q279" s="883"/>
      <c r="R279" s="883"/>
      <c r="S279" s="883"/>
      <c r="T279" s="883"/>
      <c r="U279" s="883"/>
      <c r="V279" s="883"/>
      <c r="W279" s="883"/>
      <c r="X279" s="883"/>
      <c r="Y279" s="883"/>
      <c r="Z279" s="883"/>
      <c r="AA279" s="883"/>
      <c r="AB279" s="883"/>
      <c r="AC279" s="883"/>
      <c r="AD279" s="883"/>
      <c r="AE279" s="883"/>
      <c r="AF279" s="883"/>
      <c r="AG279" s="883"/>
      <c r="AH279" s="883"/>
      <c r="AI279" s="883"/>
      <c r="AJ279" s="883"/>
      <c r="AK279" s="883"/>
      <c r="AL279" s="883"/>
      <c r="AM279" s="883"/>
      <c r="AN279" s="883"/>
      <c r="AO279" s="883"/>
      <c r="AP279" s="883"/>
      <c r="AQ279" s="883"/>
      <c r="AR279" s="883"/>
      <c r="AS279" s="883"/>
      <c r="AT279" s="883"/>
      <c r="AU279" s="883"/>
      <c r="AV279" s="883"/>
      <c r="AW279" s="883"/>
      <c r="AX279" s="883"/>
      <c r="AY279" s="883"/>
      <c r="AZ279" s="883"/>
      <c r="BA279" s="883"/>
      <c r="BB279" s="883"/>
      <c r="BC279" s="883"/>
      <c r="BD279" s="883"/>
      <c r="BE279" s="883"/>
      <c r="BF279" s="883"/>
    </row>
    <row r="280" ht="12.75" customHeight="1">
      <c r="A280" s="883"/>
      <c r="B280" s="883"/>
      <c r="C280" s="883"/>
      <c r="D280" s="883"/>
      <c r="E280" s="883"/>
      <c r="F280" s="883"/>
      <c r="G280" s="883"/>
      <c r="H280" s="883"/>
      <c r="I280" s="883"/>
      <c r="J280" s="883"/>
      <c r="K280" s="883"/>
      <c r="L280" s="883"/>
      <c r="M280" s="883"/>
      <c r="N280" s="883"/>
      <c r="O280" s="883"/>
      <c r="P280" s="883"/>
      <c r="Q280" s="883"/>
      <c r="R280" s="883"/>
      <c r="S280" s="883"/>
      <c r="T280" s="883"/>
      <c r="U280" s="883"/>
      <c r="V280" s="883"/>
      <c r="W280" s="883"/>
      <c r="X280" s="883"/>
      <c r="Y280" s="883"/>
      <c r="Z280" s="883"/>
      <c r="AA280" s="883"/>
      <c r="AB280" s="883"/>
      <c r="AC280" s="883"/>
      <c r="AD280" s="883"/>
      <c r="AE280" s="883"/>
      <c r="AF280" s="883"/>
      <c r="AG280" s="883"/>
      <c r="AH280" s="883"/>
      <c r="AI280" s="883"/>
      <c r="AJ280" s="883"/>
      <c r="AK280" s="883"/>
      <c r="AL280" s="883"/>
      <c r="AM280" s="883"/>
      <c r="AN280" s="883"/>
      <c r="AO280" s="883"/>
      <c r="AP280" s="883"/>
      <c r="AQ280" s="883"/>
      <c r="AR280" s="883"/>
      <c r="AS280" s="883"/>
      <c r="AT280" s="883"/>
      <c r="AU280" s="883"/>
      <c r="AV280" s="883"/>
      <c r="AW280" s="883"/>
      <c r="AX280" s="883"/>
      <c r="AY280" s="883"/>
      <c r="AZ280" s="883"/>
      <c r="BA280" s="883"/>
      <c r="BB280" s="883"/>
      <c r="BC280" s="883"/>
      <c r="BD280" s="883"/>
      <c r="BE280" s="883"/>
      <c r="BF280" s="883"/>
    </row>
    <row r="281" ht="12.75" customHeight="1">
      <c r="A281" s="883"/>
      <c r="B281" s="883"/>
      <c r="C281" s="883"/>
      <c r="D281" s="883"/>
      <c r="E281" s="883"/>
      <c r="F281" s="883"/>
      <c r="G281" s="883"/>
      <c r="H281" s="883"/>
      <c r="I281" s="883"/>
      <c r="J281" s="883"/>
      <c r="K281" s="883"/>
      <c r="L281" s="883"/>
      <c r="M281" s="883"/>
      <c r="N281" s="883"/>
      <c r="O281" s="883"/>
      <c r="P281" s="883"/>
      <c r="Q281" s="883"/>
      <c r="R281" s="883"/>
      <c r="S281" s="883"/>
      <c r="T281" s="883"/>
      <c r="U281" s="883"/>
      <c r="V281" s="883"/>
      <c r="W281" s="883"/>
      <c r="X281" s="883"/>
      <c r="Y281" s="883"/>
      <c r="Z281" s="883"/>
      <c r="AA281" s="883"/>
      <c r="AB281" s="883"/>
      <c r="AC281" s="883"/>
      <c r="AD281" s="883"/>
      <c r="AE281" s="883"/>
      <c r="AF281" s="883"/>
      <c r="AG281" s="883"/>
      <c r="AH281" s="883"/>
      <c r="AI281" s="883"/>
      <c r="AJ281" s="883"/>
      <c r="AK281" s="883"/>
      <c r="AL281" s="883"/>
      <c r="AM281" s="883"/>
      <c r="AN281" s="883"/>
      <c r="AO281" s="883"/>
      <c r="AP281" s="883"/>
      <c r="AQ281" s="883"/>
      <c r="AR281" s="883"/>
      <c r="AS281" s="883"/>
      <c r="AT281" s="883"/>
      <c r="AU281" s="883"/>
      <c r="AV281" s="883"/>
      <c r="AW281" s="883"/>
      <c r="AX281" s="883"/>
      <c r="AY281" s="883"/>
      <c r="AZ281" s="883"/>
      <c r="BA281" s="883"/>
      <c r="BB281" s="883"/>
      <c r="BC281" s="883"/>
      <c r="BD281" s="883"/>
      <c r="BE281" s="883"/>
      <c r="BF281" s="883"/>
    </row>
    <row r="282" ht="12.75" customHeight="1">
      <c r="A282" s="883"/>
      <c r="B282" s="883"/>
      <c r="C282" s="883"/>
      <c r="D282" s="883"/>
      <c r="E282" s="883"/>
      <c r="F282" s="883"/>
      <c r="G282" s="883"/>
      <c r="H282" s="883"/>
      <c r="I282" s="883"/>
      <c r="J282" s="883"/>
      <c r="K282" s="883"/>
      <c r="L282" s="883"/>
      <c r="M282" s="883"/>
      <c r="N282" s="883"/>
      <c r="O282" s="883"/>
      <c r="P282" s="883"/>
      <c r="Q282" s="883"/>
      <c r="R282" s="883"/>
      <c r="S282" s="883"/>
      <c r="T282" s="883"/>
      <c r="U282" s="883"/>
      <c r="V282" s="883"/>
      <c r="W282" s="883"/>
      <c r="X282" s="883"/>
      <c r="Y282" s="883"/>
      <c r="Z282" s="883"/>
      <c r="AA282" s="883"/>
      <c r="AB282" s="883"/>
      <c r="AC282" s="883"/>
      <c r="AD282" s="883"/>
      <c r="AE282" s="883"/>
      <c r="AF282" s="883"/>
      <c r="AG282" s="883"/>
      <c r="AH282" s="883"/>
      <c r="AI282" s="883"/>
      <c r="AJ282" s="883"/>
      <c r="AK282" s="883"/>
      <c r="AL282" s="883"/>
      <c r="AM282" s="883"/>
      <c r="AN282" s="883"/>
      <c r="AO282" s="883"/>
      <c r="AP282" s="883"/>
      <c r="AQ282" s="883"/>
      <c r="AR282" s="883"/>
      <c r="AS282" s="883"/>
      <c r="AT282" s="883"/>
      <c r="AU282" s="883"/>
      <c r="AV282" s="883"/>
      <c r="AW282" s="883"/>
      <c r="AX282" s="883"/>
      <c r="AY282" s="883"/>
      <c r="AZ282" s="883"/>
      <c r="BA282" s="883"/>
      <c r="BB282" s="883"/>
      <c r="BC282" s="883"/>
      <c r="BD282" s="883"/>
      <c r="BE282" s="883"/>
      <c r="BF282" s="883"/>
    </row>
    <row r="283" ht="12.75" customHeight="1">
      <c r="A283" s="883"/>
      <c r="B283" s="883"/>
      <c r="C283" s="883"/>
      <c r="D283" s="883"/>
      <c r="E283" s="883"/>
      <c r="F283" s="883"/>
      <c r="G283" s="883"/>
      <c r="H283" s="883"/>
      <c r="I283" s="883"/>
      <c r="J283" s="883"/>
      <c r="K283" s="883"/>
      <c r="L283" s="883"/>
      <c r="M283" s="883"/>
      <c r="N283" s="883"/>
      <c r="O283" s="883"/>
      <c r="P283" s="883"/>
      <c r="Q283" s="883"/>
      <c r="R283" s="883"/>
      <c r="S283" s="883"/>
      <c r="T283" s="883"/>
      <c r="U283" s="883"/>
      <c r="V283" s="883"/>
      <c r="W283" s="883"/>
      <c r="X283" s="883"/>
      <c r="Y283" s="883"/>
      <c r="Z283" s="883"/>
      <c r="AA283" s="883"/>
      <c r="AB283" s="883"/>
      <c r="AC283" s="883"/>
      <c r="AD283" s="883"/>
      <c r="AE283" s="883"/>
      <c r="AF283" s="883"/>
      <c r="AG283" s="883"/>
      <c r="AH283" s="883"/>
      <c r="AI283" s="883"/>
      <c r="AJ283" s="883"/>
      <c r="AK283" s="883"/>
      <c r="AL283" s="883"/>
      <c r="AM283" s="883"/>
      <c r="AN283" s="883"/>
      <c r="AO283" s="883"/>
      <c r="AP283" s="883"/>
      <c r="AQ283" s="883"/>
      <c r="AR283" s="883"/>
      <c r="AS283" s="883"/>
      <c r="AT283" s="883"/>
      <c r="AU283" s="883"/>
      <c r="AV283" s="883"/>
      <c r="AW283" s="883"/>
      <c r="AX283" s="883"/>
      <c r="AY283" s="883"/>
      <c r="AZ283" s="883"/>
      <c r="BA283" s="883"/>
      <c r="BB283" s="883"/>
      <c r="BC283" s="883"/>
      <c r="BD283" s="883"/>
      <c r="BE283" s="883"/>
      <c r="BF283" s="883"/>
    </row>
    <row r="284" ht="12.75" customHeight="1">
      <c r="A284" s="883"/>
      <c r="B284" s="883"/>
      <c r="C284" s="883"/>
      <c r="D284" s="883"/>
      <c r="E284" s="883"/>
      <c r="F284" s="883"/>
      <c r="G284" s="883"/>
      <c r="H284" s="883"/>
      <c r="I284" s="883"/>
      <c r="J284" s="883"/>
      <c r="K284" s="883"/>
      <c r="L284" s="883"/>
      <c r="M284" s="883"/>
      <c r="N284" s="883"/>
      <c r="O284" s="883"/>
      <c r="P284" s="883"/>
      <c r="Q284" s="883"/>
      <c r="R284" s="883"/>
      <c r="S284" s="883"/>
      <c r="T284" s="883"/>
      <c r="U284" s="883"/>
      <c r="V284" s="883"/>
      <c r="W284" s="883"/>
      <c r="X284" s="883"/>
      <c r="Y284" s="883"/>
      <c r="Z284" s="883"/>
      <c r="AA284" s="883"/>
      <c r="AB284" s="883"/>
      <c r="AC284" s="883"/>
      <c r="AD284" s="883"/>
      <c r="AE284" s="883"/>
      <c r="AF284" s="883"/>
      <c r="AG284" s="883"/>
      <c r="AH284" s="883"/>
      <c r="AI284" s="883"/>
      <c r="AJ284" s="883"/>
      <c r="AK284" s="883"/>
      <c r="AL284" s="883"/>
      <c r="AM284" s="883"/>
      <c r="AN284" s="883"/>
      <c r="AO284" s="883"/>
      <c r="AP284" s="883"/>
      <c r="AQ284" s="883"/>
      <c r="AR284" s="883"/>
      <c r="AS284" s="883"/>
      <c r="AT284" s="883"/>
      <c r="AU284" s="883"/>
      <c r="AV284" s="883"/>
      <c r="AW284" s="883"/>
      <c r="AX284" s="883"/>
      <c r="AY284" s="883"/>
      <c r="AZ284" s="883"/>
      <c r="BA284" s="883"/>
      <c r="BB284" s="883"/>
      <c r="BC284" s="883"/>
      <c r="BD284" s="883"/>
      <c r="BE284" s="883"/>
      <c r="BF284" s="883"/>
    </row>
    <row r="285" ht="12.75" customHeight="1">
      <c r="A285" s="883"/>
      <c r="B285" s="883"/>
      <c r="C285" s="883"/>
      <c r="D285" s="883"/>
      <c r="E285" s="883"/>
      <c r="F285" s="883"/>
      <c r="G285" s="883"/>
      <c r="H285" s="883"/>
      <c r="I285" s="883"/>
      <c r="J285" s="883"/>
      <c r="K285" s="883"/>
      <c r="L285" s="883"/>
      <c r="M285" s="883"/>
      <c r="N285" s="883"/>
      <c r="O285" s="883"/>
      <c r="P285" s="883"/>
      <c r="Q285" s="883"/>
      <c r="R285" s="883"/>
      <c r="S285" s="883"/>
      <c r="T285" s="883"/>
      <c r="U285" s="883"/>
      <c r="V285" s="883"/>
      <c r="W285" s="883"/>
      <c r="X285" s="883"/>
      <c r="Y285" s="883"/>
      <c r="Z285" s="883"/>
      <c r="AA285" s="883"/>
      <c r="AB285" s="883"/>
      <c r="AC285" s="883"/>
      <c r="AD285" s="883"/>
      <c r="AE285" s="883"/>
      <c r="AF285" s="883"/>
      <c r="AG285" s="883"/>
      <c r="AH285" s="883"/>
      <c r="AI285" s="883"/>
      <c r="AJ285" s="883"/>
      <c r="AK285" s="883"/>
      <c r="AL285" s="883"/>
      <c r="AM285" s="883"/>
      <c r="AN285" s="883"/>
      <c r="AO285" s="883"/>
      <c r="AP285" s="883"/>
      <c r="AQ285" s="883"/>
      <c r="AR285" s="883"/>
      <c r="AS285" s="883"/>
      <c r="AT285" s="883"/>
      <c r="AU285" s="883"/>
      <c r="AV285" s="883"/>
      <c r="AW285" s="883"/>
      <c r="AX285" s="883"/>
      <c r="AY285" s="883"/>
      <c r="AZ285" s="883"/>
      <c r="BA285" s="883"/>
      <c r="BB285" s="883"/>
      <c r="BC285" s="883"/>
      <c r="BD285" s="883"/>
      <c r="BE285" s="883"/>
      <c r="BF285" s="883"/>
    </row>
    <row r="286" ht="12.75" customHeight="1">
      <c r="A286" s="883"/>
      <c r="B286" s="883"/>
      <c r="C286" s="883"/>
      <c r="D286" s="883"/>
      <c r="E286" s="883"/>
      <c r="F286" s="883"/>
      <c r="G286" s="883"/>
      <c r="H286" s="883"/>
      <c r="I286" s="883"/>
      <c r="J286" s="883"/>
      <c r="K286" s="883"/>
      <c r="L286" s="883"/>
      <c r="M286" s="883"/>
      <c r="N286" s="883"/>
      <c r="O286" s="883"/>
      <c r="P286" s="883"/>
      <c r="Q286" s="883"/>
      <c r="R286" s="883"/>
      <c r="S286" s="883"/>
      <c r="T286" s="883"/>
      <c r="U286" s="883"/>
      <c r="V286" s="883"/>
      <c r="W286" s="883"/>
      <c r="X286" s="883"/>
      <c r="Y286" s="883"/>
      <c r="Z286" s="883"/>
      <c r="AA286" s="883"/>
      <c r="AB286" s="883"/>
      <c r="AC286" s="883"/>
      <c r="AD286" s="883"/>
      <c r="AE286" s="883"/>
      <c r="AF286" s="883"/>
      <c r="AG286" s="883"/>
      <c r="AH286" s="883"/>
      <c r="AI286" s="883"/>
      <c r="AJ286" s="883"/>
      <c r="AK286" s="883"/>
      <c r="AL286" s="883"/>
      <c r="AM286" s="883"/>
      <c r="AN286" s="883"/>
      <c r="AO286" s="883"/>
      <c r="AP286" s="883"/>
      <c r="AQ286" s="883"/>
      <c r="AR286" s="883"/>
      <c r="AS286" s="883"/>
      <c r="AT286" s="883"/>
      <c r="AU286" s="883"/>
      <c r="AV286" s="883"/>
      <c r="AW286" s="883"/>
      <c r="AX286" s="883"/>
      <c r="AY286" s="883"/>
      <c r="AZ286" s="883"/>
      <c r="BA286" s="883"/>
      <c r="BB286" s="883"/>
      <c r="BC286" s="883"/>
      <c r="BD286" s="883"/>
      <c r="BE286" s="883"/>
      <c r="BF286" s="883"/>
    </row>
    <row r="287" ht="12.75" customHeight="1">
      <c r="A287" s="883"/>
      <c r="B287" s="883"/>
      <c r="C287" s="883"/>
      <c r="D287" s="883"/>
      <c r="E287" s="883"/>
      <c r="F287" s="883"/>
      <c r="G287" s="883"/>
      <c r="H287" s="883"/>
      <c r="I287" s="883"/>
      <c r="J287" s="883"/>
      <c r="K287" s="883"/>
      <c r="L287" s="883"/>
      <c r="M287" s="883"/>
      <c r="N287" s="883"/>
      <c r="O287" s="883"/>
      <c r="P287" s="883"/>
      <c r="Q287" s="883"/>
      <c r="R287" s="883"/>
      <c r="S287" s="883"/>
      <c r="T287" s="883"/>
      <c r="U287" s="883"/>
      <c r="V287" s="883"/>
      <c r="W287" s="883"/>
      <c r="X287" s="883"/>
      <c r="Y287" s="883"/>
      <c r="Z287" s="883"/>
      <c r="AA287" s="883"/>
      <c r="AB287" s="883"/>
      <c r="AC287" s="883"/>
      <c r="AD287" s="883"/>
      <c r="AE287" s="883"/>
      <c r="AF287" s="883"/>
      <c r="AG287" s="883"/>
      <c r="AH287" s="883"/>
      <c r="AI287" s="883"/>
      <c r="AJ287" s="883"/>
      <c r="AK287" s="883"/>
      <c r="AL287" s="883"/>
      <c r="AM287" s="883"/>
      <c r="AN287" s="883"/>
      <c r="AO287" s="883"/>
      <c r="AP287" s="883"/>
      <c r="AQ287" s="883"/>
      <c r="AR287" s="883"/>
      <c r="AS287" s="883"/>
      <c r="AT287" s="883"/>
      <c r="AU287" s="883"/>
      <c r="AV287" s="883"/>
      <c r="AW287" s="883"/>
      <c r="AX287" s="883"/>
      <c r="AY287" s="883"/>
      <c r="AZ287" s="883"/>
      <c r="BA287" s="883"/>
      <c r="BB287" s="883"/>
      <c r="BC287" s="883"/>
      <c r="BD287" s="883"/>
      <c r="BE287" s="883"/>
      <c r="BF287" s="883"/>
    </row>
    <row r="288" ht="12.75" customHeight="1">
      <c r="A288" s="883"/>
      <c r="B288" s="883"/>
      <c r="C288" s="883"/>
      <c r="D288" s="883"/>
      <c r="E288" s="883"/>
      <c r="F288" s="883"/>
      <c r="G288" s="883"/>
      <c r="H288" s="883"/>
      <c r="I288" s="883"/>
      <c r="J288" s="883"/>
      <c r="K288" s="883"/>
      <c r="L288" s="883"/>
      <c r="M288" s="883"/>
      <c r="N288" s="883"/>
      <c r="O288" s="883"/>
      <c r="P288" s="883"/>
      <c r="Q288" s="883"/>
      <c r="R288" s="883"/>
      <c r="S288" s="883"/>
      <c r="T288" s="883"/>
      <c r="U288" s="883"/>
      <c r="V288" s="883"/>
      <c r="W288" s="883"/>
      <c r="X288" s="883"/>
      <c r="Y288" s="883"/>
      <c r="Z288" s="883"/>
      <c r="AA288" s="883"/>
      <c r="AB288" s="883"/>
      <c r="AC288" s="883"/>
      <c r="AD288" s="883"/>
      <c r="AE288" s="883"/>
      <c r="AF288" s="883"/>
      <c r="AG288" s="883"/>
      <c r="AH288" s="883"/>
      <c r="AI288" s="883"/>
      <c r="AJ288" s="883"/>
      <c r="AK288" s="883"/>
      <c r="AL288" s="883"/>
      <c r="AM288" s="883"/>
      <c r="AN288" s="883"/>
      <c r="AO288" s="883"/>
      <c r="AP288" s="883"/>
      <c r="AQ288" s="883"/>
      <c r="AR288" s="883"/>
      <c r="AS288" s="883"/>
      <c r="AT288" s="883"/>
      <c r="AU288" s="883"/>
      <c r="AV288" s="883"/>
      <c r="AW288" s="883"/>
      <c r="AX288" s="883"/>
      <c r="AY288" s="883"/>
      <c r="AZ288" s="883"/>
      <c r="BA288" s="883"/>
      <c r="BB288" s="883"/>
      <c r="BC288" s="883"/>
      <c r="BD288" s="883"/>
      <c r="BE288" s="883"/>
      <c r="BF288" s="883"/>
    </row>
    <row r="289" ht="12.75" customHeight="1">
      <c r="A289" s="883"/>
      <c r="B289" s="883"/>
      <c r="C289" s="883"/>
      <c r="D289" s="883"/>
      <c r="E289" s="883"/>
      <c r="F289" s="883"/>
      <c r="G289" s="883"/>
      <c r="H289" s="883"/>
      <c r="I289" s="883"/>
      <c r="J289" s="883"/>
      <c r="K289" s="883"/>
      <c r="L289" s="883"/>
      <c r="M289" s="883"/>
      <c r="N289" s="883"/>
      <c r="O289" s="883"/>
      <c r="P289" s="883"/>
      <c r="Q289" s="883"/>
      <c r="R289" s="883"/>
      <c r="S289" s="883"/>
      <c r="T289" s="883"/>
      <c r="U289" s="883"/>
      <c r="V289" s="883"/>
      <c r="W289" s="883"/>
      <c r="X289" s="883"/>
      <c r="Y289" s="883"/>
      <c r="Z289" s="883"/>
      <c r="AA289" s="883"/>
      <c r="AB289" s="883"/>
      <c r="AC289" s="883"/>
      <c r="AD289" s="883"/>
      <c r="AE289" s="883"/>
      <c r="AF289" s="883"/>
      <c r="AG289" s="883"/>
      <c r="AH289" s="883"/>
      <c r="AI289" s="883"/>
      <c r="AJ289" s="883"/>
      <c r="AK289" s="883"/>
      <c r="AL289" s="883"/>
      <c r="AM289" s="883"/>
      <c r="AN289" s="883"/>
      <c r="AO289" s="883"/>
      <c r="AP289" s="883"/>
      <c r="AQ289" s="883"/>
      <c r="AR289" s="883"/>
      <c r="AS289" s="883"/>
      <c r="AT289" s="883"/>
      <c r="AU289" s="883"/>
      <c r="AV289" s="883"/>
      <c r="AW289" s="883"/>
      <c r="AX289" s="883"/>
      <c r="AY289" s="883"/>
      <c r="AZ289" s="883"/>
      <c r="BA289" s="883"/>
      <c r="BB289" s="883"/>
      <c r="BC289" s="883"/>
      <c r="BD289" s="883"/>
      <c r="BE289" s="883"/>
      <c r="BF289" s="883"/>
    </row>
    <row r="290" ht="12.75" customHeight="1">
      <c r="A290" s="883"/>
      <c r="B290" s="883"/>
      <c r="C290" s="883"/>
      <c r="D290" s="883"/>
      <c r="E290" s="883"/>
      <c r="F290" s="883"/>
      <c r="G290" s="883"/>
      <c r="H290" s="883"/>
      <c r="I290" s="883"/>
      <c r="J290" s="883"/>
      <c r="K290" s="883"/>
      <c r="L290" s="883"/>
      <c r="M290" s="883"/>
      <c r="N290" s="883"/>
      <c r="O290" s="883"/>
      <c r="P290" s="883"/>
      <c r="Q290" s="883"/>
      <c r="R290" s="883"/>
      <c r="S290" s="883"/>
      <c r="T290" s="883"/>
      <c r="U290" s="883"/>
      <c r="V290" s="883"/>
      <c r="W290" s="883"/>
      <c r="X290" s="883"/>
      <c r="Y290" s="883"/>
      <c r="Z290" s="883"/>
      <c r="AA290" s="883"/>
      <c r="AB290" s="883"/>
      <c r="AC290" s="883"/>
      <c r="AD290" s="883"/>
      <c r="AE290" s="883"/>
      <c r="AF290" s="883"/>
      <c r="AG290" s="883"/>
      <c r="AH290" s="883"/>
      <c r="AI290" s="883"/>
      <c r="AJ290" s="883"/>
      <c r="AK290" s="883"/>
      <c r="AL290" s="883"/>
      <c r="AM290" s="883"/>
      <c r="AN290" s="883"/>
      <c r="AO290" s="883"/>
      <c r="AP290" s="883"/>
      <c r="AQ290" s="883"/>
      <c r="AR290" s="883"/>
      <c r="AS290" s="883"/>
      <c r="AT290" s="883"/>
      <c r="AU290" s="883"/>
      <c r="AV290" s="883"/>
      <c r="AW290" s="883"/>
      <c r="AX290" s="883"/>
      <c r="AY290" s="883"/>
      <c r="AZ290" s="883"/>
      <c r="BA290" s="883"/>
      <c r="BB290" s="883"/>
      <c r="BC290" s="883"/>
      <c r="BD290" s="883"/>
      <c r="BE290" s="883"/>
      <c r="BF290" s="883"/>
    </row>
    <row r="291" ht="12.75" customHeight="1">
      <c r="A291" s="883"/>
      <c r="B291" s="883"/>
      <c r="C291" s="883"/>
      <c r="D291" s="883"/>
      <c r="E291" s="883"/>
      <c r="F291" s="883"/>
      <c r="G291" s="883"/>
      <c r="H291" s="883"/>
      <c r="I291" s="883"/>
      <c r="J291" s="883"/>
      <c r="K291" s="883"/>
      <c r="L291" s="883"/>
      <c r="M291" s="883"/>
      <c r="N291" s="883"/>
      <c r="O291" s="883"/>
      <c r="P291" s="883"/>
      <c r="Q291" s="883"/>
      <c r="R291" s="883"/>
      <c r="S291" s="883"/>
      <c r="T291" s="883"/>
      <c r="U291" s="883"/>
      <c r="V291" s="883"/>
      <c r="W291" s="883"/>
      <c r="X291" s="883"/>
      <c r="Y291" s="883"/>
      <c r="Z291" s="883"/>
      <c r="AA291" s="883"/>
      <c r="AB291" s="883"/>
      <c r="AC291" s="883"/>
      <c r="AD291" s="883"/>
      <c r="AE291" s="883"/>
      <c r="AF291" s="883"/>
      <c r="AG291" s="883"/>
      <c r="AH291" s="883"/>
      <c r="AI291" s="883"/>
      <c r="AJ291" s="883"/>
      <c r="AK291" s="883"/>
      <c r="AL291" s="883"/>
      <c r="AM291" s="883"/>
      <c r="AN291" s="883"/>
      <c r="AO291" s="883"/>
      <c r="AP291" s="883"/>
      <c r="AQ291" s="883"/>
      <c r="AR291" s="883"/>
      <c r="AS291" s="883"/>
      <c r="AT291" s="883"/>
      <c r="AU291" s="883"/>
      <c r="AV291" s="883"/>
      <c r="AW291" s="883"/>
      <c r="AX291" s="883"/>
      <c r="AY291" s="883"/>
      <c r="AZ291" s="883"/>
      <c r="BA291" s="883"/>
      <c r="BB291" s="883"/>
      <c r="BC291" s="883"/>
      <c r="BD291" s="883"/>
      <c r="BE291" s="883"/>
      <c r="BF291" s="883"/>
    </row>
    <row r="292" ht="12.75" customHeight="1">
      <c r="A292" s="883"/>
      <c r="B292" s="883"/>
      <c r="C292" s="883"/>
      <c r="D292" s="883"/>
      <c r="E292" s="883"/>
      <c r="F292" s="883"/>
      <c r="G292" s="883"/>
      <c r="H292" s="883"/>
      <c r="I292" s="883"/>
      <c r="J292" s="883"/>
      <c r="K292" s="883"/>
      <c r="L292" s="883"/>
      <c r="M292" s="883"/>
      <c r="N292" s="883"/>
      <c r="O292" s="883"/>
      <c r="P292" s="883"/>
      <c r="Q292" s="883"/>
      <c r="R292" s="883"/>
      <c r="S292" s="883"/>
      <c r="T292" s="883"/>
      <c r="U292" s="883"/>
      <c r="V292" s="883"/>
      <c r="W292" s="883"/>
      <c r="X292" s="883"/>
      <c r="Y292" s="883"/>
      <c r="Z292" s="883"/>
      <c r="AA292" s="883"/>
      <c r="AB292" s="883"/>
      <c r="AC292" s="883"/>
      <c r="AD292" s="883"/>
      <c r="AE292" s="883"/>
      <c r="AF292" s="883"/>
      <c r="AG292" s="883"/>
      <c r="AH292" s="883"/>
      <c r="AI292" s="883"/>
      <c r="AJ292" s="883"/>
      <c r="AK292" s="883"/>
      <c r="AL292" s="883"/>
      <c r="AM292" s="883"/>
      <c r="AN292" s="883"/>
      <c r="AO292" s="883"/>
      <c r="AP292" s="883"/>
      <c r="AQ292" s="883"/>
      <c r="AR292" s="883"/>
      <c r="AS292" s="883"/>
      <c r="AT292" s="883"/>
      <c r="AU292" s="883"/>
      <c r="AV292" s="883"/>
      <c r="AW292" s="883"/>
      <c r="AX292" s="883"/>
      <c r="AY292" s="883"/>
      <c r="AZ292" s="883"/>
      <c r="BA292" s="883"/>
      <c r="BB292" s="883"/>
      <c r="BC292" s="883"/>
      <c r="BD292" s="883"/>
      <c r="BE292" s="883"/>
      <c r="BF292" s="883"/>
    </row>
    <row r="293" ht="12.75" customHeight="1">
      <c r="A293" s="883"/>
      <c r="B293" s="883"/>
      <c r="C293" s="883"/>
      <c r="D293" s="883"/>
      <c r="E293" s="883"/>
      <c r="F293" s="883"/>
      <c r="G293" s="883"/>
      <c r="H293" s="883"/>
      <c r="I293" s="883"/>
      <c r="J293" s="883"/>
      <c r="K293" s="883"/>
      <c r="L293" s="883"/>
      <c r="M293" s="883"/>
      <c r="N293" s="883"/>
      <c r="O293" s="883"/>
      <c r="P293" s="883"/>
      <c r="Q293" s="883"/>
      <c r="R293" s="883"/>
      <c r="S293" s="883"/>
      <c r="T293" s="883"/>
      <c r="U293" s="883"/>
      <c r="V293" s="883"/>
      <c r="W293" s="883"/>
      <c r="X293" s="883"/>
      <c r="Y293" s="883"/>
      <c r="Z293" s="883"/>
      <c r="AA293" s="883"/>
      <c r="AB293" s="883"/>
      <c r="AC293" s="883"/>
      <c r="AD293" s="883"/>
      <c r="AE293" s="883"/>
      <c r="AF293" s="883"/>
      <c r="AG293" s="883"/>
      <c r="AH293" s="883"/>
      <c r="AI293" s="883"/>
      <c r="AJ293" s="883"/>
      <c r="AK293" s="883"/>
      <c r="AL293" s="883"/>
      <c r="AM293" s="883"/>
      <c r="AN293" s="883"/>
      <c r="AO293" s="883"/>
      <c r="AP293" s="883"/>
      <c r="AQ293" s="883"/>
      <c r="AR293" s="883"/>
      <c r="AS293" s="883"/>
      <c r="AT293" s="883"/>
      <c r="AU293" s="883"/>
      <c r="AV293" s="883"/>
      <c r="AW293" s="883"/>
      <c r="AX293" s="883"/>
      <c r="AY293" s="883"/>
      <c r="AZ293" s="883"/>
      <c r="BA293" s="883"/>
      <c r="BB293" s="883"/>
      <c r="BC293" s="883"/>
      <c r="BD293" s="883"/>
      <c r="BE293" s="883"/>
      <c r="BF293" s="883"/>
    </row>
    <row r="294" ht="12.75" customHeight="1">
      <c r="A294" s="883"/>
      <c r="B294" s="883"/>
      <c r="C294" s="883"/>
      <c r="D294" s="883"/>
      <c r="E294" s="883"/>
      <c r="F294" s="883"/>
      <c r="G294" s="883"/>
      <c r="H294" s="883"/>
      <c r="I294" s="883"/>
      <c r="J294" s="883"/>
      <c r="K294" s="883"/>
      <c r="L294" s="883"/>
      <c r="M294" s="883"/>
      <c r="N294" s="883"/>
      <c r="O294" s="883"/>
      <c r="P294" s="883"/>
      <c r="Q294" s="883"/>
      <c r="R294" s="883"/>
      <c r="S294" s="883"/>
      <c r="T294" s="883"/>
      <c r="U294" s="883"/>
      <c r="V294" s="883"/>
      <c r="W294" s="883"/>
      <c r="X294" s="883"/>
      <c r="Y294" s="883"/>
      <c r="Z294" s="883"/>
      <c r="AA294" s="883"/>
      <c r="AB294" s="883"/>
      <c r="AC294" s="883"/>
      <c r="AD294" s="883"/>
      <c r="AE294" s="883"/>
      <c r="AF294" s="883"/>
      <c r="AG294" s="883"/>
      <c r="AH294" s="883"/>
      <c r="AI294" s="883"/>
      <c r="AJ294" s="883"/>
      <c r="AK294" s="883"/>
      <c r="AL294" s="883"/>
      <c r="AM294" s="883"/>
      <c r="AN294" s="883"/>
      <c r="AO294" s="883"/>
      <c r="AP294" s="883"/>
      <c r="AQ294" s="883"/>
      <c r="AR294" s="883"/>
      <c r="AS294" s="883"/>
      <c r="AT294" s="883"/>
      <c r="AU294" s="883"/>
      <c r="AV294" s="883"/>
      <c r="AW294" s="883"/>
      <c r="AX294" s="883"/>
      <c r="AY294" s="883"/>
      <c r="AZ294" s="883"/>
      <c r="BA294" s="883"/>
      <c r="BB294" s="883"/>
      <c r="BC294" s="883"/>
      <c r="BD294" s="883"/>
      <c r="BE294" s="883"/>
      <c r="BF294" s="883"/>
    </row>
    <row r="295" ht="12.75" customHeight="1">
      <c r="A295" s="883"/>
      <c r="B295" s="883"/>
      <c r="C295" s="883"/>
      <c r="D295" s="883"/>
      <c r="E295" s="883"/>
      <c r="F295" s="883"/>
      <c r="G295" s="883"/>
      <c r="H295" s="883"/>
      <c r="I295" s="883"/>
      <c r="J295" s="883"/>
      <c r="K295" s="883"/>
      <c r="L295" s="883"/>
      <c r="M295" s="883"/>
      <c r="N295" s="883"/>
      <c r="O295" s="883"/>
      <c r="P295" s="883"/>
      <c r="Q295" s="883"/>
      <c r="R295" s="883"/>
      <c r="S295" s="883"/>
      <c r="T295" s="883"/>
      <c r="U295" s="883"/>
      <c r="V295" s="883"/>
      <c r="W295" s="883"/>
      <c r="X295" s="883"/>
      <c r="Y295" s="883"/>
      <c r="Z295" s="883"/>
      <c r="AA295" s="883"/>
      <c r="AB295" s="883"/>
      <c r="AC295" s="883"/>
      <c r="AD295" s="883"/>
      <c r="AE295" s="883"/>
      <c r="AF295" s="883"/>
      <c r="AG295" s="883"/>
      <c r="AH295" s="883"/>
      <c r="AI295" s="883"/>
      <c r="AJ295" s="883"/>
      <c r="AK295" s="883"/>
      <c r="AL295" s="883"/>
      <c r="AM295" s="883"/>
      <c r="AN295" s="883"/>
      <c r="AO295" s="883"/>
      <c r="AP295" s="883"/>
      <c r="AQ295" s="883"/>
      <c r="AR295" s="883"/>
      <c r="AS295" s="883"/>
      <c r="AT295" s="883"/>
      <c r="AU295" s="883"/>
      <c r="AV295" s="883"/>
      <c r="AW295" s="883"/>
      <c r="AX295" s="883"/>
      <c r="AY295" s="883"/>
      <c r="AZ295" s="883"/>
      <c r="BA295" s="883"/>
      <c r="BB295" s="883"/>
      <c r="BC295" s="883"/>
      <c r="BD295" s="883"/>
      <c r="BE295" s="883"/>
      <c r="BF295" s="883"/>
    </row>
    <row r="296" ht="12.75" customHeight="1">
      <c r="A296" s="883"/>
      <c r="B296" s="883"/>
      <c r="C296" s="883"/>
      <c r="D296" s="883"/>
      <c r="E296" s="883"/>
      <c r="F296" s="883"/>
      <c r="G296" s="883"/>
      <c r="H296" s="883"/>
      <c r="I296" s="883"/>
      <c r="J296" s="883"/>
      <c r="K296" s="883"/>
      <c r="L296" s="883"/>
      <c r="M296" s="883"/>
      <c r="N296" s="883"/>
      <c r="O296" s="883"/>
      <c r="P296" s="883"/>
      <c r="Q296" s="883"/>
      <c r="R296" s="883"/>
      <c r="S296" s="883"/>
      <c r="T296" s="883"/>
      <c r="U296" s="883"/>
      <c r="V296" s="883"/>
      <c r="W296" s="883"/>
      <c r="X296" s="883"/>
      <c r="Y296" s="883"/>
      <c r="Z296" s="883"/>
      <c r="AA296" s="883"/>
      <c r="AB296" s="883"/>
      <c r="AC296" s="883"/>
      <c r="AD296" s="883"/>
      <c r="AE296" s="883"/>
      <c r="AF296" s="883"/>
      <c r="AG296" s="883"/>
      <c r="AH296" s="883"/>
      <c r="AI296" s="883"/>
      <c r="AJ296" s="883"/>
      <c r="AK296" s="883"/>
      <c r="AL296" s="883"/>
      <c r="AM296" s="883"/>
      <c r="AN296" s="883"/>
      <c r="AO296" s="883"/>
      <c r="AP296" s="883"/>
      <c r="AQ296" s="883"/>
      <c r="AR296" s="883"/>
      <c r="AS296" s="883"/>
      <c r="AT296" s="883"/>
      <c r="AU296" s="883"/>
      <c r="AV296" s="883"/>
      <c r="AW296" s="883"/>
      <c r="AX296" s="883"/>
      <c r="AY296" s="883"/>
      <c r="AZ296" s="883"/>
      <c r="BA296" s="883"/>
      <c r="BB296" s="883"/>
      <c r="BC296" s="883"/>
      <c r="BD296" s="883"/>
      <c r="BE296" s="883"/>
      <c r="BF296" s="883"/>
    </row>
    <row r="297" ht="12.75" customHeight="1">
      <c r="A297" s="883"/>
      <c r="B297" s="883"/>
      <c r="C297" s="883"/>
      <c r="D297" s="883"/>
      <c r="E297" s="883"/>
      <c r="F297" s="883"/>
      <c r="G297" s="883"/>
      <c r="H297" s="883"/>
      <c r="I297" s="883"/>
      <c r="J297" s="883"/>
      <c r="K297" s="883"/>
      <c r="L297" s="883"/>
      <c r="M297" s="883"/>
      <c r="N297" s="883"/>
      <c r="O297" s="883"/>
      <c r="P297" s="883"/>
      <c r="Q297" s="883"/>
      <c r="R297" s="883"/>
      <c r="S297" s="883"/>
      <c r="T297" s="883"/>
      <c r="U297" s="883"/>
      <c r="V297" s="883"/>
      <c r="W297" s="883"/>
      <c r="X297" s="883"/>
      <c r="Y297" s="883"/>
      <c r="Z297" s="883"/>
      <c r="AA297" s="883"/>
      <c r="AB297" s="883"/>
      <c r="AC297" s="883"/>
      <c r="AD297" s="883"/>
      <c r="AE297" s="883"/>
      <c r="AF297" s="883"/>
      <c r="AG297" s="883"/>
      <c r="AH297" s="883"/>
      <c r="AI297" s="883"/>
      <c r="AJ297" s="883"/>
      <c r="AK297" s="883"/>
      <c r="AL297" s="883"/>
      <c r="AM297" s="883"/>
      <c r="AN297" s="883"/>
      <c r="AO297" s="883"/>
      <c r="AP297" s="883"/>
      <c r="AQ297" s="883"/>
      <c r="AR297" s="883"/>
      <c r="AS297" s="883"/>
      <c r="AT297" s="883"/>
      <c r="AU297" s="883"/>
      <c r="AV297" s="883"/>
      <c r="AW297" s="883"/>
      <c r="AX297" s="883"/>
      <c r="AY297" s="883"/>
      <c r="AZ297" s="883"/>
      <c r="BA297" s="883"/>
      <c r="BB297" s="883"/>
      <c r="BC297" s="883"/>
      <c r="BD297" s="883"/>
      <c r="BE297" s="883"/>
      <c r="BF297" s="883"/>
    </row>
    <row r="298" ht="12.75" customHeight="1">
      <c r="A298" s="883"/>
      <c r="B298" s="883"/>
      <c r="C298" s="883"/>
      <c r="D298" s="883"/>
      <c r="E298" s="883"/>
      <c r="F298" s="883"/>
      <c r="G298" s="883"/>
      <c r="H298" s="883"/>
      <c r="I298" s="883"/>
      <c r="J298" s="883"/>
      <c r="K298" s="883"/>
      <c r="L298" s="883"/>
      <c r="M298" s="883"/>
      <c r="N298" s="883"/>
      <c r="O298" s="883"/>
      <c r="P298" s="883"/>
      <c r="Q298" s="883"/>
      <c r="R298" s="883"/>
      <c r="S298" s="883"/>
      <c r="T298" s="883"/>
      <c r="U298" s="883"/>
      <c r="V298" s="883"/>
      <c r="W298" s="883"/>
      <c r="X298" s="883"/>
      <c r="Y298" s="883"/>
      <c r="Z298" s="883"/>
      <c r="AA298" s="883"/>
      <c r="AB298" s="883"/>
      <c r="AC298" s="883"/>
      <c r="AD298" s="883"/>
      <c r="AE298" s="883"/>
      <c r="AF298" s="883"/>
      <c r="AG298" s="883"/>
      <c r="AH298" s="883"/>
      <c r="AI298" s="883"/>
      <c r="AJ298" s="883"/>
      <c r="AK298" s="883"/>
      <c r="AL298" s="883"/>
      <c r="AM298" s="883"/>
      <c r="AN298" s="883"/>
      <c r="AO298" s="883"/>
      <c r="AP298" s="883"/>
      <c r="AQ298" s="883"/>
      <c r="AR298" s="883"/>
      <c r="AS298" s="883"/>
      <c r="AT298" s="883"/>
      <c r="AU298" s="883"/>
      <c r="AV298" s="883"/>
      <c r="AW298" s="883"/>
      <c r="AX298" s="883"/>
      <c r="AY298" s="883"/>
      <c r="AZ298" s="883"/>
      <c r="BA298" s="883"/>
      <c r="BB298" s="883"/>
      <c r="BC298" s="883"/>
      <c r="BD298" s="883"/>
      <c r="BE298" s="883"/>
      <c r="BF298" s="883"/>
    </row>
    <row r="299" ht="12.75" customHeight="1">
      <c r="A299" s="883"/>
      <c r="B299" s="883"/>
      <c r="C299" s="883"/>
      <c r="D299" s="883"/>
      <c r="E299" s="883"/>
      <c r="F299" s="883"/>
      <c r="G299" s="883"/>
      <c r="H299" s="883"/>
      <c r="I299" s="883"/>
      <c r="J299" s="883"/>
      <c r="K299" s="883"/>
      <c r="L299" s="883"/>
      <c r="M299" s="883"/>
      <c r="N299" s="883"/>
      <c r="O299" s="883"/>
      <c r="P299" s="883"/>
      <c r="Q299" s="883"/>
      <c r="R299" s="883"/>
      <c r="S299" s="883"/>
      <c r="T299" s="883"/>
      <c r="U299" s="883"/>
      <c r="V299" s="883"/>
      <c r="W299" s="883"/>
      <c r="X299" s="883"/>
      <c r="Y299" s="883"/>
      <c r="Z299" s="883"/>
      <c r="AA299" s="883"/>
      <c r="AB299" s="883"/>
      <c r="AC299" s="883"/>
      <c r="AD299" s="883"/>
      <c r="AE299" s="883"/>
      <c r="AF299" s="883"/>
      <c r="AG299" s="883"/>
      <c r="AH299" s="883"/>
      <c r="AI299" s="883"/>
      <c r="AJ299" s="883"/>
      <c r="AK299" s="883"/>
      <c r="AL299" s="883"/>
      <c r="AM299" s="883"/>
      <c r="AN299" s="883"/>
      <c r="AO299" s="883"/>
      <c r="AP299" s="883"/>
      <c r="AQ299" s="883"/>
      <c r="AR299" s="883"/>
      <c r="AS299" s="883"/>
      <c r="AT299" s="883"/>
      <c r="AU299" s="883"/>
      <c r="AV299" s="883"/>
      <c r="AW299" s="883"/>
      <c r="AX299" s="883"/>
      <c r="AY299" s="883"/>
      <c r="AZ299" s="883"/>
      <c r="BA299" s="883"/>
      <c r="BB299" s="883"/>
      <c r="BC299" s="883"/>
      <c r="BD299" s="883"/>
      <c r="BE299" s="883"/>
      <c r="BF299" s="883"/>
    </row>
    <row r="300" ht="12.75" customHeight="1">
      <c r="A300" s="883"/>
      <c r="B300" s="883"/>
      <c r="C300" s="883"/>
      <c r="D300" s="883"/>
      <c r="E300" s="883"/>
      <c r="F300" s="883"/>
      <c r="G300" s="883"/>
      <c r="H300" s="883"/>
      <c r="I300" s="883"/>
      <c r="J300" s="883"/>
      <c r="K300" s="883"/>
      <c r="L300" s="883"/>
      <c r="M300" s="883"/>
      <c r="N300" s="883"/>
      <c r="O300" s="883"/>
      <c r="P300" s="883"/>
      <c r="Q300" s="883"/>
      <c r="R300" s="883"/>
      <c r="S300" s="883"/>
      <c r="T300" s="883"/>
      <c r="U300" s="883"/>
      <c r="V300" s="883"/>
      <c r="W300" s="883"/>
      <c r="X300" s="883"/>
      <c r="Y300" s="883"/>
      <c r="Z300" s="883"/>
      <c r="AA300" s="883"/>
      <c r="AB300" s="883"/>
      <c r="AC300" s="883"/>
      <c r="AD300" s="883"/>
      <c r="AE300" s="883"/>
      <c r="AF300" s="883"/>
      <c r="AG300" s="883"/>
      <c r="AH300" s="883"/>
      <c r="AI300" s="883"/>
      <c r="AJ300" s="883"/>
      <c r="AK300" s="883"/>
      <c r="AL300" s="883"/>
      <c r="AM300" s="883"/>
      <c r="AN300" s="883"/>
      <c r="AO300" s="883"/>
      <c r="AP300" s="883"/>
      <c r="AQ300" s="883"/>
      <c r="AR300" s="883"/>
      <c r="AS300" s="883"/>
      <c r="AT300" s="883"/>
      <c r="AU300" s="883"/>
      <c r="AV300" s="883"/>
      <c r="AW300" s="883"/>
      <c r="AX300" s="883"/>
      <c r="AY300" s="883"/>
      <c r="AZ300" s="883"/>
      <c r="BA300" s="883"/>
      <c r="BB300" s="883"/>
      <c r="BC300" s="883"/>
      <c r="BD300" s="883"/>
      <c r="BE300" s="883"/>
      <c r="BF300" s="883"/>
    </row>
    <row r="301" ht="12.75" customHeight="1">
      <c r="A301" s="883"/>
      <c r="B301" s="883"/>
      <c r="C301" s="883"/>
      <c r="D301" s="883"/>
      <c r="E301" s="883"/>
      <c r="F301" s="883"/>
      <c r="G301" s="883"/>
      <c r="H301" s="883"/>
      <c r="I301" s="883"/>
      <c r="J301" s="883"/>
      <c r="K301" s="883"/>
      <c r="L301" s="883"/>
      <c r="M301" s="883"/>
      <c r="N301" s="883"/>
      <c r="O301" s="883"/>
      <c r="P301" s="883"/>
      <c r="Q301" s="883"/>
      <c r="R301" s="883"/>
      <c r="S301" s="883"/>
      <c r="T301" s="883"/>
      <c r="U301" s="883"/>
      <c r="V301" s="883"/>
      <c r="W301" s="883"/>
      <c r="X301" s="883"/>
      <c r="Y301" s="883"/>
      <c r="Z301" s="883"/>
      <c r="AA301" s="883"/>
      <c r="AB301" s="883"/>
      <c r="AC301" s="883"/>
      <c r="AD301" s="883"/>
      <c r="AE301" s="883"/>
      <c r="AF301" s="883"/>
      <c r="AG301" s="883"/>
      <c r="AH301" s="883"/>
      <c r="AI301" s="883"/>
      <c r="AJ301" s="883"/>
      <c r="AK301" s="883"/>
      <c r="AL301" s="883"/>
      <c r="AM301" s="883"/>
      <c r="AN301" s="883"/>
      <c r="AO301" s="883"/>
      <c r="AP301" s="883"/>
      <c r="AQ301" s="883"/>
      <c r="AR301" s="883"/>
      <c r="AS301" s="883"/>
      <c r="AT301" s="883"/>
      <c r="AU301" s="883"/>
      <c r="AV301" s="883"/>
      <c r="AW301" s="883"/>
      <c r="AX301" s="883"/>
      <c r="AY301" s="883"/>
      <c r="AZ301" s="883"/>
      <c r="BA301" s="883"/>
      <c r="BB301" s="883"/>
      <c r="BC301" s="883"/>
      <c r="BD301" s="883"/>
      <c r="BE301" s="883"/>
      <c r="BF301" s="883"/>
    </row>
    <row r="302" ht="12.75" customHeight="1">
      <c r="A302" s="883"/>
      <c r="B302" s="883"/>
      <c r="C302" s="883"/>
      <c r="D302" s="883"/>
      <c r="E302" s="883"/>
      <c r="F302" s="883"/>
      <c r="G302" s="883"/>
      <c r="H302" s="883"/>
      <c r="I302" s="883"/>
      <c r="J302" s="883"/>
      <c r="K302" s="883"/>
      <c r="L302" s="883"/>
      <c r="M302" s="883"/>
      <c r="N302" s="883"/>
      <c r="O302" s="883"/>
      <c r="P302" s="883"/>
      <c r="Q302" s="883"/>
      <c r="R302" s="883"/>
      <c r="S302" s="883"/>
      <c r="T302" s="883"/>
      <c r="U302" s="883"/>
      <c r="V302" s="883"/>
      <c r="W302" s="883"/>
      <c r="X302" s="883"/>
      <c r="Y302" s="883"/>
      <c r="Z302" s="883"/>
      <c r="AA302" s="883"/>
      <c r="AB302" s="883"/>
      <c r="AC302" s="883"/>
      <c r="AD302" s="883"/>
      <c r="AE302" s="883"/>
      <c r="AF302" s="883"/>
      <c r="AG302" s="883"/>
      <c r="AH302" s="883"/>
      <c r="AI302" s="883"/>
      <c r="AJ302" s="883"/>
      <c r="AK302" s="883"/>
      <c r="AL302" s="883"/>
      <c r="AM302" s="883"/>
      <c r="AN302" s="883"/>
      <c r="AO302" s="883"/>
      <c r="AP302" s="883"/>
      <c r="AQ302" s="883"/>
      <c r="AR302" s="883"/>
      <c r="AS302" s="883"/>
      <c r="AT302" s="883"/>
      <c r="AU302" s="883"/>
      <c r="AV302" s="883"/>
      <c r="AW302" s="883"/>
      <c r="AX302" s="883"/>
      <c r="AY302" s="883"/>
      <c r="AZ302" s="883"/>
      <c r="BA302" s="883"/>
      <c r="BB302" s="883"/>
      <c r="BC302" s="883"/>
      <c r="BD302" s="883"/>
      <c r="BE302" s="883"/>
      <c r="BF302" s="883"/>
    </row>
    <row r="303" ht="12.75" customHeight="1">
      <c r="A303" s="883"/>
      <c r="B303" s="883"/>
      <c r="C303" s="883"/>
      <c r="D303" s="883"/>
      <c r="E303" s="883"/>
      <c r="F303" s="883"/>
      <c r="G303" s="883"/>
      <c r="H303" s="883"/>
      <c r="I303" s="883"/>
      <c r="J303" s="883"/>
      <c r="K303" s="883"/>
      <c r="L303" s="883"/>
      <c r="M303" s="883"/>
      <c r="N303" s="883"/>
      <c r="O303" s="883"/>
      <c r="P303" s="883"/>
      <c r="Q303" s="883"/>
      <c r="R303" s="883"/>
      <c r="S303" s="883"/>
      <c r="T303" s="883"/>
      <c r="U303" s="883"/>
      <c r="V303" s="883"/>
      <c r="W303" s="883"/>
      <c r="X303" s="883"/>
      <c r="Y303" s="883"/>
      <c r="Z303" s="883"/>
      <c r="AA303" s="883"/>
      <c r="AB303" s="883"/>
      <c r="AC303" s="883"/>
      <c r="AD303" s="883"/>
      <c r="AE303" s="883"/>
      <c r="AF303" s="883"/>
      <c r="AG303" s="883"/>
      <c r="AH303" s="883"/>
      <c r="AI303" s="883"/>
      <c r="AJ303" s="883"/>
      <c r="AK303" s="883"/>
      <c r="AL303" s="883"/>
      <c r="AM303" s="883"/>
      <c r="AN303" s="883"/>
      <c r="AO303" s="883"/>
      <c r="AP303" s="883"/>
      <c r="AQ303" s="883"/>
      <c r="AR303" s="883"/>
      <c r="AS303" s="883"/>
      <c r="AT303" s="883"/>
      <c r="AU303" s="883"/>
      <c r="AV303" s="883"/>
      <c r="AW303" s="883"/>
      <c r="AX303" s="883"/>
      <c r="AY303" s="883"/>
      <c r="AZ303" s="883"/>
      <c r="BA303" s="883"/>
      <c r="BB303" s="883"/>
      <c r="BC303" s="883"/>
      <c r="BD303" s="883"/>
      <c r="BE303" s="883"/>
      <c r="BF303" s="883"/>
    </row>
    <row r="304" ht="12.75" customHeight="1">
      <c r="A304" s="883"/>
      <c r="B304" s="883"/>
      <c r="C304" s="883"/>
      <c r="D304" s="883"/>
      <c r="E304" s="883"/>
      <c r="F304" s="883"/>
      <c r="G304" s="883"/>
      <c r="H304" s="883"/>
      <c r="I304" s="883"/>
      <c r="J304" s="883"/>
      <c r="K304" s="883"/>
      <c r="L304" s="883"/>
      <c r="M304" s="883"/>
      <c r="N304" s="883"/>
      <c r="O304" s="883"/>
      <c r="P304" s="883"/>
      <c r="Q304" s="883"/>
      <c r="R304" s="883"/>
      <c r="S304" s="883"/>
      <c r="T304" s="883"/>
      <c r="U304" s="883"/>
      <c r="V304" s="883"/>
      <c r="W304" s="883"/>
      <c r="X304" s="883"/>
      <c r="Y304" s="883"/>
      <c r="Z304" s="883"/>
      <c r="AA304" s="883"/>
      <c r="AB304" s="883"/>
      <c r="AC304" s="883"/>
      <c r="AD304" s="883"/>
      <c r="AE304" s="883"/>
      <c r="AF304" s="883"/>
      <c r="AG304" s="883"/>
      <c r="AH304" s="883"/>
      <c r="AI304" s="883"/>
      <c r="AJ304" s="883"/>
      <c r="AK304" s="883"/>
      <c r="AL304" s="883"/>
      <c r="AM304" s="883"/>
      <c r="AN304" s="883"/>
      <c r="AO304" s="883"/>
      <c r="AP304" s="883"/>
      <c r="AQ304" s="883"/>
      <c r="AR304" s="883"/>
      <c r="AS304" s="883"/>
      <c r="AT304" s="883"/>
      <c r="AU304" s="883"/>
      <c r="AV304" s="883"/>
      <c r="AW304" s="883"/>
      <c r="AX304" s="883"/>
      <c r="AY304" s="883"/>
      <c r="AZ304" s="883"/>
      <c r="BA304" s="883"/>
      <c r="BB304" s="883"/>
      <c r="BC304" s="883"/>
      <c r="BD304" s="883"/>
      <c r="BE304" s="883"/>
      <c r="BF304" s="883"/>
    </row>
    <row r="305" ht="12.75" customHeight="1">
      <c r="A305" s="883"/>
      <c r="B305" s="883"/>
      <c r="C305" s="883"/>
      <c r="D305" s="883"/>
      <c r="E305" s="883"/>
      <c r="F305" s="883"/>
      <c r="G305" s="883"/>
      <c r="H305" s="883"/>
      <c r="I305" s="883"/>
      <c r="J305" s="883"/>
      <c r="K305" s="883"/>
      <c r="L305" s="883"/>
      <c r="M305" s="883"/>
      <c r="N305" s="883"/>
      <c r="O305" s="883"/>
      <c r="P305" s="883"/>
      <c r="Q305" s="883"/>
      <c r="R305" s="883"/>
      <c r="S305" s="883"/>
      <c r="T305" s="883"/>
      <c r="U305" s="883"/>
      <c r="V305" s="883"/>
      <c r="W305" s="883"/>
      <c r="X305" s="883"/>
      <c r="Y305" s="883"/>
      <c r="Z305" s="883"/>
      <c r="AA305" s="883"/>
      <c r="AB305" s="883"/>
      <c r="AC305" s="883"/>
      <c r="AD305" s="883"/>
      <c r="AE305" s="883"/>
      <c r="AF305" s="883"/>
      <c r="AG305" s="883"/>
      <c r="AH305" s="883"/>
      <c r="AI305" s="883"/>
      <c r="AJ305" s="883"/>
      <c r="AK305" s="883"/>
      <c r="AL305" s="883"/>
      <c r="AM305" s="883"/>
      <c r="AN305" s="883"/>
      <c r="AO305" s="883"/>
      <c r="AP305" s="883"/>
      <c r="AQ305" s="883"/>
      <c r="AR305" s="883"/>
      <c r="AS305" s="883"/>
      <c r="AT305" s="883"/>
      <c r="AU305" s="883"/>
      <c r="AV305" s="883"/>
      <c r="AW305" s="883"/>
      <c r="AX305" s="883"/>
      <c r="AY305" s="883"/>
      <c r="AZ305" s="883"/>
      <c r="BA305" s="883"/>
      <c r="BB305" s="883"/>
      <c r="BC305" s="883"/>
      <c r="BD305" s="883"/>
      <c r="BE305" s="883"/>
      <c r="BF305" s="883"/>
    </row>
    <row r="306" ht="12.75" customHeight="1">
      <c r="A306" s="883"/>
      <c r="B306" s="883"/>
      <c r="C306" s="883"/>
      <c r="D306" s="883"/>
      <c r="E306" s="883"/>
      <c r="F306" s="883"/>
      <c r="G306" s="883"/>
      <c r="H306" s="883"/>
      <c r="I306" s="883"/>
      <c r="J306" s="883"/>
      <c r="K306" s="883"/>
      <c r="L306" s="883"/>
      <c r="M306" s="883"/>
      <c r="N306" s="883"/>
      <c r="O306" s="883"/>
      <c r="P306" s="883"/>
      <c r="Q306" s="883"/>
      <c r="R306" s="883"/>
      <c r="S306" s="883"/>
      <c r="T306" s="883"/>
      <c r="U306" s="883"/>
      <c r="V306" s="883"/>
      <c r="W306" s="883"/>
      <c r="X306" s="883"/>
      <c r="Y306" s="883"/>
      <c r="Z306" s="883"/>
      <c r="AA306" s="883"/>
      <c r="AB306" s="883"/>
      <c r="AC306" s="883"/>
      <c r="AD306" s="883"/>
      <c r="AE306" s="883"/>
      <c r="AF306" s="883"/>
      <c r="AG306" s="883"/>
      <c r="AH306" s="883"/>
      <c r="AI306" s="883"/>
      <c r="AJ306" s="883"/>
      <c r="AK306" s="883"/>
      <c r="AL306" s="883"/>
      <c r="AM306" s="883"/>
      <c r="AN306" s="883"/>
      <c r="AO306" s="883"/>
      <c r="AP306" s="883"/>
      <c r="AQ306" s="883"/>
      <c r="AR306" s="883"/>
      <c r="AS306" s="883"/>
      <c r="AT306" s="883"/>
      <c r="AU306" s="883"/>
      <c r="AV306" s="883"/>
      <c r="AW306" s="883"/>
      <c r="AX306" s="883"/>
      <c r="AY306" s="883"/>
      <c r="AZ306" s="883"/>
      <c r="BA306" s="883"/>
      <c r="BB306" s="883"/>
      <c r="BC306" s="883"/>
      <c r="BD306" s="883"/>
      <c r="BE306" s="883"/>
      <c r="BF306" s="883"/>
    </row>
    <row r="307" ht="12.75" customHeight="1">
      <c r="A307" s="883"/>
      <c r="B307" s="883"/>
      <c r="C307" s="883"/>
      <c r="D307" s="883"/>
      <c r="E307" s="883"/>
      <c r="F307" s="883"/>
      <c r="G307" s="883"/>
      <c r="H307" s="883"/>
      <c r="I307" s="883"/>
      <c r="J307" s="883"/>
      <c r="K307" s="883"/>
      <c r="L307" s="883"/>
      <c r="M307" s="883"/>
      <c r="N307" s="883"/>
      <c r="O307" s="883"/>
      <c r="P307" s="883"/>
      <c r="Q307" s="883"/>
      <c r="R307" s="883"/>
      <c r="S307" s="883"/>
      <c r="T307" s="883"/>
      <c r="U307" s="883"/>
      <c r="V307" s="883"/>
      <c r="W307" s="883"/>
      <c r="X307" s="883"/>
      <c r="Y307" s="883"/>
      <c r="Z307" s="883"/>
      <c r="AA307" s="883"/>
      <c r="AB307" s="883"/>
      <c r="AC307" s="883"/>
      <c r="AD307" s="883"/>
      <c r="AE307" s="883"/>
      <c r="AF307" s="883"/>
      <c r="AG307" s="883"/>
      <c r="AH307" s="883"/>
      <c r="AI307" s="883"/>
      <c r="AJ307" s="883"/>
      <c r="AK307" s="883"/>
      <c r="AL307" s="883"/>
      <c r="AM307" s="883"/>
      <c r="AN307" s="883"/>
      <c r="AO307" s="883"/>
      <c r="AP307" s="883"/>
      <c r="AQ307" s="883"/>
      <c r="AR307" s="883"/>
      <c r="AS307" s="883"/>
      <c r="AT307" s="883"/>
      <c r="AU307" s="883"/>
      <c r="AV307" s="883"/>
      <c r="AW307" s="883"/>
      <c r="AX307" s="883"/>
      <c r="AY307" s="883"/>
      <c r="AZ307" s="883"/>
      <c r="BA307" s="883"/>
      <c r="BB307" s="883"/>
      <c r="BC307" s="883"/>
      <c r="BD307" s="883"/>
      <c r="BE307" s="883"/>
      <c r="BF307" s="883"/>
    </row>
    <row r="308" ht="12.75" customHeight="1">
      <c r="A308" s="883"/>
      <c r="B308" s="883"/>
      <c r="C308" s="883"/>
      <c r="D308" s="883"/>
      <c r="E308" s="883"/>
      <c r="F308" s="883"/>
      <c r="G308" s="883"/>
      <c r="H308" s="883"/>
      <c r="I308" s="883"/>
      <c r="J308" s="883"/>
      <c r="K308" s="883"/>
      <c r="L308" s="883"/>
      <c r="M308" s="883"/>
      <c r="N308" s="883"/>
      <c r="O308" s="883"/>
      <c r="P308" s="883"/>
      <c r="Q308" s="883"/>
      <c r="R308" s="883"/>
      <c r="S308" s="883"/>
      <c r="T308" s="883"/>
      <c r="U308" s="883"/>
      <c r="V308" s="883"/>
      <c r="W308" s="883"/>
      <c r="X308" s="883"/>
      <c r="Y308" s="883"/>
      <c r="Z308" s="883"/>
      <c r="AA308" s="883"/>
      <c r="AB308" s="883"/>
      <c r="AC308" s="883"/>
      <c r="AD308" s="883"/>
      <c r="AE308" s="883"/>
      <c r="AF308" s="883"/>
      <c r="AG308" s="883"/>
      <c r="AH308" s="883"/>
      <c r="AI308" s="883"/>
      <c r="AJ308" s="883"/>
      <c r="AK308" s="883"/>
      <c r="AL308" s="883"/>
      <c r="AM308" s="883"/>
      <c r="AN308" s="883"/>
      <c r="AO308" s="883"/>
      <c r="AP308" s="883"/>
      <c r="AQ308" s="883"/>
      <c r="AR308" s="883"/>
      <c r="AS308" s="883"/>
      <c r="AT308" s="883"/>
      <c r="AU308" s="883"/>
      <c r="AV308" s="883"/>
      <c r="AW308" s="883"/>
      <c r="AX308" s="883"/>
      <c r="AY308" s="883"/>
      <c r="AZ308" s="883"/>
      <c r="BA308" s="883"/>
      <c r="BB308" s="883"/>
      <c r="BC308" s="883"/>
      <c r="BD308" s="883"/>
      <c r="BE308" s="883"/>
      <c r="BF308" s="883"/>
    </row>
    <row r="309" ht="12.75" customHeight="1">
      <c r="A309" s="883"/>
      <c r="B309" s="883"/>
      <c r="C309" s="883"/>
      <c r="D309" s="883"/>
      <c r="E309" s="883"/>
      <c r="F309" s="883"/>
      <c r="G309" s="883"/>
      <c r="H309" s="883"/>
      <c r="I309" s="883"/>
      <c r="J309" s="883"/>
      <c r="K309" s="883"/>
      <c r="L309" s="883"/>
      <c r="M309" s="883"/>
      <c r="N309" s="883"/>
      <c r="O309" s="883"/>
      <c r="P309" s="883"/>
      <c r="Q309" s="883"/>
      <c r="R309" s="883"/>
      <c r="S309" s="883"/>
      <c r="T309" s="883"/>
      <c r="U309" s="883"/>
      <c r="V309" s="883"/>
      <c r="W309" s="883"/>
      <c r="X309" s="883"/>
      <c r="Y309" s="883"/>
      <c r="Z309" s="883"/>
      <c r="AA309" s="883"/>
      <c r="AB309" s="883"/>
      <c r="AC309" s="883"/>
      <c r="AD309" s="883"/>
      <c r="AE309" s="883"/>
      <c r="AF309" s="883"/>
      <c r="AG309" s="883"/>
      <c r="AH309" s="883"/>
      <c r="AI309" s="883"/>
      <c r="AJ309" s="883"/>
      <c r="AK309" s="883"/>
      <c r="AL309" s="883"/>
      <c r="AM309" s="883"/>
      <c r="AN309" s="883"/>
      <c r="AO309" s="883"/>
      <c r="AP309" s="883"/>
      <c r="AQ309" s="883"/>
      <c r="AR309" s="883"/>
      <c r="AS309" s="883"/>
      <c r="AT309" s="883"/>
      <c r="AU309" s="883"/>
      <c r="AV309" s="883"/>
      <c r="AW309" s="883"/>
      <c r="AX309" s="883"/>
      <c r="AY309" s="883"/>
      <c r="AZ309" s="883"/>
      <c r="BA309" s="883"/>
      <c r="BB309" s="883"/>
      <c r="BC309" s="883"/>
      <c r="BD309" s="883"/>
      <c r="BE309" s="883"/>
      <c r="BF309" s="883"/>
    </row>
    <row r="310" ht="12.75" customHeight="1">
      <c r="A310" s="883"/>
      <c r="B310" s="883"/>
      <c r="C310" s="883"/>
      <c r="D310" s="883"/>
      <c r="E310" s="883"/>
      <c r="F310" s="883"/>
      <c r="G310" s="883"/>
      <c r="H310" s="883"/>
      <c r="I310" s="883"/>
      <c r="J310" s="883"/>
      <c r="K310" s="883"/>
      <c r="L310" s="883"/>
      <c r="M310" s="883"/>
      <c r="N310" s="883"/>
      <c r="O310" s="883"/>
      <c r="P310" s="883"/>
      <c r="Q310" s="883"/>
      <c r="R310" s="883"/>
      <c r="S310" s="883"/>
      <c r="T310" s="883"/>
      <c r="U310" s="883"/>
      <c r="V310" s="883"/>
      <c r="W310" s="883"/>
      <c r="X310" s="883"/>
      <c r="Y310" s="883"/>
      <c r="Z310" s="883"/>
      <c r="AA310" s="883"/>
      <c r="AB310" s="883"/>
      <c r="AC310" s="883"/>
      <c r="AD310" s="883"/>
      <c r="AE310" s="883"/>
      <c r="AF310" s="883"/>
      <c r="AG310" s="883"/>
      <c r="AH310" s="883"/>
      <c r="AI310" s="883"/>
      <c r="AJ310" s="883"/>
      <c r="AK310" s="883"/>
      <c r="AL310" s="883"/>
      <c r="AM310" s="883"/>
      <c r="AN310" s="883"/>
      <c r="AO310" s="883"/>
      <c r="AP310" s="883"/>
      <c r="AQ310" s="883"/>
      <c r="AR310" s="883"/>
      <c r="AS310" s="883"/>
      <c r="AT310" s="883"/>
      <c r="AU310" s="883"/>
      <c r="AV310" s="883"/>
      <c r="AW310" s="883"/>
      <c r="AX310" s="883"/>
      <c r="AY310" s="883"/>
      <c r="AZ310" s="883"/>
      <c r="BA310" s="883"/>
      <c r="BB310" s="883"/>
      <c r="BC310" s="883"/>
      <c r="BD310" s="883"/>
      <c r="BE310" s="883"/>
      <c r="BF310" s="883"/>
    </row>
    <row r="311" ht="12.75" customHeight="1">
      <c r="A311" s="883"/>
      <c r="B311" s="883"/>
      <c r="C311" s="883"/>
      <c r="D311" s="883"/>
      <c r="E311" s="883"/>
      <c r="F311" s="883"/>
      <c r="G311" s="883"/>
      <c r="H311" s="883"/>
      <c r="I311" s="883"/>
      <c r="J311" s="883"/>
      <c r="K311" s="883"/>
      <c r="L311" s="883"/>
      <c r="M311" s="883"/>
      <c r="N311" s="883"/>
      <c r="O311" s="883"/>
      <c r="P311" s="883"/>
      <c r="Q311" s="883"/>
      <c r="R311" s="883"/>
      <c r="S311" s="883"/>
      <c r="T311" s="883"/>
      <c r="U311" s="883"/>
      <c r="V311" s="883"/>
      <c r="W311" s="883"/>
      <c r="X311" s="883"/>
      <c r="Y311" s="883"/>
      <c r="Z311" s="883"/>
      <c r="AA311" s="883"/>
      <c r="AB311" s="883"/>
      <c r="AC311" s="883"/>
      <c r="AD311" s="883"/>
      <c r="AE311" s="883"/>
      <c r="AF311" s="883"/>
      <c r="AG311" s="883"/>
      <c r="AH311" s="883"/>
      <c r="AI311" s="883"/>
      <c r="AJ311" s="883"/>
      <c r="AK311" s="883"/>
      <c r="AL311" s="883"/>
      <c r="AM311" s="883"/>
      <c r="AN311" s="883"/>
      <c r="AO311" s="883"/>
      <c r="AP311" s="883"/>
      <c r="AQ311" s="883"/>
      <c r="AR311" s="883"/>
      <c r="AS311" s="883"/>
      <c r="AT311" s="883"/>
      <c r="AU311" s="883"/>
      <c r="AV311" s="883"/>
      <c r="AW311" s="883"/>
      <c r="AX311" s="883"/>
      <c r="AY311" s="883"/>
      <c r="AZ311" s="883"/>
      <c r="BA311" s="883"/>
      <c r="BB311" s="883"/>
      <c r="BC311" s="883"/>
      <c r="BD311" s="883"/>
      <c r="BE311" s="883"/>
      <c r="BF311" s="883"/>
    </row>
    <row r="312" ht="12.75" customHeight="1">
      <c r="A312" s="883"/>
      <c r="B312" s="883"/>
      <c r="C312" s="883"/>
      <c r="D312" s="883"/>
      <c r="E312" s="883"/>
      <c r="F312" s="883"/>
      <c r="G312" s="883"/>
      <c r="H312" s="883"/>
      <c r="I312" s="883"/>
      <c r="J312" s="883"/>
      <c r="K312" s="883"/>
      <c r="L312" s="883"/>
      <c r="M312" s="883"/>
      <c r="N312" s="883"/>
      <c r="O312" s="883"/>
      <c r="P312" s="883"/>
      <c r="Q312" s="883"/>
      <c r="R312" s="883"/>
      <c r="S312" s="883"/>
      <c r="T312" s="883"/>
      <c r="U312" s="883"/>
      <c r="V312" s="883"/>
      <c r="W312" s="883"/>
      <c r="X312" s="883"/>
      <c r="Y312" s="883"/>
      <c r="Z312" s="883"/>
      <c r="AA312" s="883"/>
      <c r="AB312" s="883"/>
      <c r="AC312" s="883"/>
      <c r="AD312" s="883"/>
      <c r="AE312" s="883"/>
      <c r="AF312" s="883"/>
      <c r="AG312" s="883"/>
      <c r="AH312" s="883"/>
      <c r="AI312" s="883"/>
      <c r="AJ312" s="883"/>
      <c r="AK312" s="883"/>
      <c r="AL312" s="883"/>
      <c r="AM312" s="883"/>
      <c r="AN312" s="883"/>
      <c r="AO312" s="883"/>
      <c r="AP312" s="883"/>
      <c r="AQ312" s="883"/>
      <c r="AR312" s="883"/>
      <c r="AS312" s="883"/>
      <c r="AT312" s="883"/>
      <c r="AU312" s="883"/>
      <c r="AV312" s="883"/>
      <c r="AW312" s="883"/>
      <c r="AX312" s="883"/>
      <c r="AY312" s="883"/>
      <c r="AZ312" s="883"/>
      <c r="BA312" s="883"/>
      <c r="BB312" s="883"/>
      <c r="BC312" s="883"/>
      <c r="BD312" s="883"/>
      <c r="BE312" s="883"/>
      <c r="BF312" s="883"/>
    </row>
    <row r="313" ht="12.75" customHeight="1">
      <c r="A313" s="883"/>
      <c r="B313" s="883"/>
      <c r="C313" s="883"/>
      <c r="D313" s="883"/>
      <c r="E313" s="883"/>
      <c r="F313" s="883"/>
      <c r="G313" s="883"/>
      <c r="H313" s="883"/>
      <c r="I313" s="883"/>
      <c r="J313" s="883"/>
      <c r="K313" s="883"/>
      <c r="L313" s="883"/>
      <c r="M313" s="883"/>
      <c r="N313" s="883"/>
      <c r="O313" s="883"/>
      <c r="P313" s="883"/>
      <c r="Q313" s="883"/>
      <c r="R313" s="883"/>
      <c r="S313" s="883"/>
      <c r="T313" s="883"/>
      <c r="U313" s="883"/>
      <c r="V313" s="883"/>
      <c r="W313" s="883"/>
      <c r="X313" s="883"/>
      <c r="Y313" s="883"/>
      <c r="Z313" s="883"/>
      <c r="AA313" s="883"/>
      <c r="AB313" s="883"/>
      <c r="AC313" s="883"/>
      <c r="AD313" s="883"/>
      <c r="AE313" s="883"/>
      <c r="AF313" s="883"/>
      <c r="AG313" s="883"/>
      <c r="AH313" s="883"/>
      <c r="AI313" s="883"/>
      <c r="AJ313" s="883"/>
      <c r="AK313" s="883"/>
      <c r="AL313" s="883"/>
      <c r="AM313" s="883"/>
      <c r="AN313" s="883"/>
      <c r="AO313" s="883"/>
      <c r="AP313" s="883"/>
      <c r="AQ313" s="883"/>
      <c r="AR313" s="883"/>
      <c r="AS313" s="883"/>
      <c r="AT313" s="883"/>
      <c r="AU313" s="883"/>
      <c r="AV313" s="883"/>
      <c r="AW313" s="883"/>
      <c r="AX313" s="883"/>
      <c r="AY313" s="883"/>
      <c r="AZ313" s="883"/>
      <c r="BA313" s="883"/>
      <c r="BB313" s="883"/>
      <c r="BC313" s="883"/>
      <c r="BD313" s="883"/>
      <c r="BE313" s="883"/>
      <c r="BF313" s="883"/>
    </row>
    <row r="314" ht="12.75" customHeight="1">
      <c r="A314" s="883"/>
      <c r="B314" s="883"/>
      <c r="C314" s="883"/>
      <c r="D314" s="883"/>
      <c r="E314" s="883"/>
      <c r="F314" s="883"/>
      <c r="G314" s="883"/>
      <c r="H314" s="883"/>
      <c r="I314" s="883"/>
      <c r="J314" s="883"/>
      <c r="K314" s="883"/>
      <c r="L314" s="883"/>
      <c r="M314" s="883"/>
      <c r="N314" s="883"/>
      <c r="O314" s="883"/>
      <c r="P314" s="883"/>
      <c r="Q314" s="883"/>
      <c r="R314" s="883"/>
      <c r="S314" s="883"/>
      <c r="T314" s="883"/>
      <c r="U314" s="883"/>
      <c r="V314" s="883"/>
      <c r="W314" s="883"/>
      <c r="X314" s="883"/>
      <c r="Y314" s="883"/>
      <c r="Z314" s="883"/>
      <c r="AA314" s="883"/>
      <c r="AB314" s="883"/>
      <c r="AC314" s="883"/>
      <c r="AD314" s="883"/>
      <c r="AE314" s="883"/>
      <c r="AF314" s="883"/>
      <c r="AG314" s="883"/>
      <c r="AH314" s="883"/>
      <c r="AI314" s="883"/>
      <c r="AJ314" s="883"/>
      <c r="AK314" s="883"/>
      <c r="AL314" s="883"/>
      <c r="AM314" s="883"/>
      <c r="AN314" s="883"/>
      <c r="AO314" s="883"/>
      <c r="AP314" s="883"/>
      <c r="AQ314" s="883"/>
      <c r="AR314" s="883"/>
      <c r="AS314" s="883"/>
      <c r="AT314" s="883"/>
      <c r="AU314" s="883"/>
      <c r="AV314" s="883"/>
      <c r="AW314" s="883"/>
      <c r="AX314" s="883"/>
      <c r="AY314" s="883"/>
      <c r="AZ314" s="883"/>
      <c r="BA314" s="883"/>
      <c r="BB314" s="883"/>
      <c r="BC314" s="883"/>
      <c r="BD314" s="883"/>
      <c r="BE314" s="883"/>
      <c r="BF314" s="883"/>
    </row>
    <row r="315" ht="12.75" customHeight="1">
      <c r="A315" s="883"/>
      <c r="B315" s="883"/>
      <c r="C315" s="883"/>
      <c r="D315" s="883"/>
      <c r="E315" s="883"/>
      <c r="F315" s="883"/>
      <c r="G315" s="883"/>
      <c r="H315" s="883"/>
      <c r="I315" s="883"/>
      <c r="J315" s="883"/>
      <c r="K315" s="883"/>
      <c r="L315" s="883"/>
      <c r="M315" s="883"/>
      <c r="N315" s="883"/>
      <c r="O315" s="883"/>
      <c r="P315" s="883"/>
      <c r="Q315" s="883"/>
      <c r="R315" s="883"/>
      <c r="S315" s="883"/>
      <c r="T315" s="883"/>
      <c r="U315" s="883"/>
      <c r="V315" s="883"/>
      <c r="W315" s="883"/>
      <c r="X315" s="883"/>
      <c r="Y315" s="883"/>
      <c r="Z315" s="883"/>
      <c r="AA315" s="883"/>
      <c r="AB315" s="883"/>
      <c r="AC315" s="883"/>
      <c r="AD315" s="883"/>
      <c r="AE315" s="883"/>
      <c r="AF315" s="883"/>
      <c r="AG315" s="883"/>
      <c r="AH315" s="883"/>
      <c r="AI315" s="883"/>
      <c r="AJ315" s="883"/>
      <c r="AK315" s="883"/>
      <c r="AL315" s="883"/>
      <c r="AM315" s="883"/>
      <c r="AN315" s="883"/>
      <c r="AO315" s="883"/>
      <c r="AP315" s="883"/>
      <c r="AQ315" s="883"/>
      <c r="AR315" s="883"/>
      <c r="AS315" s="883"/>
      <c r="AT315" s="883"/>
      <c r="AU315" s="883"/>
      <c r="AV315" s="883"/>
      <c r="AW315" s="883"/>
      <c r="AX315" s="883"/>
      <c r="AY315" s="883"/>
      <c r="AZ315" s="883"/>
      <c r="BA315" s="883"/>
      <c r="BB315" s="883"/>
      <c r="BC315" s="883"/>
      <c r="BD315" s="883"/>
      <c r="BE315" s="883"/>
      <c r="BF315" s="883"/>
    </row>
    <row r="316" ht="12.75" customHeight="1">
      <c r="A316" s="883"/>
      <c r="B316" s="883"/>
      <c r="C316" s="883"/>
      <c r="D316" s="883"/>
      <c r="E316" s="883"/>
      <c r="F316" s="883"/>
      <c r="G316" s="883"/>
      <c r="H316" s="883"/>
      <c r="I316" s="883"/>
      <c r="J316" s="883"/>
      <c r="K316" s="883"/>
      <c r="L316" s="883"/>
      <c r="M316" s="883"/>
      <c r="N316" s="883"/>
      <c r="O316" s="883"/>
      <c r="P316" s="883"/>
      <c r="Q316" s="883"/>
      <c r="R316" s="883"/>
      <c r="S316" s="883"/>
      <c r="T316" s="883"/>
      <c r="U316" s="883"/>
      <c r="V316" s="883"/>
      <c r="W316" s="883"/>
      <c r="X316" s="883"/>
      <c r="Y316" s="883"/>
      <c r="Z316" s="883"/>
      <c r="AA316" s="883"/>
      <c r="AB316" s="883"/>
      <c r="AC316" s="883"/>
      <c r="AD316" s="883"/>
      <c r="AE316" s="883"/>
      <c r="AF316" s="883"/>
      <c r="AG316" s="883"/>
      <c r="AH316" s="883"/>
      <c r="AI316" s="883"/>
      <c r="AJ316" s="883"/>
      <c r="AK316" s="883"/>
      <c r="AL316" s="883"/>
      <c r="AM316" s="883"/>
      <c r="AN316" s="883"/>
      <c r="AO316" s="883"/>
      <c r="AP316" s="883"/>
      <c r="AQ316" s="883"/>
      <c r="AR316" s="883"/>
      <c r="AS316" s="883"/>
      <c r="AT316" s="883"/>
      <c r="AU316" s="883"/>
      <c r="AV316" s="883"/>
      <c r="AW316" s="883"/>
      <c r="AX316" s="883"/>
      <c r="AY316" s="883"/>
      <c r="AZ316" s="883"/>
      <c r="BA316" s="883"/>
      <c r="BB316" s="883"/>
      <c r="BC316" s="883"/>
      <c r="BD316" s="883"/>
      <c r="BE316" s="883"/>
      <c r="BF316" s="883"/>
    </row>
    <row r="317" ht="12.75" customHeight="1">
      <c r="A317" s="883"/>
      <c r="B317" s="883"/>
      <c r="C317" s="883"/>
      <c r="D317" s="883"/>
      <c r="E317" s="883"/>
      <c r="F317" s="883"/>
      <c r="G317" s="883"/>
      <c r="H317" s="883"/>
      <c r="I317" s="883"/>
      <c r="J317" s="883"/>
      <c r="K317" s="883"/>
      <c r="L317" s="883"/>
      <c r="M317" s="883"/>
      <c r="N317" s="883"/>
      <c r="O317" s="883"/>
      <c r="P317" s="883"/>
      <c r="Q317" s="883"/>
      <c r="R317" s="883"/>
      <c r="S317" s="883"/>
      <c r="T317" s="883"/>
      <c r="U317" s="883"/>
      <c r="V317" s="883"/>
      <c r="W317" s="883"/>
      <c r="X317" s="883"/>
      <c r="Y317" s="883"/>
      <c r="Z317" s="883"/>
      <c r="AA317" s="883"/>
      <c r="AB317" s="883"/>
      <c r="AC317" s="883"/>
      <c r="AD317" s="883"/>
      <c r="AE317" s="883"/>
      <c r="AF317" s="883"/>
      <c r="AG317" s="883"/>
      <c r="AH317" s="883"/>
      <c r="AI317" s="883"/>
      <c r="AJ317" s="883"/>
      <c r="AK317" s="883"/>
      <c r="AL317" s="883"/>
      <c r="AM317" s="883"/>
      <c r="AN317" s="883"/>
      <c r="AO317" s="883"/>
      <c r="AP317" s="883"/>
      <c r="AQ317" s="883"/>
      <c r="AR317" s="883"/>
      <c r="AS317" s="883"/>
      <c r="AT317" s="883"/>
      <c r="AU317" s="883"/>
      <c r="AV317" s="883"/>
      <c r="AW317" s="883"/>
      <c r="AX317" s="883"/>
      <c r="AY317" s="883"/>
      <c r="AZ317" s="883"/>
      <c r="BA317" s="883"/>
      <c r="BB317" s="883"/>
      <c r="BC317" s="883"/>
      <c r="BD317" s="883"/>
      <c r="BE317" s="883"/>
      <c r="BF317" s="883"/>
    </row>
    <row r="318" ht="12.75" customHeight="1">
      <c r="A318" s="883"/>
      <c r="B318" s="883"/>
      <c r="C318" s="883"/>
      <c r="D318" s="883"/>
      <c r="E318" s="883"/>
      <c r="F318" s="883"/>
      <c r="G318" s="883"/>
      <c r="H318" s="883"/>
      <c r="I318" s="883"/>
      <c r="J318" s="883"/>
      <c r="K318" s="883"/>
      <c r="L318" s="883"/>
      <c r="M318" s="883"/>
      <c r="N318" s="883"/>
      <c r="O318" s="883"/>
      <c r="P318" s="883"/>
      <c r="Q318" s="883"/>
      <c r="R318" s="883"/>
      <c r="S318" s="883"/>
      <c r="T318" s="883"/>
      <c r="U318" s="883"/>
      <c r="V318" s="883"/>
      <c r="W318" s="883"/>
      <c r="X318" s="883"/>
      <c r="Y318" s="883"/>
      <c r="Z318" s="883"/>
      <c r="AA318" s="883"/>
      <c r="AB318" s="883"/>
      <c r="AC318" s="883"/>
      <c r="AD318" s="883"/>
      <c r="AE318" s="883"/>
      <c r="AF318" s="883"/>
      <c r="AG318" s="883"/>
      <c r="AH318" s="883"/>
      <c r="AI318" s="883"/>
      <c r="AJ318" s="883"/>
      <c r="AK318" s="883"/>
      <c r="AL318" s="883"/>
      <c r="AM318" s="883"/>
      <c r="AN318" s="883"/>
      <c r="AO318" s="883"/>
      <c r="AP318" s="883"/>
      <c r="AQ318" s="883"/>
      <c r="AR318" s="883"/>
      <c r="AS318" s="883"/>
      <c r="AT318" s="883"/>
      <c r="AU318" s="883"/>
      <c r="AV318" s="883"/>
      <c r="AW318" s="883"/>
      <c r="AX318" s="883"/>
      <c r="AY318" s="883"/>
      <c r="AZ318" s="883"/>
      <c r="BA318" s="883"/>
      <c r="BB318" s="883"/>
      <c r="BC318" s="883"/>
      <c r="BD318" s="883"/>
      <c r="BE318" s="883"/>
      <c r="BF318" s="883"/>
    </row>
    <row r="319" ht="12.75" customHeight="1">
      <c r="A319" s="883"/>
      <c r="B319" s="883"/>
      <c r="C319" s="883"/>
      <c r="D319" s="883"/>
      <c r="E319" s="883"/>
      <c r="F319" s="883"/>
      <c r="G319" s="883"/>
      <c r="H319" s="883"/>
      <c r="I319" s="883"/>
      <c r="J319" s="883"/>
      <c r="K319" s="883"/>
      <c r="L319" s="883"/>
      <c r="M319" s="883"/>
      <c r="N319" s="883"/>
      <c r="O319" s="883"/>
      <c r="P319" s="883"/>
      <c r="Q319" s="883"/>
      <c r="R319" s="883"/>
      <c r="S319" s="883"/>
      <c r="T319" s="883"/>
      <c r="U319" s="883"/>
      <c r="V319" s="883"/>
      <c r="W319" s="883"/>
      <c r="X319" s="883"/>
      <c r="Y319" s="883"/>
      <c r="Z319" s="883"/>
      <c r="AA319" s="883"/>
      <c r="AB319" s="883"/>
      <c r="AC319" s="883"/>
      <c r="AD319" s="883"/>
      <c r="AE319" s="883"/>
      <c r="AF319" s="883"/>
      <c r="AG319" s="883"/>
      <c r="AH319" s="883"/>
      <c r="AI319" s="883"/>
      <c r="AJ319" s="883"/>
      <c r="AK319" s="883"/>
      <c r="AL319" s="883"/>
      <c r="AM319" s="883"/>
      <c r="AN319" s="883"/>
      <c r="AO319" s="883"/>
      <c r="AP319" s="883"/>
      <c r="AQ319" s="883"/>
      <c r="AR319" s="883"/>
      <c r="AS319" s="883"/>
      <c r="AT319" s="883"/>
      <c r="AU319" s="883"/>
      <c r="AV319" s="883"/>
      <c r="AW319" s="883"/>
      <c r="AX319" s="883"/>
      <c r="AY319" s="883"/>
      <c r="AZ319" s="883"/>
      <c r="BA319" s="883"/>
      <c r="BB319" s="883"/>
      <c r="BC319" s="883"/>
      <c r="BD319" s="883"/>
      <c r="BE319" s="883"/>
      <c r="BF319" s="883"/>
    </row>
    <row r="320" ht="12.75" customHeight="1">
      <c r="A320" s="883"/>
      <c r="B320" s="883"/>
      <c r="C320" s="883"/>
      <c r="D320" s="883"/>
      <c r="E320" s="883"/>
      <c r="F320" s="883"/>
      <c r="G320" s="883"/>
      <c r="H320" s="883"/>
      <c r="I320" s="883"/>
      <c r="J320" s="883"/>
      <c r="K320" s="883"/>
      <c r="L320" s="883"/>
      <c r="M320" s="883"/>
      <c r="N320" s="883"/>
      <c r="O320" s="883"/>
      <c r="P320" s="883"/>
      <c r="Q320" s="883"/>
      <c r="R320" s="883"/>
      <c r="S320" s="883"/>
      <c r="T320" s="883"/>
      <c r="U320" s="883"/>
      <c r="V320" s="883"/>
      <c r="W320" s="883"/>
      <c r="X320" s="883"/>
      <c r="Y320" s="883"/>
      <c r="Z320" s="883"/>
      <c r="AA320" s="883"/>
      <c r="AB320" s="883"/>
      <c r="AC320" s="883"/>
      <c r="AD320" s="883"/>
      <c r="AE320" s="883"/>
      <c r="AF320" s="883"/>
      <c r="AG320" s="883"/>
      <c r="AH320" s="883"/>
      <c r="AI320" s="883"/>
      <c r="AJ320" s="883"/>
      <c r="AK320" s="883"/>
      <c r="AL320" s="883"/>
      <c r="AM320" s="883"/>
      <c r="AN320" s="883"/>
      <c r="AO320" s="883"/>
      <c r="AP320" s="883"/>
      <c r="AQ320" s="883"/>
      <c r="AR320" s="883"/>
      <c r="AS320" s="883"/>
      <c r="AT320" s="883"/>
      <c r="AU320" s="883"/>
      <c r="AV320" s="883"/>
      <c r="AW320" s="883"/>
      <c r="AX320" s="883"/>
      <c r="AY320" s="883"/>
      <c r="AZ320" s="883"/>
      <c r="BA320" s="883"/>
      <c r="BB320" s="883"/>
      <c r="BC320" s="883"/>
      <c r="BD320" s="883"/>
      <c r="BE320" s="883"/>
      <c r="BF320" s="883"/>
    </row>
    <row r="321" ht="12.75" customHeight="1">
      <c r="A321" s="883"/>
      <c r="B321" s="883"/>
      <c r="C321" s="883"/>
      <c r="D321" s="883"/>
      <c r="E321" s="883"/>
      <c r="F321" s="883"/>
      <c r="G321" s="883"/>
      <c r="H321" s="883"/>
      <c r="I321" s="883"/>
      <c r="J321" s="883"/>
      <c r="K321" s="883"/>
      <c r="L321" s="883"/>
      <c r="M321" s="883"/>
      <c r="N321" s="883"/>
      <c r="O321" s="883"/>
      <c r="P321" s="883"/>
      <c r="Q321" s="883"/>
      <c r="R321" s="883"/>
      <c r="S321" s="883"/>
      <c r="T321" s="883"/>
      <c r="U321" s="883"/>
      <c r="V321" s="883"/>
      <c r="W321" s="883"/>
      <c r="X321" s="883"/>
      <c r="Y321" s="883"/>
      <c r="Z321" s="883"/>
      <c r="AA321" s="883"/>
      <c r="AB321" s="883"/>
      <c r="AC321" s="883"/>
      <c r="AD321" s="883"/>
      <c r="AE321" s="883"/>
      <c r="AF321" s="883"/>
      <c r="AG321" s="883"/>
      <c r="AH321" s="883"/>
      <c r="AI321" s="883"/>
      <c r="AJ321" s="883"/>
      <c r="AK321" s="883"/>
      <c r="AL321" s="883"/>
      <c r="AM321" s="883"/>
      <c r="AN321" s="883"/>
      <c r="AO321" s="883"/>
      <c r="AP321" s="883"/>
      <c r="AQ321" s="883"/>
      <c r="AR321" s="883"/>
      <c r="AS321" s="883"/>
      <c r="AT321" s="883"/>
      <c r="AU321" s="883"/>
      <c r="AV321" s="883"/>
      <c r="AW321" s="883"/>
      <c r="AX321" s="883"/>
      <c r="AY321" s="883"/>
      <c r="AZ321" s="883"/>
      <c r="BA321" s="883"/>
      <c r="BB321" s="883"/>
      <c r="BC321" s="883"/>
      <c r="BD321" s="883"/>
      <c r="BE321" s="883"/>
      <c r="BF321" s="883"/>
    </row>
    <row r="322" ht="12.75" customHeight="1">
      <c r="A322" s="883"/>
      <c r="B322" s="883"/>
      <c r="C322" s="883"/>
      <c r="D322" s="883"/>
      <c r="E322" s="883"/>
      <c r="F322" s="883"/>
      <c r="G322" s="883"/>
      <c r="H322" s="883"/>
      <c r="I322" s="883"/>
      <c r="J322" s="883"/>
      <c r="K322" s="883"/>
      <c r="L322" s="883"/>
      <c r="M322" s="883"/>
      <c r="N322" s="883"/>
      <c r="O322" s="883"/>
      <c r="P322" s="883"/>
      <c r="Q322" s="883"/>
      <c r="R322" s="883"/>
      <c r="S322" s="883"/>
      <c r="T322" s="883"/>
      <c r="U322" s="883"/>
      <c r="V322" s="883"/>
      <c r="W322" s="883"/>
      <c r="X322" s="883"/>
      <c r="Y322" s="883"/>
      <c r="Z322" s="883"/>
      <c r="AA322" s="883"/>
      <c r="AB322" s="883"/>
      <c r="AC322" s="883"/>
      <c r="AD322" s="883"/>
      <c r="AE322" s="883"/>
      <c r="AF322" s="883"/>
      <c r="AG322" s="883"/>
      <c r="AH322" s="883"/>
      <c r="AI322" s="883"/>
      <c r="AJ322" s="883"/>
      <c r="AK322" s="883"/>
      <c r="AL322" s="883"/>
      <c r="AM322" s="883"/>
      <c r="AN322" s="883"/>
      <c r="AO322" s="883"/>
      <c r="AP322" s="883"/>
      <c r="AQ322" s="883"/>
      <c r="AR322" s="883"/>
      <c r="AS322" s="883"/>
      <c r="AT322" s="883"/>
      <c r="AU322" s="883"/>
      <c r="AV322" s="883"/>
      <c r="AW322" s="883"/>
      <c r="AX322" s="883"/>
      <c r="AY322" s="883"/>
      <c r="AZ322" s="883"/>
      <c r="BA322" s="883"/>
      <c r="BB322" s="883"/>
      <c r="BC322" s="883"/>
      <c r="BD322" s="883"/>
      <c r="BE322" s="883"/>
      <c r="BF322" s="883"/>
    </row>
    <row r="323" ht="12.75" customHeight="1">
      <c r="A323" s="883"/>
      <c r="B323" s="883"/>
      <c r="C323" s="883"/>
      <c r="D323" s="883"/>
      <c r="E323" s="883"/>
      <c r="F323" s="883"/>
      <c r="G323" s="883"/>
      <c r="H323" s="883"/>
      <c r="I323" s="883"/>
      <c r="J323" s="883"/>
      <c r="K323" s="883"/>
      <c r="L323" s="883"/>
      <c r="M323" s="883"/>
      <c r="N323" s="883"/>
      <c r="O323" s="883"/>
      <c r="P323" s="883"/>
      <c r="Q323" s="883"/>
      <c r="R323" s="883"/>
      <c r="S323" s="883"/>
      <c r="T323" s="883"/>
      <c r="U323" s="883"/>
      <c r="V323" s="883"/>
      <c r="W323" s="883"/>
      <c r="X323" s="883"/>
      <c r="Y323" s="883"/>
      <c r="Z323" s="883"/>
      <c r="AA323" s="883"/>
      <c r="AB323" s="883"/>
      <c r="AC323" s="883"/>
      <c r="AD323" s="883"/>
      <c r="AE323" s="883"/>
      <c r="AF323" s="883"/>
      <c r="AG323" s="883"/>
      <c r="AH323" s="883"/>
      <c r="AI323" s="883"/>
      <c r="AJ323" s="883"/>
      <c r="AK323" s="883"/>
      <c r="AL323" s="883"/>
      <c r="AM323" s="883"/>
      <c r="AN323" s="883"/>
      <c r="AO323" s="883"/>
      <c r="AP323" s="883"/>
      <c r="AQ323" s="883"/>
      <c r="AR323" s="883"/>
      <c r="AS323" s="883"/>
      <c r="AT323" s="883"/>
      <c r="AU323" s="883"/>
      <c r="AV323" s="883"/>
      <c r="AW323" s="883"/>
      <c r="AX323" s="883"/>
      <c r="AY323" s="883"/>
      <c r="AZ323" s="883"/>
      <c r="BA323" s="883"/>
      <c r="BB323" s="883"/>
      <c r="BC323" s="883"/>
      <c r="BD323" s="883"/>
      <c r="BE323" s="883"/>
      <c r="BF323" s="883"/>
    </row>
    <row r="324" ht="12.75" customHeight="1">
      <c r="A324" s="883"/>
      <c r="B324" s="883"/>
      <c r="C324" s="883"/>
      <c r="D324" s="883"/>
      <c r="E324" s="883"/>
      <c r="F324" s="883"/>
      <c r="G324" s="883"/>
      <c r="H324" s="883"/>
      <c r="I324" s="883"/>
      <c r="J324" s="883"/>
      <c r="K324" s="883"/>
      <c r="L324" s="883"/>
      <c r="M324" s="883"/>
      <c r="N324" s="883"/>
      <c r="O324" s="883"/>
      <c r="P324" s="883"/>
      <c r="Q324" s="883"/>
      <c r="R324" s="883"/>
      <c r="S324" s="883"/>
      <c r="T324" s="883"/>
      <c r="U324" s="883"/>
      <c r="V324" s="883"/>
      <c r="W324" s="883"/>
      <c r="X324" s="883"/>
      <c r="Y324" s="883"/>
      <c r="Z324" s="883"/>
      <c r="AA324" s="883"/>
      <c r="AB324" s="883"/>
      <c r="AC324" s="883"/>
      <c r="AD324" s="883"/>
      <c r="AE324" s="883"/>
      <c r="AF324" s="883"/>
      <c r="AG324" s="883"/>
      <c r="AH324" s="883"/>
      <c r="AI324" s="883"/>
      <c r="AJ324" s="883"/>
      <c r="AK324" s="883"/>
      <c r="AL324" s="883"/>
      <c r="AM324" s="883"/>
      <c r="AN324" s="883"/>
      <c r="AO324" s="883"/>
      <c r="AP324" s="883"/>
      <c r="AQ324" s="883"/>
      <c r="AR324" s="883"/>
      <c r="AS324" s="883"/>
      <c r="AT324" s="883"/>
      <c r="AU324" s="883"/>
      <c r="AV324" s="883"/>
      <c r="AW324" s="883"/>
      <c r="AX324" s="883"/>
      <c r="AY324" s="883"/>
      <c r="AZ324" s="883"/>
      <c r="BA324" s="883"/>
      <c r="BB324" s="883"/>
      <c r="BC324" s="883"/>
      <c r="BD324" s="883"/>
      <c r="BE324" s="883"/>
      <c r="BF324" s="883"/>
    </row>
    <row r="325" ht="12.75" customHeight="1">
      <c r="A325" s="883"/>
      <c r="B325" s="883"/>
      <c r="C325" s="883"/>
      <c r="D325" s="883"/>
      <c r="E325" s="883"/>
      <c r="F325" s="883"/>
      <c r="G325" s="883"/>
      <c r="H325" s="883"/>
      <c r="I325" s="883"/>
      <c r="J325" s="883"/>
      <c r="K325" s="883"/>
      <c r="L325" s="883"/>
      <c r="M325" s="883"/>
      <c r="N325" s="883"/>
      <c r="O325" s="883"/>
      <c r="P325" s="883"/>
      <c r="Q325" s="883"/>
      <c r="R325" s="883"/>
      <c r="S325" s="883"/>
      <c r="T325" s="883"/>
      <c r="U325" s="883"/>
      <c r="V325" s="883"/>
      <c r="W325" s="883"/>
      <c r="X325" s="883"/>
      <c r="Y325" s="883"/>
      <c r="Z325" s="883"/>
      <c r="AA325" s="883"/>
      <c r="AB325" s="883"/>
      <c r="AC325" s="883"/>
      <c r="AD325" s="883"/>
      <c r="AE325" s="883"/>
      <c r="AF325" s="883"/>
      <c r="AG325" s="883"/>
      <c r="AH325" s="883"/>
      <c r="AI325" s="883"/>
      <c r="AJ325" s="883"/>
      <c r="AK325" s="883"/>
      <c r="AL325" s="883"/>
      <c r="AM325" s="883"/>
      <c r="AN325" s="883"/>
      <c r="AO325" s="883"/>
      <c r="AP325" s="883"/>
      <c r="AQ325" s="883"/>
      <c r="AR325" s="883"/>
      <c r="AS325" s="883"/>
      <c r="AT325" s="883"/>
      <c r="AU325" s="883"/>
      <c r="AV325" s="883"/>
      <c r="AW325" s="883"/>
      <c r="AX325" s="883"/>
      <c r="AY325" s="883"/>
      <c r="AZ325" s="883"/>
      <c r="BA325" s="883"/>
      <c r="BB325" s="883"/>
      <c r="BC325" s="883"/>
      <c r="BD325" s="883"/>
      <c r="BE325" s="883"/>
      <c r="BF325" s="883"/>
    </row>
    <row r="326" ht="12.75" customHeight="1">
      <c r="A326" s="883"/>
      <c r="B326" s="883"/>
      <c r="C326" s="883"/>
      <c r="D326" s="883"/>
      <c r="E326" s="883"/>
      <c r="F326" s="883"/>
      <c r="G326" s="883"/>
      <c r="H326" s="883"/>
      <c r="I326" s="883"/>
      <c r="J326" s="883"/>
      <c r="K326" s="883"/>
      <c r="L326" s="883"/>
      <c r="M326" s="883"/>
      <c r="N326" s="883"/>
      <c r="O326" s="883"/>
      <c r="P326" s="883"/>
      <c r="Q326" s="883"/>
      <c r="R326" s="883"/>
      <c r="S326" s="883"/>
      <c r="T326" s="883"/>
      <c r="U326" s="883"/>
      <c r="V326" s="883"/>
      <c r="W326" s="883"/>
      <c r="X326" s="883"/>
      <c r="Y326" s="883"/>
      <c r="Z326" s="883"/>
      <c r="AA326" s="883"/>
      <c r="AB326" s="883"/>
      <c r="AC326" s="883"/>
      <c r="AD326" s="883"/>
      <c r="AE326" s="883"/>
      <c r="AF326" s="883"/>
      <c r="AG326" s="883"/>
      <c r="AH326" s="883"/>
      <c r="AI326" s="883"/>
      <c r="AJ326" s="883"/>
      <c r="AK326" s="883"/>
      <c r="AL326" s="883"/>
      <c r="AM326" s="883"/>
      <c r="AN326" s="883"/>
      <c r="AO326" s="883"/>
      <c r="AP326" s="883"/>
      <c r="AQ326" s="883"/>
      <c r="AR326" s="883"/>
      <c r="AS326" s="883"/>
      <c r="AT326" s="883"/>
      <c r="AU326" s="883"/>
      <c r="AV326" s="883"/>
      <c r="AW326" s="883"/>
      <c r="AX326" s="883"/>
      <c r="AY326" s="883"/>
      <c r="AZ326" s="883"/>
      <c r="BA326" s="883"/>
      <c r="BB326" s="883"/>
      <c r="BC326" s="883"/>
      <c r="BD326" s="883"/>
      <c r="BE326" s="883"/>
      <c r="BF326" s="883"/>
    </row>
    <row r="327" ht="12.75" customHeight="1">
      <c r="A327" s="883"/>
      <c r="B327" s="883"/>
      <c r="C327" s="883"/>
      <c r="D327" s="883"/>
      <c r="E327" s="883"/>
      <c r="F327" s="883"/>
      <c r="G327" s="883"/>
      <c r="H327" s="883"/>
      <c r="I327" s="883"/>
      <c r="J327" s="883"/>
      <c r="K327" s="883"/>
      <c r="L327" s="883"/>
      <c r="M327" s="883"/>
      <c r="N327" s="883"/>
      <c r="O327" s="883"/>
      <c r="P327" s="883"/>
      <c r="Q327" s="883"/>
      <c r="R327" s="883"/>
      <c r="S327" s="883"/>
      <c r="T327" s="883"/>
      <c r="U327" s="883"/>
      <c r="V327" s="883"/>
      <c r="W327" s="883"/>
      <c r="X327" s="883"/>
      <c r="Y327" s="883"/>
      <c r="Z327" s="883"/>
      <c r="AA327" s="883"/>
      <c r="AB327" s="883"/>
      <c r="AC327" s="883"/>
      <c r="AD327" s="883"/>
      <c r="AE327" s="883"/>
      <c r="AF327" s="883"/>
      <c r="AG327" s="883"/>
      <c r="AH327" s="883"/>
      <c r="AI327" s="883"/>
      <c r="AJ327" s="883"/>
      <c r="AK327" s="883"/>
      <c r="AL327" s="883"/>
      <c r="AM327" s="883"/>
      <c r="AN327" s="883"/>
      <c r="AO327" s="883"/>
      <c r="AP327" s="883"/>
      <c r="AQ327" s="883"/>
      <c r="AR327" s="883"/>
      <c r="AS327" s="883"/>
      <c r="AT327" s="883"/>
      <c r="AU327" s="883"/>
      <c r="AV327" s="883"/>
      <c r="AW327" s="883"/>
      <c r="AX327" s="883"/>
      <c r="AY327" s="883"/>
      <c r="AZ327" s="883"/>
      <c r="BA327" s="883"/>
      <c r="BB327" s="883"/>
      <c r="BC327" s="883"/>
      <c r="BD327" s="883"/>
      <c r="BE327" s="883"/>
      <c r="BF327" s="883"/>
    </row>
    <row r="328" ht="12.75" customHeight="1">
      <c r="A328" s="883"/>
      <c r="B328" s="883"/>
      <c r="C328" s="883"/>
      <c r="D328" s="883"/>
      <c r="E328" s="883"/>
      <c r="F328" s="883"/>
      <c r="G328" s="883"/>
      <c r="H328" s="883"/>
      <c r="I328" s="883"/>
      <c r="J328" s="883"/>
      <c r="K328" s="883"/>
      <c r="L328" s="883"/>
      <c r="M328" s="883"/>
      <c r="N328" s="883"/>
      <c r="O328" s="883"/>
      <c r="P328" s="883"/>
      <c r="Q328" s="883"/>
      <c r="R328" s="883"/>
      <c r="S328" s="883"/>
      <c r="T328" s="883"/>
      <c r="U328" s="883"/>
      <c r="V328" s="883"/>
      <c r="W328" s="883"/>
      <c r="X328" s="883"/>
      <c r="Y328" s="883"/>
      <c r="Z328" s="883"/>
      <c r="AA328" s="883"/>
      <c r="AB328" s="883"/>
      <c r="AC328" s="883"/>
      <c r="AD328" s="883"/>
      <c r="AE328" s="883"/>
      <c r="AF328" s="883"/>
      <c r="AG328" s="883"/>
      <c r="AH328" s="883"/>
      <c r="AI328" s="883"/>
      <c r="AJ328" s="883"/>
      <c r="AK328" s="883"/>
      <c r="AL328" s="883"/>
      <c r="AM328" s="883"/>
      <c r="AN328" s="883"/>
      <c r="AO328" s="883"/>
      <c r="AP328" s="883"/>
      <c r="AQ328" s="883"/>
      <c r="AR328" s="883"/>
      <c r="AS328" s="883"/>
      <c r="AT328" s="883"/>
      <c r="AU328" s="883"/>
      <c r="AV328" s="883"/>
      <c r="AW328" s="883"/>
      <c r="AX328" s="883"/>
      <c r="AY328" s="883"/>
      <c r="AZ328" s="883"/>
      <c r="BA328" s="883"/>
      <c r="BB328" s="883"/>
      <c r="BC328" s="883"/>
      <c r="BD328" s="883"/>
      <c r="BE328" s="883"/>
      <c r="BF328" s="883"/>
    </row>
    <row r="329" ht="12.75" customHeight="1">
      <c r="A329" s="883"/>
      <c r="B329" s="883"/>
      <c r="C329" s="883"/>
      <c r="D329" s="883"/>
      <c r="E329" s="883"/>
      <c r="F329" s="883"/>
      <c r="G329" s="883"/>
      <c r="H329" s="883"/>
      <c r="I329" s="883"/>
      <c r="J329" s="883"/>
      <c r="K329" s="883"/>
      <c r="L329" s="883"/>
      <c r="M329" s="883"/>
      <c r="N329" s="883"/>
      <c r="O329" s="883"/>
      <c r="P329" s="883"/>
      <c r="Q329" s="883"/>
      <c r="R329" s="883"/>
      <c r="S329" s="883"/>
      <c r="T329" s="883"/>
      <c r="U329" s="883"/>
      <c r="V329" s="883"/>
      <c r="W329" s="883"/>
      <c r="X329" s="883"/>
      <c r="Y329" s="883"/>
      <c r="Z329" s="883"/>
      <c r="AA329" s="883"/>
      <c r="AB329" s="883"/>
      <c r="AC329" s="883"/>
      <c r="AD329" s="883"/>
      <c r="AE329" s="883"/>
      <c r="AF329" s="883"/>
      <c r="AG329" s="883"/>
      <c r="AH329" s="883"/>
      <c r="AI329" s="883"/>
      <c r="AJ329" s="883"/>
      <c r="AK329" s="883"/>
      <c r="AL329" s="883"/>
      <c r="AM329" s="883"/>
      <c r="AN329" s="883"/>
      <c r="AO329" s="883"/>
      <c r="AP329" s="883"/>
      <c r="AQ329" s="883"/>
      <c r="AR329" s="883"/>
      <c r="AS329" s="883"/>
      <c r="AT329" s="883"/>
      <c r="AU329" s="883"/>
      <c r="AV329" s="883"/>
      <c r="AW329" s="883"/>
      <c r="AX329" s="883"/>
      <c r="AY329" s="883"/>
      <c r="AZ329" s="883"/>
      <c r="BA329" s="883"/>
      <c r="BB329" s="883"/>
      <c r="BC329" s="883"/>
      <c r="BD329" s="883"/>
      <c r="BE329" s="883"/>
      <c r="BF329" s="883"/>
    </row>
    <row r="330" ht="12.75" customHeight="1">
      <c r="A330" s="883"/>
      <c r="B330" s="883"/>
      <c r="C330" s="883"/>
      <c r="D330" s="883"/>
      <c r="E330" s="883"/>
      <c r="F330" s="883"/>
      <c r="G330" s="883"/>
      <c r="H330" s="883"/>
      <c r="I330" s="883"/>
      <c r="J330" s="883"/>
      <c r="K330" s="883"/>
      <c r="L330" s="883"/>
      <c r="M330" s="883"/>
      <c r="N330" s="883"/>
      <c r="O330" s="883"/>
      <c r="P330" s="883"/>
      <c r="Q330" s="883"/>
      <c r="R330" s="883"/>
      <c r="S330" s="883"/>
      <c r="T330" s="883"/>
      <c r="U330" s="883"/>
      <c r="V330" s="883"/>
      <c r="W330" s="883"/>
      <c r="X330" s="883"/>
      <c r="Y330" s="883"/>
      <c r="Z330" s="883"/>
      <c r="AA330" s="883"/>
      <c r="AB330" s="883"/>
      <c r="AC330" s="883"/>
      <c r="AD330" s="883"/>
      <c r="AE330" s="883"/>
      <c r="AF330" s="883"/>
      <c r="AG330" s="883"/>
      <c r="AH330" s="883"/>
      <c r="AI330" s="883"/>
      <c r="AJ330" s="883"/>
      <c r="AK330" s="883"/>
      <c r="AL330" s="883"/>
      <c r="AM330" s="883"/>
      <c r="AN330" s="883"/>
      <c r="AO330" s="883"/>
      <c r="AP330" s="883"/>
      <c r="AQ330" s="883"/>
      <c r="AR330" s="883"/>
      <c r="AS330" s="883"/>
      <c r="AT330" s="883"/>
      <c r="AU330" s="883"/>
      <c r="AV330" s="883"/>
      <c r="AW330" s="883"/>
      <c r="AX330" s="883"/>
      <c r="AY330" s="883"/>
      <c r="AZ330" s="883"/>
      <c r="BA330" s="883"/>
      <c r="BB330" s="883"/>
      <c r="BC330" s="883"/>
      <c r="BD330" s="883"/>
      <c r="BE330" s="883"/>
      <c r="BF330" s="883"/>
    </row>
    <row r="331" ht="12.75" customHeight="1">
      <c r="A331" s="883"/>
      <c r="B331" s="883"/>
      <c r="C331" s="883"/>
      <c r="D331" s="883"/>
      <c r="E331" s="883"/>
      <c r="F331" s="883"/>
      <c r="G331" s="883"/>
      <c r="H331" s="883"/>
      <c r="I331" s="883"/>
      <c r="J331" s="883"/>
      <c r="K331" s="883"/>
      <c r="L331" s="883"/>
      <c r="M331" s="883"/>
      <c r="N331" s="883"/>
      <c r="O331" s="883"/>
      <c r="P331" s="883"/>
      <c r="Q331" s="883"/>
      <c r="R331" s="883"/>
      <c r="S331" s="883"/>
      <c r="T331" s="883"/>
      <c r="U331" s="883"/>
      <c r="V331" s="883"/>
      <c r="W331" s="883"/>
      <c r="X331" s="883"/>
      <c r="Y331" s="883"/>
      <c r="Z331" s="883"/>
      <c r="AA331" s="883"/>
      <c r="AB331" s="883"/>
      <c r="AC331" s="883"/>
      <c r="AD331" s="883"/>
      <c r="AE331" s="883"/>
      <c r="AF331" s="883"/>
      <c r="AG331" s="883"/>
      <c r="AH331" s="883"/>
      <c r="AI331" s="883"/>
      <c r="AJ331" s="883"/>
      <c r="AK331" s="883"/>
      <c r="AL331" s="883"/>
      <c r="AM331" s="883"/>
      <c r="AN331" s="883"/>
      <c r="AO331" s="883"/>
      <c r="AP331" s="883"/>
      <c r="AQ331" s="883"/>
      <c r="AR331" s="883"/>
      <c r="AS331" s="883"/>
      <c r="AT331" s="883"/>
      <c r="AU331" s="883"/>
      <c r="AV331" s="883"/>
      <c r="AW331" s="883"/>
      <c r="AX331" s="883"/>
      <c r="AY331" s="883"/>
      <c r="AZ331" s="883"/>
      <c r="BA331" s="883"/>
      <c r="BB331" s="883"/>
      <c r="BC331" s="883"/>
      <c r="BD331" s="883"/>
      <c r="BE331" s="883"/>
      <c r="BF331" s="883"/>
    </row>
    <row r="332" ht="12.75" customHeight="1">
      <c r="A332" s="883"/>
      <c r="B332" s="883"/>
      <c r="C332" s="883"/>
      <c r="D332" s="883"/>
      <c r="E332" s="883"/>
      <c r="F332" s="883"/>
      <c r="G332" s="883"/>
      <c r="H332" s="883"/>
      <c r="I332" s="883"/>
      <c r="J332" s="883"/>
      <c r="K332" s="883"/>
      <c r="L332" s="883"/>
      <c r="M332" s="883"/>
      <c r="N332" s="883"/>
      <c r="O332" s="883"/>
      <c r="P332" s="883"/>
      <c r="Q332" s="883"/>
      <c r="R332" s="883"/>
      <c r="S332" s="883"/>
      <c r="T332" s="883"/>
      <c r="U332" s="883"/>
      <c r="V332" s="883"/>
      <c r="W332" s="883"/>
      <c r="X332" s="883"/>
      <c r="Y332" s="883"/>
      <c r="Z332" s="883"/>
      <c r="AA332" s="883"/>
      <c r="AB332" s="883"/>
      <c r="AC332" s="883"/>
      <c r="AD332" s="883"/>
      <c r="AE332" s="883"/>
      <c r="AF332" s="883"/>
      <c r="AG332" s="883"/>
      <c r="AH332" s="883"/>
      <c r="AI332" s="883"/>
      <c r="AJ332" s="883"/>
      <c r="AK332" s="883"/>
      <c r="AL332" s="883"/>
      <c r="AM332" s="883"/>
      <c r="AN332" s="883"/>
      <c r="AO332" s="883"/>
      <c r="AP332" s="883"/>
      <c r="AQ332" s="883"/>
      <c r="AR332" s="883"/>
      <c r="AS332" s="883"/>
      <c r="AT332" s="883"/>
      <c r="AU332" s="883"/>
      <c r="AV332" s="883"/>
      <c r="AW332" s="883"/>
      <c r="AX332" s="883"/>
      <c r="AY332" s="883"/>
      <c r="AZ332" s="883"/>
      <c r="BA332" s="883"/>
      <c r="BB332" s="883"/>
      <c r="BC332" s="883"/>
      <c r="BD332" s="883"/>
      <c r="BE332" s="883"/>
      <c r="BF332" s="883"/>
    </row>
    <row r="333" ht="12.75" customHeight="1">
      <c r="A333" s="883"/>
      <c r="B333" s="883"/>
      <c r="C333" s="883"/>
      <c r="D333" s="883"/>
      <c r="E333" s="883"/>
      <c r="F333" s="883"/>
      <c r="G333" s="883"/>
      <c r="H333" s="883"/>
      <c r="I333" s="883"/>
      <c r="J333" s="883"/>
      <c r="K333" s="883"/>
      <c r="L333" s="883"/>
      <c r="M333" s="883"/>
      <c r="N333" s="883"/>
      <c r="O333" s="883"/>
      <c r="P333" s="883"/>
      <c r="Q333" s="883"/>
      <c r="R333" s="883"/>
      <c r="S333" s="883"/>
      <c r="T333" s="883"/>
      <c r="U333" s="883"/>
      <c r="V333" s="883"/>
      <c r="W333" s="883"/>
      <c r="X333" s="883"/>
      <c r="Y333" s="883"/>
      <c r="Z333" s="883"/>
      <c r="AA333" s="883"/>
      <c r="AB333" s="883"/>
      <c r="AC333" s="883"/>
      <c r="AD333" s="883"/>
      <c r="AE333" s="883"/>
      <c r="AF333" s="883"/>
      <c r="AG333" s="883"/>
      <c r="AH333" s="883"/>
      <c r="AI333" s="883"/>
      <c r="AJ333" s="883"/>
      <c r="AK333" s="883"/>
      <c r="AL333" s="883"/>
      <c r="AM333" s="883"/>
      <c r="AN333" s="883"/>
      <c r="AO333" s="883"/>
      <c r="AP333" s="883"/>
      <c r="AQ333" s="883"/>
      <c r="AR333" s="883"/>
      <c r="AS333" s="883"/>
      <c r="AT333" s="883"/>
      <c r="AU333" s="883"/>
      <c r="AV333" s="883"/>
      <c r="AW333" s="883"/>
      <c r="AX333" s="883"/>
      <c r="AY333" s="883"/>
      <c r="AZ333" s="883"/>
      <c r="BA333" s="883"/>
      <c r="BB333" s="883"/>
      <c r="BC333" s="883"/>
      <c r="BD333" s="883"/>
      <c r="BE333" s="883"/>
      <c r="BF333" s="883"/>
    </row>
    <row r="334" ht="12.75" customHeight="1">
      <c r="A334" s="883"/>
      <c r="B334" s="883"/>
      <c r="C334" s="883"/>
      <c r="D334" s="883"/>
      <c r="E334" s="883"/>
      <c r="F334" s="883"/>
      <c r="G334" s="883"/>
      <c r="H334" s="883"/>
      <c r="I334" s="883"/>
      <c r="J334" s="883"/>
      <c r="K334" s="883"/>
      <c r="L334" s="883"/>
      <c r="M334" s="883"/>
      <c r="N334" s="883"/>
      <c r="O334" s="883"/>
      <c r="P334" s="883"/>
      <c r="Q334" s="883"/>
      <c r="R334" s="883"/>
      <c r="S334" s="883"/>
      <c r="T334" s="883"/>
      <c r="U334" s="883"/>
      <c r="V334" s="883"/>
      <c r="W334" s="883"/>
      <c r="X334" s="883"/>
      <c r="Y334" s="883"/>
      <c r="Z334" s="883"/>
      <c r="AA334" s="883"/>
      <c r="AB334" s="883"/>
      <c r="AC334" s="883"/>
      <c r="AD334" s="883"/>
      <c r="AE334" s="883"/>
      <c r="AF334" s="883"/>
      <c r="AG334" s="883"/>
      <c r="AH334" s="883"/>
      <c r="AI334" s="883"/>
      <c r="AJ334" s="883"/>
      <c r="AK334" s="883"/>
      <c r="AL334" s="883"/>
      <c r="AM334" s="883"/>
      <c r="AN334" s="883"/>
      <c r="AO334" s="883"/>
      <c r="AP334" s="883"/>
      <c r="AQ334" s="883"/>
      <c r="AR334" s="883"/>
      <c r="AS334" s="883"/>
      <c r="AT334" s="883"/>
      <c r="AU334" s="883"/>
      <c r="AV334" s="883"/>
      <c r="AW334" s="883"/>
      <c r="AX334" s="883"/>
      <c r="AY334" s="883"/>
      <c r="AZ334" s="883"/>
      <c r="BA334" s="883"/>
      <c r="BB334" s="883"/>
      <c r="BC334" s="883"/>
      <c r="BD334" s="883"/>
      <c r="BE334" s="883"/>
      <c r="BF334" s="883"/>
    </row>
    <row r="335" ht="12.75" customHeight="1">
      <c r="A335" s="883"/>
      <c r="B335" s="883"/>
      <c r="C335" s="883"/>
      <c r="D335" s="883"/>
      <c r="E335" s="883"/>
      <c r="F335" s="883"/>
      <c r="G335" s="883"/>
      <c r="H335" s="883"/>
      <c r="I335" s="883"/>
      <c r="J335" s="883"/>
      <c r="K335" s="883"/>
      <c r="L335" s="883"/>
      <c r="M335" s="883"/>
      <c r="N335" s="883"/>
      <c r="O335" s="883"/>
      <c r="P335" s="883"/>
      <c r="Q335" s="883"/>
      <c r="R335" s="883"/>
      <c r="S335" s="883"/>
      <c r="T335" s="883"/>
      <c r="U335" s="883"/>
      <c r="V335" s="883"/>
      <c r="W335" s="883"/>
      <c r="X335" s="883"/>
      <c r="Y335" s="883"/>
      <c r="Z335" s="883"/>
      <c r="AA335" s="883"/>
      <c r="AB335" s="883"/>
      <c r="AC335" s="883"/>
      <c r="AD335" s="883"/>
      <c r="AE335" s="883"/>
      <c r="AF335" s="883"/>
      <c r="AG335" s="883"/>
      <c r="AH335" s="883"/>
      <c r="AI335" s="883"/>
      <c r="AJ335" s="883"/>
      <c r="AK335" s="883"/>
      <c r="AL335" s="883"/>
      <c r="AM335" s="883"/>
      <c r="AN335" s="883"/>
      <c r="AO335" s="883"/>
      <c r="AP335" s="883"/>
      <c r="AQ335" s="883"/>
      <c r="AR335" s="883"/>
      <c r="AS335" s="883"/>
      <c r="AT335" s="883"/>
      <c r="AU335" s="883"/>
      <c r="AV335" s="883"/>
      <c r="AW335" s="883"/>
      <c r="AX335" s="883"/>
      <c r="AY335" s="883"/>
      <c r="AZ335" s="883"/>
      <c r="BA335" s="883"/>
      <c r="BB335" s="883"/>
      <c r="BC335" s="883"/>
      <c r="BD335" s="883"/>
      <c r="BE335" s="883"/>
      <c r="BF335" s="883"/>
    </row>
    <row r="336" ht="12.75" customHeight="1">
      <c r="A336" s="883"/>
      <c r="B336" s="883"/>
      <c r="C336" s="883"/>
      <c r="D336" s="883"/>
      <c r="E336" s="883"/>
      <c r="F336" s="883"/>
      <c r="G336" s="883"/>
      <c r="H336" s="883"/>
      <c r="I336" s="883"/>
      <c r="J336" s="883"/>
      <c r="K336" s="883"/>
      <c r="L336" s="883"/>
      <c r="M336" s="883"/>
      <c r="N336" s="883"/>
      <c r="O336" s="883"/>
      <c r="P336" s="883"/>
      <c r="Q336" s="883"/>
      <c r="R336" s="883"/>
      <c r="S336" s="883"/>
      <c r="T336" s="883"/>
      <c r="U336" s="883"/>
      <c r="V336" s="883"/>
      <c r="W336" s="883"/>
      <c r="X336" s="883"/>
      <c r="Y336" s="883"/>
      <c r="Z336" s="883"/>
      <c r="AA336" s="883"/>
      <c r="AB336" s="883"/>
      <c r="AC336" s="883"/>
      <c r="AD336" s="883"/>
      <c r="AE336" s="883"/>
      <c r="AF336" s="883"/>
      <c r="AG336" s="883"/>
      <c r="AH336" s="883"/>
      <c r="AI336" s="883"/>
      <c r="AJ336" s="883"/>
      <c r="AK336" s="883"/>
      <c r="AL336" s="883"/>
      <c r="AM336" s="883"/>
      <c r="AN336" s="883"/>
      <c r="AO336" s="883"/>
      <c r="AP336" s="883"/>
      <c r="AQ336" s="883"/>
      <c r="AR336" s="883"/>
      <c r="AS336" s="883"/>
      <c r="AT336" s="883"/>
      <c r="AU336" s="883"/>
      <c r="AV336" s="883"/>
      <c r="AW336" s="883"/>
      <c r="AX336" s="883"/>
      <c r="AY336" s="883"/>
      <c r="AZ336" s="883"/>
      <c r="BA336" s="883"/>
      <c r="BB336" s="883"/>
      <c r="BC336" s="883"/>
      <c r="BD336" s="883"/>
      <c r="BE336" s="883"/>
      <c r="BF336" s="883"/>
    </row>
    <row r="337" ht="12.75" customHeight="1">
      <c r="A337" s="883"/>
      <c r="B337" s="883"/>
      <c r="C337" s="883"/>
      <c r="D337" s="883"/>
      <c r="E337" s="883"/>
      <c r="F337" s="883"/>
      <c r="G337" s="883"/>
      <c r="H337" s="883"/>
      <c r="I337" s="883"/>
      <c r="J337" s="883"/>
      <c r="K337" s="883"/>
      <c r="L337" s="883"/>
      <c r="M337" s="883"/>
      <c r="N337" s="883"/>
      <c r="O337" s="883"/>
      <c r="P337" s="883"/>
      <c r="Q337" s="883"/>
      <c r="R337" s="883"/>
      <c r="S337" s="883"/>
      <c r="T337" s="883"/>
      <c r="U337" s="883"/>
      <c r="V337" s="883"/>
      <c r="W337" s="883"/>
      <c r="X337" s="883"/>
      <c r="Y337" s="883"/>
      <c r="Z337" s="883"/>
      <c r="AA337" s="883"/>
      <c r="AB337" s="883"/>
      <c r="AC337" s="883"/>
      <c r="AD337" s="883"/>
      <c r="AE337" s="883"/>
      <c r="AF337" s="883"/>
      <c r="AG337" s="883"/>
      <c r="AH337" s="883"/>
      <c r="AI337" s="883"/>
      <c r="AJ337" s="883"/>
      <c r="AK337" s="883"/>
      <c r="AL337" s="883"/>
      <c r="AM337" s="883"/>
      <c r="AN337" s="883"/>
      <c r="AO337" s="883"/>
      <c r="AP337" s="883"/>
      <c r="AQ337" s="883"/>
      <c r="AR337" s="883"/>
      <c r="AS337" s="883"/>
      <c r="AT337" s="883"/>
      <c r="AU337" s="883"/>
      <c r="AV337" s="883"/>
      <c r="AW337" s="883"/>
      <c r="AX337" s="883"/>
      <c r="AY337" s="883"/>
      <c r="AZ337" s="883"/>
      <c r="BA337" s="883"/>
      <c r="BB337" s="883"/>
      <c r="BC337" s="883"/>
      <c r="BD337" s="883"/>
      <c r="BE337" s="883"/>
      <c r="BF337" s="883"/>
    </row>
    <row r="338" ht="12.75" customHeight="1">
      <c r="A338" s="883"/>
      <c r="B338" s="883"/>
      <c r="C338" s="883"/>
      <c r="D338" s="883"/>
      <c r="E338" s="883"/>
      <c r="F338" s="883"/>
      <c r="G338" s="883"/>
      <c r="H338" s="883"/>
      <c r="I338" s="883"/>
      <c r="J338" s="883"/>
      <c r="K338" s="883"/>
      <c r="L338" s="883"/>
      <c r="M338" s="883"/>
      <c r="N338" s="883"/>
      <c r="O338" s="883"/>
      <c r="P338" s="883"/>
      <c r="Q338" s="883"/>
      <c r="R338" s="883"/>
      <c r="S338" s="883"/>
      <c r="T338" s="883"/>
      <c r="U338" s="883"/>
      <c r="V338" s="883"/>
      <c r="W338" s="883"/>
      <c r="X338" s="883"/>
      <c r="Y338" s="883"/>
      <c r="Z338" s="883"/>
      <c r="AA338" s="883"/>
      <c r="AB338" s="883"/>
      <c r="AC338" s="883"/>
      <c r="AD338" s="883"/>
      <c r="AE338" s="883"/>
      <c r="AF338" s="883"/>
      <c r="AG338" s="883"/>
      <c r="AH338" s="883"/>
      <c r="AI338" s="883"/>
      <c r="AJ338" s="883"/>
      <c r="AK338" s="883"/>
      <c r="AL338" s="883"/>
      <c r="AM338" s="883"/>
      <c r="AN338" s="883"/>
      <c r="AO338" s="883"/>
      <c r="AP338" s="883"/>
      <c r="AQ338" s="883"/>
      <c r="AR338" s="883"/>
      <c r="AS338" s="883"/>
      <c r="AT338" s="883"/>
      <c r="AU338" s="883"/>
      <c r="AV338" s="883"/>
      <c r="AW338" s="883"/>
      <c r="AX338" s="883"/>
      <c r="AY338" s="883"/>
      <c r="AZ338" s="883"/>
      <c r="BA338" s="883"/>
      <c r="BB338" s="883"/>
      <c r="BC338" s="883"/>
      <c r="BD338" s="883"/>
      <c r="BE338" s="883"/>
      <c r="BF338" s="883"/>
    </row>
    <row r="339" ht="12.75" customHeight="1">
      <c r="A339" s="883"/>
      <c r="B339" s="883"/>
      <c r="C339" s="883"/>
      <c r="D339" s="883"/>
      <c r="E339" s="883"/>
      <c r="F339" s="883"/>
      <c r="G339" s="883"/>
      <c r="H339" s="883"/>
      <c r="I339" s="883"/>
      <c r="J339" s="883"/>
      <c r="K339" s="883"/>
      <c r="L339" s="883"/>
      <c r="M339" s="883"/>
      <c r="N339" s="883"/>
      <c r="O339" s="883"/>
      <c r="P339" s="883"/>
      <c r="Q339" s="883"/>
      <c r="R339" s="883"/>
      <c r="S339" s="883"/>
      <c r="T339" s="883"/>
      <c r="U339" s="883"/>
      <c r="V339" s="883"/>
      <c r="W339" s="883"/>
      <c r="X339" s="883"/>
      <c r="Y339" s="883"/>
      <c r="Z339" s="883"/>
      <c r="AA339" s="883"/>
      <c r="AB339" s="883"/>
      <c r="AC339" s="883"/>
      <c r="AD339" s="883"/>
      <c r="AE339" s="883"/>
      <c r="AF339" s="883"/>
      <c r="AG339" s="883"/>
      <c r="AH339" s="883"/>
      <c r="AI339" s="883"/>
      <c r="AJ339" s="883"/>
      <c r="AK339" s="883"/>
      <c r="AL339" s="883"/>
      <c r="AM339" s="883"/>
      <c r="AN339" s="883"/>
      <c r="AO339" s="883"/>
      <c r="AP339" s="883"/>
      <c r="AQ339" s="883"/>
      <c r="AR339" s="883"/>
      <c r="AS339" s="883"/>
      <c r="AT339" s="883"/>
      <c r="AU339" s="883"/>
      <c r="AV339" s="883"/>
      <c r="AW339" s="883"/>
      <c r="AX339" s="883"/>
      <c r="AY339" s="883"/>
      <c r="AZ339" s="883"/>
      <c r="BA339" s="883"/>
      <c r="BB339" s="883"/>
      <c r="BC339" s="883"/>
      <c r="BD339" s="883"/>
      <c r="BE339" s="883"/>
      <c r="BF339" s="883"/>
    </row>
    <row r="340" ht="12.75" customHeight="1">
      <c r="A340" s="883"/>
      <c r="B340" s="883"/>
      <c r="C340" s="883"/>
      <c r="D340" s="883"/>
      <c r="E340" s="883"/>
      <c r="F340" s="883"/>
      <c r="G340" s="883"/>
      <c r="H340" s="883"/>
      <c r="I340" s="883"/>
      <c r="J340" s="883"/>
      <c r="K340" s="883"/>
      <c r="L340" s="883"/>
      <c r="M340" s="883"/>
      <c r="N340" s="883"/>
      <c r="O340" s="883"/>
      <c r="P340" s="883"/>
      <c r="Q340" s="883"/>
      <c r="R340" s="883"/>
      <c r="S340" s="883"/>
      <c r="T340" s="883"/>
      <c r="U340" s="883"/>
      <c r="V340" s="883"/>
      <c r="W340" s="883"/>
      <c r="X340" s="883"/>
      <c r="Y340" s="883"/>
      <c r="Z340" s="883"/>
      <c r="AA340" s="883"/>
      <c r="AB340" s="883"/>
      <c r="AC340" s="883"/>
      <c r="AD340" s="883"/>
      <c r="AE340" s="883"/>
      <c r="AF340" s="883"/>
      <c r="AG340" s="883"/>
      <c r="AH340" s="883"/>
      <c r="AI340" s="883"/>
      <c r="AJ340" s="883"/>
      <c r="AK340" s="883"/>
      <c r="AL340" s="883"/>
      <c r="AM340" s="883"/>
      <c r="AN340" s="883"/>
      <c r="AO340" s="883"/>
      <c r="AP340" s="883"/>
      <c r="AQ340" s="883"/>
      <c r="AR340" s="883"/>
      <c r="AS340" s="883"/>
      <c r="AT340" s="883"/>
      <c r="AU340" s="883"/>
      <c r="AV340" s="883"/>
      <c r="AW340" s="883"/>
      <c r="AX340" s="883"/>
      <c r="AY340" s="883"/>
      <c r="AZ340" s="883"/>
      <c r="BA340" s="883"/>
      <c r="BB340" s="883"/>
      <c r="BC340" s="883"/>
      <c r="BD340" s="883"/>
      <c r="BE340" s="883"/>
      <c r="BF340" s="883"/>
    </row>
    <row r="341" ht="12.75" customHeight="1">
      <c r="A341" s="883"/>
      <c r="B341" s="883"/>
      <c r="C341" s="883"/>
      <c r="D341" s="883"/>
      <c r="E341" s="883"/>
      <c r="F341" s="883"/>
      <c r="G341" s="883"/>
      <c r="H341" s="883"/>
      <c r="I341" s="883"/>
      <c r="J341" s="883"/>
      <c r="K341" s="883"/>
      <c r="L341" s="883"/>
      <c r="M341" s="883"/>
      <c r="N341" s="883"/>
      <c r="O341" s="883"/>
      <c r="P341" s="883"/>
      <c r="Q341" s="883"/>
      <c r="R341" s="883"/>
      <c r="S341" s="883"/>
      <c r="T341" s="883"/>
      <c r="U341" s="883"/>
      <c r="V341" s="883"/>
      <c r="W341" s="883"/>
      <c r="X341" s="883"/>
      <c r="Y341" s="883"/>
      <c r="Z341" s="883"/>
      <c r="AA341" s="883"/>
      <c r="AB341" s="883"/>
      <c r="AC341" s="883"/>
      <c r="AD341" s="883"/>
      <c r="AE341" s="883"/>
      <c r="AF341" s="883"/>
      <c r="AG341" s="883"/>
      <c r="AH341" s="883"/>
      <c r="AI341" s="883"/>
      <c r="AJ341" s="883"/>
      <c r="AK341" s="883"/>
      <c r="AL341" s="883"/>
      <c r="AM341" s="883"/>
      <c r="AN341" s="883"/>
      <c r="AO341" s="883"/>
      <c r="AP341" s="883"/>
      <c r="AQ341" s="883"/>
      <c r="AR341" s="883"/>
      <c r="AS341" s="883"/>
      <c r="AT341" s="883"/>
      <c r="AU341" s="883"/>
      <c r="AV341" s="883"/>
      <c r="AW341" s="883"/>
      <c r="AX341" s="883"/>
      <c r="AY341" s="883"/>
      <c r="AZ341" s="883"/>
      <c r="BA341" s="883"/>
      <c r="BB341" s="883"/>
      <c r="BC341" s="883"/>
      <c r="BD341" s="883"/>
      <c r="BE341" s="883"/>
      <c r="BF341" s="883"/>
    </row>
    <row r="342" ht="12.75" customHeight="1">
      <c r="A342" s="883"/>
      <c r="B342" s="883"/>
      <c r="C342" s="883"/>
      <c r="D342" s="883"/>
      <c r="E342" s="883"/>
      <c r="F342" s="883"/>
      <c r="G342" s="883"/>
      <c r="H342" s="883"/>
      <c r="I342" s="883"/>
      <c r="J342" s="883"/>
      <c r="K342" s="883"/>
      <c r="L342" s="883"/>
      <c r="M342" s="883"/>
      <c r="N342" s="883"/>
      <c r="O342" s="883"/>
      <c r="P342" s="883"/>
      <c r="Q342" s="883"/>
      <c r="R342" s="883"/>
      <c r="S342" s="883"/>
      <c r="T342" s="883"/>
      <c r="U342" s="883"/>
      <c r="V342" s="883"/>
      <c r="W342" s="883"/>
      <c r="X342" s="883"/>
      <c r="Y342" s="883"/>
      <c r="Z342" s="883"/>
      <c r="AA342" s="883"/>
      <c r="AB342" s="883"/>
      <c r="AC342" s="883"/>
      <c r="AD342" s="883"/>
      <c r="AE342" s="883"/>
      <c r="AF342" s="883"/>
      <c r="AG342" s="883"/>
      <c r="AH342" s="883"/>
      <c r="AI342" s="883"/>
      <c r="AJ342" s="883"/>
      <c r="AK342" s="883"/>
      <c r="AL342" s="883"/>
      <c r="AM342" s="883"/>
      <c r="AN342" s="883"/>
      <c r="AO342" s="883"/>
      <c r="AP342" s="883"/>
      <c r="AQ342" s="883"/>
      <c r="AR342" s="883"/>
      <c r="AS342" s="883"/>
      <c r="AT342" s="883"/>
      <c r="AU342" s="883"/>
      <c r="AV342" s="883"/>
      <c r="AW342" s="883"/>
      <c r="AX342" s="883"/>
      <c r="AY342" s="883"/>
      <c r="AZ342" s="883"/>
      <c r="BA342" s="883"/>
      <c r="BB342" s="883"/>
      <c r="BC342" s="883"/>
      <c r="BD342" s="883"/>
      <c r="BE342" s="883"/>
      <c r="BF342" s="883"/>
    </row>
    <row r="343" ht="12.75" customHeight="1">
      <c r="A343" s="883"/>
      <c r="B343" s="883"/>
      <c r="C343" s="883"/>
      <c r="D343" s="883"/>
      <c r="E343" s="883"/>
      <c r="F343" s="883"/>
      <c r="G343" s="883"/>
      <c r="H343" s="883"/>
      <c r="I343" s="883"/>
      <c r="J343" s="883"/>
      <c r="K343" s="883"/>
      <c r="L343" s="883"/>
      <c r="M343" s="883"/>
      <c r="N343" s="883"/>
      <c r="O343" s="883"/>
      <c r="P343" s="883"/>
      <c r="Q343" s="883"/>
      <c r="R343" s="883"/>
      <c r="S343" s="883"/>
      <c r="T343" s="883"/>
      <c r="U343" s="883"/>
      <c r="V343" s="883"/>
      <c r="W343" s="883"/>
      <c r="X343" s="883"/>
      <c r="Y343" s="883"/>
      <c r="Z343" s="883"/>
      <c r="AA343" s="883"/>
      <c r="AB343" s="883"/>
      <c r="AC343" s="883"/>
      <c r="AD343" s="883"/>
      <c r="AE343" s="883"/>
      <c r="AF343" s="883"/>
      <c r="AG343" s="883"/>
      <c r="AH343" s="883"/>
      <c r="AI343" s="883"/>
      <c r="AJ343" s="883"/>
      <c r="AK343" s="883"/>
      <c r="AL343" s="883"/>
      <c r="AM343" s="883"/>
      <c r="AN343" s="883"/>
      <c r="AO343" s="883"/>
      <c r="AP343" s="883"/>
      <c r="AQ343" s="883"/>
      <c r="AR343" s="883"/>
      <c r="AS343" s="883"/>
      <c r="AT343" s="883"/>
      <c r="AU343" s="883"/>
      <c r="AV343" s="883"/>
      <c r="AW343" s="883"/>
      <c r="AX343" s="883"/>
      <c r="AY343" s="883"/>
      <c r="AZ343" s="883"/>
      <c r="BA343" s="883"/>
      <c r="BB343" s="883"/>
      <c r="BC343" s="883"/>
      <c r="BD343" s="883"/>
      <c r="BE343" s="883"/>
      <c r="BF343" s="883"/>
    </row>
    <row r="344" ht="12.75" customHeight="1">
      <c r="A344" s="883"/>
      <c r="B344" s="883"/>
      <c r="C344" s="883"/>
      <c r="D344" s="883"/>
      <c r="E344" s="883"/>
      <c r="F344" s="883"/>
      <c r="G344" s="883"/>
      <c r="H344" s="883"/>
      <c r="I344" s="883"/>
      <c r="J344" s="883"/>
      <c r="K344" s="883"/>
      <c r="L344" s="883"/>
      <c r="M344" s="883"/>
      <c r="N344" s="883"/>
      <c r="O344" s="883"/>
      <c r="P344" s="883"/>
      <c r="Q344" s="883"/>
      <c r="R344" s="883"/>
      <c r="S344" s="883"/>
      <c r="T344" s="883"/>
      <c r="U344" s="883"/>
      <c r="V344" s="883"/>
      <c r="W344" s="883"/>
      <c r="X344" s="883"/>
      <c r="Y344" s="883"/>
      <c r="Z344" s="883"/>
      <c r="AA344" s="883"/>
      <c r="AB344" s="883"/>
      <c r="AC344" s="883"/>
      <c r="AD344" s="883"/>
      <c r="AE344" s="883"/>
      <c r="AF344" s="883"/>
      <c r="AG344" s="883"/>
      <c r="AH344" s="883"/>
      <c r="AI344" s="883"/>
      <c r="AJ344" s="883"/>
      <c r="AK344" s="883"/>
      <c r="AL344" s="883"/>
      <c r="AM344" s="883"/>
      <c r="AN344" s="883"/>
      <c r="AO344" s="883"/>
      <c r="AP344" s="883"/>
      <c r="AQ344" s="883"/>
      <c r="AR344" s="883"/>
      <c r="AS344" s="883"/>
      <c r="AT344" s="883"/>
      <c r="AU344" s="883"/>
      <c r="AV344" s="883"/>
      <c r="AW344" s="883"/>
      <c r="AX344" s="883"/>
      <c r="AY344" s="883"/>
      <c r="AZ344" s="883"/>
      <c r="BA344" s="883"/>
      <c r="BB344" s="883"/>
      <c r="BC344" s="883"/>
      <c r="BD344" s="883"/>
      <c r="BE344" s="883"/>
      <c r="BF344" s="883"/>
    </row>
    <row r="345" ht="12.75" customHeight="1">
      <c r="A345" s="883"/>
      <c r="B345" s="883"/>
      <c r="C345" s="883"/>
      <c r="D345" s="883"/>
      <c r="E345" s="883"/>
      <c r="F345" s="883"/>
      <c r="G345" s="883"/>
      <c r="H345" s="883"/>
      <c r="I345" s="883"/>
      <c r="J345" s="883"/>
      <c r="K345" s="883"/>
      <c r="L345" s="883"/>
      <c r="M345" s="883"/>
      <c r="N345" s="883"/>
      <c r="O345" s="883"/>
      <c r="P345" s="883"/>
      <c r="Q345" s="883"/>
      <c r="R345" s="883"/>
      <c r="S345" s="883"/>
      <c r="T345" s="883"/>
      <c r="U345" s="883"/>
      <c r="V345" s="883"/>
      <c r="W345" s="883"/>
      <c r="X345" s="883"/>
      <c r="Y345" s="883"/>
      <c r="Z345" s="883"/>
      <c r="AA345" s="883"/>
      <c r="AB345" s="883"/>
      <c r="AC345" s="883"/>
      <c r="AD345" s="883"/>
      <c r="AE345" s="883"/>
      <c r="AF345" s="883"/>
      <c r="AG345" s="883"/>
      <c r="AH345" s="883"/>
      <c r="AI345" s="883"/>
      <c r="AJ345" s="883"/>
      <c r="AK345" s="883"/>
      <c r="AL345" s="883"/>
      <c r="AM345" s="883"/>
      <c r="AN345" s="883"/>
      <c r="AO345" s="883"/>
      <c r="AP345" s="883"/>
      <c r="AQ345" s="883"/>
      <c r="AR345" s="883"/>
      <c r="AS345" s="883"/>
      <c r="AT345" s="883"/>
      <c r="AU345" s="883"/>
      <c r="AV345" s="883"/>
      <c r="AW345" s="883"/>
      <c r="AX345" s="883"/>
      <c r="AY345" s="883"/>
      <c r="AZ345" s="883"/>
      <c r="BA345" s="883"/>
      <c r="BB345" s="883"/>
      <c r="BC345" s="883"/>
      <c r="BD345" s="883"/>
      <c r="BE345" s="883"/>
      <c r="BF345" s="883"/>
    </row>
    <row r="346" ht="12.75" customHeight="1">
      <c r="A346" s="883"/>
      <c r="B346" s="883"/>
      <c r="C346" s="883"/>
      <c r="D346" s="883"/>
      <c r="E346" s="883"/>
      <c r="F346" s="883"/>
      <c r="G346" s="883"/>
      <c r="H346" s="883"/>
      <c r="I346" s="883"/>
      <c r="J346" s="883"/>
      <c r="K346" s="883"/>
      <c r="L346" s="883"/>
      <c r="M346" s="883"/>
      <c r="N346" s="883"/>
      <c r="O346" s="883"/>
      <c r="P346" s="883"/>
      <c r="Q346" s="883"/>
      <c r="R346" s="883"/>
      <c r="S346" s="883"/>
      <c r="T346" s="883"/>
      <c r="U346" s="883"/>
      <c r="V346" s="883"/>
      <c r="W346" s="883"/>
      <c r="X346" s="883"/>
      <c r="Y346" s="883"/>
      <c r="Z346" s="883"/>
      <c r="AA346" s="883"/>
      <c r="AB346" s="883"/>
      <c r="AC346" s="883"/>
      <c r="AD346" s="883"/>
      <c r="AE346" s="883"/>
      <c r="AF346" s="883"/>
      <c r="AG346" s="883"/>
      <c r="AH346" s="883"/>
      <c r="AI346" s="883"/>
      <c r="AJ346" s="883"/>
      <c r="AK346" s="883"/>
      <c r="AL346" s="883"/>
      <c r="AM346" s="883"/>
      <c r="AN346" s="883"/>
      <c r="AO346" s="883"/>
      <c r="AP346" s="883"/>
      <c r="AQ346" s="883"/>
      <c r="AR346" s="883"/>
      <c r="AS346" s="883"/>
      <c r="AT346" s="883"/>
      <c r="AU346" s="883"/>
      <c r="AV346" s="883"/>
      <c r="AW346" s="883"/>
      <c r="AX346" s="883"/>
      <c r="AY346" s="883"/>
      <c r="AZ346" s="883"/>
      <c r="BA346" s="883"/>
      <c r="BB346" s="883"/>
      <c r="BC346" s="883"/>
      <c r="BD346" s="883"/>
      <c r="BE346" s="883"/>
      <c r="BF346" s="883"/>
    </row>
    <row r="347" ht="12.75" customHeight="1">
      <c r="A347" s="883"/>
      <c r="B347" s="883"/>
      <c r="C347" s="883"/>
      <c r="D347" s="883"/>
      <c r="E347" s="883"/>
      <c r="F347" s="883"/>
      <c r="G347" s="883"/>
      <c r="H347" s="883"/>
      <c r="I347" s="883"/>
      <c r="J347" s="883"/>
      <c r="K347" s="883"/>
      <c r="L347" s="883"/>
      <c r="M347" s="883"/>
      <c r="N347" s="883"/>
      <c r="O347" s="883"/>
      <c r="P347" s="883"/>
      <c r="Q347" s="883"/>
      <c r="R347" s="883"/>
      <c r="S347" s="883"/>
      <c r="T347" s="883"/>
      <c r="U347" s="883"/>
      <c r="V347" s="883"/>
      <c r="W347" s="883"/>
      <c r="X347" s="883"/>
      <c r="Y347" s="883"/>
      <c r="Z347" s="883"/>
      <c r="AA347" s="883"/>
      <c r="AB347" s="883"/>
      <c r="AC347" s="883"/>
      <c r="AD347" s="883"/>
      <c r="AE347" s="883"/>
      <c r="AF347" s="883"/>
      <c r="AG347" s="883"/>
      <c r="AH347" s="883"/>
      <c r="AI347" s="883"/>
      <c r="AJ347" s="883"/>
      <c r="AK347" s="883"/>
      <c r="AL347" s="883"/>
      <c r="AM347" s="883"/>
      <c r="AN347" s="883"/>
      <c r="AO347" s="883"/>
      <c r="AP347" s="883"/>
      <c r="AQ347" s="883"/>
      <c r="AR347" s="883"/>
      <c r="AS347" s="883"/>
      <c r="AT347" s="883"/>
      <c r="AU347" s="883"/>
      <c r="AV347" s="883"/>
      <c r="AW347" s="883"/>
      <c r="AX347" s="883"/>
      <c r="AY347" s="883"/>
      <c r="AZ347" s="883"/>
      <c r="BA347" s="883"/>
      <c r="BB347" s="883"/>
      <c r="BC347" s="883"/>
      <c r="BD347" s="883"/>
      <c r="BE347" s="883"/>
      <c r="BF347" s="883"/>
    </row>
    <row r="348" ht="12.75" customHeight="1">
      <c r="A348" s="883"/>
      <c r="B348" s="883"/>
      <c r="C348" s="883"/>
      <c r="D348" s="883"/>
      <c r="E348" s="883"/>
      <c r="F348" s="883"/>
      <c r="G348" s="883"/>
      <c r="H348" s="883"/>
      <c r="I348" s="883"/>
      <c r="J348" s="883"/>
      <c r="K348" s="883"/>
      <c r="L348" s="883"/>
      <c r="M348" s="883"/>
      <c r="N348" s="883"/>
      <c r="O348" s="883"/>
      <c r="P348" s="883"/>
      <c r="Q348" s="883"/>
      <c r="R348" s="883"/>
      <c r="S348" s="883"/>
      <c r="T348" s="883"/>
      <c r="U348" s="883"/>
      <c r="V348" s="883"/>
      <c r="W348" s="883"/>
      <c r="X348" s="883"/>
      <c r="Y348" s="883"/>
      <c r="Z348" s="883"/>
      <c r="AA348" s="883"/>
      <c r="AB348" s="883"/>
      <c r="AC348" s="883"/>
      <c r="AD348" s="883"/>
      <c r="AE348" s="883"/>
      <c r="AF348" s="883"/>
      <c r="AG348" s="883"/>
      <c r="AH348" s="883"/>
      <c r="AI348" s="883"/>
      <c r="AJ348" s="883"/>
      <c r="AK348" s="883"/>
      <c r="AL348" s="883"/>
      <c r="AM348" s="883"/>
      <c r="AN348" s="883"/>
      <c r="AO348" s="883"/>
      <c r="AP348" s="883"/>
      <c r="AQ348" s="883"/>
      <c r="AR348" s="883"/>
      <c r="AS348" s="883"/>
      <c r="AT348" s="883"/>
      <c r="AU348" s="883"/>
      <c r="AV348" s="883"/>
      <c r="AW348" s="883"/>
      <c r="AX348" s="883"/>
      <c r="AY348" s="883"/>
      <c r="AZ348" s="883"/>
      <c r="BA348" s="883"/>
      <c r="BB348" s="883"/>
      <c r="BC348" s="883"/>
      <c r="BD348" s="883"/>
      <c r="BE348" s="883"/>
      <c r="BF348" s="883"/>
    </row>
    <row r="349" ht="12.75" customHeight="1">
      <c r="A349" s="883"/>
      <c r="B349" s="883"/>
      <c r="C349" s="883"/>
      <c r="D349" s="883"/>
      <c r="E349" s="883"/>
      <c r="F349" s="883"/>
      <c r="G349" s="883"/>
      <c r="H349" s="883"/>
      <c r="I349" s="883"/>
      <c r="J349" s="883"/>
      <c r="K349" s="883"/>
      <c r="L349" s="883"/>
      <c r="M349" s="883"/>
      <c r="N349" s="883"/>
      <c r="O349" s="883"/>
      <c r="P349" s="883"/>
      <c r="Q349" s="883"/>
      <c r="R349" s="883"/>
      <c r="S349" s="883"/>
      <c r="T349" s="883"/>
      <c r="U349" s="883"/>
      <c r="V349" s="883"/>
      <c r="W349" s="883"/>
      <c r="X349" s="883"/>
      <c r="Y349" s="883"/>
      <c r="Z349" s="883"/>
      <c r="AA349" s="883"/>
      <c r="AB349" s="883"/>
      <c r="AC349" s="883"/>
      <c r="AD349" s="883"/>
      <c r="AE349" s="883"/>
      <c r="AF349" s="883"/>
      <c r="AG349" s="883"/>
      <c r="AH349" s="883"/>
      <c r="AI349" s="883"/>
      <c r="AJ349" s="883"/>
      <c r="AK349" s="883"/>
      <c r="AL349" s="883"/>
      <c r="AM349" s="883"/>
      <c r="AN349" s="883"/>
      <c r="AO349" s="883"/>
      <c r="AP349" s="883"/>
      <c r="AQ349" s="883"/>
      <c r="AR349" s="883"/>
      <c r="AS349" s="883"/>
      <c r="AT349" s="883"/>
      <c r="AU349" s="883"/>
      <c r="AV349" s="883"/>
      <c r="AW349" s="883"/>
      <c r="AX349" s="883"/>
      <c r="AY349" s="883"/>
      <c r="AZ349" s="883"/>
      <c r="BA349" s="883"/>
      <c r="BB349" s="883"/>
      <c r="BC349" s="883"/>
      <c r="BD349" s="883"/>
      <c r="BE349" s="883"/>
      <c r="BF349" s="883"/>
    </row>
    <row r="350" ht="12.75" customHeight="1">
      <c r="A350" s="883"/>
      <c r="B350" s="883"/>
      <c r="C350" s="883"/>
      <c r="D350" s="883"/>
      <c r="E350" s="883"/>
      <c r="F350" s="883"/>
      <c r="G350" s="883"/>
      <c r="H350" s="883"/>
      <c r="I350" s="883"/>
      <c r="J350" s="883"/>
      <c r="K350" s="883"/>
      <c r="L350" s="883"/>
      <c r="M350" s="883"/>
      <c r="N350" s="883"/>
      <c r="O350" s="883"/>
      <c r="P350" s="883"/>
      <c r="Q350" s="883"/>
      <c r="R350" s="883"/>
      <c r="S350" s="883"/>
      <c r="T350" s="883"/>
      <c r="U350" s="883"/>
      <c r="V350" s="883"/>
      <c r="W350" s="883"/>
      <c r="X350" s="883"/>
      <c r="Y350" s="883"/>
      <c r="Z350" s="883"/>
      <c r="AA350" s="883"/>
      <c r="AB350" s="883"/>
      <c r="AC350" s="883"/>
      <c r="AD350" s="883"/>
      <c r="AE350" s="883"/>
      <c r="AF350" s="883"/>
      <c r="AG350" s="883"/>
      <c r="AH350" s="883"/>
      <c r="AI350" s="883"/>
      <c r="AJ350" s="883"/>
      <c r="AK350" s="883"/>
      <c r="AL350" s="883"/>
      <c r="AM350" s="883"/>
      <c r="AN350" s="883"/>
      <c r="AO350" s="883"/>
      <c r="AP350" s="883"/>
      <c r="AQ350" s="883"/>
      <c r="AR350" s="883"/>
      <c r="AS350" s="883"/>
      <c r="AT350" s="883"/>
      <c r="AU350" s="883"/>
      <c r="AV350" s="883"/>
      <c r="AW350" s="883"/>
      <c r="AX350" s="883"/>
      <c r="AY350" s="883"/>
      <c r="AZ350" s="883"/>
      <c r="BA350" s="883"/>
      <c r="BB350" s="883"/>
      <c r="BC350" s="883"/>
      <c r="BD350" s="883"/>
      <c r="BE350" s="883"/>
      <c r="BF350" s="883"/>
    </row>
    <row r="351" ht="12.75" customHeight="1">
      <c r="A351" s="883"/>
      <c r="B351" s="883"/>
      <c r="C351" s="883"/>
      <c r="D351" s="883"/>
      <c r="E351" s="883"/>
      <c r="F351" s="883"/>
      <c r="G351" s="883"/>
      <c r="H351" s="883"/>
      <c r="I351" s="883"/>
      <c r="J351" s="883"/>
      <c r="K351" s="883"/>
      <c r="L351" s="883"/>
      <c r="M351" s="883"/>
      <c r="N351" s="883"/>
      <c r="O351" s="883"/>
      <c r="P351" s="883"/>
      <c r="Q351" s="883"/>
      <c r="R351" s="883"/>
      <c r="S351" s="883"/>
      <c r="T351" s="883"/>
      <c r="U351" s="883"/>
      <c r="V351" s="883"/>
      <c r="W351" s="883"/>
      <c r="X351" s="883"/>
      <c r="Y351" s="883"/>
      <c r="Z351" s="883"/>
      <c r="AA351" s="883"/>
      <c r="AB351" s="883"/>
      <c r="AC351" s="883"/>
      <c r="AD351" s="883"/>
      <c r="AE351" s="883"/>
      <c r="AF351" s="883"/>
      <c r="AG351" s="883"/>
      <c r="AH351" s="883"/>
      <c r="AI351" s="883"/>
      <c r="AJ351" s="883"/>
      <c r="AK351" s="883"/>
      <c r="AL351" s="883"/>
      <c r="AM351" s="883"/>
      <c r="AN351" s="883"/>
      <c r="AO351" s="883"/>
      <c r="AP351" s="883"/>
      <c r="AQ351" s="883"/>
      <c r="AR351" s="883"/>
      <c r="AS351" s="883"/>
      <c r="AT351" s="883"/>
      <c r="AU351" s="883"/>
      <c r="AV351" s="883"/>
      <c r="AW351" s="883"/>
      <c r="AX351" s="883"/>
      <c r="AY351" s="883"/>
      <c r="AZ351" s="883"/>
      <c r="BA351" s="883"/>
      <c r="BB351" s="883"/>
      <c r="BC351" s="883"/>
      <c r="BD351" s="883"/>
      <c r="BE351" s="883"/>
      <c r="BF351" s="883"/>
    </row>
    <row r="352" ht="12.75" customHeight="1">
      <c r="A352" s="883"/>
      <c r="B352" s="883"/>
      <c r="C352" s="883"/>
      <c r="D352" s="883"/>
      <c r="E352" s="883"/>
      <c r="F352" s="883"/>
      <c r="G352" s="883"/>
      <c r="H352" s="883"/>
      <c r="I352" s="883"/>
      <c r="J352" s="883"/>
      <c r="K352" s="883"/>
      <c r="L352" s="883"/>
      <c r="M352" s="883"/>
      <c r="N352" s="883"/>
      <c r="O352" s="883"/>
      <c r="P352" s="883"/>
      <c r="Q352" s="883"/>
      <c r="R352" s="883"/>
      <c r="S352" s="883"/>
      <c r="T352" s="883"/>
      <c r="U352" s="883"/>
      <c r="V352" s="883"/>
      <c r="W352" s="883"/>
      <c r="X352" s="883"/>
      <c r="Y352" s="883"/>
      <c r="Z352" s="883"/>
      <c r="AA352" s="883"/>
      <c r="AB352" s="883"/>
      <c r="AC352" s="883"/>
      <c r="AD352" s="883"/>
      <c r="AE352" s="883"/>
      <c r="AF352" s="883"/>
      <c r="AG352" s="883"/>
      <c r="AH352" s="883"/>
      <c r="AI352" s="883"/>
      <c r="AJ352" s="883"/>
      <c r="AK352" s="883"/>
      <c r="AL352" s="883"/>
      <c r="AM352" s="883"/>
      <c r="AN352" s="883"/>
      <c r="AO352" s="883"/>
      <c r="AP352" s="883"/>
      <c r="AQ352" s="883"/>
      <c r="AR352" s="883"/>
      <c r="AS352" s="883"/>
      <c r="AT352" s="883"/>
      <c r="AU352" s="883"/>
      <c r="AV352" s="883"/>
      <c r="AW352" s="883"/>
      <c r="AX352" s="883"/>
      <c r="AY352" s="883"/>
      <c r="AZ352" s="883"/>
      <c r="BA352" s="883"/>
      <c r="BB352" s="883"/>
      <c r="BC352" s="883"/>
      <c r="BD352" s="883"/>
      <c r="BE352" s="883"/>
      <c r="BF352" s="883"/>
    </row>
    <row r="353" ht="12.75" customHeight="1">
      <c r="A353" s="883"/>
      <c r="B353" s="883"/>
      <c r="C353" s="883"/>
      <c r="D353" s="883"/>
      <c r="E353" s="883"/>
      <c r="F353" s="883"/>
      <c r="G353" s="883"/>
      <c r="H353" s="883"/>
      <c r="I353" s="883"/>
      <c r="J353" s="883"/>
      <c r="K353" s="883"/>
      <c r="L353" s="883"/>
      <c r="M353" s="883"/>
      <c r="N353" s="883"/>
      <c r="O353" s="883"/>
      <c r="P353" s="883"/>
      <c r="Q353" s="883"/>
      <c r="R353" s="883"/>
      <c r="S353" s="883"/>
      <c r="T353" s="883"/>
      <c r="U353" s="883"/>
      <c r="V353" s="883"/>
      <c r="W353" s="883"/>
      <c r="X353" s="883"/>
      <c r="Y353" s="883"/>
      <c r="Z353" s="883"/>
      <c r="AA353" s="883"/>
      <c r="AB353" s="883"/>
      <c r="AC353" s="883"/>
      <c r="AD353" s="883"/>
      <c r="AE353" s="883"/>
      <c r="AF353" s="883"/>
      <c r="AG353" s="883"/>
      <c r="AH353" s="883"/>
      <c r="AI353" s="883"/>
      <c r="AJ353" s="883"/>
      <c r="AK353" s="883"/>
      <c r="AL353" s="883"/>
      <c r="AM353" s="883"/>
      <c r="AN353" s="883"/>
      <c r="AO353" s="883"/>
      <c r="AP353" s="883"/>
      <c r="AQ353" s="883"/>
      <c r="AR353" s="883"/>
      <c r="AS353" s="883"/>
      <c r="AT353" s="883"/>
      <c r="AU353" s="883"/>
      <c r="AV353" s="883"/>
      <c r="AW353" s="883"/>
      <c r="AX353" s="883"/>
      <c r="AY353" s="883"/>
      <c r="AZ353" s="883"/>
      <c r="BA353" s="883"/>
      <c r="BB353" s="883"/>
      <c r="BC353" s="883"/>
      <c r="BD353" s="883"/>
      <c r="BE353" s="883"/>
      <c r="BF353" s="883"/>
    </row>
    <row r="354" ht="12.75" customHeight="1">
      <c r="A354" s="883"/>
      <c r="B354" s="883"/>
      <c r="C354" s="883"/>
      <c r="D354" s="883"/>
      <c r="E354" s="883"/>
      <c r="F354" s="883"/>
      <c r="G354" s="883"/>
      <c r="H354" s="883"/>
      <c r="I354" s="883"/>
      <c r="J354" s="883"/>
      <c r="K354" s="883"/>
      <c r="L354" s="883"/>
      <c r="M354" s="883"/>
      <c r="N354" s="883"/>
      <c r="O354" s="883"/>
      <c r="P354" s="883"/>
      <c r="Q354" s="883"/>
      <c r="R354" s="883"/>
      <c r="S354" s="883"/>
      <c r="T354" s="883"/>
      <c r="U354" s="883"/>
      <c r="V354" s="883"/>
      <c r="W354" s="883"/>
      <c r="X354" s="883"/>
      <c r="Y354" s="883"/>
      <c r="Z354" s="883"/>
      <c r="AA354" s="883"/>
      <c r="AB354" s="883"/>
      <c r="AC354" s="883"/>
      <c r="AD354" s="883"/>
      <c r="AE354" s="883"/>
      <c r="AF354" s="883"/>
      <c r="AG354" s="883"/>
      <c r="AH354" s="883"/>
      <c r="AI354" s="883"/>
      <c r="AJ354" s="883"/>
      <c r="AK354" s="883"/>
      <c r="AL354" s="883"/>
      <c r="AM354" s="883"/>
      <c r="AN354" s="883"/>
      <c r="AO354" s="883"/>
      <c r="AP354" s="883"/>
      <c r="AQ354" s="883"/>
      <c r="AR354" s="883"/>
      <c r="AS354" s="883"/>
      <c r="AT354" s="883"/>
      <c r="AU354" s="883"/>
      <c r="AV354" s="883"/>
      <c r="AW354" s="883"/>
      <c r="AX354" s="883"/>
      <c r="AY354" s="883"/>
      <c r="AZ354" s="883"/>
      <c r="BA354" s="883"/>
      <c r="BB354" s="883"/>
      <c r="BC354" s="883"/>
      <c r="BD354" s="883"/>
      <c r="BE354" s="883"/>
      <c r="BF354" s="883"/>
    </row>
    <row r="355" ht="12.75" customHeight="1">
      <c r="A355" s="883"/>
      <c r="B355" s="883"/>
      <c r="C355" s="883"/>
      <c r="D355" s="883"/>
      <c r="E355" s="883"/>
      <c r="F355" s="883"/>
      <c r="G355" s="883"/>
      <c r="H355" s="883"/>
      <c r="I355" s="883"/>
      <c r="J355" s="883"/>
      <c r="K355" s="883"/>
      <c r="L355" s="883"/>
      <c r="M355" s="883"/>
      <c r="N355" s="883"/>
      <c r="O355" s="883"/>
      <c r="P355" s="883"/>
      <c r="Q355" s="883"/>
      <c r="R355" s="883"/>
      <c r="S355" s="883"/>
      <c r="T355" s="883"/>
      <c r="U355" s="883"/>
      <c r="V355" s="883"/>
      <c r="W355" s="883"/>
      <c r="X355" s="883"/>
      <c r="Y355" s="883"/>
      <c r="Z355" s="883"/>
      <c r="AA355" s="883"/>
      <c r="AB355" s="883"/>
      <c r="AC355" s="883"/>
      <c r="AD355" s="883"/>
      <c r="AE355" s="883"/>
      <c r="AF355" s="883"/>
      <c r="AG355" s="883"/>
      <c r="AH355" s="883"/>
      <c r="AI355" s="883"/>
      <c r="AJ355" s="883"/>
      <c r="AK355" s="883"/>
      <c r="AL355" s="883"/>
      <c r="AM355" s="883"/>
      <c r="AN355" s="883"/>
      <c r="AO355" s="883"/>
      <c r="AP355" s="883"/>
      <c r="AQ355" s="883"/>
      <c r="AR355" s="883"/>
      <c r="AS355" s="883"/>
      <c r="AT355" s="883"/>
      <c r="AU355" s="883"/>
      <c r="AV355" s="883"/>
      <c r="AW355" s="883"/>
      <c r="AX355" s="883"/>
      <c r="AY355" s="883"/>
      <c r="AZ355" s="883"/>
      <c r="BA355" s="883"/>
      <c r="BB355" s="883"/>
      <c r="BC355" s="883"/>
      <c r="BD355" s="883"/>
      <c r="BE355" s="883"/>
      <c r="BF355" s="883"/>
    </row>
    <row r="356" ht="12.75" customHeight="1">
      <c r="A356" s="883"/>
      <c r="B356" s="883"/>
      <c r="C356" s="883"/>
      <c r="D356" s="883"/>
      <c r="E356" s="883"/>
      <c r="F356" s="883"/>
      <c r="G356" s="883"/>
      <c r="H356" s="883"/>
      <c r="I356" s="883"/>
      <c r="J356" s="883"/>
      <c r="K356" s="883"/>
      <c r="L356" s="883"/>
      <c r="M356" s="883"/>
      <c r="N356" s="883"/>
      <c r="O356" s="883"/>
      <c r="P356" s="883"/>
      <c r="Q356" s="883"/>
      <c r="R356" s="883"/>
      <c r="S356" s="883"/>
      <c r="T356" s="883"/>
      <c r="U356" s="883"/>
      <c r="V356" s="883"/>
      <c r="W356" s="883"/>
      <c r="X356" s="883"/>
      <c r="Y356" s="883"/>
      <c r="Z356" s="883"/>
      <c r="AA356" s="883"/>
      <c r="AB356" s="883"/>
      <c r="AC356" s="883"/>
      <c r="AD356" s="883"/>
      <c r="AE356" s="883"/>
      <c r="AF356" s="883"/>
      <c r="AG356" s="883"/>
      <c r="AH356" s="883"/>
      <c r="AI356" s="883"/>
      <c r="AJ356" s="883"/>
      <c r="AK356" s="883"/>
      <c r="AL356" s="883"/>
      <c r="AM356" s="883"/>
      <c r="AN356" s="883"/>
      <c r="AO356" s="883"/>
      <c r="AP356" s="883"/>
      <c r="AQ356" s="883"/>
      <c r="AR356" s="883"/>
      <c r="AS356" s="883"/>
      <c r="AT356" s="883"/>
      <c r="AU356" s="883"/>
      <c r="AV356" s="883"/>
      <c r="AW356" s="883"/>
      <c r="AX356" s="883"/>
      <c r="AY356" s="883"/>
      <c r="AZ356" s="883"/>
      <c r="BA356" s="883"/>
      <c r="BB356" s="883"/>
      <c r="BC356" s="883"/>
      <c r="BD356" s="883"/>
      <c r="BE356" s="883"/>
      <c r="BF356" s="883"/>
    </row>
    <row r="357" ht="12.75" customHeight="1">
      <c r="A357" s="883"/>
      <c r="B357" s="883"/>
      <c r="C357" s="883"/>
      <c r="D357" s="883"/>
      <c r="E357" s="883"/>
      <c r="F357" s="883"/>
      <c r="G357" s="883"/>
      <c r="H357" s="883"/>
      <c r="I357" s="883"/>
      <c r="J357" s="883"/>
      <c r="K357" s="883"/>
      <c r="L357" s="883"/>
      <c r="M357" s="883"/>
      <c r="N357" s="883"/>
      <c r="O357" s="883"/>
      <c r="P357" s="883"/>
      <c r="Q357" s="883"/>
      <c r="R357" s="883"/>
      <c r="S357" s="883"/>
      <c r="T357" s="883"/>
      <c r="U357" s="883"/>
      <c r="V357" s="883"/>
      <c r="W357" s="883"/>
      <c r="X357" s="883"/>
      <c r="Y357" s="883"/>
      <c r="Z357" s="883"/>
      <c r="AA357" s="883"/>
      <c r="AB357" s="883"/>
      <c r="AC357" s="883"/>
      <c r="AD357" s="883"/>
      <c r="AE357" s="883"/>
      <c r="AF357" s="883"/>
      <c r="AG357" s="883"/>
      <c r="AH357" s="883"/>
      <c r="AI357" s="883"/>
      <c r="AJ357" s="883"/>
      <c r="AK357" s="883"/>
      <c r="AL357" s="883"/>
      <c r="AM357" s="883"/>
      <c r="AN357" s="883"/>
      <c r="AO357" s="883"/>
      <c r="AP357" s="883"/>
      <c r="AQ357" s="883"/>
      <c r="AR357" s="883"/>
      <c r="AS357" s="883"/>
      <c r="AT357" s="883"/>
      <c r="AU357" s="883"/>
      <c r="AV357" s="883"/>
      <c r="AW357" s="883"/>
      <c r="AX357" s="883"/>
      <c r="AY357" s="883"/>
      <c r="AZ357" s="883"/>
      <c r="BA357" s="883"/>
      <c r="BB357" s="883"/>
      <c r="BC357" s="883"/>
      <c r="BD357" s="883"/>
      <c r="BE357" s="883"/>
      <c r="BF357" s="883"/>
    </row>
    <row r="358" ht="12.75" customHeight="1">
      <c r="A358" s="883"/>
      <c r="B358" s="883"/>
      <c r="C358" s="883"/>
      <c r="D358" s="883"/>
      <c r="E358" s="883"/>
      <c r="F358" s="883"/>
      <c r="G358" s="883"/>
      <c r="H358" s="883"/>
      <c r="I358" s="883"/>
      <c r="J358" s="883"/>
      <c r="K358" s="883"/>
      <c r="L358" s="883"/>
      <c r="M358" s="883"/>
      <c r="N358" s="883"/>
      <c r="O358" s="883"/>
      <c r="P358" s="883"/>
      <c r="Q358" s="883"/>
      <c r="R358" s="883"/>
      <c r="S358" s="883"/>
      <c r="T358" s="883"/>
      <c r="U358" s="883"/>
      <c r="V358" s="883"/>
      <c r="W358" s="883"/>
      <c r="X358" s="883"/>
      <c r="Y358" s="883"/>
      <c r="Z358" s="883"/>
      <c r="AA358" s="883"/>
      <c r="AB358" s="883"/>
      <c r="AC358" s="883"/>
      <c r="AD358" s="883"/>
      <c r="AE358" s="883"/>
      <c r="AF358" s="883"/>
      <c r="AG358" s="883"/>
      <c r="AH358" s="883"/>
      <c r="AI358" s="883"/>
      <c r="AJ358" s="883"/>
      <c r="AK358" s="883"/>
      <c r="AL358" s="883"/>
      <c r="AM358" s="883"/>
      <c r="AN358" s="883"/>
      <c r="AO358" s="883"/>
      <c r="AP358" s="883"/>
      <c r="AQ358" s="883"/>
      <c r="AR358" s="883"/>
      <c r="AS358" s="883"/>
      <c r="AT358" s="883"/>
      <c r="AU358" s="883"/>
      <c r="AV358" s="883"/>
      <c r="AW358" s="883"/>
      <c r="AX358" s="883"/>
      <c r="AY358" s="883"/>
      <c r="AZ358" s="883"/>
      <c r="BA358" s="883"/>
      <c r="BB358" s="883"/>
      <c r="BC358" s="883"/>
      <c r="BD358" s="883"/>
      <c r="BE358" s="883"/>
      <c r="BF358" s="883"/>
    </row>
    <row r="359" ht="12.75" customHeight="1">
      <c r="A359" s="883"/>
      <c r="B359" s="883"/>
      <c r="C359" s="883"/>
      <c r="D359" s="883"/>
      <c r="E359" s="883"/>
      <c r="F359" s="883"/>
      <c r="G359" s="883"/>
      <c r="H359" s="883"/>
      <c r="I359" s="883"/>
      <c r="J359" s="883"/>
      <c r="K359" s="883"/>
      <c r="L359" s="883"/>
      <c r="M359" s="883"/>
      <c r="N359" s="883"/>
      <c r="O359" s="883"/>
      <c r="P359" s="883"/>
      <c r="Q359" s="883"/>
      <c r="R359" s="883"/>
      <c r="S359" s="883"/>
      <c r="T359" s="883"/>
      <c r="U359" s="883"/>
      <c r="V359" s="883"/>
      <c r="W359" s="883"/>
      <c r="X359" s="883"/>
      <c r="Y359" s="883"/>
      <c r="Z359" s="883"/>
      <c r="AA359" s="883"/>
      <c r="AB359" s="883"/>
      <c r="AC359" s="883"/>
      <c r="AD359" s="883"/>
      <c r="AE359" s="883"/>
      <c r="AF359" s="883"/>
      <c r="AG359" s="883"/>
      <c r="AH359" s="883"/>
      <c r="AI359" s="883"/>
      <c r="AJ359" s="883"/>
      <c r="AK359" s="883"/>
      <c r="AL359" s="883"/>
      <c r="AM359" s="883"/>
      <c r="AN359" s="883"/>
      <c r="AO359" s="883"/>
      <c r="AP359" s="883"/>
      <c r="AQ359" s="883"/>
      <c r="AR359" s="883"/>
      <c r="AS359" s="883"/>
      <c r="AT359" s="883"/>
      <c r="AU359" s="883"/>
      <c r="AV359" s="883"/>
      <c r="AW359" s="883"/>
      <c r="AX359" s="883"/>
      <c r="AY359" s="883"/>
      <c r="AZ359" s="883"/>
      <c r="BA359" s="883"/>
      <c r="BB359" s="883"/>
      <c r="BC359" s="883"/>
      <c r="BD359" s="883"/>
      <c r="BE359" s="883"/>
      <c r="BF359" s="883"/>
    </row>
    <row r="360" ht="12.75" customHeight="1">
      <c r="A360" s="883"/>
      <c r="B360" s="883"/>
      <c r="C360" s="883"/>
      <c r="D360" s="883"/>
      <c r="E360" s="883"/>
      <c r="F360" s="883"/>
      <c r="G360" s="883"/>
      <c r="H360" s="883"/>
      <c r="I360" s="883"/>
      <c r="J360" s="883"/>
      <c r="K360" s="883"/>
      <c r="L360" s="883"/>
      <c r="M360" s="883"/>
      <c r="N360" s="883"/>
      <c r="O360" s="883"/>
      <c r="P360" s="883"/>
      <c r="Q360" s="883"/>
      <c r="R360" s="883"/>
      <c r="S360" s="883"/>
      <c r="T360" s="883"/>
      <c r="U360" s="883"/>
      <c r="V360" s="883"/>
      <c r="W360" s="883"/>
      <c r="X360" s="883"/>
      <c r="Y360" s="883"/>
      <c r="Z360" s="883"/>
      <c r="AA360" s="883"/>
      <c r="AB360" s="883"/>
      <c r="AC360" s="883"/>
      <c r="AD360" s="883"/>
      <c r="AE360" s="883"/>
      <c r="AF360" s="883"/>
      <c r="AG360" s="883"/>
      <c r="AH360" s="883"/>
      <c r="AI360" s="883"/>
      <c r="AJ360" s="883"/>
      <c r="AK360" s="883"/>
      <c r="AL360" s="883"/>
      <c r="AM360" s="883"/>
      <c r="AN360" s="883"/>
      <c r="AO360" s="883"/>
      <c r="AP360" s="883"/>
      <c r="AQ360" s="883"/>
      <c r="AR360" s="883"/>
      <c r="AS360" s="883"/>
      <c r="AT360" s="883"/>
      <c r="AU360" s="883"/>
      <c r="AV360" s="883"/>
      <c r="AW360" s="883"/>
      <c r="AX360" s="883"/>
      <c r="AY360" s="883"/>
      <c r="AZ360" s="883"/>
      <c r="BA360" s="883"/>
      <c r="BB360" s="883"/>
      <c r="BC360" s="883"/>
      <c r="BD360" s="883"/>
      <c r="BE360" s="883"/>
      <c r="BF360" s="883"/>
    </row>
    <row r="361" ht="12.75" customHeight="1">
      <c r="A361" s="883"/>
      <c r="B361" s="883"/>
      <c r="C361" s="883"/>
      <c r="D361" s="883"/>
      <c r="E361" s="883"/>
      <c r="F361" s="883"/>
      <c r="G361" s="883"/>
      <c r="H361" s="883"/>
      <c r="I361" s="883"/>
      <c r="J361" s="883"/>
      <c r="K361" s="883"/>
      <c r="L361" s="883"/>
      <c r="M361" s="883"/>
      <c r="N361" s="883"/>
      <c r="O361" s="883"/>
      <c r="P361" s="883"/>
      <c r="Q361" s="883"/>
      <c r="R361" s="883"/>
      <c r="S361" s="883"/>
      <c r="T361" s="883"/>
      <c r="U361" s="883"/>
      <c r="V361" s="883"/>
      <c r="W361" s="883"/>
      <c r="X361" s="883"/>
      <c r="Y361" s="883"/>
      <c r="Z361" s="883"/>
      <c r="AA361" s="883"/>
      <c r="AB361" s="883"/>
      <c r="AC361" s="883"/>
      <c r="AD361" s="883"/>
      <c r="AE361" s="883"/>
      <c r="AF361" s="883"/>
      <c r="AG361" s="883"/>
      <c r="AH361" s="883"/>
      <c r="AI361" s="883"/>
      <c r="AJ361" s="883"/>
      <c r="AK361" s="883"/>
      <c r="AL361" s="883"/>
      <c r="AM361" s="883"/>
      <c r="AN361" s="883"/>
      <c r="AO361" s="883"/>
      <c r="AP361" s="883"/>
      <c r="AQ361" s="883"/>
      <c r="AR361" s="883"/>
      <c r="AS361" s="883"/>
      <c r="AT361" s="883"/>
      <c r="AU361" s="883"/>
      <c r="AV361" s="883"/>
      <c r="AW361" s="883"/>
      <c r="AX361" s="883"/>
      <c r="AY361" s="883"/>
      <c r="AZ361" s="883"/>
      <c r="BA361" s="883"/>
      <c r="BB361" s="883"/>
      <c r="BC361" s="883"/>
      <c r="BD361" s="883"/>
      <c r="BE361" s="883"/>
      <c r="BF361" s="883"/>
    </row>
    <row r="362" ht="12.75" customHeight="1">
      <c r="A362" s="883"/>
      <c r="B362" s="883"/>
      <c r="C362" s="883"/>
      <c r="D362" s="883"/>
      <c r="E362" s="883"/>
      <c r="F362" s="883"/>
      <c r="G362" s="883"/>
      <c r="H362" s="883"/>
      <c r="I362" s="883"/>
      <c r="J362" s="883"/>
      <c r="K362" s="883"/>
      <c r="L362" s="883"/>
      <c r="M362" s="883"/>
      <c r="N362" s="883"/>
      <c r="O362" s="883"/>
      <c r="P362" s="883"/>
      <c r="Q362" s="883"/>
      <c r="R362" s="883"/>
      <c r="S362" s="883"/>
      <c r="T362" s="883"/>
      <c r="U362" s="883"/>
      <c r="V362" s="883"/>
      <c r="W362" s="883"/>
      <c r="X362" s="883"/>
      <c r="Y362" s="883"/>
      <c r="Z362" s="883"/>
      <c r="AA362" s="883"/>
      <c r="AB362" s="883"/>
      <c r="AC362" s="883"/>
      <c r="AD362" s="883"/>
      <c r="AE362" s="883"/>
      <c r="AF362" s="883"/>
      <c r="AG362" s="883"/>
      <c r="AH362" s="883"/>
      <c r="AI362" s="883"/>
      <c r="AJ362" s="883"/>
      <c r="AK362" s="883"/>
      <c r="AL362" s="883"/>
      <c r="AM362" s="883"/>
      <c r="AN362" s="883"/>
      <c r="AO362" s="883"/>
      <c r="AP362" s="883"/>
      <c r="AQ362" s="883"/>
      <c r="AR362" s="883"/>
      <c r="AS362" s="883"/>
      <c r="AT362" s="883"/>
      <c r="AU362" s="883"/>
      <c r="AV362" s="883"/>
      <c r="AW362" s="883"/>
      <c r="AX362" s="883"/>
      <c r="AY362" s="883"/>
      <c r="AZ362" s="883"/>
      <c r="BA362" s="883"/>
      <c r="BB362" s="883"/>
      <c r="BC362" s="883"/>
      <c r="BD362" s="883"/>
      <c r="BE362" s="883"/>
      <c r="BF362" s="883"/>
    </row>
    <row r="363" ht="12.75" customHeight="1">
      <c r="A363" s="883"/>
      <c r="B363" s="883"/>
      <c r="C363" s="883"/>
      <c r="D363" s="883"/>
      <c r="E363" s="883"/>
      <c r="F363" s="883"/>
      <c r="G363" s="883"/>
      <c r="H363" s="883"/>
      <c r="I363" s="883"/>
      <c r="J363" s="883"/>
      <c r="K363" s="883"/>
      <c r="L363" s="883"/>
      <c r="M363" s="883"/>
      <c r="N363" s="883"/>
      <c r="O363" s="883"/>
      <c r="P363" s="883"/>
      <c r="Q363" s="883"/>
      <c r="R363" s="883"/>
      <c r="S363" s="883"/>
      <c r="T363" s="883"/>
      <c r="U363" s="883"/>
      <c r="V363" s="883"/>
      <c r="W363" s="883"/>
      <c r="X363" s="883"/>
      <c r="Y363" s="883"/>
      <c r="Z363" s="883"/>
      <c r="AA363" s="883"/>
      <c r="AB363" s="883"/>
      <c r="AC363" s="883"/>
      <c r="AD363" s="883"/>
      <c r="AE363" s="883"/>
      <c r="AF363" s="883"/>
      <c r="AG363" s="883"/>
      <c r="AH363" s="883"/>
      <c r="AI363" s="883"/>
      <c r="AJ363" s="883"/>
      <c r="AK363" s="883"/>
      <c r="AL363" s="883"/>
      <c r="AM363" s="883"/>
      <c r="AN363" s="883"/>
      <c r="AO363" s="883"/>
      <c r="AP363" s="883"/>
      <c r="AQ363" s="883"/>
      <c r="AR363" s="883"/>
      <c r="AS363" s="883"/>
      <c r="AT363" s="883"/>
      <c r="AU363" s="883"/>
      <c r="AV363" s="883"/>
      <c r="AW363" s="883"/>
      <c r="AX363" s="883"/>
      <c r="AY363" s="883"/>
      <c r="AZ363" s="883"/>
      <c r="BA363" s="883"/>
      <c r="BB363" s="883"/>
      <c r="BC363" s="883"/>
      <c r="BD363" s="883"/>
      <c r="BE363" s="883"/>
      <c r="BF363" s="883"/>
    </row>
    <row r="364" ht="12.75" customHeight="1">
      <c r="A364" s="883"/>
      <c r="B364" s="883"/>
      <c r="C364" s="883"/>
      <c r="D364" s="883"/>
      <c r="E364" s="883"/>
      <c r="F364" s="883"/>
      <c r="G364" s="883"/>
      <c r="H364" s="883"/>
      <c r="I364" s="883"/>
      <c r="J364" s="883"/>
      <c r="K364" s="883"/>
      <c r="L364" s="883"/>
      <c r="M364" s="883"/>
      <c r="N364" s="883"/>
      <c r="O364" s="883"/>
      <c r="P364" s="883"/>
      <c r="Q364" s="883"/>
      <c r="R364" s="883"/>
      <c r="S364" s="883"/>
      <c r="T364" s="883"/>
      <c r="U364" s="883"/>
      <c r="V364" s="883"/>
      <c r="W364" s="883"/>
      <c r="X364" s="883"/>
      <c r="Y364" s="883"/>
      <c r="Z364" s="883"/>
      <c r="AA364" s="883"/>
      <c r="AB364" s="883"/>
      <c r="AC364" s="883"/>
      <c r="AD364" s="883"/>
      <c r="AE364" s="883"/>
      <c r="AF364" s="883"/>
      <c r="AG364" s="883"/>
      <c r="AH364" s="883"/>
      <c r="AI364" s="883"/>
      <c r="AJ364" s="883"/>
      <c r="AK364" s="883"/>
      <c r="AL364" s="883"/>
      <c r="AM364" s="883"/>
      <c r="AN364" s="883"/>
      <c r="AO364" s="883"/>
      <c r="AP364" s="883"/>
      <c r="AQ364" s="883"/>
      <c r="AR364" s="883"/>
      <c r="AS364" s="883"/>
      <c r="AT364" s="883"/>
      <c r="AU364" s="883"/>
      <c r="AV364" s="883"/>
      <c r="AW364" s="883"/>
      <c r="AX364" s="883"/>
      <c r="AY364" s="883"/>
      <c r="AZ364" s="883"/>
      <c r="BA364" s="883"/>
      <c r="BB364" s="883"/>
      <c r="BC364" s="883"/>
      <c r="BD364" s="883"/>
      <c r="BE364" s="883"/>
      <c r="BF364" s="883"/>
    </row>
    <row r="365" ht="12.75" customHeight="1">
      <c r="A365" s="883"/>
      <c r="B365" s="883"/>
      <c r="C365" s="883"/>
      <c r="D365" s="883"/>
      <c r="E365" s="883"/>
      <c r="F365" s="883"/>
      <c r="G365" s="883"/>
      <c r="H365" s="883"/>
      <c r="I365" s="883"/>
      <c r="J365" s="883"/>
      <c r="K365" s="883"/>
      <c r="L365" s="883"/>
      <c r="M365" s="883"/>
      <c r="N365" s="883"/>
      <c r="O365" s="883"/>
      <c r="P365" s="883"/>
      <c r="Q365" s="883"/>
      <c r="R365" s="883"/>
      <c r="S365" s="883"/>
      <c r="T365" s="883"/>
      <c r="U365" s="883"/>
      <c r="V365" s="883"/>
      <c r="W365" s="883"/>
      <c r="X365" s="883"/>
      <c r="Y365" s="883"/>
      <c r="Z365" s="883"/>
      <c r="AA365" s="883"/>
      <c r="AB365" s="883"/>
      <c r="AC365" s="883"/>
      <c r="AD365" s="883"/>
      <c r="AE365" s="883"/>
      <c r="AF365" s="883"/>
      <c r="AG365" s="883"/>
      <c r="AH365" s="883"/>
      <c r="AI365" s="883"/>
      <c r="AJ365" s="883"/>
      <c r="AK365" s="883"/>
      <c r="AL365" s="883"/>
      <c r="AM365" s="883"/>
      <c r="AN365" s="883"/>
      <c r="AO365" s="883"/>
      <c r="AP365" s="883"/>
      <c r="AQ365" s="883"/>
      <c r="AR365" s="883"/>
      <c r="AS365" s="883"/>
      <c r="AT365" s="883"/>
      <c r="AU365" s="883"/>
      <c r="AV365" s="883"/>
      <c r="AW365" s="883"/>
      <c r="AX365" s="883"/>
      <c r="AY365" s="883"/>
      <c r="AZ365" s="883"/>
      <c r="BA365" s="883"/>
      <c r="BB365" s="883"/>
      <c r="BC365" s="883"/>
      <c r="BD365" s="883"/>
      <c r="BE365" s="883"/>
      <c r="BF365" s="883"/>
    </row>
    <row r="366" ht="12.75" customHeight="1">
      <c r="A366" s="883"/>
      <c r="B366" s="883"/>
      <c r="C366" s="883"/>
      <c r="D366" s="883"/>
      <c r="E366" s="883"/>
      <c r="F366" s="883"/>
      <c r="G366" s="883"/>
      <c r="H366" s="883"/>
      <c r="I366" s="883"/>
      <c r="J366" s="883"/>
      <c r="K366" s="883"/>
      <c r="L366" s="883"/>
      <c r="M366" s="883"/>
      <c r="N366" s="883"/>
      <c r="O366" s="883"/>
      <c r="P366" s="883"/>
      <c r="Q366" s="883"/>
      <c r="R366" s="883"/>
      <c r="S366" s="883"/>
      <c r="T366" s="883"/>
      <c r="U366" s="883"/>
      <c r="V366" s="883"/>
      <c r="W366" s="883"/>
      <c r="X366" s="883"/>
      <c r="Y366" s="883"/>
      <c r="Z366" s="883"/>
      <c r="AA366" s="883"/>
      <c r="AB366" s="883"/>
      <c r="AC366" s="883"/>
      <c r="AD366" s="883"/>
      <c r="AE366" s="883"/>
      <c r="AF366" s="883"/>
      <c r="AG366" s="883"/>
      <c r="AH366" s="883"/>
      <c r="AI366" s="883"/>
      <c r="AJ366" s="883"/>
      <c r="AK366" s="883"/>
      <c r="AL366" s="883"/>
      <c r="AM366" s="883"/>
      <c r="AN366" s="883"/>
      <c r="AO366" s="883"/>
      <c r="AP366" s="883"/>
      <c r="AQ366" s="883"/>
      <c r="AR366" s="883"/>
      <c r="AS366" s="883"/>
      <c r="AT366" s="883"/>
      <c r="AU366" s="883"/>
      <c r="AV366" s="883"/>
      <c r="AW366" s="883"/>
      <c r="AX366" s="883"/>
      <c r="AY366" s="883"/>
      <c r="AZ366" s="883"/>
      <c r="BA366" s="883"/>
      <c r="BB366" s="883"/>
      <c r="BC366" s="883"/>
      <c r="BD366" s="883"/>
      <c r="BE366" s="883"/>
      <c r="BF366" s="883"/>
    </row>
    <row r="367" ht="12.75" customHeight="1">
      <c r="A367" s="883"/>
      <c r="B367" s="883"/>
      <c r="C367" s="883"/>
      <c r="D367" s="883"/>
      <c r="E367" s="883"/>
      <c r="F367" s="883"/>
      <c r="G367" s="883"/>
      <c r="H367" s="883"/>
      <c r="I367" s="883"/>
      <c r="J367" s="883"/>
      <c r="K367" s="883"/>
      <c r="L367" s="883"/>
      <c r="M367" s="883"/>
      <c r="N367" s="883"/>
      <c r="O367" s="883"/>
      <c r="P367" s="883"/>
      <c r="Q367" s="883"/>
      <c r="R367" s="883"/>
      <c r="S367" s="883"/>
      <c r="T367" s="883"/>
      <c r="U367" s="883"/>
      <c r="V367" s="883"/>
      <c r="W367" s="883"/>
      <c r="X367" s="883"/>
      <c r="Y367" s="883"/>
      <c r="Z367" s="883"/>
      <c r="AA367" s="883"/>
      <c r="AB367" s="883"/>
      <c r="AC367" s="883"/>
      <c r="AD367" s="883"/>
      <c r="AE367" s="883"/>
      <c r="AF367" s="883"/>
      <c r="AG367" s="883"/>
      <c r="AH367" s="883"/>
      <c r="AI367" s="883"/>
      <c r="AJ367" s="883"/>
      <c r="AK367" s="883"/>
      <c r="AL367" s="883"/>
      <c r="AM367" s="883"/>
      <c r="AN367" s="883"/>
      <c r="AO367" s="883"/>
      <c r="AP367" s="883"/>
      <c r="AQ367" s="883"/>
      <c r="AR367" s="883"/>
      <c r="AS367" s="883"/>
      <c r="AT367" s="883"/>
      <c r="AU367" s="883"/>
      <c r="AV367" s="883"/>
      <c r="AW367" s="883"/>
      <c r="AX367" s="883"/>
      <c r="AY367" s="883"/>
      <c r="AZ367" s="883"/>
      <c r="BA367" s="883"/>
      <c r="BB367" s="883"/>
      <c r="BC367" s="883"/>
      <c r="BD367" s="883"/>
      <c r="BE367" s="883"/>
      <c r="BF367" s="883"/>
    </row>
    <row r="368" ht="12.75" customHeight="1">
      <c r="A368" s="883"/>
      <c r="B368" s="883"/>
      <c r="C368" s="883"/>
      <c r="D368" s="883"/>
      <c r="E368" s="883"/>
      <c r="F368" s="883"/>
      <c r="G368" s="883"/>
      <c r="H368" s="883"/>
      <c r="I368" s="883"/>
      <c r="J368" s="883"/>
      <c r="K368" s="883"/>
      <c r="L368" s="883"/>
      <c r="M368" s="883"/>
      <c r="N368" s="883"/>
      <c r="O368" s="883"/>
      <c r="P368" s="883"/>
      <c r="Q368" s="883"/>
      <c r="R368" s="883"/>
      <c r="S368" s="883"/>
      <c r="T368" s="883"/>
      <c r="U368" s="883"/>
      <c r="V368" s="883"/>
      <c r="W368" s="883"/>
      <c r="X368" s="883"/>
      <c r="Y368" s="883"/>
      <c r="Z368" s="883"/>
      <c r="AA368" s="883"/>
      <c r="AB368" s="883"/>
      <c r="AC368" s="883"/>
      <c r="AD368" s="883"/>
      <c r="AE368" s="883"/>
      <c r="AF368" s="883"/>
      <c r="AG368" s="883"/>
      <c r="AH368" s="883"/>
      <c r="AI368" s="883"/>
      <c r="AJ368" s="883"/>
      <c r="AK368" s="883"/>
      <c r="AL368" s="883"/>
      <c r="AM368" s="883"/>
      <c r="AN368" s="883"/>
      <c r="AO368" s="883"/>
      <c r="AP368" s="883"/>
      <c r="AQ368" s="883"/>
      <c r="AR368" s="883"/>
      <c r="AS368" s="883"/>
      <c r="AT368" s="883"/>
      <c r="AU368" s="883"/>
      <c r="AV368" s="883"/>
      <c r="AW368" s="883"/>
      <c r="AX368" s="883"/>
      <c r="AY368" s="883"/>
      <c r="AZ368" s="883"/>
      <c r="BA368" s="883"/>
      <c r="BB368" s="883"/>
      <c r="BC368" s="883"/>
      <c r="BD368" s="883"/>
      <c r="BE368" s="883"/>
      <c r="BF368" s="883"/>
    </row>
    <row r="369" ht="12.75" customHeight="1">
      <c r="A369" s="883"/>
      <c r="B369" s="883"/>
      <c r="C369" s="883"/>
      <c r="D369" s="883"/>
      <c r="E369" s="883"/>
      <c r="F369" s="883"/>
      <c r="G369" s="883"/>
      <c r="H369" s="883"/>
      <c r="I369" s="883"/>
      <c r="J369" s="883"/>
      <c r="K369" s="883"/>
      <c r="L369" s="883"/>
      <c r="M369" s="883"/>
      <c r="N369" s="883"/>
      <c r="O369" s="883"/>
      <c r="P369" s="883"/>
      <c r="Q369" s="883"/>
      <c r="R369" s="883"/>
      <c r="S369" s="883"/>
      <c r="T369" s="883"/>
      <c r="U369" s="883"/>
      <c r="V369" s="883"/>
      <c r="W369" s="883"/>
      <c r="X369" s="883"/>
      <c r="Y369" s="883"/>
      <c r="Z369" s="883"/>
      <c r="AA369" s="883"/>
      <c r="AB369" s="883"/>
      <c r="AC369" s="883"/>
      <c r="AD369" s="883"/>
      <c r="AE369" s="883"/>
      <c r="AF369" s="883"/>
      <c r="AG369" s="883"/>
      <c r="AH369" s="883"/>
      <c r="AI369" s="883"/>
      <c r="AJ369" s="883"/>
      <c r="AK369" s="883"/>
      <c r="AL369" s="883"/>
      <c r="AM369" s="883"/>
      <c r="AN369" s="883"/>
      <c r="AO369" s="883"/>
      <c r="AP369" s="883"/>
      <c r="AQ369" s="883"/>
      <c r="AR369" s="883"/>
      <c r="AS369" s="883"/>
      <c r="AT369" s="883"/>
      <c r="AU369" s="883"/>
      <c r="AV369" s="883"/>
      <c r="AW369" s="883"/>
      <c r="AX369" s="883"/>
      <c r="AY369" s="883"/>
      <c r="AZ369" s="883"/>
      <c r="BA369" s="883"/>
      <c r="BB369" s="883"/>
      <c r="BC369" s="883"/>
      <c r="BD369" s="883"/>
      <c r="BE369" s="883"/>
      <c r="BF369" s="883"/>
    </row>
    <row r="370" ht="12.75" customHeight="1">
      <c r="A370" s="883"/>
      <c r="B370" s="883"/>
      <c r="C370" s="883"/>
      <c r="D370" s="883"/>
      <c r="E370" s="883"/>
      <c r="F370" s="883"/>
      <c r="G370" s="883"/>
      <c r="H370" s="883"/>
      <c r="I370" s="883"/>
      <c r="J370" s="883"/>
      <c r="K370" s="883"/>
      <c r="L370" s="883"/>
      <c r="M370" s="883"/>
      <c r="N370" s="883"/>
      <c r="O370" s="883"/>
      <c r="P370" s="883"/>
      <c r="Q370" s="883"/>
      <c r="R370" s="883"/>
      <c r="S370" s="883"/>
      <c r="T370" s="883"/>
      <c r="U370" s="883"/>
      <c r="V370" s="883"/>
      <c r="W370" s="883"/>
      <c r="X370" s="883"/>
      <c r="Y370" s="883"/>
      <c r="Z370" s="883"/>
      <c r="AA370" s="883"/>
      <c r="AB370" s="883"/>
      <c r="AC370" s="883"/>
      <c r="AD370" s="883"/>
      <c r="AE370" s="883"/>
      <c r="AF370" s="883"/>
      <c r="AG370" s="883"/>
      <c r="AH370" s="883"/>
      <c r="AI370" s="883"/>
      <c r="AJ370" s="883"/>
      <c r="AK370" s="883"/>
      <c r="AL370" s="883"/>
      <c r="AM370" s="883"/>
      <c r="AN370" s="883"/>
      <c r="AO370" s="883"/>
      <c r="AP370" s="883"/>
      <c r="AQ370" s="883"/>
      <c r="AR370" s="883"/>
      <c r="AS370" s="883"/>
      <c r="AT370" s="883"/>
      <c r="AU370" s="883"/>
      <c r="AV370" s="883"/>
      <c r="AW370" s="883"/>
      <c r="AX370" s="883"/>
      <c r="AY370" s="883"/>
      <c r="AZ370" s="883"/>
      <c r="BA370" s="883"/>
      <c r="BB370" s="883"/>
      <c r="BC370" s="883"/>
      <c r="BD370" s="883"/>
      <c r="BE370" s="883"/>
      <c r="BF370" s="883"/>
    </row>
    <row r="371" ht="12.75" customHeight="1">
      <c r="A371" s="883"/>
      <c r="B371" s="883"/>
      <c r="C371" s="883"/>
      <c r="D371" s="883"/>
      <c r="E371" s="883"/>
      <c r="F371" s="883"/>
      <c r="G371" s="883"/>
      <c r="H371" s="883"/>
      <c r="I371" s="883"/>
      <c r="J371" s="883"/>
      <c r="K371" s="883"/>
      <c r="L371" s="883"/>
      <c r="M371" s="883"/>
      <c r="N371" s="883"/>
      <c r="O371" s="883"/>
      <c r="P371" s="883"/>
      <c r="Q371" s="883"/>
      <c r="R371" s="883"/>
      <c r="S371" s="883"/>
      <c r="T371" s="883"/>
      <c r="U371" s="883"/>
      <c r="V371" s="883"/>
      <c r="W371" s="883"/>
      <c r="X371" s="883"/>
      <c r="Y371" s="883"/>
      <c r="Z371" s="883"/>
      <c r="AA371" s="883"/>
      <c r="AB371" s="883"/>
      <c r="AC371" s="883"/>
      <c r="AD371" s="883"/>
      <c r="AE371" s="883"/>
      <c r="AF371" s="883"/>
      <c r="AG371" s="883"/>
      <c r="AH371" s="883"/>
      <c r="AI371" s="883"/>
      <c r="AJ371" s="883"/>
      <c r="AK371" s="883"/>
      <c r="AL371" s="883"/>
      <c r="AM371" s="883"/>
      <c r="AN371" s="883"/>
      <c r="AO371" s="883"/>
      <c r="AP371" s="883"/>
      <c r="AQ371" s="883"/>
      <c r="AR371" s="883"/>
      <c r="AS371" s="883"/>
      <c r="AT371" s="883"/>
      <c r="AU371" s="883"/>
      <c r="AV371" s="883"/>
      <c r="AW371" s="883"/>
      <c r="AX371" s="883"/>
      <c r="AY371" s="883"/>
      <c r="AZ371" s="883"/>
      <c r="BA371" s="883"/>
      <c r="BB371" s="883"/>
      <c r="BC371" s="883"/>
      <c r="BD371" s="883"/>
      <c r="BE371" s="883"/>
      <c r="BF371" s="883"/>
    </row>
    <row r="372" ht="12.75" customHeight="1">
      <c r="A372" s="883"/>
      <c r="B372" s="883"/>
      <c r="C372" s="883"/>
      <c r="D372" s="883"/>
      <c r="E372" s="883"/>
      <c r="F372" s="883"/>
      <c r="G372" s="883"/>
      <c r="H372" s="883"/>
      <c r="I372" s="883"/>
      <c r="J372" s="883"/>
      <c r="K372" s="883"/>
      <c r="L372" s="883"/>
      <c r="M372" s="883"/>
      <c r="N372" s="883"/>
      <c r="O372" s="883"/>
      <c r="P372" s="883"/>
      <c r="Q372" s="883"/>
      <c r="R372" s="883"/>
      <c r="S372" s="883"/>
      <c r="T372" s="883"/>
      <c r="U372" s="883"/>
      <c r="V372" s="883"/>
      <c r="W372" s="883"/>
      <c r="X372" s="883"/>
      <c r="Y372" s="883"/>
      <c r="Z372" s="883"/>
      <c r="AA372" s="883"/>
      <c r="AB372" s="883"/>
      <c r="AC372" s="883"/>
      <c r="AD372" s="883"/>
      <c r="AE372" s="883"/>
      <c r="AF372" s="883"/>
      <c r="AG372" s="883"/>
      <c r="AH372" s="883"/>
      <c r="AI372" s="883"/>
      <c r="AJ372" s="883"/>
      <c r="AK372" s="883"/>
      <c r="AL372" s="883"/>
      <c r="AM372" s="883"/>
      <c r="AN372" s="883"/>
      <c r="AO372" s="883"/>
      <c r="AP372" s="883"/>
      <c r="AQ372" s="883"/>
      <c r="AR372" s="883"/>
      <c r="AS372" s="883"/>
      <c r="AT372" s="883"/>
      <c r="AU372" s="883"/>
      <c r="AV372" s="883"/>
      <c r="AW372" s="883"/>
      <c r="AX372" s="883"/>
      <c r="AY372" s="883"/>
      <c r="AZ372" s="883"/>
      <c r="BA372" s="883"/>
      <c r="BB372" s="883"/>
      <c r="BC372" s="883"/>
      <c r="BD372" s="883"/>
      <c r="BE372" s="883"/>
      <c r="BF372" s="883"/>
    </row>
    <row r="373" ht="12.75" customHeight="1">
      <c r="A373" s="883"/>
      <c r="B373" s="883"/>
      <c r="C373" s="883"/>
      <c r="D373" s="883"/>
      <c r="E373" s="883"/>
      <c r="F373" s="883"/>
      <c r="G373" s="883"/>
      <c r="H373" s="883"/>
      <c r="I373" s="883"/>
      <c r="J373" s="883"/>
      <c r="K373" s="883"/>
      <c r="L373" s="883"/>
      <c r="M373" s="883"/>
      <c r="N373" s="883"/>
      <c r="O373" s="883"/>
      <c r="P373" s="883"/>
      <c r="Q373" s="883"/>
      <c r="R373" s="883"/>
      <c r="S373" s="883"/>
      <c r="T373" s="883"/>
      <c r="U373" s="883"/>
      <c r="V373" s="883"/>
      <c r="W373" s="883"/>
      <c r="X373" s="883"/>
      <c r="Y373" s="883"/>
      <c r="Z373" s="883"/>
      <c r="AA373" s="883"/>
      <c r="AB373" s="883"/>
      <c r="AC373" s="883"/>
      <c r="AD373" s="883"/>
      <c r="AE373" s="883"/>
      <c r="AF373" s="883"/>
      <c r="AG373" s="883"/>
      <c r="AH373" s="883"/>
      <c r="AI373" s="883"/>
      <c r="AJ373" s="883"/>
      <c r="AK373" s="883"/>
      <c r="AL373" s="883"/>
      <c r="AM373" s="883"/>
      <c r="AN373" s="883"/>
      <c r="AO373" s="883"/>
      <c r="AP373" s="883"/>
      <c r="AQ373" s="883"/>
      <c r="AR373" s="883"/>
      <c r="AS373" s="883"/>
      <c r="AT373" s="883"/>
      <c r="AU373" s="883"/>
      <c r="AV373" s="883"/>
      <c r="AW373" s="883"/>
      <c r="AX373" s="883"/>
      <c r="AY373" s="883"/>
      <c r="AZ373" s="883"/>
      <c r="BA373" s="883"/>
      <c r="BB373" s="883"/>
      <c r="BC373" s="883"/>
      <c r="BD373" s="883"/>
      <c r="BE373" s="883"/>
      <c r="BF373" s="883"/>
    </row>
    <row r="374" ht="12.75" customHeight="1">
      <c r="A374" s="883"/>
      <c r="B374" s="883"/>
      <c r="C374" s="883"/>
      <c r="D374" s="883"/>
      <c r="E374" s="883"/>
      <c r="F374" s="883"/>
      <c r="G374" s="883"/>
      <c r="H374" s="883"/>
      <c r="I374" s="883"/>
      <c r="J374" s="883"/>
      <c r="K374" s="883"/>
      <c r="L374" s="883"/>
      <c r="M374" s="883"/>
      <c r="N374" s="883"/>
      <c r="O374" s="883"/>
      <c r="P374" s="883"/>
      <c r="Q374" s="883"/>
      <c r="R374" s="883"/>
      <c r="S374" s="883"/>
      <c r="T374" s="883"/>
      <c r="U374" s="883"/>
      <c r="V374" s="883"/>
      <c r="W374" s="883"/>
      <c r="X374" s="883"/>
      <c r="Y374" s="883"/>
      <c r="Z374" s="883"/>
      <c r="AA374" s="883"/>
      <c r="AB374" s="883"/>
      <c r="AC374" s="883"/>
      <c r="AD374" s="883"/>
      <c r="AE374" s="883"/>
      <c r="AF374" s="883"/>
      <c r="AG374" s="883"/>
      <c r="AH374" s="883"/>
      <c r="AI374" s="883"/>
      <c r="AJ374" s="883"/>
      <c r="AK374" s="883"/>
      <c r="AL374" s="883"/>
      <c r="AM374" s="883"/>
      <c r="AN374" s="883"/>
      <c r="AO374" s="883"/>
      <c r="AP374" s="883"/>
      <c r="AQ374" s="883"/>
      <c r="AR374" s="883"/>
      <c r="AS374" s="883"/>
      <c r="AT374" s="883"/>
      <c r="AU374" s="883"/>
      <c r="AV374" s="883"/>
      <c r="AW374" s="883"/>
      <c r="AX374" s="883"/>
      <c r="AY374" s="883"/>
      <c r="AZ374" s="883"/>
      <c r="BA374" s="883"/>
      <c r="BB374" s="883"/>
      <c r="BC374" s="883"/>
      <c r="BD374" s="883"/>
      <c r="BE374" s="883"/>
      <c r="BF374" s="883"/>
    </row>
    <row r="375" ht="12.75" customHeight="1">
      <c r="A375" s="883"/>
      <c r="B375" s="883"/>
      <c r="C375" s="883"/>
      <c r="D375" s="883"/>
      <c r="E375" s="883"/>
      <c r="F375" s="883"/>
      <c r="G375" s="883"/>
      <c r="H375" s="883"/>
      <c r="I375" s="883"/>
      <c r="J375" s="883"/>
      <c r="K375" s="883"/>
      <c r="L375" s="883"/>
      <c r="M375" s="883"/>
      <c r="N375" s="883"/>
      <c r="O375" s="883"/>
      <c r="P375" s="883"/>
      <c r="Q375" s="883"/>
      <c r="R375" s="883"/>
      <c r="S375" s="883"/>
      <c r="T375" s="883"/>
      <c r="U375" s="883"/>
      <c r="V375" s="883"/>
      <c r="W375" s="883"/>
      <c r="X375" s="883"/>
      <c r="Y375" s="883"/>
      <c r="Z375" s="883"/>
      <c r="AA375" s="883"/>
      <c r="AB375" s="883"/>
      <c r="AC375" s="883"/>
      <c r="AD375" s="883"/>
      <c r="AE375" s="883"/>
      <c r="AF375" s="883"/>
      <c r="AG375" s="883"/>
      <c r="AH375" s="883"/>
      <c r="AI375" s="883"/>
      <c r="AJ375" s="883"/>
      <c r="AK375" s="883"/>
      <c r="AL375" s="883"/>
      <c r="AM375" s="883"/>
      <c r="AN375" s="883"/>
      <c r="AO375" s="883"/>
      <c r="AP375" s="883"/>
      <c r="AQ375" s="883"/>
      <c r="AR375" s="883"/>
      <c r="AS375" s="883"/>
      <c r="AT375" s="883"/>
      <c r="AU375" s="883"/>
      <c r="AV375" s="883"/>
      <c r="AW375" s="883"/>
      <c r="AX375" s="883"/>
      <c r="AY375" s="883"/>
      <c r="AZ375" s="883"/>
      <c r="BA375" s="883"/>
      <c r="BB375" s="883"/>
      <c r="BC375" s="883"/>
      <c r="BD375" s="883"/>
      <c r="BE375" s="883"/>
      <c r="BF375" s="883"/>
    </row>
    <row r="376" ht="12.75" customHeight="1">
      <c r="A376" s="883"/>
      <c r="B376" s="883"/>
      <c r="C376" s="883"/>
      <c r="D376" s="883"/>
      <c r="E376" s="883"/>
      <c r="F376" s="883"/>
      <c r="G376" s="883"/>
      <c r="H376" s="883"/>
      <c r="I376" s="883"/>
      <c r="J376" s="883"/>
      <c r="K376" s="883"/>
      <c r="L376" s="883"/>
      <c r="M376" s="883"/>
      <c r="N376" s="883"/>
      <c r="O376" s="883"/>
      <c r="P376" s="883"/>
      <c r="Q376" s="883"/>
      <c r="R376" s="883"/>
      <c r="S376" s="883"/>
      <c r="T376" s="883"/>
      <c r="U376" s="883"/>
      <c r="V376" s="883"/>
      <c r="W376" s="883"/>
      <c r="X376" s="883"/>
      <c r="Y376" s="883"/>
      <c r="Z376" s="883"/>
      <c r="AA376" s="883"/>
      <c r="AB376" s="883"/>
      <c r="AC376" s="883"/>
      <c r="AD376" s="883"/>
      <c r="AE376" s="883"/>
      <c r="AF376" s="883"/>
      <c r="AG376" s="883"/>
      <c r="AH376" s="883"/>
      <c r="AI376" s="883"/>
      <c r="AJ376" s="883"/>
      <c r="AK376" s="883"/>
      <c r="AL376" s="883"/>
      <c r="AM376" s="883"/>
      <c r="AN376" s="883"/>
      <c r="AO376" s="883"/>
      <c r="AP376" s="883"/>
      <c r="AQ376" s="883"/>
      <c r="AR376" s="883"/>
      <c r="AS376" s="883"/>
      <c r="AT376" s="883"/>
      <c r="AU376" s="883"/>
      <c r="AV376" s="883"/>
      <c r="AW376" s="883"/>
      <c r="AX376" s="883"/>
      <c r="AY376" s="883"/>
      <c r="AZ376" s="883"/>
      <c r="BA376" s="883"/>
      <c r="BB376" s="883"/>
      <c r="BC376" s="883"/>
      <c r="BD376" s="883"/>
      <c r="BE376" s="883"/>
      <c r="BF376" s="883"/>
    </row>
    <row r="377" ht="12.75" customHeight="1">
      <c r="A377" s="883"/>
      <c r="B377" s="883"/>
      <c r="C377" s="883"/>
      <c r="D377" s="883"/>
      <c r="E377" s="883"/>
      <c r="F377" s="883"/>
      <c r="G377" s="883"/>
      <c r="H377" s="883"/>
      <c r="I377" s="883"/>
      <c r="J377" s="883"/>
      <c r="K377" s="883"/>
      <c r="L377" s="883"/>
      <c r="M377" s="883"/>
      <c r="N377" s="883"/>
      <c r="O377" s="883"/>
      <c r="P377" s="883"/>
      <c r="Q377" s="883"/>
      <c r="R377" s="883"/>
      <c r="S377" s="883"/>
      <c r="T377" s="883"/>
      <c r="U377" s="883"/>
      <c r="V377" s="883"/>
      <c r="W377" s="883"/>
      <c r="X377" s="883"/>
      <c r="Y377" s="883"/>
      <c r="Z377" s="883"/>
      <c r="AA377" s="883"/>
      <c r="AB377" s="883"/>
      <c r="AC377" s="883"/>
      <c r="AD377" s="883"/>
      <c r="AE377" s="883"/>
      <c r="AF377" s="883"/>
      <c r="AG377" s="883"/>
      <c r="AH377" s="883"/>
      <c r="AI377" s="883"/>
      <c r="AJ377" s="883"/>
      <c r="AK377" s="883"/>
      <c r="AL377" s="883"/>
      <c r="AM377" s="883"/>
      <c r="AN377" s="883"/>
      <c r="AO377" s="883"/>
      <c r="AP377" s="883"/>
      <c r="AQ377" s="883"/>
      <c r="AR377" s="883"/>
      <c r="AS377" s="883"/>
      <c r="AT377" s="883"/>
      <c r="AU377" s="883"/>
      <c r="AV377" s="883"/>
      <c r="AW377" s="883"/>
      <c r="AX377" s="883"/>
      <c r="AY377" s="883"/>
      <c r="AZ377" s="883"/>
      <c r="BA377" s="883"/>
      <c r="BB377" s="883"/>
      <c r="BC377" s="883"/>
      <c r="BD377" s="883"/>
      <c r="BE377" s="883"/>
      <c r="BF377" s="883"/>
    </row>
    <row r="378" ht="12.75" customHeight="1">
      <c r="A378" s="883"/>
      <c r="B378" s="883"/>
      <c r="C378" s="883"/>
      <c r="D378" s="883"/>
      <c r="E378" s="883"/>
      <c r="F378" s="883"/>
      <c r="G378" s="883"/>
      <c r="H378" s="883"/>
      <c r="I378" s="883"/>
      <c r="J378" s="883"/>
      <c r="K378" s="883"/>
      <c r="L378" s="883"/>
      <c r="M378" s="883"/>
      <c r="N378" s="883"/>
      <c r="O378" s="883"/>
      <c r="P378" s="883"/>
      <c r="Q378" s="883"/>
      <c r="R378" s="883"/>
      <c r="S378" s="883"/>
      <c r="T378" s="883"/>
      <c r="U378" s="883"/>
      <c r="V378" s="883"/>
      <c r="W378" s="883"/>
      <c r="X378" s="883"/>
      <c r="Y378" s="883"/>
      <c r="Z378" s="883"/>
      <c r="AA378" s="883"/>
      <c r="AB378" s="883"/>
      <c r="AC378" s="883"/>
      <c r="AD378" s="883"/>
      <c r="AE378" s="883"/>
      <c r="AF378" s="883"/>
      <c r="AG378" s="883"/>
      <c r="AH378" s="883"/>
      <c r="AI378" s="883"/>
      <c r="AJ378" s="883"/>
      <c r="AK378" s="883"/>
      <c r="AL378" s="883"/>
      <c r="AM378" s="883"/>
      <c r="AN378" s="883"/>
      <c r="AO378" s="883"/>
      <c r="AP378" s="883"/>
      <c r="AQ378" s="883"/>
      <c r="AR378" s="883"/>
      <c r="AS378" s="883"/>
      <c r="AT378" s="883"/>
      <c r="AU378" s="883"/>
      <c r="AV378" s="883"/>
      <c r="AW378" s="883"/>
      <c r="AX378" s="883"/>
      <c r="AY378" s="883"/>
      <c r="AZ378" s="883"/>
      <c r="BA378" s="883"/>
      <c r="BB378" s="883"/>
      <c r="BC378" s="883"/>
      <c r="BD378" s="883"/>
      <c r="BE378" s="883"/>
      <c r="BF378" s="883"/>
    </row>
    <row r="379" ht="12.75" customHeight="1">
      <c r="A379" s="883"/>
      <c r="B379" s="883"/>
      <c r="C379" s="883"/>
      <c r="D379" s="883"/>
      <c r="E379" s="883"/>
      <c r="F379" s="883"/>
      <c r="G379" s="883"/>
      <c r="H379" s="883"/>
      <c r="I379" s="883"/>
      <c r="J379" s="883"/>
      <c r="K379" s="883"/>
      <c r="L379" s="883"/>
      <c r="M379" s="883"/>
      <c r="N379" s="883"/>
      <c r="O379" s="883"/>
      <c r="P379" s="883"/>
      <c r="Q379" s="883"/>
      <c r="R379" s="883"/>
      <c r="S379" s="883"/>
      <c r="T379" s="883"/>
      <c r="U379" s="883"/>
      <c r="V379" s="883"/>
      <c r="W379" s="883"/>
      <c r="X379" s="883"/>
      <c r="Y379" s="883"/>
      <c r="Z379" s="883"/>
      <c r="AA379" s="883"/>
      <c r="AB379" s="883"/>
      <c r="AC379" s="883"/>
      <c r="AD379" s="883"/>
      <c r="AE379" s="883"/>
      <c r="AF379" s="883"/>
      <c r="AG379" s="883"/>
      <c r="AH379" s="883"/>
      <c r="AI379" s="883"/>
      <c r="AJ379" s="883"/>
      <c r="AK379" s="883"/>
      <c r="AL379" s="883"/>
      <c r="AM379" s="883"/>
      <c r="AN379" s="883"/>
      <c r="AO379" s="883"/>
      <c r="AP379" s="883"/>
      <c r="AQ379" s="883"/>
      <c r="AR379" s="883"/>
      <c r="AS379" s="883"/>
      <c r="AT379" s="883"/>
      <c r="AU379" s="883"/>
      <c r="AV379" s="883"/>
      <c r="AW379" s="883"/>
      <c r="AX379" s="883"/>
      <c r="AY379" s="883"/>
      <c r="AZ379" s="883"/>
      <c r="BA379" s="883"/>
      <c r="BB379" s="883"/>
      <c r="BC379" s="883"/>
      <c r="BD379" s="883"/>
      <c r="BE379" s="883"/>
      <c r="BF379" s="883"/>
    </row>
    <row r="380" ht="12.75" customHeight="1">
      <c r="A380" s="883"/>
      <c r="B380" s="883"/>
      <c r="C380" s="883"/>
      <c r="D380" s="883"/>
      <c r="E380" s="883"/>
      <c r="F380" s="883"/>
      <c r="G380" s="883"/>
      <c r="H380" s="883"/>
      <c r="I380" s="883"/>
      <c r="J380" s="883"/>
      <c r="K380" s="883"/>
      <c r="L380" s="883"/>
      <c r="M380" s="883"/>
      <c r="N380" s="883"/>
      <c r="O380" s="883"/>
      <c r="P380" s="883"/>
      <c r="Q380" s="883"/>
      <c r="R380" s="883"/>
      <c r="S380" s="883"/>
      <c r="T380" s="883"/>
      <c r="U380" s="883"/>
      <c r="V380" s="883"/>
      <c r="W380" s="883"/>
      <c r="X380" s="883"/>
      <c r="Y380" s="883"/>
      <c r="Z380" s="883"/>
      <c r="AA380" s="883"/>
      <c r="AB380" s="883"/>
      <c r="AC380" s="883"/>
      <c r="AD380" s="883"/>
      <c r="AE380" s="883"/>
      <c r="AF380" s="883"/>
      <c r="AG380" s="883"/>
      <c r="AH380" s="883"/>
      <c r="AI380" s="883"/>
      <c r="AJ380" s="883"/>
      <c r="AK380" s="883"/>
      <c r="AL380" s="883"/>
      <c r="AM380" s="883"/>
      <c r="AN380" s="883"/>
      <c r="AO380" s="883"/>
      <c r="AP380" s="883"/>
      <c r="AQ380" s="883"/>
      <c r="AR380" s="883"/>
      <c r="AS380" s="883"/>
      <c r="AT380" s="883"/>
      <c r="AU380" s="883"/>
      <c r="AV380" s="883"/>
      <c r="AW380" s="883"/>
      <c r="AX380" s="883"/>
      <c r="AY380" s="883"/>
      <c r="AZ380" s="883"/>
      <c r="BA380" s="883"/>
      <c r="BB380" s="883"/>
      <c r="BC380" s="883"/>
      <c r="BD380" s="883"/>
      <c r="BE380" s="883"/>
      <c r="BF380" s="883"/>
    </row>
    <row r="381" ht="12.75" customHeight="1">
      <c r="A381" s="883"/>
      <c r="B381" s="883"/>
      <c r="C381" s="883"/>
      <c r="D381" s="883"/>
      <c r="E381" s="883"/>
      <c r="F381" s="883"/>
      <c r="G381" s="883"/>
      <c r="H381" s="883"/>
      <c r="I381" s="883"/>
      <c r="J381" s="883"/>
      <c r="K381" s="883"/>
      <c r="L381" s="883"/>
      <c r="M381" s="883"/>
      <c r="N381" s="883"/>
      <c r="O381" s="883"/>
      <c r="P381" s="883"/>
      <c r="Q381" s="883"/>
      <c r="R381" s="883"/>
      <c r="S381" s="883"/>
      <c r="T381" s="883"/>
      <c r="U381" s="883"/>
      <c r="V381" s="883"/>
      <c r="W381" s="883"/>
      <c r="X381" s="883"/>
      <c r="Y381" s="883"/>
      <c r="Z381" s="883"/>
      <c r="AA381" s="883"/>
      <c r="AB381" s="883"/>
      <c r="AC381" s="883"/>
      <c r="AD381" s="883"/>
      <c r="AE381" s="883"/>
      <c r="AF381" s="883"/>
      <c r="AG381" s="883"/>
      <c r="AH381" s="883"/>
      <c r="AI381" s="883"/>
      <c r="AJ381" s="883"/>
      <c r="AK381" s="883"/>
      <c r="AL381" s="883"/>
      <c r="AM381" s="883"/>
      <c r="AN381" s="883"/>
      <c r="AO381" s="883"/>
      <c r="AP381" s="883"/>
      <c r="AQ381" s="883"/>
      <c r="AR381" s="883"/>
      <c r="AS381" s="883"/>
      <c r="AT381" s="883"/>
      <c r="AU381" s="883"/>
      <c r="AV381" s="883"/>
      <c r="AW381" s="883"/>
      <c r="AX381" s="883"/>
      <c r="AY381" s="883"/>
      <c r="AZ381" s="883"/>
      <c r="BA381" s="883"/>
      <c r="BB381" s="883"/>
      <c r="BC381" s="883"/>
      <c r="BD381" s="883"/>
      <c r="BE381" s="883"/>
      <c r="BF381" s="883"/>
    </row>
    <row r="382" ht="12.75" customHeight="1">
      <c r="A382" s="883"/>
      <c r="B382" s="883"/>
      <c r="C382" s="883"/>
      <c r="D382" s="883"/>
      <c r="E382" s="883"/>
      <c r="F382" s="883"/>
      <c r="G382" s="883"/>
      <c r="H382" s="883"/>
      <c r="I382" s="883"/>
      <c r="J382" s="883"/>
      <c r="K382" s="883"/>
      <c r="L382" s="883"/>
      <c r="M382" s="883"/>
      <c r="N382" s="883"/>
      <c r="O382" s="883"/>
      <c r="P382" s="883"/>
      <c r="Q382" s="883"/>
      <c r="R382" s="883"/>
      <c r="S382" s="883"/>
      <c r="T382" s="883"/>
      <c r="U382" s="883"/>
      <c r="V382" s="883"/>
      <c r="W382" s="883"/>
      <c r="X382" s="883"/>
      <c r="Y382" s="883"/>
      <c r="Z382" s="883"/>
      <c r="AA382" s="883"/>
      <c r="AB382" s="883"/>
      <c r="AC382" s="883"/>
      <c r="AD382" s="883"/>
      <c r="AE382" s="883"/>
      <c r="AF382" s="883"/>
      <c r="AG382" s="883"/>
      <c r="AH382" s="883"/>
      <c r="AI382" s="883"/>
      <c r="AJ382" s="883"/>
      <c r="AK382" s="883"/>
      <c r="AL382" s="883"/>
      <c r="AM382" s="883"/>
      <c r="AN382" s="883"/>
      <c r="AO382" s="883"/>
      <c r="AP382" s="883"/>
      <c r="AQ382" s="883"/>
      <c r="AR382" s="883"/>
      <c r="AS382" s="883"/>
      <c r="AT382" s="883"/>
      <c r="AU382" s="883"/>
      <c r="AV382" s="883"/>
      <c r="AW382" s="883"/>
      <c r="AX382" s="883"/>
      <c r="AY382" s="883"/>
      <c r="AZ382" s="883"/>
      <c r="BA382" s="883"/>
      <c r="BB382" s="883"/>
      <c r="BC382" s="883"/>
      <c r="BD382" s="883"/>
      <c r="BE382" s="883"/>
      <c r="BF382" s="883"/>
    </row>
    <row r="383" ht="12.75" customHeight="1">
      <c r="A383" s="883"/>
      <c r="B383" s="883"/>
      <c r="C383" s="883"/>
      <c r="D383" s="883"/>
      <c r="E383" s="883"/>
      <c r="F383" s="883"/>
      <c r="G383" s="883"/>
      <c r="H383" s="883"/>
      <c r="I383" s="883"/>
      <c r="J383" s="883"/>
      <c r="K383" s="883"/>
      <c r="L383" s="883"/>
      <c r="M383" s="883"/>
      <c r="N383" s="883"/>
      <c r="O383" s="883"/>
      <c r="P383" s="883"/>
      <c r="Q383" s="883"/>
      <c r="R383" s="883"/>
      <c r="S383" s="883"/>
      <c r="T383" s="883"/>
      <c r="U383" s="883"/>
      <c r="V383" s="883"/>
      <c r="W383" s="883"/>
      <c r="X383" s="883"/>
      <c r="Y383" s="883"/>
      <c r="Z383" s="883"/>
      <c r="AA383" s="883"/>
      <c r="AB383" s="883"/>
      <c r="AC383" s="883"/>
      <c r="AD383" s="883"/>
      <c r="AE383" s="883"/>
      <c r="AF383" s="883"/>
      <c r="AG383" s="883"/>
      <c r="AH383" s="883"/>
      <c r="AI383" s="883"/>
      <c r="AJ383" s="883"/>
      <c r="AK383" s="883"/>
      <c r="AL383" s="883"/>
      <c r="AM383" s="883"/>
      <c r="AN383" s="883"/>
      <c r="AO383" s="883"/>
      <c r="AP383" s="883"/>
      <c r="AQ383" s="883"/>
      <c r="AR383" s="883"/>
      <c r="AS383" s="883"/>
      <c r="AT383" s="883"/>
      <c r="AU383" s="883"/>
      <c r="AV383" s="883"/>
      <c r="AW383" s="883"/>
      <c r="AX383" s="883"/>
      <c r="AY383" s="883"/>
      <c r="AZ383" s="883"/>
      <c r="BA383" s="883"/>
      <c r="BB383" s="883"/>
      <c r="BC383" s="883"/>
      <c r="BD383" s="883"/>
      <c r="BE383" s="883"/>
      <c r="BF383" s="883"/>
    </row>
    <row r="384" ht="12.75" customHeight="1">
      <c r="A384" s="883"/>
      <c r="B384" s="883"/>
      <c r="C384" s="883"/>
      <c r="D384" s="883"/>
      <c r="E384" s="883"/>
      <c r="F384" s="883"/>
      <c r="G384" s="883"/>
      <c r="H384" s="883"/>
      <c r="I384" s="883"/>
      <c r="J384" s="883"/>
      <c r="K384" s="883"/>
      <c r="L384" s="883"/>
      <c r="M384" s="883"/>
      <c r="N384" s="883"/>
      <c r="O384" s="883"/>
      <c r="P384" s="883"/>
      <c r="Q384" s="883"/>
      <c r="R384" s="883"/>
      <c r="S384" s="883"/>
      <c r="T384" s="883"/>
      <c r="U384" s="883"/>
      <c r="V384" s="883"/>
      <c r="W384" s="883"/>
      <c r="X384" s="883"/>
      <c r="Y384" s="883"/>
      <c r="Z384" s="883"/>
      <c r="AA384" s="883"/>
      <c r="AB384" s="883"/>
      <c r="AC384" s="883"/>
      <c r="AD384" s="883"/>
      <c r="AE384" s="883"/>
      <c r="AF384" s="883"/>
      <c r="AG384" s="883"/>
      <c r="AH384" s="883"/>
      <c r="AI384" s="883"/>
      <c r="AJ384" s="883"/>
      <c r="AK384" s="883"/>
      <c r="AL384" s="883"/>
      <c r="AM384" s="883"/>
      <c r="AN384" s="883"/>
      <c r="AO384" s="883"/>
      <c r="AP384" s="883"/>
      <c r="AQ384" s="883"/>
      <c r="AR384" s="883"/>
      <c r="AS384" s="883"/>
      <c r="AT384" s="883"/>
      <c r="AU384" s="883"/>
      <c r="AV384" s="883"/>
      <c r="AW384" s="883"/>
      <c r="AX384" s="883"/>
      <c r="AY384" s="883"/>
      <c r="AZ384" s="883"/>
      <c r="BA384" s="883"/>
      <c r="BB384" s="883"/>
      <c r="BC384" s="883"/>
      <c r="BD384" s="883"/>
      <c r="BE384" s="883"/>
      <c r="BF384" s="883"/>
    </row>
    <row r="385" ht="12.75" customHeight="1">
      <c r="A385" s="883"/>
      <c r="B385" s="883"/>
      <c r="C385" s="883"/>
      <c r="D385" s="883"/>
      <c r="E385" s="883"/>
      <c r="F385" s="883"/>
      <c r="G385" s="883"/>
      <c r="H385" s="883"/>
      <c r="I385" s="883"/>
      <c r="J385" s="883"/>
      <c r="K385" s="883"/>
      <c r="L385" s="883"/>
      <c r="M385" s="883"/>
      <c r="N385" s="883"/>
      <c r="O385" s="883"/>
      <c r="P385" s="883"/>
      <c r="Q385" s="883"/>
      <c r="R385" s="883"/>
      <c r="S385" s="883"/>
      <c r="T385" s="883"/>
      <c r="U385" s="883"/>
      <c r="V385" s="883"/>
      <c r="W385" s="883"/>
      <c r="X385" s="883"/>
      <c r="Y385" s="883"/>
      <c r="Z385" s="883"/>
      <c r="AA385" s="883"/>
      <c r="AB385" s="883"/>
      <c r="AC385" s="883"/>
      <c r="AD385" s="883"/>
      <c r="AE385" s="883"/>
      <c r="AF385" s="883"/>
      <c r="AG385" s="883"/>
      <c r="AH385" s="883"/>
      <c r="AI385" s="883"/>
      <c r="AJ385" s="883"/>
      <c r="AK385" s="883"/>
      <c r="AL385" s="883"/>
      <c r="AM385" s="883"/>
      <c r="AN385" s="883"/>
      <c r="AO385" s="883"/>
      <c r="AP385" s="883"/>
      <c r="AQ385" s="883"/>
      <c r="AR385" s="883"/>
      <c r="AS385" s="883"/>
      <c r="AT385" s="883"/>
      <c r="AU385" s="883"/>
      <c r="AV385" s="883"/>
      <c r="AW385" s="883"/>
      <c r="AX385" s="883"/>
      <c r="AY385" s="883"/>
      <c r="AZ385" s="883"/>
      <c r="BA385" s="883"/>
      <c r="BB385" s="883"/>
      <c r="BC385" s="883"/>
      <c r="BD385" s="883"/>
      <c r="BE385" s="883"/>
      <c r="BF385" s="883"/>
    </row>
    <row r="386" ht="12.75" customHeight="1">
      <c r="A386" s="883"/>
      <c r="B386" s="883"/>
      <c r="C386" s="883"/>
      <c r="D386" s="883"/>
      <c r="E386" s="883"/>
      <c r="F386" s="883"/>
      <c r="G386" s="883"/>
      <c r="H386" s="883"/>
      <c r="I386" s="883"/>
      <c r="J386" s="883"/>
      <c r="K386" s="883"/>
      <c r="L386" s="883"/>
      <c r="M386" s="883"/>
      <c r="N386" s="883"/>
      <c r="O386" s="883"/>
      <c r="P386" s="883"/>
      <c r="Q386" s="883"/>
      <c r="R386" s="883"/>
      <c r="S386" s="883"/>
      <c r="T386" s="883"/>
      <c r="U386" s="883"/>
      <c r="V386" s="883"/>
      <c r="W386" s="883"/>
      <c r="X386" s="883"/>
      <c r="Y386" s="883"/>
      <c r="Z386" s="883"/>
      <c r="AA386" s="883"/>
      <c r="AB386" s="883"/>
      <c r="AC386" s="883"/>
      <c r="AD386" s="883"/>
      <c r="AE386" s="883"/>
      <c r="AF386" s="883"/>
      <c r="AG386" s="883"/>
      <c r="AH386" s="883"/>
      <c r="AI386" s="883"/>
      <c r="AJ386" s="883"/>
      <c r="AK386" s="883"/>
      <c r="AL386" s="883"/>
      <c r="AM386" s="883"/>
      <c r="AN386" s="883"/>
      <c r="AO386" s="883"/>
      <c r="AP386" s="883"/>
      <c r="AQ386" s="883"/>
      <c r="AR386" s="883"/>
      <c r="AS386" s="883"/>
      <c r="AT386" s="883"/>
      <c r="AU386" s="883"/>
      <c r="AV386" s="883"/>
      <c r="AW386" s="883"/>
      <c r="AX386" s="883"/>
      <c r="AY386" s="883"/>
      <c r="AZ386" s="883"/>
      <c r="BA386" s="883"/>
      <c r="BB386" s="883"/>
      <c r="BC386" s="883"/>
      <c r="BD386" s="883"/>
      <c r="BE386" s="883"/>
      <c r="BF386" s="883"/>
    </row>
    <row r="387" ht="12.75" customHeight="1">
      <c r="A387" s="883"/>
      <c r="B387" s="883"/>
      <c r="C387" s="883"/>
      <c r="D387" s="883"/>
      <c r="E387" s="883"/>
      <c r="F387" s="883"/>
      <c r="G387" s="883"/>
      <c r="H387" s="883"/>
      <c r="I387" s="883"/>
      <c r="J387" s="883"/>
      <c r="K387" s="883"/>
      <c r="L387" s="883"/>
      <c r="M387" s="883"/>
      <c r="N387" s="883"/>
      <c r="O387" s="883"/>
      <c r="P387" s="883"/>
      <c r="Q387" s="883"/>
      <c r="R387" s="883"/>
      <c r="S387" s="883"/>
      <c r="T387" s="883"/>
      <c r="U387" s="883"/>
      <c r="V387" s="883"/>
      <c r="W387" s="883"/>
      <c r="X387" s="883"/>
      <c r="Y387" s="883"/>
      <c r="Z387" s="883"/>
      <c r="AA387" s="883"/>
      <c r="AB387" s="883"/>
      <c r="AC387" s="883"/>
      <c r="AD387" s="883"/>
      <c r="AE387" s="883"/>
      <c r="AF387" s="883"/>
      <c r="AG387" s="883"/>
      <c r="AH387" s="883"/>
      <c r="AI387" s="883"/>
      <c r="AJ387" s="883"/>
      <c r="AK387" s="883"/>
      <c r="AL387" s="883"/>
      <c r="AM387" s="883"/>
      <c r="AN387" s="883"/>
      <c r="AO387" s="883"/>
      <c r="AP387" s="883"/>
      <c r="AQ387" s="883"/>
      <c r="AR387" s="883"/>
      <c r="AS387" s="883"/>
      <c r="AT387" s="883"/>
      <c r="AU387" s="883"/>
      <c r="AV387" s="883"/>
      <c r="AW387" s="883"/>
      <c r="AX387" s="883"/>
      <c r="AY387" s="883"/>
      <c r="AZ387" s="883"/>
      <c r="BA387" s="883"/>
      <c r="BB387" s="883"/>
      <c r="BC387" s="883"/>
      <c r="BD387" s="883"/>
      <c r="BE387" s="883"/>
      <c r="BF387" s="883"/>
    </row>
    <row r="388" ht="12.75" customHeight="1">
      <c r="A388" s="883"/>
      <c r="B388" s="883"/>
      <c r="C388" s="883"/>
      <c r="D388" s="883"/>
      <c r="E388" s="883"/>
      <c r="F388" s="883"/>
      <c r="G388" s="883"/>
      <c r="H388" s="883"/>
      <c r="I388" s="883"/>
      <c r="J388" s="883"/>
      <c r="K388" s="883"/>
      <c r="L388" s="883"/>
      <c r="M388" s="883"/>
      <c r="N388" s="883"/>
      <c r="O388" s="883"/>
      <c r="P388" s="883"/>
      <c r="Q388" s="883"/>
      <c r="R388" s="883"/>
      <c r="S388" s="883"/>
      <c r="T388" s="883"/>
      <c r="U388" s="883"/>
      <c r="V388" s="883"/>
      <c r="W388" s="883"/>
      <c r="X388" s="883"/>
      <c r="Y388" s="883"/>
      <c r="Z388" s="883"/>
      <c r="AA388" s="883"/>
      <c r="AB388" s="883"/>
      <c r="AC388" s="883"/>
      <c r="AD388" s="883"/>
      <c r="AE388" s="883"/>
      <c r="AF388" s="883"/>
      <c r="AG388" s="883"/>
      <c r="AH388" s="883"/>
      <c r="AI388" s="883"/>
      <c r="AJ388" s="883"/>
      <c r="AK388" s="883"/>
      <c r="AL388" s="883"/>
      <c r="AM388" s="883"/>
      <c r="AN388" s="883"/>
      <c r="AO388" s="883"/>
      <c r="AP388" s="883"/>
      <c r="AQ388" s="883"/>
      <c r="AR388" s="883"/>
      <c r="AS388" s="883"/>
      <c r="AT388" s="883"/>
      <c r="AU388" s="883"/>
      <c r="AV388" s="883"/>
      <c r="AW388" s="883"/>
      <c r="AX388" s="883"/>
      <c r="AY388" s="883"/>
      <c r="AZ388" s="883"/>
      <c r="BA388" s="883"/>
      <c r="BB388" s="883"/>
      <c r="BC388" s="883"/>
      <c r="BD388" s="883"/>
      <c r="BE388" s="883"/>
      <c r="BF388" s="883"/>
    </row>
    <row r="389" ht="12.75" customHeight="1">
      <c r="A389" s="883"/>
      <c r="B389" s="883"/>
      <c r="C389" s="883"/>
      <c r="D389" s="883"/>
      <c r="E389" s="883"/>
      <c r="F389" s="883"/>
      <c r="G389" s="883"/>
      <c r="H389" s="883"/>
      <c r="I389" s="883"/>
      <c r="J389" s="883"/>
      <c r="K389" s="883"/>
      <c r="L389" s="883"/>
      <c r="M389" s="883"/>
      <c r="N389" s="883"/>
      <c r="O389" s="883"/>
      <c r="P389" s="883"/>
      <c r="Q389" s="883"/>
      <c r="R389" s="883"/>
      <c r="S389" s="883"/>
      <c r="T389" s="883"/>
      <c r="U389" s="883"/>
      <c r="V389" s="883"/>
      <c r="W389" s="883"/>
      <c r="X389" s="883"/>
      <c r="Y389" s="883"/>
      <c r="Z389" s="883"/>
      <c r="AA389" s="883"/>
      <c r="AB389" s="883"/>
      <c r="AC389" s="883"/>
      <c r="AD389" s="883"/>
      <c r="AE389" s="883"/>
      <c r="AF389" s="883"/>
      <c r="AG389" s="883"/>
      <c r="AH389" s="883"/>
      <c r="AI389" s="883"/>
      <c r="AJ389" s="883"/>
      <c r="AK389" s="883"/>
      <c r="AL389" s="883"/>
      <c r="AM389" s="883"/>
      <c r="AN389" s="883"/>
      <c r="AO389" s="883"/>
      <c r="AP389" s="883"/>
      <c r="AQ389" s="883"/>
      <c r="AR389" s="883"/>
      <c r="AS389" s="883"/>
      <c r="AT389" s="883"/>
      <c r="AU389" s="883"/>
      <c r="AV389" s="883"/>
      <c r="AW389" s="883"/>
      <c r="AX389" s="883"/>
      <c r="AY389" s="883"/>
      <c r="AZ389" s="883"/>
      <c r="BA389" s="883"/>
      <c r="BB389" s="883"/>
      <c r="BC389" s="883"/>
      <c r="BD389" s="883"/>
      <c r="BE389" s="883"/>
      <c r="BF389" s="883"/>
    </row>
    <row r="390" ht="12.75" customHeight="1">
      <c r="A390" s="883"/>
      <c r="B390" s="883"/>
      <c r="C390" s="883"/>
      <c r="D390" s="883"/>
      <c r="E390" s="883"/>
      <c r="F390" s="883"/>
      <c r="G390" s="883"/>
      <c r="H390" s="883"/>
      <c r="I390" s="883"/>
      <c r="J390" s="883"/>
      <c r="K390" s="883"/>
      <c r="L390" s="883"/>
      <c r="M390" s="883"/>
      <c r="N390" s="883"/>
      <c r="O390" s="883"/>
      <c r="P390" s="883"/>
      <c r="Q390" s="883"/>
      <c r="R390" s="883"/>
      <c r="S390" s="883"/>
      <c r="T390" s="883"/>
      <c r="U390" s="883"/>
      <c r="V390" s="883"/>
      <c r="W390" s="883"/>
      <c r="X390" s="883"/>
      <c r="Y390" s="883"/>
      <c r="Z390" s="883"/>
      <c r="AA390" s="883"/>
      <c r="AB390" s="883"/>
      <c r="AC390" s="883"/>
      <c r="AD390" s="883"/>
      <c r="AE390" s="883"/>
      <c r="AF390" s="883"/>
      <c r="AG390" s="883"/>
      <c r="AH390" s="883"/>
      <c r="AI390" s="883"/>
      <c r="AJ390" s="883"/>
      <c r="AK390" s="883"/>
      <c r="AL390" s="883"/>
      <c r="AM390" s="883"/>
      <c r="AN390" s="883"/>
      <c r="AO390" s="883"/>
      <c r="AP390" s="883"/>
      <c r="AQ390" s="883"/>
      <c r="AR390" s="883"/>
      <c r="AS390" s="883"/>
      <c r="AT390" s="883"/>
      <c r="AU390" s="883"/>
      <c r="AV390" s="883"/>
      <c r="AW390" s="883"/>
      <c r="AX390" s="883"/>
      <c r="AY390" s="883"/>
      <c r="AZ390" s="883"/>
      <c r="BA390" s="883"/>
      <c r="BB390" s="883"/>
      <c r="BC390" s="883"/>
      <c r="BD390" s="883"/>
      <c r="BE390" s="883"/>
      <c r="BF390" s="883"/>
    </row>
    <row r="391" ht="12.75" customHeight="1">
      <c r="A391" s="883"/>
      <c r="B391" s="883"/>
      <c r="C391" s="883"/>
      <c r="D391" s="883"/>
      <c r="E391" s="883"/>
      <c r="F391" s="883"/>
      <c r="G391" s="883"/>
      <c r="H391" s="883"/>
      <c r="I391" s="883"/>
      <c r="J391" s="883"/>
      <c r="K391" s="883"/>
      <c r="L391" s="883"/>
      <c r="M391" s="883"/>
      <c r="N391" s="883"/>
      <c r="O391" s="883"/>
      <c r="P391" s="883"/>
      <c r="Q391" s="883"/>
      <c r="R391" s="883"/>
      <c r="S391" s="883"/>
      <c r="T391" s="883"/>
      <c r="U391" s="883"/>
      <c r="V391" s="883"/>
      <c r="W391" s="883"/>
      <c r="X391" s="883"/>
      <c r="Y391" s="883"/>
      <c r="Z391" s="883"/>
      <c r="AA391" s="883"/>
      <c r="AB391" s="883"/>
      <c r="AC391" s="883"/>
      <c r="AD391" s="883"/>
      <c r="AE391" s="883"/>
      <c r="AF391" s="883"/>
      <c r="AG391" s="883"/>
      <c r="AH391" s="883"/>
      <c r="AI391" s="883"/>
      <c r="AJ391" s="883"/>
      <c r="AK391" s="883"/>
      <c r="AL391" s="883"/>
      <c r="AM391" s="883"/>
      <c r="AN391" s="883"/>
      <c r="AO391" s="883"/>
      <c r="AP391" s="883"/>
      <c r="AQ391" s="883"/>
      <c r="AR391" s="883"/>
      <c r="AS391" s="883"/>
      <c r="AT391" s="883"/>
      <c r="AU391" s="883"/>
      <c r="AV391" s="883"/>
      <c r="AW391" s="883"/>
      <c r="AX391" s="883"/>
      <c r="AY391" s="883"/>
      <c r="AZ391" s="883"/>
      <c r="BA391" s="883"/>
      <c r="BB391" s="883"/>
      <c r="BC391" s="883"/>
      <c r="BD391" s="883"/>
      <c r="BE391" s="883"/>
      <c r="BF391" s="883"/>
    </row>
    <row r="392" ht="12.75" customHeight="1">
      <c r="A392" s="883"/>
      <c r="B392" s="883"/>
      <c r="C392" s="883"/>
      <c r="D392" s="883"/>
      <c r="E392" s="883"/>
      <c r="F392" s="883"/>
      <c r="G392" s="883"/>
      <c r="H392" s="883"/>
      <c r="I392" s="883"/>
      <c r="J392" s="883"/>
      <c r="K392" s="883"/>
      <c r="L392" s="883"/>
      <c r="M392" s="883"/>
      <c r="N392" s="883"/>
      <c r="O392" s="883"/>
      <c r="P392" s="883"/>
      <c r="Q392" s="883"/>
      <c r="R392" s="883"/>
      <c r="S392" s="883"/>
      <c r="T392" s="883"/>
      <c r="U392" s="883"/>
      <c r="V392" s="883"/>
      <c r="W392" s="883"/>
      <c r="X392" s="883"/>
      <c r="Y392" s="883"/>
      <c r="Z392" s="883"/>
      <c r="AA392" s="883"/>
      <c r="AB392" s="883"/>
      <c r="AC392" s="883"/>
      <c r="AD392" s="883"/>
      <c r="AE392" s="883"/>
      <c r="AF392" s="883"/>
      <c r="AG392" s="883"/>
      <c r="AH392" s="883"/>
      <c r="AI392" s="883"/>
      <c r="AJ392" s="883"/>
      <c r="AK392" s="883"/>
      <c r="AL392" s="883"/>
      <c r="AM392" s="883"/>
      <c r="AN392" s="883"/>
      <c r="AO392" s="883"/>
      <c r="AP392" s="883"/>
      <c r="AQ392" s="883"/>
      <c r="AR392" s="883"/>
      <c r="AS392" s="883"/>
      <c r="AT392" s="883"/>
      <c r="AU392" s="883"/>
      <c r="AV392" s="883"/>
      <c r="AW392" s="883"/>
      <c r="AX392" s="883"/>
      <c r="AY392" s="883"/>
      <c r="AZ392" s="883"/>
      <c r="BA392" s="883"/>
      <c r="BB392" s="883"/>
      <c r="BC392" s="883"/>
      <c r="BD392" s="883"/>
      <c r="BE392" s="883"/>
      <c r="BF392" s="883"/>
    </row>
    <row r="393" ht="12.75" customHeight="1">
      <c r="A393" s="883"/>
      <c r="B393" s="883"/>
      <c r="C393" s="883"/>
      <c r="D393" s="883"/>
      <c r="E393" s="883"/>
      <c r="F393" s="883"/>
      <c r="G393" s="883"/>
      <c r="H393" s="883"/>
      <c r="I393" s="883"/>
      <c r="J393" s="883"/>
      <c r="K393" s="883"/>
      <c r="L393" s="883"/>
      <c r="M393" s="883"/>
      <c r="N393" s="883"/>
      <c r="O393" s="883"/>
      <c r="P393" s="883"/>
      <c r="Q393" s="883"/>
      <c r="R393" s="883"/>
      <c r="S393" s="883"/>
      <c r="T393" s="883"/>
      <c r="U393" s="883"/>
      <c r="V393" s="883"/>
      <c r="W393" s="883"/>
      <c r="X393" s="883"/>
      <c r="Y393" s="883"/>
      <c r="Z393" s="883"/>
      <c r="AA393" s="883"/>
      <c r="AB393" s="883"/>
      <c r="AC393" s="883"/>
      <c r="AD393" s="883"/>
      <c r="AE393" s="883"/>
      <c r="AF393" s="883"/>
      <c r="AG393" s="883"/>
      <c r="AH393" s="883"/>
      <c r="AI393" s="883"/>
      <c r="AJ393" s="883"/>
      <c r="AK393" s="883"/>
      <c r="AL393" s="883"/>
      <c r="AM393" s="883"/>
      <c r="AN393" s="883"/>
      <c r="AO393" s="883"/>
      <c r="AP393" s="883"/>
      <c r="AQ393" s="883"/>
      <c r="AR393" s="883"/>
      <c r="AS393" s="883"/>
      <c r="AT393" s="883"/>
      <c r="AU393" s="883"/>
      <c r="AV393" s="883"/>
      <c r="AW393" s="883"/>
      <c r="AX393" s="883"/>
      <c r="AY393" s="883"/>
      <c r="AZ393" s="883"/>
      <c r="BA393" s="883"/>
      <c r="BB393" s="883"/>
      <c r="BC393" s="883"/>
      <c r="BD393" s="883"/>
      <c r="BE393" s="883"/>
      <c r="BF393" s="883"/>
    </row>
    <row r="394" ht="12.75" customHeight="1">
      <c r="A394" s="883"/>
      <c r="B394" s="883"/>
      <c r="C394" s="883"/>
      <c r="D394" s="883"/>
      <c r="E394" s="883"/>
      <c r="F394" s="883"/>
      <c r="G394" s="883"/>
      <c r="H394" s="883"/>
      <c r="I394" s="883"/>
      <c r="J394" s="883"/>
      <c r="K394" s="883"/>
      <c r="L394" s="883"/>
      <c r="M394" s="883"/>
      <c r="N394" s="883"/>
      <c r="O394" s="883"/>
      <c r="P394" s="883"/>
      <c r="Q394" s="883"/>
      <c r="R394" s="883"/>
      <c r="S394" s="883"/>
      <c r="T394" s="883"/>
      <c r="U394" s="883"/>
      <c r="V394" s="883"/>
      <c r="W394" s="883"/>
      <c r="X394" s="883"/>
      <c r="Y394" s="883"/>
      <c r="Z394" s="883"/>
      <c r="AA394" s="883"/>
      <c r="AB394" s="883"/>
      <c r="AC394" s="883"/>
      <c r="AD394" s="883"/>
      <c r="AE394" s="883"/>
      <c r="AF394" s="883"/>
      <c r="AG394" s="883"/>
      <c r="AH394" s="883"/>
      <c r="AI394" s="883"/>
      <c r="AJ394" s="883"/>
      <c r="AK394" s="883"/>
      <c r="AL394" s="883"/>
      <c r="AM394" s="883"/>
      <c r="AN394" s="883"/>
      <c r="AO394" s="883"/>
      <c r="AP394" s="883"/>
      <c r="AQ394" s="883"/>
      <c r="AR394" s="883"/>
      <c r="AS394" s="883"/>
      <c r="AT394" s="883"/>
      <c r="AU394" s="883"/>
      <c r="AV394" s="883"/>
      <c r="AW394" s="883"/>
      <c r="AX394" s="883"/>
      <c r="AY394" s="883"/>
      <c r="AZ394" s="883"/>
      <c r="BA394" s="883"/>
      <c r="BB394" s="883"/>
      <c r="BC394" s="883"/>
      <c r="BD394" s="883"/>
      <c r="BE394" s="883"/>
      <c r="BF394" s="883"/>
    </row>
    <row r="395" ht="12.75" customHeight="1">
      <c r="A395" s="883"/>
      <c r="B395" s="883"/>
      <c r="C395" s="883"/>
      <c r="D395" s="883"/>
      <c r="E395" s="883"/>
      <c r="F395" s="883"/>
      <c r="G395" s="883"/>
      <c r="H395" s="883"/>
      <c r="I395" s="883"/>
      <c r="J395" s="883"/>
      <c r="K395" s="883"/>
      <c r="L395" s="883"/>
      <c r="M395" s="883"/>
      <c r="N395" s="883"/>
      <c r="O395" s="883"/>
      <c r="P395" s="883"/>
      <c r="Q395" s="883"/>
      <c r="R395" s="883"/>
      <c r="S395" s="883"/>
      <c r="T395" s="883"/>
      <c r="U395" s="883"/>
      <c r="V395" s="883"/>
      <c r="W395" s="883"/>
      <c r="X395" s="883"/>
      <c r="Y395" s="883"/>
      <c r="Z395" s="883"/>
      <c r="AA395" s="883"/>
      <c r="AB395" s="883"/>
      <c r="AC395" s="883"/>
      <c r="AD395" s="883"/>
      <c r="AE395" s="883"/>
      <c r="AF395" s="883"/>
      <c r="AG395" s="883"/>
      <c r="AH395" s="883"/>
      <c r="AI395" s="883"/>
      <c r="AJ395" s="883"/>
      <c r="AK395" s="883"/>
      <c r="AL395" s="883"/>
      <c r="AM395" s="883"/>
      <c r="AN395" s="883"/>
      <c r="AO395" s="883"/>
      <c r="AP395" s="883"/>
      <c r="AQ395" s="883"/>
      <c r="AR395" s="883"/>
      <c r="AS395" s="883"/>
      <c r="AT395" s="883"/>
      <c r="AU395" s="883"/>
      <c r="AV395" s="883"/>
      <c r="AW395" s="883"/>
      <c r="AX395" s="883"/>
      <c r="AY395" s="883"/>
      <c r="AZ395" s="883"/>
      <c r="BA395" s="883"/>
      <c r="BB395" s="883"/>
      <c r="BC395" s="883"/>
      <c r="BD395" s="883"/>
      <c r="BE395" s="883"/>
      <c r="BF395" s="883"/>
    </row>
    <row r="396" ht="12.75" customHeight="1">
      <c r="A396" s="883"/>
      <c r="B396" s="883"/>
      <c r="C396" s="883"/>
      <c r="D396" s="883"/>
      <c r="E396" s="883"/>
      <c r="F396" s="883"/>
      <c r="G396" s="883"/>
      <c r="H396" s="883"/>
      <c r="I396" s="883"/>
      <c r="J396" s="883"/>
      <c r="K396" s="883"/>
      <c r="L396" s="883"/>
      <c r="M396" s="883"/>
      <c r="N396" s="883"/>
      <c r="O396" s="883"/>
      <c r="P396" s="883"/>
      <c r="Q396" s="883"/>
      <c r="R396" s="883"/>
      <c r="S396" s="883"/>
      <c r="T396" s="883"/>
      <c r="U396" s="883"/>
      <c r="V396" s="883"/>
      <c r="W396" s="883"/>
      <c r="X396" s="883"/>
      <c r="Y396" s="883"/>
      <c r="Z396" s="883"/>
      <c r="AA396" s="883"/>
      <c r="AB396" s="883"/>
      <c r="AC396" s="883"/>
      <c r="AD396" s="883"/>
      <c r="AE396" s="883"/>
      <c r="AF396" s="883"/>
      <c r="AG396" s="883"/>
      <c r="AH396" s="883"/>
      <c r="AI396" s="883"/>
      <c r="AJ396" s="883"/>
      <c r="AK396" s="883"/>
      <c r="AL396" s="883"/>
      <c r="AM396" s="883"/>
      <c r="AN396" s="883"/>
      <c r="AO396" s="883"/>
      <c r="AP396" s="883"/>
      <c r="AQ396" s="883"/>
      <c r="AR396" s="883"/>
      <c r="AS396" s="883"/>
      <c r="AT396" s="883"/>
      <c r="AU396" s="883"/>
      <c r="AV396" s="883"/>
      <c r="AW396" s="883"/>
      <c r="AX396" s="883"/>
      <c r="AY396" s="883"/>
      <c r="AZ396" s="883"/>
      <c r="BA396" s="883"/>
      <c r="BB396" s="883"/>
      <c r="BC396" s="883"/>
      <c r="BD396" s="883"/>
      <c r="BE396" s="883"/>
      <c r="BF396" s="883"/>
    </row>
    <row r="397" ht="12.75" customHeight="1">
      <c r="A397" s="883"/>
      <c r="B397" s="883"/>
      <c r="C397" s="883"/>
      <c r="D397" s="883"/>
      <c r="E397" s="883"/>
      <c r="F397" s="883"/>
      <c r="G397" s="883"/>
      <c r="H397" s="883"/>
      <c r="I397" s="883"/>
      <c r="J397" s="883"/>
      <c r="K397" s="883"/>
      <c r="L397" s="883"/>
      <c r="M397" s="883"/>
      <c r="N397" s="883"/>
      <c r="O397" s="883"/>
      <c r="P397" s="883"/>
      <c r="Q397" s="883"/>
      <c r="R397" s="883"/>
      <c r="S397" s="883"/>
      <c r="T397" s="883"/>
      <c r="U397" s="883"/>
      <c r="V397" s="883"/>
      <c r="W397" s="883"/>
      <c r="X397" s="883"/>
      <c r="Y397" s="883"/>
      <c r="Z397" s="883"/>
      <c r="AA397" s="883"/>
      <c r="AB397" s="883"/>
      <c r="AC397" s="883"/>
      <c r="AD397" s="883"/>
      <c r="AE397" s="883"/>
      <c r="AF397" s="883"/>
      <c r="AG397" s="883"/>
      <c r="AH397" s="883"/>
      <c r="AI397" s="883"/>
      <c r="AJ397" s="883"/>
      <c r="AK397" s="883"/>
      <c r="AL397" s="883"/>
      <c r="AM397" s="883"/>
      <c r="AN397" s="883"/>
      <c r="AO397" s="883"/>
      <c r="AP397" s="883"/>
      <c r="AQ397" s="883"/>
      <c r="AR397" s="883"/>
      <c r="AS397" s="883"/>
      <c r="AT397" s="883"/>
      <c r="AU397" s="883"/>
      <c r="AV397" s="883"/>
      <c r="AW397" s="883"/>
      <c r="AX397" s="883"/>
      <c r="AY397" s="883"/>
      <c r="AZ397" s="883"/>
      <c r="BA397" s="883"/>
      <c r="BB397" s="883"/>
      <c r="BC397" s="883"/>
      <c r="BD397" s="883"/>
      <c r="BE397" s="883"/>
      <c r="BF397" s="883"/>
    </row>
    <row r="398" ht="12.75" customHeight="1">
      <c r="A398" s="883"/>
      <c r="B398" s="883"/>
      <c r="C398" s="883"/>
      <c r="D398" s="883"/>
      <c r="E398" s="883"/>
      <c r="F398" s="883"/>
      <c r="G398" s="883"/>
      <c r="H398" s="883"/>
      <c r="I398" s="883"/>
      <c r="J398" s="883"/>
      <c r="K398" s="883"/>
      <c r="L398" s="883"/>
      <c r="M398" s="883"/>
      <c r="N398" s="883"/>
      <c r="O398" s="883"/>
      <c r="P398" s="883"/>
      <c r="Q398" s="883"/>
      <c r="R398" s="883"/>
      <c r="S398" s="883"/>
      <c r="T398" s="883"/>
      <c r="U398" s="883"/>
      <c r="V398" s="883"/>
      <c r="W398" s="883"/>
      <c r="X398" s="883"/>
      <c r="Y398" s="883"/>
      <c r="Z398" s="883"/>
      <c r="AA398" s="883"/>
      <c r="AB398" s="883"/>
      <c r="AC398" s="883"/>
      <c r="AD398" s="883"/>
      <c r="AE398" s="883"/>
      <c r="AF398" s="883"/>
      <c r="AG398" s="883"/>
      <c r="AH398" s="883"/>
      <c r="AI398" s="883"/>
      <c r="AJ398" s="883"/>
      <c r="AK398" s="883"/>
      <c r="AL398" s="883"/>
      <c r="AM398" s="883"/>
      <c r="AN398" s="883"/>
      <c r="AO398" s="883"/>
      <c r="AP398" s="883"/>
      <c r="AQ398" s="883"/>
      <c r="AR398" s="883"/>
      <c r="AS398" s="883"/>
      <c r="AT398" s="883"/>
      <c r="AU398" s="883"/>
      <c r="AV398" s="883"/>
      <c r="AW398" s="883"/>
      <c r="AX398" s="883"/>
      <c r="AY398" s="883"/>
      <c r="AZ398" s="883"/>
      <c r="BA398" s="883"/>
      <c r="BB398" s="883"/>
      <c r="BC398" s="883"/>
      <c r="BD398" s="883"/>
      <c r="BE398" s="883"/>
      <c r="BF398" s="883"/>
    </row>
    <row r="399" ht="12.75" customHeight="1">
      <c r="A399" s="883"/>
      <c r="B399" s="883"/>
      <c r="C399" s="883"/>
      <c r="D399" s="883"/>
      <c r="E399" s="883"/>
      <c r="F399" s="883"/>
      <c r="G399" s="883"/>
      <c r="H399" s="883"/>
      <c r="I399" s="883"/>
      <c r="J399" s="883"/>
      <c r="K399" s="883"/>
      <c r="L399" s="883"/>
      <c r="M399" s="883"/>
      <c r="N399" s="883"/>
      <c r="O399" s="883"/>
      <c r="P399" s="883"/>
      <c r="Q399" s="883"/>
      <c r="R399" s="883"/>
      <c r="S399" s="883"/>
      <c r="T399" s="883"/>
      <c r="U399" s="883"/>
      <c r="V399" s="883"/>
      <c r="W399" s="883"/>
      <c r="X399" s="883"/>
      <c r="Y399" s="883"/>
      <c r="Z399" s="883"/>
      <c r="AA399" s="883"/>
      <c r="AB399" s="883"/>
      <c r="AC399" s="883"/>
      <c r="AD399" s="883"/>
      <c r="AE399" s="883"/>
      <c r="AF399" s="883"/>
      <c r="AG399" s="883"/>
      <c r="AH399" s="883"/>
      <c r="AI399" s="883"/>
      <c r="AJ399" s="883"/>
      <c r="AK399" s="883"/>
      <c r="AL399" s="883"/>
      <c r="AM399" s="883"/>
      <c r="AN399" s="883"/>
      <c r="AO399" s="883"/>
      <c r="AP399" s="883"/>
      <c r="AQ399" s="883"/>
      <c r="AR399" s="883"/>
      <c r="AS399" s="883"/>
      <c r="AT399" s="883"/>
      <c r="AU399" s="883"/>
      <c r="AV399" s="883"/>
      <c r="AW399" s="883"/>
      <c r="AX399" s="883"/>
      <c r="AY399" s="883"/>
      <c r="AZ399" s="883"/>
      <c r="BA399" s="883"/>
      <c r="BB399" s="883"/>
      <c r="BC399" s="883"/>
      <c r="BD399" s="883"/>
      <c r="BE399" s="883"/>
      <c r="BF399" s="883"/>
    </row>
    <row r="400" ht="12.75" customHeight="1">
      <c r="A400" s="883"/>
      <c r="B400" s="883"/>
      <c r="C400" s="883"/>
      <c r="D400" s="883"/>
      <c r="E400" s="883"/>
      <c r="F400" s="883"/>
      <c r="G400" s="883"/>
      <c r="H400" s="883"/>
      <c r="I400" s="883"/>
      <c r="J400" s="883"/>
      <c r="K400" s="883"/>
      <c r="L400" s="883"/>
      <c r="M400" s="883"/>
      <c r="N400" s="883"/>
      <c r="O400" s="883"/>
      <c r="P400" s="883"/>
      <c r="Q400" s="883"/>
      <c r="R400" s="883"/>
      <c r="S400" s="883"/>
      <c r="T400" s="883"/>
      <c r="U400" s="883"/>
      <c r="V400" s="883"/>
      <c r="W400" s="883"/>
      <c r="X400" s="883"/>
      <c r="Y400" s="883"/>
      <c r="Z400" s="883"/>
      <c r="AA400" s="883"/>
      <c r="AB400" s="883"/>
      <c r="AC400" s="883"/>
      <c r="AD400" s="883"/>
      <c r="AE400" s="883"/>
      <c r="AF400" s="883"/>
      <c r="AG400" s="883"/>
      <c r="AH400" s="883"/>
      <c r="AI400" s="883"/>
      <c r="AJ400" s="883"/>
      <c r="AK400" s="883"/>
      <c r="AL400" s="883"/>
      <c r="AM400" s="883"/>
      <c r="AN400" s="883"/>
      <c r="AO400" s="883"/>
      <c r="AP400" s="883"/>
      <c r="AQ400" s="883"/>
      <c r="AR400" s="883"/>
      <c r="AS400" s="883"/>
      <c r="AT400" s="883"/>
      <c r="AU400" s="883"/>
      <c r="AV400" s="883"/>
      <c r="AW400" s="883"/>
      <c r="AX400" s="883"/>
      <c r="AY400" s="883"/>
      <c r="AZ400" s="883"/>
      <c r="BA400" s="883"/>
      <c r="BB400" s="883"/>
      <c r="BC400" s="883"/>
      <c r="BD400" s="883"/>
      <c r="BE400" s="883"/>
      <c r="BF400" s="883"/>
    </row>
    <row r="401" ht="12.75" customHeight="1">
      <c r="A401" s="883"/>
      <c r="B401" s="883"/>
      <c r="C401" s="883"/>
      <c r="D401" s="883"/>
      <c r="E401" s="883"/>
      <c r="F401" s="883"/>
      <c r="G401" s="883"/>
      <c r="H401" s="883"/>
      <c r="I401" s="883"/>
      <c r="J401" s="883"/>
      <c r="K401" s="883"/>
      <c r="L401" s="883"/>
      <c r="M401" s="883"/>
      <c r="N401" s="883"/>
      <c r="O401" s="883"/>
      <c r="P401" s="883"/>
      <c r="Q401" s="883"/>
      <c r="R401" s="883"/>
      <c r="S401" s="883"/>
      <c r="T401" s="883"/>
      <c r="U401" s="883"/>
      <c r="V401" s="883"/>
      <c r="W401" s="883"/>
      <c r="X401" s="883"/>
      <c r="Y401" s="883"/>
      <c r="Z401" s="883"/>
      <c r="AA401" s="883"/>
      <c r="AB401" s="883"/>
      <c r="AC401" s="883"/>
      <c r="AD401" s="883"/>
      <c r="AE401" s="883"/>
      <c r="AF401" s="883"/>
      <c r="AG401" s="883"/>
      <c r="AH401" s="883"/>
      <c r="AI401" s="883"/>
      <c r="AJ401" s="883"/>
      <c r="AK401" s="883"/>
      <c r="AL401" s="883"/>
      <c r="AM401" s="883"/>
      <c r="AN401" s="883"/>
      <c r="AO401" s="883"/>
      <c r="AP401" s="883"/>
      <c r="AQ401" s="883"/>
      <c r="AR401" s="883"/>
      <c r="AS401" s="883"/>
      <c r="AT401" s="883"/>
      <c r="AU401" s="883"/>
      <c r="AV401" s="883"/>
      <c r="AW401" s="883"/>
      <c r="AX401" s="883"/>
      <c r="AY401" s="883"/>
      <c r="AZ401" s="883"/>
      <c r="BA401" s="883"/>
      <c r="BB401" s="883"/>
      <c r="BC401" s="883"/>
      <c r="BD401" s="883"/>
      <c r="BE401" s="883"/>
      <c r="BF401" s="883"/>
    </row>
    <row r="402" ht="12.75" customHeight="1">
      <c r="A402" s="883"/>
      <c r="B402" s="883"/>
      <c r="C402" s="883"/>
      <c r="D402" s="883"/>
      <c r="E402" s="883"/>
      <c r="F402" s="883"/>
      <c r="G402" s="883"/>
      <c r="H402" s="883"/>
      <c r="I402" s="883"/>
      <c r="J402" s="883"/>
      <c r="K402" s="883"/>
      <c r="L402" s="883"/>
      <c r="M402" s="883"/>
      <c r="N402" s="883"/>
      <c r="O402" s="883"/>
      <c r="P402" s="883"/>
      <c r="Q402" s="883"/>
      <c r="R402" s="883"/>
      <c r="S402" s="883"/>
      <c r="T402" s="883"/>
      <c r="U402" s="883"/>
      <c r="V402" s="883"/>
      <c r="W402" s="883"/>
      <c r="X402" s="883"/>
      <c r="Y402" s="883"/>
      <c r="Z402" s="883"/>
      <c r="AA402" s="883"/>
      <c r="AB402" s="883"/>
      <c r="AC402" s="883"/>
      <c r="AD402" s="883"/>
      <c r="AE402" s="883"/>
      <c r="AF402" s="883"/>
      <c r="AG402" s="883"/>
      <c r="AH402" s="883"/>
      <c r="AI402" s="883"/>
      <c r="AJ402" s="883"/>
      <c r="AK402" s="883"/>
      <c r="AL402" s="883"/>
      <c r="AM402" s="883"/>
      <c r="AN402" s="883"/>
      <c r="AO402" s="883"/>
      <c r="AP402" s="883"/>
      <c r="AQ402" s="883"/>
      <c r="AR402" s="883"/>
      <c r="AS402" s="883"/>
      <c r="AT402" s="883"/>
      <c r="AU402" s="883"/>
      <c r="AV402" s="883"/>
      <c r="AW402" s="883"/>
      <c r="AX402" s="883"/>
      <c r="AY402" s="883"/>
      <c r="AZ402" s="883"/>
      <c r="BA402" s="883"/>
      <c r="BB402" s="883"/>
      <c r="BC402" s="883"/>
      <c r="BD402" s="883"/>
      <c r="BE402" s="883"/>
      <c r="BF402" s="883"/>
    </row>
    <row r="403" ht="12.75" customHeight="1">
      <c r="A403" s="883"/>
      <c r="B403" s="883"/>
      <c r="C403" s="883"/>
      <c r="D403" s="883"/>
      <c r="E403" s="883"/>
      <c r="F403" s="883"/>
      <c r="G403" s="883"/>
      <c r="H403" s="883"/>
      <c r="I403" s="883"/>
      <c r="J403" s="883"/>
      <c r="K403" s="883"/>
      <c r="L403" s="883"/>
      <c r="M403" s="883"/>
      <c r="N403" s="883"/>
      <c r="O403" s="883"/>
      <c r="P403" s="883"/>
      <c r="Q403" s="883"/>
      <c r="R403" s="883"/>
      <c r="S403" s="883"/>
      <c r="T403" s="883"/>
      <c r="U403" s="883"/>
      <c r="V403" s="883"/>
      <c r="W403" s="883"/>
      <c r="X403" s="883"/>
      <c r="Y403" s="883"/>
      <c r="Z403" s="883"/>
      <c r="AA403" s="883"/>
      <c r="AB403" s="883"/>
      <c r="AC403" s="883"/>
      <c r="AD403" s="883"/>
      <c r="AE403" s="883"/>
      <c r="AF403" s="883"/>
      <c r="AG403" s="883"/>
      <c r="AH403" s="883"/>
      <c r="AI403" s="883"/>
      <c r="AJ403" s="883"/>
      <c r="AK403" s="883"/>
      <c r="AL403" s="883"/>
      <c r="AM403" s="883"/>
      <c r="AN403" s="883"/>
      <c r="AO403" s="883"/>
      <c r="AP403" s="883"/>
      <c r="AQ403" s="883"/>
      <c r="AR403" s="883"/>
      <c r="AS403" s="883"/>
      <c r="AT403" s="883"/>
      <c r="AU403" s="883"/>
      <c r="AV403" s="883"/>
      <c r="AW403" s="883"/>
      <c r="AX403" s="883"/>
      <c r="AY403" s="883"/>
      <c r="AZ403" s="883"/>
      <c r="BA403" s="883"/>
      <c r="BB403" s="883"/>
      <c r="BC403" s="883"/>
      <c r="BD403" s="883"/>
      <c r="BE403" s="883"/>
      <c r="BF403" s="883"/>
    </row>
    <row r="404" ht="12.75" customHeight="1">
      <c r="A404" s="883"/>
      <c r="B404" s="883"/>
      <c r="C404" s="883"/>
      <c r="D404" s="883"/>
      <c r="E404" s="883"/>
      <c r="F404" s="883"/>
      <c r="G404" s="883"/>
      <c r="H404" s="883"/>
      <c r="I404" s="883"/>
      <c r="J404" s="883"/>
      <c r="K404" s="883"/>
      <c r="L404" s="883"/>
      <c r="M404" s="883"/>
      <c r="N404" s="883"/>
      <c r="O404" s="883"/>
      <c r="P404" s="883"/>
      <c r="Q404" s="883"/>
      <c r="R404" s="883"/>
      <c r="S404" s="883"/>
      <c r="T404" s="883"/>
      <c r="U404" s="883"/>
      <c r="V404" s="883"/>
      <c r="W404" s="883"/>
      <c r="X404" s="883"/>
      <c r="Y404" s="883"/>
      <c r="Z404" s="883"/>
      <c r="AA404" s="883"/>
      <c r="AB404" s="883"/>
      <c r="AC404" s="883"/>
      <c r="AD404" s="883"/>
      <c r="AE404" s="883"/>
      <c r="AF404" s="883"/>
      <c r="AG404" s="883"/>
      <c r="AH404" s="883"/>
      <c r="AI404" s="883"/>
      <c r="AJ404" s="883"/>
      <c r="AK404" s="883"/>
      <c r="AL404" s="883"/>
      <c r="AM404" s="883"/>
      <c r="AN404" s="883"/>
      <c r="AO404" s="883"/>
      <c r="AP404" s="883"/>
      <c r="AQ404" s="883"/>
      <c r="AR404" s="883"/>
      <c r="AS404" s="883"/>
      <c r="AT404" s="883"/>
      <c r="AU404" s="883"/>
      <c r="AV404" s="883"/>
      <c r="AW404" s="883"/>
      <c r="AX404" s="883"/>
      <c r="AY404" s="883"/>
      <c r="AZ404" s="883"/>
      <c r="BA404" s="883"/>
      <c r="BB404" s="883"/>
      <c r="BC404" s="883"/>
      <c r="BD404" s="883"/>
      <c r="BE404" s="883"/>
      <c r="BF404" s="883"/>
    </row>
    <row r="405" ht="12.75" customHeight="1">
      <c r="A405" s="883"/>
      <c r="B405" s="883"/>
      <c r="C405" s="883"/>
      <c r="D405" s="883"/>
      <c r="E405" s="883"/>
      <c r="F405" s="883"/>
      <c r="G405" s="883"/>
      <c r="H405" s="883"/>
      <c r="I405" s="883"/>
      <c r="J405" s="883"/>
      <c r="K405" s="883"/>
      <c r="L405" s="883"/>
      <c r="M405" s="883"/>
      <c r="N405" s="883"/>
      <c r="O405" s="883"/>
      <c r="P405" s="883"/>
      <c r="Q405" s="883"/>
      <c r="R405" s="883"/>
      <c r="S405" s="883"/>
      <c r="T405" s="883"/>
      <c r="U405" s="883"/>
      <c r="V405" s="883"/>
      <c r="W405" s="883"/>
      <c r="X405" s="883"/>
      <c r="Y405" s="883"/>
      <c r="Z405" s="883"/>
      <c r="AA405" s="883"/>
      <c r="AB405" s="883"/>
      <c r="AC405" s="883"/>
      <c r="AD405" s="883"/>
      <c r="AE405" s="883"/>
      <c r="AF405" s="883"/>
      <c r="AG405" s="883"/>
      <c r="AH405" s="883"/>
      <c r="AI405" s="883"/>
      <c r="AJ405" s="883"/>
      <c r="AK405" s="883"/>
      <c r="AL405" s="883"/>
      <c r="AM405" s="883"/>
      <c r="AN405" s="883"/>
      <c r="AO405" s="883"/>
      <c r="AP405" s="883"/>
      <c r="AQ405" s="883"/>
      <c r="AR405" s="883"/>
      <c r="AS405" s="883"/>
      <c r="AT405" s="883"/>
      <c r="AU405" s="883"/>
      <c r="AV405" s="883"/>
      <c r="AW405" s="883"/>
      <c r="AX405" s="883"/>
      <c r="AY405" s="883"/>
      <c r="AZ405" s="883"/>
      <c r="BA405" s="883"/>
      <c r="BB405" s="883"/>
      <c r="BC405" s="883"/>
      <c r="BD405" s="883"/>
      <c r="BE405" s="883"/>
      <c r="BF405" s="883"/>
    </row>
    <row r="406" ht="12.75" customHeight="1">
      <c r="A406" s="883"/>
      <c r="B406" s="883"/>
      <c r="C406" s="883"/>
      <c r="D406" s="883"/>
      <c r="E406" s="883"/>
      <c r="F406" s="883"/>
      <c r="G406" s="883"/>
      <c r="H406" s="883"/>
      <c r="I406" s="883"/>
      <c r="J406" s="883"/>
      <c r="K406" s="883"/>
      <c r="L406" s="883"/>
      <c r="M406" s="883"/>
      <c r="N406" s="883"/>
      <c r="O406" s="883"/>
      <c r="P406" s="883"/>
      <c r="Q406" s="883"/>
      <c r="R406" s="883"/>
      <c r="S406" s="883"/>
      <c r="T406" s="883"/>
      <c r="U406" s="883"/>
      <c r="V406" s="883"/>
      <c r="W406" s="883"/>
      <c r="X406" s="883"/>
      <c r="Y406" s="883"/>
      <c r="Z406" s="883"/>
      <c r="AA406" s="883"/>
      <c r="AB406" s="883"/>
      <c r="AC406" s="883"/>
      <c r="AD406" s="883"/>
      <c r="AE406" s="883"/>
      <c r="AF406" s="883"/>
      <c r="AG406" s="883"/>
      <c r="AH406" s="883"/>
      <c r="AI406" s="883"/>
      <c r="AJ406" s="883"/>
      <c r="AK406" s="883"/>
      <c r="AL406" s="883"/>
      <c r="AM406" s="883"/>
      <c r="AN406" s="883"/>
      <c r="AO406" s="883"/>
      <c r="AP406" s="883"/>
      <c r="AQ406" s="883"/>
      <c r="AR406" s="883"/>
      <c r="AS406" s="883"/>
      <c r="AT406" s="883"/>
      <c r="AU406" s="883"/>
      <c r="AV406" s="883"/>
      <c r="AW406" s="883"/>
      <c r="AX406" s="883"/>
      <c r="AY406" s="883"/>
      <c r="AZ406" s="883"/>
      <c r="BA406" s="883"/>
      <c r="BB406" s="883"/>
      <c r="BC406" s="883"/>
      <c r="BD406" s="883"/>
      <c r="BE406" s="883"/>
      <c r="BF406" s="883"/>
    </row>
    <row r="407" ht="12.75" customHeight="1">
      <c r="A407" s="883"/>
      <c r="B407" s="883"/>
      <c r="C407" s="883"/>
      <c r="D407" s="883"/>
      <c r="E407" s="883"/>
      <c r="F407" s="883"/>
      <c r="G407" s="883"/>
      <c r="H407" s="883"/>
      <c r="I407" s="883"/>
      <c r="J407" s="883"/>
      <c r="K407" s="883"/>
      <c r="L407" s="883"/>
      <c r="M407" s="883"/>
      <c r="N407" s="883"/>
      <c r="O407" s="883"/>
      <c r="P407" s="883"/>
      <c r="Q407" s="883"/>
      <c r="R407" s="883"/>
      <c r="S407" s="883"/>
      <c r="T407" s="883"/>
      <c r="U407" s="883"/>
      <c r="V407" s="883"/>
      <c r="W407" s="883"/>
      <c r="X407" s="883"/>
      <c r="Y407" s="883"/>
      <c r="Z407" s="883"/>
      <c r="AA407" s="883"/>
      <c r="AB407" s="883"/>
      <c r="AC407" s="883"/>
      <c r="AD407" s="883"/>
      <c r="AE407" s="883"/>
      <c r="AF407" s="883"/>
      <c r="AG407" s="883"/>
      <c r="AH407" s="883"/>
      <c r="AI407" s="883"/>
      <c r="AJ407" s="883"/>
      <c r="AK407" s="883"/>
      <c r="AL407" s="883"/>
      <c r="AM407" s="883"/>
      <c r="AN407" s="883"/>
      <c r="AO407" s="883"/>
      <c r="AP407" s="883"/>
      <c r="AQ407" s="883"/>
      <c r="AR407" s="883"/>
      <c r="AS407" s="883"/>
      <c r="AT407" s="883"/>
      <c r="AU407" s="883"/>
      <c r="AV407" s="883"/>
      <c r="AW407" s="883"/>
      <c r="AX407" s="883"/>
      <c r="AY407" s="883"/>
      <c r="AZ407" s="883"/>
      <c r="BA407" s="883"/>
      <c r="BB407" s="883"/>
      <c r="BC407" s="883"/>
      <c r="BD407" s="883"/>
      <c r="BE407" s="883"/>
      <c r="BF407" s="883"/>
    </row>
    <row r="408" ht="12.75" customHeight="1">
      <c r="A408" s="883"/>
      <c r="B408" s="883"/>
      <c r="C408" s="883"/>
      <c r="D408" s="883"/>
      <c r="E408" s="883"/>
      <c r="F408" s="883"/>
      <c r="G408" s="883"/>
      <c r="H408" s="883"/>
      <c r="I408" s="883"/>
      <c r="J408" s="883"/>
      <c r="K408" s="883"/>
      <c r="L408" s="883"/>
      <c r="M408" s="883"/>
      <c r="N408" s="883"/>
      <c r="O408" s="883"/>
      <c r="P408" s="883"/>
      <c r="Q408" s="883"/>
      <c r="R408" s="883"/>
      <c r="S408" s="883"/>
      <c r="T408" s="883"/>
      <c r="U408" s="883"/>
      <c r="V408" s="883"/>
      <c r="W408" s="883"/>
      <c r="X408" s="883"/>
      <c r="Y408" s="883"/>
      <c r="Z408" s="883"/>
      <c r="AA408" s="883"/>
      <c r="AB408" s="883"/>
      <c r="AC408" s="883"/>
      <c r="AD408" s="883"/>
      <c r="AE408" s="883"/>
      <c r="AF408" s="883"/>
      <c r="AG408" s="883"/>
      <c r="AH408" s="883"/>
      <c r="AI408" s="883"/>
      <c r="AJ408" s="883"/>
      <c r="AK408" s="883"/>
      <c r="AL408" s="883"/>
      <c r="AM408" s="883"/>
      <c r="AN408" s="883"/>
      <c r="AO408" s="883"/>
      <c r="AP408" s="883"/>
      <c r="AQ408" s="883"/>
      <c r="AR408" s="883"/>
      <c r="AS408" s="883"/>
      <c r="AT408" s="883"/>
      <c r="AU408" s="883"/>
      <c r="AV408" s="883"/>
      <c r="AW408" s="883"/>
      <c r="AX408" s="883"/>
      <c r="AY408" s="883"/>
      <c r="AZ408" s="883"/>
      <c r="BA408" s="883"/>
      <c r="BB408" s="883"/>
      <c r="BC408" s="883"/>
      <c r="BD408" s="883"/>
      <c r="BE408" s="883"/>
      <c r="BF408" s="883"/>
    </row>
    <row r="409" ht="12.75" customHeight="1">
      <c r="A409" s="883"/>
      <c r="B409" s="883"/>
      <c r="C409" s="883"/>
      <c r="D409" s="883"/>
      <c r="E409" s="883"/>
      <c r="F409" s="883"/>
      <c r="G409" s="883"/>
      <c r="H409" s="883"/>
      <c r="I409" s="883"/>
      <c r="J409" s="883"/>
      <c r="K409" s="883"/>
      <c r="L409" s="883"/>
      <c r="M409" s="883"/>
      <c r="N409" s="883"/>
      <c r="O409" s="883"/>
      <c r="P409" s="883"/>
      <c r="Q409" s="883"/>
      <c r="R409" s="883"/>
      <c r="S409" s="883"/>
      <c r="T409" s="883"/>
      <c r="U409" s="883"/>
      <c r="V409" s="883"/>
      <c r="W409" s="883"/>
      <c r="X409" s="883"/>
      <c r="Y409" s="883"/>
      <c r="Z409" s="883"/>
      <c r="AA409" s="883"/>
      <c r="AB409" s="883"/>
      <c r="AC409" s="883"/>
      <c r="AD409" s="883"/>
      <c r="AE409" s="883"/>
      <c r="AF409" s="883"/>
      <c r="AG409" s="883"/>
      <c r="AH409" s="883"/>
      <c r="AI409" s="883"/>
      <c r="AJ409" s="883"/>
      <c r="AK409" s="883"/>
      <c r="AL409" s="883"/>
      <c r="AM409" s="883"/>
      <c r="AN409" s="883"/>
      <c r="AO409" s="883"/>
      <c r="AP409" s="883"/>
      <c r="AQ409" s="883"/>
      <c r="AR409" s="883"/>
      <c r="AS409" s="883"/>
      <c r="AT409" s="883"/>
      <c r="AU409" s="883"/>
      <c r="AV409" s="883"/>
      <c r="AW409" s="883"/>
      <c r="AX409" s="883"/>
      <c r="AY409" s="883"/>
      <c r="AZ409" s="883"/>
      <c r="BA409" s="883"/>
      <c r="BB409" s="883"/>
      <c r="BC409" s="883"/>
      <c r="BD409" s="883"/>
      <c r="BE409" s="883"/>
      <c r="BF409" s="883"/>
    </row>
    <row r="410" ht="12.75" customHeight="1">
      <c r="A410" s="883"/>
      <c r="B410" s="883"/>
      <c r="C410" s="883"/>
      <c r="D410" s="883"/>
      <c r="E410" s="883"/>
      <c r="F410" s="883"/>
      <c r="G410" s="883"/>
      <c r="H410" s="883"/>
      <c r="I410" s="883"/>
      <c r="J410" s="883"/>
      <c r="K410" s="883"/>
      <c r="L410" s="883"/>
      <c r="M410" s="883"/>
      <c r="N410" s="883"/>
      <c r="O410" s="883"/>
      <c r="P410" s="883"/>
      <c r="Q410" s="883"/>
      <c r="R410" s="883"/>
      <c r="S410" s="883"/>
      <c r="T410" s="883"/>
      <c r="U410" s="883"/>
      <c r="V410" s="883"/>
      <c r="W410" s="883"/>
      <c r="X410" s="883"/>
      <c r="Y410" s="883"/>
      <c r="Z410" s="883"/>
      <c r="AA410" s="883"/>
      <c r="AB410" s="883"/>
      <c r="AC410" s="883"/>
      <c r="AD410" s="883"/>
      <c r="AE410" s="883"/>
      <c r="AF410" s="883"/>
      <c r="AG410" s="883"/>
      <c r="AH410" s="883"/>
      <c r="AI410" s="883"/>
      <c r="AJ410" s="883"/>
      <c r="AK410" s="883"/>
      <c r="AL410" s="883"/>
      <c r="AM410" s="883"/>
      <c r="AN410" s="883"/>
      <c r="AO410" s="883"/>
      <c r="AP410" s="883"/>
      <c r="AQ410" s="883"/>
      <c r="AR410" s="883"/>
      <c r="AS410" s="883"/>
      <c r="AT410" s="883"/>
      <c r="AU410" s="883"/>
      <c r="AV410" s="883"/>
      <c r="AW410" s="883"/>
      <c r="AX410" s="883"/>
      <c r="AY410" s="883"/>
      <c r="AZ410" s="883"/>
      <c r="BA410" s="883"/>
      <c r="BB410" s="883"/>
      <c r="BC410" s="883"/>
      <c r="BD410" s="883"/>
      <c r="BE410" s="883"/>
      <c r="BF410" s="883"/>
    </row>
    <row r="411" ht="12.75" customHeight="1">
      <c r="A411" s="883"/>
      <c r="B411" s="883"/>
      <c r="C411" s="883"/>
      <c r="D411" s="883"/>
      <c r="E411" s="883"/>
      <c r="F411" s="883"/>
      <c r="G411" s="883"/>
      <c r="H411" s="883"/>
      <c r="I411" s="883"/>
      <c r="J411" s="883"/>
      <c r="K411" s="883"/>
      <c r="L411" s="883"/>
      <c r="M411" s="883"/>
      <c r="N411" s="883"/>
      <c r="O411" s="883"/>
      <c r="P411" s="883"/>
      <c r="Q411" s="883"/>
      <c r="R411" s="883"/>
      <c r="S411" s="883"/>
      <c r="T411" s="883"/>
      <c r="U411" s="883"/>
      <c r="V411" s="883"/>
      <c r="W411" s="883"/>
      <c r="X411" s="883"/>
      <c r="Y411" s="883"/>
      <c r="Z411" s="883"/>
      <c r="AA411" s="883"/>
      <c r="AB411" s="883"/>
      <c r="AC411" s="883"/>
      <c r="AD411" s="883"/>
      <c r="AE411" s="883"/>
      <c r="AF411" s="883"/>
      <c r="AG411" s="883"/>
      <c r="AH411" s="883"/>
      <c r="AI411" s="883"/>
      <c r="AJ411" s="883"/>
      <c r="AK411" s="883"/>
      <c r="AL411" s="883"/>
      <c r="AM411" s="883"/>
      <c r="AN411" s="883"/>
      <c r="AO411" s="883"/>
      <c r="AP411" s="883"/>
      <c r="AQ411" s="883"/>
      <c r="AR411" s="883"/>
      <c r="AS411" s="883"/>
      <c r="AT411" s="883"/>
      <c r="AU411" s="883"/>
      <c r="AV411" s="883"/>
      <c r="AW411" s="883"/>
      <c r="AX411" s="883"/>
      <c r="AY411" s="883"/>
      <c r="AZ411" s="883"/>
      <c r="BA411" s="883"/>
      <c r="BB411" s="883"/>
      <c r="BC411" s="883"/>
      <c r="BD411" s="883"/>
      <c r="BE411" s="883"/>
      <c r="BF411" s="883"/>
    </row>
    <row r="412" ht="12.75" customHeight="1">
      <c r="A412" s="883"/>
      <c r="B412" s="883"/>
      <c r="C412" s="883"/>
      <c r="D412" s="883"/>
      <c r="E412" s="883"/>
      <c r="F412" s="883"/>
      <c r="G412" s="883"/>
      <c r="H412" s="883"/>
      <c r="I412" s="883"/>
      <c r="J412" s="883"/>
      <c r="K412" s="883"/>
      <c r="L412" s="883"/>
      <c r="M412" s="883"/>
      <c r="N412" s="883"/>
      <c r="O412" s="883"/>
      <c r="P412" s="883"/>
      <c r="Q412" s="883"/>
      <c r="R412" s="883"/>
      <c r="S412" s="883"/>
      <c r="T412" s="883"/>
      <c r="U412" s="883"/>
      <c r="V412" s="883"/>
      <c r="W412" s="883"/>
      <c r="X412" s="883"/>
      <c r="Y412" s="883"/>
      <c r="Z412" s="883"/>
      <c r="AA412" s="883"/>
      <c r="AB412" s="883"/>
      <c r="AC412" s="883"/>
      <c r="AD412" s="883"/>
      <c r="AE412" s="883"/>
      <c r="AF412" s="883"/>
      <c r="AG412" s="883"/>
      <c r="AH412" s="883"/>
      <c r="AI412" s="883"/>
      <c r="AJ412" s="883"/>
      <c r="AK412" s="883"/>
      <c r="AL412" s="883"/>
      <c r="AM412" s="883"/>
      <c r="AN412" s="883"/>
      <c r="AO412" s="883"/>
      <c r="AP412" s="883"/>
      <c r="AQ412" s="883"/>
      <c r="AR412" s="883"/>
      <c r="AS412" s="883"/>
      <c r="AT412" s="883"/>
      <c r="AU412" s="883"/>
      <c r="AV412" s="883"/>
      <c r="AW412" s="883"/>
      <c r="AX412" s="883"/>
      <c r="AY412" s="883"/>
      <c r="AZ412" s="883"/>
      <c r="BA412" s="883"/>
      <c r="BB412" s="883"/>
      <c r="BC412" s="883"/>
      <c r="BD412" s="883"/>
      <c r="BE412" s="883"/>
      <c r="BF412" s="883"/>
    </row>
    <row r="413" ht="12.75" customHeight="1">
      <c r="A413" s="883"/>
      <c r="B413" s="883"/>
      <c r="C413" s="883"/>
      <c r="D413" s="883"/>
      <c r="E413" s="883"/>
      <c r="F413" s="883"/>
      <c r="G413" s="883"/>
      <c r="H413" s="883"/>
      <c r="I413" s="883"/>
      <c r="J413" s="883"/>
      <c r="K413" s="883"/>
      <c r="L413" s="883"/>
      <c r="M413" s="883"/>
      <c r="N413" s="883"/>
      <c r="O413" s="883"/>
      <c r="P413" s="883"/>
      <c r="Q413" s="883"/>
      <c r="R413" s="883"/>
      <c r="S413" s="883"/>
      <c r="T413" s="883"/>
      <c r="U413" s="883"/>
      <c r="V413" s="883"/>
      <c r="W413" s="883"/>
      <c r="X413" s="883"/>
      <c r="Y413" s="883"/>
      <c r="Z413" s="883"/>
      <c r="AA413" s="883"/>
      <c r="AB413" s="883"/>
      <c r="AC413" s="883"/>
      <c r="AD413" s="883"/>
      <c r="AE413" s="883"/>
      <c r="AF413" s="883"/>
      <c r="AG413" s="883"/>
      <c r="AH413" s="883"/>
      <c r="AI413" s="883"/>
      <c r="AJ413" s="883"/>
      <c r="AK413" s="883"/>
      <c r="AL413" s="883"/>
      <c r="AM413" s="883"/>
      <c r="AN413" s="883"/>
      <c r="AO413" s="883"/>
      <c r="AP413" s="883"/>
      <c r="AQ413" s="883"/>
      <c r="AR413" s="883"/>
      <c r="AS413" s="883"/>
      <c r="AT413" s="883"/>
      <c r="AU413" s="883"/>
      <c r="AV413" s="883"/>
      <c r="AW413" s="883"/>
      <c r="AX413" s="883"/>
      <c r="AY413" s="883"/>
      <c r="AZ413" s="883"/>
      <c r="BA413" s="883"/>
      <c r="BB413" s="883"/>
      <c r="BC413" s="883"/>
      <c r="BD413" s="883"/>
      <c r="BE413" s="883"/>
      <c r="BF413" s="883"/>
    </row>
    <row r="414" ht="12.75" customHeight="1">
      <c r="A414" s="883"/>
      <c r="B414" s="883"/>
      <c r="C414" s="883"/>
      <c r="D414" s="883"/>
      <c r="E414" s="883"/>
      <c r="F414" s="883"/>
      <c r="G414" s="883"/>
      <c r="H414" s="883"/>
      <c r="I414" s="883"/>
      <c r="J414" s="883"/>
      <c r="K414" s="883"/>
      <c r="L414" s="883"/>
      <c r="M414" s="883"/>
      <c r="N414" s="883"/>
      <c r="O414" s="883"/>
      <c r="P414" s="883"/>
      <c r="Q414" s="883"/>
      <c r="R414" s="883"/>
      <c r="S414" s="883"/>
      <c r="T414" s="883"/>
      <c r="U414" s="883"/>
      <c r="V414" s="883"/>
      <c r="W414" s="883"/>
      <c r="X414" s="883"/>
      <c r="Y414" s="883"/>
      <c r="Z414" s="883"/>
      <c r="AA414" s="883"/>
      <c r="AB414" s="883"/>
      <c r="AC414" s="883"/>
      <c r="AD414" s="883"/>
      <c r="AE414" s="883"/>
      <c r="AF414" s="883"/>
      <c r="AG414" s="883"/>
      <c r="AH414" s="883"/>
      <c r="AI414" s="883"/>
      <c r="AJ414" s="883"/>
      <c r="AK414" s="883"/>
      <c r="AL414" s="883"/>
      <c r="AM414" s="883"/>
      <c r="AN414" s="883"/>
      <c r="AO414" s="883"/>
      <c r="AP414" s="883"/>
      <c r="AQ414" s="883"/>
      <c r="AR414" s="883"/>
      <c r="AS414" s="883"/>
      <c r="AT414" s="883"/>
      <c r="AU414" s="883"/>
      <c r="AV414" s="883"/>
      <c r="AW414" s="883"/>
      <c r="AX414" s="883"/>
      <c r="AY414" s="883"/>
      <c r="AZ414" s="883"/>
      <c r="BA414" s="883"/>
      <c r="BB414" s="883"/>
      <c r="BC414" s="883"/>
      <c r="BD414" s="883"/>
      <c r="BE414" s="883"/>
      <c r="BF414" s="883"/>
    </row>
    <row r="415" ht="12.75" customHeight="1">
      <c r="A415" s="883"/>
      <c r="B415" s="883"/>
      <c r="C415" s="883"/>
      <c r="D415" s="883"/>
      <c r="E415" s="883"/>
      <c r="F415" s="883"/>
      <c r="G415" s="883"/>
      <c r="H415" s="883"/>
      <c r="I415" s="883"/>
      <c r="J415" s="883"/>
      <c r="K415" s="883"/>
      <c r="L415" s="883"/>
      <c r="M415" s="883"/>
      <c r="N415" s="883"/>
      <c r="O415" s="883"/>
      <c r="P415" s="883"/>
      <c r="Q415" s="883"/>
      <c r="R415" s="883"/>
      <c r="S415" s="883"/>
      <c r="T415" s="883"/>
      <c r="U415" s="883"/>
      <c r="V415" s="883"/>
      <c r="W415" s="883"/>
      <c r="X415" s="883"/>
      <c r="Y415" s="883"/>
      <c r="Z415" s="883"/>
      <c r="AA415" s="883"/>
      <c r="AB415" s="883"/>
      <c r="AC415" s="883"/>
      <c r="AD415" s="883"/>
      <c r="AE415" s="883"/>
      <c r="AF415" s="883"/>
      <c r="AG415" s="883"/>
      <c r="AH415" s="883"/>
      <c r="AI415" s="883"/>
      <c r="AJ415" s="883"/>
      <c r="AK415" s="883"/>
      <c r="AL415" s="883"/>
      <c r="AM415" s="883"/>
      <c r="AN415" s="883"/>
      <c r="AO415" s="883"/>
      <c r="AP415" s="883"/>
      <c r="AQ415" s="883"/>
      <c r="AR415" s="883"/>
      <c r="AS415" s="883"/>
      <c r="AT415" s="883"/>
      <c r="AU415" s="883"/>
      <c r="AV415" s="883"/>
      <c r="AW415" s="883"/>
      <c r="AX415" s="883"/>
      <c r="AY415" s="883"/>
      <c r="AZ415" s="883"/>
      <c r="BA415" s="883"/>
      <c r="BB415" s="883"/>
      <c r="BC415" s="883"/>
      <c r="BD415" s="883"/>
      <c r="BE415" s="883"/>
      <c r="BF415" s="883"/>
    </row>
    <row r="416" ht="12.75" customHeight="1">
      <c r="A416" s="883"/>
      <c r="B416" s="883"/>
      <c r="C416" s="883"/>
      <c r="D416" s="883"/>
      <c r="E416" s="883"/>
      <c r="F416" s="883"/>
      <c r="G416" s="883"/>
      <c r="H416" s="883"/>
      <c r="I416" s="883"/>
      <c r="J416" s="883"/>
      <c r="K416" s="883"/>
      <c r="L416" s="883"/>
      <c r="M416" s="883"/>
      <c r="N416" s="883"/>
      <c r="O416" s="883"/>
      <c r="P416" s="883"/>
      <c r="Q416" s="883"/>
      <c r="R416" s="883"/>
      <c r="S416" s="883"/>
      <c r="T416" s="883"/>
      <c r="U416" s="883"/>
      <c r="V416" s="883"/>
      <c r="W416" s="883"/>
      <c r="X416" s="883"/>
      <c r="Y416" s="883"/>
      <c r="Z416" s="883"/>
      <c r="AA416" s="883"/>
      <c r="AB416" s="883"/>
      <c r="AC416" s="883"/>
      <c r="AD416" s="883"/>
      <c r="AE416" s="883"/>
      <c r="AF416" s="883"/>
      <c r="AG416" s="883"/>
      <c r="AH416" s="883"/>
      <c r="AI416" s="883"/>
      <c r="AJ416" s="883"/>
      <c r="AK416" s="883"/>
      <c r="AL416" s="883"/>
      <c r="AM416" s="883"/>
      <c r="AN416" s="883"/>
      <c r="AO416" s="883"/>
      <c r="AP416" s="883"/>
      <c r="AQ416" s="883"/>
      <c r="AR416" s="883"/>
      <c r="AS416" s="883"/>
      <c r="AT416" s="883"/>
      <c r="AU416" s="883"/>
      <c r="AV416" s="883"/>
      <c r="AW416" s="883"/>
      <c r="AX416" s="883"/>
      <c r="AY416" s="883"/>
      <c r="AZ416" s="883"/>
      <c r="BA416" s="883"/>
      <c r="BB416" s="883"/>
      <c r="BC416" s="883"/>
      <c r="BD416" s="883"/>
      <c r="BE416" s="883"/>
      <c r="BF416" s="883"/>
    </row>
    <row r="417" ht="12.75" customHeight="1">
      <c r="A417" s="883"/>
      <c r="B417" s="883"/>
      <c r="C417" s="883"/>
      <c r="D417" s="883"/>
      <c r="E417" s="883"/>
      <c r="F417" s="883"/>
      <c r="G417" s="883"/>
      <c r="H417" s="883"/>
      <c r="I417" s="883"/>
      <c r="J417" s="883"/>
      <c r="K417" s="883"/>
      <c r="L417" s="883"/>
      <c r="M417" s="883"/>
      <c r="N417" s="883"/>
      <c r="O417" s="883"/>
      <c r="P417" s="883"/>
      <c r="Q417" s="883"/>
      <c r="R417" s="883"/>
      <c r="S417" s="883"/>
      <c r="T417" s="883"/>
      <c r="U417" s="883"/>
      <c r="V417" s="883"/>
      <c r="W417" s="883"/>
      <c r="X417" s="883"/>
      <c r="Y417" s="883"/>
      <c r="Z417" s="883"/>
      <c r="AA417" s="883"/>
      <c r="AB417" s="883"/>
      <c r="AC417" s="883"/>
      <c r="AD417" s="883"/>
      <c r="AE417" s="883"/>
      <c r="AF417" s="883"/>
      <c r="AG417" s="883"/>
      <c r="AH417" s="883"/>
      <c r="AI417" s="883"/>
      <c r="AJ417" s="883"/>
      <c r="AK417" s="883"/>
      <c r="AL417" s="883"/>
      <c r="AM417" s="883"/>
      <c r="AN417" s="883"/>
      <c r="AO417" s="883"/>
      <c r="AP417" s="883"/>
      <c r="AQ417" s="883"/>
      <c r="AR417" s="883"/>
      <c r="AS417" s="883"/>
      <c r="AT417" s="883"/>
      <c r="AU417" s="883"/>
      <c r="AV417" s="883"/>
      <c r="AW417" s="883"/>
      <c r="AX417" s="883"/>
      <c r="AY417" s="883"/>
      <c r="AZ417" s="883"/>
      <c r="BA417" s="883"/>
      <c r="BB417" s="883"/>
      <c r="BC417" s="883"/>
      <c r="BD417" s="883"/>
      <c r="BE417" s="883"/>
      <c r="BF417" s="883"/>
    </row>
    <row r="418" ht="12.75" customHeight="1">
      <c r="A418" s="883"/>
      <c r="B418" s="883"/>
      <c r="C418" s="883"/>
      <c r="D418" s="883"/>
      <c r="E418" s="883"/>
      <c r="F418" s="883"/>
      <c r="G418" s="883"/>
      <c r="H418" s="883"/>
      <c r="I418" s="883"/>
      <c r="J418" s="883"/>
      <c r="K418" s="883"/>
      <c r="L418" s="883"/>
      <c r="M418" s="883"/>
      <c r="N418" s="883"/>
      <c r="O418" s="883"/>
      <c r="P418" s="883"/>
      <c r="Q418" s="883"/>
      <c r="R418" s="883"/>
      <c r="S418" s="883"/>
      <c r="T418" s="883"/>
      <c r="U418" s="883"/>
      <c r="V418" s="883"/>
      <c r="W418" s="883"/>
      <c r="X418" s="883"/>
      <c r="Y418" s="883"/>
      <c r="Z418" s="883"/>
      <c r="AA418" s="883"/>
      <c r="AB418" s="883"/>
      <c r="AC418" s="883"/>
      <c r="AD418" s="883"/>
      <c r="AE418" s="883"/>
      <c r="AF418" s="883"/>
      <c r="AG418" s="883"/>
      <c r="AH418" s="883"/>
      <c r="AI418" s="883"/>
      <c r="AJ418" s="883"/>
      <c r="AK418" s="883"/>
      <c r="AL418" s="883"/>
      <c r="AM418" s="883"/>
      <c r="AN418" s="883"/>
      <c r="AO418" s="883"/>
      <c r="AP418" s="883"/>
      <c r="AQ418" s="883"/>
      <c r="AR418" s="883"/>
      <c r="AS418" s="883"/>
      <c r="AT418" s="883"/>
      <c r="AU418" s="883"/>
      <c r="AV418" s="883"/>
      <c r="AW418" s="883"/>
      <c r="AX418" s="883"/>
      <c r="AY418" s="883"/>
      <c r="AZ418" s="883"/>
      <c r="BA418" s="883"/>
      <c r="BB418" s="883"/>
      <c r="BC418" s="883"/>
      <c r="BD418" s="883"/>
      <c r="BE418" s="883"/>
      <c r="BF418" s="883"/>
    </row>
    <row r="419" ht="12.75" customHeight="1">
      <c r="A419" s="883"/>
      <c r="B419" s="883"/>
      <c r="C419" s="883"/>
      <c r="D419" s="883"/>
      <c r="E419" s="883"/>
      <c r="F419" s="883"/>
      <c r="G419" s="883"/>
      <c r="H419" s="883"/>
      <c r="I419" s="883"/>
      <c r="J419" s="883"/>
      <c r="K419" s="883"/>
      <c r="L419" s="883"/>
      <c r="M419" s="883"/>
      <c r="N419" s="883"/>
      <c r="O419" s="883"/>
      <c r="P419" s="883"/>
      <c r="Q419" s="883"/>
      <c r="R419" s="883"/>
      <c r="S419" s="883"/>
      <c r="T419" s="883"/>
      <c r="U419" s="883"/>
      <c r="V419" s="883"/>
      <c r="W419" s="883"/>
      <c r="X419" s="883"/>
      <c r="Y419" s="883"/>
      <c r="Z419" s="883"/>
      <c r="AA419" s="883"/>
      <c r="AB419" s="883"/>
      <c r="AC419" s="883"/>
      <c r="AD419" s="883"/>
      <c r="AE419" s="883"/>
      <c r="AF419" s="883"/>
      <c r="AG419" s="883"/>
      <c r="AH419" s="883"/>
      <c r="AI419" s="883"/>
      <c r="AJ419" s="883"/>
      <c r="AK419" s="883"/>
      <c r="AL419" s="883"/>
      <c r="AM419" s="883"/>
      <c r="AN419" s="883"/>
      <c r="AO419" s="883"/>
      <c r="AP419" s="883"/>
      <c r="AQ419" s="883"/>
      <c r="AR419" s="883"/>
      <c r="AS419" s="883"/>
      <c r="AT419" s="883"/>
      <c r="AU419" s="883"/>
      <c r="AV419" s="883"/>
      <c r="AW419" s="883"/>
      <c r="AX419" s="883"/>
      <c r="AY419" s="883"/>
      <c r="AZ419" s="883"/>
      <c r="BA419" s="883"/>
      <c r="BB419" s="883"/>
      <c r="BC419" s="883"/>
      <c r="BD419" s="883"/>
      <c r="BE419" s="883"/>
      <c r="BF419" s="883"/>
    </row>
    <row r="420" ht="12.75" customHeight="1">
      <c r="A420" s="883"/>
      <c r="B420" s="883"/>
      <c r="C420" s="883"/>
      <c r="D420" s="883"/>
      <c r="E420" s="883"/>
      <c r="F420" s="883"/>
      <c r="G420" s="883"/>
      <c r="H420" s="883"/>
      <c r="I420" s="883"/>
      <c r="J420" s="883"/>
      <c r="K420" s="883"/>
      <c r="L420" s="883"/>
      <c r="M420" s="883"/>
      <c r="N420" s="883"/>
      <c r="O420" s="883"/>
      <c r="P420" s="883"/>
      <c r="Q420" s="883"/>
      <c r="R420" s="883"/>
      <c r="S420" s="883"/>
      <c r="T420" s="883"/>
      <c r="U420" s="883"/>
      <c r="V420" s="883"/>
      <c r="W420" s="883"/>
      <c r="X420" s="883"/>
      <c r="Y420" s="883"/>
      <c r="Z420" s="883"/>
      <c r="AA420" s="883"/>
      <c r="AB420" s="883"/>
      <c r="AC420" s="883"/>
      <c r="AD420" s="883"/>
      <c r="AE420" s="883"/>
      <c r="AF420" s="883"/>
      <c r="AG420" s="883"/>
      <c r="AH420" s="883"/>
      <c r="AI420" s="883"/>
      <c r="AJ420" s="883"/>
      <c r="AK420" s="883"/>
      <c r="AL420" s="883"/>
      <c r="AM420" s="883"/>
      <c r="AN420" s="883"/>
      <c r="AO420" s="883"/>
      <c r="AP420" s="883"/>
      <c r="AQ420" s="883"/>
      <c r="AR420" s="883"/>
      <c r="AS420" s="883"/>
      <c r="AT420" s="883"/>
      <c r="AU420" s="883"/>
      <c r="AV420" s="883"/>
      <c r="AW420" s="883"/>
      <c r="AX420" s="883"/>
      <c r="AY420" s="883"/>
      <c r="AZ420" s="883"/>
      <c r="BA420" s="883"/>
      <c r="BB420" s="883"/>
      <c r="BC420" s="883"/>
      <c r="BD420" s="883"/>
      <c r="BE420" s="883"/>
      <c r="BF420" s="883"/>
    </row>
    <row r="421" ht="12.75" customHeight="1">
      <c r="A421" s="883"/>
      <c r="B421" s="883"/>
      <c r="C421" s="883"/>
      <c r="D421" s="883"/>
      <c r="E421" s="883"/>
      <c r="F421" s="883"/>
      <c r="G421" s="883"/>
      <c r="H421" s="883"/>
      <c r="I421" s="883"/>
      <c r="J421" s="883"/>
      <c r="K421" s="883"/>
      <c r="L421" s="883"/>
      <c r="M421" s="883"/>
      <c r="N421" s="883"/>
      <c r="O421" s="883"/>
      <c r="P421" s="883"/>
      <c r="Q421" s="883"/>
      <c r="R421" s="883"/>
      <c r="S421" s="883"/>
      <c r="T421" s="883"/>
      <c r="U421" s="883"/>
      <c r="V421" s="883"/>
      <c r="W421" s="883"/>
      <c r="X421" s="883"/>
      <c r="Y421" s="883"/>
      <c r="Z421" s="883"/>
      <c r="AA421" s="883"/>
      <c r="AB421" s="883"/>
      <c r="AC421" s="883"/>
      <c r="AD421" s="883"/>
      <c r="AE421" s="883"/>
      <c r="AF421" s="883"/>
      <c r="AG421" s="883"/>
      <c r="AH421" s="883"/>
      <c r="AI421" s="883"/>
      <c r="AJ421" s="883"/>
      <c r="AK421" s="883"/>
      <c r="AL421" s="883"/>
      <c r="AM421" s="883"/>
      <c r="AN421" s="883"/>
      <c r="AO421" s="883"/>
      <c r="AP421" s="883"/>
      <c r="AQ421" s="883"/>
      <c r="AR421" s="883"/>
      <c r="AS421" s="883"/>
      <c r="AT421" s="883"/>
      <c r="AU421" s="883"/>
      <c r="AV421" s="883"/>
      <c r="AW421" s="883"/>
      <c r="AX421" s="883"/>
      <c r="AY421" s="883"/>
      <c r="AZ421" s="883"/>
      <c r="BA421" s="883"/>
      <c r="BB421" s="883"/>
      <c r="BC421" s="883"/>
      <c r="BD421" s="883"/>
      <c r="BE421" s="883"/>
      <c r="BF421" s="883"/>
    </row>
    <row r="422" ht="12.75" customHeight="1">
      <c r="A422" s="883"/>
      <c r="B422" s="883"/>
      <c r="C422" s="883"/>
      <c r="D422" s="883"/>
      <c r="E422" s="883"/>
      <c r="F422" s="883"/>
      <c r="G422" s="883"/>
      <c r="H422" s="883"/>
      <c r="I422" s="883"/>
      <c r="J422" s="883"/>
      <c r="K422" s="883"/>
      <c r="L422" s="883"/>
      <c r="M422" s="883"/>
      <c r="N422" s="883"/>
      <c r="O422" s="883"/>
      <c r="P422" s="883"/>
      <c r="Q422" s="883"/>
      <c r="R422" s="883"/>
      <c r="S422" s="883"/>
      <c r="T422" s="883"/>
      <c r="U422" s="883"/>
      <c r="V422" s="883"/>
      <c r="W422" s="883"/>
      <c r="X422" s="883"/>
      <c r="Y422" s="883"/>
      <c r="Z422" s="883"/>
      <c r="AA422" s="883"/>
      <c r="AB422" s="883"/>
      <c r="AC422" s="883"/>
      <c r="AD422" s="883"/>
      <c r="AE422" s="883"/>
      <c r="AF422" s="883"/>
      <c r="AG422" s="883"/>
      <c r="AH422" s="883"/>
      <c r="AI422" s="883"/>
      <c r="AJ422" s="883"/>
      <c r="AK422" s="883"/>
      <c r="AL422" s="883"/>
      <c r="AM422" s="883"/>
      <c r="AN422" s="883"/>
      <c r="AO422" s="883"/>
      <c r="AP422" s="883"/>
      <c r="AQ422" s="883"/>
      <c r="AR422" s="883"/>
      <c r="AS422" s="883"/>
      <c r="AT422" s="883"/>
      <c r="AU422" s="883"/>
      <c r="AV422" s="883"/>
      <c r="AW422" s="883"/>
      <c r="AX422" s="883"/>
      <c r="AY422" s="883"/>
      <c r="AZ422" s="883"/>
      <c r="BA422" s="883"/>
      <c r="BB422" s="883"/>
      <c r="BC422" s="883"/>
      <c r="BD422" s="883"/>
      <c r="BE422" s="883"/>
      <c r="BF422" s="883"/>
    </row>
    <row r="423" ht="12.75" customHeight="1">
      <c r="A423" s="883"/>
      <c r="B423" s="883"/>
      <c r="C423" s="883"/>
      <c r="D423" s="883"/>
      <c r="E423" s="883"/>
      <c r="F423" s="883"/>
      <c r="G423" s="883"/>
      <c r="H423" s="883"/>
      <c r="I423" s="883"/>
      <c r="J423" s="883"/>
      <c r="K423" s="883"/>
      <c r="L423" s="883"/>
      <c r="M423" s="883"/>
      <c r="N423" s="883"/>
      <c r="O423" s="883"/>
      <c r="P423" s="883"/>
      <c r="Q423" s="883"/>
      <c r="R423" s="883"/>
      <c r="S423" s="883"/>
      <c r="T423" s="883"/>
      <c r="U423" s="883"/>
      <c r="V423" s="883"/>
      <c r="W423" s="883"/>
      <c r="X423" s="883"/>
      <c r="Y423" s="883"/>
      <c r="Z423" s="883"/>
      <c r="AA423" s="883"/>
      <c r="AB423" s="883"/>
      <c r="AC423" s="883"/>
      <c r="AD423" s="883"/>
      <c r="AE423" s="883"/>
      <c r="AF423" s="883"/>
      <c r="AG423" s="883"/>
      <c r="AH423" s="883"/>
      <c r="AI423" s="883"/>
      <c r="AJ423" s="883"/>
      <c r="AK423" s="883"/>
      <c r="AL423" s="883"/>
      <c r="AM423" s="883"/>
      <c r="AN423" s="883"/>
      <c r="AO423" s="883"/>
      <c r="AP423" s="883"/>
      <c r="AQ423" s="883"/>
      <c r="AR423" s="883"/>
      <c r="AS423" s="883"/>
      <c r="AT423" s="883"/>
      <c r="AU423" s="883"/>
      <c r="AV423" s="883"/>
      <c r="AW423" s="883"/>
      <c r="AX423" s="883"/>
      <c r="AY423" s="883"/>
      <c r="AZ423" s="883"/>
      <c r="BA423" s="883"/>
      <c r="BB423" s="883"/>
      <c r="BC423" s="883"/>
      <c r="BD423" s="883"/>
      <c r="BE423" s="883"/>
      <c r="BF423" s="883"/>
    </row>
    <row r="424" ht="12.75" customHeight="1">
      <c r="A424" s="883"/>
      <c r="B424" s="883"/>
      <c r="C424" s="883"/>
      <c r="D424" s="883"/>
      <c r="E424" s="883"/>
      <c r="F424" s="883"/>
      <c r="G424" s="883"/>
      <c r="H424" s="883"/>
      <c r="I424" s="883"/>
      <c r="J424" s="883"/>
      <c r="K424" s="883"/>
      <c r="L424" s="883"/>
      <c r="M424" s="883"/>
      <c r="N424" s="883"/>
      <c r="O424" s="883"/>
      <c r="P424" s="883"/>
      <c r="Q424" s="883"/>
      <c r="R424" s="883"/>
      <c r="S424" s="883"/>
      <c r="T424" s="883"/>
      <c r="U424" s="883"/>
      <c r="V424" s="883"/>
      <c r="W424" s="883"/>
      <c r="X424" s="883"/>
      <c r="Y424" s="883"/>
      <c r="Z424" s="883"/>
      <c r="AA424" s="883"/>
      <c r="AB424" s="883"/>
      <c r="AC424" s="883"/>
      <c r="AD424" s="883"/>
      <c r="AE424" s="883"/>
      <c r="AF424" s="883"/>
      <c r="AG424" s="883"/>
      <c r="AH424" s="883"/>
      <c r="AI424" s="883"/>
      <c r="AJ424" s="883"/>
      <c r="AK424" s="883"/>
      <c r="AL424" s="883"/>
      <c r="AM424" s="883"/>
      <c r="AN424" s="883"/>
      <c r="AO424" s="883"/>
      <c r="AP424" s="883"/>
      <c r="AQ424" s="883"/>
      <c r="AR424" s="883"/>
      <c r="AS424" s="883"/>
      <c r="AT424" s="883"/>
      <c r="AU424" s="883"/>
      <c r="AV424" s="883"/>
      <c r="AW424" s="883"/>
      <c r="AX424" s="883"/>
      <c r="AY424" s="883"/>
      <c r="AZ424" s="883"/>
      <c r="BA424" s="883"/>
      <c r="BB424" s="883"/>
      <c r="BC424" s="883"/>
      <c r="BD424" s="883"/>
      <c r="BE424" s="883"/>
      <c r="BF424" s="883"/>
    </row>
    <row r="425" ht="12.75" customHeight="1">
      <c r="A425" s="883"/>
      <c r="B425" s="883"/>
      <c r="C425" s="883"/>
      <c r="D425" s="883"/>
      <c r="E425" s="883"/>
      <c r="F425" s="883"/>
      <c r="G425" s="883"/>
      <c r="H425" s="883"/>
      <c r="I425" s="883"/>
      <c r="J425" s="883"/>
      <c r="K425" s="883"/>
      <c r="L425" s="883"/>
      <c r="M425" s="883"/>
      <c r="N425" s="883"/>
      <c r="O425" s="883"/>
      <c r="P425" s="883"/>
      <c r="Q425" s="883"/>
      <c r="R425" s="883"/>
      <c r="S425" s="883"/>
      <c r="T425" s="883"/>
      <c r="U425" s="883"/>
      <c r="V425" s="883"/>
      <c r="W425" s="883"/>
      <c r="X425" s="883"/>
      <c r="Y425" s="883"/>
      <c r="Z425" s="883"/>
      <c r="AA425" s="883"/>
      <c r="AB425" s="883"/>
      <c r="AC425" s="883"/>
      <c r="AD425" s="883"/>
      <c r="AE425" s="883"/>
      <c r="AF425" s="883"/>
      <c r="AG425" s="883"/>
      <c r="AH425" s="883"/>
      <c r="AI425" s="883"/>
      <c r="AJ425" s="883"/>
      <c r="AK425" s="883"/>
      <c r="AL425" s="883"/>
      <c r="AM425" s="883"/>
      <c r="AN425" s="883"/>
      <c r="AO425" s="883"/>
      <c r="AP425" s="883"/>
      <c r="AQ425" s="883"/>
      <c r="AR425" s="883"/>
      <c r="AS425" s="883"/>
      <c r="AT425" s="883"/>
      <c r="AU425" s="883"/>
      <c r="AV425" s="883"/>
      <c r="AW425" s="883"/>
      <c r="AX425" s="883"/>
      <c r="AY425" s="883"/>
      <c r="AZ425" s="883"/>
      <c r="BA425" s="883"/>
      <c r="BB425" s="883"/>
      <c r="BC425" s="883"/>
      <c r="BD425" s="883"/>
      <c r="BE425" s="883"/>
      <c r="BF425" s="883"/>
    </row>
    <row r="426" ht="12.75" customHeight="1">
      <c r="A426" s="883"/>
      <c r="B426" s="883"/>
      <c r="C426" s="883"/>
      <c r="D426" s="883"/>
      <c r="E426" s="883"/>
      <c r="F426" s="883"/>
      <c r="G426" s="883"/>
      <c r="H426" s="883"/>
      <c r="I426" s="883"/>
      <c r="J426" s="883"/>
      <c r="K426" s="883"/>
      <c r="L426" s="883"/>
      <c r="M426" s="883"/>
      <c r="N426" s="883"/>
      <c r="O426" s="883"/>
      <c r="P426" s="883"/>
      <c r="Q426" s="883"/>
      <c r="R426" s="883"/>
      <c r="S426" s="883"/>
      <c r="T426" s="883"/>
      <c r="U426" s="883"/>
      <c r="V426" s="883"/>
      <c r="W426" s="883"/>
      <c r="X426" s="883"/>
      <c r="Y426" s="883"/>
      <c r="Z426" s="883"/>
      <c r="AA426" s="883"/>
      <c r="AB426" s="883"/>
      <c r="AC426" s="883"/>
      <c r="AD426" s="883"/>
      <c r="AE426" s="883"/>
      <c r="AF426" s="883"/>
      <c r="AG426" s="883"/>
      <c r="AH426" s="883"/>
      <c r="AI426" s="883"/>
      <c r="AJ426" s="883"/>
      <c r="AK426" s="883"/>
      <c r="AL426" s="883"/>
      <c r="AM426" s="883"/>
      <c r="AN426" s="883"/>
      <c r="AO426" s="883"/>
      <c r="AP426" s="883"/>
      <c r="AQ426" s="883"/>
      <c r="AR426" s="883"/>
      <c r="AS426" s="883"/>
      <c r="AT426" s="883"/>
      <c r="AU426" s="883"/>
      <c r="AV426" s="883"/>
      <c r="AW426" s="883"/>
      <c r="AX426" s="883"/>
      <c r="AY426" s="883"/>
      <c r="AZ426" s="883"/>
      <c r="BA426" s="883"/>
      <c r="BB426" s="883"/>
      <c r="BC426" s="883"/>
      <c r="BD426" s="883"/>
      <c r="BE426" s="883"/>
      <c r="BF426" s="883"/>
    </row>
    <row r="427" ht="12.75" customHeight="1">
      <c r="A427" s="883"/>
      <c r="B427" s="883"/>
      <c r="C427" s="883"/>
      <c r="D427" s="883"/>
      <c r="E427" s="883"/>
      <c r="F427" s="883"/>
      <c r="G427" s="883"/>
      <c r="H427" s="883"/>
      <c r="I427" s="883"/>
      <c r="J427" s="883"/>
      <c r="K427" s="883"/>
      <c r="L427" s="883"/>
      <c r="M427" s="883"/>
      <c r="N427" s="883"/>
      <c r="O427" s="883"/>
      <c r="P427" s="883"/>
      <c r="Q427" s="883"/>
      <c r="R427" s="883"/>
      <c r="S427" s="883"/>
      <c r="T427" s="883"/>
      <c r="U427" s="883"/>
      <c r="V427" s="883"/>
      <c r="W427" s="883"/>
      <c r="X427" s="883"/>
      <c r="Y427" s="883"/>
      <c r="Z427" s="883"/>
      <c r="AA427" s="883"/>
      <c r="AB427" s="883"/>
      <c r="AC427" s="883"/>
      <c r="AD427" s="883"/>
      <c r="AE427" s="883"/>
      <c r="AF427" s="883"/>
      <c r="AG427" s="883"/>
      <c r="AH427" s="883"/>
      <c r="AI427" s="883"/>
      <c r="AJ427" s="883"/>
      <c r="AK427" s="883"/>
      <c r="AL427" s="883"/>
      <c r="AM427" s="883"/>
      <c r="AN427" s="883"/>
      <c r="AO427" s="883"/>
      <c r="AP427" s="883"/>
      <c r="AQ427" s="883"/>
      <c r="AR427" s="883"/>
      <c r="AS427" s="883"/>
      <c r="AT427" s="883"/>
      <c r="AU427" s="883"/>
      <c r="AV427" s="883"/>
      <c r="AW427" s="883"/>
      <c r="AX427" s="883"/>
      <c r="AY427" s="883"/>
      <c r="AZ427" s="883"/>
      <c r="BA427" s="883"/>
      <c r="BB427" s="883"/>
      <c r="BC427" s="883"/>
      <c r="BD427" s="883"/>
      <c r="BE427" s="883"/>
      <c r="BF427" s="883"/>
    </row>
    <row r="428" ht="12.75" customHeight="1">
      <c r="A428" s="883"/>
      <c r="B428" s="883"/>
      <c r="C428" s="883"/>
      <c r="D428" s="883"/>
      <c r="E428" s="883"/>
      <c r="F428" s="883"/>
      <c r="G428" s="883"/>
      <c r="H428" s="883"/>
      <c r="I428" s="883"/>
      <c r="J428" s="883"/>
      <c r="K428" s="883"/>
      <c r="L428" s="883"/>
      <c r="M428" s="883"/>
      <c r="N428" s="883"/>
      <c r="O428" s="883"/>
      <c r="P428" s="883"/>
      <c r="Q428" s="883"/>
      <c r="R428" s="883"/>
      <c r="S428" s="883"/>
      <c r="T428" s="883"/>
      <c r="U428" s="883"/>
      <c r="V428" s="883"/>
      <c r="W428" s="883"/>
      <c r="X428" s="883"/>
      <c r="Y428" s="883"/>
      <c r="Z428" s="883"/>
      <c r="AA428" s="883"/>
      <c r="AB428" s="883"/>
      <c r="AC428" s="883"/>
      <c r="AD428" s="883"/>
      <c r="AE428" s="883"/>
      <c r="AF428" s="883"/>
      <c r="AG428" s="883"/>
      <c r="AH428" s="883"/>
      <c r="AI428" s="883"/>
      <c r="AJ428" s="883"/>
      <c r="AK428" s="883"/>
      <c r="AL428" s="883"/>
      <c r="AM428" s="883"/>
      <c r="AN428" s="883"/>
      <c r="AO428" s="883"/>
      <c r="AP428" s="883"/>
      <c r="AQ428" s="883"/>
      <c r="AR428" s="883"/>
      <c r="AS428" s="883"/>
      <c r="AT428" s="883"/>
      <c r="AU428" s="883"/>
      <c r="AV428" s="883"/>
      <c r="AW428" s="883"/>
      <c r="AX428" s="883"/>
      <c r="AY428" s="883"/>
      <c r="AZ428" s="883"/>
      <c r="BA428" s="883"/>
      <c r="BB428" s="883"/>
      <c r="BC428" s="883"/>
      <c r="BD428" s="883"/>
      <c r="BE428" s="883"/>
      <c r="BF428" s="883"/>
    </row>
    <row r="429" ht="12.75" customHeight="1">
      <c r="A429" s="883"/>
      <c r="B429" s="883"/>
      <c r="C429" s="883"/>
      <c r="D429" s="883"/>
      <c r="E429" s="883"/>
      <c r="F429" s="883"/>
      <c r="G429" s="883"/>
      <c r="H429" s="883"/>
      <c r="I429" s="883"/>
      <c r="J429" s="883"/>
      <c r="K429" s="883"/>
      <c r="L429" s="883"/>
      <c r="M429" s="883"/>
      <c r="N429" s="883"/>
      <c r="O429" s="883"/>
      <c r="P429" s="883"/>
      <c r="Q429" s="883"/>
      <c r="R429" s="883"/>
      <c r="S429" s="883"/>
      <c r="T429" s="883"/>
      <c r="U429" s="883"/>
      <c r="V429" s="883"/>
      <c r="W429" s="883"/>
      <c r="X429" s="883"/>
      <c r="Y429" s="883"/>
      <c r="Z429" s="883"/>
      <c r="AA429" s="883"/>
      <c r="AB429" s="883"/>
      <c r="AC429" s="883"/>
      <c r="AD429" s="883"/>
      <c r="AE429" s="883"/>
      <c r="AF429" s="883"/>
      <c r="AG429" s="883"/>
      <c r="AH429" s="883"/>
      <c r="AI429" s="883"/>
      <c r="AJ429" s="883"/>
      <c r="AK429" s="883"/>
      <c r="AL429" s="883"/>
      <c r="AM429" s="883"/>
      <c r="AN429" s="883"/>
      <c r="AO429" s="883"/>
      <c r="AP429" s="883"/>
      <c r="AQ429" s="883"/>
      <c r="AR429" s="883"/>
      <c r="AS429" s="883"/>
      <c r="AT429" s="883"/>
      <c r="AU429" s="883"/>
      <c r="AV429" s="883"/>
      <c r="AW429" s="883"/>
      <c r="AX429" s="883"/>
      <c r="AY429" s="883"/>
      <c r="AZ429" s="883"/>
      <c r="BA429" s="883"/>
      <c r="BB429" s="883"/>
      <c r="BC429" s="883"/>
      <c r="BD429" s="883"/>
      <c r="BE429" s="883"/>
      <c r="BF429" s="883"/>
    </row>
    <row r="430" ht="12.75" customHeight="1">
      <c r="A430" s="883"/>
      <c r="B430" s="883"/>
      <c r="C430" s="883"/>
      <c r="D430" s="883"/>
      <c r="E430" s="883"/>
      <c r="F430" s="883"/>
      <c r="G430" s="883"/>
      <c r="H430" s="883"/>
      <c r="I430" s="883"/>
      <c r="J430" s="883"/>
      <c r="K430" s="883"/>
      <c r="L430" s="883"/>
      <c r="M430" s="883"/>
      <c r="N430" s="883"/>
      <c r="O430" s="883"/>
      <c r="P430" s="883"/>
      <c r="Q430" s="883"/>
      <c r="R430" s="883"/>
      <c r="S430" s="883"/>
      <c r="T430" s="883"/>
      <c r="U430" s="883"/>
      <c r="V430" s="883"/>
      <c r="W430" s="883"/>
      <c r="X430" s="883"/>
      <c r="Y430" s="883"/>
      <c r="Z430" s="883"/>
      <c r="AA430" s="883"/>
      <c r="AB430" s="883"/>
      <c r="AC430" s="883"/>
      <c r="AD430" s="883"/>
      <c r="AE430" s="883"/>
      <c r="AF430" s="883"/>
      <c r="AG430" s="883"/>
      <c r="AH430" s="883"/>
      <c r="AI430" s="883"/>
      <c r="AJ430" s="883"/>
      <c r="AK430" s="883"/>
      <c r="AL430" s="883"/>
      <c r="AM430" s="883"/>
      <c r="AN430" s="883"/>
      <c r="AO430" s="883"/>
      <c r="AP430" s="883"/>
      <c r="AQ430" s="883"/>
      <c r="AR430" s="883"/>
      <c r="AS430" s="883"/>
      <c r="AT430" s="883"/>
      <c r="AU430" s="883"/>
      <c r="AV430" s="883"/>
      <c r="AW430" s="883"/>
      <c r="AX430" s="883"/>
      <c r="AY430" s="883"/>
      <c r="AZ430" s="883"/>
      <c r="BA430" s="883"/>
      <c r="BB430" s="883"/>
      <c r="BC430" s="883"/>
      <c r="BD430" s="883"/>
      <c r="BE430" s="883"/>
      <c r="BF430" s="883"/>
    </row>
    <row r="431" ht="12.75" customHeight="1">
      <c r="A431" s="883"/>
      <c r="B431" s="883"/>
      <c r="C431" s="883"/>
      <c r="D431" s="883"/>
      <c r="E431" s="883"/>
      <c r="F431" s="883"/>
      <c r="G431" s="883"/>
      <c r="H431" s="883"/>
      <c r="I431" s="883"/>
      <c r="J431" s="883"/>
      <c r="K431" s="883"/>
      <c r="L431" s="883"/>
      <c r="M431" s="883"/>
      <c r="N431" s="883"/>
      <c r="O431" s="883"/>
      <c r="P431" s="883"/>
      <c r="Q431" s="883"/>
      <c r="R431" s="883"/>
      <c r="S431" s="883"/>
      <c r="T431" s="883"/>
      <c r="U431" s="883"/>
      <c r="V431" s="883"/>
      <c r="W431" s="883"/>
      <c r="X431" s="883"/>
      <c r="Y431" s="883"/>
      <c r="Z431" s="883"/>
      <c r="AA431" s="883"/>
      <c r="AB431" s="883"/>
      <c r="AC431" s="883"/>
      <c r="AD431" s="883"/>
      <c r="AE431" s="883"/>
      <c r="AF431" s="883"/>
      <c r="AG431" s="883"/>
      <c r="AH431" s="883"/>
      <c r="AI431" s="883"/>
      <c r="AJ431" s="883"/>
      <c r="AK431" s="883"/>
      <c r="AL431" s="883"/>
      <c r="AM431" s="883"/>
      <c r="AN431" s="883"/>
      <c r="AO431" s="883"/>
      <c r="AP431" s="883"/>
      <c r="AQ431" s="883"/>
      <c r="AR431" s="883"/>
      <c r="AS431" s="883"/>
      <c r="AT431" s="883"/>
      <c r="AU431" s="883"/>
      <c r="AV431" s="883"/>
      <c r="AW431" s="883"/>
      <c r="AX431" s="883"/>
      <c r="AY431" s="883"/>
      <c r="AZ431" s="883"/>
      <c r="BA431" s="883"/>
      <c r="BB431" s="883"/>
      <c r="BC431" s="883"/>
      <c r="BD431" s="883"/>
      <c r="BE431" s="883"/>
      <c r="BF431" s="883"/>
    </row>
    <row r="432" ht="12.75" customHeight="1">
      <c r="A432" s="883"/>
      <c r="B432" s="883"/>
      <c r="C432" s="883"/>
      <c r="D432" s="883"/>
      <c r="E432" s="883"/>
      <c r="F432" s="883"/>
      <c r="G432" s="883"/>
      <c r="H432" s="883"/>
      <c r="I432" s="883"/>
      <c r="J432" s="883"/>
      <c r="K432" s="883"/>
      <c r="L432" s="883"/>
      <c r="M432" s="883"/>
      <c r="N432" s="883"/>
      <c r="O432" s="883"/>
      <c r="P432" s="883"/>
      <c r="Q432" s="883"/>
      <c r="R432" s="883"/>
      <c r="S432" s="883"/>
      <c r="T432" s="883"/>
      <c r="U432" s="883"/>
      <c r="V432" s="883"/>
      <c r="W432" s="883"/>
      <c r="X432" s="883"/>
      <c r="Y432" s="883"/>
      <c r="Z432" s="883"/>
      <c r="AA432" s="883"/>
      <c r="AB432" s="883"/>
      <c r="AC432" s="883"/>
      <c r="AD432" s="883"/>
      <c r="AE432" s="883"/>
      <c r="AF432" s="883"/>
      <c r="AG432" s="883"/>
      <c r="AH432" s="883"/>
      <c r="AI432" s="883"/>
      <c r="AJ432" s="883"/>
      <c r="AK432" s="883"/>
      <c r="AL432" s="883"/>
      <c r="AM432" s="883"/>
      <c r="AN432" s="883"/>
      <c r="AO432" s="883"/>
      <c r="AP432" s="883"/>
      <c r="AQ432" s="883"/>
      <c r="AR432" s="883"/>
      <c r="AS432" s="883"/>
      <c r="AT432" s="883"/>
      <c r="AU432" s="883"/>
      <c r="AV432" s="883"/>
      <c r="AW432" s="883"/>
      <c r="AX432" s="883"/>
      <c r="AY432" s="883"/>
      <c r="AZ432" s="883"/>
      <c r="BA432" s="883"/>
      <c r="BB432" s="883"/>
      <c r="BC432" s="883"/>
      <c r="BD432" s="883"/>
      <c r="BE432" s="883"/>
      <c r="BF432" s="883"/>
    </row>
    <row r="433" ht="12.75" customHeight="1">
      <c r="A433" s="883"/>
      <c r="B433" s="883"/>
      <c r="C433" s="883"/>
      <c r="D433" s="883"/>
      <c r="E433" s="883"/>
      <c r="F433" s="883"/>
      <c r="G433" s="883"/>
      <c r="H433" s="883"/>
      <c r="I433" s="883"/>
      <c r="J433" s="883"/>
      <c r="K433" s="883"/>
      <c r="L433" s="883"/>
      <c r="M433" s="883"/>
      <c r="N433" s="883"/>
      <c r="O433" s="883"/>
      <c r="P433" s="883"/>
      <c r="Q433" s="883"/>
      <c r="R433" s="883"/>
      <c r="S433" s="883"/>
      <c r="T433" s="883"/>
      <c r="U433" s="883"/>
      <c r="V433" s="883"/>
      <c r="W433" s="883"/>
      <c r="X433" s="883"/>
      <c r="Y433" s="883"/>
      <c r="Z433" s="883"/>
      <c r="AA433" s="883"/>
      <c r="AB433" s="883"/>
      <c r="AC433" s="883"/>
      <c r="AD433" s="883"/>
      <c r="AE433" s="883"/>
      <c r="AF433" s="883"/>
      <c r="AG433" s="883"/>
      <c r="AH433" s="883"/>
      <c r="AI433" s="883"/>
      <c r="AJ433" s="883"/>
      <c r="AK433" s="883"/>
      <c r="AL433" s="883"/>
      <c r="AM433" s="883"/>
      <c r="AN433" s="883"/>
      <c r="AO433" s="883"/>
      <c r="AP433" s="883"/>
      <c r="AQ433" s="883"/>
      <c r="AR433" s="883"/>
      <c r="AS433" s="883"/>
      <c r="AT433" s="883"/>
      <c r="AU433" s="883"/>
      <c r="AV433" s="883"/>
      <c r="AW433" s="883"/>
      <c r="AX433" s="883"/>
      <c r="AY433" s="883"/>
      <c r="AZ433" s="883"/>
      <c r="BA433" s="883"/>
      <c r="BB433" s="883"/>
      <c r="BC433" s="883"/>
      <c r="BD433" s="883"/>
      <c r="BE433" s="883"/>
      <c r="BF433" s="883"/>
    </row>
    <row r="434" ht="12.75" customHeight="1">
      <c r="A434" s="883"/>
      <c r="B434" s="883"/>
      <c r="C434" s="883"/>
      <c r="D434" s="883"/>
      <c r="E434" s="883"/>
      <c r="F434" s="883"/>
      <c r="G434" s="883"/>
      <c r="H434" s="883"/>
      <c r="I434" s="883"/>
      <c r="J434" s="883"/>
      <c r="K434" s="883"/>
      <c r="L434" s="883"/>
      <c r="M434" s="883"/>
      <c r="N434" s="883"/>
      <c r="O434" s="883"/>
      <c r="P434" s="883"/>
      <c r="Q434" s="883"/>
      <c r="R434" s="883"/>
      <c r="S434" s="883"/>
      <c r="T434" s="883"/>
      <c r="U434" s="883"/>
      <c r="V434" s="883"/>
      <c r="W434" s="883"/>
      <c r="X434" s="883"/>
      <c r="Y434" s="883"/>
      <c r="Z434" s="883"/>
      <c r="AA434" s="883"/>
      <c r="AB434" s="883"/>
      <c r="AC434" s="883"/>
      <c r="AD434" s="883"/>
      <c r="AE434" s="883"/>
      <c r="AF434" s="883"/>
      <c r="AG434" s="883"/>
      <c r="AH434" s="883"/>
      <c r="AI434" s="883"/>
      <c r="AJ434" s="883"/>
      <c r="AK434" s="883"/>
      <c r="AL434" s="883"/>
      <c r="AM434" s="883"/>
      <c r="AN434" s="883"/>
      <c r="AO434" s="883"/>
      <c r="AP434" s="883"/>
      <c r="AQ434" s="883"/>
      <c r="AR434" s="883"/>
      <c r="AS434" s="883"/>
      <c r="AT434" s="883"/>
      <c r="AU434" s="883"/>
      <c r="AV434" s="883"/>
      <c r="AW434" s="883"/>
      <c r="AX434" s="883"/>
      <c r="AY434" s="883"/>
      <c r="AZ434" s="883"/>
      <c r="BA434" s="883"/>
      <c r="BB434" s="883"/>
      <c r="BC434" s="883"/>
      <c r="BD434" s="883"/>
      <c r="BE434" s="883"/>
      <c r="BF434" s="883"/>
    </row>
    <row r="435" ht="12.75" customHeight="1">
      <c r="A435" s="883"/>
      <c r="B435" s="883"/>
      <c r="C435" s="883"/>
      <c r="D435" s="883"/>
      <c r="E435" s="883"/>
      <c r="F435" s="883"/>
      <c r="G435" s="883"/>
      <c r="H435" s="883"/>
      <c r="I435" s="883"/>
      <c r="J435" s="883"/>
      <c r="K435" s="883"/>
      <c r="L435" s="883"/>
      <c r="M435" s="883"/>
      <c r="N435" s="883"/>
      <c r="O435" s="883"/>
      <c r="P435" s="883"/>
      <c r="Q435" s="883"/>
      <c r="R435" s="883"/>
      <c r="S435" s="883"/>
      <c r="T435" s="883"/>
      <c r="U435" s="883"/>
      <c r="V435" s="883"/>
      <c r="W435" s="883"/>
      <c r="X435" s="883"/>
      <c r="Y435" s="883"/>
      <c r="Z435" s="883"/>
      <c r="AA435" s="883"/>
      <c r="AB435" s="883"/>
      <c r="AC435" s="883"/>
      <c r="AD435" s="883"/>
      <c r="AE435" s="883"/>
      <c r="AF435" s="883"/>
      <c r="AG435" s="883"/>
      <c r="AH435" s="883"/>
      <c r="AI435" s="883"/>
      <c r="AJ435" s="883"/>
      <c r="AK435" s="883"/>
      <c r="AL435" s="883"/>
      <c r="AM435" s="883"/>
      <c r="AN435" s="883"/>
      <c r="AO435" s="883"/>
      <c r="AP435" s="883"/>
      <c r="AQ435" s="883"/>
      <c r="AR435" s="883"/>
      <c r="AS435" s="883"/>
      <c r="AT435" s="883"/>
      <c r="AU435" s="883"/>
      <c r="AV435" s="883"/>
      <c r="AW435" s="883"/>
      <c r="AX435" s="883"/>
      <c r="AY435" s="883"/>
      <c r="AZ435" s="883"/>
      <c r="BA435" s="883"/>
      <c r="BB435" s="883"/>
      <c r="BC435" s="883"/>
      <c r="BD435" s="883"/>
      <c r="BE435" s="883"/>
      <c r="BF435" s="883"/>
    </row>
    <row r="436" ht="12.75" customHeight="1">
      <c r="A436" s="883"/>
      <c r="B436" s="883"/>
      <c r="C436" s="883"/>
      <c r="D436" s="883"/>
      <c r="E436" s="883"/>
      <c r="F436" s="883"/>
      <c r="G436" s="883"/>
      <c r="H436" s="883"/>
      <c r="I436" s="883"/>
      <c r="J436" s="883"/>
      <c r="K436" s="883"/>
      <c r="L436" s="883"/>
      <c r="M436" s="883"/>
      <c r="N436" s="883"/>
      <c r="O436" s="883"/>
      <c r="P436" s="883"/>
      <c r="Q436" s="883"/>
      <c r="R436" s="883"/>
      <c r="S436" s="883"/>
      <c r="T436" s="883"/>
      <c r="U436" s="883"/>
      <c r="V436" s="883"/>
      <c r="W436" s="883"/>
      <c r="X436" s="883"/>
      <c r="Y436" s="883"/>
      <c r="Z436" s="883"/>
      <c r="AA436" s="883"/>
      <c r="AB436" s="883"/>
      <c r="AC436" s="883"/>
      <c r="AD436" s="883"/>
      <c r="AE436" s="883"/>
      <c r="AF436" s="883"/>
      <c r="AG436" s="883"/>
      <c r="AH436" s="883"/>
      <c r="AI436" s="883"/>
      <c r="AJ436" s="883"/>
      <c r="AK436" s="883"/>
      <c r="AL436" s="883"/>
      <c r="AM436" s="883"/>
      <c r="AN436" s="883"/>
      <c r="AO436" s="883"/>
      <c r="AP436" s="883"/>
      <c r="AQ436" s="883"/>
      <c r="AR436" s="883"/>
      <c r="AS436" s="883"/>
      <c r="AT436" s="883"/>
      <c r="AU436" s="883"/>
      <c r="AV436" s="883"/>
      <c r="AW436" s="883"/>
      <c r="AX436" s="883"/>
      <c r="AY436" s="883"/>
      <c r="AZ436" s="883"/>
      <c r="BA436" s="883"/>
      <c r="BB436" s="883"/>
      <c r="BC436" s="883"/>
      <c r="BD436" s="883"/>
      <c r="BE436" s="883"/>
      <c r="BF436" s="883"/>
    </row>
    <row r="437" ht="12.75" customHeight="1">
      <c r="A437" s="883"/>
      <c r="B437" s="883"/>
      <c r="C437" s="883"/>
      <c r="D437" s="883"/>
      <c r="E437" s="883"/>
      <c r="F437" s="883"/>
      <c r="G437" s="883"/>
      <c r="H437" s="883"/>
      <c r="I437" s="883"/>
      <c r="J437" s="883"/>
      <c r="K437" s="883"/>
      <c r="L437" s="883"/>
      <c r="M437" s="883"/>
      <c r="N437" s="883"/>
      <c r="O437" s="883"/>
      <c r="P437" s="883"/>
      <c r="Q437" s="883"/>
      <c r="R437" s="883"/>
      <c r="S437" s="883"/>
      <c r="T437" s="883"/>
      <c r="U437" s="883"/>
      <c r="V437" s="883"/>
      <c r="W437" s="883"/>
      <c r="X437" s="883"/>
      <c r="Y437" s="883"/>
      <c r="Z437" s="883"/>
      <c r="AA437" s="883"/>
      <c r="AB437" s="883"/>
      <c r="AC437" s="883"/>
      <c r="AD437" s="883"/>
      <c r="AE437" s="883"/>
      <c r="AF437" s="883"/>
      <c r="AG437" s="883"/>
      <c r="AH437" s="883"/>
      <c r="AI437" s="883"/>
      <c r="AJ437" s="883"/>
      <c r="AK437" s="883"/>
      <c r="AL437" s="883"/>
      <c r="AM437" s="883"/>
      <c r="AN437" s="883"/>
      <c r="AO437" s="883"/>
      <c r="AP437" s="883"/>
      <c r="AQ437" s="883"/>
      <c r="AR437" s="883"/>
      <c r="AS437" s="883"/>
      <c r="AT437" s="883"/>
      <c r="AU437" s="883"/>
      <c r="AV437" s="883"/>
      <c r="AW437" s="883"/>
      <c r="AX437" s="883"/>
      <c r="AY437" s="883"/>
      <c r="AZ437" s="883"/>
      <c r="BA437" s="883"/>
      <c r="BB437" s="883"/>
      <c r="BC437" s="883"/>
      <c r="BD437" s="883"/>
      <c r="BE437" s="883"/>
      <c r="BF437" s="883"/>
    </row>
    <row r="438" ht="12.75" customHeight="1">
      <c r="A438" s="883"/>
      <c r="B438" s="883"/>
      <c r="C438" s="883"/>
      <c r="D438" s="883"/>
      <c r="E438" s="883"/>
      <c r="F438" s="883"/>
      <c r="G438" s="883"/>
      <c r="H438" s="883"/>
      <c r="I438" s="883"/>
      <c r="J438" s="883"/>
      <c r="K438" s="883"/>
      <c r="L438" s="883"/>
      <c r="M438" s="883"/>
      <c r="N438" s="883"/>
      <c r="O438" s="883"/>
      <c r="P438" s="883"/>
      <c r="Q438" s="883"/>
      <c r="R438" s="883"/>
      <c r="S438" s="883"/>
      <c r="T438" s="883"/>
      <c r="U438" s="883"/>
      <c r="V438" s="883"/>
      <c r="W438" s="883"/>
      <c r="X438" s="883"/>
      <c r="Y438" s="883"/>
      <c r="Z438" s="883"/>
      <c r="AA438" s="883"/>
      <c r="AB438" s="883"/>
      <c r="AC438" s="883"/>
      <c r="AD438" s="883"/>
      <c r="AE438" s="883"/>
      <c r="AF438" s="883"/>
      <c r="AG438" s="883"/>
      <c r="AH438" s="883"/>
      <c r="AI438" s="883"/>
      <c r="AJ438" s="883"/>
      <c r="AK438" s="883"/>
      <c r="AL438" s="883"/>
      <c r="AM438" s="883"/>
      <c r="AN438" s="883"/>
      <c r="AO438" s="883"/>
      <c r="AP438" s="883"/>
      <c r="AQ438" s="883"/>
      <c r="AR438" s="883"/>
      <c r="AS438" s="883"/>
      <c r="AT438" s="883"/>
      <c r="AU438" s="883"/>
      <c r="AV438" s="883"/>
      <c r="AW438" s="883"/>
      <c r="AX438" s="883"/>
      <c r="AY438" s="883"/>
      <c r="AZ438" s="883"/>
      <c r="BA438" s="883"/>
      <c r="BB438" s="883"/>
      <c r="BC438" s="883"/>
      <c r="BD438" s="883"/>
      <c r="BE438" s="883"/>
      <c r="BF438" s="883"/>
    </row>
    <row r="439" ht="12.75" customHeight="1">
      <c r="A439" s="883"/>
      <c r="B439" s="883"/>
      <c r="C439" s="883"/>
      <c r="D439" s="883"/>
      <c r="E439" s="883"/>
      <c r="F439" s="883"/>
      <c r="G439" s="883"/>
      <c r="H439" s="883"/>
      <c r="I439" s="883"/>
      <c r="J439" s="883"/>
      <c r="K439" s="883"/>
      <c r="L439" s="883"/>
      <c r="M439" s="883"/>
      <c r="N439" s="883"/>
      <c r="O439" s="883"/>
      <c r="P439" s="883"/>
      <c r="Q439" s="883"/>
      <c r="R439" s="883"/>
      <c r="S439" s="883"/>
      <c r="T439" s="883"/>
      <c r="U439" s="883"/>
      <c r="V439" s="883"/>
      <c r="W439" s="883"/>
      <c r="X439" s="883"/>
      <c r="Y439" s="883"/>
      <c r="Z439" s="883"/>
      <c r="AA439" s="883"/>
      <c r="AB439" s="883"/>
      <c r="AC439" s="883"/>
      <c r="AD439" s="883"/>
      <c r="AE439" s="883"/>
      <c r="AF439" s="883"/>
      <c r="AG439" s="883"/>
      <c r="AH439" s="883"/>
      <c r="AI439" s="883"/>
      <c r="AJ439" s="883"/>
      <c r="AK439" s="883"/>
      <c r="AL439" s="883"/>
      <c r="AM439" s="883"/>
      <c r="AN439" s="883"/>
      <c r="AO439" s="883"/>
      <c r="AP439" s="883"/>
      <c r="AQ439" s="883"/>
      <c r="AR439" s="883"/>
      <c r="AS439" s="883"/>
      <c r="AT439" s="883"/>
      <c r="AU439" s="883"/>
      <c r="AV439" s="883"/>
      <c r="AW439" s="883"/>
      <c r="AX439" s="883"/>
      <c r="AY439" s="883"/>
      <c r="AZ439" s="883"/>
      <c r="BA439" s="883"/>
      <c r="BB439" s="883"/>
      <c r="BC439" s="883"/>
      <c r="BD439" s="883"/>
      <c r="BE439" s="883"/>
      <c r="BF439" s="883"/>
    </row>
    <row r="440" ht="12.75" customHeight="1">
      <c r="A440" s="883"/>
      <c r="B440" s="883"/>
      <c r="C440" s="883"/>
      <c r="D440" s="883"/>
      <c r="E440" s="883"/>
      <c r="F440" s="883"/>
      <c r="G440" s="883"/>
      <c r="H440" s="883"/>
      <c r="I440" s="883"/>
      <c r="J440" s="883"/>
      <c r="K440" s="883"/>
      <c r="L440" s="883"/>
      <c r="M440" s="883"/>
      <c r="N440" s="883"/>
      <c r="O440" s="883"/>
      <c r="P440" s="883"/>
      <c r="Q440" s="883"/>
      <c r="R440" s="883"/>
      <c r="S440" s="883"/>
      <c r="T440" s="883"/>
      <c r="U440" s="883"/>
      <c r="V440" s="883"/>
      <c r="W440" s="883"/>
      <c r="X440" s="883"/>
      <c r="Y440" s="883"/>
      <c r="Z440" s="883"/>
      <c r="AA440" s="883"/>
      <c r="AB440" s="883"/>
      <c r="AC440" s="883"/>
      <c r="AD440" s="883"/>
      <c r="AE440" s="883"/>
      <c r="AF440" s="883"/>
      <c r="AG440" s="883"/>
      <c r="AH440" s="883"/>
      <c r="AI440" s="883"/>
      <c r="AJ440" s="883"/>
      <c r="AK440" s="883"/>
      <c r="AL440" s="883"/>
      <c r="AM440" s="883"/>
      <c r="AN440" s="883"/>
      <c r="AO440" s="883"/>
      <c r="AP440" s="883"/>
      <c r="AQ440" s="883"/>
      <c r="AR440" s="883"/>
      <c r="AS440" s="883"/>
      <c r="AT440" s="883"/>
      <c r="AU440" s="883"/>
      <c r="AV440" s="883"/>
      <c r="AW440" s="883"/>
      <c r="AX440" s="883"/>
      <c r="AY440" s="883"/>
      <c r="AZ440" s="883"/>
      <c r="BA440" s="883"/>
      <c r="BB440" s="883"/>
      <c r="BC440" s="883"/>
      <c r="BD440" s="883"/>
      <c r="BE440" s="883"/>
      <c r="BF440" s="883"/>
    </row>
    <row r="441" ht="12.75" customHeight="1">
      <c r="A441" s="883"/>
      <c r="B441" s="883"/>
      <c r="C441" s="883"/>
      <c r="D441" s="883"/>
      <c r="E441" s="883"/>
      <c r="F441" s="883"/>
      <c r="G441" s="883"/>
      <c r="H441" s="883"/>
      <c r="I441" s="883"/>
      <c r="J441" s="883"/>
      <c r="K441" s="883"/>
      <c r="L441" s="883"/>
      <c r="M441" s="883"/>
      <c r="N441" s="883"/>
      <c r="O441" s="883"/>
      <c r="P441" s="883"/>
      <c r="Q441" s="883"/>
      <c r="R441" s="883"/>
      <c r="S441" s="883"/>
      <c r="T441" s="883"/>
      <c r="U441" s="883"/>
      <c r="V441" s="883"/>
      <c r="W441" s="883"/>
      <c r="X441" s="883"/>
      <c r="Y441" s="883"/>
      <c r="Z441" s="883"/>
      <c r="AA441" s="883"/>
      <c r="AB441" s="883"/>
      <c r="AC441" s="883"/>
      <c r="AD441" s="883"/>
      <c r="AE441" s="883"/>
      <c r="AF441" s="883"/>
      <c r="AG441" s="883"/>
      <c r="AH441" s="883"/>
      <c r="AI441" s="883"/>
      <c r="AJ441" s="883"/>
      <c r="AK441" s="883"/>
      <c r="AL441" s="883"/>
      <c r="AM441" s="883"/>
      <c r="AN441" s="883"/>
      <c r="AO441" s="883"/>
      <c r="AP441" s="883"/>
      <c r="AQ441" s="883"/>
      <c r="AR441" s="883"/>
      <c r="AS441" s="883"/>
      <c r="AT441" s="883"/>
      <c r="AU441" s="883"/>
      <c r="AV441" s="883"/>
      <c r="AW441" s="883"/>
      <c r="AX441" s="883"/>
      <c r="AY441" s="883"/>
      <c r="AZ441" s="883"/>
      <c r="BA441" s="883"/>
      <c r="BB441" s="883"/>
      <c r="BC441" s="883"/>
      <c r="BD441" s="883"/>
      <c r="BE441" s="883"/>
      <c r="BF441" s="883"/>
    </row>
    <row r="442" ht="12.75" customHeight="1">
      <c r="A442" s="883"/>
      <c r="B442" s="883"/>
      <c r="C442" s="883"/>
      <c r="D442" s="883"/>
      <c r="E442" s="883"/>
      <c r="F442" s="883"/>
      <c r="G442" s="883"/>
      <c r="H442" s="883"/>
      <c r="I442" s="883"/>
      <c r="J442" s="883"/>
      <c r="K442" s="883"/>
      <c r="L442" s="883"/>
      <c r="M442" s="883"/>
      <c r="N442" s="883"/>
      <c r="O442" s="883"/>
      <c r="P442" s="883"/>
      <c r="Q442" s="883"/>
      <c r="R442" s="883"/>
      <c r="S442" s="883"/>
      <c r="T442" s="883"/>
      <c r="U442" s="883"/>
      <c r="V442" s="883"/>
      <c r="W442" s="883"/>
      <c r="X442" s="883"/>
      <c r="Y442" s="883"/>
      <c r="Z442" s="883"/>
      <c r="AA442" s="883"/>
      <c r="AB442" s="883"/>
      <c r="AC442" s="883"/>
      <c r="AD442" s="883"/>
      <c r="AE442" s="883"/>
      <c r="AF442" s="883"/>
      <c r="AG442" s="883"/>
      <c r="AH442" s="883"/>
      <c r="AI442" s="883"/>
      <c r="AJ442" s="883"/>
      <c r="AK442" s="883"/>
      <c r="AL442" s="883"/>
      <c r="AM442" s="883"/>
      <c r="AN442" s="883"/>
      <c r="AO442" s="883"/>
      <c r="AP442" s="883"/>
      <c r="AQ442" s="883"/>
      <c r="AR442" s="883"/>
      <c r="AS442" s="883"/>
      <c r="AT442" s="883"/>
      <c r="AU442" s="883"/>
      <c r="AV442" s="883"/>
      <c r="AW442" s="883"/>
      <c r="AX442" s="883"/>
      <c r="AY442" s="883"/>
      <c r="AZ442" s="883"/>
      <c r="BA442" s="883"/>
      <c r="BB442" s="883"/>
      <c r="BC442" s="883"/>
      <c r="BD442" s="883"/>
      <c r="BE442" s="883"/>
      <c r="BF442" s="883"/>
    </row>
    <row r="443" ht="12.75" customHeight="1">
      <c r="A443" s="883"/>
      <c r="B443" s="883"/>
      <c r="C443" s="883"/>
      <c r="D443" s="883"/>
      <c r="E443" s="883"/>
      <c r="F443" s="883"/>
      <c r="G443" s="883"/>
      <c r="H443" s="883"/>
      <c r="I443" s="883"/>
      <c r="J443" s="883"/>
      <c r="K443" s="883"/>
      <c r="L443" s="883"/>
      <c r="M443" s="883"/>
      <c r="N443" s="883"/>
      <c r="O443" s="883"/>
      <c r="P443" s="883"/>
      <c r="Q443" s="883"/>
      <c r="R443" s="883"/>
      <c r="S443" s="883"/>
      <c r="T443" s="883"/>
      <c r="U443" s="883"/>
      <c r="V443" s="883"/>
      <c r="W443" s="883"/>
      <c r="X443" s="883"/>
      <c r="Y443" s="883"/>
      <c r="Z443" s="883"/>
      <c r="AA443" s="883"/>
      <c r="AB443" s="883"/>
      <c r="AC443" s="883"/>
      <c r="AD443" s="883"/>
      <c r="AE443" s="883"/>
      <c r="AF443" s="883"/>
      <c r="AG443" s="883"/>
      <c r="AH443" s="883"/>
      <c r="AI443" s="883"/>
      <c r="AJ443" s="883"/>
      <c r="AK443" s="883"/>
      <c r="AL443" s="883"/>
      <c r="AM443" s="883"/>
      <c r="AN443" s="883"/>
      <c r="AO443" s="883"/>
      <c r="AP443" s="883"/>
      <c r="AQ443" s="883"/>
      <c r="AR443" s="883"/>
      <c r="AS443" s="883"/>
      <c r="AT443" s="883"/>
      <c r="AU443" s="883"/>
      <c r="AV443" s="883"/>
      <c r="AW443" s="883"/>
      <c r="AX443" s="883"/>
      <c r="AY443" s="883"/>
      <c r="AZ443" s="883"/>
      <c r="BA443" s="883"/>
      <c r="BB443" s="883"/>
      <c r="BC443" s="883"/>
      <c r="BD443" s="883"/>
      <c r="BE443" s="883"/>
      <c r="BF443" s="883"/>
    </row>
    <row r="444" ht="12.75" customHeight="1">
      <c r="A444" s="883"/>
      <c r="B444" s="883"/>
      <c r="C444" s="883"/>
      <c r="D444" s="883"/>
      <c r="E444" s="883"/>
      <c r="F444" s="883"/>
      <c r="G444" s="883"/>
      <c r="H444" s="883"/>
      <c r="I444" s="883"/>
      <c r="J444" s="883"/>
      <c r="K444" s="883"/>
      <c r="L444" s="883"/>
      <c r="M444" s="883"/>
      <c r="N444" s="883"/>
      <c r="O444" s="883"/>
      <c r="P444" s="883"/>
      <c r="Q444" s="883"/>
      <c r="R444" s="883"/>
      <c r="S444" s="883"/>
      <c r="T444" s="883"/>
      <c r="U444" s="883"/>
      <c r="V444" s="883"/>
      <c r="W444" s="883"/>
      <c r="X444" s="883"/>
      <c r="Y444" s="883"/>
      <c r="Z444" s="883"/>
      <c r="AA444" s="883"/>
      <c r="AB444" s="883"/>
      <c r="AC444" s="883"/>
      <c r="AD444" s="883"/>
      <c r="AE444" s="883"/>
      <c r="AF444" s="883"/>
      <c r="AG444" s="883"/>
      <c r="AH444" s="883"/>
      <c r="AI444" s="883"/>
      <c r="AJ444" s="883"/>
      <c r="AK444" s="883"/>
      <c r="AL444" s="883"/>
      <c r="AM444" s="883"/>
      <c r="AN444" s="883"/>
      <c r="AO444" s="883"/>
      <c r="AP444" s="883"/>
      <c r="AQ444" s="883"/>
      <c r="AR444" s="883"/>
      <c r="AS444" s="883"/>
      <c r="AT444" s="883"/>
      <c r="AU444" s="883"/>
      <c r="AV444" s="883"/>
      <c r="AW444" s="883"/>
      <c r="AX444" s="883"/>
      <c r="AY444" s="883"/>
      <c r="AZ444" s="883"/>
      <c r="BA444" s="883"/>
      <c r="BB444" s="883"/>
      <c r="BC444" s="883"/>
      <c r="BD444" s="883"/>
      <c r="BE444" s="883"/>
      <c r="BF444" s="883"/>
    </row>
    <row r="445" ht="12.75" customHeight="1">
      <c r="A445" s="883"/>
      <c r="B445" s="883"/>
      <c r="C445" s="883"/>
      <c r="D445" s="883"/>
      <c r="E445" s="883"/>
      <c r="F445" s="883"/>
      <c r="G445" s="883"/>
      <c r="H445" s="883"/>
      <c r="I445" s="883"/>
      <c r="J445" s="883"/>
      <c r="K445" s="883"/>
      <c r="L445" s="883"/>
      <c r="M445" s="883"/>
      <c r="N445" s="883"/>
      <c r="O445" s="883"/>
      <c r="P445" s="883"/>
      <c r="Q445" s="883"/>
      <c r="R445" s="883"/>
      <c r="S445" s="883"/>
      <c r="T445" s="883"/>
      <c r="U445" s="883"/>
      <c r="V445" s="883"/>
      <c r="W445" s="883"/>
      <c r="X445" s="883"/>
      <c r="Y445" s="883"/>
      <c r="Z445" s="883"/>
      <c r="AA445" s="883"/>
      <c r="AB445" s="883"/>
      <c r="AC445" s="883"/>
      <c r="AD445" s="883"/>
      <c r="AE445" s="883"/>
      <c r="AF445" s="883"/>
      <c r="AG445" s="883"/>
      <c r="AH445" s="883"/>
      <c r="AI445" s="883"/>
      <c r="AJ445" s="883"/>
      <c r="AK445" s="883"/>
      <c r="AL445" s="883"/>
      <c r="AM445" s="883"/>
      <c r="AN445" s="883"/>
      <c r="AO445" s="883"/>
      <c r="AP445" s="883"/>
      <c r="AQ445" s="883"/>
      <c r="AR445" s="883"/>
      <c r="AS445" s="883"/>
      <c r="AT445" s="883"/>
      <c r="AU445" s="883"/>
      <c r="AV445" s="883"/>
      <c r="AW445" s="883"/>
      <c r="AX445" s="883"/>
      <c r="AY445" s="883"/>
      <c r="AZ445" s="883"/>
      <c r="BA445" s="883"/>
      <c r="BB445" s="883"/>
      <c r="BC445" s="883"/>
      <c r="BD445" s="883"/>
      <c r="BE445" s="883"/>
      <c r="BF445" s="883"/>
    </row>
    <row r="446" ht="12.75" customHeight="1">
      <c r="A446" s="883"/>
      <c r="B446" s="883"/>
      <c r="C446" s="883"/>
      <c r="D446" s="883"/>
      <c r="E446" s="883"/>
      <c r="F446" s="883"/>
      <c r="G446" s="883"/>
      <c r="H446" s="883"/>
      <c r="I446" s="883"/>
      <c r="J446" s="883"/>
      <c r="K446" s="883"/>
      <c r="L446" s="883"/>
      <c r="M446" s="883"/>
      <c r="N446" s="883"/>
      <c r="O446" s="883"/>
      <c r="P446" s="883"/>
      <c r="Q446" s="883"/>
      <c r="R446" s="883"/>
      <c r="S446" s="883"/>
      <c r="T446" s="883"/>
      <c r="U446" s="883"/>
      <c r="V446" s="883"/>
      <c r="W446" s="883"/>
      <c r="X446" s="883"/>
      <c r="Y446" s="883"/>
      <c r="Z446" s="883"/>
      <c r="AA446" s="883"/>
      <c r="AB446" s="883"/>
      <c r="AC446" s="883"/>
      <c r="AD446" s="883"/>
      <c r="AE446" s="883"/>
      <c r="AF446" s="883"/>
      <c r="AG446" s="883"/>
      <c r="AH446" s="883"/>
      <c r="AI446" s="883"/>
      <c r="AJ446" s="883"/>
      <c r="AK446" s="883"/>
      <c r="AL446" s="883"/>
      <c r="AM446" s="883"/>
      <c r="AN446" s="883"/>
      <c r="AO446" s="883"/>
      <c r="AP446" s="883"/>
      <c r="AQ446" s="883"/>
      <c r="AR446" s="883"/>
      <c r="AS446" s="883"/>
      <c r="AT446" s="883"/>
      <c r="AU446" s="883"/>
      <c r="AV446" s="883"/>
      <c r="AW446" s="883"/>
      <c r="AX446" s="883"/>
      <c r="AY446" s="883"/>
      <c r="AZ446" s="883"/>
      <c r="BA446" s="883"/>
      <c r="BB446" s="883"/>
      <c r="BC446" s="883"/>
      <c r="BD446" s="883"/>
      <c r="BE446" s="883"/>
      <c r="BF446" s="883"/>
    </row>
    <row r="447" ht="12.75" customHeight="1">
      <c r="A447" s="883"/>
      <c r="B447" s="883"/>
      <c r="C447" s="883"/>
      <c r="D447" s="883"/>
      <c r="E447" s="883"/>
      <c r="F447" s="883"/>
      <c r="G447" s="883"/>
      <c r="H447" s="883"/>
      <c r="I447" s="883"/>
      <c r="J447" s="883"/>
      <c r="K447" s="883"/>
      <c r="L447" s="883"/>
      <c r="M447" s="883"/>
      <c r="N447" s="883"/>
      <c r="O447" s="883"/>
      <c r="P447" s="883"/>
      <c r="Q447" s="883"/>
      <c r="R447" s="883"/>
      <c r="S447" s="883"/>
      <c r="T447" s="883"/>
      <c r="U447" s="883"/>
      <c r="V447" s="883"/>
      <c r="W447" s="883"/>
      <c r="X447" s="883"/>
      <c r="Y447" s="883"/>
      <c r="Z447" s="883"/>
      <c r="AA447" s="883"/>
      <c r="AB447" s="883"/>
      <c r="AC447" s="883"/>
      <c r="AD447" s="883"/>
      <c r="AE447" s="883"/>
      <c r="AF447" s="883"/>
      <c r="AG447" s="883"/>
      <c r="AH447" s="883"/>
      <c r="AI447" s="883"/>
      <c r="AJ447" s="883"/>
      <c r="AK447" s="883"/>
      <c r="AL447" s="883"/>
      <c r="AM447" s="883"/>
      <c r="AN447" s="883"/>
      <c r="AO447" s="883"/>
      <c r="AP447" s="883"/>
      <c r="AQ447" s="883"/>
      <c r="AR447" s="883"/>
      <c r="AS447" s="883"/>
      <c r="AT447" s="883"/>
      <c r="AU447" s="883"/>
      <c r="AV447" s="883"/>
      <c r="AW447" s="883"/>
      <c r="AX447" s="883"/>
      <c r="AY447" s="883"/>
      <c r="AZ447" s="883"/>
      <c r="BA447" s="883"/>
      <c r="BB447" s="883"/>
      <c r="BC447" s="883"/>
      <c r="BD447" s="883"/>
      <c r="BE447" s="883"/>
      <c r="BF447" s="883"/>
    </row>
    <row r="448" ht="12.75" customHeight="1">
      <c r="A448" s="883"/>
      <c r="B448" s="883"/>
      <c r="C448" s="883"/>
      <c r="D448" s="883"/>
      <c r="E448" s="883"/>
      <c r="F448" s="883"/>
      <c r="G448" s="883"/>
      <c r="H448" s="883"/>
      <c r="I448" s="883"/>
      <c r="J448" s="883"/>
      <c r="K448" s="883"/>
      <c r="L448" s="883"/>
      <c r="M448" s="883"/>
      <c r="N448" s="883"/>
      <c r="O448" s="883"/>
      <c r="P448" s="883"/>
      <c r="Q448" s="883"/>
      <c r="R448" s="883"/>
      <c r="S448" s="883"/>
      <c r="T448" s="883"/>
      <c r="U448" s="883"/>
      <c r="V448" s="883"/>
      <c r="W448" s="883"/>
      <c r="X448" s="883"/>
      <c r="Y448" s="883"/>
      <c r="Z448" s="883"/>
      <c r="AA448" s="883"/>
      <c r="AB448" s="883"/>
      <c r="AC448" s="883"/>
      <c r="AD448" s="883"/>
      <c r="AE448" s="883"/>
      <c r="AF448" s="883"/>
      <c r="AG448" s="883"/>
      <c r="AH448" s="883"/>
      <c r="AI448" s="883"/>
      <c r="AJ448" s="883"/>
      <c r="AK448" s="883"/>
      <c r="AL448" s="883"/>
      <c r="AM448" s="883"/>
      <c r="AN448" s="883"/>
      <c r="AO448" s="883"/>
      <c r="AP448" s="883"/>
      <c r="AQ448" s="883"/>
      <c r="AR448" s="883"/>
      <c r="AS448" s="883"/>
      <c r="AT448" s="883"/>
      <c r="AU448" s="883"/>
      <c r="AV448" s="883"/>
      <c r="AW448" s="883"/>
      <c r="AX448" s="883"/>
      <c r="AY448" s="883"/>
      <c r="AZ448" s="883"/>
      <c r="BA448" s="883"/>
      <c r="BB448" s="883"/>
      <c r="BC448" s="883"/>
      <c r="BD448" s="883"/>
      <c r="BE448" s="883"/>
      <c r="BF448" s="883"/>
    </row>
    <row r="449" ht="12.75" customHeight="1">
      <c r="A449" s="883"/>
      <c r="B449" s="883"/>
      <c r="C449" s="883"/>
      <c r="D449" s="883"/>
      <c r="E449" s="883"/>
      <c r="F449" s="883"/>
      <c r="G449" s="883"/>
      <c r="H449" s="883"/>
      <c r="I449" s="883"/>
      <c r="J449" s="883"/>
      <c r="K449" s="883"/>
      <c r="L449" s="883"/>
      <c r="M449" s="883"/>
      <c r="N449" s="883"/>
      <c r="O449" s="883"/>
      <c r="P449" s="883"/>
      <c r="Q449" s="883"/>
      <c r="R449" s="883"/>
      <c r="S449" s="883"/>
      <c r="T449" s="883"/>
      <c r="U449" s="883"/>
      <c r="V449" s="883"/>
      <c r="W449" s="883"/>
      <c r="X449" s="883"/>
      <c r="Y449" s="883"/>
      <c r="Z449" s="883"/>
      <c r="AA449" s="883"/>
      <c r="AB449" s="883"/>
      <c r="AC449" s="883"/>
      <c r="AD449" s="883"/>
      <c r="AE449" s="883"/>
      <c r="AF449" s="883"/>
      <c r="AG449" s="883"/>
      <c r="AH449" s="883"/>
      <c r="AI449" s="883"/>
      <c r="AJ449" s="883"/>
      <c r="AK449" s="883"/>
      <c r="AL449" s="883"/>
      <c r="AM449" s="883"/>
      <c r="AN449" s="883"/>
      <c r="AO449" s="883"/>
      <c r="AP449" s="883"/>
      <c r="AQ449" s="883"/>
      <c r="AR449" s="883"/>
      <c r="AS449" s="883"/>
      <c r="AT449" s="883"/>
      <c r="AU449" s="883"/>
      <c r="AV449" s="883"/>
      <c r="AW449" s="883"/>
      <c r="AX449" s="883"/>
      <c r="AY449" s="883"/>
      <c r="AZ449" s="883"/>
      <c r="BA449" s="883"/>
      <c r="BB449" s="883"/>
      <c r="BC449" s="883"/>
      <c r="BD449" s="883"/>
      <c r="BE449" s="883"/>
      <c r="BF449" s="883"/>
    </row>
    <row r="450" ht="12.75" customHeight="1">
      <c r="A450" s="883"/>
      <c r="B450" s="883"/>
      <c r="C450" s="883"/>
      <c r="D450" s="883"/>
      <c r="E450" s="883"/>
      <c r="F450" s="883"/>
      <c r="G450" s="883"/>
      <c r="H450" s="883"/>
      <c r="I450" s="883"/>
      <c r="J450" s="883"/>
      <c r="K450" s="883"/>
      <c r="L450" s="883"/>
      <c r="M450" s="883"/>
      <c r="N450" s="883"/>
      <c r="O450" s="883"/>
      <c r="P450" s="883"/>
      <c r="Q450" s="883"/>
      <c r="R450" s="883"/>
      <c r="S450" s="883"/>
      <c r="T450" s="883"/>
      <c r="U450" s="883"/>
      <c r="V450" s="883"/>
      <c r="W450" s="883"/>
      <c r="X450" s="883"/>
      <c r="Y450" s="883"/>
      <c r="Z450" s="883"/>
      <c r="AA450" s="883"/>
      <c r="AB450" s="883"/>
      <c r="AC450" s="883"/>
      <c r="AD450" s="883"/>
      <c r="AE450" s="883"/>
      <c r="AF450" s="883"/>
      <c r="AG450" s="883"/>
      <c r="AH450" s="883"/>
      <c r="AI450" s="883"/>
      <c r="AJ450" s="883"/>
      <c r="AK450" s="883"/>
      <c r="AL450" s="883"/>
      <c r="AM450" s="883"/>
      <c r="AN450" s="883"/>
      <c r="AO450" s="883"/>
      <c r="AP450" s="883"/>
      <c r="AQ450" s="883"/>
      <c r="AR450" s="883"/>
      <c r="AS450" s="883"/>
      <c r="AT450" s="883"/>
      <c r="AU450" s="883"/>
      <c r="AV450" s="883"/>
      <c r="AW450" s="883"/>
      <c r="AX450" s="883"/>
      <c r="AY450" s="883"/>
      <c r="AZ450" s="883"/>
      <c r="BA450" s="883"/>
      <c r="BB450" s="883"/>
      <c r="BC450" s="883"/>
      <c r="BD450" s="883"/>
      <c r="BE450" s="883"/>
      <c r="BF450" s="883"/>
    </row>
    <row r="451" ht="12.75" customHeight="1">
      <c r="A451" s="883"/>
      <c r="B451" s="883"/>
      <c r="C451" s="883"/>
      <c r="D451" s="883"/>
      <c r="E451" s="883"/>
      <c r="F451" s="883"/>
      <c r="G451" s="883"/>
      <c r="H451" s="883"/>
      <c r="I451" s="883"/>
      <c r="J451" s="883"/>
      <c r="K451" s="883"/>
      <c r="L451" s="883"/>
      <c r="M451" s="883"/>
      <c r="N451" s="883"/>
      <c r="O451" s="883"/>
      <c r="P451" s="883"/>
      <c r="Q451" s="883"/>
      <c r="R451" s="883"/>
      <c r="S451" s="883"/>
      <c r="T451" s="883"/>
      <c r="U451" s="883"/>
      <c r="V451" s="883"/>
      <c r="W451" s="883"/>
      <c r="X451" s="883"/>
      <c r="Y451" s="883"/>
      <c r="Z451" s="883"/>
      <c r="AA451" s="883"/>
      <c r="AB451" s="883"/>
      <c r="AC451" s="883"/>
      <c r="AD451" s="883"/>
      <c r="AE451" s="883"/>
      <c r="AF451" s="883"/>
      <c r="AG451" s="883"/>
      <c r="AH451" s="883"/>
      <c r="AI451" s="883"/>
      <c r="AJ451" s="883"/>
      <c r="AK451" s="883"/>
      <c r="AL451" s="883"/>
      <c r="AM451" s="883"/>
      <c r="AN451" s="883"/>
      <c r="AO451" s="883"/>
      <c r="AP451" s="883"/>
      <c r="AQ451" s="883"/>
      <c r="AR451" s="883"/>
      <c r="AS451" s="883"/>
      <c r="AT451" s="883"/>
      <c r="AU451" s="883"/>
      <c r="AV451" s="883"/>
      <c r="AW451" s="883"/>
      <c r="AX451" s="883"/>
      <c r="AY451" s="883"/>
      <c r="AZ451" s="883"/>
      <c r="BA451" s="883"/>
      <c r="BB451" s="883"/>
      <c r="BC451" s="883"/>
      <c r="BD451" s="883"/>
      <c r="BE451" s="883"/>
      <c r="BF451" s="883"/>
    </row>
    <row r="452" ht="12.75" customHeight="1">
      <c r="A452" s="883"/>
      <c r="B452" s="883"/>
      <c r="C452" s="883"/>
      <c r="D452" s="883"/>
      <c r="E452" s="883"/>
      <c r="F452" s="883"/>
      <c r="G452" s="883"/>
      <c r="H452" s="883"/>
      <c r="I452" s="883"/>
      <c r="J452" s="883"/>
      <c r="K452" s="883"/>
      <c r="L452" s="883"/>
      <c r="M452" s="883"/>
      <c r="N452" s="883"/>
      <c r="O452" s="883"/>
      <c r="P452" s="883"/>
      <c r="Q452" s="883"/>
      <c r="R452" s="883"/>
      <c r="S452" s="883"/>
      <c r="T452" s="883"/>
      <c r="U452" s="883"/>
      <c r="V452" s="883"/>
      <c r="W452" s="883"/>
      <c r="X452" s="883"/>
      <c r="Y452" s="883"/>
      <c r="Z452" s="883"/>
      <c r="AA452" s="883"/>
      <c r="AB452" s="883"/>
      <c r="AC452" s="883"/>
      <c r="AD452" s="883"/>
      <c r="AE452" s="883"/>
      <c r="AF452" s="883"/>
      <c r="AG452" s="883"/>
      <c r="AH452" s="883"/>
      <c r="AI452" s="883"/>
      <c r="AJ452" s="883"/>
      <c r="AK452" s="883"/>
      <c r="AL452" s="883"/>
      <c r="AM452" s="883"/>
      <c r="AN452" s="883"/>
      <c r="AO452" s="883"/>
      <c r="AP452" s="883"/>
      <c r="AQ452" s="883"/>
      <c r="AR452" s="883"/>
      <c r="AS452" s="883"/>
      <c r="AT452" s="883"/>
      <c r="AU452" s="883"/>
      <c r="AV452" s="883"/>
      <c r="AW452" s="883"/>
      <c r="AX452" s="883"/>
      <c r="AY452" s="883"/>
      <c r="AZ452" s="883"/>
      <c r="BA452" s="883"/>
      <c r="BB452" s="883"/>
      <c r="BC452" s="883"/>
      <c r="BD452" s="883"/>
      <c r="BE452" s="883"/>
      <c r="BF452" s="883"/>
    </row>
    <row r="453" ht="12.75" customHeight="1">
      <c r="A453" s="883"/>
      <c r="B453" s="883"/>
      <c r="C453" s="883"/>
      <c r="D453" s="883"/>
      <c r="E453" s="883"/>
      <c r="F453" s="883"/>
      <c r="G453" s="883"/>
      <c r="H453" s="883"/>
      <c r="I453" s="883"/>
      <c r="J453" s="883"/>
      <c r="K453" s="883"/>
      <c r="L453" s="883"/>
      <c r="M453" s="883"/>
      <c r="N453" s="883"/>
      <c r="O453" s="883"/>
      <c r="P453" s="883"/>
      <c r="Q453" s="883"/>
      <c r="R453" s="883"/>
      <c r="S453" s="883"/>
      <c r="T453" s="883"/>
      <c r="U453" s="883"/>
      <c r="V453" s="883"/>
      <c r="W453" s="883"/>
      <c r="X453" s="883"/>
      <c r="Y453" s="883"/>
      <c r="Z453" s="883"/>
      <c r="AA453" s="883"/>
      <c r="AB453" s="883"/>
      <c r="AC453" s="883"/>
      <c r="AD453" s="883"/>
      <c r="AE453" s="883"/>
      <c r="AF453" s="883"/>
      <c r="AG453" s="883"/>
      <c r="AH453" s="883"/>
      <c r="AI453" s="883"/>
      <c r="AJ453" s="883"/>
      <c r="AK453" s="883"/>
      <c r="AL453" s="883"/>
      <c r="AM453" s="883"/>
      <c r="AN453" s="883"/>
      <c r="AO453" s="883"/>
      <c r="AP453" s="883"/>
      <c r="AQ453" s="883"/>
      <c r="AR453" s="883"/>
      <c r="AS453" s="883"/>
      <c r="AT453" s="883"/>
      <c r="AU453" s="883"/>
      <c r="AV453" s="883"/>
      <c r="AW453" s="883"/>
      <c r="AX453" s="883"/>
      <c r="AY453" s="883"/>
      <c r="AZ453" s="883"/>
      <c r="BA453" s="883"/>
      <c r="BB453" s="883"/>
      <c r="BC453" s="883"/>
      <c r="BD453" s="883"/>
      <c r="BE453" s="883"/>
      <c r="BF453" s="883"/>
    </row>
    <row r="454" ht="12.75" customHeight="1">
      <c r="A454" s="883"/>
      <c r="B454" s="883"/>
      <c r="C454" s="883"/>
      <c r="D454" s="883"/>
      <c r="E454" s="883"/>
      <c r="F454" s="883"/>
      <c r="G454" s="883"/>
      <c r="H454" s="883"/>
      <c r="I454" s="883"/>
      <c r="J454" s="883"/>
      <c r="K454" s="883"/>
      <c r="L454" s="883"/>
      <c r="M454" s="883"/>
      <c r="N454" s="883"/>
      <c r="O454" s="883"/>
      <c r="P454" s="883"/>
      <c r="Q454" s="883"/>
      <c r="R454" s="883"/>
      <c r="S454" s="883"/>
      <c r="T454" s="883"/>
      <c r="U454" s="883"/>
      <c r="V454" s="883"/>
      <c r="W454" s="883"/>
      <c r="X454" s="883"/>
      <c r="Y454" s="883"/>
      <c r="Z454" s="883"/>
      <c r="AA454" s="883"/>
      <c r="AB454" s="883"/>
      <c r="AC454" s="883"/>
      <c r="AD454" s="883"/>
      <c r="AE454" s="883"/>
      <c r="AF454" s="883"/>
      <c r="AG454" s="883"/>
      <c r="AH454" s="883"/>
      <c r="AI454" s="883"/>
      <c r="AJ454" s="883"/>
      <c r="AK454" s="883"/>
      <c r="AL454" s="883"/>
      <c r="AM454" s="883"/>
      <c r="AN454" s="883"/>
      <c r="AO454" s="883"/>
      <c r="AP454" s="883"/>
      <c r="AQ454" s="883"/>
      <c r="AR454" s="883"/>
      <c r="AS454" s="883"/>
      <c r="AT454" s="883"/>
      <c r="AU454" s="883"/>
      <c r="AV454" s="883"/>
      <c r="AW454" s="883"/>
      <c r="AX454" s="883"/>
      <c r="AY454" s="883"/>
      <c r="AZ454" s="883"/>
      <c r="BA454" s="883"/>
      <c r="BB454" s="883"/>
      <c r="BC454" s="883"/>
      <c r="BD454" s="883"/>
      <c r="BE454" s="883"/>
      <c r="BF454" s="883"/>
    </row>
    <row r="455" ht="12.75" customHeight="1">
      <c r="A455" s="883"/>
      <c r="B455" s="883"/>
      <c r="C455" s="883"/>
      <c r="D455" s="883"/>
      <c r="E455" s="883"/>
      <c r="F455" s="883"/>
      <c r="G455" s="883"/>
      <c r="H455" s="883"/>
      <c r="I455" s="883"/>
      <c r="J455" s="883"/>
      <c r="K455" s="883"/>
      <c r="L455" s="883"/>
      <c r="M455" s="883"/>
      <c r="N455" s="883"/>
      <c r="O455" s="883"/>
      <c r="P455" s="883"/>
      <c r="Q455" s="883"/>
      <c r="R455" s="883"/>
      <c r="S455" s="883"/>
      <c r="T455" s="883"/>
      <c r="U455" s="883"/>
      <c r="V455" s="883"/>
      <c r="W455" s="883"/>
      <c r="X455" s="883"/>
      <c r="Y455" s="883"/>
      <c r="Z455" s="883"/>
      <c r="AA455" s="883"/>
      <c r="AB455" s="883"/>
      <c r="AC455" s="883"/>
      <c r="AD455" s="883"/>
      <c r="AE455" s="883"/>
      <c r="AF455" s="883"/>
      <c r="AG455" s="883"/>
      <c r="AH455" s="883"/>
      <c r="AI455" s="883"/>
      <c r="AJ455" s="883"/>
      <c r="AK455" s="883"/>
      <c r="AL455" s="883"/>
      <c r="AM455" s="883"/>
      <c r="AN455" s="883"/>
      <c r="AO455" s="883"/>
      <c r="AP455" s="883"/>
      <c r="AQ455" s="883"/>
      <c r="AR455" s="883"/>
      <c r="AS455" s="883"/>
      <c r="AT455" s="883"/>
      <c r="AU455" s="883"/>
      <c r="AV455" s="883"/>
      <c r="AW455" s="883"/>
      <c r="AX455" s="883"/>
      <c r="AY455" s="883"/>
      <c r="AZ455" s="883"/>
      <c r="BA455" s="883"/>
      <c r="BB455" s="883"/>
      <c r="BC455" s="883"/>
      <c r="BD455" s="883"/>
      <c r="BE455" s="883"/>
      <c r="BF455" s="883"/>
    </row>
    <row r="456" ht="12.75" customHeight="1">
      <c r="A456" s="883"/>
      <c r="B456" s="883"/>
      <c r="C456" s="883"/>
      <c r="D456" s="883"/>
      <c r="E456" s="883"/>
      <c r="F456" s="883"/>
      <c r="G456" s="883"/>
      <c r="H456" s="883"/>
      <c r="I456" s="883"/>
      <c r="J456" s="883"/>
      <c r="K456" s="883"/>
      <c r="L456" s="883"/>
      <c r="M456" s="883"/>
      <c r="N456" s="883"/>
      <c r="O456" s="883"/>
      <c r="P456" s="883"/>
      <c r="Q456" s="883"/>
      <c r="R456" s="883"/>
      <c r="S456" s="883"/>
      <c r="T456" s="883"/>
      <c r="U456" s="883"/>
      <c r="V456" s="883"/>
      <c r="W456" s="883"/>
      <c r="X456" s="883"/>
      <c r="Y456" s="883"/>
      <c r="Z456" s="883"/>
      <c r="AA456" s="883"/>
      <c r="AB456" s="883"/>
      <c r="AC456" s="883"/>
      <c r="AD456" s="883"/>
      <c r="AE456" s="883"/>
      <c r="AF456" s="883"/>
      <c r="AG456" s="883"/>
      <c r="AH456" s="883"/>
      <c r="AI456" s="883"/>
      <c r="AJ456" s="883"/>
      <c r="AK456" s="883"/>
      <c r="AL456" s="883"/>
      <c r="AM456" s="883"/>
      <c r="AN456" s="883"/>
      <c r="AO456" s="883"/>
      <c r="AP456" s="883"/>
      <c r="AQ456" s="883"/>
      <c r="AR456" s="883"/>
      <c r="AS456" s="883"/>
      <c r="AT456" s="883"/>
      <c r="AU456" s="883"/>
      <c r="AV456" s="883"/>
      <c r="AW456" s="883"/>
      <c r="AX456" s="883"/>
      <c r="AY456" s="883"/>
      <c r="AZ456" s="883"/>
      <c r="BA456" s="883"/>
      <c r="BB456" s="883"/>
      <c r="BC456" s="883"/>
      <c r="BD456" s="883"/>
      <c r="BE456" s="883"/>
      <c r="BF456" s="883"/>
    </row>
    <row r="457" ht="12.75" customHeight="1">
      <c r="A457" s="883"/>
      <c r="B457" s="883"/>
      <c r="C457" s="883"/>
      <c r="D457" s="883"/>
      <c r="E457" s="883"/>
      <c r="F457" s="883"/>
      <c r="G457" s="883"/>
      <c r="H457" s="883"/>
      <c r="I457" s="883"/>
      <c r="J457" s="883"/>
      <c r="K457" s="883"/>
      <c r="L457" s="883"/>
      <c r="M457" s="883"/>
      <c r="N457" s="883"/>
      <c r="O457" s="883"/>
      <c r="P457" s="883"/>
      <c r="Q457" s="883"/>
      <c r="R457" s="883"/>
      <c r="S457" s="883"/>
      <c r="T457" s="883"/>
      <c r="U457" s="883"/>
      <c r="V457" s="883"/>
      <c r="W457" s="883"/>
      <c r="X457" s="883"/>
      <c r="Y457" s="883"/>
      <c r="Z457" s="883"/>
      <c r="AA457" s="883"/>
      <c r="AB457" s="883"/>
      <c r="AC457" s="883"/>
      <c r="AD457" s="883"/>
      <c r="AE457" s="883"/>
      <c r="AF457" s="883"/>
      <c r="AG457" s="883"/>
      <c r="AH457" s="883"/>
      <c r="AI457" s="883"/>
      <c r="AJ457" s="883"/>
      <c r="AK457" s="883"/>
      <c r="AL457" s="883"/>
      <c r="AM457" s="883"/>
      <c r="AN457" s="883"/>
      <c r="AO457" s="883"/>
      <c r="AP457" s="883"/>
      <c r="AQ457" s="883"/>
      <c r="AR457" s="883"/>
      <c r="AS457" s="883"/>
      <c r="AT457" s="883"/>
      <c r="AU457" s="883"/>
      <c r="AV457" s="883"/>
      <c r="AW457" s="883"/>
      <c r="AX457" s="883"/>
      <c r="AY457" s="883"/>
      <c r="AZ457" s="883"/>
      <c r="BA457" s="883"/>
      <c r="BB457" s="883"/>
      <c r="BC457" s="883"/>
      <c r="BD457" s="883"/>
      <c r="BE457" s="883"/>
      <c r="BF457" s="883"/>
    </row>
    <row r="458" ht="12.75" customHeight="1">
      <c r="A458" s="883"/>
      <c r="B458" s="883"/>
      <c r="C458" s="883"/>
      <c r="D458" s="883"/>
      <c r="E458" s="883"/>
      <c r="F458" s="883"/>
      <c r="G458" s="883"/>
      <c r="H458" s="883"/>
      <c r="I458" s="883"/>
      <c r="J458" s="883"/>
      <c r="K458" s="883"/>
      <c r="L458" s="883"/>
      <c r="M458" s="883"/>
      <c r="N458" s="883"/>
      <c r="O458" s="883"/>
      <c r="P458" s="883"/>
      <c r="Q458" s="883"/>
      <c r="R458" s="883"/>
      <c r="S458" s="883"/>
      <c r="T458" s="883"/>
      <c r="U458" s="883"/>
      <c r="V458" s="883"/>
      <c r="W458" s="883"/>
      <c r="X458" s="883"/>
      <c r="Y458" s="883"/>
      <c r="Z458" s="883"/>
      <c r="AA458" s="883"/>
      <c r="AB458" s="883"/>
      <c r="AC458" s="883"/>
      <c r="AD458" s="883"/>
      <c r="AE458" s="883"/>
      <c r="AF458" s="883"/>
      <c r="AG458" s="883"/>
      <c r="AH458" s="883"/>
      <c r="AI458" s="883"/>
      <c r="AJ458" s="883"/>
      <c r="AK458" s="883"/>
      <c r="AL458" s="883"/>
      <c r="AM458" s="883"/>
      <c r="AN458" s="883"/>
      <c r="AO458" s="883"/>
      <c r="AP458" s="883"/>
      <c r="AQ458" s="883"/>
      <c r="AR458" s="883"/>
      <c r="AS458" s="883"/>
      <c r="AT458" s="883"/>
      <c r="AU458" s="883"/>
      <c r="AV458" s="883"/>
      <c r="AW458" s="883"/>
      <c r="AX458" s="883"/>
      <c r="AY458" s="883"/>
      <c r="AZ458" s="883"/>
      <c r="BA458" s="883"/>
      <c r="BB458" s="883"/>
      <c r="BC458" s="883"/>
      <c r="BD458" s="883"/>
      <c r="BE458" s="883"/>
      <c r="BF458" s="883"/>
    </row>
    <row r="459" ht="12.75" customHeight="1">
      <c r="A459" s="883"/>
      <c r="B459" s="883"/>
      <c r="C459" s="883"/>
      <c r="D459" s="883"/>
      <c r="E459" s="883"/>
      <c r="F459" s="883"/>
      <c r="G459" s="883"/>
      <c r="H459" s="883"/>
      <c r="I459" s="883"/>
      <c r="J459" s="883"/>
      <c r="K459" s="883"/>
      <c r="L459" s="883"/>
      <c r="M459" s="883"/>
      <c r="N459" s="883"/>
      <c r="O459" s="883"/>
      <c r="P459" s="883"/>
      <c r="Q459" s="883"/>
      <c r="R459" s="883"/>
      <c r="S459" s="883"/>
      <c r="T459" s="883"/>
      <c r="U459" s="883"/>
      <c r="V459" s="883"/>
      <c r="W459" s="883"/>
      <c r="X459" s="883"/>
      <c r="Y459" s="883"/>
      <c r="Z459" s="883"/>
      <c r="AA459" s="883"/>
      <c r="AB459" s="883"/>
      <c r="AC459" s="883"/>
      <c r="AD459" s="883"/>
      <c r="AE459" s="883"/>
      <c r="AF459" s="883"/>
      <c r="AG459" s="883"/>
      <c r="AH459" s="883"/>
      <c r="AI459" s="883"/>
      <c r="AJ459" s="883"/>
      <c r="AK459" s="883"/>
      <c r="AL459" s="883"/>
      <c r="AM459" s="883"/>
      <c r="AN459" s="883"/>
      <c r="AO459" s="883"/>
      <c r="AP459" s="883"/>
      <c r="AQ459" s="883"/>
      <c r="AR459" s="883"/>
      <c r="AS459" s="883"/>
      <c r="AT459" s="883"/>
      <c r="AU459" s="883"/>
      <c r="AV459" s="883"/>
      <c r="AW459" s="883"/>
      <c r="AX459" s="883"/>
      <c r="AY459" s="883"/>
      <c r="AZ459" s="883"/>
      <c r="BA459" s="883"/>
      <c r="BB459" s="883"/>
      <c r="BC459" s="883"/>
      <c r="BD459" s="883"/>
      <c r="BE459" s="883"/>
      <c r="BF459" s="883"/>
    </row>
    <row r="460" ht="12.75" customHeight="1">
      <c r="A460" s="883"/>
      <c r="B460" s="883"/>
      <c r="C460" s="883"/>
      <c r="D460" s="883"/>
      <c r="E460" s="883"/>
      <c r="F460" s="883"/>
      <c r="G460" s="883"/>
      <c r="H460" s="883"/>
      <c r="I460" s="883"/>
      <c r="J460" s="883"/>
      <c r="K460" s="883"/>
      <c r="L460" s="883"/>
      <c r="M460" s="883"/>
      <c r="N460" s="883"/>
      <c r="O460" s="883"/>
      <c r="P460" s="883"/>
      <c r="Q460" s="883"/>
      <c r="R460" s="883"/>
      <c r="S460" s="883"/>
      <c r="T460" s="883"/>
      <c r="U460" s="883"/>
      <c r="V460" s="883"/>
      <c r="W460" s="883"/>
      <c r="X460" s="883"/>
      <c r="Y460" s="883"/>
      <c r="Z460" s="883"/>
      <c r="AA460" s="883"/>
      <c r="AB460" s="883"/>
      <c r="AC460" s="883"/>
      <c r="AD460" s="883"/>
      <c r="AE460" s="883"/>
      <c r="AF460" s="883"/>
      <c r="AG460" s="883"/>
      <c r="AH460" s="883"/>
      <c r="AI460" s="883"/>
      <c r="AJ460" s="883"/>
      <c r="AK460" s="883"/>
      <c r="AL460" s="883"/>
      <c r="AM460" s="883"/>
      <c r="AN460" s="883"/>
      <c r="AO460" s="883"/>
      <c r="AP460" s="883"/>
      <c r="AQ460" s="883"/>
      <c r="AR460" s="883"/>
      <c r="AS460" s="883"/>
      <c r="AT460" s="883"/>
      <c r="AU460" s="883"/>
      <c r="AV460" s="883"/>
      <c r="AW460" s="883"/>
      <c r="AX460" s="883"/>
      <c r="AY460" s="883"/>
      <c r="AZ460" s="883"/>
      <c r="BA460" s="883"/>
      <c r="BB460" s="883"/>
      <c r="BC460" s="883"/>
      <c r="BD460" s="883"/>
      <c r="BE460" s="883"/>
      <c r="BF460" s="883"/>
    </row>
    <row r="461" ht="12.75" customHeight="1">
      <c r="A461" s="883"/>
      <c r="B461" s="883"/>
      <c r="C461" s="883"/>
      <c r="D461" s="883"/>
      <c r="E461" s="883"/>
      <c r="F461" s="883"/>
      <c r="G461" s="883"/>
      <c r="H461" s="883"/>
      <c r="I461" s="883"/>
      <c r="J461" s="883"/>
      <c r="K461" s="883"/>
      <c r="L461" s="883"/>
      <c r="M461" s="883"/>
      <c r="N461" s="883"/>
      <c r="O461" s="883"/>
      <c r="P461" s="883"/>
      <c r="Q461" s="883"/>
      <c r="R461" s="883"/>
      <c r="S461" s="883"/>
      <c r="T461" s="883"/>
      <c r="U461" s="883"/>
      <c r="V461" s="883"/>
      <c r="W461" s="883"/>
      <c r="X461" s="883"/>
      <c r="Y461" s="883"/>
      <c r="Z461" s="883"/>
      <c r="AA461" s="883"/>
      <c r="AB461" s="883"/>
      <c r="AC461" s="883"/>
      <c r="AD461" s="883"/>
      <c r="AE461" s="883"/>
      <c r="AF461" s="883"/>
      <c r="AG461" s="883"/>
      <c r="AH461" s="883"/>
      <c r="AI461" s="883"/>
      <c r="AJ461" s="883"/>
      <c r="AK461" s="883"/>
      <c r="AL461" s="883"/>
      <c r="AM461" s="883"/>
      <c r="AN461" s="883"/>
      <c r="AO461" s="883"/>
      <c r="AP461" s="883"/>
      <c r="AQ461" s="883"/>
      <c r="AR461" s="883"/>
      <c r="AS461" s="883"/>
      <c r="AT461" s="883"/>
      <c r="AU461" s="883"/>
      <c r="AV461" s="883"/>
      <c r="AW461" s="883"/>
      <c r="AX461" s="883"/>
      <c r="AY461" s="883"/>
      <c r="AZ461" s="883"/>
      <c r="BA461" s="883"/>
      <c r="BB461" s="883"/>
      <c r="BC461" s="883"/>
      <c r="BD461" s="883"/>
      <c r="BE461" s="883"/>
      <c r="BF461" s="883"/>
    </row>
    <row r="462" ht="12.75" customHeight="1">
      <c r="A462" s="883"/>
      <c r="B462" s="883"/>
      <c r="C462" s="883"/>
      <c r="D462" s="883"/>
      <c r="E462" s="883"/>
      <c r="F462" s="883"/>
      <c r="G462" s="883"/>
      <c r="H462" s="883"/>
      <c r="I462" s="883"/>
      <c r="J462" s="883"/>
      <c r="K462" s="883"/>
      <c r="L462" s="883"/>
      <c r="M462" s="883"/>
      <c r="N462" s="883"/>
      <c r="O462" s="883"/>
      <c r="P462" s="883"/>
      <c r="Q462" s="883"/>
      <c r="R462" s="883"/>
      <c r="S462" s="883"/>
      <c r="T462" s="883"/>
      <c r="U462" s="883"/>
      <c r="V462" s="883"/>
      <c r="W462" s="883"/>
      <c r="X462" s="883"/>
      <c r="Y462" s="883"/>
      <c r="Z462" s="883"/>
      <c r="AA462" s="883"/>
      <c r="AB462" s="883"/>
      <c r="AC462" s="883"/>
      <c r="AD462" s="883"/>
      <c r="AE462" s="883"/>
      <c r="AF462" s="883"/>
      <c r="AG462" s="883"/>
      <c r="AH462" s="883"/>
      <c r="AI462" s="883"/>
      <c r="AJ462" s="883"/>
      <c r="AK462" s="883"/>
      <c r="AL462" s="883"/>
      <c r="AM462" s="883"/>
      <c r="AN462" s="883"/>
      <c r="AO462" s="883"/>
      <c r="AP462" s="883"/>
      <c r="AQ462" s="883"/>
      <c r="AR462" s="883"/>
      <c r="AS462" s="883"/>
      <c r="AT462" s="883"/>
      <c r="AU462" s="883"/>
      <c r="AV462" s="883"/>
      <c r="AW462" s="883"/>
      <c r="AX462" s="883"/>
      <c r="AY462" s="883"/>
      <c r="AZ462" s="883"/>
      <c r="BA462" s="883"/>
      <c r="BB462" s="883"/>
      <c r="BC462" s="883"/>
      <c r="BD462" s="883"/>
      <c r="BE462" s="883"/>
      <c r="BF462" s="883"/>
    </row>
    <row r="463" ht="12.75" customHeight="1">
      <c r="A463" s="883"/>
      <c r="B463" s="883"/>
      <c r="C463" s="883"/>
      <c r="D463" s="883"/>
      <c r="E463" s="883"/>
      <c r="F463" s="883"/>
      <c r="G463" s="883"/>
      <c r="H463" s="883"/>
      <c r="I463" s="883"/>
      <c r="J463" s="883"/>
      <c r="K463" s="883"/>
      <c r="L463" s="883"/>
      <c r="M463" s="883"/>
      <c r="N463" s="883"/>
      <c r="O463" s="883"/>
      <c r="P463" s="883"/>
      <c r="Q463" s="883"/>
      <c r="R463" s="883"/>
      <c r="S463" s="883"/>
      <c r="T463" s="883"/>
      <c r="U463" s="883"/>
      <c r="V463" s="883"/>
      <c r="W463" s="883"/>
      <c r="X463" s="883"/>
      <c r="Y463" s="883"/>
      <c r="Z463" s="883"/>
      <c r="AA463" s="883"/>
      <c r="AB463" s="883"/>
      <c r="AC463" s="883"/>
      <c r="AD463" s="883"/>
      <c r="AE463" s="883"/>
      <c r="AF463" s="883"/>
      <c r="AG463" s="883"/>
      <c r="AH463" s="883"/>
      <c r="AI463" s="883"/>
      <c r="AJ463" s="883"/>
      <c r="AK463" s="883"/>
      <c r="AL463" s="883"/>
      <c r="AM463" s="883"/>
      <c r="AN463" s="883"/>
      <c r="AO463" s="883"/>
      <c r="AP463" s="883"/>
      <c r="AQ463" s="883"/>
      <c r="AR463" s="883"/>
      <c r="AS463" s="883"/>
      <c r="AT463" s="883"/>
      <c r="AU463" s="883"/>
      <c r="AV463" s="883"/>
      <c r="AW463" s="883"/>
      <c r="AX463" s="883"/>
      <c r="AY463" s="883"/>
      <c r="AZ463" s="883"/>
      <c r="BA463" s="883"/>
      <c r="BB463" s="883"/>
      <c r="BC463" s="883"/>
      <c r="BD463" s="883"/>
      <c r="BE463" s="883"/>
      <c r="BF463" s="883"/>
    </row>
    <row r="464" ht="12.75" customHeight="1">
      <c r="A464" s="883"/>
      <c r="B464" s="883"/>
      <c r="C464" s="883"/>
      <c r="D464" s="883"/>
      <c r="E464" s="883"/>
      <c r="F464" s="883"/>
      <c r="G464" s="883"/>
      <c r="H464" s="883"/>
      <c r="I464" s="883"/>
      <c r="J464" s="883"/>
      <c r="K464" s="883"/>
      <c r="L464" s="883"/>
      <c r="M464" s="883"/>
      <c r="N464" s="883"/>
      <c r="O464" s="883"/>
      <c r="P464" s="883"/>
      <c r="Q464" s="883"/>
      <c r="R464" s="883"/>
      <c r="S464" s="883"/>
      <c r="T464" s="883"/>
      <c r="U464" s="883"/>
      <c r="V464" s="883"/>
      <c r="W464" s="883"/>
      <c r="X464" s="883"/>
      <c r="Y464" s="883"/>
      <c r="Z464" s="883"/>
      <c r="AA464" s="883"/>
      <c r="AB464" s="883"/>
      <c r="AC464" s="883"/>
      <c r="AD464" s="883"/>
      <c r="AE464" s="883"/>
      <c r="AF464" s="883"/>
      <c r="AG464" s="883"/>
      <c r="AH464" s="883"/>
      <c r="AI464" s="883"/>
      <c r="AJ464" s="883"/>
      <c r="AK464" s="883"/>
      <c r="AL464" s="883"/>
      <c r="AM464" s="883"/>
      <c r="AN464" s="883"/>
      <c r="AO464" s="883"/>
      <c r="AP464" s="883"/>
      <c r="AQ464" s="883"/>
      <c r="AR464" s="883"/>
      <c r="AS464" s="883"/>
      <c r="AT464" s="883"/>
      <c r="AU464" s="883"/>
      <c r="AV464" s="883"/>
      <c r="AW464" s="883"/>
      <c r="AX464" s="883"/>
      <c r="AY464" s="883"/>
      <c r="AZ464" s="883"/>
      <c r="BA464" s="883"/>
      <c r="BB464" s="883"/>
      <c r="BC464" s="883"/>
      <c r="BD464" s="883"/>
      <c r="BE464" s="883"/>
      <c r="BF464" s="883"/>
    </row>
    <row r="465" ht="12.75" customHeight="1">
      <c r="A465" s="883"/>
      <c r="B465" s="883"/>
      <c r="C465" s="883"/>
      <c r="D465" s="883"/>
      <c r="E465" s="883"/>
      <c r="F465" s="883"/>
      <c r="G465" s="883"/>
      <c r="H465" s="883"/>
      <c r="I465" s="883"/>
      <c r="J465" s="883"/>
      <c r="K465" s="883"/>
      <c r="L465" s="883"/>
      <c r="M465" s="883"/>
      <c r="N465" s="883"/>
      <c r="O465" s="883"/>
      <c r="P465" s="883"/>
      <c r="Q465" s="883"/>
      <c r="R465" s="883"/>
      <c r="S465" s="883"/>
      <c r="T465" s="883"/>
      <c r="U465" s="883"/>
      <c r="V465" s="883"/>
      <c r="W465" s="883"/>
      <c r="X465" s="883"/>
      <c r="Y465" s="883"/>
      <c r="Z465" s="883"/>
      <c r="AA465" s="883"/>
      <c r="AB465" s="883"/>
      <c r="AC465" s="883"/>
      <c r="AD465" s="883"/>
      <c r="AE465" s="883"/>
      <c r="AF465" s="883"/>
      <c r="AG465" s="883"/>
      <c r="AH465" s="883"/>
      <c r="AI465" s="883"/>
      <c r="AJ465" s="883"/>
      <c r="AK465" s="883"/>
      <c r="AL465" s="883"/>
      <c r="AM465" s="883"/>
      <c r="AN465" s="883"/>
      <c r="AO465" s="883"/>
      <c r="AP465" s="883"/>
      <c r="AQ465" s="883"/>
      <c r="AR465" s="883"/>
      <c r="AS465" s="883"/>
      <c r="AT465" s="883"/>
      <c r="AU465" s="883"/>
      <c r="AV465" s="883"/>
      <c r="AW465" s="883"/>
      <c r="AX465" s="883"/>
      <c r="AY465" s="883"/>
      <c r="AZ465" s="883"/>
      <c r="BA465" s="883"/>
      <c r="BB465" s="883"/>
      <c r="BC465" s="883"/>
      <c r="BD465" s="883"/>
      <c r="BE465" s="883"/>
      <c r="BF465" s="883"/>
    </row>
    <row r="466" ht="12.75" customHeight="1">
      <c r="A466" s="883"/>
      <c r="B466" s="883"/>
      <c r="C466" s="883"/>
      <c r="D466" s="883"/>
      <c r="E466" s="883"/>
      <c r="F466" s="883"/>
      <c r="G466" s="883"/>
      <c r="H466" s="883"/>
      <c r="I466" s="883"/>
      <c r="J466" s="883"/>
      <c r="K466" s="883"/>
      <c r="L466" s="883"/>
      <c r="M466" s="883"/>
      <c r="N466" s="883"/>
      <c r="O466" s="883"/>
      <c r="P466" s="883"/>
      <c r="Q466" s="883"/>
      <c r="R466" s="883"/>
      <c r="S466" s="883"/>
      <c r="T466" s="883"/>
      <c r="U466" s="883"/>
      <c r="V466" s="883"/>
      <c r="W466" s="883"/>
      <c r="X466" s="883"/>
      <c r="Y466" s="883"/>
      <c r="Z466" s="883"/>
      <c r="AA466" s="883"/>
      <c r="AB466" s="883"/>
      <c r="AC466" s="883"/>
      <c r="AD466" s="883"/>
      <c r="AE466" s="883"/>
      <c r="AF466" s="883"/>
      <c r="AG466" s="883"/>
      <c r="AH466" s="883"/>
      <c r="AI466" s="883"/>
      <c r="AJ466" s="883"/>
      <c r="AK466" s="883"/>
      <c r="AL466" s="883"/>
      <c r="AM466" s="883"/>
      <c r="AN466" s="883"/>
      <c r="AO466" s="883"/>
      <c r="AP466" s="883"/>
      <c r="AQ466" s="883"/>
      <c r="AR466" s="883"/>
      <c r="AS466" s="883"/>
      <c r="AT466" s="883"/>
      <c r="AU466" s="883"/>
      <c r="AV466" s="883"/>
      <c r="AW466" s="883"/>
      <c r="AX466" s="883"/>
      <c r="AY466" s="883"/>
      <c r="AZ466" s="883"/>
      <c r="BA466" s="883"/>
      <c r="BB466" s="883"/>
      <c r="BC466" s="883"/>
      <c r="BD466" s="883"/>
      <c r="BE466" s="883"/>
      <c r="BF466" s="883"/>
    </row>
    <row r="467" ht="12.75" customHeight="1">
      <c r="A467" s="883"/>
      <c r="B467" s="883"/>
      <c r="C467" s="883"/>
      <c r="D467" s="883"/>
      <c r="E467" s="883"/>
      <c r="F467" s="883"/>
      <c r="G467" s="883"/>
      <c r="H467" s="883"/>
      <c r="I467" s="883"/>
      <c r="J467" s="883"/>
      <c r="K467" s="883"/>
      <c r="L467" s="883"/>
      <c r="M467" s="883"/>
      <c r="N467" s="883"/>
      <c r="O467" s="883"/>
      <c r="P467" s="883"/>
      <c r="Q467" s="883"/>
      <c r="R467" s="883"/>
      <c r="S467" s="883"/>
      <c r="T467" s="883"/>
      <c r="U467" s="883"/>
      <c r="V467" s="883"/>
      <c r="W467" s="883"/>
      <c r="X467" s="883"/>
      <c r="Y467" s="883"/>
      <c r="Z467" s="883"/>
      <c r="AA467" s="883"/>
      <c r="AB467" s="883"/>
      <c r="AC467" s="883"/>
      <c r="AD467" s="883"/>
      <c r="AE467" s="883"/>
      <c r="AF467" s="883"/>
      <c r="AG467" s="883"/>
      <c r="AH467" s="883"/>
      <c r="AI467" s="883"/>
      <c r="AJ467" s="883"/>
      <c r="AK467" s="883"/>
      <c r="AL467" s="883"/>
      <c r="AM467" s="883"/>
      <c r="AN467" s="883"/>
      <c r="AO467" s="883"/>
      <c r="AP467" s="883"/>
      <c r="AQ467" s="883"/>
      <c r="AR467" s="883"/>
      <c r="AS467" s="883"/>
      <c r="AT467" s="883"/>
      <c r="AU467" s="883"/>
      <c r="AV467" s="883"/>
      <c r="AW467" s="883"/>
      <c r="AX467" s="883"/>
      <c r="AY467" s="883"/>
      <c r="AZ467" s="883"/>
      <c r="BA467" s="883"/>
      <c r="BB467" s="883"/>
      <c r="BC467" s="883"/>
      <c r="BD467" s="883"/>
      <c r="BE467" s="883"/>
      <c r="BF467" s="883"/>
    </row>
    <row r="468" ht="12.75" customHeight="1">
      <c r="A468" s="883"/>
      <c r="B468" s="883"/>
      <c r="C468" s="883"/>
      <c r="D468" s="883"/>
      <c r="E468" s="883"/>
      <c r="F468" s="883"/>
      <c r="G468" s="883"/>
      <c r="H468" s="883"/>
      <c r="I468" s="883"/>
      <c r="J468" s="883"/>
      <c r="K468" s="883"/>
      <c r="L468" s="883"/>
      <c r="M468" s="883"/>
      <c r="N468" s="883"/>
      <c r="O468" s="883"/>
      <c r="P468" s="883"/>
      <c r="Q468" s="883"/>
      <c r="R468" s="883"/>
      <c r="S468" s="883"/>
      <c r="T468" s="883"/>
      <c r="U468" s="883"/>
      <c r="V468" s="883"/>
      <c r="W468" s="883"/>
      <c r="X468" s="883"/>
      <c r="Y468" s="883"/>
      <c r="Z468" s="883"/>
      <c r="AA468" s="883"/>
      <c r="AB468" s="883"/>
      <c r="AC468" s="883"/>
      <c r="AD468" s="883"/>
      <c r="AE468" s="883"/>
      <c r="AF468" s="883"/>
      <c r="AG468" s="883"/>
      <c r="AH468" s="883"/>
      <c r="AI468" s="883"/>
      <c r="AJ468" s="883"/>
      <c r="AK468" s="883"/>
      <c r="AL468" s="883"/>
      <c r="AM468" s="883"/>
      <c r="AN468" s="883"/>
      <c r="AO468" s="883"/>
      <c r="AP468" s="883"/>
      <c r="AQ468" s="883"/>
      <c r="AR468" s="883"/>
      <c r="AS468" s="883"/>
      <c r="AT468" s="883"/>
      <c r="AU468" s="883"/>
      <c r="AV468" s="883"/>
      <c r="AW468" s="883"/>
      <c r="AX468" s="883"/>
      <c r="AY468" s="883"/>
      <c r="AZ468" s="883"/>
      <c r="BA468" s="883"/>
      <c r="BB468" s="883"/>
      <c r="BC468" s="883"/>
      <c r="BD468" s="883"/>
      <c r="BE468" s="883"/>
      <c r="BF468" s="883"/>
    </row>
    <row r="469" ht="12.75" customHeight="1">
      <c r="A469" s="883"/>
      <c r="B469" s="883"/>
      <c r="C469" s="883"/>
      <c r="D469" s="883"/>
      <c r="E469" s="883"/>
      <c r="F469" s="883"/>
      <c r="G469" s="883"/>
      <c r="H469" s="883"/>
      <c r="I469" s="883"/>
      <c r="J469" s="883"/>
      <c r="K469" s="883"/>
      <c r="L469" s="883"/>
      <c r="M469" s="883"/>
      <c r="N469" s="883"/>
      <c r="O469" s="883"/>
      <c r="P469" s="883"/>
      <c r="Q469" s="883"/>
      <c r="R469" s="883"/>
      <c r="S469" s="883"/>
      <c r="T469" s="883"/>
      <c r="U469" s="883"/>
      <c r="V469" s="883"/>
      <c r="W469" s="883"/>
      <c r="X469" s="883"/>
      <c r="Y469" s="883"/>
      <c r="Z469" s="883"/>
      <c r="AA469" s="883"/>
      <c r="AB469" s="883"/>
      <c r="AC469" s="883"/>
      <c r="AD469" s="883"/>
      <c r="AE469" s="883"/>
      <c r="AF469" s="883"/>
      <c r="AG469" s="883"/>
      <c r="AH469" s="883"/>
      <c r="AI469" s="883"/>
      <c r="AJ469" s="883"/>
      <c r="AK469" s="883"/>
      <c r="AL469" s="883"/>
      <c r="AM469" s="883"/>
      <c r="AN469" s="883"/>
      <c r="AO469" s="883"/>
      <c r="AP469" s="883"/>
      <c r="AQ469" s="883"/>
      <c r="AR469" s="883"/>
      <c r="AS469" s="883"/>
      <c r="AT469" s="883"/>
      <c r="AU469" s="883"/>
      <c r="AV469" s="883"/>
      <c r="AW469" s="883"/>
      <c r="AX469" s="883"/>
      <c r="AY469" s="883"/>
      <c r="AZ469" s="883"/>
      <c r="BA469" s="883"/>
      <c r="BB469" s="883"/>
      <c r="BC469" s="883"/>
      <c r="BD469" s="883"/>
      <c r="BE469" s="883"/>
      <c r="BF469" s="883"/>
    </row>
    <row r="470" ht="12.75" customHeight="1">
      <c r="A470" s="883"/>
      <c r="B470" s="883"/>
      <c r="C470" s="883"/>
      <c r="D470" s="883"/>
      <c r="E470" s="883"/>
      <c r="F470" s="883"/>
      <c r="G470" s="883"/>
      <c r="H470" s="883"/>
      <c r="I470" s="883"/>
      <c r="J470" s="883"/>
      <c r="K470" s="883"/>
      <c r="L470" s="883"/>
      <c r="M470" s="883"/>
      <c r="N470" s="883"/>
      <c r="O470" s="883"/>
      <c r="P470" s="883"/>
      <c r="Q470" s="883"/>
      <c r="R470" s="883"/>
      <c r="S470" s="883"/>
      <c r="T470" s="883"/>
      <c r="U470" s="883"/>
      <c r="V470" s="883"/>
      <c r="W470" s="883"/>
      <c r="X470" s="883"/>
      <c r="Y470" s="883"/>
      <c r="Z470" s="883"/>
      <c r="AA470" s="883"/>
      <c r="AB470" s="883"/>
      <c r="AC470" s="883"/>
      <c r="AD470" s="883"/>
      <c r="AE470" s="883"/>
      <c r="AF470" s="883"/>
      <c r="AG470" s="883"/>
      <c r="AH470" s="883"/>
      <c r="AI470" s="883"/>
      <c r="AJ470" s="883"/>
      <c r="AK470" s="883"/>
      <c r="AL470" s="883"/>
      <c r="AM470" s="883"/>
      <c r="AN470" s="883"/>
      <c r="AO470" s="883"/>
      <c r="AP470" s="883"/>
      <c r="AQ470" s="883"/>
      <c r="AR470" s="883"/>
      <c r="AS470" s="883"/>
      <c r="AT470" s="883"/>
      <c r="AU470" s="883"/>
      <c r="AV470" s="883"/>
      <c r="AW470" s="883"/>
      <c r="AX470" s="883"/>
      <c r="AY470" s="883"/>
      <c r="AZ470" s="883"/>
      <c r="BA470" s="883"/>
      <c r="BB470" s="883"/>
      <c r="BC470" s="883"/>
      <c r="BD470" s="883"/>
      <c r="BE470" s="883"/>
      <c r="BF470" s="883"/>
    </row>
    <row r="471" ht="12.75" customHeight="1">
      <c r="A471" s="883"/>
      <c r="B471" s="883"/>
      <c r="C471" s="883"/>
      <c r="D471" s="883"/>
      <c r="E471" s="883"/>
      <c r="F471" s="883"/>
      <c r="G471" s="883"/>
      <c r="H471" s="883"/>
      <c r="I471" s="883"/>
      <c r="J471" s="883"/>
      <c r="K471" s="883"/>
      <c r="L471" s="883"/>
      <c r="M471" s="883"/>
      <c r="N471" s="883"/>
      <c r="O471" s="883"/>
      <c r="P471" s="883"/>
      <c r="Q471" s="883"/>
      <c r="R471" s="883"/>
      <c r="S471" s="883"/>
      <c r="T471" s="883"/>
      <c r="U471" s="883"/>
      <c r="V471" s="883"/>
      <c r="W471" s="883"/>
      <c r="X471" s="883"/>
      <c r="Y471" s="883"/>
      <c r="Z471" s="883"/>
      <c r="AA471" s="883"/>
      <c r="AB471" s="883"/>
      <c r="AC471" s="883"/>
      <c r="AD471" s="883"/>
      <c r="AE471" s="883"/>
      <c r="AF471" s="883"/>
      <c r="AG471" s="883"/>
      <c r="AH471" s="883"/>
      <c r="AI471" s="883"/>
      <c r="AJ471" s="883"/>
      <c r="AK471" s="883"/>
      <c r="AL471" s="883"/>
      <c r="AM471" s="883"/>
      <c r="AN471" s="883"/>
      <c r="AO471" s="883"/>
      <c r="AP471" s="883"/>
      <c r="AQ471" s="883"/>
      <c r="AR471" s="883"/>
      <c r="AS471" s="883"/>
      <c r="AT471" s="883"/>
      <c r="AU471" s="883"/>
      <c r="AV471" s="883"/>
      <c r="AW471" s="883"/>
      <c r="AX471" s="883"/>
      <c r="AY471" s="883"/>
      <c r="AZ471" s="883"/>
      <c r="BA471" s="883"/>
      <c r="BB471" s="883"/>
      <c r="BC471" s="883"/>
      <c r="BD471" s="883"/>
      <c r="BE471" s="883"/>
      <c r="BF471" s="883"/>
    </row>
    <row r="472" ht="12.75" customHeight="1">
      <c r="A472" s="883"/>
      <c r="B472" s="883"/>
      <c r="C472" s="883"/>
      <c r="D472" s="883"/>
      <c r="E472" s="883"/>
      <c r="F472" s="883"/>
      <c r="G472" s="883"/>
      <c r="H472" s="883"/>
      <c r="I472" s="883"/>
      <c r="J472" s="883"/>
      <c r="K472" s="883"/>
      <c r="L472" s="883"/>
      <c r="M472" s="883"/>
      <c r="N472" s="883"/>
      <c r="O472" s="883"/>
      <c r="P472" s="883"/>
      <c r="Q472" s="883"/>
      <c r="R472" s="883"/>
      <c r="S472" s="883"/>
      <c r="T472" s="883"/>
      <c r="U472" s="883"/>
      <c r="V472" s="883"/>
      <c r="W472" s="883"/>
      <c r="X472" s="883"/>
      <c r="Y472" s="883"/>
      <c r="Z472" s="883"/>
      <c r="AA472" s="883"/>
      <c r="AB472" s="883"/>
      <c r="AC472" s="883"/>
      <c r="AD472" s="883"/>
      <c r="AE472" s="883"/>
      <c r="AF472" s="883"/>
      <c r="AG472" s="883"/>
      <c r="AH472" s="883"/>
      <c r="AI472" s="883"/>
      <c r="AJ472" s="883"/>
      <c r="AK472" s="883"/>
      <c r="AL472" s="883"/>
      <c r="AM472" s="883"/>
      <c r="AN472" s="883"/>
      <c r="AO472" s="883"/>
      <c r="AP472" s="883"/>
      <c r="AQ472" s="883"/>
      <c r="AR472" s="883"/>
      <c r="AS472" s="883"/>
      <c r="AT472" s="883"/>
      <c r="AU472" s="883"/>
      <c r="AV472" s="883"/>
      <c r="AW472" s="883"/>
      <c r="AX472" s="883"/>
      <c r="AY472" s="883"/>
      <c r="AZ472" s="883"/>
      <c r="BA472" s="883"/>
      <c r="BB472" s="883"/>
      <c r="BC472" s="883"/>
      <c r="BD472" s="883"/>
      <c r="BE472" s="883"/>
      <c r="BF472" s="883"/>
    </row>
    <row r="473" ht="12.75" customHeight="1">
      <c r="A473" s="883"/>
      <c r="B473" s="883"/>
      <c r="C473" s="883"/>
      <c r="D473" s="883"/>
      <c r="E473" s="883"/>
      <c r="F473" s="883"/>
      <c r="G473" s="883"/>
      <c r="H473" s="883"/>
      <c r="I473" s="883"/>
      <c r="J473" s="883"/>
      <c r="K473" s="883"/>
      <c r="L473" s="883"/>
      <c r="M473" s="883"/>
      <c r="N473" s="883"/>
      <c r="O473" s="883"/>
      <c r="P473" s="883"/>
      <c r="Q473" s="883"/>
      <c r="R473" s="883"/>
      <c r="S473" s="883"/>
      <c r="T473" s="883"/>
      <c r="U473" s="883"/>
      <c r="V473" s="883"/>
      <c r="W473" s="883"/>
      <c r="X473" s="883"/>
      <c r="Y473" s="883"/>
      <c r="Z473" s="883"/>
      <c r="AA473" s="883"/>
      <c r="AB473" s="883"/>
      <c r="AC473" s="883"/>
      <c r="AD473" s="883"/>
      <c r="AE473" s="883"/>
      <c r="AF473" s="883"/>
      <c r="AG473" s="883"/>
      <c r="AH473" s="883"/>
      <c r="AI473" s="883"/>
      <c r="AJ473" s="883"/>
      <c r="AK473" s="883"/>
      <c r="AL473" s="883"/>
      <c r="AM473" s="883"/>
      <c r="AN473" s="883"/>
      <c r="AO473" s="883"/>
      <c r="AP473" s="883"/>
      <c r="AQ473" s="883"/>
      <c r="AR473" s="883"/>
      <c r="AS473" s="883"/>
      <c r="AT473" s="883"/>
      <c r="AU473" s="883"/>
      <c r="AV473" s="883"/>
      <c r="AW473" s="883"/>
      <c r="AX473" s="883"/>
      <c r="AY473" s="883"/>
      <c r="AZ473" s="883"/>
      <c r="BA473" s="883"/>
      <c r="BB473" s="883"/>
      <c r="BC473" s="883"/>
      <c r="BD473" s="883"/>
      <c r="BE473" s="883"/>
      <c r="BF473" s="883"/>
    </row>
    <row r="474" ht="12.75" customHeight="1">
      <c r="A474" s="883"/>
      <c r="B474" s="883"/>
      <c r="C474" s="883"/>
      <c r="D474" s="883"/>
      <c r="E474" s="883"/>
      <c r="F474" s="883"/>
      <c r="G474" s="883"/>
      <c r="H474" s="883"/>
      <c r="I474" s="883"/>
      <c r="J474" s="883"/>
      <c r="K474" s="883"/>
      <c r="L474" s="883"/>
      <c r="M474" s="883"/>
      <c r="N474" s="883"/>
      <c r="O474" s="883"/>
      <c r="P474" s="883"/>
      <c r="Q474" s="883"/>
      <c r="R474" s="883"/>
      <c r="S474" s="883"/>
      <c r="T474" s="883"/>
      <c r="U474" s="883"/>
      <c r="V474" s="883"/>
      <c r="W474" s="883"/>
      <c r="X474" s="883"/>
      <c r="Y474" s="883"/>
      <c r="Z474" s="883"/>
      <c r="AA474" s="883"/>
      <c r="AB474" s="883"/>
      <c r="AC474" s="883"/>
      <c r="AD474" s="883"/>
      <c r="AE474" s="883"/>
      <c r="AF474" s="883"/>
      <c r="AG474" s="883"/>
      <c r="AH474" s="883"/>
      <c r="AI474" s="883"/>
      <c r="AJ474" s="883"/>
      <c r="AK474" s="883"/>
      <c r="AL474" s="883"/>
      <c r="AM474" s="883"/>
      <c r="AN474" s="883"/>
      <c r="AO474" s="883"/>
      <c r="AP474" s="883"/>
      <c r="AQ474" s="883"/>
      <c r="AR474" s="883"/>
      <c r="AS474" s="883"/>
      <c r="AT474" s="883"/>
      <c r="AU474" s="883"/>
      <c r="AV474" s="883"/>
      <c r="AW474" s="883"/>
      <c r="AX474" s="883"/>
      <c r="AY474" s="883"/>
      <c r="AZ474" s="883"/>
      <c r="BA474" s="883"/>
      <c r="BB474" s="883"/>
      <c r="BC474" s="883"/>
      <c r="BD474" s="883"/>
      <c r="BE474" s="883"/>
      <c r="BF474" s="883"/>
    </row>
    <row r="475" ht="12.75" customHeight="1">
      <c r="A475" s="883"/>
      <c r="B475" s="883"/>
      <c r="C475" s="883"/>
      <c r="D475" s="883"/>
      <c r="E475" s="883"/>
      <c r="F475" s="883"/>
      <c r="G475" s="883"/>
      <c r="H475" s="883"/>
      <c r="I475" s="883"/>
      <c r="J475" s="883"/>
      <c r="K475" s="883"/>
      <c r="L475" s="883"/>
      <c r="M475" s="883"/>
      <c r="N475" s="883"/>
      <c r="O475" s="883"/>
      <c r="P475" s="883"/>
      <c r="Q475" s="883"/>
      <c r="R475" s="883"/>
      <c r="S475" s="883"/>
      <c r="T475" s="883"/>
      <c r="U475" s="883"/>
      <c r="V475" s="883"/>
      <c r="W475" s="883"/>
      <c r="X475" s="883"/>
      <c r="Y475" s="883"/>
      <c r="Z475" s="883"/>
      <c r="AA475" s="883"/>
      <c r="AB475" s="883"/>
      <c r="AC475" s="883"/>
      <c r="AD475" s="883"/>
      <c r="AE475" s="883"/>
      <c r="AF475" s="883"/>
      <c r="AG475" s="883"/>
      <c r="AH475" s="883"/>
      <c r="AI475" s="883"/>
      <c r="AJ475" s="883"/>
      <c r="AK475" s="883"/>
      <c r="AL475" s="883"/>
      <c r="AM475" s="883"/>
      <c r="AN475" s="883"/>
      <c r="AO475" s="883"/>
      <c r="AP475" s="883"/>
      <c r="AQ475" s="883"/>
      <c r="AR475" s="883"/>
      <c r="AS475" s="883"/>
      <c r="AT475" s="883"/>
      <c r="AU475" s="883"/>
      <c r="AV475" s="883"/>
      <c r="AW475" s="883"/>
      <c r="AX475" s="883"/>
      <c r="AY475" s="883"/>
      <c r="AZ475" s="883"/>
      <c r="BA475" s="883"/>
      <c r="BB475" s="883"/>
      <c r="BC475" s="883"/>
      <c r="BD475" s="883"/>
      <c r="BE475" s="883"/>
      <c r="BF475" s="883"/>
    </row>
    <row r="476" ht="12.75" customHeight="1">
      <c r="A476" s="883"/>
      <c r="B476" s="883"/>
      <c r="C476" s="883"/>
      <c r="D476" s="883"/>
      <c r="E476" s="883"/>
      <c r="F476" s="883"/>
      <c r="G476" s="883"/>
      <c r="H476" s="883"/>
      <c r="I476" s="883"/>
      <c r="J476" s="883"/>
      <c r="K476" s="883"/>
      <c r="L476" s="883"/>
      <c r="M476" s="883"/>
      <c r="N476" s="883"/>
      <c r="O476" s="883"/>
      <c r="P476" s="883"/>
      <c r="Q476" s="883"/>
      <c r="R476" s="883"/>
      <c r="S476" s="883"/>
      <c r="T476" s="883"/>
      <c r="U476" s="883"/>
      <c r="V476" s="883"/>
      <c r="W476" s="883"/>
      <c r="X476" s="883"/>
      <c r="Y476" s="883"/>
      <c r="Z476" s="883"/>
      <c r="AA476" s="883"/>
      <c r="AB476" s="883"/>
      <c r="AC476" s="883"/>
      <c r="AD476" s="883"/>
      <c r="AE476" s="883"/>
      <c r="AF476" s="883"/>
      <c r="AG476" s="883"/>
      <c r="AH476" s="883"/>
      <c r="AI476" s="883"/>
      <c r="AJ476" s="883"/>
      <c r="AK476" s="883"/>
      <c r="AL476" s="883"/>
      <c r="AM476" s="883"/>
      <c r="AN476" s="883"/>
      <c r="AO476" s="883"/>
      <c r="AP476" s="883"/>
      <c r="AQ476" s="883"/>
      <c r="AR476" s="883"/>
      <c r="AS476" s="883"/>
      <c r="AT476" s="883"/>
      <c r="AU476" s="883"/>
      <c r="AV476" s="883"/>
      <c r="AW476" s="883"/>
      <c r="AX476" s="883"/>
      <c r="AY476" s="883"/>
      <c r="AZ476" s="883"/>
      <c r="BA476" s="883"/>
      <c r="BB476" s="883"/>
      <c r="BC476" s="883"/>
      <c r="BD476" s="883"/>
      <c r="BE476" s="883"/>
      <c r="BF476" s="883"/>
    </row>
    <row r="477" ht="12.75" customHeight="1">
      <c r="A477" s="883"/>
      <c r="B477" s="883"/>
      <c r="C477" s="883"/>
      <c r="D477" s="883"/>
      <c r="E477" s="883"/>
      <c r="F477" s="883"/>
      <c r="G477" s="883"/>
      <c r="H477" s="883"/>
      <c r="I477" s="883"/>
      <c r="J477" s="883"/>
      <c r="K477" s="883"/>
      <c r="L477" s="883"/>
      <c r="M477" s="883"/>
      <c r="N477" s="883"/>
      <c r="O477" s="883"/>
      <c r="P477" s="883"/>
      <c r="Q477" s="883"/>
      <c r="R477" s="883"/>
      <c r="S477" s="883"/>
      <c r="T477" s="883"/>
      <c r="U477" s="883"/>
      <c r="V477" s="883"/>
      <c r="W477" s="883"/>
      <c r="X477" s="883"/>
      <c r="Y477" s="883"/>
      <c r="Z477" s="883"/>
      <c r="AA477" s="883"/>
      <c r="AB477" s="883"/>
      <c r="AC477" s="883"/>
      <c r="AD477" s="883"/>
      <c r="AE477" s="883"/>
      <c r="AF477" s="883"/>
      <c r="AG477" s="883"/>
      <c r="AH477" s="883"/>
      <c r="AI477" s="883"/>
      <c r="AJ477" s="883"/>
      <c r="AK477" s="883"/>
      <c r="AL477" s="883"/>
      <c r="AM477" s="883"/>
      <c r="AN477" s="883"/>
      <c r="AO477" s="883"/>
      <c r="AP477" s="883"/>
      <c r="AQ477" s="883"/>
      <c r="AR477" s="883"/>
      <c r="AS477" s="883"/>
      <c r="AT477" s="883"/>
      <c r="AU477" s="883"/>
      <c r="AV477" s="883"/>
      <c r="AW477" s="883"/>
      <c r="AX477" s="883"/>
      <c r="AY477" s="883"/>
      <c r="AZ477" s="883"/>
      <c r="BA477" s="883"/>
      <c r="BB477" s="883"/>
      <c r="BC477" s="883"/>
      <c r="BD477" s="883"/>
      <c r="BE477" s="883"/>
      <c r="BF477" s="883"/>
    </row>
    <row r="478" ht="12.75" customHeight="1">
      <c r="A478" s="883"/>
      <c r="B478" s="883"/>
      <c r="C478" s="883"/>
      <c r="D478" s="883"/>
      <c r="E478" s="883"/>
      <c r="F478" s="883"/>
      <c r="G478" s="883"/>
      <c r="H478" s="883"/>
      <c r="I478" s="883"/>
      <c r="J478" s="883"/>
      <c r="K478" s="883"/>
      <c r="L478" s="883"/>
      <c r="M478" s="883"/>
      <c r="N478" s="883"/>
      <c r="O478" s="883"/>
      <c r="P478" s="883"/>
      <c r="Q478" s="883"/>
      <c r="R478" s="883"/>
      <c r="S478" s="883"/>
      <c r="T478" s="883"/>
      <c r="U478" s="883"/>
      <c r="V478" s="883"/>
      <c r="W478" s="883"/>
      <c r="X478" s="883"/>
      <c r="Y478" s="883"/>
      <c r="Z478" s="883"/>
      <c r="AA478" s="883"/>
      <c r="AB478" s="883"/>
      <c r="AC478" s="883"/>
      <c r="AD478" s="883"/>
      <c r="AE478" s="883"/>
      <c r="AF478" s="883"/>
      <c r="AG478" s="883"/>
      <c r="AH478" s="883"/>
      <c r="AI478" s="883"/>
      <c r="AJ478" s="883"/>
      <c r="AK478" s="883"/>
      <c r="AL478" s="883"/>
      <c r="AM478" s="883"/>
      <c r="AN478" s="883"/>
      <c r="AO478" s="883"/>
      <c r="AP478" s="883"/>
      <c r="AQ478" s="883"/>
      <c r="AR478" s="883"/>
      <c r="AS478" s="883"/>
      <c r="AT478" s="883"/>
      <c r="AU478" s="883"/>
      <c r="AV478" s="883"/>
      <c r="AW478" s="883"/>
      <c r="AX478" s="883"/>
      <c r="AY478" s="883"/>
      <c r="AZ478" s="883"/>
      <c r="BA478" s="883"/>
      <c r="BB478" s="883"/>
      <c r="BC478" s="883"/>
      <c r="BD478" s="883"/>
      <c r="BE478" s="883"/>
      <c r="BF478" s="883"/>
    </row>
    <row r="479" ht="12.75" customHeight="1">
      <c r="A479" s="883"/>
      <c r="B479" s="883"/>
      <c r="C479" s="883"/>
      <c r="D479" s="883"/>
      <c r="E479" s="883"/>
      <c r="F479" s="883"/>
      <c r="G479" s="883"/>
      <c r="H479" s="883"/>
      <c r="I479" s="883"/>
      <c r="J479" s="883"/>
      <c r="K479" s="883"/>
      <c r="L479" s="883"/>
      <c r="M479" s="883"/>
      <c r="N479" s="883"/>
      <c r="O479" s="883"/>
      <c r="P479" s="883"/>
      <c r="Q479" s="883"/>
      <c r="R479" s="883"/>
      <c r="S479" s="883"/>
      <c r="T479" s="883"/>
      <c r="U479" s="883"/>
      <c r="V479" s="883"/>
      <c r="W479" s="883"/>
      <c r="X479" s="883"/>
      <c r="Y479" s="883"/>
      <c r="Z479" s="883"/>
      <c r="AA479" s="883"/>
      <c r="AB479" s="883"/>
      <c r="AC479" s="883"/>
      <c r="AD479" s="883"/>
      <c r="AE479" s="883"/>
      <c r="AF479" s="883"/>
      <c r="AG479" s="883"/>
      <c r="AH479" s="883"/>
      <c r="AI479" s="883"/>
      <c r="AJ479" s="883"/>
      <c r="AK479" s="883"/>
      <c r="AL479" s="883"/>
      <c r="AM479" s="883"/>
      <c r="AN479" s="883"/>
      <c r="AO479" s="883"/>
      <c r="AP479" s="883"/>
      <c r="AQ479" s="883"/>
      <c r="AR479" s="883"/>
      <c r="AS479" s="883"/>
      <c r="AT479" s="883"/>
      <c r="AU479" s="883"/>
      <c r="AV479" s="883"/>
      <c r="AW479" s="883"/>
      <c r="AX479" s="883"/>
      <c r="AY479" s="883"/>
      <c r="AZ479" s="883"/>
      <c r="BA479" s="883"/>
      <c r="BB479" s="883"/>
      <c r="BC479" s="883"/>
      <c r="BD479" s="883"/>
      <c r="BE479" s="883"/>
      <c r="BF479" s="883"/>
    </row>
    <row r="480" ht="12.75" customHeight="1">
      <c r="A480" s="883"/>
      <c r="B480" s="883"/>
      <c r="C480" s="883"/>
      <c r="D480" s="883"/>
      <c r="E480" s="883"/>
      <c r="F480" s="883"/>
      <c r="G480" s="883"/>
      <c r="H480" s="883"/>
      <c r="I480" s="883"/>
      <c r="J480" s="883"/>
      <c r="K480" s="883"/>
      <c r="L480" s="883"/>
      <c r="M480" s="883"/>
      <c r="N480" s="883"/>
      <c r="O480" s="883"/>
      <c r="P480" s="883"/>
      <c r="Q480" s="883"/>
      <c r="R480" s="883"/>
      <c r="S480" s="883"/>
      <c r="T480" s="883"/>
      <c r="U480" s="883"/>
      <c r="V480" s="883"/>
      <c r="W480" s="883"/>
      <c r="X480" s="883"/>
      <c r="Y480" s="883"/>
      <c r="Z480" s="883"/>
      <c r="AA480" s="883"/>
      <c r="AB480" s="883"/>
      <c r="AC480" s="883"/>
      <c r="AD480" s="883"/>
      <c r="AE480" s="883"/>
      <c r="AF480" s="883"/>
      <c r="AG480" s="883"/>
      <c r="AH480" s="883"/>
      <c r="AI480" s="883"/>
      <c r="AJ480" s="883"/>
      <c r="AK480" s="883"/>
      <c r="AL480" s="883"/>
      <c r="AM480" s="883"/>
      <c r="AN480" s="883"/>
      <c r="AO480" s="883"/>
      <c r="AP480" s="883"/>
      <c r="AQ480" s="883"/>
      <c r="AR480" s="883"/>
      <c r="AS480" s="883"/>
      <c r="AT480" s="883"/>
      <c r="AU480" s="883"/>
      <c r="AV480" s="883"/>
      <c r="AW480" s="883"/>
      <c r="AX480" s="883"/>
      <c r="AY480" s="883"/>
      <c r="AZ480" s="883"/>
      <c r="BA480" s="883"/>
      <c r="BB480" s="883"/>
      <c r="BC480" s="883"/>
      <c r="BD480" s="883"/>
      <c r="BE480" s="883"/>
      <c r="BF480" s="883"/>
    </row>
    <row r="481" ht="12.75" customHeight="1">
      <c r="A481" s="883"/>
      <c r="B481" s="883"/>
      <c r="C481" s="883"/>
      <c r="D481" s="883"/>
      <c r="E481" s="883"/>
      <c r="F481" s="883"/>
      <c r="G481" s="883"/>
      <c r="H481" s="883"/>
      <c r="I481" s="883"/>
      <c r="J481" s="883"/>
      <c r="K481" s="883"/>
      <c r="L481" s="883"/>
      <c r="M481" s="883"/>
      <c r="N481" s="883"/>
      <c r="O481" s="883"/>
      <c r="P481" s="883"/>
      <c r="Q481" s="883"/>
      <c r="R481" s="883"/>
      <c r="S481" s="883"/>
      <c r="T481" s="883"/>
      <c r="U481" s="883"/>
      <c r="V481" s="883"/>
      <c r="W481" s="883"/>
      <c r="X481" s="883"/>
      <c r="Y481" s="883"/>
      <c r="Z481" s="883"/>
      <c r="AA481" s="883"/>
      <c r="AB481" s="883"/>
      <c r="AC481" s="883"/>
      <c r="AD481" s="883"/>
      <c r="AE481" s="883"/>
      <c r="AF481" s="883"/>
      <c r="AG481" s="883"/>
      <c r="AH481" s="883"/>
      <c r="AI481" s="883"/>
      <c r="AJ481" s="883"/>
      <c r="AK481" s="883"/>
      <c r="AL481" s="883"/>
      <c r="AM481" s="883"/>
      <c r="AN481" s="883"/>
      <c r="AO481" s="883"/>
      <c r="AP481" s="883"/>
      <c r="AQ481" s="883"/>
      <c r="AR481" s="883"/>
      <c r="AS481" s="883"/>
      <c r="AT481" s="883"/>
      <c r="AU481" s="883"/>
      <c r="AV481" s="883"/>
      <c r="AW481" s="883"/>
      <c r="AX481" s="883"/>
      <c r="AY481" s="883"/>
      <c r="AZ481" s="883"/>
      <c r="BA481" s="883"/>
      <c r="BB481" s="883"/>
      <c r="BC481" s="883"/>
      <c r="BD481" s="883"/>
      <c r="BE481" s="883"/>
      <c r="BF481" s="883"/>
    </row>
    <row r="482" ht="12.75" customHeight="1">
      <c r="A482" s="883"/>
      <c r="B482" s="883"/>
      <c r="C482" s="883"/>
      <c r="D482" s="883"/>
      <c r="E482" s="883"/>
      <c r="F482" s="883"/>
      <c r="G482" s="883"/>
      <c r="H482" s="883"/>
      <c r="I482" s="883"/>
      <c r="J482" s="883"/>
      <c r="K482" s="883"/>
      <c r="L482" s="883"/>
      <c r="M482" s="883"/>
      <c r="N482" s="883"/>
      <c r="O482" s="883"/>
      <c r="P482" s="883"/>
      <c r="Q482" s="883"/>
      <c r="R482" s="883"/>
      <c r="S482" s="883"/>
      <c r="T482" s="883"/>
      <c r="U482" s="883"/>
      <c r="V482" s="883"/>
      <c r="W482" s="883"/>
      <c r="X482" s="883"/>
      <c r="Y482" s="883"/>
      <c r="Z482" s="883"/>
      <c r="AA482" s="883"/>
      <c r="AB482" s="883"/>
      <c r="AC482" s="883"/>
      <c r="AD482" s="883"/>
      <c r="AE482" s="883"/>
      <c r="AF482" s="883"/>
      <c r="AG482" s="883"/>
      <c r="AH482" s="883"/>
      <c r="AI482" s="883"/>
      <c r="AJ482" s="883"/>
      <c r="AK482" s="883"/>
      <c r="AL482" s="883"/>
      <c r="AM482" s="883"/>
      <c r="AN482" s="883"/>
      <c r="AO482" s="883"/>
      <c r="AP482" s="883"/>
      <c r="AQ482" s="883"/>
      <c r="AR482" s="883"/>
      <c r="AS482" s="883"/>
      <c r="AT482" s="883"/>
      <c r="AU482" s="883"/>
      <c r="AV482" s="883"/>
      <c r="AW482" s="883"/>
      <c r="AX482" s="883"/>
      <c r="AY482" s="883"/>
      <c r="AZ482" s="883"/>
      <c r="BA482" s="883"/>
      <c r="BB482" s="883"/>
      <c r="BC482" s="883"/>
      <c r="BD482" s="883"/>
      <c r="BE482" s="883"/>
      <c r="BF482" s="883"/>
    </row>
    <row r="483" ht="12.75" customHeight="1">
      <c r="A483" s="883"/>
      <c r="B483" s="883"/>
      <c r="C483" s="883"/>
      <c r="D483" s="883"/>
      <c r="E483" s="883"/>
      <c r="F483" s="883"/>
      <c r="G483" s="883"/>
      <c r="H483" s="883"/>
      <c r="I483" s="883"/>
      <c r="J483" s="883"/>
      <c r="K483" s="883"/>
      <c r="L483" s="883"/>
      <c r="M483" s="883"/>
      <c r="N483" s="883"/>
      <c r="O483" s="883"/>
      <c r="P483" s="883"/>
      <c r="Q483" s="883"/>
      <c r="R483" s="883"/>
      <c r="S483" s="883"/>
      <c r="T483" s="883"/>
      <c r="U483" s="883"/>
      <c r="V483" s="883"/>
      <c r="W483" s="883"/>
      <c r="X483" s="883"/>
      <c r="Y483" s="883"/>
      <c r="Z483" s="883"/>
      <c r="AA483" s="883"/>
      <c r="AB483" s="883"/>
      <c r="AC483" s="883"/>
      <c r="AD483" s="883"/>
      <c r="AE483" s="883"/>
      <c r="AF483" s="883"/>
      <c r="AG483" s="883"/>
      <c r="AH483" s="883"/>
      <c r="AI483" s="883"/>
      <c r="AJ483" s="883"/>
      <c r="AK483" s="883"/>
      <c r="AL483" s="883"/>
      <c r="AM483" s="883"/>
      <c r="AN483" s="883"/>
      <c r="AO483" s="883"/>
      <c r="AP483" s="883"/>
      <c r="AQ483" s="883"/>
      <c r="AR483" s="883"/>
      <c r="AS483" s="883"/>
      <c r="AT483" s="883"/>
      <c r="AU483" s="883"/>
      <c r="AV483" s="883"/>
      <c r="AW483" s="883"/>
      <c r="AX483" s="883"/>
      <c r="AY483" s="883"/>
      <c r="AZ483" s="883"/>
      <c r="BA483" s="883"/>
      <c r="BB483" s="883"/>
      <c r="BC483" s="883"/>
      <c r="BD483" s="883"/>
      <c r="BE483" s="883"/>
      <c r="BF483" s="883"/>
    </row>
    <row r="484" ht="12.75" customHeight="1">
      <c r="A484" s="883"/>
      <c r="B484" s="883"/>
      <c r="C484" s="883"/>
      <c r="D484" s="883"/>
      <c r="E484" s="883"/>
      <c r="F484" s="883"/>
      <c r="G484" s="883"/>
      <c r="H484" s="883"/>
      <c r="I484" s="883"/>
      <c r="J484" s="883"/>
      <c r="K484" s="883"/>
      <c r="L484" s="883"/>
      <c r="M484" s="883"/>
      <c r="N484" s="883"/>
      <c r="O484" s="883"/>
      <c r="P484" s="883"/>
      <c r="Q484" s="883"/>
      <c r="R484" s="883"/>
      <c r="S484" s="883"/>
      <c r="T484" s="883"/>
      <c r="U484" s="883"/>
      <c r="V484" s="883"/>
      <c r="W484" s="883"/>
      <c r="X484" s="883"/>
      <c r="Y484" s="883"/>
      <c r="Z484" s="883"/>
      <c r="AA484" s="883"/>
      <c r="AB484" s="883"/>
      <c r="AC484" s="883"/>
      <c r="AD484" s="883"/>
      <c r="AE484" s="883"/>
      <c r="AF484" s="883"/>
      <c r="AG484" s="883"/>
      <c r="AH484" s="883"/>
      <c r="AI484" s="883"/>
      <c r="AJ484" s="883"/>
      <c r="AK484" s="883"/>
      <c r="AL484" s="883"/>
      <c r="AM484" s="883"/>
      <c r="AN484" s="883"/>
      <c r="AO484" s="883"/>
      <c r="AP484" s="883"/>
      <c r="AQ484" s="883"/>
      <c r="AR484" s="883"/>
      <c r="AS484" s="883"/>
      <c r="AT484" s="883"/>
      <c r="AU484" s="883"/>
      <c r="AV484" s="883"/>
      <c r="AW484" s="883"/>
      <c r="AX484" s="883"/>
      <c r="AY484" s="883"/>
      <c r="AZ484" s="883"/>
      <c r="BA484" s="883"/>
      <c r="BB484" s="883"/>
      <c r="BC484" s="883"/>
      <c r="BD484" s="883"/>
      <c r="BE484" s="883"/>
      <c r="BF484" s="883"/>
    </row>
    <row r="485" ht="12.75" customHeight="1">
      <c r="A485" s="883"/>
      <c r="B485" s="883"/>
      <c r="C485" s="883"/>
      <c r="D485" s="883"/>
      <c r="E485" s="883"/>
      <c r="F485" s="883"/>
      <c r="G485" s="883"/>
      <c r="H485" s="883"/>
      <c r="I485" s="883"/>
      <c r="J485" s="883"/>
      <c r="K485" s="883"/>
      <c r="L485" s="883"/>
      <c r="M485" s="883"/>
      <c r="N485" s="883"/>
      <c r="O485" s="883"/>
      <c r="P485" s="883"/>
      <c r="Q485" s="883"/>
      <c r="R485" s="883"/>
      <c r="S485" s="883"/>
      <c r="T485" s="883"/>
      <c r="U485" s="883"/>
      <c r="V485" s="883"/>
      <c r="W485" s="883"/>
      <c r="X485" s="883"/>
      <c r="Y485" s="883"/>
      <c r="Z485" s="883"/>
      <c r="AA485" s="883"/>
      <c r="AB485" s="883"/>
      <c r="AC485" s="883"/>
      <c r="AD485" s="883"/>
      <c r="AE485" s="883"/>
      <c r="AF485" s="883"/>
      <c r="AG485" s="883"/>
      <c r="AH485" s="883"/>
      <c r="AI485" s="883"/>
      <c r="AJ485" s="883"/>
      <c r="AK485" s="883"/>
      <c r="AL485" s="883"/>
      <c r="AM485" s="883"/>
      <c r="AN485" s="883"/>
      <c r="AO485" s="883"/>
      <c r="AP485" s="883"/>
      <c r="AQ485" s="883"/>
      <c r="AR485" s="883"/>
      <c r="AS485" s="883"/>
      <c r="AT485" s="883"/>
      <c r="AU485" s="883"/>
      <c r="AV485" s="883"/>
      <c r="AW485" s="883"/>
      <c r="AX485" s="883"/>
      <c r="AY485" s="883"/>
      <c r="AZ485" s="883"/>
      <c r="BA485" s="883"/>
      <c r="BB485" s="883"/>
      <c r="BC485" s="883"/>
      <c r="BD485" s="883"/>
      <c r="BE485" s="883"/>
      <c r="BF485" s="883"/>
    </row>
    <row r="486" ht="12.75" customHeight="1">
      <c r="A486" s="883"/>
      <c r="B486" s="883"/>
      <c r="C486" s="883"/>
      <c r="D486" s="883"/>
      <c r="E486" s="883"/>
      <c r="F486" s="883"/>
      <c r="G486" s="883"/>
      <c r="H486" s="883"/>
      <c r="I486" s="883"/>
      <c r="J486" s="883"/>
      <c r="K486" s="883"/>
      <c r="L486" s="883"/>
      <c r="M486" s="883"/>
      <c r="N486" s="883"/>
      <c r="O486" s="883"/>
      <c r="P486" s="883"/>
      <c r="Q486" s="883"/>
      <c r="R486" s="883"/>
      <c r="S486" s="883"/>
      <c r="T486" s="883"/>
      <c r="U486" s="883"/>
      <c r="V486" s="883"/>
      <c r="W486" s="883"/>
      <c r="X486" s="883"/>
      <c r="Y486" s="883"/>
      <c r="Z486" s="883"/>
      <c r="AA486" s="883"/>
      <c r="AB486" s="883"/>
      <c r="AC486" s="883"/>
      <c r="AD486" s="883"/>
      <c r="AE486" s="883"/>
      <c r="AF486" s="883"/>
      <c r="AG486" s="883"/>
      <c r="AH486" s="883"/>
      <c r="AI486" s="883"/>
      <c r="AJ486" s="883"/>
      <c r="AK486" s="883"/>
      <c r="AL486" s="883"/>
      <c r="AM486" s="883"/>
      <c r="AN486" s="883"/>
      <c r="AO486" s="883"/>
      <c r="AP486" s="883"/>
      <c r="AQ486" s="883"/>
      <c r="AR486" s="883"/>
      <c r="AS486" s="883"/>
      <c r="AT486" s="883"/>
      <c r="AU486" s="883"/>
      <c r="AV486" s="883"/>
      <c r="AW486" s="883"/>
      <c r="AX486" s="883"/>
      <c r="AY486" s="883"/>
      <c r="AZ486" s="883"/>
      <c r="BA486" s="883"/>
      <c r="BB486" s="883"/>
      <c r="BC486" s="883"/>
      <c r="BD486" s="883"/>
      <c r="BE486" s="883"/>
      <c r="BF486" s="883"/>
    </row>
    <row r="487" ht="12.75" customHeight="1">
      <c r="A487" s="883"/>
      <c r="B487" s="883"/>
      <c r="C487" s="883"/>
      <c r="D487" s="883"/>
      <c r="E487" s="883"/>
      <c r="F487" s="883"/>
      <c r="G487" s="883"/>
      <c r="H487" s="883"/>
      <c r="I487" s="883"/>
      <c r="J487" s="883"/>
      <c r="K487" s="883"/>
      <c r="L487" s="883"/>
      <c r="M487" s="883"/>
      <c r="N487" s="883"/>
      <c r="O487" s="883"/>
      <c r="P487" s="883"/>
      <c r="Q487" s="883"/>
      <c r="R487" s="883"/>
      <c r="S487" s="883"/>
      <c r="T487" s="883"/>
      <c r="U487" s="883"/>
      <c r="V487" s="883"/>
      <c r="W487" s="883"/>
      <c r="X487" s="883"/>
      <c r="Y487" s="883"/>
      <c r="Z487" s="883"/>
      <c r="AA487" s="883"/>
      <c r="AB487" s="883"/>
      <c r="AC487" s="883"/>
      <c r="AD487" s="883"/>
      <c r="AE487" s="883"/>
      <c r="AF487" s="883"/>
      <c r="AG487" s="883"/>
      <c r="AH487" s="883"/>
      <c r="AI487" s="883"/>
      <c r="AJ487" s="883"/>
      <c r="AK487" s="883"/>
      <c r="AL487" s="883"/>
      <c r="AM487" s="883"/>
      <c r="AN487" s="883"/>
      <c r="AO487" s="883"/>
      <c r="AP487" s="883"/>
      <c r="AQ487" s="883"/>
      <c r="AR487" s="883"/>
      <c r="AS487" s="883"/>
      <c r="AT487" s="883"/>
      <c r="AU487" s="883"/>
      <c r="AV487" s="883"/>
      <c r="AW487" s="883"/>
      <c r="AX487" s="883"/>
      <c r="AY487" s="883"/>
      <c r="AZ487" s="883"/>
      <c r="BA487" s="883"/>
      <c r="BB487" s="883"/>
      <c r="BC487" s="883"/>
      <c r="BD487" s="883"/>
      <c r="BE487" s="883"/>
      <c r="BF487" s="883"/>
    </row>
    <row r="488" ht="12.75" customHeight="1">
      <c r="A488" s="883"/>
      <c r="B488" s="883"/>
      <c r="C488" s="883"/>
      <c r="D488" s="883"/>
      <c r="E488" s="883"/>
      <c r="F488" s="883"/>
      <c r="G488" s="883"/>
      <c r="H488" s="883"/>
      <c r="I488" s="883"/>
      <c r="J488" s="883"/>
      <c r="K488" s="883"/>
      <c r="L488" s="883"/>
      <c r="M488" s="883"/>
      <c r="N488" s="883"/>
      <c r="O488" s="883"/>
      <c r="P488" s="883"/>
      <c r="Q488" s="883"/>
      <c r="R488" s="883"/>
      <c r="S488" s="883"/>
      <c r="T488" s="883"/>
      <c r="U488" s="883"/>
      <c r="V488" s="883"/>
      <c r="W488" s="883"/>
      <c r="X488" s="883"/>
      <c r="Y488" s="883"/>
      <c r="Z488" s="883"/>
      <c r="AA488" s="883"/>
      <c r="AB488" s="883"/>
      <c r="AC488" s="883"/>
      <c r="AD488" s="883"/>
      <c r="AE488" s="883"/>
      <c r="AF488" s="883"/>
      <c r="AG488" s="883"/>
      <c r="AH488" s="883"/>
      <c r="AI488" s="883"/>
      <c r="AJ488" s="883"/>
      <c r="AK488" s="883"/>
      <c r="AL488" s="883"/>
      <c r="AM488" s="883"/>
      <c r="AN488" s="883"/>
      <c r="AO488" s="883"/>
      <c r="AP488" s="883"/>
      <c r="AQ488" s="883"/>
      <c r="AR488" s="883"/>
      <c r="AS488" s="883"/>
      <c r="AT488" s="883"/>
      <c r="AU488" s="883"/>
      <c r="AV488" s="883"/>
      <c r="AW488" s="883"/>
      <c r="AX488" s="883"/>
      <c r="AY488" s="883"/>
      <c r="AZ488" s="883"/>
      <c r="BA488" s="883"/>
      <c r="BB488" s="883"/>
      <c r="BC488" s="883"/>
      <c r="BD488" s="883"/>
      <c r="BE488" s="883"/>
      <c r="BF488" s="883"/>
    </row>
    <row r="489" ht="12.75" customHeight="1">
      <c r="A489" s="883"/>
      <c r="B489" s="883"/>
      <c r="C489" s="883"/>
      <c r="D489" s="883"/>
      <c r="E489" s="883"/>
      <c r="F489" s="883"/>
      <c r="G489" s="883"/>
      <c r="H489" s="883"/>
      <c r="I489" s="883"/>
      <c r="J489" s="883"/>
      <c r="K489" s="883"/>
      <c r="L489" s="883"/>
      <c r="M489" s="883"/>
      <c r="N489" s="883"/>
      <c r="O489" s="883"/>
      <c r="P489" s="883"/>
      <c r="Q489" s="883"/>
      <c r="R489" s="883"/>
      <c r="S489" s="883"/>
      <c r="T489" s="883"/>
      <c r="U489" s="883"/>
      <c r="V489" s="883"/>
      <c r="W489" s="883"/>
      <c r="X489" s="883"/>
      <c r="Y489" s="883"/>
      <c r="Z489" s="883"/>
      <c r="AA489" s="883"/>
      <c r="AB489" s="883"/>
      <c r="AC489" s="883"/>
      <c r="AD489" s="883"/>
      <c r="AE489" s="883"/>
      <c r="AF489" s="883"/>
      <c r="AG489" s="883"/>
      <c r="AH489" s="883"/>
      <c r="AI489" s="883"/>
      <c r="AJ489" s="883"/>
      <c r="AK489" s="883"/>
      <c r="AL489" s="883"/>
      <c r="AM489" s="883"/>
      <c r="AN489" s="883"/>
      <c r="AO489" s="883"/>
      <c r="AP489" s="883"/>
      <c r="AQ489" s="883"/>
      <c r="AR489" s="883"/>
      <c r="AS489" s="883"/>
      <c r="AT489" s="883"/>
      <c r="AU489" s="883"/>
      <c r="AV489" s="883"/>
      <c r="AW489" s="883"/>
      <c r="AX489" s="883"/>
      <c r="AY489" s="883"/>
      <c r="AZ489" s="883"/>
      <c r="BA489" s="883"/>
      <c r="BB489" s="883"/>
      <c r="BC489" s="883"/>
      <c r="BD489" s="883"/>
      <c r="BE489" s="883"/>
      <c r="BF489" s="883"/>
    </row>
    <row r="490" ht="12.75" customHeight="1">
      <c r="A490" s="883"/>
      <c r="B490" s="883"/>
      <c r="C490" s="883"/>
      <c r="D490" s="883"/>
      <c r="E490" s="883"/>
      <c r="F490" s="883"/>
      <c r="G490" s="883"/>
      <c r="H490" s="883"/>
      <c r="I490" s="883"/>
      <c r="J490" s="883"/>
      <c r="K490" s="883"/>
      <c r="L490" s="883"/>
      <c r="M490" s="883"/>
      <c r="N490" s="883"/>
      <c r="O490" s="883"/>
      <c r="P490" s="883"/>
      <c r="Q490" s="883"/>
      <c r="R490" s="883"/>
      <c r="S490" s="883"/>
      <c r="T490" s="883"/>
      <c r="U490" s="883"/>
      <c r="V490" s="883"/>
      <c r="W490" s="883"/>
      <c r="X490" s="883"/>
      <c r="Y490" s="883"/>
      <c r="Z490" s="883"/>
      <c r="AA490" s="883"/>
      <c r="AB490" s="883"/>
      <c r="AC490" s="883"/>
      <c r="AD490" s="883"/>
      <c r="AE490" s="883"/>
      <c r="AF490" s="883"/>
      <c r="AG490" s="883"/>
      <c r="AH490" s="883"/>
      <c r="AI490" s="883"/>
      <c r="AJ490" s="883"/>
      <c r="AK490" s="883"/>
      <c r="AL490" s="883"/>
      <c r="AM490" s="883"/>
      <c r="AN490" s="883"/>
      <c r="AO490" s="883"/>
      <c r="AP490" s="883"/>
      <c r="AQ490" s="883"/>
      <c r="AR490" s="883"/>
      <c r="AS490" s="883"/>
      <c r="AT490" s="883"/>
      <c r="AU490" s="883"/>
      <c r="AV490" s="883"/>
      <c r="AW490" s="883"/>
      <c r="AX490" s="883"/>
      <c r="AY490" s="883"/>
      <c r="AZ490" s="883"/>
      <c r="BA490" s="883"/>
      <c r="BB490" s="883"/>
      <c r="BC490" s="883"/>
      <c r="BD490" s="883"/>
      <c r="BE490" s="883"/>
      <c r="BF490" s="883"/>
    </row>
    <row r="491" ht="12.75" customHeight="1">
      <c r="A491" s="883"/>
      <c r="B491" s="883"/>
      <c r="C491" s="883"/>
      <c r="D491" s="883"/>
      <c r="E491" s="883"/>
      <c r="F491" s="883"/>
      <c r="G491" s="883"/>
      <c r="H491" s="883"/>
      <c r="I491" s="883"/>
      <c r="J491" s="883"/>
      <c r="K491" s="883"/>
      <c r="L491" s="883"/>
      <c r="M491" s="883"/>
      <c r="N491" s="883"/>
      <c r="O491" s="883"/>
      <c r="P491" s="883"/>
      <c r="Q491" s="883"/>
      <c r="R491" s="883"/>
      <c r="S491" s="883"/>
      <c r="T491" s="883"/>
      <c r="U491" s="883"/>
      <c r="V491" s="883"/>
      <c r="W491" s="883"/>
      <c r="X491" s="883"/>
      <c r="Y491" s="883"/>
      <c r="Z491" s="883"/>
      <c r="AA491" s="883"/>
      <c r="AB491" s="883"/>
      <c r="AC491" s="883"/>
      <c r="AD491" s="883"/>
      <c r="AE491" s="883"/>
      <c r="AF491" s="883"/>
      <c r="AG491" s="883"/>
      <c r="AH491" s="883"/>
      <c r="AI491" s="883"/>
      <c r="AJ491" s="883"/>
      <c r="AK491" s="883"/>
      <c r="AL491" s="883"/>
      <c r="AM491" s="883"/>
      <c r="AN491" s="883"/>
      <c r="AO491" s="883"/>
      <c r="AP491" s="883"/>
      <c r="AQ491" s="883"/>
      <c r="AR491" s="883"/>
      <c r="AS491" s="883"/>
      <c r="AT491" s="883"/>
      <c r="AU491" s="883"/>
      <c r="AV491" s="883"/>
      <c r="AW491" s="883"/>
      <c r="AX491" s="883"/>
      <c r="AY491" s="883"/>
      <c r="AZ491" s="883"/>
      <c r="BA491" s="883"/>
      <c r="BB491" s="883"/>
      <c r="BC491" s="883"/>
      <c r="BD491" s="883"/>
      <c r="BE491" s="883"/>
      <c r="BF491" s="883"/>
    </row>
    <row r="492" ht="12.75" customHeight="1">
      <c r="A492" s="883"/>
      <c r="B492" s="883"/>
      <c r="C492" s="883"/>
      <c r="D492" s="883"/>
      <c r="E492" s="883"/>
      <c r="F492" s="883"/>
      <c r="G492" s="883"/>
      <c r="H492" s="883"/>
      <c r="I492" s="883"/>
      <c r="J492" s="883"/>
      <c r="K492" s="883"/>
      <c r="L492" s="883"/>
      <c r="M492" s="883"/>
      <c r="N492" s="883"/>
      <c r="O492" s="883"/>
      <c r="P492" s="883"/>
      <c r="Q492" s="883"/>
      <c r="R492" s="883"/>
      <c r="S492" s="883"/>
      <c r="T492" s="883"/>
      <c r="U492" s="883"/>
      <c r="V492" s="883"/>
      <c r="W492" s="883"/>
      <c r="X492" s="883"/>
      <c r="Y492" s="883"/>
      <c r="Z492" s="883"/>
      <c r="AA492" s="883"/>
      <c r="AB492" s="883"/>
      <c r="AC492" s="883"/>
      <c r="AD492" s="883"/>
      <c r="AE492" s="883"/>
      <c r="AF492" s="883"/>
      <c r="AG492" s="883"/>
      <c r="AH492" s="883"/>
      <c r="AI492" s="883"/>
      <c r="AJ492" s="883"/>
      <c r="AK492" s="883"/>
      <c r="AL492" s="883"/>
      <c r="AM492" s="883"/>
      <c r="AN492" s="883"/>
      <c r="AO492" s="883"/>
      <c r="AP492" s="883"/>
      <c r="AQ492" s="883"/>
      <c r="AR492" s="883"/>
      <c r="AS492" s="883"/>
      <c r="AT492" s="883"/>
      <c r="AU492" s="883"/>
      <c r="AV492" s="883"/>
      <c r="AW492" s="883"/>
      <c r="AX492" s="883"/>
      <c r="AY492" s="883"/>
      <c r="AZ492" s="883"/>
      <c r="BA492" s="883"/>
      <c r="BB492" s="883"/>
      <c r="BC492" s="883"/>
      <c r="BD492" s="883"/>
      <c r="BE492" s="883"/>
      <c r="BF492" s="883"/>
    </row>
    <row r="493" ht="12.75" customHeight="1">
      <c r="A493" s="883"/>
      <c r="B493" s="883"/>
      <c r="C493" s="883"/>
      <c r="D493" s="883"/>
      <c r="E493" s="883"/>
      <c r="F493" s="883"/>
      <c r="G493" s="883"/>
      <c r="H493" s="883"/>
      <c r="I493" s="883"/>
      <c r="J493" s="883"/>
      <c r="K493" s="883"/>
      <c r="L493" s="883"/>
      <c r="M493" s="883"/>
      <c r="N493" s="883"/>
      <c r="O493" s="883"/>
      <c r="P493" s="883"/>
      <c r="Q493" s="883"/>
      <c r="R493" s="883"/>
      <c r="S493" s="883"/>
      <c r="T493" s="883"/>
      <c r="U493" s="883"/>
      <c r="V493" s="883"/>
      <c r="W493" s="883"/>
      <c r="X493" s="883"/>
      <c r="Y493" s="883"/>
      <c r="Z493" s="883"/>
      <c r="AA493" s="883"/>
      <c r="AB493" s="883"/>
      <c r="AC493" s="883"/>
      <c r="AD493" s="883"/>
      <c r="AE493" s="883"/>
      <c r="AF493" s="883"/>
      <c r="AG493" s="883"/>
      <c r="AH493" s="883"/>
      <c r="AI493" s="883"/>
      <c r="AJ493" s="883"/>
      <c r="AK493" s="883"/>
      <c r="AL493" s="883"/>
      <c r="AM493" s="883"/>
      <c r="AN493" s="883"/>
      <c r="AO493" s="883"/>
      <c r="AP493" s="883"/>
      <c r="AQ493" s="883"/>
      <c r="AR493" s="883"/>
      <c r="AS493" s="883"/>
      <c r="AT493" s="883"/>
      <c r="AU493" s="883"/>
      <c r="AV493" s="883"/>
      <c r="AW493" s="883"/>
      <c r="AX493" s="883"/>
      <c r="AY493" s="883"/>
      <c r="AZ493" s="883"/>
      <c r="BA493" s="883"/>
      <c r="BB493" s="883"/>
      <c r="BC493" s="883"/>
      <c r="BD493" s="883"/>
      <c r="BE493" s="883"/>
      <c r="BF493" s="883"/>
    </row>
    <row r="494" ht="12.75" customHeight="1">
      <c r="A494" s="883"/>
      <c r="B494" s="883"/>
      <c r="C494" s="883"/>
      <c r="D494" s="883"/>
      <c r="E494" s="883"/>
      <c r="F494" s="883"/>
      <c r="G494" s="883"/>
      <c r="H494" s="883"/>
      <c r="I494" s="883"/>
      <c r="J494" s="883"/>
      <c r="K494" s="883"/>
      <c r="L494" s="883"/>
      <c r="M494" s="883"/>
      <c r="N494" s="883"/>
      <c r="O494" s="883"/>
      <c r="P494" s="883"/>
      <c r="Q494" s="883"/>
      <c r="R494" s="883"/>
      <c r="S494" s="883"/>
      <c r="T494" s="883"/>
      <c r="U494" s="883"/>
      <c r="V494" s="883"/>
      <c r="W494" s="883"/>
      <c r="X494" s="883"/>
      <c r="Y494" s="883"/>
      <c r="Z494" s="883"/>
      <c r="AA494" s="883"/>
      <c r="AB494" s="883"/>
      <c r="AC494" s="883"/>
      <c r="AD494" s="883"/>
      <c r="AE494" s="883"/>
      <c r="AF494" s="883"/>
      <c r="AG494" s="883"/>
      <c r="AH494" s="883"/>
      <c r="AI494" s="883"/>
      <c r="AJ494" s="883"/>
      <c r="AK494" s="883"/>
      <c r="AL494" s="883"/>
      <c r="AM494" s="883"/>
      <c r="AN494" s="883"/>
      <c r="AO494" s="883"/>
      <c r="AP494" s="883"/>
      <c r="AQ494" s="883"/>
      <c r="AR494" s="883"/>
      <c r="AS494" s="883"/>
      <c r="AT494" s="883"/>
      <c r="AU494" s="883"/>
      <c r="AV494" s="883"/>
      <c r="AW494" s="883"/>
      <c r="AX494" s="883"/>
      <c r="AY494" s="883"/>
      <c r="AZ494" s="883"/>
      <c r="BA494" s="883"/>
      <c r="BB494" s="883"/>
      <c r="BC494" s="883"/>
      <c r="BD494" s="883"/>
      <c r="BE494" s="883"/>
      <c r="BF494" s="883"/>
    </row>
    <row r="495" ht="12.75" customHeight="1">
      <c r="A495" s="883"/>
      <c r="B495" s="883"/>
      <c r="C495" s="883"/>
      <c r="D495" s="883"/>
      <c r="E495" s="883"/>
      <c r="F495" s="883"/>
      <c r="G495" s="883"/>
      <c r="H495" s="883"/>
      <c r="I495" s="883"/>
      <c r="J495" s="883"/>
      <c r="K495" s="883"/>
      <c r="L495" s="883"/>
      <c r="M495" s="883"/>
      <c r="N495" s="883"/>
      <c r="O495" s="883"/>
      <c r="P495" s="883"/>
      <c r="Q495" s="883"/>
      <c r="R495" s="883"/>
      <c r="S495" s="883"/>
      <c r="T495" s="883"/>
      <c r="U495" s="883"/>
      <c r="V495" s="883"/>
      <c r="W495" s="883"/>
      <c r="X495" s="883"/>
      <c r="Y495" s="883"/>
      <c r="Z495" s="883"/>
      <c r="AA495" s="883"/>
      <c r="AB495" s="883"/>
      <c r="AC495" s="883"/>
      <c r="AD495" s="883"/>
      <c r="AE495" s="883"/>
      <c r="AF495" s="883"/>
      <c r="AG495" s="883"/>
      <c r="AH495" s="883"/>
      <c r="AI495" s="883"/>
      <c r="AJ495" s="883"/>
      <c r="AK495" s="883"/>
      <c r="AL495" s="883"/>
      <c r="AM495" s="883"/>
      <c r="AN495" s="883"/>
      <c r="AO495" s="883"/>
      <c r="AP495" s="883"/>
      <c r="AQ495" s="883"/>
      <c r="AR495" s="883"/>
      <c r="AS495" s="883"/>
      <c r="AT495" s="883"/>
      <c r="AU495" s="883"/>
      <c r="AV495" s="883"/>
      <c r="AW495" s="883"/>
      <c r="AX495" s="883"/>
      <c r="AY495" s="883"/>
      <c r="AZ495" s="883"/>
      <c r="BA495" s="883"/>
      <c r="BB495" s="883"/>
      <c r="BC495" s="883"/>
      <c r="BD495" s="883"/>
      <c r="BE495" s="883"/>
      <c r="BF495" s="883"/>
    </row>
    <row r="496" ht="12.75" customHeight="1">
      <c r="A496" s="883"/>
      <c r="B496" s="883"/>
      <c r="C496" s="883"/>
      <c r="D496" s="883"/>
      <c r="E496" s="883"/>
      <c r="F496" s="883"/>
      <c r="G496" s="883"/>
      <c r="H496" s="883"/>
      <c r="I496" s="883"/>
      <c r="J496" s="883"/>
      <c r="K496" s="883"/>
      <c r="L496" s="883"/>
      <c r="M496" s="883"/>
      <c r="N496" s="883"/>
      <c r="O496" s="883"/>
      <c r="P496" s="883"/>
      <c r="Q496" s="883"/>
      <c r="R496" s="883"/>
      <c r="S496" s="883"/>
      <c r="T496" s="883"/>
      <c r="U496" s="883"/>
      <c r="V496" s="883"/>
      <c r="W496" s="883"/>
      <c r="X496" s="883"/>
      <c r="Y496" s="883"/>
      <c r="Z496" s="883"/>
      <c r="AA496" s="883"/>
      <c r="AB496" s="883"/>
      <c r="AC496" s="883"/>
      <c r="AD496" s="883"/>
      <c r="AE496" s="883"/>
      <c r="AF496" s="883"/>
      <c r="AG496" s="883"/>
      <c r="AH496" s="883"/>
      <c r="AI496" s="883"/>
      <c r="AJ496" s="883"/>
      <c r="AK496" s="883"/>
      <c r="AL496" s="883"/>
      <c r="AM496" s="883"/>
      <c r="AN496" s="883"/>
      <c r="AO496" s="883"/>
      <c r="AP496" s="883"/>
      <c r="AQ496" s="883"/>
      <c r="AR496" s="883"/>
      <c r="AS496" s="883"/>
      <c r="AT496" s="883"/>
      <c r="AU496" s="883"/>
      <c r="AV496" s="883"/>
      <c r="AW496" s="883"/>
      <c r="AX496" s="883"/>
      <c r="AY496" s="883"/>
      <c r="AZ496" s="883"/>
      <c r="BA496" s="883"/>
      <c r="BB496" s="883"/>
      <c r="BC496" s="883"/>
      <c r="BD496" s="883"/>
      <c r="BE496" s="883"/>
      <c r="BF496" s="883"/>
    </row>
    <row r="497" ht="12.75" customHeight="1">
      <c r="A497" s="883"/>
      <c r="B497" s="883"/>
      <c r="C497" s="883"/>
      <c r="D497" s="883"/>
      <c r="E497" s="883"/>
      <c r="F497" s="883"/>
      <c r="G497" s="883"/>
      <c r="H497" s="883"/>
      <c r="I497" s="883"/>
      <c r="J497" s="883"/>
      <c r="K497" s="883"/>
      <c r="L497" s="883"/>
      <c r="M497" s="883"/>
      <c r="N497" s="883"/>
      <c r="O497" s="883"/>
      <c r="P497" s="883"/>
      <c r="Q497" s="883"/>
      <c r="R497" s="883"/>
      <c r="S497" s="883"/>
      <c r="T497" s="883"/>
      <c r="U497" s="883"/>
      <c r="V497" s="883"/>
      <c r="W497" s="883"/>
      <c r="X497" s="883"/>
      <c r="Y497" s="883"/>
      <c r="Z497" s="883"/>
      <c r="AA497" s="883"/>
      <c r="AB497" s="883"/>
      <c r="AC497" s="883"/>
      <c r="AD497" s="883"/>
      <c r="AE497" s="883"/>
      <c r="AF497" s="883"/>
      <c r="AG497" s="883"/>
      <c r="AH497" s="883"/>
      <c r="AI497" s="883"/>
      <c r="AJ497" s="883"/>
      <c r="AK497" s="883"/>
      <c r="AL497" s="883"/>
      <c r="AM497" s="883"/>
      <c r="AN497" s="883"/>
      <c r="AO497" s="883"/>
      <c r="AP497" s="883"/>
      <c r="AQ497" s="883"/>
      <c r="AR497" s="883"/>
      <c r="AS497" s="883"/>
      <c r="AT497" s="883"/>
      <c r="AU497" s="883"/>
      <c r="AV497" s="883"/>
      <c r="AW497" s="883"/>
      <c r="AX497" s="883"/>
      <c r="AY497" s="883"/>
      <c r="AZ497" s="883"/>
      <c r="BA497" s="883"/>
      <c r="BB497" s="883"/>
      <c r="BC497" s="883"/>
      <c r="BD497" s="883"/>
      <c r="BE497" s="883"/>
      <c r="BF497" s="883"/>
    </row>
    <row r="498" ht="12.75" customHeight="1">
      <c r="A498" s="883"/>
      <c r="B498" s="883"/>
      <c r="C498" s="883"/>
      <c r="D498" s="883"/>
      <c r="E498" s="883"/>
      <c r="F498" s="883"/>
      <c r="G498" s="883"/>
      <c r="H498" s="883"/>
      <c r="I498" s="883"/>
      <c r="J498" s="883"/>
      <c r="K498" s="883"/>
      <c r="L498" s="883"/>
      <c r="M498" s="883"/>
      <c r="N498" s="883"/>
      <c r="O498" s="883"/>
      <c r="P498" s="883"/>
      <c r="Q498" s="883"/>
      <c r="R498" s="883"/>
      <c r="S498" s="883"/>
      <c r="T498" s="883"/>
      <c r="U498" s="883"/>
      <c r="V498" s="883"/>
      <c r="W498" s="883"/>
      <c r="X498" s="883"/>
      <c r="Y498" s="883"/>
      <c r="Z498" s="883"/>
      <c r="AA498" s="883"/>
      <c r="AB498" s="883"/>
      <c r="AC498" s="883"/>
      <c r="AD498" s="883"/>
      <c r="AE498" s="883"/>
      <c r="AF498" s="883"/>
      <c r="AG498" s="883"/>
      <c r="AH498" s="883"/>
      <c r="AI498" s="883"/>
      <c r="AJ498" s="883"/>
      <c r="AK498" s="883"/>
      <c r="AL498" s="883"/>
      <c r="AM498" s="883"/>
      <c r="AN498" s="883"/>
      <c r="AO498" s="883"/>
      <c r="AP498" s="883"/>
      <c r="AQ498" s="883"/>
      <c r="AR498" s="883"/>
      <c r="AS498" s="883"/>
      <c r="AT498" s="883"/>
      <c r="AU498" s="883"/>
      <c r="AV498" s="883"/>
      <c r="AW498" s="883"/>
      <c r="AX498" s="883"/>
      <c r="AY498" s="883"/>
      <c r="AZ498" s="883"/>
      <c r="BA498" s="883"/>
      <c r="BB498" s="883"/>
      <c r="BC498" s="883"/>
      <c r="BD498" s="883"/>
      <c r="BE498" s="883"/>
      <c r="BF498" s="883"/>
    </row>
    <row r="499" ht="12.75" customHeight="1">
      <c r="A499" s="883"/>
      <c r="B499" s="883"/>
      <c r="C499" s="883"/>
      <c r="D499" s="883"/>
      <c r="E499" s="883"/>
      <c r="F499" s="883"/>
      <c r="G499" s="883"/>
      <c r="H499" s="883"/>
      <c r="I499" s="883"/>
      <c r="J499" s="883"/>
      <c r="K499" s="883"/>
      <c r="L499" s="883"/>
      <c r="M499" s="883"/>
      <c r="N499" s="883"/>
      <c r="O499" s="883"/>
      <c r="P499" s="883"/>
      <c r="Q499" s="883"/>
      <c r="R499" s="883"/>
      <c r="S499" s="883"/>
      <c r="T499" s="883"/>
      <c r="U499" s="883"/>
      <c r="V499" s="883"/>
      <c r="W499" s="883"/>
      <c r="X499" s="883"/>
      <c r="Y499" s="883"/>
      <c r="Z499" s="883"/>
      <c r="AA499" s="883"/>
      <c r="AB499" s="883"/>
      <c r="AC499" s="883"/>
      <c r="AD499" s="883"/>
      <c r="AE499" s="883"/>
      <c r="AF499" s="883"/>
      <c r="AG499" s="883"/>
      <c r="AH499" s="883"/>
      <c r="AI499" s="883"/>
      <c r="AJ499" s="883"/>
      <c r="AK499" s="883"/>
      <c r="AL499" s="883"/>
      <c r="AM499" s="883"/>
      <c r="AN499" s="883"/>
      <c r="AO499" s="883"/>
      <c r="AP499" s="883"/>
      <c r="AQ499" s="883"/>
      <c r="AR499" s="883"/>
      <c r="AS499" s="883"/>
      <c r="AT499" s="883"/>
      <c r="AU499" s="883"/>
      <c r="AV499" s="883"/>
      <c r="AW499" s="883"/>
      <c r="AX499" s="883"/>
      <c r="AY499" s="883"/>
      <c r="AZ499" s="883"/>
      <c r="BA499" s="883"/>
      <c r="BB499" s="883"/>
      <c r="BC499" s="883"/>
      <c r="BD499" s="883"/>
      <c r="BE499" s="883"/>
      <c r="BF499" s="883"/>
    </row>
    <row r="500" ht="12.75" customHeight="1">
      <c r="A500" s="883"/>
      <c r="B500" s="883"/>
      <c r="C500" s="883"/>
      <c r="D500" s="883"/>
      <c r="E500" s="883"/>
      <c r="F500" s="883"/>
      <c r="G500" s="883"/>
      <c r="H500" s="883"/>
      <c r="I500" s="883"/>
      <c r="J500" s="883"/>
      <c r="K500" s="883"/>
      <c r="L500" s="883"/>
      <c r="M500" s="883"/>
      <c r="N500" s="883"/>
      <c r="O500" s="883"/>
      <c r="P500" s="883"/>
      <c r="Q500" s="883"/>
      <c r="R500" s="883"/>
      <c r="S500" s="883"/>
      <c r="T500" s="883"/>
      <c r="U500" s="883"/>
      <c r="V500" s="883"/>
      <c r="W500" s="883"/>
      <c r="X500" s="883"/>
      <c r="Y500" s="883"/>
      <c r="Z500" s="883"/>
      <c r="AA500" s="883"/>
      <c r="AB500" s="883"/>
      <c r="AC500" s="883"/>
      <c r="AD500" s="883"/>
      <c r="AE500" s="883"/>
      <c r="AF500" s="883"/>
      <c r="AG500" s="883"/>
      <c r="AH500" s="883"/>
      <c r="AI500" s="883"/>
      <c r="AJ500" s="883"/>
      <c r="AK500" s="883"/>
      <c r="AL500" s="883"/>
      <c r="AM500" s="883"/>
      <c r="AN500" s="883"/>
      <c r="AO500" s="883"/>
      <c r="AP500" s="883"/>
      <c r="AQ500" s="883"/>
      <c r="AR500" s="883"/>
      <c r="AS500" s="883"/>
      <c r="AT500" s="883"/>
      <c r="AU500" s="883"/>
      <c r="AV500" s="883"/>
      <c r="AW500" s="883"/>
      <c r="AX500" s="883"/>
      <c r="AY500" s="883"/>
      <c r="AZ500" s="883"/>
      <c r="BA500" s="883"/>
      <c r="BB500" s="883"/>
      <c r="BC500" s="883"/>
      <c r="BD500" s="883"/>
      <c r="BE500" s="883"/>
      <c r="BF500" s="883"/>
    </row>
    <row r="501" ht="12.75" customHeight="1">
      <c r="A501" s="883"/>
      <c r="B501" s="883"/>
      <c r="C501" s="883"/>
      <c r="D501" s="883"/>
      <c r="E501" s="883"/>
      <c r="F501" s="883"/>
      <c r="G501" s="883"/>
      <c r="H501" s="883"/>
      <c r="I501" s="883"/>
      <c r="J501" s="883"/>
      <c r="K501" s="883"/>
      <c r="L501" s="883"/>
      <c r="M501" s="883"/>
      <c r="N501" s="883"/>
      <c r="O501" s="883"/>
      <c r="P501" s="883"/>
      <c r="Q501" s="883"/>
      <c r="R501" s="883"/>
      <c r="S501" s="883"/>
      <c r="T501" s="883"/>
      <c r="U501" s="883"/>
      <c r="V501" s="883"/>
      <c r="W501" s="883"/>
      <c r="X501" s="883"/>
      <c r="Y501" s="883"/>
      <c r="Z501" s="883"/>
      <c r="AA501" s="883"/>
      <c r="AB501" s="883"/>
      <c r="AC501" s="883"/>
      <c r="AD501" s="883"/>
      <c r="AE501" s="883"/>
      <c r="AF501" s="883"/>
      <c r="AG501" s="883"/>
      <c r="AH501" s="883"/>
      <c r="AI501" s="883"/>
      <c r="AJ501" s="883"/>
      <c r="AK501" s="883"/>
      <c r="AL501" s="883"/>
      <c r="AM501" s="883"/>
      <c r="AN501" s="883"/>
      <c r="AO501" s="883"/>
      <c r="AP501" s="883"/>
      <c r="AQ501" s="883"/>
      <c r="AR501" s="883"/>
      <c r="AS501" s="883"/>
      <c r="AT501" s="883"/>
      <c r="AU501" s="883"/>
      <c r="AV501" s="883"/>
      <c r="AW501" s="883"/>
      <c r="AX501" s="883"/>
      <c r="AY501" s="883"/>
      <c r="AZ501" s="883"/>
      <c r="BA501" s="883"/>
      <c r="BB501" s="883"/>
      <c r="BC501" s="883"/>
      <c r="BD501" s="883"/>
      <c r="BE501" s="883"/>
      <c r="BF501" s="883"/>
    </row>
    <row r="502" ht="12.75" customHeight="1">
      <c r="A502" s="883"/>
      <c r="B502" s="883"/>
      <c r="C502" s="883"/>
      <c r="D502" s="883"/>
      <c r="E502" s="883"/>
      <c r="F502" s="883"/>
      <c r="G502" s="883"/>
      <c r="H502" s="883"/>
      <c r="I502" s="883"/>
      <c r="J502" s="883"/>
      <c r="K502" s="883"/>
      <c r="L502" s="883"/>
      <c r="M502" s="883"/>
      <c r="N502" s="883"/>
      <c r="O502" s="883"/>
      <c r="P502" s="883"/>
      <c r="Q502" s="883"/>
      <c r="R502" s="883"/>
      <c r="S502" s="883"/>
      <c r="T502" s="883"/>
      <c r="U502" s="883"/>
      <c r="V502" s="883"/>
      <c r="W502" s="883"/>
      <c r="X502" s="883"/>
      <c r="Y502" s="883"/>
      <c r="Z502" s="883"/>
      <c r="AA502" s="883"/>
      <c r="AB502" s="883"/>
      <c r="AC502" s="883"/>
      <c r="AD502" s="883"/>
      <c r="AE502" s="883"/>
      <c r="AF502" s="883"/>
      <c r="AG502" s="883"/>
      <c r="AH502" s="883"/>
      <c r="AI502" s="883"/>
      <c r="AJ502" s="883"/>
      <c r="AK502" s="883"/>
      <c r="AL502" s="883"/>
      <c r="AM502" s="883"/>
      <c r="AN502" s="883"/>
      <c r="AO502" s="883"/>
      <c r="AP502" s="883"/>
      <c r="AQ502" s="883"/>
      <c r="AR502" s="883"/>
      <c r="AS502" s="883"/>
      <c r="AT502" s="883"/>
      <c r="AU502" s="883"/>
      <c r="AV502" s="883"/>
      <c r="AW502" s="883"/>
      <c r="AX502" s="883"/>
      <c r="AY502" s="883"/>
      <c r="AZ502" s="883"/>
      <c r="BA502" s="883"/>
      <c r="BB502" s="883"/>
      <c r="BC502" s="883"/>
      <c r="BD502" s="883"/>
      <c r="BE502" s="883"/>
      <c r="BF502" s="883"/>
    </row>
    <row r="503" ht="12.75" customHeight="1">
      <c r="A503" s="883"/>
      <c r="B503" s="883"/>
      <c r="C503" s="883"/>
      <c r="D503" s="883"/>
      <c r="E503" s="883"/>
      <c r="F503" s="883"/>
      <c r="G503" s="883"/>
      <c r="H503" s="883"/>
      <c r="I503" s="883"/>
      <c r="J503" s="883"/>
      <c r="K503" s="883"/>
      <c r="L503" s="883"/>
      <c r="M503" s="883"/>
      <c r="N503" s="883"/>
      <c r="O503" s="883"/>
      <c r="P503" s="883"/>
      <c r="Q503" s="883"/>
      <c r="R503" s="883"/>
      <c r="S503" s="883"/>
      <c r="T503" s="883"/>
      <c r="U503" s="883"/>
      <c r="V503" s="883"/>
      <c r="W503" s="883"/>
      <c r="X503" s="883"/>
      <c r="Y503" s="883"/>
      <c r="Z503" s="883"/>
      <c r="AA503" s="883"/>
      <c r="AB503" s="883"/>
      <c r="AC503" s="883"/>
      <c r="AD503" s="883"/>
      <c r="AE503" s="883"/>
      <c r="AF503" s="883"/>
      <c r="AG503" s="883"/>
      <c r="AH503" s="883"/>
      <c r="AI503" s="883"/>
      <c r="AJ503" s="883"/>
      <c r="AK503" s="883"/>
      <c r="AL503" s="883"/>
      <c r="AM503" s="883"/>
      <c r="AN503" s="883"/>
      <c r="AO503" s="883"/>
      <c r="AP503" s="883"/>
      <c r="AQ503" s="883"/>
      <c r="AR503" s="883"/>
      <c r="AS503" s="883"/>
      <c r="AT503" s="883"/>
      <c r="AU503" s="883"/>
      <c r="AV503" s="883"/>
      <c r="AW503" s="883"/>
      <c r="AX503" s="883"/>
      <c r="AY503" s="883"/>
      <c r="AZ503" s="883"/>
      <c r="BA503" s="883"/>
      <c r="BB503" s="883"/>
      <c r="BC503" s="883"/>
      <c r="BD503" s="883"/>
      <c r="BE503" s="883"/>
      <c r="BF503" s="883"/>
    </row>
    <row r="504" ht="12.75" customHeight="1">
      <c r="A504" s="883"/>
      <c r="B504" s="883"/>
      <c r="C504" s="883"/>
      <c r="D504" s="883"/>
      <c r="E504" s="883"/>
      <c r="F504" s="883"/>
      <c r="G504" s="883"/>
      <c r="H504" s="883"/>
      <c r="I504" s="883"/>
      <c r="J504" s="883"/>
      <c r="K504" s="883"/>
      <c r="L504" s="883"/>
      <c r="M504" s="883"/>
      <c r="N504" s="883"/>
      <c r="O504" s="883"/>
      <c r="P504" s="883"/>
      <c r="Q504" s="883"/>
      <c r="R504" s="883"/>
      <c r="S504" s="883"/>
      <c r="T504" s="883"/>
      <c r="U504" s="883"/>
      <c r="V504" s="883"/>
      <c r="W504" s="883"/>
      <c r="X504" s="883"/>
      <c r="Y504" s="883"/>
      <c r="Z504" s="883"/>
      <c r="AA504" s="883"/>
      <c r="AB504" s="883"/>
      <c r="AC504" s="883"/>
      <c r="AD504" s="883"/>
      <c r="AE504" s="883"/>
      <c r="AF504" s="883"/>
      <c r="AG504" s="883"/>
      <c r="AH504" s="883"/>
      <c r="AI504" s="883"/>
      <c r="AJ504" s="883"/>
      <c r="AK504" s="883"/>
      <c r="AL504" s="883"/>
      <c r="AM504" s="883"/>
      <c r="AN504" s="883"/>
      <c r="AO504" s="883"/>
      <c r="AP504" s="883"/>
      <c r="AQ504" s="883"/>
      <c r="AR504" s="883"/>
      <c r="AS504" s="883"/>
      <c r="AT504" s="883"/>
      <c r="AU504" s="883"/>
      <c r="AV504" s="883"/>
      <c r="AW504" s="883"/>
      <c r="AX504" s="883"/>
      <c r="AY504" s="883"/>
      <c r="AZ504" s="883"/>
      <c r="BA504" s="883"/>
      <c r="BB504" s="883"/>
      <c r="BC504" s="883"/>
      <c r="BD504" s="883"/>
      <c r="BE504" s="883"/>
      <c r="BF504" s="883"/>
    </row>
    <row r="505" ht="12.75" customHeight="1">
      <c r="A505" s="883"/>
      <c r="B505" s="883"/>
      <c r="C505" s="883"/>
      <c r="D505" s="883"/>
      <c r="E505" s="883"/>
      <c r="F505" s="883"/>
      <c r="G505" s="883"/>
      <c r="H505" s="883"/>
      <c r="I505" s="883"/>
      <c r="J505" s="883"/>
      <c r="K505" s="883"/>
      <c r="L505" s="883"/>
      <c r="M505" s="883"/>
      <c r="N505" s="883"/>
      <c r="O505" s="883"/>
      <c r="P505" s="883"/>
      <c r="Q505" s="883"/>
      <c r="R505" s="883"/>
      <c r="S505" s="883"/>
      <c r="T505" s="883"/>
      <c r="U505" s="883"/>
      <c r="V505" s="883"/>
      <c r="W505" s="883"/>
      <c r="X505" s="883"/>
      <c r="Y505" s="883"/>
      <c r="Z505" s="883"/>
      <c r="AA505" s="883"/>
      <c r="AB505" s="883"/>
      <c r="AC505" s="883"/>
      <c r="AD505" s="883"/>
      <c r="AE505" s="883"/>
      <c r="AF505" s="883"/>
      <c r="AG505" s="883"/>
      <c r="AH505" s="883"/>
      <c r="AI505" s="883"/>
      <c r="AJ505" s="883"/>
      <c r="AK505" s="883"/>
      <c r="AL505" s="883"/>
      <c r="AM505" s="883"/>
      <c r="AN505" s="883"/>
      <c r="AO505" s="883"/>
      <c r="AP505" s="883"/>
      <c r="AQ505" s="883"/>
      <c r="AR505" s="883"/>
      <c r="AS505" s="883"/>
      <c r="AT505" s="883"/>
      <c r="AU505" s="883"/>
      <c r="AV505" s="883"/>
      <c r="AW505" s="883"/>
      <c r="AX505" s="883"/>
      <c r="AY505" s="883"/>
      <c r="AZ505" s="883"/>
      <c r="BA505" s="883"/>
      <c r="BB505" s="883"/>
      <c r="BC505" s="883"/>
      <c r="BD505" s="883"/>
      <c r="BE505" s="883"/>
      <c r="BF505" s="883"/>
    </row>
    <row r="506" ht="12.75" customHeight="1">
      <c r="A506" s="883"/>
      <c r="B506" s="883"/>
      <c r="C506" s="883"/>
      <c r="D506" s="883"/>
      <c r="E506" s="883"/>
      <c r="F506" s="883"/>
      <c r="G506" s="883"/>
      <c r="H506" s="883"/>
      <c r="I506" s="883"/>
      <c r="J506" s="883"/>
      <c r="K506" s="883"/>
      <c r="L506" s="883"/>
      <c r="M506" s="883"/>
      <c r="N506" s="883"/>
      <c r="O506" s="883"/>
      <c r="P506" s="883"/>
      <c r="Q506" s="883"/>
      <c r="R506" s="883"/>
      <c r="S506" s="883"/>
      <c r="T506" s="883"/>
      <c r="U506" s="883"/>
      <c r="V506" s="883"/>
      <c r="W506" s="883"/>
      <c r="X506" s="883"/>
      <c r="Y506" s="883"/>
      <c r="Z506" s="883"/>
      <c r="AA506" s="883"/>
      <c r="AB506" s="883"/>
      <c r="AC506" s="883"/>
      <c r="AD506" s="883"/>
      <c r="AE506" s="883"/>
      <c r="AF506" s="883"/>
      <c r="AG506" s="883"/>
      <c r="AH506" s="883"/>
      <c r="AI506" s="883"/>
      <c r="AJ506" s="883"/>
      <c r="AK506" s="883"/>
      <c r="AL506" s="883"/>
      <c r="AM506" s="883"/>
      <c r="AN506" s="883"/>
      <c r="AO506" s="883"/>
      <c r="AP506" s="883"/>
      <c r="AQ506" s="883"/>
      <c r="AR506" s="883"/>
      <c r="AS506" s="883"/>
      <c r="AT506" s="883"/>
      <c r="AU506" s="883"/>
      <c r="AV506" s="883"/>
      <c r="AW506" s="883"/>
      <c r="AX506" s="883"/>
      <c r="AY506" s="883"/>
      <c r="AZ506" s="883"/>
      <c r="BA506" s="883"/>
      <c r="BB506" s="883"/>
      <c r="BC506" s="883"/>
      <c r="BD506" s="883"/>
      <c r="BE506" s="883"/>
      <c r="BF506" s="883"/>
    </row>
    <row r="507" ht="12.75" customHeight="1">
      <c r="A507" s="883"/>
      <c r="B507" s="883"/>
      <c r="C507" s="883"/>
      <c r="D507" s="883"/>
      <c r="E507" s="883"/>
      <c r="F507" s="883"/>
      <c r="G507" s="883"/>
      <c r="H507" s="883"/>
      <c r="I507" s="883"/>
      <c r="J507" s="883"/>
      <c r="K507" s="883"/>
      <c r="L507" s="883"/>
      <c r="M507" s="883"/>
      <c r="N507" s="883"/>
      <c r="O507" s="883"/>
      <c r="P507" s="883"/>
      <c r="Q507" s="883"/>
      <c r="R507" s="883"/>
      <c r="S507" s="883"/>
      <c r="T507" s="883"/>
      <c r="U507" s="883"/>
      <c r="V507" s="883"/>
      <c r="W507" s="883"/>
      <c r="X507" s="883"/>
      <c r="Y507" s="883"/>
      <c r="Z507" s="883"/>
      <c r="AA507" s="883"/>
      <c r="AB507" s="883"/>
      <c r="AC507" s="883"/>
      <c r="AD507" s="883"/>
      <c r="AE507" s="883"/>
      <c r="AF507" s="883"/>
      <c r="AG507" s="883"/>
      <c r="AH507" s="883"/>
      <c r="AI507" s="883"/>
      <c r="AJ507" s="883"/>
      <c r="AK507" s="883"/>
      <c r="AL507" s="883"/>
      <c r="AM507" s="883"/>
      <c r="AN507" s="883"/>
      <c r="AO507" s="883"/>
      <c r="AP507" s="883"/>
      <c r="AQ507" s="883"/>
      <c r="AR507" s="883"/>
      <c r="AS507" s="883"/>
      <c r="AT507" s="883"/>
      <c r="AU507" s="883"/>
      <c r="AV507" s="883"/>
      <c r="AW507" s="883"/>
      <c r="AX507" s="883"/>
      <c r="AY507" s="883"/>
      <c r="AZ507" s="883"/>
      <c r="BA507" s="883"/>
      <c r="BB507" s="883"/>
      <c r="BC507" s="883"/>
      <c r="BD507" s="883"/>
      <c r="BE507" s="883"/>
      <c r="BF507" s="883"/>
    </row>
    <row r="508" ht="12.75" customHeight="1">
      <c r="A508" s="883"/>
      <c r="B508" s="883"/>
      <c r="C508" s="883"/>
      <c r="D508" s="883"/>
      <c r="E508" s="883"/>
      <c r="F508" s="883"/>
      <c r="G508" s="883"/>
      <c r="H508" s="883"/>
      <c r="I508" s="883"/>
      <c r="J508" s="883"/>
      <c r="K508" s="883"/>
      <c r="L508" s="883"/>
      <c r="M508" s="883"/>
      <c r="N508" s="883"/>
      <c r="O508" s="883"/>
      <c r="P508" s="883"/>
      <c r="Q508" s="883"/>
      <c r="R508" s="883"/>
      <c r="S508" s="883"/>
      <c r="T508" s="883"/>
      <c r="U508" s="883"/>
      <c r="V508" s="883"/>
      <c r="W508" s="883"/>
      <c r="X508" s="883"/>
      <c r="Y508" s="883"/>
      <c r="Z508" s="883"/>
      <c r="AA508" s="883"/>
      <c r="AB508" s="883"/>
      <c r="AC508" s="883"/>
      <c r="AD508" s="883"/>
      <c r="AE508" s="883"/>
      <c r="AF508" s="883"/>
      <c r="AG508" s="883"/>
      <c r="AH508" s="883"/>
      <c r="AI508" s="883"/>
      <c r="AJ508" s="883"/>
      <c r="AK508" s="883"/>
      <c r="AL508" s="883"/>
      <c r="AM508" s="883"/>
      <c r="AN508" s="883"/>
      <c r="AO508" s="883"/>
      <c r="AP508" s="883"/>
      <c r="AQ508" s="883"/>
      <c r="AR508" s="883"/>
      <c r="AS508" s="883"/>
      <c r="AT508" s="883"/>
      <c r="AU508" s="883"/>
      <c r="AV508" s="883"/>
      <c r="AW508" s="883"/>
      <c r="AX508" s="883"/>
      <c r="AY508" s="883"/>
      <c r="AZ508" s="883"/>
      <c r="BA508" s="883"/>
      <c r="BB508" s="883"/>
      <c r="BC508" s="883"/>
      <c r="BD508" s="883"/>
      <c r="BE508" s="883"/>
      <c r="BF508" s="883"/>
    </row>
    <row r="509" ht="12.75" customHeight="1">
      <c r="A509" s="883"/>
      <c r="B509" s="883"/>
      <c r="C509" s="883"/>
      <c r="D509" s="883"/>
      <c r="E509" s="883"/>
      <c r="F509" s="883"/>
      <c r="G509" s="883"/>
      <c r="H509" s="883"/>
      <c r="I509" s="883"/>
      <c r="J509" s="883"/>
      <c r="K509" s="883"/>
      <c r="L509" s="883"/>
      <c r="M509" s="883"/>
      <c r="N509" s="883"/>
      <c r="O509" s="883"/>
      <c r="P509" s="883"/>
      <c r="Q509" s="883"/>
      <c r="R509" s="883"/>
      <c r="S509" s="883"/>
      <c r="T509" s="883"/>
      <c r="U509" s="883"/>
      <c r="V509" s="883"/>
      <c r="W509" s="883"/>
      <c r="X509" s="883"/>
      <c r="Y509" s="883"/>
      <c r="Z509" s="883"/>
      <c r="AA509" s="883"/>
      <c r="AB509" s="883"/>
      <c r="AC509" s="883"/>
      <c r="AD509" s="883"/>
      <c r="AE509" s="883"/>
      <c r="AF509" s="883"/>
      <c r="AG509" s="883"/>
      <c r="AH509" s="883"/>
      <c r="AI509" s="883"/>
      <c r="AJ509" s="883"/>
      <c r="AK509" s="883"/>
      <c r="AL509" s="883"/>
      <c r="AM509" s="883"/>
      <c r="AN509" s="883"/>
      <c r="AO509" s="883"/>
      <c r="AP509" s="883"/>
      <c r="AQ509" s="883"/>
      <c r="AR509" s="883"/>
      <c r="AS509" s="883"/>
      <c r="AT509" s="883"/>
      <c r="AU509" s="883"/>
      <c r="AV509" s="883"/>
      <c r="AW509" s="883"/>
      <c r="AX509" s="883"/>
      <c r="AY509" s="883"/>
      <c r="AZ509" s="883"/>
      <c r="BA509" s="883"/>
      <c r="BB509" s="883"/>
      <c r="BC509" s="883"/>
      <c r="BD509" s="883"/>
      <c r="BE509" s="883"/>
      <c r="BF509" s="883"/>
    </row>
    <row r="510" ht="12.75" customHeight="1">
      <c r="A510" s="883"/>
      <c r="B510" s="883"/>
      <c r="C510" s="883"/>
      <c r="D510" s="883"/>
      <c r="E510" s="883"/>
      <c r="F510" s="883"/>
      <c r="G510" s="883"/>
      <c r="H510" s="883"/>
      <c r="I510" s="883"/>
      <c r="J510" s="883"/>
      <c r="K510" s="883"/>
      <c r="L510" s="883"/>
      <c r="M510" s="883"/>
      <c r="N510" s="883"/>
      <c r="O510" s="883"/>
      <c r="P510" s="883"/>
      <c r="Q510" s="883"/>
      <c r="R510" s="883"/>
      <c r="S510" s="883"/>
      <c r="T510" s="883"/>
      <c r="U510" s="883"/>
      <c r="V510" s="883"/>
      <c r="W510" s="883"/>
      <c r="X510" s="883"/>
      <c r="Y510" s="883"/>
      <c r="Z510" s="883"/>
      <c r="AA510" s="883"/>
      <c r="AB510" s="883"/>
      <c r="AC510" s="883"/>
      <c r="AD510" s="883"/>
      <c r="AE510" s="883"/>
      <c r="AF510" s="883"/>
      <c r="AG510" s="883"/>
      <c r="AH510" s="883"/>
      <c r="AI510" s="883"/>
      <c r="AJ510" s="883"/>
      <c r="AK510" s="883"/>
      <c r="AL510" s="883"/>
      <c r="AM510" s="883"/>
      <c r="AN510" s="883"/>
      <c r="AO510" s="883"/>
      <c r="AP510" s="883"/>
      <c r="AQ510" s="883"/>
      <c r="AR510" s="883"/>
      <c r="AS510" s="883"/>
      <c r="AT510" s="883"/>
      <c r="AU510" s="883"/>
      <c r="AV510" s="883"/>
      <c r="AW510" s="883"/>
      <c r="AX510" s="883"/>
      <c r="AY510" s="883"/>
      <c r="AZ510" s="883"/>
      <c r="BA510" s="883"/>
      <c r="BB510" s="883"/>
      <c r="BC510" s="883"/>
      <c r="BD510" s="883"/>
      <c r="BE510" s="883"/>
      <c r="BF510" s="883"/>
    </row>
    <row r="511" ht="12.75" customHeight="1">
      <c r="A511" s="883"/>
      <c r="B511" s="883"/>
      <c r="C511" s="883"/>
      <c r="D511" s="883"/>
      <c r="E511" s="883"/>
      <c r="F511" s="883"/>
      <c r="G511" s="883"/>
      <c r="H511" s="883"/>
      <c r="I511" s="883"/>
      <c r="J511" s="883"/>
      <c r="K511" s="883"/>
      <c r="L511" s="883"/>
      <c r="M511" s="883"/>
      <c r="N511" s="883"/>
      <c r="O511" s="883"/>
      <c r="P511" s="883"/>
      <c r="Q511" s="883"/>
      <c r="R511" s="883"/>
      <c r="S511" s="883"/>
      <c r="T511" s="883"/>
      <c r="U511" s="883"/>
      <c r="V511" s="883"/>
      <c r="W511" s="883"/>
      <c r="X511" s="883"/>
      <c r="Y511" s="883"/>
      <c r="Z511" s="883"/>
      <c r="AA511" s="883"/>
      <c r="AB511" s="883"/>
      <c r="AC511" s="883"/>
      <c r="AD511" s="883"/>
      <c r="AE511" s="883"/>
      <c r="AF511" s="883"/>
      <c r="AG511" s="883"/>
      <c r="AH511" s="883"/>
      <c r="AI511" s="883"/>
      <c r="AJ511" s="883"/>
      <c r="AK511" s="883"/>
      <c r="AL511" s="883"/>
      <c r="AM511" s="883"/>
      <c r="AN511" s="883"/>
      <c r="AO511" s="883"/>
      <c r="AP511" s="883"/>
      <c r="AQ511" s="883"/>
      <c r="AR511" s="883"/>
      <c r="AS511" s="883"/>
      <c r="AT511" s="883"/>
      <c r="AU511" s="883"/>
      <c r="AV511" s="883"/>
      <c r="AW511" s="883"/>
      <c r="AX511" s="883"/>
      <c r="AY511" s="883"/>
      <c r="AZ511" s="883"/>
      <c r="BA511" s="883"/>
      <c r="BB511" s="883"/>
      <c r="BC511" s="883"/>
      <c r="BD511" s="883"/>
      <c r="BE511" s="883"/>
      <c r="BF511" s="883"/>
    </row>
    <row r="512" ht="12.75" customHeight="1">
      <c r="A512" s="883"/>
      <c r="B512" s="883"/>
      <c r="C512" s="883"/>
      <c r="D512" s="883"/>
      <c r="E512" s="883"/>
      <c r="F512" s="883"/>
      <c r="G512" s="883"/>
      <c r="H512" s="883"/>
      <c r="I512" s="883"/>
      <c r="J512" s="883"/>
      <c r="K512" s="883"/>
      <c r="L512" s="883"/>
      <c r="M512" s="883"/>
      <c r="N512" s="883"/>
      <c r="O512" s="883"/>
      <c r="P512" s="883"/>
      <c r="Q512" s="883"/>
      <c r="R512" s="883"/>
      <c r="S512" s="883"/>
      <c r="T512" s="883"/>
      <c r="U512" s="883"/>
      <c r="V512" s="883"/>
      <c r="W512" s="883"/>
      <c r="X512" s="883"/>
      <c r="Y512" s="883"/>
      <c r="Z512" s="883"/>
      <c r="AA512" s="883"/>
      <c r="AB512" s="883"/>
      <c r="AC512" s="883"/>
      <c r="AD512" s="883"/>
      <c r="AE512" s="883"/>
      <c r="AF512" s="883"/>
      <c r="AG512" s="883"/>
      <c r="AH512" s="883"/>
      <c r="AI512" s="883"/>
      <c r="AJ512" s="883"/>
      <c r="AK512" s="883"/>
      <c r="AL512" s="883"/>
      <c r="AM512" s="883"/>
      <c r="AN512" s="883"/>
      <c r="AO512" s="883"/>
      <c r="AP512" s="883"/>
      <c r="AQ512" s="883"/>
      <c r="AR512" s="883"/>
      <c r="AS512" s="883"/>
      <c r="AT512" s="883"/>
      <c r="AU512" s="883"/>
      <c r="AV512" s="883"/>
      <c r="AW512" s="883"/>
      <c r="AX512" s="883"/>
      <c r="AY512" s="883"/>
      <c r="AZ512" s="883"/>
      <c r="BA512" s="883"/>
      <c r="BB512" s="883"/>
      <c r="BC512" s="883"/>
      <c r="BD512" s="883"/>
      <c r="BE512" s="883"/>
      <c r="BF512" s="883"/>
    </row>
    <row r="513" ht="12.75" customHeight="1">
      <c r="A513" s="883"/>
      <c r="B513" s="883"/>
      <c r="C513" s="883"/>
      <c r="D513" s="883"/>
      <c r="E513" s="883"/>
      <c r="F513" s="883"/>
      <c r="G513" s="883"/>
      <c r="H513" s="883"/>
      <c r="I513" s="883"/>
      <c r="J513" s="883"/>
      <c r="K513" s="883"/>
      <c r="L513" s="883"/>
      <c r="M513" s="883"/>
      <c r="N513" s="883"/>
      <c r="O513" s="883"/>
      <c r="P513" s="883"/>
      <c r="Q513" s="883"/>
      <c r="R513" s="883"/>
      <c r="S513" s="883"/>
      <c r="T513" s="883"/>
      <c r="U513" s="883"/>
      <c r="V513" s="883"/>
      <c r="W513" s="883"/>
      <c r="X513" s="883"/>
      <c r="Y513" s="883"/>
      <c r="Z513" s="883"/>
      <c r="AA513" s="883"/>
      <c r="AB513" s="883"/>
      <c r="AC513" s="883"/>
      <c r="AD513" s="883"/>
      <c r="AE513" s="883"/>
      <c r="AF513" s="883"/>
      <c r="AG513" s="883"/>
      <c r="AH513" s="883"/>
      <c r="AI513" s="883"/>
      <c r="AJ513" s="883"/>
      <c r="AK513" s="883"/>
      <c r="AL513" s="883"/>
      <c r="AM513" s="883"/>
      <c r="AN513" s="883"/>
      <c r="AO513" s="883"/>
      <c r="AP513" s="883"/>
      <c r="AQ513" s="883"/>
      <c r="AR513" s="883"/>
      <c r="AS513" s="883"/>
      <c r="AT513" s="883"/>
      <c r="AU513" s="883"/>
      <c r="AV513" s="883"/>
      <c r="AW513" s="883"/>
      <c r="AX513" s="883"/>
      <c r="AY513" s="883"/>
      <c r="AZ513" s="883"/>
      <c r="BA513" s="883"/>
      <c r="BB513" s="883"/>
      <c r="BC513" s="883"/>
      <c r="BD513" s="883"/>
      <c r="BE513" s="883"/>
      <c r="BF513" s="883"/>
    </row>
    <row r="514" ht="12.75" customHeight="1">
      <c r="A514" s="883"/>
      <c r="B514" s="883"/>
      <c r="C514" s="883"/>
      <c r="D514" s="883"/>
      <c r="E514" s="883"/>
      <c r="F514" s="883"/>
      <c r="G514" s="883"/>
      <c r="H514" s="883"/>
      <c r="I514" s="883"/>
      <c r="J514" s="883"/>
      <c r="K514" s="883"/>
      <c r="L514" s="883"/>
      <c r="M514" s="883"/>
      <c r="N514" s="883"/>
      <c r="O514" s="883"/>
      <c r="P514" s="883"/>
      <c r="Q514" s="883"/>
      <c r="R514" s="883"/>
      <c r="S514" s="883"/>
      <c r="T514" s="883"/>
      <c r="U514" s="883"/>
      <c r="V514" s="883"/>
      <c r="W514" s="883"/>
      <c r="X514" s="883"/>
      <c r="Y514" s="883"/>
      <c r="Z514" s="883"/>
      <c r="AA514" s="883"/>
      <c r="AB514" s="883"/>
      <c r="AC514" s="883"/>
      <c r="AD514" s="883"/>
      <c r="AE514" s="883"/>
      <c r="AF514" s="883"/>
      <c r="AG514" s="883"/>
      <c r="AH514" s="883"/>
      <c r="AI514" s="883"/>
      <c r="AJ514" s="883"/>
      <c r="AK514" s="883"/>
      <c r="AL514" s="883"/>
      <c r="AM514" s="883"/>
      <c r="AN514" s="883"/>
      <c r="AO514" s="883"/>
      <c r="AP514" s="883"/>
      <c r="AQ514" s="883"/>
      <c r="AR514" s="883"/>
      <c r="AS514" s="883"/>
      <c r="AT514" s="883"/>
      <c r="AU514" s="883"/>
      <c r="AV514" s="883"/>
      <c r="AW514" s="883"/>
      <c r="AX514" s="883"/>
      <c r="AY514" s="883"/>
      <c r="AZ514" s="883"/>
      <c r="BA514" s="883"/>
      <c r="BB514" s="883"/>
      <c r="BC514" s="883"/>
      <c r="BD514" s="883"/>
      <c r="BE514" s="883"/>
      <c r="BF514" s="883"/>
    </row>
    <row r="515" ht="12.75" customHeight="1">
      <c r="A515" s="883"/>
      <c r="B515" s="883"/>
      <c r="C515" s="883"/>
      <c r="D515" s="883"/>
      <c r="E515" s="883"/>
      <c r="F515" s="883"/>
      <c r="G515" s="883"/>
      <c r="H515" s="883"/>
      <c r="I515" s="883"/>
      <c r="J515" s="883"/>
      <c r="K515" s="883"/>
      <c r="L515" s="883"/>
      <c r="M515" s="883"/>
      <c r="N515" s="883"/>
      <c r="O515" s="883"/>
      <c r="P515" s="883"/>
      <c r="Q515" s="883"/>
      <c r="R515" s="883"/>
      <c r="S515" s="883"/>
      <c r="T515" s="883"/>
      <c r="U515" s="883"/>
      <c r="V515" s="883"/>
      <c r="W515" s="883"/>
      <c r="X515" s="883"/>
      <c r="Y515" s="883"/>
      <c r="Z515" s="883"/>
      <c r="AA515" s="883"/>
      <c r="AB515" s="883"/>
      <c r="AC515" s="883"/>
      <c r="AD515" s="883"/>
      <c r="AE515" s="883"/>
      <c r="AF515" s="883"/>
      <c r="AG515" s="883"/>
      <c r="AH515" s="883"/>
      <c r="AI515" s="883"/>
      <c r="AJ515" s="883"/>
      <c r="AK515" s="883"/>
      <c r="AL515" s="883"/>
      <c r="AM515" s="883"/>
      <c r="AN515" s="883"/>
      <c r="AO515" s="883"/>
      <c r="AP515" s="883"/>
      <c r="AQ515" s="883"/>
      <c r="AR515" s="883"/>
      <c r="AS515" s="883"/>
      <c r="AT515" s="883"/>
      <c r="AU515" s="883"/>
      <c r="AV515" s="883"/>
      <c r="AW515" s="883"/>
      <c r="AX515" s="883"/>
      <c r="AY515" s="883"/>
      <c r="AZ515" s="883"/>
      <c r="BA515" s="883"/>
      <c r="BB515" s="883"/>
      <c r="BC515" s="883"/>
      <c r="BD515" s="883"/>
      <c r="BE515" s="883"/>
      <c r="BF515" s="883"/>
    </row>
    <row r="516" ht="12.75" customHeight="1">
      <c r="A516" s="883"/>
      <c r="B516" s="883"/>
      <c r="C516" s="883"/>
      <c r="D516" s="883"/>
      <c r="E516" s="883"/>
      <c r="F516" s="883"/>
      <c r="G516" s="883"/>
      <c r="H516" s="883"/>
      <c r="I516" s="883"/>
      <c r="J516" s="883"/>
      <c r="K516" s="883"/>
      <c r="L516" s="883"/>
      <c r="M516" s="883"/>
      <c r="N516" s="883"/>
      <c r="O516" s="883"/>
      <c r="P516" s="883"/>
      <c r="Q516" s="883"/>
      <c r="R516" s="883"/>
      <c r="S516" s="883"/>
      <c r="T516" s="883"/>
      <c r="U516" s="883"/>
      <c r="V516" s="883"/>
      <c r="W516" s="883"/>
      <c r="X516" s="883"/>
      <c r="Y516" s="883"/>
      <c r="Z516" s="883"/>
      <c r="AA516" s="883"/>
      <c r="AB516" s="883"/>
      <c r="AC516" s="883"/>
      <c r="AD516" s="883"/>
      <c r="AE516" s="883"/>
      <c r="AF516" s="883"/>
      <c r="AG516" s="883"/>
      <c r="AH516" s="883"/>
      <c r="AI516" s="883"/>
      <c r="AJ516" s="883"/>
      <c r="AK516" s="883"/>
      <c r="AL516" s="883"/>
      <c r="AM516" s="883"/>
      <c r="AN516" s="883"/>
      <c r="AO516" s="883"/>
      <c r="AP516" s="883"/>
      <c r="AQ516" s="883"/>
      <c r="AR516" s="883"/>
      <c r="AS516" s="883"/>
      <c r="AT516" s="883"/>
      <c r="AU516" s="883"/>
      <c r="AV516" s="883"/>
      <c r="AW516" s="883"/>
      <c r="AX516" s="883"/>
      <c r="AY516" s="883"/>
      <c r="AZ516" s="883"/>
      <c r="BA516" s="883"/>
      <c r="BB516" s="883"/>
      <c r="BC516" s="883"/>
      <c r="BD516" s="883"/>
      <c r="BE516" s="883"/>
      <c r="BF516" s="883"/>
    </row>
    <row r="517" ht="12.75" customHeight="1">
      <c r="A517" s="883"/>
      <c r="B517" s="883"/>
      <c r="C517" s="883"/>
      <c r="D517" s="883"/>
      <c r="E517" s="883"/>
      <c r="F517" s="883"/>
      <c r="G517" s="883"/>
      <c r="H517" s="883"/>
      <c r="I517" s="883"/>
      <c r="J517" s="883"/>
      <c r="K517" s="883"/>
      <c r="L517" s="883"/>
      <c r="M517" s="883"/>
      <c r="N517" s="883"/>
      <c r="O517" s="883"/>
      <c r="P517" s="883"/>
      <c r="Q517" s="883"/>
      <c r="R517" s="883"/>
      <c r="S517" s="883"/>
      <c r="T517" s="883"/>
      <c r="U517" s="883"/>
      <c r="V517" s="883"/>
      <c r="W517" s="883"/>
      <c r="X517" s="883"/>
      <c r="Y517" s="883"/>
      <c r="Z517" s="883"/>
      <c r="AA517" s="883"/>
      <c r="AB517" s="883"/>
      <c r="AC517" s="883"/>
      <c r="AD517" s="883"/>
      <c r="AE517" s="883"/>
      <c r="AF517" s="883"/>
      <c r="AG517" s="883"/>
      <c r="AH517" s="883"/>
      <c r="AI517" s="883"/>
      <c r="AJ517" s="883"/>
      <c r="AK517" s="883"/>
      <c r="AL517" s="883"/>
      <c r="AM517" s="883"/>
      <c r="AN517" s="883"/>
      <c r="AO517" s="883"/>
      <c r="AP517" s="883"/>
      <c r="AQ517" s="883"/>
      <c r="AR517" s="883"/>
      <c r="AS517" s="883"/>
      <c r="AT517" s="883"/>
      <c r="AU517" s="883"/>
      <c r="AV517" s="883"/>
      <c r="AW517" s="883"/>
      <c r="AX517" s="883"/>
      <c r="AY517" s="883"/>
      <c r="AZ517" s="883"/>
      <c r="BA517" s="883"/>
      <c r="BB517" s="883"/>
      <c r="BC517" s="883"/>
      <c r="BD517" s="883"/>
      <c r="BE517" s="883"/>
      <c r="BF517" s="883"/>
    </row>
    <row r="518" ht="12.75" customHeight="1">
      <c r="A518" s="883"/>
      <c r="B518" s="883"/>
      <c r="C518" s="883"/>
      <c r="D518" s="883"/>
      <c r="E518" s="883"/>
      <c r="F518" s="883"/>
      <c r="G518" s="883"/>
      <c r="H518" s="883"/>
      <c r="I518" s="883"/>
      <c r="J518" s="883"/>
      <c r="K518" s="883"/>
      <c r="L518" s="883"/>
      <c r="M518" s="883"/>
      <c r="N518" s="883"/>
      <c r="O518" s="883"/>
      <c r="P518" s="883"/>
      <c r="Q518" s="883"/>
      <c r="R518" s="883"/>
      <c r="S518" s="883"/>
      <c r="T518" s="883"/>
      <c r="U518" s="883"/>
      <c r="V518" s="883"/>
      <c r="W518" s="883"/>
      <c r="X518" s="883"/>
      <c r="Y518" s="883"/>
      <c r="Z518" s="883"/>
      <c r="AA518" s="883"/>
      <c r="AB518" s="883"/>
      <c r="AC518" s="883"/>
      <c r="AD518" s="883"/>
      <c r="AE518" s="883"/>
      <c r="AF518" s="883"/>
      <c r="AG518" s="883"/>
      <c r="AH518" s="883"/>
      <c r="AI518" s="883"/>
      <c r="AJ518" s="883"/>
      <c r="AK518" s="883"/>
      <c r="AL518" s="883"/>
      <c r="AM518" s="883"/>
      <c r="AN518" s="883"/>
      <c r="AO518" s="883"/>
      <c r="AP518" s="883"/>
      <c r="AQ518" s="883"/>
      <c r="AR518" s="883"/>
      <c r="AS518" s="883"/>
      <c r="AT518" s="883"/>
      <c r="AU518" s="883"/>
      <c r="AV518" s="883"/>
      <c r="AW518" s="883"/>
      <c r="AX518" s="883"/>
      <c r="AY518" s="883"/>
      <c r="AZ518" s="883"/>
      <c r="BA518" s="883"/>
      <c r="BB518" s="883"/>
      <c r="BC518" s="883"/>
      <c r="BD518" s="883"/>
      <c r="BE518" s="883"/>
      <c r="BF518" s="883"/>
    </row>
    <row r="519" ht="12.75" customHeight="1">
      <c r="A519" s="883"/>
      <c r="B519" s="883"/>
      <c r="C519" s="883"/>
      <c r="D519" s="883"/>
      <c r="E519" s="883"/>
      <c r="F519" s="883"/>
      <c r="G519" s="883"/>
      <c r="H519" s="883"/>
      <c r="I519" s="883"/>
      <c r="J519" s="883"/>
      <c r="K519" s="883"/>
      <c r="L519" s="883"/>
      <c r="M519" s="883"/>
      <c r="N519" s="883"/>
      <c r="O519" s="883"/>
      <c r="P519" s="883"/>
      <c r="Q519" s="883"/>
      <c r="R519" s="883"/>
      <c r="S519" s="883"/>
      <c r="T519" s="883"/>
      <c r="U519" s="883"/>
      <c r="V519" s="883"/>
      <c r="W519" s="883"/>
      <c r="X519" s="883"/>
      <c r="Y519" s="883"/>
      <c r="Z519" s="883"/>
      <c r="AA519" s="883"/>
      <c r="AB519" s="883"/>
      <c r="AC519" s="883"/>
      <c r="AD519" s="883"/>
      <c r="AE519" s="883"/>
      <c r="AF519" s="883"/>
      <c r="AG519" s="883"/>
      <c r="AH519" s="883"/>
      <c r="AI519" s="883"/>
      <c r="AJ519" s="883"/>
      <c r="AK519" s="883"/>
      <c r="AL519" s="883"/>
      <c r="AM519" s="883"/>
      <c r="AN519" s="883"/>
      <c r="AO519" s="883"/>
      <c r="AP519" s="883"/>
      <c r="AQ519" s="883"/>
      <c r="AR519" s="883"/>
      <c r="AS519" s="883"/>
      <c r="AT519" s="883"/>
      <c r="AU519" s="883"/>
      <c r="AV519" s="883"/>
      <c r="AW519" s="883"/>
      <c r="AX519" s="883"/>
      <c r="AY519" s="883"/>
      <c r="AZ519" s="883"/>
      <c r="BA519" s="883"/>
      <c r="BB519" s="883"/>
      <c r="BC519" s="883"/>
      <c r="BD519" s="883"/>
      <c r="BE519" s="883"/>
      <c r="BF519" s="883"/>
    </row>
    <row r="520" ht="12.75" customHeight="1">
      <c r="A520" s="883"/>
      <c r="B520" s="883"/>
      <c r="C520" s="883"/>
      <c r="D520" s="883"/>
      <c r="E520" s="883"/>
      <c r="F520" s="883"/>
      <c r="G520" s="883"/>
      <c r="H520" s="883"/>
      <c r="I520" s="883"/>
      <c r="J520" s="883"/>
      <c r="K520" s="883"/>
      <c r="L520" s="883"/>
      <c r="M520" s="883"/>
      <c r="N520" s="883"/>
      <c r="O520" s="883"/>
      <c r="P520" s="883"/>
      <c r="Q520" s="883"/>
      <c r="R520" s="883"/>
      <c r="S520" s="883"/>
      <c r="T520" s="883"/>
      <c r="U520" s="883"/>
      <c r="V520" s="883"/>
      <c r="W520" s="883"/>
      <c r="X520" s="883"/>
      <c r="Y520" s="883"/>
      <c r="Z520" s="883"/>
      <c r="AA520" s="883"/>
      <c r="AB520" s="883"/>
      <c r="AC520" s="883"/>
      <c r="AD520" s="883"/>
      <c r="AE520" s="883"/>
      <c r="AF520" s="883"/>
      <c r="AG520" s="883"/>
      <c r="AH520" s="883"/>
      <c r="AI520" s="883"/>
      <c r="AJ520" s="883"/>
      <c r="AK520" s="883"/>
      <c r="AL520" s="883"/>
      <c r="AM520" s="883"/>
      <c r="AN520" s="883"/>
      <c r="AO520" s="883"/>
      <c r="AP520" s="883"/>
      <c r="AQ520" s="883"/>
      <c r="AR520" s="883"/>
      <c r="AS520" s="883"/>
      <c r="AT520" s="883"/>
      <c r="AU520" s="883"/>
      <c r="AV520" s="883"/>
      <c r="AW520" s="883"/>
      <c r="AX520" s="883"/>
      <c r="AY520" s="883"/>
      <c r="AZ520" s="883"/>
      <c r="BA520" s="883"/>
      <c r="BB520" s="883"/>
      <c r="BC520" s="883"/>
      <c r="BD520" s="883"/>
      <c r="BE520" s="883"/>
      <c r="BF520" s="883"/>
    </row>
    <row r="521" ht="12.75" customHeight="1">
      <c r="A521" s="883"/>
      <c r="B521" s="883"/>
      <c r="C521" s="883"/>
      <c r="D521" s="883"/>
      <c r="E521" s="883"/>
      <c r="F521" s="883"/>
      <c r="G521" s="883"/>
      <c r="H521" s="883"/>
      <c r="I521" s="883"/>
      <c r="J521" s="883"/>
      <c r="K521" s="883"/>
      <c r="L521" s="883"/>
      <c r="M521" s="883"/>
      <c r="N521" s="883"/>
      <c r="O521" s="883"/>
      <c r="P521" s="883"/>
      <c r="Q521" s="883"/>
      <c r="R521" s="883"/>
      <c r="S521" s="883"/>
      <c r="T521" s="883"/>
      <c r="U521" s="883"/>
      <c r="V521" s="883"/>
      <c r="W521" s="883"/>
      <c r="X521" s="883"/>
      <c r="Y521" s="883"/>
      <c r="Z521" s="883"/>
      <c r="AA521" s="883"/>
      <c r="AB521" s="883"/>
      <c r="AC521" s="883"/>
      <c r="AD521" s="883"/>
      <c r="AE521" s="883"/>
      <c r="AF521" s="883"/>
      <c r="AG521" s="883"/>
      <c r="AH521" s="883"/>
      <c r="AI521" s="883"/>
      <c r="AJ521" s="883"/>
      <c r="AK521" s="883"/>
      <c r="AL521" s="883"/>
      <c r="AM521" s="883"/>
      <c r="AN521" s="883"/>
      <c r="AO521" s="883"/>
      <c r="AP521" s="883"/>
      <c r="AQ521" s="883"/>
      <c r="AR521" s="883"/>
      <c r="AS521" s="883"/>
      <c r="AT521" s="883"/>
      <c r="AU521" s="883"/>
      <c r="AV521" s="883"/>
      <c r="AW521" s="883"/>
      <c r="AX521" s="883"/>
      <c r="AY521" s="883"/>
      <c r="AZ521" s="883"/>
      <c r="BA521" s="883"/>
      <c r="BB521" s="883"/>
      <c r="BC521" s="883"/>
      <c r="BD521" s="883"/>
      <c r="BE521" s="883"/>
      <c r="BF521" s="883"/>
    </row>
    <row r="522" ht="12.75" customHeight="1">
      <c r="A522" s="883"/>
      <c r="B522" s="883"/>
      <c r="C522" s="883"/>
      <c r="D522" s="883"/>
      <c r="E522" s="883"/>
      <c r="F522" s="883"/>
      <c r="G522" s="883"/>
      <c r="H522" s="883"/>
      <c r="I522" s="883"/>
      <c r="J522" s="883"/>
      <c r="K522" s="883"/>
      <c r="L522" s="883"/>
      <c r="M522" s="883"/>
      <c r="N522" s="883"/>
      <c r="O522" s="883"/>
      <c r="P522" s="883"/>
      <c r="Q522" s="883"/>
      <c r="R522" s="883"/>
      <c r="S522" s="883"/>
      <c r="T522" s="883"/>
      <c r="U522" s="883"/>
      <c r="V522" s="883"/>
      <c r="W522" s="883"/>
      <c r="X522" s="883"/>
      <c r="Y522" s="883"/>
      <c r="Z522" s="883"/>
      <c r="AA522" s="883"/>
      <c r="AB522" s="883"/>
      <c r="AC522" s="883"/>
      <c r="AD522" s="883"/>
      <c r="AE522" s="883"/>
      <c r="AF522" s="883"/>
      <c r="AG522" s="883"/>
      <c r="AH522" s="883"/>
      <c r="AI522" s="883"/>
      <c r="AJ522" s="883"/>
      <c r="AK522" s="883"/>
      <c r="AL522" s="883"/>
      <c r="AM522" s="883"/>
      <c r="AN522" s="883"/>
      <c r="AO522" s="883"/>
      <c r="AP522" s="883"/>
      <c r="AQ522" s="883"/>
      <c r="AR522" s="883"/>
      <c r="AS522" s="883"/>
      <c r="AT522" s="883"/>
      <c r="AU522" s="883"/>
      <c r="AV522" s="883"/>
      <c r="AW522" s="883"/>
      <c r="AX522" s="883"/>
      <c r="AY522" s="883"/>
      <c r="AZ522" s="883"/>
      <c r="BA522" s="883"/>
      <c r="BB522" s="883"/>
      <c r="BC522" s="883"/>
      <c r="BD522" s="883"/>
      <c r="BE522" s="883"/>
      <c r="BF522" s="883"/>
    </row>
    <row r="523" ht="12.75" customHeight="1">
      <c r="A523" s="883"/>
      <c r="B523" s="883"/>
      <c r="C523" s="883"/>
      <c r="D523" s="883"/>
      <c r="E523" s="883"/>
      <c r="F523" s="883"/>
      <c r="G523" s="883"/>
      <c r="H523" s="883"/>
      <c r="I523" s="883"/>
      <c r="J523" s="883"/>
      <c r="K523" s="883"/>
      <c r="L523" s="883"/>
      <c r="M523" s="883"/>
      <c r="N523" s="883"/>
      <c r="O523" s="883"/>
      <c r="P523" s="883"/>
      <c r="Q523" s="883"/>
      <c r="R523" s="883"/>
      <c r="S523" s="883"/>
      <c r="T523" s="883"/>
      <c r="U523" s="883"/>
      <c r="V523" s="883"/>
      <c r="W523" s="883"/>
      <c r="X523" s="883"/>
      <c r="Y523" s="883"/>
      <c r="Z523" s="883"/>
      <c r="AA523" s="883"/>
      <c r="AB523" s="883"/>
      <c r="AC523" s="883"/>
      <c r="AD523" s="883"/>
      <c r="AE523" s="883"/>
      <c r="AF523" s="883"/>
      <c r="AG523" s="883"/>
      <c r="AH523" s="883"/>
      <c r="AI523" s="883"/>
      <c r="AJ523" s="883"/>
      <c r="AK523" s="883"/>
      <c r="AL523" s="883"/>
      <c r="AM523" s="883"/>
      <c r="AN523" s="883"/>
      <c r="AO523" s="883"/>
      <c r="AP523" s="883"/>
      <c r="AQ523" s="883"/>
      <c r="AR523" s="883"/>
      <c r="AS523" s="883"/>
      <c r="AT523" s="883"/>
      <c r="AU523" s="883"/>
      <c r="AV523" s="883"/>
      <c r="AW523" s="883"/>
      <c r="AX523" s="883"/>
      <c r="AY523" s="883"/>
      <c r="AZ523" s="883"/>
      <c r="BA523" s="883"/>
      <c r="BB523" s="883"/>
      <c r="BC523" s="883"/>
      <c r="BD523" s="883"/>
      <c r="BE523" s="883"/>
      <c r="BF523" s="883"/>
    </row>
    <row r="524" ht="12.75" customHeight="1">
      <c r="A524" s="883"/>
      <c r="B524" s="883"/>
      <c r="C524" s="883"/>
      <c r="D524" s="883"/>
      <c r="E524" s="883"/>
      <c r="F524" s="883"/>
      <c r="G524" s="883"/>
      <c r="H524" s="883"/>
      <c r="I524" s="883"/>
      <c r="J524" s="883"/>
      <c r="K524" s="883"/>
      <c r="L524" s="883"/>
      <c r="M524" s="883"/>
      <c r="N524" s="883"/>
      <c r="O524" s="883"/>
      <c r="P524" s="883"/>
      <c r="Q524" s="883"/>
      <c r="R524" s="883"/>
      <c r="S524" s="883"/>
      <c r="T524" s="883"/>
      <c r="U524" s="883"/>
      <c r="V524" s="883"/>
      <c r="W524" s="883"/>
      <c r="X524" s="883"/>
      <c r="Y524" s="883"/>
      <c r="Z524" s="883"/>
      <c r="AA524" s="883"/>
      <c r="AB524" s="883"/>
      <c r="AC524" s="883"/>
      <c r="AD524" s="883"/>
      <c r="AE524" s="883"/>
      <c r="AF524" s="883"/>
      <c r="AG524" s="883"/>
      <c r="AH524" s="883"/>
      <c r="AI524" s="883"/>
      <c r="AJ524" s="883"/>
      <c r="AK524" s="883"/>
      <c r="AL524" s="883"/>
      <c r="AM524" s="883"/>
      <c r="AN524" s="883"/>
      <c r="AO524" s="883"/>
      <c r="AP524" s="883"/>
      <c r="AQ524" s="883"/>
      <c r="AR524" s="883"/>
      <c r="AS524" s="883"/>
      <c r="AT524" s="883"/>
      <c r="AU524" s="883"/>
      <c r="AV524" s="883"/>
      <c r="AW524" s="883"/>
      <c r="AX524" s="883"/>
      <c r="AY524" s="883"/>
      <c r="AZ524" s="883"/>
      <c r="BA524" s="883"/>
      <c r="BB524" s="883"/>
      <c r="BC524" s="883"/>
      <c r="BD524" s="883"/>
      <c r="BE524" s="883"/>
      <c r="BF524" s="883"/>
    </row>
    <row r="525" ht="12.75" customHeight="1">
      <c r="A525" s="883"/>
      <c r="B525" s="883"/>
      <c r="C525" s="883"/>
      <c r="D525" s="883"/>
      <c r="E525" s="883"/>
      <c r="F525" s="883"/>
      <c r="G525" s="883"/>
      <c r="H525" s="883"/>
      <c r="I525" s="883"/>
      <c r="J525" s="883"/>
      <c r="K525" s="883"/>
      <c r="L525" s="883"/>
      <c r="M525" s="883"/>
      <c r="N525" s="883"/>
      <c r="O525" s="883"/>
      <c r="P525" s="883"/>
      <c r="Q525" s="883"/>
      <c r="R525" s="883"/>
      <c r="S525" s="883"/>
      <c r="T525" s="883"/>
      <c r="U525" s="883"/>
      <c r="V525" s="883"/>
      <c r="W525" s="883"/>
      <c r="X525" s="883"/>
      <c r="Y525" s="883"/>
      <c r="Z525" s="883"/>
      <c r="AA525" s="883"/>
      <c r="AB525" s="883"/>
      <c r="AC525" s="883"/>
      <c r="AD525" s="883"/>
      <c r="AE525" s="883"/>
      <c r="AF525" s="883"/>
      <c r="AG525" s="883"/>
      <c r="AH525" s="883"/>
      <c r="AI525" s="883"/>
      <c r="AJ525" s="883"/>
      <c r="AK525" s="883"/>
      <c r="AL525" s="883"/>
      <c r="AM525" s="883"/>
      <c r="AN525" s="883"/>
      <c r="AO525" s="883"/>
      <c r="AP525" s="883"/>
      <c r="AQ525" s="883"/>
      <c r="AR525" s="883"/>
      <c r="AS525" s="883"/>
      <c r="AT525" s="883"/>
      <c r="AU525" s="883"/>
      <c r="AV525" s="883"/>
      <c r="AW525" s="883"/>
      <c r="AX525" s="883"/>
      <c r="AY525" s="883"/>
      <c r="AZ525" s="883"/>
      <c r="BA525" s="883"/>
      <c r="BB525" s="883"/>
      <c r="BC525" s="883"/>
      <c r="BD525" s="883"/>
      <c r="BE525" s="883"/>
      <c r="BF525" s="883"/>
    </row>
    <row r="526" ht="12.75" customHeight="1">
      <c r="A526" s="883"/>
      <c r="B526" s="883"/>
      <c r="C526" s="883"/>
      <c r="D526" s="883"/>
      <c r="E526" s="883"/>
      <c r="F526" s="883"/>
      <c r="G526" s="883"/>
      <c r="H526" s="883"/>
      <c r="I526" s="883"/>
      <c r="J526" s="883"/>
      <c r="K526" s="883"/>
      <c r="L526" s="883"/>
      <c r="M526" s="883"/>
      <c r="N526" s="883"/>
      <c r="O526" s="883"/>
      <c r="P526" s="883"/>
      <c r="Q526" s="883"/>
      <c r="R526" s="883"/>
      <c r="S526" s="883"/>
      <c r="T526" s="883"/>
      <c r="U526" s="883"/>
      <c r="V526" s="883"/>
      <c r="W526" s="883"/>
      <c r="X526" s="883"/>
      <c r="Y526" s="883"/>
      <c r="Z526" s="883"/>
      <c r="AA526" s="883"/>
      <c r="AB526" s="883"/>
      <c r="AC526" s="883"/>
      <c r="AD526" s="883"/>
      <c r="AE526" s="883"/>
      <c r="AF526" s="883"/>
      <c r="AG526" s="883"/>
      <c r="AH526" s="883"/>
      <c r="AI526" s="883"/>
      <c r="AJ526" s="883"/>
      <c r="AK526" s="883"/>
      <c r="AL526" s="883"/>
      <c r="AM526" s="883"/>
      <c r="AN526" s="883"/>
      <c r="AO526" s="883"/>
      <c r="AP526" s="883"/>
      <c r="AQ526" s="883"/>
      <c r="AR526" s="883"/>
      <c r="AS526" s="883"/>
      <c r="AT526" s="883"/>
      <c r="AU526" s="883"/>
      <c r="AV526" s="883"/>
      <c r="AW526" s="883"/>
      <c r="AX526" s="883"/>
      <c r="AY526" s="883"/>
      <c r="AZ526" s="883"/>
      <c r="BA526" s="883"/>
      <c r="BB526" s="883"/>
      <c r="BC526" s="883"/>
      <c r="BD526" s="883"/>
      <c r="BE526" s="883"/>
      <c r="BF526" s="883"/>
    </row>
    <row r="527" ht="12.75" customHeight="1">
      <c r="A527" s="883"/>
      <c r="B527" s="883"/>
      <c r="C527" s="883"/>
      <c r="D527" s="883"/>
      <c r="E527" s="883"/>
      <c r="F527" s="883"/>
      <c r="G527" s="883"/>
      <c r="H527" s="883"/>
      <c r="I527" s="883"/>
      <c r="J527" s="883"/>
      <c r="K527" s="883"/>
      <c r="L527" s="883"/>
      <c r="M527" s="883"/>
      <c r="N527" s="883"/>
      <c r="O527" s="883"/>
      <c r="P527" s="883"/>
      <c r="Q527" s="883"/>
      <c r="R527" s="883"/>
      <c r="S527" s="883"/>
      <c r="T527" s="883"/>
      <c r="U527" s="883"/>
      <c r="V527" s="883"/>
      <c r="W527" s="883"/>
      <c r="X527" s="883"/>
      <c r="Y527" s="883"/>
      <c r="Z527" s="883"/>
      <c r="AA527" s="883"/>
      <c r="AB527" s="883"/>
      <c r="AC527" s="883"/>
      <c r="AD527" s="883"/>
      <c r="AE527" s="883"/>
      <c r="AF527" s="883"/>
      <c r="AG527" s="883"/>
      <c r="AH527" s="883"/>
      <c r="AI527" s="883"/>
      <c r="AJ527" s="883"/>
      <c r="AK527" s="883"/>
      <c r="AL527" s="883"/>
      <c r="AM527" s="883"/>
      <c r="AN527" s="883"/>
      <c r="AO527" s="883"/>
      <c r="AP527" s="883"/>
      <c r="AQ527" s="883"/>
      <c r="AR527" s="883"/>
      <c r="AS527" s="883"/>
      <c r="AT527" s="883"/>
      <c r="AU527" s="883"/>
      <c r="AV527" s="883"/>
      <c r="AW527" s="883"/>
      <c r="AX527" s="883"/>
      <c r="AY527" s="883"/>
      <c r="AZ527" s="883"/>
      <c r="BA527" s="883"/>
      <c r="BB527" s="883"/>
      <c r="BC527" s="883"/>
      <c r="BD527" s="883"/>
      <c r="BE527" s="883"/>
      <c r="BF527" s="883"/>
    </row>
    <row r="528" ht="12.75" customHeight="1">
      <c r="A528" s="883"/>
      <c r="B528" s="883"/>
      <c r="C528" s="883"/>
      <c r="D528" s="883"/>
      <c r="E528" s="883"/>
      <c r="F528" s="883"/>
      <c r="G528" s="883"/>
      <c r="H528" s="883"/>
      <c r="I528" s="883"/>
      <c r="J528" s="883"/>
      <c r="K528" s="883"/>
      <c r="L528" s="883"/>
      <c r="M528" s="883"/>
      <c r="N528" s="883"/>
      <c r="O528" s="883"/>
      <c r="P528" s="883"/>
      <c r="Q528" s="883"/>
      <c r="R528" s="883"/>
      <c r="S528" s="883"/>
      <c r="T528" s="883"/>
      <c r="U528" s="883"/>
      <c r="V528" s="883"/>
      <c r="W528" s="883"/>
      <c r="X528" s="883"/>
      <c r="Y528" s="883"/>
      <c r="Z528" s="883"/>
      <c r="AA528" s="883"/>
      <c r="AB528" s="883"/>
      <c r="AC528" s="883"/>
      <c r="AD528" s="883"/>
      <c r="AE528" s="883"/>
      <c r="AF528" s="883"/>
      <c r="AG528" s="883"/>
      <c r="AH528" s="883"/>
      <c r="AI528" s="883"/>
      <c r="AJ528" s="883"/>
      <c r="AK528" s="883"/>
      <c r="AL528" s="883"/>
      <c r="AM528" s="883"/>
      <c r="AN528" s="883"/>
      <c r="AO528" s="883"/>
      <c r="AP528" s="883"/>
      <c r="AQ528" s="883"/>
      <c r="AR528" s="883"/>
      <c r="AS528" s="883"/>
      <c r="AT528" s="883"/>
      <c r="AU528" s="883"/>
      <c r="AV528" s="883"/>
      <c r="AW528" s="883"/>
      <c r="AX528" s="883"/>
      <c r="AY528" s="883"/>
      <c r="AZ528" s="883"/>
      <c r="BA528" s="883"/>
      <c r="BB528" s="883"/>
      <c r="BC528" s="883"/>
      <c r="BD528" s="883"/>
      <c r="BE528" s="883"/>
      <c r="BF528" s="883"/>
    </row>
    <row r="529" ht="12.75" customHeight="1">
      <c r="A529" s="883"/>
      <c r="B529" s="883"/>
      <c r="C529" s="883"/>
      <c r="D529" s="883"/>
      <c r="E529" s="883"/>
      <c r="F529" s="883"/>
      <c r="G529" s="883"/>
      <c r="H529" s="883"/>
      <c r="I529" s="883"/>
      <c r="J529" s="883"/>
      <c r="K529" s="883"/>
      <c r="L529" s="883"/>
      <c r="M529" s="883"/>
      <c r="N529" s="883"/>
      <c r="O529" s="883"/>
      <c r="P529" s="883"/>
      <c r="Q529" s="883"/>
      <c r="R529" s="883"/>
      <c r="S529" s="883"/>
      <c r="T529" s="883"/>
      <c r="U529" s="883"/>
      <c r="V529" s="883"/>
      <c r="W529" s="883"/>
      <c r="X529" s="883"/>
      <c r="Y529" s="883"/>
      <c r="Z529" s="883"/>
      <c r="AA529" s="883"/>
      <c r="AB529" s="883"/>
      <c r="AC529" s="883"/>
      <c r="AD529" s="883"/>
      <c r="AE529" s="883"/>
      <c r="AF529" s="883"/>
      <c r="AG529" s="883"/>
      <c r="AH529" s="883"/>
      <c r="AI529" s="883"/>
      <c r="AJ529" s="883"/>
      <c r="AK529" s="883"/>
      <c r="AL529" s="883"/>
      <c r="AM529" s="883"/>
      <c r="AN529" s="883"/>
      <c r="AO529" s="883"/>
      <c r="AP529" s="883"/>
      <c r="AQ529" s="883"/>
      <c r="AR529" s="883"/>
      <c r="AS529" s="883"/>
      <c r="AT529" s="883"/>
      <c r="AU529" s="883"/>
      <c r="AV529" s="883"/>
      <c r="AW529" s="883"/>
      <c r="AX529" s="883"/>
      <c r="AY529" s="883"/>
      <c r="AZ529" s="883"/>
      <c r="BA529" s="883"/>
      <c r="BB529" s="883"/>
      <c r="BC529" s="883"/>
      <c r="BD529" s="883"/>
      <c r="BE529" s="883"/>
      <c r="BF529" s="883"/>
    </row>
    <row r="530" ht="12.75" customHeight="1">
      <c r="A530" s="883"/>
      <c r="B530" s="883"/>
      <c r="C530" s="883"/>
      <c r="D530" s="883"/>
      <c r="E530" s="883"/>
      <c r="F530" s="883"/>
      <c r="G530" s="883"/>
      <c r="H530" s="883"/>
      <c r="I530" s="883"/>
      <c r="J530" s="883"/>
      <c r="K530" s="883"/>
      <c r="L530" s="883"/>
      <c r="M530" s="883"/>
      <c r="N530" s="883"/>
      <c r="O530" s="883"/>
      <c r="P530" s="883"/>
      <c r="Q530" s="883"/>
      <c r="R530" s="883"/>
      <c r="S530" s="883"/>
      <c r="T530" s="883"/>
      <c r="U530" s="883"/>
      <c r="V530" s="883"/>
      <c r="W530" s="883"/>
      <c r="X530" s="883"/>
      <c r="Y530" s="883"/>
      <c r="Z530" s="883"/>
      <c r="AA530" s="883"/>
      <c r="AB530" s="883"/>
      <c r="AC530" s="883"/>
      <c r="AD530" s="883"/>
      <c r="AE530" s="883"/>
      <c r="AF530" s="883"/>
      <c r="AG530" s="883"/>
      <c r="AH530" s="883"/>
      <c r="AI530" s="883"/>
      <c r="AJ530" s="883"/>
      <c r="AK530" s="883"/>
      <c r="AL530" s="883"/>
      <c r="AM530" s="883"/>
      <c r="AN530" s="883"/>
      <c r="AO530" s="883"/>
      <c r="AP530" s="883"/>
      <c r="AQ530" s="883"/>
      <c r="AR530" s="883"/>
      <c r="AS530" s="883"/>
      <c r="AT530" s="883"/>
      <c r="AU530" s="883"/>
      <c r="AV530" s="883"/>
      <c r="AW530" s="883"/>
      <c r="AX530" s="883"/>
      <c r="AY530" s="883"/>
      <c r="AZ530" s="883"/>
      <c r="BA530" s="883"/>
      <c r="BB530" s="883"/>
      <c r="BC530" s="883"/>
      <c r="BD530" s="883"/>
      <c r="BE530" s="883"/>
      <c r="BF530" s="883"/>
    </row>
    <row r="531" ht="12.75" customHeight="1">
      <c r="A531" s="883"/>
      <c r="B531" s="883"/>
      <c r="C531" s="883"/>
      <c r="D531" s="883"/>
      <c r="E531" s="883"/>
      <c r="F531" s="883"/>
      <c r="G531" s="883"/>
      <c r="H531" s="883"/>
      <c r="I531" s="883"/>
      <c r="J531" s="883"/>
      <c r="K531" s="883"/>
      <c r="L531" s="883"/>
      <c r="M531" s="883"/>
      <c r="N531" s="883"/>
      <c r="O531" s="883"/>
      <c r="P531" s="883"/>
      <c r="Q531" s="883"/>
      <c r="R531" s="883"/>
      <c r="S531" s="883"/>
      <c r="T531" s="883"/>
      <c r="U531" s="883"/>
      <c r="V531" s="883"/>
      <c r="W531" s="883"/>
      <c r="X531" s="883"/>
      <c r="Y531" s="883"/>
      <c r="Z531" s="883"/>
      <c r="AA531" s="883"/>
      <c r="AB531" s="883"/>
      <c r="AC531" s="883"/>
      <c r="AD531" s="883"/>
      <c r="AE531" s="883"/>
      <c r="AF531" s="883"/>
      <c r="AG531" s="883"/>
      <c r="AH531" s="883"/>
      <c r="AI531" s="883"/>
      <c r="AJ531" s="883"/>
      <c r="AK531" s="883"/>
      <c r="AL531" s="883"/>
      <c r="AM531" s="883"/>
      <c r="AN531" s="883"/>
      <c r="AO531" s="883"/>
      <c r="AP531" s="883"/>
      <c r="AQ531" s="883"/>
      <c r="AR531" s="883"/>
      <c r="AS531" s="883"/>
      <c r="AT531" s="883"/>
      <c r="AU531" s="883"/>
      <c r="AV531" s="883"/>
      <c r="AW531" s="883"/>
      <c r="AX531" s="883"/>
      <c r="AY531" s="883"/>
      <c r="AZ531" s="883"/>
      <c r="BA531" s="883"/>
      <c r="BB531" s="883"/>
      <c r="BC531" s="883"/>
      <c r="BD531" s="883"/>
      <c r="BE531" s="883"/>
      <c r="BF531" s="883"/>
    </row>
    <row r="532" ht="12.75" customHeight="1">
      <c r="A532" s="883"/>
      <c r="B532" s="883"/>
      <c r="C532" s="883"/>
      <c r="D532" s="883"/>
      <c r="E532" s="883"/>
      <c r="F532" s="883"/>
      <c r="G532" s="883"/>
      <c r="H532" s="883"/>
      <c r="I532" s="883"/>
      <c r="J532" s="883"/>
      <c r="K532" s="883"/>
      <c r="L532" s="883"/>
      <c r="M532" s="883"/>
      <c r="N532" s="883"/>
      <c r="O532" s="883"/>
      <c r="P532" s="883"/>
      <c r="Q532" s="883"/>
      <c r="R532" s="883"/>
      <c r="S532" s="883"/>
      <c r="T532" s="883"/>
      <c r="U532" s="883"/>
      <c r="V532" s="883"/>
      <c r="W532" s="883"/>
      <c r="X532" s="883"/>
      <c r="Y532" s="883"/>
      <c r="Z532" s="883"/>
      <c r="AA532" s="883"/>
      <c r="AB532" s="883"/>
      <c r="AC532" s="883"/>
      <c r="AD532" s="883"/>
      <c r="AE532" s="883"/>
      <c r="AF532" s="883"/>
      <c r="AG532" s="883"/>
      <c r="AH532" s="883"/>
      <c r="AI532" s="883"/>
      <c r="AJ532" s="883"/>
      <c r="AK532" s="883"/>
      <c r="AL532" s="883"/>
      <c r="AM532" s="883"/>
      <c r="AN532" s="883"/>
      <c r="AO532" s="883"/>
      <c r="AP532" s="883"/>
      <c r="AQ532" s="883"/>
      <c r="AR532" s="883"/>
      <c r="AS532" s="883"/>
      <c r="AT532" s="883"/>
      <c r="AU532" s="883"/>
      <c r="AV532" s="883"/>
      <c r="AW532" s="883"/>
      <c r="AX532" s="883"/>
      <c r="AY532" s="883"/>
      <c r="AZ532" s="883"/>
      <c r="BA532" s="883"/>
      <c r="BB532" s="883"/>
      <c r="BC532" s="883"/>
      <c r="BD532" s="883"/>
      <c r="BE532" s="883"/>
      <c r="BF532" s="883"/>
    </row>
    <row r="533" ht="12.75" customHeight="1">
      <c r="A533" s="883"/>
      <c r="B533" s="883"/>
      <c r="C533" s="883"/>
      <c r="D533" s="883"/>
      <c r="E533" s="883"/>
      <c r="F533" s="883"/>
      <c r="G533" s="883"/>
      <c r="H533" s="883"/>
      <c r="I533" s="883"/>
      <c r="J533" s="883"/>
      <c r="K533" s="883"/>
      <c r="L533" s="883"/>
      <c r="M533" s="883"/>
      <c r="N533" s="883"/>
      <c r="O533" s="883"/>
      <c r="P533" s="883"/>
      <c r="Q533" s="883"/>
      <c r="R533" s="883"/>
      <c r="S533" s="883"/>
      <c r="T533" s="883"/>
      <c r="U533" s="883"/>
      <c r="V533" s="883"/>
      <c r="W533" s="883"/>
      <c r="X533" s="883"/>
      <c r="Y533" s="883"/>
      <c r="Z533" s="883"/>
      <c r="AA533" s="883"/>
      <c r="AB533" s="883"/>
      <c r="AC533" s="883"/>
      <c r="AD533" s="883"/>
      <c r="AE533" s="883"/>
      <c r="AF533" s="883"/>
      <c r="AG533" s="883"/>
      <c r="AH533" s="883"/>
      <c r="AI533" s="883"/>
      <c r="AJ533" s="883"/>
      <c r="AK533" s="883"/>
      <c r="AL533" s="883"/>
      <c r="AM533" s="883"/>
      <c r="AN533" s="883"/>
      <c r="AO533" s="883"/>
      <c r="AP533" s="883"/>
      <c r="AQ533" s="883"/>
      <c r="AR533" s="883"/>
      <c r="AS533" s="883"/>
      <c r="AT533" s="883"/>
      <c r="AU533" s="883"/>
      <c r="AV533" s="883"/>
      <c r="AW533" s="883"/>
      <c r="AX533" s="883"/>
      <c r="AY533" s="883"/>
      <c r="AZ533" s="883"/>
      <c r="BA533" s="883"/>
      <c r="BB533" s="883"/>
      <c r="BC533" s="883"/>
      <c r="BD533" s="883"/>
      <c r="BE533" s="883"/>
      <c r="BF533" s="883"/>
    </row>
    <row r="534" ht="12.75" customHeight="1">
      <c r="A534" s="883"/>
      <c r="B534" s="883"/>
      <c r="C534" s="883"/>
      <c r="D534" s="883"/>
      <c r="E534" s="883"/>
      <c r="F534" s="883"/>
      <c r="G534" s="883"/>
      <c r="H534" s="883"/>
      <c r="I534" s="883"/>
      <c r="J534" s="883"/>
      <c r="K534" s="883"/>
      <c r="L534" s="883"/>
      <c r="M534" s="883"/>
      <c r="N534" s="883"/>
      <c r="O534" s="883"/>
      <c r="P534" s="883"/>
      <c r="Q534" s="883"/>
      <c r="R534" s="883"/>
      <c r="S534" s="883"/>
      <c r="T534" s="883"/>
      <c r="U534" s="883"/>
      <c r="V534" s="883"/>
      <c r="W534" s="883"/>
      <c r="X534" s="883"/>
      <c r="Y534" s="883"/>
      <c r="Z534" s="883"/>
      <c r="AA534" s="883"/>
      <c r="AB534" s="883"/>
      <c r="AC534" s="883"/>
      <c r="AD534" s="883"/>
      <c r="AE534" s="883"/>
      <c r="AF534" s="883"/>
      <c r="AG534" s="883"/>
      <c r="AH534" s="883"/>
      <c r="AI534" s="883"/>
      <c r="AJ534" s="883"/>
      <c r="AK534" s="883"/>
      <c r="AL534" s="883"/>
      <c r="AM534" s="883"/>
      <c r="AN534" s="883"/>
      <c r="AO534" s="883"/>
      <c r="AP534" s="883"/>
      <c r="AQ534" s="883"/>
      <c r="AR534" s="883"/>
      <c r="AS534" s="883"/>
      <c r="AT534" s="883"/>
      <c r="AU534" s="883"/>
      <c r="AV534" s="883"/>
      <c r="AW534" s="883"/>
      <c r="AX534" s="883"/>
      <c r="AY534" s="883"/>
      <c r="AZ534" s="883"/>
      <c r="BA534" s="883"/>
      <c r="BB534" s="883"/>
      <c r="BC534" s="883"/>
      <c r="BD534" s="883"/>
      <c r="BE534" s="883"/>
      <c r="BF534" s="883"/>
    </row>
    <row r="535" ht="12.75" customHeight="1">
      <c r="A535" s="883"/>
      <c r="B535" s="883"/>
      <c r="C535" s="883"/>
      <c r="D535" s="883"/>
      <c r="E535" s="883"/>
      <c r="F535" s="883"/>
      <c r="G535" s="883"/>
      <c r="H535" s="883"/>
      <c r="I535" s="883"/>
      <c r="J535" s="883"/>
      <c r="K535" s="883"/>
      <c r="L535" s="883"/>
      <c r="M535" s="883"/>
      <c r="N535" s="883"/>
      <c r="O535" s="883"/>
      <c r="P535" s="883"/>
      <c r="Q535" s="883"/>
      <c r="R535" s="883"/>
      <c r="S535" s="883"/>
      <c r="T535" s="883"/>
      <c r="U535" s="883"/>
      <c r="V535" s="883"/>
      <c r="W535" s="883"/>
      <c r="X535" s="883"/>
      <c r="Y535" s="883"/>
      <c r="Z535" s="883"/>
      <c r="AA535" s="883"/>
      <c r="AB535" s="883"/>
      <c r="AC535" s="883"/>
      <c r="AD535" s="883"/>
      <c r="AE535" s="883"/>
      <c r="AF535" s="883"/>
      <c r="AG535" s="883"/>
      <c r="AH535" s="883"/>
      <c r="AI535" s="883"/>
      <c r="AJ535" s="883"/>
      <c r="AK535" s="883"/>
      <c r="AL535" s="883"/>
      <c r="AM535" s="883"/>
      <c r="AN535" s="883"/>
      <c r="AO535" s="883"/>
      <c r="AP535" s="883"/>
      <c r="AQ535" s="883"/>
      <c r="AR535" s="883"/>
      <c r="AS535" s="883"/>
      <c r="AT535" s="883"/>
      <c r="AU535" s="883"/>
      <c r="AV535" s="883"/>
      <c r="AW535" s="883"/>
      <c r="AX535" s="883"/>
      <c r="AY535" s="883"/>
      <c r="AZ535" s="883"/>
      <c r="BA535" s="883"/>
      <c r="BB535" s="883"/>
      <c r="BC535" s="883"/>
      <c r="BD535" s="883"/>
      <c r="BE535" s="883"/>
      <c r="BF535" s="883"/>
    </row>
    <row r="536" ht="12.75" customHeight="1">
      <c r="A536" s="883"/>
      <c r="B536" s="883"/>
      <c r="C536" s="883"/>
      <c r="D536" s="883"/>
      <c r="E536" s="883"/>
      <c r="F536" s="883"/>
      <c r="G536" s="883"/>
      <c r="H536" s="883"/>
      <c r="I536" s="883"/>
      <c r="J536" s="883"/>
      <c r="K536" s="883"/>
      <c r="L536" s="883"/>
      <c r="M536" s="883"/>
      <c r="N536" s="883"/>
      <c r="O536" s="883"/>
      <c r="P536" s="883"/>
      <c r="Q536" s="883"/>
      <c r="R536" s="883"/>
      <c r="S536" s="883"/>
      <c r="T536" s="883"/>
      <c r="U536" s="883"/>
      <c r="V536" s="883"/>
      <c r="W536" s="883"/>
      <c r="X536" s="883"/>
      <c r="Y536" s="883"/>
      <c r="Z536" s="883"/>
      <c r="AA536" s="883"/>
      <c r="AB536" s="883"/>
      <c r="AC536" s="883"/>
      <c r="AD536" s="883"/>
      <c r="AE536" s="883"/>
      <c r="AF536" s="883"/>
      <c r="AG536" s="883"/>
      <c r="AH536" s="883"/>
      <c r="AI536" s="883"/>
      <c r="AJ536" s="883"/>
      <c r="AK536" s="883"/>
      <c r="AL536" s="883"/>
      <c r="AM536" s="883"/>
      <c r="AN536" s="883"/>
      <c r="AO536" s="883"/>
      <c r="AP536" s="883"/>
      <c r="AQ536" s="883"/>
      <c r="AR536" s="883"/>
      <c r="AS536" s="883"/>
      <c r="AT536" s="883"/>
      <c r="AU536" s="883"/>
      <c r="AV536" s="883"/>
      <c r="AW536" s="883"/>
      <c r="AX536" s="883"/>
      <c r="AY536" s="883"/>
      <c r="AZ536" s="883"/>
      <c r="BA536" s="883"/>
      <c r="BB536" s="883"/>
      <c r="BC536" s="883"/>
      <c r="BD536" s="883"/>
      <c r="BE536" s="883"/>
      <c r="BF536" s="883"/>
    </row>
    <row r="537" ht="12.75" customHeight="1">
      <c r="A537" s="883"/>
      <c r="B537" s="883"/>
      <c r="C537" s="883"/>
      <c r="D537" s="883"/>
      <c r="E537" s="883"/>
      <c r="F537" s="883"/>
      <c r="G537" s="883"/>
      <c r="H537" s="883"/>
      <c r="I537" s="883"/>
      <c r="J537" s="883"/>
      <c r="K537" s="883"/>
      <c r="L537" s="883"/>
      <c r="M537" s="883"/>
      <c r="N537" s="883"/>
      <c r="O537" s="883"/>
      <c r="P537" s="883"/>
      <c r="Q537" s="883"/>
      <c r="R537" s="883"/>
      <c r="S537" s="883"/>
      <c r="T537" s="883"/>
      <c r="U537" s="883"/>
      <c r="V537" s="883"/>
      <c r="W537" s="883"/>
      <c r="X537" s="883"/>
      <c r="Y537" s="883"/>
      <c r="Z537" s="883"/>
      <c r="AA537" s="883"/>
      <c r="AB537" s="883"/>
      <c r="AC537" s="883"/>
      <c r="AD537" s="883"/>
      <c r="AE537" s="883"/>
      <c r="AF537" s="883"/>
      <c r="AG537" s="883"/>
      <c r="AH537" s="883"/>
      <c r="AI537" s="883"/>
      <c r="AJ537" s="883"/>
      <c r="AK537" s="883"/>
      <c r="AL537" s="883"/>
      <c r="AM537" s="883"/>
      <c r="AN537" s="883"/>
      <c r="AO537" s="883"/>
      <c r="AP537" s="883"/>
      <c r="AQ537" s="883"/>
      <c r="AR537" s="883"/>
      <c r="AS537" s="883"/>
      <c r="AT537" s="883"/>
      <c r="AU537" s="883"/>
      <c r="AV537" s="883"/>
      <c r="AW537" s="883"/>
      <c r="AX537" s="883"/>
      <c r="AY537" s="883"/>
      <c r="AZ537" s="883"/>
      <c r="BA537" s="883"/>
      <c r="BB537" s="883"/>
      <c r="BC537" s="883"/>
      <c r="BD537" s="883"/>
      <c r="BE537" s="883"/>
      <c r="BF537" s="883"/>
    </row>
    <row r="538" ht="12.75" customHeight="1">
      <c r="A538" s="883"/>
      <c r="B538" s="883"/>
      <c r="C538" s="883"/>
      <c r="D538" s="883"/>
      <c r="E538" s="883"/>
      <c r="F538" s="883"/>
      <c r="G538" s="883"/>
      <c r="H538" s="883"/>
      <c r="I538" s="883"/>
      <c r="J538" s="883"/>
      <c r="K538" s="883"/>
      <c r="L538" s="883"/>
      <c r="M538" s="883"/>
      <c r="N538" s="883"/>
      <c r="O538" s="883"/>
      <c r="P538" s="883"/>
      <c r="Q538" s="883"/>
      <c r="R538" s="883"/>
      <c r="S538" s="883"/>
      <c r="T538" s="883"/>
      <c r="U538" s="883"/>
      <c r="V538" s="883"/>
      <c r="W538" s="883"/>
      <c r="X538" s="883"/>
      <c r="Y538" s="883"/>
      <c r="Z538" s="883"/>
      <c r="AA538" s="883"/>
      <c r="AB538" s="883"/>
      <c r="AC538" s="883"/>
      <c r="AD538" s="883"/>
      <c r="AE538" s="883"/>
      <c r="AF538" s="883"/>
      <c r="AG538" s="883"/>
      <c r="AH538" s="883"/>
      <c r="AI538" s="883"/>
      <c r="AJ538" s="883"/>
      <c r="AK538" s="883"/>
      <c r="AL538" s="883"/>
      <c r="AM538" s="883"/>
      <c r="AN538" s="883"/>
      <c r="AO538" s="883"/>
      <c r="AP538" s="883"/>
      <c r="AQ538" s="883"/>
      <c r="AR538" s="883"/>
      <c r="AS538" s="883"/>
      <c r="AT538" s="883"/>
      <c r="AU538" s="883"/>
      <c r="AV538" s="883"/>
      <c r="AW538" s="883"/>
      <c r="AX538" s="883"/>
      <c r="AY538" s="883"/>
      <c r="AZ538" s="883"/>
      <c r="BA538" s="883"/>
      <c r="BB538" s="883"/>
      <c r="BC538" s="883"/>
      <c r="BD538" s="883"/>
      <c r="BE538" s="883"/>
      <c r="BF538" s="883"/>
    </row>
    <row r="539" ht="12.75" customHeight="1">
      <c r="A539" s="883"/>
      <c r="B539" s="883"/>
      <c r="C539" s="883"/>
      <c r="D539" s="883"/>
      <c r="E539" s="883"/>
      <c r="F539" s="883"/>
      <c r="G539" s="883"/>
      <c r="H539" s="883"/>
      <c r="I539" s="883"/>
      <c r="J539" s="883"/>
      <c r="K539" s="883"/>
      <c r="L539" s="883"/>
      <c r="M539" s="883"/>
      <c r="N539" s="883"/>
      <c r="O539" s="883"/>
      <c r="P539" s="883"/>
      <c r="Q539" s="883"/>
      <c r="R539" s="883"/>
      <c r="S539" s="883"/>
      <c r="T539" s="883"/>
      <c r="U539" s="883"/>
      <c r="V539" s="883"/>
      <c r="W539" s="883"/>
      <c r="X539" s="883"/>
      <c r="Y539" s="883"/>
      <c r="Z539" s="883"/>
      <c r="AA539" s="883"/>
      <c r="AB539" s="883"/>
      <c r="AC539" s="883"/>
      <c r="AD539" s="883"/>
      <c r="AE539" s="883"/>
      <c r="AF539" s="883"/>
      <c r="AG539" s="883"/>
      <c r="AH539" s="883"/>
      <c r="AI539" s="883"/>
      <c r="AJ539" s="883"/>
      <c r="AK539" s="883"/>
      <c r="AL539" s="883"/>
      <c r="AM539" s="883"/>
      <c r="AN539" s="883"/>
      <c r="AO539" s="883"/>
      <c r="AP539" s="883"/>
      <c r="AQ539" s="883"/>
      <c r="AR539" s="883"/>
      <c r="AS539" s="883"/>
      <c r="AT539" s="883"/>
      <c r="AU539" s="883"/>
      <c r="AV539" s="883"/>
      <c r="AW539" s="883"/>
      <c r="AX539" s="883"/>
      <c r="AY539" s="883"/>
      <c r="AZ539" s="883"/>
      <c r="BA539" s="883"/>
      <c r="BB539" s="883"/>
      <c r="BC539" s="883"/>
      <c r="BD539" s="883"/>
      <c r="BE539" s="883"/>
      <c r="BF539" s="883"/>
    </row>
    <row r="540" ht="12.75" customHeight="1">
      <c r="A540" s="883"/>
      <c r="B540" s="883"/>
      <c r="C540" s="883"/>
      <c r="D540" s="883"/>
      <c r="E540" s="883"/>
      <c r="F540" s="883"/>
      <c r="G540" s="883"/>
      <c r="H540" s="883"/>
      <c r="I540" s="883"/>
      <c r="J540" s="883"/>
      <c r="K540" s="883"/>
      <c r="L540" s="883"/>
      <c r="M540" s="883"/>
      <c r="N540" s="883"/>
      <c r="O540" s="883"/>
      <c r="P540" s="883"/>
      <c r="Q540" s="883"/>
      <c r="R540" s="883"/>
      <c r="S540" s="883"/>
      <c r="T540" s="883"/>
      <c r="U540" s="883"/>
      <c r="V540" s="883"/>
      <c r="W540" s="883"/>
      <c r="X540" s="883"/>
      <c r="Y540" s="883"/>
      <c r="Z540" s="883"/>
      <c r="AA540" s="883"/>
      <c r="AB540" s="883"/>
      <c r="AC540" s="883"/>
      <c r="AD540" s="883"/>
      <c r="AE540" s="883"/>
      <c r="AF540" s="883"/>
      <c r="AG540" s="883"/>
      <c r="AH540" s="883"/>
      <c r="AI540" s="883"/>
      <c r="AJ540" s="883"/>
      <c r="AK540" s="883"/>
      <c r="AL540" s="883"/>
      <c r="AM540" s="883"/>
      <c r="AN540" s="883"/>
      <c r="AO540" s="883"/>
      <c r="AP540" s="883"/>
      <c r="AQ540" s="883"/>
      <c r="AR540" s="883"/>
      <c r="AS540" s="883"/>
      <c r="AT540" s="883"/>
      <c r="AU540" s="883"/>
      <c r="AV540" s="883"/>
      <c r="AW540" s="883"/>
      <c r="AX540" s="883"/>
      <c r="AY540" s="883"/>
      <c r="AZ540" s="883"/>
      <c r="BA540" s="883"/>
      <c r="BB540" s="883"/>
      <c r="BC540" s="883"/>
      <c r="BD540" s="883"/>
      <c r="BE540" s="883"/>
      <c r="BF540" s="883"/>
    </row>
    <row r="541" ht="12.75" customHeight="1">
      <c r="A541" s="883"/>
      <c r="B541" s="883"/>
      <c r="C541" s="883"/>
      <c r="D541" s="883"/>
      <c r="E541" s="883"/>
      <c r="F541" s="883"/>
      <c r="G541" s="883"/>
      <c r="H541" s="883"/>
      <c r="I541" s="883"/>
      <c r="J541" s="883"/>
      <c r="K541" s="883"/>
      <c r="L541" s="883"/>
      <c r="M541" s="883"/>
      <c r="N541" s="883"/>
      <c r="O541" s="883"/>
      <c r="P541" s="883"/>
      <c r="Q541" s="883"/>
      <c r="R541" s="883"/>
      <c r="S541" s="883"/>
      <c r="T541" s="883"/>
      <c r="U541" s="883"/>
      <c r="V541" s="883"/>
      <c r="W541" s="883"/>
      <c r="X541" s="883"/>
      <c r="Y541" s="883"/>
      <c r="Z541" s="883"/>
      <c r="AA541" s="883"/>
      <c r="AB541" s="883"/>
      <c r="AC541" s="883"/>
      <c r="AD541" s="883"/>
      <c r="AE541" s="883"/>
      <c r="AF541" s="883"/>
      <c r="AG541" s="883"/>
      <c r="AH541" s="883"/>
      <c r="AI541" s="883"/>
      <c r="AJ541" s="883"/>
      <c r="AK541" s="883"/>
      <c r="AL541" s="883"/>
      <c r="AM541" s="883"/>
      <c r="AN541" s="883"/>
      <c r="AO541" s="883"/>
      <c r="AP541" s="883"/>
      <c r="AQ541" s="883"/>
      <c r="AR541" s="883"/>
      <c r="AS541" s="883"/>
      <c r="AT541" s="883"/>
      <c r="AU541" s="883"/>
      <c r="AV541" s="883"/>
      <c r="AW541" s="883"/>
      <c r="AX541" s="883"/>
      <c r="AY541" s="883"/>
      <c r="AZ541" s="883"/>
      <c r="BA541" s="883"/>
      <c r="BB541" s="883"/>
      <c r="BC541" s="883"/>
      <c r="BD541" s="883"/>
      <c r="BE541" s="883"/>
      <c r="BF541" s="883"/>
    </row>
    <row r="542" ht="12.75" customHeight="1">
      <c r="A542" s="883"/>
      <c r="B542" s="883"/>
      <c r="C542" s="883"/>
      <c r="D542" s="883"/>
      <c r="E542" s="883"/>
      <c r="F542" s="883"/>
      <c r="G542" s="883"/>
      <c r="H542" s="883"/>
      <c r="I542" s="883"/>
      <c r="J542" s="883"/>
      <c r="K542" s="883"/>
      <c r="L542" s="883"/>
      <c r="M542" s="883"/>
      <c r="N542" s="883"/>
      <c r="O542" s="883"/>
      <c r="P542" s="883"/>
      <c r="Q542" s="883"/>
      <c r="R542" s="883"/>
      <c r="S542" s="883"/>
      <c r="T542" s="883"/>
      <c r="U542" s="883"/>
      <c r="V542" s="883"/>
      <c r="W542" s="883"/>
      <c r="X542" s="883"/>
      <c r="Y542" s="883"/>
      <c r="Z542" s="883"/>
      <c r="AA542" s="883"/>
      <c r="AB542" s="883"/>
      <c r="AC542" s="883"/>
      <c r="AD542" s="883"/>
      <c r="AE542" s="883"/>
      <c r="AF542" s="883"/>
      <c r="AG542" s="883"/>
      <c r="AH542" s="883"/>
      <c r="AI542" s="883"/>
      <c r="AJ542" s="883"/>
      <c r="AK542" s="883"/>
      <c r="AL542" s="883"/>
      <c r="AM542" s="883"/>
      <c r="AN542" s="883"/>
      <c r="AO542" s="883"/>
      <c r="AP542" s="883"/>
      <c r="AQ542" s="883"/>
      <c r="AR542" s="883"/>
      <c r="AS542" s="883"/>
      <c r="AT542" s="883"/>
      <c r="AU542" s="883"/>
      <c r="AV542" s="883"/>
      <c r="AW542" s="883"/>
      <c r="AX542" s="883"/>
      <c r="AY542" s="883"/>
      <c r="AZ542" s="883"/>
      <c r="BA542" s="883"/>
      <c r="BB542" s="883"/>
      <c r="BC542" s="883"/>
      <c r="BD542" s="883"/>
      <c r="BE542" s="883"/>
      <c r="BF542" s="883"/>
    </row>
    <row r="543" ht="12.75" customHeight="1">
      <c r="A543" s="883"/>
      <c r="B543" s="883"/>
      <c r="C543" s="883"/>
      <c r="D543" s="883"/>
      <c r="E543" s="883"/>
      <c r="F543" s="883"/>
      <c r="G543" s="883"/>
      <c r="H543" s="883"/>
      <c r="I543" s="883"/>
      <c r="J543" s="883"/>
      <c r="K543" s="883"/>
      <c r="L543" s="883"/>
      <c r="M543" s="883"/>
      <c r="N543" s="883"/>
      <c r="O543" s="883"/>
      <c r="P543" s="883"/>
      <c r="Q543" s="883"/>
      <c r="R543" s="883"/>
      <c r="S543" s="883"/>
      <c r="T543" s="883"/>
      <c r="U543" s="883"/>
      <c r="V543" s="883"/>
      <c r="W543" s="883"/>
      <c r="X543" s="883"/>
      <c r="Y543" s="883"/>
      <c r="Z543" s="883"/>
      <c r="AA543" s="883"/>
      <c r="AB543" s="883"/>
      <c r="AC543" s="883"/>
      <c r="AD543" s="883"/>
      <c r="AE543" s="883"/>
      <c r="AF543" s="883"/>
      <c r="AG543" s="883"/>
      <c r="AH543" s="883"/>
      <c r="AI543" s="883"/>
      <c r="AJ543" s="883"/>
      <c r="AK543" s="883"/>
      <c r="AL543" s="883"/>
      <c r="AM543" s="883"/>
      <c r="AN543" s="883"/>
      <c r="AO543" s="883"/>
      <c r="AP543" s="883"/>
      <c r="AQ543" s="883"/>
      <c r="AR543" s="883"/>
      <c r="AS543" s="883"/>
      <c r="AT543" s="883"/>
      <c r="AU543" s="883"/>
      <c r="AV543" s="883"/>
      <c r="AW543" s="883"/>
      <c r="AX543" s="883"/>
      <c r="AY543" s="883"/>
      <c r="AZ543" s="883"/>
      <c r="BA543" s="883"/>
      <c r="BB543" s="883"/>
      <c r="BC543" s="883"/>
      <c r="BD543" s="883"/>
      <c r="BE543" s="883"/>
      <c r="BF543" s="883"/>
    </row>
    <row r="544" ht="12.75" customHeight="1">
      <c r="A544" s="883"/>
      <c r="B544" s="883"/>
      <c r="C544" s="883"/>
      <c r="D544" s="883"/>
      <c r="E544" s="883"/>
      <c r="F544" s="883"/>
      <c r="G544" s="883"/>
      <c r="H544" s="883"/>
      <c r="I544" s="883"/>
      <c r="J544" s="883"/>
      <c r="K544" s="883"/>
      <c r="L544" s="883"/>
      <c r="M544" s="883"/>
      <c r="N544" s="883"/>
      <c r="O544" s="883"/>
      <c r="P544" s="883"/>
      <c r="Q544" s="883"/>
      <c r="R544" s="883"/>
      <c r="S544" s="883"/>
      <c r="T544" s="883"/>
      <c r="U544" s="883"/>
      <c r="V544" s="883"/>
      <c r="W544" s="883"/>
      <c r="X544" s="883"/>
      <c r="Y544" s="883"/>
      <c r="Z544" s="883"/>
      <c r="AA544" s="883"/>
      <c r="AB544" s="883"/>
      <c r="AC544" s="883"/>
      <c r="AD544" s="883"/>
      <c r="AE544" s="883"/>
      <c r="AF544" s="883"/>
      <c r="AG544" s="883"/>
      <c r="AH544" s="883"/>
      <c r="AI544" s="883"/>
      <c r="AJ544" s="883"/>
      <c r="AK544" s="883"/>
      <c r="AL544" s="883"/>
      <c r="AM544" s="883"/>
      <c r="AN544" s="883"/>
      <c r="AO544" s="883"/>
      <c r="AP544" s="883"/>
      <c r="AQ544" s="883"/>
      <c r="AR544" s="883"/>
      <c r="AS544" s="883"/>
      <c r="AT544" s="883"/>
      <c r="AU544" s="883"/>
      <c r="AV544" s="883"/>
      <c r="AW544" s="883"/>
      <c r="AX544" s="883"/>
      <c r="AY544" s="883"/>
      <c r="AZ544" s="883"/>
      <c r="BA544" s="883"/>
      <c r="BB544" s="883"/>
      <c r="BC544" s="883"/>
      <c r="BD544" s="883"/>
      <c r="BE544" s="883"/>
      <c r="BF544" s="883"/>
    </row>
    <row r="545" ht="12.75" customHeight="1">
      <c r="A545" s="883"/>
      <c r="B545" s="883"/>
      <c r="C545" s="883"/>
      <c r="D545" s="883"/>
      <c r="E545" s="883"/>
      <c r="F545" s="883"/>
      <c r="G545" s="883"/>
      <c r="H545" s="883"/>
      <c r="I545" s="883"/>
      <c r="J545" s="883"/>
      <c r="K545" s="883"/>
      <c r="L545" s="883"/>
      <c r="M545" s="883"/>
      <c r="N545" s="883"/>
      <c r="O545" s="883"/>
      <c r="P545" s="883"/>
      <c r="Q545" s="883"/>
      <c r="R545" s="883"/>
      <c r="S545" s="883"/>
      <c r="T545" s="883"/>
      <c r="U545" s="883"/>
      <c r="V545" s="883"/>
      <c r="W545" s="883"/>
      <c r="X545" s="883"/>
      <c r="Y545" s="883"/>
      <c r="Z545" s="883"/>
      <c r="AA545" s="883"/>
      <c r="AB545" s="883"/>
      <c r="AC545" s="883"/>
      <c r="AD545" s="883"/>
      <c r="AE545" s="883"/>
      <c r="AF545" s="883"/>
      <c r="AG545" s="883"/>
      <c r="AH545" s="883"/>
      <c r="AI545" s="883"/>
      <c r="AJ545" s="883"/>
      <c r="AK545" s="883"/>
      <c r="AL545" s="883"/>
      <c r="AM545" s="883"/>
      <c r="AN545" s="883"/>
      <c r="AO545" s="883"/>
      <c r="AP545" s="883"/>
      <c r="AQ545" s="883"/>
      <c r="AR545" s="883"/>
      <c r="AS545" s="883"/>
      <c r="AT545" s="883"/>
      <c r="AU545" s="883"/>
      <c r="AV545" s="883"/>
      <c r="AW545" s="883"/>
      <c r="AX545" s="883"/>
      <c r="AY545" s="883"/>
      <c r="AZ545" s="883"/>
      <c r="BA545" s="883"/>
      <c r="BB545" s="883"/>
      <c r="BC545" s="883"/>
      <c r="BD545" s="883"/>
      <c r="BE545" s="883"/>
      <c r="BF545" s="883"/>
    </row>
    <row r="546" ht="12.75" customHeight="1">
      <c r="A546" s="883"/>
      <c r="B546" s="883"/>
      <c r="C546" s="883"/>
      <c r="D546" s="883"/>
      <c r="E546" s="883"/>
      <c r="F546" s="883"/>
      <c r="G546" s="883"/>
      <c r="H546" s="883"/>
      <c r="I546" s="883"/>
      <c r="J546" s="883"/>
      <c r="K546" s="883"/>
      <c r="L546" s="883"/>
      <c r="M546" s="883"/>
      <c r="N546" s="883"/>
      <c r="O546" s="883"/>
      <c r="P546" s="883"/>
      <c r="Q546" s="883"/>
      <c r="R546" s="883"/>
      <c r="S546" s="883"/>
      <c r="T546" s="883"/>
      <c r="U546" s="883"/>
      <c r="V546" s="883"/>
      <c r="W546" s="883"/>
      <c r="X546" s="883"/>
      <c r="Y546" s="883"/>
      <c r="Z546" s="883"/>
      <c r="AA546" s="883"/>
      <c r="AB546" s="883"/>
      <c r="AC546" s="883"/>
      <c r="AD546" s="883"/>
      <c r="AE546" s="883"/>
      <c r="AF546" s="883"/>
      <c r="AG546" s="883"/>
      <c r="AH546" s="883"/>
      <c r="AI546" s="883"/>
      <c r="AJ546" s="883"/>
      <c r="AK546" s="883"/>
      <c r="AL546" s="883"/>
      <c r="AM546" s="883"/>
      <c r="AN546" s="883"/>
      <c r="AO546" s="883"/>
      <c r="AP546" s="883"/>
      <c r="AQ546" s="883"/>
      <c r="AR546" s="883"/>
      <c r="AS546" s="883"/>
      <c r="AT546" s="883"/>
      <c r="AU546" s="883"/>
      <c r="AV546" s="883"/>
      <c r="AW546" s="883"/>
      <c r="AX546" s="883"/>
      <c r="AY546" s="883"/>
      <c r="AZ546" s="883"/>
      <c r="BA546" s="883"/>
      <c r="BB546" s="883"/>
      <c r="BC546" s="883"/>
      <c r="BD546" s="883"/>
      <c r="BE546" s="883"/>
      <c r="BF546" s="883"/>
    </row>
    <row r="547" ht="12.75" customHeight="1">
      <c r="A547" s="883"/>
      <c r="B547" s="883"/>
      <c r="C547" s="883"/>
      <c r="D547" s="883"/>
      <c r="E547" s="883"/>
      <c r="F547" s="883"/>
      <c r="G547" s="883"/>
      <c r="H547" s="883"/>
      <c r="I547" s="883"/>
      <c r="J547" s="883"/>
      <c r="K547" s="883"/>
      <c r="L547" s="883"/>
      <c r="M547" s="883"/>
      <c r="N547" s="883"/>
      <c r="O547" s="883"/>
      <c r="P547" s="883"/>
      <c r="Q547" s="883"/>
      <c r="R547" s="883"/>
      <c r="S547" s="883"/>
      <c r="T547" s="883"/>
      <c r="U547" s="883"/>
      <c r="V547" s="883"/>
      <c r="W547" s="883"/>
      <c r="X547" s="883"/>
      <c r="Y547" s="883"/>
      <c r="Z547" s="883"/>
      <c r="AA547" s="883"/>
      <c r="AB547" s="883"/>
      <c r="AC547" s="883"/>
      <c r="AD547" s="883"/>
      <c r="AE547" s="883"/>
      <c r="AF547" s="883"/>
      <c r="AG547" s="883"/>
      <c r="AH547" s="883"/>
      <c r="AI547" s="883"/>
      <c r="AJ547" s="883"/>
      <c r="AK547" s="883"/>
      <c r="AL547" s="883"/>
      <c r="AM547" s="883"/>
      <c r="AN547" s="883"/>
      <c r="AO547" s="883"/>
      <c r="AP547" s="883"/>
      <c r="AQ547" s="883"/>
      <c r="AR547" s="883"/>
      <c r="AS547" s="883"/>
      <c r="AT547" s="883"/>
      <c r="AU547" s="883"/>
      <c r="AV547" s="883"/>
      <c r="AW547" s="883"/>
      <c r="AX547" s="883"/>
      <c r="AY547" s="883"/>
      <c r="AZ547" s="883"/>
      <c r="BA547" s="883"/>
      <c r="BB547" s="883"/>
      <c r="BC547" s="883"/>
      <c r="BD547" s="883"/>
      <c r="BE547" s="883"/>
      <c r="BF547" s="883"/>
    </row>
    <row r="548" ht="12.75" customHeight="1">
      <c r="A548" s="883"/>
      <c r="B548" s="883"/>
      <c r="C548" s="883"/>
      <c r="D548" s="883"/>
      <c r="E548" s="883"/>
      <c r="F548" s="883"/>
      <c r="G548" s="883"/>
      <c r="H548" s="883"/>
      <c r="I548" s="883"/>
      <c r="J548" s="883"/>
      <c r="K548" s="883"/>
      <c r="L548" s="883"/>
      <c r="M548" s="883"/>
      <c r="N548" s="883"/>
      <c r="O548" s="883"/>
      <c r="P548" s="883"/>
      <c r="Q548" s="883"/>
      <c r="R548" s="883"/>
      <c r="S548" s="883"/>
      <c r="T548" s="883"/>
      <c r="U548" s="883"/>
      <c r="V548" s="883"/>
      <c r="W548" s="883"/>
      <c r="X548" s="883"/>
      <c r="Y548" s="883"/>
      <c r="Z548" s="883"/>
      <c r="AA548" s="883"/>
      <c r="AB548" s="883"/>
      <c r="AC548" s="883"/>
      <c r="AD548" s="883"/>
      <c r="AE548" s="883"/>
      <c r="AF548" s="883"/>
      <c r="AG548" s="883"/>
      <c r="AH548" s="883"/>
      <c r="AI548" s="883"/>
      <c r="AJ548" s="883"/>
      <c r="AK548" s="883"/>
      <c r="AL548" s="883"/>
      <c r="AM548" s="883"/>
      <c r="AN548" s="883"/>
      <c r="AO548" s="883"/>
      <c r="AP548" s="883"/>
      <c r="AQ548" s="883"/>
      <c r="AR548" s="883"/>
      <c r="AS548" s="883"/>
      <c r="AT548" s="883"/>
      <c r="AU548" s="883"/>
      <c r="AV548" s="883"/>
      <c r="AW548" s="883"/>
      <c r="AX548" s="883"/>
      <c r="AY548" s="883"/>
      <c r="AZ548" s="883"/>
      <c r="BA548" s="883"/>
      <c r="BB548" s="883"/>
      <c r="BC548" s="883"/>
      <c r="BD548" s="883"/>
      <c r="BE548" s="883"/>
      <c r="BF548" s="883"/>
    </row>
    <row r="549" ht="12.75" customHeight="1">
      <c r="A549" s="883"/>
      <c r="B549" s="883"/>
      <c r="C549" s="883"/>
      <c r="D549" s="883"/>
      <c r="E549" s="883"/>
      <c r="F549" s="883"/>
      <c r="G549" s="883"/>
      <c r="H549" s="883"/>
      <c r="I549" s="883"/>
      <c r="J549" s="883"/>
      <c r="K549" s="883"/>
      <c r="L549" s="883"/>
      <c r="M549" s="883"/>
      <c r="N549" s="883"/>
      <c r="O549" s="883"/>
      <c r="P549" s="883"/>
      <c r="Q549" s="883"/>
      <c r="R549" s="883"/>
      <c r="S549" s="883"/>
      <c r="T549" s="883"/>
      <c r="U549" s="883"/>
      <c r="V549" s="883"/>
      <c r="W549" s="883"/>
      <c r="X549" s="883"/>
      <c r="Y549" s="883"/>
      <c r="Z549" s="883"/>
      <c r="AA549" s="883"/>
      <c r="AB549" s="883"/>
      <c r="AC549" s="883"/>
      <c r="AD549" s="883"/>
      <c r="AE549" s="883"/>
      <c r="AF549" s="883"/>
      <c r="AG549" s="883"/>
      <c r="AH549" s="883"/>
      <c r="AI549" s="883"/>
      <c r="AJ549" s="883"/>
      <c r="AK549" s="883"/>
      <c r="AL549" s="883"/>
      <c r="AM549" s="883"/>
      <c r="AN549" s="883"/>
      <c r="AO549" s="883"/>
      <c r="AP549" s="883"/>
      <c r="AQ549" s="883"/>
      <c r="AR549" s="883"/>
      <c r="AS549" s="883"/>
      <c r="AT549" s="883"/>
      <c r="AU549" s="883"/>
      <c r="AV549" s="883"/>
      <c r="AW549" s="883"/>
      <c r="AX549" s="883"/>
      <c r="AY549" s="883"/>
      <c r="AZ549" s="883"/>
      <c r="BA549" s="883"/>
      <c r="BB549" s="883"/>
      <c r="BC549" s="883"/>
      <c r="BD549" s="883"/>
      <c r="BE549" s="883"/>
      <c r="BF549" s="883"/>
    </row>
    <row r="550" ht="12.75" customHeight="1">
      <c r="A550" s="883"/>
      <c r="B550" s="883"/>
      <c r="C550" s="883"/>
      <c r="D550" s="883"/>
      <c r="E550" s="883"/>
      <c r="F550" s="883"/>
      <c r="G550" s="883"/>
      <c r="H550" s="883"/>
      <c r="I550" s="883"/>
      <c r="J550" s="883"/>
      <c r="K550" s="883"/>
      <c r="L550" s="883"/>
      <c r="M550" s="883"/>
      <c r="N550" s="883"/>
      <c r="O550" s="883"/>
      <c r="P550" s="883"/>
      <c r="Q550" s="883"/>
      <c r="R550" s="883"/>
      <c r="S550" s="883"/>
      <c r="T550" s="883"/>
      <c r="U550" s="883"/>
      <c r="V550" s="883"/>
      <c r="W550" s="883"/>
      <c r="X550" s="883"/>
      <c r="Y550" s="883"/>
      <c r="Z550" s="883"/>
      <c r="AA550" s="883"/>
      <c r="AB550" s="883"/>
      <c r="AC550" s="883"/>
      <c r="AD550" s="883"/>
      <c r="AE550" s="883"/>
      <c r="AF550" s="883"/>
      <c r="AG550" s="883"/>
      <c r="AH550" s="883"/>
      <c r="AI550" s="883"/>
      <c r="AJ550" s="883"/>
      <c r="AK550" s="883"/>
      <c r="AL550" s="883"/>
      <c r="AM550" s="883"/>
      <c r="AN550" s="883"/>
      <c r="AO550" s="883"/>
      <c r="AP550" s="883"/>
      <c r="AQ550" s="883"/>
      <c r="AR550" s="883"/>
      <c r="AS550" s="883"/>
      <c r="AT550" s="883"/>
      <c r="AU550" s="883"/>
      <c r="AV550" s="883"/>
      <c r="AW550" s="883"/>
      <c r="AX550" s="883"/>
      <c r="AY550" s="883"/>
      <c r="AZ550" s="883"/>
      <c r="BA550" s="883"/>
      <c r="BB550" s="883"/>
      <c r="BC550" s="883"/>
      <c r="BD550" s="883"/>
      <c r="BE550" s="883"/>
      <c r="BF550" s="883"/>
    </row>
    <row r="551" ht="12.75" customHeight="1">
      <c r="A551" s="883"/>
      <c r="B551" s="883"/>
      <c r="C551" s="883"/>
      <c r="D551" s="883"/>
      <c r="E551" s="883"/>
      <c r="F551" s="883"/>
      <c r="G551" s="883"/>
      <c r="H551" s="883"/>
      <c r="I551" s="883"/>
      <c r="J551" s="883"/>
      <c r="K551" s="883"/>
      <c r="L551" s="883"/>
      <c r="M551" s="883"/>
      <c r="N551" s="883"/>
      <c r="O551" s="883"/>
      <c r="P551" s="883"/>
      <c r="Q551" s="883"/>
      <c r="R551" s="883"/>
      <c r="S551" s="883"/>
      <c r="T551" s="883"/>
      <c r="U551" s="883"/>
      <c r="V551" s="883"/>
      <c r="W551" s="883"/>
      <c r="X551" s="883"/>
      <c r="Y551" s="883"/>
      <c r="Z551" s="883"/>
      <c r="AA551" s="883"/>
      <c r="AB551" s="883"/>
      <c r="AC551" s="883"/>
      <c r="AD551" s="883"/>
      <c r="AE551" s="883"/>
      <c r="AF551" s="883"/>
      <c r="AG551" s="883"/>
      <c r="AH551" s="883"/>
      <c r="AI551" s="883"/>
      <c r="AJ551" s="883"/>
      <c r="AK551" s="883"/>
      <c r="AL551" s="883"/>
      <c r="AM551" s="883"/>
      <c r="AN551" s="883"/>
      <c r="AO551" s="883"/>
      <c r="AP551" s="883"/>
      <c r="AQ551" s="883"/>
      <c r="AR551" s="883"/>
      <c r="AS551" s="883"/>
      <c r="AT551" s="883"/>
      <c r="AU551" s="883"/>
      <c r="AV551" s="883"/>
      <c r="AW551" s="883"/>
      <c r="AX551" s="883"/>
      <c r="AY551" s="883"/>
      <c r="AZ551" s="883"/>
      <c r="BA551" s="883"/>
      <c r="BB551" s="883"/>
      <c r="BC551" s="883"/>
      <c r="BD551" s="883"/>
      <c r="BE551" s="883"/>
      <c r="BF551" s="883"/>
    </row>
    <row r="552" ht="12.75" customHeight="1">
      <c r="A552" s="883"/>
      <c r="B552" s="883"/>
      <c r="C552" s="883"/>
      <c r="D552" s="883"/>
      <c r="E552" s="883"/>
      <c r="F552" s="883"/>
      <c r="G552" s="883"/>
      <c r="H552" s="883"/>
      <c r="I552" s="883"/>
      <c r="J552" s="883"/>
      <c r="K552" s="883"/>
      <c r="L552" s="883"/>
      <c r="M552" s="883"/>
      <c r="N552" s="883"/>
      <c r="O552" s="883"/>
      <c r="P552" s="883"/>
      <c r="Q552" s="883"/>
      <c r="R552" s="883"/>
      <c r="S552" s="883"/>
      <c r="T552" s="883"/>
      <c r="U552" s="883"/>
      <c r="V552" s="883"/>
      <c r="W552" s="883"/>
      <c r="X552" s="883"/>
      <c r="Y552" s="883"/>
      <c r="Z552" s="883"/>
      <c r="AA552" s="883"/>
      <c r="AB552" s="883"/>
      <c r="AC552" s="883"/>
      <c r="AD552" s="883"/>
      <c r="AE552" s="883"/>
      <c r="AF552" s="883"/>
      <c r="AG552" s="883"/>
      <c r="AH552" s="883"/>
      <c r="AI552" s="883"/>
      <c r="AJ552" s="883"/>
      <c r="AK552" s="883"/>
      <c r="AL552" s="883"/>
      <c r="AM552" s="883"/>
      <c r="AN552" s="883"/>
      <c r="AO552" s="883"/>
      <c r="AP552" s="883"/>
      <c r="AQ552" s="883"/>
      <c r="AR552" s="883"/>
      <c r="AS552" s="883"/>
      <c r="AT552" s="883"/>
      <c r="AU552" s="883"/>
      <c r="AV552" s="883"/>
      <c r="AW552" s="883"/>
      <c r="AX552" s="883"/>
      <c r="AY552" s="883"/>
      <c r="AZ552" s="883"/>
      <c r="BA552" s="883"/>
      <c r="BB552" s="883"/>
      <c r="BC552" s="883"/>
      <c r="BD552" s="883"/>
      <c r="BE552" s="883"/>
      <c r="BF552" s="883"/>
    </row>
    <row r="553" ht="12.75" customHeight="1">
      <c r="A553" s="883"/>
      <c r="B553" s="883"/>
      <c r="C553" s="883"/>
      <c r="D553" s="883"/>
      <c r="E553" s="883"/>
      <c r="F553" s="883"/>
      <c r="G553" s="883"/>
      <c r="H553" s="883"/>
      <c r="I553" s="883"/>
      <c r="J553" s="883"/>
      <c r="K553" s="883"/>
      <c r="L553" s="883"/>
      <c r="M553" s="883"/>
      <c r="N553" s="883"/>
      <c r="O553" s="883"/>
      <c r="P553" s="883"/>
      <c r="Q553" s="883"/>
      <c r="R553" s="883"/>
      <c r="S553" s="883"/>
      <c r="T553" s="883"/>
      <c r="U553" s="883"/>
      <c r="V553" s="883"/>
      <c r="W553" s="883"/>
      <c r="X553" s="883"/>
      <c r="Y553" s="883"/>
      <c r="Z553" s="883"/>
      <c r="AA553" s="883"/>
      <c r="AB553" s="883"/>
      <c r="AC553" s="883"/>
      <c r="AD553" s="883"/>
      <c r="AE553" s="883"/>
      <c r="AF553" s="883"/>
      <c r="AG553" s="883"/>
      <c r="AH553" s="883"/>
      <c r="AI553" s="883"/>
      <c r="AJ553" s="883"/>
      <c r="AK553" s="883"/>
      <c r="AL553" s="883"/>
      <c r="AM553" s="883"/>
      <c r="AN553" s="883"/>
      <c r="AO553" s="883"/>
      <c r="AP553" s="883"/>
      <c r="AQ553" s="883"/>
      <c r="AR553" s="883"/>
      <c r="AS553" s="883"/>
      <c r="AT553" s="883"/>
      <c r="AU553" s="883"/>
      <c r="AV553" s="883"/>
      <c r="AW553" s="883"/>
      <c r="AX553" s="883"/>
      <c r="AY553" s="883"/>
      <c r="AZ553" s="883"/>
      <c r="BA553" s="883"/>
      <c r="BB553" s="883"/>
      <c r="BC553" s="883"/>
      <c r="BD553" s="883"/>
      <c r="BE553" s="883"/>
      <c r="BF553" s="883"/>
    </row>
    <row r="554" ht="12.75" customHeight="1">
      <c r="A554" s="883"/>
      <c r="B554" s="883"/>
      <c r="C554" s="883"/>
      <c r="D554" s="883"/>
      <c r="E554" s="883"/>
      <c r="F554" s="883"/>
      <c r="G554" s="883"/>
      <c r="H554" s="883"/>
      <c r="I554" s="883"/>
      <c r="J554" s="883"/>
      <c r="K554" s="883"/>
      <c r="L554" s="883"/>
      <c r="M554" s="883"/>
      <c r="N554" s="883"/>
      <c r="O554" s="883"/>
      <c r="P554" s="883"/>
      <c r="Q554" s="883"/>
      <c r="R554" s="883"/>
      <c r="S554" s="883"/>
      <c r="T554" s="883"/>
      <c r="U554" s="883"/>
      <c r="V554" s="883"/>
      <c r="W554" s="883"/>
      <c r="X554" s="883"/>
      <c r="Y554" s="883"/>
      <c r="Z554" s="883"/>
      <c r="AA554" s="883"/>
      <c r="AB554" s="883"/>
      <c r="AC554" s="883"/>
      <c r="AD554" s="883"/>
      <c r="AE554" s="883"/>
      <c r="AF554" s="883"/>
      <c r="AG554" s="883"/>
      <c r="AH554" s="883"/>
      <c r="AI554" s="883"/>
      <c r="AJ554" s="883"/>
      <c r="AK554" s="883"/>
      <c r="AL554" s="883"/>
      <c r="AM554" s="883"/>
      <c r="AN554" s="883"/>
      <c r="AO554" s="883"/>
      <c r="AP554" s="883"/>
      <c r="AQ554" s="883"/>
      <c r="AR554" s="883"/>
      <c r="AS554" s="883"/>
      <c r="AT554" s="883"/>
      <c r="AU554" s="883"/>
      <c r="AV554" s="883"/>
      <c r="AW554" s="883"/>
      <c r="AX554" s="883"/>
      <c r="AY554" s="883"/>
      <c r="AZ554" s="883"/>
      <c r="BA554" s="883"/>
      <c r="BB554" s="883"/>
      <c r="BC554" s="883"/>
      <c r="BD554" s="883"/>
      <c r="BE554" s="883"/>
      <c r="BF554" s="883"/>
    </row>
    <row r="555" ht="12.75" customHeight="1">
      <c r="A555" s="883"/>
      <c r="B555" s="883"/>
      <c r="C555" s="883"/>
      <c r="D555" s="883"/>
      <c r="E555" s="883"/>
      <c r="F555" s="883"/>
      <c r="G555" s="883"/>
      <c r="H555" s="883"/>
      <c r="I555" s="883"/>
      <c r="J555" s="883"/>
      <c r="K555" s="883"/>
      <c r="L555" s="883"/>
      <c r="M555" s="883"/>
      <c r="N555" s="883"/>
      <c r="O555" s="883"/>
      <c r="P555" s="883"/>
      <c r="Q555" s="883"/>
      <c r="R555" s="883"/>
      <c r="S555" s="883"/>
      <c r="T555" s="883"/>
      <c r="U555" s="883"/>
      <c r="V555" s="883"/>
      <c r="W555" s="883"/>
      <c r="X555" s="883"/>
      <c r="Y555" s="883"/>
      <c r="Z555" s="883"/>
      <c r="AA555" s="883"/>
      <c r="AB555" s="883"/>
      <c r="AC555" s="883"/>
      <c r="AD555" s="883"/>
      <c r="AE555" s="883"/>
      <c r="AF555" s="883"/>
      <c r="AG555" s="883"/>
      <c r="AH555" s="883"/>
      <c r="AI555" s="883"/>
      <c r="AJ555" s="883"/>
      <c r="AK555" s="883"/>
      <c r="AL555" s="883"/>
      <c r="AM555" s="883"/>
      <c r="AN555" s="883"/>
      <c r="AO555" s="883"/>
      <c r="AP555" s="883"/>
      <c r="AQ555" s="883"/>
      <c r="AR555" s="883"/>
      <c r="AS555" s="883"/>
      <c r="AT555" s="883"/>
      <c r="AU555" s="883"/>
      <c r="AV555" s="883"/>
      <c r="AW555" s="883"/>
      <c r="AX555" s="883"/>
      <c r="AY555" s="883"/>
      <c r="AZ555" s="883"/>
      <c r="BA555" s="883"/>
      <c r="BB555" s="883"/>
      <c r="BC555" s="883"/>
      <c r="BD555" s="883"/>
      <c r="BE555" s="883"/>
      <c r="BF555" s="883"/>
    </row>
    <row r="556" ht="12.75" customHeight="1">
      <c r="A556" s="883"/>
      <c r="B556" s="883"/>
      <c r="C556" s="883"/>
      <c r="D556" s="883"/>
      <c r="E556" s="883"/>
      <c r="F556" s="883"/>
      <c r="G556" s="883"/>
      <c r="H556" s="883"/>
      <c r="I556" s="883"/>
      <c r="J556" s="883"/>
      <c r="K556" s="883"/>
      <c r="L556" s="883"/>
      <c r="M556" s="883"/>
      <c r="N556" s="883"/>
      <c r="O556" s="883"/>
      <c r="P556" s="883"/>
      <c r="Q556" s="883"/>
      <c r="R556" s="883"/>
      <c r="S556" s="883"/>
      <c r="T556" s="883"/>
      <c r="U556" s="883"/>
      <c r="V556" s="883"/>
      <c r="W556" s="883"/>
      <c r="X556" s="883"/>
      <c r="Y556" s="883"/>
      <c r="Z556" s="883"/>
      <c r="AA556" s="883"/>
      <c r="AB556" s="883"/>
      <c r="AC556" s="883"/>
      <c r="AD556" s="883"/>
      <c r="AE556" s="883"/>
      <c r="AF556" s="883"/>
      <c r="AG556" s="883"/>
      <c r="AH556" s="883"/>
      <c r="AI556" s="883"/>
      <c r="AJ556" s="883"/>
      <c r="AK556" s="883"/>
      <c r="AL556" s="883"/>
      <c r="AM556" s="883"/>
      <c r="AN556" s="883"/>
      <c r="AO556" s="883"/>
      <c r="AP556" s="883"/>
      <c r="AQ556" s="883"/>
      <c r="AR556" s="883"/>
      <c r="AS556" s="883"/>
      <c r="AT556" s="883"/>
      <c r="AU556" s="883"/>
      <c r="AV556" s="883"/>
      <c r="AW556" s="883"/>
      <c r="AX556" s="883"/>
      <c r="AY556" s="883"/>
      <c r="AZ556" s="883"/>
      <c r="BA556" s="883"/>
      <c r="BB556" s="883"/>
      <c r="BC556" s="883"/>
      <c r="BD556" s="883"/>
      <c r="BE556" s="883"/>
      <c r="BF556" s="883"/>
    </row>
    <row r="557" ht="12.75" customHeight="1">
      <c r="A557" s="883"/>
      <c r="B557" s="883"/>
      <c r="C557" s="883"/>
      <c r="D557" s="883"/>
      <c r="E557" s="883"/>
      <c r="F557" s="883"/>
      <c r="G557" s="883"/>
      <c r="H557" s="883"/>
      <c r="I557" s="883"/>
      <c r="J557" s="883"/>
      <c r="K557" s="883"/>
      <c r="L557" s="883"/>
      <c r="M557" s="883"/>
      <c r="N557" s="883"/>
      <c r="O557" s="883"/>
      <c r="P557" s="883"/>
      <c r="Q557" s="883"/>
      <c r="R557" s="883"/>
      <c r="S557" s="883"/>
      <c r="T557" s="883"/>
      <c r="U557" s="883"/>
      <c r="V557" s="883"/>
      <c r="W557" s="883"/>
      <c r="X557" s="883"/>
      <c r="Y557" s="883"/>
      <c r="Z557" s="883"/>
      <c r="AA557" s="883"/>
      <c r="AB557" s="883"/>
      <c r="AC557" s="883"/>
      <c r="AD557" s="883"/>
      <c r="AE557" s="883"/>
      <c r="AF557" s="883"/>
      <c r="AG557" s="883"/>
      <c r="AH557" s="883"/>
      <c r="AI557" s="883"/>
      <c r="AJ557" s="883"/>
      <c r="AK557" s="883"/>
      <c r="AL557" s="883"/>
      <c r="AM557" s="883"/>
      <c r="AN557" s="883"/>
      <c r="AO557" s="883"/>
      <c r="AP557" s="883"/>
      <c r="AQ557" s="883"/>
      <c r="AR557" s="883"/>
      <c r="AS557" s="883"/>
      <c r="AT557" s="883"/>
      <c r="AU557" s="883"/>
      <c r="AV557" s="883"/>
      <c r="AW557" s="883"/>
      <c r="AX557" s="883"/>
      <c r="AY557" s="883"/>
      <c r="AZ557" s="883"/>
      <c r="BA557" s="883"/>
      <c r="BB557" s="883"/>
      <c r="BC557" s="883"/>
      <c r="BD557" s="883"/>
      <c r="BE557" s="883"/>
      <c r="BF557" s="883"/>
    </row>
    <row r="558" ht="12.75" customHeight="1">
      <c r="A558" s="883"/>
      <c r="B558" s="883"/>
      <c r="C558" s="883"/>
      <c r="D558" s="883"/>
      <c r="E558" s="883"/>
      <c r="F558" s="883"/>
      <c r="G558" s="883"/>
      <c r="H558" s="883"/>
      <c r="I558" s="883"/>
      <c r="J558" s="883"/>
      <c r="K558" s="883"/>
      <c r="L558" s="883"/>
      <c r="M558" s="883"/>
      <c r="N558" s="883"/>
      <c r="O558" s="883"/>
      <c r="P558" s="883"/>
      <c r="Q558" s="883"/>
      <c r="R558" s="883"/>
      <c r="S558" s="883"/>
      <c r="T558" s="883"/>
      <c r="U558" s="883"/>
      <c r="V558" s="883"/>
      <c r="W558" s="883"/>
      <c r="X558" s="883"/>
      <c r="Y558" s="883"/>
      <c r="Z558" s="883"/>
      <c r="AA558" s="883"/>
      <c r="AB558" s="883"/>
      <c r="AC558" s="883"/>
      <c r="AD558" s="883"/>
      <c r="AE558" s="883"/>
      <c r="AF558" s="883"/>
      <c r="AG558" s="883"/>
      <c r="AH558" s="883"/>
      <c r="AI558" s="883"/>
      <c r="AJ558" s="883"/>
      <c r="AK558" s="883"/>
      <c r="AL558" s="883"/>
      <c r="AM558" s="883"/>
      <c r="AN558" s="883"/>
      <c r="AO558" s="883"/>
      <c r="AP558" s="883"/>
      <c r="AQ558" s="883"/>
      <c r="AR558" s="883"/>
      <c r="AS558" s="883"/>
      <c r="AT558" s="883"/>
      <c r="AU558" s="883"/>
      <c r="AV558" s="883"/>
      <c r="AW558" s="883"/>
      <c r="AX558" s="883"/>
      <c r="AY558" s="883"/>
      <c r="AZ558" s="883"/>
      <c r="BA558" s="883"/>
      <c r="BB558" s="883"/>
      <c r="BC558" s="883"/>
      <c r="BD558" s="883"/>
      <c r="BE558" s="883"/>
      <c r="BF558" s="883"/>
    </row>
    <row r="559" ht="12.75" customHeight="1">
      <c r="A559" s="883"/>
      <c r="B559" s="883"/>
      <c r="C559" s="883"/>
      <c r="D559" s="883"/>
      <c r="E559" s="883"/>
      <c r="F559" s="883"/>
      <c r="G559" s="883"/>
      <c r="H559" s="883"/>
      <c r="I559" s="883"/>
      <c r="J559" s="883"/>
      <c r="K559" s="883"/>
      <c r="L559" s="883"/>
      <c r="M559" s="883"/>
      <c r="N559" s="883"/>
      <c r="O559" s="883"/>
      <c r="P559" s="883"/>
      <c r="Q559" s="883"/>
      <c r="R559" s="883"/>
      <c r="S559" s="883"/>
      <c r="T559" s="883"/>
      <c r="U559" s="883"/>
      <c r="V559" s="883"/>
      <c r="W559" s="883"/>
      <c r="X559" s="883"/>
      <c r="Y559" s="883"/>
      <c r="Z559" s="883"/>
      <c r="AA559" s="883"/>
      <c r="AB559" s="883"/>
      <c r="AC559" s="883"/>
      <c r="AD559" s="883"/>
      <c r="AE559" s="883"/>
      <c r="AF559" s="883"/>
      <c r="AG559" s="883"/>
      <c r="AH559" s="883"/>
      <c r="AI559" s="883"/>
      <c r="AJ559" s="883"/>
      <c r="AK559" s="883"/>
      <c r="AL559" s="883"/>
      <c r="AM559" s="883"/>
      <c r="AN559" s="883"/>
      <c r="AO559" s="883"/>
      <c r="AP559" s="883"/>
      <c r="AQ559" s="883"/>
      <c r="AR559" s="883"/>
      <c r="AS559" s="883"/>
      <c r="AT559" s="883"/>
      <c r="AU559" s="883"/>
      <c r="AV559" s="883"/>
      <c r="AW559" s="883"/>
      <c r="AX559" s="883"/>
      <c r="AY559" s="883"/>
      <c r="AZ559" s="883"/>
      <c r="BA559" s="883"/>
      <c r="BB559" s="883"/>
      <c r="BC559" s="883"/>
      <c r="BD559" s="883"/>
      <c r="BE559" s="883"/>
      <c r="BF559" s="883"/>
    </row>
    <row r="560" ht="12.75" customHeight="1">
      <c r="A560" s="883"/>
      <c r="B560" s="883"/>
      <c r="C560" s="883"/>
      <c r="D560" s="883"/>
      <c r="E560" s="883"/>
      <c r="F560" s="883"/>
      <c r="G560" s="883"/>
      <c r="H560" s="883"/>
      <c r="I560" s="883"/>
      <c r="J560" s="883"/>
      <c r="K560" s="883"/>
      <c r="L560" s="883"/>
      <c r="M560" s="883"/>
      <c r="N560" s="883"/>
      <c r="O560" s="883"/>
      <c r="P560" s="883"/>
      <c r="Q560" s="883"/>
      <c r="R560" s="883"/>
      <c r="S560" s="883"/>
      <c r="T560" s="883"/>
      <c r="U560" s="883"/>
      <c r="V560" s="883"/>
      <c r="W560" s="883"/>
      <c r="X560" s="883"/>
      <c r="Y560" s="883"/>
      <c r="Z560" s="883"/>
      <c r="AA560" s="883"/>
      <c r="AB560" s="883"/>
      <c r="AC560" s="883"/>
      <c r="AD560" s="883"/>
      <c r="AE560" s="883"/>
      <c r="AF560" s="883"/>
      <c r="AG560" s="883"/>
      <c r="AH560" s="883"/>
      <c r="AI560" s="883"/>
      <c r="AJ560" s="883"/>
      <c r="AK560" s="883"/>
      <c r="AL560" s="883"/>
      <c r="AM560" s="883"/>
      <c r="AN560" s="883"/>
      <c r="AO560" s="883"/>
      <c r="AP560" s="883"/>
      <c r="AQ560" s="883"/>
      <c r="AR560" s="883"/>
      <c r="AS560" s="883"/>
      <c r="AT560" s="883"/>
      <c r="AU560" s="883"/>
      <c r="AV560" s="883"/>
      <c r="AW560" s="883"/>
      <c r="AX560" s="883"/>
      <c r="AY560" s="883"/>
      <c r="AZ560" s="883"/>
      <c r="BA560" s="883"/>
      <c r="BB560" s="883"/>
      <c r="BC560" s="883"/>
      <c r="BD560" s="883"/>
      <c r="BE560" s="883"/>
      <c r="BF560" s="883"/>
    </row>
    <row r="561" ht="12.75" customHeight="1">
      <c r="A561" s="883"/>
      <c r="B561" s="883"/>
      <c r="C561" s="883"/>
      <c r="D561" s="883"/>
      <c r="E561" s="883"/>
      <c r="F561" s="883"/>
      <c r="G561" s="883"/>
      <c r="H561" s="883"/>
      <c r="I561" s="883"/>
      <c r="J561" s="883"/>
      <c r="K561" s="883"/>
      <c r="L561" s="883"/>
      <c r="M561" s="883"/>
      <c r="N561" s="883"/>
      <c r="O561" s="883"/>
      <c r="P561" s="883"/>
      <c r="Q561" s="883"/>
      <c r="R561" s="883"/>
      <c r="S561" s="883"/>
      <c r="T561" s="883"/>
      <c r="U561" s="883"/>
      <c r="V561" s="883"/>
      <c r="W561" s="883"/>
      <c r="X561" s="883"/>
      <c r="Y561" s="883"/>
      <c r="Z561" s="883"/>
      <c r="AA561" s="883"/>
      <c r="AB561" s="883"/>
      <c r="AC561" s="883"/>
      <c r="AD561" s="883"/>
      <c r="AE561" s="883"/>
      <c r="AF561" s="883"/>
      <c r="AG561" s="883"/>
      <c r="AH561" s="883"/>
      <c r="AI561" s="883"/>
      <c r="AJ561" s="883"/>
      <c r="AK561" s="883"/>
      <c r="AL561" s="883"/>
      <c r="AM561" s="883"/>
      <c r="AN561" s="883"/>
      <c r="AO561" s="883"/>
      <c r="AP561" s="883"/>
      <c r="AQ561" s="883"/>
      <c r="AR561" s="883"/>
      <c r="AS561" s="883"/>
      <c r="AT561" s="883"/>
      <c r="AU561" s="883"/>
      <c r="AV561" s="883"/>
      <c r="AW561" s="883"/>
      <c r="AX561" s="883"/>
      <c r="AY561" s="883"/>
      <c r="AZ561" s="883"/>
      <c r="BA561" s="883"/>
      <c r="BB561" s="883"/>
      <c r="BC561" s="883"/>
      <c r="BD561" s="883"/>
      <c r="BE561" s="883"/>
      <c r="BF561" s="883"/>
    </row>
    <row r="562" ht="12.75" customHeight="1">
      <c r="A562" s="883"/>
      <c r="B562" s="883"/>
      <c r="C562" s="883"/>
      <c r="D562" s="883"/>
      <c r="E562" s="883"/>
      <c r="F562" s="883"/>
      <c r="G562" s="883"/>
      <c r="H562" s="883"/>
      <c r="I562" s="883"/>
      <c r="J562" s="883"/>
      <c r="K562" s="883"/>
      <c r="L562" s="883"/>
      <c r="M562" s="883"/>
      <c r="N562" s="883"/>
      <c r="O562" s="883"/>
      <c r="P562" s="883"/>
      <c r="Q562" s="883"/>
      <c r="R562" s="883"/>
      <c r="S562" s="883"/>
      <c r="T562" s="883"/>
      <c r="U562" s="883"/>
      <c r="V562" s="883"/>
      <c r="W562" s="883"/>
      <c r="X562" s="883"/>
      <c r="Y562" s="883"/>
      <c r="Z562" s="883"/>
      <c r="AA562" s="883"/>
      <c r="AB562" s="883"/>
      <c r="AC562" s="883"/>
      <c r="AD562" s="883"/>
      <c r="AE562" s="883"/>
      <c r="AF562" s="883"/>
      <c r="AG562" s="883"/>
      <c r="AH562" s="883"/>
      <c r="AI562" s="883"/>
      <c r="AJ562" s="883"/>
      <c r="AK562" s="883"/>
      <c r="AL562" s="883"/>
      <c r="AM562" s="883"/>
      <c r="AN562" s="883"/>
      <c r="AO562" s="883"/>
      <c r="AP562" s="883"/>
      <c r="AQ562" s="883"/>
      <c r="AR562" s="883"/>
      <c r="AS562" s="883"/>
      <c r="AT562" s="883"/>
      <c r="AU562" s="883"/>
      <c r="AV562" s="883"/>
      <c r="AW562" s="883"/>
      <c r="AX562" s="883"/>
      <c r="AY562" s="883"/>
      <c r="AZ562" s="883"/>
      <c r="BA562" s="883"/>
      <c r="BB562" s="883"/>
      <c r="BC562" s="883"/>
      <c r="BD562" s="883"/>
      <c r="BE562" s="883"/>
      <c r="BF562" s="883"/>
    </row>
    <row r="563" ht="12.75" customHeight="1">
      <c r="A563" s="883"/>
      <c r="B563" s="883"/>
      <c r="C563" s="883"/>
      <c r="D563" s="883"/>
      <c r="E563" s="883"/>
      <c r="F563" s="883"/>
      <c r="G563" s="883"/>
      <c r="H563" s="883"/>
      <c r="I563" s="883"/>
      <c r="J563" s="883"/>
      <c r="K563" s="883"/>
      <c r="L563" s="883"/>
      <c r="M563" s="883"/>
      <c r="N563" s="883"/>
      <c r="O563" s="883"/>
      <c r="P563" s="883"/>
      <c r="Q563" s="883"/>
      <c r="R563" s="883"/>
      <c r="S563" s="883"/>
      <c r="T563" s="883"/>
      <c r="U563" s="883"/>
      <c r="V563" s="883"/>
      <c r="W563" s="883"/>
      <c r="X563" s="883"/>
      <c r="Y563" s="883"/>
      <c r="Z563" s="883"/>
      <c r="AA563" s="883"/>
      <c r="AB563" s="883"/>
      <c r="AC563" s="883"/>
      <c r="AD563" s="883"/>
      <c r="AE563" s="883"/>
      <c r="AF563" s="883"/>
      <c r="AG563" s="883"/>
      <c r="AH563" s="883"/>
      <c r="AI563" s="883"/>
      <c r="AJ563" s="883"/>
      <c r="AK563" s="883"/>
      <c r="AL563" s="883"/>
      <c r="AM563" s="883"/>
      <c r="AN563" s="883"/>
      <c r="AO563" s="883"/>
      <c r="AP563" s="883"/>
      <c r="AQ563" s="883"/>
      <c r="AR563" s="883"/>
      <c r="AS563" s="883"/>
      <c r="AT563" s="883"/>
      <c r="AU563" s="883"/>
      <c r="AV563" s="883"/>
      <c r="AW563" s="883"/>
      <c r="AX563" s="883"/>
      <c r="AY563" s="883"/>
      <c r="AZ563" s="883"/>
      <c r="BA563" s="883"/>
      <c r="BB563" s="883"/>
      <c r="BC563" s="883"/>
      <c r="BD563" s="883"/>
      <c r="BE563" s="883"/>
      <c r="BF563" s="883"/>
    </row>
    <row r="564" ht="12.75" customHeight="1">
      <c r="A564" s="883"/>
      <c r="B564" s="883"/>
      <c r="C564" s="883"/>
      <c r="D564" s="883"/>
      <c r="E564" s="883"/>
      <c r="F564" s="883"/>
      <c r="G564" s="883"/>
      <c r="H564" s="883"/>
      <c r="I564" s="883"/>
      <c r="J564" s="883"/>
      <c r="K564" s="883"/>
      <c r="L564" s="883"/>
      <c r="M564" s="883"/>
      <c r="N564" s="883"/>
      <c r="O564" s="883"/>
      <c r="P564" s="883"/>
      <c r="Q564" s="883"/>
      <c r="R564" s="883"/>
      <c r="S564" s="883"/>
      <c r="T564" s="883"/>
      <c r="U564" s="883"/>
      <c r="V564" s="883"/>
      <c r="W564" s="883"/>
      <c r="X564" s="883"/>
      <c r="Y564" s="883"/>
      <c r="Z564" s="883"/>
      <c r="AA564" s="883"/>
      <c r="AB564" s="883"/>
      <c r="AC564" s="883"/>
      <c r="AD564" s="883"/>
      <c r="AE564" s="883"/>
      <c r="AF564" s="883"/>
      <c r="AG564" s="883"/>
      <c r="AH564" s="883"/>
      <c r="AI564" s="883"/>
      <c r="AJ564" s="883"/>
      <c r="AK564" s="883"/>
      <c r="AL564" s="883"/>
      <c r="AM564" s="883"/>
      <c r="AN564" s="883"/>
      <c r="AO564" s="883"/>
      <c r="AP564" s="883"/>
      <c r="AQ564" s="883"/>
      <c r="AR564" s="883"/>
      <c r="AS564" s="883"/>
      <c r="AT564" s="883"/>
      <c r="AU564" s="883"/>
      <c r="AV564" s="883"/>
      <c r="AW564" s="883"/>
      <c r="AX564" s="883"/>
      <c r="AY564" s="883"/>
      <c r="AZ564" s="883"/>
      <c r="BA564" s="883"/>
      <c r="BB564" s="883"/>
      <c r="BC564" s="883"/>
      <c r="BD564" s="883"/>
      <c r="BE564" s="883"/>
      <c r="BF564" s="883"/>
    </row>
    <row r="565" ht="12.75" customHeight="1">
      <c r="A565" s="883"/>
      <c r="B565" s="883"/>
      <c r="C565" s="883"/>
      <c r="D565" s="883"/>
      <c r="E565" s="883"/>
      <c r="F565" s="883"/>
      <c r="G565" s="883"/>
      <c r="H565" s="883"/>
      <c r="I565" s="883"/>
      <c r="J565" s="883"/>
      <c r="K565" s="883"/>
      <c r="L565" s="883"/>
      <c r="M565" s="883"/>
      <c r="N565" s="883"/>
      <c r="O565" s="883"/>
      <c r="P565" s="883"/>
      <c r="Q565" s="883"/>
      <c r="R565" s="883"/>
      <c r="S565" s="883"/>
      <c r="T565" s="883"/>
      <c r="U565" s="883"/>
      <c r="V565" s="883"/>
      <c r="W565" s="883"/>
      <c r="X565" s="883"/>
      <c r="Y565" s="883"/>
      <c r="Z565" s="883"/>
      <c r="AA565" s="883"/>
      <c r="AB565" s="883"/>
      <c r="AC565" s="883"/>
      <c r="AD565" s="883"/>
      <c r="AE565" s="883"/>
      <c r="AF565" s="883"/>
      <c r="AG565" s="883"/>
      <c r="AH565" s="883"/>
      <c r="AI565" s="883"/>
      <c r="AJ565" s="883"/>
      <c r="AK565" s="883"/>
      <c r="AL565" s="883"/>
      <c r="AM565" s="883"/>
      <c r="AN565" s="883"/>
      <c r="AO565" s="883"/>
      <c r="AP565" s="883"/>
      <c r="AQ565" s="883"/>
      <c r="AR565" s="883"/>
      <c r="AS565" s="883"/>
      <c r="AT565" s="883"/>
      <c r="AU565" s="883"/>
      <c r="AV565" s="883"/>
      <c r="AW565" s="883"/>
      <c r="AX565" s="883"/>
      <c r="AY565" s="883"/>
      <c r="AZ565" s="883"/>
      <c r="BA565" s="883"/>
      <c r="BB565" s="883"/>
      <c r="BC565" s="883"/>
      <c r="BD565" s="883"/>
      <c r="BE565" s="883"/>
      <c r="BF565" s="883"/>
    </row>
    <row r="566" ht="12.75" customHeight="1">
      <c r="A566" s="883"/>
      <c r="B566" s="883"/>
      <c r="C566" s="883"/>
      <c r="D566" s="883"/>
      <c r="E566" s="883"/>
      <c r="F566" s="883"/>
      <c r="G566" s="883"/>
      <c r="H566" s="883"/>
      <c r="I566" s="883"/>
      <c r="J566" s="883"/>
      <c r="K566" s="883"/>
      <c r="L566" s="883"/>
      <c r="M566" s="883"/>
      <c r="N566" s="883"/>
      <c r="O566" s="883"/>
      <c r="P566" s="883"/>
      <c r="Q566" s="883"/>
      <c r="R566" s="883"/>
      <c r="S566" s="883"/>
      <c r="T566" s="883"/>
      <c r="U566" s="883"/>
      <c r="V566" s="883"/>
      <c r="W566" s="883"/>
      <c r="X566" s="883"/>
      <c r="Y566" s="883"/>
      <c r="Z566" s="883"/>
      <c r="AA566" s="883"/>
      <c r="AB566" s="883"/>
      <c r="AC566" s="883"/>
      <c r="AD566" s="883"/>
      <c r="AE566" s="883"/>
      <c r="AF566" s="883"/>
      <c r="AG566" s="883"/>
      <c r="AH566" s="883"/>
      <c r="AI566" s="883"/>
      <c r="AJ566" s="883"/>
      <c r="AK566" s="883"/>
      <c r="AL566" s="883"/>
      <c r="AM566" s="883"/>
      <c r="AN566" s="883"/>
      <c r="AO566" s="883"/>
      <c r="AP566" s="883"/>
      <c r="AQ566" s="883"/>
      <c r="AR566" s="883"/>
      <c r="AS566" s="883"/>
      <c r="AT566" s="883"/>
      <c r="AU566" s="883"/>
      <c r="AV566" s="883"/>
      <c r="AW566" s="883"/>
      <c r="AX566" s="883"/>
      <c r="AY566" s="883"/>
      <c r="AZ566" s="883"/>
      <c r="BA566" s="883"/>
      <c r="BB566" s="883"/>
      <c r="BC566" s="883"/>
      <c r="BD566" s="883"/>
      <c r="BE566" s="883"/>
      <c r="BF566" s="883"/>
    </row>
    <row r="567" ht="12.75" customHeight="1">
      <c r="A567" s="883"/>
      <c r="B567" s="883"/>
      <c r="C567" s="883"/>
      <c r="D567" s="883"/>
      <c r="E567" s="883"/>
      <c r="F567" s="883"/>
      <c r="G567" s="883"/>
      <c r="H567" s="883"/>
      <c r="I567" s="883"/>
      <c r="J567" s="883"/>
      <c r="K567" s="883"/>
      <c r="L567" s="883"/>
      <c r="M567" s="883"/>
      <c r="N567" s="883"/>
      <c r="O567" s="883"/>
      <c r="P567" s="883"/>
      <c r="Q567" s="883"/>
      <c r="R567" s="883"/>
      <c r="S567" s="883"/>
      <c r="T567" s="883"/>
      <c r="U567" s="883"/>
      <c r="V567" s="883"/>
      <c r="W567" s="883"/>
      <c r="X567" s="883"/>
      <c r="Y567" s="883"/>
      <c r="Z567" s="883"/>
      <c r="AA567" s="883"/>
      <c r="AB567" s="883"/>
      <c r="AC567" s="883"/>
      <c r="AD567" s="883"/>
      <c r="AE567" s="883"/>
      <c r="AF567" s="883"/>
      <c r="AG567" s="883"/>
      <c r="AH567" s="883"/>
      <c r="AI567" s="883"/>
      <c r="AJ567" s="883"/>
      <c r="AK567" s="883"/>
      <c r="AL567" s="883"/>
      <c r="AM567" s="883"/>
      <c r="AN567" s="883"/>
      <c r="AO567" s="883"/>
      <c r="AP567" s="883"/>
      <c r="AQ567" s="883"/>
      <c r="AR567" s="883"/>
      <c r="AS567" s="883"/>
      <c r="AT567" s="883"/>
      <c r="AU567" s="883"/>
      <c r="AV567" s="883"/>
      <c r="AW567" s="883"/>
      <c r="AX567" s="883"/>
      <c r="AY567" s="883"/>
      <c r="AZ567" s="883"/>
      <c r="BA567" s="883"/>
      <c r="BB567" s="883"/>
      <c r="BC567" s="883"/>
      <c r="BD567" s="883"/>
      <c r="BE567" s="883"/>
      <c r="BF567" s="883"/>
    </row>
    <row r="568" ht="12.75" customHeight="1">
      <c r="A568" s="883"/>
      <c r="B568" s="883"/>
      <c r="C568" s="883"/>
      <c r="D568" s="883"/>
      <c r="E568" s="883"/>
      <c r="F568" s="883"/>
      <c r="G568" s="883"/>
      <c r="H568" s="883"/>
      <c r="I568" s="883"/>
      <c r="J568" s="883"/>
      <c r="K568" s="883"/>
      <c r="L568" s="883"/>
      <c r="M568" s="883"/>
      <c r="N568" s="883"/>
      <c r="O568" s="883"/>
      <c r="P568" s="883"/>
      <c r="Q568" s="883"/>
      <c r="R568" s="883"/>
      <c r="S568" s="883"/>
      <c r="T568" s="883"/>
      <c r="U568" s="883"/>
      <c r="V568" s="883"/>
      <c r="W568" s="883"/>
      <c r="X568" s="883"/>
      <c r="Y568" s="883"/>
      <c r="Z568" s="883"/>
      <c r="AA568" s="883"/>
      <c r="AB568" s="883"/>
      <c r="AC568" s="883"/>
      <c r="AD568" s="883"/>
      <c r="AE568" s="883"/>
      <c r="AF568" s="883"/>
      <c r="AG568" s="883"/>
      <c r="AH568" s="883"/>
      <c r="AI568" s="883"/>
      <c r="AJ568" s="883"/>
      <c r="AK568" s="883"/>
      <c r="AL568" s="883"/>
      <c r="AM568" s="883"/>
      <c r="AN568" s="883"/>
      <c r="AO568" s="883"/>
      <c r="AP568" s="883"/>
      <c r="AQ568" s="883"/>
      <c r="AR568" s="883"/>
      <c r="AS568" s="883"/>
      <c r="AT568" s="883"/>
      <c r="AU568" s="883"/>
      <c r="AV568" s="883"/>
      <c r="AW568" s="883"/>
      <c r="AX568" s="883"/>
      <c r="AY568" s="883"/>
      <c r="AZ568" s="883"/>
      <c r="BA568" s="883"/>
      <c r="BB568" s="883"/>
      <c r="BC568" s="883"/>
      <c r="BD568" s="883"/>
      <c r="BE568" s="883"/>
      <c r="BF568" s="883"/>
    </row>
    <row r="569" ht="12.75" customHeight="1">
      <c r="A569" s="883"/>
      <c r="B569" s="883"/>
      <c r="C569" s="883"/>
      <c r="D569" s="883"/>
      <c r="E569" s="883"/>
      <c r="F569" s="883"/>
      <c r="G569" s="883"/>
      <c r="H569" s="883"/>
      <c r="I569" s="883"/>
      <c r="J569" s="883"/>
      <c r="K569" s="883"/>
      <c r="L569" s="883"/>
      <c r="M569" s="883"/>
      <c r="N569" s="883"/>
      <c r="O569" s="883"/>
      <c r="P569" s="883"/>
      <c r="Q569" s="883"/>
      <c r="R569" s="883"/>
      <c r="S569" s="883"/>
      <c r="T569" s="883"/>
      <c r="U569" s="883"/>
      <c r="V569" s="883"/>
      <c r="W569" s="883"/>
      <c r="X569" s="883"/>
      <c r="Y569" s="883"/>
      <c r="Z569" s="883"/>
      <c r="AA569" s="883"/>
      <c r="AB569" s="883"/>
      <c r="AC569" s="883"/>
      <c r="AD569" s="883"/>
      <c r="AE569" s="883"/>
      <c r="AF569" s="883"/>
      <c r="AG569" s="883"/>
      <c r="AH569" s="883"/>
      <c r="AI569" s="883"/>
      <c r="AJ569" s="883"/>
      <c r="AK569" s="883"/>
      <c r="AL569" s="883"/>
      <c r="AM569" s="883"/>
      <c r="AN569" s="883"/>
      <c r="AO569" s="883"/>
      <c r="AP569" s="883"/>
      <c r="AQ569" s="883"/>
      <c r="AR569" s="883"/>
      <c r="AS569" s="883"/>
      <c r="AT569" s="883"/>
      <c r="AU569" s="883"/>
      <c r="AV569" s="883"/>
      <c r="AW569" s="883"/>
      <c r="AX569" s="883"/>
      <c r="AY569" s="883"/>
      <c r="AZ569" s="883"/>
      <c r="BA569" s="883"/>
      <c r="BB569" s="883"/>
      <c r="BC569" s="883"/>
      <c r="BD569" s="883"/>
      <c r="BE569" s="883"/>
      <c r="BF569" s="883"/>
    </row>
    <row r="570" ht="12.75" customHeight="1">
      <c r="A570" s="883"/>
      <c r="B570" s="883"/>
      <c r="C570" s="883"/>
      <c r="D570" s="883"/>
      <c r="E570" s="883"/>
      <c r="F570" s="883"/>
      <c r="G570" s="883"/>
      <c r="H570" s="883"/>
      <c r="I570" s="883"/>
      <c r="J570" s="883"/>
      <c r="K570" s="883"/>
      <c r="L570" s="883"/>
      <c r="M570" s="883"/>
      <c r="N570" s="883"/>
      <c r="O570" s="883"/>
      <c r="P570" s="883"/>
      <c r="Q570" s="883"/>
      <c r="R570" s="883"/>
      <c r="S570" s="883"/>
      <c r="T570" s="883"/>
      <c r="U570" s="883"/>
      <c r="V570" s="883"/>
      <c r="W570" s="883"/>
      <c r="X570" s="883"/>
      <c r="Y570" s="883"/>
      <c r="Z570" s="883"/>
      <c r="AA570" s="883"/>
      <c r="AB570" s="883"/>
      <c r="AC570" s="883"/>
      <c r="AD570" s="883"/>
      <c r="AE570" s="883"/>
      <c r="AF570" s="883"/>
      <c r="AG570" s="883"/>
      <c r="AH570" s="883"/>
      <c r="AI570" s="883"/>
      <c r="AJ570" s="883"/>
      <c r="AK570" s="883"/>
      <c r="AL570" s="883"/>
      <c r="AM570" s="883"/>
      <c r="AN570" s="883"/>
      <c r="AO570" s="883"/>
      <c r="AP570" s="883"/>
      <c r="AQ570" s="883"/>
      <c r="AR570" s="883"/>
      <c r="AS570" s="883"/>
      <c r="AT570" s="883"/>
      <c r="AU570" s="883"/>
      <c r="AV570" s="883"/>
      <c r="AW570" s="883"/>
      <c r="AX570" s="883"/>
      <c r="AY570" s="883"/>
      <c r="AZ570" s="883"/>
      <c r="BA570" s="883"/>
      <c r="BB570" s="883"/>
      <c r="BC570" s="883"/>
      <c r="BD570" s="883"/>
      <c r="BE570" s="883"/>
      <c r="BF570" s="883"/>
    </row>
    <row r="571" ht="12.75" customHeight="1">
      <c r="A571" s="883"/>
      <c r="B571" s="883"/>
      <c r="C571" s="883"/>
      <c r="D571" s="883"/>
      <c r="E571" s="883"/>
      <c r="F571" s="883"/>
      <c r="G571" s="883"/>
      <c r="H571" s="883"/>
      <c r="I571" s="883"/>
      <c r="J571" s="883"/>
      <c r="K571" s="883"/>
      <c r="L571" s="883"/>
      <c r="M571" s="883"/>
      <c r="N571" s="883"/>
      <c r="O571" s="883"/>
      <c r="P571" s="883"/>
      <c r="Q571" s="883"/>
      <c r="R571" s="883"/>
      <c r="S571" s="883"/>
      <c r="T571" s="883"/>
      <c r="U571" s="883"/>
      <c r="V571" s="883"/>
      <c r="W571" s="883"/>
      <c r="X571" s="883"/>
      <c r="Y571" s="883"/>
      <c r="Z571" s="883"/>
      <c r="AA571" s="883"/>
      <c r="AB571" s="883"/>
      <c r="AC571" s="883"/>
      <c r="AD571" s="883"/>
      <c r="AE571" s="883"/>
      <c r="AF571" s="883"/>
      <c r="AG571" s="883"/>
      <c r="AH571" s="883"/>
      <c r="AI571" s="883"/>
      <c r="AJ571" s="883"/>
      <c r="AK571" s="883"/>
      <c r="AL571" s="883"/>
      <c r="AM571" s="883"/>
      <c r="AN571" s="883"/>
      <c r="AO571" s="883"/>
      <c r="AP571" s="883"/>
      <c r="AQ571" s="883"/>
      <c r="AR571" s="883"/>
      <c r="AS571" s="883"/>
      <c r="AT571" s="883"/>
      <c r="AU571" s="883"/>
      <c r="AV571" s="883"/>
      <c r="AW571" s="883"/>
      <c r="AX571" s="883"/>
      <c r="AY571" s="883"/>
      <c r="AZ571" s="883"/>
      <c r="BA571" s="883"/>
      <c r="BB571" s="883"/>
      <c r="BC571" s="883"/>
      <c r="BD571" s="883"/>
      <c r="BE571" s="883"/>
      <c r="BF571" s="883"/>
    </row>
    <row r="572" ht="12.75" customHeight="1">
      <c r="A572" s="883"/>
      <c r="B572" s="883"/>
      <c r="C572" s="883"/>
      <c r="D572" s="883"/>
      <c r="E572" s="883"/>
      <c r="F572" s="883"/>
      <c r="G572" s="883"/>
      <c r="H572" s="883"/>
      <c r="I572" s="883"/>
      <c r="J572" s="883"/>
      <c r="K572" s="883"/>
      <c r="L572" s="883"/>
      <c r="M572" s="883"/>
      <c r="N572" s="883"/>
      <c r="O572" s="883"/>
      <c r="P572" s="883"/>
      <c r="Q572" s="883"/>
      <c r="R572" s="883"/>
      <c r="S572" s="883"/>
      <c r="T572" s="883"/>
      <c r="U572" s="883"/>
      <c r="V572" s="883"/>
      <c r="W572" s="883"/>
      <c r="X572" s="883"/>
      <c r="Y572" s="883"/>
      <c r="Z572" s="883"/>
      <c r="AA572" s="883"/>
      <c r="AB572" s="883"/>
      <c r="AC572" s="883"/>
      <c r="AD572" s="883"/>
      <c r="AE572" s="883"/>
      <c r="AF572" s="883"/>
      <c r="AG572" s="883"/>
      <c r="AH572" s="883"/>
      <c r="AI572" s="883"/>
      <c r="AJ572" s="883"/>
      <c r="AK572" s="883"/>
      <c r="AL572" s="883"/>
      <c r="AM572" s="883"/>
      <c r="AN572" s="883"/>
      <c r="AO572" s="883"/>
      <c r="AP572" s="883"/>
      <c r="AQ572" s="883"/>
      <c r="AR572" s="883"/>
      <c r="AS572" s="883"/>
      <c r="AT572" s="883"/>
      <c r="AU572" s="883"/>
      <c r="AV572" s="883"/>
      <c r="AW572" s="883"/>
      <c r="AX572" s="883"/>
      <c r="AY572" s="883"/>
      <c r="AZ572" s="883"/>
      <c r="BA572" s="883"/>
      <c r="BB572" s="883"/>
      <c r="BC572" s="883"/>
      <c r="BD572" s="883"/>
      <c r="BE572" s="883"/>
      <c r="BF572" s="883"/>
    </row>
    <row r="573" ht="12.75" customHeight="1">
      <c r="A573" s="883"/>
      <c r="B573" s="883"/>
      <c r="C573" s="883"/>
      <c r="D573" s="883"/>
      <c r="E573" s="883"/>
      <c r="F573" s="883"/>
      <c r="G573" s="883"/>
      <c r="H573" s="883"/>
      <c r="I573" s="883"/>
      <c r="J573" s="883"/>
      <c r="K573" s="883"/>
      <c r="L573" s="883"/>
      <c r="M573" s="883"/>
      <c r="N573" s="883"/>
      <c r="O573" s="883"/>
      <c r="P573" s="883"/>
      <c r="Q573" s="883"/>
      <c r="R573" s="883"/>
      <c r="S573" s="883"/>
      <c r="T573" s="883"/>
      <c r="U573" s="883"/>
      <c r="V573" s="883"/>
      <c r="W573" s="883"/>
      <c r="X573" s="883"/>
      <c r="Y573" s="883"/>
      <c r="Z573" s="883"/>
      <c r="AA573" s="883"/>
      <c r="AB573" s="883"/>
      <c r="AC573" s="883"/>
      <c r="AD573" s="883"/>
      <c r="AE573" s="883"/>
      <c r="AF573" s="883"/>
      <c r="AG573" s="883"/>
      <c r="AH573" s="883"/>
      <c r="AI573" s="883"/>
      <c r="AJ573" s="883"/>
      <c r="AK573" s="883"/>
      <c r="AL573" s="883"/>
      <c r="AM573" s="883"/>
      <c r="AN573" s="883"/>
      <c r="AO573" s="883"/>
      <c r="AP573" s="883"/>
      <c r="AQ573" s="883"/>
      <c r="AR573" s="883"/>
      <c r="AS573" s="883"/>
      <c r="AT573" s="883"/>
      <c r="AU573" s="883"/>
      <c r="AV573" s="883"/>
      <c r="AW573" s="883"/>
      <c r="AX573" s="883"/>
      <c r="AY573" s="883"/>
      <c r="AZ573" s="883"/>
      <c r="BA573" s="883"/>
      <c r="BB573" s="883"/>
      <c r="BC573" s="883"/>
      <c r="BD573" s="883"/>
      <c r="BE573" s="883"/>
      <c r="BF573" s="883"/>
    </row>
    <row r="574" ht="12.75" customHeight="1">
      <c r="A574" s="883"/>
      <c r="B574" s="883"/>
      <c r="C574" s="883"/>
      <c r="D574" s="883"/>
      <c r="E574" s="883"/>
      <c r="F574" s="883"/>
      <c r="G574" s="883"/>
      <c r="H574" s="883"/>
      <c r="I574" s="883"/>
      <c r="J574" s="883"/>
      <c r="K574" s="883"/>
      <c r="L574" s="883"/>
      <c r="M574" s="883"/>
      <c r="N574" s="883"/>
      <c r="O574" s="883"/>
      <c r="P574" s="883"/>
      <c r="Q574" s="883"/>
      <c r="R574" s="883"/>
      <c r="S574" s="883"/>
      <c r="T574" s="883"/>
      <c r="U574" s="883"/>
      <c r="V574" s="883"/>
      <c r="W574" s="883"/>
      <c r="X574" s="883"/>
      <c r="Y574" s="883"/>
      <c r="Z574" s="883"/>
      <c r="AA574" s="883"/>
      <c r="AB574" s="883"/>
      <c r="AC574" s="883"/>
      <c r="AD574" s="883"/>
      <c r="AE574" s="883"/>
      <c r="AF574" s="883"/>
      <c r="AG574" s="883"/>
      <c r="AH574" s="883"/>
      <c r="AI574" s="883"/>
      <c r="AJ574" s="883"/>
      <c r="AK574" s="883"/>
      <c r="AL574" s="883"/>
      <c r="AM574" s="883"/>
      <c r="AN574" s="883"/>
      <c r="AO574" s="883"/>
      <c r="AP574" s="883"/>
      <c r="AQ574" s="883"/>
      <c r="AR574" s="883"/>
      <c r="AS574" s="883"/>
      <c r="AT574" s="883"/>
      <c r="AU574" s="883"/>
      <c r="AV574" s="883"/>
      <c r="AW574" s="883"/>
      <c r="AX574" s="883"/>
      <c r="AY574" s="883"/>
      <c r="AZ574" s="883"/>
      <c r="BA574" s="883"/>
      <c r="BB574" s="883"/>
      <c r="BC574" s="883"/>
      <c r="BD574" s="883"/>
      <c r="BE574" s="883"/>
      <c r="BF574" s="883"/>
    </row>
    <row r="575" ht="12.75" customHeight="1">
      <c r="A575" s="883"/>
      <c r="B575" s="883"/>
      <c r="C575" s="883"/>
      <c r="D575" s="883"/>
      <c r="E575" s="883"/>
      <c r="F575" s="883"/>
      <c r="G575" s="883"/>
      <c r="H575" s="883"/>
      <c r="I575" s="883"/>
      <c r="J575" s="883"/>
      <c r="K575" s="883"/>
      <c r="L575" s="883"/>
      <c r="M575" s="883"/>
      <c r="N575" s="883"/>
      <c r="O575" s="883"/>
      <c r="P575" s="883"/>
      <c r="Q575" s="883"/>
      <c r="R575" s="883"/>
      <c r="S575" s="883"/>
      <c r="T575" s="883"/>
      <c r="U575" s="883"/>
      <c r="V575" s="883"/>
      <c r="W575" s="883"/>
      <c r="X575" s="883"/>
      <c r="Y575" s="883"/>
      <c r="Z575" s="883"/>
      <c r="AA575" s="883"/>
      <c r="AB575" s="883"/>
      <c r="AC575" s="883"/>
      <c r="AD575" s="883"/>
      <c r="AE575" s="883"/>
      <c r="AF575" s="883"/>
      <c r="AG575" s="883"/>
      <c r="AH575" s="883"/>
      <c r="AI575" s="883"/>
      <c r="AJ575" s="883"/>
      <c r="AK575" s="883"/>
      <c r="AL575" s="883"/>
      <c r="AM575" s="883"/>
      <c r="AN575" s="883"/>
      <c r="AO575" s="883"/>
      <c r="AP575" s="883"/>
      <c r="AQ575" s="883"/>
      <c r="AR575" s="883"/>
      <c r="AS575" s="883"/>
      <c r="AT575" s="883"/>
      <c r="AU575" s="883"/>
      <c r="AV575" s="883"/>
      <c r="AW575" s="883"/>
      <c r="AX575" s="883"/>
      <c r="AY575" s="883"/>
      <c r="AZ575" s="883"/>
      <c r="BA575" s="883"/>
      <c r="BB575" s="883"/>
      <c r="BC575" s="883"/>
      <c r="BD575" s="883"/>
      <c r="BE575" s="883"/>
      <c r="BF575" s="883"/>
    </row>
    <row r="576" ht="12.75" customHeight="1">
      <c r="A576" s="883"/>
      <c r="B576" s="883"/>
      <c r="C576" s="883"/>
      <c r="D576" s="883"/>
      <c r="E576" s="883"/>
      <c r="F576" s="883"/>
      <c r="G576" s="883"/>
      <c r="H576" s="883"/>
      <c r="I576" s="883"/>
      <c r="J576" s="883"/>
      <c r="K576" s="883"/>
      <c r="L576" s="883"/>
      <c r="M576" s="883"/>
      <c r="N576" s="883"/>
      <c r="O576" s="883"/>
      <c r="P576" s="883"/>
      <c r="Q576" s="883"/>
      <c r="R576" s="883"/>
      <c r="S576" s="883"/>
      <c r="T576" s="883"/>
      <c r="U576" s="883"/>
      <c r="V576" s="883"/>
      <c r="W576" s="883"/>
      <c r="X576" s="883"/>
      <c r="Y576" s="883"/>
      <c r="Z576" s="883"/>
      <c r="AA576" s="883"/>
      <c r="AB576" s="883"/>
      <c r="AC576" s="883"/>
      <c r="AD576" s="883"/>
      <c r="AE576" s="883"/>
      <c r="AF576" s="883"/>
      <c r="AG576" s="883"/>
      <c r="AH576" s="883"/>
      <c r="AI576" s="883"/>
      <c r="AJ576" s="883"/>
      <c r="AK576" s="883"/>
      <c r="AL576" s="883"/>
      <c r="AM576" s="883"/>
      <c r="AN576" s="883"/>
      <c r="AO576" s="883"/>
      <c r="AP576" s="883"/>
      <c r="AQ576" s="883"/>
      <c r="AR576" s="883"/>
      <c r="AS576" s="883"/>
      <c r="AT576" s="883"/>
      <c r="AU576" s="883"/>
      <c r="AV576" s="883"/>
      <c r="AW576" s="883"/>
      <c r="AX576" s="883"/>
      <c r="AY576" s="883"/>
      <c r="AZ576" s="883"/>
      <c r="BA576" s="883"/>
      <c r="BB576" s="883"/>
      <c r="BC576" s="883"/>
      <c r="BD576" s="883"/>
      <c r="BE576" s="883"/>
      <c r="BF576" s="883"/>
    </row>
    <row r="577" ht="12.75" customHeight="1">
      <c r="A577" s="883"/>
      <c r="B577" s="883"/>
      <c r="C577" s="883"/>
      <c r="D577" s="883"/>
      <c r="E577" s="883"/>
      <c r="F577" s="883"/>
      <c r="G577" s="883"/>
      <c r="H577" s="883"/>
      <c r="I577" s="883"/>
      <c r="J577" s="883"/>
      <c r="K577" s="883"/>
      <c r="L577" s="883"/>
      <c r="M577" s="883"/>
      <c r="N577" s="883"/>
      <c r="O577" s="883"/>
      <c r="P577" s="883"/>
      <c r="Q577" s="883"/>
      <c r="R577" s="883"/>
      <c r="S577" s="883"/>
      <c r="T577" s="883"/>
      <c r="U577" s="883"/>
      <c r="V577" s="883"/>
      <c r="W577" s="883"/>
      <c r="X577" s="883"/>
      <c r="Y577" s="883"/>
      <c r="Z577" s="883"/>
      <c r="AA577" s="883"/>
      <c r="AB577" s="883"/>
      <c r="AC577" s="883"/>
      <c r="AD577" s="883"/>
      <c r="AE577" s="883"/>
      <c r="AF577" s="883"/>
      <c r="AG577" s="883"/>
      <c r="AH577" s="883"/>
      <c r="AI577" s="883"/>
      <c r="AJ577" s="883"/>
      <c r="AK577" s="883"/>
      <c r="AL577" s="883"/>
      <c r="AM577" s="883"/>
      <c r="AN577" s="883"/>
      <c r="AO577" s="883"/>
      <c r="AP577" s="883"/>
      <c r="AQ577" s="883"/>
      <c r="AR577" s="883"/>
      <c r="AS577" s="883"/>
      <c r="AT577" s="883"/>
      <c r="AU577" s="883"/>
      <c r="AV577" s="883"/>
      <c r="AW577" s="883"/>
      <c r="AX577" s="883"/>
      <c r="AY577" s="883"/>
      <c r="AZ577" s="883"/>
      <c r="BA577" s="883"/>
      <c r="BB577" s="883"/>
      <c r="BC577" s="883"/>
      <c r="BD577" s="883"/>
      <c r="BE577" s="883"/>
      <c r="BF577" s="883"/>
    </row>
    <row r="578" ht="12.75" customHeight="1">
      <c r="A578" s="883"/>
      <c r="B578" s="883"/>
      <c r="C578" s="883"/>
      <c r="D578" s="883"/>
      <c r="E578" s="883"/>
      <c r="F578" s="883"/>
      <c r="G578" s="883"/>
      <c r="H578" s="883"/>
      <c r="I578" s="883"/>
      <c r="J578" s="883"/>
      <c r="K578" s="883"/>
      <c r="L578" s="883"/>
      <c r="M578" s="883"/>
      <c r="N578" s="883"/>
      <c r="O578" s="883"/>
      <c r="P578" s="883"/>
      <c r="Q578" s="883"/>
      <c r="R578" s="883"/>
      <c r="S578" s="883"/>
      <c r="T578" s="883"/>
      <c r="U578" s="883"/>
      <c r="V578" s="883"/>
      <c r="W578" s="883"/>
      <c r="X578" s="883"/>
      <c r="Y578" s="883"/>
      <c r="Z578" s="883"/>
      <c r="AA578" s="883"/>
      <c r="AB578" s="883"/>
      <c r="AC578" s="883"/>
      <c r="AD578" s="883"/>
      <c r="AE578" s="883"/>
      <c r="AF578" s="883"/>
      <c r="AG578" s="883"/>
      <c r="AH578" s="883"/>
      <c r="AI578" s="883"/>
      <c r="AJ578" s="883"/>
      <c r="AK578" s="883"/>
      <c r="AL578" s="883"/>
      <c r="AM578" s="883"/>
      <c r="AN578" s="883"/>
      <c r="AO578" s="883"/>
      <c r="AP578" s="883"/>
      <c r="AQ578" s="883"/>
      <c r="AR578" s="883"/>
      <c r="AS578" s="883"/>
      <c r="AT578" s="883"/>
      <c r="AU578" s="883"/>
      <c r="AV578" s="883"/>
      <c r="AW578" s="883"/>
      <c r="AX578" s="883"/>
      <c r="AY578" s="883"/>
      <c r="AZ578" s="883"/>
      <c r="BA578" s="883"/>
      <c r="BB578" s="883"/>
      <c r="BC578" s="883"/>
      <c r="BD578" s="883"/>
      <c r="BE578" s="883"/>
      <c r="BF578" s="883"/>
    </row>
    <row r="579" ht="12.75" customHeight="1">
      <c r="A579" s="883"/>
      <c r="B579" s="883"/>
      <c r="C579" s="883"/>
      <c r="D579" s="883"/>
      <c r="E579" s="883"/>
      <c r="F579" s="883"/>
      <c r="G579" s="883"/>
      <c r="H579" s="883"/>
      <c r="I579" s="883"/>
      <c r="J579" s="883"/>
      <c r="K579" s="883"/>
      <c r="L579" s="883"/>
      <c r="M579" s="883"/>
      <c r="N579" s="883"/>
      <c r="O579" s="883"/>
      <c r="P579" s="883"/>
      <c r="Q579" s="883"/>
      <c r="R579" s="883"/>
      <c r="S579" s="883"/>
      <c r="T579" s="883"/>
      <c r="U579" s="883"/>
      <c r="V579" s="883"/>
      <c r="W579" s="883"/>
      <c r="X579" s="883"/>
      <c r="Y579" s="883"/>
      <c r="Z579" s="883"/>
      <c r="AA579" s="883"/>
      <c r="AB579" s="883"/>
      <c r="AC579" s="883"/>
      <c r="AD579" s="883"/>
      <c r="AE579" s="883"/>
      <c r="AF579" s="883"/>
      <c r="AG579" s="883"/>
      <c r="AH579" s="883"/>
      <c r="AI579" s="883"/>
      <c r="AJ579" s="883"/>
      <c r="AK579" s="883"/>
      <c r="AL579" s="883"/>
      <c r="AM579" s="883"/>
      <c r="AN579" s="883"/>
      <c r="AO579" s="883"/>
      <c r="AP579" s="883"/>
      <c r="AQ579" s="883"/>
      <c r="AR579" s="883"/>
      <c r="AS579" s="883"/>
      <c r="AT579" s="883"/>
      <c r="AU579" s="883"/>
      <c r="AV579" s="883"/>
      <c r="AW579" s="883"/>
      <c r="AX579" s="883"/>
      <c r="AY579" s="883"/>
      <c r="AZ579" s="883"/>
      <c r="BA579" s="883"/>
      <c r="BB579" s="883"/>
      <c r="BC579" s="883"/>
      <c r="BD579" s="883"/>
      <c r="BE579" s="883"/>
      <c r="BF579" s="883"/>
    </row>
    <row r="580" ht="12.75" customHeight="1">
      <c r="A580" s="883"/>
      <c r="B580" s="883"/>
      <c r="C580" s="883"/>
      <c r="D580" s="883"/>
      <c r="E580" s="883"/>
      <c r="F580" s="883"/>
      <c r="G580" s="883"/>
      <c r="H580" s="883"/>
      <c r="I580" s="883"/>
      <c r="J580" s="883"/>
      <c r="K580" s="883"/>
      <c r="L580" s="883"/>
      <c r="M580" s="883"/>
      <c r="N580" s="883"/>
      <c r="O580" s="883"/>
      <c r="P580" s="883"/>
      <c r="Q580" s="883"/>
      <c r="R580" s="883"/>
      <c r="S580" s="883"/>
      <c r="T580" s="883"/>
      <c r="U580" s="883"/>
      <c r="V580" s="883"/>
      <c r="W580" s="883"/>
      <c r="X580" s="883"/>
      <c r="Y580" s="883"/>
      <c r="Z580" s="883"/>
      <c r="AA580" s="883"/>
      <c r="AB580" s="883"/>
      <c r="AC580" s="883"/>
      <c r="AD580" s="883"/>
      <c r="AE580" s="883"/>
      <c r="AF580" s="883"/>
      <c r="AG580" s="883"/>
      <c r="AH580" s="883"/>
      <c r="AI580" s="883"/>
      <c r="AJ580" s="883"/>
      <c r="AK580" s="883"/>
      <c r="AL580" s="883"/>
      <c r="AM580" s="883"/>
      <c r="AN580" s="883"/>
      <c r="AO580" s="883"/>
      <c r="AP580" s="883"/>
      <c r="AQ580" s="883"/>
      <c r="AR580" s="883"/>
      <c r="AS580" s="883"/>
      <c r="AT580" s="883"/>
      <c r="AU580" s="883"/>
      <c r="AV580" s="883"/>
      <c r="AW580" s="883"/>
      <c r="AX580" s="883"/>
      <c r="AY580" s="883"/>
      <c r="AZ580" s="883"/>
      <c r="BA580" s="883"/>
      <c r="BB580" s="883"/>
      <c r="BC580" s="883"/>
      <c r="BD580" s="883"/>
      <c r="BE580" s="883"/>
      <c r="BF580" s="883"/>
    </row>
    <row r="581" ht="12.75" customHeight="1">
      <c r="A581" s="883"/>
      <c r="B581" s="883"/>
      <c r="C581" s="883"/>
      <c r="D581" s="883"/>
      <c r="E581" s="883"/>
      <c r="F581" s="883"/>
      <c r="G581" s="883"/>
      <c r="H581" s="883"/>
      <c r="I581" s="883"/>
      <c r="J581" s="883"/>
      <c r="K581" s="883"/>
      <c r="L581" s="883"/>
      <c r="M581" s="883"/>
      <c r="N581" s="883"/>
      <c r="O581" s="883"/>
      <c r="P581" s="883"/>
      <c r="Q581" s="883"/>
      <c r="R581" s="883"/>
      <c r="S581" s="883"/>
      <c r="T581" s="883"/>
      <c r="U581" s="883"/>
      <c r="V581" s="883"/>
      <c r="W581" s="883"/>
      <c r="X581" s="883"/>
      <c r="Y581" s="883"/>
      <c r="Z581" s="883"/>
      <c r="AA581" s="883"/>
      <c r="AB581" s="883"/>
      <c r="AC581" s="883"/>
      <c r="AD581" s="883"/>
      <c r="AE581" s="883"/>
      <c r="AF581" s="883"/>
      <c r="AG581" s="883"/>
      <c r="AH581" s="883"/>
      <c r="AI581" s="883"/>
      <c r="AJ581" s="883"/>
      <c r="AK581" s="883"/>
      <c r="AL581" s="883"/>
      <c r="AM581" s="883"/>
      <c r="AN581" s="883"/>
      <c r="AO581" s="883"/>
      <c r="AP581" s="883"/>
      <c r="AQ581" s="883"/>
      <c r="AR581" s="883"/>
      <c r="AS581" s="883"/>
      <c r="AT581" s="883"/>
      <c r="AU581" s="883"/>
      <c r="AV581" s="883"/>
      <c r="AW581" s="883"/>
      <c r="AX581" s="883"/>
      <c r="AY581" s="883"/>
      <c r="AZ581" s="883"/>
      <c r="BA581" s="883"/>
      <c r="BB581" s="883"/>
      <c r="BC581" s="883"/>
      <c r="BD581" s="883"/>
      <c r="BE581" s="883"/>
      <c r="BF581" s="883"/>
    </row>
    <row r="582" ht="12.75" customHeight="1">
      <c r="A582" s="883"/>
      <c r="B582" s="883"/>
      <c r="C582" s="883"/>
      <c r="D582" s="883"/>
      <c r="E582" s="883"/>
      <c r="F582" s="883"/>
      <c r="G582" s="883"/>
      <c r="H582" s="883"/>
      <c r="I582" s="883"/>
      <c r="J582" s="883"/>
      <c r="K582" s="883"/>
      <c r="L582" s="883"/>
      <c r="M582" s="883"/>
      <c r="N582" s="883"/>
      <c r="O582" s="883"/>
      <c r="P582" s="883"/>
      <c r="Q582" s="883"/>
      <c r="R582" s="883"/>
      <c r="S582" s="883"/>
      <c r="T582" s="883"/>
      <c r="U582" s="883"/>
      <c r="V582" s="883"/>
      <c r="W582" s="883"/>
      <c r="X582" s="883"/>
      <c r="Y582" s="883"/>
      <c r="Z582" s="883"/>
      <c r="AA582" s="883"/>
      <c r="AB582" s="883"/>
      <c r="AC582" s="883"/>
      <c r="AD582" s="883"/>
      <c r="AE582" s="883"/>
      <c r="AF582" s="883"/>
      <c r="AG582" s="883"/>
      <c r="AH582" s="883"/>
      <c r="AI582" s="883"/>
      <c r="AJ582" s="883"/>
      <c r="AK582" s="883"/>
      <c r="AL582" s="883"/>
      <c r="AM582" s="883"/>
      <c r="AN582" s="883"/>
      <c r="AO582" s="883"/>
      <c r="AP582" s="883"/>
      <c r="AQ582" s="883"/>
      <c r="AR582" s="883"/>
      <c r="AS582" s="883"/>
      <c r="AT582" s="883"/>
      <c r="AU582" s="883"/>
      <c r="AV582" s="883"/>
      <c r="AW582" s="883"/>
      <c r="AX582" s="883"/>
      <c r="AY582" s="883"/>
      <c r="AZ582" s="883"/>
      <c r="BA582" s="883"/>
      <c r="BB582" s="883"/>
      <c r="BC582" s="883"/>
      <c r="BD582" s="883"/>
      <c r="BE582" s="883"/>
      <c r="BF582" s="883"/>
    </row>
    <row r="583" ht="12.75" customHeight="1">
      <c r="A583" s="883"/>
      <c r="B583" s="883"/>
      <c r="C583" s="883"/>
      <c r="D583" s="883"/>
      <c r="E583" s="883"/>
      <c r="F583" s="883"/>
      <c r="G583" s="883"/>
      <c r="H583" s="883"/>
      <c r="I583" s="883"/>
      <c r="J583" s="883"/>
      <c r="K583" s="883"/>
      <c r="L583" s="883"/>
      <c r="M583" s="883"/>
      <c r="N583" s="883"/>
      <c r="O583" s="883"/>
      <c r="P583" s="883"/>
      <c r="Q583" s="883"/>
      <c r="R583" s="883"/>
      <c r="S583" s="883"/>
      <c r="T583" s="883"/>
      <c r="U583" s="883"/>
      <c r="V583" s="883"/>
      <c r="W583" s="883"/>
      <c r="X583" s="883"/>
      <c r="Y583" s="883"/>
      <c r="Z583" s="883"/>
      <c r="AA583" s="883"/>
      <c r="AB583" s="883"/>
      <c r="AC583" s="883"/>
      <c r="AD583" s="883"/>
      <c r="AE583" s="883"/>
      <c r="AF583" s="883"/>
      <c r="AG583" s="883"/>
      <c r="AH583" s="883"/>
      <c r="AI583" s="883"/>
      <c r="AJ583" s="883"/>
      <c r="AK583" s="883"/>
      <c r="AL583" s="883"/>
      <c r="AM583" s="883"/>
      <c r="AN583" s="883"/>
      <c r="AO583" s="883"/>
      <c r="AP583" s="883"/>
      <c r="AQ583" s="883"/>
      <c r="AR583" s="883"/>
      <c r="AS583" s="883"/>
      <c r="AT583" s="883"/>
      <c r="AU583" s="883"/>
      <c r="AV583" s="883"/>
      <c r="AW583" s="883"/>
      <c r="AX583" s="883"/>
      <c r="AY583" s="883"/>
      <c r="AZ583" s="883"/>
      <c r="BA583" s="883"/>
      <c r="BB583" s="883"/>
      <c r="BC583" s="883"/>
      <c r="BD583" s="883"/>
      <c r="BE583" s="883"/>
      <c r="BF583" s="883"/>
    </row>
    <row r="584" ht="12.75" customHeight="1">
      <c r="A584" s="883"/>
      <c r="B584" s="883"/>
      <c r="C584" s="883"/>
      <c r="D584" s="883"/>
      <c r="E584" s="883"/>
      <c r="F584" s="883"/>
      <c r="G584" s="883"/>
      <c r="H584" s="883"/>
      <c r="I584" s="883"/>
      <c r="J584" s="883"/>
      <c r="K584" s="883"/>
      <c r="L584" s="883"/>
      <c r="M584" s="883"/>
      <c r="N584" s="883"/>
      <c r="O584" s="883"/>
      <c r="P584" s="883"/>
      <c r="Q584" s="883"/>
      <c r="R584" s="883"/>
      <c r="S584" s="883"/>
      <c r="T584" s="883"/>
      <c r="U584" s="883"/>
      <c r="V584" s="883"/>
      <c r="W584" s="883"/>
      <c r="X584" s="883"/>
      <c r="Y584" s="883"/>
      <c r="Z584" s="883"/>
      <c r="AA584" s="883"/>
      <c r="AB584" s="883"/>
      <c r="AC584" s="883"/>
      <c r="AD584" s="883"/>
      <c r="AE584" s="883"/>
      <c r="AF584" s="883"/>
      <c r="AG584" s="883"/>
      <c r="AH584" s="883"/>
      <c r="AI584" s="883"/>
      <c r="AJ584" s="883"/>
      <c r="AK584" s="883"/>
      <c r="AL584" s="883"/>
      <c r="AM584" s="883"/>
      <c r="AN584" s="883"/>
      <c r="AO584" s="883"/>
      <c r="AP584" s="883"/>
      <c r="AQ584" s="883"/>
      <c r="AR584" s="883"/>
      <c r="AS584" s="883"/>
      <c r="AT584" s="883"/>
      <c r="AU584" s="883"/>
      <c r="AV584" s="883"/>
      <c r="AW584" s="883"/>
      <c r="AX584" s="883"/>
      <c r="AY584" s="883"/>
      <c r="AZ584" s="883"/>
      <c r="BA584" s="883"/>
      <c r="BB584" s="883"/>
      <c r="BC584" s="883"/>
      <c r="BD584" s="883"/>
      <c r="BE584" s="883"/>
      <c r="BF584" s="883"/>
    </row>
    <row r="585" ht="12.75" customHeight="1">
      <c r="A585" s="883"/>
      <c r="B585" s="883"/>
      <c r="C585" s="883"/>
      <c r="D585" s="883"/>
      <c r="E585" s="883"/>
      <c r="F585" s="883"/>
      <c r="G585" s="883"/>
      <c r="H585" s="883"/>
      <c r="I585" s="883"/>
      <c r="J585" s="883"/>
      <c r="K585" s="883"/>
      <c r="L585" s="883"/>
      <c r="M585" s="883"/>
      <c r="N585" s="883"/>
      <c r="O585" s="883"/>
      <c r="P585" s="883"/>
      <c r="Q585" s="883"/>
      <c r="R585" s="883"/>
      <c r="S585" s="883"/>
      <c r="T585" s="883"/>
      <c r="U585" s="883"/>
      <c r="V585" s="883"/>
      <c r="W585" s="883"/>
      <c r="X585" s="883"/>
      <c r="Y585" s="883"/>
      <c r="Z585" s="883"/>
      <c r="AA585" s="883"/>
      <c r="AB585" s="883"/>
      <c r="AC585" s="883"/>
      <c r="AD585" s="883"/>
      <c r="AE585" s="883"/>
      <c r="AF585" s="883"/>
      <c r="AG585" s="883"/>
      <c r="AH585" s="883"/>
      <c r="AI585" s="883"/>
      <c r="AJ585" s="883"/>
      <c r="AK585" s="883"/>
      <c r="AL585" s="883"/>
      <c r="AM585" s="883"/>
      <c r="AN585" s="883"/>
      <c r="AO585" s="883"/>
      <c r="AP585" s="883"/>
      <c r="AQ585" s="883"/>
      <c r="AR585" s="883"/>
      <c r="AS585" s="883"/>
      <c r="AT585" s="883"/>
      <c r="AU585" s="883"/>
      <c r="AV585" s="883"/>
      <c r="AW585" s="883"/>
      <c r="AX585" s="883"/>
      <c r="AY585" s="883"/>
      <c r="AZ585" s="883"/>
      <c r="BA585" s="883"/>
      <c r="BB585" s="883"/>
      <c r="BC585" s="883"/>
      <c r="BD585" s="883"/>
      <c r="BE585" s="883"/>
      <c r="BF585" s="883"/>
    </row>
    <row r="586" ht="12.75" customHeight="1">
      <c r="A586" s="883"/>
      <c r="B586" s="883"/>
      <c r="C586" s="883"/>
      <c r="D586" s="883"/>
      <c r="E586" s="883"/>
      <c r="F586" s="883"/>
      <c r="G586" s="883"/>
      <c r="H586" s="883"/>
      <c r="I586" s="883"/>
      <c r="J586" s="883"/>
      <c r="K586" s="883"/>
      <c r="L586" s="883"/>
      <c r="M586" s="883"/>
      <c r="N586" s="883"/>
      <c r="O586" s="883"/>
      <c r="P586" s="883"/>
      <c r="Q586" s="883"/>
      <c r="R586" s="883"/>
      <c r="S586" s="883"/>
      <c r="T586" s="883"/>
      <c r="U586" s="883"/>
      <c r="V586" s="883"/>
      <c r="W586" s="883"/>
      <c r="X586" s="883"/>
      <c r="Y586" s="883"/>
      <c r="Z586" s="883"/>
      <c r="AA586" s="883"/>
      <c r="AB586" s="883"/>
      <c r="AC586" s="883"/>
      <c r="AD586" s="883"/>
      <c r="AE586" s="883"/>
      <c r="AF586" s="883"/>
      <c r="AG586" s="883"/>
      <c r="AH586" s="883"/>
      <c r="AI586" s="883"/>
      <c r="AJ586" s="883"/>
      <c r="AK586" s="883"/>
      <c r="AL586" s="883"/>
      <c r="AM586" s="883"/>
      <c r="AN586" s="883"/>
      <c r="AO586" s="883"/>
      <c r="AP586" s="883"/>
      <c r="AQ586" s="883"/>
      <c r="AR586" s="883"/>
      <c r="AS586" s="883"/>
      <c r="AT586" s="883"/>
      <c r="AU586" s="883"/>
      <c r="AV586" s="883"/>
      <c r="AW586" s="883"/>
      <c r="AX586" s="883"/>
      <c r="AY586" s="883"/>
      <c r="AZ586" s="883"/>
      <c r="BA586" s="883"/>
      <c r="BB586" s="883"/>
      <c r="BC586" s="883"/>
      <c r="BD586" s="883"/>
      <c r="BE586" s="883"/>
      <c r="BF586" s="883"/>
    </row>
    <row r="587" ht="12.75" customHeight="1">
      <c r="A587" s="883"/>
      <c r="B587" s="883"/>
      <c r="C587" s="883"/>
      <c r="D587" s="883"/>
      <c r="E587" s="883"/>
      <c r="F587" s="883"/>
      <c r="G587" s="883"/>
      <c r="H587" s="883"/>
      <c r="I587" s="883"/>
      <c r="J587" s="883"/>
      <c r="K587" s="883"/>
      <c r="L587" s="883"/>
      <c r="M587" s="883"/>
      <c r="N587" s="883"/>
      <c r="O587" s="883"/>
      <c r="P587" s="883"/>
      <c r="Q587" s="883"/>
      <c r="R587" s="883"/>
      <c r="S587" s="883"/>
      <c r="T587" s="883"/>
      <c r="U587" s="883"/>
      <c r="V587" s="883"/>
      <c r="W587" s="883"/>
      <c r="X587" s="883"/>
      <c r="Y587" s="883"/>
      <c r="Z587" s="883"/>
      <c r="AA587" s="883"/>
      <c r="AB587" s="883"/>
      <c r="AC587" s="883"/>
      <c r="AD587" s="883"/>
      <c r="AE587" s="883"/>
      <c r="AF587" s="883"/>
      <c r="AG587" s="883"/>
      <c r="AH587" s="883"/>
      <c r="AI587" s="883"/>
      <c r="AJ587" s="883"/>
      <c r="AK587" s="883"/>
      <c r="AL587" s="883"/>
      <c r="AM587" s="883"/>
      <c r="AN587" s="883"/>
      <c r="AO587" s="883"/>
      <c r="AP587" s="883"/>
      <c r="AQ587" s="883"/>
      <c r="AR587" s="883"/>
      <c r="AS587" s="883"/>
      <c r="AT587" s="883"/>
      <c r="AU587" s="883"/>
      <c r="AV587" s="883"/>
      <c r="AW587" s="883"/>
      <c r="AX587" s="883"/>
      <c r="AY587" s="883"/>
      <c r="AZ587" s="883"/>
      <c r="BA587" s="883"/>
      <c r="BB587" s="883"/>
      <c r="BC587" s="883"/>
      <c r="BD587" s="883"/>
      <c r="BE587" s="883"/>
      <c r="BF587" s="883"/>
    </row>
    <row r="588" ht="12.75" customHeight="1">
      <c r="A588" s="883"/>
      <c r="B588" s="883"/>
      <c r="C588" s="883"/>
      <c r="D588" s="883"/>
      <c r="E588" s="883"/>
      <c r="F588" s="883"/>
      <c r="G588" s="883"/>
      <c r="H588" s="883"/>
      <c r="I588" s="883"/>
      <c r="J588" s="883"/>
      <c r="K588" s="883"/>
      <c r="L588" s="883"/>
      <c r="M588" s="883"/>
      <c r="N588" s="883"/>
      <c r="O588" s="883"/>
      <c r="P588" s="883"/>
      <c r="Q588" s="883"/>
      <c r="R588" s="883"/>
      <c r="S588" s="883"/>
      <c r="T588" s="883"/>
      <c r="U588" s="883"/>
      <c r="V588" s="883"/>
      <c r="W588" s="883"/>
      <c r="X588" s="883"/>
      <c r="Y588" s="883"/>
      <c r="Z588" s="883"/>
      <c r="AA588" s="883"/>
      <c r="AB588" s="883"/>
      <c r="AC588" s="883"/>
      <c r="AD588" s="883"/>
      <c r="AE588" s="883"/>
      <c r="AF588" s="883"/>
      <c r="AG588" s="883"/>
      <c r="AH588" s="883"/>
      <c r="AI588" s="883"/>
      <c r="AJ588" s="883"/>
      <c r="AK588" s="883"/>
      <c r="AL588" s="883"/>
      <c r="AM588" s="883"/>
      <c r="AN588" s="883"/>
      <c r="AO588" s="883"/>
      <c r="AP588" s="883"/>
      <c r="AQ588" s="883"/>
      <c r="AR588" s="883"/>
      <c r="AS588" s="883"/>
      <c r="AT588" s="883"/>
      <c r="AU588" s="883"/>
      <c r="AV588" s="883"/>
      <c r="AW588" s="883"/>
      <c r="AX588" s="883"/>
      <c r="AY588" s="883"/>
      <c r="AZ588" s="883"/>
      <c r="BA588" s="883"/>
      <c r="BB588" s="883"/>
      <c r="BC588" s="883"/>
      <c r="BD588" s="883"/>
      <c r="BE588" s="883"/>
      <c r="BF588" s="883"/>
    </row>
    <row r="589" ht="12.75" customHeight="1">
      <c r="A589" s="883"/>
      <c r="B589" s="883"/>
      <c r="C589" s="883"/>
      <c r="D589" s="883"/>
      <c r="E589" s="883"/>
      <c r="F589" s="883"/>
      <c r="G589" s="883"/>
      <c r="H589" s="883"/>
      <c r="I589" s="883"/>
      <c r="J589" s="883"/>
      <c r="K589" s="883"/>
      <c r="L589" s="883"/>
      <c r="M589" s="883"/>
      <c r="N589" s="883"/>
      <c r="O589" s="883"/>
      <c r="P589" s="883"/>
      <c r="Q589" s="883"/>
      <c r="R589" s="883"/>
      <c r="S589" s="883"/>
      <c r="T589" s="883"/>
      <c r="U589" s="883"/>
      <c r="V589" s="883"/>
      <c r="W589" s="883"/>
      <c r="X589" s="883"/>
      <c r="Y589" s="883"/>
      <c r="Z589" s="883"/>
      <c r="AA589" s="883"/>
      <c r="AB589" s="883"/>
      <c r="AC589" s="883"/>
      <c r="AD589" s="883"/>
      <c r="AE589" s="883"/>
      <c r="AF589" s="883"/>
      <c r="AG589" s="883"/>
      <c r="AH589" s="883"/>
      <c r="AI589" s="883"/>
      <c r="AJ589" s="883"/>
      <c r="AK589" s="883"/>
      <c r="AL589" s="883"/>
      <c r="AM589" s="883"/>
      <c r="AN589" s="883"/>
      <c r="AO589" s="883"/>
      <c r="AP589" s="883"/>
      <c r="AQ589" s="883"/>
      <c r="AR589" s="883"/>
      <c r="AS589" s="883"/>
      <c r="AT589" s="883"/>
      <c r="AU589" s="883"/>
      <c r="AV589" s="883"/>
      <c r="AW589" s="883"/>
      <c r="AX589" s="883"/>
      <c r="AY589" s="883"/>
      <c r="AZ589" s="883"/>
      <c r="BA589" s="883"/>
      <c r="BB589" s="883"/>
      <c r="BC589" s="883"/>
      <c r="BD589" s="883"/>
      <c r="BE589" s="883"/>
      <c r="BF589" s="883"/>
    </row>
    <row r="590" ht="12.75" customHeight="1">
      <c r="A590" s="883"/>
      <c r="B590" s="883"/>
      <c r="C590" s="883"/>
      <c r="D590" s="883"/>
      <c r="E590" s="883"/>
      <c r="F590" s="883"/>
      <c r="G590" s="883"/>
      <c r="H590" s="883"/>
      <c r="I590" s="883"/>
      <c r="J590" s="883"/>
      <c r="K590" s="883"/>
      <c r="L590" s="883"/>
      <c r="M590" s="883"/>
      <c r="N590" s="883"/>
      <c r="O590" s="883"/>
      <c r="P590" s="883"/>
      <c r="Q590" s="883"/>
      <c r="R590" s="883"/>
      <c r="S590" s="883"/>
      <c r="T590" s="883"/>
      <c r="U590" s="883"/>
      <c r="V590" s="883"/>
      <c r="W590" s="883"/>
      <c r="X590" s="883"/>
      <c r="Y590" s="883"/>
      <c r="Z590" s="883"/>
      <c r="AA590" s="883"/>
      <c r="AB590" s="883"/>
      <c r="AC590" s="883"/>
      <c r="AD590" s="883"/>
      <c r="AE590" s="883"/>
      <c r="AF590" s="883"/>
      <c r="AG590" s="883"/>
      <c r="AH590" s="883"/>
      <c r="AI590" s="883"/>
      <c r="AJ590" s="883"/>
      <c r="AK590" s="883"/>
      <c r="AL590" s="883"/>
      <c r="AM590" s="883"/>
      <c r="AN590" s="883"/>
      <c r="AO590" s="883"/>
      <c r="AP590" s="883"/>
      <c r="AQ590" s="883"/>
      <c r="AR590" s="883"/>
      <c r="AS590" s="883"/>
      <c r="AT590" s="883"/>
      <c r="AU590" s="883"/>
      <c r="AV590" s="883"/>
      <c r="AW590" s="883"/>
      <c r="AX590" s="883"/>
      <c r="AY590" s="883"/>
      <c r="AZ590" s="883"/>
      <c r="BA590" s="883"/>
      <c r="BB590" s="883"/>
      <c r="BC590" s="883"/>
      <c r="BD590" s="883"/>
      <c r="BE590" s="883"/>
      <c r="BF590" s="883"/>
    </row>
    <row r="591" ht="12.75" customHeight="1">
      <c r="A591" s="883"/>
      <c r="B591" s="883"/>
      <c r="C591" s="883"/>
      <c r="D591" s="883"/>
      <c r="E591" s="883"/>
      <c r="F591" s="883"/>
      <c r="G591" s="883"/>
      <c r="H591" s="883"/>
      <c r="I591" s="883"/>
      <c r="J591" s="883"/>
      <c r="K591" s="883"/>
      <c r="L591" s="883"/>
      <c r="M591" s="883"/>
      <c r="N591" s="883"/>
      <c r="O591" s="883"/>
      <c r="P591" s="883"/>
      <c r="Q591" s="883"/>
      <c r="R591" s="883"/>
      <c r="S591" s="883"/>
      <c r="T591" s="883"/>
      <c r="U591" s="883"/>
      <c r="V591" s="883"/>
      <c r="W591" s="883"/>
      <c r="X591" s="883"/>
      <c r="Y591" s="883"/>
      <c r="Z591" s="883"/>
      <c r="AA591" s="883"/>
      <c r="AB591" s="883"/>
      <c r="AC591" s="883"/>
      <c r="AD591" s="883"/>
      <c r="AE591" s="883"/>
      <c r="AF591" s="883"/>
      <c r="AG591" s="883"/>
      <c r="AH591" s="883"/>
      <c r="AI591" s="883"/>
      <c r="AJ591" s="883"/>
      <c r="AK591" s="883"/>
      <c r="AL591" s="883"/>
      <c r="AM591" s="883"/>
      <c r="AN591" s="883"/>
      <c r="AO591" s="883"/>
      <c r="AP591" s="883"/>
      <c r="AQ591" s="883"/>
      <c r="AR591" s="883"/>
      <c r="AS591" s="883"/>
      <c r="AT591" s="883"/>
      <c r="AU591" s="883"/>
      <c r="AV591" s="883"/>
      <c r="AW591" s="883"/>
      <c r="AX591" s="883"/>
      <c r="AY591" s="883"/>
      <c r="AZ591" s="883"/>
      <c r="BA591" s="883"/>
      <c r="BB591" s="883"/>
      <c r="BC591" s="883"/>
      <c r="BD591" s="883"/>
      <c r="BE591" s="883"/>
      <c r="BF591" s="883"/>
    </row>
    <row r="592" ht="12.75" customHeight="1">
      <c r="A592" s="883"/>
      <c r="B592" s="883"/>
      <c r="C592" s="883"/>
      <c r="D592" s="883"/>
      <c r="E592" s="883"/>
      <c r="F592" s="883"/>
      <c r="G592" s="883"/>
      <c r="H592" s="883"/>
      <c r="I592" s="883"/>
      <c r="J592" s="883"/>
      <c r="K592" s="883"/>
      <c r="L592" s="883"/>
      <c r="M592" s="883"/>
      <c r="N592" s="883"/>
      <c r="O592" s="883"/>
      <c r="P592" s="883"/>
      <c r="Q592" s="883"/>
      <c r="R592" s="883"/>
      <c r="S592" s="883"/>
      <c r="T592" s="883"/>
      <c r="U592" s="883"/>
      <c r="V592" s="883"/>
      <c r="W592" s="883"/>
      <c r="X592" s="883"/>
      <c r="Y592" s="883"/>
      <c r="Z592" s="883"/>
      <c r="AA592" s="883"/>
      <c r="AB592" s="883"/>
      <c r="AC592" s="883"/>
      <c r="AD592" s="883"/>
      <c r="AE592" s="883"/>
      <c r="AF592" s="883"/>
      <c r="AG592" s="883"/>
      <c r="AH592" s="883"/>
      <c r="AI592" s="883"/>
      <c r="AJ592" s="883"/>
      <c r="AK592" s="883"/>
      <c r="AL592" s="883"/>
      <c r="AM592" s="883"/>
      <c r="AN592" s="883"/>
      <c r="AO592" s="883"/>
      <c r="AP592" s="883"/>
      <c r="AQ592" s="883"/>
      <c r="AR592" s="883"/>
      <c r="AS592" s="883"/>
      <c r="AT592" s="883"/>
      <c r="AU592" s="883"/>
      <c r="AV592" s="883"/>
      <c r="AW592" s="883"/>
      <c r="AX592" s="883"/>
      <c r="AY592" s="883"/>
      <c r="AZ592" s="883"/>
      <c r="BA592" s="883"/>
      <c r="BB592" s="883"/>
      <c r="BC592" s="883"/>
      <c r="BD592" s="883"/>
      <c r="BE592" s="883"/>
      <c r="BF592" s="883"/>
    </row>
    <row r="593" ht="12.75" customHeight="1">
      <c r="A593" s="883"/>
      <c r="B593" s="883"/>
      <c r="C593" s="883"/>
      <c r="D593" s="883"/>
      <c r="E593" s="883"/>
      <c r="F593" s="883"/>
      <c r="G593" s="883"/>
      <c r="H593" s="883"/>
      <c r="I593" s="883"/>
      <c r="J593" s="883"/>
      <c r="K593" s="883"/>
      <c r="L593" s="883"/>
      <c r="M593" s="883"/>
      <c r="N593" s="883"/>
      <c r="O593" s="883"/>
      <c r="P593" s="883"/>
      <c r="Q593" s="883"/>
      <c r="R593" s="883"/>
      <c r="S593" s="883"/>
      <c r="T593" s="883"/>
      <c r="U593" s="883"/>
      <c r="V593" s="883"/>
      <c r="W593" s="883"/>
      <c r="X593" s="883"/>
      <c r="Y593" s="883"/>
      <c r="Z593" s="883"/>
      <c r="AA593" s="883"/>
      <c r="AB593" s="883"/>
      <c r="AC593" s="883"/>
      <c r="AD593" s="883"/>
      <c r="AE593" s="883"/>
      <c r="AF593" s="883"/>
      <c r="AG593" s="883"/>
      <c r="AH593" s="883"/>
      <c r="AI593" s="883"/>
      <c r="AJ593" s="883"/>
      <c r="AK593" s="883"/>
      <c r="AL593" s="883"/>
      <c r="AM593" s="883"/>
      <c r="AN593" s="883"/>
      <c r="AO593" s="883"/>
      <c r="AP593" s="883"/>
      <c r="AQ593" s="883"/>
      <c r="AR593" s="883"/>
      <c r="AS593" s="883"/>
      <c r="AT593" s="883"/>
      <c r="AU593" s="883"/>
      <c r="AV593" s="883"/>
      <c r="AW593" s="883"/>
      <c r="AX593" s="883"/>
      <c r="AY593" s="883"/>
      <c r="AZ593" s="883"/>
      <c r="BA593" s="883"/>
      <c r="BB593" s="883"/>
      <c r="BC593" s="883"/>
      <c r="BD593" s="883"/>
      <c r="BE593" s="883"/>
      <c r="BF593" s="883"/>
    </row>
    <row r="594" ht="12.75" customHeight="1">
      <c r="A594" s="883"/>
      <c r="B594" s="883"/>
      <c r="C594" s="883"/>
      <c r="D594" s="883"/>
      <c r="E594" s="883"/>
      <c r="F594" s="883"/>
      <c r="G594" s="883"/>
      <c r="H594" s="883"/>
      <c r="I594" s="883"/>
      <c r="J594" s="883"/>
      <c r="K594" s="883"/>
      <c r="L594" s="883"/>
      <c r="M594" s="883"/>
      <c r="N594" s="883"/>
      <c r="O594" s="883"/>
      <c r="P594" s="883"/>
      <c r="Q594" s="883"/>
      <c r="R594" s="883"/>
      <c r="S594" s="883"/>
      <c r="T594" s="883"/>
      <c r="U594" s="883"/>
      <c r="V594" s="883"/>
      <c r="W594" s="883"/>
      <c r="X594" s="883"/>
      <c r="Y594" s="883"/>
      <c r="Z594" s="883"/>
      <c r="AA594" s="883"/>
      <c r="AB594" s="883"/>
      <c r="AC594" s="883"/>
      <c r="AD594" s="883"/>
      <c r="AE594" s="883"/>
      <c r="AF594" s="883"/>
      <c r="AG594" s="883"/>
      <c r="AH594" s="883"/>
      <c r="AI594" s="883"/>
      <c r="AJ594" s="883"/>
      <c r="AK594" s="883"/>
      <c r="AL594" s="883"/>
      <c r="AM594" s="883"/>
      <c r="AN594" s="883"/>
      <c r="AO594" s="883"/>
      <c r="AP594" s="883"/>
      <c r="AQ594" s="883"/>
      <c r="AR594" s="883"/>
      <c r="AS594" s="883"/>
      <c r="AT594" s="883"/>
      <c r="AU594" s="883"/>
      <c r="AV594" s="883"/>
      <c r="AW594" s="883"/>
      <c r="AX594" s="883"/>
      <c r="AY594" s="883"/>
      <c r="AZ594" s="883"/>
      <c r="BA594" s="883"/>
      <c r="BB594" s="883"/>
      <c r="BC594" s="883"/>
      <c r="BD594" s="883"/>
      <c r="BE594" s="883"/>
      <c r="BF594" s="883"/>
    </row>
    <row r="595" ht="12.75" customHeight="1">
      <c r="A595" s="883"/>
      <c r="B595" s="883"/>
      <c r="C595" s="883"/>
      <c r="D595" s="883"/>
      <c r="E595" s="883"/>
      <c r="F595" s="883"/>
      <c r="G595" s="883"/>
      <c r="H595" s="883"/>
      <c r="I595" s="883"/>
      <c r="J595" s="883"/>
      <c r="K595" s="883"/>
      <c r="L595" s="883"/>
      <c r="M595" s="883"/>
      <c r="N595" s="883"/>
      <c r="O595" s="883"/>
      <c r="P595" s="883"/>
      <c r="Q595" s="883"/>
      <c r="R595" s="883"/>
      <c r="S595" s="883"/>
      <c r="T595" s="883"/>
      <c r="U595" s="883"/>
      <c r="V595" s="883"/>
      <c r="W595" s="883"/>
      <c r="X595" s="883"/>
      <c r="Y595" s="883"/>
      <c r="Z595" s="883"/>
      <c r="AA595" s="883"/>
      <c r="AB595" s="883"/>
      <c r="AC595" s="883"/>
      <c r="AD595" s="883"/>
      <c r="AE595" s="883"/>
      <c r="AF595" s="883"/>
      <c r="AG595" s="883"/>
      <c r="AH595" s="883"/>
      <c r="AI595" s="883"/>
      <c r="AJ595" s="883"/>
      <c r="AK595" s="883"/>
      <c r="AL595" s="883"/>
      <c r="AM595" s="883"/>
      <c r="AN595" s="883"/>
      <c r="AO595" s="883"/>
      <c r="AP595" s="883"/>
      <c r="AQ595" s="883"/>
      <c r="AR595" s="883"/>
      <c r="AS595" s="883"/>
      <c r="AT595" s="883"/>
      <c r="AU595" s="883"/>
      <c r="AV595" s="883"/>
      <c r="AW595" s="883"/>
      <c r="AX595" s="883"/>
      <c r="AY595" s="883"/>
      <c r="AZ595" s="883"/>
      <c r="BA595" s="883"/>
      <c r="BB595" s="883"/>
      <c r="BC595" s="883"/>
      <c r="BD595" s="883"/>
      <c r="BE595" s="883"/>
      <c r="BF595" s="883"/>
    </row>
    <row r="596" ht="12.75" customHeight="1">
      <c r="A596" s="883"/>
      <c r="B596" s="883"/>
      <c r="C596" s="883"/>
      <c r="D596" s="883"/>
      <c r="E596" s="883"/>
      <c r="F596" s="883"/>
      <c r="G596" s="883"/>
      <c r="H596" s="883"/>
      <c r="I596" s="883"/>
      <c r="J596" s="883"/>
      <c r="K596" s="883"/>
      <c r="L596" s="883"/>
      <c r="M596" s="883"/>
      <c r="N596" s="883"/>
      <c r="O596" s="883"/>
      <c r="P596" s="883"/>
      <c r="Q596" s="883"/>
      <c r="R596" s="883"/>
      <c r="S596" s="883"/>
      <c r="T596" s="883"/>
      <c r="U596" s="883"/>
      <c r="V596" s="883"/>
      <c r="W596" s="883"/>
      <c r="X596" s="883"/>
      <c r="Y596" s="883"/>
      <c r="Z596" s="883"/>
      <c r="AA596" s="883"/>
      <c r="AB596" s="883"/>
      <c r="AC596" s="883"/>
      <c r="AD596" s="883"/>
      <c r="AE596" s="883"/>
      <c r="AF596" s="883"/>
      <c r="AG596" s="883"/>
      <c r="AH596" s="883"/>
      <c r="AI596" s="883"/>
      <c r="AJ596" s="883"/>
      <c r="AK596" s="883"/>
      <c r="AL596" s="883"/>
      <c r="AM596" s="883"/>
      <c r="AN596" s="883"/>
      <c r="AO596" s="883"/>
      <c r="AP596" s="883"/>
      <c r="AQ596" s="883"/>
      <c r="AR596" s="883"/>
      <c r="AS596" s="883"/>
      <c r="AT596" s="883"/>
      <c r="AU596" s="883"/>
      <c r="AV596" s="883"/>
      <c r="AW596" s="883"/>
      <c r="AX596" s="883"/>
      <c r="AY596" s="883"/>
      <c r="AZ596" s="883"/>
      <c r="BA596" s="883"/>
      <c r="BB596" s="883"/>
      <c r="BC596" s="883"/>
      <c r="BD596" s="883"/>
      <c r="BE596" s="883"/>
      <c r="BF596" s="883"/>
    </row>
    <row r="597" ht="12.75" customHeight="1">
      <c r="A597" s="883"/>
      <c r="B597" s="883"/>
      <c r="C597" s="883"/>
      <c r="D597" s="883"/>
      <c r="E597" s="883"/>
      <c r="F597" s="883"/>
      <c r="G597" s="883"/>
      <c r="H597" s="883"/>
      <c r="I597" s="883"/>
      <c r="J597" s="883"/>
      <c r="K597" s="883"/>
      <c r="L597" s="883"/>
      <c r="M597" s="883"/>
      <c r="N597" s="883"/>
      <c r="O597" s="883"/>
      <c r="P597" s="883"/>
      <c r="Q597" s="883"/>
      <c r="R597" s="883"/>
      <c r="S597" s="883"/>
      <c r="T597" s="883"/>
      <c r="U597" s="883"/>
      <c r="V597" s="883"/>
      <c r="W597" s="883"/>
      <c r="X597" s="883"/>
      <c r="Y597" s="883"/>
      <c r="Z597" s="883"/>
      <c r="AA597" s="883"/>
      <c r="AB597" s="883"/>
      <c r="AC597" s="883"/>
      <c r="AD597" s="883"/>
      <c r="AE597" s="883"/>
      <c r="AF597" s="883"/>
      <c r="AG597" s="883"/>
      <c r="AH597" s="883"/>
      <c r="AI597" s="883"/>
      <c r="AJ597" s="883"/>
      <c r="AK597" s="883"/>
      <c r="AL597" s="883"/>
      <c r="AM597" s="883"/>
      <c r="AN597" s="883"/>
      <c r="AO597" s="883"/>
      <c r="AP597" s="883"/>
      <c r="AQ597" s="883"/>
      <c r="AR597" s="883"/>
      <c r="AS597" s="883"/>
      <c r="AT597" s="883"/>
      <c r="AU597" s="883"/>
      <c r="AV597" s="883"/>
      <c r="AW597" s="883"/>
      <c r="AX597" s="883"/>
      <c r="AY597" s="883"/>
      <c r="AZ597" s="883"/>
      <c r="BA597" s="883"/>
      <c r="BB597" s="883"/>
      <c r="BC597" s="883"/>
      <c r="BD597" s="883"/>
      <c r="BE597" s="883"/>
      <c r="BF597" s="883"/>
    </row>
    <row r="598" ht="12.75" customHeight="1">
      <c r="A598" s="883"/>
      <c r="B598" s="883"/>
      <c r="C598" s="883"/>
      <c r="D598" s="883"/>
      <c r="E598" s="883"/>
      <c r="F598" s="883"/>
      <c r="G598" s="883"/>
      <c r="H598" s="883"/>
      <c r="I598" s="883"/>
      <c r="J598" s="883"/>
      <c r="K598" s="883"/>
      <c r="L598" s="883"/>
      <c r="M598" s="883"/>
      <c r="N598" s="883"/>
      <c r="O598" s="883"/>
      <c r="P598" s="883"/>
      <c r="Q598" s="883"/>
      <c r="R598" s="883"/>
      <c r="S598" s="883"/>
      <c r="T598" s="883"/>
      <c r="U598" s="883"/>
      <c r="V598" s="883"/>
      <c r="W598" s="883"/>
      <c r="X598" s="883"/>
      <c r="Y598" s="883"/>
      <c r="Z598" s="883"/>
      <c r="AA598" s="883"/>
      <c r="AB598" s="883"/>
      <c r="AC598" s="883"/>
      <c r="AD598" s="883"/>
      <c r="AE598" s="883"/>
      <c r="AF598" s="883"/>
      <c r="AG598" s="883"/>
      <c r="AH598" s="883"/>
      <c r="AI598" s="883"/>
      <c r="AJ598" s="883"/>
      <c r="AK598" s="883"/>
      <c r="AL598" s="883"/>
      <c r="AM598" s="883"/>
      <c r="AN598" s="883"/>
      <c r="AO598" s="883"/>
      <c r="AP598" s="883"/>
      <c r="AQ598" s="883"/>
      <c r="AR598" s="883"/>
      <c r="AS598" s="883"/>
      <c r="AT598" s="883"/>
      <c r="AU598" s="883"/>
      <c r="AV598" s="883"/>
      <c r="AW598" s="883"/>
      <c r="AX598" s="883"/>
      <c r="AY598" s="883"/>
      <c r="AZ598" s="883"/>
      <c r="BA598" s="883"/>
      <c r="BB598" s="883"/>
      <c r="BC598" s="883"/>
      <c r="BD598" s="883"/>
      <c r="BE598" s="883"/>
      <c r="BF598" s="883"/>
    </row>
    <row r="599" ht="12.75" customHeight="1">
      <c r="A599" s="883"/>
      <c r="B599" s="883"/>
      <c r="C599" s="883"/>
      <c r="D599" s="883"/>
      <c r="E599" s="883"/>
      <c r="F599" s="883"/>
      <c r="G599" s="883"/>
      <c r="H599" s="883"/>
      <c r="I599" s="883"/>
      <c r="J599" s="883"/>
      <c r="K599" s="883"/>
      <c r="L599" s="883"/>
      <c r="M599" s="883"/>
      <c r="N599" s="883"/>
      <c r="O599" s="883"/>
      <c r="P599" s="883"/>
      <c r="Q599" s="883"/>
      <c r="R599" s="883"/>
      <c r="S599" s="883"/>
      <c r="T599" s="883"/>
      <c r="U599" s="883"/>
      <c r="V599" s="883"/>
      <c r="W599" s="883"/>
      <c r="X599" s="883"/>
      <c r="Y599" s="883"/>
      <c r="Z599" s="883"/>
      <c r="AA599" s="883"/>
      <c r="AB599" s="883"/>
      <c r="AC599" s="883"/>
      <c r="AD599" s="883"/>
      <c r="AE599" s="883"/>
      <c r="AF599" s="883"/>
      <c r="AG599" s="883"/>
      <c r="AH599" s="883"/>
      <c r="AI599" s="883"/>
      <c r="AJ599" s="883"/>
      <c r="AK599" s="883"/>
      <c r="AL599" s="883"/>
      <c r="AM599" s="883"/>
      <c r="AN599" s="883"/>
      <c r="AO599" s="883"/>
      <c r="AP599" s="883"/>
      <c r="AQ599" s="883"/>
      <c r="AR599" s="883"/>
      <c r="AS599" s="883"/>
      <c r="AT599" s="883"/>
      <c r="AU599" s="883"/>
      <c r="AV599" s="883"/>
      <c r="AW599" s="883"/>
      <c r="AX599" s="883"/>
      <c r="AY599" s="883"/>
      <c r="AZ599" s="883"/>
      <c r="BA599" s="883"/>
      <c r="BB599" s="883"/>
      <c r="BC599" s="883"/>
      <c r="BD599" s="883"/>
      <c r="BE599" s="883"/>
      <c r="BF599" s="883"/>
    </row>
    <row r="600" ht="12.75" customHeight="1">
      <c r="A600" s="883"/>
      <c r="B600" s="883"/>
      <c r="C600" s="883"/>
      <c r="D600" s="883"/>
      <c r="E600" s="883"/>
      <c r="F600" s="883"/>
      <c r="G600" s="883"/>
      <c r="H600" s="883"/>
      <c r="I600" s="883"/>
      <c r="J600" s="883"/>
      <c r="K600" s="883"/>
      <c r="L600" s="883"/>
      <c r="M600" s="883"/>
      <c r="N600" s="883"/>
      <c r="O600" s="883"/>
      <c r="P600" s="883"/>
      <c r="Q600" s="883"/>
      <c r="R600" s="883"/>
      <c r="S600" s="883"/>
      <c r="T600" s="883"/>
      <c r="U600" s="883"/>
      <c r="V600" s="883"/>
      <c r="W600" s="883"/>
      <c r="X600" s="883"/>
      <c r="Y600" s="883"/>
      <c r="Z600" s="883"/>
      <c r="AA600" s="883"/>
      <c r="AB600" s="883"/>
      <c r="AC600" s="883"/>
      <c r="AD600" s="883"/>
      <c r="AE600" s="883"/>
      <c r="AF600" s="883"/>
      <c r="AG600" s="883"/>
      <c r="AH600" s="883"/>
      <c r="AI600" s="883"/>
      <c r="AJ600" s="883"/>
      <c r="AK600" s="883"/>
      <c r="AL600" s="883"/>
      <c r="AM600" s="883"/>
      <c r="AN600" s="883"/>
      <c r="AO600" s="883"/>
      <c r="AP600" s="883"/>
      <c r="AQ600" s="883"/>
      <c r="AR600" s="883"/>
      <c r="AS600" s="883"/>
      <c r="AT600" s="883"/>
      <c r="AU600" s="883"/>
      <c r="AV600" s="883"/>
      <c r="AW600" s="883"/>
      <c r="AX600" s="883"/>
      <c r="AY600" s="883"/>
      <c r="AZ600" s="883"/>
      <c r="BA600" s="883"/>
      <c r="BB600" s="883"/>
      <c r="BC600" s="883"/>
      <c r="BD600" s="883"/>
      <c r="BE600" s="883"/>
      <c r="BF600" s="883"/>
    </row>
    <row r="601" ht="12.75" customHeight="1">
      <c r="A601" s="883"/>
      <c r="B601" s="883"/>
      <c r="C601" s="883"/>
      <c r="D601" s="883"/>
      <c r="E601" s="883"/>
      <c r="F601" s="883"/>
      <c r="G601" s="883"/>
      <c r="H601" s="883"/>
      <c r="I601" s="883"/>
      <c r="J601" s="883"/>
      <c r="K601" s="883"/>
      <c r="L601" s="883"/>
      <c r="M601" s="883"/>
      <c r="N601" s="883"/>
      <c r="O601" s="883"/>
      <c r="P601" s="883"/>
      <c r="Q601" s="883"/>
      <c r="R601" s="883"/>
      <c r="S601" s="883"/>
      <c r="T601" s="883"/>
      <c r="U601" s="883"/>
      <c r="V601" s="883"/>
      <c r="W601" s="883"/>
      <c r="X601" s="883"/>
      <c r="Y601" s="883"/>
      <c r="Z601" s="883"/>
      <c r="AA601" s="883"/>
      <c r="AB601" s="883"/>
      <c r="AC601" s="883"/>
      <c r="AD601" s="883"/>
      <c r="AE601" s="883"/>
      <c r="AF601" s="883"/>
      <c r="AG601" s="883"/>
      <c r="AH601" s="883"/>
      <c r="AI601" s="883"/>
      <c r="AJ601" s="883"/>
      <c r="AK601" s="883"/>
      <c r="AL601" s="883"/>
      <c r="AM601" s="883"/>
      <c r="AN601" s="883"/>
      <c r="AO601" s="883"/>
      <c r="AP601" s="883"/>
      <c r="AQ601" s="883"/>
      <c r="AR601" s="883"/>
      <c r="AS601" s="883"/>
      <c r="AT601" s="883"/>
      <c r="AU601" s="883"/>
      <c r="AV601" s="883"/>
      <c r="AW601" s="883"/>
      <c r="AX601" s="883"/>
      <c r="AY601" s="883"/>
      <c r="AZ601" s="883"/>
      <c r="BA601" s="883"/>
      <c r="BB601" s="883"/>
      <c r="BC601" s="883"/>
      <c r="BD601" s="883"/>
      <c r="BE601" s="883"/>
      <c r="BF601" s="883"/>
    </row>
    <row r="602" ht="12.75" customHeight="1">
      <c r="A602" s="883"/>
      <c r="B602" s="883"/>
      <c r="C602" s="883"/>
      <c r="D602" s="883"/>
      <c r="E602" s="883"/>
      <c r="F602" s="883"/>
      <c r="G602" s="883"/>
      <c r="H602" s="883"/>
      <c r="I602" s="883"/>
      <c r="J602" s="883"/>
      <c r="K602" s="883"/>
      <c r="L602" s="883"/>
      <c r="M602" s="883"/>
      <c r="N602" s="883"/>
      <c r="O602" s="883"/>
      <c r="P602" s="883"/>
      <c r="Q602" s="883"/>
      <c r="R602" s="883"/>
      <c r="S602" s="883"/>
      <c r="T602" s="883"/>
      <c r="U602" s="883"/>
      <c r="V602" s="883"/>
      <c r="W602" s="883"/>
      <c r="X602" s="883"/>
      <c r="Y602" s="883"/>
      <c r="Z602" s="883"/>
      <c r="AA602" s="883"/>
      <c r="AB602" s="883"/>
      <c r="AC602" s="883"/>
      <c r="AD602" s="883"/>
      <c r="AE602" s="883"/>
      <c r="AF602" s="883"/>
      <c r="AG602" s="883"/>
      <c r="AH602" s="883"/>
      <c r="AI602" s="883"/>
      <c r="AJ602" s="883"/>
      <c r="AK602" s="883"/>
      <c r="AL602" s="883"/>
      <c r="AM602" s="883"/>
      <c r="AN602" s="883"/>
      <c r="AO602" s="883"/>
      <c r="AP602" s="883"/>
      <c r="AQ602" s="883"/>
      <c r="AR602" s="883"/>
      <c r="AS602" s="883"/>
      <c r="AT602" s="883"/>
      <c r="AU602" s="883"/>
      <c r="AV602" s="883"/>
      <c r="AW602" s="883"/>
      <c r="AX602" s="883"/>
      <c r="AY602" s="883"/>
      <c r="AZ602" s="883"/>
      <c r="BA602" s="883"/>
      <c r="BB602" s="883"/>
      <c r="BC602" s="883"/>
      <c r="BD602" s="883"/>
      <c r="BE602" s="883"/>
      <c r="BF602" s="883"/>
    </row>
    <row r="603" ht="12.75" customHeight="1">
      <c r="A603" s="883"/>
      <c r="B603" s="883"/>
      <c r="C603" s="883"/>
      <c r="D603" s="883"/>
      <c r="E603" s="883"/>
      <c r="F603" s="883"/>
      <c r="G603" s="883"/>
      <c r="H603" s="883"/>
      <c r="I603" s="883"/>
      <c r="J603" s="883"/>
      <c r="K603" s="883"/>
      <c r="L603" s="883"/>
      <c r="M603" s="883"/>
      <c r="N603" s="883"/>
      <c r="O603" s="883"/>
      <c r="P603" s="883"/>
      <c r="Q603" s="883"/>
      <c r="R603" s="883"/>
      <c r="S603" s="883"/>
      <c r="T603" s="883"/>
      <c r="U603" s="883"/>
      <c r="V603" s="883"/>
      <c r="W603" s="883"/>
      <c r="X603" s="883"/>
      <c r="Y603" s="883"/>
      <c r="Z603" s="883"/>
      <c r="AA603" s="883"/>
      <c r="AB603" s="883"/>
      <c r="AC603" s="883"/>
      <c r="AD603" s="883"/>
      <c r="AE603" s="883"/>
      <c r="AF603" s="883"/>
      <c r="AG603" s="883"/>
      <c r="AH603" s="883"/>
      <c r="AI603" s="883"/>
      <c r="AJ603" s="883"/>
      <c r="AK603" s="883"/>
      <c r="AL603" s="883"/>
      <c r="AM603" s="883"/>
      <c r="AN603" s="883"/>
      <c r="AO603" s="883"/>
      <c r="AP603" s="883"/>
      <c r="AQ603" s="883"/>
      <c r="AR603" s="883"/>
      <c r="AS603" s="883"/>
      <c r="AT603" s="883"/>
      <c r="AU603" s="883"/>
      <c r="AV603" s="883"/>
      <c r="AW603" s="883"/>
      <c r="AX603" s="883"/>
      <c r="AY603" s="883"/>
      <c r="AZ603" s="883"/>
      <c r="BA603" s="883"/>
      <c r="BB603" s="883"/>
      <c r="BC603" s="883"/>
      <c r="BD603" s="883"/>
      <c r="BE603" s="883"/>
      <c r="BF603" s="883"/>
    </row>
    <row r="604" ht="12.75" customHeight="1">
      <c r="A604" s="883"/>
      <c r="B604" s="883"/>
      <c r="C604" s="883"/>
      <c r="D604" s="883"/>
      <c r="E604" s="883"/>
      <c r="F604" s="883"/>
      <c r="G604" s="883"/>
      <c r="H604" s="883"/>
      <c r="I604" s="883"/>
      <c r="J604" s="883"/>
      <c r="K604" s="883"/>
      <c r="L604" s="883"/>
      <c r="M604" s="883"/>
      <c r="N604" s="883"/>
      <c r="O604" s="883"/>
      <c r="P604" s="883"/>
      <c r="Q604" s="883"/>
      <c r="R604" s="883"/>
      <c r="S604" s="883"/>
      <c r="T604" s="883"/>
      <c r="U604" s="883"/>
      <c r="V604" s="883"/>
      <c r="W604" s="883"/>
      <c r="X604" s="883"/>
      <c r="Y604" s="883"/>
      <c r="Z604" s="883"/>
      <c r="AA604" s="883"/>
      <c r="AB604" s="883"/>
      <c r="AC604" s="883"/>
      <c r="AD604" s="883"/>
      <c r="AE604" s="883"/>
      <c r="AF604" s="883"/>
      <c r="AG604" s="883"/>
      <c r="AH604" s="883"/>
      <c r="AI604" s="883"/>
      <c r="AJ604" s="883"/>
      <c r="AK604" s="883"/>
      <c r="AL604" s="883"/>
      <c r="AM604" s="883"/>
      <c r="AN604" s="883"/>
      <c r="AO604" s="883"/>
      <c r="AP604" s="883"/>
      <c r="AQ604" s="883"/>
      <c r="AR604" s="883"/>
      <c r="AS604" s="883"/>
      <c r="AT604" s="883"/>
      <c r="AU604" s="883"/>
      <c r="AV604" s="883"/>
      <c r="AW604" s="883"/>
      <c r="AX604" s="883"/>
      <c r="AY604" s="883"/>
      <c r="AZ604" s="883"/>
      <c r="BA604" s="883"/>
      <c r="BB604" s="883"/>
      <c r="BC604" s="883"/>
      <c r="BD604" s="883"/>
      <c r="BE604" s="883"/>
      <c r="BF604" s="883"/>
    </row>
    <row r="605" ht="12.75" customHeight="1">
      <c r="A605" s="883"/>
      <c r="B605" s="883"/>
      <c r="C605" s="883"/>
      <c r="D605" s="883"/>
      <c r="E605" s="883"/>
      <c r="F605" s="883"/>
      <c r="G605" s="883"/>
      <c r="H605" s="883"/>
      <c r="I605" s="883"/>
      <c r="J605" s="883"/>
      <c r="K605" s="883"/>
      <c r="L605" s="883"/>
      <c r="M605" s="883"/>
      <c r="N605" s="883"/>
      <c r="O605" s="883"/>
      <c r="P605" s="883"/>
      <c r="Q605" s="883"/>
      <c r="R605" s="883"/>
      <c r="S605" s="883"/>
      <c r="T605" s="883"/>
      <c r="U605" s="883"/>
      <c r="V605" s="883"/>
      <c r="W605" s="883"/>
      <c r="X605" s="883"/>
      <c r="Y605" s="883"/>
      <c r="Z605" s="883"/>
      <c r="AA605" s="883"/>
      <c r="AB605" s="883"/>
      <c r="AC605" s="883"/>
      <c r="AD605" s="883"/>
      <c r="AE605" s="883"/>
      <c r="AF605" s="883"/>
      <c r="AG605" s="883"/>
      <c r="AH605" s="883"/>
      <c r="AI605" s="883"/>
      <c r="AJ605" s="883"/>
      <c r="AK605" s="883"/>
      <c r="AL605" s="883"/>
      <c r="AM605" s="883"/>
      <c r="AN605" s="883"/>
      <c r="AO605" s="883"/>
      <c r="AP605" s="883"/>
      <c r="AQ605" s="883"/>
      <c r="AR605" s="883"/>
      <c r="AS605" s="883"/>
      <c r="AT605" s="883"/>
      <c r="AU605" s="883"/>
      <c r="AV605" s="883"/>
      <c r="AW605" s="883"/>
      <c r="AX605" s="883"/>
      <c r="AY605" s="883"/>
      <c r="AZ605" s="883"/>
      <c r="BA605" s="883"/>
      <c r="BB605" s="883"/>
      <c r="BC605" s="883"/>
      <c r="BD605" s="883"/>
      <c r="BE605" s="883"/>
      <c r="BF605" s="883"/>
    </row>
    <row r="606" ht="12.75" customHeight="1">
      <c r="A606" s="883"/>
      <c r="B606" s="883"/>
      <c r="C606" s="883"/>
      <c r="D606" s="883"/>
      <c r="E606" s="883"/>
      <c r="F606" s="883"/>
      <c r="G606" s="883"/>
      <c r="H606" s="883"/>
      <c r="I606" s="883"/>
      <c r="J606" s="883"/>
      <c r="K606" s="883"/>
      <c r="L606" s="883"/>
      <c r="M606" s="883"/>
      <c r="N606" s="883"/>
      <c r="O606" s="883"/>
      <c r="P606" s="883"/>
      <c r="Q606" s="883"/>
      <c r="R606" s="883"/>
      <c r="S606" s="883"/>
      <c r="T606" s="883"/>
      <c r="U606" s="883"/>
      <c r="V606" s="883"/>
      <c r="W606" s="883"/>
      <c r="X606" s="883"/>
      <c r="Y606" s="883"/>
      <c r="Z606" s="883"/>
      <c r="AA606" s="883"/>
      <c r="AB606" s="883"/>
      <c r="AC606" s="883"/>
      <c r="AD606" s="883"/>
      <c r="AE606" s="883"/>
      <c r="AF606" s="883"/>
      <c r="AG606" s="883"/>
      <c r="AH606" s="883"/>
      <c r="AI606" s="883"/>
      <c r="AJ606" s="883"/>
      <c r="AK606" s="883"/>
      <c r="AL606" s="883"/>
      <c r="AM606" s="883"/>
      <c r="AN606" s="883"/>
      <c r="AO606" s="883"/>
      <c r="AP606" s="883"/>
      <c r="AQ606" s="883"/>
      <c r="AR606" s="883"/>
      <c r="AS606" s="883"/>
      <c r="AT606" s="883"/>
      <c r="AU606" s="883"/>
      <c r="AV606" s="883"/>
      <c r="AW606" s="883"/>
      <c r="AX606" s="883"/>
      <c r="AY606" s="883"/>
      <c r="AZ606" s="883"/>
      <c r="BA606" s="883"/>
      <c r="BB606" s="883"/>
      <c r="BC606" s="883"/>
      <c r="BD606" s="883"/>
      <c r="BE606" s="883"/>
      <c r="BF606" s="883"/>
    </row>
    <row r="607" ht="12.75" customHeight="1">
      <c r="A607" s="883"/>
      <c r="B607" s="883"/>
      <c r="C607" s="883"/>
      <c r="D607" s="883"/>
      <c r="E607" s="883"/>
      <c r="F607" s="883"/>
      <c r="G607" s="883"/>
      <c r="H607" s="883"/>
      <c r="I607" s="883"/>
      <c r="J607" s="883"/>
      <c r="K607" s="883"/>
      <c r="L607" s="883"/>
      <c r="M607" s="883"/>
      <c r="N607" s="883"/>
      <c r="O607" s="883"/>
      <c r="P607" s="883"/>
      <c r="Q607" s="883"/>
      <c r="R607" s="883"/>
      <c r="S607" s="883"/>
      <c r="T607" s="883"/>
      <c r="U607" s="883"/>
      <c r="V607" s="883"/>
      <c r="W607" s="883"/>
      <c r="X607" s="883"/>
      <c r="Y607" s="883"/>
      <c r="Z607" s="883"/>
      <c r="AA607" s="883"/>
      <c r="AB607" s="883"/>
      <c r="AC607" s="883"/>
      <c r="AD607" s="883"/>
      <c r="AE607" s="883"/>
      <c r="AF607" s="883"/>
      <c r="AG607" s="883"/>
      <c r="AH607" s="883"/>
      <c r="AI607" s="883"/>
      <c r="AJ607" s="883"/>
      <c r="AK607" s="883"/>
      <c r="AL607" s="883"/>
      <c r="AM607" s="883"/>
      <c r="AN607" s="883"/>
      <c r="AO607" s="883"/>
      <c r="AP607" s="883"/>
      <c r="AQ607" s="883"/>
      <c r="AR607" s="883"/>
      <c r="AS607" s="883"/>
      <c r="AT607" s="883"/>
      <c r="AU607" s="883"/>
      <c r="AV607" s="883"/>
      <c r="AW607" s="883"/>
      <c r="AX607" s="883"/>
      <c r="AY607" s="883"/>
      <c r="AZ607" s="883"/>
      <c r="BA607" s="883"/>
      <c r="BB607" s="883"/>
      <c r="BC607" s="883"/>
      <c r="BD607" s="883"/>
      <c r="BE607" s="883"/>
      <c r="BF607" s="883"/>
    </row>
    <row r="608" ht="12.75" customHeight="1">
      <c r="A608" s="883"/>
      <c r="B608" s="883"/>
      <c r="C608" s="883"/>
      <c r="D608" s="883"/>
      <c r="E608" s="883"/>
      <c r="F608" s="883"/>
      <c r="G608" s="883"/>
      <c r="H608" s="883"/>
      <c r="I608" s="883"/>
      <c r="J608" s="883"/>
      <c r="K608" s="883"/>
      <c r="L608" s="883"/>
      <c r="M608" s="883"/>
      <c r="N608" s="883"/>
      <c r="O608" s="883"/>
      <c r="P608" s="883"/>
      <c r="Q608" s="883"/>
      <c r="R608" s="883"/>
      <c r="S608" s="883"/>
      <c r="T608" s="883"/>
      <c r="U608" s="883"/>
      <c r="V608" s="883"/>
      <c r="W608" s="883"/>
      <c r="X608" s="883"/>
      <c r="Y608" s="883"/>
      <c r="Z608" s="883"/>
      <c r="AA608" s="883"/>
      <c r="AB608" s="883"/>
      <c r="AC608" s="883"/>
      <c r="AD608" s="883"/>
      <c r="AE608" s="883"/>
      <c r="AF608" s="883"/>
      <c r="AG608" s="883"/>
      <c r="AH608" s="883"/>
      <c r="AI608" s="883"/>
      <c r="AJ608" s="883"/>
      <c r="AK608" s="883"/>
      <c r="AL608" s="883"/>
      <c r="AM608" s="883"/>
      <c r="AN608" s="883"/>
      <c r="AO608" s="883"/>
      <c r="AP608" s="883"/>
      <c r="AQ608" s="883"/>
      <c r="AR608" s="883"/>
      <c r="AS608" s="883"/>
      <c r="AT608" s="883"/>
      <c r="AU608" s="883"/>
      <c r="AV608" s="883"/>
      <c r="AW608" s="883"/>
      <c r="AX608" s="883"/>
      <c r="AY608" s="883"/>
      <c r="AZ608" s="883"/>
      <c r="BA608" s="883"/>
      <c r="BB608" s="883"/>
      <c r="BC608" s="883"/>
      <c r="BD608" s="883"/>
      <c r="BE608" s="883"/>
      <c r="BF608" s="883"/>
    </row>
    <row r="609" ht="12.75" customHeight="1">
      <c r="A609" s="883"/>
      <c r="B609" s="883"/>
      <c r="C609" s="883"/>
      <c r="D609" s="883"/>
      <c r="E609" s="883"/>
      <c r="F609" s="883"/>
      <c r="G609" s="883"/>
      <c r="H609" s="883"/>
      <c r="I609" s="883"/>
      <c r="J609" s="883"/>
      <c r="K609" s="883"/>
      <c r="L609" s="883"/>
      <c r="M609" s="883"/>
      <c r="N609" s="883"/>
      <c r="O609" s="883"/>
      <c r="P609" s="883"/>
      <c r="Q609" s="883"/>
      <c r="R609" s="883"/>
      <c r="S609" s="883"/>
      <c r="T609" s="883"/>
      <c r="U609" s="883"/>
      <c r="V609" s="883"/>
      <c r="W609" s="883"/>
      <c r="X609" s="883"/>
      <c r="Y609" s="883"/>
      <c r="Z609" s="883"/>
      <c r="AA609" s="883"/>
      <c r="AB609" s="883"/>
      <c r="AC609" s="883"/>
      <c r="AD609" s="883"/>
      <c r="AE609" s="883"/>
      <c r="AF609" s="883"/>
      <c r="AG609" s="883"/>
      <c r="AH609" s="883"/>
      <c r="AI609" s="883"/>
      <c r="AJ609" s="883"/>
      <c r="AK609" s="883"/>
      <c r="AL609" s="883"/>
      <c r="AM609" s="883"/>
      <c r="AN609" s="883"/>
      <c r="AO609" s="883"/>
      <c r="AP609" s="883"/>
      <c r="AQ609" s="883"/>
      <c r="AR609" s="883"/>
      <c r="AS609" s="883"/>
      <c r="AT609" s="883"/>
      <c r="AU609" s="883"/>
      <c r="AV609" s="883"/>
      <c r="AW609" s="883"/>
      <c r="AX609" s="883"/>
      <c r="AY609" s="883"/>
      <c r="AZ609" s="883"/>
      <c r="BA609" s="883"/>
      <c r="BB609" s="883"/>
      <c r="BC609" s="883"/>
      <c r="BD609" s="883"/>
      <c r="BE609" s="883"/>
      <c r="BF609" s="883"/>
    </row>
    <row r="610" ht="12.75" customHeight="1">
      <c r="A610" s="883"/>
      <c r="B610" s="883"/>
      <c r="C610" s="883"/>
      <c r="D610" s="883"/>
      <c r="E610" s="883"/>
      <c r="F610" s="883"/>
      <c r="G610" s="883"/>
      <c r="H610" s="883"/>
      <c r="I610" s="883"/>
      <c r="J610" s="883"/>
      <c r="K610" s="883"/>
      <c r="L610" s="883"/>
      <c r="M610" s="883"/>
      <c r="N610" s="883"/>
      <c r="O610" s="883"/>
      <c r="P610" s="883"/>
      <c r="Q610" s="883"/>
      <c r="R610" s="883"/>
      <c r="S610" s="883"/>
      <c r="T610" s="883"/>
      <c r="U610" s="883"/>
      <c r="V610" s="883"/>
      <c r="W610" s="883"/>
      <c r="X610" s="883"/>
      <c r="Y610" s="883"/>
      <c r="Z610" s="883"/>
      <c r="AA610" s="883"/>
      <c r="AB610" s="883"/>
      <c r="AC610" s="883"/>
      <c r="AD610" s="883"/>
      <c r="AE610" s="883"/>
      <c r="AF610" s="883"/>
      <c r="AG610" s="883"/>
      <c r="AH610" s="883"/>
      <c r="AI610" s="883"/>
      <c r="AJ610" s="883"/>
      <c r="AK610" s="883"/>
      <c r="AL610" s="883"/>
      <c r="AM610" s="883"/>
      <c r="AN610" s="883"/>
      <c r="AO610" s="883"/>
      <c r="AP610" s="883"/>
      <c r="AQ610" s="883"/>
      <c r="AR610" s="883"/>
      <c r="AS610" s="883"/>
      <c r="AT610" s="883"/>
      <c r="AU610" s="883"/>
      <c r="AV610" s="883"/>
      <c r="AW610" s="883"/>
      <c r="AX610" s="883"/>
      <c r="AY610" s="883"/>
      <c r="AZ610" s="883"/>
      <c r="BA610" s="883"/>
      <c r="BB610" s="883"/>
      <c r="BC610" s="883"/>
      <c r="BD610" s="883"/>
      <c r="BE610" s="883"/>
      <c r="BF610" s="883"/>
    </row>
    <row r="611" ht="12.75" customHeight="1">
      <c r="A611" s="883"/>
      <c r="B611" s="883"/>
      <c r="C611" s="883"/>
      <c r="D611" s="883"/>
      <c r="E611" s="883"/>
      <c r="F611" s="883"/>
      <c r="G611" s="883"/>
      <c r="H611" s="883"/>
      <c r="I611" s="883"/>
      <c r="J611" s="883"/>
      <c r="K611" s="883"/>
      <c r="L611" s="883"/>
      <c r="M611" s="883"/>
      <c r="N611" s="883"/>
      <c r="O611" s="883"/>
      <c r="P611" s="883"/>
      <c r="Q611" s="883"/>
      <c r="R611" s="883"/>
      <c r="S611" s="883"/>
      <c r="T611" s="883"/>
      <c r="U611" s="883"/>
      <c r="V611" s="883"/>
      <c r="W611" s="883"/>
      <c r="X611" s="883"/>
      <c r="Y611" s="883"/>
      <c r="Z611" s="883"/>
      <c r="AA611" s="883"/>
      <c r="AB611" s="883"/>
      <c r="AC611" s="883"/>
      <c r="AD611" s="883"/>
      <c r="AE611" s="883"/>
      <c r="AF611" s="883"/>
      <c r="AG611" s="883"/>
      <c r="AH611" s="883"/>
      <c r="AI611" s="883"/>
      <c r="AJ611" s="883"/>
      <c r="AK611" s="883"/>
      <c r="AL611" s="883"/>
      <c r="AM611" s="883"/>
      <c r="AN611" s="883"/>
      <c r="AO611" s="883"/>
      <c r="AP611" s="883"/>
      <c r="AQ611" s="883"/>
      <c r="AR611" s="883"/>
      <c r="AS611" s="883"/>
      <c r="AT611" s="883"/>
      <c r="AU611" s="883"/>
      <c r="AV611" s="883"/>
      <c r="AW611" s="883"/>
      <c r="AX611" s="883"/>
      <c r="AY611" s="883"/>
      <c r="AZ611" s="883"/>
      <c r="BA611" s="883"/>
      <c r="BB611" s="883"/>
      <c r="BC611" s="883"/>
      <c r="BD611" s="883"/>
      <c r="BE611" s="883"/>
      <c r="BF611" s="883"/>
    </row>
    <row r="612" ht="12.75" customHeight="1">
      <c r="A612" s="883"/>
      <c r="B612" s="883"/>
      <c r="C612" s="883"/>
      <c r="D612" s="883"/>
      <c r="E612" s="883"/>
      <c r="F612" s="883"/>
      <c r="G612" s="883"/>
      <c r="H612" s="883"/>
      <c r="I612" s="883"/>
      <c r="J612" s="883"/>
      <c r="K612" s="883"/>
      <c r="L612" s="883"/>
      <c r="M612" s="883"/>
      <c r="N612" s="883"/>
      <c r="O612" s="883"/>
      <c r="P612" s="883"/>
      <c r="Q612" s="883"/>
      <c r="R612" s="883"/>
      <c r="S612" s="883"/>
      <c r="T612" s="883"/>
      <c r="U612" s="883"/>
      <c r="V612" s="883"/>
      <c r="W612" s="883"/>
      <c r="X612" s="883"/>
      <c r="Y612" s="883"/>
      <c r="Z612" s="883"/>
      <c r="AA612" s="883"/>
      <c r="AB612" s="883"/>
      <c r="AC612" s="883"/>
      <c r="AD612" s="883"/>
      <c r="AE612" s="883"/>
      <c r="AF612" s="883"/>
      <c r="AG612" s="883"/>
      <c r="AH612" s="883"/>
      <c r="AI612" s="883"/>
      <c r="AJ612" s="883"/>
      <c r="AK612" s="883"/>
      <c r="AL612" s="883"/>
      <c r="AM612" s="883"/>
      <c r="AN612" s="883"/>
      <c r="AO612" s="883"/>
      <c r="AP612" s="883"/>
      <c r="AQ612" s="883"/>
      <c r="AR612" s="883"/>
      <c r="AS612" s="883"/>
      <c r="AT612" s="883"/>
      <c r="AU612" s="883"/>
      <c r="AV612" s="883"/>
      <c r="AW612" s="883"/>
      <c r="AX612" s="883"/>
      <c r="AY612" s="883"/>
      <c r="AZ612" s="883"/>
      <c r="BA612" s="883"/>
      <c r="BB612" s="883"/>
      <c r="BC612" s="883"/>
      <c r="BD612" s="883"/>
      <c r="BE612" s="883"/>
      <c r="BF612" s="883"/>
    </row>
    <row r="613" ht="12.75" customHeight="1">
      <c r="A613" s="883"/>
      <c r="B613" s="883"/>
      <c r="C613" s="883"/>
      <c r="D613" s="883"/>
      <c r="E613" s="883"/>
      <c r="F613" s="883"/>
      <c r="G613" s="883"/>
      <c r="H613" s="883"/>
      <c r="I613" s="883"/>
      <c r="J613" s="883"/>
      <c r="K613" s="883"/>
      <c r="L613" s="883"/>
      <c r="M613" s="883"/>
      <c r="N613" s="883"/>
      <c r="O613" s="883"/>
      <c r="P613" s="883"/>
      <c r="Q613" s="883"/>
      <c r="R613" s="883"/>
      <c r="S613" s="883"/>
      <c r="T613" s="883"/>
      <c r="U613" s="883"/>
      <c r="V613" s="883"/>
      <c r="W613" s="883"/>
      <c r="X613" s="883"/>
      <c r="Y613" s="883"/>
      <c r="Z613" s="883"/>
      <c r="AA613" s="883"/>
      <c r="AB613" s="883"/>
      <c r="AC613" s="883"/>
      <c r="AD613" s="883"/>
      <c r="AE613" s="883"/>
      <c r="AF613" s="883"/>
      <c r="AG613" s="883"/>
      <c r="AH613" s="883"/>
      <c r="AI613" s="883"/>
      <c r="AJ613" s="883"/>
      <c r="AK613" s="883"/>
      <c r="AL613" s="883"/>
      <c r="AM613" s="883"/>
      <c r="AN613" s="883"/>
      <c r="AO613" s="883"/>
      <c r="AP613" s="883"/>
      <c r="AQ613" s="883"/>
      <c r="AR613" s="883"/>
      <c r="AS613" s="883"/>
      <c r="AT613" s="883"/>
      <c r="AU613" s="883"/>
      <c r="AV613" s="883"/>
      <c r="AW613" s="883"/>
      <c r="AX613" s="883"/>
      <c r="AY613" s="883"/>
      <c r="AZ613" s="883"/>
      <c r="BA613" s="883"/>
      <c r="BB613" s="883"/>
      <c r="BC613" s="883"/>
      <c r="BD613" s="883"/>
      <c r="BE613" s="883"/>
      <c r="BF613" s="883"/>
    </row>
    <row r="614" ht="12.75" customHeight="1">
      <c r="A614" s="883"/>
      <c r="B614" s="883"/>
      <c r="C614" s="883"/>
      <c r="D614" s="883"/>
      <c r="E614" s="883"/>
      <c r="F614" s="883"/>
      <c r="G614" s="883"/>
      <c r="H614" s="883"/>
      <c r="I614" s="883"/>
      <c r="J614" s="883"/>
      <c r="K614" s="883"/>
      <c r="L614" s="883"/>
      <c r="M614" s="883"/>
      <c r="N614" s="883"/>
      <c r="O614" s="883"/>
      <c r="P614" s="883"/>
      <c r="Q614" s="883"/>
      <c r="R614" s="883"/>
      <c r="S614" s="883"/>
      <c r="T614" s="883"/>
      <c r="U614" s="883"/>
      <c r="V614" s="883"/>
      <c r="W614" s="883"/>
      <c r="X614" s="883"/>
      <c r="Y614" s="883"/>
      <c r="Z614" s="883"/>
      <c r="AA614" s="883"/>
      <c r="AB614" s="883"/>
      <c r="AC614" s="883"/>
      <c r="AD614" s="883"/>
      <c r="AE614" s="883"/>
      <c r="AF614" s="883"/>
      <c r="AG614" s="883"/>
      <c r="AH614" s="883"/>
      <c r="AI614" s="883"/>
      <c r="AJ614" s="883"/>
      <c r="AK614" s="883"/>
      <c r="AL614" s="883"/>
      <c r="AM614" s="883"/>
      <c r="AN614" s="883"/>
      <c r="AO614" s="883"/>
      <c r="AP614" s="883"/>
      <c r="AQ614" s="883"/>
      <c r="AR614" s="883"/>
      <c r="AS614" s="883"/>
      <c r="AT614" s="883"/>
      <c r="AU614" s="883"/>
      <c r="AV614" s="883"/>
      <c r="AW614" s="883"/>
      <c r="AX614" s="883"/>
      <c r="AY614" s="883"/>
      <c r="AZ614" s="883"/>
      <c r="BA614" s="883"/>
      <c r="BB614" s="883"/>
      <c r="BC614" s="883"/>
      <c r="BD614" s="883"/>
      <c r="BE614" s="883"/>
      <c r="BF614" s="883"/>
    </row>
    <row r="615" ht="12.75" customHeight="1">
      <c r="A615" s="883"/>
      <c r="B615" s="883"/>
      <c r="C615" s="883"/>
      <c r="D615" s="883"/>
      <c r="E615" s="883"/>
      <c r="F615" s="883"/>
      <c r="G615" s="883"/>
      <c r="H615" s="883"/>
      <c r="I615" s="883"/>
      <c r="J615" s="883"/>
      <c r="K615" s="883"/>
      <c r="L615" s="883"/>
      <c r="M615" s="883"/>
      <c r="N615" s="883"/>
      <c r="O615" s="883"/>
      <c r="P615" s="883"/>
      <c r="Q615" s="883"/>
      <c r="R615" s="883"/>
      <c r="S615" s="883"/>
      <c r="T615" s="883"/>
      <c r="U615" s="883"/>
      <c r="V615" s="883"/>
      <c r="W615" s="883"/>
      <c r="X615" s="883"/>
      <c r="Y615" s="883"/>
      <c r="Z615" s="883"/>
      <c r="AA615" s="883"/>
      <c r="AB615" s="883"/>
      <c r="AC615" s="883"/>
      <c r="AD615" s="883"/>
      <c r="AE615" s="883"/>
      <c r="AF615" s="883"/>
      <c r="AG615" s="883"/>
      <c r="AH615" s="883"/>
      <c r="AI615" s="883"/>
      <c r="AJ615" s="883"/>
      <c r="AK615" s="883"/>
      <c r="AL615" s="883"/>
      <c r="AM615" s="883"/>
      <c r="AN615" s="883"/>
      <c r="AO615" s="883"/>
      <c r="AP615" s="883"/>
      <c r="AQ615" s="883"/>
      <c r="AR615" s="883"/>
      <c r="AS615" s="883"/>
      <c r="AT615" s="883"/>
      <c r="AU615" s="883"/>
      <c r="AV615" s="883"/>
      <c r="AW615" s="883"/>
      <c r="AX615" s="883"/>
      <c r="AY615" s="883"/>
      <c r="AZ615" s="883"/>
      <c r="BA615" s="883"/>
      <c r="BB615" s="883"/>
      <c r="BC615" s="883"/>
      <c r="BD615" s="883"/>
      <c r="BE615" s="883"/>
      <c r="BF615" s="883"/>
    </row>
    <row r="616" ht="12.75" customHeight="1">
      <c r="A616" s="883"/>
      <c r="B616" s="883"/>
      <c r="C616" s="883"/>
      <c r="D616" s="883"/>
      <c r="E616" s="883"/>
      <c r="F616" s="883"/>
      <c r="G616" s="883"/>
      <c r="H616" s="883"/>
      <c r="I616" s="883"/>
      <c r="J616" s="883"/>
      <c r="K616" s="883"/>
      <c r="L616" s="883"/>
      <c r="M616" s="883"/>
      <c r="N616" s="883"/>
      <c r="O616" s="883"/>
      <c r="P616" s="883"/>
      <c r="Q616" s="883"/>
      <c r="R616" s="883"/>
      <c r="S616" s="883"/>
      <c r="T616" s="883"/>
      <c r="U616" s="883"/>
      <c r="V616" s="883"/>
      <c r="W616" s="883"/>
      <c r="X616" s="883"/>
      <c r="Y616" s="883"/>
      <c r="Z616" s="883"/>
      <c r="AA616" s="883"/>
      <c r="AB616" s="883"/>
      <c r="AC616" s="883"/>
      <c r="AD616" s="883"/>
      <c r="AE616" s="883"/>
      <c r="AF616" s="883"/>
      <c r="AG616" s="883"/>
      <c r="AH616" s="883"/>
      <c r="AI616" s="883"/>
      <c r="AJ616" s="883"/>
      <c r="AK616" s="883"/>
      <c r="AL616" s="883"/>
      <c r="AM616" s="883"/>
      <c r="AN616" s="883"/>
      <c r="AO616" s="883"/>
      <c r="AP616" s="883"/>
      <c r="AQ616" s="883"/>
      <c r="AR616" s="883"/>
      <c r="AS616" s="883"/>
      <c r="AT616" s="883"/>
      <c r="AU616" s="883"/>
      <c r="AV616" s="883"/>
      <c r="AW616" s="883"/>
      <c r="AX616" s="883"/>
      <c r="AY616" s="883"/>
      <c r="AZ616" s="883"/>
      <c r="BA616" s="883"/>
      <c r="BB616" s="883"/>
      <c r="BC616" s="883"/>
      <c r="BD616" s="883"/>
      <c r="BE616" s="883"/>
      <c r="BF616" s="883"/>
    </row>
    <row r="617" ht="12.75" customHeight="1">
      <c r="A617" s="883"/>
      <c r="B617" s="883"/>
      <c r="C617" s="883"/>
      <c r="D617" s="883"/>
      <c r="E617" s="883"/>
      <c r="F617" s="883"/>
      <c r="G617" s="883"/>
      <c r="H617" s="883"/>
      <c r="I617" s="883"/>
      <c r="J617" s="883"/>
      <c r="K617" s="883"/>
      <c r="L617" s="883"/>
      <c r="M617" s="883"/>
      <c r="N617" s="883"/>
      <c r="O617" s="883"/>
      <c r="P617" s="883"/>
      <c r="Q617" s="883"/>
      <c r="R617" s="883"/>
      <c r="S617" s="883"/>
      <c r="T617" s="883"/>
      <c r="U617" s="883"/>
      <c r="V617" s="883"/>
      <c r="W617" s="883"/>
      <c r="X617" s="883"/>
      <c r="Y617" s="883"/>
      <c r="Z617" s="883"/>
      <c r="AA617" s="883"/>
      <c r="AB617" s="883"/>
      <c r="AC617" s="883"/>
      <c r="AD617" s="883"/>
      <c r="AE617" s="883"/>
      <c r="AF617" s="883"/>
      <c r="AG617" s="883"/>
      <c r="AH617" s="883"/>
      <c r="AI617" s="883"/>
      <c r="AJ617" s="883"/>
      <c r="AK617" s="883"/>
      <c r="AL617" s="883"/>
      <c r="AM617" s="883"/>
      <c r="AN617" s="883"/>
      <c r="AO617" s="883"/>
      <c r="AP617" s="883"/>
      <c r="AQ617" s="883"/>
      <c r="AR617" s="883"/>
      <c r="AS617" s="883"/>
      <c r="AT617" s="883"/>
      <c r="AU617" s="883"/>
      <c r="AV617" s="883"/>
      <c r="AW617" s="883"/>
      <c r="AX617" s="883"/>
      <c r="AY617" s="883"/>
      <c r="AZ617" s="883"/>
      <c r="BA617" s="883"/>
      <c r="BB617" s="883"/>
      <c r="BC617" s="883"/>
      <c r="BD617" s="883"/>
      <c r="BE617" s="883"/>
      <c r="BF617" s="883"/>
    </row>
    <row r="618" ht="12.75" customHeight="1">
      <c r="A618" s="883"/>
      <c r="B618" s="883"/>
      <c r="C618" s="883"/>
      <c r="D618" s="883"/>
      <c r="E618" s="883"/>
      <c r="F618" s="883"/>
      <c r="G618" s="883"/>
      <c r="H618" s="883"/>
      <c r="I618" s="883"/>
      <c r="J618" s="883"/>
      <c r="K618" s="883"/>
      <c r="L618" s="883"/>
      <c r="M618" s="883"/>
      <c r="N618" s="883"/>
      <c r="O618" s="883"/>
      <c r="P618" s="883"/>
      <c r="Q618" s="883"/>
      <c r="R618" s="883"/>
      <c r="S618" s="883"/>
      <c r="T618" s="883"/>
      <c r="U618" s="883"/>
      <c r="V618" s="883"/>
      <c r="W618" s="883"/>
      <c r="X618" s="883"/>
      <c r="Y618" s="883"/>
      <c r="Z618" s="883"/>
      <c r="AA618" s="883"/>
      <c r="AB618" s="883"/>
      <c r="AC618" s="883"/>
      <c r="AD618" s="883"/>
      <c r="AE618" s="883"/>
      <c r="AF618" s="883"/>
      <c r="AG618" s="883"/>
      <c r="AH618" s="883"/>
      <c r="AI618" s="883"/>
      <c r="AJ618" s="883"/>
      <c r="AK618" s="883"/>
      <c r="AL618" s="883"/>
      <c r="AM618" s="883"/>
      <c r="AN618" s="883"/>
      <c r="AO618" s="883"/>
      <c r="AP618" s="883"/>
      <c r="AQ618" s="883"/>
      <c r="AR618" s="883"/>
      <c r="AS618" s="883"/>
      <c r="AT618" s="883"/>
      <c r="AU618" s="883"/>
      <c r="AV618" s="883"/>
      <c r="AW618" s="883"/>
      <c r="AX618" s="883"/>
      <c r="AY618" s="883"/>
      <c r="AZ618" s="883"/>
      <c r="BA618" s="883"/>
      <c r="BB618" s="883"/>
      <c r="BC618" s="883"/>
      <c r="BD618" s="883"/>
      <c r="BE618" s="883"/>
      <c r="BF618" s="883"/>
    </row>
    <row r="619" ht="12.75" customHeight="1">
      <c r="A619" s="883"/>
      <c r="B619" s="883"/>
      <c r="C619" s="883"/>
      <c r="D619" s="883"/>
      <c r="E619" s="883"/>
      <c r="F619" s="883"/>
      <c r="G619" s="883"/>
      <c r="H619" s="883"/>
      <c r="I619" s="883"/>
      <c r="J619" s="883"/>
      <c r="K619" s="883"/>
      <c r="L619" s="883"/>
      <c r="M619" s="883"/>
      <c r="N619" s="883"/>
      <c r="O619" s="883"/>
      <c r="P619" s="883"/>
      <c r="Q619" s="883"/>
      <c r="R619" s="883"/>
      <c r="S619" s="883"/>
      <c r="T619" s="883"/>
      <c r="U619" s="883"/>
      <c r="V619" s="883"/>
      <c r="W619" s="883"/>
      <c r="X619" s="883"/>
      <c r="Y619" s="883"/>
      <c r="Z619" s="883"/>
      <c r="AA619" s="883"/>
      <c r="AB619" s="883"/>
      <c r="AC619" s="883"/>
      <c r="AD619" s="883"/>
      <c r="AE619" s="883"/>
      <c r="AF619" s="883"/>
      <c r="AG619" s="883"/>
      <c r="AH619" s="883"/>
      <c r="AI619" s="883"/>
      <c r="AJ619" s="883"/>
      <c r="AK619" s="883"/>
      <c r="AL619" s="883"/>
      <c r="AM619" s="883"/>
      <c r="AN619" s="883"/>
      <c r="AO619" s="883"/>
      <c r="AP619" s="883"/>
      <c r="AQ619" s="883"/>
      <c r="AR619" s="883"/>
      <c r="AS619" s="883"/>
      <c r="AT619" s="883"/>
      <c r="AU619" s="883"/>
      <c r="AV619" s="883"/>
      <c r="AW619" s="883"/>
      <c r="AX619" s="883"/>
      <c r="AY619" s="883"/>
      <c r="AZ619" s="883"/>
      <c r="BA619" s="883"/>
      <c r="BB619" s="883"/>
      <c r="BC619" s="883"/>
      <c r="BD619" s="883"/>
      <c r="BE619" s="883"/>
      <c r="BF619" s="883"/>
    </row>
    <row r="620" ht="12.75" customHeight="1">
      <c r="A620" s="883"/>
      <c r="B620" s="883"/>
      <c r="C620" s="883"/>
      <c r="D620" s="883"/>
      <c r="E620" s="883"/>
      <c r="F620" s="883"/>
      <c r="G620" s="883"/>
      <c r="H620" s="883"/>
      <c r="I620" s="883"/>
      <c r="J620" s="883"/>
      <c r="K620" s="883"/>
      <c r="L620" s="883"/>
      <c r="M620" s="883"/>
      <c r="N620" s="883"/>
      <c r="O620" s="883"/>
      <c r="P620" s="883"/>
      <c r="Q620" s="883"/>
      <c r="R620" s="883"/>
      <c r="S620" s="883"/>
      <c r="T620" s="883"/>
      <c r="U620" s="883"/>
      <c r="V620" s="883"/>
      <c r="W620" s="883"/>
      <c r="X620" s="883"/>
      <c r="Y620" s="883"/>
      <c r="Z620" s="883"/>
      <c r="AA620" s="883"/>
      <c r="AB620" s="883"/>
      <c r="AC620" s="883"/>
      <c r="AD620" s="883"/>
      <c r="AE620" s="883"/>
      <c r="AF620" s="883"/>
      <c r="AG620" s="883"/>
      <c r="AH620" s="883"/>
      <c r="AI620" s="883"/>
      <c r="AJ620" s="883"/>
      <c r="AK620" s="883"/>
      <c r="AL620" s="883"/>
      <c r="AM620" s="883"/>
      <c r="AN620" s="883"/>
      <c r="AO620" s="883"/>
      <c r="AP620" s="883"/>
      <c r="AQ620" s="883"/>
      <c r="AR620" s="883"/>
      <c r="AS620" s="883"/>
      <c r="AT620" s="883"/>
      <c r="AU620" s="883"/>
      <c r="AV620" s="883"/>
      <c r="AW620" s="883"/>
      <c r="AX620" s="883"/>
      <c r="AY620" s="883"/>
      <c r="AZ620" s="883"/>
      <c r="BA620" s="883"/>
      <c r="BB620" s="883"/>
      <c r="BC620" s="883"/>
      <c r="BD620" s="883"/>
      <c r="BE620" s="883"/>
      <c r="BF620" s="883"/>
    </row>
    <row r="621" ht="12.75" customHeight="1">
      <c r="A621" s="883"/>
      <c r="B621" s="883"/>
      <c r="C621" s="883"/>
      <c r="D621" s="883"/>
      <c r="E621" s="883"/>
      <c r="F621" s="883"/>
      <c r="G621" s="883"/>
      <c r="H621" s="883"/>
      <c r="I621" s="883"/>
      <c r="J621" s="883"/>
      <c r="K621" s="883"/>
      <c r="L621" s="883"/>
      <c r="M621" s="883"/>
      <c r="N621" s="883"/>
      <c r="O621" s="883"/>
      <c r="P621" s="883"/>
      <c r="Q621" s="883"/>
      <c r="R621" s="883"/>
      <c r="S621" s="883"/>
      <c r="T621" s="883"/>
      <c r="U621" s="883"/>
      <c r="V621" s="883"/>
      <c r="W621" s="883"/>
      <c r="X621" s="883"/>
      <c r="Y621" s="883"/>
      <c r="Z621" s="883"/>
      <c r="AA621" s="883"/>
      <c r="AB621" s="883"/>
      <c r="AC621" s="883"/>
      <c r="AD621" s="883"/>
      <c r="AE621" s="883"/>
      <c r="AF621" s="883"/>
      <c r="AG621" s="883"/>
      <c r="AH621" s="883"/>
      <c r="AI621" s="883"/>
      <c r="AJ621" s="883"/>
      <c r="AK621" s="883"/>
      <c r="AL621" s="883"/>
      <c r="AM621" s="883"/>
      <c r="AN621" s="883"/>
      <c r="AO621" s="883"/>
      <c r="AP621" s="883"/>
      <c r="AQ621" s="883"/>
      <c r="AR621" s="883"/>
      <c r="AS621" s="883"/>
      <c r="AT621" s="883"/>
      <c r="AU621" s="883"/>
      <c r="AV621" s="883"/>
      <c r="AW621" s="883"/>
      <c r="AX621" s="883"/>
      <c r="AY621" s="883"/>
      <c r="AZ621" s="883"/>
      <c r="BA621" s="883"/>
      <c r="BB621" s="883"/>
      <c r="BC621" s="883"/>
      <c r="BD621" s="883"/>
      <c r="BE621" s="883"/>
      <c r="BF621" s="883"/>
    </row>
    <row r="622" ht="12.75" customHeight="1">
      <c r="A622" s="883"/>
      <c r="B622" s="883"/>
      <c r="C622" s="883"/>
      <c r="D622" s="883"/>
      <c r="E622" s="883"/>
      <c r="F622" s="883"/>
      <c r="G622" s="883"/>
      <c r="H622" s="883"/>
      <c r="I622" s="883"/>
      <c r="J622" s="883"/>
      <c r="K622" s="883"/>
      <c r="L622" s="883"/>
      <c r="M622" s="883"/>
      <c r="N622" s="883"/>
      <c r="O622" s="883"/>
      <c r="P622" s="883"/>
      <c r="Q622" s="883"/>
      <c r="R622" s="883"/>
      <c r="S622" s="883"/>
      <c r="T622" s="883"/>
      <c r="U622" s="883"/>
      <c r="V622" s="883"/>
      <c r="W622" s="883"/>
      <c r="X622" s="883"/>
      <c r="Y622" s="883"/>
      <c r="Z622" s="883"/>
      <c r="AA622" s="883"/>
      <c r="AB622" s="883"/>
      <c r="AC622" s="883"/>
      <c r="AD622" s="883"/>
      <c r="AE622" s="883"/>
      <c r="AF622" s="883"/>
      <c r="AG622" s="883"/>
      <c r="AH622" s="883"/>
      <c r="AI622" s="883"/>
      <c r="AJ622" s="883"/>
      <c r="AK622" s="883"/>
      <c r="AL622" s="883"/>
      <c r="AM622" s="883"/>
      <c r="AN622" s="883"/>
      <c r="AO622" s="883"/>
      <c r="AP622" s="883"/>
      <c r="AQ622" s="883"/>
      <c r="AR622" s="883"/>
      <c r="AS622" s="883"/>
      <c r="AT622" s="883"/>
      <c r="AU622" s="883"/>
      <c r="AV622" s="883"/>
      <c r="AW622" s="883"/>
      <c r="AX622" s="883"/>
      <c r="AY622" s="883"/>
      <c r="AZ622" s="883"/>
      <c r="BA622" s="883"/>
      <c r="BB622" s="883"/>
      <c r="BC622" s="883"/>
      <c r="BD622" s="883"/>
      <c r="BE622" s="883"/>
      <c r="BF622" s="883"/>
    </row>
    <row r="623" ht="12.75" customHeight="1">
      <c r="A623" s="883"/>
      <c r="B623" s="883"/>
      <c r="C623" s="883"/>
      <c r="D623" s="883"/>
      <c r="E623" s="883"/>
      <c r="F623" s="883"/>
      <c r="G623" s="883"/>
      <c r="H623" s="883"/>
      <c r="I623" s="883"/>
      <c r="J623" s="883"/>
      <c r="K623" s="883"/>
      <c r="L623" s="883"/>
      <c r="M623" s="883"/>
      <c r="N623" s="883"/>
      <c r="O623" s="883"/>
      <c r="P623" s="883"/>
      <c r="Q623" s="883"/>
      <c r="R623" s="883"/>
      <c r="S623" s="883"/>
      <c r="T623" s="883"/>
      <c r="U623" s="883"/>
      <c r="V623" s="883"/>
      <c r="W623" s="883"/>
      <c r="X623" s="883"/>
      <c r="Y623" s="883"/>
      <c r="Z623" s="883"/>
      <c r="AA623" s="883"/>
      <c r="AB623" s="883"/>
      <c r="AC623" s="883"/>
      <c r="AD623" s="883"/>
      <c r="AE623" s="883"/>
      <c r="AF623" s="883"/>
      <c r="AG623" s="883"/>
      <c r="AH623" s="883"/>
      <c r="AI623" s="883"/>
      <c r="AJ623" s="883"/>
      <c r="AK623" s="883"/>
      <c r="AL623" s="883"/>
      <c r="AM623" s="883"/>
      <c r="AN623" s="883"/>
      <c r="AO623" s="883"/>
      <c r="AP623" s="883"/>
      <c r="AQ623" s="883"/>
      <c r="AR623" s="883"/>
      <c r="AS623" s="883"/>
      <c r="AT623" s="883"/>
      <c r="AU623" s="883"/>
      <c r="AV623" s="883"/>
      <c r="AW623" s="883"/>
      <c r="AX623" s="883"/>
      <c r="AY623" s="883"/>
      <c r="AZ623" s="883"/>
      <c r="BA623" s="883"/>
      <c r="BB623" s="883"/>
      <c r="BC623" s="883"/>
      <c r="BD623" s="883"/>
      <c r="BE623" s="883"/>
      <c r="BF623" s="883"/>
    </row>
    <row r="624" ht="12.75" customHeight="1">
      <c r="A624" s="883"/>
      <c r="B624" s="883"/>
      <c r="C624" s="883"/>
      <c r="D624" s="883"/>
      <c r="E624" s="883"/>
      <c r="F624" s="883"/>
      <c r="G624" s="883"/>
      <c r="H624" s="883"/>
      <c r="I624" s="883"/>
      <c r="J624" s="883"/>
      <c r="K624" s="883"/>
      <c r="L624" s="883"/>
      <c r="M624" s="883"/>
      <c r="N624" s="883"/>
      <c r="O624" s="883"/>
      <c r="P624" s="883"/>
      <c r="Q624" s="883"/>
      <c r="R624" s="883"/>
      <c r="S624" s="883"/>
      <c r="T624" s="883"/>
      <c r="U624" s="883"/>
      <c r="V624" s="883"/>
      <c r="W624" s="883"/>
      <c r="X624" s="883"/>
      <c r="Y624" s="883"/>
      <c r="Z624" s="883"/>
      <c r="AA624" s="883"/>
      <c r="AB624" s="883"/>
      <c r="AC624" s="883"/>
      <c r="AD624" s="883"/>
      <c r="AE624" s="883"/>
      <c r="AF624" s="883"/>
      <c r="AG624" s="883"/>
      <c r="AH624" s="883"/>
      <c r="AI624" s="883"/>
      <c r="AJ624" s="883"/>
      <c r="AK624" s="883"/>
      <c r="AL624" s="883"/>
      <c r="AM624" s="883"/>
      <c r="AN624" s="883"/>
      <c r="AO624" s="883"/>
      <c r="AP624" s="883"/>
      <c r="AQ624" s="883"/>
      <c r="AR624" s="883"/>
      <c r="AS624" s="883"/>
      <c r="AT624" s="883"/>
      <c r="AU624" s="883"/>
      <c r="AV624" s="883"/>
      <c r="AW624" s="883"/>
      <c r="AX624" s="883"/>
      <c r="AY624" s="883"/>
      <c r="AZ624" s="883"/>
      <c r="BA624" s="883"/>
      <c r="BB624" s="883"/>
      <c r="BC624" s="883"/>
      <c r="BD624" s="883"/>
      <c r="BE624" s="883"/>
      <c r="BF624" s="883"/>
    </row>
    <row r="625" ht="12.75" customHeight="1">
      <c r="A625" s="883"/>
      <c r="B625" s="883"/>
      <c r="C625" s="883"/>
      <c r="D625" s="883"/>
      <c r="E625" s="883"/>
      <c r="F625" s="883"/>
      <c r="G625" s="883"/>
      <c r="H625" s="883"/>
      <c r="I625" s="883"/>
      <c r="J625" s="883"/>
      <c r="K625" s="883"/>
      <c r="L625" s="883"/>
      <c r="M625" s="883"/>
      <c r="N625" s="883"/>
      <c r="O625" s="883"/>
      <c r="P625" s="883"/>
      <c r="Q625" s="883"/>
      <c r="R625" s="883"/>
      <c r="S625" s="883"/>
      <c r="T625" s="883"/>
      <c r="U625" s="883"/>
      <c r="V625" s="883"/>
      <c r="W625" s="883"/>
      <c r="X625" s="883"/>
      <c r="Y625" s="883"/>
      <c r="Z625" s="883"/>
      <c r="AA625" s="883"/>
      <c r="AB625" s="883"/>
      <c r="AC625" s="883"/>
      <c r="AD625" s="883"/>
      <c r="AE625" s="883"/>
      <c r="AF625" s="883"/>
      <c r="AG625" s="883"/>
      <c r="AH625" s="883"/>
      <c r="AI625" s="883"/>
      <c r="AJ625" s="883"/>
      <c r="AK625" s="883"/>
      <c r="AL625" s="883"/>
      <c r="AM625" s="883"/>
      <c r="AN625" s="883"/>
      <c r="AO625" s="883"/>
      <c r="AP625" s="883"/>
      <c r="AQ625" s="883"/>
      <c r="AR625" s="883"/>
      <c r="AS625" s="883"/>
      <c r="AT625" s="883"/>
      <c r="AU625" s="883"/>
      <c r="AV625" s="883"/>
      <c r="AW625" s="883"/>
      <c r="AX625" s="883"/>
      <c r="AY625" s="883"/>
      <c r="AZ625" s="883"/>
      <c r="BA625" s="883"/>
      <c r="BB625" s="883"/>
      <c r="BC625" s="883"/>
      <c r="BD625" s="883"/>
      <c r="BE625" s="883"/>
      <c r="BF625" s="883"/>
    </row>
    <row r="626" ht="12.75" customHeight="1">
      <c r="A626" s="883"/>
      <c r="B626" s="883"/>
      <c r="C626" s="883"/>
      <c r="D626" s="883"/>
      <c r="E626" s="883"/>
      <c r="F626" s="883"/>
      <c r="G626" s="883"/>
      <c r="H626" s="883"/>
      <c r="I626" s="883"/>
      <c r="J626" s="883"/>
      <c r="K626" s="883"/>
      <c r="L626" s="883"/>
      <c r="M626" s="883"/>
      <c r="N626" s="883"/>
      <c r="O626" s="883"/>
      <c r="P626" s="883"/>
      <c r="Q626" s="883"/>
      <c r="R626" s="883"/>
      <c r="S626" s="883"/>
      <c r="T626" s="883"/>
      <c r="U626" s="883"/>
      <c r="V626" s="883"/>
      <c r="W626" s="883"/>
      <c r="X626" s="883"/>
      <c r="Y626" s="883"/>
      <c r="Z626" s="883"/>
      <c r="AA626" s="883"/>
      <c r="AB626" s="883"/>
      <c r="AC626" s="883"/>
      <c r="AD626" s="883"/>
      <c r="AE626" s="883"/>
      <c r="AF626" s="883"/>
      <c r="AG626" s="883"/>
      <c r="AH626" s="883"/>
      <c r="AI626" s="883"/>
      <c r="AJ626" s="883"/>
      <c r="AK626" s="883"/>
      <c r="AL626" s="883"/>
      <c r="AM626" s="883"/>
      <c r="AN626" s="883"/>
      <c r="AO626" s="883"/>
      <c r="AP626" s="883"/>
      <c r="AQ626" s="883"/>
      <c r="AR626" s="883"/>
      <c r="AS626" s="883"/>
      <c r="AT626" s="883"/>
      <c r="AU626" s="883"/>
      <c r="AV626" s="883"/>
      <c r="AW626" s="883"/>
      <c r="AX626" s="883"/>
      <c r="AY626" s="883"/>
      <c r="AZ626" s="883"/>
      <c r="BA626" s="883"/>
      <c r="BB626" s="883"/>
      <c r="BC626" s="883"/>
      <c r="BD626" s="883"/>
      <c r="BE626" s="883"/>
      <c r="BF626" s="883"/>
    </row>
    <row r="627" ht="12.75" customHeight="1">
      <c r="A627" s="883"/>
      <c r="B627" s="883"/>
      <c r="C627" s="883"/>
      <c r="D627" s="883"/>
      <c r="E627" s="883"/>
      <c r="F627" s="883"/>
      <c r="G627" s="883"/>
      <c r="H627" s="883"/>
      <c r="I627" s="883"/>
      <c r="J627" s="883"/>
      <c r="K627" s="883"/>
      <c r="L627" s="883"/>
      <c r="M627" s="883"/>
      <c r="N627" s="883"/>
      <c r="O627" s="883"/>
      <c r="P627" s="883"/>
      <c r="Q627" s="883"/>
      <c r="R627" s="883"/>
      <c r="S627" s="883"/>
      <c r="T627" s="883"/>
      <c r="U627" s="883"/>
      <c r="V627" s="883"/>
      <c r="W627" s="883"/>
      <c r="X627" s="883"/>
      <c r="Y627" s="883"/>
      <c r="Z627" s="883"/>
      <c r="AA627" s="883"/>
      <c r="AB627" s="883"/>
      <c r="AC627" s="883"/>
      <c r="AD627" s="883"/>
      <c r="AE627" s="883"/>
      <c r="AF627" s="883"/>
      <c r="AG627" s="883"/>
      <c r="AH627" s="883"/>
      <c r="AI627" s="883"/>
      <c r="AJ627" s="883"/>
      <c r="AK627" s="883"/>
      <c r="AL627" s="883"/>
      <c r="AM627" s="883"/>
      <c r="AN627" s="883"/>
      <c r="AO627" s="883"/>
      <c r="AP627" s="883"/>
      <c r="AQ627" s="883"/>
      <c r="AR627" s="883"/>
      <c r="AS627" s="883"/>
      <c r="AT627" s="883"/>
      <c r="AU627" s="883"/>
      <c r="AV627" s="883"/>
      <c r="AW627" s="883"/>
      <c r="AX627" s="883"/>
      <c r="AY627" s="883"/>
      <c r="AZ627" s="883"/>
      <c r="BA627" s="883"/>
      <c r="BB627" s="883"/>
      <c r="BC627" s="883"/>
      <c r="BD627" s="883"/>
      <c r="BE627" s="883"/>
      <c r="BF627" s="883"/>
    </row>
    <row r="628" ht="12.75" customHeight="1">
      <c r="A628" s="883"/>
      <c r="B628" s="883"/>
      <c r="C628" s="883"/>
      <c r="D628" s="883"/>
      <c r="E628" s="883"/>
      <c r="F628" s="883"/>
      <c r="G628" s="883"/>
      <c r="H628" s="883"/>
      <c r="I628" s="883"/>
      <c r="J628" s="883"/>
      <c r="K628" s="883"/>
      <c r="L628" s="883"/>
      <c r="M628" s="883"/>
      <c r="N628" s="883"/>
      <c r="O628" s="883"/>
      <c r="P628" s="883"/>
      <c r="Q628" s="883"/>
      <c r="R628" s="883"/>
      <c r="S628" s="883"/>
      <c r="T628" s="883"/>
      <c r="U628" s="883"/>
      <c r="V628" s="883"/>
      <c r="W628" s="883"/>
      <c r="X628" s="883"/>
      <c r="Y628" s="883"/>
      <c r="Z628" s="883"/>
      <c r="AA628" s="883"/>
      <c r="AB628" s="883"/>
      <c r="AC628" s="883"/>
      <c r="AD628" s="883"/>
      <c r="AE628" s="883"/>
      <c r="AF628" s="883"/>
      <c r="AG628" s="883"/>
      <c r="AH628" s="883"/>
      <c r="AI628" s="883"/>
      <c r="AJ628" s="883"/>
      <c r="AK628" s="883"/>
      <c r="AL628" s="883"/>
      <c r="AM628" s="883"/>
      <c r="AN628" s="883"/>
      <c r="AO628" s="883"/>
      <c r="AP628" s="883"/>
      <c r="AQ628" s="883"/>
      <c r="AR628" s="883"/>
      <c r="AS628" s="883"/>
      <c r="AT628" s="883"/>
      <c r="AU628" s="883"/>
      <c r="AV628" s="883"/>
      <c r="AW628" s="883"/>
      <c r="AX628" s="883"/>
      <c r="AY628" s="883"/>
      <c r="AZ628" s="883"/>
      <c r="BA628" s="883"/>
      <c r="BB628" s="883"/>
      <c r="BC628" s="883"/>
      <c r="BD628" s="883"/>
      <c r="BE628" s="883"/>
      <c r="BF628" s="883"/>
    </row>
    <row r="629" ht="12.75" customHeight="1">
      <c r="A629" s="883"/>
      <c r="B629" s="883"/>
      <c r="C629" s="883"/>
      <c r="D629" s="883"/>
      <c r="E629" s="883"/>
      <c r="F629" s="883"/>
      <c r="G629" s="883"/>
      <c r="H629" s="883"/>
      <c r="I629" s="883"/>
      <c r="J629" s="883"/>
      <c r="K629" s="883"/>
      <c r="L629" s="883"/>
      <c r="M629" s="883"/>
      <c r="N629" s="883"/>
      <c r="O629" s="883"/>
      <c r="P629" s="883"/>
      <c r="Q629" s="883"/>
      <c r="R629" s="883"/>
      <c r="S629" s="883"/>
      <c r="T629" s="883"/>
      <c r="U629" s="883"/>
      <c r="V629" s="883"/>
      <c r="W629" s="883"/>
      <c r="X629" s="883"/>
      <c r="Y629" s="883"/>
      <c r="Z629" s="883"/>
      <c r="AA629" s="883"/>
      <c r="AB629" s="883"/>
      <c r="AC629" s="883"/>
      <c r="AD629" s="883"/>
      <c r="AE629" s="883"/>
      <c r="AF629" s="883"/>
      <c r="AG629" s="883"/>
      <c r="AH629" s="883"/>
      <c r="AI629" s="883"/>
      <c r="AJ629" s="883"/>
      <c r="AK629" s="883"/>
      <c r="AL629" s="883"/>
      <c r="AM629" s="883"/>
      <c r="AN629" s="883"/>
      <c r="AO629" s="883"/>
      <c r="AP629" s="883"/>
      <c r="AQ629" s="883"/>
      <c r="AR629" s="883"/>
      <c r="AS629" s="883"/>
      <c r="AT629" s="883"/>
      <c r="AU629" s="883"/>
      <c r="AV629" s="883"/>
      <c r="AW629" s="883"/>
      <c r="AX629" s="883"/>
      <c r="AY629" s="883"/>
      <c r="AZ629" s="883"/>
      <c r="BA629" s="883"/>
      <c r="BB629" s="883"/>
      <c r="BC629" s="883"/>
      <c r="BD629" s="883"/>
      <c r="BE629" s="883"/>
      <c r="BF629" s="883"/>
    </row>
    <row r="630" ht="12.75" customHeight="1">
      <c r="A630" s="883"/>
      <c r="B630" s="883"/>
      <c r="C630" s="883"/>
      <c r="D630" s="883"/>
      <c r="E630" s="883"/>
      <c r="F630" s="883"/>
      <c r="G630" s="883"/>
      <c r="H630" s="883"/>
      <c r="I630" s="883"/>
      <c r="J630" s="883"/>
      <c r="K630" s="883"/>
      <c r="L630" s="883"/>
      <c r="M630" s="883"/>
      <c r="N630" s="883"/>
      <c r="O630" s="883"/>
      <c r="P630" s="883"/>
      <c r="Q630" s="883"/>
      <c r="R630" s="883"/>
      <c r="S630" s="883"/>
      <c r="T630" s="883"/>
      <c r="U630" s="883"/>
      <c r="V630" s="883"/>
      <c r="W630" s="883"/>
      <c r="X630" s="883"/>
      <c r="Y630" s="883"/>
      <c r="Z630" s="883"/>
      <c r="AA630" s="883"/>
      <c r="AB630" s="883"/>
      <c r="AC630" s="883"/>
      <c r="AD630" s="883"/>
      <c r="AE630" s="883"/>
      <c r="AF630" s="883"/>
      <c r="AG630" s="883"/>
      <c r="AH630" s="883"/>
      <c r="AI630" s="883"/>
      <c r="AJ630" s="883"/>
      <c r="AK630" s="883"/>
      <c r="AL630" s="883"/>
      <c r="AM630" s="883"/>
      <c r="AN630" s="883"/>
      <c r="AO630" s="883"/>
      <c r="AP630" s="883"/>
      <c r="AQ630" s="883"/>
      <c r="AR630" s="883"/>
      <c r="AS630" s="883"/>
      <c r="AT630" s="883"/>
      <c r="AU630" s="883"/>
      <c r="AV630" s="883"/>
      <c r="AW630" s="883"/>
      <c r="AX630" s="883"/>
      <c r="AY630" s="883"/>
      <c r="AZ630" s="883"/>
      <c r="BA630" s="883"/>
      <c r="BB630" s="883"/>
      <c r="BC630" s="883"/>
      <c r="BD630" s="883"/>
      <c r="BE630" s="883"/>
      <c r="BF630" s="883"/>
    </row>
    <row r="631" ht="12.75" customHeight="1">
      <c r="A631" s="883"/>
      <c r="B631" s="883"/>
      <c r="C631" s="883"/>
      <c r="D631" s="883"/>
      <c r="E631" s="883"/>
      <c r="F631" s="883"/>
      <c r="G631" s="883"/>
      <c r="H631" s="883"/>
      <c r="I631" s="883"/>
      <c r="J631" s="883"/>
      <c r="K631" s="883"/>
      <c r="L631" s="883"/>
      <c r="M631" s="883"/>
      <c r="N631" s="883"/>
      <c r="O631" s="883"/>
      <c r="P631" s="883"/>
      <c r="Q631" s="883"/>
      <c r="R631" s="883"/>
      <c r="S631" s="883"/>
      <c r="T631" s="883"/>
      <c r="U631" s="883"/>
      <c r="V631" s="883"/>
      <c r="W631" s="883"/>
      <c r="X631" s="883"/>
      <c r="Y631" s="883"/>
      <c r="Z631" s="883"/>
      <c r="AA631" s="883"/>
      <c r="AB631" s="883"/>
      <c r="AC631" s="883"/>
      <c r="AD631" s="883"/>
      <c r="AE631" s="883"/>
      <c r="AF631" s="883"/>
      <c r="AG631" s="883"/>
      <c r="AH631" s="883"/>
      <c r="AI631" s="883"/>
      <c r="AJ631" s="883"/>
      <c r="AK631" s="883"/>
      <c r="AL631" s="883"/>
      <c r="AM631" s="883"/>
      <c r="AN631" s="883"/>
      <c r="AO631" s="883"/>
      <c r="AP631" s="883"/>
      <c r="AQ631" s="883"/>
      <c r="AR631" s="883"/>
      <c r="AS631" s="883"/>
      <c r="AT631" s="883"/>
      <c r="AU631" s="883"/>
      <c r="AV631" s="883"/>
      <c r="AW631" s="883"/>
      <c r="AX631" s="883"/>
      <c r="AY631" s="883"/>
      <c r="AZ631" s="883"/>
      <c r="BA631" s="883"/>
      <c r="BB631" s="883"/>
      <c r="BC631" s="883"/>
      <c r="BD631" s="883"/>
      <c r="BE631" s="883"/>
      <c r="BF631" s="883"/>
    </row>
    <row r="632" ht="12.75" customHeight="1">
      <c r="A632" s="883"/>
      <c r="B632" s="883"/>
      <c r="C632" s="883"/>
      <c r="D632" s="883"/>
      <c r="E632" s="883"/>
      <c r="F632" s="883"/>
      <c r="G632" s="883"/>
      <c r="H632" s="883"/>
      <c r="I632" s="883"/>
      <c r="J632" s="883"/>
      <c r="K632" s="883"/>
      <c r="L632" s="883"/>
      <c r="M632" s="883"/>
      <c r="N632" s="883"/>
      <c r="O632" s="883"/>
      <c r="P632" s="883"/>
      <c r="Q632" s="883"/>
      <c r="R632" s="883"/>
      <c r="S632" s="883"/>
      <c r="T632" s="883"/>
      <c r="U632" s="883"/>
      <c r="V632" s="883"/>
      <c r="W632" s="883"/>
      <c r="X632" s="883"/>
      <c r="Y632" s="883"/>
      <c r="Z632" s="883"/>
      <c r="AA632" s="883"/>
      <c r="AB632" s="883"/>
      <c r="AC632" s="883"/>
      <c r="AD632" s="883"/>
      <c r="AE632" s="883"/>
      <c r="AF632" s="883"/>
      <c r="AG632" s="883"/>
      <c r="AH632" s="883"/>
      <c r="AI632" s="883"/>
      <c r="AJ632" s="883"/>
      <c r="AK632" s="883"/>
      <c r="AL632" s="883"/>
      <c r="AM632" s="883"/>
      <c r="AN632" s="883"/>
      <c r="AO632" s="883"/>
      <c r="AP632" s="883"/>
      <c r="AQ632" s="883"/>
      <c r="AR632" s="883"/>
      <c r="AS632" s="883"/>
      <c r="AT632" s="883"/>
      <c r="AU632" s="883"/>
      <c r="AV632" s="883"/>
      <c r="AW632" s="883"/>
      <c r="AX632" s="883"/>
      <c r="AY632" s="883"/>
      <c r="AZ632" s="883"/>
      <c r="BA632" s="883"/>
      <c r="BB632" s="883"/>
      <c r="BC632" s="883"/>
      <c r="BD632" s="883"/>
      <c r="BE632" s="883"/>
      <c r="BF632" s="883"/>
    </row>
    <row r="633" ht="12.75" customHeight="1">
      <c r="A633" s="883"/>
      <c r="B633" s="883"/>
      <c r="C633" s="883"/>
      <c r="D633" s="883"/>
      <c r="E633" s="883"/>
      <c r="F633" s="883"/>
      <c r="G633" s="883"/>
      <c r="H633" s="883"/>
      <c r="I633" s="883"/>
      <c r="J633" s="883"/>
      <c r="K633" s="883"/>
      <c r="L633" s="883"/>
      <c r="M633" s="883"/>
      <c r="N633" s="883"/>
      <c r="O633" s="883"/>
      <c r="P633" s="883"/>
      <c r="Q633" s="883"/>
      <c r="R633" s="883"/>
      <c r="S633" s="883"/>
      <c r="T633" s="883"/>
      <c r="U633" s="883"/>
      <c r="V633" s="883"/>
      <c r="W633" s="883"/>
      <c r="X633" s="883"/>
      <c r="Y633" s="883"/>
      <c r="Z633" s="883"/>
      <c r="AA633" s="883"/>
      <c r="AB633" s="883"/>
      <c r="AC633" s="883"/>
      <c r="AD633" s="883"/>
      <c r="AE633" s="883"/>
      <c r="AF633" s="883"/>
      <c r="AG633" s="883"/>
      <c r="AH633" s="883"/>
      <c r="AI633" s="883"/>
      <c r="AJ633" s="883"/>
      <c r="AK633" s="883"/>
      <c r="AL633" s="883"/>
      <c r="AM633" s="883"/>
      <c r="AN633" s="883"/>
      <c r="AO633" s="883"/>
      <c r="AP633" s="883"/>
      <c r="AQ633" s="883"/>
      <c r="AR633" s="883"/>
      <c r="AS633" s="883"/>
      <c r="AT633" s="883"/>
      <c r="AU633" s="883"/>
      <c r="AV633" s="883"/>
      <c r="AW633" s="883"/>
      <c r="AX633" s="883"/>
      <c r="AY633" s="883"/>
      <c r="AZ633" s="883"/>
      <c r="BA633" s="883"/>
      <c r="BB633" s="883"/>
      <c r="BC633" s="883"/>
      <c r="BD633" s="883"/>
      <c r="BE633" s="883"/>
      <c r="BF633" s="883"/>
    </row>
    <row r="634" ht="12.75" customHeight="1">
      <c r="A634" s="883"/>
      <c r="B634" s="883"/>
      <c r="C634" s="883"/>
      <c r="D634" s="883"/>
      <c r="E634" s="883"/>
      <c r="F634" s="883"/>
      <c r="G634" s="883"/>
      <c r="H634" s="883"/>
      <c r="I634" s="883"/>
      <c r="J634" s="883"/>
      <c r="K634" s="883"/>
      <c r="L634" s="883"/>
      <c r="M634" s="883"/>
      <c r="N634" s="883"/>
      <c r="O634" s="883"/>
      <c r="P634" s="883"/>
      <c r="Q634" s="883"/>
      <c r="R634" s="883"/>
      <c r="S634" s="883"/>
      <c r="T634" s="883"/>
      <c r="U634" s="883"/>
      <c r="V634" s="883"/>
      <c r="W634" s="883"/>
      <c r="X634" s="883"/>
      <c r="Y634" s="883"/>
      <c r="Z634" s="883"/>
      <c r="AA634" s="883"/>
      <c r="AB634" s="883"/>
      <c r="AC634" s="883"/>
      <c r="AD634" s="883"/>
      <c r="AE634" s="883"/>
      <c r="AF634" s="883"/>
      <c r="AG634" s="883"/>
      <c r="AH634" s="883"/>
      <c r="AI634" s="883"/>
      <c r="AJ634" s="883"/>
      <c r="AK634" s="883"/>
      <c r="AL634" s="883"/>
      <c r="AM634" s="883"/>
      <c r="AN634" s="883"/>
      <c r="AO634" s="883"/>
      <c r="AP634" s="883"/>
      <c r="AQ634" s="883"/>
      <c r="AR634" s="883"/>
      <c r="AS634" s="883"/>
      <c r="AT634" s="883"/>
      <c r="AU634" s="883"/>
      <c r="AV634" s="883"/>
      <c r="AW634" s="883"/>
      <c r="AX634" s="883"/>
      <c r="AY634" s="883"/>
      <c r="AZ634" s="883"/>
      <c r="BA634" s="883"/>
      <c r="BB634" s="883"/>
      <c r="BC634" s="883"/>
      <c r="BD634" s="883"/>
      <c r="BE634" s="883"/>
      <c r="BF634" s="883"/>
    </row>
    <row r="635" ht="12.75" customHeight="1">
      <c r="A635" s="883"/>
      <c r="B635" s="883"/>
      <c r="C635" s="883"/>
      <c r="D635" s="883"/>
      <c r="E635" s="883"/>
      <c r="F635" s="883"/>
      <c r="G635" s="883"/>
      <c r="H635" s="883"/>
      <c r="I635" s="883"/>
      <c r="J635" s="883"/>
      <c r="K635" s="883"/>
      <c r="L635" s="883"/>
      <c r="M635" s="883"/>
      <c r="N635" s="883"/>
      <c r="O635" s="883"/>
      <c r="P635" s="883"/>
      <c r="Q635" s="883"/>
      <c r="R635" s="883"/>
      <c r="S635" s="883"/>
      <c r="T635" s="883"/>
      <c r="U635" s="883"/>
      <c r="V635" s="883"/>
      <c r="W635" s="883"/>
      <c r="X635" s="883"/>
      <c r="Y635" s="883"/>
      <c r="Z635" s="883"/>
      <c r="AA635" s="883"/>
      <c r="AB635" s="883"/>
      <c r="AC635" s="883"/>
      <c r="AD635" s="883"/>
      <c r="AE635" s="883"/>
      <c r="AF635" s="883"/>
      <c r="AG635" s="883"/>
      <c r="AH635" s="883"/>
      <c r="AI635" s="883"/>
      <c r="AJ635" s="883"/>
      <c r="AK635" s="883"/>
      <c r="AL635" s="883"/>
      <c r="AM635" s="883"/>
      <c r="AN635" s="883"/>
      <c r="AO635" s="883"/>
      <c r="AP635" s="883"/>
      <c r="AQ635" s="883"/>
      <c r="AR635" s="883"/>
      <c r="AS635" s="883"/>
      <c r="AT635" s="883"/>
      <c r="AU635" s="883"/>
      <c r="AV635" s="883"/>
      <c r="AW635" s="883"/>
      <c r="AX635" s="883"/>
      <c r="AY635" s="883"/>
      <c r="AZ635" s="883"/>
      <c r="BA635" s="883"/>
      <c r="BB635" s="883"/>
      <c r="BC635" s="883"/>
      <c r="BD635" s="883"/>
      <c r="BE635" s="883"/>
      <c r="BF635" s="883"/>
    </row>
    <row r="636" ht="12.75" customHeight="1">
      <c r="A636" s="883"/>
      <c r="B636" s="883"/>
      <c r="C636" s="883"/>
      <c r="D636" s="883"/>
      <c r="E636" s="883"/>
      <c r="F636" s="883"/>
      <c r="G636" s="883"/>
      <c r="H636" s="883"/>
      <c r="I636" s="883"/>
      <c r="J636" s="883"/>
      <c r="K636" s="883"/>
      <c r="L636" s="883"/>
      <c r="M636" s="883"/>
      <c r="N636" s="883"/>
      <c r="O636" s="883"/>
      <c r="P636" s="883"/>
      <c r="Q636" s="883"/>
      <c r="R636" s="883"/>
      <c r="S636" s="883"/>
      <c r="T636" s="883"/>
      <c r="U636" s="883"/>
      <c r="V636" s="883"/>
      <c r="W636" s="883"/>
      <c r="X636" s="883"/>
      <c r="Y636" s="883"/>
      <c r="Z636" s="883"/>
      <c r="AA636" s="883"/>
      <c r="AB636" s="883"/>
      <c r="AC636" s="883"/>
      <c r="AD636" s="883"/>
      <c r="AE636" s="883"/>
      <c r="AF636" s="883"/>
      <c r="AG636" s="883"/>
      <c r="AH636" s="883"/>
      <c r="AI636" s="883"/>
      <c r="AJ636" s="883"/>
      <c r="AK636" s="883"/>
      <c r="AL636" s="883"/>
      <c r="AM636" s="883"/>
      <c r="AN636" s="883"/>
      <c r="AO636" s="883"/>
      <c r="AP636" s="883"/>
      <c r="AQ636" s="883"/>
      <c r="AR636" s="883"/>
      <c r="AS636" s="883"/>
      <c r="AT636" s="883"/>
      <c r="AU636" s="883"/>
      <c r="AV636" s="883"/>
      <c r="AW636" s="883"/>
      <c r="AX636" s="883"/>
      <c r="AY636" s="883"/>
      <c r="AZ636" s="883"/>
      <c r="BA636" s="883"/>
      <c r="BB636" s="883"/>
      <c r="BC636" s="883"/>
      <c r="BD636" s="883"/>
      <c r="BE636" s="883"/>
      <c r="BF636" s="883"/>
    </row>
    <row r="637" ht="12.75" customHeight="1">
      <c r="A637" s="883"/>
      <c r="B637" s="883"/>
      <c r="C637" s="883"/>
      <c r="D637" s="883"/>
      <c r="E637" s="883"/>
      <c r="F637" s="883"/>
      <c r="G637" s="883"/>
      <c r="H637" s="883"/>
      <c r="I637" s="883"/>
      <c r="J637" s="883"/>
      <c r="K637" s="883"/>
      <c r="L637" s="883"/>
      <c r="M637" s="883"/>
      <c r="N637" s="883"/>
      <c r="O637" s="883"/>
      <c r="P637" s="883"/>
      <c r="Q637" s="883"/>
      <c r="R637" s="883"/>
      <c r="S637" s="883"/>
      <c r="T637" s="883"/>
      <c r="U637" s="883"/>
      <c r="V637" s="883"/>
      <c r="W637" s="883"/>
      <c r="X637" s="883"/>
      <c r="Y637" s="883"/>
      <c r="Z637" s="883"/>
      <c r="AA637" s="883"/>
      <c r="AB637" s="883"/>
      <c r="AC637" s="883"/>
      <c r="AD637" s="883"/>
      <c r="AE637" s="883"/>
      <c r="AF637" s="883"/>
      <c r="AG637" s="883"/>
      <c r="AH637" s="883"/>
      <c r="AI637" s="883"/>
      <c r="AJ637" s="883"/>
      <c r="AK637" s="883"/>
      <c r="AL637" s="883"/>
      <c r="AM637" s="883"/>
      <c r="AN637" s="883"/>
      <c r="AO637" s="883"/>
      <c r="AP637" s="883"/>
      <c r="AQ637" s="883"/>
      <c r="AR637" s="883"/>
      <c r="AS637" s="883"/>
      <c r="AT637" s="883"/>
      <c r="AU637" s="883"/>
      <c r="AV637" s="883"/>
      <c r="AW637" s="883"/>
      <c r="AX637" s="883"/>
      <c r="AY637" s="883"/>
      <c r="AZ637" s="883"/>
      <c r="BA637" s="883"/>
      <c r="BB637" s="883"/>
      <c r="BC637" s="883"/>
      <c r="BD637" s="883"/>
      <c r="BE637" s="883"/>
      <c r="BF637" s="883"/>
    </row>
    <row r="638" ht="12.75" customHeight="1">
      <c r="A638" s="883"/>
      <c r="B638" s="883"/>
      <c r="C638" s="883"/>
      <c r="D638" s="883"/>
      <c r="E638" s="883"/>
      <c r="F638" s="883"/>
      <c r="G638" s="883"/>
      <c r="H638" s="883"/>
      <c r="I638" s="883"/>
      <c r="J638" s="883"/>
      <c r="K638" s="883"/>
      <c r="L638" s="883"/>
      <c r="M638" s="883"/>
      <c r="N638" s="883"/>
      <c r="O638" s="883"/>
      <c r="P638" s="883"/>
      <c r="Q638" s="883"/>
      <c r="R638" s="883"/>
      <c r="S638" s="883"/>
      <c r="T638" s="883"/>
      <c r="U638" s="883"/>
      <c r="V638" s="883"/>
      <c r="W638" s="883"/>
      <c r="X638" s="883"/>
      <c r="Y638" s="883"/>
      <c r="Z638" s="883"/>
      <c r="AA638" s="883"/>
      <c r="AB638" s="883"/>
      <c r="AC638" s="883"/>
      <c r="AD638" s="883"/>
      <c r="AE638" s="883"/>
      <c r="AF638" s="883"/>
      <c r="AG638" s="883"/>
      <c r="AH638" s="883"/>
      <c r="AI638" s="883"/>
      <c r="AJ638" s="883"/>
      <c r="AK638" s="883"/>
      <c r="AL638" s="883"/>
      <c r="AM638" s="883"/>
      <c r="AN638" s="883"/>
      <c r="AO638" s="883"/>
      <c r="AP638" s="883"/>
      <c r="AQ638" s="883"/>
      <c r="AR638" s="883"/>
      <c r="AS638" s="883"/>
      <c r="AT638" s="883"/>
      <c r="AU638" s="883"/>
      <c r="AV638" s="883"/>
      <c r="AW638" s="883"/>
      <c r="AX638" s="883"/>
      <c r="AY638" s="883"/>
      <c r="AZ638" s="883"/>
      <c r="BA638" s="883"/>
      <c r="BB638" s="883"/>
      <c r="BC638" s="883"/>
      <c r="BD638" s="883"/>
      <c r="BE638" s="883"/>
      <c r="BF638" s="883"/>
    </row>
    <row r="639" ht="12.75" customHeight="1">
      <c r="A639" s="883"/>
      <c r="B639" s="883"/>
      <c r="C639" s="883"/>
      <c r="D639" s="883"/>
      <c r="E639" s="883"/>
      <c r="F639" s="883"/>
      <c r="G639" s="883"/>
      <c r="H639" s="883"/>
      <c r="I639" s="883"/>
      <c r="J639" s="883"/>
      <c r="K639" s="883"/>
      <c r="L639" s="883"/>
      <c r="M639" s="883"/>
      <c r="N639" s="883"/>
      <c r="O639" s="883"/>
      <c r="P639" s="883"/>
      <c r="Q639" s="883"/>
      <c r="R639" s="883"/>
      <c r="S639" s="883"/>
      <c r="T639" s="883"/>
      <c r="U639" s="883"/>
      <c r="V639" s="883"/>
      <c r="W639" s="883"/>
      <c r="X639" s="883"/>
      <c r="Y639" s="883"/>
      <c r="Z639" s="883"/>
      <c r="AA639" s="883"/>
      <c r="AB639" s="883"/>
      <c r="AC639" s="883"/>
      <c r="AD639" s="883"/>
      <c r="AE639" s="883"/>
      <c r="AF639" s="883"/>
      <c r="AG639" s="883"/>
      <c r="AH639" s="883"/>
      <c r="AI639" s="883"/>
      <c r="AJ639" s="883"/>
      <c r="AK639" s="883"/>
      <c r="AL639" s="883"/>
      <c r="AM639" s="883"/>
      <c r="AN639" s="883"/>
      <c r="AO639" s="883"/>
      <c r="AP639" s="883"/>
      <c r="AQ639" s="883"/>
      <c r="AR639" s="883"/>
      <c r="AS639" s="883"/>
      <c r="AT639" s="883"/>
      <c r="AU639" s="883"/>
      <c r="AV639" s="883"/>
      <c r="AW639" s="883"/>
      <c r="AX639" s="883"/>
      <c r="AY639" s="883"/>
      <c r="AZ639" s="883"/>
      <c r="BA639" s="883"/>
      <c r="BB639" s="883"/>
      <c r="BC639" s="883"/>
      <c r="BD639" s="883"/>
      <c r="BE639" s="883"/>
      <c r="BF639" s="883"/>
    </row>
    <row r="640" ht="12.75" customHeight="1">
      <c r="A640" s="883"/>
      <c r="B640" s="883"/>
      <c r="C640" s="883"/>
      <c r="D640" s="883"/>
      <c r="E640" s="883"/>
      <c r="F640" s="883"/>
      <c r="G640" s="883"/>
      <c r="H640" s="883"/>
      <c r="I640" s="883"/>
      <c r="J640" s="883"/>
      <c r="K640" s="883"/>
      <c r="L640" s="883"/>
      <c r="M640" s="883"/>
      <c r="N640" s="883"/>
      <c r="O640" s="883"/>
      <c r="P640" s="883"/>
      <c r="Q640" s="883"/>
      <c r="R640" s="883"/>
      <c r="S640" s="883"/>
      <c r="T640" s="883"/>
      <c r="U640" s="883"/>
      <c r="V640" s="883"/>
      <c r="W640" s="883"/>
      <c r="X640" s="883"/>
      <c r="Y640" s="883"/>
      <c r="Z640" s="883"/>
      <c r="AA640" s="883"/>
      <c r="AB640" s="883"/>
      <c r="AC640" s="883"/>
      <c r="AD640" s="883"/>
      <c r="AE640" s="883"/>
      <c r="AF640" s="883"/>
      <c r="AG640" s="883"/>
      <c r="AH640" s="883"/>
      <c r="AI640" s="883"/>
      <c r="AJ640" s="883"/>
      <c r="AK640" s="883"/>
      <c r="AL640" s="883"/>
      <c r="AM640" s="883"/>
      <c r="AN640" s="883"/>
      <c r="AO640" s="883"/>
      <c r="AP640" s="883"/>
      <c r="AQ640" s="883"/>
      <c r="AR640" s="883"/>
      <c r="AS640" s="883"/>
      <c r="AT640" s="883"/>
      <c r="AU640" s="883"/>
      <c r="AV640" s="883"/>
      <c r="AW640" s="883"/>
      <c r="AX640" s="883"/>
      <c r="AY640" s="883"/>
      <c r="AZ640" s="883"/>
      <c r="BA640" s="883"/>
      <c r="BB640" s="883"/>
      <c r="BC640" s="883"/>
      <c r="BD640" s="883"/>
      <c r="BE640" s="883"/>
      <c r="BF640" s="883"/>
    </row>
    <row r="641" ht="12.75" customHeight="1">
      <c r="A641" s="883"/>
      <c r="B641" s="883"/>
      <c r="C641" s="883"/>
      <c r="D641" s="883"/>
      <c r="E641" s="883"/>
      <c r="F641" s="883"/>
      <c r="G641" s="883"/>
      <c r="H641" s="883"/>
      <c r="I641" s="883"/>
      <c r="J641" s="883"/>
      <c r="K641" s="883"/>
      <c r="L641" s="883"/>
      <c r="M641" s="883"/>
      <c r="N641" s="883"/>
      <c r="O641" s="883"/>
      <c r="P641" s="883"/>
      <c r="Q641" s="883"/>
      <c r="R641" s="883"/>
      <c r="S641" s="883"/>
      <c r="T641" s="883"/>
      <c r="U641" s="883"/>
      <c r="V641" s="883"/>
      <c r="W641" s="883"/>
      <c r="X641" s="883"/>
      <c r="Y641" s="883"/>
      <c r="Z641" s="883"/>
      <c r="AA641" s="883"/>
      <c r="AB641" s="883"/>
      <c r="AC641" s="883"/>
      <c r="AD641" s="883"/>
      <c r="AE641" s="883"/>
      <c r="AF641" s="883"/>
      <c r="AG641" s="883"/>
      <c r="AH641" s="883"/>
      <c r="AI641" s="883"/>
      <c r="AJ641" s="883"/>
      <c r="AK641" s="883"/>
      <c r="AL641" s="883"/>
      <c r="AM641" s="883"/>
      <c r="AN641" s="883"/>
      <c r="AO641" s="883"/>
      <c r="AP641" s="883"/>
      <c r="AQ641" s="883"/>
      <c r="AR641" s="883"/>
      <c r="AS641" s="883"/>
      <c r="AT641" s="883"/>
      <c r="AU641" s="883"/>
      <c r="AV641" s="883"/>
      <c r="AW641" s="883"/>
      <c r="AX641" s="883"/>
      <c r="AY641" s="883"/>
      <c r="AZ641" s="883"/>
      <c r="BA641" s="883"/>
      <c r="BB641" s="883"/>
      <c r="BC641" s="883"/>
      <c r="BD641" s="883"/>
      <c r="BE641" s="883"/>
      <c r="BF641" s="883"/>
    </row>
    <row r="642" ht="12.75" customHeight="1">
      <c r="A642" s="883"/>
      <c r="B642" s="883"/>
      <c r="C642" s="883"/>
      <c r="D642" s="883"/>
      <c r="E642" s="883"/>
      <c r="F642" s="883"/>
      <c r="G642" s="883"/>
      <c r="H642" s="883"/>
      <c r="I642" s="883"/>
      <c r="J642" s="883"/>
      <c r="K642" s="883"/>
      <c r="L642" s="883"/>
      <c r="M642" s="883"/>
      <c r="N642" s="883"/>
      <c r="O642" s="883"/>
      <c r="P642" s="883"/>
      <c r="Q642" s="883"/>
      <c r="R642" s="883"/>
      <c r="S642" s="883"/>
      <c r="T642" s="883"/>
      <c r="U642" s="883"/>
      <c r="V642" s="883"/>
      <c r="W642" s="883"/>
      <c r="X642" s="883"/>
      <c r="Y642" s="883"/>
      <c r="Z642" s="883"/>
      <c r="AA642" s="883"/>
      <c r="AB642" s="883"/>
      <c r="AC642" s="883"/>
      <c r="AD642" s="883"/>
      <c r="AE642" s="883"/>
      <c r="AF642" s="883"/>
      <c r="AG642" s="883"/>
      <c r="AH642" s="883"/>
      <c r="AI642" s="883"/>
      <c r="AJ642" s="883"/>
      <c r="AK642" s="883"/>
      <c r="AL642" s="883"/>
      <c r="AM642" s="883"/>
      <c r="AN642" s="883"/>
      <c r="AO642" s="883"/>
      <c r="AP642" s="883"/>
      <c r="AQ642" s="883"/>
      <c r="AR642" s="883"/>
      <c r="AS642" s="883"/>
      <c r="AT642" s="883"/>
      <c r="AU642" s="883"/>
      <c r="AV642" s="883"/>
      <c r="AW642" s="883"/>
      <c r="AX642" s="883"/>
      <c r="AY642" s="883"/>
      <c r="AZ642" s="883"/>
      <c r="BA642" s="883"/>
      <c r="BB642" s="883"/>
      <c r="BC642" s="883"/>
      <c r="BD642" s="883"/>
      <c r="BE642" s="883"/>
      <c r="BF642" s="883"/>
    </row>
    <row r="643" ht="12.75" customHeight="1">
      <c r="A643" s="883"/>
      <c r="B643" s="883"/>
      <c r="C643" s="883"/>
      <c r="D643" s="883"/>
      <c r="E643" s="883"/>
      <c r="F643" s="883"/>
      <c r="G643" s="883"/>
      <c r="H643" s="883"/>
      <c r="I643" s="883"/>
      <c r="J643" s="883"/>
      <c r="K643" s="883"/>
      <c r="L643" s="883"/>
      <c r="M643" s="883"/>
      <c r="N643" s="883"/>
      <c r="O643" s="883"/>
      <c r="P643" s="883"/>
      <c r="Q643" s="883"/>
      <c r="R643" s="883"/>
      <c r="S643" s="883"/>
      <c r="T643" s="883"/>
      <c r="U643" s="883"/>
      <c r="V643" s="883"/>
      <c r="W643" s="883"/>
      <c r="X643" s="883"/>
      <c r="Y643" s="883"/>
      <c r="Z643" s="883"/>
      <c r="AA643" s="883"/>
      <c r="AB643" s="883"/>
      <c r="AC643" s="883"/>
      <c r="AD643" s="883"/>
      <c r="AE643" s="883"/>
      <c r="AF643" s="883"/>
      <c r="AG643" s="883"/>
      <c r="AH643" s="883"/>
      <c r="AI643" s="883"/>
      <c r="AJ643" s="883"/>
      <c r="AK643" s="883"/>
      <c r="AL643" s="883"/>
      <c r="AM643" s="883"/>
      <c r="AN643" s="883"/>
      <c r="AO643" s="883"/>
      <c r="AP643" s="883"/>
      <c r="AQ643" s="883"/>
      <c r="AR643" s="883"/>
      <c r="AS643" s="883"/>
      <c r="AT643" s="883"/>
      <c r="AU643" s="883"/>
      <c r="AV643" s="883"/>
      <c r="AW643" s="883"/>
      <c r="AX643" s="883"/>
      <c r="AY643" s="883"/>
      <c r="AZ643" s="883"/>
      <c r="BA643" s="883"/>
      <c r="BB643" s="883"/>
      <c r="BC643" s="883"/>
      <c r="BD643" s="883"/>
      <c r="BE643" s="883"/>
      <c r="BF643" s="883"/>
    </row>
    <row r="644" ht="12.75" customHeight="1">
      <c r="A644" s="883"/>
      <c r="B644" s="883"/>
      <c r="C644" s="883"/>
      <c r="D644" s="883"/>
      <c r="E644" s="883"/>
      <c r="F644" s="883"/>
      <c r="G644" s="883"/>
      <c r="H644" s="883"/>
      <c r="I644" s="883"/>
      <c r="J644" s="883"/>
      <c r="K644" s="883"/>
      <c r="L644" s="883"/>
      <c r="M644" s="883"/>
      <c r="N644" s="883"/>
      <c r="O644" s="883"/>
      <c r="P644" s="883"/>
      <c r="Q644" s="883"/>
      <c r="R644" s="883"/>
      <c r="S644" s="883"/>
      <c r="T644" s="883"/>
      <c r="U644" s="883"/>
      <c r="V644" s="883"/>
      <c r="W644" s="883"/>
      <c r="X644" s="883"/>
      <c r="Y644" s="883"/>
      <c r="Z644" s="883"/>
      <c r="AA644" s="883"/>
      <c r="AB644" s="883"/>
      <c r="AC644" s="883"/>
      <c r="AD644" s="883"/>
      <c r="AE644" s="883"/>
      <c r="AF644" s="883"/>
      <c r="AG644" s="883"/>
      <c r="AH644" s="883"/>
      <c r="AI644" s="883"/>
      <c r="AJ644" s="883"/>
      <c r="AK644" s="883"/>
      <c r="AL644" s="883"/>
      <c r="AM644" s="883"/>
      <c r="AN644" s="883"/>
      <c r="AO644" s="883"/>
      <c r="AP644" s="883"/>
      <c r="AQ644" s="883"/>
      <c r="AR644" s="883"/>
      <c r="AS644" s="883"/>
      <c r="AT644" s="883"/>
      <c r="AU644" s="883"/>
      <c r="AV644" s="883"/>
      <c r="AW644" s="883"/>
      <c r="AX644" s="883"/>
      <c r="AY644" s="883"/>
      <c r="AZ644" s="883"/>
      <c r="BA644" s="883"/>
      <c r="BB644" s="883"/>
      <c r="BC644" s="883"/>
      <c r="BD644" s="883"/>
      <c r="BE644" s="883"/>
      <c r="BF644" s="883"/>
    </row>
    <row r="645" ht="12.75" customHeight="1">
      <c r="A645" s="883"/>
      <c r="B645" s="883"/>
      <c r="C645" s="883"/>
      <c r="D645" s="883"/>
      <c r="E645" s="883"/>
      <c r="F645" s="883"/>
      <c r="G645" s="883"/>
      <c r="H645" s="883"/>
      <c r="I645" s="883"/>
      <c r="J645" s="883"/>
      <c r="K645" s="883"/>
      <c r="L645" s="883"/>
      <c r="M645" s="883"/>
      <c r="N645" s="883"/>
      <c r="O645" s="883"/>
      <c r="P645" s="883"/>
      <c r="Q645" s="883"/>
      <c r="R645" s="883"/>
      <c r="S645" s="883"/>
      <c r="T645" s="883"/>
      <c r="U645" s="883"/>
      <c r="V645" s="883"/>
      <c r="W645" s="883"/>
      <c r="X645" s="883"/>
      <c r="Y645" s="883"/>
      <c r="Z645" s="883"/>
      <c r="AA645" s="883"/>
      <c r="AB645" s="883"/>
      <c r="AC645" s="883"/>
      <c r="AD645" s="883"/>
      <c r="AE645" s="883"/>
      <c r="AF645" s="883"/>
      <c r="AG645" s="883"/>
      <c r="AH645" s="883"/>
      <c r="AI645" s="883"/>
      <c r="AJ645" s="883"/>
      <c r="AK645" s="883"/>
      <c r="AL645" s="883"/>
      <c r="AM645" s="883"/>
      <c r="AN645" s="883"/>
      <c r="AO645" s="883"/>
      <c r="AP645" s="883"/>
      <c r="AQ645" s="883"/>
      <c r="AR645" s="883"/>
      <c r="AS645" s="883"/>
      <c r="AT645" s="883"/>
      <c r="AU645" s="883"/>
      <c r="AV645" s="883"/>
      <c r="AW645" s="883"/>
      <c r="AX645" s="883"/>
      <c r="AY645" s="883"/>
      <c r="AZ645" s="883"/>
      <c r="BA645" s="883"/>
      <c r="BB645" s="883"/>
      <c r="BC645" s="883"/>
      <c r="BD645" s="883"/>
      <c r="BE645" s="883"/>
      <c r="BF645" s="883"/>
    </row>
    <row r="646" ht="12.75" customHeight="1">
      <c r="A646" s="883"/>
      <c r="B646" s="883"/>
      <c r="C646" s="883"/>
      <c r="D646" s="883"/>
      <c r="E646" s="883"/>
      <c r="F646" s="883"/>
      <c r="G646" s="883"/>
      <c r="H646" s="883"/>
      <c r="I646" s="883"/>
      <c r="J646" s="883"/>
      <c r="K646" s="883"/>
      <c r="L646" s="883"/>
      <c r="M646" s="883"/>
      <c r="N646" s="883"/>
      <c r="O646" s="883"/>
      <c r="P646" s="883"/>
      <c r="Q646" s="883"/>
      <c r="R646" s="883"/>
      <c r="S646" s="883"/>
      <c r="T646" s="883"/>
      <c r="U646" s="883"/>
      <c r="V646" s="883"/>
      <c r="W646" s="883"/>
      <c r="X646" s="883"/>
      <c r="Y646" s="883"/>
      <c r="Z646" s="883"/>
      <c r="AA646" s="883"/>
      <c r="AB646" s="883"/>
      <c r="AC646" s="883"/>
      <c r="AD646" s="883"/>
      <c r="AE646" s="883"/>
      <c r="AF646" s="883"/>
      <c r="AG646" s="883"/>
      <c r="AH646" s="883"/>
      <c r="AI646" s="883"/>
      <c r="AJ646" s="883"/>
      <c r="AK646" s="883"/>
      <c r="AL646" s="883"/>
      <c r="AM646" s="883"/>
      <c r="AN646" s="883"/>
      <c r="AO646" s="883"/>
      <c r="AP646" s="883"/>
      <c r="AQ646" s="883"/>
      <c r="AR646" s="883"/>
      <c r="AS646" s="883"/>
      <c r="AT646" s="883"/>
      <c r="AU646" s="883"/>
      <c r="AV646" s="883"/>
      <c r="AW646" s="883"/>
      <c r="AX646" s="883"/>
      <c r="AY646" s="883"/>
      <c r="AZ646" s="883"/>
      <c r="BA646" s="883"/>
      <c r="BB646" s="883"/>
      <c r="BC646" s="883"/>
      <c r="BD646" s="883"/>
      <c r="BE646" s="883"/>
      <c r="BF646" s="883"/>
    </row>
    <row r="647" ht="12.75" customHeight="1">
      <c r="A647" s="883"/>
      <c r="B647" s="883"/>
      <c r="C647" s="883"/>
      <c r="D647" s="883"/>
      <c r="E647" s="883"/>
      <c r="F647" s="883"/>
      <c r="G647" s="883"/>
      <c r="H647" s="883"/>
      <c r="I647" s="883"/>
      <c r="J647" s="883"/>
      <c r="K647" s="883"/>
      <c r="L647" s="883"/>
      <c r="M647" s="883"/>
      <c r="N647" s="883"/>
      <c r="O647" s="883"/>
      <c r="P647" s="883"/>
      <c r="Q647" s="883"/>
      <c r="R647" s="883"/>
      <c r="S647" s="883"/>
      <c r="T647" s="883"/>
      <c r="U647" s="883"/>
      <c r="V647" s="883"/>
      <c r="W647" s="883"/>
      <c r="X647" s="883"/>
      <c r="Y647" s="883"/>
      <c r="Z647" s="883"/>
      <c r="AA647" s="883"/>
      <c r="AB647" s="883"/>
      <c r="AC647" s="883"/>
      <c r="AD647" s="883"/>
      <c r="AE647" s="883"/>
      <c r="AF647" s="883"/>
      <c r="AG647" s="883"/>
      <c r="AH647" s="883"/>
      <c r="AI647" s="883"/>
      <c r="AJ647" s="883"/>
      <c r="AK647" s="883"/>
      <c r="AL647" s="883"/>
      <c r="AM647" s="883"/>
      <c r="AN647" s="883"/>
      <c r="AO647" s="883"/>
      <c r="AP647" s="883"/>
      <c r="AQ647" s="883"/>
      <c r="AR647" s="883"/>
      <c r="AS647" s="883"/>
      <c r="AT647" s="883"/>
      <c r="AU647" s="883"/>
      <c r="AV647" s="883"/>
      <c r="AW647" s="883"/>
      <c r="AX647" s="883"/>
      <c r="AY647" s="883"/>
      <c r="AZ647" s="883"/>
      <c r="BA647" s="883"/>
      <c r="BB647" s="883"/>
      <c r="BC647" s="883"/>
      <c r="BD647" s="883"/>
      <c r="BE647" s="883"/>
      <c r="BF647" s="883"/>
    </row>
    <row r="648" ht="12.75" customHeight="1">
      <c r="A648" s="883"/>
      <c r="B648" s="883"/>
      <c r="C648" s="883"/>
      <c r="D648" s="883"/>
      <c r="E648" s="883"/>
      <c r="F648" s="883"/>
      <c r="G648" s="883"/>
      <c r="H648" s="883"/>
      <c r="I648" s="883"/>
      <c r="J648" s="883"/>
      <c r="K648" s="883"/>
      <c r="L648" s="883"/>
      <c r="M648" s="883"/>
      <c r="N648" s="883"/>
      <c r="O648" s="883"/>
      <c r="P648" s="883"/>
      <c r="Q648" s="883"/>
      <c r="R648" s="883"/>
      <c r="S648" s="883"/>
      <c r="T648" s="883"/>
      <c r="U648" s="883"/>
      <c r="V648" s="883"/>
      <c r="W648" s="883"/>
      <c r="X648" s="883"/>
      <c r="Y648" s="883"/>
      <c r="Z648" s="883"/>
      <c r="AA648" s="883"/>
      <c r="AB648" s="883"/>
      <c r="AC648" s="883"/>
      <c r="AD648" s="883"/>
      <c r="AE648" s="883"/>
      <c r="AF648" s="883"/>
      <c r="AG648" s="883"/>
      <c r="AH648" s="883"/>
      <c r="AI648" s="883"/>
      <c r="AJ648" s="883"/>
      <c r="AK648" s="883"/>
      <c r="AL648" s="883"/>
      <c r="AM648" s="883"/>
      <c r="AN648" s="883"/>
      <c r="AO648" s="883"/>
      <c r="AP648" s="883"/>
      <c r="AQ648" s="883"/>
      <c r="AR648" s="883"/>
      <c r="AS648" s="883"/>
      <c r="AT648" s="883"/>
      <c r="AU648" s="883"/>
      <c r="AV648" s="883"/>
      <c r="AW648" s="883"/>
      <c r="AX648" s="883"/>
      <c r="AY648" s="883"/>
      <c r="AZ648" s="883"/>
      <c r="BA648" s="883"/>
      <c r="BB648" s="883"/>
      <c r="BC648" s="883"/>
      <c r="BD648" s="883"/>
      <c r="BE648" s="883"/>
      <c r="BF648" s="883"/>
    </row>
    <row r="649" ht="12.75" customHeight="1">
      <c r="A649" s="883"/>
      <c r="B649" s="883"/>
      <c r="C649" s="883"/>
      <c r="D649" s="883"/>
      <c r="E649" s="883"/>
      <c r="F649" s="883"/>
      <c r="G649" s="883"/>
      <c r="H649" s="883"/>
      <c r="I649" s="883"/>
      <c r="J649" s="883"/>
      <c r="K649" s="883"/>
      <c r="L649" s="883"/>
      <c r="M649" s="883"/>
      <c r="N649" s="883"/>
      <c r="O649" s="883"/>
      <c r="P649" s="883"/>
      <c r="Q649" s="883"/>
      <c r="R649" s="883"/>
      <c r="S649" s="883"/>
      <c r="T649" s="883"/>
      <c r="U649" s="883"/>
      <c r="V649" s="883"/>
      <c r="W649" s="883"/>
      <c r="X649" s="883"/>
      <c r="Y649" s="883"/>
      <c r="Z649" s="883"/>
      <c r="AA649" s="883"/>
      <c r="AB649" s="883"/>
      <c r="AC649" s="883"/>
      <c r="AD649" s="883"/>
      <c r="AE649" s="883"/>
      <c r="AF649" s="883"/>
      <c r="AG649" s="883"/>
      <c r="AH649" s="883"/>
      <c r="AI649" s="883"/>
      <c r="AJ649" s="883"/>
      <c r="AK649" s="883"/>
      <c r="AL649" s="883"/>
      <c r="AM649" s="883"/>
      <c r="AN649" s="883"/>
      <c r="AO649" s="883"/>
      <c r="AP649" s="883"/>
      <c r="AQ649" s="883"/>
      <c r="AR649" s="883"/>
      <c r="AS649" s="883"/>
      <c r="AT649" s="883"/>
      <c r="AU649" s="883"/>
      <c r="AV649" s="883"/>
      <c r="AW649" s="883"/>
      <c r="AX649" s="883"/>
      <c r="AY649" s="883"/>
      <c r="AZ649" s="883"/>
      <c r="BA649" s="883"/>
      <c r="BB649" s="883"/>
      <c r="BC649" s="883"/>
      <c r="BD649" s="883"/>
      <c r="BE649" s="883"/>
      <c r="BF649" s="883"/>
    </row>
    <row r="650" ht="12.75" customHeight="1">
      <c r="A650" s="883"/>
      <c r="B650" s="883"/>
      <c r="C650" s="883"/>
      <c r="D650" s="883"/>
      <c r="E650" s="883"/>
      <c r="F650" s="883"/>
      <c r="G650" s="883"/>
      <c r="H650" s="883"/>
      <c r="I650" s="883"/>
      <c r="J650" s="883"/>
      <c r="K650" s="883"/>
      <c r="L650" s="883"/>
      <c r="M650" s="883"/>
      <c r="N650" s="883"/>
      <c r="O650" s="883"/>
      <c r="P650" s="883"/>
      <c r="Q650" s="883"/>
      <c r="R650" s="883"/>
      <c r="S650" s="883"/>
      <c r="T650" s="883"/>
      <c r="U650" s="883"/>
      <c r="V650" s="883"/>
      <c r="W650" s="883"/>
      <c r="X650" s="883"/>
      <c r="Y650" s="883"/>
      <c r="Z650" s="883"/>
      <c r="AA650" s="883"/>
      <c r="AB650" s="883"/>
      <c r="AC650" s="883"/>
      <c r="AD650" s="883"/>
      <c r="AE650" s="883"/>
      <c r="AF650" s="883"/>
      <c r="AG650" s="883"/>
      <c r="AH650" s="883"/>
      <c r="AI650" s="883"/>
      <c r="AJ650" s="883"/>
      <c r="AK650" s="883"/>
      <c r="AL650" s="883"/>
      <c r="AM650" s="883"/>
      <c r="AN650" s="883"/>
      <c r="AO650" s="883"/>
      <c r="AP650" s="883"/>
      <c r="AQ650" s="883"/>
      <c r="AR650" s="883"/>
      <c r="AS650" s="883"/>
      <c r="AT650" s="883"/>
      <c r="AU650" s="883"/>
      <c r="AV650" s="883"/>
      <c r="AW650" s="883"/>
      <c r="AX650" s="883"/>
      <c r="AY650" s="883"/>
      <c r="AZ650" s="883"/>
      <c r="BA650" s="883"/>
      <c r="BB650" s="883"/>
      <c r="BC650" s="883"/>
      <c r="BD650" s="883"/>
      <c r="BE650" s="883"/>
      <c r="BF650" s="883"/>
    </row>
    <row r="651" ht="12.75" customHeight="1">
      <c r="A651" s="883"/>
      <c r="B651" s="883"/>
      <c r="C651" s="883"/>
      <c r="D651" s="883"/>
      <c r="E651" s="883"/>
      <c r="F651" s="883"/>
      <c r="G651" s="883"/>
      <c r="H651" s="883"/>
      <c r="I651" s="883"/>
      <c r="J651" s="883"/>
      <c r="K651" s="883"/>
      <c r="L651" s="883"/>
      <c r="M651" s="883"/>
      <c r="N651" s="883"/>
      <c r="O651" s="883"/>
      <c r="P651" s="883"/>
      <c r="Q651" s="883"/>
      <c r="R651" s="883"/>
      <c r="S651" s="883"/>
      <c r="T651" s="883"/>
      <c r="U651" s="883"/>
      <c r="V651" s="883"/>
      <c r="W651" s="883"/>
      <c r="X651" s="883"/>
      <c r="Y651" s="883"/>
      <c r="Z651" s="883"/>
      <c r="AA651" s="883"/>
      <c r="AB651" s="883"/>
      <c r="AC651" s="883"/>
      <c r="AD651" s="883"/>
      <c r="AE651" s="883"/>
      <c r="AF651" s="883"/>
      <c r="AG651" s="883"/>
      <c r="AH651" s="883"/>
      <c r="AI651" s="883"/>
      <c r="AJ651" s="883"/>
      <c r="AK651" s="883"/>
      <c r="AL651" s="883"/>
      <c r="AM651" s="883"/>
      <c r="AN651" s="883"/>
      <c r="AO651" s="883"/>
      <c r="AP651" s="883"/>
      <c r="AQ651" s="883"/>
      <c r="AR651" s="883"/>
      <c r="AS651" s="883"/>
      <c r="AT651" s="883"/>
      <c r="AU651" s="883"/>
      <c r="AV651" s="883"/>
      <c r="AW651" s="883"/>
      <c r="AX651" s="883"/>
      <c r="AY651" s="883"/>
      <c r="AZ651" s="883"/>
      <c r="BA651" s="883"/>
      <c r="BB651" s="883"/>
      <c r="BC651" s="883"/>
      <c r="BD651" s="883"/>
      <c r="BE651" s="883"/>
      <c r="BF651" s="883"/>
    </row>
    <row r="652" ht="12.75" customHeight="1">
      <c r="A652" s="883"/>
      <c r="B652" s="883"/>
      <c r="C652" s="883"/>
      <c r="D652" s="883"/>
      <c r="E652" s="883"/>
      <c r="F652" s="883"/>
      <c r="G652" s="883"/>
      <c r="H652" s="883"/>
      <c r="I652" s="883"/>
      <c r="J652" s="883"/>
      <c r="K652" s="883"/>
      <c r="L652" s="883"/>
      <c r="M652" s="883"/>
      <c r="N652" s="883"/>
      <c r="O652" s="883"/>
      <c r="P652" s="883"/>
      <c r="Q652" s="883"/>
      <c r="R652" s="883"/>
      <c r="S652" s="883"/>
      <c r="T652" s="883"/>
      <c r="U652" s="883"/>
      <c r="V652" s="883"/>
      <c r="W652" s="883"/>
      <c r="X652" s="883"/>
      <c r="Y652" s="883"/>
      <c r="Z652" s="883"/>
      <c r="AA652" s="883"/>
      <c r="AB652" s="883"/>
      <c r="AC652" s="883"/>
      <c r="AD652" s="883"/>
      <c r="AE652" s="883"/>
      <c r="AF652" s="883"/>
      <c r="AG652" s="883"/>
      <c r="AH652" s="883"/>
      <c r="AI652" s="883"/>
      <c r="AJ652" s="883"/>
      <c r="AK652" s="883"/>
      <c r="AL652" s="883"/>
      <c r="AM652" s="883"/>
      <c r="AN652" s="883"/>
      <c r="AO652" s="883"/>
      <c r="AP652" s="883"/>
      <c r="AQ652" s="883"/>
      <c r="AR652" s="883"/>
      <c r="AS652" s="883"/>
      <c r="AT652" s="883"/>
      <c r="AU652" s="883"/>
      <c r="AV652" s="883"/>
      <c r="AW652" s="883"/>
      <c r="AX652" s="883"/>
      <c r="AY652" s="883"/>
      <c r="AZ652" s="883"/>
      <c r="BA652" s="883"/>
      <c r="BB652" s="883"/>
      <c r="BC652" s="883"/>
      <c r="BD652" s="883"/>
      <c r="BE652" s="883"/>
      <c r="BF652" s="883"/>
    </row>
    <row r="653" ht="12.75" customHeight="1">
      <c r="A653" s="883"/>
      <c r="B653" s="883"/>
      <c r="C653" s="883"/>
      <c r="D653" s="883"/>
      <c r="E653" s="883"/>
      <c r="F653" s="883"/>
      <c r="G653" s="883"/>
      <c r="H653" s="883"/>
      <c r="I653" s="883"/>
      <c r="J653" s="883"/>
      <c r="K653" s="883"/>
      <c r="L653" s="883"/>
      <c r="M653" s="883"/>
      <c r="N653" s="883"/>
      <c r="O653" s="883"/>
      <c r="P653" s="883"/>
      <c r="Q653" s="883"/>
      <c r="R653" s="883"/>
      <c r="S653" s="883"/>
      <c r="T653" s="883"/>
      <c r="U653" s="883"/>
      <c r="V653" s="883"/>
      <c r="W653" s="883"/>
      <c r="X653" s="883"/>
      <c r="Y653" s="883"/>
      <c r="Z653" s="883"/>
      <c r="AA653" s="883"/>
      <c r="AB653" s="883"/>
      <c r="AC653" s="883"/>
      <c r="AD653" s="883"/>
      <c r="AE653" s="883"/>
      <c r="AF653" s="883"/>
      <c r="AG653" s="883"/>
      <c r="AH653" s="883"/>
      <c r="AI653" s="883"/>
      <c r="AJ653" s="883"/>
      <c r="AK653" s="883"/>
      <c r="AL653" s="883"/>
      <c r="AM653" s="883"/>
      <c r="AN653" s="883"/>
      <c r="AO653" s="883"/>
      <c r="AP653" s="883"/>
      <c r="AQ653" s="883"/>
      <c r="AR653" s="883"/>
      <c r="AS653" s="883"/>
      <c r="AT653" s="883"/>
      <c r="AU653" s="883"/>
      <c r="AV653" s="883"/>
      <c r="AW653" s="883"/>
      <c r="AX653" s="883"/>
      <c r="AY653" s="883"/>
      <c r="AZ653" s="883"/>
      <c r="BA653" s="883"/>
      <c r="BB653" s="883"/>
      <c r="BC653" s="883"/>
      <c r="BD653" s="883"/>
      <c r="BE653" s="883"/>
      <c r="BF653" s="883"/>
    </row>
    <row r="654" ht="12.75" customHeight="1">
      <c r="A654" s="883"/>
      <c r="B654" s="883"/>
      <c r="C654" s="883"/>
      <c r="D654" s="883"/>
      <c r="E654" s="883"/>
      <c r="F654" s="883"/>
      <c r="G654" s="883"/>
      <c r="H654" s="883"/>
      <c r="I654" s="883"/>
      <c r="J654" s="883"/>
      <c r="K654" s="883"/>
      <c r="L654" s="883"/>
      <c r="M654" s="883"/>
      <c r="N654" s="883"/>
      <c r="O654" s="883"/>
      <c r="P654" s="883"/>
      <c r="Q654" s="883"/>
      <c r="R654" s="883"/>
      <c r="S654" s="883"/>
      <c r="T654" s="883"/>
      <c r="U654" s="883"/>
      <c r="V654" s="883"/>
      <c r="W654" s="883"/>
      <c r="X654" s="883"/>
      <c r="Y654" s="883"/>
      <c r="Z654" s="883"/>
      <c r="AA654" s="883"/>
      <c r="AB654" s="883"/>
      <c r="AC654" s="883"/>
      <c r="AD654" s="883"/>
      <c r="AE654" s="883"/>
      <c r="AF654" s="883"/>
      <c r="AG654" s="883"/>
      <c r="AH654" s="883"/>
      <c r="AI654" s="883"/>
      <c r="AJ654" s="883"/>
      <c r="AK654" s="883"/>
      <c r="AL654" s="883"/>
      <c r="AM654" s="883"/>
      <c r="AN654" s="883"/>
      <c r="AO654" s="883"/>
      <c r="AP654" s="883"/>
      <c r="AQ654" s="883"/>
      <c r="AR654" s="883"/>
      <c r="AS654" s="883"/>
      <c r="AT654" s="883"/>
      <c r="AU654" s="883"/>
      <c r="AV654" s="883"/>
      <c r="AW654" s="883"/>
      <c r="AX654" s="883"/>
      <c r="AY654" s="883"/>
      <c r="AZ654" s="883"/>
      <c r="BA654" s="883"/>
      <c r="BB654" s="883"/>
      <c r="BC654" s="883"/>
      <c r="BD654" s="883"/>
      <c r="BE654" s="883"/>
      <c r="BF654" s="883"/>
    </row>
    <row r="655" ht="12.75" customHeight="1">
      <c r="A655" s="883"/>
      <c r="B655" s="883"/>
      <c r="C655" s="883"/>
      <c r="D655" s="883"/>
      <c r="E655" s="883"/>
      <c r="F655" s="883"/>
      <c r="G655" s="883"/>
      <c r="H655" s="883"/>
      <c r="I655" s="883"/>
      <c r="J655" s="883"/>
      <c r="K655" s="883"/>
      <c r="L655" s="883"/>
      <c r="M655" s="883"/>
      <c r="N655" s="883"/>
      <c r="O655" s="883"/>
      <c r="P655" s="883"/>
      <c r="Q655" s="883"/>
      <c r="R655" s="883"/>
      <c r="S655" s="883"/>
      <c r="T655" s="883"/>
      <c r="U655" s="883"/>
      <c r="V655" s="883"/>
      <c r="W655" s="883"/>
      <c r="X655" s="883"/>
      <c r="Y655" s="883"/>
      <c r="Z655" s="883"/>
      <c r="AA655" s="883"/>
      <c r="AB655" s="883"/>
      <c r="AC655" s="883"/>
      <c r="AD655" s="883"/>
      <c r="AE655" s="883"/>
      <c r="AF655" s="883"/>
      <c r="AG655" s="883"/>
      <c r="AH655" s="883"/>
      <c r="AI655" s="883"/>
      <c r="AJ655" s="883"/>
      <c r="AK655" s="883"/>
      <c r="AL655" s="883"/>
      <c r="AM655" s="883"/>
      <c r="AN655" s="883"/>
      <c r="AO655" s="883"/>
      <c r="AP655" s="883"/>
      <c r="AQ655" s="883"/>
      <c r="AR655" s="883"/>
      <c r="AS655" s="883"/>
      <c r="AT655" s="883"/>
      <c r="AU655" s="883"/>
      <c r="AV655" s="883"/>
      <c r="AW655" s="883"/>
      <c r="AX655" s="883"/>
      <c r="AY655" s="883"/>
      <c r="AZ655" s="883"/>
      <c r="BA655" s="883"/>
      <c r="BB655" s="883"/>
      <c r="BC655" s="883"/>
      <c r="BD655" s="883"/>
      <c r="BE655" s="883"/>
      <c r="BF655" s="883"/>
    </row>
    <row r="656" ht="12.75" customHeight="1">
      <c r="A656" s="883"/>
      <c r="B656" s="883"/>
      <c r="C656" s="883"/>
      <c r="D656" s="883"/>
      <c r="E656" s="883"/>
      <c r="F656" s="883"/>
      <c r="G656" s="883"/>
      <c r="H656" s="883"/>
      <c r="I656" s="883"/>
      <c r="J656" s="883"/>
      <c r="K656" s="883"/>
      <c r="L656" s="883"/>
      <c r="M656" s="883"/>
      <c r="N656" s="883"/>
      <c r="O656" s="883"/>
      <c r="P656" s="883"/>
      <c r="Q656" s="883"/>
      <c r="R656" s="883"/>
      <c r="S656" s="883"/>
      <c r="T656" s="883"/>
      <c r="U656" s="883"/>
      <c r="V656" s="883"/>
      <c r="W656" s="883"/>
      <c r="X656" s="883"/>
      <c r="Y656" s="883"/>
      <c r="Z656" s="883"/>
      <c r="AA656" s="883"/>
      <c r="AB656" s="883"/>
      <c r="AC656" s="883"/>
      <c r="AD656" s="883"/>
      <c r="AE656" s="883"/>
      <c r="AF656" s="883"/>
      <c r="AG656" s="883"/>
      <c r="AH656" s="883"/>
      <c r="AI656" s="883"/>
      <c r="AJ656" s="883"/>
      <c r="AK656" s="883"/>
      <c r="AL656" s="883"/>
      <c r="AM656" s="883"/>
      <c r="AN656" s="883"/>
      <c r="AO656" s="883"/>
      <c r="AP656" s="883"/>
      <c r="AQ656" s="883"/>
      <c r="AR656" s="883"/>
      <c r="AS656" s="883"/>
      <c r="AT656" s="883"/>
      <c r="AU656" s="883"/>
      <c r="AV656" s="883"/>
      <c r="AW656" s="883"/>
      <c r="AX656" s="883"/>
      <c r="AY656" s="883"/>
      <c r="AZ656" s="883"/>
      <c r="BA656" s="883"/>
      <c r="BB656" s="883"/>
      <c r="BC656" s="883"/>
      <c r="BD656" s="883"/>
      <c r="BE656" s="883"/>
      <c r="BF656" s="883"/>
    </row>
    <row r="657" ht="12.75" customHeight="1">
      <c r="A657" s="883"/>
      <c r="B657" s="883"/>
      <c r="C657" s="883"/>
      <c r="D657" s="883"/>
      <c r="E657" s="883"/>
      <c r="F657" s="883"/>
      <c r="G657" s="883"/>
      <c r="H657" s="883"/>
      <c r="I657" s="883"/>
      <c r="J657" s="883"/>
      <c r="K657" s="883"/>
      <c r="L657" s="883"/>
      <c r="M657" s="883"/>
      <c r="N657" s="883"/>
      <c r="O657" s="883"/>
      <c r="P657" s="883"/>
      <c r="Q657" s="883"/>
      <c r="R657" s="883"/>
      <c r="S657" s="883"/>
      <c r="T657" s="883"/>
      <c r="U657" s="883"/>
      <c r="V657" s="883"/>
      <c r="W657" s="883"/>
      <c r="X657" s="883"/>
      <c r="Y657" s="883"/>
      <c r="Z657" s="883"/>
      <c r="AA657" s="883"/>
      <c r="AB657" s="883"/>
      <c r="AC657" s="883"/>
      <c r="AD657" s="883"/>
      <c r="AE657" s="883"/>
      <c r="AF657" s="883"/>
      <c r="AG657" s="883"/>
      <c r="AH657" s="883"/>
      <c r="AI657" s="883"/>
      <c r="AJ657" s="883"/>
      <c r="AK657" s="883"/>
      <c r="AL657" s="883"/>
      <c r="AM657" s="883"/>
      <c r="AN657" s="883"/>
      <c r="AO657" s="883"/>
      <c r="AP657" s="883"/>
      <c r="AQ657" s="883"/>
      <c r="AR657" s="883"/>
      <c r="AS657" s="883"/>
      <c r="AT657" s="883"/>
      <c r="AU657" s="883"/>
      <c r="AV657" s="883"/>
      <c r="AW657" s="883"/>
      <c r="AX657" s="883"/>
      <c r="AY657" s="883"/>
      <c r="AZ657" s="883"/>
      <c r="BA657" s="883"/>
      <c r="BB657" s="883"/>
      <c r="BC657" s="883"/>
      <c r="BD657" s="883"/>
      <c r="BE657" s="883"/>
      <c r="BF657" s="883"/>
    </row>
    <row r="658" ht="12.75" customHeight="1">
      <c r="A658" s="883"/>
      <c r="B658" s="883"/>
      <c r="C658" s="883"/>
      <c r="D658" s="883"/>
      <c r="E658" s="883"/>
      <c r="F658" s="883"/>
      <c r="G658" s="883"/>
      <c r="H658" s="883"/>
      <c r="I658" s="883"/>
      <c r="J658" s="883"/>
      <c r="K658" s="883"/>
      <c r="L658" s="883"/>
      <c r="M658" s="883"/>
      <c r="N658" s="883"/>
      <c r="O658" s="883"/>
      <c r="P658" s="883"/>
      <c r="Q658" s="883"/>
      <c r="R658" s="883"/>
      <c r="S658" s="883"/>
      <c r="T658" s="883"/>
      <c r="U658" s="883"/>
      <c r="V658" s="883"/>
      <c r="W658" s="883"/>
      <c r="X658" s="883"/>
      <c r="Y658" s="883"/>
      <c r="Z658" s="883"/>
      <c r="AA658" s="883"/>
      <c r="AB658" s="883"/>
      <c r="AC658" s="883"/>
      <c r="AD658" s="883"/>
      <c r="AE658" s="883"/>
      <c r="AF658" s="883"/>
      <c r="AG658" s="883"/>
      <c r="AH658" s="883"/>
      <c r="AI658" s="883"/>
      <c r="AJ658" s="883"/>
      <c r="AK658" s="883"/>
      <c r="AL658" s="883"/>
      <c r="AM658" s="883"/>
      <c r="AN658" s="883"/>
      <c r="AO658" s="883"/>
      <c r="AP658" s="883"/>
      <c r="AQ658" s="883"/>
      <c r="AR658" s="883"/>
      <c r="AS658" s="883"/>
      <c r="AT658" s="883"/>
      <c r="AU658" s="883"/>
      <c r="AV658" s="883"/>
      <c r="AW658" s="883"/>
      <c r="AX658" s="883"/>
      <c r="AY658" s="883"/>
      <c r="AZ658" s="883"/>
      <c r="BA658" s="883"/>
      <c r="BB658" s="883"/>
      <c r="BC658" s="883"/>
      <c r="BD658" s="883"/>
      <c r="BE658" s="883"/>
      <c r="BF658" s="883"/>
    </row>
    <row r="659" ht="12.75" customHeight="1">
      <c r="A659" s="883"/>
      <c r="B659" s="883"/>
      <c r="C659" s="883"/>
      <c r="D659" s="883"/>
      <c r="E659" s="883"/>
      <c r="F659" s="883"/>
      <c r="G659" s="883"/>
      <c r="H659" s="883"/>
      <c r="I659" s="883"/>
      <c r="J659" s="883"/>
      <c r="K659" s="883"/>
      <c r="L659" s="883"/>
      <c r="M659" s="883"/>
      <c r="N659" s="883"/>
      <c r="O659" s="883"/>
      <c r="P659" s="883"/>
      <c r="Q659" s="883"/>
      <c r="R659" s="883"/>
      <c r="S659" s="883"/>
      <c r="T659" s="883"/>
      <c r="U659" s="883"/>
      <c r="V659" s="883"/>
      <c r="W659" s="883"/>
      <c r="X659" s="883"/>
      <c r="Y659" s="883"/>
      <c r="Z659" s="883"/>
      <c r="AA659" s="883"/>
      <c r="AB659" s="883"/>
      <c r="AC659" s="883"/>
      <c r="AD659" s="883"/>
      <c r="AE659" s="883"/>
      <c r="AF659" s="883"/>
      <c r="AG659" s="883"/>
      <c r="AH659" s="883"/>
      <c r="AI659" s="883"/>
      <c r="AJ659" s="883"/>
      <c r="AK659" s="883"/>
      <c r="AL659" s="883"/>
      <c r="AM659" s="883"/>
      <c r="AN659" s="883"/>
      <c r="AO659" s="883"/>
      <c r="AP659" s="883"/>
      <c r="AQ659" s="883"/>
      <c r="AR659" s="883"/>
      <c r="AS659" s="883"/>
      <c r="AT659" s="883"/>
      <c r="AU659" s="883"/>
      <c r="AV659" s="883"/>
      <c r="AW659" s="883"/>
      <c r="AX659" s="883"/>
      <c r="AY659" s="883"/>
      <c r="AZ659" s="883"/>
      <c r="BA659" s="883"/>
      <c r="BB659" s="883"/>
      <c r="BC659" s="883"/>
      <c r="BD659" s="883"/>
      <c r="BE659" s="883"/>
      <c r="BF659" s="883"/>
    </row>
    <row r="660" ht="12.75" customHeight="1">
      <c r="A660" s="883"/>
      <c r="B660" s="883"/>
      <c r="C660" s="883"/>
      <c r="D660" s="883"/>
      <c r="E660" s="883"/>
      <c r="F660" s="883"/>
      <c r="G660" s="883"/>
      <c r="H660" s="883"/>
      <c r="I660" s="883"/>
      <c r="J660" s="883"/>
      <c r="K660" s="883"/>
      <c r="L660" s="883"/>
      <c r="M660" s="883"/>
      <c r="N660" s="883"/>
      <c r="O660" s="883"/>
      <c r="P660" s="883"/>
      <c r="Q660" s="883"/>
      <c r="R660" s="883"/>
      <c r="S660" s="883"/>
      <c r="T660" s="883"/>
      <c r="U660" s="883"/>
      <c r="V660" s="883"/>
      <c r="W660" s="883"/>
      <c r="X660" s="883"/>
      <c r="Y660" s="883"/>
      <c r="Z660" s="883"/>
      <c r="AA660" s="883"/>
      <c r="AB660" s="883"/>
      <c r="AC660" s="883"/>
      <c r="AD660" s="883"/>
      <c r="AE660" s="883"/>
      <c r="AF660" s="883"/>
      <c r="AG660" s="883"/>
      <c r="AH660" s="883"/>
      <c r="AI660" s="883"/>
      <c r="AJ660" s="883"/>
      <c r="AK660" s="883"/>
      <c r="AL660" s="883"/>
      <c r="AM660" s="883"/>
      <c r="AN660" s="883"/>
      <c r="AO660" s="883"/>
      <c r="AP660" s="883"/>
      <c r="AQ660" s="883"/>
      <c r="AR660" s="883"/>
      <c r="AS660" s="883"/>
      <c r="AT660" s="883"/>
      <c r="AU660" s="883"/>
      <c r="AV660" s="883"/>
      <c r="AW660" s="883"/>
      <c r="AX660" s="883"/>
      <c r="AY660" s="883"/>
      <c r="AZ660" s="883"/>
      <c r="BA660" s="883"/>
      <c r="BB660" s="883"/>
      <c r="BC660" s="883"/>
      <c r="BD660" s="883"/>
      <c r="BE660" s="883"/>
      <c r="BF660" s="883"/>
    </row>
    <row r="661" ht="12.75" customHeight="1">
      <c r="A661" s="883"/>
      <c r="B661" s="883"/>
      <c r="C661" s="883"/>
      <c r="D661" s="883"/>
      <c r="E661" s="883"/>
      <c r="F661" s="883"/>
      <c r="G661" s="883"/>
      <c r="H661" s="883"/>
      <c r="I661" s="883"/>
      <c r="J661" s="883"/>
      <c r="K661" s="883"/>
      <c r="L661" s="883"/>
      <c r="M661" s="883"/>
      <c r="N661" s="883"/>
      <c r="O661" s="883"/>
      <c r="P661" s="883"/>
      <c r="Q661" s="883"/>
      <c r="R661" s="883"/>
      <c r="S661" s="883"/>
      <c r="T661" s="883"/>
      <c r="U661" s="883"/>
      <c r="V661" s="883"/>
      <c r="W661" s="883"/>
      <c r="X661" s="883"/>
      <c r="Y661" s="883"/>
      <c r="Z661" s="883"/>
      <c r="AA661" s="883"/>
      <c r="AB661" s="883"/>
      <c r="AC661" s="883"/>
      <c r="AD661" s="883"/>
      <c r="AE661" s="883"/>
      <c r="AF661" s="883"/>
      <c r="AG661" s="883"/>
      <c r="AH661" s="883"/>
      <c r="AI661" s="883"/>
      <c r="AJ661" s="883"/>
      <c r="AK661" s="883"/>
      <c r="AL661" s="883"/>
      <c r="AM661" s="883"/>
      <c r="AN661" s="883"/>
      <c r="AO661" s="883"/>
      <c r="AP661" s="883"/>
      <c r="AQ661" s="883"/>
      <c r="AR661" s="883"/>
      <c r="AS661" s="883"/>
      <c r="AT661" s="883"/>
      <c r="AU661" s="883"/>
      <c r="AV661" s="883"/>
      <c r="AW661" s="883"/>
      <c r="AX661" s="883"/>
      <c r="AY661" s="883"/>
      <c r="AZ661" s="883"/>
      <c r="BA661" s="883"/>
      <c r="BB661" s="883"/>
      <c r="BC661" s="883"/>
      <c r="BD661" s="883"/>
      <c r="BE661" s="883"/>
      <c r="BF661" s="883"/>
    </row>
    <row r="662" ht="12.75" customHeight="1">
      <c r="A662" s="883"/>
      <c r="B662" s="883"/>
      <c r="C662" s="883"/>
      <c r="D662" s="883"/>
      <c r="E662" s="883"/>
      <c r="F662" s="883"/>
      <c r="G662" s="883"/>
      <c r="H662" s="883"/>
      <c r="I662" s="883"/>
      <c r="J662" s="883"/>
      <c r="K662" s="883"/>
      <c r="L662" s="883"/>
      <c r="M662" s="883"/>
      <c r="N662" s="883"/>
      <c r="O662" s="883"/>
      <c r="P662" s="883"/>
      <c r="Q662" s="883"/>
      <c r="R662" s="883"/>
      <c r="S662" s="883"/>
      <c r="T662" s="883"/>
      <c r="U662" s="883"/>
      <c r="V662" s="883"/>
      <c r="W662" s="883"/>
      <c r="X662" s="883"/>
      <c r="Y662" s="883"/>
      <c r="Z662" s="883"/>
      <c r="AA662" s="883"/>
      <c r="AB662" s="883"/>
      <c r="AC662" s="883"/>
      <c r="AD662" s="883"/>
      <c r="AE662" s="883"/>
      <c r="AF662" s="883"/>
      <c r="AG662" s="883"/>
      <c r="AH662" s="883"/>
      <c r="AI662" s="883"/>
      <c r="AJ662" s="883"/>
      <c r="AK662" s="883"/>
      <c r="AL662" s="883"/>
      <c r="AM662" s="883"/>
      <c r="AN662" s="883"/>
      <c r="AO662" s="883"/>
      <c r="AP662" s="883"/>
      <c r="AQ662" s="883"/>
      <c r="AR662" s="883"/>
      <c r="AS662" s="883"/>
      <c r="AT662" s="883"/>
      <c r="AU662" s="883"/>
      <c r="AV662" s="883"/>
      <c r="AW662" s="883"/>
      <c r="AX662" s="883"/>
      <c r="AY662" s="883"/>
      <c r="AZ662" s="883"/>
      <c r="BA662" s="883"/>
      <c r="BB662" s="883"/>
      <c r="BC662" s="883"/>
      <c r="BD662" s="883"/>
      <c r="BE662" s="883"/>
      <c r="BF662" s="883"/>
    </row>
    <row r="663" ht="12.75" customHeight="1">
      <c r="A663" s="883"/>
      <c r="B663" s="883"/>
      <c r="C663" s="883"/>
      <c r="D663" s="883"/>
      <c r="E663" s="883"/>
      <c r="F663" s="883"/>
      <c r="G663" s="883"/>
      <c r="H663" s="883"/>
      <c r="I663" s="883"/>
      <c r="J663" s="883"/>
      <c r="K663" s="883"/>
      <c r="L663" s="883"/>
      <c r="M663" s="883"/>
      <c r="N663" s="883"/>
      <c r="O663" s="883"/>
      <c r="P663" s="883"/>
      <c r="Q663" s="883"/>
      <c r="R663" s="883"/>
      <c r="S663" s="883"/>
      <c r="T663" s="883"/>
      <c r="U663" s="883"/>
      <c r="V663" s="883"/>
      <c r="W663" s="883"/>
      <c r="X663" s="883"/>
      <c r="Y663" s="883"/>
      <c r="Z663" s="883"/>
      <c r="AA663" s="883"/>
      <c r="AB663" s="883"/>
      <c r="AC663" s="883"/>
      <c r="AD663" s="883"/>
      <c r="AE663" s="883"/>
      <c r="AF663" s="883"/>
      <c r="AG663" s="883"/>
      <c r="AH663" s="883"/>
      <c r="AI663" s="883"/>
      <c r="AJ663" s="883"/>
      <c r="AK663" s="883"/>
      <c r="AL663" s="883"/>
      <c r="AM663" s="883"/>
      <c r="AN663" s="883"/>
      <c r="AO663" s="883"/>
      <c r="AP663" s="883"/>
      <c r="AQ663" s="883"/>
      <c r="AR663" s="883"/>
      <c r="AS663" s="883"/>
      <c r="AT663" s="883"/>
      <c r="AU663" s="883"/>
      <c r="AV663" s="883"/>
      <c r="AW663" s="883"/>
      <c r="AX663" s="883"/>
      <c r="AY663" s="883"/>
      <c r="AZ663" s="883"/>
      <c r="BA663" s="883"/>
      <c r="BB663" s="883"/>
      <c r="BC663" s="883"/>
      <c r="BD663" s="883"/>
      <c r="BE663" s="883"/>
      <c r="BF663" s="883"/>
    </row>
    <row r="664" ht="12.75" customHeight="1">
      <c r="A664" s="883"/>
      <c r="B664" s="883"/>
      <c r="C664" s="883"/>
      <c r="D664" s="883"/>
      <c r="E664" s="883"/>
      <c r="F664" s="883"/>
      <c r="G664" s="883"/>
      <c r="H664" s="883"/>
      <c r="I664" s="883"/>
      <c r="J664" s="883"/>
      <c r="K664" s="883"/>
      <c r="L664" s="883"/>
      <c r="M664" s="883"/>
      <c r="N664" s="883"/>
      <c r="O664" s="883"/>
      <c r="P664" s="883"/>
      <c r="Q664" s="883"/>
      <c r="R664" s="883"/>
      <c r="S664" s="883"/>
      <c r="T664" s="883"/>
      <c r="U664" s="883"/>
      <c r="V664" s="883"/>
      <c r="W664" s="883"/>
      <c r="X664" s="883"/>
      <c r="Y664" s="883"/>
      <c r="Z664" s="883"/>
      <c r="AA664" s="883"/>
      <c r="AB664" s="883"/>
      <c r="AC664" s="883"/>
      <c r="AD664" s="883"/>
      <c r="AE664" s="883"/>
      <c r="AF664" s="883"/>
      <c r="AG664" s="883"/>
      <c r="AH664" s="883"/>
      <c r="AI664" s="883"/>
      <c r="AJ664" s="883"/>
      <c r="AK664" s="883"/>
      <c r="AL664" s="883"/>
      <c r="AM664" s="883"/>
      <c r="AN664" s="883"/>
      <c r="AO664" s="883"/>
      <c r="AP664" s="883"/>
      <c r="AQ664" s="883"/>
      <c r="AR664" s="883"/>
      <c r="AS664" s="883"/>
      <c r="AT664" s="883"/>
      <c r="AU664" s="883"/>
      <c r="AV664" s="883"/>
      <c r="AW664" s="883"/>
      <c r="AX664" s="883"/>
      <c r="AY664" s="883"/>
      <c r="AZ664" s="883"/>
      <c r="BA664" s="883"/>
      <c r="BB664" s="883"/>
      <c r="BC664" s="883"/>
      <c r="BD664" s="883"/>
      <c r="BE664" s="883"/>
      <c r="BF664" s="883"/>
    </row>
    <row r="665" ht="12.75" customHeight="1">
      <c r="A665" s="883"/>
      <c r="B665" s="883"/>
      <c r="C665" s="883"/>
      <c r="D665" s="883"/>
      <c r="E665" s="883"/>
      <c r="F665" s="883"/>
      <c r="G665" s="883"/>
      <c r="H665" s="883"/>
      <c r="I665" s="883"/>
      <c r="J665" s="883"/>
      <c r="K665" s="883"/>
      <c r="L665" s="883"/>
      <c r="M665" s="883"/>
      <c r="N665" s="883"/>
      <c r="O665" s="883"/>
      <c r="P665" s="883"/>
      <c r="Q665" s="883"/>
      <c r="R665" s="883"/>
      <c r="S665" s="883"/>
      <c r="T665" s="883"/>
      <c r="U665" s="883"/>
      <c r="V665" s="883"/>
      <c r="W665" s="883"/>
      <c r="X665" s="883"/>
      <c r="Y665" s="883"/>
      <c r="Z665" s="883"/>
      <c r="AA665" s="883"/>
      <c r="AB665" s="883"/>
      <c r="AC665" s="883"/>
      <c r="AD665" s="883"/>
      <c r="AE665" s="883"/>
      <c r="AF665" s="883"/>
      <c r="AG665" s="883"/>
      <c r="AH665" s="883"/>
      <c r="AI665" s="883"/>
      <c r="AJ665" s="883"/>
      <c r="AK665" s="883"/>
      <c r="AL665" s="883"/>
      <c r="AM665" s="883"/>
      <c r="AN665" s="883"/>
      <c r="AO665" s="883"/>
      <c r="AP665" s="883"/>
      <c r="AQ665" s="883"/>
      <c r="AR665" s="883"/>
      <c r="AS665" s="883"/>
      <c r="AT665" s="883"/>
      <c r="AU665" s="883"/>
      <c r="AV665" s="883"/>
      <c r="AW665" s="883"/>
      <c r="AX665" s="883"/>
      <c r="AY665" s="883"/>
      <c r="AZ665" s="883"/>
      <c r="BA665" s="883"/>
      <c r="BB665" s="883"/>
      <c r="BC665" s="883"/>
      <c r="BD665" s="883"/>
      <c r="BE665" s="883"/>
      <c r="BF665" s="883"/>
    </row>
    <row r="666" ht="12.75" customHeight="1">
      <c r="A666" s="883"/>
      <c r="B666" s="883"/>
      <c r="C666" s="883"/>
      <c r="D666" s="883"/>
      <c r="E666" s="883"/>
      <c r="F666" s="883"/>
      <c r="G666" s="883"/>
      <c r="H666" s="883"/>
      <c r="I666" s="883"/>
      <c r="J666" s="883"/>
      <c r="K666" s="883"/>
      <c r="L666" s="883"/>
      <c r="M666" s="883"/>
      <c r="N666" s="883"/>
      <c r="O666" s="883"/>
      <c r="P666" s="883"/>
      <c r="Q666" s="883"/>
      <c r="R666" s="883"/>
      <c r="S666" s="883"/>
      <c r="T666" s="883"/>
      <c r="U666" s="883"/>
      <c r="V666" s="883"/>
      <c r="W666" s="883"/>
      <c r="X666" s="883"/>
      <c r="Y666" s="883"/>
      <c r="Z666" s="883"/>
      <c r="AA666" s="883"/>
      <c r="AB666" s="883"/>
      <c r="AC666" s="883"/>
      <c r="AD666" s="883"/>
      <c r="AE666" s="883"/>
      <c r="AF666" s="883"/>
      <c r="AG666" s="883"/>
      <c r="AH666" s="883"/>
      <c r="AI666" s="883"/>
      <c r="AJ666" s="883"/>
      <c r="AK666" s="883"/>
      <c r="AL666" s="883"/>
      <c r="AM666" s="883"/>
      <c r="AN666" s="883"/>
      <c r="AO666" s="883"/>
      <c r="AP666" s="883"/>
      <c r="AQ666" s="883"/>
      <c r="AR666" s="883"/>
      <c r="AS666" s="883"/>
      <c r="AT666" s="883"/>
      <c r="AU666" s="883"/>
      <c r="AV666" s="883"/>
      <c r="AW666" s="883"/>
      <c r="AX666" s="883"/>
      <c r="AY666" s="883"/>
      <c r="AZ666" s="883"/>
      <c r="BA666" s="883"/>
      <c r="BB666" s="883"/>
      <c r="BC666" s="883"/>
      <c r="BD666" s="883"/>
      <c r="BE666" s="883"/>
      <c r="BF666" s="883"/>
    </row>
    <row r="667" ht="12.75" customHeight="1">
      <c r="A667" s="883"/>
      <c r="B667" s="883"/>
      <c r="C667" s="883"/>
      <c r="D667" s="883"/>
      <c r="E667" s="883"/>
      <c r="F667" s="883"/>
      <c r="G667" s="883"/>
      <c r="H667" s="883"/>
      <c r="I667" s="883"/>
      <c r="J667" s="883"/>
      <c r="K667" s="883"/>
      <c r="L667" s="883"/>
      <c r="M667" s="883"/>
      <c r="N667" s="883"/>
      <c r="O667" s="883"/>
      <c r="P667" s="883"/>
      <c r="Q667" s="883"/>
      <c r="R667" s="883"/>
      <c r="S667" s="883"/>
      <c r="T667" s="883"/>
      <c r="U667" s="883"/>
      <c r="V667" s="883"/>
      <c r="W667" s="883"/>
      <c r="X667" s="883"/>
      <c r="Y667" s="883"/>
      <c r="Z667" s="883"/>
      <c r="AA667" s="883"/>
      <c r="AB667" s="883"/>
      <c r="AC667" s="883"/>
      <c r="AD667" s="883"/>
      <c r="AE667" s="883"/>
      <c r="AF667" s="883"/>
      <c r="AG667" s="883"/>
      <c r="AH667" s="883"/>
      <c r="AI667" s="883"/>
      <c r="AJ667" s="883"/>
      <c r="AK667" s="883"/>
      <c r="AL667" s="883"/>
      <c r="AM667" s="883"/>
      <c r="AN667" s="883"/>
      <c r="AO667" s="883"/>
      <c r="AP667" s="883"/>
      <c r="AQ667" s="883"/>
      <c r="AR667" s="883"/>
      <c r="AS667" s="883"/>
      <c r="AT667" s="883"/>
      <c r="AU667" s="883"/>
      <c r="AV667" s="883"/>
      <c r="AW667" s="883"/>
      <c r="AX667" s="883"/>
      <c r="AY667" s="883"/>
      <c r="AZ667" s="883"/>
      <c r="BA667" s="883"/>
      <c r="BB667" s="883"/>
      <c r="BC667" s="883"/>
      <c r="BD667" s="883"/>
      <c r="BE667" s="883"/>
      <c r="BF667" s="883"/>
    </row>
    <row r="668" ht="12.75" customHeight="1">
      <c r="A668" s="883"/>
      <c r="B668" s="883"/>
      <c r="C668" s="883"/>
      <c r="D668" s="883"/>
      <c r="E668" s="883"/>
      <c r="F668" s="883"/>
      <c r="G668" s="883"/>
      <c r="H668" s="883"/>
      <c r="I668" s="883"/>
      <c r="J668" s="883"/>
      <c r="K668" s="883"/>
      <c r="L668" s="883"/>
      <c r="M668" s="883"/>
      <c r="N668" s="883"/>
      <c r="O668" s="883"/>
      <c r="P668" s="883"/>
      <c r="Q668" s="883"/>
      <c r="R668" s="883"/>
      <c r="S668" s="883"/>
      <c r="T668" s="883"/>
      <c r="U668" s="883"/>
      <c r="V668" s="883"/>
      <c r="W668" s="883"/>
      <c r="X668" s="883"/>
      <c r="Y668" s="883"/>
      <c r="Z668" s="883"/>
      <c r="AA668" s="883"/>
      <c r="AB668" s="883"/>
      <c r="AC668" s="883"/>
      <c r="AD668" s="883"/>
      <c r="AE668" s="883"/>
      <c r="AF668" s="883"/>
      <c r="AG668" s="883"/>
      <c r="AH668" s="883"/>
      <c r="AI668" s="883"/>
      <c r="AJ668" s="883"/>
      <c r="AK668" s="883"/>
      <c r="AL668" s="883"/>
      <c r="AM668" s="883"/>
      <c r="AN668" s="883"/>
      <c r="AO668" s="883"/>
      <c r="AP668" s="883"/>
      <c r="AQ668" s="883"/>
      <c r="AR668" s="883"/>
      <c r="AS668" s="883"/>
      <c r="AT668" s="883"/>
      <c r="AU668" s="883"/>
      <c r="AV668" s="883"/>
      <c r="AW668" s="883"/>
      <c r="AX668" s="883"/>
      <c r="AY668" s="883"/>
      <c r="AZ668" s="883"/>
      <c r="BA668" s="883"/>
      <c r="BB668" s="883"/>
      <c r="BC668" s="883"/>
      <c r="BD668" s="883"/>
      <c r="BE668" s="883"/>
      <c r="BF668" s="883"/>
    </row>
    <row r="669" ht="12.75" customHeight="1">
      <c r="A669" s="883"/>
      <c r="B669" s="883"/>
      <c r="C669" s="883"/>
      <c r="D669" s="883"/>
      <c r="E669" s="883"/>
      <c r="F669" s="883"/>
      <c r="G669" s="883"/>
      <c r="H669" s="883"/>
      <c r="I669" s="883"/>
      <c r="J669" s="883"/>
      <c r="K669" s="883"/>
      <c r="L669" s="883"/>
      <c r="M669" s="883"/>
      <c r="N669" s="883"/>
      <c r="O669" s="883"/>
      <c r="P669" s="883"/>
      <c r="Q669" s="883"/>
      <c r="R669" s="883"/>
      <c r="S669" s="883"/>
      <c r="T669" s="883"/>
      <c r="U669" s="883"/>
      <c r="V669" s="883"/>
      <c r="W669" s="883"/>
      <c r="X669" s="883"/>
      <c r="Y669" s="883"/>
      <c r="Z669" s="883"/>
      <c r="AA669" s="883"/>
      <c r="AB669" s="883"/>
      <c r="AC669" s="883"/>
      <c r="AD669" s="883"/>
      <c r="AE669" s="883"/>
      <c r="AF669" s="883"/>
      <c r="AG669" s="883"/>
      <c r="AH669" s="883"/>
      <c r="AI669" s="883"/>
      <c r="AJ669" s="883"/>
      <c r="AK669" s="883"/>
      <c r="AL669" s="883"/>
      <c r="AM669" s="883"/>
      <c r="AN669" s="883"/>
      <c r="AO669" s="883"/>
      <c r="AP669" s="883"/>
      <c r="AQ669" s="883"/>
      <c r="AR669" s="883"/>
      <c r="AS669" s="883"/>
      <c r="AT669" s="883"/>
      <c r="AU669" s="883"/>
      <c r="AV669" s="883"/>
      <c r="AW669" s="883"/>
      <c r="AX669" s="883"/>
      <c r="AY669" s="883"/>
      <c r="AZ669" s="883"/>
      <c r="BA669" s="883"/>
      <c r="BB669" s="883"/>
      <c r="BC669" s="883"/>
      <c r="BD669" s="883"/>
      <c r="BE669" s="883"/>
      <c r="BF669" s="883"/>
    </row>
    <row r="670" ht="12.75" customHeight="1">
      <c r="A670" s="883"/>
      <c r="B670" s="883"/>
      <c r="C670" s="883"/>
      <c r="D670" s="883"/>
      <c r="E670" s="883"/>
      <c r="F670" s="883"/>
      <c r="G670" s="883"/>
      <c r="H670" s="883"/>
      <c r="I670" s="883"/>
      <c r="J670" s="883"/>
      <c r="K670" s="883"/>
      <c r="L670" s="883"/>
      <c r="M670" s="883"/>
      <c r="N670" s="883"/>
      <c r="O670" s="883"/>
      <c r="P670" s="883"/>
      <c r="Q670" s="883"/>
      <c r="R670" s="883"/>
      <c r="S670" s="883"/>
      <c r="T670" s="883"/>
      <c r="U670" s="883"/>
      <c r="V670" s="883"/>
      <c r="W670" s="883"/>
      <c r="X670" s="883"/>
      <c r="Y670" s="883"/>
      <c r="Z670" s="883"/>
      <c r="AA670" s="883"/>
      <c r="AB670" s="883"/>
      <c r="AC670" s="883"/>
      <c r="AD670" s="883"/>
      <c r="AE670" s="883"/>
      <c r="AF670" s="883"/>
      <c r="AG670" s="883"/>
      <c r="AH670" s="883"/>
      <c r="AI670" s="883"/>
      <c r="AJ670" s="883"/>
      <c r="AK670" s="883"/>
      <c r="AL670" s="883"/>
      <c r="AM670" s="883"/>
      <c r="AN670" s="883"/>
      <c r="AO670" s="883"/>
      <c r="AP670" s="883"/>
      <c r="AQ670" s="883"/>
      <c r="AR670" s="883"/>
      <c r="AS670" s="883"/>
      <c r="AT670" s="883"/>
      <c r="AU670" s="883"/>
      <c r="AV670" s="883"/>
      <c r="AW670" s="883"/>
      <c r="AX670" s="883"/>
      <c r="AY670" s="883"/>
      <c r="AZ670" s="883"/>
      <c r="BA670" s="883"/>
      <c r="BB670" s="883"/>
      <c r="BC670" s="883"/>
      <c r="BD670" s="883"/>
      <c r="BE670" s="883"/>
      <c r="BF670" s="883"/>
    </row>
    <row r="671" ht="12.75" customHeight="1">
      <c r="A671" s="883"/>
      <c r="B671" s="883"/>
      <c r="C671" s="883"/>
      <c r="D671" s="883"/>
      <c r="E671" s="883"/>
      <c r="F671" s="883"/>
      <c r="G671" s="883"/>
      <c r="H671" s="883"/>
      <c r="I671" s="883"/>
      <c r="J671" s="883"/>
      <c r="K671" s="883"/>
      <c r="L671" s="883"/>
      <c r="M671" s="883"/>
      <c r="N671" s="883"/>
      <c r="O671" s="883"/>
      <c r="P671" s="883"/>
      <c r="Q671" s="883"/>
      <c r="R671" s="883"/>
      <c r="S671" s="883"/>
      <c r="T671" s="883"/>
      <c r="U671" s="883"/>
      <c r="V671" s="883"/>
      <c r="W671" s="883"/>
      <c r="X671" s="883"/>
      <c r="Y671" s="883"/>
      <c r="Z671" s="883"/>
      <c r="AA671" s="883"/>
      <c r="AB671" s="883"/>
      <c r="AC671" s="883"/>
      <c r="AD671" s="883"/>
      <c r="AE671" s="883"/>
      <c r="AF671" s="883"/>
      <c r="AG671" s="883"/>
      <c r="AH671" s="883"/>
      <c r="AI671" s="883"/>
      <c r="AJ671" s="883"/>
      <c r="AK671" s="883"/>
      <c r="AL671" s="883"/>
      <c r="AM671" s="883"/>
      <c r="AN671" s="883"/>
      <c r="AO671" s="883"/>
      <c r="AP671" s="883"/>
      <c r="AQ671" s="883"/>
      <c r="AR671" s="883"/>
      <c r="AS671" s="883"/>
      <c r="AT671" s="883"/>
      <c r="AU671" s="883"/>
      <c r="AV671" s="883"/>
      <c r="AW671" s="883"/>
      <c r="AX671" s="883"/>
      <c r="AY671" s="883"/>
      <c r="AZ671" s="883"/>
      <c r="BA671" s="883"/>
      <c r="BB671" s="883"/>
      <c r="BC671" s="883"/>
      <c r="BD671" s="883"/>
      <c r="BE671" s="883"/>
      <c r="BF671" s="883"/>
    </row>
    <row r="672" ht="12.75" customHeight="1">
      <c r="A672" s="883"/>
      <c r="B672" s="883"/>
      <c r="C672" s="883"/>
      <c r="D672" s="883"/>
      <c r="E672" s="883"/>
      <c r="F672" s="883"/>
      <c r="G672" s="883"/>
      <c r="H672" s="883"/>
      <c r="I672" s="883"/>
      <c r="J672" s="883"/>
      <c r="K672" s="883"/>
      <c r="L672" s="883"/>
      <c r="M672" s="883"/>
      <c r="N672" s="883"/>
      <c r="O672" s="883"/>
      <c r="P672" s="883"/>
      <c r="Q672" s="883"/>
      <c r="R672" s="883"/>
      <c r="S672" s="883"/>
      <c r="T672" s="883"/>
      <c r="U672" s="883"/>
      <c r="V672" s="883"/>
      <c r="W672" s="883"/>
      <c r="X672" s="883"/>
      <c r="Y672" s="883"/>
      <c r="Z672" s="883"/>
      <c r="AA672" s="883"/>
      <c r="AB672" s="883"/>
      <c r="AC672" s="883"/>
      <c r="AD672" s="883"/>
      <c r="AE672" s="883"/>
      <c r="AF672" s="883"/>
      <c r="AG672" s="883"/>
      <c r="AH672" s="883"/>
      <c r="AI672" s="883"/>
      <c r="AJ672" s="883"/>
      <c r="AK672" s="883"/>
      <c r="AL672" s="883"/>
      <c r="AM672" s="883"/>
      <c r="AN672" s="883"/>
      <c r="AO672" s="883"/>
      <c r="AP672" s="883"/>
      <c r="AQ672" s="883"/>
      <c r="AR672" s="883"/>
      <c r="AS672" s="883"/>
      <c r="AT672" s="883"/>
      <c r="AU672" s="883"/>
      <c r="AV672" s="883"/>
      <c r="AW672" s="883"/>
      <c r="AX672" s="883"/>
      <c r="AY672" s="883"/>
      <c r="AZ672" s="883"/>
      <c r="BA672" s="883"/>
      <c r="BB672" s="883"/>
      <c r="BC672" s="883"/>
      <c r="BD672" s="883"/>
      <c r="BE672" s="883"/>
      <c r="BF672" s="883"/>
    </row>
    <row r="673" ht="12.75" customHeight="1">
      <c r="A673" s="883"/>
      <c r="B673" s="883"/>
      <c r="C673" s="883"/>
      <c r="D673" s="883"/>
      <c r="E673" s="883"/>
      <c r="F673" s="883"/>
      <c r="G673" s="883"/>
      <c r="H673" s="883"/>
      <c r="I673" s="883"/>
      <c r="J673" s="883"/>
      <c r="K673" s="883"/>
      <c r="L673" s="883"/>
      <c r="M673" s="883"/>
      <c r="N673" s="883"/>
      <c r="O673" s="883"/>
      <c r="P673" s="883"/>
      <c r="Q673" s="883"/>
      <c r="R673" s="883"/>
      <c r="S673" s="883"/>
      <c r="T673" s="883"/>
      <c r="U673" s="883"/>
      <c r="V673" s="883"/>
      <c r="W673" s="883"/>
      <c r="X673" s="883"/>
      <c r="Y673" s="883"/>
      <c r="Z673" s="883"/>
      <c r="AA673" s="883"/>
      <c r="AB673" s="883"/>
      <c r="AC673" s="883"/>
      <c r="AD673" s="883"/>
      <c r="AE673" s="883"/>
      <c r="AF673" s="883"/>
      <c r="AG673" s="883"/>
      <c r="AH673" s="883"/>
      <c r="AI673" s="883"/>
      <c r="AJ673" s="883"/>
      <c r="AK673" s="883"/>
      <c r="AL673" s="883"/>
      <c r="AM673" s="883"/>
      <c r="AN673" s="883"/>
      <c r="AO673" s="883"/>
      <c r="AP673" s="883"/>
      <c r="AQ673" s="883"/>
      <c r="AR673" s="883"/>
      <c r="AS673" s="883"/>
      <c r="AT673" s="883"/>
      <c r="AU673" s="883"/>
      <c r="AV673" s="883"/>
      <c r="AW673" s="883"/>
      <c r="AX673" s="883"/>
      <c r="AY673" s="883"/>
      <c r="AZ673" s="883"/>
      <c r="BA673" s="883"/>
      <c r="BB673" s="883"/>
      <c r="BC673" s="883"/>
      <c r="BD673" s="883"/>
      <c r="BE673" s="883"/>
      <c r="BF673" s="883"/>
    </row>
    <row r="674" ht="12.75" customHeight="1">
      <c r="A674" s="883"/>
      <c r="B674" s="883"/>
      <c r="C674" s="883"/>
      <c r="D674" s="883"/>
      <c r="E674" s="883"/>
      <c r="F674" s="883"/>
      <c r="G674" s="883"/>
      <c r="H674" s="883"/>
      <c r="I674" s="883"/>
      <c r="J674" s="883"/>
      <c r="K674" s="883"/>
      <c r="L674" s="883"/>
      <c r="M674" s="883"/>
      <c r="N674" s="883"/>
      <c r="O674" s="883"/>
      <c r="P674" s="883"/>
      <c r="Q674" s="883"/>
      <c r="R674" s="883"/>
      <c r="S674" s="883"/>
      <c r="T674" s="883"/>
      <c r="U674" s="883"/>
      <c r="V674" s="883"/>
      <c r="W674" s="883"/>
      <c r="X674" s="883"/>
      <c r="Y674" s="883"/>
      <c r="Z674" s="883"/>
      <c r="AA674" s="883"/>
      <c r="AB674" s="883"/>
      <c r="AC674" s="883"/>
      <c r="AD674" s="883"/>
      <c r="AE674" s="883"/>
      <c r="AF674" s="883"/>
      <c r="AG674" s="883"/>
      <c r="AH674" s="883"/>
      <c r="AI674" s="883"/>
      <c r="AJ674" s="883"/>
      <c r="AK674" s="883"/>
      <c r="AL674" s="883"/>
      <c r="AM674" s="883"/>
      <c r="AN674" s="883"/>
      <c r="AO674" s="883"/>
      <c r="AP674" s="883"/>
      <c r="AQ674" s="883"/>
      <c r="AR674" s="883"/>
      <c r="AS674" s="883"/>
      <c r="AT674" s="883"/>
      <c r="AU674" s="883"/>
      <c r="AV674" s="883"/>
      <c r="AW674" s="883"/>
      <c r="AX674" s="883"/>
      <c r="AY674" s="883"/>
      <c r="AZ674" s="883"/>
      <c r="BA674" s="883"/>
      <c r="BB674" s="883"/>
      <c r="BC674" s="883"/>
      <c r="BD674" s="883"/>
      <c r="BE674" s="883"/>
      <c r="BF674" s="883"/>
    </row>
    <row r="675" ht="12.75" customHeight="1">
      <c r="A675" s="883"/>
      <c r="B675" s="883"/>
      <c r="C675" s="883"/>
      <c r="D675" s="883"/>
      <c r="E675" s="883"/>
      <c r="F675" s="883"/>
      <c r="G675" s="883"/>
      <c r="H675" s="883"/>
      <c r="I675" s="883"/>
      <c r="J675" s="883"/>
      <c r="K675" s="883"/>
      <c r="L675" s="883"/>
      <c r="M675" s="883"/>
      <c r="N675" s="883"/>
      <c r="O675" s="883"/>
      <c r="P675" s="883"/>
      <c r="Q675" s="883"/>
      <c r="R675" s="883"/>
      <c r="S675" s="883"/>
      <c r="T675" s="883"/>
      <c r="U675" s="883"/>
      <c r="V675" s="883"/>
      <c r="W675" s="883"/>
      <c r="X675" s="883"/>
      <c r="Y675" s="883"/>
      <c r="Z675" s="883"/>
      <c r="AA675" s="883"/>
      <c r="AB675" s="883"/>
      <c r="AC675" s="883"/>
      <c r="AD675" s="883"/>
      <c r="AE675" s="883"/>
      <c r="AF675" s="883"/>
      <c r="AG675" s="883"/>
      <c r="AH675" s="883"/>
      <c r="AI675" s="883"/>
      <c r="AJ675" s="883"/>
      <c r="AK675" s="883"/>
      <c r="AL675" s="883"/>
      <c r="AM675" s="883"/>
      <c r="AN675" s="883"/>
      <c r="AO675" s="883"/>
      <c r="AP675" s="883"/>
      <c r="AQ675" s="883"/>
      <c r="AR675" s="883"/>
      <c r="AS675" s="883"/>
      <c r="AT675" s="883"/>
      <c r="AU675" s="883"/>
      <c r="AV675" s="883"/>
      <c r="AW675" s="883"/>
      <c r="AX675" s="883"/>
      <c r="AY675" s="883"/>
      <c r="AZ675" s="883"/>
      <c r="BA675" s="883"/>
      <c r="BB675" s="883"/>
      <c r="BC675" s="883"/>
      <c r="BD675" s="883"/>
      <c r="BE675" s="883"/>
      <c r="BF675" s="883"/>
    </row>
    <row r="676" ht="12.75" customHeight="1">
      <c r="A676" s="883"/>
      <c r="B676" s="883"/>
      <c r="C676" s="883"/>
      <c r="D676" s="883"/>
      <c r="E676" s="883"/>
      <c r="F676" s="883"/>
      <c r="G676" s="883"/>
      <c r="H676" s="883"/>
      <c r="I676" s="883"/>
      <c r="J676" s="883"/>
      <c r="K676" s="883"/>
      <c r="L676" s="883"/>
      <c r="M676" s="883"/>
      <c r="N676" s="883"/>
      <c r="O676" s="883"/>
      <c r="P676" s="883"/>
      <c r="Q676" s="883"/>
      <c r="R676" s="883"/>
      <c r="S676" s="883"/>
      <c r="T676" s="883"/>
      <c r="U676" s="883"/>
      <c r="V676" s="883"/>
      <c r="W676" s="883"/>
      <c r="X676" s="883"/>
      <c r="Y676" s="883"/>
      <c r="Z676" s="883"/>
      <c r="AA676" s="883"/>
      <c r="AB676" s="883"/>
      <c r="AC676" s="883"/>
      <c r="AD676" s="883"/>
      <c r="AE676" s="883"/>
      <c r="AF676" s="883"/>
      <c r="AG676" s="883"/>
      <c r="AH676" s="883"/>
      <c r="AI676" s="883"/>
      <c r="AJ676" s="883"/>
      <c r="AK676" s="883"/>
      <c r="AL676" s="883"/>
      <c r="AM676" s="883"/>
      <c r="AN676" s="883"/>
      <c r="AO676" s="883"/>
      <c r="AP676" s="883"/>
      <c r="AQ676" s="883"/>
      <c r="AR676" s="883"/>
      <c r="AS676" s="883"/>
      <c r="AT676" s="883"/>
      <c r="AU676" s="883"/>
      <c r="AV676" s="883"/>
      <c r="AW676" s="883"/>
      <c r="AX676" s="883"/>
      <c r="AY676" s="883"/>
      <c r="AZ676" s="883"/>
      <c r="BA676" s="883"/>
      <c r="BB676" s="883"/>
      <c r="BC676" s="883"/>
      <c r="BD676" s="883"/>
      <c r="BE676" s="883"/>
      <c r="BF676" s="883"/>
    </row>
    <row r="677" ht="12.75" customHeight="1">
      <c r="A677" s="883"/>
      <c r="B677" s="883"/>
      <c r="C677" s="883"/>
      <c r="D677" s="883"/>
      <c r="E677" s="883"/>
      <c r="F677" s="883"/>
      <c r="G677" s="883"/>
      <c r="H677" s="883"/>
      <c r="I677" s="883"/>
      <c r="J677" s="883"/>
      <c r="K677" s="883"/>
      <c r="L677" s="883"/>
      <c r="M677" s="883"/>
      <c r="N677" s="883"/>
      <c r="O677" s="883"/>
      <c r="P677" s="883"/>
      <c r="Q677" s="883"/>
      <c r="R677" s="883"/>
      <c r="S677" s="883"/>
      <c r="T677" s="883"/>
      <c r="U677" s="883"/>
      <c r="V677" s="883"/>
      <c r="W677" s="883"/>
      <c r="X677" s="883"/>
      <c r="Y677" s="883"/>
      <c r="Z677" s="883"/>
      <c r="AA677" s="883"/>
      <c r="AB677" s="883"/>
      <c r="AC677" s="883"/>
      <c r="AD677" s="883"/>
      <c r="AE677" s="883"/>
      <c r="AF677" s="883"/>
      <c r="AG677" s="883"/>
      <c r="AH677" s="883"/>
      <c r="AI677" s="883"/>
      <c r="AJ677" s="883"/>
      <c r="AK677" s="883"/>
      <c r="AL677" s="883"/>
      <c r="AM677" s="883"/>
      <c r="AN677" s="883"/>
      <c r="AO677" s="883"/>
      <c r="AP677" s="883"/>
      <c r="AQ677" s="883"/>
      <c r="AR677" s="883"/>
      <c r="AS677" s="883"/>
      <c r="AT677" s="883"/>
      <c r="AU677" s="883"/>
      <c r="AV677" s="883"/>
      <c r="AW677" s="883"/>
      <c r="AX677" s="883"/>
      <c r="AY677" s="883"/>
      <c r="AZ677" s="883"/>
      <c r="BA677" s="883"/>
      <c r="BB677" s="883"/>
      <c r="BC677" s="883"/>
      <c r="BD677" s="883"/>
      <c r="BE677" s="883"/>
      <c r="BF677" s="883"/>
    </row>
    <row r="678" ht="12.75" customHeight="1">
      <c r="A678" s="883"/>
      <c r="B678" s="883"/>
      <c r="C678" s="883"/>
      <c r="D678" s="883"/>
      <c r="E678" s="883"/>
      <c r="F678" s="883"/>
      <c r="G678" s="883"/>
      <c r="H678" s="883"/>
      <c r="I678" s="883"/>
      <c r="J678" s="883"/>
      <c r="K678" s="883"/>
      <c r="L678" s="883"/>
      <c r="M678" s="883"/>
      <c r="N678" s="883"/>
      <c r="O678" s="883"/>
      <c r="P678" s="883"/>
      <c r="Q678" s="883"/>
      <c r="R678" s="883"/>
      <c r="S678" s="883"/>
      <c r="T678" s="883"/>
      <c r="U678" s="883"/>
      <c r="V678" s="883"/>
      <c r="W678" s="883"/>
      <c r="X678" s="883"/>
      <c r="Y678" s="883"/>
      <c r="Z678" s="883"/>
      <c r="AA678" s="883"/>
      <c r="AB678" s="883"/>
      <c r="AC678" s="883"/>
      <c r="AD678" s="883"/>
      <c r="AE678" s="883"/>
      <c r="AF678" s="883"/>
      <c r="AG678" s="883"/>
      <c r="AH678" s="883"/>
      <c r="AI678" s="883"/>
      <c r="AJ678" s="883"/>
      <c r="AK678" s="883"/>
      <c r="AL678" s="883"/>
      <c r="AM678" s="883"/>
      <c r="AN678" s="883"/>
      <c r="AO678" s="883"/>
      <c r="AP678" s="883"/>
      <c r="AQ678" s="883"/>
      <c r="AR678" s="883"/>
      <c r="AS678" s="883"/>
      <c r="AT678" s="883"/>
      <c r="AU678" s="883"/>
      <c r="AV678" s="883"/>
      <c r="AW678" s="883"/>
      <c r="AX678" s="883"/>
      <c r="AY678" s="883"/>
      <c r="AZ678" s="883"/>
      <c r="BA678" s="883"/>
      <c r="BB678" s="883"/>
      <c r="BC678" s="883"/>
      <c r="BD678" s="883"/>
      <c r="BE678" s="883"/>
      <c r="BF678" s="883"/>
    </row>
    <row r="679" ht="12.75" customHeight="1">
      <c r="A679" s="883"/>
      <c r="B679" s="883"/>
      <c r="C679" s="883"/>
      <c r="D679" s="883"/>
      <c r="E679" s="883"/>
      <c r="F679" s="883"/>
      <c r="G679" s="883"/>
      <c r="H679" s="883"/>
      <c r="I679" s="883"/>
      <c r="J679" s="883"/>
      <c r="K679" s="883"/>
      <c r="L679" s="883"/>
      <c r="M679" s="883"/>
      <c r="N679" s="883"/>
      <c r="O679" s="883"/>
      <c r="P679" s="883"/>
      <c r="Q679" s="883"/>
      <c r="R679" s="883"/>
      <c r="S679" s="883"/>
      <c r="T679" s="883"/>
      <c r="U679" s="883"/>
      <c r="V679" s="883"/>
      <c r="W679" s="883"/>
      <c r="X679" s="883"/>
      <c r="Y679" s="883"/>
      <c r="Z679" s="883"/>
      <c r="AA679" s="883"/>
      <c r="AB679" s="883"/>
      <c r="AC679" s="883"/>
      <c r="AD679" s="883"/>
      <c r="AE679" s="883"/>
      <c r="AF679" s="883"/>
      <c r="AG679" s="883"/>
      <c r="AH679" s="883"/>
      <c r="AI679" s="883"/>
      <c r="AJ679" s="883"/>
      <c r="AK679" s="883"/>
      <c r="AL679" s="883"/>
      <c r="AM679" s="883"/>
      <c r="AN679" s="883"/>
      <c r="AO679" s="883"/>
      <c r="AP679" s="883"/>
      <c r="AQ679" s="883"/>
      <c r="AR679" s="883"/>
      <c r="AS679" s="883"/>
      <c r="AT679" s="883"/>
      <c r="AU679" s="883"/>
      <c r="AV679" s="883"/>
      <c r="AW679" s="883"/>
      <c r="AX679" s="883"/>
      <c r="AY679" s="883"/>
      <c r="AZ679" s="883"/>
      <c r="BA679" s="883"/>
      <c r="BB679" s="883"/>
      <c r="BC679" s="883"/>
      <c r="BD679" s="883"/>
      <c r="BE679" s="883"/>
      <c r="BF679" s="883"/>
    </row>
    <row r="680" ht="12.75" customHeight="1">
      <c r="A680" s="883"/>
      <c r="B680" s="883"/>
      <c r="C680" s="883"/>
      <c r="D680" s="883"/>
      <c r="E680" s="883"/>
      <c r="F680" s="883"/>
      <c r="G680" s="883"/>
      <c r="H680" s="883"/>
      <c r="I680" s="883"/>
      <c r="J680" s="883"/>
      <c r="K680" s="883"/>
      <c r="L680" s="883"/>
      <c r="M680" s="883"/>
      <c r="N680" s="883"/>
      <c r="O680" s="883"/>
      <c r="P680" s="883"/>
      <c r="Q680" s="883"/>
      <c r="R680" s="883"/>
      <c r="S680" s="883"/>
      <c r="T680" s="883"/>
      <c r="U680" s="883"/>
      <c r="V680" s="883"/>
      <c r="W680" s="883"/>
      <c r="X680" s="883"/>
      <c r="Y680" s="883"/>
      <c r="Z680" s="883"/>
      <c r="AA680" s="883"/>
      <c r="AB680" s="883"/>
      <c r="AC680" s="883"/>
      <c r="AD680" s="883"/>
      <c r="AE680" s="883"/>
      <c r="AF680" s="883"/>
      <c r="AG680" s="883"/>
      <c r="AH680" s="883"/>
      <c r="AI680" s="883"/>
      <c r="AJ680" s="883"/>
      <c r="AK680" s="883"/>
      <c r="AL680" s="883"/>
      <c r="AM680" s="883"/>
      <c r="AN680" s="883"/>
      <c r="AO680" s="883"/>
      <c r="AP680" s="883"/>
      <c r="AQ680" s="883"/>
      <c r="AR680" s="883"/>
      <c r="AS680" s="883"/>
      <c r="AT680" s="883"/>
      <c r="AU680" s="883"/>
      <c r="AV680" s="883"/>
      <c r="AW680" s="883"/>
      <c r="AX680" s="883"/>
      <c r="AY680" s="883"/>
      <c r="AZ680" s="883"/>
      <c r="BA680" s="883"/>
      <c r="BB680" s="883"/>
      <c r="BC680" s="883"/>
      <c r="BD680" s="883"/>
      <c r="BE680" s="883"/>
      <c r="BF680" s="883"/>
    </row>
    <row r="681" ht="12.75" customHeight="1">
      <c r="A681" s="883"/>
      <c r="B681" s="883"/>
      <c r="C681" s="883"/>
      <c r="D681" s="883"/>
      <c r="E681" s="883"/>
      <c r="F681" s="883"/>
      <c r="G681" s="883"/>
      <c r="H681" s="883"/>
      <c r="I681" s="883"/>
      <c r="J681" s="883"/>
      <c r="K681" s="883"/>
      <c r="L681" s="883"/>
      <c r="M681" s="883"/>
      <c r="N681" s="883"/>
      <c r="O681" s="883"/>
      <c r="P681" s="883"/>
      <c r="Q681" s="883"/>
      <c r="R681" s="883"/>
      <c r="S681" s="883"/>
      <c r="T681" s="883"/>
      <c r="U681" s="883"/>
      <c r="V681" s="883"/>
      <c r="W681" s="883"/>
      <c r="X681" s="883"/>
      <c r="Y681" s="883"/>
      <c r="Z681" s="883"/>
      <c r="AA681" s="883"/>
      <c r="AB681" s="883"/>
      <c r="AC681" s="883"/>
      <c r="AD681" s="883"/>
      <c r="AE681" s="883"/>
      <c r="AF681" s="883"/>
      <c r="AG681" s="883"/>
      <c r="AH681" s="883"/>
      <c r="AI681" s="883"/>
      <c r="AJ681" s="883"/>
      <c r="AK681" s="883"/>
      <c r="AL681" s="883"/>
      <c r="AM681" s="883"/>
      <c r="AN681" s="883"/>
      <c r="AO681" s="883"/>
      <c r="AP681" s="883"/>
      <c r="AQ681" s="883"/>
      <c r="AR681" s="883"/>
      <c r="AS681" s="883"/>
      <c r="AT681" s="883"/>
      <c r="AU681" s="883"/>
      <c r="AV681" s="883"/>
      <c r="AW681" s="883"/>
      <c r="AX681" s="883"/>
      <c r="AY681" s="883"/>
      <c r="AZ681" s="883"/>
      <c r="BA681" s="883"/>
      <c r="BB681" s="883"/>
      <c r="BC681" s="883"/>
      <c r="BD681" s="883"/>
      <c r="BE681" s="883"/>
      <c r="BF681" s="883"/>
    </row>
    <row r="682" ht="12.75" customHeight="1">
      <c r="A682" s="883"/>
      <c r="B682" s="883"/>
      <c r="C682" s="883"/>
      <c r="D682" s="883"/>
      <c r="E682" s="883"/>
      <c r="F682" s="883"/>
      <c r="G682" s="883"/>
      <c r="H682" s="883"/>
      <c r="I682" s="883"/>
      <c r="J682" s="883"/>
      <c r="K682" s="883"/>
      <c r="L682" s="883"/>
      <c r="M682" s="883"/>
      <c r="N682" s="883"/>
      <c r="O682" s="883"/>
      <c r="P682" s="883"/>
      <c r="Q682" s="883"/>
      <c r="R682" s="883"/>
      <c r="S682" s="883"/>
      <c r="T682" s="883"/>
      <c r="U682" s="883"/>
      <c r="V682" s="883"/>
      <c r="W682" s="883"/>
      <c r="X682" s="883"/>
      <c r="Y682" s="883"/>
      <c r="Z682" s="883"/>
      <c r="AA682" s="883"/>
      <c r="AB682" s="883"/>
      <c r="AC682" s="883"/>
      <c r="AD682" s="883"/>
      <c r="AE682" s="883"/>
      <c r="AF682" s="883"/>
      <c r="AG682" s="883"/>
      <c r="AH682" s="883"/>
      <c r="AI682" s="883"/>
      <c r="AJ682" s="883"/>
      <c r="AK682" s="883"/>
      <c r="AL682" s="883"/>
      <c r="AM682" s="883"/>
      <c r="AN682" s="883"/>
      <c r="AO682" s="883"/>
      <c r="AP682" s="883"/>
      <c r="AQ682" s="883"/>
      <c r="AR682" s="883"/>
      <c r="AS682" s="883"/>
      <c r="AT682" s="883"/>
      <c r="AU682" s="883"/>
      <c r="AV682" s="883"/>
      <c r="AW682" s="883"/>
      <c r="AX682" s="883"/>
      <c r="AY682" s="883"/>
      <c r="AZ682" s="883"/>
      <c r="BA682" s="883"/>
      <c r="BB682" s="883"/>
      <c r="BC682" s="883"/>
      <c r="BD682" s="883"/>
      <c r="BE682" s="883"/>
      <c r="BF682" s="883"/>
    </row>
    <row r="683" ht="12.75" customHeight="1">
      <c r="A683" s="883"/>
      <c r="B683" s="883"/>
      <c r="C683" s="883"/>
      <c r="D683" s="883"/>
      <c r="E683" s="883"/>
      <c r="F683" s="883"/>
      <c r="G683" s="883"/>
      <c r="H683" s="883"/>
      <c r="I683" s="883"/>
      <c r="J683" s="883"/>
      <c r="K683" s="883"/>
      <c r="L683" s="883"/>
      <c r="M683" s="883"/>
      <c r="N683" s="883"/>
      <c r="O683" s="883"/>
      <c r="P683" s="883"/>
      <c r="Q683" s="883"/>
      <c r="R683" s="883"/>
      <c r="S683" s="883"/>
      <c r="T683" s="883"/>
      <c r="U683" s="883"/>
      <c r="V683" s="883"/>
      <c r="W683" s="883"/>
      <c r="X683" s="883"/>
      <c r="Y683" s="883"/>
      <c r="Z683" s="883"/>
      <c r="AA683" s="883"/>
      <c r="AB683" s="883"/>
      <c r="AC683" s="883"/>
      <c r="AD683" s="883"/>
      <c r="AE683" s="883"/>
      <c r="AF683" s="883"/>
      <c r="AG683" s="883"/>
      <c r="AH683" s="883"/>
      <c r="AI683" s="883"/>
      <c r="AJ683" s="883"/>
      <c r="AK683" s="883"/>
      <c r="AL683" s="883"/>
      <c r="AM683" s="883"/>
      <c r="AN683" s="883"/>
      <c r="AO683" s="883"/>
      <c r="AP683" s="883"/>
      <c r="AQ683" s="883"/>
      <c r="AR683" s="883"/>
      <c r="AS683" s="883"/>
      <c r="AT683" s="883"/>
      <c r="AU683" s="883"/>
      <c r="AV683" s="883"/>
      <c r="AW683" s="883"/>
      <c r="AX683" s="883"/>
      <c r="AY683" s="883"/>
      <c r="AZ683" s="883"/>
      <c r="BA683" s="883"/>
      <c r="BB683" s="883"/>
      <c r="BC683" s="883"/>
      <c r="BD683" s="883"/>
      <c r="BE683" s="883"/>
      <c r="BF683" s="883"/>
    </row>
    <row r="684" ht="12.75" customHeight="1">
      <c r="A684" s="883"/>
      <c r="B684" s="883"/>
      <c r="C684" s="883"/>
      <c r="D684" s="883"/>
      <c r="E684" s="883"/>
      <c r="F684" s="883"/>
      <c r="G684" s="883"/>
      <c r="H684" s="883"/>
      <c r="I684" s="883"/>
      <c r="J684" s="883"/>
      <c r="K684" s="883"/>
      <c r="L684" s="883"/>
      <c r="M684" s="883"/>
      <c r="N684" s="883"/>
      <c r="O684" s="883"/>
      <c r="P684" s="883"/>
      <c r="Q684" s="883"/>
      <c r="R684" s="883"/>
      <c r="S684" s="883"/>
      <c r="T684" s="883"/>
      <c r="U684" s="883"/>
      <c r="V684" s="883"/>
      <c r="W684" s="883"/>
      <c r="X684" s="883"/>
      <c r="Y684" s="883"/>
      <c r="Z684" s="883"/>
      <c r="AA684" s="883"/>
      <c r="AB684" s="883"/>
      <c r="AC684" s="883"/>
      <c r="AD684" s="883"/>
      <c r="AE684" s="883"/>
      <c r="AF684" s="883"/>
      <c r="AG684" s="883"/>
      <c r="AH684" s="883"/>
      <c r="AI684" s="883"/>
      <c r="AJ684" s="883"/>
      <c r="AK684" s="883"/>
      <c r="AL684" s="883"/>
      <c r="AM684" s="883"/>
      <c r="AN684" s="883"/>
      <c r="AO684" s="883"/>
      <c r="AP684" s="883"/>
      <c r="AQ684" s="883"/>
      <c r="AR684" s="883"/>
      <c r="AS684" s="883"/>
      <c r="AT684" s="883"/>
      <c r="AU684" s="883"/>
      <c r="AV684" s="883"/>
      <c r="AW684" s="883"/>
      <c r="AX684" s="883"/>
      <c r="AY684" s="883"/>
      <c r="AZ684" s="883"/>
      <c r="BA684" s="883"/>
      <c r="BB684" s="883"/>
      <c r="BC684" s="883"/>
      <c r="BD684" s="883"/>
      <c r="BE684" s="883"/>
      <c r="BF684" s="883"/>
    </row>
    <row r="685" ht="12.75" customHeight="1">
      <c r="A685" s="883"/>
      <c r="B685" s="883"/>
      <c r="C685" s="883"/>
      <c r="D685" s="883"/>
      <c r="E685" s="883"/>
      <c r="F685" s="883"/>
      <c r="G685" s="883"/>
      <c r="H685" s="883"/>
      <c r="I685" s="883"/>
      <c r="J685" s="883"/>
      <c r="K685" s="883"/>
      <c r="L685" s="883"/>
      <c r="M685" s="883"/>
      <c r="N685" s="883"/>
      <c r="O685" s="883"/>
      <c r="P685" s="883"/>
      <c r="Q685" s="883"/>
      <c r="R685" s="883"/>
      <c r="S685" s="883"/>
      <c r="T685" s="883"/>
      <c r="U685" s="883"/>
      <c r="V685" s="883"/>
      <c r="W685" s="883"/>
      <c r="X685" s="883"/>
      <c r="Y685" s="883"/>
      <c r="Z685" s="883"/>
      <c r="AA685" s="883"/>
      <c r="AB685" s="883"/>
      <c r="AC685" s="883"/>
      <c r="AD685" s="883"/>
      <c r="AE685" s="883"/>
      <c r="AF685" s="883"/>
      <c r="AG685" s="883"/>
      <c r="AH685" s="883"/>
      <c r="AI685" s="883"/>
      <c r="AJ685" s="883"/>
      <c r="AK685" s="883"/>
      <c r="AL685" s="883"/>
      <c r="AM685" s="883"/>
      <c r="AN685" s="883"/>
      <c r="AO685" s="883"/>
      <c r="AP685" s="883"/>
      <c r="AQ685" s="883"/>
      <c r="AR685" s="883"/>
      <c r="AS685" s="883"/>
      <c r="AT685" s="883"/>
      <c r="AU685" s="883"/>
      <c r="AV685" s="883"/>
      <c r="AW685" s="883"/>
      <c r="AX685" s="883"/>
      <c r="AY685" s="883"/>
      <c r="AZ685" s="883"/>
      <c r="BA685" s="883"/>
      <c r="BB685" s="883"/>
      <c r="BC685" s="883"/>
      <c r="BD685" s="883"/>
      <c r="BE685" s="883"/>
      <c r="BF685" s="883"/>
    </row>
    <row r="686" ht="12.75" customHeight="1">
      <c r="A686" s="883"/>
      <c r="B686" s="883"/>
      <c r="C686" s="883"/>
      <c r="D686" s="883"/>
      <c r="E686" s="883"/>
      <c r="F686" s="883"/>
      <c r="G686" s="883"/>
      <c r="H686" s="883"/>
      <c r="I686" s="883"/>
      <c r="J686" s="883"/>
      <c r="K686" s="883"/>
      <c r="L686" s="883"/>
      <c r="M686" s="883"/>
      <c r="N686" s="883"/>
      <c r="O686" s="883"/>
      <c r="P686" s="883"/>
      <c r="Q686" s="883"/>
      <c r="R686" s="883"/>
      <c r="S686" s="883"/>
      <c r="T686" s="883"/>
      <c r="U686" s="883"/>
      <c r="V686" s="883"/>
      <c r="W686" s="883"/>
      <c r="X686" s="883"/>
      <c r="Y686" s="883"/>
      <c r="Z686" s="883"/>
      <c r="AA686" s="883"/>
      <c r="AB686" s="883"/>
      <c r="AC686" s="883"/>
      <c r="AD686" s="883"/>
      <c r="AE686" s="883"/>
      <c r="AF686" s="883"/>
      <c r="AG686" s="883"/>
      <c r="AH686" s="883"/>
      <c r="AI686" s="883"/>
      <c r="AJ686" s="883"/>
      <c r="AK686" s="883"/>
      <c r="AL686" s="883"/>
      <c r="AM686" s="883"/>
      <c r="AN686" s="883"/>
      <c r="AO686" s="883"/>
      <c r="AP686" s="883"/>
      <c r="AQ686" s="883"/>
      <c r="AR686" s="883"/>
      <c r="AS686" s="883"/>
      <c r="AT686" s="883"/>
      <c r="AU686" s="883"/>
      <c r="AV686" s="883"/>
      <c r="AW686" s="883"/>
      <c r="AX686" s="883"/>
      <c r="AY686" s="883"/>
      <c r="AZ686" s="883"/>
      <c r="BA686" s="883"/>
      <c r="BB686" s="883"/>
      <c r="BC686" s="883"/>
      <c r="BD686" s="883"/>
      <c r="BE686" s="883"/>
      <c r="BF686" s="883"/>
    </row>
    <row r="687" ht="12.75" customHeight="1">
      <c r="A687" s="883"/>
      <c r="B687" s="883"/>
      <c r="C687" s="883"/>
      <c r="D687" s="883"/>
      <c r="E687" s="883"/>
      <c r="F687" s="883"/>
      <c r="G687" s="883"/>
      <c r="H687" s="883"/>
      <c r="I687" s="883"/>
      <c r="J687" s="883"/>
      <c r="K687" s="883"/>
      <c r="L687" s="883"/>
      <c r="M687" s="883"/>
      <c r="N687" s="883"/>
      <c r="O687" s="883"/>
      <c r="P687" s="883"/>
      <c r="Q687" s="883"/>
      <c r="R687" s="883"/>
      <c r="S687" s="883"/>
      <c r="T687" s="883"/>
      <c r="U687" s="883"/>
      <c r="V687" s="883"/>
      <c r="W687" s="883"/>
      <c r="X687" s="883"/>
      <c r="Y687" s="883"/>
      <c r="Z687" s="883"/>
      <c r="AA687" s="883"/>
      <c r="AB687" s="883"/>
      <c r="AC687" s="883"/>
      <c r="AD687" s="883"/>
      <c r="AE687" s="883"/>
      <c r="AF687" s="883"/>
      <c r="AG687" s="883"/>
      <c r="AH687" s="883"/>
      <c r="AI687" s="883"/>
      <c r="AJ687" s="883"/>
      <c r="AK687" s="883"/>
      <c r="AL687" s="883"/>
      <c r="AM687" s="883"/>
      <c r="AN687" s="883"/>
      <c r="AO687" s="883"/>
      <c r="AP687" s="883"/>
      <c r="AQ687" s="883"/>
      <c r="AR687" s="883"/>
      <c r="AS687" s="883"/>
      <c r="AT687" s="883"/>
      <c r="AU687" s="883"/>
      <c r="AV687" s="883"/>
      <c r="AW687" s="883"/>
      <c r="AX687" s="883"/>
      <c r="AY687" s="883"/>
      <c r="AZ687" s="883"/>
      <c r="BA687" s="883"/>
      <c r="BB687" s="883"/>
      <c r="BC687" s="883"/>
      <c r="BD687" s="883"/>
      <c r="BE687" s="883"/>
      <c r="BF687" s="883"/>
    </row>
    <row r="688" ht="12.75" customHeight="1">
      <c r="A688" s="883"/>
      <c r="B688" s="883"/>
      <c r="C688" s="883"/>
      <c r="D688" s="883"/>
      <c r="E688" s="883"/>
      <c r="F688" s="883"/>
      <c r="G688" s="883"/>
      <c r="H688" s="883"/>
      <c r="I688" s="883"/>
      <c r="J688" s="883"/>
      <c r="K688" s="883"/>
      <c r="L688" s="883"/>
      <c r="M688" s="883"/>
      <c r="N688" s="883"/>
      <c r="O688" s="883"/>
      <c r="P688" s="883"/>
      <c r="Q688" s="883"/>
      <c r="R688" s="883"/>
      <c r="S688" s="883"/>
      <c r="T688" s="883"/>
      <c r="U688" s="883"/>
      <c r="V688" s="883"/>
      <c r="W688" s="883"/>
      <c r="X688" s="883"/>
      <c r="Y688" s="883"/>
      <c r="Z688" s="883"/>
      <c r="AA688" s="883"/>
      <c r="AB688" s="883"/>
      <c r="AC688" s="883"/>
      <c r="AD688" s="883"/>
      <c r="AE688" s="883"/>
      <c r="AF688" s="883"/>
      <c r="AG688" s="883"/>
      <c r="AH688" s="883"/>
      <c r="AI688" s="883"/>
      <c r="AJ688" s="883"/>
      <c r="AK688" s="883"/>
      <c r="AL688" s="883"/>
      <c r="AM688" s="883"/>
      <c r="AN688" s="883"/>
      <c r="AO688" s="883"/>
      <c r="AP688" s="883"/>
      <c r="AQ688" s="883"/>
      <c r="AR688" s="883"/>
      <c r="AS688" s="883"/>
      <c r="AT688" s="883"/>
      <c r="AU688" s="883"/>
      <c r="AV688" s="883"/>
      <c r="AW688" s="883"/>
      <c r="AX688" s="883"/>
      <c r="AY688" s="883"/>
      <c r="AZ688" s="883"/>
      <c r="BA688" s="883"/>
      <c r="BB688" s="883"/>
      <c r="BC688" s="883"/>
      <c r="BD688" s="883"/>
      <c r="BE688" s="883"/>
      <c r="BF688" s="883"/>
    </row>
    <row r="689" ht="12.75" customHeight="1">
      <c r="A689" s="883"/>
      <c r="B689" s="883"/>
      <c r="C689" s="883"/>
      <c r="D689" s="883"/>
      <c r="E689" s="883"/>
      <c r="F689" s="883"/>
      <c r="G689" s="883"/>
      <c r="H689" s="883"/>
      <c r="I689" s="883"/>
      <c r="J689" s="883"/>
      <c r="K689" s="883"/>
      <c r="L689" s="883"/>
      <c r="M689" s="883"/>
      <c r="N689" s="883"/>
      <c r="O689" s="883"/>
      <c r="P689" s="883"/>
      <c r="Q689" s="883"/>
      <c r="R689" s="883"/>
      <c r="S689" s="883"/>
      <c r="T689" s="883"/>
      <c r="U689" s="883"/>
      <c r="V689" s="883"/>
      <c r="W689" s="883"/>
      <c r="X689" s="883"/>
      <c r="Y689" s="883"/>
      <c r="Z689" s="883"/>
      <c r="AA689" s="883"/>
      <c r="AB689" s="883"/>
      <c r="AC689" s="883"/>
      <c r="AD689" s="883"/>
      <c r="AE689" s="883"/>
      <c r="AF689" s="883"/>
      <c r="AG689" s="883"/>
      <c r="AH689" s="883"/>
      <c r="AI689" s="883"/>
      <c r="AJ689" s="883"/>
      <c r="AK689" s="883"/>
      <c r="AL689" s="883"/>
      <c r="AM689" s="883"/>
      <c r="AN689" s="883"/>
      <c r="AO689" s="883"/>
      <c r="AP689" s="883"/>
      <c r="AQ689" s="883"/>
      <c r="AR689" s="883"/>
      <c r="AS689" s="883"/>
      <c r="AT689" s="883"/>
      <c r="AU689" s="883"/>
      <c r="AV689" s="883"/>
      <c r="AW689" s="883"/>
      <c r="AX689" s="883"/>
      <c r="AY689" s="883"/>
      <c r="AZ689" s="883"/>
      <c r="BA689" s="883"/>
      <c r="BB689" s="883"/>
      <c r="BC689" s="883"/>
      <c r="BD689" s="883"/>
      <c r="BE689" s="883"/>
      <c r="BF689" s="883"/>
    </row>
    <row r="690" ht="12.75" customHeight="1">
      <c r="A690" s="883"/>
      <c r="B690" s="883"/>
      <c r="C690" s="883"/>
      <c r="D690" s="883"/>
      <c r="E690" s="883"/>
      <c r="F690" s="883"/>
      <c r="G690" s="883"/>
      <c r="H690" s="883"/>
      <c r="I690" s="883"/>
      <c r="J690" s="883"/>
      <c r="K690" s="883"/>
      <c r="L690" s="883"/>
      <c r="M690" s="883"/>
      <c r="N690" s="883"/>
      <c r="O690" s="883"/>
      <c r="P690" s="883"/>
      <c r="Q690" s="883"/>
      <c r="R690" s="883"/>
      <c r="S690" s="883"/>
      <c r="T690" s="883"/>
      <c r="U690" s="883"/>
      <c r="V690" s="883"/>
      <c r="W690" s="883"/>
      <c r="X690" s="883"/>
      <c r="Y690" s="883"/>
      <c r="Z690" s="883"/>
      <c r="AA690" s="883"/>
      <c r="AB690" s="883"/>
      <c r="AC690" s="883"/>
      <c r="AD690" s="883"/>
      <c r="AE690" s="883"/>
      <c r="AF690" s="883"/>
      <c r="AG690" s="883"/>
      <c r="AH690" s="883"/>
      <c r="AI690" s="883"/>
      <c r="AJ690" s="883"/>
      <c r="AK690" s="883"/>
      <c r="AL690" s="883"/>
      <c r="AM690" s="883"/>
      <c r="AN690" s="883"/>
      <c r="AO690" s="883"/>
      <c r="AP690" s="883"/>
      <c r="AQ690" s="883"/>
      <c r="AR690" s="883"/>
      <c r="AS690" s="883"/>
      <c r="AT690" s="883"/>
      <c r="AU690" s="883"/>
      <c r="AV690" s="883"/>
      <c r="AW690" s="883"/>
      <c r="AX690" s="883"/>
      <c r="AY690" s="883"/>
      <c r="AZ690" s="883"/>
      <c r="BA690" s="883"/>
      <c r="BB690" s="883"/>
      <c r="BC690" s="883"/>
      <c r="BD690" s="883"/>
      <c r="BE690" s="883"/>
      <c r="BF690" s="883"/>
    </row>
    <row r="691" ht="12.75" customHeight="1">
      <c r="A691" s="883"/>
      <c r="B691" s="883"/>
      <c r="C691" s="883"/>
      <c r="D691" s="883"/>
      <c r="E691" s="883"/>
      <c r="F691" s="883"/>
      <c r="G691" s="883"/>
      <c r="H691" s="883"/>
      <c r="I691" s="883"/>
      <c r="J691" s="883"/>
      <c r="K691" s="883"/>
      <c r="L691" s="883"/>
      <c r="M691" s="883"/>
      <c r="N691" s="883"/>
      <c r="O691" s="883"/>
      <c r="P691" s="883"/>
      <c r="Q691" s="883"/>
      <c r="R691" s="883"/>
      <c r="S691" s="883"/>
      <c r="T691" s="883"/>
      <c r="U691" s="883"/>
      <c r="V691" s="883"/>
      <c r="W691" s="883"/>
      <c r="X691" s="883"/>
      <c r="Y691" s="883"/>
      <c r="Z691" s="883"/>
      <c r="AA691" s="883"/>
      <c r="AB691" s="883"/>
      <c r="AC691" s="883"/>
      <c r="AD691" s="883"/>
      <c r="AE691" s="883"/>
      <c r="AF691" s="883"/>
      <c r="AG691" s="883"/>
      <c r="AH691" s="883"/>
      <c r="AI691" s="883"/>
      <c r="AJ691" s="883"/>
      <c r="AK691" s="883"/>
      <c r="AL691" s="883"/>
      <c r="AM691" s="883"/>
      <c r="AN691" s="883"/>
      <c r="AO691" s="883"/>
      <c r="AP691" s="883"/>
      <c r="AQ691" s="883"/>
      <c r="AR691" s="883"/>
      <c r="AS691" s="883"/>
      <c r="AT691" s="883"/>
      <c r="AU691" s="883"/>
      <c r="AV691" s="883"/>
      <c r="AW691" s="883"/>
      <c r="AX691" s="883"/>
      <c r="AY691" s="883"/>
      <c r="AZ691" s="883"/>
      <c r="BA691" s="883"/>
      <c r="BB691" s="883"/>
      <c r="BC691" s="883"/>
      <c r="BD691" s="883"/>
      <c r="BE691" s="883"/>
      <c r="BF691" s="883"/>
    </row>
    <row r="692" ht="12.75" customHeight="1">
      <c r="A692" s="883"/>
      <c r="B692" s="883"/>
      <c r="C692" s="883"/>
      <c r="D692" s="883"/>
      <c r="E692" s="883"/>
      <c r="F692" s="883"/>
      <c r="G692" s="883"/>
      <c r="H692" s="883"/>
      <c r="I692" s="883"/>
      <c r="J692" s="883"/>
      <c r="K692" s="883"/>
      <c r="L692" s="883"/>
      <c r="M692" s="883"/>
      <c r="N692" s="883"/>
      <c r="O692" s="883"/>
      <c r="P692" s="883"/>
      <c r="Q692" s="883"/>
      <c r="R692" s="883"/>
      <c r="S692" s="883"/>
      <c r="T692" s="883"/>
      <c r="U692" s="883"/>
      <c r="V692" s="883"/>
      <c r="W692" s="883"/>
      <c r="X692" s="883"/>
      <c r="Y692" s="883"/>
      <c r="Z692" s="883"/>
      <c r="AA692" s="883"/>
      <c r="AB692" s="883"/>
      <c r="AC692" s="883"/>
      <c r="AD692" s="883"/>
      <c r="AE692" s="883"/>
      <c r="AF692" s="883"/>
      <c r="AG692" s="883"/>
      <c r="AH692" s="883"/>
      <c r="AI692" s="883"/>
      <c r="AJ692" s="883"/>
      <c r="AK692" s="883"/>
      <c r="AL692" s="883"/>
      <c r="AM692" s="883"/>
      <c r="AN692" s="883"/>
      <c r="AO692" s="883"/>
      <c r="AP692" s="883"/>
      <c r="AQ692" s="883"/>
      <c r="AR692" s="883"/>
      <c r="AS692" s="883"/>
      <c r="AT692" s="883"/>
      <c r="AU692" s="883"/>
      <c r="AV692" s="883"/>
      <c r="AW692" s="883"/>
      <c r="AX692" s="883"/>
      <c r="AY692" s="883"/>
      <c r="AZ692" s="883"/>
      <c r="BA692" s="883"/>
      <c r="BB692" s="883"/>
      <c r="BC692" s="883"/>
      <c r="BD692" s="883"/>
      <c r="BE692" s="883"/>
      <c r="BF692" s="883"/>
    </row>
    <row r="693" ht="12.75" customHeight="1">
      <c r="A693" s="883"/>
      <c r="B693" s="883"/>
      <c r="C693" s="883"/>
      <c r="D693" s="883"/>
      <c r="E693" s="883"/>
      <c r="F693" s="883"/>
      <c r="G693" s="883"/>
      <c r="H693" s="883"/>
      <c r="I693" s="883"/>
      <c r="J693" s="883"/>
      <c r="K693" s="883"/>
      <c r="L693" s="883"/>
      <c r="M693" s="883"/>
      <c r="N693" s="883"/>
      <c r="O693" s="883"/>
      <c r="P693" s="883"/>
      <c r="Q693" s="883"/>
      <c r="R693" s="883"/>
      <c r="S693" s="883"/>
      <c r="T693" s="883"/>
      <c r="U693" s="883"/>
      <c r="V693" s="883"/>
      <c r="W693" s="883"/>
      <c r="X693" s="883"/>
      <c r="Y693" s="883"/>
      <c r="Z693" s="883"/>
      <c r="AA693" s="883"/>
      <c r="AB693" s="883"/>
      <c r="AC693" s="883"/>
      <c r="AD693" s="883"/>
      <c r="AE693" s="883"/>
      <c r="AF693" s="883"/>
      <c r="AG693" s="883"/>
      <c r="AH693" s="883"/>
      <c r="AI693" s="883"/>
      <c r="AJ693" s="883"/>
      <c r="AK693" s="883"/>
      <c r="AL693" s="883"/>
      <c r="AM693" s="883"/>
      <c r="AN693" s="883"/>
      <c r="AO693" s="883"/>
      <c r="AP693" s="883"/>
      <c r="AQ693" s="883"/>
      <c r="AR693" s="883"/>
      <c r="AS693" s="883"/>
      <c r="AT693" s="883"/>
      <c r="AU693" s="883"/>
      <c r="AV693" s="883"/>
      <c r="AW693" s="883"/>
      <c r="AX693" s="883"/>
      <c r="AY693" s="883"/>
      <c r="AZ693" s="883"/>
      <c r="BA693" s="883"/>
      <c r="BB693" s="883"/>
      <c r="BC693" s="883"/>
      <c r="BD693" s="883"/>
      <c r="BE693" s="883"/>
      <c r="BF693" s="883"/>
    </row>
    <row r="694" ht="12.75" customHeight="1">
      <c r="A694" s="883"/>
      <c r="B694" s="883"/>
      <c r="C694" s="883"/>
      <c r="D694" s="883"/>
      <c r="E694" s="883"/>
      <c r="F694" s="883"/>
      <c r="G694" s="883"/>
      <c r="H694" s="883"/>
      <c r="I694" s="883"/>
      <c r="J694" s="883"/>
      <c r="K694" s="883"/>
      <c r="L694" s="883"/>
      <c r="M694" s="883"/>
      <c r="N694" s="883"/>
      <c r="O694" s="883"/>
      <c r="P694" s="883"/>
      <c r="Q694" s="883"/>
      <c r="R694" s="883"/>
      <c r="S694" s="883"/>
      <c r="T694" s="883"/>
      <c r="U694" s="883"/>
      <c r="V694" s="883"/>
      <c r="W694" s="883"/>
      <c r="X694" s="883"/>
      <c r="Y694" s="883"/>
      <c r="Z694" s="883"/>
      <c r="AA694" s="883"/>
      <c r="AB694" s="883"/>
      <c r="AC694" s="883"/>
      <c r="AD694" s="883"/>
      <c r="AE694" s="883"/>
      <c r="AF694" s="883"/>
      <c r="AG694" s="883"/>
      <c r="AH694" s="883"/>
      <c r="AI694" s="883"/>
      <c r="AJ694" s="883"/>
      <c r="AK694" s="883"/>
      <c r="AL694" s="883"/>
      <c r="AM694" s="883"/>
      <c r="AN694" s="883"/>
      <c r="AO694" s="883"/>
      <c r="AP694" s="883"/>
      <c r="AQ694" s="883"/>
      <c r="AR694" s="883"/>
      <c r="AS694" s="883"/>
      <c r="AT694" s="883"/>
      <c r="AU694" s="883"/>
      <c r="AV694" s="883"/>
      <c r="AW694" s="883"/>
      <c r="AX694" s="883"/>
      <c r="AY694" s="883"/>
      <c r="AZ694" s="883"/>
      <c r="BA694" s="883"/>
      <c r="BB694" s="883"/>
      <c r="BC694" s="883"/>
      <c r="BD694" s="883"/>
      <c r="BE694" s="883"/>
      <c r="BF694" s="883"/>
    </row>
    <row r="695" ht="12.75" customHeight="1">
      <c r="A695" s="883"/>
      <c r="B695" s="883"/>
      <c r="C695" s="883"/>
      <c r="D695" s="883"/>
      <c r="E695" s="883"/>
      <c r="F695" s="883"/>
      <c r="G695" s="883"/>
      <c r="H695" s="883"/>
      <c r="I695" s="883"/>
      <c r="J695" s="883"/>
      <c r="K695" s="883"/>
      <c r="L695" s="883"/>
      <c r="M695" s="883"/>
      <c r="N695" s="883"/>
      <c r="O695" s="883"/>
      <c r="P695" s="883"/>
      <c r="Q695" s="883"/>
      <c r="R695" s="883"/>
      <c r="S695" s="883"/>
      <c r="T695" s="883"/>
      <c r="U695" s="883"/>
      <c r="V695" s="883"/>
      <c r="W695" s="883"/>
      <c r="X695" s="883"/>
      <c r="Y695" s="883"/>
      <c r="Z695" s="883"/>
      <c r="AA695" s="883"/>
      <c r="AB695" s="883"/>
      <c r="AC695" s="883"/>
      <c r="AD695" s="883"/>
      <c r="AE695" s="883"/>
      <c r="AF695" s="883"/>
      <c r="AG695" s="883"/>
      <c r="AH695" s="883"/>
      <c r="AI695" s="883"/>
      <c r="AJ695" s="883"/>
      <c r="AK695" s="883"/>
      <c r="AL695" s="883"/>
      <c r="AM695" s="883"/>
      <c r="AN695" s="883"/>
      <c r="AO695" s="883"/>
      <c r="AP695" s="883"/>
      <c r="AQ695" s="883"/>
      <c r="AR695" s="883"/>
      <c r="AS695" s="883"/>
      <c r="AT695" s="883"/>
      <c r="AU695" s="883"/>
      <c r="AV695" s="883"/>
      <c r="AW695" s="883"/>
      <c r="AX695" s="883"/>
      <c r="AY695" s="883"/>
      <c r="AZ695" s="883"/>
      <c r="BA695" s="883"/>
      <c r="BB695" s="883"/>
      <c r="BC695" s="883"/>
      <c r="BD695" s="883"/>
      <c r="BE695" s="883"/>
      <c r="BF695" s="883"/>
    </row>
    <row r="696" ht="12.75" customHeight="1">
      <c r="A696" s="883"/>
      <c r="B696" s="883"/>
      <c r="C696" s="883"/>
      <c r="D696" s="883"/>
      <c r="E696" s="883"/>
      <c r="F696" s="883"/>
      <c r="G696" s="883"/>
      <c r="H696" s="883"/>
      <c r="I696" s="883"/>
      <c r="J696" s="883"/>
      <c r="K696" s="883"/>
      <c r="L696" s="883"/>
      <c r="M696" s="883"/>
      <c r="N696" s="883"/>
      <c r="O696" s="883"/>
      <c r="P696" s="883"/>
      <c r="Q696" s="883"/>
      <c r="R696" s="883"/>
      <c r="S696" s="883"/>
      <c r="T696" s="883"/>
      <c r="U696" s="883"/>
      <c r="V696" s="883"/>
      <c r="W696" s="883"/>
      <c r="X696" s="883"/>
      <c r="Y696" s="883"/>
      <c r="Z696" s="883"/>
      <c r="AA696" s="883"/>
      <c r="AB696" s="883"/>
      <c r="AC696" s="883"/>
      <c r="AD696" s="883"/>
      <c r="AE696" s="883"/>
      <c r="AF696" s="883"/>
      <c r="AG696" s="883"/>
      <c r="AH696" s="883"/>
      <c r="AI696" s="883"/>
      <c r="AJ696" s="883"/>
      <c r="AK696" s="883"/>
      <c r="AL696" s="883"/>
      <c r="AM696" s="883"/>
      <c r="AN696" s="883"/>
      <c r="AO696" s="883"/>
      <c r="AP696" s="883"/>
      <c r="AQ696" s="883"/>
      <c r="AR696" s="883"/>
      <c r="AS696" s="883"/>
      <c r="AT696" s="883"/>
      <c r="AU696" s="883"/>
      <c r="AV696" s="883"/>
      <c r="AW696" s="883"/>
      <c r="AX696" s="883"/>
      <c r="AY696" s="883"/>
      <c r="AZ696" s="883"/>
      <c r="BA696" s="883"/>
      <c r="BB696" s="883"/>
      <c r="BC696" s="883"/>
      <c r="BD696" s="883"/>
      <c r="BE696" s="883"/>
      <c r="BF696" s="883"/>
    </row>
    <row r="697" ht="12.75" customHeight="1">
      <c r="A697" s="883"/>
      <c r="B697" s="883"/>
      <c r="C697" s="883"/>
      <c r="D697" s="883"/>
      <c r="E697" s="883"/>
      <c r="F697" s="883"/>
      <c r="G697" s="883"/>
      <c r="H697" s="883"/>
      <c r="I697" s="883"/>
      <c r="J697" s="883"/>
      <c r="K697" s="883"/>
      <c r="L697" s="883"/>
      <c r="M697" s="883"/>
      <c r="N697" s="883"/>
      <c r="O697" s="883"/>
      <c r="P697" s="883"/>
      <c r="Q697" s="883"/>
      <c r="R697" s="883"/>
      <c r="S697" s="883"/>
      <c r="T697" s="883"/>
      <c r="U697" s="883"/>
      <c r="V697" s="883"/>
      <c r="W697" s="883"/>
      <c r="X697" s="883"/>
      <c r="Y697" s="883"/>
      <c r="Z697" s="883"/>
      <c r="AA697" s="883"/>
      <c r="AB697" s="883"/>
      <c r="AC697" s="883"/>
      <c r="AD697" s="883"/>
      <c r="AE697" s="883"/>
      <c r="AF697" s="883"/>
      <c r="AG697" s="883"/>
      <c r="AH697" s="883"/>
      <c r="AI697" s="883"/>
      <c r="AJ697" s="883"/>
      <c r="AK697" s="883"/>
      <c r="AL697" s="883"/>
      <c r="AM697" s="883"/>
      <c r="AN697" s="883"/>
      <c r="AO697" s="883"/>
      <c r="AP697" s="883"/>
      <c r="AQ697" s="883"/>
      <c r="AR697" s="883"/>
      <c r="AS697" s="883"/>
      <c r="AT697" s="883"/>
      <c r="AU697" s="883"/>
      <c r="AV697" s="883"/>
      <c r="AW697" s="883"/>
      <c r="AX697" s="883"/>
      <c r="AY697" s="883"/>
      <c r="AZ697" s="883"/>
      <c r="BA697" s="883"/>
      <c r="BB697" s="883"/>
      <c r="BC697" s="883"/>
      <c r="BD697" s="883"/>
      <c r="BE697" s="883"/>
      <c r="BF697" s="883"/>
    </row>
    <row r="698" ht="12.75" customHeight="1">
      <c r="A698" s="883"/>
      <c r="B698" s="883"/>
      <c r="C698" s="883"/>
      <c r="D698" s="883"/>
      <c r="E698" s="883"/>
      <c r="F698" s="883"/>
      <c r="G698" s="883"/>
      <c r="H698" s="883"/>
      <c r="I698" s="883"/>
      <c r="J698" s="883"/>
      <c r="K698" s="883"/>
      <c r="L698" s="883"/>
      <c r="M698" s="883"/>
      <c r="N698" s="883"/>
      <c r="O698" s="883"/>
      <c r="P698" s="883"/>
      <c r="Q698" s="883"/>
      <c r="R698" s="883"/>
      <c r="S698" s="883"/>
      <c r="T698" s="883"/>
      <c r="U698" s="883"/>
      <c r="V698" s="883"/>
      <c r="W698" s="883"/>
      <c r="X698" s="883"/>
      <c r="Y698" s="883"/>
      <c r="Z698" s="883"/>
      <c r="AA698" s="883"/>
      <c r="AB698" s="883"/>
      <c r="AC698" s="883"/>
      <c r="AD698" s="883"/>
      <c r="AE698" s="883"/>
      <c r="AF698" s="883"/>
      <c r="AG698" s="883"/>
      <c r="AH698" s="883"/>
      <c r="AI698" s="883"/>
      <c r="AJ698" s="883"/>
      <c r="AK698" s="883"/>
      <c r="AL698" s="883"/>
      <c r="AM698" s="883"/>
      <c r="AN698" s="883"/>
      <c r="AO698" s="883"/>
      <c r="AP698" s="883"/>
      <c r="AQ698" s="883"/>
      <c r="AR698" s="883"/>
      <c r="AS698" s="883"/>
      <c r="AT698" s="883"/>
      <c r="AU698" s="883"/>
      <c r="AV698" s="883"/>
      <c r="AW698" s="883"/>
      <c r="AX698" s="883"/>
      <c r="AY698" s="883"/>
      <c r="AZ698" s="883"/>
      <c r="BA698" s="883"/>
      <c r="BB698" s="883"/>
      <c r="BC698" s="883"/>
      <c r="BD698" s="883"/>
      <c r="BE698" s="883"/>
      <c r="BF698" s="883"/>
    </row>
    <row r="699" ht="12.75" customHeight="1">
      <c r="A699" s="883"/>
      <c r="B699" s="883"/>
      <c r="C699" s="883"/>
      <c r="D699" s="883"/>
      <c r="E699" s="883"/>
      <c r="F699" s="883"/>
      <c r="G699" s="883"/>
      <c r="H699" s="883"/>
      <c r="I699" s="883"/>
      <c r="J699" s="883"/>
      <c r="K699" s="883"/>
      <c r="L699" s="883"/>
      <c r="M699" s="883"/>
      <c r="N699" s="883"/>
      <c r="O699" s="883"/>
      <c r="P699" s="883"/>
      <c r="Q699" s="883"/>
      <c r="R699" s="883"/>
      <c r="S699" s="883"/>
      <c r="T699" s="883"/>
      <c r="U699" s="883"/>
      <c r="V699" s="883"/>
      <c r="W699" s="883"/>
      <c r="X699" s="883"/>
      <c r="Y699" s="883"/>
      <c r="Z699" s="883"/>
      <c r="AA699" s="883"/>
      <c r="AB699" s="883"/>
      <c r="AC699" s="883"/>
      <c r="AD699" s="883"/>
      <c r="AE699" s="883"/>
      <c r="AF699" s="883"/>
      <c r="AG699" s="883"/>
      <c r="AH699" s="883"/>
      <c r="AI699" s="883"/>
      <c r="AJ699" s="883"/>
      <c r="AK699" s="883"/>
      <c r="AL699" s="883"/>
      <c r="AM699" s="883"/>
      <c r="AN699" s="883"/>
      <c r="AO699" s="883"/>
      <c r="AP699" s="883"/>
      <c r="AQ699" s="883"/>
      <c r="AR699" s="883"/>
      <c r="AS699" s="883"/>
      <c r="AT699" s="883"/>
      <c r="AU699" s="883"/>
      <c r="AV699" s="883"/>
      <c r="AW699" s="883"/>
      <c r="AX699" s="883"/>
      <c r="AY699" s="883"/>
      <c r="AZ699" s="883"/>
      <c r="BA699" s="883"/>
      <c r="BB699" s="883"/>
      <c r="BC699" s="883"/>
      <c r="BD699" s="883"/>
      <c r="BE699" s="883"/>
      <c r="BF699" s="883"/>
    </row>
    <row r="700" ht="12.75" customHeight="1">
      <c r="A700" s="883"/>
      <c r="B700" s="883"/>
      <c r="C700" s="883"/>
      <c r="D700" s="883"/>
      <c r="E700" s="883"/>
      <c r="F700" s="883"/>
      <c r="G700" s="883"/>
      <c r="H700" s="883"/>
      <c r="I700" s="883"/>
      <c r="J700" s="883"/>
      <c r="K700" s="883"/>
      <c r="L700" s="883"/>
      <c r="M700" s="883"/>
      <c r="N700" s="883"/>
      <c r="O700" s="883"/>
      <c r="P700" s="883"/>
      <c r="Q700" s="883"/>
      <c r="R700" s="883"/>
      <c r="S700" s="883"/>
      <c r="T700" s="883"/>
      <c r="U700" s="883"/>
      <c r="V700" s="883"/>
      <c r="W700" s="883"/>
      <c r="X700" s="883"/>
      <c r="Y700" s="883"/>
      <c r="Z700" s="883"/>
      <c r="AA700" s="883"/>
      <c r="AB700" s="883"/>
      <c r="AC700" s="883"/>
      <c r="AD700" s="883"/>
      <c r="AE700" s="883"/>
      <c r="AF700" s="883"/>
      <c r="AG700" s="883"/>
      <c r="AH700" s="883"/>
      <c r="AI700" s="883"/>
      <c r="AJ700" s="883"/>
      <c r="AK700" s="883"/>
      <c r="AL700" s="883"/>
      <c r="AM700" s="883"/>
      <c r="AN700" s="883"/>
      <c r="AO700" s="883"/>
      <c r="AP700" s="883"/>
      <c r="AQ700" s="883"/>
      <c r="AR700" s="883"/>
      <c r="AS700" s="883"/>
      <c r="AT700" s="883"/>
      <c r="AU700" s="883"/>
      <c r="AV700" s="883"/>
      <c r="AW700" s="883"/>
      <c r="AX700" s="883"/>
      <c r="AY700" s="883"/>
      <c r="AZ700" s="883"/>
      <c r="BA700" s="883"/>
      <c r="BB700" s="883"/>
      <c r="BC700" s="883"/>
      <c r="BD700" s="883"/>
      <c r="BE700" s="883"/>
      <c r="BF700" s="883"/>
    </row>
    <row r="701" ht="12.75" customHeight="1">
      <c r="A701" s="883"/>
      <c r="B701" s="883"/>
      <c r="C701" s="883"/>
      <c r="D701" s="883"/>
      <c r="E701" s="883"/>
      <c r="F701" s="883"/>
      <c r="G701" s="883"/>
      <c r="H701" s="883"/>
      <c r="I701" s="883"/>
      <c r="J701" s="883"/>
      <c r="K701" s="883"/>
      <c r="L701" s="883"/>
      <c r="M701" s="883"/>
      <c r="N701" s="883"/>
      <c r="O701" s="883"/>
      <c r="P701" s="883"/>
      <c r="Q701" s="883"/>
      <c r="R701" s="883"/>
      <c r="S701" s="883"/>
      <c r="T701" s="883"/>
      <c r="U701" s="883"/>
      <c r="V701" s="883"/>
      <c r="W701" s="883"/>
      <c r="X701" s="883"/>
      <c r="Y701" s="883"/>
      <c r="Z701" s="883"/>
      <c r="AA701" s="883"/>
      <c r="AB701" s="883"/>
      <c r="AC701" s="883"/>
      <c r="AD701" s="883"/>
      <c r="AE701" s="883"/>
      <c r="AF701" s="883"/>
      <c r="AG701" s="883"/>
      <c r="AH701" s="883"/>
      <c r="AI701" s="883"/>
      <c r="AJ701" s="883"/>
      <c r="AK701" s="883"/>
      <c r="AL701" s="883"/>
      <c r="AM701" s="883"/>
      <c r="AN701" s="883"/>
      <c r="AO701" s="883"/>
      <c r="AP701" s="883"/>
      <c r="AQ701" s="883"/>
      <c r="AR701" s="883"/>
      <c r="AS701" s="883"/>
      <c r="AT701" s="883"/>
      <c r="AU701" s="883"/>
      <c r="AV701" s="883"/>
      <c r="AW701" s="883"/>
      <c r="AX701" s="883"/>
      <c r="AY701" s="883"/>
      <c r="AZ701" s="883"/>
      <c r="BA701" s="883"/>
      <c r="BB701" s="883"/>
      <c r="BC701" s="883"/>
      <c r="BD701" s="883"/>
      <c r="BE701" s="883"/>
      <c r="BF701" s="883"/>
    </row>
    <row r="702" ht="12.75" customHeight="1">
      <c r="A702" s="883"/>
      <c r="B702" s="883"/>
      <c r="C702" s="883"/>
      <c r="D702" s="883"/>
      <c r="E702" s="883"/>
      <c r="F702" s="883"/>
      <c r="G702" s="883"/>
      <c r="H702" s="883"/>
      <c r="I702" s="883"/>
      <c r="J702" s="883"/>
      <c r="K702" s="883"/>
      <c r="L702" s="883"/>
      <c r="M702" s="883"/>
      <c r="N702" s="883"/>
      <c r="O702" s="883"/>
      <c r="P702" s="883"/>
      <c r="Q702" s="883"/>
      <c r="R702" s="883"/>
      <c r="S702" s="883"/>
      <c r="T702" s="883"/>
      <c r="U702" s="883"/>
      <c r="V702" s="883"/>
      <c r="W702" s="883"/>
      <c r="X702" s="883"/>
      <c r="Y702" s="883"/>
      <c r="Z702" s="883"/>
      <c r="AA702" s="883"/>
      <c r="AB702" s="883"/>
      <c r="AC702" s="883"/>
      <c r="AD702" s="883"/>
      <c r="AE702" s="883"/>
      <c r="AF702" s="883"/>
      <c r="AG702" s="883"/>
      <c r="AH702" s="883"/>
      <c r="AI702" s="883"/>
      <c r="AJ702" s="883"/>
      <c r="AK702" s="883"/>
      <c r="AL702" s="883"/>
      <c r="AM702" s="883"/>
      <c r="AN702" s="883"/>
      <c r="AO702" s="883"/>
      <c r="AP702" s="883"/>
      <c r="AQ702" s="883"/>
      <c r="AR702" s="883"/>
      <c r="AS702" s="883"/>
      <c r="AT702" s="883"/>
      <c r="AU702" s="883"/>
      <c r="AV702" s="883"/>
      <c r="AW702" s="883"/>
      <c r="AX702" s="883"/>
      <c r="AY702" s="883"/>
      <c r="AZ702" s="883"/>
      <c r="BA702" s="883"/>
      <c r="BB702" s="883"/>
      <c r="BC702" s="883"/>
      <c r="BD702" s="883"/>
      <c r="BE702" s="883"/>
      <c r="BF702" s="883"/>
    </row>
    <row r="703" ht="12.75" customHeight="1">
      <c r="A703" s="883"/>
      <c r="B703" s="883"/>
      <c r="C703" s="883"/>
      <c r="D703" s="883"/>
      <c r="E703" s="883"/>
      <c r="F703" s="883"/>
      <c r="G703" s="883"/>
      <c r="H703" s="883"/>
      <c r="I703" s="883"/>
      <c r="J703" s="883"/>
      <c r="K703" s="883"/>
      <c r="L703" s="883"/>
      <c r="M703" s="883"/>
      <c r="N703" s="883"/>
      <c r="O703" s="883"/>
      <c r="P703" s="883"/>
      <c r="Q703" s="883"/>
      <c r="R703" s="883"/>
      <c r="S703" s="883"/>
      <c r="T703" s="883"/>
      <c r="U703" s="883"/>
      <c r="V703" s="883"/>
      <c r="W703" s="883"/>
      <c r="X703" s="883"/>
      <c r="Y703" s="883"/>
      <c r="Z703" s="883"/>
      <c r="AA703" s="883"/>
      <c r="AB703" s="883"/>
      <c r="AC703" s="883"/>
      <c r="AD703" s="883"/>
      <c r="AE703" s="883"/>
      <c r="AF703" s="883"/>
      <c r="AG703" s="883"/>
      <c r="AH703" s="883"/>
      <c r="AI703" s="883"/>
      <c r="AJ703" s="883"/>
      <c r="AK703" s="883"/>
      <c r="AL703" s="883"/>
      <c r="AM703" s="883"/>
      <c r="AN703" s="883"/>
      <c r="AO703" s="883"/>
      <c r="AP703" s="883"/>
      <c r="AQ703" s="883"/>
      <c r="AR703" s="883"/>
      <c r="AS703" s="883"/>
      <c r="AT703" s="883"/>
      <c r="AU703" s="883"/>
      <c r="AV703" s="883"/>
      <c r="AW703" s="883"/>
      <c r="AX703" s="883"/>
      <c r="AY703" s="883"/>
      <c r="AZ703" s="883"/>
      <c r="BA703" s="883"/>
      <c r="BB703" s="883"/>
      <c r="BC703" s="883"/>
      <c r="BD703" s="883"/>
      <c r="BE703" s="883"/>
      <c r="BF703" s="883"/>
    </row>
    <row r="704" ht="12.75" customHeight="1">
      <c r="A704" s="883"/>
      <c r="B704" s="883"/>
      <c r="C704" s="883"/>
      <c r="D704" s="883"/>
      <c r="E704" s="883"/>
      <c r="F704" s="883"/>
      <c r="G704" s="883"/>
      <c r="H704" s="883"/>
      <c r="I704" s="883"/>
      <c r="J704" s="883"/>
      <c r="K704" s="883"/>
      <c r="L704" s="883"/>
      <c r="M704" s="883"/>
      <c r="N704" s="883"/>
      <c r="O704" s="883"/>
      <c r="P704" s="883"/>
      <c r="Q704" s="883"/>
      <c r="R704" s="883"/>
      <c r="S704" s="883"/>
      <c r="T704" s="883"/>
      <c r="U704" s="883"/>
      <c r="V704" s="883"/>
      <c r="W704" s="883"/>
      <c r="X704" s="883"/>
      <c r="Y704" s="883"/>
      <c r="Z704" s="883"/>
      <c r="AA704" s="883"/>
      <c r="AB704" s="883"/>
      <c r="AC704" s="883"/>
      <c r="AD704" s="883"/>
      <c r="AE704" s="883"/>
      <c r="AF704" s="883"/>
      <c r="AG704" s="883"/>
      <c r="AH704" s="883"/>
      <c r="AI704" s="883"/>
      <c r="AJ704" s="883"/>
      <c r="AK704" s="883"/>
      <c r="AL704" s="883"/>
      <c r="AM704" s="883"/>
      <c r="AN704" s="883"/>
      <c r="AO704" s="883"/>
      <c r="AP704" s="883"/>
      <c r="AQ704" s="883"/>
      <c r="AR704" s="883"/>
      <c r="AS704" s="883"/>
      <c r="AT704" s="883"/>
      <c r="AU704" s="883"/>
      <c r="AV704" s="883"/>
      <c r="AW704" s="883"/>
      <c r="AX704" s="883"/>
      <c r="AY704" s="883"/>
      <c r="AZ704" s="883"/>
      <c r="BA704" s="883"/>
      <c r="BB704" s="883"/>
      <c r="BC704" s="883"/>
      <c r="BD704" s="883"/>
      <c r="BE704" s="883"/>
      <c r="BF704" s="883"/>
    </row>
    <row r="705" ht="12.75" customHeight="1">
      <c r="A705" s="883"/>
      <c r="B705" s="883"/>
      <c r="C705" s="883"/>
      <c r="D705" s="883"/>
      <c r="E705" s="883"/>
      <c r="F705" s="883"/>
      <c r="G705" s="883"/>
      <c r="H705" s="883"/>
      <c r="I705" s="883"/>
      <c r="J705" s="883"/>
      <c r="K705" s="883"/>
      <c r="L705" s="883"/>
      <c r="M705" s="883"/>
      <c r="N705" s="883"/>
      <c r="O705" s="883"/>
      <c r="P705" s="883"/>
      <c r="Q705" s="883"/>
      <c r="R705" s="883"/>
      <c r="S705" s="883"/>
      <c r="T705" s="883"/>
      <c r="U705" s="883"/>
      <c r="V705" s="883"/>
      <c r="W705" s="883"/>
      <c r="X705" s="883"/>
      <c r="Y705" s="883"/>
      <c r="Z705" s="883"/>
      <c r="AA705" s="883"/>
      <c r="AB705" s="883"/>
      <c r="AC705" s="883"/>
      <c r="AD705" s="883"/>
      <c r="AE705" s="883"/>
      <c r="AF705" s="883"/>
      <c r="AG705" s="883"/>
      <c r="AH705" s="883"/>
      <c r="AI705" s="883"/>
      <c r="AJ705" s="883"/>
      <c r="AK705" s="883"/>
      <c r="AL705" s="883"/>
      <c r="AM705" s="883"/>
      <c r="AN705" s="883"/>
      <c r="AO705" s="883"/>
      <c r="AP705" s="883"/>
      <c r="AQ705" s="883"/>
      <c r="AR705" s="883"/>
      <c r="AS705" s="883"/>
      <c r="AT705" s="883"/>
      <c r="AU705" s="883"/>
      <c r="AV705" s="883"/>
      <c r="AW705" s="883"/>
      <c r="AX705" s="883"/>
      <c r="AY705" s="883"/>
      <c r="AZ705" s="883"/>
      <c r="BA705" s="883"/>
      <c r="BB705" s="883"/>
      <c r="BC705" s="883"/>
      <c r="BD705" s="883"/>
      <c r="BE705" s="883"/>
      <c r="BF705" s="883"/>
    </row>
    <row r="706" ht="12.75" customHeight="1">
      <c r="A706" s="883"/>
      <c r="B706" s="883"/>
      <c r="C706" s="883"/>
      <c r="D706" s="883"/>
      <c r="E706" s="883"/>
      <c r="F706" s="883"/>
      <c r="G706" s="883"/>
      <c r="H706" s="883"/>
      <c r="I706" s="883"/>
      <c r="J706" s="883"/>
      <c r="K706" s="883"/>
      <c r="L706" s="883"/>
      <c r="M706" s="883"/>
      <c r="N706" s="883"/>
      <c r="O706" s="883"/>
      <c r="P706" s="883"/>
      <c r="Q706" s="883"/>
      <c r="R706" s="883"/>
      <c r="S706" s="883"/>
      <c r="T706" s="883"/>
      <c r="U706" s="883"/>
      <c r="V706" s="883"/>
      <c r="W706" s="883"/>
      <c r="X706" s="883"/>
      <c r="Y706" s="883"/>
      <c r="Z706" s="883"/>
      <c r="AA706" s="883"/>
      <c r="AB706" s="883"/>
      <c r="AC706" s="883"/>
      <c r="AD706" s="883"/>
      <c r="AE706" s="883"/>
      <c r="AF706" s="883"/>
      <c r="AG706" s="883"/>
      <c r="AH706" s="883"/>
      <c r="AI706" s="883"/>
      <c r="AJ706" s="883"/>
      <c r="AK706" s="883"/>
      <c r="AL706" s="883"/>
      <c r="AM706" s="883"/>
      <c r="AN706" s="883"/>
      <c r="AO706" s="883"/>
      <c r="AP706" s="883"/>
      <c r="AQ706" s="883"/>
      <c r="AR706" s="883"/>
      <c r="AS706" s="883"/>
      <c r="AT706" s="883"/>
      <c r="AU706" s="883"/>
      <c r="AV706" s="883"/>
      <c r="AW706" s="883"/>
      <c r="AX706" s="883"/>
      <c r="AY706" s="883"/>
      <c r="AZ706" s="883"/>
      <c r="BA706" s="883"/>
      <c r="BB706" s="883"/>
      <c r="BC706" s="883"/>
      <c r="BD706" s="883"/>
      <c r="BE706" s="883"/>
      <c r="BF706" s="883"/>
    </row>
    <row r="707" ht="12.75" customHeight="1">
      <c r="A707" s="883"/>
      <c r="B707" s="883"/>
      <c r="C707" s="883"/>
      <c r="D707" s="883"/>
      <c r="E707" s="883"/>
      <c r="F707" s="883"/>
      <c r="G707" s="883"/>
      <c r="H707" s="883"/>
      <c r="I707" s="883"/>
      <c r="J707" s="883"/>
      <c r="K707" s="883"/>
      <c r="L707" s="883"/>
      <c r="M707" s="883"/>
      <c r="N707" s="883"/>
      <c r="O707" s="883"/>
      <c r="P707" s="883"/>
      <c r="Q707" s="883"/>
      <c r="R707" s="883"/>
      <c r="S707" s="883"/>
      <c r="T707" s="883"/>
      <c r="U707" s="883"/>
      <c r="V707" s="883"/>
      <c r="W707" s="883"/>
      <c r="X707" s="883"/>
      <c r="Y707" s="883"/>
      <c r="Z707" s="883"/>
      <c r="AA707" s="883"/>
      <c r="AB707" s="883"/>
      <c r="AC707" s="883"/>
      <c r="AD707" s="883"/>
      <c r="AE707" s="883"/>
      <c r="AF707" s="883"/>
      <c r="AG707" s="883"/>
      <c r="AH707" s="883"/>
      <c r="AI707" s="883"/>
      <c r="AJ707" s="883"/>
      <c r="AK707" s="883"/>
      <c r="AL707" s="883"/>
      <c r="AM707" s="883"/>
      <c r="AN707" s="883"/>
      <c r="AO707" s="883"/>
      <c r="AP707" s="883"/>
      <c r="AQ707" s="883"/>
      <c r="AR707" s="883"/>
      <c r="AS707" s="883"/>
      <c r="AT707" s="883"/>
      <c r="AU707" s="883"/>
      <c r="AV707" s="883"/>
      <c r="AW707" s="883"/>
      <c r="AX707" s="883"/>
      <c r="AY707" s="883"/>
      <c r="AZ707" s="883"/>
      <c r="BA707" s="883"/>
      <c r="BB707" s="883"/>
      <c r="BC707" s="883"/>
      <c r="BD707" s="883"/>
      <c r="BE707" s="883"/>
      <c r="BF707" s="883"/>
    </row>
    <row r="708" ht="12.75" customHeight="1">
      <c r="A708" s="883"/>
      <c r="B708" s="883"/>
      <c r="C708" s="883"/>
      <c r="D708" s="883"/>
      <c r="E708" s="883"/>
      <c r="F708" s="883"/>
      <c r="G708" s="883"/>
      <c r="H708" s="883"/>
      <c r="I708" s="883"/>
      <c r="J708" s="883"/>
      <c r="K708" s="883"/>
      <c r="L708" s="883"/>
      <c r="M708" s="883"/>
      <c r="N708" s="883"/>
      <c r="O708" s="883"/>
      <c r="P708" s="883"/>
      <c r="Q708" s="883"/>
      <c r="R708" s="883"/>
      <c r="S708" s="883"/>
      <c r="T708" s="883"/>
      <c r="U708" s="883"/>
      <c r="V708" s="883"/>
      <c r="W708" s="883"/>
      <c r="X708" s="883"/>
      <c r="Y708" s="883"/>
      <c r="Z708" s="883"/>
      <c r="AA708" s="883"/>
      <c r="AB708" s="883"/>
      <c r="AC708" s="883"/>
      <c r="AD708" s="883"/>
      <c r="AE708" s="883"/>
      <c r="AF708" s="883"/>
      <c r="AG708" s="883"/>
      <c r="AH708" s="883"/>
      <c r="AI708" s="883"/>
      <c r="AJ708" s="883"/>
      <c r="AK708" s="883"/>
      <c r="AL708" s="883"/>
      <c r="AM708" s="883"/>
      <c r="AN708" s="883"/>
      <c r="AO708" s="883"/>
      <c r="AP708" s="883"/>
      <c r="AQ708" s="883"/>
      <c r="AR708" s="883"/>
      <c r="AS708" s="883"/>
      <c r="AT708" s="883"/>
      <c r="AU708" s="883"/>
      <c r="AV708" s="883"/>
      <c r="AW708" s="883"/>
      <c r="AX708" s="883"/>
      <c r="AY708" s="883"/>
      <c r="AZ708" s="883"/>
      <c r="BA708" s="883"/>
      <c r="BB708" s="883"/>
      <c r="BC708" s="883"/>
      <c r="BD708" s="883"/>
      <c r="BE708" s="883"/>
      <c r="BF708" s="883"/>
    </row>
    <row r="709" ht="12.75" customHeight="1">
      <c r="A709" s="883"/>
      <c r="B709" s="883"/>
      <c r="C709" s="883"/>
      <c r="D709" s="883"/>
      <c r="E709" s="883"/>
      <c r="F709" s="883"/>
      <c r="G709" s="883"/>
      <c r="H709" s="883"/>
      <c r="I709" s="883"/>
      <c r="J709" s="883"/>
      <c r="K709" s="883"/>
      <c r="L709" s="883"/>
      <c r="M709" s="883"/>
      <c r="N709" s="883"/>
      <c r="O709" s="883"/>
      <c r="P709" s="883"/>
      <c r="Q709" s="883"/>
      <c r="R709" s="883"/>
      <c r="S709" s="883"/>
      <c r="T709" s="883"/>
      <c r="U709" s="883"/>
      <c r="V709" s="883"/>
      <c r="W709" s="883"/>
      <c r="X709" s="883"/>
      <c r="Y709" s="883"/>
      <c r="Z709" s="883"/>
      <c r="AA709" s="883"/>
      <c r="AB709" s="883"/>
      <c r="AC709" s="883"/>
      <c r="AD709" s="883"/>
      <c r="AE709" s="883"/>
      <c r="AF709" s="883"/>
      <c r="AG709" s="883"/>
      <c r="AH709" s="883"/>
      <c r="AI709" s="883"/>
      <c r="AJ709" s="883"/>
      <c r="AK709" s="883"/>
      <c r="AL709" s="883"/>
      <c r="AM709" s="883"/>
      <c r="AN709" s="883"/>
      <c r="AO709" s="883"/>
      <c r="AP709" s="883"/>
      <c r="AQ709" s="883"/>
      <c r="AR709" s="883"/>
      <c r="AS709" s="883"/>
      <c r="AT709" s="883"/>
      <c r="AU709" s="883"/>
      <c r="AV709" s="883"/>
      <c r="AW709" s="883"/>
      <c r="AX709" s="883"/>
      <c r="AY709" s="883"/>
      <c r="AZ709" s="883"/>
      <c r="BA709" s="883"/>
      <c r="BB709" s="883"/>
      <c r="BC709" s="883"/>
      <c r="BD709" s="883"/>
      <c r="BE709" s="883"/>
      <c r="BF709" s="883"/>
    </row>
    <row r="710" ht="12.75" customHeight="1">
      <c r="A710" s="883"/>
      <c r="B710" s="883"/>
      <c r="C710" s="883"/>
      <c r="D710" s="883"/>
      <c r="E710" s="883"/>
      <c r="F710" s="883"/>
      <c r="G710" s="883"/>
      <c r="H710" s="883"/>
      <c r="I710" s="883"/>
      <c r="J710" s="883"/>
      <c r="K710" s="883"/>
      <c r="L710" s="883"/>
      <c r="M710" s="883"/>
      <c r="N710" s="883"/>
      <c r="O710" s="883"/>
      <c r="P710" s="883"/>
      <c r="Q710" s="883"/>
      <c r="R710" s="883"/>
      <c r="S710" s="883"/>
      <c r="T710" s="883"/>
      <c r="U710" s="883"/>
      <c r="V710" s="883"/>
      <c r="W710" s="883"/>
      <c r="X710" s="883"/>
      <c r="Y710" s="883"/>
      <c r="Z710" s="883"/>
      <c r="AA710" s="883"/>
      <c r="AB710" s="883"/>
      <c r="AC710" s="883"/>
      <c r="AD710" s="883"/>
      <c r="AE710" s="883"/>
      <c r="AF710" s="883"/>
      <c r="AG710" s="883"/>
      <c r="AH710" s="883"/>
      <c r="AI710" s="883"/>
      <c r="AJ710" s="883"/>
      <c r="AK710" s="883"/>
      <c r="AL710" s="883"/>
      <c r="AM710" s="883"/>
      <c r="AN710" s="883"/>
      <c r="AO710" s="883"/>
      <c r="AP710" s="883"/>
      <c r="AQ710" s="883"/>
      <c r="AR710" s="883"/>
      <c r="AS710" s="883"/>
      <c r="AT710" s="883"/>
      <c r="AU710" s="883"/>
      <c r="AV710" s="883"/>
      <c r="AW710" s="883"/>
      <c r="AX710" s="883"/>
      <c r="AY710" s="883"/>
      <c r="AZ710" s="883"/>
      <c r="BA710" s="883"/>
      <c r="BB710" s="883"/>
      <c r="BC710" s="883"/>
      <c r="BD710" s="883"/>
      <c r="BE710" s="883"/>
      <c r="BF710" s="883"/>
    </row>
    <row r="711" ht="12.75" customHeight="1">
      <c r="A711" s="883"/>
      <c r="B711" s="883"/>
      <c r="C711" s="883"/>
      <c r="D711" s="883"/>
      <c r="E711" s="883"/>
      <c r="F711" s="883"/>
      <c r="G711" s="883"/>
      <c r="H711" s="883"/>
      <c r="I711" s="883"/>
      <c r="J711" s="883"/>
      <c r="K711" s="883"/>
      <c r="L711" s="883"/>
      <c r="M711" s="883"/>
      <c r="N711" s="883"/>
      <c r="O711" s="883"/>
      <c r="P711" s="883"/>
      <c r="Q711" s="883"/>
      <c r="R711" s="883"/>
      <c r="S711" s="883"/>
      <c r="T711" s="883"/>
      <c r="U711" s="883"/>
      <c r="V711" s="883"/>
      <c r="W711" s="883"/>
      <c r="X711" s="883"/>
      <c r="Y711" s="883"/>
      <c r="Z711" s="883"/>
      <c r="AA711" s="883"/>
      <c r="AB711" s="883"/>
      <c r="AC711" s="883"/>
      <c r="AD711" s="883"/>
      <c r="AE711" s="883"/>
      <c r="AF711" s="883"/>
      <c r="AG711" s="883"/>
      <c r="AH711" s="883"/>
      <c r="AI711" s="883"/>
      <c r="AJ711" s="883"/>
      <c r="AK711" s="883"/>
      <c r="AL711" s="883"/>
      <c r="AM711" s="883"/>
      <c r="AN711" s="883"/>
      <c r="AO711" s="883"/>
      <c r="AP711" s="883"/>
      <c r="AQ711" s="883"/>
      <c r="AR711" s="883"/>
      <c r="AS711" s="883"/>
      <c r="AT711" s="883"/>
      <c r="AU711" s="883"/>
      <c r="AV711" s="883"/>
      <c r="AW711" s="883"/>
      <c r="AX711" s="883"/>
      <c r="AY711" s="883"/>
      <c r="AZ711" s="883"/>
      <c r="BA711" s="883"/>
      <c r="BB711" s="883"/>
      <c r="BC711" s="883"/>
      <c r="BD711" s="883"/>
      <c r="BE711" s="883"/>
      <c r="BF711" s="883"/>
    </row>
    <row r="712" ht="12.75" customHeight="1">
      <c r="A712" s="883"/>
      <c r="B712" s="883"/>
      <c r="C712" s="883"/>
      <c r="D712" s="883"/>
      <c r="E712" s="883"/>
      <c r="F712" s="883"/>
      <c r="G712" s="883"/>
      <c r="H712" s="883"/>
      <c r="I712" s="883"/>
      <c r="J712" s="883"/>
      <c r="K712" s="883"/>
      <c r="L712" s="883"/>
      <c r="M712" s="883"/>
      <c r="N712" s="883"/>
      <c r="O712" s="883"/>
      <c r="P712" s="883"/>
      <c r="Q712" s="883"/>
      <c r="R712" s="883"/>
      <c r="S712" s="883"/>
      <c r="T712" s="883"/>
      <c r="U712" s="883"/>
      <c r="V712" s="883"/>
      <c r="W712" s="883"/>
      <c r="X712" s="883"/>
      <c r="Y712" s="883"/>
      <c r="Z712" s="883"/>
      <c r="AA712" s="883"/>
      <c r="AB712" s="883"/>
      <c r="AC712" s="883"/>
      <c r="AD712" s="883"/>
      <c r="AE712" s="883"/>
      <c r="AF712" s="883"/>
      <c r="AG712" s="883"/>
      <c r="AH712" s="883"/>
      <c r="AI712" s="883"/>
      <c r="AJ712" s="883"/>
      <c r="AK712" s="883"/>
      <c r="AL712" s="883"/>
      <c r="AM712" s="883"/>
      <c r="AN712" s="883"/>
      <c r="AO712" s="883"/>
      <c r="AP712" s="883"/>
      <c r="AQ712" s="883"/>
      <c r="AR712" s="883"/>
      <c r="AS712" s="883"/>
      <c r="AT712" s="883"/>
      <c r="AU712" s="883"/>
      <c r="AV712" s="883"/>
      <c r="AW712" s="883"/>
      <c r="AX712" s="883"/>
      <c r="AY712" s="883"/>
      <c r="AZ712" s="883"/>
      <c r="BA712" s="883"/>
      <c r="BB712" s="883"/>
      <c r="BC712" s="883"/>
      <c r="BD712" s="883"/>
      <c r="BE712" s="883"/>
      <c r="BF712" s="883"/>
    </row>
    <row r="713" ht="12.75" customHeight="1">
      <c r="A713" s="883"/>
      <c r="B713" s="883"/>
      <c r="C713" s="883"/>
      <c r="D713" s="883"/>
      <c r="E713" s="883"/>
      <c r="F713" s="883"/>
      <c r="G713" s="883"/>
      <c r="H713" s="883"/>
      <c r="I713" s="883"/>
      <c r="J713" s="883"/>
      <c r="K713" s="883"/>
      <c r="L713" s="883"/>
      <c r="M713" s="883"/>
      <c r="N713" s="883"/>
      <c r="O713" s="883"/>
      <c r="P713" s="883"/>
      <c r="Q713" s="883"/>
      <c r="R713" s="883"/>
      <c r="S713" s="883"/>
      <c r="T713" s="883"/>
      <c r="U713" s="883"/>
      <c r="V713" s="883"/>
      <c r="W713" s="883"/>
      <c r="X713" s="883"/>
      <c r="Y713" s="883"/>
      <c r="Z713" s="883"/>
      <c r="AA713" s="883"/>
      <c r="AB713" s="883"/>
      <c r="AC713" s="883"/>
      <c r="AD713" s="883"/>
      <c r="AE713" s="883"/>
      <c r="AF713" s="883"/>
      <c r="AG713" s="883"/>
      <c r="AH713" s="883"/>
      <c r="AI713" s="883"/>
      <c r="AJ713" s="883"/>
      <c r="AK713" s="883"/>
      <c r="AL713" s="883"/>
      <c r="AM713" s="883"/>
      <c r="AN713" s="883"/>
      <c r="AO713" s="883"/>
      <c r="AP713" s="883"/>
      <c r="AQ713" s="883"/>
      <c r="AR713" s="883"/>
      <c r="AS713" s="883"/>
      <c r="AT713" s="883"/>
      <c r="AU713" s="883"/>
      <c r="AV713" s="883"/>
      <c r="AW713" s="883"/>
      <c r="AX713" s="883"/>
      <c r="AY713" s="883"/>
      <c r="AZ713" s="883"/>
      <c r="BA713" s="883"/>
      <c r="BB713" s="883"/>
      <c r="BC713" s="883"/>
      <c r="BD713" s="883"/>
      <c r="BE713" s="883"/>
      <c r="BF713" s="883"/>
    </row>
    <row r="714" ht="12.75" customHeight="1">
      <c r="A714" s="883"/>
      <c r="B714" s="883"/>
      <c r="C714" s="883"/>
      <c r="D714" s="883"/>
      <c r="E714" s="883"/>
      <c r="F714" s="883"/>
      <c r="G714" s="883"/>
      <c r="H714" s="883"/>
      <c r="I714" s="883"/>
      <c r="J714" s="883"/>
      <c r="K714" s="883"/>
      <c r="L714" s="883"/>
      <c r="M714" s="883"/>
      <c r="N714" s="883"/>
      <c r="O714" s="883"/>
      <c r="P714" s="883"/>
      <c r="Q714" s="883"/>
      <c r="R714" s="883"/>
      <c r="S714" s="883"/>
      <c r="T714" s="883"/>
      <c r="U714" s="883"/>
      <c r="V714" s="883"/>
      <c r="W714" s="883"/>
      <c r="X714" s="883"/>
      <c r="Y714" s="883"/>
      <c r="Z714" s="883"/>
      <c r="AA714" s="883"/>
      <c r="AB714" s="883"/>
      <c r="AC714" s="883"/>
      <c r="AD714" s="883"/>
      <c r="AE714" s="883"/>
      <c r="AF714" s="883"/>
      <c r="AG714" s="883"/>
      <c r="AH714" s="883"/>
      <c r="AI714" s="883"/>
      <c r="AJ714" s="883"/>
      <c r="AK714" s="883"/>
      <c r="AL714" s="883"/>
      <c r="AM714" s="883"/>
      <c r="AN714" s="883"/>
      <c r="AO714" s="883"/>
      <c r="AP714" s="883"/>
      <c r="AQ714" s="883"/>
      <c r="AR714" s="883"/>
      <c r="AS714" s="883"/>
      <c r="AT714" s="883"/>
      <c r="AU714" s="883"/>
      <c r="AV714" s="883"/>
      <c r="AW714" s="883"/>
      <c r="AX714" s="883"/>
      <c r="AY714" s="883"/>
      <c r="AZ714" s="883"/>
      <c r="BA714" s="883"/>
      <c r="BB714" s="883"/>
      <c r="BC714" s="883"/>
      <c r="BD714" s="883"/>
      <c r="BE714" s="883"/>
      <c r="BF714" s="883"/>
    </row>
    <row r="715" ht="12.75" customHeight="1">
      <c r="A715" s="883"/>
      <c r="B715" s="883"/>
      <c r="C715" s="883"/>
      <c r="D715" s="883"/>
      <c r="E715" s="883"/>
      <c r="F715" s="883"/>
      <c r="G715" s="883"/>
      <c r="H715" s="883"/>
      <c r="I715" s="883"/>
      <c r="J715" s="883"/>
      <c r="K715" s="883"/>
      <c r="L715" s="883"/>
      <c r="M715" s="883"/>
      <c r="N715" s="883"/>
      <c r="O715" s="883"/>
      <c r="P715" s="883"/>
      <c r="Q715" s="883"/>
      <c r="R715" s="883"/>
      <c r="S715" s="883"/>
      <c r="T715" s="883"/>
      <c r="U715" s="883"/>
      <c r="V715" s="883"/>
      <c r="W715" s="883"/>
      <c r="X715" s="883"/>
      <c r="Y715" s="883"/>
      <c r="Z715" s="883"/>
      <c r="AA715" s="883"/>
      <c r="AB715" s="883"/>
      <c r="AC715" s="883"/>
      <c r="AD715" s="883"/>
      <c r="AE715" s="883"/>
      <c r="AF715" s="883"/>
      <c r="AG715" s="883"/>
      <c r="AH715" s="883"/>
      <c r="AI715" s="883"/>
      <c r="AJ715" s="883"/>
      <c r="AK715" s="883"/>
      <c r="AL715" s="883"/>
      <c r="AM715" s="883"/>
      <c r="AN715" s="883"/>
      <c r="AO715" s="883"/>
      <c r="AP715" s="883"/>
      <c r="AQ715" s="883"/>
      <c r="AR715" s="883"/>
      <c r="AS715" s="883"/>
      <c r="AT715" s="883"/>
      <c r="AU715" s="883"/>
      <c r="AV715" s="883"/>
      <c r="AW715" s="883"/>
      <c r="AX715" s="883"/>
      <c r="AY715" s="883"/>
      <c r="AZ715" s="883"/>
      <c r="BA715" s="883"/>
      <c r="BB715" s="883"/>
      <c r="BC715" s="883"/>
      <c r="BD715" s="883"/>
      <c r="BE715" s="883"/>
      <c r="BF715" s="883"/>
    </row>
    <row r="716" ht="12.75" customHeight="1">
      <c r="A716" s="883"/>
      <c r="B716" s="883"/>
      <c r="C716" s="883"/>
      <c r="D716" s="883"/>
      <c r="E716" s="883"/>
      <c r="F716" s="883"/>
      <c r="G716" s="883"/>
      <c r="H716" s="883"/>
      <c r="I716" s="883"/>
      <c r="J716" s="883"/>
      <c r="K716" s="883"/>
      <c r="L716" s="883"/>
      <c r="M716" s="883"/>
      <c r="N716" s="883"/>
      <c r="O716" s="883"/>
      <c r="P716" s="883"/>
      <c r="Q716" s="883"/>
      <c r="R716" s="883"/>
      <c r="S716" s="883"/>
      <c r="T716" s="883"/>
      <c r="U716" s="883"/>
      <c r="V716" s="883"/>
      <c r="W716" s="883"/>
      <c r="X716" s="883"/>
      <c r="Y716" s="883"/>
      <c r="Z716" s="883"/>
      <c r="AA716" s="883"/>
      <c r="AB716" s="883"/>
      <c r="AC716" s="883"/>
      <c r="AD716" s="883"/>
      <c r="AE716" s="883"/>
      <c r="AF716" s="883"/>
      <c r="AG716" s="883"/>
      <c r="AH716" s="883"/>
      <c r="AI716" s="883"/>
      <c r="AJ716" s="883"/>
      <c r="AK716" s="883"/>
      <c r="AL716" s="883"/>
      <c r="AM716" s="883"/>
      <c r="AN716" s="883"/>
      <c r="AO716" s="883"/>
      <c r="AP716" s="883"/>
      <c r="AQ716" s="883"/>
      <c r="AR716" s="883"/>
      <c r="AS716" s="883"/>
      <c r="AT716" s="883"/>
      <c r="AU716" s="883"/>
      <c r="AV716" s="883"/>
      <c r="AW716" s="883"/>
      <c r="AX716" s="883"/>
      <c r="AY716" s="883"/>
      <c r="AZ716" s="883"/>
      <c r="BA716" s="883"/>
      <c r="BB716" s="883"/>
      <c r="BC716" s="883"/>
      <c r="BD716" s="883"/>
      <c r="BE716" s="883"/>
      <c r="BF716" s="883"/>
    </row>
    <row r="717" ht="12.75" customHeight="1">
      <c r="A717" s="883"/>
      <c r="B717" s="883"/>
      <c r="C717" s="883"/>
      <c r="D717" s="883"/>
      <c r="E717" s="883"/>
      <c r="F717" s="883"/>
      <c r="G717" s="883"/>
      <c r="H717" s="883"/>
      <c r="I717" s="883"/>
      <c r="J717" s="883"/>
      <c r="K717" s="883"/>
      <c r="L717" s="883"/>
      <c r="M717" s="883"/>
      <c r="N717" s="883"/>
      <c r="O717" s="883"/>
      <c r="P717" s="883"/>
      <c r="Q717" s="883"/>
      <c r="R717" s="883"/>
      <c r="S717" s="883"/>
      <c r="T717" s="883"/>
      <c r="U717" s="883"/>
      <c r="V717" s="883"/>
      <c r="W717" s="883"/>
      <c r="X717" s="883"/>
      <c r="Y717" s="883"/>
      <c r="Z717" s="883"/>
      <c r="AA717" s="883"/>
      <c r="AB717" s="883"/>
      <c r="AC717" s="883"/>
      <c r="AD717" s="883"/>
      <c r="AE717" s="883"/>
      <c r="AF717" s="883"/>
      <c r="AG717" s="883"/>
      <c r="AH717" s="883"/>
      <c r="AI717" s="883"/>
      <c r="AJ717" s="883"/>
      <c r="AK717" s="883"/>
      <c r="AL717" s="883"/>
      <c r="AM717" s="883"/>
      <c r="AN717" s="883"/>
      <c r="AO717" s="883"/>
      <c r="AP717" s="883"/>
      <c r="AQ717" s="883"/>
      <c r="AR717" s="883"/>
      <c r="AS717" s="883"/>
      <c r="AT717" s="883"/>
      <c r="AU717" s="883"/>
      <c r="AV717" s="883"/>
      <c r="AW717" s="883"/>
      <c r="AX717" s="883"/>
      <c r="AY717" s="883"/>
      <c r="AZ717" s="883"/>
      <c r="BA717" s="883"/>
      <c r="BB717" s="883"/>
      <c r="BC717" s="883"/>
      <c r="BD717" s="883"/>
      <c r="BE717" s="883"/>
      <c r="BF717" s="883"/>
    </row>
    <row r="718" ht="12.75" customHeight="1">
      <c r="A718" s="883"/>
      <c r="B718" s="883"/>
      <c r="C718" s="883"/>
      <c r="D718" s="883"/>
      <c r="E718" s="883"/>
      <c r="F718" s="883"/>
      <c r="G718" s="883"/>
      <c r="H718" s="883"/>
      <c r="I718" s="883"/>
      <c r="J718" s="883"/>
      <c r="K718" s="883"/>
      <c r="L718" s="883"/>
      <c r="M718" s="883"/>
      <c r="N718" s="883"/>
      <c r="O718" s="883"/>
      <c r="P718" s="883"/>
      <c r="Q718" s="883"/>
      <c r="R718" s="883"/>
      <c r="S718" s="883"/>
      <c r="T718" s="883"/>
      <c r="U718" s="883"/>
      <c r="V718" s="883"/>
      <c r="W718" s="883"/>
      <c r="X718" s="883"/>
      <c r="Y718" s="883"/>
      <c r="Z718" s="883"/>
      <c r="AA718" s="883"/>
      <c r="AB718" s="883"/>
      <c r="AC718" s="883"/>
      <c r="AD718" s="883"/>
      <c r="AE718" s="883"/>
      <c r="AF718" s="883"/>
      <c r="AG718" s="883"/>
      <c r="AH718" s="883"/>
      <c r="AI718" s="883"/>
      <c r="AJ718" s="883"/>
      <c r="AK718" s="883"/>
      <c r="AL718" s="883"/>
      <c r="AM718" s="883"/>
      <c r="AN718" s="883"/>
      <c r="AO718" s="883"/>
      <c r="AP718" s="883"/>
      <c r="AQ718" s="883"/>
      <c r="AR718" s="883"/>
      <c r="AS718" s="883"/>
      <c r="AT718" s="883"/>
      <c r="AU718" s="883"/>
      <c r="AV718" s="883"/>
      <c r="AW718" s="883"/>
      <c r="AX718" s="883"/>
      <c r="AY718" s="883"/>
      <c r="AZ718" s="883"/>
      <c r="BA718" s="883"/>
      <c r="BB718" s="883"/>
      <c r="BC718" s="883"/>
      <c r="BD718" s="883"/>
      <c r="BE718" s="883"/>
      <c r="BF718" s="883"/>
    </row>
    <row r="719" ht="12.75" customHeight="1">
      <c r="A719" s="883"/>
      <c r="B719" s="883"/>
      <c r="C719" s="883"/>
      <c r="D719" s="883"/>
      <c r="E719" s="883"/>
      <c r="F719" s="883"/>
      <c r="G719" s="883"/>
      <c r="H719" s="883"/>
      <c r="I719" s="883"/>
      <c r="J719" s="883"/>
      <c r="K719" s="883"/>
      <c r="L719" s="883"/>
      <c r="M719" s="883"/>
      <c r="N719" s="883"/>
      <c r="O719" s="883"/>
      <c r="P719" s="883"/>
      <c r="Q719" s="883"/>
      <c r="R719" s="883"/>
      <c r="S719" s="883"/>
      <c r="T719" s="883"/>
      <c r="U719" s="883"/>
      <c r="V719" s="883"/>
      <c r="W719" s="883"/>
      <c r="X719" s="883"/>
      <c r="Y719" s="883"/>
      <c r="Z719" s="883"/>
      <c r="AA719" s="883"/>
      <c r="AB719" s="883"/>
      <c r="AC719" s="883"/>
      <c r="AD719" s="883"/>
      <c r="AE719" s="883"/>
      <c r="AF719" s="883"/>
      <c r="AG719" s="883"/>
      <c r="AH719" s="883"/>
      <c r="AI719" s="883"/>
      <c r="AJ719" s="883"/>
      <c r="AK719" s="883"/>
      <c r="AL719" s="883"/>
      <c r="AM719" s="883"/>
      <c r="AN719" s="883"/>
      <c r="AO719" s="883"/>
      <c r="AP719" s="883"/>
      <c r="AQ719" s="883"/>
      <c r="AR719" s="883"/>
      <c r="AS719" s="883"/>
      <c r="AT719" s="883"/>
      <c r="AU719" s="883"/>
      <c r="AV719" s="883"/>
      <c r="AW719" s="883"/>
      <c r="AX719" s="883"/>
      <c r="AY719" s="883"/>
      <c r="AZ719" s="883"/>
      <c r="BA719" s="883"/>
      <c r="BB719" s="883"/>
      <c r="BC719" s="883"/>
      <c r="BD719" s="883"/>
      <c r="BE719" s="883"/>
      <c r="BF719" s="883"/>
    </row>
    <row r="720" ht="12.75" customHeight="1">
      <c r="A720" s="883"/>
      <c r="B720" s="883"/>
      <c r="C720" s="883"/>
      <c r="D720" s="883"/>
      <c r="E720" s="883"/>
      <c r="F720" s="883"/>
      <c r="G720" s="883"/>
      <c r="H720" s="883"/>
      <c r="I720" s="883"/>
      <c r="J720" s="883"/>
      <c r="K720" s="883"/>
      <c r="L720" s="883"/>
      <c r="M720" s="883"/>
      <c r="N720" s="883"/>
      <c r="O720" s="883"/>
      <c r="P720" s="883"/>
      <c r="Q720" s="883"/>
      <c r="R720" s="883"/>
      <c r="S720" s="883"/>
      <c r="T720" s="883"/>
      <c r="U720" s="883"/>
      <c r="V720" s="883"/>
      <c r="W720" s="883"/>
      <c r="X720" s="883"/>
      <c r="Y720" s="883"/>
      <c r="Z720" s="883"/>
      <c r="AA720" s="883"/>
      <c r="AB720" s="883"/>
      <c r="AC720" s="883"/>
      <c r="AD720" s="883"/>
      <c r="AE720" s="883"/>
      <c r="AF720" s="883"/>
      <c r="AG720" s="883"/>
      <c r="AH720" s="883"/>
      <c r="AI720" s="883"/>
      <c r="AJ720" s="883"/>
      <c r="AK720" s="883"/>
      <c r="AL720" s="883"/>
      <c r="AM720" s="883"/>
      <c r="AN720" s="883"/>
      <c r="AO720" s="883"/>
      <c r="AP720" s="883"/>
      <c r="AQ720" s="883"/>
      <c r="AR720" s="883"/>
      <c r="AS720" s="883"/>
      <c r="AT720" s="883"/>
      <c r="AU720" s="883"/>
      <c r="AV720" s="883"/>
      <c r="AW720" s="883"/>
      <c r="AX720" s="883"/>
      <c r="AY720" s="883"/>
      <c r="AZ720" s="883"/>
      <c r="BA720" s="883"/>
      <c r="BB720" s="883"/>
      <c r="BC720" s="883"/>
      <c r="BD720" s="883"/>
      <c r="BE720" s="883"/>
      <c r="BF720" s="883"/>
    </row>
    <row r="721" ht="12.75" customHeight="1">
      <c r="A721" s="883"/>
      <c r="B721" s="883"/>
      <c r="C721" s="883"/>
      <c r="D721" s="883"/>
      <c r="E721" s="883"/>
      <c r="F721" s="883"/>
      <c r="G721" s="883"/>
      <c r="H721" s="883"/>
      <c r="I721" s="883"/>
      <c r="J721" s="883"/>
      <c r="K721" s="883"/>
      <c r="L721" s="883"/>
      <c r="M721" s="883"/>
      <c r="N721" s="883"/>
      <c r="O721" s="883"/>
      <c r="P721" s="883"/>
      <c r="Q721" s="883"/>
      <c r="R721" s="883"/>
      <c r="S721" s="883"/>
      <c r="T721" s="883"/>
      <c r="U721" s="883"/>
      <c r="V721" s="883"/>
      <c r="W721" s="883"/>
      <c r="X721" s="883"/>
      <c r="Y721" s="883"/>
      <c r="Z721" s="883"/>
      <c r="AA721" s="883"/>
      <c r="AB721" s="883"/>
      <c r="AC721" s="883"/>
      <c r="AD721" s="883"/>
      <c r="AE721" s="883"/>
      <c r="AF721" s="883"/>
      <c r="AG721" s="883"/>
      <c r="AH721" s="883"/>
      <c r="AI721" s="883"/>
      <c r="AJ721" s="883"/>
      <c r="AK721" s="883"/>
      <c r="AL721" s="883"/>
      <c r="AM721" s="883"/>
      <c r="AN721" s="883"/>
      <c r="AO721" s="883"/>
      <c r="AP721" s="883"/>
      <c r="AQ721" s="883"/>
      <c r="AR721" s="883"/>
      <c r="AS721" s="883"/>
      <c r="AT721" s="883"/>
      <c r="AU721" s="883"/>
      <c r="AV721" s="883"/>
      <c r="AW721" s="883"/>
      <c r="AX721" s="883"/>
      <c r="AY721" s="883"/>
      <c r="AZ721" s="883"/>
      <c r="BA721" s="883"/>
      <c r="BB721" s="883"/>
      <c r="BC721" s="883"/>
      <c r="BD721" s="883"/>
      <c r="BE721" s="883"/>
      <c r="BF721" s="883"/>
    </row>
    <row r="722" ht="12.75" customHeight="1">
      <c r="A722" s="883"/>
      <c r="B722" s="883"/>
      <c r="C722" s="883"/>
      <c r="D722" s="883"/>
      <c r="E722" s="883"/>
      <c r="F722" s="883"/>
      <c r="G722" s="883"/>
      <c r="H722" s="883"/>
      <c r="I722" s="883"/>
      <c r="J722" s="883"/>
      <c r="K722" s="883"/>
      <c r="L722" s="883"/>
      <c r="M722" s="883"/>
      <c r="N722" s="883"/>
      <c r="O722" s="883"/>
      <c r="P722" s="883"/>
      <c r="Q722" s="883"/>
      <c r="R722" s="883"/>
      <c r="S722" s="883"/>
      <c r="T722" s="883"/>
      <c r="U722" s="883"/>
      <c r="V722" s="883"/>
      <c r="W722" s="883"/>
      <c r="X722" s="883"/>
      <c r="Y722" s="883"/>
      <c r="Z722" s="883"/>
      <c r="AA722" s="883"/>
      <c r="AB722" s="883"/>
      <c r="AC722" s="883"/>
      <c r="AD722" s="883"/>
      <c r="AE722" s="883"/>
      <c r="AF722" s="883"/>
      <c r="AG722" s="883"/>
      <c r="AH722" s="883"/>
      <c r="AI722" s="883"/>
      <c r="AJ722" s="883"/>
      <c r="AK722" s="883"/>
      <c r="AL722" s="883"/>
      <c r="AM722" s="883"/>
      <c r="AN722" s="883"/>
      <c r="AO722" s="883"/>
      <c r="AP722" s="883"/>
      <c r="AQ722" s="883"/>
      <c r="AR722" s="883"/>
      <c r="AS722" s="883"/>
      <c r="AT722" s="883"/>
      <c r="AU722" s="883"/>
      <c r="AV722" s="883"/>
      <c r="AW722" s="883"/>
      <c r="AX722" s="883"/>
      <c r="AY722" s="883"/>
      <c r="AZ722" s="883"/>
      <c r="BA722" s="883"/>
      <c r="BB722" s="883"/>
      <c r="BC722" s="883"/>
      <c r="BD722" s="883"/>
      <c r="BE722" s="883"/>
      <c r="BF722" s="883"/>
    </row>
    <row r="723" ht="12.75" customHeight="1">
      <c r="A723" s="883"/>
      <c r="B723" s="883"/>
      <c r="C723" s="883"/>
      <c r="D723" s="883"/>
      <c r="E723" s="883"/>
      <c r="F723" s="883"/>
      <c r="G723" s="883"/>
      <c r="H723" s="883"/>
      <c r="I723" s="883"/>
      <c r="J723" s="883"/>
      <c r="K723" s="883"/>
      <c r="L723" s="883"/>
      <c r="M723" s="883"/>
      <c r="N723" s="883"/>
      <c r="O723" s="883"/>
      <c r="P723" s="883"/>
      <c r="Q723" s="883"/>
      <c r="R723" s="883"/>
      <c r="S723" s="883"/>
      <c r="T723" s="883"/>
      <c r="U723" s="883"/>
      <c r="V723" s="883"/>
      <c r="W723" s="883"/>
      <c r="X723" s="883"/>
      <c r="Y723" s="883"/>
      <c r="Z723" s="883"/>
      <c r="AA723" s="883"/>
      <c r="AB723" s="883"/>
      <c r="AC723" s="883"/>
      <c r="AD723" s="883"/>
      <c r="AE723" s="883"/>
      <c r="AF723" s="883"/>
      <c r="AG723" s="883"/>
      <c r="AH723" s="883"/>
      <c r="AI723" s="883"/>
      <c r="AJ723" s="883"/>
      <c r="AK723" s="883"/>
      <c r="AL723" s="883"/>
      <c r="AM723" s="883"/>
      <c r="AN723" s="883"/>
      <c r="AO723" s="883"/>
      <c r="AP723" s="883"/>
      <c r="AQ723" s="883"/>
      <c r="AR723" s="883"/>
      <c r="AS723" s="883"/>
      <c r="AT723" s="883"/>
      <c r="AU723" s="883"/>
      <c r="AV723" s="883"/>
      <c r="AW723" s="883"/>
      <c r="AX723" s="883"/>
      <c r="AY723" s="883"/>
      <c r="AZ723" s="883"/>
      <c r="BA723" s="883"/>
      <c r="BB723" s="883"/>
      <c r="BC723" s="883"/>
      <c r="BD723" s="883"/>
      <c r="BE723" s="883"/>
      <c r="BF723" s="883"/>
    </row>
    <row r="724" ht="12.75" customHeight="1">
      <c r="A724" s="883"/>
      <c r="B724" s="883"/>
      <c r="C724" s="883"/>
      <c r="D724" s="883"/>
      <c r="E724" s="883"/>
      <c r="F724" s="883"/>
      <c r="G724" s="883"/>
      <c r="H724" s="883"/>
      <c r="I724" s="883"/>
      <c r="J724" s="883"/>
      <c r="K724" s="883"/>
      <c r="L724" s="883"/>
      <c r="M724" s="883"/>
      <c r="N724" s="883"/>
      <c r="O724" s="883"/>
      <c r="P724" s="883"/>
      <c r="Q724" s="883"/>
      <c r="R724" s="883"/>
      <c r="S724" s="883"/>
      <c r="T724" s="883"/>
      <c r="U724" s="883"/>
      <c r="V724" s="883"/>
      <c r="W724" s="883"/>
      <c r="X724" s="883"/>
      <c r="Y724" s="883"/>
      <c r="Z724" s="883"/>
      <c r="AA724" s="883"/>
      <c r="AB724" s="883"/>
      <c r="AC724" s="883"/>
      <c r="AD724" s="883"/>
      <c r="AE724" s="883"/>
      <c r="AF724" s="883"/>
      <c r="AG724" s="883"/>
      <c r="AH724" s="883"/>
      <c r="AI724" s="883"/>
      <c r="AJ724" s="883"/>
      <c r="AK724" s="883"/>
      <c r="AL724" s="883"/>
      <c r="AM724" s="883"/>
      <c r="AN724" s="883"/>
      <c r="AO724" s="883"/>
      <c r="AP724" s="883"/>
      <c r="AQ724" s="883"/>
      <c r="AR724" s="883"/>
      <c r="AS724" s="883"/>
      <c r="AT724" s="883"/>
      <c r="AU724" s="883"/>
      <c r="AV724" s="883"/>
      <c r="AW724" s="883"/>
      <c r="AX724" s="883"/>
      <c r="AY724" s="883"/>
      <c r="AZ724" s="883"/>
      <c r="BA724" s="883"/>
      <c r="BB724" s="883"/>
      <c r="BC724" s="883"/>
      <c r="BD724" s="883"/>
      <c r="BE724" s="883"/>
      <c r="BF724" s="883"/>
    </row>
    <row r="725" ht="12.75" customHeight="1">
      <c r="A725" s="883"/>
      <c r="B725" s="883"/>
      <c r="C725" s="883"/>
      <c r="D725" s="883"/>
      <c r="E725" s="883"/>
      <c r="F725" s="883"/>
      <c r="G725" s="883"/>
      <c r="H725" s="883"/>
      <c r="I725" s="883"/>
      <c r="J725" s="883"/>
      <c r="K725" s="883"/>
      <c r="L725" s="883"/>
      <c r="M725" s="883"/>
      <c r="N725" s="883"/>
      <c r="O725" s="883"/>
      <c r="P725" s="883"/>
      <c r="Q725" s="883"/>
      <c r="R725" s="883"/>
      <c r="S725" s="883"/>
      <c r="T725" s="883"/>
      <c r="U725" s="883"/>
      <c r="V725" s="883"/>
      <c r="W725" s="883"/>
      <c r="X725" s="883"/>
      <c r="Y725" s="883"/>
      <c r="Z725" s="883"/>
      <c r="AA725" s="883"/>
      <c r="AB725" s="883"/>
      <c r="AC725" s="883"/>
      <c r="AD725" s="883"/>
      <c r="AE725" s="883"/>
      <c r="AF725" s="883"/>
      <c r="AG725" s="883"/>
      <c r="AH725" s="883"/>
      <c r="AI725" s="883"/>
      <c r="AJ725" s="883"/>
      <c r="AK725" s="883"/>
      <c r="AL725" s="883"/>
      <c r="AM725" s="883"/>
      <c r="AN725" s="883"/>
      <c r="AO725" s="883"/>
      <c r="AP725" s="883"/>
      <c r="AQ725" s="883"/>
      <c r="AR725" s="883"/>
      <c r="AS725" s="883"/>
      <c r="AT725" s="883"/>
      <c r="AU725" s="883"/>
      <c r="AV725" s="883"/>
      <c r="AW725" s="883"/>
      <c r="AX725" s="883"/>
      <c r="AY725" s="883"/>
      <c r="AZ725" s="883"/>
      <c r="BA725" s="883"/>
      <c r="BB725" s="883"/>
      <c r="BC725" s="883"/>
      <c r="BD725" s="883"/>
      <c r="BE725" s="883"/>
      <c r="BF725" s="883"/>
    </row>
    <row r="726" ht="12.75" customHeight="1">
      <c r="A726" s="883"/>
      <c r="B726" s="883"/>
      <c r="C726" s="883"/>
      <c r="D726" s="883"/>
      <c r="E726" s="883"/>
      <c r="F726" s="883"/>
      <c r="G726" s="883"/>
      <c r="H726" s="883"/>
      <c r="I726" s="883"/>
      <c r="J726" s="883"/>
      <c r="K726" s="883"/>
      <c r="L726" s="883"/>
      <c r="M726" s="883"/>
      <c r="N726" s="883"/>
      <c r="O726" s="883"/>
      <c r="P726" s="883"/>
      <c r="Q726" s="883"/>
      <c r="R726" s="883"/>
      <c r="S726" s="883"/>
      <c r="T726" s="883"/>
      <c r="U726" s="883"/>
      <c r="V726" s="883"/>
      <c r="W726" s="883"/>
      <c r="X726" s="883"/>
      <c r="Y726" s="883"/>
      <c r="Z726" s="883"/>
      <c r="AA726" s="883"/>
      <c r="AB726" s="883"/>
      <c r="AC726" s="883"/>
      <c r="AD726" s="883"/>
      <c r="AE726" s="883"/>
      <c r="AF726" s="883"/>
      <c r="AG726" s="883"/>
      <c r="AH726" s="883"/>
      <c r="AI726" s="883"/>
      <c r="AJ726" s="883"/>
      <c r="AK726" s="883"/>
      <c r="AL726" s="883"/>
      <c r="AM726" s="883"/>
      <c r="AN726" s="883"/>
      <c r="AO726" s="883"/>
      <c r="AP726" s="883"/>
      <c r="AQ726" s="883"/>
      <c r="AR726" s="883"/>
      <c r="AS726" s="883"/>
      <c r="AT726" s="883"/>
      <c r="AU726" s="883"/>
      <c r="AV726" s="883"/>
      <c r="AW726" s="883"/>
      <c r="AX726" s="883"/>
      <c r="AY726" s="883"/>
      <c r="AZ726" s="883"/>
      <c r="BA726" s="883"/>
      <c r="BB726" s="883"/>
      <c r="BC726" s="883"/>
      <c r="BD726" s="883"/>
      <c r="BE726" s="883"/>
      <c r="BF726" s="883"/>
    </row>
    <row r="727" ht="12.75" customHeight="1">
      <c r="A727" s="883"/>
      <c r="B727" s="883"/>
      <c r="C727" s="883"/>
      <c r="D727" s="883"/>
      <c r="E727" s="883"/>
      <c r="F727" s="883"/>
      <c r="G727" s="883"/>
      <c r="H727" s="883"/>
      <c r="I727" s="883"/>
      <c r="J727" s="883"/>
      <c r="K727" s="883"/>
      <c r="L727" s="883"/>
      <c r="M727" s="883"/>
      <c r="N727" s="883"/>
      <c r="O727" s="883"/>
      <c r="P727" s="883"/>
      <c r="Q727" s="883"/>
      <c r="R727" s="883"/>
      <c r="S727" s="883"/>
      <c r="T727" s="883"/>
      <c r="U727" s="883"/>
      <c r="V727" s="883"/>
      <c r="W727" s="883"/>
      <c r="X727" s="883"/>
      <c r="Y727" s="883"/>
      <c r="Z727" s="883"/>
      <c r="AA727" s="883"/>
      <c r="AB727" s="883"/>
      <c r="AC727" s="883"/>
      <c r="AD727" s="883"/>
      <c r="AE727" s="883"/>
      <c r="AF727" s="883"/>
      <c r="AG727" s="883"/>
      <c r="AH727" s="883"/>
      <c r="AI727" s="883"/>
      <c r="AJ727" s="883"/>
      <c r="AK727" s="883"/>
      <c r="AL727" s="883"/>
      <c r="AM727" s="883"/>
      <c r="AN727" s="883"/>
      <c r="AO727" s="883"/>
      <c r="AP727" s="883"/>
      <c r="AQ727" s="883"/>
      <c r="AR727" s="883"/>
      <c r="AS727" s="883"/>
      <c r="AT727" s="883"/>
      <c r="AU727" s="883"/>
      <c r="AV727" s="883"/>
      <c r="AW727" s="883"/>
      <c r="AX727" s="883"/>
      <c r="AY727" s="883"/>
      <c r="AZ727" s="883"/>
      <c r="BA727" s="883"/>
      <c r="BB727" s="883"/>
      <c r="BC727" s="883"/>
      <c r="BD727" s="883"/>
      <c r="BE727" s="883"/>
      <c r="BF727" s="883"/>
    </row>
    <row r="728" ht="12.75" customHeight="1">
      <c r="A728" s="883"/>
      <c r="B728" s="883"/>
      <c r="C728" s="883"/>
      <c r="D728" s="883"/>
      <c r="E728" s="883"/>
      <c r="F728" s="883"/>
      <c r="G728" s="883"/>
      <c r="H728" s="883"/>
      <c r="I728" s="883"/>
      <c r="J728" s="883"/>
      <c r="K728" s="883"/>
      <c r="L728" s="883"/>
      <c r="M728" s="883"/>
      <c r="N728" s="883"/>
      <c r="O728" s="883"/>
      <c r="P728" s="883"/>
      <c r="Q728" s="883"/>
      <c r="R728" s="883"/>
      <c r="S728" s="883"/>
      <c r="T728" s="883"/>
      <c r="U728" s="883"/>
      <c r="V728" s="883"/>
      <c r="W728" s="883"/>
      <c r="X728" s="883"/>
      <c r="Y728" s="883"/>
      <c r="Z728" s="883"/>
      <c r="AA728" s="883"/>
      <c r="AB728" s="883"/>
      <c r="AC728" s="883"/>
      <c r="AD728" s="883"/>
      <c r="AE728" s="883"/>
      <c r="AF728" s="883"/>
      <c r="AG728" s="883"/>
      <c r="AH728" s="883"/>
      <c r="AI728" s="883"/>
      <c r="AJ728" s="883"/>
      <c r="AK728" s="883"/>
      <c r="AL728" s="883"/>
      <c r="AM728" s="883"/>
      <c r="AN728" s="883"/>
      <c r="AO728" s="883"/>
      <c r="AP728" s="883"/>
      <c r="AQ728" s="883"/>
      <c r="AR728" s="883"/>
      <c r="AS728" s="883"/>
      <c r="AT728" s="883"/>
      <c r="AU728" s="883"/>
      <c r="AV728" s="883"/>
      <c r="AW728" s="883"/>
      <c r="AX728" s="883"/>
      <c r="AY728" s="883"/>
      <c r="AZ728" s="883"/>
      <c r="BA728" s="883"/>
      <c r="BB728" s="883"/>
      <c r="BC728" s="883"/>
      <c r="BD728" s="883"/>
      <c r="BE728" s="883"/>
      <c r="BF728" s="883"/>
    </row>
    <row r="729" ht="12.75" customHeight="1">
      <c r="A729" s="883"/>
      <c r="B729" s="883"/>
      <c r="C729" s="883"/>
      <c r="D729" s="883"/>
      <c r="E729" s="883"/>
      <c r="F729" s="883"/>
      <c r="G729" s="883"/>
      <c r="H729" s="883"/>
      <c r="I729" s="883"/>
      <c r="J729" s="883"/>
      <c r="K729" s="883"/>
      <c r="L729" s="883"/>
      <c r="M729" s="883"/>
      <c r="N729" s="883"/>
      <c r="O729" s="883"/>
      <c r="P729" s="883"/>
      <c r="Q729" s="883"/>
      <c r="R729" s="883"/>
      <c r="S729" s="883"/>
      <c r="T729" s="883"/>
      <c r="U729" s="883"/>
      <c r="V729" s="883"/>
      <c r="W729" s="883"/>
      <c r="X729" s="883"/>
      <c r="Y729" s="883"/>
      <c r="Z729" s="883"/>
      <c r="AA729" s="883"/>
      <c r="AB729" s="883"/>
      <c r="AC729" s="883"/>
      <c r="AD729" s="883"/>
      <c r="AE729" s="883"/>
      <c r="AF729" s="883"/>
      <c r="AG729" s="883"/>
      <c r="AH729" s="883"/>
      <c r="AI729" s="883"/>
      <c r="AJ729" s="883"/>
      <c r="AK729" s="883"/>
      <c r="AL729" s="883"/>
      <c r="AM729" s="883"/>
      <c r="AN729" s="883"/>
      <c r="AO729" s="883"/>
      <c r="AP729" s="883"/>
      <c r="AQ729" s="883"/>
      <c r="AR729" s="883"/>
      <c r="AS729" s="883"/>
      <c r="AT729" s="883"/>
      <c r="AU729" s="883"/>
      <c r="AV729" s="883"/>
      <c r="AW729" s="883"/>
      <c r="AX729" s="883"/>
      <c r="AY729" s="883"/>
      <c r="AZ729" s="883"/>
      <c r="BA729" s="883"/>
      <c r="BB729" s="883"/>
      <c r="BC729" s="883"/>
      <c r="BD729" s="883"/>
      <c r="BE729" s="883"/>
      <c r="BF729" s="883"/>
    </row>
    <row r="730" ht="12.75" customHeight="1">
      <c r="A730" s="883"/>
      <c r="B730" s="883"/>
      <c r="C730" s="883"/>
      <c r="D730" s="883"/>
      <c r="E730" s="883"/>
      <c r="F730" s="883"/>
      <c r="G730" s="883"/>
      <c r="H730" s="883"/>
      <c r="I730" s="883"/>
      <c r="J730" s="883"/>
      <c r="K730" s="883"/>
      <c r="L730" s="883"/>
      <c r="M730" s="883"/>
      <c r="N730" s="883"/>
      <c r="O730" s="883"/>
      <c r="P730" s="883"/>
      <c r="Q730" s="883"/>
      <c r="R730" s="883"/>
      <c r="S730" s="883"/>
      <c r="T730" s="883"/>
      <c r="U730" s="883"/>
      <c r="V730" s="883"/>
      <c r="W730" s="883"/>
      <c r="X730" s="883"/>
      <c r="Y730" s="883"/>
      <c r="Z730" s="883"/>
      <c r="AA730" s="883"/>
      <c r="AB730" s="883"/>
      <c r="AC730" s="883"/>
      <c r="AD730" s="883"/>
      <c r="AE730" s="883"/>
      <c r="AF730" s="883"/>
      <c r="AG730" s="883"/>
      <c r="AH730" s="883"/>
      <c r="AI730" s="883"/>
      <c r="AJ730" s="883"/>
      <c r="AK730" s="883"/>
      <c r="AL730" s="883"/>
      <c r="AM730" s="883"/>
      <c r="AN730" s="883"/>
      <c r="AO730" s="883"/>
      <c r="AP730" s="883"/>
      <c r="AQ730" s="883"/>
      <c r="AR730" s="883"/>
      <c r="AS730" s="883"/>
      <c r="AT730" s="883"/>
      <c r="AU730" s="883"/>
      <c r="AV730" s="883"/>
      <c r="AW730" s="883"/>
      <c r="AX730" s="883"/>
      <c r="AY730" s="883"/>
      <c r="AZ730" s="883"/>
      <c r="BA730" s="883"/>
      <c r="BB730" s="883"/>
      <c r="BC730" s="883"/>
      <c r="BD730" s="883"/>
      <c r="BE730" s="883"/>
      <c r="BF730" s="883"/>
    </row>
    <row r="731" ht="12.75" customHeight="1">
      <c r="A731" s="883"/>
      <c r="B731" s="883"/>
      <c r="C731" s="883"/>
      <c r="D731" s="883"/>
      <c r="E731" s="883"/>
      <c r="F731" s="883"/>
      <c r="G731" s="883"/>
      <c r="H731" s="883"/>
      <c r="I731" s="883"/>
      <c r="J731" s="883"/>
      <c r="K731" s="883"/>
      <c r="L731" s="883"/>
      <c r="M731" s="883"/>
      <c r="N731" s="883"/>
      <c r="O731" s="883"/>
      <c r="P731" s="883"/>
      <c r="Q731" s="883"/>
      <c r="R731" s="883"/>
      <c r="S731" s="883"/>
      <c r="T731" s="883"/>
      <c r="U731" s="883"/>
      <c r="V731" s="883"/>
      <c r="W731" s="883"/>
      <c r="X731" s="883"/>
      <c r="Y731" s="883"/>
      <c r="Z731" s="883"/>
      <c r="AA731" s="883"/>
      <c r="AB731" s="883"/>
      <c r="AC731" s="883"/>
      <c r="AD731" s="883"/>
      <c r="AE731" s="883"/>
      <c r="AF731" s="883"/>
      <c r="AG731" s="883"/>
      <c r="AH731" s="883"/>
      <c r="AI731" s="883"/>
      <c r="AJ731" s="883"/>
      <c r="AK731" s="883"/>
      <c r="AL731" s="883"/>
      <c r="AM731" s="883"/>
      <c r="AN731" s="883"/>
      <c r="AO731" s="883"/>
      <c r="AP731" s="883"/>
      <c r="AQ731" s="883"/>
      <c r="AR731" s="883"/>
      <c r="AS731" s="883"/>
      <c r="AT731" s="883"/>
      <c r="AU731" s="883"/>
      <c r="AV731" s="883"/>
      <c r="AW731" s="883"/>
      <c r="AX731" s="883"/>
      <c r="AY731" s="883"/>
      <c r="AZ731" s="883"/>
      <c r="BA731" s="883"/>
      <c r="BB731" s="883"/>
      <c r="BC731" s="883"/>
      <c r="BD731" s="883"/>
      <c r="BE731" s="883"/>
      <c r="BF731" s="883"/>
    </row>
    <row r="732" ht="12.75" customHeight="1">
      <c r="A732" s="883"/>
      <c r="B732" s="883"/>
      <c r="C732" s="883"/>
      <c r="D732" s="883"/>
      <c r="E732" s="883"/>
      <c r="F732" s="883"/>
      <c r="G732" s="883"/>
      <c r="H732" s="883"/>
      <c r="I732" s="883"/>
      <c r="J732" s="883"/>
      <c r="K732" s="883"/>
      <c r="L732" s="883"/>
      <c r="M732" s="883"/>
      <c r="N732" s="883"/>
      <c r="O732" s="883"/>
      <c r="P732" s="883"/>
      <c r="Q732" s="883"/>
      <c r="R732" s="883"/>
      <c r="S732" s="883"/>
      <c r="T732" s="883"/>
      <c r="U732" s="883"/>
      <c r="V732" s="883"/>
      <c r="W732" s="883"/>
      <c r="X732" s="883"/>
      <c r="Y732" s="883"/>
      <c r="Z732" s="883"/>
      <c r="AA732" s="883"/>
      <c r="AB732" s="883"/>
      <c r="AC732" s="883"/>
      <c r="AD732" s="883"/>
      <c r="AE732" s="883"/>
      <c r="AF732" s="883"/>
      <c r="AG732" s="883"/>
      <c r="AH732" s="883"/>
      <c r="AI732" s="883"/>
      <c r="AJ732" s="883"/>
      <c r="AK732" s="883"/>
      <c r="AL732" s="883"/>
      <c r="AM732" s="883"/>
      <c r="AN732" s="883"/>
      <c r="AO732" s="883"/>
      <c r="AP732" s="883"/>
      <c r="AQ732" s="883"/>
      <c r="AR732" s="883"/>
      <c r="AS732" s="883"/>
      <c r="AT732" s="883"/>
      <c r="AU732" s="883"/>
      <c r="AV732" s="883"/>
      <c r="AW732" s="883"/>
      <c r="AX732" s="883"/>
      <c r="AY732" s="883"/>
      <c r="AZ732" s="883"/>
      <c r="BA732" s="883"/>
      <c r="BB732" s="883"/>
      <c r="BC732" s="883"/>
      <c r="BD732" s="883"/>
      <c r="BE732" s="883"/>
      <c r="BF732" s="883"/>
    </row>
    <row r="733" ht="12.75" customHeight="1">
      <c r="A733" s="883"/>
      <c r="B733" s="883"/>
      <c r="C733" s="883"/>
      <c r="D733" s="883"/>
      <c r="E733" s="883"/>
      <c r="F733" s="883"/>
      <c r="G733" s="883"/>
      <c r="H733" s="883"/>
      <c r="I733" s="883"/>
      <c r="J733" s="883"/>
      <c r="K733" s="883"/>
      <c r="L733" s="883"/>
      <c r="M733" s="883"/>
      <c r="N733" s="883"/>
      <c r="O733" s="883"/>
      <c r="P733" s="883"/>
      <c r="Q733" s="883"/>
      <c r="R733" s="883"/>
      <c r="S733" s="883"/>
      <c r="T733" s="883"/>
      <c r="U733" s="883"/>
      <c r="V733" s="883"/>
      <c r="W733" s="883"/>
      <c r="X733" s="883"/>
      <c r="Y733" s="883"/>
      <c r="Z733" s="883"/>
      <c r="AA733" s="883"/>
      <c r="AB733" s="883"/>
      <c r="AC733" s="883"/>
      <c r="AD733" s="883"/>
      <c r="AE733" s="883"/>
      <c r="AF733" s="883"/>
      <c r="AG733" s="883"/>
      <c r="AH733" s="883"/>
      <c r="AI733" s="883"/>
      <c r="AJ733" s="883"/>
      <c r="AK733" s="883"/>
      <c r="AL733" s="883"/>
      <c r="AM733" s="883"/>
      <c r="AN733" s="883"/>
      <c r="AO733" s="883"/>
      <c r="AP733" s="883"/>
      <c r="AQ733" s="883"/>
      <c r="AR733" s="883"/>
      <c r="AS733" s="883"/>
      <c r="AT733" s="883"/>
      <c r="AU733" s="883"/>
      <c r="AV733" s="883"/>
      <c r="AW733" s="883"/>
      <c r="AX733" s="883"/>
      <c r="AY733" s="883"/>
      <c r="AZ733" s="883"/>
      <c r="BA733" s="883"/>
      <c r="BB733" s="883"/>
      <c r="BC733" s="883"/>
      <c r="BD733" s="883"/>
      <c r="BE733" s="883"/>
      <c r="BF733" s="883"/>
    </row>
    <row r="734" ht="12.75" customHeight="1">
      <c r="A734" s="883"/>
      <c r="B734" s="883"/>
      <c r="C734" s="883"/>
      <c r="D734" s="883"/>
      <c r="E734" s="883"/>
      <c r="F734" s="883"/>
      <c r="G734" s="883"/>
      <c r="H734" s="883"/>
      <c r="I734" s="883"/>
      <c r="J734" s="883"/>
      <c r="K734" s="883"/>
      <c r="L734" s="883"/>
      <c r="M734" s="883"/>
      <c r="N734" s="883"/>
      <c r="O734" s="883"/>
      <c r="P734" s="883"/>
      <c r="Q734" s="883"/>
      <c r="R734" s="883"/>
      <c r="S734" s="883"/>
      <c r="T734" s="883"/>
      <c r="U734" s="883"/>
      <c r="V734" s="883"/>
      <c r="W734" s="883"/>
      <c r="X734" s="883"/>
      <c r="Y734" s="883"/>
      <c r="Z734" s="883"/>
      <c r="AA734" s="883"/>
      <c r="AB734" s="883"/>
      <c r="AC734" s="883"/>
      <c r="AD734" s="883"/>
      <c r="AE734" s="883"/>
      <c r="AF734" s="883"/>
      <c r="AG734" s="883"/>
      <c r="AH734" s="883"/>
      <c r="AI734" s="883"/>
      <c r="AJ734" s="883"/>
      <c r="AK734" s="883"/>
      <c r="AL734" s="883"/>
      <c r="AM734" s="883"/>
      <c r="AN734" s="883"/>
      <c r="AO734" s="883"/>
      <c r="AP734" s="883"/>
      <c r="AQ734" s="883"/>
      <c r="AR734" s="883"/>
      <c r="AS734" s="883"/>
      <c r="AT734" s="883"/>
      <c r="AU734" s="883"/>
      <c r="AV734" s="883"/>
      <c r="AW734" s="883"/>
      <c r="AX734" s="883"/>
      <c r="AY734" s="883"/>
      <c r="AZ734" s="883"/>
      <c r="BA734" s="883"/>
      <c r="BB734" s="883"/>
      <c r="BC734" s="883"/>
      <c r="BD734" s="883"/>
      <c r="BE734" s="883"/>
      <c r="BF734" s="883"/>
    </row>
    <row r="735" ht="12.75" customHeight="1">
      <c r="A735" s="883"/>
      <c r="B735" s="883"/>
      <c r="C735" s="883"/>
      <c r="D735" s="883"/>
      <c r="E735" s="883"/>
      <c r="F735" s="883"/>
      <c r="G735" s="883"/>
      <c r="H735" s="883"/>
      <c r="I735" s="883"/>
      <c r="J735" s="883"/>
      <c r="K735" s="883"/>
      <c r="L735" s="883"/>
      <c r="M735" s="883"/>
      <c r="N735" s="883"/>
      <c r="O735" s="883"/>
      <c r="P735" s="883"/>
      <c r="Q735" s="883"/>
      <c r="R735" s="883"/>
      <c r="S735" s="883"/>
      <c r="T735" s="883"/>
      <c r="U735" s="883"/>
      <c r="V735" s="883"/>
      <c r="W735" s="883"/>
      <c r="X735" s="883"/>
      <c r="Y735" s="883"/>
      <c r="Z735" s="883"/>
      <c r="AA735" s="883"/>
      <c r="AB735" s="883"/>
      <c r="AC735" s="883"/>
      <c r="AD735" s="883"/>
      <c r="AE735" s="883"/>
      <c r="AF735" s="883"/>
      <c r="AG735" s="883"/>
      <c r="AH735" s="883"/>
      <c r="AI735" s="883"/>
      <c r="AJ735" s="883"/>
      <c r="AK735" s="883"/>
      <c r="AL735" s="883"/>
      <c r="AM735" s="883"/>
      <c r="AN735" s="883"/>
      <c r="AO735" s="883"/>
      <c r="AP735" s="883"/>
      <c r="AQ735" s="883"/>
      <c r="AR735" s="883"/>
      <c r="AS735" s="883"/>
      <c r="AT735" s="883"/>
      <c r="AU735" s="883"/>
      <c r="AV735" s="883"/>
      <c r="AW735" s="883"/>
      <c r="AX735" s="883"/>
      <c r="AY735" s="883"/>
      <c r="AZ735" s="883"/>
      <c r="BA735" s="883"/>
      <c r="BB735" s="883"/>
      <c r="BC735" s="883"/>
      <c r="BD735" s="883"/>
      <c r="BE735" s="883"/>
      <c r="BF735" s="883"/>
    </row>
    <row r="736" ht="12.75" customHeight="1">
      <c r="A736" s="883"/>
      <c r="B736" s="883"/>
      <c r="C736" s="883"/>
      <c r="D736" s="883"/>
      <c r="E736" s="883"/>
      <c r="F736" s="883"/>
      <c r="G736" s="883"/>
      <c r="H736" s="883"/>
      <c r="I736" s="883"/>
      <c r="J736" s="883"/>
      <c r="K736" s="883"/>
      <c r="L736" s="883"/>
      <c r="M736" s="883"/>
      <c r="N736" s="883"/>
      <c r="O736" s="883"/>
      <c r="P736" s="883"/>
      <c r="Q736" s="883"/>
      <c r="R736" s="883"/>
      <c r="S736" s="883"/>
      <c r="T736" s="883"/>
      <c r="U736" s="883"/>
      <c r="V736" s="883"/>
      <c r="W736" s="883"/>
      <c r="X736" s="883"/>
      <c r="Y736" s="883"/>
      <c r="Z736" s="883"/>
      <c r="AA736" s="883"/>
      <c r="AB736" s="883"/>
      <c r="AC736" s="883"/>
      <c r="AD736" s="883"/>
      <c r="AE736" s="883"/>
      <c r="AF736" s="883"/>
      <c r="AG736" s="883"/>
      <c r="AH736" s="883"/>
      <c r="AI736" s="883"/>
      <c r="AJ736" s="883"/>
      <c r="AK736" s="883"/>
      <c r="AL736" s="883"/>
      <c r="AM736" s="883"/>
      <c r="AN736" s="883"/>
      <c r="AO736" s="883"/>
      <c r="AP736" s="883"/>
      <c r="AQ736" s="883"/>
      <c r="AR736" s="883"/>
      <c r="AS736" s="883"/>
      <c r="AT736" s="883"/>
      <c r="AU736" s="883"/>
      <c r="AV736" s="883"/>
      <c r="AW736" s="883"/>
      <c r="AX736" s="883"/>
      <c r="AY736" s="883"/>
      <c r="AZ736" s="883"/>
      <c r="BA736" s="883"/>
      <c r="BB736" s="883"/>
      <c r="BC736" s="883"/>
      <c r="BD736" s="883"/>
      <c r="BE736" s="883"/>
      <c r="BF736" s="883"/>
    </row>
    <row r="737" ht="12.75" customHeight="1">
      <c r="A737" s="883"/>
      <c r="B737" s="883"/>
      <c r="C737" s="883"/>
      <c r="D737" s="883"/>
      <c r="E737" s="883"/>
      <c r="F737" s="883"/>
      <c r="G737" s="883"/>
      <c r="H737" s="883"/>
      <c r="I737" s="883"/>
      <c r="J737" s="883"/>
      <c r="K737" s="883"/>
      <c r="L737" s="883"/>
      <c r="M737" s="883"/>
      <c r="N737" s="883"/>
      <c r="O737" s="883"/>
      <c r="P737" s="883"/>
      <c r="Q737" s="883"/>
      <c r="R737" s="883"/>
      <c r="S737" s="883"/>
      <c r="T737" s="883"/>
      <c r="U737" s="883"/>
      <c r="V737" s="883"/>
      <c r="W737" s="883"/>
      <c r="X737" s="883"/>
      <c r="Y737" s="883"/>
      <c r="Z737" s="883"/>
      <c r="AA737" s="883"/>
      <c r="AB737" s="883"/>
      <c r="AC737" s="883"/>
      <c r="AD737" s="883"/>
      <c r="AE737" s="883"/>
      <c r="AF737" s="883"/>
      <c r="AG737" s="883"/>
      <c r="AH737" s="883"/>
      <c r="AI737" s="883"/>
      <c r="AJ737" s="883"/>
      <c r="AK737" s="883"/>
      <c r="AL737" s="883"/>
      <c r="AM737" s="883"/>
      <c r="AN737" s="883"/>
      <c r="AO737" s="883"/>
      <c r="AP737" s="883"/>
      <c r="AQ737" s="883"/>
      <c r="AR737" s="883"/>
      <c r="AS737" s="883"/>
      <c r="AT737" s="883"/>
      <c r="AU737" s="883"/>
      <c r="AV737" s="883"/>
      <c r="AW737" s="883"/>
      <c r="AX737" s="883"/>
      <c r="AY737" s="883"/>
      <c r="AZ737" s="883"/>
      <c r="BA737" s="883"/>
      <c r="BB737" s="883"/>
      <c r="BC737" s="883"/>
      <c r="BD737" s="883"/>
      <c r="BE737" s="883"/>
      <c r="BF737" s="883"/>
    </row>
    <row r="738" ht="12.75" customHeight="1">
      <c r="A738" s="883"/>
      <c r="B738" s="883"/>
      <c r="C738" s="883"/>
      <c r="D738" s="883"/>
      <c r="E738" s="883"/>
      <c r="F738" s="883"/>
      <c r="G738" s="883"/>
      <c r="H738" s="883"/>
      <c r="I738" s="883"/>
      <c r="J738" s="883"/>
      <c r="K738" s="883"/>
      <c r="L738" s="883"/>
      <c r="M738" s="883"/>
      <c r="N738" s="883"/>
      <c r="O738" s="883"/>
      <c r="P738" s="883"/>
      <c r="Q738" s="883"/>
      <c r="R738" s="883"/>
      <c r="S738" s="883"/>
      <c r="T738" s="883"/>
      <c r="U738" s="883"/>
      <c r="V738" s="883"/>
      <c r="W738" s="883"/>
      <c r="X738" s="883"/>
      <c r="Y738" s="883"/>
      <c r="Z738" s="883"/>
      <c r="AA738" s="883"/>
      <c r="AB738" s="883"/>
      <c r="AC738" s="883"/>
      <c r="AD738" s="883"/>
      <c r="AE738" s="883"/>
      <c r="AF738" s="883"/>
      <c r="AG738" s="883"/>
      <c r="AH738" s="883"/>
      <c r="AI738" s="883"/>
      <c r="AJ738" s="883"/>
      <c r="AK738" s="883"/>
      <c r="AL738" s="883"/>
      <c r="AM738" s="883"/>
      <c r="AN738" s="883"/>
      <c r="AO738" s="883"/>
      <c r="AP738" s="883"/>
      <c r="AQ738" s="883"/>
      <c r="AR738" s="883"/>
      <c r="AS738" s="883"/>
      <c r="AT738" s="883"/>
      <c r="AU738" s="883"/>
      <c r="AV738" s="883"/>
      <c r="AW738" s="883"/>
      <c r="AX738" s="883"/>
      <c r="AY738" s="883"/>
      <c r="AZ738" s="883"/>
      <c r="BA738" s="883"/>
      <c r="BB738" s="883"/>
      <c r="BC738" s="883"/>
      <c r="BD738" s="883"/>
      <c r="BE738" s="883"/>
      <c r="BF738" s="883"/>
    </row>
    <row r="739" ht="12.75" customHeight="1">
      <c r="A739" s="883"/>
      <c r="B739" s="883"/>
      <c r="C739" s="883"/>
      <c r="D739" s="883"/>
      <c r="E739" s="883"/>
      <c r="F739" s="883"/>
      <c r="G739" s="883"/>
      <c r="H739" s="883"/>
      <c r="I739" s="883"/>
      <c r="J739" s="883"/>
      <c r="K739" s="883"/>
      <c r="L739" s="883"/>
      <c r="M739" s="883"/>
      <c r="N739" s="883"/>
      <c r="O739" s="883"/>
      <c r="P739" s="883"/>
      <c r="Q739" s="883"/>
      <c r="R739" s="883"/>
      <c r="S739" s="883"/>
      <c r="T739" s="883"/>
      <c r="U739" s="883"/>
      <c r="V739" s="883"/>
      <c r="W739" s="883"/>
      <c r="X739" s="883"/>
      <c r="Y739" s="883"/>
      <c r="Z739" s="883"/>
      <c r="AA739" s="883"/>
      <c r="AB739" s="883"/>
      <c r="AC739" s="883"/>
      <c r="AD739" s="883"/>
      <c r="AE739" s="883"/>
      <c r="AF739" s="883"/>
      <c r="AG739" s="883"/>
      <c r="AH739" s="883"/>
      <c r="AI739" s="883"/>
      <c r="AJ739" s="883"/>
      <c r="AK739" s="883"/>
      <c r="AL739" s="883"/>
      <c r="AM739" s="883"/>
      <c r="AN739" s="883"/>
      <c r="AO739" s="883"/>
      <c r="AP739" s="883"/>
      <c r="AQ739" s="883"/>
      <c r="AR739" s="883"/>
      <c r="AS739" s="883"/>
      <c r="AT739" s="883"/>
      <c r="AU739" s="883"/>
      <c r="AV739" s="883"/>
      <c r="AW739" s="883"/>
      <c r="AX739" s="883"/>
      <c r="AY739" s="883"/>
      <c r="AZ739" s="883"/>
      <c r="BA739" s="883"/>
      <c r="BB739" s="883"/>
      <c r="BC739" s="883"/>
      <c r="BD739" s="883"/>
      <c r="BE739" s="883"/>
      <c r="BF739" s="883"/>
    </row>
    <row r="740" ht="12.75" customHeight="1">
      <c r="A740" s="883"/>
      <c r="B740" s="883"/>
      <c r="C740" s="883"/>
      <c r="D740" s="883"/>
      <c r="E740" s="883"/>
      <c r="F740" s="883"/>
      <c r="G740" s="883"/>
      <c r="H740" s="883"/>
      <c r="I740" s="883"/>
      <c r="J740" s="883"/>
      <c r="K740" s="883"/>
      <c r="L740" s="883"/>
      <c r="M740" s="883"/>
      <c r="N740" s="883"/>
      <c r="O740" s="883"/>
      <c r="P740" s="883"/>
      <c r="Q740" s="883"/>
      <c r="R740" s="883"/>
      <c r="S740" s="883"/>
      <c r="T740" s="883"/>
      <c r="U740" s="883"/>
      <c r="V740" s="883"/>
      <c r="W740" s="883"/>
      <c r="X740" s="883"/>
      <c r="Y740" s="883"/>
      <c r="Z740" s="883"/>
      <c r="AA740" s="883"/>
      <c r="AB740" s="883"/>
      <c r="AC740" s="883"/>
      <c r="AD740" s="883"/>
      <c r="AE740" s="883"/>
      <c r="AF740" s="883"/>
      <c r="AG740" s="883"/>
      <c r="AH740" s="883"/>
      <c r="AI740" s="883"/>
      <c r="AJ740" s="883"/>
      <c r="AK740" s="883"/>
      <c r="AL740" s="883"/>
      <c r="AM740" s="883"/>
      <c r="AN740" s="883"/>
      <c r="AO740" s="883"/>
      <c r="AP740" s="883"/>
      <c r="AQ740" s="883"/>
      <c r="AR740" s="883"/>
      <c r="AS740" s="883"/>
      <c r="AT740" s="883"/>
      <c r="AU740" s="883"/>
      <c r="AV740" s="883"/>
      <c r="AW740" s="883"/>
      <c r="AX740" s="883"/>
      <c r="AY740" s="883"/>
      <c r="AZ740" s="883"/>
      <c r="BA740" s="883"/>
      <c r="BB740" s="883"/>
      <c r="BC740" s="883"/>
      <c r="BD740" s="883"/>
      <c r="BE740" s="883"/>
      <c r="BF740" s="883"/>
    </row>
    <row r="741" ht="12.75" customHeight="1">
      <c r="A741" s="883"/>
      <c r="B741" s="883"/>
      <c r="C741" s="883"/>
      <c r="D741" s="883"/>
      <c r="E741" s="883"/>
      <c r="F741" s="883"/>
      <c r="G741" s="883"/>
      <c r="H741" s="883"/>
      <c r="I741" s="883"/>
      <c r="J741" s="883"/>
      <c r="K741" s="883"/>
      <c r="L741" s="883"/>
      <c r="M741" s="883"/>
      <c r="N741" s="883"/>
      <c r="O741" s="883"/>
      <c r="P741" s="883"/>
      <c r="Q741" s="883"/>
      <c r="R741" s="883"/>
      <c r="S741" s="883"/>
      <c r="T741" s="883"/>
      <c r="U741" s="883"/>
      <c r="V741" s="883"/>
      <c r="W741" s="883"/>
      <c r="X741" s="883"/>
      <c r="Y741" s="883"/>
      <c r="Z741" s="883"/>
      <c r="AA741" s="883"/>
      <c r="AB741" s="883"/>
      <c r="AC741" s="883"/>
      <c r="AD741" s="883"/>
      <c r="AE741" s="883"/>
      <c r="AF741" s="883"/>
      <c r="AG741" s="883"/>
      <c r="AH741" s="883"/>
      <c r="AI741" s="883"/>
      <c r="AJ741" s="883"/>
      <c r="AK741" s="883"/>
      <c r="AL741" s="883"/>
      <c r="AM741" s="883"/>
      <c r="AN741" s="883"/>
      <c r="AO741" s="883"/>
      <c r="AP741" s="883"/>
      <c r="AQ741" s="883"/>
      <c r="AR741" s="883"/>
      <c r="AS741" s="883"/>
      <c r="AT741" s="883"/>
      <c r="AU741" s="883"/>
      <c r="AV741" s="883"/>
      <c r="AW741" s="883"/>
      <c r="AX741" s="883"/>
      <c r="AY741" s="883"/>
      <c r="AZ741" s="883"/>
      <c r="BA741" s="883"/>
      <c r="BB741" s="883"/>
      <c r="BC741" s="883"/>
      <c r="BD741" s="883"/>
      <c r="BE741" s="883"/>
      <c r="BF741" s="883"/>
    </row>
    <row r="742" ht="12.75" customHeight="1">
      <c r="A742" s="883"/>
      <c r="B742" s="883"/>
      <c r="C742" s="883"/>
      <c r="D742" s="883"/>
      <c r="E742" s="883"/>
      <c r="F742" s="883"/>
      <c r="G742" s="883"/>
      <c r="H742" s="883"/>
      <c r="I742" s="883"/>
      <c r="J742" s="883"/>
      <c r="K742" s="883"/>
      <c r="L742" s="883"/>
      <c r="M742" s="883"/>
      <c r="N742" s="883"/>
      <c r="O742" s="883"/>
      <c r="P742" s="883"/>
      <c r="Q742" s="883"/>
      <c r="R742" s="883"/>
      <c r="S742" s="883"/>
      <c r="T742" s="883"/>
      <c r="U742" s="883"/>
      <c r="V742" s="883"/>
      <c r="W742" s="883"/>
      <c r="X742" s="883"/>
      <c r="Y742" s="883"/>
      <c r="Z742" s="883"/>
      <c r="AA742" s="883"/>
      <c r="AB742" s="883"/>
      <c r="AC742" s="883"/>
      <c r="AD742" s="883"/>
      <c r="AE742" s="883"/>
      <c r="AF742" s="883"/>
      <c r="AG742" s="883"/>
      <c r="AH742" s="883"/>
      <c r="AI742" s="883"/>
      <c r="AJ742" s="883"/>
      <c r="AK742" s="883"/>
      <c r="AL742" s="883"/>
      <c r="AM742" s="883"/>
      <c r="AN742" s="883"/>
      <c r="AO742" s="883"/>
      <c r="AP742" s="883"/>
      <c r="AQ742" s="883"/>
      <c r="AR742" s="883"/>
      <c r="AS742" s="883"/>
      <c r="AT742" s="883"/>
      <c r="AU742" s="883"/>
      <c r="AV742" s="883"/>
      <c r="AW742" s="883"/>
      <c r="AX742" s="883"/>
      <c r="AY742" s="883"/>
      <c r="AZ742" s="883"/>
      <c r="BA742" s="883"/>
      <c r="BB742" s="883"/>
      <c r="BC742" s="883"/>
      <c r="BD742" s="883"/>
      <c r="BE742" s="883"/>
      <c r="BF742" s="883"/>
    </row>
    <row r="743" ht="12.75" customHeight="1">
      <c r="A743" s="883"/>
      <c r="B743" s="883"/>
      <c r="C743" s="883"/>
      <c r="D743" s="883"/>
      <c r="E743" s="883"/>
      <c r="F743" s="883"/>
      <c r="G743" s="883"/>
      <c r="H743" s="883"/>
      <c r="I743" s="883"/>
      <c r="J743" s="883"/>
      <c r="K743" s="883"/>
      <c r="L743" s="883"/>
      <c r="M743" s="883"/>
      <c r="N743" s="883"/>
      <c r="O743" s="883"/>
      <c r="P743" s="883"/>
      <c r="Q743" s="883"/>
      <c r="R743" s="883"/>
      <c r="S743" s="883"/>
      <c r="T743" s="883"/>
      <c r="U743" s="883"/>
      <c r="V743" s="883"/>
      <c r="W743" s="883"/>
      <c r="X743" s="883"/>
      <c r="Y743" s="883"/>
      <c r="Z743" s="883"/>
      <c r="AA743" s="883"/>
      <c r="AB743" s="883"/>
      <c r="AC743" s="883"/>
      <c r="AD743" s="883"/>
      <c r="AE743" s="883"/>
      <c r="AF743" s="883"/>
      <c r="AG743" s="883"/>
      <c r="AH743" s="883"/>
      <c r="AI743" s="883"/>
      <c r="AJ743" s="883"/>
      <c r="AK743" s="883"/>
      <c r="AL743" s="883"/>
      <c r="AM743" s="883"/>
      <c r="AN743" s="883"/>
      <c r="AO743" s="883"/>
      <c r="AP743" s="883"/>
      <c r="AQ743" s="883"/>
      <c r="AR743" s="883"/>
      <c r="AS743" s="883"/>
      <c r="AT743" s="883"/>
      <c r="AU743" s="883"/>
      <c r="AV743" s="883"/>
      <c r="AW743" s="883"/>
      <c r="AX743" s="883"/>
      <c r="AY743" s="883"/>
      <c r="AZ743" s="883"/>
      <c r="BA743" s="883"/>
      <c r="BB743" s="883"/>
      <c r="BC743" s="883"/>
      <c r="BD743" s="883"/>
      <c r="BE743" s="883"/>
      <c r="BF743" s="883"/>
    </row>
    <row r="744" ht="12.75" customHeight="1">
      <c r="A744" s="883"/>
      <c r="B744" s="883"/>
      <c r="C744" s="883"/>
      <c r="D744" s="883"/>
      <c r="E744" s="883"/>
      <c r="F744" s="883"/>
      <c r="G744" s="883"/>
      <c r="H744" s="883"/>
      <c r="I744" s="883"/>
      <c r="J744" s="883"/>
      <c r="K744" s="883"/>
      <c r="L744" s="883"/>
      <c r="M744" s="883"/>
      <c r="N744" s="883"/>
      <c r="O744" s="883"/>
      <c r="P744" s="883"/>
      <c r="Q744" s="883"/>
      <c r="R744" s="883"/>
      <c r="S744" s="883"/>
      <c r="T744" s="883"/>
      <c r="U744" s="883"/>
      <c r="V744" s="883"/>
      <c r="W744" s="883"/>
      <c r="X744" s="883"/>
      <c r="Y744" s="883"/>
      <c r="Z744" s="883"/>
      <c r="AA744" s="883"/>
      <c r="AB744" s="883"/>
      <c r="AC744" s="883"/>
      <c r="AD744" s="883"/>
      <c r="AE744" s="883"/>
      <c r="AF744" s="883"/>
      <c r="AG744" s="883"/>
      <c r="AH744" s="883"/>
      <c r="AI744" s="883"/>
      <c r="AJ744" s="883"/>
      <c r="AK744" s="883"/>
      <c r="AL744" s="883"/>
      <c r="AM744" s="883"/>
      <c r="AN744" s="883"/>
      <c r="AO744" s="883"/>
      <c r="AP744" s="883"/>
      <c r="AQ744" s="883"/>
      <c r="AR744" s="883"/>
      <c r="AS744" s="883"/>
      <c r="AT744" s="883"/>
      <c r="AU744" s="883"/>
      <c r="AV744" s="883"/>
      <c r="AW744" s="883"/>
      <c r="AX744" s="883"/>
      <c r="AY744" s="883"/>
      <c r="AZ744" s="883"/>
      <c r="BA744" s="883"/>
      <c r="BB744" s="883"/>
      <c r="BC744" s="883"/>
      <c r="BD744" s="883"/>
      <c r="BE744" s="883"/>
      <c r="BF744" s="883"/>
    </row>
    <row r="745" ht="12.75" customHeight="1">
      <c r="A745" s="883"/>
      <c r="B745" s="883"/>
      <c r="C745" s="883"/>
      <c r="D745" s="883"/>
      <c r="E745" s="883"/>
      <c r="F745" s="883"/>
      <c r="G745" s="883"/>
      <c r="H745" s="883"/>
      <c r="I745" s="883"/>
      <c r="J745" s="883"/>
      <c r="K745" s="883"/>
      <c r="L745" s="883"/>
      <c r="M745" s="883"/>
      <c r="N745" s="883"/>
      <c r="O745" s="883"/>
      <c r="P745" s="883"/>
      <c r="Q745" s="883"/>
      <c r="R745" s="883"/>
      <c r="S745" s="883"/>
      <c r="T745" s="883"/>
      <c r="U745" s="883"/>
      <c r="V745" s="883"/>
      <c r="W745" s="883"/>
      <c r="X745" s="883"/>
      <c r="Y745" s="883"/>
      <c r="Z745" s="883"/>
      <c r="AA745" s="883"/>
      <c r="AB745" s="883"/>
      <c r="AC745" s="883"/>
      <c r="AD745" s="883"/>
      <c r="AE745" s="883"/>
      <c r="AF745" s="883"/>
      <c r="AG745" s="883"/>
      <c r="AH745" s="883"/>
      <c r="AI745" s="883"/>
      <c r="AJ745" s="883"/>
      <c r="AK745" s="883"/>
      <c r="AL745" s="883"/>
      <c r="AM745" s="883"/>
      <c r="AN745" s="883"/>
      <c r="AO745" s="883"/>
      <c r="AP745" s="883"/>
      <c r="AQ745" s="883"/>
      <c r="AR745" s="883"/>
      <c r="AS745" s="883"/>
      <c r="AT745" s="883"/>
      <c r="AU745" s="883"/>
      <c r="AV745" s="883"/>
      <c r="AW745" s="883"/>
      <c r="AX745" s="883"/>
      <c r="AY745" s="883"/>
      <c r="AZ745" s="883"/>
      <c r="BA745" s="883"/>
      <c r="BB745" s="883"/>
      <c r="BC745" s="883"/>
      <c r="BD745" s="883"/>
      <c r="BE745" s="883"/>
      <c r="BF745" s="883"/>
    </row>
    <row r="746" ht="12.75" customHeight="1">
      <c r="A746" s="883"/>
      <c r="B746" s="883"/>
      <c r="C746" s="883"/>
      <c r="D746" s="883"/>
      <c r="E746" s="883"/>
      <c r="F746" s="883"/>
      <c r="G746" s="883"/>
      <c r="H746" s="883"/>
      <c r="I746" s="883"/>
      <c r="J746" s="883"/>
      <c r="K746" s="883"/>
      <c r="L746" s="883"/>
      <c r="M746" s="883"/>
      <c r="N746" s="883"/>
      <c r="O746" s="883"/>
      <c r="P746" s="883"/>
      <c r="Q746" s="883"/>
      <c r="R746" s="883"/>
      <c r="S746" s="883"/>
      <c r="T746" s="883"/>
      <c r="U746" s="883"/>
      <c r="V746" s="883"/>
      <c r="W746" s="883"/>
      <c r="X746" s="883"/>
      <c r="Y746" s="883"/>
      <c r="Z746" s="883"/>
      <c r="AA746" s="883"/>
      <c r="AB746" s="883"/>
      <c r="AC746" s="883"/>
      <c r="AD746" s="883"/>
      <c r="AE746" s="883"/>
      <c r="AF746" s="883"/>
      <c r="AG746" s="883"/>
      <c r="AH746" s="883"/>
      <c r="AI746" s="883"/>
      <c r="AJ746" s="883"/>
      <c r="AK746" s="883"/>
      <c r="AL746" s="883"/>
      <c r="AM746" s="883"/>
      <c r="AN746" s="883"/>
      <c r="AO746" s="883"/>
      <c r="AP746" s="883"/>
      <c r="AQ746" s="883"/>
      <c r="AR746" s="883"/>
      <c r="AS746" s="883"/>
      <c r="AT746" s="883"/>
      <c r="AU746" s="883"/>
      <c r="AV746" s="883"/>
      <c r="AW746" s="883"/>
      <c r="AX746" s="883"/>
      <c r="AY746" s="883"/>
      <c r="AZ746" s="883"/>
      <c r="BA746" s="883"/>
      <c r="BB746" s="883"/>
      <c r="BC746" s="883"/>
      <c r="BD746" s="883"/>
      <c r="BE746" s="883"/>
      <c r="BF746" s="883"/>
    </row>
    <row r="747" ht="12.75" customHeight="1">
      <c r="A747" s="883"/>
      <c r="B747" s="883"/>
      <c r="C747" s="883"/>
      <c r="D747" s="883"/>
      <c r="E747" s="883"/>
      <c r="F747" s="883"/>
      <c r="G747" s="883"/>
      <c r="H747" s="883"/>
      <c r="I747" s="883"/>
      <c r="J747" s="883"/>
      <c r="K747" s="883"/>
      <c r="L747" s="883"/>
      <c r="M747" s="883"/>
      <c r="N747" s="883"/>
      <c r="O747" s="883"/>
      <c r="P747" s="883"/>
      <c r="Q747" s="883"/>
      <c r="R747" s="883"/>
      <c r="S747" s="883"/>
      <c r="T747" s="883"/>
      <c r="U747" s="883"/>
      <c r="V747" s="883"/>
      <c r="W747" s="883"/>
      <c r="X747" s="883"/>
      <c r="Y747" s="883"/>
      <c r="Z747" s="883"/>
      <c r="AA747" s="883"/>
      <c r="AB747" s="883"/>
      <c r="AC747" s="883"/>
      <c r="AD747" s="883"/>
      <c r="AE747" s="883"/>
      <c r="AF747" s="883"/>
      <c r="AG747" s="883"/>
      <c r="AH747" s="883"/>
      <c r="AI747" s="883"/>
      <c r="AJ747" s="883"/>
      <c r="AK747" s="883"/>
      <c r="AL747" s="883"/>
      <c r="AM747" s="883"/>
      <c r="AN747" s="883"/>
      <c r="AO747" s="883"/>
      <c r="AP747" s="883"/>
      <c r="AQ747" s="883"/>
      <c r="AR747" s="883"/>
      <c r="AS747" s="883"/>
      <c r="AT747" s="883"/>
      <c r="AU747" s="883"/>
      <c r="AV747" s="883"/>
      <c r="AW747" s="883"/>
      <c r="AX747" s="883"/>
      <c r="AY747" s="883"/>
      <c r="AZ747" s="883"/>
      <c r="BA747" s="883"/>
      <c r="BB747" s="883"/>
      <c r="BC747" s="883"/>
      <c r="BD747" s="883"/>
      <c r="BE747" s="883"/>
      <c r="BF747" s="883"/>
    </row>
    <row r="748" ht="12.75" customHeight="1">
      <c r="A748" s="883"/>
      <c r="B748" s="883"/>
      <c r="C748" s="883"/>
      <c r="D748" s="883"/>
      <c r="E748" s="883"/>
      <c r="F748" s="883"/>
      <c r="G748" s="883"/>
      <c r="H748" s="883"/>
      <c r="I748" s="883"/>
      <c r="J748" s="883"/>
      <c r="K748" s="883"/>
      <c r="L748" s="883"/>
      <c r="M748" s="883"/>
      <c r="N748" s="883"/>
      <c r="O748" s="883"/>
      <c r="P748" s="883"/>
      <c r="Q748" s="883"/>
      <c r="R748" s="883"/>
      <c r="S748" s="883"/>
      <c r="T748" s="883"/>
      <c r="U748" s="883"/>
      <c r="V748" s="883"/>
      <c r="W748" s="883"/>
      <c r="X748" s="883"/>
      <c r="Y748" s="883"/>
      <c r="Z748" s="883"/>
      <c r="AA748" s="883"/>
      <c r="AB748" s="883"/>
      <c r="AC748" s="883"/>
      <c r="AD748" s="883"/>
      <c r="AE748" s="883"/>
      <c r="AF748" s="883"/>
      <c r="AG748" s="883"/>
      <c r="AH748" s="883"/>
      <c r="AI748" s="883"/>
      <c r="AJ748" s="883"/>
      <c r="AK748" s="883"/>
      <c r="AL748" s="883"/>
      <c r="AM748" s="883"/>
      <c r="AN748" s="883"/>
      <c r="AO748" s="883"/>
      <c r="AP748" s="883"/>
      <c r="AQ748" s="883"/>
      <c r="AR748" s="883"/>
      <c r="AS748" s="883"/>
      <c r="AT748" s="883"/>
      <c r="AU748" s="883"/>
      <c r="AV748" s="883"/>
      <c r="AW748" s="883"/>
      <c r="AX748" s="883"/>
      <c r="AY748" s="883"/>
      <c r="AZ748" s="883"/>
      <c r="BA748" s="883"/>
      <c r="BB748" s="883"/>
      <c r="BC748" s="883"/>
      <c r="BD748" s="883"/>
      <c r="BE748" s="883"/>
      <c r="BF748" s="883"/>
    </row>
    <row r="749" ht="12.75" customHeight="1">
      <c r="A749" s="883"/>
      <c r="B749" s="883"/>
      <c r="C749" s="883"/>
      <c r="D749" s="883"/>
      <c r="E749" s="883"/>
      <c r="F749" s="883"/>
      <c r="G749" s="883"/>
      <c r="H749" s="883"/>
      <c r="I749" s="883"/>
      <c r="J749" s="883"/>
      <c r="K749" s="883"/>
      <c r="L749" s="883"/>
      <c r="M749" s="883"/>
      <c r="N749" s="883"/>
      <c r="O749" s="883"/>
      <c r="P749" s="883"/>
      <c r="Q749" s="883"/>
      <c r="R749" s="883"/>
      <c r="S749" s="883"/>
      <c r="T749" s="883"/>
      <c r="U749" s="883"/>
      <c r="V749" s="883"/>
      <c r="W749" s="883"/>
      <c r="X749" s="883"/>
      <c r="Y749" s="883"/>
      <c r="Z749" s="883"/>
      <c r="AA749" s="883"/>
      <c r="AB749" s="883"/>
      <c r="AC749" s="883"/>
      <c r="AD749" s="883"/>
      <c r="AE749" s="883"/>
      <c r="AF749" s="883"/>
      <c r="AG749" s="883"/>
      <c r="AH749" s="883"/>
      <c r="AI749" s="883"/>
      <c r="AJ749" s="883"/>
      <c r="AK749" s="883"/>
      <c r="AL749" s="883"/>
      <c r="AM749" s="883"/>
      <c r="AN749" s="883"/>
      <c r="AO749" s="883"/>
      <c r="AP749" s="883"/>
      <c r="AQ749" s="883"/>
      <c r="AR749" s="883"/>
      <c r="AS749" s="883"/>
      <c r="AT749" s="883"/>
      <c r="AU749" s="883"/>
      <c r="AV749" s="883"/>
      <c r="AW749" s="883"/>
      <c r="AX749" s="883"/>
      <c r="AY749" s="883"/>
      <c r="AZ749" s="883"/>
      <c r="BA749" s="883"/>
      <c r="BB749" s="883"/>
      <c r="BC749" s="883"/>
      <c r="BD749" s="883"/>
      <c r="BE749" s="883"/>
      <c r="BF749" s="883"/>
    </row>
    <row r="750" ht="12.75" customHeight="1">
      <c r="A750" s="883"/>
      <c r="B750" s="883"/>
      <c r="C750" s="883"/>
      <c r="D750" s="883"/>
      <c r="E750" s="883"/>
      <c r="F750" s="883"/>
      <c r="G750" s="883"/>
      <c r="H750" s="883"/>
      <c r="I750" s="883"/>
      <c r="J750" s="883"/>
      <c r="K750" s="883"/>
      <c r="L750" s="883"/>
      <c r="M750" s="883"/>
      <c r="N750" s="883"/>
      <c r="O750" s="883"/>
      <c r="P750" s="883"/>
      <c r="Q750" s="883"/>
      <c r="R750" s="883"/>
      <c r="S750" s="883"/>
      <c r="T750" s="883"/>
      <c r="U750" s="883"/>
      <c r="V750" s="883"/>
      <c r="W750" s="883"/>
      <c r="X750" s="883"/>
      <c r="Y750" s="883"/>
      <c r="Z750" s="883"/>
      <c r="AA750" s="883"/>
      <c r="AB750" s="883"/>
      <c r="AC750" s="883"/>
      <c r="AD750" s="883"/>
      <c r="AE750" s="883"/>
      <c r="AF750" s="883"/>
      <c r="AG750" s="883"/>
      <c r="AH750" s="883"/>
      <c r="AI750" s="883"/>
      <c r="AJ750" s="883"/>
      <c r="AK750" s="883"/>
      <c r="AL750" s="883"/>
      <c r="AM750" s="883"/>
      <c r="AN750" s="883"/>
      <c r="AO750" s="883"/>
      <c r="AP750" s="883"/>
      <c r="AQ750" s="883"/>
      <c r="AR750" s="883"/>
      <c r="AS750" s="883"/>
      <c r="AT750" s="883"/>
      <c r="AU750" s="883"/>
      <c r="AV750" s="883"/>
      <c r="AW750" s="883"/>
      <c r="AX750" s="883"/>
      <c r="AY750" s="883"/>
      <c r="AZ750" s="883"/>
      <c r="BA750" s="883"/>
      <c r="BB750" s="883"/>
      <c r="BC750" s="883"/>
      <c r="BD750" s="883"/>
      <c r="BE750" s="883"/>
      <c r="BF750" s="883"/>
    </row>
    <row r="751" ht="12.75" customHeight="1">
      <c r="A751" s="883"/>
      <c r="B751" s="883"/>
      <c r="C751" s="883"/>
      <c r="D751" s="883"/>
      <c r="E751" s="883"/>
      <c r="F751" s="883"/>
      <c r="G751" s="883"/>
      <c r="H751" s="883"/>
      <c r="I751" s="883"/>
      <c r="J751" s="883"/>
      <c r="K751" s="883"/>
      <c r="L751" s="883"/>
      <c r="M751" s="883"/>
      <c r="N751" s="883"/>
      <c r="O751" s="883"/>
      <c r="P751" s="883"/>
      <c r="Q751" s="883"/>
      <c r="R751" s="883"/>
      <c r="S751" s="883"/>
      <c r="T751" s="883"/>
      <c r="U751" s="883"/>
      <c r="V751" s="883"/>
      <c r="W751" s="883"/>
      <c r="X751" s="883"/>
      <c r="Y751" s="883"/>
      <c r="Z751" s="883"/>
      <c r="AA751" s="883"/>
      <c r="AB751" s="883"/>
      <c r="AC751" s="883"/>
      <c r="AD751" s="883"/>
      <c r="AE751" s="883"/>
      <c r="AF751" s="883"/>
      <c r="AG751" s="883"/>
      <c r="AH751" s="883"/>
      <c r="AI751" s="883"/>
      <c r="AJ751" s="883"/>
      <c r="AK751" s="883"/>
      <c r="AL751" s="883"/>
      <c r="AM751" s="883"/>
      <c r="AN751" s="883"/>
      <c r="AO751" s="883"/>
      <c r="AP751" s="883"/>
      <c r="AQ751" s="883"/>
      <c r="AR751" s="883"/>
      <c r="AS751" s="883"/>
      <c r="AT751" s="883"/>
      <c r="AU751" s="883"/>
      <c r="AV751" s="883"/>
      <c r="AW751" s="883"/>
      <c r="AX751" s="883"/>
      <c r="AY751" s="883"/>
      <c r="AZ751" s="883"/>
      <c r="BA751" s="883"/>
      <c r="BB751" s="883"/>
      <c r="BC751" s="883"/>
      <c r="BD751" s="883"/>
      <c r="BE751" s="883"/>
      <c r="BF751" s="883"/>
    </row>
    <row r="752" ht="12.75" customHeight="1">
      <c r="A752" s="883"/>
      <c r="B752" s="883"/>
      <c r="C752" s="883"/>
      <c r="D752" s="883"/>
      <c r="E752" s="883"/>
      <c r="F752" s="883"/>
      <c r="G752" s="883"/>
      <c r="H752" s="883"/>
      <c r="I752" s="883"/>
      <c r="J752" s="883"/>
      <c r="K752" s="883"/>
      <c r="L752" s="883"/>
      <c r="M752" s="883"/>
      <c r="N752" s="883"/>
      <c r="O752" s="883"/>
      <c r="P752" s="883"/>
      <c r="Q752" s="883"/>
      <c r="R752" s="883"/>
      <c r="S752" s="883"/>
      <c r="T752" s="883"/>
      <c r="U752" s="883"/>
      <c r="V752" s="883"/>
      <c r="W752" s="883"/>
      <c r="X752" s="883"/>
      <c r="Y752" s="883"/>
      <c r="Z752" s="883"/>
      <c r="AA752" s="883"/>
      <c r="AB752" s="883"/>
      <c r="AC752" s="883"/>
      <c r="AD752" s="883"/>
      <c r="AE752" s="883"/>
      <c r="AF752" s="883"/>
      <c r="AG752" s="883"/>
      <c r="AH752" s="883"/>
      <c r="AI752" s="883"/>
      <c r="AJ752" s="883"/>
      <c r="AK752" s="883"/>
      <c r="AL752" s="883"/>
      <c r="AM752" s="883"/>
      <c r="AN752" s="883"/>
      <c r="AO752" s="883"/>
      <c r="AP752" s="883"/>
      <c r="AQ752" s="883"/>
      <c r="AR752" s="883"/>
      <c r="AS752" s="883"/>
      <c r="AT752" s="883"/>
      <c r="AU752" s="883"/>
      <c r="AV752" s="883"/>
      <c r="AW752" s="883"/>
      <c r="AX752" s="883"/>
      <c r="AY752" s="883"/>
      <c r="AZ752" s="883"/>
      <c r="BA752" s="883"/>
      <c r="BB752" s="883"/>
      <c r="BC752" s="883"/>
      <c r="BD752" s="883"/>
      <c r="BE752" s="883"/>
      <c r="BF752" s="883"/>
    </row>
    <row r="753" ht="12.75" customHeight="1">
      <c r="A753" s="883"/>
      <c r="B753" s="883"/>
      <c r="C753" s="883"/>
      <c r="D753" s="883"/>
      <c r="E753" s="883"/>
      <c r="F753" s="883"/>
      <c r="G753" s="883"/>
      <c r="H753" s="883"/>
      <c r="I753" s="883"/>
      <c r="J753" s="883"/>
      <c r="K753" s="883"/>
      <c r="L753" s="883"/>
      <c r="M753" s="883"/>
      <c r="N753" s="883"/>
      <c r="O753" s="883"/>
      <c r="P753" s="883"/>
      <c r="Q753" s="883"/>
      <c r="R753" s="883"/>
      <c r="S753" s="883"/>
      <c r="T753" s="883"/>
      <c r="U753" s="883"/>
      <c r="V753" s="883"/>
      <c r="W753" s="883"/>
      <c r="X753" s="883"/>
      <c r="Y753" s="883"/>
      <c r="Z753" s="883"/>
      <c r="AA753" s="883"/>
      <c r="AB753" s="883"/>
      <c r="AC753" s="883"/>
      <c r="AD753" s="883"/>
      <c r="AE753" s="883"/>
      <c r="AF753" s="883"/>
      <c r="AG753" s="883"/>
      <c r="AH753" s="883"/>
      <c r="AI753" s="883"/>
      <c r="AJ753" s="883"/>
      <c r="AK753" s="883"/>
      <c r="AL753" s="883"/>
      <c r="AM753" s="883"/>
      <c r="AN753" s="883"/>
      <c r="AO753" s="883"/>
      <c r="AP753" s="883"/>
      <c r="AQ753" s="883"/>
      <c r="AR753" s="883"/>
      <c r="AS753" s="883"/>
      <c r="AT753" s="883"/>
      <c r="AU753" s="883"/>
      <c r="AV753" s="883"/>
      <c r="AW753" s="883"/>
      <c r="AX753" s="883"/>
      <c r="AY753" s="883"/>
      <c r="AZ753" s="883"/>
      <c r="BA753" s="883"/>
      <c r="BB753" s="883"/>
      <c r="BC753" s="883"/>
      <c r="BD753" s="883"/>
      <c r="BE753" s="883"/>
      <c r="BF753" s="883"/>
    </row>
    <row r="754" ht="12.75" customHeight="1">
      <c r="A754" s="883"/>
      <c r="B754" s="883"/>
      <c r="C754" s="883"/>
      <c r="D754" s="883"/>
      <c r="E754" s="883"/>
      <c r="F754" s="883"/>
      <c r="G754" s="883"/>
      <c r="H754" s="883"/>
      <c r="I754" s="883"/>
      <c r="J754" s="883"/>
      <c r="K754" s="883"/>
      <c r="L754" s="883"/>
      <c r="M754" s="883"/>
      <c r="N754" s="883"/>
      <c r="O754" s="883"/>
      <c r="P754" s="883"/>
      <c r="Q754" s="883"/>
      <c r="R754" s="883"/>
      <c r="S754" s="883"/>
      <c r="T754" s="883"/>
      <c r="U754" s="883"/>
      <c r="V754" s="883"/>
      <c r="W754" s="883"/>
      <c r="X754" s="883"/>
      <c r="Y754" s="883"/>
      <c r="Z754" s="883"/>
      <c r="AA754" s="883"/>
      <c r="AB754" s="883"/>
      <c r="AC754" s="883"/>
      <c r="AD754" s="883"/>
      <c r="AE754" s="883"/>
      <c r="AF754" s="883"/>
      <c r="AG754" s="883"/>
      <c r="AH754" s="883"/>
      <c r="AI754" s="883"/>
      <c r="AJ754" s="883"/>
      <c r="AK754" s="883"/>
      <c r="AL754" s="883"/>
      <c r="AM754" s="883"/>
      <c r="AN754" s="883"/>
      <c r="AO754" s="883"/>
      <c r="AP754" s="883"/>
      <c r="AQ754" s="883"/>
      <c r="AR754" s="883"/>
      <c r="AS754" s="883"/>
      <c r="AT754" s="883"/>
      <c r="AU754" s="883"/>
      <c r="AV754" s="883"/>
      <c r="AW754" s="883"/>
      <c r="AX754" s="883"/>
      <c r="AY754" s="883"/>
      <c r="AZ754" s="883"/>
      <c r="BA754" s="883"/>
      <c r="BB754" s="883"/>
      <c r="BC754" s="883"/>
      <c r="BD754" s="883"/>
      <c r="BE754" s="883"/>
      <c r="BF754" s="883"/>
    </row>
    <row r="755" ht="12.75" customHeight="1">
      <c r="A755" s="883"/>
      <c r="B755" s="883"/>
      <c r="C755" s="883"/>
      <c r="D755" s="883"/>
      <c r="E755" s="883"/>
      <c r="F755" s="883"/>
      <c r="G755" s="883"/>
      <c r="H755" s="883"/>
      <c r="I755" s="883"/>
      <c r="J755" s="883"/>
      <c r="K755" s="883"/>
      <c r="L755" s="883"/>
      <c r="M755" s="883"/>
      <c r="N755" s="883"/>
      <c r="O755" s="883"/>
      <c r="P755" s="883"/>
      <c r="Q755" s="883"/>
      <c r="R755" s="883"/>
      <c r="S755" s="883"/>
      <c r="T755" s="883"/>
      <c r="U755" s="883"/>
      <c r="V755" s="883"/>
      <c r="W755" s="883"/>
      <c r="X755" s="883"/>
      <c r="Y755" s="883"/>
      <c r="Z755" s="883"/>
      <c r="AA755" s="883"/>
      <c r="AB755" s="883"/>
      <c r="AC755" s="883"/>
      <c r="AD755" s="883"/>
      <c r="AE755" s="883"/>
      <c r="AF755" s="883"/>
      <c r="AG755" s="883"/>
      <c r="AH755" s="883"/>
      <c r="AI755" s="883"/>
      <c r="AJ755" s="883"/>
      <c r="AK755" s="883"/>
      <c r="AL755" s="883"/>
      <c r="AM755" s="883"/>
      <c r="AN755" s="883"/>
      <c r="AO755" s="883"/>
      <c r="AP755" s="883"/>
      <c r="AQ755" s="883"/>
      <c r="AR755" s="883"/>
      <c r="AS755" s="883"/>
      <c r="AT755" s="883"/>
      <c r="AU755" s="883"/>
      <c r="AV755" s="883"/>
      <c r="AW755" s="883"/>
      <c r="AX755" s="883"/>
      <c r="AY755" s="883"/>
      <c r="AZ755" s="883"/>
      <c r="BA755" s="883"/>
      <c r="BB755" s="883"/>
      <c r="BC755" s="883"/>
      <c r="BD755" s="883"/>
      <c r="BE755" s="883"/>
      <c r="BF755" s="883"/>
    </row>
    <row r="756" ht="12.75" customHeight="1">
      <c r="A756" s="883"/>
      <c r="B756" s="883"/>
      <c r="C756" s="883"/>
      <c r="D756" s="883"/>
      <c r="E756" s="883"/>
      <c r="F756" s="883"/>
      <c r="G756" s="883"/>
      <c r="H756" s="883"/>
      <c r="I756" s="883"/>
      <c r="J756" s="883"/>
      <c r="K756" s="883"/>
      <c r="L756" s="883"/>
      <c r="M756" s="883"/>
      <c r="N756" s="883"/>
      <c r="O756" s="883"/>
      <c r="P756" s="883"/>
      <c r="Q756" s="883"/>
      <c r="R756" s="883"/>
      <c r="S756" s="883"/>
      <c r="T756" s="883"/>
      <c r="U756" s="883"/>
      <c r="V756" s="883"/>
      <c r="W756" s="883"/>
      <c r="X756" s="883"/>
      <c r="Y756" s="883"/>
      <c r="Z756" s="883"/>
      <c r="AA756" s="883"/>
      <c r="AB756" s="883"/>
      <c r="AC756" s="883"/>
      <c r="AD756" s="883"/>
      <c r="AE756" s="883"/>
      <c r="AF756" s="883"/>
      <c r="AG756" s="883"/>
      <c r="AH756" s="883"/>
      <c r="AI756" s="883"/>
      <c r="AJ756" s="883"/>
      <c r="AK756" s="883"/>
      <c r="AL756" s="883"/>
      <c r="AM756" s="883"/>
      <c r="AN756" s="883"/>
      <c r="AO756" s="883"/>
      <c r="AP756" s="883"/>
      <c r="AQ756" s="883"/>
      <c r="AR756" s="883"/>
      <c r="AS756" s="883"/>
      <c r="AT756" s="883"/>
      <c r="AU756" s="883"/>
      <c r="AV756" s="883"/>
      <c r="AW756" s="883"/>
      <c r="AX756" s="883"/>
      <c r="AY756" s="883"/>
      <c r="AZ756" s="883"/>
      <c r="BA756" s="883"/>
      <c r="BB756" s="883"/>
      <c r="BC756" s="883"/>
      <c r="BD756" s="883"/>
      <c r="BE756" s="883"/>
      <c r="BF756" s="883"/>
    </row>
    <row r="757" ht="12.75" customHeight="1">
      <c r="A757" s="883"/>
      <c r="B757" s="883"/>
      <c r="C757" s="883"/>
      <c r="D757" s="883"/>
      <c r="E757" s="883"/>
      <c r="F757" s="883"/>
      <c r="G757" s="883"/>
      <c r="H757" s="883"/>
      <c r="I757" s="883"/>
      <c r="J757" s="883"/>
      <c r="K757" s="883"/>
      <c r="L757" s="883"/>
      <c r="M757" s="883"/>
      <c r="N757" s="883"/>
      <c r="O757" s="883"/>
      <c r="P757" s="883"/>
      <c r="Q757" s="883"/>
      <c r="R757" s="883"/>
      <c r="S757" s="883"/>
      <c r="T757" s="883"/>
      <c r="U757" s="883"/>
      <c r="V757" s="883"/>
      <c r="W757" s="883"/>
      <c r="X757" s="883"/>
      <c r="Y757" s="883"/>
      <c r="Z757" s="883"/>
      <c r="AA757" s="883"/>
      <c r="AB757" s="883"/>
      <c r="AC757" s="883"/>
      <c r="AD757" s="883"/>
      <c r="AE757" s="883"/>
      <c r="AF757" s="883"/>
      <c r="AG757" s="883"/>
      <c r="AH757" s="883"/>
      <c r="AI757" s="883"/>
      <c r="AJ757" s="883"/>
      <c r="AK757" s="883"/>
      <c r="AL757" s="883"/>
      <c r="AM757" s="883"/>
      <c r="AN757" s="883"/>
      <c r="AO757" s="883"/>
      <c r="AP757" s="883"/>
      <c r="AQ757" s="883"/>
      <c r="AR757" s="883"/>
      <c r="AS757" s="883"/>
      <c r="AT757" s="883"/>
      <c r="AU757" s="883"/>
      <c r="AV757" s="883"/>
      <c r="AW757" s="883"/>
      <c r="AX757" s="883"/>
      <c r="AY757" s="883"/>
      <c r="AZ757" s="883"/>
      <c r="BA757" s="883"/>
      <c r="BB757" s="883"/>
      <c r="BC757" s="883"/>
      <c r="BD757" s="883"/>
      <c r="BE757" s="883"/>
      <c r="BF757" s="883"/>
    </row>
    <row r="758" ht="12.75" customHeight="1">
      <c r="A758" s="883"/>
      <c r="B758" s="883"/>
      <c r="C758" s="883"/>
      <c r="D758" s="883"/>
      <c r="E758" s="883"/>
      <c r="F758" s="883"/>
      <c r="G758" s="883"/>
      <c r="H758" s="883"/>
      <c r="I758" s="883"/>
      <c r="J758" s="883"/>
      <c r="K758" s="883"/>
      <c r="L758" s="883"/>
      <c r="M758" s="883"/>
      <c r="N758" s="883"/>
      <c r="O758" s="883"/>
      <c r="P758" s="883"/>
      <c r="Q758" s="883"/>
      <c r="R758" s="883"/>
      <c r="S758" s="883"/>
      <c r="T758" s="883"/>
      <c r="U758" s="883"/>
      <c r="V758" s="883"/>
      <c r="W758" s="883"/>
      <c r="X758" s="883"/>
      <c r="Y758" s="883"/>
      <c r="Z758" s="883"/>
      <c r="AA758" s="883"/>
      <c r="AB758" s="883"/>
      <c r="AC758" s="883"/>
      <c r="AD758" s="883"/>
      <c r="AE758" s="883"/>
      <c r="AF758" s="883"/>
      <c r="AG758" s="883"/>
      <c r="AH758" s="883"/>
      <c r="AI758" s="883"/>
      <c r="AJ758" s="883"/>
      <c r="AK758" s="883"/>
      <c r="AL758" s="883"/>
      <c r="AM758" s="883"/>
      <c r="AN758" s="883"/>
      <c r="AO758" s="883"/>
      <c r="AP758" s="883"/>
      <c r="AQ758" s="883"/>
      <c r="AR758" s="883"/>
      <c r="AS758" s="883"/>
      <c r="AT758" s="883"/>
      <c r="AU758" s="883"/>
      <c r="AV758" s="883"/>
      <c r="AW758" s="883"/>
      <c r="AX758" s="883"/>
      <c r="AY758" s="883"/>
      <c r="AZ758" s="883"/>
      <c r="BA758" s="883"/>
      <c r="BB758" s="883"/>
      <c r="BC758" s="883"/>
      <c r="BD758" s="883"/>
      <c r="BE758" s="883"/>
      <c r="BF758" s="883"/>
    </row>
    <row r="759" ht="12.75" customHeight="1">
      <c r="A759" s="883"/>
      <c r="B759" s="883"/>
      <c r="C759" s="883"/>
      <c r="D759" s="883"/>
      <c r="E759" s="883"/>
      <c r="F759" s="883"/>
      <c r="G759" s="883"/>
      <c r="H759" s="883"/>
      <c r="I759" s="883"/>
      <c r="J759" s="883"/>
      <c r="K759" s="883"/>
      <c r="L759" s="883"/>
      <c r="M759" s="883"/>
      <c r="N759" s="883"/>
      <c r="O759" s="883"/>
      <c r="P759" s="883"/>
      <c r="Q759" s="883"/>
      <c r="R759" s="883"/>
      <c r="S759" s="883"/>
      <c r="T759" s="883"/>
      <c r="U759" s="883"/>
      <c r="V759" s="883"/>
      <c r="W759" s="883"/>
      <c r="X759" s="883"/>
      <c r="Y759" s="883"/>
      <c r="Z759" s="883"/>
      <c r="AA759" s="883"/>
      <c r="AB759" s="883"/>
      <c r="AC759" s="883"/>
      <c r="AD759" s="883"/>
      <c r="AE759" s="883"/>
      <c r="AF759" s="883"/>
      <c r="AG759" s="883"/>
      <c r="AH759" s="883"/>
      <c r="AI759" s="883"/>
      <c r="AJ759" s="883"/>
      <c r="AK759" s="883"/>
      <c r="AL759" s="883"/>
      <c r="AM759" s="883"/>
      <c r="AN759" s="883"/>
      <c r="AO759" s="883"/>
      <c r="AP759" s="883"/>
      <c r="AQ759" s="883"/>
      <c r="AR759" s="883"/>
      <c r="AS759" s="883"/>
      <c r="AT759" s="883"/>
      <c r="AU759" s="883"/>
      <c r="AV759" s="883"/>
      <c r="AW759" s="883"/>
      <c r="AX759" s="883"/>
      <c r="AY759" s="883"/>
      <c r="AZ759" s="883"/>
      <c r="BA759" s="883"/>
      <c r="BB759" s="883"/>
      <c r="BC759" s="883"/>
      <c r="BD759" s="883"/>
      <c r="BE759" s="883"/>
      <c r="BF759" s="883"/>
    </row>
    <row r="760" ht="12.75" customHeight="1">
      <c r="A760" s="883"/>
      <c r="B760" s="883"/>
      <c r="C760" s="883"/>
      <c r="D760" s="883"/>
      <c r="E760" s="883"/>
      <c r="F760" s="883"/>
      <c r="G760" s="883"/>
      <c r="H760" s="883"/>
      <c r="I760" s="883"/>
      <c r="J760" s="883"/>
      <c r="K760" s="883"/>
      <c r="L760" s="883"/>
      <c r="M760" s="883"/>
      <c r="N760" s="883"/>
      <c r="O760" s="883"/>
      <c r="P760" s="883"/>
      <c r="Q760" s="883"/>
      <c r="R760" s="883"/>
      <c r="S760" s="883"/>
      <c r="T760" s="883"/>
      <c r="U760" s="883"/>
      <c r="V760" s="883"/>
      <c r="W760" s="883"/>
      <c r="X760" s="883"/>
      <c r="Y760" s="883"/>
      <c r="Z760" s="883"/>
      <c r="AA760" s="883"/>
      <c r="AB760" s="883"/>
      <c r="AC760" s="883"/>
      <c r="AD760" s="883"/>
      <c r="AE760" s="883"/>
      <c r="AF760" s="883"/>
      <c r="AG760" s="883"/>
      <c r="AH760" s="883"/>
      <c r="AI760" s="883"/>
      <c r="AJ760" s="883"/>
      <c r="AK760" s="883"/>
      <c r="AL760" s="883"/>
      <c r="AM760" s="883"/>
      <c r="AN760" s="883"/>
      <c r="AO760" s="883"/>
      <c r="AP760" s="883"/>
      <c r="AQ760" s="883"/>
      <c r="AR760" s="883"/>
      <c r="AS760" s="883"/>
      <c r="AT760" s="883"/>
      <c r="AU760" s="883"/>
      <c r="AV760" s="883"/>
      <c r="AW760" s="883"/>
      <c r="AX760" s="883"/>
      <c r="AY760" s="883"/>
      <c r="AZ760" s="883"/>
      <c r="BA760" s="883"/>
      <c r="BB760" s="883"/>
      <c r="BC760" s="883"/>
      <c r="BD760" s="883"/>
      <c r="BE760" s="883"/>
      <c r="BF760" s="883"/>
    </row>
    <row r="761" ht="12.75" customHeight="1">
      <c r="A761" s="883"/>
      <c r="B761" s="883"/>
      <c r="C761" s="883"/>
      <c r="D761" s="883"/>
      <c r="E761" s="883"/>
      <c r="F761" s="883"/>
      <c r="G761" s="883"/>
      <c r="H761" s="883"/>
      <c r="I761" s="883"/>
      <c r="J761" s="883"/>
      <c r="K761" s="883"/>
      <c r="L761" s="883"/>
      <c r="M761" s="883"/>
      <c r="N761" s="883"/>
      <c r="O761" s="883"/>
      <c r="P761" s="883"/>
      <c r="Q761" s="883"/>
      <c r="R761" s="883"/>
      <c r="S761" s="883"/>
      <c r="T761" s="883"/>
      <c r="U761" s="883"/>
      <c r="V761" s="883"/>
      <c r="W761" s="883"/>
      <c r="X761" s="883"/>
      <c r="Y761" s="883"/>
      <c r="Z761" s="883"/>
      <c r="AA761" s="883"/>
      <c r="AB761" s="883"/>
      <c r="AC761" s="883"/>
      <c r="AD761" s="883"/>
      <c r="AE761" s="883"/>
      <c r="AF761" s="883"/>
      <c r="AG761" s="883"/>
      <c r="AH761" s="883"/>
      <c r="AI761" s="883"/>
      <c r="AJ761" s="883"/>
      <c r="AK761" s="883"/>
      <c r="AL761" s="883"/>
      <c r="AM761" s="883"/>
      <c r="AN761" s="883"/>
      <c r="AO761" s="883"/>
      <c r="AP761" s="883"/>
      <c r="AQ761" s="883"/>
      <c r="AR761" s="883"/>
      <c r="AS761" s="883"/>
      <c r="AT761" s="883"/>
      <c r="AU761" s="883"/>
      <c r="AV761" s="883"/>
      <c r="AW761" s="883"/>
      <c r="AX761" s="883"/>
      <c r="AY761" s="883"/>
      <c r="AZ761" s="883"/>
      <c r="BA761" s="883"/>
      <c r="BB761" s="883"/>
      <c r="BC761" s="883"/>
      <c r="BD761" s="883"/>
      <c r="BE761" s="883"/>
      <c r="BF761" s="883"/>
    </row>
    <row r="762" ht="12.75" customHeight="1">
      <c r="A762" s="883"/>
      <c r="B762" s="883"/>
      <c r="C762" s="883"/>
      <c r="D762" s="883"/>
      <c r="E762" s="883"/>
      <c r="F762" s="883"/>
      <c r="G762" s="883"/>
      <c r="H762" s="883"/>
      <c r="I762" s="883"/>
      <c r="J762" s="883"/>
      <c r="K762" s="883"/>
      <c r="L762" s="883"/>
      <c r="M762" s="883"/>
      <c r="N762" s="883"/>
      <c r="O762" s="883"/>
      <c r="P762" s="883"/>
      <c r="Q762" s="883"/>
      <c r="R762" s="883"/>
      <c r="S762" s="883"/>
      <c r="T762" s="883"/>
      <c r="U762" s="883"/>
      <c r="V762" s="883"/>
      <c r="W762" s="883"/>
      <c r="X762" s="883"/>
      <c r="Y762" s="883"/>
      <c r="Z762" s="883"/>
      <c r="AA762" s="883"/>
      <c r="AB762" s="883"/>
      <c r="AC762" s="883"/>
      <c r="AD762" s="883"/>
      <c r="AE762" s="883"/>
      <c r="AF762" s="883"/>
      <c r="AG762" s="883"/>
      <c r="AH762" s="883"/>
      <c r="AI762" s="883"/>
      <c r="AJ762" s="883"/>
      <c r="AK762" s="883"/>
      <c r="AL762" s="883"/>
      <c r="AM762" s="883"/>
      <c r="AN762" s="883"/>
      <c r="AO762" s="883"/>
      <c r="AP762" s="883"/>
      <c r="AQ762" s="883"/>
      <c r="AR762" s="883"/>
      <c r="AS762" s="883"/>
      <c r="AT762" s="883"/>
      <c r="AU762" s="883"/>
      <c r="AV762" s="883"/>
      <c r="AW762" s="883"/>
      <c r="AX762" s="883"/>
      <c r="AY762" s="883"/>
      <c r="AZ762" s="883"/>
      <c r="BA762" s="883"/>
      <c r="BB762" s="883"/>
      <c r="BC762" s="883"/>
      <c r="BD762" s="883"/>
      <c r="BE762" s="883"/>
      <c r="BF762" s="883"/>
    </row>
    <row r="763" ht="12.75" customHeight="1">
      <c r="A763" s="883"/>
      <c r="B763" s="883"/>
      <c r="C763" s="883"/>
      <c r="D763" s="883"/>
      <c r="E763" s="883"/>
      <c r="F763" s="883"/>
      <c r="G763" s="883"/>
      <c r="H763" s="883"/>
      <c r="I763" s="883"/>
      <c r="J763" s="883"/>
      <c r="K763" s="883"/>
      <c r="L763" s="883"/>
      <c r="M763" s="883"/>
      <c r="N763" s="883"/>
      <c r="O763" s="883"/>
      <c r="P763" s="883"/>
      <c r="Q763" s="883"/>
      <c r="R763" s="883"/>
      <c r="S763" s="883"/>
      <c r="T763" s="883"/>
      <c r="U763" s="883"/>
      <c r="V763" s="883"/>
      <c r="W763" s="883"/>
      <c r="X763" s="883"/>
      <c r="Y763" s="883"/>
      <c r="Z763" s="883"/>
      <c r="AA763" s="883"/>
      <c r="AB763" s="883"/>
      <c r="AC763" s="883"/>
      <c r="AD763" s="883"/>
      <c r="AE763" s="883"/>
      <c r="AF763" s="883"/>
      <c r="AG763" s="883"/>
      <c r="AH763" s="883"/>
      <c r="AI763" s="883"/>
      <c r="AJ763" s="883"/>
      <c r="AK763" s="883"/>
      <c r="AL763" s="883"/>
      <c r="AM763" s="883"/>
      <c r="AN763" s="883"/>
      <c r="AO763" s="883"/>
      <c r="AP763" s="883"/>
      <c r="AQ763" s="883"/>
      <c r="AR763" s="883"/>
      <c r="AS763" s="883"/>
      <c r="AT763" s="883"/>
      <c r="AU763" s="883"/>
      <c r="AV763" s="883"/>
      <c r="AW763" s="883"/>
      <c r="AX763" s="883"/>
      <c r="AY763" s="883"/>
      <c r="AZ763" s="883"/>
      <c r="BA763" s="883"/>
      <c r="BB763" s="883"/>
      <c r="BC763" s="883"/>
      <c r="BD763" s="883"/>
      <c r="BE763" s="883"/>
      <c r="BF763" s="883"/>
    </row>
    <row r="764" ht="12.75" customHeight="1">
      <c r="A764" s="883"/>
      <c r="B764" s="883"/>
      <c r="C764" s="883"/>
      <c r="D764" s="883"/>
      <c r="E764" s="883"/>
      <c r="F764" s="883"/>
      <c r="G764" s="883"/>
      <c r="H764" s="883"/>
      <c r="I764" s="883"/>
      <c r="J764" s="883"/>
      <c r="K764" s="883"/>
      <c r="L764" s="883"/>
      <c r="M764" s="883"/>
      <c r="N764" s="883"/>
      <c r="O764" s="883"/>
      <c r="P764" s="883"/>
      <c r="Q764" s="883"/>
      <c r="R764" s="883"/>
      <c r="S764" s="883"/>
      <c r="T764" s="883"/>
      <c r="U764" s="883"/>
      <c r="V764" s="883"/>
      <c r="W764" s="883"/>
      <c r="X764" s="883"/>
      <c r="Y764" s="883"/>
      <c r="Z764" s="883"/>
      <c r="AA764" s="883"/>
      <c r="AB764" s="883"/>
      <c r="AC764" s="883"/>
      <c r="AD764" s="883"/>
      <c r="AE764" s="883"/>
      <c r="AF764" s="883"/>
      <c r="AG764" s="883"/>
      <c r="AH764" s="883"/>
      <c r="AI764" s="883"/>
      <c r="AJ764" s="883"/>
      <c r="AK764" s="883"/>
      <c r="AL764" s="883"/>
      <c r="AM764" s="883"/>
      <c r="AN764" s="883"/>
      <c r="AO764" s="883"/>
      <c r="AP764" s="883"/>
      <c r="AQ764" s="883"/>
      <c r="AR764" s="883"/>
      <c r="AS764" s="883"/>
      <c r="AT764" s="883"/>
      <c r="AU764" s="883"/>
      <c r="AV764" s="883"/>
      <c r="AW764" s="883"/>
      <c r="AX764" s="883"/>
      <c r="AY764" s="883"/>
      <c r="AZ764" s="883"/>
      <c r="BA764" s="883"/>
      <c r="BB764" s="883"/>
      <c r="BC764" s="883"/>
      <c r="BD764" s="883"/>
      <c r="BE764" s="883"/>
      <c r="BF764" s="883"/>
    </row>
    <row r="765" ht="12.75" customHeight="1">
      <c r="A765" s="883"/>
      <c r="B765" s="883"/>
      <c r="C765" s="883"/>
      <c r="D765" s="883"/>
      <c r="E765" s="883"/>
      <c r="F765" s="883"/>
      <c r="G765" s="883"/>
      <c r="H765" s="883"/>
      <c r="I765" s="883"/>
      <c r="J765" s="883"/>
      <c r="K765" s="883"/>
      <c r="L765" s="883"/>
      <c r="M765" s="883"/>
      <c r="N765" s="883"/>
      <c r="O765" s="883"/>
      <c r="P765" s="883"/>
      <c r="Q765" s="883"/>
      <c r="R765" s="883"/>
      <c r="S765" s="883"/>
      <c r="T765" s="883"/>
      <c r="U765" s="883"/>
      <c r="V765" s="883"/>
      <c r="W765" s="883"/>
      <c r="X765" s="883"/>
      <c r="Y765" s="883"/>
      <c r="Z765" s="883"/>
      <c r="AA765" s="883"/>
      <c r="AB765" s="883"/>
      <c r="AC765" s="883"/>
      <c r="AD765" s="883"/>
      <c r="AE765" s="883"/>
      <c r="AF765" s="883"/>
      <c r="AG765" s="883"/>
      <c r="AH765" s="883"/>
      <c r="AI765" s="883"/>
      <c r="AJ765" s="883"/>
      <c r="AK765" s="883"/>
      <c r="AL765" s="883"/>
      <c r="AM765" s="883"/>
      <c r="AN765" s="883"/>
      <c r="AO765" s="883"/>
      <c r="AP765" s="883"/>
      <c r="AQ765" s="883"/>
      <c r="AR765" s="883"/>
      <c r="AS765" s="883"/>
      <c r="AT765" s="883"/>
      <c r="AU765" s="883"/>
      <c r="AV765" s="883"/>
      <c r="AW765" s="883"/>
      <c r="AX765" s="883"/>
      <c r="AY765" s="883"/>
      <c r="AZ765" s="883"/>
      <c r="BA765" s="883"/>
      <c r="BB765" s="883"/>
      <c r="BC765" s="883"/>
      <c r="BD765" s="883"/>
      <c r="BE765" s="883"/>
      <c r="BF765" s="883"/>
    </row>
    <row r="766" ht="12.75" customHeight="1">
      <c r="A766" s="883"/>
      <c r="B766" s="883"/>
      <c r="C766" s="883"/>
      <c r="D766" s="883"/>
      <c r="E766" s="883"/>
      <c r="F766" s="883"/>
      <c r="G766" s="883"/>
      <c r="H766" s="883"/>
      <c r="I766" s="883"/>
      <c r="J766" s="883"/>
      <c r="K766" s="883"/>
      <c r="L766" s="883"/>
      <c r="M766" s="883"/>
      <c r="N766" s="883"/>
      <c r="O766" s="883"/>
      <c r="P766" s="883"/>
      <c r="Q766" s="883"/>
      <c r="R766" s="883"/>
      <c r="S766" s="883"/>
      <c r="T766" s="883"/>
      <c r="U766" s="883"/>
      <c r="V766" s="883"/>
      <c r="W766" s="883"/>
      <c r="X766" s="883"/>
      <c r="Y766" s="883"/>
      <c r="Z766" s="883"/>
      <c r="AA766" s="883"/>
      <c r="AB766" s="883"/>
      <c r="AC766" s="883"/>
      <c r="AD766" s="883"/>
      <c r="AE766" s="883"/>
      <c r="AF766" s="883"/>
      <c r="AG766" s="883"/>
      <c r="AH766" s="883"/>
      <c r="AI766" s="883"/>
      <c r="AJ766" s="883"/>
      <c r="AK766" s="883"/>
      <c r="AL766" s="883"/>
      <c r="AM766" s="883"/>
      <c r="AN766" s="883"/>
      <c r="AO766" s="883"/>
      <c r="AP766" s="883"/>
      <c r="AQ766" s="883"/>
      <c r="AR766" s="883"/>
      <c r="AS766" s="883"/>
      <c r="AT766" s="883"/>
      <c r="AU766" s="883"/>
      <c r="AV766" s="883"/>
      <c r="AW766" s="883"/>
      <c r="AX766" s="883"/>
      <c r="AY766" s="883"/>
      <c r="AZ766" s="883"/>
      <c r="BA766" s="883"/>
      <c r="BB766" s="883"/>
      <c r="BC766" s="883"/>
      <c r="BD766" s="883"/>
      <c r="BE766" s="883"/>
      <c r="BF766" s="883"/>
    </row>
    <row r="767" ht="12.75" customHeight="1">
      <c r="A767" s="883"/>
      <c r="B767" s="883"/>
      <c r="C767" s="883"/>
      <c r="D767" s="883"/>
      <c r="E767" s="883"/>
      <c r="F767" s="883"/>
      <c r="G767" s="883"/>
      <c r="H767" s="883"/>
      <c r="I767" s="883"/>
      <c r="J767" s="883"/>
      <c r="K767" s="883"/>
      <c r="L767" s="883"/>
      <c r="M767" s="883"/>
      <c r="N767" s="883"/>
      <c r="O767" s="883"/>
      <c r="P767" s="883"/>
      <c r="Q767" s="883"/>
      <c r="R767" s="883"/>
      <c r="S767" s="883"/>
      <c r="T767" s="883"/>
      <c r="U767" s="883"/>
      <c r="V767" s="883"/>
      <c r="W767" s="883"/>
      <c r="X767" s="883"/>
      <c r="Y767" s="883"/>
      <c r="Z767" s="883"/>
      <c r="AA767" s="883"/>
      <c r="AB767" s="883"/>
      <c r="AC767" s="883"/>
      <c r="AD767" s="883"/>
      <c r="AE767" s="883"/>
      <c r="AF767" s="883"/>
      <c r="AG767" s="883"/>
      <c r="AH767" s="883"/>
      <c r="AI767" s="883"/>
      <c r="AJ767" s="883"/>
      <c r="AK767" s="883"/>
      <c r="AL767" s="883"/>
      <c r="AM767" s="883"/>
      <c r="AN767" s="883"/>
      <c r="AO767" s="883"/>
      <c r="AP767" s="883"/>
      <c r="AQ767" s="883"/>
      <c r="AR767" s="883"/>
      <c r="AS767" s="883"/>
      <c r="AT767" s="883"/>
      <c r="AU767" s="883"/>
      <c r="AV767" s="883"/>
      <c r="AW767" s="883"/>
      <c r="AX767" s="883"/>
      <c r="AY767" s="883"/>
      <c r="AZ767" s="883"/>
      <c r="BA767" s="883"/>
      <c r="BB767" s="883"/>
      <c r="BC767" s="883"/>
      <c r="BD767" s="883"/>
      <c r="BE767" s="883"/>
      <c r="BF767" s="883"/>
    </row>
    <row r="768" ht="12.75" customHeight="1">
      <c r="A768" s="883"/>
      <c r="B768" s="883"/>
      <c r="C768" s="883"/>
      <c r="D768" s="883"/>
      <c r="E768" s="883"/>
      <c r="F768" s="883"/>
      <c r="G768" s="883"/>
      <c r="H768" s="883"/>
      <c r="I768" s="883"/>
      <c r="J768" s="883"/>
      <c r="K768" s="883"/>
      <c r="L768" s="883"/>
      <c r="M768" s="883"/>
      <c r="N768" s="883"/>
      <c r="O768" s="883"/>
      <c r="P768" s="883"/>
      <c r="Q768" s="883"/>
      <c r="R768" s="883"/>
      <c r="S768" s="883"/>
      <c r="T768" s="883"/>
      <c r="U768" s="883"/>
      <c r="V768" s="883"/>
      <c r="W768" s="883"/>
      <c r="X768" s="883"/>
      <c r="Y768" s="883"/>
      <c r="Z768" s="883"/>
      <c r="AA768" s="883"/>
      <c r="AB768" s="883"/>
      <c r="AC768" s="883"/>
      <c r="AD768" s="883"/>
      <c r="AE768" s="883"/>
      <c r="AF768" s="883"/>
      <c r="AG768" s="883"/>
      <c r="AH768" s="883"/>
      <c r="AI768" s="883"/>
      <c r="AJ768" s="883"/>
      <c r="AK768" s="883"/>
      <c r="AL768" s="883"/>
      <c r="AM768" s="883"/>
      <c r="AN768" s="883"/>
      <c r="AO768" s="883"/>
      <c r="AP768" s="883"/>
      <c r="AQ768" s="883"/>
      <c r="AR768" s="883"/>
      <c r="AS768" s="883"/>
      <c r="AT768" s="883"/>
      <c r="AU768" s="883"/>
      <c r="AV768" s="883"/>
      <c r="AW768" s="883"/>
      <c r="AX768" s="883"/>
      <c r="AY768" s="883"/>
      <c r="AZ768" s="883"/>
      <c r="BA768" s="883"/>
      <c r="BB768" s="883"/>
      <c r="BC768" s="883"/>
      <c r="BD768" s="883"/>
      <c r="BE768" s="883"/>
      <c r="BF768" s="883"/>
    </row>
    <row r="769" ht="12.75" customHeight="1">
      <c r="A769" s="883"/>
      <c r="B769" s="883"/>
      <c r="C769" s="883"/>
      <c r="D769" s="883"/>
      <c r="E769" s="883"/>
      <c r="F769" s="883"/>
      <c r="G769" s="883"/>
      <c r="H769" s="883"/>
      <c r="I769" s="883"/>
      <c r="J769" s="883"/>
      <c r="K769" s="883"/>
      <c r="L769" s="883"/>
      <c r="M769" s="883"/>
      <c r="N769" s="883"/>
      <c r="O769" s="883"/>
      <c r="P769" s="883"/>
      <c r="Q769" s="883"/>
      <c r="R769" s="883"/>
      <c r="S769" s="883"/>
      <c r="T769" s="883"/>
      <c r="U769" s="883"/>
      <c r="V769" s="883"/>
      <c r="W769" s="883"/>
      <c r="X769" s="883"/>
      <c r="Y769" s="883"/>
      <c r="Z769" s="883"/>
      <c r="AA769" s="883"/>
      <c r="AB769" s="883"/>
      <c r="AC769" s="883"/>
      <c r="AD769" s="883"/>
      <c r="AE769" s="883"/>
      <c r="AF769" s="883"/>
      <c r="AG769" s="883"/>
      <c r="AH769" s="883"/>
      <c r="AI769" s="883"/>
      <c r="AJ769" s="883"/>
      <c r="AK769" s="883"/>
      <c r="AL769" s="883"/>
      <c r="AM769" s="883"/>
      <c r="AN769" s="883"/>
      <c r="AO769" s="883"/>
      <c r="AP769" s="883"/>
      <c r="AQ769" s="883"/>
      <c r="AR769" s="883"/>
      <c r="AS769" s="883"/>
      <c r="AT769" s="883"/>
      <c r="AU769" s="883"/>
      <c r="AV769" s="883"/>
      <c r="AW769" s="883"/>
      <c r="AX769" s="883"/>
      <c r="AY769" s="883"/>
      <c r="AZ769" s="883"/>
      <c r="BA769" s="883"/>
      <c r="BB769" s="883"/>
      <c r="BC769" s="883"/>
      <c r="BD769" s="883"/>
      <c r="BE769" s="883"/>
      <c r="BF769" s="883"/>
    </row>
    <row r="770" ht="12.75" customHeight="1">
      <c r="A770" s="883"/>
      <c r="B770" s="883"/>
      <c r="C770" s="883"/>
      <c r="D770" s="883"/>
      <c r="E770" s="883"/>
      <c r="F770" s="883"/>
      <c r="G770" s="883"/>
      <c r="H770" s="883"/>
      <c r="I770" s="883"/>
      <c r="J770" s="883"/>
      <c r="K770" s="883"/>
      <c r="L770" s="883"/>
      <c r="M770" s="883"/>
      <c r="N770" s="883"/>
      <c r="O770" s="883"/>
      <c r="P770" s="883"/>
      <c r="Q770" s="883"/>
      <c r="R770" s="883"/>
      <c r="S770" s="883"/>
      <c r="T770" s="883"/>
      <c r="U770" s="883"/>
      <c r="V770" s="883"/>
      <c r="W770" s="883"/>
      <c r="X770" s="883"/>
      <c r="Y770" s="883"/>
      <c r="Z770" s="883"/>
      <c r="AA770" s="883"/>
      <c r="AB770" s="883"/>
      <c r="AC770" s="883"/>
      <c r="AD770" s="883"/>
      <c r="AE770" s="883"/>
      <c r="AF770" s="883"/>
      <c r="AG770" s="883"/>
      <c r="AH770" s="883"/>
      <c r="AI770" s="883"/>
      <c r="AJ770" s="883"/>
      <c r="AK770" s="883"/>
      <c r="AL770" s="883"/>
      <c r="AM770" s="883"/>
      <c r="AN770" s="883"/>
      <c r="AO770" s="883"/>
      <c r="AP770" s="883"/>
      <c r="AQ770" s="883"/>
      <c r="AR770" s="883"/>
      <c r="AS770" s="883"/>
      <c r="AT770" s="883"/>
      <c r="AU770" s="883"/>
      <c r="AV770" s="883"/>
      <c r="AW770" s="883"/>
      <c r="AX770" s="883"/>
      <c r="AY770" s="883"/>
      <c r="AZ770" s="883"/>
      <c r="BA770" s="883"/>
      <c r="BB770" s="883"/>
      <c r="BC770" s="883"/>
      <c r="BD770" s="883"/>
      <c r="BE770" s="883"/>
      <c r="BF770" s="883"/>
    </row>
    <row r="771" ht="12.75" customHeight="1">
      <c r="A771" s="883"/>
      <c r="B771" s="883"/>
      <c r="C771" s="883"/>
      <c r="D771" s="883"/>
      <c r="E771" s="883"/>
      <c r="F771" s="883"/>
      <c r="G771" s="883"/>
      <c r="H771" s="883"/>
      <c r="I771" s="883"/>
      <c r="J771" s="883"/>
      <c r="K771" s="883"/>
      <c r="L771" s="883"/>
      <c r="M771" s="883"/>
      <c r="N771" s="883"/>
      <c r="O771" s="883"/>
      <c r="P771" s="883"/>
      <c r="Q771" s="883"/>
      <c r="R771" s="883"/>
      <c r="S771" s="883"/>
      <c r="T771" s="883"/>
      <c r="U771" s="883"/>
      <c r="V771" s="883"/>
      <c r="W771" s="883"/>
      <c r="X771" s="883"/>
      <c r="Y771" s="883"/>
      <c r="Z771" s="883"/>
      <c r="AA771" s="883"/>
      <c r="AB771" s="883"/>
      <c r="AC771" s="883"/>
      <c r="AD771" s="883"/>
      <c r="AE771" s="883"/>
      <c r="AF771" s="883"/>
      <c r="AG771" s="883"/>
      <c r="AH771" s="883"/>
      <c r="AI771" s="883"/>
      <c r="AJ771" s="883"/>
      <c r="AK771" s="883"/>
      <c r="AL771" s="883"/>
      <c r="AM771" s="883"/>
      <c r="AN771" s="883"/>
      <c r="AO771" s="883"/>
      <c r="AP771" s="883"/>
      <c r="AQ771" s="883"/>
      <c r="AR771" s="883"/>
      <c r="AS771" s="883"/>
      <c r="AT771" s="883"/>
      <c r="AU771" s="883"/>
      <c r="AV771" s="883"/>
      <c r="AW771" s="883"/>
      <c r="AX771" s="883"/>
      <c r="AY771" s="883"/>
      <c r="AZ771" s="883"/>
      <c r="BA771" s="883"/>
      <c r="BB771" s="883"/>
      <c r="BC771" s="883"/>
      <c r="BD771" s="883"/>
      <c r="BE771" s="883"/>
      <c r="BF771" s="883"/>
    </row>
    <row r="772" ht="12.75" customHeight="1">
      <c r="A772" s="883"/>
      <c r="B772" s="883"/>
      <c r="C772" s="883"/>
      <c r="D772" s="883"/>
      <c r="E772" s="883"/>
      <c r="F772" s="883"/>
      <c r="G772" s="883"/>
      <c r="H772" s="883"/>
      <c r="I772" s="883"/>
      <c r="J772" s="883"/>
      <c r="K772" s="883"/>
      <c r="L772" s="883"/>
      <c r="M772" s="883"/>
      <c r="N772" s="883"/>
      <c r="O772" s="883"/>
      <c r="P772" s="883"/>
      <c r="Q772" s="883"/>
      <c r="R772" s="883"/>
      <c r="S772" s="883"/>
      <c r="T772" s="883"/>
      <c r="U772" s="883"/>
      <c r="V772" s="883"/>
      <c r="W772" s="883"/>
      <c r="X772" s="883"/>
      <c r="Y772" s="883"/>
      <c r="Z772" s="883"/>
      <c r="AA772" s="883"/>
      <c r="AB772" s="883"/>
      <c r="AC772" s="883"/>
      <c r="AD772" s="883"/>
      <c r="AE772" s="883"/>
      <c r="AF772" s="883"/>
      <c r="AG772" s="883"/>
      <c r="AH772" s="883"/>
      <c r="AI772" s="883"/>
      <c r="AJ772" s="883"/>
      <c r="AK772" s="883"/>
      <c r="AL772" s="883"/>
      <c r="AM772" s="883"/>
      <c r="AN772" s="883"/>
      <c r="AO772" s="883"/>
      <c r="AP772" s="883"/>
      <c r="AQ772" s="883"/>
      <c r="AR772" s="883"/>
      <c r="AS772" s="883"/>
      <c r="AT772" s="883"/>
      <c r="AU772" s="883"/>
      <c r="AV772" s="883"/>
      <c r="AW772" s="883"/>
      <c r="AX772" s="883"/>
      <c r="AY772" s="883"/>
      <c r="AZ772" s="883"/>
      <c r="BA772" s="883"/>
      <c r="BB772" s="883"/>
      <c r="BC772" s="883"/>
      <c r="BD772" s="883"/>
      <c r="BE772" s="883"/>
      <c r="BF772" s="883"/>
    </row>
    <row r="773" ht="12.75" customHeight="1">
      <c r="A773" s="883"/>
      <c r="B773" s="883"/>
      <c r="C773" s="883"/>
      <c r="D773" s="883"/>
      <c r="E773" s="883"/>
      <c r="F773" s="883"/>
      <c r="G773" s="883"/>
      <c r="H773" s="883"/>
      <c r="I773" s="883"/>
      <c r="J773" s="883"/>
      <c r="K773" s="883"/>
      <c r="L773" s="883"/>
      <c r="M773" s="883"/>
      <c r="N773" s="883"/>
      <c r="O773" s="883"/>
      <c r="P773" s="883"/>
      <c r="Q773" s="883"/>
      <c r="R773" s="883"/>
      <c r="S773" s="883"/>
      <c r="T773" s="883"/>
      <c r="U773" s="883"/>
      <c r="V773" s="883"/>
      <c r="W773" s="883"/>
      <c r="X773" s="883"/>
      <c r="Y773" s="883"/>
      <c r="Z773" s="883"/>
      <c r="AA773" s="883"/>
      <c r="AB773" s="883"/>
      <c r="AC773" s="883"/>
      <c r="AD773" s="883"/>
      <c r="AE773" s="883"/>
      <c r="AF773" s="883"/>
      <c r="AG773" s="883"/>
      <c r="AH773" s="883"/>
      <c r="AI773" s="883"/>
      <c r="AJ773" s="883"/>
      <c r="AK773" s="883"/>
      <c r="AL773" s="883"/>
      <c r="AM773" s="883"/>
      <c r="AN773" s="883"/>
      <c r="AO773" s="883"/>
      <c r="AP773" s="883"/>
      <c r="AQ773" s="883"/>
      <c r="AR773" s="883"/>
      <c r="AS773" s="883"/>
      <c r="AT773" s="883"/>
      <c r="AU773" s="883"/>
      <c r="AV773" s="883"/>
      <c r="AW773" s="883"/>
      <c r="AX773" s="883"/>
      <c r="AY773" s="883"/>
      <c r="AZ773" s="883"/>
      <c r="BA773" s="883"/>
      <c r="BB773" s="883"/>
      <c r="BC773" s="883"/>
      <c r="BD773" s="883"/>
      <c r="BE773" s="883"/>
      <c r="BF773" s="883"/>
    </row>
    <row r="774" ht="12.75" customHeight="1">
      <c r="A774" s="883"/>
      <c r="B774" s="883"/>
      <c r="C774" s="883"/>
      <c r="D774" s="883"/>
      <c r="E774" s="883"/>
      <c r="F774" s="883"/>
      <c r="G774" s="883"/>
      <c r="H774" s="883"/>
      <c r="I774" s="883"/>
      <c r="J774" s="883"/>
      <c r="K774" s="883"/>
      <c r="L774" s="883"/>
      <c r="M774" s="883"/>
      <c r="N774" s="883"/>
      <c r="O774" s="883"/>
      <c r="P774" s="883"/>
      <c r="Q774" s="883"/>
      <c r="R774" s="883"/>
      <c r="S774" s="883"/>
      <c r="T774" s="883"/>
      <c r="U774" s="883"/>
      <c r="V774" s="883"/>
      <c r="W774" s="883"/>
      <c r="X774" s="883"/>
      <c r="Y774" s="883"/>
      <c r="Z774" s="883"/>
      <c r="AA774" s="883"/>
      <c r="AB774" s="883"/>
      <c r="AC774" s="883"/>
      <c r="AD774" s="883"/>
      <c r="AE774" s="883"/>
      <c r="AF774" s="883"/>
      <c r="AG774" s="883"/>
      <c r="AH774" s="883"/>
      <c r="AI774" s="883"/>
      <c r="AJ774" s="883"/>
      <c r="AK774" s="883"/>
      <c r="AL774" s="883"/>
      <c r="AM774" s="883"/>
      <c r="AN774" s="883"/>
      <c r="AO774" s="883"/>
      <c r="AP774" s="883"/>
      <c r="AQ774" s="883"/>
      <c r="AR774" s="883"/>
      <c r="AS774" s="883"/>
      <c r="AT774" s="883"/>
      <c r="AU774" s="883"/>
      <c r="AV774" s="883"/>
      <c r="AW774" s="883"/>
      <c r="AX774" s="883"/>
      <c r="AY774" s="883"/>
      <c r="AZ774" s="883"/>
      <c r="BA774" s="883"/>
      <c r="BB774" s="883"/>
      <c r="BC774" s="883"/>
      <c r="BD774" s="883"/>
      <c r="BE774" s="883"/>
      <c r="BF774" s="883"/>
    </row>
    <row r="775" ht="12.75" customHeight="1">
      <c r="A775" s="883"/>
      <c r="B775" s="883"/>
      <c r="C775" s="883"/>
      <c r="D775" s="883"/>
      <c r="E775" s="883"/>
      <c r="F775" s="883"/>
      <c r="G775" s="883"/>
      <c r="H775" s="883"/>
      <c r="I775" s="883"/>
      <c r="J775" s="883"/>
      <c r="K775" s="883"/>
      <c r="L775" s="883"/>
      <c r="M775" s="883"/>
      <c r="N775" s="883"/>
      <c r="O775" s="883"/>
      <c r="P775" s="883"/>
      <c r="Q775" s="883"/>
      <c r="R775" s="883"/>
      <c r="S775" s="883"/>
      <c r="T775" s="883"/>
      <c r="U775" s="883"/>
      <c r="V775" s="883"/>
      <c r="W775" s="883"/>
      <c r="X775" s="883"/>
      <c r="Y775" s="883"/>
      <c r="Z775" s="883"/>
      <c r="AA775" s="883"/>
      <c r="AB775" s="883"/>
      <c r="AC775" s="883"/>
      <c r="AD775" s="883"/>
      <c r="AE775" s="883"/>
      <c r="AF775" s="883"/>
      <c r="AG775" s="883"/>
      <c r="AH775" s="883"/>
      <c r="AI775" s="883"/>
      <c r="AJ775" s="883"/>
      <c r="AK775" s="883"/>
      <c r="AL775" s="883"/>
      <c r="AM775" s="883"/>
      <c r="AN775" s="883"/>
      <c r="AO775" s="883"/>
      <c r="AP775" s="883"/>
      <c r="AQ775" s="883"/>
      <c r="AR775" s="883"/>
      <c r="AS775" s="883"/>
      <c r="AT775" s="883"/>
      <c r="AU775" s="883"/>
      <c r="AV775" s="883"/>
      <c r="AW775" s="883"/>
      <c r="AX775" s="883"/>
      <c r="AY775" s="883"/>
      <c r="AZ775" s="883"/>
      <c r="BA775" s="883"/>
      <c r="BB775" s="883"/>
      <c r="BC775" s="883"/>
      <c r="BD775" s="883"/>
      <c r="BE775" s="883"/>
      <c r="BF775" s="883"/>
    </row>
    <row r="776" ht="12.75" customHeight="1">
      <c r="A776" s="883"/>
      <c r="B776" s="883"/>
      <c r="C776" s="883"/>
      <c r="D776" s="883"/>
      <c r="E776" s="883"/>
      <c r="F776" s="883"/>
      <c r="G776" s="883"/>
      <c r="H776" s="883"/>
      <c r="I776" s="883"/>
      <c r="J776" s="883"/>
      <c r="K776" s="883"/>
      <c r="L776" s="883"/>
      <c r="M776" s="883"/>
      <c r="N776" s="883"/>
      <c r="O776" s="883"/>
      <c r="P776" s="883"/>
      <c r="Q776" s="883"/>
      <c r="R776" s="883"/>
      <c r="S776" s="883"/>
      <c r="T776" s="883"/>
      <c r="U776" s="883"/>
      <c r="V776" s="883"/>
      <c r="W776" s="883"/>
      <c r="X776" s="883"/>
      <c r="Y776" s="883"/>
      <c r="Z776" s="883"/>
      <c r="AA776" s="883"/>
      <c r="AB776" s="883"/>
      <c r="AC776" s="883"/>
      <c r="AD776" s="883"/>
      <c r="AE776" s="883"/>
      <c r="AF776" s="883"/>
      <c r="AG776" s="883"/>
      <c r="AH776" s="883"/>
      <c r="AI776" s="883"/>
      <c r="AJ776" s="883"/>
      <c r="AK776" s="883"/>
      <c r="AL776" s="883"/>
      <c r="AM776" s="883"/>
      <c r="AN776" s="883"/>
      <c r="AO776" s="883"/>
      <c r="AP776" s="883"/>
      <c r="AQ776" s="883"/>
      <c r="AR776" s="883"/>
      <c r="AS776" s="883"/>
      <c r="AT776" s="883"/>
      <c r="AU776" s="883"/>
      <c r="AV776" s="883"/>
      <c r="AW776" s="883"/>
      <c r="AX776" s="883"/>
      <c r="AY776" s="883"/>
      <c r="AZ776" s="883"/>
      <c r="BA776" s="883"/>
      <c r="BB776" s="883"/>
      <c r="BC776" s="883"/>
      <c r="BD776" s="883"/>
      <c r="BE776" s="883"/>
      <c r="BF776" s="883"/>
    </row>
    <row r="777" ht="12.75" customHeight="1">
      <c r="A777" s="883"/>
      <c r="B777" s="883"/>
      <c r="C777" s="883"/>
      <c r="D777" s="883"/>
      <c r="E777" s="883"/>
      <c r="F777" s="883"/>
      <c r="G777" s="883"/>
      <c r="H777" s="883"/>
      <c r="I777" s="883"/>
      <c r="J777" s="883"/>
      <c r="K777" s="883"/>
      <c r="L777" s="883"/>
      <c r="M777" s="883"/>
      <c r="N777" s="883"/>
      <c r="O777" s="883"/>
      <c r="P777" s="883"/>
      <c r="Q777" s="883"/>
      <c r="R777" s="883"/>
      <c r="S777" s="883"/>
      <c r="T777" s="883"/>
      <c r="U777" s="883"/>
      <c r="V777" s="883"/>
      <c r="W777" s="883"/>
      <c r="X777" s="883"/>
      <c r="Y777" s="883"/>
      <c r="Z777" s="883"/>
      <c r="AA777" s="883"/>
      <c r="AB777" s="883"/>
      <c r="AC777" s="883"/>
      <c r="AD777" s="883"/>
      <c r="AE777" s="883"/>
      <c r="AF777" s="883"/>
      <c r="AG777" s="883"/>
      <c r="AH777" s="883"/>
      <c r="AI777" s="883"/>
      <c r="AJ777" s="883"/>
      <c r="AK777" s="883"/>
      <c r="AL777" s="883"/>
      <c r="AM777" s="883"/>
      <c r="AN777" s="883"/>
      <c r="AO777" s="883"/>
      <c r="AP777" s="883"/>
      <c r="AQ777" s="883"/>
      <c r="AR777" s="883"/>
      <c r="AS777" s="883"/>
      <c r="AT777" s="883"/>
      <c r="AU777" s="883"/>
      <c r="AV777" s="883"/>
      <c r="AW777" s="883"/>
      <c r="AX777" s="883"/>
      <c r="AY777" s="883"/>
      <c r="AZ777" s="883"/>
      <c r="BA777" s="883"/>
      <c r="BB777" s="883"/>
      <c r="BC777" s="883"/>
      <c r="BD777" s="883"/>
      <c r="BE777" s="883"/>
      <c r="BF777" s="883"/>
    </row>
    <row r="778" ht="12.75" customHeight="1">
      <c r="A778" s="883"/>
      <c r="B778" s="883"/>
      <c r="C778" s="883"/>
      <c r="D778" s="883"/>
      <c r="E778" s="883"/>
      <c r="F778" s="883"/>
      <c r="G778" s="883"/>
      <c r="H778" s="883"/>
      <c r="I778" s="883"/>
      <c r="J778" s="883"/>
      <c r="K778" s="883"/>
      <c r="L778" s="883"/>
      <c r="M778" s="883"/>
      <c r="N778" s="883"/>
      <c r="O778" s="883"/>
      <c r="P778" s="883"/>
      <c r="Q778" s="883"/>
      <c r="R778" s="883"/>
      <c r="S778" s="883"/>
      <c r="T778" s="883"/>
      <c r="U778" s="883"/>
      <c r="V778" s="883"/>
      <c r="W778" s="883"/>
      <c r="X778" s="883"/>
      <c r="Y778" s="883"/>
      <c r="Z778" s="883"/>
      <c r="AA778" s="883"/>
      <c r="AB778" s="883"/>
      <c r="AC778" s="883"/>
      <c r="AD778" s="883"/>
      <c r="AE778" s="883"/>
      <c r="AF778" s="883"/>
      <c r="AG778" s="883"/>
      <c r="AH778" s="883"/>
      <c r="AI778" s="883"/>
      <c r="AJ778" s="883"/>
      <c r="AK778" s="883"/>
      <c r="AL778" s="883"/>
      <c r="AM778" s="883"/>
      <c r="AN778" s="883"/>
      <c r="AO778" s="883"/>
      <c r="AP778" s="883"/>
      <c r="AQ778" s="883"/>
      <c r="AR778" s="883"/>
      <c r="AS778" s="883"/>
      <c r="AT778" s="883"/>
      <c r="AU778" s="883"/>
      <c r="AV778" s="883"/>
      <c r="AW778" s="883"/>
      <c r="AX778" s="883"/>
      <c r="AY778" s="883"/>
      <c r="AZ778" s="883"/>
      <c r="BA778" s="883"/>
      <c r="BB778" s="883"/>
      <c r="BC778" s="883"/>
      <c r="BD778" s="883"/>
      <c r="BE778" s="883"/>
      <c r="BF778" s="883"/>
    </row>
    <row r="779" ht="12.75" customHeight="1">
      <c r="A779" s="883"/>
      <c r="B779" s="883"/>
      <c r="C779" s="883"/>
      <c r="D779" s="883"/>
      <c r="E779" s="883"/>
      <c r="F779" s="883"/>
      <c r="G779" s="883"/>
      <c r="H779" s="883"/>
      <c r="I779" s="883"/>
      <c r="J779" s="883"/>
      <c r="K779" s="883"/>
      <c r="L779" s="883"/>
      <c r="M779" s="883"/>
      <c r="N779" s="883"/>
      <c r="O779" s="883"/>
      <c r="P779" s="883"/>
      <c r="Q779" s="883"/>
      <c r="R779" s="883"/>
      <c r="S779" s="883"/>
      <c r="T779" s="883"/>
      <c r="U779" s="883"/>
      <c r="V779" s="883"/>
      <c r="W779" s="883"/>
      <c r="X779" s="883"/>
      <c r="Y779" s="883"/>
      <c r="Z779" s="883"/>
      <c r="AA779" s="883"/>
      <c r="AB779" s="883"/>
      <c r="AC779" s="883"/>
      <c r="AD779" s="883"/>
      <c r="AE779" s="883"/>
      <c r="AF779" s="883"/>
      <c r="AG779" s="883"/>
      <c r="AH779" s="883"/>
      <c r="AI779" s="883"/>
      <c r="AJ779" s="883"/>
      <c r="AK779" s="883"/>
      <c r="AL779" s="883"/>
      <c r="AM779" s="883"/>
      <c r="AN779" s="883"/>
      <c r="AO779" s="883"/>
      <c r="AP779" s="883"/>
      <c r="AQ779" s="883"/>
      <c r="AR779" s="883"/>
      <c r="AS779" s="883"/>
      <c r="AT779" s="883"/>
      <c r="AU779" s="883"/>
      <c r="AV779" s="883"/>
      <c r="AW779" s="883"/>
      <c r="AX779" s="883"/>
      <c r="AY779" s="883"/>
      <c r="AZ779" s="883"/>
      <c r="BA779" s="883"/>
      <c r="BB779" s="883"/>
      <c r="BC779" s="883"/>
      <c r="BD779" s="883"/>
      <c r="BE779" s="883"/>
      <c r="BF779" s="883"/>
    </row>
    <row r="780" ht="12.75" customHeight="1">
      <c r="A780" s="883"/>
      <c r="B780" s="883"/>
      <c r="C780" s="883"/>
      <c r="D780" s="883"/>
      <c r="E780" s="883"/>
      <c r="F780" s="883"/>
      <c r="G780" s="883"/>
      <c r="H780" s="883"/>
      <c r="I780" s="883"/>
      <c r="J780" s="883"/>
      <c r="K780" s="883"/>
      <c r="L780" s="883"/>
      <c r="M780" s="883"/>
      <c r="N780" s="883"/>
      <c r="O780" s="883"/>
      <c r="P780" s="883"/>
      <c r="Q780" s="883"/>
      <c r="R780" s="883"/>
      <c r="S780" s="883"/>
      <c r="T780" s="883"/>
      <c r="U780" s="883"/>
      <c r="V780" s="883"/>
      <c r="W780" s="883"/>
      <c r="X780" s="883"/>
      <c r="Y780" s="883"/>
      <c r="Z780" s="883"/>
      <c r="AA780" s="883"/>
      <c r="AB780" s="883"/>
      <c r="AC780" s="883"/>
      <c r="AD780" s="883"/>
      <c r="AE780" s="883"/>
      <c r="AF780" s="883"/>
      <c r="AG780" s="883"/>
      <c r="AH780" s="883"/>
      <c r="AI780" s="883"/>
      <c r="AJ780" s="883"/>
      <c r="AK780" s="883"/>
      <c r="AL780" s="883"/>
      <c r="AM780" s="883"/>
      <c r="AN780" s="883"/>
      <c r="AO780" s="883"/>
      <c r="AP780" s="883"/>
      <c r="AQ780" s="883"/>
      <c r="AR780" s="883"/>
      <c r="AS780" s="883"/>
      <c r="AT780" s="883"/>
      <c r="AU780" s="883"/>
      <c r="AV780" s="883"/>
      <c r="AW780" s="883"/>
      <c r="AX780" s="883"/>
      <c r="AY780" s="883"/>
      <c r="AZ780" s="883"/>
      <c r="BA780" s="883"/>
      <c r="BB780" s="883"/>
      <c r="BC780" s="883"/>
      <c r="BD780" s="883"/>
      <c r="BE780" s="883"/>
      <c r="BF780" s="883"/>
    </row>
    <row r="781" ht="12.75" customHeight="1">
      <c r="A781" s="883"/>
      <c r="B781" s="883"/>
      <c r="C781" s="883"/>
      <c r="D781" s="883"/>
      <c r="E781" s="883"/>
      <c r="F781" s="883"/>
      <c r="G781" s="883"/>
      <c r="H781" s="883"/>
      <c r="I781" s="883"/>
      <c r="J781" s="883"/>
      <c r="K781" s="883"/>
      <c r="L781" s="883"/>
      <c r="M781" s="883"/>
      <c r="N781" s="883"/>
      <c r="O781" s="883"/>
      <c r="P781" s="883"/>
      <c r="Q781" s="883"/>
      <c r="R781" s="883"/>
      <c r="S781" s="883"/>
      <c r="T781" s="883"/>
      <c r="U781" s="883"/>
      <c r="V781" s="883"/>
      <c r="W781" s="883"/>
      <c r="X781" s="883"/>
      <c r="Y781" s="883"/>
      <c r="Z781" s="883"/>
      <c r="AA781" s="883"/>
      <c r="AB781" s="883"/>
      <c r="AC781" s="883"/>
      <c r="AD781" s="883"/>
      <c r="AE781" s="883"/>
      <c r="AF781" s="883"/>
      <c r="AG781" s="883"/>
      <c r="AH781" s="883"/>
      <c r="AI781" s="883"/>
      <c r="AJ781" s="883"/>
      <c r="AK781" s="883"/>
      <c r="AL781" s="883"/>
      <c r="AM781" s="883"/>
      <c r="AN781" s="883"/>
      <c r="AO781" s="883"/>
      <c r="AP781" s="883"/>
      <c r="AQ781" s="883"/>
      <c r="AR781" s="883"/>
      <c r="AS781" s="883"/>
      <c r="AT781" s="883"/>
      <c r="AU781" s="883"/>
      <c r="AV781" s="883"/>
      <c r="AW781" s="883"/>
      <c r="AX781" s="883"/>
      <c r="AY781" s="883"/>
      <c r="AZ781" s="883"/>
      <c r="BA781" s="883"/>
      <c r="BB781" s="883"/>
      <c r="BC781" s="883"/>
      <c r="BD781" s="883"/>
      <c r="BE781" s="883"/>
      <c r="BF781" s="883"/>
    </row>
    <row r="782" ht="12.75" customHeight="1">
      <c r="A782" s="883"/>
      <c r="B782" s="883"/>
      <c r="C782" s="883"/>
      <c r="D782" s="883"/>
      <c r="E782" s="883"/>
      <c r="F782" s="883"/>
      <c r="G782" s="883"/>
      <c r="H782" s="883"/>
      <c r="I782" s="883"/>
      <c r="J782" s="883"/>
      <c r="K782" s="883"/>
      <c r="L782" s="883"/>
      <c r="M782" s="883"/>
      <c r="N782" s="883"/>
      <c r="O782" s="883"/>
      <c r="P782" s="883"/>
      <c r="Q782" s="883"/>
      <c r="R782" s="883"/>
      <c r="S782" s="883"/>
      <c r="T782" s="883"/>
      <c r="U782" s="883"/>
      <c r="V782" s="883"/>
      <c r="W782" s="883"/>
      <c r="X782" s="883"/>
      <c r="Y782" s="883"/>
      <c r="Z782" s="883"/>
      <c r="AA782" s="883"/>
      <c r="AB782" s="883"/>
      <c r="AC782" s="883"/>
      <c r="AD782" s="883"/>
      <c r="AE782" s="883"/>
      <c r="AF782" s="883"/>
      <c r="AG782" s="883"/>
      <c r="AH782" s="883"/>
      <c r="AI782" s="883"/>
      <c r="AJ782" s="883"/>
      <c r="AK782" s="883"/>
      <c r="AL782" s="883"/>
      <c r="AM782" s="883"/>
      <c r="AN782" s="883"/>
      <c r="AO782" s="883"/>
      <c r="AP782" s="883"/>
      <c r="AQ782" s="883"/>
      <c r="AR782" s="883"/>
      <c r="AS782" s="883"/>
      <c r="AT782" s="883"/>
      <c r="AU782" s="883"/>
      <c r="AV782" s="883"/>
      <c r="AW782" s="883"/>
      <c r="AX782" s="883"/>
      <c r="AY782" s="883"/>
      <c r="AZ782" s="883"/>
      <c r="BA782" s="883"/>
      <c r="BB782" s="883"/>
      <c r="BC782" s="883"/>
      <c r="BD782" s="883"/>
      <c r="BE782" s="883"/>
      <c r="BF782" s="883"/>
    </row>
    <row r="783" ht="12.75" customHeight="1">
      <c r="A783" s="883"/>
      <c r="B783" s="883"/>
      <c r="C783" s="883"/>
      <c r="D783" s="883"/>
      <c r="E783" s="883"/>
      <c r="F783" s="883"/>
      <c r="G783" s="883"/>
      <c r="H783" s="883"/>
      <c r="I783" s="883"/>
      <c r="J783" s="883"/>
      <c r="K783" s="883"/>
      <c r="L783" s="883"/>
      <c r="M783" s="883"/>
      <c r="N783" s="883"/>
      <c r="O783" s="883"/>
      <c r="P783" s="883"/>
      <c r="Q783" s="883"/>
      <c r="R783" s="883"/>
      <c r="S783" s="883"/>
      <c r="T783" s="883"/>
      <c r="U783" s="883"/>
      <c r="V783" s="883"/>
      <c r="W783" s="883"/>
      <c r="X783" s="883"/>
      <c r="Y783" s="883"/>
      <c r="Z783" s="883"/>
      <c r="AA783" s="883"/>
      <c r="AB783" s="883"/>
      <c r="AC783" s="883"/>
      <c r="AD783" s="883"/>
      <c r="AE783" s="883"/>
      <c r="AF783" s="883"/>
      <c r="AG783" s="883"/>
      <c r="AH783" s="883"/>
      <c r="AI783" s="883"/>
      <c r="AJ783" s="883"/>
      <c r="AK783" s="883"/>
      <c r="AL783" s="883"/>
      <c r="AM783" s="883"/>
      <c r="AN783" s="883"/>
      <c r="AO783" s="883"/>
      <c r="AP783" s="883"/>
      <c r="AQ783" s="883"/>
      <c r="AR783" s="883"/>
      <c r="AS783" s="883"/>
      <c r="AT783" s="883"/>
      <c r="AU783" s="883"/>
      <c r="AV783" s="883"/>
      <c r="AW783" s="883"/>
      <c r="AX783" s="883"/>
      <c r="AY783" s="883"/>
      <c r="AZ783" s="883"/>
      <c r="BA783" s="883"/>
      <c r="BB783" s="883"/>
      <c r="BC783" s="883"/>
      <c r="BD783" s="883"/>
      <c r="BE783" s="883"/>
      <c r="BF783" s="883"/>
    </row>
    <row r="784" ht="12.75" customHeight="1">
      <c r="A784" s="883"/>
      <c r="B784" s="883"/>
      <c r="C784" s="883"/>
      <c r="D784" s="883"/>
      <c r="E784" s="883"/>
      <c r="F784" s="883"/>
      <c r="G784" s="883"/>
      <c r="H784" s="883"/>
      <c r="I784" s="883"/>
      <c r="J784" s="883"/>
      <c r="K784" s="883"/>
      <c r="L784" s="883"/>
      <c r="M784" s="883"/>
      <c r="N784" s="883"/>
      <c r="O784" s="883"/>
      <c r="P784" s="883"/>
      <c r="Q784" s="883"/>
      <c r="R784" s="883"/>
      <c r="S784" s="883"/>
      <c r="T784" s="883"/>
      <c r="U784" s="883"/>
      <c r="V784" s="883"/>
      <c r="W784" s="883"/>
      <c r="X784" s="883"/>
      <c r="Y784" s="883"/>
      <c r="Z784" s="883"/>
      <c r="AA784" s="883"/>
      <c r="AB784" s="883"/>
      <c r="AC784" s="883"/>
      <c r="AD784" s="883"/>
      <c r="AE784" s="883"/>
      <c r="AF784" s="883"/>
      <c r="AG784" s="883"/>
      <c r="AH784" s="883"/>
      <c r="AI784" s="883"/>
      <c r="AJ784" s="883"/>
      <c r="AK784" s="883"/>
      <c r="AL784" s="883"/>
      <c r="AM784" s="883"/>
      <c r="AN784" s="883"/>
      <c r="AO784" s="883"/>
      <c r="AP784" s="883"/>
      <c r="AQ784" s="883"/>
      <c r="AR784" s="883"/>
      <c r="AS784" s="883"/>
      <c r="AT784" s="883"/>
      <c r="AU784" s="883"/>
      <c r="AV784" s="883"/>
      <c r="AW784" s="883"/>
      <c r="AX784" s="883"/>
      <c r="AY784" s="883"/>
      <c r="AZ784" s="883"/>
      <c r="BA784" s="883"/>
      <c r="BB784" s="883"/>
      <c r="BC784" s="883"/>
      <c r="BD784" s="883"/>
      <c r="BE784" s="883"/>
      <c r="BF784" s="883"/>
    </row>
    <row r="785" ht="12.75" customHeight="1">
      <c r="A785" s="883"/>
      <c r="B785" s="883"/>
      <c r="C785" s="883"/>
      <c r="D785" s="883"/>
      <c r="E785" s="883"/>
      <c r="F785" s="883"/>
      <c r="G785" s="883"/>
      <c r="H785" s="883"/>
      <c r="I785" s="883"/>
      <c r="J785" s="883"/>
      <c r="K785" s="883"/>
      <c r="L785" s="883"/>
      <c r="M785" s="883"/>
      <c r="N785" s="883"/>
      <c r="O785" s="883"/>
      <c r="P785" s="883"/>
      <c r="Q785" s="883"/>
      <c r="R785" s="883"/>
      <c r="S785" s="883"/>
      <c r="T785" s="883"/>
      <c r="U785" s="883"/>
      <c r="V785" s="883"/>
      <c r="W785" s="883"/>
      <c r="X785" s="883"/>
      <c r="Y785" s="883"/>
      <c r="Z785" s="883"/>
      <c r="AA785" s="883"/>
      <c r="AB785" s="883"/>
      <c r="AC785" s="883"/>
      <c r="AD785" s="883"/>
      <c r="AE785" s="883"/>
      <c r="AF785" s="883"/>
      <c r="AG785" s="883"/>
      <c r="AH785" s="883"/>
      <c r="AI785" s="883"/>
      <c r="AJ785" s="883"/>
      <c r="AK785" s="883"/>
      <c r="AL785" s="883"/>
      <c r="AM785" s="883"/>
      <c r="AN785" s="883"/>
      <c r="AO785" s="883"/>
      <c r="AP785" s="883"/>
      <c r="AQ785" s="883"/>
      <c r="AR785" s="883"/>
      <c r="AS785" s="883"/>
      <c r="AT785" s="883"/>
      <c r="AU785" s="883"/>
      <c r="AV785" s="883"/>
      <c r="AW785" s="883"/>
      <c r="AX785" s="883"/>
      <c r="AY785" s="883"/>
      <c r="AZ785" s="883"/>
      <c r="BA785" s="883"/>
      <c r="BB785" s="883"/>
      <c r="BC785" s="883"/>
      <c r="BD785" s="883"/>
      <c r="BE785" s="883"/>
      <c r="BF785" s="883"/>
    </row>
    <row r="786" ht="12.75" customHeight="1">
      <c r="A786" s="883"/>
      <c r="B786" s="883"/>
      <c r="C786" s="883"/>
      <c r="D786" s="883"/>
      <c r="E786" s="883"/>
      <c r="F786" s="883"/>
      <c r="G786" s="883"/>
      <c r="H786" s="883"/>
      <c r="I786" s="883"/>
      <c r="J786" s="883"/>
      <c r="K786" s="883"/>
      <c r="L786" s="883"/>
      <c r="M786" s="883"/>
      <c r="N786" s="883"/>
      <c r="O786" s="883"/>
      <c r="P786" s="883"/>
      <c r="Q786" s="883"/>
      <c r="R786" s="883"/>
      <c r="S786" s="883"/>
      <c r="T786" s="883"/>
      <c r="U786" s="883"/>
      <c r="V786" s="883"/>
      <c r="W786" s="883"/>
      <c r="X786" s="883"/>
      <c r="Y786" s="883"/>
      <c r="Z786" s="883"/>
      <c r="AA786" s="883"/>
      <c r="AB786" s="883"/>
      <c r="AC786" s="883"/>
      <c r="AD786" s="883"/>
      <c r="AE786" s="883"/>
      <c r="AF786" s="883"/>
      <c r="AG786" s="883"/>
      <c r="AH786" s="883"/>
      <c r="AI786" s="883"/>
      <c r="AJ786" s="883"/>
      <c r="AK786" s="883"/>
      <c r="AL786" s="883"/>
      <c r="AM786" s="883"/>
      <c r="AN786" s="883"/>
      <c r="AO786" s="883"/>
      <c r="AP786" s="883"/>
      <c r="AQ786" s="883"/>
      <c r="AR786" s="883"/>
      <c r="AS786" s="883"/>
      <c r="AT786" s="883"/>
      <c r="AU786" s="883"/>
      <c r="AV786" s="883"/>
      <c r="AW786" s="883"/>
      <c r="AX786" s="883"/>
      <c r="AY786" s="883"/>
      <c r="AZ786" s="883"/>
      <c r="BA786" s="883"/>
      <c r="BB786" s="883"/>
      <c r="BC786" s="883"/>
      <c r="BD786" s="883"/>
      <c r="BE786" s="883"/>
      <c r="BF786" s="883"/>
    </row>
    <row r="787" ht="12.75" customHeight="1">
      <c r="A787" s="883"/>
      <c r="B787" s="883"/>
      <c r="C787" s="883"/>
      <c r="D787" s="883"/>
      <c r="E787" s="883"/>
      <c r="F787" s="883"/>
      <c r="G787" s="883"/>
      <c r="H787" s="883"/>
      <c r="I787" s="883"/>
      <c r="J787" s="883"/>
      <c r="K787" s="883"/>
      <c r="L787" s="883"/>
      <c r="M787" s="883"/>
      <c r="N787" s="883"/>
      <c r="O787" s="883"/>
      <c r="P787" s="883"/>
      <c r="Q787" s="883"/>
      <c r="R787" s="883"/>
      <c r="S787" s="883"/>
      <c r="T787" s="883"/>
      <c r="U787" s="883"/>
      <c r="V787" s="883"/>
      <c r="W787" s="883"/>
      <c r="X787" s="883"/>
      <c r="Y787" s="883"/>
      <c r="Z787" s="883"/>
      <c r="AA787" s="883"/>
      <c r="AB787" s="883"/>
      <c r="AC787" s="883"/>
      <c r="AD787" s="883"/>
      <c r="AE787" s="883"/>
      <c r="AF787" s="883"/>
      <c r="AG787" s="883"/>
      <c r="AH787" s="883"/>
      <c r="AI787" s="883"/>
      <c r="AJ787" s="883"/>
      <c r="AK787" s="883"/>
      <c r="AL787" s="883"/>
      <c r="AM787" s="883"/>
      <c r="AN787" s="883"/>
      <c r="AO787" s="883"/>
      <c r="AP787" s="883"/>
      <c r="AQ787" s="883"/>
      <c r="AR787" s="883"/>
      <c r="AS787" s="883"/>
      <c r="AT787" s="883"/>
      <c r="AU787" s="883"/>
      <c r="AV787" s="883"/>
      <c r="AW787" s="883"/>
      <c r="AX787" s="883"/>
      <c r="AY787" s="883"/>
      <c r="AZ787" s="883"/>
      <c r="BA787" s="883"/>
      <c r="BB787" s="883"/>
      <c r="BC787" s="883"/>
      <c r="BD787" s="883"/>
      <c r="BE787" s="883"/>
      <c r="BF787" s="883"/>
    </row>
    <row r="788" ht="12.75" customHeight="1">
      <c r="A788" s="883"/>
      <c r="B788" s="883"/>
      <c r="C788" s="883"/>
      <c r="D788" s="883"/>
      <c r="E788" s="883"/>
      <c r="F788" s="883"/>
      <c r="G788" s="883"/>
      <c r="H788" s="883"/>
      <c r="I788" s="883"/>
      <c r="J788" s="883"/>
      <c r="K788" s="883"/>
      <c r="L788" s="883"/>
      <c r="M788" s="883"/>
      <c r="N788" s="883"/>
      <c r="O788" s="883"/>
      <c r="P788" s="883"/>
      <c r="Q788" s="883"/>
      <c r="R788" s="883"/>
      <c r="S788" s="883"/>
      <c r="T788" s="883"/>
      <c r="U788" s="883"/>
      <c r="V788" s="883"/>
      <c r="W788" s="883"/>
      <c r="X788" s="883"/>
      <c r="Y788" s="883"/>
      <c r="Z788" s="883"/>
      <c r="AA788" s="883"/>
      <c r="AB788" s="883"/>
      <c r="AC788" s="883"/>
      <c r="AD788" s="883"/>
      <c r="AE788" s="883"/>
      <c r="AF788" s="883"/>
      <c r="AG788" s="883"/>
      <c r="AH788" s="883"/>
      <c r="AI788" s="883"/>
      <c r="AJ788" s="883"/>
      <c r="AK788" s="883"/>
      <c r="AL788" s="883"/>
      <c r="AM788" s="883"/>
      <c r="AN788" s="883"/>
      <c r="AO788" s="883"/>
      <c r="AP788" s="883"/>
      <c r="AQ788" s="883"/>
      <c r="AR788" s="883"/>
      <c r="AS788" s="883"/>
      <c r="AT788" s="883"/>
      <c r="AU788" s="883"/>
      <c r="AV788" s="883"/>
      <c r="AW788" s="883"/>
      <c r="AX788" s="883"/>
      <c r="AY788" s="883"/>
      <c r="AZ788" s="883"/>
      <c r="BA788" s="883"/>
      <c r="BB788" s="883"/>
      <c r="BC788" s="883"/>
      <c r="BD788" s="883"/>
      <c r="BE788" s="883"/>
      <c r="BF788" s="883"/>
    </row>
    <row r="789" ht="12.75" customHeight="1">
      <c r="A789" s="883"/>
      <c r="B789" s="883"/>
      <c r="C789" s="883"/>
      <c r="D789" s="883"/>
      <c r="E789" s="883"/>
      <c r="F789" s="883"/>
      <c r="G789" s="883"/>
      <c r="H789" s="883"/>
      <c r="I789" s="883"/>
      <c r="J789" s="883"/>
      <c r="K789" s="883"/>
      <c r="L789" s="883"/>
      <c r="M789" s="883"/>
      <c r="N789" s="883"/>
      <c r="O789" s="883"/>
      <c r="P789" s="883"/>
      <c r="Q789" s="883"/>
      <c r="R789" s="883"/>
      <c r="S789" s="883"/>
      <c r="T789" s="883"/>
      <c r="U789" s="883"/>
      <c r="V789" s="883"/>
      <c r="W789" s="883"/>
      <c r="X789" s="883"/>
      <c r="Y789" s="883"/>
      <c r="Z789" s="883"/>
      <c r="AA789" s="883"/>
      <c r="AB789" s="883"/>
      <c r="AC789" s="883"/>
      <c r="AD789" s="883"/>
      <c r="AE789" s="883"/>
      <c r="AF789" s="883"/>
      <c r="AG789" s="883"/>
      <c r="AH789" s="883"/>
      <c r="AI789" s="883"/>
      <c r="AJ789" s="883"/>
      <c r="AK789" s="883"/>
      <c r="AL789" s="883"/>
      <c r="AM789" s="883"/>
      <c r="AN789" s="883"/>
      <c r="AO789" s="883"/>
      <c r="AP789" s="883"/>
      <c r="AQ789" s="883"/>
      <c r="AR789" s="883"/>
      <c r="AS789" s="883"/>
      <c r="AT789" s="883"/>
      <c r="AU789" s="883"/>
      <c r="AV789" s="883"/>
      <c r="AW789" s="883"/>
      <c r="AX789" s="883"/>
      <c r="AY789" s="883"/>
      <c r="AZ789" s="883"/>
      <c r="BA789" s="883"/>
      <c r="BB789" s="883"/>
      <c r="BC789" s="883"/>
      <c r="BD789" s="883"/>
      <c r="BE789" s="883"/>
      <c r="BF789" s="883"/>
    </row>
    <row r="790" ht="12.75" customHeight="1">
      <c r="A790" s="883"/>
      <c r="B790" s="883"/>
      <c r="C790" s="883"/>
      <c r="D790" s="883"/>
      <c r="E790" s="883"/>
      <c r="F790" s="883"/>
      <c r="G790" s="883"/>
      <c r="H790" s="883"/>
      <c r="I790" s="883"/>
      <c r="J790" s="883"/>
      <c r="K790" s="883"/>
      <c r="L790" s="883"/>
      <c r="M790" s="883"/>
      <c r="N790" s="883"/>
      <c r="O790" s="883"/>
      <c r="P790" s="883"/>
      <c r="Q790" s="883"/>
      <c r="R790" s="883"/>
      <c r="S790" s="883"/>
      <c r="T790" s="883"/>
      <c r="U790" s="883"/>
      <c r="V790" s="883"/>
      <c r="W790" s="883"/>
      <c r="X790" s="883"/>
      <c r="Y790" s="883"/>
      <c r="Z790" s="883"/>
      <c r="AA790" s="883"/>
      <c r="AB790" s="883"/>
      <c r="AC790" s="883"/>
      <c r="AD790" s="883"/>
      <c r="AE790" s="883"/>
      <c r="AF790" s="883"/>
      <c r="AG790" s="883"/>
      <c r="AH790" s="883"/>
      <c r="AI790" s="883"/>
      <c r="AJ790" s="883"/>
      <c r="AK790" s="883"/>
      <c r="AL790" s="883"/>
      <c r="AM790" s="883"/>
      <c r="AN790" s="883"/>
      <c r="AO790" s="883"/>
      <c r="AP790" s="883"/>
      <c r="AQ790" s="883"/>
      <c r="AR790" s="883"/>
      <c r="AS790" s="883"/>
      <c r="AT790" s="883"/>
      <c r="AU790" s="883"/>
      <c r="AV790" s="883"/>
      <c r="AW790" s="883"/>
      <c r="AX790" s="883"/>
      <c r="AY790" s="883"/>
      <c r="AZ790" s="883"/>
      <c r="BA790" s="883"/>
      <c r="BB790" s="883"/>
      <c r="BC790" s="883"/>
      <c r="BD790" s="883"/>
      <c r="BE790" s="883"/>
      <c r="BF790" s="883"/>
    </row>
    <row r="791" ht="12.75" customHeight="1">
      <c r="A791" s="883"/>
      <c r="B791" s="883"/>
      <c r="C791" s="883"/>
      <c r="D791" s="883"/>
      <c r="E791" s="883"/>
      <c r="F791" s="883"/>
      <c r="G791" s="883"/>
      <c r="H791" s="883"/>
      <c r="I791" s="883"/>
      <c r="J791" s="883"/>
      <c r="K791" s="883"/>
      <c r="L791" s="883"/>
      <c r="M791" s="883"/>
      <c r="N791" s="883"/>
      <c r="O791" s="883"/>
      <c r="P791" s="883"/>
      <c r="Q791" s="883"/>
      <c r="R791" s="883"/>
      <c r="S791" s="883"/>
      <c r="T791" s="883"/>
      <c r="U791" s="883"/>
      <c r="V791" s="883"/>
      <c r="W791" s="883"/>
      <c r="X791" s="883"/>
      <c r="Y791" s="883"/>
      <c r="Z791" s="883"/>
      <c r="AA791" s="883"/>
      <c r="AB791" s="883"/>
      <c r="AC791" s="883"/>
      <c r="AD791" s="883"/>
      <c r="AE791" s="883"/>
      <c r="AF791" s="883"/>
      <c r="AG791" s="883"/>
      <c r="AH791" s="883"/>
      <c r="AI791" s="883"/>
      <c r="AJ791" s="883"/>
      <c r="AK791" s="883"/>
      <c r="AL791" s="883"/>
      <c r="AM791" s="883"/>
      <c r="AN791" s="883"/>
      <c r="AO791" s="883"/>
      <c r="AP791" s="883"/>
      <c r="AQ791" s="883"/>
      <c r="AR791" s="883"/>
      <c r="AS791" s="883"/>
      <c r="AT791" s="883"/>
      <c r="AU791" s="883"/>
      <c r="AV791" s="883"/>
      <c r="AW791" s="883"/>
      <c r="AX791" s="883"/>
      <c r="AY791" s="883"/>
      <c r="AZ791" s="883"/>
      <c r="BA791" s="883"/>
      <c r="BB791" s="883"/>
      <c r="BC791" s="883"/>
      <c r="BD791" s="883"/>
      <c r="BE791" s="883"/>
      <c r="BF791" s="883"/>
    </row>
    <row r="792" ht="12.75" customHeight="1">
      <c r="A792" s="883"/>
      <c r="B792" s="883"/>
      <c r="C792" s="883"/>
      <c r="D792" s="883"/>
      <c r="E792" s="883"/>
      <c r="F792" s="883"/>
      <c r="G792" s="883"/>
      <c r="H792" s="883"/>
      <c r="I792" s="883"/>
      <c r="J792" s="883"/>
      <c r="K792" s="883"/>
      <c r="L792" s="883"/>
      <c r="M792" s="883"/>
      <c r="N792" s="883"/>
      <c r="O792" s="883"/>
      <c r="P792" s="883"/>
      <c r="Q792" s="883"/>
      <c r="R792" s="883"/>
      <c r="S792" s="883"/>
      <c r="T792" s="883"/>
      <c r="U792" s="883"/>
      <c r="V792" s="883"/>
      <c r="W792" s="883"/>
      <c r="X792" s="883"/>
      <c r="Y792" s="883"/>
      <c r="Z792" s="883"/>
      <c r="AA792" s="883"/>
      <c r="AB792" s="883"/>
      <c r="AC792" s="883"/>
      <c r="AD792" s="883"/>
      <c r="AE792" s="883"/>
      <c r="AF792" s="883"/>
      <c r="AG792" s="883"/>
      <c r="AH792" s="883"/>
      <c r="AI792" s="883"/>
      <c r="AJ792" s="883"/>
      <c r="AK792" s="883"/>
      <c r="AL792" s="883"/>
      <c r="AM792" s="883"/>
      <c r="AN792" s="883"/>
      <c r="AO792" s="883"/>
      <c r="AP792" s="883"/>
      <c r="AQ792" s="883"/>
      <c r="AR792" s="883"/>
      <c r="AS792" s="883"/>
      <c r="AT792" s="883"/>
      <c r="AU792" s="883"/>
      <c r="AV792" s="883"/>
      <c r="AW792" s="883"/>
      <c r="AX792" s="883"/>
      <c r="AY792" s="883"/>
      <c r="AZ792" s="883"/>
      <c r="BA792" s="883"/>
      <c r="BB792" s="883"/>
      <c r="BC792" s="883"/>
      <c r="BD792" s="883"/>
      <c r="BE792" s="883"/>
      <c r="BF792" s="883"/>
    </row>
    <row r="793" ht="12.75" customHeight="1">
      <c r="A793" s="883"/>
      <c r="B793" s="883"/>
      <c r="C793" s="883"/>
      <c r="D793" s="883"/>
      <c r="E793" s="883"/>
      <c r="F793" s="883"/>
      <c r="G793" s="883"/>
      <c r="H793" s="883"/>
      <c r="I793" s="883"/>
      <c r="J793" s="883"/>
      <c r="K793" s="883"/>
      <c r="L793" s="883"/>
      <c r="M793" s="883"/>
      <c r="N793" s="883"/>
      <c r="O793" s="883"/>
      <c r="P793" s="883"/>
      <c r="Q793" s="883"/>
      <c r="R793" s="883"/>
      <c r="S793" s="883"/>
      <c r="T793" s="883"/>
      <c r="U793" s="883"/>
      <c r="V793" s="883"/>
      <c r="W793" s="883"/>
      <c r="X793" s="883"/>
      <c r="Y793" s="883"/>
      <c r="Z793" s="883"/>
      <c r="AA793" s="883"/>
      <c r="AB793" s="883"/>
      <c r="AC793" s="883"/>
      <c r="AD793" s="883"/>
      <c r="AE793" s="883"/>
      <c r="AF793" s="883"/>
      <c r="AG793" s="883"/>
      <c r="AH793" s="883"/>
      <c r="AI793" s="883"/>
      <c r="AJ793" s="883"/>
      <c r="AK793" s="883"/>
      <c r="AL793" s="883"/>
      <c r="AM793" s="883"/>
      <c r="AN793" s="883"/>
      <c r="AO793" s="883"/>
      <c r="AP793" s="883"/>
      <c r="AQ793" s="883"/>
      <c r="AR793" s="883"/>
      <c r="AS793" s="883"/>
      <c r="AT793" s="883"/>
      <c r="AU793" s="883"/>
      <c r="AV793" s="883"/>
      <c r="AW793" s="883"/>
      <c r="AX793" s="883"/>
      <c r="AY793" s="883"/>
      <c r="AZ793" s="883"/>
      <c r="BA793" s="883"/>
      <c r="BB793" s="883"/>
      <c r="BC793" s="883"/>
      <c r="BD793" s="883"/>
      <c r="BE793" s="883"/>
      <c r="BF793" s="883"/>
    </row>
    <row r="794" ht="12.75" customHeight="1">
      <c r="A794" s="883"/>
      <c r="B794" s="883"/>
      <c r="C794" s="883"/>
      <c r="D794" s="883"/>
      <c r="E794" s="883"/>
      <c r="F794" s="883"/>
      <c r="G794" s="883"/>
      <c r="H794" s="883"/>
      <c r="I794" s="883"/>
      <c r="J794" s="883"/>
      <c r="K794" s="883"/>
      <c r="L794" s="883"/>
      <c r="M794" s="883"/>
      <c r="N794" s="883"/>
      <c r="O794" s="883"/>
      <c r="P794" s="883"/>
      <c r="Q794" s="883"/>
      <c r="R794" s="883"/>
      <c r="S794" s="883"/>
      <c r="T794" s="883"/>
      <c r="U794" s="883"/>
      <c r="V794" s="883"/>
      <c r="W794" s="883"/>
      <c r="X794" s="883"/>
      <c r="Y794" s="883"/>
      <c r="Z794" s="883"/>
      <c r="AA794" s="883"/>
      <c r="AB794" s="883"/>
      <c r="AC794" s="883"/>
      <c r="AD794" s="883"/>
      <c r="AE794" s="883"/>
      <c r="AF794" s="883"/>
      <c r="AG794" s="883"/>
      <c r="AH794" s="883"/>
      <c r="AI794" s="883"/>
      <c r="AJ794" s="883"/>
      <c r="AK794" s="883"/>
      <c r="AL794" s="883"/>
      <c r="AM794" s="883"/>
      <c r="AN794" s="883"/>
      <c r="AO794" s="883"/>
      <c r="AP794" s="883"/>
      <c r="AQ794" s="883"/>
      <c r="AR794" s="883"/>
      <c r="AS794" s="883"/>
      <c r="AT794" s="883"/>
      <c r="AU794" s="883"/>
      <c r="AV794" s="883"/>
      <c r="AW794" s="883"/>
      <c r="AX794" s="883"/>
      <c r="AY794" s="883"/>
      <c r="AZ794" s="883"/>
      <c r="BA794" s="883"/>
      <c r="BB794" s="883"/>
      <c r="BC794" s="883"/>
      <c r="BD794" s="883"/>
      <c r="BE794" s="883"/>
      <c r="BF794" s="883"/>
    </row>
    <row r="795" ht="12.75" customHeight="1">
      <c r="A795" s="883"/>
      <c r="B795" s="883"/>
      <c r="C795" s="883"/>
      <c r="D795" s="883"/>
      <c r="E795" s="883"/>
      <c r="F795" s="883"/>
      <c r="G795" s="883"/>
      <c r="H795" s="883"/>
      <c r="I795" s="883"/>
      <c r="J795" s="883"/>
      <c r="K795" s="883"/>
      <c r="L795" s="883"/>
      <c r="M795" s="883"/>
      <c r="N795" s="883"/>
      <c r="O795" s="883"/>
      <c r="P795" s="883"/>
      <c r="Q795" s="883"/>
      <c r="R795" s="883"/>
      <c r="S795" s="883"/>
      <c r="T795" s="883"/>
      <c r="U795" s="883"/>
      <c r="V795" s="883"/>
      <c r="W795" s="883"/>
      <c r="X795" s="883"/>
      <c r="Y795" s="883"/>
      <c r="Z795" s="883"/>
      <c r="AA795" s="883"/>
      <c r="AB795" s="883"/>
      <c r="AC795" s="883"/>
      <c r="AD795" s="883"/>
      <c r="AE795" s="883"/>
      <c r="AF795" s="883"/>
      <c r="AG795" s="883"/>
      <c r="AH795" s="883"/>
      <c r="AI795" s="883"/>
      <c r="AJ795" s="883"/>
      <c r="AK795" s="883"/>
      <c r="AL795" s="883"/>
      <c r="AM795" s="883"/>
      <c r="AN795" s="883"/>
      <c r="AO795" s="883"/>
      <c r="AP795" s="883"/>
      <c r="AQ795" s="883"/>
      <c r="AR795" s="883"/>
      <c r="AS795" s="883"/>
      <c r="AT795" s="883"/>
      <c r="AU795" s="883"/>
      <c r="AV795" s="883"/>
      <c r="AW795" s="883"/>
      <c r="AX795" s="883"/>
      <c r="AY795" s="883"/>
      <c r="AZ795" s="883"/>
      <c r="BA795" s="883"/>
      <c r="BB795" s="883"/>
      <c r="BC795" s="883"/>
      <c r="BD795" s="883"/>
      <c r="BE795" s="883"/>
      <c r="BF795" s="883"/>
    </row>
    <row r="796" ht="12.75" customHeight="1">
      <c r="A796" s="883"/>
      <c r="B796" s="883"/>
      <c r="C796" s="883"/>
      <c r="D796" s="883"/>
      <c r="E796" s="883"/>
      <c r="F796" s="883"/>
      <c r="G796" s="883"/>
      <c r="H796" s="883"/>
      <c r="I796" s="883"/>
      <c r="J796" s="883"/>
      <c r="K796" s="883"/>
      <c r="L796" s="883"/>
      <c r="M796" s="883"/>
      <c r="N796" s="883"/>
      <c r="O796" s="883"/>
      <c r="P796" s="883"/>
      <c r="Q796" s="883"/>
      <c r="R796" s="883"/>
      <c r="S796" s="883"/>
      <c r="T796" s="883"/>
      <c r="U796" s="883"/>
      <c r="V796" s="883"/>
      <c r="W796" s="883"/>
      <c r="X796" s="883"/>
      <c r="Y796" s="883"/>
      <c r="Z796" s="883"/>
      <c r="AA796" s="883"/>
      <c r="AB796" s="883"/>
      <c r="AC796" s="883"/>
      <c r="AD796" s="883"/>
      <c r="AE796" s="883"/>
      <c r="AF796" s="883"/>
      <c r="AG796" s="883"/>
      <c r="AH796" s="883"/>
      <c r="AI796" s="883"/>
      <c r="AJ796" s="883"/>
      <c r="AK796" s="883"/>
      <c r="AL796" s="883"/>
      <c r="AM796" s="883"/>
      <c r="AN796" s="883"/>
      <c r="AO796" s="883"/>
      <c r="AP796" s="883"/>
      <c r="AQ796" s="883"/>
      <c r="AR796" s="883"/>
      <c r="AS796" s="883"/>
      <c r="AT796" s="883"/>
      <c r="AU796" s="883"/>
      <c r="AV796" s="883"/>
      <c r="AW796" s="883"/>
      <c r="AX796" s="883"/>
      <c r="AY796" s="883"/>
      <c r="AZ796" s="883"/>
      <c r="BA796" s="883"/>
      <c r="BB796" s="883"/>
      <c r="BC796" s="883"/>
      <c r="BD796" s="883"/>
      <c r="BE796" s="883"/>
      <c r="BF796" s="883"/>
    </row>
    <row r="797" ht="12.75" customHeight="1">
      <c r="A797" s="883"/>
      <c r="B797" s="883"/>
      <c r="C797" s="883"/>
      <c r="D797" s="883"/>
      <c r="E797" s="883"/>
      <c r="F797" s="883"/>
      <c r="G797" s="883"/>
      <c r="H797" s="883"/>
      <c r="I797" s="883"/>
      <c r="J797" s="883"/>
      <c r="K797" s="883"/>
      <c r="L797" s="883"/>
      <c r="M797" s="883"/>
      <c r="N797" s="883"/>
      <c r="O797" s="883"/>
      <c r="P797" s="883"/>
      <c r="Q797" s="883"/>
      <c r="R797" s="883"/>
      <c r="S797" s="883"/>
      <c r="T797" s="883"/>
      <c r="U797" s="883"/>
      <c r="V797" s="883"/>
      <c r="W797" s="883"/>
      <c r="X797" s="883"/>
      <c r="Y797" s="883"/>
      <c r="Z797" s="883"/>
      <c r="AA797" s="883"/>
      <c r="AB797" s="883"/>
      <c r="AC797" s="883"/>
      <c r="AD797" s="883"/>
      <c r="AE797" s="883"/>
      <c r="AF797" s="883"/>
      <c r="AG797" s="883"/>
      <c r="AH797" s="883"/>
      <c r="AI797" s="883"/>
      <c r="AJ797" s="883"/>
      <c r="AK797" s="883"/>
      <c r="AL797" s="883"/>
      <c r="AM797" s="883"/>
      <c r="AN797" s="883"/>
      <c r="AO797" s="883"/>
      <c r="AP797" s="883"/>
      <c r="AQ797" s="883"/>
      <c r="AR797" s="883"/>
      <c r="AS797" s="883"/>
      <c r="AT797" s="883"/>
      <c r="AU797" s="883"/>
      <c r="AV797" s="883"/>
      <c r="AW797" s="883"/>
      <c r="AX797" s="883"/>
      <c r="AY797" s="883"/>
      <c r="AZ797" s="883"/>
      <c r="BA797" s="883"/>
      <c r="BB797" s="883"/>
      <c r="BC797" s="883"/>
      <c r="BD797" s="883"/>
      <c r="BE797" s="883"/>
      <c r="BF797" s="883"/>
    </row>
    <row r="798" ht="12.75" customHeight="1">
      <c r="A798" s="883"/>
      <c r="B798" s="883"/>
      <c r="C798" s="883"/>
      <c r="D798" s="883"/>
      <c r="E798" s="883"/>
      <c r="F798" s="883"/>
      <c r="G798" s="883"/>
      <c r="H798" s="883"/>
      <c r="I798" s="883"/>
      <c r="J798" s="883"/>
      <c r="K798" s="883"/>
      <c r="L798" s="883"/>
      <c r="M798" s="883"/>
      <c r="N798" s="883"/>
      <c r="O798" s="883"/>
      <c r="P798" s="883"/>
      <c r="Q798" s="883"/>
      <c r="R798" s="883"/>
      <c r="S798" s="883"/>
      <c r="T798" s="883"/>
      <c r="U798" s="883"/>
      <c r="V798" s="883"/>
      <c r="W798" s="883"/>
      <c r="X798" s="883"/>
      <c r="Y798" s="883"/>
      <c r="Z798" s="883"/>
      <c r="AA798" s="883"/>
      <c r="AB798" s="883"/>
      <c r="AC798" s="883"/>
      <c r="AD798" s="883"/>
      <c r="AE798" s="883"/>
      <c r="AF798" s="883"/>
      <c r="AG798" s="883"/>
      <c r="AH798" s="883"/>
      <c r="AI798" s="883"/>
      <c r="AJ798" s="883"/>
      <c r="AK798" s="883"/>
      <c r="AL798" s="883"/>
      <c r="AM798" s="883"/>
      <c r="AN798" s="883"/>
      <c r="AO798" s="883"/>
      <c r="AP798" s="883"/>
      <c r="AQ798" s="883"/>
      <c r="AR798" s="883"/>
      <c r="AS798" s="883"/>
      <c r="AT798" s="883"/>
      <c r="AU798" s="883"/>
      <c r="AV798" s="883"/>
      <c r="AW798" s="883"/>
      <c r="AX798" s="883"/>
      <c r="AY798" s="883"/>
      <c r="AZ798" s="883"/>
      <c r="BA798" s="883"/>
      <c r="BB798" s="883"/>
      <c r="BC798" s="883"/>
      <c r="BD798" s="883"/>
      <c r="BE798" s="883"/>
      <c r="BF798" s="883"/>
    </row>
    <row r="799" ht="12.75" customHeight="1">
      <c r="A799" s="883"/>
      <c r="B799" s="883"/>
      <c r="C799" s="883"/>
      <c r="D799" s="883"/>
      <c r="E799" s="883"/>
      <c r="F799" s="883"/>
      <c r="G799" s="883"/>
      <c r="H799" s="883"/>
      <c r="I799" s="883"/>
      <c r="J799" s="883"/>
      <c r="K799" s="883"/>
      <c r="L799" s="883"/>
      <c r="M799" s="883"/>
      <c r="N799" s="883"/>
      <c r="O799" s="883"/>
      <c r="P799" s="883"/>
      <c r="Q799" s="883"/>
      <c r="R799" s="883"/>
      <c r="S799" s="883"/>
      <c r="T799" s="883"/>
      <c r="U799" s="883"/>
      <c r="V799" s="883"/>
      <c r="W799" s="883"/>
      <c r="X799" s="883"/>
      <c r="Y799" s="883"/>
      <c r="Z799" s="883"/>
      <c r="AA799" s="883"/>
      <c r="AB799" s="883"/>
      <c r="AC799" s="883"/>
      <c r="AD799" s="883"/>
      <c r="AE799" s="883"/>
      <c r="AF799" s="883"/>
      <c r="AG799" s="883"/>
      <c r="AH799" s="883"/>
      <c r="AI799" s="883"/>
      <c r="AJ799" s="883"/>
      <c r="AK799" s="883"/>
      <c r="AL799" s="883"/>
      <c r="AM799" s="883"/>
      <c r="AN799" s="883"/>
      <c r="AO799" s="883"/>
      <c r="AP799" s="883"/>
      <c r="AQ799" s="883"/>
      <c r="AR799" s="883"/>
      <c r="AS799" s="883"/>
      <c r="AT799" s="883"/>
      <c r="AU799" s="883"/>
      <c r="AV799" s="883"/>
      <c r="AW799" s="883"/>
      <c r="AX799" s="883"/>
      <c r="AY799" s="883"/>
      <c r="AZ799" s="883"/>
      <c r="BA799" s="883"/>
      <c r="BB799" s="883"/>
      <c r="BC799" s="883"/>
      <c r="BD799" s="883"/>
      <c r="BE799" s="883"/>
      <c r="BF799" s="883"/>
    </row>
    <row r="800" ht="12.75" customHeight="1">
      <c r="A800" s="883"/>
      <c r="B800" s="883"/>
      <c r="C800" s="883"/>
      <c r="D800" s="883"/>
      <c r="E800" s="883"/>
      <c r="F800" s="883"/>
      <c r="G800" s="883"/>
      <c r="H800" s="883"/>
      <c r="I800" s="883"/>
      <c r="J800" s="883"/>
      <c r="K800" s="883"/>
      <c r="L800" s="883"/>
      <c r="M800" s="883"/>
      <c r="N800" s="883"/>
      <c r="O800" s="883"/>
      <c r="P800" s="883"/>
      <c r="Q800" s="883"/>
      <c r="R800" s="883"/>
      <c r="S800" s="883"/>
      <c r="T800" s="883"/>
      <c r="U800" s="883"/>
      <c r="V800" s="883"/>
      <c r="W800" s="883"/>
      <c r="X800" s="883"/>
      <c r="Y800" s="883"/>
      <c r="Z800" s="883"/>
      <c r="AA800" s="883"/>
      <c r="AB800" s="883"/>
      <c r="AC800" s="883"/>
      <c r="AD800" s="883"/>
      <c r="AE800" s="883"/>
      <c r="AF800" s="883"/>
      <c r="AG800" s="883"/>
      <c r="AH800" s="883"/>
      <c r="AI800" s="883"/>
      <c r="AJ800" s="883"/>
      <c r="AK800" s="883"/>
      <c r="AL800" s="883"/>
      <c r="AM800" s="883"/>
      <c r="AN800" s="883"/>
      <c r="AO800" s="883"/>
      <c r="AP800" s="883"/>
      <c r="AQ800" s="883"/>
      <c r="AR800" s="883"/>
      <c r="AS800" s="883"/>
      <c r="AT800" s="883"/>
      <c r="AU800" s="883"/>
      <c r="AV800" s="883"/>
      <c r="AW800" s="883"/>
      <c r="AX800" s="883"/>
      <c r="AY800" s="883"/>
      <c r="AZ800" s="883"/>
      <c r="BA800" s="883"/>
      <c r="BB800" s="883"/>
      <c r="BC800" s="883"/>
      <c r="BD800" s="883"/>
      <c r="BE800" s="883"/>
      <c r="BF800" s="883"/>
    </row>
    <row r="801" ht="12.75" customHeight="1">
      <c r="A801" s="883"/>
      <c r="B801" s="883"/>
      <c r="C801" s="883"/>
      <c r="D801" s="883"/>
      <c r="E801" s="883"/>
      <c r="F801" s="883"/>
      <c r="G801" s="883"/>
      <c r="H801" s="883"/>
      <c r="I801" s="883"/>
      <c r="J801" s="883"/>
      <c r="K801" s="883"/>
      <c r="L801" s="883"/>
      <c r="M801" s="883"/>
      <c r="N801" s="883"/>
      <c r="O801" s="883"/>
      <c r="P801" s="883"/>
      <c r="Q801" s="883"/>
      <c r="R801" s="883"/>
      <c r="S801" s="883"/>
      <c r="T801" s="883"/>
      <c r="U801" s="883"/>
      <c r="V801" s="883"/>
      <c r="W801" s="883"/>
      <c r="X801" s="883"/>
      <c r="Y801" s="883"/>
      <c r="Z801" s="883"/>
      <c r="AA801" s="883"/>
      <c r="AB801" s="883"/>
      <c r="AC801" s="883"/>
      <c r="AD801" s="883"/>
      <c r="AE801" s="883"/>
      <c r="AF801" s="883"/>
      <c r="AG801" s="883"/>
      <c r="AH801" s="883"/>
      <c r="AI801" s="883"/>
      <c r="AJ801" s="883"/>
      <c r="AK801" s="883"/>
      <c r="AL801" s="883"/>
      <c r="AM801" s="883"/>
      <c r="AN801" s="883"/>
      <c r="AO801" s="883"/>
      <c r="AP801" s="883"/>
      <c r="AQ801" s="883"/>
      <c r="AR801" s="883"/>
      <c r="AS801" s="883"/>
      <c r="AT801" s="883"/>
      <c r="AU801" s="883"/>
      <c r="AV801" s="883"/>
      <c r="AW801" s="883"/>
      <c r="AX801" s="883"/>
      <c r="AY801" s="883"/>
      <c r="AZ801" s="883"/>
      <c r="BA801" s="883"/>
      <c r="BB801" s="883"/>
      <c r="BC801" s="883"/>
      <c r="BD801" s="883"/>
      <c r="BE801" s="883"/>
      <c r="BF801" s="883"/>
    </row>
    <row r="802" ht="12.75" customHeight="1">
      <c r="A802" s="883"/>
      <c r="B802" s="883"/>
      <c r="C802" s="883"/>
      <c r="D802" s="883"/>
      <c r="E802" s="883"/>
      <c r="F802" s="883"/>
      <c r="G802" s="883"/>
      <c r="H802" s="883"/>
      <c r="I802" s="883"/>
      <c r="J802" s="883"/>
      <c r="K802" s="883"/>
      <c r="L802" s="883"/>
      <c r="M802" s="883"/>
      <c r="N802" s="883"/>
      <c r="O802" s="883"/>
      <c r="P802" s="883"/>
      <c r="Q802" s="883"/>
      <c r="R802" s="883"/>
      <c r="S802" s="883"/>
      <c r="T802" s="883"/>
      <c r="U802" s="883"/>
      <c r="V802" s="883"/>
      <c r="W802" s="883"/>
      <c r="X802" s="883"/>
      <c r="Y802" s="883"/>
      <c r="Z802" s="883"/>
      <c r="AA802" s="883"/>
      <c r="AB802" s="883"/>
      <c r="AC802" s="883"/>
      <c r="AD802" s="883"/>
      <c r="AE802" s="883"/>
      <c r="AF802" s="883"/>
      <c r="AG802" s="883"/>
      <c r="AH802" s="883"/>
      <c r="AI802" s="883"/>
      <c r="AJ802" s="883"/>
      <c r="AK802" s="883"/>
      <c r="AL802" s="883"/>
      <c r="AM802" s="883"/>
      <c r="AN802" s="883"/>
      <c r="AO802" s="883"/>
      <c r="AP802" s="883"/>
      <c r="AQ802" s="883"/>
      <c r="AR802" s="883"/>
      <c r="AS802" s="883"/>
      <c r="AT802" s="883"/>
      <c r="AU802" s="883"/>
      <c r="AV802" s="883"/>
      <c r="AW802" s="883"/>
      <c r="AX802" s="883"/>
      <c r="AY802" s="883"/>
      <c r="AZ802" s="883"/>
      <c r="BA802" s="883"/>
      <c r="BB802" s="883"/>
      <c r="BC802" s="883"/>
      <c r="BD802" s="883"/>
      <c r="BE802" s="883"/>
      <c r="BF802" s="883"/>
    </row>
    <row r="803" ht="12.75" customHeight="1">
      <c r="A803" s="883"/>
      <c r="B803" s="883"/>
      <c r="C803" s="883"/>
      <c r="D803" s="883"/>
      <c r="E803" s="883"/>
      <c r="F803" s="883"/>
      <c r="G803" s="883"/>
      <c r="H803" s="883"/>
      <c r="I803" s="883"/>
      <c r="J803" s="883"/>
      <c r="K803" s="883"/>
      <c r="L803" s="883"/>
      <c r="M803" s="883"/>
      <c r="N803" s="883"/>
      <c r="O803" s="883"/>
      <c r="P803" s="883"/>
      <c r="Q803" s="883"/>
      <c r="R803" s="883"/>
      <c r="S803" s="883"/>
      <c r="T803" s="883"/>
      <c r="U803" s="883"/>
      <c r="V803" s="883"/>
      <c r="W803" s="883"/>
      <c r="X803" s="883"/>
      <c r="Y803" s="883"/>
      <c r="Z803" s="883"/>
      <c r="AA803" s="883"/>
      <c r="AB803" s="883"/>
      <c r="AC803" s="883"/>
      <c r="AD803" s="883"/>
      <c r="AE803" s="883"/>
      <c r="AF803" s="883"/>
      <c r="AG803" s="883"/>
      <c r="AH803" s="883"/>
      <c r="AI803" s="883"/>
      <c r="AJ803" s="883"/>
      <c r="AK803" s="883"/>
      <c r="AL803" s="883"/>
      <c r="AM803" s="883"/>
      <c r="AN803" s="883"/>
      <c r="AO803" s="883"/>
      <c r="AP803" s="883"/>
      <c r="AQ803" s="883"/>
      <c r="AR803" s="883"/>
      <c r="AS803" s="883"/>
      <c r="AT803" s="883"/>
      <c r="AU803" s="883"/>
      <c r="AV803" s="883"/>
      <c r="AW803" s="883"/>
      <c r="AX803" s="883"/>
      <c r="AY803" s="883"/>
      <c r="AZ803" s="883"/>
      <c r="BA803" s="883"/>
      <c r="BB803" s="883"/>
      <c r="BC803" s="883"/>
      <c r="BD803" s="883"/>
      <c r="BE803" s="883"/>
      <c r="BF803" s="883"/>
    </row>
    <row r="804" ht="12.75" customHeight="1">
      <c r="A804" s="883"/>
      <c r="B804" s="883"/>
      <c r="C804" s="883"/>
      <c r="D804" s="883"/>
      <c r="E804" s="883"/>
      <c r="F804" s="883"/>
      <c r="G804" s="883"/>
      <c r="H804" s="883"/>
      <c r="I804" s="883"/>
      <c r="J804" s="883"/>
      <c r="K804" s="883"/>
      <c r="L804" s="883"/>
      <c r="M804" s="883"/>
      <c r="N804" s="883"/>
      <c r="O804" s="883"/>
      <c r="P804" s="883"/>
      <c r="Q804" s="883"/>
      <c r="R804" s="883"/>
      <c r="S804" s="883"/>
      <c r="T804" s="883"/>
      <c r="U804" s="883"/>
      <c r="V804" s="883"/>
      <c r="W804" s="883"/>
      <c r="X804" s="883"/>
      <c r="Y804" s="883"/>
      <c r="Z804" s="883"/>
      <c r="AA804" s="883"/>
      <c r="AB804" s="883"/>
      <c r="AC804" s="883"/>
      <c r="AD804" s="883"/>
      <c r="AE804" s="883"/>
      <c r="AF804" s="883"/>
      <c r="AG804" s="883"/>
      <c r="AH804" s="883"/>
      <c r="AI804" s="883"/>
      <c r="AJ804" s="883"/>
      <c r="AK804" s="883"/>
      <c r="AL804" s="883"/>
      <c r="AM804" s="883"/>
      <c r="AN804" s="883"/>
      <c r="AO804" s="883"/>
      <c r="AP804" s="883"/>
      <c r="AQ804" s="883"/>
      <c r="AR804" s="883"/>
      <c r="AS804" s="883"/>
      <c r="AT804" s="883"/>
      <c r="AU804" s="883"/>
      <c r="AV804" s="883"/>
      <c r="AW804" s="883"/>
      <c r="AX804" s="883"/>
      <c r="AY804" s="883"/>
      <c r="AZ804" s="883"/>
      <c r="BA804" s="883"/>
      <c r="BB804" s="883"/>
      <c r="BC804" s="883"/>
      <c r="BD804" s="883"/>
      <c r="BE804" s="883"/>
      <c r="BF804" s="883"/>
    </row>
    <row r="805" ht="12.75" customHeight="1">
      <c r="A805" s="883"/>
      <c r="B805" s="883"/>
      <c r="C805" s="883"/>
      <c r="D805" s="883"/>
      <c r="E805" s="883"/>
      <c r="F805" s="883"/>
      <c r="G805" s="883"/>
      <c r="H805" s="883"/>
      <c r="I805" s="883"/>
      <c r="J805" s="883"/>
      <c r="K805" s="883"/>
      <c r="L805" s="883"/>
      <c r="M805" s="883"/>
      <c r="N805" s="883"/>
      <c r="O805" s="883"/>
      <c r="P805" s="883"/>
      <c r="Q805" s="883"/>
      <c r="R805" s="883"/>
      <c r="S805" s="883"/>
      <c r="T805" s="883"/>
      <c r="U805" s="883"/>
      <c r="V805" s="883"/>
      <c r="W805" s="883"/>
      <c r="X805" s="883"/>
      <c r="Y805" s="883"/>
      <c r="Z805" s="883"/>
      <c r="AA805" s="883"/>
      <c r="AB805" s="883"/>
      <c r="AC805" s="883"/>
      <c r="AD805" s="883"/>
      <c r="AE805" s="883"/>
      <c r="AF805" s="883"/>
      <c r="AG805" s="883"/>
      <c r="AH805" s="883"/>
      <c r="AI805" s="883"/>
      <c r="AJ805" s="883"/>
      <c r="AK805" s="883"/>
      <c r="AL805" s="883"/>
      <c r="AM805" s="883"/>
      <c r="AN805" s="883"/>
      <c r="AO805" s="883"/>
      <c r="AP805" s="883"/>
      <c r="AQ805" s="883"/>
      <c r="AR805" s="883"/>
      <c r="AS805" s="883"/>
      <c r="AT805" s="883"/>
      <c r="AU805" s="883"/>
      <c r="AV805" s="883"/>
      <c r="AW805" s="883"/>
      <c r="AX805" s="883"/>
      <c r="AY805" s="883"/>
      <c r="AZ805" s="883"/>
      <c r="BA805" s="883"/>
      <c r="BB805" s="883"/>
      <c r="BC805" s="883"/>
      <c r="BD805" s="883"/>
      <c r="BE805" s="883"/>
      <c r="BF805" s="883"/>
    </row>
    <row r="806" ht="12.75" customHeight="1">
      <c r="A806" s="883"/>
      <c r="B806" s="883"/>
      <c r="C806" s="883"/>
      <c r="D806" s="883"/>
      <c r="E806" s="883"/>
      <c r="F806" s="883"/>
      <c r="G806" s="883"/>
      <c r="H806" s="883"/>
      <c r="I806" s="883"/>
      <c r="J806" s="883"/>
      <c r="K806" s="883"/>
      <c r="L806" s="883"/>
      <c r="M806" s="883"/>
      <c r="N806" s="883"/>
      <c r="O806" s="883"/>
      <c r="P806" s="883"/>
      <c r="Q806" s="883"/>
      <c r="R806" s="883"/>
      <c r="S806" s="883"/>
      <c r="T806" s="883"/>
      <c r="U806" s="883"/>
      <c r="V806" s="883"/>
      <c r="W806" s="883"/>
      <c r="X806" s="883"/>
      <c r="Y806" s="883"/>
      <c r="Z806" s="883"/>
      <c r="AA806" s="883"/>
      <c r="AB806" s="883"/>
      <c r="AC806" s="883"/>
      <c r="AD806" s="883"/>
      <c r="AE806" s="883"/>
      <c r="AF806" s="883"/>
      <c r="AG806" s="883"/>
      <c r="AH806" s="883"/>
      <c r="AI806" s="883"/>
      <c r="AJ806" s="883"/>
      <c r="AK806" s="883"/>
      <c r="AL806" s="883"/>
      <c r="AM806" s="883"/>
      <c r="AN806" s="883"/>
      <c r="AO806" s="883"/>
      <c r="AP806" s="883"/>
      <c r="AQ806" s="883"/>
      <c r="AR806" s="883"/>
      <c r="AS806" s="883"/>
      <c r="AT806" s="883"/>
      <c r="AU806" s="883"/>
      <c r="AV806" s="883"/>
      <c r="AW806" s="883"/>
      <c r="AX806" s="883"/>
      <c r="AY806" s="883"/>
      <c r="AZ806" s="883"/>
      <c r="BA806" s="883"/>
      <c r="BB806" s="883"/>
      <c r="BC806" s="883"/>
      <c r="BD806" s="883"/>
      <c r="BE806" s="883"/>
      <c r="BF806" s="883"/>
    </row>
    <row r="807" ht="12.75" customHeight="1">
      <c r="A807" s="883"/>
      <c r="B807" s="883"/>
      <c r="C807" s="883"/>
      <c r="D807" s="883"/>
      <c r="E807" s="883"/>
      <c r="F807" s="883"/>
      <c r="G807" s="883"/>
      <c r="H807" s="883"/>
      <c r="I807" s="883"/>
      <c r="J807" s="883"/>
      <c r="K807" s="883"/>
      <c r="L807" s="883"/>
      <c r="M807" s="883"/>
      <c r="N807" s="883"/>
      <c r="O807" s="883"/>
      <c r="P807" s="883"/>
      <c r="Q807" s="883"/>
      <c r="R807" s="883"/>
      <c r="S807" s="883"/>
      <c r="T807" s="883"/>
      <c r="U807" s="883"/>
      <c r="V807" s="883"/>
      <c r="W807" s="883"/>
      <c r="X807" s="883"/>
      <c r="Y807" s="883"/>
      <c r="Z807" s="883"/>
      <c r="AA807" s="883"/>
      <c r="AB807" s="883"/>
      <c r="AC807" s="883"/>
      <c r="AD807" s="883"/>
      <c r="AE807" s="883"/>
      <c r="AF807" s="883"/>
      <c r="AG807" s="883"/>
      <c r="AH807" s="883"/>
      <c r="AI807" s="883"/>
      <c r="AJ807" s="883"/>
      <c r="AK807" s="883"/>
      <c r="AL807" s="883"/>
      <c r="AM807" s="883"/>
      <c r="AN807" s="883"/>
      <c r="AO807" s="883"/>
      <c r="AP807" s="883"/>
      <c r="AQ807" s="883"/>
      <c r="AR807" s="883"/>
      <c r="AS807" s="883"/>
      <c r="AT807" s="883"/>
      <c r="AU807" s="883"/>
      <c r="AV807" s="883"/>
      <c r="AW807" s="883"/>
      <c r="AX807" s="883"/>
      <c r="AY807" s="883"/>
      <c r="AZ807" s="883"/>
      <c r="BA807" s="883"/>
      <c r="BB807" s="883"/>
      <c r="BC807" s="883"/>
      <c r="BD807" s="883"/>
      <c r="BE807" s="883"/>
      <c r="BF807" s="883"/>
    </row>
    <row r="808" ht="12.75" customHeight="1">
      <c r="A808" s="883"/>
      <c r="B808" s="883"/>
      <c r="C808" s="883"/>
      <c r="D808" s="883"/>
      <c r="E808" s="883"/>
      <c r="F808" s="883"/>
      <c r="G808" s="883"/>
      <c r="H808" s="883"/>
      <c r="I808" s="883"/>
      <c r="J808" s="883"/>
      <c r="K808" s="883"/>
      <c r="L808" s="883"/>
      <c r="M808" s="883"/>
      <c r="N808" s="883"/>
      <c r="O808" s="883"/>
      <c r="P808" s="883"/>
      <c r="Q808" s="883"/>
      <c r="R808" s="883"/>
      <c r="S808" s="883"/>
      <c r="T808" s="883"/>
      <c r="U808" s="883"/>
      <c r="V808" s="883"/>
      <c r="W808" s="883"/>
      <c r="X808" s="883"/>
      <c r="Y808" s="883"/>
      <c r="Z808" s="883"/>
      <c r="AA808" s="883"/>
      <c r="AB808" s="883"/>
      <c r="AC808" s="883"/>
      <c r="AD808" s="883"/>
      <c r="AE808" s="883"/>
      <c r="AF808" s="883"/>
      <c r="AG808" s="883"/>
      <c r="AH808" s="883"/>
      <c r="AI808" s="883"/>
      <c r="AJ808" s="883"/>
      <c r="AK808" s="883"/>
      <c r="AL808" s="883"/>
      <c r="AM808" s="883"/>
      <c r="AN808" s="883"/>
      <c r="AO808" s="883"/>
      <c r="AP808" s="883"/>
      <c r="AQ808" s="883"/>
      <c r="AR808" s="883"/>
      <c r="AS808" s="883"/>
      <c r="AT808" s="883"/>
      <c r="AU808" s="883"/>
      <c r="AV808" s="883"/>
      <c r="AW808" s="883"/>
      <c r="AX808" s="883"/>
      <c r="AY808" s="883"/>
      <c r="AZ808" s="883"/>
      <c r="BA808" s="883"/>
      <c r="BB808" s="883"/>
      <c r="BC808" s="883"/>
      <c r="BD808" s="883"/>
      <c r="BE808" s="883"/>
      <c r="BF808" s="883"/>
    </row>
    <row r="809" ht="12.75" customHeight="1">
      <c r="A809" s="883"/>
      <c r="B809" s="883"/>
      <c r="C809" s="883"/>
      <c r="D809" s="883"/>
      <c r="E809" s="883"/>
      <c r="F809" s="883"/>
      <c r="G809" s="883"/>
      <c r="H809" s="883"/>
      <c r="I809" s="883"/>
      <c r="J809" s="883"/>
      <c r="K809" s="883"/>
      <c r="L809" s="883"/>
      <c r="M809" s="883"/>
      <c r="N809" s="883"/>
      <c r="O809" s="883"/>
      <c r="P809" s="883"/>
      <c r="Q809" s="883"/>
      <c r="R809" s="883"/>
      <c r="S809" s="883"/>
      <c r="T809" s="883"/>
      <c r="U809" s="883"/>
      <c r="V809" s="883"/>
      <c r="W809" s="883"/>
      <c r="X809" s="883"/>
      <c r="Y809" s="883"/>
      <c r="Z809" s="883"/>
      <c r="AA809" s="883"/>
      <c r="AB809" s="883"/>
      <c r="AC809" s="883"/>
      <c r="AD809" s="883"/>
      <c r="AE809" s="883"/>
      <c r="AF809" s="883"/>
      <c r="AG809" s="883"/>
      <c r="AH809" s="883"/>
      <c r="AI809" s="883"/>
      <c r="AJ809" s="883"/>
      <c r="AK809" s="883"/>
      <c r="AL809" s="883"/>
      <c r="AM809" s="883"/>
      <c r="AN809" s="883"/>
      <c r="AO809" s="883"/>
      <c r="AP809" s="883"/>
      <c r="AQ809" s="883"/>
      <c r="AR809" s="883"/>
      <c r="AS809" s="883"/>
      <c r="AT809" s="883"/>
      <c r="AU809" s="883"/>
      <c r="AV809" s="883"/>
      <c r="AW809" s="883"/>
      <c r="AX809" s="883"/>
      <c r="AY809" s="883"/>
      <c r="AZ809" s="883"/>
      <c r="BA809" s="883"/>
      <c r="BB809" s="883"/>
      <c r="BC809" s="883"/>
      <c r="BD809" s="883"/>
      <c r="BE809" s="883"/>
      <c r="BF809" s="883"/>
    </row>
    <row r="810" ht="12.75" customHeight="1">
      <c r="A810" s="883"/>
      <c r="B810" s="883"/>
      <c r="C810" s="883"/>
      <c r="D810" s="883"/>
      <c r="E810" s="883"/>
      <c r="F810" s="883"/>
      <c r="G810" s="883"/>
      <c r="H810" s="883"/>
      <c r="I810" s="883"/>
      <c r="J810" s="883"/>
      <c r="K810" s="883"/>
      <c r="L810" s="883"/>
      <c r="M810" s="883"/>
      <c r="N810" s="883"/>
      <c r="O810" s="883"/>
      <c r="P810" s="883"/>
      <c r="Q810" s="883"/>
      <c r="R810" s="883"/>
      <c r="S810" s="883"/>
      <c r="T810" s="883"/>
      <c r="U810" s="883"/>
      <c r="V810" s="883"/>
      <c r="W810" s="883"/>
      <c r="X810" s="883"/>
      <c r="Y810" s="883"/>
      <c r="Z810" s="883"/>
      <c r="AA810" s="883"/>
      <c r="AB810" s="883"/>
      <c r="AC810" s="883"/>
      <c r="AD810" s="883"/>
      <c r="AE810" s="883"/>
      <c r="AF810" s="883"/>
      <c r="AG810" s="883"/>
      <c r="AH810" s="883"/>
      <c r="AI810" s="883"/>
      <c r="AJ810" s="883"/>
      <c r="AK810" s="883"/>
      <c r="AL810" s="883"/>
      <c r="AM810" s="883"/>
      <c r="AN810" s="883"/>
      <c r="AO810" s="883"/>
      <c r="AP810" s="883"/>
      <c r="AQ810" s="883"/>
      <c r="AR810" s="883"/>
      <c r="AS810" s="883"/>
      <c r="AT810" s="883"/>
      <c r="AU810" s="883"/>
      <c r="AV810" s="883"/>
      <c r="AW810" s="883"/>
      <c r="AX810" s="883"/>
      <c r="AY810" s="883"/>
      <c r="AZ810" s="883"/>
      <c r="BA810" s="883"/>
      <c r="BB810" s="883"/>
      <c r="BC810" s="883"/>
      <c r="BD810" s="883"/>
      <c r="BE810" s="883"/>
      <c r="BF810" s="883"/>
    </row>
    <row r="811" ht="12.75" customHeight="1">
      <c r="A811" s="883"/>
      <c r="B811" s="883"/>
      <c r="C811" s="883"/>
      <c r="D811" s="883"/>
      <c r="E811" s="883"/>
      <c r="F811" s="883"/>
      <c r="G811" s="883"/>
      <c r="H811" s="883"/>
      <c r="I811" s="883"/>
      <c r="J811" s="883"/>
      <c r="K811" s="883"/>
      <c r="L811" s="883"/>
      <c r="M811" s="883"/>
      <c r="N811" s="883"/>
      <c r="O811" s="883"/>
      <c r="P811" s="883"/>
      <c r="Q811" s="883"/>
      <c r="R811" s="883"/>
      <c r="S811" s="883"/>
      <c r="T811" s="883"/>
      <c r="U811" s="883"/>
      <c r="V811" s="883"/>
      <c r="W811" s="883"/>
      <c r="X811" s="883"/>
      <c r="Y811" s="883"/>
      <c r="Z811" s="883"/>
      <c r="AA811" s="883"/>
      <c r="AB811" s="883"/>
      <c r="AC811" s="883"/>
      <c r="AD811" s="883"/>
      <c r="AE811" s="883"/>
      <c r="AF811" s="883"/>
      <c r="AG811" s="883"/>
      <c r="AH811" s="883"/>
      <c r="AI811" s="883"/>
      <c r="AJ811" s="883"/>
      <c r="AK811" s="883"/>
      <c r="AL811" s="883"/>
      <c r="AM811" s="883"/>
      <c r="AN811" s="883"/>
      <c r="AO811" s="883"/>
      <c r="AP811" s="883"/>
      <c r="AQ811" s="883"/>
      <c r="AR811" s="883"/>
      <c r="AS811" s="883"/>
      <c r="AT811" s="883"/>
      <c r="AU811" s="883"/>
      <c r="AV811" s="883"/>
      <c r="AW811" s="883"/>
      <c r="AX811" s="883"/>
      <c r="AY811" s="883"/>
      <c r="AZ811" s="883"/>
      <c r="BA811" s="883"/>
      <c r="BB811" s="883"/>
      <c r="BC811" s="883"/>
      <c r="BD811" s="883"/>
      <c r="BE811" s="883"/>
      <c r="BF811" s="883"/>
    </row>
    <row r="812" ht="12.75" customHeight="1">
      <c r="A812" s="883"/>
      <c r="B812" s="883"/>
      <c r="C812" s="883"/>
      <c r="D812" s="883"/>
      <c r="E812" s="883"/>
      <c r="F812" s="883"/>
      <c r="G812" s="883"/>
      <c r="H812" s="883"/>
      <c r="I812" s="883"/>
      <c r="J812" s="883"/>
      <c r="K812" s="883"/>
      <c r="L812" s="883"/>
      <c r="M812" s="883"/>
      <c r="N812" s="883"/>
      <c r="O812" s="883"/>
      <c r="P812" s="883"/>
      <c r="Q812" s="883"/>
      <c r="R812" s="883"/>
      <c r="S812" s="883"/>
      <c r="T812" s="883"/>
      <c r="U812" s="883"/>
      <c r="V812" s="883"/>
      <c r="W812" s="883"/>
      <c r="X812" s="883"/>
      <c r="Y812" s="883"/>
      <c r="Z812" s="883"/>
      <c r="AA812" s="883"/>
      <c r="AB812" s="883"/>
      <c r="AC812" s="883"/>
      <c r="AD812" s="883"/>
      <c r="AE812" s="883"/>
      <c r="AF812" s="883"/>
      <c r="AG812" s="883"/>
      <c r="AH812" s="883"/>
      <c r="AI812" s="883"/>
      <c r="AJ812" s="883"/>
      <c r="AK812" s="883"/>
      <c r="AL812" s="883"/>
      <c r="AM812" s="883"/>
      <c r="AN812" s="883"/>
      <c r="AO812" s="883"/>
      <c r="AP812" s="883"/>
      <c r="AQ812" s="883"/>
      <c r="AR812" s="883"/>
      <c r="AS812" s="883"/>
      <c r="AT812" s="883"/>
      <c r="AU812" s="883"/>
      <c r="AV812" s="883"/>
      <c r="AW812" s="883"/>
      <c r="AX812" s="883"/>
      <c r="AY812" s="883"/>
      <c r="AZ812" s="883"/>
      <c r="BA812" s="883"/>
      <c r="BB812" s="883"/>
      <c r="BC812" s="883"/>
      <c r="BD812" s="883"/>
      <c r="BE812" s="883"/>
      <c r="BF812" s="883"/>
    </row>
    <row r="813" ht="12.75" customHeight="1">
      <c r="A813" s="883"/>
      <c r="B813" s="883"/>
      <c r="C813" s="883"/>
      <c r="D813" s="883"/>
      <c r="E813" s="883"/>
      <c r="F813" s="883"/>
      <c r="G813" s="883"/>
      <c r="H813" s="883"/>
      <c r="I813" s="883"/>
      <c r="J813" s="883"/>
      <c r="K813" s="883"/>
      <c r="L813" s="883"/>
      <c r="M813" s="883"/>
      <c r="N813" s="883"/>
      <c r="O813" s="883"/>
      <c r="P813" s="883"/>
      <c r="Q813" s="883"/>
      <c r="R813" s="883"/>
      <c r="S813" s="883"/>
      <c r="T813" s="883"/>
      <c r="U813" s="883"/>
      <c r="V813" s="883"/>
      <c r="W813" s="883"/>
      <c r="X813" s="883"/>
      <c r="Y813" s="883"/>
      <c r="Z813" s="883"/>
      <c r="AA813" s="883"/>
      <c r="AB813" s="883"/>
      <c r="AC813" s="883"/>
      <c r="AD813" s="883"/>
      <c r="AE813" s="883"/>
      <c r="AF813" s="883"/>
      <c r="AG813" s="883"/>
      <c r="AH813" s="883"/>
      <c r="AI813" s="883"/>
      <c r="AJ813" s="883"/>
      <c r="AK813" s="883"/>
      <c r="AL813" s="883"/>
      <c r="AM813" s="883"/>
      <c r="AN813" s="883"/>
      <c r="AO813" s="883"/>
      <c r="AP813" s="883"/>
      <c r="AQ813" s="883"/>
      <c r="AR813" s="883"/>
      <c r="AS813" s="883"/>
      <c r="AT813" s="883"/>
      <c r="AU813" s="883"/>
      <c r="AV813" s="883"/>
      <c r="AW813" s="883"/>
      <c r="AX813" s="883"/>
      <c r="AY813" s="883"/>
      <c r="AZ813" s="883"/>
      <c r="BA813" s="883"/>
      <c r="BB813" s="883"/>
      <c r="BC813" s="883"/>
      <c r="BD813" s="883"/>
      <c r="BE813" s="883"/>
      <c r="BF813" s="883"/>
    </row>
    <row r="814" ht="12.75" customHeight="1">
      <c r="A814" s="883"/>
      <c r="B814" s="883"/>
      <c r="C814" s="883"/>
      <c r="D814" s="883"/>
      <c r="E814" s="883"/>
      <c r="F814" s="883"/>
      <c r="G814" s="883"/>
      <c r="H814" s="883"/>
      <c r="I814" s="883"/>
      <c r="J814" s="883"/>
      <c r="K814" s="883"/>
      <c r="L814" s="883"/>
      <c r="M814" s="883"/>
      <c r="N814" s="883"/>
      <c r="O814" s="883"/>
      <c r="P814" s="883"/>
      <c r="Q814" s="883"/>
      <c r="R814" s="883"/>
      <c r="S814" s="883"/>
      <c r="T814" s="883"/>
      <c r="U814" s="883"/>
      <c r="V814" s="883"/>
      <c r="W814" s="883"/>
      <c r="X814" s="883"/>
      <c r="Y814" s="883"/>
      <c r="Z814" s="883"/>
      <c r="AA814" s="883"/>
      <c r="AB814" s="883"/>
      <c r="AC814" s="883"/>
      <c r="AD814" s="883"/>
      <c r="AE814" s="883"/>
      <c r="AF814" s="883"/>
      <c r="AG814" s="883"/>
      <c r="AH814" s="883"/>
      <c r="AI814" s="883"/>
      <c r="AJ814" s="883"/>
      <c r="AK814" s="883"/>
      <c r="AL814" s="883"/>
      <c r="AM814" s="883"/>
      <c r="AN814" s="883"/>
      <c r="AO814" s="883"/>
      <c r="AP814" s="883"/>
      <c r="AQ814" s="883"/>
      <c r="AR814" s="883"/>
      <c r="AS814" s="883"/>
      <c r="AT814" s="883"/>
      <c r="AU814" s="883"/>
      <c r="AV814" s="883"/>
      <c r="AW814" s="883"/>
      <c r="AX814" s="883"/>
      <c r="AY814" s="883"/>
      <c r="AZ814" s="883"/>
      <c r="BA814" s="883"/>
      <c r="BB814" s="883"/>
      <c r="BC814" s="883"/>
      <c r="BD814" s="883"/>
      <c r="BE814" s="883"/>
      <c r="BF814" s="883"/>
    </row>
    <row r="815" ht="12.75" customHeight="1">
      <c r="A815" s="883"/>
      <c r="B815" s="883"/>
      <c r="C815" s="883"/>
      <c r="D815" s="883"/>
      <c r="E815" s="883"/>
      <c r="F815" s="883"/>
      <c r="G815" s="883"/>
      <c r="H815" s="883"/>
      <c r="I815" s="883"/>
      <c r="J815" s="883"/>
      <c r="K815" s="883"/>
      <c r="L815" s="883"/>
      <c r="M815" s="883"/>
      <c r="N815" s="883"/>
      <c r="O815" s="883"/>
      <c r="P815" s="883"/>
      <c r="Q815" s="883"/>
      <c r="R815" s="883"/>
      <c r="S815" s="883"/>
      <c r="T815" s="883"/>
      <c r="U815" s="883"/>
      <c r="V815" s="883"/>
      <c r="W815" s="883"/>
      <c r="X815" s="883"/>
      <c r="Y815" s="883"/>
      <c r="Z815" s="883"/>
      <c r="AA815" s="883"/>
      <c r="AB815" s="883"/>
      <c r="AC815" s="883"/>
      <c r="AD815" s="883"/>
      <c r="AE815" s="883"/>
      <c r="AF815" s="883"/>
      <c r="AG815" s="883"/>
      <c r="AH815" s="883"/>
      <c r="AI815" s="883"/>
      <c r="AJ815" s="883"/>
      <c r="AK815" s="883"/>
      <c r="AL815" s="883"/>
      <c r="AM815" s="883"/>
      <c r="AN815" s="883"/>
      <c r="AO815" s="883"/>
      <c r="AP815" s="883"/>
      <c r="AQ815" s="883"/>
      <c r="AR815" s="883"/>
      <c r="AS815" s="883"/>
      <c r="AT815" s="883"/>
      <c r="AU815" s="883"/>
      <c r="AV815" s="883"/>
      <c r="AW815" s="883"/>
      <c r="AX815" s="883"/>
      <c r="AY815" s="883"/>
      <c r="AZ815" s="883"/>
      <c r="BA815" s="883"/>
      <c r="BB815" s="883"/>
      <c r="BC815" s="883"/>
      <c r="BD815" s="883"/>
      <c r="BE815" s="883"/>
      <c r="BF815" s="883"/>
    </row>
    <row r="816" ht="12.75" customHeight="1">
      <c r="A816" s="883"/>
      <c r="B816" s="883"/>
      <c r="C816" s="883"/>
      <c r="D816" s="883"/>
      <c r="E816" s="883"/>
      <c r="F816" s="883"/>
      <c r="G816" s="883"/>
      <c r="H816" s="883"/>
      <c r="I816" s="883"/>
      <c r="J816" s="883"/>
      <c r="K816" s="883"/>
      <c r="L816" s="883"/>
      <c r="M816" s="883"/>
      <c r="N816" s="883"/>
      <c r="O816" s="883"/>
      <c r="P816" s="883"/>
      <c r="Q816" s="883"/>
      <c r="R816" s="883"/>
      <c r="S816" s="883"/>
      <c r="T816" s="883"/>
      <c r="U816" s="883"/>
      <c r="V816" s="883"/>
      <c r="W816" s="883"/>
      <c r="X816" s="883"/>
      <c r="Y816" s="883"/>
      <c r="Z816" s="883"/>
      <c r="AA816" s="883"/>
      <c r="AB816" s="883"/>
      <c r="AC816" s="883"/>
      <c r="AD816" s="883"/>
      <c r="AE816" s="883"/>
      <c r="AF816" s="883"/>
      <c r="AG816" s="883"/>
      <c r="AH816" s="883"/>
      <c r="AI816" s="883"/>
      <c r="AJ816" s="883"/>
      <c r="AK816" s="883"/>
      <c r="AL816" s="883"/>
      <c r="AM816" s="883"/>
      <c r="AN816" s="883"/>
      <c r="AO816" s="883"/>
      <c r="AP816" s="883"/>
      <c r="AQ816" s="883"/>
      <c r="AR816" s="883"/>
      <c r="AS816" s="883"/>
      <c r="AT816" s="883"/>
      <c r="AU816" s="883"/>
      <c r="AV816" s="883"/>
      <c r="AW816" s="883"/>
      <c r="AX816" s="883"/>
      <c r="AY816" s="883"/>
      <c r="AZ816" s="883"/>
      <c r="BA816" s="883"/>
      <c r="BB816" s="883"/>
      <c r="BC816" s="883"/>
      <c r="BD816" s="883"/>
      <c r="BE816" s="883"/>
      <c r="BF816" s="883"/>
    </row>
    <row r="817" ht="12.75" customHeight="1">
      <c r="A817" s="883"/>
      <c r="B817" s="883"/>
      <c r="C817" s="883"/>
      <c r="D817" s="883"/>
      <c r="E817" s="883"/>
      <c r="F817" s="883"/>
      <c r="G817" s="883"/>
      <c r="H817" s="883"/>
      <c r="I817" s="883"/>
      <c r="J817" s="883"/>
      <c r="K817" s="883"/>
      <c r="L817" s="883"/>
      <c r="M817" s="883"/>
      <c r="N817" s="883"/>
      <c r="O817" s="883"/>
      <c r="P817" s="883"/>
      <c r="Q817" s="883"/>
      <c r="R817" s="883"/>
      <c r="S817" s="883"/>
      <c r="T817" s="883"/>
      <c r="U817" s="883"/>
      <c r="V817" s="883"/>
      <c r="W817" s="883"/>
      <c r="X817" s="883"/>
      <c r="Y817" s="883"/>
      <c r="Z817" s="883"/>
      <c r="AA817" s="883"/>
      <c r="AB817" s="883"/>
      <c r="AC817" s="883"/>
      <c r="AD817" s="883"/>
      <c r="AE817" s="883"/>
      <c r="AF817" s="883"/>
      <c r="AG817" s="883"/>
      <c r="AH817" s="883"/>
      <c r="AI817" s="883"/>
      <c r="AJ817" s="883"/>
      <c r="AK817" s="883"/>
      <c r="AL817" s="883"/>
      <c r="AM817" s="883"/>
      <c r="AN817" s="883"/>
      <c r="AO817" s="883"/>
      <c r="AP817" s="883"/>
      <c r="AQ817" s="883"/>
      <c r="AR817" s="883"/>
      <c r="AS817" s="883"/>
      <c r="AT817" s="883"/>
      <c r="AU817" s="883"/>
      <c r="AV817" s="883"/>
      <c r="AW817" s="883"/>
      <c r="AX817" s="883"/>
      <c r="AY817" s="883"/>
      <c r="AZ817" s="883"/>
      <c r="BA817" s="883"/>
      <c r="BB817" s="883"/>
      <c r="BC817" s="883"/>
      <c r="BD817" s="883"/>
      <c r="BE817" s="883"/>
      <c r="BF817" s="883"/>
    </row>
    <row r="818" ht="12.75" customHeight="1">
      <c r="A818" s="883"/>
      <c r="B818" s="883"/>
      <c r="C818" s="883"/>
      <c r="D818" s="883"/>
      <c r="E818" s="883"/>
      <c r="F818" s="883"/>
      <c r="G818" s="883"/>
      <c r="H818" s="883"/>
      <c r="I818" s="883"/>
      <c r="J818" s="883"/>
      <c r="K818" s="883"/>
      <c r="L818" s="883"/>
      <c r="M818" s="883"/>
      <c r="N818" s="883"/>
      <c r="O818" s="883"/>
      <c r="P818" s="883"/>
      <c r="Q818" s="883"/>
      <c r="R818" s="883"/>
      <c r="S818" s="883"/>
      <c r="T818" s="883"/>
      <c r="U818" s="883"/>
      <c r="V818" s="883"/>
      <c r="W818" s="883"/>
      <c r="X818" s="883"/>
      <c r="Y818" s="883"/>
      <c r="Z818" s="883"/>
      <c r="AA818" s="883"/>
      <c r="AB818" s="883"/>
      <c r="AC818" s="883"/>
      <c r="AD818" s="883"/>
      <c r="AE818" s="883"/>
      <c r="AF818" s="883"/>
      <c r="AG818" s="883"/>
      <c r="AH818" s="883"/>
      <c r="AI818" s="883"/>
      <c r="AJ818" s="883"/>
      <c r="AK818" s="883"/>
      <c r="AL818" s="883"/>
      <c r="AM818" s="883"/>
      <c r="AN818" s="883"/>
      <c r="AO818" s="883"/>
      <c r="AP818" s="883"/>
      <c r="AQ818" s="883"/>
      <c r="AR818" s="883"/>
      <c r="AS818" s="883"/>
      <c r="AT818" s="883"/>
      <c r="AU818" s="883"/>
      <c r="AV818" s="883"/>
      <c r="AW818" s="883"/>
      <c r="AX818" s="883"/>
      <c r="AY818" s="883"/>
      <c r="AZ818" s="883"/>
      <c r="BA818" s="883"/>
      <c r="BB818" s="883"/>
      <c r="BC818" s="883"/>
      <c r="BD818" s="883"/>
      <c r="BE818" s="883"/>
      <c r="BF818" s="883"/>
    </row>
    <row r="819" ht="12.75" customHeight="1">
      <c r="A819" s="883"/>
      <c r="B819" s="883"/>
      <c r="C819" s="883"/>
      <c r="D819" s="883"/>
      <c r="E819" s="883"/>
      <c r="F819" s="883"/>
      <c r="G819" s="883"/>
      <c r="H819" s="883"/>
      <c r="I819" s="883"/>
      <c r="J819" s="883"/>
      <c r="K819" s="883"/>
      <c r="L819" s="883"/>
      <c r="M819" s="883"/>
      <c r="N819" s="883"/>
      <c r="O819" s="883"/>
      <c r="P819" s="883"/>
      <c r="Q819" s="883"/>
      <c r="R819" s="883"/>
      <c r="S819" s="883"/>
      <c r="T819" s="883"/>
      <c r="U819" s="883"/>
      <c r="V819" s="883"/>
      <c r="W819" s="883"/>
      <c r="X819" s="883"/>
      <c r="Y819" s="883"/>
      <c r="Z819" s="883"/>
      <c r="AA819" s="883"/>
      <c r="AB819" s="883"/>
      <c r="AC819" s="883"/>
      <c r="AD819" s="883"/>
      <c r="AE819" s="883"/>
      <c r="AF819" s="883"/>
      <c r="AG819" s="883"/>
      <c r="AH819" s="883"/>
      <c r="AI819" s="883"/>
      <c r="AJ819" s="883"/>
      <c r="AK819" s="883"/>
      <c r="AL819" s="883"/>
      <c r="AM819" s="883"/>
      <c r="AN819" s="883"/>
      <c r="AO819" s="883"/>
      <c r="AP819" s="883"/>
      <c r="AQ819" s="883"/>
      <c r="AR819" s="883"/>
      <c r="AS819" s="883"/>
      <c r="AT819" s="883"/>
      <c r="AU819" s="883"/>
      <c r="AV819" s="883"/>
      <c r="AW819" s="883"/>
      <c r="AX819" s="883"/>
      <c r="AY819" s="883"/>
      <c r="AZ819" s="883"/>
      <c r="BA819" s="883"/>
      <c r="BB819" s="883"/>
      <c r="BC819" s="883"/>
      <c r="BD819" s="883"/>
      <c r="BE819" s="883"/>
      <c r="BF819" s="883"/>
    </row>
    <row r="820" ht="12.75" customHeight="1">
      <c r="A820" s="883"/>
      <c r="B820" s="883"/>
      <c r="C820" s="883"/>
      <c r="D820" s="883"/>
      <c r="E820" s="883"/>
      <c r="F820" s="883"/>
      <c r="G820" s="883"/>
      <c r="H820" s="883"/>
      <c r="I820" s="883"/>
      <c r="J820" s="883"/>
      <c r="K820" s="883"/>
      <c r="L820" s="883"/>
      <c r="M820" s="883"/>
      <c r="N820" s="883"/>
      <c r="O820" s="883"/>
      <c r="P820" s="883"/>
      <c r="Q820" s="883"/>
      <c r="R820" s="883"/>
      <c r="S820" s="883"/>
      <c r="T820" s="883"/>
      <c r="U820" s="883"/>
      <c r="V820" s="883"/>
      <c r="W820" s="883"/>
      <c r="X820" s="883"/>
      <c r="Y820" s="883"/>
      <c r="Z820" s="883"/>
      <c r="AA820" s="883"/>
      <c r="AB820" s="883"/>
      <c r="AC820" s="883"/>
      <c r="AD820" s="883"/>
      <c r="AE820" s="883"/>
      <c r="AF820" s="883"/>
      <c r="AG820" s="883"/>
      <c r="AH820" s="883"/>
      <c r="AI820" s="883"/>
      <c r="AJ820" s="883"/>
      <c r="AK820" s="883"/>
      <c r="AL820" s="883"/>
      <c r="AM820" s="883"/>
      <c r="AN820" s="883"/>
      <c r="AO820" s="883"/>
      <c r="AP820" s="883"/>
      <c r="AQ820" s="883"/>
      <c r="AR820" s="883"/>
      <c r="AS820" s="883"/>
      <c r="AT820" s="883"/>
      <c r="AU820" s="883"/>
      <c r="AV820" s="883"/>
      <c r="AW820" s="883"/>
      <c r="AX820" s="883"/>
      <c r="AY820" s="883"/>
      <c r="AZ820" s="883"/>
      <c r="BA820" s="883"/>
      <c r="BB820" s="883"/>
      <c r="BC820" s="883"/>
      <c r="BD820" s="883"/>
      <c r="BE820" s="883"/>
      <c r="BF820" s="883"/>
    </row>
    <row r="821" ht="12.75" customHeight="1">
      <c r="A821" s="883"/>
      <c r="B821" s="883"/>
      <c r="C821" s="883"/>
      <c r="D821" s="883"/>
      <c r="E821" s="883"/>
      <c r="F821" s="883"/>
      <c r="G821" s="883"/>
      <c r="H821" s="883"/>
      <c r="I821" s="883"/>
      <c r="J821" s="883"/>
      <c r="K821" s="883"/>
      <c r="L821" s="883"/>
      <c r="M821" s="883"/>
      <c r="N821" s="883"/>
      <c r="O821" s="883"/>
      <c r="P821" s="883"/>
      <c r="Q821" s="883"/>
      <c r="R821" s="883"/>
      <c r="S821" s="883"/>
      <c r="T821" s="883"/>
      <c r="U821" s="883"/>
      <c r="V821" s="883"/>
      <c r="W821" s="883"/>
      <c r="X821" s="883"/>
      <c r="Y821" s="883"/>
      <c r="Z821" s="883"/>
      <c r="AA821" s="883"/>
      <c r="AB821" s="883"/>
      <c r="AC821" s="883"/>
      <c r="AD821" s="883"/>
      <c r="AE821" s="883"/>
      <c r="AF821" s="883"/>
      <c r="AG821" s="883"/>
      <c r="AH821" s="883"/>
      <c r="AI821" s="883"/>
      <c r="AJ821" s="883"/>
      <c r="AK821" s="883"/>
      <c r="AL821" s="883"/>
      <c r="AM821" s="883"/>
      <c r="AN821" s="883"/>
      <c r="AO821" s="883"/>
      <c r="AP821" s="883"/>
      <c r="AQ821" s="883"/>
      <c r="AR821" s="883"/>
      <c r="AS821" s="883"/>
      <c r="AT821" s="883"/>
      <c r="AU821" s="883"/>
      <c r="AV821" s="883"/>
      <c r="AW821" s="883"/>
      <c r="AX821" s="883"/>
      <c r="AY821" s="883"/>
      <c r="AZ821" s="883"/>
      <c r="BA821" s="883"/>
      <c r="BB821" s="883"/>
      <c r="BC821" s="883"/>
      <c r="BD821" s="883"/>
      <c r="BE821" s="883"/>
      <c r="BF821" s="883"/>
    </row>
    <row r="822" ht="12.75" customHeight="1">
      <c r="A822" s="883"/>
      <c r="B822" s="883"/>
      <c r="C822" s="883"/>
      <c r="D822" s="883"/>
      <c r="E822" s="883"/>
      <c r="F822" s="883"/>
      <c r="G822" s="883"/>
      <c r="H822" s="883"/>
      <c r="I822" s="883"/>
      <c r="J822" s="883"/>
      <c r="K822" s="883"/>
      <c r="L822" s="883"/>
      <c r="M822" s="883"/>
      <c r="N822" s="883"/>
      <c r="O822" s="883"/>
      <c r="P822" s="883"/>
      <c r="Q822" s="883"/>
      <c r="R822" s="883"/>
      <c r="S822" s="883"/>
      <c r="T822" s="883"/>
      <c r="U822" s="883"/>
      <c r="V822" s="883"/>
      <c r="W822" s="883"/>
      <c r="X822" s="883"/>
      <c r="Y822" s="883"/>
      <c r="Z822" s="883"/>
      <c r="AA822" s="883"/>
      <c r="AB822" s="883"/>
      <c r="AC822" s="883"/>
      <c r="AD822" s="883"/>
      <c r="AE822" s="883"/>
      <c r="AF822" s="883"/>
      <c r="AG822" s="883"/>
      <c r="AH822" s="883"/>
      <c r="AI822" s="883"/>
      <c r="AJ822" s="883"/>
      <c r="AK822" s="883"/>
      <c r="AL822" s="883"/>
      <c r="AM822" s="883"/>
      <c r="AN822" s="883"/>
      <c r="AO822" s="883"/>
      <c r="AP822" s="883"/>
      <c r="AQ822" s="883"/>
      <c r="AR822" s="883"/>
      <c r="AS822" s="883"/>
      <c r="AT822" s="883"/>
      <c r="AU822" s="883"/>
      <c r="AV822" s="883"/>
      <c r="AW822" s="883"/>
      <c r="AX822" s="883"/>
      <c r="AY822" s="883"/>
      <c r="AZ822" s="883"/>
      <c r="BA822" s="883"/>
      <c r="BB822" s="883"/>
      <c r="BC822" s="883"/>
      <c r="BD822" s="883"/>
      <c r="BE822" s="883"/>
      <c r="BF822" s="883"/>
    </row>
    <row r="823" ht="12.75" customHeight="1">
      <c r="A823" s="883"/>
      <c r="B823" s="883"/>
      <c r="C823" s="883"/>
      <c r="D823" s="883"/>
      <c r="E823" s="883"/>
      <c r="F823" s="883"/>
      <c r="G823" s="883"/>
      <c r="H823" s="883"/>
      <c r="I823" s="883"/>
      <c r="J823" s="883"/>
      <c r="K823" s="883"/>
      <c r="L823" s="883"/>
      <c r="M823" s="883"/>
      <c r="N823" s="883"/>
      <c r="O823" s="883"/>
      <c r="P823" s="883"/>
      <c r="Q823" s="883"/>
      <c r="R823" s="883"/>
      <c r="S823" s="883"/>
      <c r="T823" s="883"/>
      <c r="U823" s="883"/>
      <c r="V823" s="883"/>
      <c r="W823" s="883"/>
      <c r="X823" s="883"/>
      <c r="Y823" s="883"/>
      <c r="Z823" s="883"/>
      <c r="AA823" s="883"/>
      <c r="AB823" s="883"/>
      <c r="AC823" s="883"/>
      <c r="AD823" s="883"/>
      <c r="AE823" s="883"/>
      <c r="AF823" s="883"/>
      <c r="AG823" s="883"/>
      <c r="AH823" s="883"/>
      <c r="AI823" s="883"/>
      <c r="AJ823" s="883"/>
      <c r="AK823" s="883"/>
      <c r="AL823" s="883"/>
      <c r="AM823" s="883"/>
      <c r="AN823" s="883"/>
      <c r="AO823" s="883"/>
      <c r="AP823" s="883"/>
      <c r="AQ823" s="883"/>
      <c r="AR823" s="883"/>
      <c r="AS823" s="883"/>
      <c r="AT823" s="883"/>
      <c r="AU823" s="883"/>
      <c r="AV823" s="883"/>
      <c r="AW823" s="883"/>
      <c r="AX823" s="883"/>
      <c r="AY823" s="883"/>
      <c r="AZ823" s="883"/>
      <c r="BA823" s="883"/>
      <c r="BB823" s="883"/>
      <c r="BC823" s="883"/>
      <c r="BD823" s="883"/>
      <c r="BE823" s="883"/>
      <c r="BF823" s="883"/>
    </row>
    <row r="824" ht="12.75" customHeight="1">
      <c r="A824" s="883"/>
      <c r="B824" s="883"/>
      <c r="C824" s="883"/>
      <c r="D824" s="883"/>
      <c r="E824" s="883"/>
      <c r="F824" s="883"/>
      <c r="G824" s="883"/>
      <c r="H824" s="883"/>
      <c r="I824" s="883"/>
      <c r="J824" s="883"/>
      <c r="K824" s="883"/>
      <c r="L824" s="883"/>
      <c r="M824" s="883"/>
      <c r="N824" s="883"/>
      <c r="O824" s="883"/>
      <c r="P824" s="883"/>
      <c r="Q824" s="883"/>
      <c r="R824" s="883"/>
      <c r="S824" s="883"/>
      <c r="T824" s="883"/>
      <c r="U824" s="883"/>
      <c r="V824" s="883"/>
      <c r="W824" s="883"/>
      <c r="X824" s="883"/>
      <c r="Y824" s="883"/>
      <c r="Z824" s="883"/>
      <c r="AA824" s="883"/>
      <c r="AB824" s="883"/>
      <c r="AC824" s="883"/>
      <c r="AD824" s="883"/>
      <c r="AE824" s="883"/>
      <c r="AF824" s="883"/>
      <c r="AG824" s="883"/>
      <c r="AH824" s="883"/>
      <c r="AI824" s="883"/>
      <c r="AJ824" s="883"/>
      <c r="AK824" s="883"/>
      <c r="AL824" s="883"/>
      <c r="AM824" s="883"/>
      <c r="AN824" s="883"/>
      <c r="AO824" s="883"/>
      <c r="AP824" s="883"/>
      <c r="AQ824" s="883"/>
      <c r="AR824" s="883"/>
      <c r="AS824" s="883"/>
      <c r="AT824" s="883"/>
      <c r="AU824" s="883"/>
      <c r="AV824" s="883"/>
      <c r="AW824" s="883"/>
      <c r="AX824" s="883"/>
      <c r="AY824" s="883"/>
      <c r="AZ824" s="883"/>
      <c r="BA824" s="883"/>
      <c r="BB824" s="883"/>
      <c r="BC824" s="883"/>
      <c r="BD824" s="883"/>
      <c r="BE824" s="883"/>
      <c r="BF824" s="883"/>
    </row>
    <row r="825" ht="12.75" customHeight="1">
      <c r="A825" s="883"/>
      <c r="B825" s="883"/>
      <c r="C825" s="883"/>
      <c r="D825" s="883"/>
      <c r="E825" s="883"/>
      <c r="F825" s="883"/>
      <c r="G825" s="883"/>
      <c r="H825" s="883"/>
      <c r="I825" s="883"/>
      <c r="J825" s="883"/>
      <c r="K825" s="883"/>
      <c r="L825" s="883"/>
      <c r="M825" s="883"/>
      <c r="N825" s="883"/>
      <c r="O825" s="883"/>
      <c r="P825" s="883"/>
      <c r="Q825" s="883"/>
      <c r="R825" s="883"/>
      <c r="S825" s="883"/>
      <c r="T825" s="883"/>
      <c r="U825" s="883"/>
      <c r="V825" s="883"/>
      <c r="W825" s="883"/>
      <c r="X825" s="883"/>
      <c r="Y825" s="883"/>
      <c r="Z825" s="883"/>
      <c r="AA825" s="883"/>
      <c r="AB825" s="883"/>
      <c r="AC825" s="883"/>
      <c r="AD825" s="883"/>
      <c r="AE825" s="883"/>
      <c r="AF825" s="883"/>
      <c r="AG825" s="883"/>
      <c r="AH825" s="883"/>
      <c r="AI825" s="883"/>
      <c r="AJ825" s="883"/>
      <c r="AK825" s="883"/>
      <c r="AL825" s="883"/>
      <c r="AM825" s="883"/>
      <c r="AN825" s="883"/>
      <c r="AO825" s="883"/>
      <c r="AP825" s="883"/>
      <c r="AQ825" s="883"/>
      <c r="AR825" s="883"/>
      <c r="AS825" s="883"/>
      <c r="AT825" s="883"/>
      <c r="AU825" s="883"/>
      <c r="AV825" s="883"/>
      <c r="AW825" s="883"/>
      <c r="AX825" s="883"/>
      <c r="AY825" s="883"/>
      <c r="AZ825" s="883"/>
      <c r="BA825" s="883"/>
      <c r="BB825" s="883"/>
      <c r="BC825" s="883"/>
      <c r="BD825" s="883"/>
      <c r="BE825" s="883"/>
      <c r="BF825" s="883"/>
    </row>
    <row r="826" ht="12.75" customHeight="1">
      <c r="A826" s="883"/>
      <c r="B826" s="883"/>
      <c r="C826" s="883"/>
      <c r="D826" s="883"/>
      <c r="E826" s="883"/>
      <c r="F826" s="883"/>
      <c r="G826" s="883"/>
      <c r="H826" s="883"/>
      <c r="I826" s="883"/>
      <c r="J826" s="883"/>
      <c r="K826" s="883"/>
      <c r="L826" s="883"/>
      <c r="M826" s="883"/>
      <c r="N826" s="883"/>
      <c r="O826" s="883"/>
      <c r="P826" s="883"/>
      <c r="Q826" s="883"/>
      <c r="R826" s="883"/>
      <c r="S826" s="883"/>
      <c r="T826" s="883"/>
      <c r="U826" s="883"/>
      <c r="V826" s="883"/>
      <c r="W826" s="883"/>
      <c r="X826" s="883"/>
      <c r="Y826" s="883"/>
      <c r="Z826" s="883"/>
      <c r="AA826" s="883"/>
      <c r="AB826" s="883"/>
      <c r="AC826" s="883"/>
      <c r="AD826" s="883"/>
      <c r="AE826" s="883"/>
      <c r="AF826" s="883"/>
      <c r="AG826" s="883"/>
      <c r="AH826" s="883"/>
      <c r="AI826" s="883"/>
      <c r="AJ826" s="883"/>
      <c r="AK826" s="883"/>
      <c r="AL826" s="883"/>
      <c r="AM826" s="883"/>
      <c r="AN826" s="883"/>
      <c r="AO826" s="883"/>
      <c r="AP826" s="883"/>
      <c r="AQ826" s="883"/>
      <c r="AR826" s="883"/>
      <c r="AS826" s="883"/>
      <c r="AT826" s="883"/>
      <c r="AU826" s="883"/>
      <c r="AV826" s="883"/>
      <c r="AW826" s="883"/>
      <c r="AX826" s="883"/>
      <c r="AY826" s="883"/>
      <c r="AZ826" s="883"/>
      <c r="BA826" s="883"/>
      <c r="BB826" s="883"/>
      <c r="BC826" s="883"/>
      <c r="BD826" s="883"/>
      <c r="BE826" s="883"/>
      <c r="BF826" s="883"/>
    </row>
    <row r="827" ht="12.75" customHeight="1">
      <c r="A827" s="883"/>
      <c r="B827" s="883"/>
      <c r="C827" s="883"/>
      <c r="D827" s="883"/>
      <c r="E827" s="883"/>
      <c r="F827" s="883"/>
      <c r="G827" s="883"/>
      <c r="H827" s="883"/>
      <c r="I827" s="883"/>
      <c r="J827" s="883"/>
      <c r="K827" s="883"/>
      <c r="L827" s="883"/>
      <c r="M827" s="883"/>
      <c r="N827" s="883"/>
      <c r="O827" s="883"/>
      <c r="P827" s="883"/>
      <c r="Q827" s="883"/>
      <c r="R827" s="883"/>
      <c r="S827" s="883"/>
      <c r="T827" s="883"/>
      <c r="U827" s="883"/>
      <c r="V827" s="883"/>
      <c r="W827" s="883"/>
      <c r="X827" s="883"/>
      <c r="Y827" s="883"/>
      <c r="Z827" s="883"/>
      <c r="AA827" s="883"/>
      <c r="AB827" s="883"/>
      <c r="AC827" s="883"/>
      <c r="AD827" s="883"/>
      <c r="AE827" s="883"/>
      <c r="AF827" s="883"/>
      <c r="AG827" s="883"/>
      <c r="AH827" s="883"/>
      <c r="AI827" s="883"/>
      <c r="AJ827" s="883"/>
      <c r="AK827" s="883"/>
      <c r="AL827" s="883"/>
      <c r="AM827" s="883"/>
      <c r="AN827" s="883"/>
      <c r="AO827" s="883"/>
      <c r="AP827" s="883"/>
      <c r="AQ827" s="883"/>
      <c r="AR827" s="883"/>
      <c r="AS827" s="883"/>
      <c r="AT827" s="883"/>
      <c r="AU827" s="883"/>
      <c r="AV827" s="883"/>
      <c r="AW827" s="883"/>
      <c r="AX827" s="883"/>
      <c r="AY827" s="883"/>
      <c r="AZ827" s="883"/>
      <c r="BA827" s="883"/>
      <c r="BB827" s="883"/>
      <c r="BC827" s="883"/>
      <c r="BD827" s="883"/>
      <c r="BE827" s="883"/>
      <c r="BF827" s="883"/>
    </row>
    <row r="828" ht="12.75" customHeight="1">
      <c r="A828" s="883"/>
      <c r="B828" s="883"/>
      <c r="C828" s="883"/>
      <c r="D828" s="883"/>
      <c r="E828" s="883"/>
      <c r="F828" s="883"/>
      <c r="G828" s="883"/>
      <c r="H828" s="883"/>
      <c r="I828" s="883"/>
      <c r="J828" s="883"/>
      <c r="K828" s="883"/>
      <c r="L828" s="883"/>
      <c r="M828" s="883"/>
      <c r="N828" s="883"/>
      <c r="O828" s="883"/>
      <c r="P828" s="883"/>
      <c r="Q828" s="883"/>
      <c r="R828" s="883"/>
      <c r="S828" s="883"/>
      <c r="T828" s="883"/>
      <c r="U828" s="883"/>
      <c r="V828" s="883"/>
      <c r="W828" s="883"/>
      <c r="X828" s="883"/>
      <c r="Y828" s="883"/>
      <c r="Z828" s="883"/>
      <c r="AA828" s="883"/>
      <c r="AB828" s="883"/>
      <c r="AC828" s="883"/>
      <c r="AD828" s="883"/>
      <c r="AE828" s="883"/>
      <c r="AF828" s="883"/>
      <c r="AG828" s="883"/>
      <c r="AH828" s="883"/>
      <c r="AI828" s="883"/>
      <c r="AJ828" s="883"/>
      <c r="AK828" s="883"/>
      <c r="AL828" s="883"/>
      <c r="AM828" s="883"/>
      <c r="AN828" s="883"/>
      <c r="AO828" s="883"/>
      <c r="AP828" s="883"/>
      <c r="AQ828" s="883"/>
      <c r="AR828" s="883"/>
      <c r="AS828" s="883"/>
      <c r="AT828" s="883"/>
      <c r="AU828" s="883"/>
      <c r="AV828" s="883"/>
      <c r="AW828" s="883"/>
      <c r="AX828" s="883"/>
      <c r="AY828" s="883"/>
      <c r="AZ828" s="883"/>
      <c r="BA828" s="883"/>
      <c r="BB828" s="883"/>
      <c r="BC828" s="883"/>
      <c r="BD828" s="883"/>
      <c r="BE828" s="883"/>
      <c r="BF828" s="883"/>
    </row>
    <row r="829" ht="12.75" customHeight="1">
      <c r="A829" s="883"/>
      <c r="B829" s="883"/>
      <c r="C829" s="883"/>
      <c r="D829" s="883"/>
      <c r="E829" s="883"/>
      <c r="F829" s="883"/>
      <c r="G829" s="883"/>
      <c r="H829" s="883"/>
      <c r="I829" s="883"/>
      <c r="J829" s="883"/>
      <c r="K829" s="883"/>
      <c r="L829" s="883"/>
      <c r="M829" s="883"/>
      <c r="N829" s="883"/>
      <c r="O829" s="883"/>
      <c r="P829" s="883"/>
      <c r="Q829" s="883"/>
      <c r="R829" s="883"/>
      <c r="S829" s="883"/>
      <c r="T829" s="883"/>
      <c r="U829" s="883"/>
      <c r="V829" s="883"/>
      <c r="W829" s="883"/>
      <c r="X829" s="883"/>
      <c r="Y829" s="883"/>
      <c r="Z829" s="883"/>
      <c r="AA829" s="883"/>
      <c r="AB829" s="883"/>
      <c r="AC829" s="883"/>
      <c r="AD829" s="883"/>
      <c r="AE829" s="883"/>
      <c r="AF829" s="883"/>
      <c r="AG829" s="883"/>
      <c r="AH829" s="883"/>
      <c r="AI829" s="883"/>
      <c r="AJ829" s="883"/>
      <c r="AK829" s="883"/>
      <c r="AL829" s="883"/>
      <c r="AM829" s="883"/>
      <c r="AN829" s="883"/>
      <c r="AO829" s="883"/>
      <c r="AP829" s="883"/>
      <c r="AQ829" s="883"/>
      <c r="AR829" s="883"/>
      <c r="AS829" s="883"/>
      <c r="AT829" s="883"/>
      <c r="AU829" s="883"/>
      <c r="AV829" s="883"/>
      <c r="AW829" s="883"/>
      <c r="AX829" s="883"/>
      <c r="AY829" s="883"/>
      <c r="AZ829" s="883"/>
      <c r="BA829" s="883"/>
      <c r="BB829" s="883"/>
      <c r="BC829" s="883"/>
      <c r="BD829" s="883"/>
      <c r="BE829" s="883"/>
      <c r="BF829" s="883"/>
    </row>
    <row r="830" ht="12.75" customHeight="1">
      <c r="A830" s="883"/>
      <c r="B830" s="883"/>
      <c r="C830" s="883"/>
      <c r="D830" s="883"/>
      <c r="E830" s="883"/>
      <c r="F830" s="883"/>
      <c r="G830" s="883"/>
      <c r="H830" s="883"/>
      <c r="I830" s="883"/>
      <c r="J830" s="883"/>
      <c r="K830" s="883"/>
      <c r="L830" s="883"/>
      <c r="M830" s="883"/>
      <c r="N830" s="883"/>
      <c r="O830" s="883"/>
      <c r="P830" s="883"/>
      <c r="Q830" s="883"/>
      <c r="R830" s="883"/>
      <c r="S830" s="883"/>
      <c r="T830" s="883"/>
      <c r="U830" s="883"/>
      <c r="V830" s="883"/>
      <c r="W830" s="883"/>
      <c r="X830" s="883"/>
      <c r="Y830" s="883"/>
      <c r="Z830" s="883"/>
      <c r="AA830" s="883"/>
      <c r="AB830" s="883"/>
      <c r="AC830" s="883"/>
      <c r="AD830" s="883"/>
      <c r="AE830" s="883"/>
      <c r="AF830" s="883"/>
      <c r="AG830" s="883"/>
      <c r="AH830" s="883"/>
      <c r="AI830" s="883"/>
      <c r="AJ830" s="883"/>
      <c r="AK830" s="883"/>
      <c r="AL830" s="883"/>
      <c r="AM830" s="883"/>
      <c r="AN830" s="883"/>
      <c r="AO830" s="883"/>
      <c r="AP830" s="883"/>
      <c r="AQ830" s="883"/>
      <c r="AR830" s="883"/>
      <c r="AS830" s="883"/>
      <c r="AT830" s="883"/>
      <c r="AU830" s="883"/>
      <c r="AV830" s="883"/>
      <c r="AW830" s="883"/>
      <c r="AX830" s="883"/>
      <c r="AY830" s="883"/>
      <c r="AZ830" s="883"/>
      <c r="BA830" s="883"/>
      <c r="BB830" s="883"/>
      <c r="BC830" s="883"/>
      <c r="BD830" s="883"/>
      <c r="BE830" s="883"/>
      <c r="BF830" s="883"/>
    </row>
    <row r="831" ht="12.75" customHeight="1">
      <c r="A831" s="883"/>
      <c r="B831" s="883"/>
      <c r="C831" s="883"/>
      <c r="D831" s="883"/>
      <c r="E831" s="883"/>
      <c r="F831" s="883"/>
      <c r="G831" s="883"/>
      <c r="H831" s="883"/>
      <c r="I831" s="883"/>
      <c r="J831" s="883"/>
      <c r="K831" s="883"/>
      <c r="L831" s="883"/>
      <c r="M831" s="883"/>
      <c r="N831" s="883"/>
      <c r="O831" s="883"/>
      <c r="P831" s="883"/>
      <c r="Q831" s="883"/>
      <c r="R831" s="883"/>
      <c r="S831" s="883"/>
      <c r="T831" s="883"/>
      <c r="U831" s="883"/>
      <c r="V831" s="883"/>
      <c r="W831" s="883"/>
      <c r="X831" s="883"/>
      <c r="Y831" s="883"/>
      <c r="Z831" s="883"/>
      <c r="AA831" s="883"/>
      <c r="AB831" s="883"/>
      <c r="AC831" s="883"/>
      <c r="AD831" s="883"/>
      <c r="AE831" s="883"/>
      <c r="AF831" s="883"/>
      <c r="AG831" s="883"/>
      <c r="AH831" s="883"/>
      <c r="AI831" s="883"/>
      <c r="AJ831" s="883"/>
      <c r="AK831" s="883"/>
      <c r="AL831" s="883"/>
      <c r="AM831" s="883"/>
      <c r="AN831" s="883"/>
      <c r="AO831" s="883"/>
      <c r="AP831" s="883"/>
      <c r="AQ831" s="883"/>
      <c r="AR831" s="883"/>
      <c r="AS831" s="883"/>
      <c r="AT831" s="883"/>
      <c r="AU831" s="883"/>
      <c r="AV831" s="883"/>
      <c r="AW831" s="883"/>
      <c r="AX831" s="883"/>
      <c r="AY831" s="883"/>
      <c r="AZ831" s="883"/>
      <c r="BA831" s="883"/>
      <c r="BB831" s="883"/>
      <c r="BC831" s="883"/>
      <c r="BD831" s="883"/>
      <c r="BE831" s="883"/>
      <c r="BF831" s="883"/>
    </row>
    <row r="832" ht="12.75" customHeight="1">
      <c r="A832" s="883"/>
      <c r="B832" s="883"/>
      <c r="C832" s="883"/>
      <c r="D832" s="883"/>
      <c r="E832" s="883"/>
      <c r="F832" s="883"/>
      <c r="G832" s="883"/>
      <c r="H832" s="883"/>
      <c r="I832" s="883"/>
      <c r="J832" s="883"/>
      <c r="K832" s="883"/>
      <c r="L832" s="883"/>
      <c r="M832" s="883"/>
      <c r="N832" s="883"/>
      <c r="O832" s="883"/>
      <c r="P832" s="883"/>
      <c r="Q832" s="883"/>
      <c r="R832" s="883"/>
      <c r="S832" s="883"/>
      <c r="T832" s="883"/>
      <c r="U832" s="883"/>
      <c r="V832" s="883"/>
      <c r="W832" s="883"/>
      <c r="X832" s="883"/>
      <c r="Y832" s="883"/>
      <c r="Z832" s="883"/>
      <c r="AA832" s="883"/>
      <c r="AB832" s="883"/>
      <c r="AC832" s="883"/>
      <c r="AD832" s="883"/>
      <c r="AE832" s="883"/>
      <c r="AF832" s="883"/>
      <c r="AG832" s="883"/>
      <c r="AH832" s="883"/>
      <c r="AI832" s="883"/>
      <c r="AJ832" s="883"/>
      <c r="AK832" s="883"/>
      <c r="AL832" s="883"/>
      <c r="AM832" s="883"/>
      <c r="AN832" s="883"/>
      <c r="AO832" s="883"/>
      <c r="AP832" s="883"/>
      <c r="AQ832" s="883"/>
      <c r="AR832" s="883"/>
      <c r="AS832" s="883"/>
      <c r="AT832" s="883"/>
      <c r="AU832" s="883"/>
      <c r="AV832" s="883"/>
      <c r="AW832" s="883"/>
      <c r="AX832" s="883"/>
      <c r="AY832" s="883"/>
      <c r="AZ832" s="883"/>
      <c r="BA832" s="883"/>
      <c r="BB832" s="883"/>
      <c r="BC832" s="883"/>
      <c r="BD832" s="883"/>
      <c r="BE832" s="883"/>
      <c r="BF832" s="883"/>
    </row>
    <row r="833" ht="12.75" customHeight="1">
      <c r="A833" s="883"/>
      <c r="B833" s="883"/>
      <c r="C833" s="883"/>
      <c r="D833" s="883"/>
      <c r="E833" s="883"/>
      <c r="F833" s="883"/>
      <c r="G833" s="883"/>
      <c r="H833" s="883"/>
      <c r="I833" s="883"/>
      <c r="J833" s="883"/>
      <c r="K833" s="883"/>
      <c r="L833" s="883"/>
      <c r="M833" s="883"/>
      <c r="N833" s="883"/>
      <c r="O833" s="883"/>
      <c r="P833" s="883"/>
      <c r="Q833" s="883"/>
      <c r="R833" s="883"/>
      <c r="S833" s="883"/>
      <c r="T833" s="883"/>
      <c r="U833" s="883"/>
      <c r="V833" s="883"/>
      <c r="W833" s="883"/>
      <c r="X833" s="883"/>
      <c r="Y833" s="883"/>
      <c r="Z833" s="883"/>
      <c r="AA833" s="883"/>
      <c r="AB833" s="883"/>
      <c r="AC833" s="883"/>
      <c r="AD833" s="883"/>
      <c r="AE833" s="883"/>
      <c r="AF833" s="883"/>
      <c r="AG833" s="883"/>
      <c r="AH833" s="883"/>
      <c r="AI833" s="883"/>
      <c r="AJ833" s="883"/>
      <c r="AK833" s="883"/>
      <c r="AL833" s="883"/>
      <c r="AM833" s="883"/>
      <c r="AN833" s="883"/>
      <c r="AO833" s="883"/>
      <c r="AP833" s="883"/>
      <c r="AQ833" s="883"/>
      <c r="AR833" s="883"/>
      <c r="AS833" s="883"/>
      <c r="AT833" s="883"/>
      <c r="AU833" s="883"/>
      <c r="AV833" s="883"/>
      <c r="AW833" s="883"/>
      <c r="AX833" s="883"/>
      <c r="AY833" s="883"/>
      <c r="AZ833" s="883"/>
      <c r="BA833" s="883"/>
      <c r="BB833" s="883"/>
      <c r="BC833" s="883"/>
      <c r="BD833" s="883"/>
      <c r="BE833" s="883"/>
      <c r="BF833" s="883"/>
    </row>
    <row r="834" ht="12.75" customHeight="1">
      <c r="A834" s="883"/>
      <c r="B834" s="883"/>
      <c r="C834" s="883"/>
      <c r="D834" s="883"/>
      <c r="E834" s="883"/>
      <c r="F834" s="883"/>
      <c r="G834" s="883"/>
      <c r="H834" s="883"/>
      <c r="I834" s="883"/>
      <c r="J834" s="883"/>
      <c r="K834" s="883"/>
      <c r="L834" s="883"/>
      <c r="M834" s="883"/>
      <c r="N834" s="883"/>
      <c r="O834" s="883"/>
      <c r="P834" s="883"/>
      <c r="Q834" s="883"/>
      <c r="R834" s="883"/>
      <c r="S834" s="883"/>
      <c r="T834" s="883"/>
      <c r="U834" s="883"/>
      <c r="V834" s="883"/>
      <c r="W834" s="883"/>
      <c r="X834" s="883"/>
      <c r="Y834" s="883"/>
      <c r="Z834" s="883"/>
      <c r="AA834" s="883"/>
      <c r="AB834" s="883"/>
      <c r="AC834" s="883"/>
      <c r="AD834" s="883"/>
      <c r="AE834" s="883"/>
      <c r="AF834" s="883"/>
      <c r="AG834" s="883"/>
      <c r="AH834" s="883"/>
      <c r="AI834" s="883"/>
      <c r="AJ834" s="883"/>
      <c r="AK834" s="883"/>
      <c r="AL834" s="883"/>
      <c r="AM834" s="883"/>
      <c r="AN834" s="883"/>
      <c r="AO834" s="883"/>
      <c r="AP834" s="883"/>
      <c r="AQ834" s="883"/>
      <c r="AR834" s="883"/>
      <c r="AS834" s="883"/>
      <c r="AT834" s="883"/>
      <c r="AU834" s="883"/>
      <c r="AV834" s="883"/>
      <c r="AW834" s="883"/>
      <c r="AX834" s="883"/>
      <c r="AY834" s="883"/>
      <c r="AZ834" s="883"/>
      <c r="BA834" s="883"/>
      <c r="BB834" s="883"/>
      <c r="BC834" s="883"/>
      <c r="BD834" s="883"/>
      <c r="BE834" s="883"/>
      <c r="BF834" s="883"/>
    </row>
    <row r="835" ht="12.75" customHeight="1">
      <c r="A835" s="883"/>
      <c r="B835" s="883"/>
      <c r="C835" s="883"/>
      <c r="D835" s="883"/>
      <c r="E835" s="883"/>
      <c r="F835" s="883"/>
      <c r="G835" s="883"/>
      <c r="H835" s="883"/>
      <c r="I835" s="883"/>
      <c r="J835" s="883"/>
      <c r="K835" s="883"/>
      <c r="L835" s="883"/>
      <c r="M835" s="883"/>
      <c r="N835" s="883"/>
      <c r="O835" s="883"/>
      <c r="P835" s="883"/>
      <c r="Q835" s="883"/>
      <c r="R835" s="883"/>
      <c r="S835" s="883"/>
      <c r="T835" s="883"/>
      <c r="U835" s="883"/>
      <c r="V835" s="883"/>
      <c r="W835" s="883"/>
      <c r="X835" s="883"/>
      <c r="Y835" s="883"/>
      <c r="Z835" s="883"/>
      <c r="AA835" s="883"/>
      <c r="AB835" s="883"/>
      <c r="AC835" s="883"/>
      <c r="AD835" s="883"/>
      <c r="AE835" s="883"/>
      <c r="AF835" s="883"/>
      <c r="AG835" s="883"/>
      <c r="AH835" s="883"/>
      <c r="AI835" s="883"/>
      <c r="AJ835" s="883"/>
      <c r="AK835" s="883"/>
      <c r="AL835" s="883"/>
      <c r="AM835" s="883"/>
      <c r="AN835" s="883"/>
      <c r="AO835" s="883"/>
      <c r="AP835" s="883"/>
      <c r="AQ835" s="883"/>
      <c r="AR835" s="883"/>
      <c r="AS835" s="883"/>
      <c r="AT835" s="883"/>
      <c r="AU835" s="883"/>
      <c r="AV835" s="883"/>
      <c r="AW835" s="883"/>
      <c r="AX835" s="883"/>
      <c r="AY835" s="883"/>
      <c r="AZ835" s="883"/>
      <c r="BA835" s="883"/>
      <c r="BB835" s="883"/>
      <c r="BC835" s="883"/>
      <c r="BD835" s="883"/>
      <c r="BE835" s="883"/>
      <c r="BF835" s="883"/>
    </row>
    <row r="836" ht="12.75" customHeight="1">
      <c r="A836" s="883"/>
      <c r="B836" s="883"/>
      <c r="C836" s="883"/>
      <c r="D836" s="883"/>
      <c r="E836" s="883"/>
      <c r="F836" s="883"/>
      <c r="G836" s="883"/>
      <c r="H836" s="883"/>
      <c r="I836" s="883"/>
      <c r="J836" s="883"/>
      <c r="K836" s="883"/>
      <c r="L836" s="883"/>
      <c r="M836" s="883"/>
      <c r="N836" s="883"/>
      <c r="O836" s="883"/>
      <c r="P836" s="883"/>
      <c r="Q836" s="883"/>
      <c r="R836" s="883"/>
      <c r="S836" s="883"/>
      <c r="T836" s="883"/>
      <c r="U836" s="883"/>
      <c r="V836" s="883"/>
      <c r="W836" s="883"/>
      <c r="X836" s="883"/>
      <c r="Y836" s="883"/>
      <c r="Z836" s="883"/>
      <c r="AA836" s="883"/>
      <c r="AB836" s="883"/>
      <c r="AC836" s="883"/>
      <c r="AD836" s="883"/>
      <c r="AE836" s="883"/>
      <c r="AF836" s="883"/>
      <c r="AG836" s="883"/>
      <c r="AH836" s="883"/>
      <c r="AI836" s="883"/>
      <c r="AJ836" s="883"/>
      <c r="AK836" s="883"/>
      <c r="AL836" s="883"/>
      <c r="AM836" s="883"/>
      <c r="AN836" s="883"/>
      <c r="AO836" s="883"/>
      <c r="AP836" s="883"/>
      <c r="AQ836" s="883"/>
      <c r="AR836" s="883"/>
      <c r="AS836" s="883"/>
      <c r="AT836" s="883"/>
      <c r="AU836" s="883"/>
      <c r="AV836" s="883"/>
      <c r="AW836" s="883"/>
      <c r="AX836" s="883"/>
      <c r="AY836" s="883"/>
      <c r="AZ836" s="883"/>
      <c r="BA836" s="883"/>
      <c r="BB836" s="883"/>
      <c r="BC836" s="883"/>
      <c r="BD836" s="883"/>
      <c r="BE836" s="883"/>
      <c r="BF836" s="883"/>
    </row>
    <row r="837" ht="12.75" customHeight="1">
      <c r="A837" s="883"/>
      <c r="B837" s="883"/>
      <c r="C837" s="883"/>
      <c r="D837" s="883"/>
      <c r="E837" s="883"/>
      <c r="F837" s="883"/>
      <c r="G837" s="883"/>
      <c r="H837" s="883"/>
      <c r="I837" s="883"/>
      <c r="J837" s="883"/>
      <c r="K837" s="883"/>
      <c r="L837" s="883"/>
      <c r="M837" s="883"/>
      <c r="N837" s="883"/>
      <c r="O837" s="883"/>
      <c r="P837" s="883"/>
      <c r="Q837" s="883"/>
      <c r="R837" s="883"/>
      <c r="S837" s="883"/>
      <c r="T837" s="883"/>
      <c r="U837" s="883"/>
      <c r="V837" s="883"/>
      <c r="W837" s="883"/>
      <c r="X837" s="883"/>
      <c r="Y837" s="883"/>
      <c r="Z837" s="883"/>
      <c r="AA837" s="883"/>
      <c r="AB837" s="883"/>
      <c r="AC837" s="883"/>
      <c r="AD837" s="883"/>
      <c r="AE837" s="883"/>
      <c r="AF837" s="883"/>
      <c r="AG837" s="883"/>
      <c r="AH837" s="883"/>
      <c r="AI837" s="883"/>
      <c r="AJ837" s="883"/>
      <c r="AK837" s="883"/>
      <c r="AL837" s="883"/>
      <c r="AM837" s="883"/>
      <c r="AN837" s="883"/>
      <c r="AO837" s="883"/>
      <c r="AP837" s="883"/>
      <c r="AQ837" s="883"/>
      <c r="AR837" s="883"/>
      <c r="AS837" s="883"/>
      <c r="AT837" s="883"/>
      <c r="AU837" s="883"/>
      <c r="AV837" s="883"/>
      <c r="AW837" s="883"/>
      <c r="AX837" s="883"/>
      <c r="AY837" s="883"/>
      <c r="AZ837" s="883"/>
      <c r="BA837" s="883"/>
      <c r="BB837" s="883"/>
      <c r="BC837" s="883"/>
      <c r="BD837" s="883"/>
      <c r="BE837" s="883"/>
      <c r="BF837" s="883"/>
    </row>
    <row r="838" ht="12.75" customHeight="1">
      <c r="A838" s="883"/>
      <c r="B838" s="883"/>
      <c r="C838" s="883"/>
      <c r="D838" s="883"/>
      <c r="E838" s="883"/>
      <c r="F838" s="883"/>
      <c r="G838" s="883"/>
      <c r="H838" s="883"/>
      <c r="I838" s="883"/>
      <c r="J838" s="883"/>
      <c r="K838" s="883"/>
      <c r="L838" s="883"/>
      <c r="M838" s="883"/>
      <c r="N838" s="883"/>
      <c r="O838" s="883"/>
      <c r="P838" s="883"/>
      <c r="Q838" s="883"/>
      <c r="R838" s="883"/>
      <c r="S838" s="883"/>
      <c r="T838" s="883"/>
      <c r="U838" s="883"/>
      <c r="V838" s="883"/>
      <c r="W838" s="883"/>
      <c r="X838" s="883"/>
      <c r="Y838" s="883"/>
      <c r="Z838" s="883"/>
      <c r="AA838" s="883"/>
      <c r="AB838" s="883"/>
      <c r="AC838" s="883"/>
      <c r="AD838" s="883"/>
      <c r="AE838" s="883"/>
      <c r="AF838" s="883"/>
      <c r="AG838" s="883"/>
      <c r="AH838" s="883"/>
      <c r="AI838" s="883"/>
      <c r="AJ838" s="883"/>
      <c r="AK838" s="883"/>
      <c r="AL838" s="883"/>
      <c r="AM838" s="883"/>
      <c r="AN838" s="883"/>
      <c r="AO838" s="883"/>
      <c r="AP838" s="883"/>
      <c r="AQ838" s="883"/>
      <c r="AR838" s="883"/>
      <c r="AS838" s="883"/>
      <c r="AT838" s="883"/>
      <c r="AU838" s="883"/>
      <c r="AV838" s="883"/>
      <c r="AW838" s="883"/>
      <c r="AX838" s="883"/>
      <c r="AY838" s="883"/>
      <c r="AZ838" s="883"/>
      <c r="BA838" s="883"/>
      <c r="BB838" s="883"/>
      <c r="BC838" s="883"/>
      <c r="BD838" s="883"/>
      <c r="BE838" s="883"/>
      <c r="BF838" s="883"/>
    </row>
    <row r="839" ht="12.75" customHeight="1">
      <c r="A839" s="883"/>
      <c r="B839" s="883"/>
      <c r="C839" s="883"/>
      <c r="D839" s="883"/>
      <c r="E839" s="883"/>
      <c r="F839" s="883"/>
      <c r="G839" s="883"/>
      <c r="H839" s="883"/>
      <c r="I839" s="883"/>
      <c r="J839" s="883"/>
      <c r="K839" s="883"/>
      <c r="L839" s="883"/>
      <c r="M839" s="883"/>
      <c r="N839" s="883"/>
      <c r="O839" s="883"/>
      <c r="P839" s="883"/>
      <c r="Q839" s="883"/>
      <c r="R839" s="883"/>
      <c r="S839" s="883"/>
      <c r="T839" s="883"/>
      <c r="U839" s="883"/>
      <c r="V839" s="883"/>
      <c r="W839" s="883"/>
      <c r="X839" s="883"/>
      <c r="Y839" s="883"/>
      <c r="Z839" s="883"/>
      <c r="AA839" s="883"/>
      <c r="AB839" s="883"/>
      <c r="AC839" s="883"/>
      <c r="AD839" s="883"/>
      <c r="AE839" s="883"/>
      <c r="AF839" s="883"/>
      <c r="AG839" s="883"/>
      <c r="AH839" s="883"/>
      <c r="AI839" s="883"/>
      <c r="AJ839" s="883"/>
      <c r="AK839" s="883"/>
      <c r="AL839" s="883"/>
      <c r="AM839" s="883"/>
      <c r="AN839" s="883"/>
      <c r="AO839" s="883"/>
      <c r="AP839" s="883"/>
      <c r="AQ839" s="883"/>
      <c r="AR839" s="883"/>
      <c r="AS839" s="883"/>
      <c r="AT839" s="883"/>
      <c r="AU839" s="883"/>
      <c r="AV839" s="883"/>
      <c r="AW839" s="883"/>
      <c r="AX839" s="883"/>
      <c r="AY839" s="883"/>
      <c r="AZ839" s="883"/>
      <c r="BA839" s="883"/>
      <c r="BB839" s="883"/>
      <c r="BC839" s="883"/>
      <c r="BD839" s="883"/>
      <c r="BE839" s="883"/>
      <c r="BF839" s="883"/>
    </row>
    <row r="840" ht="12.75" customHeight="1">
      <c r="A840" s="883"/>
      <c r="B840" s="883"/>
      <c r="C840" s="883"/>
      <c r="D840" s="883"/>
      <c r="E840" s="883"/>
      <c r="F840" s="883"/>
      <c r="G840" s="883"/>
      <c r="H840" s="883"/>
      <c r="I840" s="883"/>
      <c r="J840" s="883"/>
      <c r="K840" s="883"/>
      <c r="L840" s="883"/>
      <c r="M840" s="883"/>
      <c r="N840" s="883"/>
      <c r="O840" s="883"/>
      <c r="P840" s="883"/>
      <c r="Q840" s="883"/>
      <c r="R840" s="883"/>
      <c r="S840" s="883"/>
      <c r="T840" s="883"/>
      <c r="U840" s="883"/>
      <c r="V840" s="883"/>
      <c r="W840" s="883"/>
      <c r="X840" s="883"/>
      <c r="Y840" s="883"/>
      <c r="Z840" s="883"/>
      <c r="AA840" s="883"/>
      <c r="AB840" s="883"/>
      <c r="AC840" s="883"/>
      <c r="AD840" s="883"/>
      <c r="AE840" s="883"/>
      <c r="AF840" s="883"/>
      <c r="AG840" s="883"/>
      <c r="AH840" s="883"/>
      <c r="AI840" s="883"/>
      <c r="AJ840" s="883"/>
      <c r="AK840" s="883"/>
      <c r="AL840" s="883"/>
      <c r="AM840" s="883"/>
      <c r="AN840" s="883"/>
      <c r="AO840" s="883"/>
      <c r="AP840" s="883"/>
      <c r="AQ840" s="883"/>
      <c r="AR840" s="883"/>
      <c r="AS840" s="883"/>
      <c r="AT840" s="883"/>
      <c r="AU840" s="883"/>
      <c r="AV840" s="883"/>
      <c r="AW840" s="883"/>
      <c r="AX840" s="883"/>
      <c r="AY840" s="883"/>
      <c r="AZ840" s="883"/>
      <c r="BA840" s="883"/>
      <c r="BB840" s="883"/>
      <c r="BC840" s="883"/>
      <c r="BD840" s="883"/>
      <c r="BE840" s="883"/>
      <c r="BF840" s="883"/>
    </row>
    <row r="841" ht="12.75" customHeight="1">
      <c r="A841" s="883"/>
      <c r="B841" s="883"/>
      <c r="C841" s="883"/>
      <c r="D841" s="883"/>
      <c r="E841" s="883"/>
      <c r="F841" s="883"/>
      <c r="G841" s="883"/>
      <c r="H841" s="883"/>
      <c r="I841" s="883"/>
      <c r="J841" s="883"/>
      <c r="K841" s="883"/>
      <c r="L841" s="883"/>
      <c r="M841" s="883"/>
      <c r="N841" s="883"/>
      <c r="O841" s="883"/>
      <c r="P841" s="883"/>
      <c r="Q841" s="883"/>
      <c r="R841" s="883"/>
      <c r="S841" s="883"/>
      <c r="T841" s="883"/>
      <c r="U841" s="883"/>
      <c r="V841" s="883"/>
      <c r="W841" s="883"/>
      <c r="X841" s="883"/>
      <c r="Y841" s="883"/>
      <c r="Z841" s="883"/>
      <c r="AA841" s="883"/>
      <c r="AB841" s="883"/>
      <c r="AC841" s="883"/>
      <c r="AD841" s="883"/>
      <c r="AE841" s="883"/>
      <c r="AF841" s="883"/>
      <c r="AG841" s="883"/>
      <c r="AH841" s="883"/>
      <c r="AI841" s="883"/>
      <c r="AJ841" s="883"/>
      <c r="AK841" s="883"/>
      <c r="AL841" s="883"/>
      <c r="AM841" s="883"/>
      <c r="AN841" s="883"/>
      <c r="AO841" s="883"/>
      <c r="AP841" s="883"/>
      <c r="AQ841" s="883"/>
      <c r="AR841" s="883"/>
      <c r="AS841" s="883"/>
      <c r="AT841" s="883"/>
      <c r="AU841" s="883"/>
      <c r="AV841" s="883"/>
      <c r="AW841" s="883"/>
      <c r="AX841" s="883"/>
      <c r="AY841" s="883"/>
      <c r="AZ841" s="883"/>
      <c r="BA841" s="883"/>
      <c r="BB841" s="883"/>
      <c r="BC841" s="883"/>
      <c r="BD841" s="883"/>
      <c r="BE841" s="883"/>
      <c r="BF841" s="883"/>
    </row>
    <row r="842" ht="12.75" customHeight="1">
      <c r="A842" s="883"/>
      <c r="B842" s="883"/>
      <c r="C842" s="883"/>
      <c r="D842" s="883"/>
      <c r="E842" s="883"/>
      <c r="F842" s="883"/>
      <c r="G842" s="883"/>
      <c r="H842" s="883"/>
      <c r="I842" s="883"/>
      <c r="J842" s="883"/>
      <c r="K842" s="883"/>
      <c r="L842" s="883"/>
      <c r="M842" s="883"/>
      <c r="N842" s="883"/>
      <c r="O842" s="883"/>
      <c r="P842" s="883"/>
      <c r="Q842" s="883"/>
      <c r="R842" s="883"/>
      <c r="S842" s="883"/>
      <c r="T842" s="883"/>
      <c r="U842" s="883"/>
      <c r="V842" s="883"/>
      <c r="W842" s="883"/>
      <c r="X842" s="883"/>
      <c r="Y842" s="883"/>
      <c r="Z842" s="883"/>
      <c r="AA842" s="883"/>
      <c r="AB842" s="883"/>
      <c r="AC842" s="883"/>
      <c r="AD842" s="883"/>
      <c r="AE842" s="883"/>
      <c r="AF842" s="883"/>
      <c r="AG842" s="883"/>
      <c r="AH842" s="883"/>
      <c r="AI842" s="883"/>
      <c r="AJ842" s="883"/>
      <c r="AK842" s="883"/>
      <c r="AL842" s="883"/>
      <c r="AM842" s="883"/>
      <c r="AN842" s="883"/>
      <c r="AO842" s="883"/>
      <c r="AP842" s="883"/>
      <c r="AQ842" s="883"/>
      <c r="AR842" s="883"/>
      <c r="AS842" s="883"/>
      <c r="AT842" s="883"/>
      <c r="AU842" s="883"/>
      <c r="AV842" s="883"/>
      <c r="AW842" s="883"/>
      <c r="AX842" s="883"/>
      <c r="AY842" s="883"/>
      <c r="AZ842" s="883"/>
      <c r="BA842" s="883"/>
      <c r="BB842" s="883"/>
      <c r="BC842" s="883"/>
      <c r="BD842" s="883"/>
      <c r="BE842" s="883"/>
      <c r="BF842" s="883"/>
    </row>
    <row r="843" ht="12.75" customHeight="1">
      <c r="A843" s="883"/>
      <c r="B843" s="883"/>
      <c r="C843" s="883"/>
      <c r="D843" s="883"/>
      <c r="E843" s="883"/>
      <c r="F843" s="883"/>
      <c r="G843" s="883"/>
      <c r="H843" s="883"/>
      <c r="I843" s="883"/>
      <c r="J843" s="883"/>
      <c r="K843" s="883"/>
      <c r="L843" s="883"/>
      <c r="M843" s="883"/>
      <c r="N843" s="883"/>
      <c r="O843" s="883"/>
      <c r="P843" s="883"/>
      <c r="Q843" s="883"/>
      <c r="R843" s="883"/>
      <c r="S843" s="883"/>
      <c r="T843" s="883"/>
      <c r="U843" s="883"/>
      <c r="V843" s="883"/>
      <c r="W843" s="883"/>
      <c r="X843" s="883"/>
      <c r="Y843" s="883"/>
      <c r="Z843" s="883"/>
      <c r="AA843" s="883"/>
      <c r="AB843" s="883"/>
      <c r="AC843" s="883"/>
      <c r="AD843" s="883"/>
      <c r="AE843" s="883"/>
      <c r="AF843" s="883"/>
      <c r="AG843" s="883"/>
      <c r="AH843" s="883"/>
      <c r="AI843" s="883"/>
      <c r="AJ843" s="883"/>
      <c r="AK843" s="883"/>
      <c r="AL843" s="883"/>
      <c r="AM843" s="883"/>
      <c r="AN843" s="883"/>
      <c r="AO843" s="883"/>
      <c r="AP843" s="883"/>
      <c r="AQ843" s="883"/>
      <c r="AR843" s="883"/>
      <c r="AS843" s="883"/>
      <c r="AT843" s="883"/>
      <c r="AU843" s="883"/>
      <c r="AV843" s="883"/>
      <c r="AW843" s="883"/>
      <c r="AX843" s="883"/>
      <c r="AY843" s="883"/>
      <c r="AZ843" s="883"/>
      <c r="BA843" s="883"/>
      <c r="BB843" s="883"/>
      <c r="BC843" s="883"/>
      <c r="BD843" s="883"/>
      <c r="BE843" s="883"/>
      <c r="BF843" s="883"/>
    </row>
    <row r="844" ht="12.75" customHeight="1">
      <c r="A844" s="883"/>
      <c r="B844" s="883"/>
      <c r="C844" s="883"/>
      <c r="D844" s="883"/>
      <c r="E844" s="883"/>
      <c r="F844" s="883"/>
      <c r="G844" s="883"/>
      <c r="H844" s="883"/>
      <c r="I844" s="883"/>
      <c r="J844" s="883"/>
      <c r="K844" s="883"/>
      <c r="L844" s="883"/>
      <c r="M844" s="883"/>
      <c r="N844" s="883"/>
      <c r="O844" s="883"/>
      <c r="P844" s="883"/>
      <c r="Q844" s="883"/>
      <c r="R844" s="883"/>
      <c r="S844" s="883"/>
      <c r="T844" s="883"/>
      <c r="U844" s="883"/>
      <c r="V844" s="883"/>
      <c r="W844" s="883"/>
      <c r="X844" s="883"/>
      <c r="Y844" s="883"/>
      <c r="Z844" s="883"/>
      <c r="AA844" s="883"/>
      <c r="AB844" s="883"/>
      <c r="AC844" s="883"/>
      <c r="AD844" s="883"/>
      <c r="AE844" s="883"/>
      <c r="AF844" s="883"/>
      <c r="AG844" s="883"/>
      <c r="AH844" s="883"/>
      <c r="AI844" s="883"/>
      <c r="AJ844" s="883"/>
      <c r="AK844" s="883"/>
      <c r="AL844" s="883"/>
      <c r="AM844" s="883"/>
      <c r="AN844" s="883"/>
      <c r="AO844" s="883"/>
      <c r="AP844" s="883"/>
      <c r="AQ844" s="883"/>
      <c r="AR844" s="883"/>
      <c r="AS844" s="883"/>
      <c r="AT844" s="883"/>
      <c r="AU844" s="883"/>
      <c r="AV844" s="883"/>
      <c r="AW844" s="883"/>
      <c r="AX844" s="883"/>
      <c r="AY844" s="883"/>
      <c r="AZ844" s="883"/>
      <c r="BA844" s="883"/>
      <c r="BB844" s="883"/>
      <c r="BC844" s="883"/>
      <c r="BD844" s="883"/>
      <c r="BE844" s="883"/>
      <c r="BF844" s="883"/>
    </row>
    <row r="845" ht="12.75" customHeight="1">
      <c r="A845" s="883"/>
      <c r="B845" s="883"/>
      <c r="C845" s="883"/>
      <c r="D845" s="883"/>
      <c r="E845" s="883"/>
      <c r="F845" s="883"/>
      <c r="G845" s="883"/>
      <c r="H845" s="883"/>
      <c r="I845" s="883"/>
      <c r="J845" s="883"/>
      <c r="K845" s="883"/>
      <c r="L845" s="883"/>
      <c r="M845" s="883"/>
      <c r="N845" s="883"/>
      <c r="O845" s="883"/>
      <c r="P845" s="883"/>
      <c r="Q845" s="883"/>
      <c r="R845" s="883"/>
      <c r="S845" s="883"/>
      <c r="T845" s="883"/>
      <c r="U845" s="883"/>
      <c r="V845" s="883"/>
      <c r="W845" s="883"/>
      <c r="X845" s="883"/>
      <c r="Y845" s="883"/>
      <c r="Z845" s="883"/>
      <c r="AA845" s="883"/>
      <c r="AB845" s="883"/>
      <c r="AC845" s="883"/>
      <c r="AD845" s="883"/>
      <c r="AE845" s="883"/>
      <c r="AF845" s="883"/>
      <c r="AG845" s="883"/>
      <c r="AH845" s="883"/>
      <c r="AI845" s="883"/>
      <c r="AJ845" s="883"/>
      <c r="AK845" s="883"/>
      <c r="AL845" s="883"/>
      <c r="AM845" s="883"/>
      <c r="AN845" s="883"/>
      <c r="AO845" s="883"/>
      <c r="AP845" s="883"/>
      <c r="AQ845" s="883"/>
      <c r="AR845" s="883"/>
      <c r="AS845" s="883"/>
      <c r="AT845" s="883"/>
      <c r="AU845" s="883"/>
      <c r="AV845" s="883"/>
      <c r="AW845" s="883"/>
      <c r="AX845" s="883"/>
      <c r="AY845" s="883"/>
      <c r="AZ845" s="883"/>
      <c r="BA845" s="883"/>
      <c r="BB845" s="883"/>
      <c r="BC845" s="883"/>
      <c r="BD845" s="883"/>
      <c r="BE845" s="883"/>
      <c r="BF845" s="883"/>
    </row>
    <row r="846" ht="12.75" customHeight="1">
      <c r="A846" s="883"/>
      <c r="B846" s="883"/>
      <c r="C846" s="883"/>
      <c r="D846" s="883"/>
      <c r="E846" s="883"/>
      <c r="F846" s="883"/>
      <c r="G846" s="883"/>
      <c r="H846" s="883"/>
      <c r="I846" s="883"/>
      <c r="J846" s="883"/>
      <c r="K846" s="883"/>
      <c r="L846" s="883"/>
      <c r="M846" s="883"/>
      <c r="N846" s="883"/>
      <c r="O846" s="883"/>
      <c r="P846" s="883"/>
      <c r="Q846" s="883"/>
      <c r="R846" s="883"/>
      <c r="S846" s="883"/>
      <c r="T846" s="883"/>
      <c r="U846" s="883"/>
      <c r="V846" s="883"/>
      <c r="W846" s="883"/>
      <c r="X846" s="883"/>
      <c r="Y846" s="883"/>
      <c r="Z846" s="883"/>
      <c r="AA846" s="883"/>
      <c r="AB846" s="883"/>
      <c r="AC846" s="883"/>
      <c r="AD846" s="883"/>
      <c r="AE846" s="883"/>
      <c r="AF846" s="883"/>
      <c r="AG846" s="883"/>
      <c r="AH846" s="883"/>
      <c r="AI846" s="883"/>
      <c r="AJ846" s="883"/>
      <c r="AK846" s="883"/>
      <c r="AL846" s="883"/>
      <c r="AM846" s="883"/>
      <c r="AN846" s="883"/>
      <c r="AO846" s="883"/>
      <c r="AP846" s="883"/>
      <c r="AQ846" s="883"/>
      <c r="AR846" s="883"/>
      <c r="AS846" s="883"/>
      <c r="AT846" s="883"/>
      <c r="AU846" s="883"/>
      <c r="AV846" s="883"/>
      <c r="AW846" s="883"/>
      <c r="AX846" s="883"/>
      <c r="AY846" s="883"/>
      <c r="AZ846" s="883"/>
      <c r="BA846" s="883"/>
      <c r="BB846" s="883"/>
      <c r="BC846" s="883"/>
      <c r="BD846" s="883"/>
      <c r="BE846" s="883"/>
      <c r="BF846" s="883"/>
    </row>
    <row r="847" ht="12.75" customHeight="1">
      <c r="A847" s="883"/>
      <c r="B847" s="883"/>
      <c r="C847" s="883"/>
      <c r="D847" s="883"/>
      <c r="E847" s="883"/>
      <c r="F847" s="883"/>
      <c r="G847" s="883"/>
      <c r="H847" s="883"/>
      <c r="I847" s="883"/>
      <c r="J847" s="883"/>
      <c r="K847" s="883"/>
      <c r="L847" s="883"/>
      <c r="M847" s="883"/>
      <c r="N847" s="883"/>
      <c r="O847" s="883"/>
      <c r="P847" s="883"/>
      <c r="Q847" s="883"/>
      <c r="R847" s="883"/>
      <c r="S847" s="883"/>
      <c r="T847" s="883"/>
      <c r="U847" s="883"/>
      <c r="V847" s="883"/>
      <c r="W847" s="883"/>
      <c r="X847" s="883"/>
      <c r="Y847" s="883"/>
      <c r="Z847" s="883"/>
      <c r="AA847" s="883"/>
      <c r="AB847" s="883"/>
      <c r="AC847" s="883"/>
      <c r="AD847" s="883"/>
      <c r="AE847" s="883"/>
      <c r="AF847" s="883"/>
      <c r="AG847" s="883"/>
      <c r="AH847" s="883"/>
      <c r="AI847" s="883"/>
      <c r="AJ847" s="883"/>
      <c r="AK847" s="883"/>
      <c r="AL847" s="883"/>
      <c r="AM847" s="883"/>
      <c r="AN847" s="883"/>
      <c r="AO847" s="883"/>
      <c r="AP847" s="883"/>
      <c r="AQ847" s="883"/>
      <c r="AR847" s="883"/>
      <c r="AS847" s="883"/>
      <c r="AT847" s="883"/>
      <c r="AU847" s="883"/>
      <c r="AV847" s="883"/>
      <c r="AW847" s="883"/>
      <c r="AX847" s="883"/>
      <c r="AY847" s="883"/>
      <c r="AZ847" s="883"/>
      <c r="BA847" s="883"/>
      <c r="BB847" s="883"/>
      <c r="BC847" s="883"/>
      <c r="BD847" s="883"/>
      <c r="BE847" s="883"/>
      <c r="BF847" s="883"/>
    </row>
    <row r="848" ht="12.75" customHeight="1">
      <c r="A848" s="883"/>
      <c r="B848" s="883"/>
      <c r="C848" s="883"/>
      <c r="D848" s="883"/>
      <c r="E848" s="883"/>
      <c r="F848" s="883"/>
      <c r="G848" s="883"/>
      <c r="H848" s="883"/>
      <c r="I848" s="883"/>
      <c r="J848" s="883"/>
      <c r="K848" s="883"/>
      <c r="L848" s="883"/>
      <c r="M848" s="883"/>
      <c r="N848" s="883"/>
      <c r="O848" s="883"/>
      <c r="P848" s="883"/>
      <c r="Q848" s="883"/>
      <c r="R848" s="883"/>
      <c r="S848" s="883"/>
      <c r="T848" s="883"/>
      <c r="U848" s="883"/>
      <c r="V848" s="883"/>
      <c r="W848" s="883"/>
      <c r="X848" s="883"/>
      <c r="Y848" s="883"/>
      <c r="Z848" s="883"/>
      <c r="AA848" s="883"/>
      <c r="AB848" s="883"/>
      <c r="AC848" s="883"/>
      <c r="AD848" s="883"/>
      <c r="AE848" s="883"/>
      <c r="AF848" s="883"/>
      <c r="AG848" s="883"/>
      <c r="AH848" s="883"/>
      <c r="AI848" s="883"/>
      <c r="AJ848" s="883"/>
      <c r="AK848" s="883"/>
      <c r="AL848" s="883"/>
      <c r="AM848" s="883"/>
      <c r="AN848" s="883"/>
      <c r="AO848" s="883"/>
      <c r="AP848" s="883"/>
      <c r="AQ848" s="883"/>
      <c r="AR848" s="883"/>
      <c r="AS848" s="883"/>
      <c r="AT848" s="883"/>
      <c r="AU848" s="883"/>
      <c r="AV848" s="883"/>
      <c r="AW848" s="883"/>
      <c r="AX848" s="883"/>
      <c r="AY848" s="883"/>
      <c r="AZ848" s="883"/>
      <c r="BA848" s="883"/>
      <c r="BB848" s="883"/>
      <c r="BC848" s="883"/>
      <c r="BD848" s="883"/>
      <c r="BE848" s="883"/>
      <c r="BF848" s="883"/>
    </row>
    <row r="849" ht="12.75" customHeight="1">
      <c r="A849" s="883"/>
      <c r="B849" s="883"/>
      <c r="C849" s="883"/>
      <c r="D849" s="883"/>
      <c r="E849" s="883"/>
      <c r="F849" s="883"/>
      <c r="G849" s="883"/>
      <c r="H849" s="883"/>
      <c r="I849" s="883"/>
      <c r="J849" s="883"/>
      <c r="K849" s="883"/>
      <c r="L849" s="883"/>
      <c r="M849" s="883"/>
      <c r="N849" s="883"/>
      <c r="O849" s="883"/>
      <c r="P849" s="883"/>
      <c r="Q849" s="883"/>
      <c r="R849" s="883"/>
      <c r="S849" s="883"/>
      <c r="T849" s="883"/>
      <c r="U849" s="883"/>
      <c r="V849" s="883"/>
      <c r="W849" s="883"/>
      <c r="X849" s="883"/>
      <c r="Y849" s="883"/>
      <c r="Z849" s="883"/>
      <c r="AA849" s="883"/>
      <c r="AB849" s="883"/>
      <c r="AC849" s="883"/>
      <c r="AD849" s="883"/>
      <c r="AE849" s="883"/>
      <c r="AF849" s="883"/>
      <c r="AG849" s="883"/>
      <c r="AH849" s="883"/>
      <c r="AI849" s="883"/>
      <c r="AJ849" s="883"/>
      <c r="AK849" s="883"/>
      <c r="AL849" s="883"/>
      <c r="AM849" s="883"/>
      <c r="AN849" s="883"/>
      <c r="AO849" s="883"/>
      <c r="AP849" s="883"/>
      <c r="AQ849" s="883"/>
      <c r="AR849" s="883"/>
      <c r="AS849" s="883"/>
      <c r="AT849" s="883"/>
      <c r="AU849" s="883"/>
      <c r="AV849" s="883"/>
      <c r="AW849" s="883"/>
      <c r="AX849" s="883"/>
      <c r="AY849" s="883"/>
      <c r="AZ849" s="883"/>
      <c r="BA849" s="883"/>
      <c r="BB849" s="883"/>
      <c r="BC849" s="883"/>
      <c r="BD849" s="883"/>
      <c r="BE849" s="883"/>
      <c r="BF849" s="883"/>
    </row>
    <row r="850" ht="12.75" customHeight="1">
      <c r="A850" s="883"/>
      <c r="B850" s="883"/>
      <c r="C850" s="883"/>
      <c r="D850" s="883"/>
      <c r="E850" s="883"/>
      <c r="F850" s="883"/>
      <c r="G850" s="883"/>
      <c r="H850" s="883"/>
      <c r="I850" s="883"/>
      <c r="J850" s="883"/>
      <c r="K850" s="883"/>
      <c r="L850" s="883"/>
      <c r="M850" s="883"/>
      <c r="N850" s="883"/>
      <c r="O850" s="883"/>
      <c r="P850" s="883"/>
      <c r="Q850" s="883"/>
      <c r="R850" s="883"/>
      <c r="S850" s="883"/>
      <c r="T850" s="883"/>
      <c r="U850" s="883"/>
      <c r="V850" s="883"/>
      <c r="W850" s="883"/>
      <c r="X850" s="883"/>
      <c r="Y850" s="883"/>
      <c r="Z850" s="883"/>
      <c r="AA850" s="883"/>
      <c r="AB850" s="883"/>
      <c r="AC850" s="883"/>
      <c r="AD850" s="883"/>
      <c r="AE850" s="883"/>
      <c r="AF850" s="883"/>
      <c r="AG850" s="883"/>
      <c r="AH850" s="883"/>
      <c r="AI850" s="883"/>
      <c r="AJ850" s="883"/>
      <c r="AK850" s="883"/>
      <c r="AL850" s="883"/>
      <c r="AM850" s="883"/>
      <c r="AN850" s="883"/>
      <c r="AO850" s="883"/>
      <c r="AP850" s="883"/>
      <c r="AQ850" s="883"/>
      <c r="AR850" s="883"/>
      <c r="AS850" s="883"/>
      <c r="AT850" s="883"/>
      <c r="AU850" s="883"/>
      <c r="AV850" s="883"/>
      <c r="AW850" s="883"/>
      <c r="AX850" s="883"/>
      <c r="AY850" s="883"/>
      <c r="AZ850" s="883"/>
      <c r="BA850" s="883"/>
      <c r="BB850" s="883"/>
      <c r="BC850" s="883"/>
      <c r="BD850" s="883"/>
      <c r="BE850" s="883"/>
      <c r="BF850" s="883"/>
    </row>
    <row r="851" ht="12.75" customHeight="1">
      <c r="A851" s="883"/>
      <c r="B851" s="883"/>
      <c r="C851" s="883"/>
      <c r="D851" s="883"/>
      <c r="E851" s="883"/>
      <c r="F851" s="883"/>
      <c r="G851" s="883"/>
      <c r="H851" s="883"/>
      <c r="I851" s="883"/>
      <c r="J851" s="883"/>
      <c r="K851" s="883"/>
      <c r="L851" s="883"/>
      <c r="M851" s="883"/>
      <c r="N851" s="883"/>
      <c r="O851" s="883"/>
      <c r="P851" s="883"/>
      <c r="Q851" s="883"/>
      <c r="R851" s="883"/>
      <c r="S851" s="883"/>
      <c r="T851" s="883"/>
      <c r="U851" s="883"/>
      <c r="V851" s="883"/>
      <c r="W851" s="883"/>
      <c r="X851" s="883"/>
      <c r="Y851" s="883"/>
      <c r="Z851" s="883"/>
      <c r="AA851" s="883"/>
      <c r="AB851" s="883"/>
      <c r="AC851" s="883"/>
      <c r="AD851" s="883"/>
      <c r="AE851" s="883"/>
      <c r="AF851" s="883"/>
      <c r="AG851" s="883"/>
      <c r="AH851" s="883"/>
      <c r="AI851" s="883"/>
      <c r="AJ851" s="883"/>
      <c r="AK851" s="883"/>
      <c r="AL851" s="883"/>
      <c r="AM851" s="883"/>
      <c r="AN851" s="883"/>
      <c r="AO851" s="883"/>
      <c r="AP851" s="883"/>
      <c r="AQ851" s="883"/>
      <c r="AR851" s="883"/>
      <c r="AS851" s="883"/>
      <c r="AT851" s="883"/>
      <c r="AU851" s="883"/>
      <c r="AV851" s="883"/>
      <c r="AW851" s="883"/>
      <c r="AX851" s="883"/>
      <c r="AY851" s="883"/>
      <c r="AZ851" s="883"/>
      <c r="BA851" s="883"/>
      <c r="BB851" s="883"/>
      <c r="BC851" s="883"/>
      <c r="BD851" s="883"/>
      <c r="BE851" s="883"/>
      <c r="BF851" s="883"/>
    </row>
    <row r="852" ht="12.75" customHeight="1">
      <c r="A852" s="883"/>
      <c r="B852" s="883"/>
      <c r="C852" s="883"/>
      <c r="D852" s="883"/>
      <c r="E852" s="883"/>
      <c r="F852" s="883"/>
      <c r="G852" s="883"/>
      <c r="H852" s="883"/>
      <c r="I852" s="883"/>
      <c r="J852" s="883"/>
      <c r="K852" s="883"/>
      <c r="L852" s="883"/>
      <c r="M852" s="883"/>
      <c r="N852" s="883"/>
      <c r="O852" s="883"/>
      <c r="P852" s="883"/>
      <c r="Q852" s="883"/>
      <c r="R852" s="883"/>
      <c r="S852" s="883"/>
      <c r="T852" s="883"/>
      <c r="U852" s="883"/>
      <c r="V852" s="883"/>
      <c r="W852" s="883"/>
      <c r="X852" s="883"/>
      <c r="Y852" s="883"/>
      <c r="Z852" s="883"/>
      <c r="AA852" s="883"/>
      <c r="AB852" s="883"/>
      <c r="AC852" s="883"/>
      <c r="AD852" s="883"/>
      <c r="AE852" s="883"/>
      <c r="AF852" s="883"/>
      <c r="AG852" s="883"/>
      <c r="AH852" s="883"/>
      <c r="AI852" s="883"/>
      <c r="AJ852" s="883"/>
      <c r="AK852" s="883"/>
      <c r="AL852" s="883"/>
      <c r="AM852" s="883"/>
      <c r="AN852" s="883"/>
      <c r="AO852" s="883"/>
      <c r="AP852" s="883"/>
      <c r="AQ852" s="883"/>
      <c r="AR852" s="883"/>
      <c r="AS852" s="883"/>
      <c r="AT852" s="883"/>
      <c r="AU852" s="883"/>
      <c r="AV852" s="883"/>
      <c r="AW852" s="883"/>
      <c r="AX852" s="883"/>
      <c r="AY852" s="883"/>
      <c r="AZ852" s="883"/>
      <c r="BA852" s="883"/>
      <c r="BB852" s="883"/>
      <c r="BC852" s="883"/>
      <c r="BD852" s="883"/>
      <c r="BE852" s="883"/>
      <c r="BF852" s="883"/>
    </row>
    <row r="853" ht="12.75" customHeight="1">
      <c r="A853" s="883"/>
      <c r="B853" s="883"/>
      <c r="C853" s="883"/>
      <c r="D853" s="883"/>
      <c r="E853" s="883"/>
      <c r="F853" s="883"/>
      <c r="G853" s="883"/>
      <c r="H853" s="883"/>
      <c r="I853" s="883"/>
      <c r="J853" s="883"/>
      <c r="K853" s="883"/>
      <c r="L853" s="883"/>
      <c r="M853" s="883"/>
      <c r="N853" s="883"/>
      <c r="O853" s="883"/>
      <c r="P853" s="883"/>
      <c r="Q853" s="883"/>
      <c r="R853" s="883"/>
      <c r="S853" s="883"/>
      <c r="T853" s="883"/>
      <c r="U853" s="883"/>
      <c r="V853" s="883"/>
      <c r="W853" s="883"/>
      <c r="X853" s="883"/>
      <c r="Y853" s="883"/>
      <c r="Z853" s="883"/>
      <c r="AA853" s="883"/>
      <c r="AB853" s="883"/>
      <c r="AC853" s="883"/>
      <c r="AD853" s="883"/>
      <c r="AE853" s="883"/>
      <c r="AF853" s="883"/>
      <c r="AG853" s="883"/>
      <c r="AH853" s="883"/>
      <c r="AI853" s="883"/>
      <c r="AJ853" s="883"/>
      <c r="AK853" s="883"/>
      <c r="AL853" s="883"/>
      <c r="AM853" s="883"/>
      <c r="AN853" s="883"/>
      <c r="AO853" s="883"/>
      <c r="AP853" s="883"/>
      <c r="AQ853" s="883"/>
      <c r="AR853" s="883"/>
      <c r="AS853" s="883"/>
      <c r="AT853" s="883"/>
      <c r="AU853" s="883"/>
      <c r="AV853" s="883"/>
      <c r="AW853" s="883"/>
      <c r="AX853" s="883"/>
      <c r="AY853" s="883"/>
      <c r="AZ853" s="883"/>
      <c r="BA853" s="883"/>
      <c r="BB853" s="883"/>
      <c r="BC853" s="883"/>
      <c r="BD853" s="883"/>
      <c r="BE853" s="883"/>
      <c r="BF853" s="883"/>
    </row>
    <row r="854" ht="12.75" customHeight="1">
      <c r="A854" s="883"/>
      <c r="B854" s="883"/>
      <c r="C854" s="883"/>
      <c r="D854" s="883"/>
      <c r="E854" s="883"/>
      <c r="F854" s="883"/>
      <c r="G854" s="883"/>
      <c r="H854" s="883"/>
      <c r="I854" s="883"/>
      <c r="J854" s="883"/>
      <c r="K854" s="883"/>
      <c r="L854" s="883"/>
      <c r="M854" s="883"/>
      <c r="N854" s="883"/>
      <c r="O854" s="883"/>
      <c r="P854" s="883"/>
      <c r="Q854" s="883"/>
      <c r="R854" s="883"/>
      <c r="S854" s="883"/>
      <c r="T854" s="883"/>
      <c r="U854" s="883"/>
      <c r="V854" s="883"/>
      <c r="W854" s="883"/>
      <c r="X854" s="883"/>
      <c r="Y854" s="883"/>
      <c r="Z854" s="883"/>
      <c r="AA854" s="883"/>
      <c r="AB854" s="883"/>
      <c r="AC854" s="883"/>
      <c r="AD854" s="883"/>
      <c r="AE854" s="883"/>
      <c r="AF854" s="883"/>
      <c r="AG854" s="883"/>
      <c r="AH854" s="883"/>
      <c r="AI854" s="883"/>
      <c r="AJ854" s="883"/>
      <c r="AK854" s="883"/>
      <c r="AL854" s="883"/>
      <c r="AM854" s="883"/>
      <c r="AN854" s="883"/>
      <c r="AO854" s="883"/>
      <c r="AP854" s="883"/>
      <c r="AQ854" s="883"/>
      <c r="AR854" s="883"/>
      <c r="AS854" s="883"/>
      <c r="AT854" s="883"/>
      <c r="AU854" s="883"/>
      <c r="AV854" s="883"/>
      <c r="AW854" s="883"/>
      <c r="AX854" s="883"/>
      <c r="AY854" s="883"/>
      <c r="AZ854" s="883"/>
      <c r="BA854" s="883"/>
      <c r="BB854" s="883"/>
      <c r="BC854" s="883"/>
      <c r="BD854" s="883"/>
      <c r="BE854" s="883"/>
      <c r="BF854" s="883"/>
    </row>
    <row r="855" ht="12.75" customHeight="1">
      <c r="A855" s="883"/>
      <c r="B855" s="883"/>
      <c r="C855" s="883"/>
      <c r="D855" s="883"/>
      <c r="E855" s="883"/>
      <c r="F855" s="883"/>
      <c r="G855" s="883"/>
      <c r="H855" s="883"/>
      <c r="I855" s="883"/>
      <c r="J855" s="883"/>
      <c r="K855" s="883"/>
      <c r="L855" s="883"/>
      <c r="M855" s="883"/>
      <c r="N855" s="883"/>
      <c r="O855" s="883"/>
      <c r="P855" s="883"/>
      <c r="Q855" s="883"/>
      <c r="R855" s="883"/>
      <c r="S855" s="883"/>
      <c r="T855" s="883"/>
      <c r="U855" s="883"/>
      <c r="V855" s="883"/>
      <c r="W855" s="883"/>
      <c r="X855" s="883"/>
      <c r="Y855" s="883"/>
      <c r="Z855" s="883"/>
      <c r="AA855" s="883"/>
      <c r="AB855" s="883"/>
      <c r="AC855" s="883"/>
      <c r="AD855" s="883"/>
      <c r="AE855" s="883"/>
      <c r="AF855" s="883"/>
      <c r="AG855" s="883"/>
      <c r="AH855" s="883"/>
      <c r="AI855" s="883"/>
      <c r="AJ855" s="883"/>
      <c r="AK855" s="883"/>
      <c r="AL855" s="883"/>
      <c r="AM855" s="883"/>
      <c r="AN855" s="883"/>
      <c r="AO855" s="883"/>
      <c r="AP855" s="883"/>
      <c r="AQ855" s="883"/>
      <c r="AR855" s="883"/>
      <c r="AS855" s="883"/>
      <c r="AT855" s="883"/>
      <c r="AU855" s="883"/>
      <c r="AV855" s="883"/>
      <c r="AW855" s="883"/>
      <c r="AX855" s="883"/>
      <c r="AY855" s="883"/>
      <c r="AZ855" s="883"/>
      <c r="BA855" s="883"/>
      <c r="BB855" s="883"/>
      <c r="BC855" s="883"/>
      <c r="BD855" s="883"/>
      <c r="BE855" s="883"/>
      <c r="BF855" s="883"/>
    </row>
    <row r="856" ht="12.75" customHeight="1">
      <c r="A856" s="883"/>
      <c r="B856" s="883"/>
      <c r="C856" s="883"/>
      <c r="D856" s="883"/>
      <c r="E856" s="883"/>
      <c r="F856" s="883"/>
      <c r="G856" s="883"/>
      <c r="H856" s="883"/>
      <c r="I856" s="883"/>
      <c r="J856" s="883"/>
      <c r="K856" s="883"/>
      <c r="L856" s="883"/>
      <c r="M856" s="883"/>
      <c r="N856" s="883"/>
      <c r="O856" s="883"/>
      <c r="P856" s="883"/>
      <c r="Q856" s="883"/>
      <c r="R856" s="883"/>
      <c r="S856" s="883"/>
      <c r="T856" s="883"/>
      <c r="U856" s="883"/>
      <c r="V856" s="883"/>
      <c r="W856" s="883"/>
      <c r="X856" s="883"/>
      <c r="Y856" s="883"/>
      <c r="Z856" s="883"/>
      <c r="AA856" s="883"/>
      <c r="AB856" s="883"/>
      <c r="AC856" s="883"/>
      <c r="AD856" s="883"/>
      <c r="AE856" s="883"/>
      <c r="AF856" s="883"/>
      <c r="AG856" s="883"/>
      <c r="AH856" s="883"/>
      <c r="AI856" s="883"/>
      <c r="AJ856" s="883"/>
      <c r="AK856" s="883"/>
      <c r="AL856" s="883"/>
      <c r="AM856" s="883"/>
      <c r="AN856" s="883"/>
      <c r="AO856" s="883"/>
      <c r="AP856" s="883"/>
      <c r="AQ856" s="883"/>
      <c r="AR856" s="883"/>
      <c r="AS856" s="883"/>
      <c r="AT856" s="883"/>
      <c r="AU856" s="883"/>
      <c r="AV856" s="883"/>
      <c r="AW856" s="883"/>
      <c r="AX856" s="883"/>
      <c r="AY856" s="883"/>
      <c r="AZ856" s="883"/>
      <c r="BA856" s="883"/>
      <c r="BB856" s="883"/>
      <c r="BC856" s="883"/>
      <c r="BD856" s="883"/>
      <c r="BE856" s="883"/>
      <c r="BF856" s="883"/>
    </row>
    <row r="857" ht="12.75" customHeight="1">
      <c r="A857" s="883"/>
      <c r="B857" s="883"/>
      <c r="C857" s="883"/>
      <c r="D857" s="883"/>
      <c r="E857" s="883"/>
      <c r="F857" s="883"/>
      <c r="G857" s="883"/>
      <c r="H857" s="883"/>
      <c r="I857" s="883"/>
      <c r="J857" s="883"/>
      <c r="K857" s="883"/>
      <c r="L857" s="883"/>
      <c r="M857" s="883"/>
      <c r="N857" s="883"/>
      <c r="O857" s="883"/>
      <c r="P857" s="883"/>
      <c r="Q857" s="883"/>
      <c r="R857" s="883"/>
      <c r="S857" s="883"/>
      <c r="T857" s="883"/>
      <c r="U857" s="883"/>
      <c r="V857" s="883"/>
      <c r="W857" s="883"/>
      <c r="X857" s="883"/>
      <c r="Y857" s="883"/>
      <c r="Z857" s="883"/>
      <c r="AA857" s="883"/>
      <c r="AB857" s="883"/>
      <c r="AC857" s="883"/>
      <c r="AD857" s="883"/>
      <c r="AE857" s="883"/>
      <c r="AF857" s="883"/>
      <c r="AG857" s="883"/>
      <c r="AH857" s="883"/>
      <c r="AI857" s="883"/>
      <c r="AJ857" s="883"/>
      <c r="AK857" s="883"/>
      <c r="AL857" s="883"/>
      <c r="AM857" s="883"/>
      <c r="AN857" s="883"/>
      <c r="AO857" s="883"/>
      <c r="AP857" s="883"/>
      <c r="AQ857" s="883"/>
      <c r="AR857" s="883"/>
      <c r="AS857" s="883"/>
      <c r="AT857" s="883"/>
      <c r="AU857" s="883"/>
      <c r="AV857" s="883"/>
      <c r="AW857" s="883"/>
      <c r="AX857" s="883"/>
      <c r="AY857" s="883"/>
      <c r="AZ857" s="883"/>
      <c r="BA857" s="883"/>
      <c r="BB857" s="883"/>
      <c r="BC857" s="883"/>
      <c r="BD857" s="883"/>
      <c r="BE857" s="883"/>
      <c r="BF857" s="883"/>
    </row>
    <row r="858" ht="12.75" customHeight="1">
      <c r="A858" s="883"/>
      <c r="B858" s="883"/>
      <c r="C858" s="883"/>
      <c r="D858" s="883"/>
      <c r="E858" s="883"/>
      <c r="F858" s="883"/>
      <c r="G858" s="883"/>
      <c r="H858" s="883"/>
      <c r="I858" s="883"/>
      <c r="J858" s="883"/>
      <c r="K858" s="883"/>
      <c r="L858" s="883"/>
      <c r="M858" s="883"/>
      <c r="N858" s="883"/>
      <c r="O858" s="883"/>
      <c r="P858" s="883"/>
      <c r="Q858" s="883"/>
      <c r="R858" s="883"/>
      <c r="S858" s="883"/>
      <c r="T858" s="883"/>
      <c r="U858" s="883"/>
      <c r="V858" s="883"/>
      <c r="W858" s="883"/>
      <c r="X858" s="883"/>
      <c r="Y858" s="883"/>
      <c r="Z858" s="883"/>
      <c r="AA858" s="883"/>
      <c r="AB858" s="883"/>
      <c r="AC858" s="883"/>
      <c r="AD858" s="883"/>
      <c r="AE858" s="883"/>
      <c r="AF858" s="883"/>
      <c r="AG858" s="883"/>
      <c r="AH858" s="883"/>
      <c r="AI858" s="883"/>
      <c r="AJ858" s="883"/>
      <c r="AK858" s="883"/>
      <c r="AL858" s="883"/>
      <c r="AM858" s="883"/>
      <c r="AN858" s="883"/>
      <c r="AO858" s="883"/>
      <c r="AP858" s="883"/>
      <c r="AQ858" s="883"/>
      <c r="AR858" s="883"/>
      <c r="AS858" s="883"/>
      <c r="AT858" s="883"/>
      <c r="AU858" s="883"/>
      <c r="AV858" s="883"/>
      <c r="AW858" s="883"/>
      <c r="AX858" s="883"/>
      <c r="AY858" s="883"/>
      <c r="AZ858" s="883"/>
      <c r="BA858" s="883"/>
      <c r="BB858" s="883"/>
      <c r="BC858" s="883"/>
      <c r="BD858" s="883"/>
      <c r="BE858" s="883"/>
      <c r="BF858" s="883"/>
    </row>
    <row r="859" ht="12.75" customHeight="1">
      <c r="A859" s="883"/>
      <c r="B859" s="883"/>
      <c r="C859" s="883"/>
      <c r="D859" s="883"/>
      <c r="E859" s="883"/>
      <c r="F859" s="883"/>
      <c r="G859" s="883"/>
      <c r="H859" s="883"/>
      <c r="I859" s="883"/>
      <c r="J859" s="883"/>
      <c r="K859" s="883"/>
      <c r="L859" s="883"/>
      <c r="M859" s="883"/>
      <c r="N859" s="883"/>
      <c r="O859" s="883"/>
      <c r="P859" s="883"/>
      <c r="Q859" s="883"/>
      <c r="R859" s="883"/>
      <c r="S859" s="883"/>
      <c r="T859" s="883"/>
      <c r="U859" s="883"/>
      <c r="V859" s="883"/>
      <c r="W859" s="883"/>
      <c r="X859" s="883"/>
      <c r="Y859" s="883"/>
      <c r="Z859" s="883"/>
      <c r="AA859" s="883"/>
      <c r="AB859" s="883"/>
      <c r="AC859" s="883"/>
      <c r="AD859" s="883"/>
      <c r="AE859" s="883"/>
      <c r="AF859" s="883"/>
      <c r="AG859" s="883"/>
      <c r="AH859" s="883"/>
      <c r="AI859" s="883"/>
      <c r="AJ859" s="883"/>
      <c r="AK859" s="883"/>
      <c r="AL859" s="883"/>
      <c r="AM859" s="883"/>
      <c r="AN859" s="883"/>
      <c r="AO859" s="883"/>
      <c r="AP859" s="883"/>
      <c r="AQ859" s="883"/>
      <c r="AR859" s="883"/>
      <c r="AS859" s="883"/>
      <c r="AT859" s="883"/>
      <c r="AU859" s="883"/>
      <c r="AV859" s="883"/>
      <c r="AW859" s="883"/>
      <c r="AX859" s="883"/>
      <c r="AY859" s="883"/>
      <c r="AZ859" s="883"/>
      <c r="BA859" s="883"/>
      <c r="BB859" s="883"/>
      <c r="BC859" s="883"/>
      <c r="BD859" s="883"/>
      <c r="BE859" s="883"/>
      <c r="BF859" s="883"/>
    </row>
    <row r="860" ht="12.75" customHeight="1">
      <c r="A860" s="883"/>
      <c r="B860" s="883"/>
      <c r="C860" s="883"/>
      <c r="D860" s="883"/>
      <c r="E860" s="883"/>
      <c r="F860" s="883"/>
      <c r="G860" s="883"/>
      <c r="H860" s="883"/>
      <c r="I860" s="883"/>
      <c r="J860" s="883"/>
      <c r="K860" s="883"/>
      <c r="L860" s="883"/>
      <c r="M860" s="883"/>
      <c r="N860" s="883"/>
      <c r="O860" s="883"/>
      <c r="P860" s="883"/>
      <c r="Q860" s="883"/>
      <c r="R860" s="883"/>
      <c r="S860" s="883"/>
      <c r="T860" s="883"/>
      <c r="U860" s="883"/>
      <c r="V860" s="883"/>
      <c r="W860" s="883"/>
      <c r="X860" s="883"/>
      <c r="Y860" s="883"/>
      <c r="Z860" s="883"/>
      <c r="AA860" s="883"/>
      <c r="AB860" s="883"/>
      <c r="AC860" s="883"/>
      <c r="AD860" s="883"/>
      <c r="AE860" s="883"/>
      <c r="AF860" s="883"/>
      <c r="AG860" s="883"/>
      <c r="AH860" s="883"/>
      <c r="AI860" s="883"/>
      <c r="AJ860" s="883"/>
      <c r="AK860" s="883"/>
      <c r="AL860" s="883"/>
      <c r="AM860" s="883"/>
      <c r="AN860" s="883"/>
      <c r="AO860" s="883"/>
      <c r="AP860" s="883"/>
      <c r="AQ860" s="883"/>
      <c r="AR860" s="883"/>
      <c r="AS860" s="883"/>
      <c r="AT860" s="883"/>
      <c r="AU860" s="883"/>
      <c r="AV860" s="883"/>
      <c r="AW860" s="883"/>
      <c r="AX860" s="883"/>
      <c r="AY860" s="883"/>
      <c r="AZ860" s="883"/>
      <c r="BA860" s="883"/>
      <c r="BB860" s="883"/>
      <c r="BC860" s="883"/>
      <c r="BD860" s="883"/>
      <c r="BE860" s="883"/>
      <c r="BF860" s="883"/>
    </row>
    <row r="861" ht="12.75" customHeight="1">
      <c r="A861" s="883"/>
      <c r="B861" s="883"/>
      <c r="C861" s="883"/>
      <c r="D861" s="883"/>
      <c r="E861" s="883"/>
      <c r="F861" s="883"/>
      <c r="G861" s="883"/>
      <c r="H861" s="883"/>
      <c r="I861" s="883"/>
      <c r="J861" s="883"/>
      <c r="K861" s="883"/>
      <c r="L861" s="883"/>
      <c r="M861" s="883"/>
      <c r="N861" s="883"/>
      <c r="O861" s="883"/>
      <c r="P861" s="883"/>
      <c r="Q861" s="883"/>
      <c r="R861" s="883"/>
      <c r="S861" s="883"/>
      <c r="T861" s="883"/>
      <c r="U861" s="883"/>
      <c r="V861" s="883"/>
      <c r="W861" s="883"/>
      <c r="X861" s="883"/>
      <c r="Y861" s="883"/>
      <c r="Z861" s="883"/>
      <c r="AA861" s="883"/>
      <c r="AB861" s="883"/>
      <c r="AC861" s="883"/>
      <c r="AD861" s="883"/>
      <c r="AE861" s="883"/>
      <c r="AF861" s="883"/>
      <c r="AG861" s="883"/>
      <c r="AH861" s="883"/>
      <c r="AI861" s="883"/>
      <c r="AJ861" s="883"/>
      <c r="AK861" s="883"/>
      <c r="AL861" s="883"/>
      <c r="AM861" s="883"/>
      <c r="AN861" s="883"/>
      <c r="AO861" s="883"/>
      <c r="AP861" s="883"/>
      <c r="AQ861" s="883"/>
      <c r="AR861" s="883"/>
      <c r="AS861" s="883"/>
      <c r="AT861" s="883"/>
      <c r="AU861" s="883"/>
      <c r="AV861" s="883"/>
      <c r="AW861" s="883"/>
      <c r="AX861" s="883"/>
      <c r="AY861" s="883"/>
      <c r="AZ861" s="883"/>
      <c r="BA861" s="883"/>
      <c r="BB861" s="883"/>
      <c r="BC861" s="883"/>
      <c r="BD861" s="883"/>
      <c r="BE861" s="883"/>
      <c r="BF861" s="883"/>
    </row>
    <row r="862" ht="12.75" customHeight="1">
      <c r="A862" s="883"/>
      <c r="B862" s="883"/>
      <c r="C862" s="883"/>
      <c r="D862" s="883"/>
      <c r="E862" s="883"/>
      <c r="F862" s="883"/>
      <c r="G862" s="883"/>
      <c r="H862" s="883"/>
      <c r="I862" s="883"/>
      <c r="J862" s="883"/>
      <c r="K862" s="883"/>
      <c r="L862" s="883"/>
      <c r="M862" s="883"/>
      <c r="N862" s="883"/>
      <c r="O862" s="883"/>
      <c r="P862" s="883"/>
      <c r="Q862" s="883"/>
      <c r="R862" s="883"/>
      <c r="S862" s="883"/>
      <c r="T862" s="883"/>
      <c r="U862" s="883"/>
      <c r="V862" s="883"/>
      <c r="W862" s="883"/>
      <c r="X862" s="883"/>
      <c r="Y862" s="883"/>
      <c r="Z862" s="883"/>
      <c r="AA862" s="883"/>
      <c r="AB862" s="883"/>
      <c r="AC862" s="883"/>
      <c r="AD862" s="883"/>
      <c r="AE862" s="883"/>
      <c r="AF862" s="883"/>
      <c r="AG862" s="883"/>
      <c r="AH862" s="883"/>
      <c r="AI862" s="883"/>
      <c r="AJ862" s="883"/>
      <c r="AK862" s="883"/>
      <c r="AL862" s="883"/>
      <c r="AM862" s="883"/>
      <c r="AN862" s="883"/>
      <c r="AO862" s="883"/>
      <c r="AP862" s="883"/>
      <c r="AQ862" s="883"/>
      <c r="AR862" s="883"/>
      <c r="AS862" s="883"/>
      <c r="AT862" s="883"/>
      <c r="AU862" s="883"/>
      <c r="AV862" s="883"/>
      <c r="AW862" s="883"/>
      <c r="AX862" s="883"/>
      <c r="AY862" s="883"/>
      <c r="AZ862" s="883"/>
      <c r="BA862" s="883"/>
      <c r="BB862" s="883"/>
      <c r="BC862" s="883"/>
      <c r="BD862" s="883"/>
      <c r="BE862" s="883"/>
      <c r="BF862" s="883"/>
    </row>
    <row r="863" ht="12.75" customHeight="1">
      <c r="A863" s="883"/>
      <c r="B863" s="883"/>
      <c r="C863" s="883"/>
      <c r="D863" s="883"/>
      <c r="E863" s="883"/>
      <c r="F863" s="883"/>
      <c r="G863" s="883"/>
      <c r="H863" s="883"/>
      <c r="I863" s="883"/>
      <c r="J863" s="883"/>
      <c r="K863" s="883"/>
      <c r="L863" s="883"/>
      <c r="M863" s="883"/>
      <c r="N863" s="883"/>
      <c r="O863" s="883"/>
      <c r="P863" s="883"/>
      <c r="Q863" s="883"/>
      <c r="R863" s="883"/>
      <c r="S863" s="883"/>
      <c r="T863" s="883"/>
      <c r="U863" s="883"/>
      <c r="V863" s="883"/>
      <c r="W863" s="883"/>
      <c r="X863" s="883"/>
      <c r="Y863" s="883"/>
      <c r="Z863" s="883"/>
      <c r="AA863" s="883"/>
      <c r="AB863" s="883"/>
      <c r="AC863" s="883"/>
      <c r="AD863" s="883"/>
      <c r="AE863" s="883"/>
      <c r="AF863" s="883"/>
      <c r="AG863" s="883"/>
      <c r="AH863" s="883"/>
      <c r="AI863" s="883"/>
      <c r="AJ863" s="883"/>
      <c r="AK863" s="883"/>
      <c r="AL863" s="883"/>
      <c r="AM863" s="883"/>
      <c r="AN863" s="883"/>
      <c r="AO863" s="883"/>
      <c r="AP863" s="883"/>
      <c r="AQ863" s="883"/>
      <c r="AR863" s="883"/>
      <c r="AS863" s="883"/>
      <c r="AT863" s="883"/>
      <c r="AU863" s="883"/>
      <c r="AV863" s="883"/>
      <c r="AW863" s="883"/>
      <c r="AX863" s="883"/>
      <c r="AY863" s="883"/>
      <c r="AZ863" s="883"/>
      <c r="BA863" s="883"/>
      <c r="BB863" s="883"/>
      <c r="BC863" s="883"/>
      <c r="BD863" s="883"/>
      <c r="BE863" s="883"/>
      <c r="BF863" s="883"/>
    </row>
    <row r="864" ht="12.75" customHeight="1">
      <c r="A864" s="883"/>
      <c r="B864" s="883"/>
      <c r="C864" s="883"/>
      <c r="D864" s="883"/>
      <c r="E864" s="883"/>
      <c r="F864" s="883"/>
      <c r="G864" s="883"/>
      <c r="H864" s="883"/>
      <c r="I864" s="883"/>
      <c r="J864" s="883"/>
      <c r="K864" s="883"/>
      <c r="L864" s="883"/>
      <c r="M864" s="883"/>
      <c r="N864" s="883"/>
      <c r="O864" s="883"/>
      <c r="P864" s="883"/>
      <c r="Q864" s="883"/>
      <c r="R864" s="883"/>
      <c r="S864" s="883"/>
      <c r="T864" s="883"/>
      <c r="U864" s="883"/>
      <c r="V864" s="883"/>
      <c r="W864" s="883"/>
      <c r="X864" s="883"/>
      <c r="Y864" s="883"/>
      <c r="Z864" s="883"/>
      <c r="AA864" s="883"/>
      <c r="AB864" s="883"/>
      <c r="AC864" s="883"/>
      <c r="AD864" s="883"/>
      <c r="AE864" s="883"/>
      <c r="AF864" s="883"/>
      <c r="AG864" s="883"/>
      <c r="AH864" s="883"/>
      <c r="AI864" s="883"/>
      <c r="AJ864" s="883"/>
      <c r="AK864" s="883"/>
      <c r="AL864" s="883"/>
      <c r="AM864" s="883"/>
      <c r="AN864" s="883"/>
      <c r="AO864" s="883"/>
      <c r="AP864" s="883"/>
      <c r="AQ864" s="883"/>
      <c r="AR864" s="883"/>
      <c r="AS864" s="883"/>
      <c r="AT864" s="883"/>
      <c r="AU864" s="883"/>
      <c r="AV864" s="883"/>
      <c r="AW864" s="883"/>
      <c r="AX864" s="883"/>
      <c r="AY864" s="883"/>
      <c r="AZ864" s="883"/>
      <c r="BA864" s="883"/>
      <c r="BB864" s="883"/>
      <c r="BC864" s="883"/>
      <c r="BD864" s="883"/>
      <c r="BE864" s="883"/>
      <c r="BF864" s="883"/>
    </row>
    <row r="865" ht="12.75" customHeight="1">
      <c r="A865" s="883"/>
      <c r="B865" s="883"/>
      <c r="C865" s="883"/>
      <c r="D865" s="883"/>
      <c r="E865" s="883"/>
      <c r="F865" s="883"/>
      <c r="G865" s="883"/>
      <c r="H865" s="883"/>
      <c r="I865" s="883"/>
      <c r="J865" s="883"/>
      <c r="K865" s="883"/>
      <c r="L865" s="883"/>
      <c r="M865" s="883"/>
      <c r="N865" s="883"/>
      <c r="O865" s="883"/>
      <c r="P865" s="883"/>
      <c r="Q865" s="883"/>
      <c r="R865" s="883"/>
      <c r="S865" s="883"/>
      <c r="T865" s="883"/>
      <c r="U865" s="883"/>
      <c r="V865" s="883"/>
      <c r="W865" s="883"/>
      <c r="X865" s="883"/>
      <c r="Y865" s="883"/>
      <c r="Z865" s="883"/>
      <c r="AA865" s="883"/>
      <c r="AB865" s="883"/>
      <c r="AC865" s="883"/>
      <c r="AD865" s="883"/>
      <c r="AE865" s="883"/>
      <c r="AF865" s="883"/>
      <c r="AG865" s="883"/>
      <c r="AH865" s="883"/>
      <c r="AI865" s="883"/>
      <c r="AJ865" s="883"/>
      <c r="AK865" s="883"/>
      <c r="AL865" s="883"/>
      <c r="AM865" s="883"/>
      <c r="AN865" s="883"/>
      <c r="AO865" s="883"/>
      <c r="AP865" s="883"/>
      <c r="AQ865" s="883"/>
      <c r="AR865" s="883"/>
      <c r="AS865" s="883"/>
      <c r="AT865" s="883"/>
      <c r="AU865" s="883"/>
      <c r="AV865" s="883"/>
      <c r="AW865" s="883"/>
      <c r="AX865" s="883"/>
      <c r="AY865" s="883"/>
      <c r="AZ865" s="883"/>
      <c r="BA865" s="883"/>
      <c r="BB865" s="883"/>
      <c r="BC865" s="883"/>
      <c r="BD865" s="883"/>
      <c r="BE865" s="883"/>
      <c r="BF865" s="883"/>
    </row>
    <row r="866" ht="12.75" customHeight="1">
      <c r="A866" s="883"/>
      <c r="B866" s="883"/>
      <c r="C866" s="883"/>
      <c r="D866" s="883"/>
      <c r="E866" s="883"/>
      <c r="F866" s="883"/>
      <c r="G866" s="883"/>
      <c r="H866" s="883"/>
      <c r="I866" s="883"/>
      <c r="J866" s="883"/>
      <c r="K866" s="883"/>
      <c r="L866" s="883"/>
      <c r="M866" s="883"/>
      <c r="N866" s="883"/>
      <c r="O866" s="883"/>
      <c r="P866" s="883"/>
      <c r="Q866" s="883"/>
      <c r="R866" s="883"/>
      <c r="S866" s="883"/>
      <c r="T866" s="883"/>
      <c r="U866" s="883"/>
      <c r="V866" s="883"/>
      <c r="W866" s="883"/>
      <c r="X866" s="883"/>
      <c r="Y866" s="883"/>
      <c r="Z866" s="883"/>
      <c r="AA866" s="883"/>
      <c r="AB866" s="883"/>
      <c r="AC866" s="883"/>
      <c r="AD866" s="883"/>
      <c r="AE866" s="883"/>
      <c r="AF866" s="883"/>
      <c r="AG866" s="883"/>
      <c r="AH866" s="883"/>
      <c r="AI866" s="883"/>
      <c r="AJ866" s="883"/>
      <c r="AK866" s="883"/>
      <c r="AL866" s="883"/>
      <c r="AM866" s="883"/>
      <c r="AN866" s="883"/>
      <c r="AO866" s="883"/>
      <c r="AP866" s="883"/>
      <c r="AQ866" s="883"/>
      <c r="AR866" s="883"/>
      <c r="AS866" s="883"/>
      <c r="AT866" s="883"/>
      <c r="AU866" s="883"/>
      <c r="AV866" s="883"/>
      <c r="AW866" s="883"/>
      <c r="AX866" s="883"/>
      <c r="AY866" s="883"/>
      <c r="AZ866" s="883"/>
      <c r="BA866" s="883"/>
      <c r="BB866" s="883"/>
      <c r="BC866" s="883"/>
      <c r="BD866" s="883"/>
      <c r="BE866" s="883"/>
      <c r="BF866" s="883"/>
    </row>
    <row r="867" ht="12.75" customHeight="1">
      <c r="A867" s="883"/>
      <c r="B867" s="883"/>
      <c r="C867" s="883"/>
      <c r="D867" s="883"/>
      <c r="E867" s="883"/>
      <c r="F867" s="883"/>
      <c r="G867" s="883"/>
      <c r="H867" s="883"/>
      <c r="I867" s="883"/>
      <c r="J867" s="883"/>
      <c r="K867" s="883"/>
      <c r="L867" s="883"/>
      <c r="M867" s="883"/>
      <c r="N867" s="883"/>
      <c r="O867" s="883"/>
      <c r="P867" s="883"/>
      <c r="Q867" s="883"/>
      <c r="R867" s="883"/>
      <c r="S867" s="883"/>
      <c r="T867" s="883"/>
      <c r="U867" s="883"/>
      <c r="V867" s="883"/>
      <c r="W867" s="883"/>
      <c r="X867" s="883"/>
      <c r="Y867" s="883"/>
      <c r="Z867" s="883"/>
      <c r="AA867" s="883"/>
      <c r="AB867" s="883"/>
      <c r="AC867" s="883"/>
      <c r="AD867" s="883"/>
      <c r="AE867" s="883"/>
      <c r="AF867" s="883"/>
      <c r="AG867" s="883"/>
      <c r="AH867" s="883"/>
      <c r="AI867" s="883"/>
      <c r="AJ867" s="883"/>
      <c r="AK867" s="883"/>
      <c r="AL867" s="883"/>
      <c r="AM867" s="883"/>
      <c r="AN867" s="883"/>
      <c r="AO867" s="883"/>
      <c r="AP867" s="883"/>
      <c r="AQ867" s="883"/>
      <c r="AR867" s="883"/>
      <c r="AS867" s="883"/>
      <c r="AT867" s="883"/>
      <c r="AU867" s="883"/>
      <c r="AV867" s="883"/>
      <c r="AW867" s="883"/>
      <c r="AX867" s="883"/>
      <c r="AY867" s="883"/>
      <c r="AZ867" s="883"/>
      <c r="BA867" s="883"/>
      <c r="BB867" s="883"/>
      <c r="BC867" s="883"/>
      <c r="BD867" s="883"/>
      <c r="BE867" s="883"/>
      <c r="BF867" s="883"/>
    </row>
    <row r="868" ht="12.75" customHeight="1">
      <c r="A868" s="883"/>
      <c r="B868" s="883"/>
      <c r="C868" s="883"/>
      <c r="D868" s="883"/>
      <c r="E868" s="883"/>
      <c r="F868" s="883"/>
      <c r="G868" s="883"/>
      <c r="H868" s="883"/>
      <c r="I868" s="883"/>
      <c r="J868" s="883"/>
      <c r="K868" s="883"/>
      <c r="L868" s="883"/>
      <c r="M868" s="883"/>
      <c r="N868" s="883"/>
      <c r="O868" s="883"/>
      <c r="P868" s="883"/>
      <c r="Q868" s="883"/>
      <c r="R868" s="883"/>
      <c r="S868" s="883"/>
      <c r="T868" s="883"/>
      <c r="U868" s="883"/>
      <c r="V868" s="883"/>
      <c r="W868" s="883"/>
      <c r="X868" s="883"/>
      <c r="Y868" s="883"/>
      <c r="Z868" s="883"/>
      <c r="AA868" s="883"/>
      <c r="AB868" s="883"/>
      <c r="AC868" s="883"/>
      <c r="AD868" s="883"/>
      <c r="AE868" s="883"/>
      <c r="AF868" s="883"/>
      <c r="AG868" s="883"/>
      <c r="AH868" s="883"/>
      <c r="AI868" s="883"/>
      <c r="AJ868" s="883"/>
      <c r="AK868" s="883"/>
      <c r="AL868" s="883"/>
      <c r="AM868" s="883"/>
      <c r="AN868" s="883"/>
      <c r="AO868" s="883"/>
      <c r="AP868" s="883"/>
      <c r="AQ868" s="883"/>
      <c r="AR868" s="883"/>
      <c r="AS868" s="883"/>
      <c r="AT868" s="883"/>
      <c r="AU868" s="883"/>
      <c r="AV868" s="883"/>
      <c r="AW868" s="883"/>
      <c r="AX868" s="883"/>
      <c r="AY868" s="883"/>
      <c r="AZ868" s="883"/>
      <c r="BA868" s="883"/>
      <c r="BB868" s="883"/>
      <c r="BC868" s="883"/>
      <c r="BD868" s="883"/>
      <c r="BE868" s="883"/>
      <c r="BF868" s="883"/>
    </row>
    <row r="869" ht="12.75" customHeight="1">
      <c r="A869" s="883"/>
      <c r="B869" s="883"/>
      <c r="C869" s="883"/>
      <c r="D869" s="883"/>
      <c r="E869" s="883"/>
      <c r="F869" s="883"/>
      <c r="G869" s="883"/>
      <c r="H869" s="883"/>
      <c r="I869" s="883"/>
      <c r="J869" s="883"/>
      <c r="K869" s="883"/>
      <c r="L869" s="883"/>
      <c r="M869" s="883"/>
      <c r="N869" s="883"/>
      <c r="O869" s="883"/>
      <c r="P869" s="883"/>
      <c r="Q869" s="883"/>
      <c r="R869" s="883"/>
      <c r="S869" s="883"/>
      <c r="T869" s="883"/>
      <c r="U869" s="883"/>
      <c r="V869" s="883"/>
      <c r="W869" s="883"/>
      <c r="X869" s="883"/>
      <c r="Y869" s="883"/>
      <c r="Z869" s="883"/>
      <c r="AA869" s="883"/>
      <c r="AB869" s="883"/>
      <c r="AC869" s="883"/>
      <c r="AD869" s="883"/>
      <c r="AE869" s="883"/>
      <c r="AF869" s="883"/>
      <c r="AG869" s="883"/>
      <c r="AH869" s="883"/>
      <c r="AI869" s="883"/>
      <c r="AJ869" s="883"/>
      <c r="AK869" s="883"/>
      <c r="AL869" s="883"/>
      <c r="AM869" s="883"/>
      <c r="AN869" s="883"/>
      <c r="AO869" s="883"/>
      <c r="AP869" s="883"/>
      <c r="AQ869" s="883"/>
      <c r="AR869" s="883"/>
      <c r="AS869" s="883"/>
      <c r="AT869" s="883"/>
      <c r="AU869" s="883"/>
      <c r="AV869" s="883"/>
      <c r="AW869" s="883"/>
      <c r="AX869" s="883"/>
      <c r="AY869" s="883"/>
      <c r="AZ869" s="883"/>
      <c r="BA869" s="883"/>
      <c r="BB869" s="883"/>
      <c r="BC869" s="883"/>
      <c r="BD869" s="883"/>
      <c r="BE869" s="883"/>
      <c r="BF869" s="883"/>
    </row>
    <row r="870" ht="12.75" customHeight="1">
      <c r="A870" s="883"/>
      <c r="B870" s="883"/>
      <c r="C870" s="883"/>
      <c r="D870" s="883"/>
      <c r="E870" s="883"/>
      <c r="F870" s="883"/>
      <c r="G870" s="883"/>
      <c r="H870" s="883"/>
      <c r="I870" s="883"/>
      <c r="J870" s="883"/>
      <c r="K870" s="883"/>
      <c r="L870" s="883"/>
      <c r="M870" s="883"/>
      <c r="N870" s="883"/>
      <c r="O870" s="883"/>
      <c r="P870" s="883"/>
      <c r="Q870" s="883"/>
      <c r="R870" s="883"/>
      <c r="S870" s="883"/>
      <c r="T870" s="883"/>
      <c r="U870" s="883"/>
      <c r="V870" s="883"/>
      <c r="W870" s="883"/>
      <c r="X870" s="883"/>
      <c r="Y870" s="883"/>
      <c r="Z870" s="883"/>
      <c r="AA870" s="883"/>
      <c r="AB870" s="883"/>
      <c r="AC870" s="883"/>
      <c r="AD870" s="883"/>
      <c r="AE870" s="883"/>
      <c r="AF870" s="883"/>
      <c r="AG870" s="883"/>
      <c r="AH870" s="883"/>
      <c r="AI870" s="883"/>
      <c r="AJ870" s="883"/>
      <c r="AK870" s="883"/>
      <c r="AL870" s="883"/>
      <c r="AM870" s="883"/>
      <c r="AN870" s="883"/>
      <c r="AO870" s="883"/>
      <c r="AP870" s="883"/>
      <c r="AQ870" s="883"/>
      <c r="AR870" s="883"/>
      <c r="AS870" s="883"/>
      <c r="AT870" s="883"/>
      <c r="AU870" s="883"/>
      <c r="AV870" s="883"/>
      <c r="AW870" s="883"/>
      <c r="AX870" s="883"/>
      <c r="AY870" s="883"/>
      <c r="AZ870" s="883"/>
      <c r="BA870" s="883"/>
      <c r="BB870" s="883"/>
      <c r="BC870" s="883"/>
      <c r="BD870" s="883"/>
      <c r="BE870" s="883"/>
      <c r="BF870" s="883"/>
    </row>
    <row r="871" ht="12.75" customHeight="1">
      <c r="A871" s="883"/>
      <c r="B871" s="883"/>
      <c r="C871" s="883"/>
      <c r="D871" s="883"/>
      <c r="E871" s="883"/>
      <c r="F871" s="883"/>
      <c r="G871" s="883"/>
      <c r="H871" s="883"/>
      <c r="I871" s="883"/>
      <c r="J871" s="883"/>
      <c r="K871" s="883"/>
      <c r="L871" s="883"/>
      <c r="M871" s="883"/>
      <c r="N871" s="883"/>
      <c r="O871" s="883"/>
      <c r="P871" s="883"/>
      <c r="Q871" s="883"/>
      <c r="R871" s="883"/>
      <c r="S871" s="883"/>
      <c r="T871" s="883"/>
      <c r="U871" s="883"/>
      <c r="V871" s="883"/>
      <c r="W871" s="883"/>
      <c r="X871" s="883"/>
      <c r="Y871" s="883"/>
      <c r="Z871" s="883"/>
      <c r="AA871" s="883"/>
      <c r="AB871" s="883"/>
      <c r="AC871" s="883"/>
      <c r="AD871" s="883"/>
      <c r="AE871" s="883"/>
      <c r="AF871" s="883"/>
      <c r="AG871" s="883"/>
      <c r="AH871" s="883"/>
      <c r="AI871" s="883"/>
      <c r="AJ871" s="883"/>
      <c r="AK871" s="883"/>
      <c r="AL871" s="883"/>
      <c r="AM871" s="883"/>
      <c r="AN871" s="883"/>
      <c r="AO871" s="883"/>
      <c r="AP871" s="883"/>
      <c r="AQ871" s="883"/>
      <c r="AR871" s="883"/>
      <c r="AS871" s="883"/>
      <c r="AT871" s="883"/>
      <c r="AU871" s="883"/>
      <c r="AV871" s="883"/>
      <c r="AW871" s="883"/>
      <c r="AX871" s="883"/>
      <c r="AY871" s="883"/>
      <c r="AZ871" s="883"/>
      <c r="BA871" s="883"/>
      <c r="BB871" s="883"/>
      <c r="BC871" s="883"/>
      <c r="BD871" s="883"/>
      <c r="BE871" s="883"/>
      <c r="BF871" s="883"/>
    </row>
    <row r="872" ht="12.75" customHeight="1">
      <c r="A872" s="883"/>
      <c r="B872" s="883"/>
      <c r="C872" s="883"/>
      <c r="D872" s="883"/>
      <c r="E872" s="883"/>
      <c r="F872" s="883"/>
      <c r="G872" s="883"/>
      <c r="H872" s="883"/>
      <c r="I872" s="883"/>
      <c r="J872" s="883"/>
      <c r="K872" s="883"/>
      <c r="L872" s="883"/>
      <c r="M872" s="883"/>
      <c r="N872" s="883"/>
      <c r="O872" s="883"/>
      <c r="P872" s="883"/>
      <c r="Q872" s="883"/>
      <c r="R872" s="883"/>
      <c r="S872" s="883"/>
      <c r="T872" s="883"/>
      <c r="U872" s="883"/>
      <c r="V872" s="883"/>
      <c r="W872" s="883"/>
      <c r="X872" s="883"/>
      <c r="Y872" s="883"/>
      <c r="Z872" s="883"/>
      <c r="AA872" s="883"/>
      <c r="AB872" s="883"/>
      <c r="AC872" s="883"/>
      <c r="AD872" s="883"/>
      <c r="AE872" s="883"/>
      <c r="AF872" s="883"/>
      <c r="AG872" s="883"/>
      <c r="AH872" s="883"/>
      <c r="AI872" s="883"/>
      <c r="AJ872" s="883"/>
      <c r="AK872" s="883"/>
      <c r="AL872" s="883"/>
      <c r="AM872" s="883"/>
      <c r="AN872" s="883"/>
      <c r="AO872" s="883"/>
      <c r="AP872" s="883"/>
      <c r="AQ872" s="883"/>
      <c r="AR872" s="883"/>
      <c r="AS872" s="883"/>
      <c r="AT872" s="883"/>
      <c r="AU872" s="883"/>
      <c r="AV872" s="883"/>
      <c r="AW872" s="883"/>
      <c r="AX872" s="883"/>
      <c r="AY872" s="883"/>
      <c r="AZ872" s="883"/>
      <c r="BA872" s="883"/>
      <c r="BB872" s="883"/>
      <c r="BC872" s="883"/>
      <c r="BD872" s="883"/>
      <c r="BE872" s="883"/>
      <c r="BF872" s="883"/>
    </row>
    <row r="873" ht="12.75" customHeight="1">
      <c r="A873" s="883"/>
      <c r="B873" s="883"/>
      <c r="C873" s="883"/>
      <c r="D873" s="883"/>
      <c r="E873" s="883"/>
      <c r="F873" s="883"/>
      <c r="G873" s="883"/>
      <c r="H873" s="883"/>
      <c r="I873" s="883"/>
      <c r="J873" s="883"/>
      <c r="K873" s="883"/>
      <c r="L873" s="883"/>
      <c r="M873" s="883"/>
      <c r="N873" s="883"/>
      <c r="O873" s="883"/>
      <c r="P873" s="883"/>
      <c r="Q873" s="883"/>
      <c r="R873" s="883"/>
      <c r="S873" s="883"/>
      <c r="T873" s="883"/>
      <c r="U873" s="883"/>
      <c r="V873" s="883"/>
      <c r="W873" s="883"/>
      <c r="X873" s="883"/>
      <c r="Y873" s="883"/>
      <c r="Z873" s="883"/>
      <c r="AA873" s="883"/>
      <c r="AB873" s="883"/>
      <c r="AC873" s="883"/>
      <c r="AD873" s="883"/>
      <c r="AE873" s="883"/>
      <c r="AF873" s="883"/>
      <c r="AG873" s="883"/>
      <c r="AH873" s="883"/>
      <c r="AI873" s="883"/>
      <c r="AJ873" s="883"/>
      <c r="AK873" s="883"/>
      <c r="AL873" s="883"/>
      <c r="AM873" s="883"/>
      <c r="AN873" s="883"/>
      <c r="AO873" s="883"/>
      <c r="AP873" s="883"/>
      <c r="AQ873" s="883"/>
      <c r="AR873" s="883"/>
      <c r="AS873" s="883"/>
      <c r="AT873" s="883"/>
      <c r="AU873" s="883"/>
      <c r="AV873" s="883"/>
      <c r="AW873" s="883"/>
      <c r="AX873" s="883"/>
      <c r="AY873" s="883"/>
      <c r="AZ873" s="883"/>
      <c r="BA873" s="883"/>
      <c r="BB873" s="883"/>
      <c r="BC873" s="883"/>
      <c r="BD873" s="883"/>
      <c r="BE873" s="883"/>
      <c r="BF873" s="883"/>
    </row>
    <row r="874" ht="12.75" customHeight="1">
      <c r="A874" s="883"/>
      <c r="B874" s="883"/>
      <c r="C874" s="883"/>
      <c r="D874" s="883"/>
      <c r="E874" s="883"/>
      <c r="F874" s="883"/>
      <c r="G874" s="883"/>
      <c r="H874" s="883"/>
      <c r="I874" s="883"/>
      <c r="J874" s="883"/>
      <c r="K874" s="883"/>
      <c r="L874" s="883"/>
      <c r="M874" s="883"/>
      <c r="N874" s="883"/>
      <c r="O874" s="883"/>
      <c r="P874" s="883"/>
      <c r="Q874" s="883"/>
      <c r="R874" s="883"/>
      <c r="S874" s="883"/>
      <c r="T874" s="883"/>
      <c r="U874" s="883"/>
      <c r="V874" s="883"/>
      <c r="W874" s="883"/>
      <c r="X874" s="883"/>
      <c r="Y874" s="883"/>
      <c r="Z874" s="883"/>
      <c r="AA874" s="883"/>
      <c r="AB874" s="883"/>
      <c r="AC874" s="883"/>
      <c r="AD874" s="883"/>
      <c r="AE874" s="883"/>
      <c r="AF874" s="883"/>
      <c r="AG874" s="883"/>
      <c r="AH874" s="883"/>
      <c r="AI874" s="883"/>
      <c r="AJ874" s="883"/>
      <c r="AK874" s="883"/>
      <c r="AL874" s="883"/>
      <c r="AM874" s="883"/>
      <c r="AN874" s="883"/>
      <c r="AO874" s="883"/>
      <c r="AP874" s="883"/>
      <c r="AQ874" s="883"/>
      <c r="AR874" s="883"/>
      <c r="AS874" s="883"/>
      <c r="AT874" s="883"/>
      <c r="AU874" s="883"/>
      <c r="AV874" s="883"/>
      <c r="AW874" s="883"/>
      <c r="AX874" s="883"/>
      <c r="AY874" s="883"/>
      <c r="AZ874" s="883"/>
      <c r="BA874" s="883"/>
      <c r="BB874" s="883"/>
      <c r="BC874" s="883"/>
      <c r="BD874" s="883"/>
      <c r="BE874" s="883"/>
      <c r="BF874" s="883"/>
    </row>
    <row r="875" ht="12.75" customHeight="1">
      <c r="A875" s="883"/>
      <c r="B875" s="883"/>
      <c r="C875" s="883"/>
      <c r="D875" s="883"/>
      <c r="E875" s="883"/>
      <c r="F875" s="883"/>
      <c r="G875" s="883"/>
      <c r="H875" s="883"/>
      <c r="I875" s="883"/>
      <c r="J875" s="883"/>
      <c r="K875" s="883"/>
      <c r="L875" s="883"/>
      <c r="M875" s="883"/>
      <c r="N875" s="883"/>
      <c r="O875" s="883"/>
      <c r="P875" s="883"/>
      <c r="Q875" s="883"/>
      <c r="R875" s="883"/>
      <c r="S875" s="883"/>
      <c r="T875" s="883"/>
      <c r="U875" s="883"/>
      <c r="V875" s="883"/>
      <c r="W875" s="883"/>
      <c r="X875" s="883"/>
      <c r="Y875" s="883"/>
      <c r="Z875" s="883"/>
      <c r="AA875" s="883"/>
      <c r="AB875" s="883"/>
      <c r="AC875" s="883"/>
      <c r="AD875" s="883"/>
      <c r="AE875" s="883"/>
      <c r="AF875" s="883"/>
      <c r="AG875" s="883"/>
      <c r="AH875" s="883"/>
      <c r="AI875" s="883"/>
      <c r="AJ875" s="883"/>
      <c r="AK875" s="883"/>
      <c r="AL875" s="883"/>
      <c r="AM875" s="883"/>
      <c r="AN875" s="883"/>
      <c r="AO875" s="883"/>
      <c r="AP875" s="883"/>
      <c r="AQ875" s="883"/>
      <c r="AR875" s="883"/>
      <c r="AS875" s="883"/>
      <c r="AT875" s="883"/>
      <c r="AU875" s="883"/>
      <c r="AV875" s="883"/>
      <c r="AW875" s="883"/>
      <c r="AX875" s="883"/>
      <c r="AY875" s="883"/>
      <c r="AZ875" s="883"/>
      <c r="BA875" s="883"/>
      <c r="BB875" s="883"/>
      <c r="BC875" s="883"/>
      <c r="BD875" s="883"/>
      <c r="BE875" s="883"/>
      <c r="BF875" s="883"/>
    </row>
    <row r="876" ht="12.75" customHeight="1">
      <c r="A876" s="883"/>
      <c r="B876" s="883"/>
      <c r="C876" s="883"/>
      <c r="D876" s="883"/>
      <c r="E876" s="883"/>
      <c r="F876" s="883"/>
      <c r="G876" s="883"/>
      <c r="H876" s="883"/>
      <c r="I876" s="883"/>
      <c r="J876" s="883"/>
      <c r="K876" s="883"/>
      <c r="L876" s="883"/>
      <c r="M876" s="883"/>
      <c r="N876" s="883"/>
      <c r="O876" s="883"/>
      <c r="P876" s="883"/>
      <c r="Q876" s="883"/>
      <c r="R876" s="883"/>
      <c r="S876" s="883"/>
      <c r="T876" s="883"/>
      <c r="U876" s="883"/>
      <c r="V876" s="883"/>
      <c r="W876" s="883"/>
      <c r="X876" s="883"/>
      <c r="Y876" s="883"/>
      <c r="Z876" s="883"/>
      <c r="AA876" s="883"/>
      <c r="AB876" s="883"/>
      <c r="AC876" s="883"/>
      <c r="AD876" s="883"/>
      <c r="AE876" s="883"/>
      <c r="AF876" s="883"/>
      <c r="AG876" s="883"/>
      <c r="AH876" s="883"/>
      <c r="AI876" s="883"/>
      <c r="AJ876" s="883"/>
      <c r="AK876" s="883"/>
      <c r="AL876" s="883"/>
      <c r="AM876" s="883"/>
      <c r="AN876" s="883"/>
      <c r="AO876" s="883"/>
      <c r="AP876" s="883"/>
      <c r="AQ876" s="883"/>
      <c r="AR876" s="883"/>
      <c r="AS876" s="883"/>
      <c r="AT876" s="883"/>
      <c r="AU876" s="883"/>
      <c r="AV876" s="883"/>
      <c r="AW876" s="883"/>
      <c r="AX876" s="883"/>
      <c r="AY876" s="883"/>
      <c r="AZ876" s="883"/>
      <c r="BA876" s="883"/>
      <c r="BB876" s="883"/>
      <c r="BC876" s="883"/>
      <c r="BD876" s="883"/>
      <c r="BE876" s="883"/>
      <c r="BF876" s="883"/>
    </row>
    <row r="877" ht="12.75" customHeight="1">
      <c r="A877" s="883"/>
      <c r="B877" s="883"/>
      <c r="C877" s="883"/>
      <c r="D877" s="883"/>
      <c r="E877" s="883"/>
      <c r="F877" s="883"/>
      <c r="G877" s="883"/>
      <c r="H877" s="883"/>
      <c r="I877" s="883"/>
      <c r="J877" s="883"/>
      <c r="K877" s="883"/>
      <c r="L877" s="883"/>
      <c r="M877" s="883"/>
      <c r="N877" s="883"/>
      <c r="O877" s="883"/>
      <c r="P877" s="883"/>
      <c r="Q877" s="883"/>
      <c r="R877" s="883"/>
      <c r="S877" s="883"/>
      <c r="T877" s="883"/>
      <c r="U877" s="883"/>
      <c r="V877" s="883"/>
      <c r="W877" s="883"/>
      <c r="X877" s="883"/>
      <c r="Y877" s="883"/>
      <c r="Z877" s="883"/>
      <c r="AA877" s="883"/>
      <c r="AB877" s="883"/>
      <c r="AC877" s="883"/>
      <c r="AD877" s="883"/>
      <c r="AE877" s="883"/>
      <c r="AF877" s="883"/>
      <c r="AG877" s="883"/>
      <c r="AH877" s="883"/>
      <c r="AI877" s="883"/>
      <c r="AJ877" s="883"/>
      <c r="AK877" s="883"/>
      <c r="AL877" s="883"/>
      <c r="AM877" s="883"/>
      <c r="AN877" s="883"/>
      <c r="AO877" s="883"/>
      <c r="AP877" s="883"/>
      <c r="AQ877" s="883"/>
      <c r="AR877" s="883"/>
      <c r="AS877" s="883"/>
      <c r="AT877" s="883"/>
      <c r="AU877" s="883"/>
      <c r="AV877" s="883"/>
      <c r="AW877" s="883"/>
      <c r="AX877" s="883"/>
      <c r="AY877" s="883"/>
      <c r="AZ877" s="883"/>
      <c r="BA877" s="883"/>
      <c r="BB877" s="883"/>
      <c r="BC877" s="883"/>
      <c r="BD877" s="883"/>
      <c r="BE877" s="883"/>
      <c r="BF877" s="883"/>
    </row>
    <row r="878" ht="12.75" customHeight="1">
      <c r="A878" s="883"/>
      <c r="B878" s="883"/>
      <c r="C878" s="883"/>
      <c r="D878" s="883"/>
      <c r="E878" s="883"/>
      <c r="F878" s="883"/>
      <c r="G878" s="883"/>
      <c r="H878" s="883"/>
      <c r="I878" s="883"/>
      <c r="J878" s="883"/>
      <c r="K878" s="883"/>
      <c r="L878" s="883"/>
      <c r="M878" s="883"/>
      <c r="N878" s="883"/>
      <c r="O878" s="883"/>
      <c r="P878" s="883"/>
      <c r="Q878" s="883"/>
      <c r="R878" s="883"/>
      <c r="S878" s="883"/>
      <c r="T878" s="883"/>
      <c r="U878" s="883"/>
      <c r="V878" s="883"/>
      <c r="W878" s="883"/>
      <c r="X878" s="883"/>
      <c r="Y878" s="883"/>
      <c r="Z878" s="883"/>
      <c r="AA878" s="883"/>
      <c r="AB878" s="883"/>
      <c r="AC878" s="883"/>
      <c r="AD878" s="883"/>
      <c r="AE878" s="883"/>
      <c r="AF878" s="883"/>
      <c r="AG878" s="883"/>
      <c r="AH878" s="883"/>
      <c r="AI878" s="883"/>
      <c r="AJ878" s="883"/>
      <c r="AK878" s="883"/>
      <c r="AL878" s="883"/>
      <c r="AM878" s="883"/>
      <c r="AN878" s="883"/>
      <c r="AO878" s="883"/>
      <c r="AP878" s="883"/>
      <c r="AQ878" s="883"/>
      <c r="AR878" s="883"/>
      <c r="AS878" s="883"/>
      <c r="AT878" s="883"/>
      <c r="AU878" s="883"/>
      <c r="AV878" s="883"/>
      <c r="AW878" s="883"/>
      <c r="AX878" s="883"/>
      <c r="AY878" s="883"/>
      <c r="AZ878" s="883"/>
      <c r="BA878" s="883"/>
      <c r="BB878" s="883"/>
      <c r="BC878" s="883"/>
      <c r="BD878" s="883"/>
      <c r="BE878" s="883"/>
      <c r="BF878" s="883"/>
    </row>
    <row r="879" ht="12.75" customHeight="1">
      <c r="A879" s="883"/>
      <c r="B879" s="883"/>
      <c r="C879" s="883"/>
      <c r="D879" s="883"/>
      <c r="E879" s="883"/>
      <c r="F879" s="883"/>
      <c r="G879" s="883"/>
      <c r="H879" s="883"/>
      <c r="I879" s="883"/>
      <c r="J879" s="883"/>
      <c r="K879" s="883"/>
      <c r="L879" s="883"/>
      <c r="M879" s="883"/>
      <c r="N879" s="883"/>
      <c r="O879" s="883"/>
      <c r="P879" s="883"/>
      <c r="Q879" s="883"/>
      <c r="R879" s="883"/>
      <c r="S879" s="883"/>
      <c r="T879" s="883"/>
      <c r="U879" s="883"/>
      <c r="V879" s="883"/>
      <c r="W879" s="883"/>
      <c r="X879" s="883"/>
      <c r="Y879" s="883"/>
      <c r="Z879" s="883"/>
      <c r="AA879" s="883"/>
      <c r="AB879" s="883"/>
      <c r="AC879" s="883"/>
      <c r="AD879" s="883"/>
      <c r="AE879" s="883"/>
      <c r="AF879" s="883"/>
      <c r="AG879" s="883"/>
      <c r="AH879" s="883"/>
      <c r="AI879" s="883"/>
      <c r="AJ879" s="883"/>
      <c r="AK879" s="883"/>
      <c r="AL879" s="883"/>
      <c r="AM879" s="883"/>
      <c r="AN879" s="883"/>
      <c r="AO879" s="883"/>
      <c r="AP879" s="883"/>
      <c r="AQ879" s="883"/>
      <c r="AR879" s="883"/>
      <c r="AS879" s="883"/>
      <c r="AT879" s="883"/>
      <c r="AU879" s="883"/>
      <c r="AV879" s="883"/>
      <c r="AW879" s="883"/>
      <c r="AX879" s="883"/>
      <c r="AY879" s="883"/>
      <c r="AZ879" s="883"/>
      <c r="BA879" s="883"/>
      <c r="BB879" s="883"/>
      <c r="BC879" s="883"/>
      <c r="BD879" s="883"/>
      <c r="BE879" s="883"/>
      <c r="BF879" s="883"/>
    </row>
    <row r="880" ht="12.75" customHeight="1">
      <c r="A880" s="883"/>
      <c r="B880" s="883"/>
      <c r="C880" s="883"/>
      <c r="D880" s="883"/>
      <c r="E880" s="883"/>
      <c r="F880" s="883"/>
      <c r="G880" s="883"/>
      <c r="H880" s="883"/>
      <c r="I880" s="883"/>
      <c r="J880" s="883"/>
      <c r="K880" s="883"/>
      <c r="L880" s="883"/>
      <c r="M880" s="883"/>
      <c r="N880" s="883"/>
      <c r="O880" s="883"/>
      <c r="P880" s="883"/>
      <c r="Q880" s="883"/>
      <c r="R880" s="883"/>
      <c r="S880" s="883"/>
      <c r="T880" s="883"/>
      <c r="U880" s="883"/>
      <c r="V880" s="883"/>
      <c r="W880" s="883"/>
      <c r="X880" s="883"/>
      <c r="Y880" s="883"/>
      <c r="Z880" s="883"/>
      <c r="AA880" s="883"/>
      <c r="AB880" s="883"/>
      <c r="AC880" s="883"/>
      <c r="AD880" s="883"/>
      <c r="AE880" s="883"/>
      <c r="AF880" s="883"/>
      <c r="AG880" s="883"/>
      <c r="AH880" s="883"/>
      <c r="AI880" s="883"/>
      <c r="AJ880" s="883"/>
      <c r="AK880" s="883"/>
      <c r="AL880" s="883"/>
      <c r="AM880" s="883"/>
      <c r="AN880" s="883"/>
      <c r="AO880" s="883"/>
      <c r="AP880" s="883"/>
      <c r="AQ880" s="883"/>
      <c r="AR880" s="883"/>
      <c r="AS880" s="883"/>
      <c r="AT880" s="883"/>
      <c r="AU880" s="883"/>
      <c r="AV880" s="883"/>
      <c r="AW880" s="883"/>
      <c r="AX880" s="883"/>
      <c r="AY880" s="883"/>
      <c r="AZ880" s="883"/>
      <c r="BA880" s="883"/>
      <c r="BB880" s="883"/>
      <c r="BC880" s="883"/>
      <c r="BD880" s="883"/>
      <c r="BE880" s="883"/>
      <c r="BF880" s="883"/>
    </row>
    <row r="881" ht="12.75" customHeight="1">
      <c r="A881" s="883"/>
      <c r="B881" s="883"/>
      <c r="C881" s="883"/>
      <c r="D881" s="883"/>
      <c r="E881" s="883"/>
      <c r="F881" s="883"/>
      <c r="G881" s="883"/>
      <c r="H881" s="883"/>
      <c r="I881" s="883"/>
      <c r="J881" s="883"/>
      <c r="K881" s="883"/>
      <c r="L881" s="883"/>
      <c r="M881" s="883"/>
      <c r="N881" s="883"/>
      <c r="O881" s="883"/>
      <c r="P881" s="883"/>
      <c r="Q881" s="883"/>
      <c r="R881" s="883"/>
      <c r="S881" s="883"/>
      <c r="T881" s="883"/>
      <c r="U881" s="883"/>
      <c r="V881" s="883"/>
      <c r="W881" s="883"/>
      <c r="X881" s="883"/>
      <c r="Y881" s="883"/>
      <c r="Z881" s="883"/>
      <c r="AA881" s="883"/>
      <c r="AB881" s="883"/>
      <c r="AC881" s="883"/>
      <c r="AD881" s="883"/>
      <c r="AE881" s="883"/>
      <c r="AF881" s="883"/>
      <c r="AG881" s="883"/>
      <c r="AH881" s="883"/>
      <c r="AI881" s="883"/>
      <c r="AJ881" s="883"/>
      <c r="AK881" s="883"/>
      <c r="AL881" s="883"/>
      <c r="AM881" s="883"/>
      <c r="AN881" s="883"/>
      <c r="AO881" s="883"/>
      <c r="AP881" s="883"/>
      <c r="AQ881" s="883"/>
      <c r="AR881" s="883"/>
      <c r="AS881" s="883"/>
      <c r="AT881" s="883"/>
      <c r="AU881" s="883"/>
      <c r="AV881" s="883"/>
      <c r="AW881" s="883"/>
      <c r="AX881" s="883"/>
      <c r="AY881" s="883"/>
      <c r="AZ881" s="883"/>
      <c r="BA881" s="883"/>
      <c r="BB881" s="883"/>
      <c r="BC881" s="883"/>
      <c r="BD881" s="883"/>
      <c r="BE881" s="883"/>
      <c r="BF881" s="883"/>
    </row>
    <row r="882" ht="12.75" customHeight="1">
      <c r="A882" s="883"/>
      <c r="B882" s="883"/>
      <c r="C882" s="883"/>
      <c r="D882" s="883"/>
      <c r="E882" s="883"/>
      <c r="F882" s="883"/>
      <c r="G882" s="883"/>
      <c r="H882" s="883"/>
      <c r="I882" s="883"/>
      <c r="J882" s="883"/>
      <c r="K882" s="883"/>
      <c r="L882" s="883"/>
      <c r="M882" s="883"/>
      <c r="N882" s="883"/>
      <c r="O882" s="883"/>
      <c r="P882" s="883"/>
      <c r="Q882" s="883"/>
      <c r="R882" s="883"/>
      <c r="S882" s="883"/>
      <c r="T882" s="883"/>
      <c r="U882" s="883"/>
      <c r="V882" s="883"/>
      <c r="W882" s="883"/>
      <c r="X882" s="883"/>
      <c r="Y882" s="883"/>
      <c r="Z882" s="883"/>
      <c r="AA882" s="883"/>
      <c r="AB882" s="883"/>
      <c r="AC882" s="883"/>
      <c r="AD882" s="883"/>
      <c r="AE882" s="883"/>
      <c r="AF882" s="883"/>
      <c r="AG882" s="883"/>
      <c r="AH882" s="883"/>
      <c r="AI882" s="883"/>
      <c r="AJ882" s="883"/>
      <c r="AK882" s="883"/>
      <c r="AL882" s="883"/>
      <c r="AM882" s="883"/>
      <c r="AN882" s="883"/>
      <c r="AO882" s="883"/>
      <c r="AP882" s="883"/>
      <c r="AQ882" s="883"/>
      <c r="AR882" s="883"/>
      <c r="AS882" s="883"/>
      <c r="AT882" s="883"/>
      <c r="AU882" s="883"/>
      <c r="AV882" s="883"/>
      <c r="AW882" s="883"/>
      <c r="AX882" s="883"/>
      <c r="AY882" s="883"/>
      <c r="AZ882" s="883"/>
      <c r="BA882" s="883"/>
      <c r="BB882" s="883"/>
      <c r="BC882" s="883"/>
      <c r="BD882" s="883"/>
      <c r="BE882" s="883"/>
      <c r="BF882" s="883"/>
    </row>
    <row r="883" ht="12.75" customHeight="1">
      <c r="A883" s="883"/>
      <c r="B883" s="883"/>
      <c r="C883" s="883"/>
      <c r="D883" s="883"/>
      <c r="E883" s="883"/>
      <c r="F883" s="883"/>
      <c r="G883" s="883"/>
      <c r="H883" s="883"/>
      <c r="I883" s="883"/>
      <c r="J883" s="883"/>
      <c r="K883" s="883"/>
      <c r="L883" s="883"/>
      <c r="M883" s="883"/>
      <c r="N883" s="883"/>
      <c r="O883" s="883"/>
      <c r="P883" s="883"/>
      <c r="Q883" s="883"/>
      <c r="R883" s="883"/>
      <c r="S883" s="883"/>
      <c r="T883" s="883"/>
      <c r="U883" s="883"/>
      <c r="V883" s="883"/>
      <c r="W883" s="883"/>
      <c r="X883" s="883"/>
      <c r="Y883" s="883"/>
      <c r="Z883" s="883"/>
      <c r="AA883" s="883"/>
      <c r="AB883" s="883"/>
      <c r="AC883" s="883"/>
      <c r="AD883" s="883"/>
      <c r="AE883" s="883"/>
      <c r="AF883" s="883"/>
      <c r="AG883" s="883"/>
      <c r="AH883" s="883"/>
      <c r="AI883" s="883"/>
      <c r="AJ883" s="883"/>
      <c r="AK883" s="883"/>
      <c r="AL883" s="883"/>
      <c r="AM883" s="883"/>
      <c r="AN883" s="883"/>
      <c r="AO883" s="883"/>
      <c r="AP883" s="883"/>
      <c r="AQ883" s="883"/>
      <c r="AR883" s="883"/>
      <c r="AS883" s="883"/>
      <c r="AT883" s="883"/>
      <c r="AU883" s="883"/>
      <c r="AV883" s="883"/>
      <c r="AW883" s="883"/>
      <c r="AX883" s="883"/>
      <c r="AY883" s="883"/>
      <c r="AZ883" s="883"/>
      <c r="BA883" s="883"/>
      <c r="BB883" s="883"/>
      <c r="BC883" s="883"/>
      <c r="BD883" s="883"/>
      <c r="BE883" s="883"/>
      <c r="BF883" s="883"/>
    </row>
    <row r="884" ht="12.75" customHeight="1">
      <c r="A884" s="883"/>
      <c r="B884" s="883"/>
      <c r="C884" s="883"/>
      <c r="D884" s="883"/>
      <c r="E884" s="883"/>
      <c r="F884" s="883"/>
      <c r="G884" s="883"/>
      <c r="H884" s="883"/>
      <c r="I884" s="883"/>
      <c r="J884" s="883"/>
      <c r="K884" s="883"/>
      <c r="L884" s="883"/>
      <c r="M884" s="883"/>
      <c r="N884" s="883"/>
      <c r="O884" s="883"/>
      <c r="P884" s="883"/>
      <c r="Q884" s="883"/>
      <c r="R884" s="883"/>
      <c r="S884" s="883"/>
      <c r="T884" s="883"/>
      <c r="U884" s="883"/>
      <c r="V884" s="883"/>
      <c r="W884" s="883"/>
      <c r="X884" s="883"/>
      <c r="Y884" s="883"/>
      <c r="Z884" s="883"/>
      <c r="AA884" s="883"/>
      <c r="AB884" s="883"/>
      <c r="AC884" s="883"/>
      <c r="AD884" s="883"/>
      <c r="AE884" s="883"/>
      <c r="AF884" s="883"/>
      <c r="AG884" s="883"/>
      <c r="AH884" s="883"/>
      <c r="AI884" s="883"/>
      <c r="AJ884" s="883"/>
      <c r="AK884" s="883"/>
      <c r="AL884" s="883"/>
      <c r="AM884" s="883"/>
      <c r="AN884" s="883"/>
      <c r="AO884" s="883"/>
      <c r="AP884" s="883"/>
      <c r="AQ884" s="883"/>
      <c r="AR884" s="883"/>
      <c r="AS884" s="883"/>
      <c r="AT884" s="883"/>
      <c r="AU884" s="883"/>
      <c r="AV884" s="883"/>
      <c r="AW884" s="883"/>
      <c r="AX884" s="883"/>
      <c r="AY884" s="883"/>
      <c r="AZ884" s="883"/>
      <c r="BA884" s="883"/>
      <c r="BB884" s="883"/>
      <c r="BC884" s="883"/>
      <c r="BD884" s="883"/>
      <c r="BE884" s="883"/>
      <c r="BF884" s="883"/>
    </row>
    <row r="885" ht="12.75" customHeight="1">
      <c r="A885" s="883"/>
      <c r="B885" s="883"/>
      <c r="C885" s="883"/>
      <c r="D885" s="883"/>
      <c r="E885" s="883"/>
      <c r="F885" s="883"/>
      <c r="G885" s="883"/>
      <c r="H885" s="883"/>
      <c r="I885" s="883"/>
      <c r="J885" s="883"/>
      <c r="K885" s="883"/>
      <c r="L885" s="883"/>
      <c r="M885" s="883"/>
      <c r="N885" s="883"/>
      <c r="O885" s="883"/>
      <c r="P885" s="883"/>
      <c r="Q885" s="883"/>
      <c r="R885" s="883"/>
      <c r="S885" s="883"/>
      <c r="T885" s="883"/>
      <c r="U885" s="883"/>
      <c r="V885" s="883"/>
      <c r="W885" s="883"/>
      <c r="X885" s="883"/>
      <c r="Y885" s="883"/>
      <c r="Z885" s="883"/>
      <c r="AA885" s="883"/>
      <c r="AB885" s="883"/>
      <c r="AC885" s="883"/>
      <c r="AD885" s="883"/>
      <c r="AE885" s="883"/>
      <c r="AF885" s="883"/>
      <c r="AG885" s="883"/>
      <c r="AH885" s="883"/>
      <c r="AI885" s="883"/>
      <c r="AJ885" s="883"/>
      <c r="AK885" s="883"/>
      <c r="AL885" s="883"/>
      <c r="AM885" s="883"/>
      <c r="AN885" s="883"/>
      <c r="AO885" s="883"/>
      <c r="AP885" s="883"/>
      <c r="AQ885" s="883"/>
      <c r="AR885" s="883"/>
      <c r="AS885" s="883"/>
      <c r="AT885" s="883"/>
      <c r="AU885" s="883"/>
      <c r="AV885" s="883"/>
      <c r="AW885" s="883"/>
      <c r="AX885" s="883"/>
      <c r="AY885" s="883"/>
      <c r="AZ885" s="883"/>
      <c r="BA885" s="883"/>
      <c r="BB885" s="883"/>
      <c r="BC885" s="883"/>
      <c r="BD885" s="883"/>
      <c r="BE885" s="883"/>
      <c r="BF885" s="883"/>
    </row>
    <row r="886" ht="12.75" customHeight="1">
      <c r="A886" s="883"/>
      <c r="B886" s="883"/>
      <c r="C886" s="883"/>
      <c r="D886" s="883"/>
      <c r="E886" s="883"/>
      <c r="F886" s="883"/>
      <c r="G886" s="883"/>
      <c r="H886" s="883"/>
      <c r="I886" s="883"/>
      <c r="J886" s="883"/>
      <c r="K886" s="883"/>
      <c r="L886" s="883"/>
      <c r="M886" s="883"/>
      <c r="N886" s="883"/>
      <c r="O886" s="883"/>
      <c r="P886" s="883"/>
      <c r="Q886" s="883"/>
      <c r="R886" s="883"/>
      <c r="S886" s="883"/>
      <c r="T886" s="883"/>
      <c r="U886" s="883"/>
      <c r="V886" s="883"/>
      <c r="W886" s="883"/>
      <c r="X886" s="883"/>
      <c r="Y886" s="883"/>
      <c r="Z886" s="883"/>
      <c r="AA886" s="883"/>
      <c r="AB886" s="883"/>
      <c r="AC886" s="883"/>
      <c r="AD886" s="883"/>
      <c r="AE886" s="883"/>
      <c r="AF886" s="883"/>
      <c r="AG886" s="883"/>
      <c r="AH886" s="883"/>
      <c r="AI886" s="883"/>
      <c r="AJ886" s="883"/>
      <c r="AK886" s="883"/>
      <c r="AL886" s="883"/>
      <c r="AM886" s="883"/>
      <c r="AN886" s="883"/>
      <c r="AO886" s="883"/>
      <c r="AP886" s="883"/>
      <c r="AQ886" s="883"/>
      <c r="AR886" s="883"/>
      <c r="AS886" s="883"/>
      <c r="AT886" s="883"/>
      <c r="AU886" s="883"/>
      <c r="AV886" s="883"/>
      <c r="AW886" s="883"/>
      <c r="AX886" s="883"/>
      <c r="AY886" s="883"/>
      <c r="AZ886" s="883"/>
      <c r="BA886" s="883"/>
      <c r="BB886" s="883"/>
      <c r="BC886" s="883"/>
      <c r="BD886" s="883"/>
      <c r="BE886" s="883"/>
      <c r="BF886" s="883"/>
    </row>
    <row r="887" ht="12.75" customHeight="1">
      <c r="A887" s="883"/>
      <c r="B887" s="883"/>
      <c r="C887" s="883"/>
      <c r="D887" s="883"/>
      <c r="E887" s="883"/>
      <c r="F887" s="883"/>
      <c r="G887" s="883"/>
      <c r="H887" s="883"/>
      <c r="I887" s="883"/>
      <c r="J887" s="883"/>
      <c r="K887" s="883"/>
      <c r="L887" s="883"/>
      <c r="M887" s="883"/>
      <c r="N887" s="883"/>
      <c r="O887" s="883"/>
      <c r="P887" s="883"/>
      <c r="Q887" s="883"/>
      <c r="R887" s="883"/>
      <c r="S887" s="883"/>
      <c r="T887" s="883"/>
      <c r="U887" s="883"/>
      <c r="V887" s="883"/>
      <c r="W887" s="883"/>
      <c r="X887" s="883"/>
      <c r="Y887" s="883"/>
      <c r="Z887" s="883"/>
      <c r="AA887" s="883"/>
      <c r="AB887" s="883"/>
      <c r="AC887" s="883"/>
      <c r="AD887" s="883"/>
      <c r="AE887" s="883"/>
      <c r="AF887" s="883"/>
      <c r="AG887" s="883"/>
      <c r="AH887" s="883"/>
      <c r="AI887" s="883"/>
      <c r="AJ887" s="883"/>
      <c r="AK887" s="883"/>
      <c r="AL887" s="883"/>
      <c r="AM887" s="883"/>
      <c r="AN887" s="883"/>
      <c r="AO887" s="883"/>
      <c r="AP887" s="883"/>
      <c r="AQ887" s="883"/>
      <c r="AR887" s="883"/>
      <c r="AS887" s="883"/>
      <c r="AT887" s="883"/>
      <c r="AU887" s="883"/>
      <c r="AV887" s="883"/>
      <c r="AW887" s="883"/>
      <c r="AX887" s="883"/>
      <c r="AY887" s="883"/>
      <c r="AZ887" s="883"/>
      <c r="BA887" s="883"/>
      <c r="BB887" s="883"/>
      <c r="BC887" s="883"/>
      <c r="BD887" s="883"/>
      <c r="BE887" s="883"/>
      <c r="BF887" s="883"/>
    </row>
    <row r="888" ht="12.75" customHeight="1">
      <c r="A888" s="883"/>
      <c r="B888" s="883"/>
      <c r="C888" s="883"/>
      <c r="D888" s="883"/>
      <c r="E888" s="883"/>
      <c r="F888" s="883"/>
      <c r="G888" s="883"/>
      <c r="H888" s="883"/>
      <c r="I888" s="883"/>
      <c r="J888" s="883"/>
      <c r="K888" s="883"/>
      <c r="L888" s="883"/>
      <c r="M888" s="883"/>
      <c r="N888" s="883"/>
      <c r="O888" s="883"/>
      <c r="P888" s="883"/>
      <c r="Q888" s="883"/>
      <c r="R888" s="883"/>
      <c r="S888" s="883"/>
      <c r="T888" s="883"/>
      <c r="U888" s="883"/>
      <c r="V888" s="883"/>
      <c r="W888" s="883"/>
      <c r="X888" s="883"/>
      <c r="Y888" s="883"/>
      <c r="Z888" s="883"/>
      <c r="AA888" s="883"/>
      <c r="AB888" s="883"/>
      <c r="AC888" s="883"/>
      <c r="AD888" s="883"/>
      <c r="AE888" s="883"/>
      <c r="AF888" s="883"/>
      <c r="AG888" s="883"/>
      <c r="AH888" s="883"/>
      <c r="AI888" s="883"/>
      <c r="AJ888" s="883"/>
      <c r="AK888" s="883"/>
      <c r="AL888" s="883"/>
      <c r="AM888" s="883"/>
      <c r="AN888" s="883"/>
      <c r="AO888" s="883"/>
      <c r="AP888" s="883"/>
      <c r="AQ888" s="883"/>
      <c r="AR888" s="883"/>
      <c r="AS888" s="883"/>
      <c r="AT888" s="883"/>
      <c r="AU888" s="883"/>
      <c r="AV888" s="883"/>
      <c r="AW888" s="883"/>
      <c r="AX888" s="883"/>
      <c r="AY888" s="883"/>
      <c r="AZ888" s="883"/>
      <c r="BA888" s="883"/>
      <c r="BB888" s="883"/>
      <c r="BC888" s="883"/>
      <c r="BD888" s="883"/>
      <c r="BE888" s="883"/>
      <c r="BF888" s="883"/>
    </row>
    <row r="889" ht="12.75" customHeight="1">
      <c r="A889" s="883"/>
      <c r="B889" s="883"/>
      <c r="C889" s="883"/>
      <c r="D889" s="883"/>
      <c r="E889" s="883"/>
      <c r="F889" s="883"/>
      <c r="G889" s="883"/>
      <c r="H889" s="883"/>
      <c r="I889" s="883"/>
      <c r="J889" s="883"/>
      <c r="K889" s="883"/>
      <c r="L889" s="883"/>
      <c r="M889" s="883"/>
      <c r="N889" s="883"/>
      <c r="O889" s="883"/>
      <c r="P889" s="883"/>
      <c r="Q889" s="883"/>
      <c r="R889" s="883"/>
      <c r="S889" s="883"/>
      <c r="T889" s="883"/>
      <c r="U889" s="883"/>
      <c r="V889" s="883"/>
      <c r="W889" s="883"/>
      <c r="X889" s="883"/>
      <c r="Y889" s="883"/>
      <c r="Z889" s="883"/>
      <c r="AA889" s="883"/>
      <c r="AB889" s="883"/>
      <c r="AC889" s="883"/>
      <c r="AD889" s="883"/>
      <c r="AE889" s="883"/>
      <c r="AF889" s="883"/>
      <c r="AG889" s="883"/>
      <c r="AH889" s="883"/>
      <c r="AI889" s="883"/>
      <c r="AJ889" s="883"/>
      <c r="AK889" s="883"/>
      <c r="AL889" s="883"/>
      <c r="AM889" s="883"/>
      <c r="AN889" s="883"/>
      <c r="AO889" s="883"/>
      <c r="AP889" s="883"/>
      <c r="AQ889" s="883"/>
      <c r="AR889" s="883"/>
      <c r="AS889" s="883"/>
      <c r="AT889" s="883"/>
      <c r="AU889" s="883"/>
      <c r="AV889" s="883"/>
      <c r="AW889" s="883"/>
      <c r="AX889" s="883"/>
      <c r="AY889" s="883"/>
      <c r="AZ889" s="883"/>
      <c r="BA889" s="883"/>
      <c r="BB889" s="883"/>
      <c r="BC889" s="883"/>
      <c r="BD889" s="883"/>
      <c r="BE889" s="883"/>
      <c r="BF889" s="883"/>
    </row>
    <row r="890" ht="12.75" customHeight="1">
      <c r="A890" s="883"/>
      <c r="B890" s="883"/>
      <c r="C890" s="883"/>
      <c r="D890" s="883"/>
      <c r="E890" s="883"/>
      <c r="F890" s="883"/>
      <c r="G890" s="883"/>
      <c r="H890" s="883"/>
      <c r="I890" s="883"/>
      <c r="J890" s="883"/>
      <c r="K890" s="883"/>
      <c r="L890" s="883"/>
      <c r="M890" s="883"/>
      <c r="N890" s="883"/>
      <c r="O890" s="883"/>
      <c r="P890" s="883"/>
      <c r="Q890" s="883"/>
      <c r="R890" s="883"/>
      <c r="S890" s="883"/>
      <c r="T890" s="883"/>
      <c r="U890" s="883"/>
      <c r="V890" s="883"/>
      <c r="W890" s="883"/>
      <c r="X890" s="883"/>
      <c r="Y890" s="883"/>
      <c r="Z890" s="883"/>
      <c r="AA890" s="883"/>
      <c r="AB890" s="883"/>
      <c r="AC890" s="883"/>
      <c r="AD890" s="883"/>
      <c r="AE890" s="883"/>
      <c r="AF890" s="883"/>
      <c r="AG890" s="883"/>
      <c r="AH890" s="883"/>
      <c r="AI890" s="883"/>
      <c r="AJ890" s="883"/>
      <c r="AK890" s="883"/>
      <c r="AL890" s="883"/>
      <c r="AM890" s="883"/>
      <c r="AN890" s="883"/>
      <c r="AO890" s="883"/>
      <c r="AP890" s="883"/>
      <c r="AQ890" s="883"/>
      <c r="AR890" s="883"/>
      <c r="AS890" s="883"/>
      <c r="AT890" s="883"/>
      <c r="AU890" s="883"/>
      <c r="AV890" s="883"/>
      <c r="AW890" s="883"/>
      <c r="AX890" s="883"/>
      <c r="AY890" s="883"/>
      <c r="AZ890" s="883"/>
      <c r="BA890" s="883"/>
      <c r="BB890" s="883"/>
      <c r="BC890" s="883"/>
      <c r="BD890" s="883"/>
      <c r="BE890" s="883"/>
      <c r="BF890" s="883"/>
    </row>
    <row r="891" ht="12.75" customHeight="1">
      <c r="A891" s="883"/>
      <c r="B891" s="883"/>
      <c r="C891" s="883"/>
      <c r="D891" s="883"/>
      <c r="E891" s="883"/>
      <c r="F891" s="883"/>
      <c r="G891" s="883"/>
      <c r="H891" s="883"/>
      <c r="I891" s="883"/>
      <c r="J891" s="883"/>
      <c r="K891" s="883"/>
      <c r="L891" s="883"/>
      <c r="M891" s="883"/>
      <c r="N891" s="883"/>
      <c r="O891" s="883"/>
      <c r="P891" s="883"/>
      <c r="Q891" s="883"/>
      <c r="R891" s="883"/>
      <c r="S891" s="883"/>
      <c r="T891" s="883"/>
      <c r="U891" s="883"/>
      <c r="V891" s="883"/>
      <c r="W891" s="883"/>
      <c r="X891" s="883"/>
      <c r="Y891" s="883"/>
      <c r="Z891" s="883"/>
      <c r="AA891" s="883"/>
      <c r="AB891" s="883"/>
      <c r="AC891" s="883"/>
      <c r="AD891" s="883"/>
      <c r="AE891" s="883"/>
      <c r="AF891" s="883"/>
      <c r="AG891" s="883"/>
      <c r="AH891" s="883"/>
      <c r="AI891" s="883"/>
      <c r="AJ891" s="883"/>
      <c r="AK891" s="883"/>
      <c r="AL891" s="883"/>
      <c r="AM891" s="883"/>
      <c r="AN891" s="883"/>
      <c r="AO891" s="883"/>
      <c r="AP891" s="883"/>
      <c r="AQ891" s="883"/>
      <c r="AR891" s="883"/>
      <c r="AS891" s="883"/>
      <c r="AT891" s="883"/>
      <c r="AU891" s="883"/>
      <c r="AV891" s="883"/>
      <c r="AW891" s="883"/>
      <c r="AX891" s="883"/>
      <c r="AY891" s="883"/>
      <c r="AZ891" s="883"/>
      <c r="BA891" s="883"/>
      <c r="BB891" s="883"/>
      <c r="BC891" s="883"/>
      <c r="BD891" s="883"/>
      <c r="BE891" s="883"/>
      <c r="BF891" s="883"/>
    </row>
    <row r="892" ht="12.75" customHeight="1">
      <c r="A892" s="883"/>
      <c r="B892" s="883"/>
      <c r="C892" s="883"/>
      <c r="D892" s="883"/>
      <c r="E892" s="883"/>
      <c r="F892" s="883"/>
      <c r="G892" s="883"/>
      <c r="H892" s="883"/>
      <c r="I892" s="883"/>
      <c r="J892" s="883"/>
      <c r="K892" s="883"/>
      <c r="L892" s="883"/>
      <c r="M892" s="883"/>
      <c r="N892" s="883"/>
      <c r="O892" s="883"/>
      <c r="P892" s="883"/>
      <c r="Q892" s="883"/>
      <c r="R892" s="883"/>
      <c r="S892" s="883"/>
      <c r="T892" s="883"/>
      <c r="U892" s="883"/>
      <c r="V892" s="883"/>
      <c r="W892" s="883"/>
      <c r="X892" s="883"/>
      <c r="Y892" s="883"/>
      <c r="Z892" s="883"/>
      <c r="AA892" s="883"/>
      <c r="AB892" s="883"/>
      <c r="AC892" s="883"/>
      <c r="AD892" s="883"/>
      <c r="AE892" s="883"/>
      <c r="AF892" s="883"/>
      <c r="AG892" s="883"/>
      <c r="AH892" s="883"/>
      <c r="AI892" s="883"/>
      <c r="AJ892" s="883"/>
      <c r="AK892" s="883"/>
      <c r="AL892" s="883"/>
      <c r="AM892" s="883"/>
      <c r="AN892" s="883"/>
      <c r="AO892" s="883"/>
      <c r="AP892" s="883"/>
      <c r="AQ892" s="883"/>
      <c r="AR892" s="883"/>
      <c r="AS892" s="883"/>
      <c r="AT892" s="883"/>
      <c r="AU892" s="883"/>
      <c r="AV892" s="883"/>
      <c r="AW892" s="883"/>
      <c r="AX892" s="883"/>
      <c r="AY892" s="883"/>
      <c r="AZ892" s="883"/>
      <c r="BA892" s="883"/>
      <c r="BB892" s="883"/>
      <c r="BC892" s="883"/>
      <c r="BD892" s="883"/>
      <c r="BE892" s="883"/>
      <c r="BF892" s="883"/>
    </row>
    <row r="893" ht="12.75" customHeight="1">
      <c r="A893" s="883"/>
      <c r="B893" s="883"/>
      <c r="C893" s="883"/>
      <c r="D893" s="883"/>
      <c r="E893" s="883"/>
      <c r="F893" s="883"/>
      <c r="G893" s="883"/>
      <c r="H893" s="883"/>
      <c r="I893" s="883"/>
      <c r="J893" s="883"/>
      <c r="K893" s="883"/>
      <c r="L893" s="883"/>
      <c r="M893" s="883"/>
      <c r="N893" s="883"/>
      <c r="O893" s="883"/>
      <c r="P893" s="883"/>
      <c r="Q893" s="883"/>
      <c r="R893" s="883"/>
      <c r="S893" s="883"/>
      <c r="T893" s="883"/>
      <c r="U893" s="883"/>
      <c r="V893" s="883"/>
      <c r="W893" s="883"/>
      <c r="X893" s="883"/>
      <c r="Y893" s="883"/>
      <c r="Z893" s="883"/>
      <c r="AA893" s="883"/>
      <c r="AB893" s="883"/>
      <c r="AC893" s="883"/>
      <c r="AD893" s="883"/>
      <c r="AE893" s="883"/>
      <c r="AF893" s="883"/>
      <c r="AG893" s="883"/>
      <c r="AH893" s="883"/>
      <c r="AI893" s="883"/>
      <c r="AJ893" s="883"/>
      <c r="AK893" s="883"/>
      <c r="AL893" s="883"/>
      <c r="AM893" s="883"/>
      <c r="AN893" s="883"/>
      <c r="AO893" s="883"/>
      <c r="AP893" s="883"/>
      <c r="AQ893" s="883"/>
      <c r="AR893" s="883"/>
      <c r="AS893" s="883"/>
      <c r="AT893" s="883"/>
      <c r="AU893" s="883"/>
      <c r="AV893" s="883"/>
      <c r="AW893" s="883"/>
      <c r="AX893" s="883"/>
      <c r="AY893" s="883"/>
      <c r="AZ893" s="883"/>
      <c r="BA893" s="883"/>
      <c r="BB893" s="883"/>
      <c r="BC893" s="883"/>
      <c r="BD893" s="883"/>
      <c r="BE893" s="883"/>
      <c r="BF893" s="883"/>
    </row>
    <row r="894" ht="12.75" customHeight="1">
      <c r="A894" s="883"/>
      <c r="B894" s="883"/>
      <c r="C894" s="883"/>
      <c r="D894" s="883"/>
      <c r="E894" s="883"/>
      <c r="F894" s="883"/>
      <c r="G894" s="883"/>
      <c r="H894" s="883"/>
      <c r="I894" s="883"/>
      <c r="J894" s="883"/>
      <c r="K894" s="883"/>
      <c r="L894" s="883"/>
      <c r="M894" s="883"/>
      <c r="N894" s="883"/>
      <c r="O894" s="883"/>
      <c r="P894" s="883"/>
      <c r="Q894" s="883"/>
      <c r="R894" s="883"/>
      <c r="S894" s="883"/>
      <c r="T894" s="883"/>
      <c r="U894" s="883"/>
      <c r="V894" s="883"/>
      <c r="W894" s="883"/>
      <c r="X894" s="883"/>
      <c r="Y894" s="883"/>
      <c r="Z894" s="883"/>
      <c r="AA894" s="883"/>
      <c r="AB894" s="883"/>
      <c r="AC894" s="883"/>
      <c r="AD894" s="883"/>
      <c r="AE894" s="883"/>
      <c r="AF894" s="883"/>
      <c r="AG894" s="883"/>
      <c r="AH894" s="883"/>
      <c r="AI894" s="883"/>
      <c r="AJ894" s="883"/>
      <c r="AK894" s="883"/>
      <c r="AL894" s="883"/>
      <c r="AM894" s="883"/>
      <c r="AN894" s="883"/>
      <c r="AO894" s="883"/>
      <c r="AP894" s="883"/>
      <c r="AQ894" s="883"/>
      <c r="AR894" s="883"/>
      <c r="AS894" s="883"/>
      <c r="AT894" s="883"/>
      <c r="AU894" s="883"/>
      <c r="AV894" s="883"/>
      <c r="AW894" s="883"/>
      <c r="AX894" s="883"/>
      <c r="AY894" s="883"/>
      <c r="AZ894" s="883"/>
      <c r="BA894" s="883"/>
      <c r="BB894" s="883"/>
      <c r="BC894" s="883"/>
      <c r="BD894" s="883"/>
      <c r="BE894" s="883"/>
      <c r="BF894" s="883"/>
    </row>
    <row r="895" ht="12.75" customHeight="1">
      <c r="A895" s="883"/>
      <c r="B895" s="883"/>
      <c r="C895" s="883"/>
      <c r="D895" s="883"/>
      <c r="E895" s="883"/>
      <c r="F895" s="883"/>
      <c r="G895" s="883"/>
      <c r="H895" s="883"/>
      <c r="I895" s="883"/>
      <c r="J895" s="883"/>
      <c r="K895" s="883"/>
      <c r="L895" s="883"/>
      <c r="M895" s="883"/>
      <c r="N895" s="883"/>
      <c r="O895" s="883"/>
      <c r="P895" s="883"/>
      <c r="Q895" s="883"/>
      <c r="R895" s="883"/>
      <c r="S895" s="883"/>
      <c r="T895" s="883"/>
      <c r="U895" s="883"/>
      <c r="V895" s="883"/>
      <c r="W895" s="883"/>
      <c r="X895" s="883"/>
      <c r="Y895" s="883"/>
      <c r="Z895" s="883"/>
      <c r="AA895" s="883"/>
      <c r="AB895" s="883"/>
      <c r="AC895" s="883"/>
      <c r="AD895" s="883"/>
      <c r="AE895" s="883"/>
      <c r="AF895" s="883"/>
      <c r="AG895" s="883"/>
      <c r="AH895" s="883"/>
      <c r="AI895" s="883"/>
      <c r="AJ895" s="883"/>
      <c r="AK895" s="883"/>
      <c r="AL895" s="883"/>
      <c r="AM895" s="883"/>
      <c r="AN895" s="883"/>
      <c r="AO895" s="883"/>
      <c r="AP895" s="883"/>
      <c r="AQ895" s="883"/>
      <c r="AR895" s="883"/>
      <c r="AS895" s="883"/>
      <c r="AT895" s="883"/>
      <c r="AU895" s="883"/>
      <c r="AV895" s="883"/>
      <c r="AW895" s="883"/>
      <c r="AX895" s="883"/>
      <c r="AY895" s="883"/>
      <c r="AZ895" s="883"/>
      <c r="BA895" s="883"/>
      <c r="BB895" s="883"/>
      <c r="BC895" s="883"/>
      <c r="BD895" s="883"/>
      <c r="BE895" s="883"/>
      <c r="BF895" s="883"/>
    </row>
    <row r="896" ht="12.75" customHeight="1">
      <c r="A896" s="883"/>
      <c r="B896" s="883"/>
      <c r="C896" s="883"/>
      <c r="D896" s="883"/>
      <c r="E896" s="883"/>
      <c r="F896" s="883"/>
      <c r="G896" s="883"/>
      <c r="H896" s="883"/>
      <c r="I896" s="883"/>
      <c r="J896" s="883"/>
      <c r="K896" s="883"/>
      <c r="L896" s="883"/>
      <c r="M896" s="883"/>
      <c r="N896" s="883"/>
      <c r="O896" s="883"/>
      <c r="P896" s="883"/>
      <c r="Q896" s="883"/>
      <c r="R896" s="883"/>
      <c r="S896" s="883"/>
      <c r="T896" s="883"/>
      <c r="U896" s="883"/>
      <c r="V896" s="883"/>
      <c r="W896" s="883"/>
      <c r="X896" s="883"/>
      <c r="Y896" s="883"/>
      <c r="Z896" s="883"/>
      <c r="AA896" s="883"/>
      <c r="AB896" s="883"/>
      <c r="AC896" s="883"/>
      <c r="AD896" s="883"/>
      <c r="AE896" s="883"/>
      <c r="AF896" s="883"/>
      <c r="AG896" s="883"/>
      <c r="AH896" s="883"/>
      <c r="AI896" s="883"/>
      <c r="AJ896" s="883"/>
      <c r="AK896" s="883"/>
      <c r="AL896" s="883"/>
      <c r="AM896" s="883"/>
      <c r="AN896" s="883"/>
      <c r="AO896" s="883"/>
      <c r="AP896" s="883"/>
      <c r="AQ896" s="883"/>
      <c r="AR896" s="883"/>
      <c r="AS896" s="883"/>
      <c r="AT896" s="883"/>
      <c r="AU896" s="883"/>
      <c r="AV896" s="883"/>
      <c r="AW896" s="883"/>
      <c r="AX896" s="883"/>
      <c r="AY896" s="883"/>
      <c r="AZ896" s="883"/>
      <c r="BA896" s="883"/>
      <c r="BB896" s="883"/>
      <c r="BC896" s="883"/>
      <c r="BD896" s="883"/>
      <c r="BE896" s="883"/>
      <c r="BF896" s="883"/>
    </row>
    <row r="897" ht="12.75" customHeight="1">
      <c r="A897" s="883"/>
      <c r="B897" s="883"/>
      <c r="C897" s="883"/>
      <c r="D897" s="883"/>
      <c r="E897" s="883"/>
      <c r="F897" s="883"/>
      <c r="G897" s="883"/>
      <c r="H897" s="883"/>
      <c r="I897" s="883"/>
      <c r="J897" s="883"/>
      <c r="K897" s="883"/>
      <c r="L897" s="883"/>
      <c r="M897" s="883"/>
      <c r="N897" s="883"/>
      <c r="O897" s="883"/>
      <c r="P897" s="883"/>
      <c r="Q897" s="883"/>
      <c r="R897" s="883"/>
      <c r="S897" s="883"/>
      <c r="T897" s="883"/>
      <c r="U897" s="883"/>
      <c r="V897" s="883"/>
      <c r="W897" s="883"/>
      <c r="X897" s="883"/>
      <c r="Y897" s="883"/>
      <c r="Z897" s="883"/>
      <c r="AA897" s="883"/>
      <c r="AB897" s="883"/>
      <c r="AC897" s="883"/>
      <c r="AD897" s="883"/>
      <c r="AE897" s="883"/>
      <c r="AF897" s="883"/>
      <c r="AG897" s="883"/>
      <c r="AH897" s="883"/>
      <c r="AI897" s="883"/>
      <c r="AJ897" s="883"/>
      <c r="AK897" s="883"/>
      <c r="AL897" s="883"/>
      <c r="AM897" s="883"/>
      <c r="AN897" s="883"/>
      <c r="AO897" s="883"/>
      <c r="AP897" s="883"/>
      <c r="AQ897" s="883"/>
      <c r="AR897" s="883"/>
      <c r="AS897" s="883"/>
      <c r="AT897" s="883"/>
      <c r="AU897" s="883"/>
      <c r="AV897" s="883"/>
      <c r="AW897" s="883"/>
      <c r="AX897" s="883"/>
      <c r="AY897" s="883"/>
      <c r="AZ897" s="883"/>
      <c r="BA897" s="883"/>
      <c r="BB897" s="883"/>
      <c r="BC897" s="883"/>
      <c r="BD897" s="883"/>
      <c r="BE897" s="883"/>
      <c r="BF897" s="883"/>
    </row>
    <row r="898" ht="12.75" customHeight="1">
      <c r="A898" s="883"/>
      <c r="B898" s="883"/>
      <c r="C898" s="883"/>
      <c r="D898" s="883"/>
      <c r="E898" s="883"/>
      <c r="F898" s="883"/>
      <c r="G898" s="883"/>
      <c r="H898" s="883"/>
      <c r="I898" s="883"/>
      <c r="J898" s="883"/>
      <c r="K898" s="883"/>
      <c r="L898" s="883"/>
      <c r="M898" s="883"/>
      <c r="N898" s="883"/>
      <c r="O898" s="883"/>
      <c r="P898" s="883"/>
      <c r="Q898" s="883"/>
      <c r="R898" s="883"/>
      <c r="S898" s="883"/>
      <c r="T898" s="883"/>
      <c r="U898" s="883"/>
      <c r="V898" s="883"/>
      <c r="W898" s="883"/>
      <c r="X898" s="883"/>
      <c r="Y898" s="883"/>
      <c r="Z898" s="883"/>
      <c r="AA898" s="883"/>
      <c r="AB898" s="883"/>
      <c r="AC898" s="883"/>
      <c r="AD898" s="883"/>
      <c r="AE898" s="883"/>
      <c r="AF898" s="883"/>
      <c r="AG898" s="883"/>
      <c r="AH898" s="883"/>
      <c r="AI898" s="883"/>
      <c r="AJ898" s="883"/>
      <c r="AK898" s="883"/>
      <c r="AL898" s="883"/>
      <c r="AM898" s="883"/>
      <c r="AN898" s="883"/>
      <c r="AO898" s="883"/>
      <c r="AP898" s="883"/>
      <c r="AQ898" s="883"/>
      <c r="AR898" s="883"/>
      <c r="AS898" s="883"/>
      <c r="AT898" s="883"/>
      <c r="AU898" s="883"/>
      <c r="AV898" s="883"/>
      <c r="AW898" s="883"/>
      <c r="AX898" s="883"/>
      <c r="AY898" s="883"/>
      <c r="AZ898" s="883"/>
      <c r="BA898" s="883"/>
      <c r="BB898" s="883"/>
      <c r="BC898" s="883"/>
      <c r="BD898" s="883"/>
      <c r="BE898" s="883"/>
      <c r="BF898" s="883"/>
    </row>
    <row r="899" ht="12.75" customHeight="1">
      <c r="A899" s="883"/>
      <c r="B899" s="883"/>
      <c r="C899" s="883"/>
      <c r="D899" s="883"/>
      <c r="E899" s="883"/>
      <c r="F899" s="883"/>
      <c r="G899" s="883"/>
      <c r="H899" s="883"/>
      <c r="I899" s="883"/>
      <c r="J899" s="883"/>
      <c r="K899" s="883"/>
      <c r="L899" s="883"/>
      <c r="M899" s="883"/>
      <c r="N899" s="883"/>
      <c r="O899" s="883"/>
      <c r="P899" s="883"/>
      <c r="Q899" s="883"/>
      <c r="R899" s="883"/>
      <c r="S899" s="883"/>
      <c r="T899" s="883"/>
      <c r="U899" s="883"/>
      <c r="V899" s="883"/>
      <c r="W899" s="883"/>
      <c r="X899" s="883"/>
      <c r="Y899" s="883"/>
      <c r="Z899" s="883"/>
      <c r="AA899" s="883"/>
      <c r="AB899" s="883"/>
      <c r="AC899" s="883"/>
      <c r="AD899" s="883"/>
      <c r="AE899" s="883"/>
      <c r="AF899" s="883"/>
      <c r="AG899" s="883"/>
      <c r="AH899" s="883"/>
      <c r="AI899" s="883"/>
      <c r="AJ899" s="883"/>
      <c r="AK899" s="883"/>
      <c r="AL899" s="883"/>
      <c r="AM899" s="883"/>
      <c r="AN899" s="883"/>
      <c r="AO899" s="883"/>
      <c r="AP899" s="883"/>
      <c r="AQ899" s="883"/>
      <c r="AR899" s="883"/>
      <c r="AS899" s="883"/>
      <c r="AT899" s="883"/>
      <c r="AU899" s="883"/>
      <c r="AV899" s="883"/>
      <c r="AW899" s="883"/>
      <c r="AX899" s="883"/>
      <c r="AY899" s="883"/>
      <c r="AZ899" s="883"/>
      <c r="BA899" s="883"/>
      <c r="BB899" s="883"/>
      <c r="BC899" s="883"/>
      <c r="BD899" s="883"/>
      <c r="BE899" s="883"/>
      <c r="BF899" s="883"/>
    </row>
    <row r="900" ht="12.75" customHeight="1">
      <c r="A900" s="883"/>
      <c r="B900" s="883"/>
      <c r="C900" s="883"/>
      <c r="D900" s="883"/>
      <c r="E900" s="883"/>
      <c r="F900" s="883"/>
      <c r="G900" s="883"/>
      <c r="H900" s="883"/>
      <c r="I900" s="883"/>
      <c r="J900" s="883"/>
      <c r="K900" s="883"/>
      <c r="L900" s="883"/>
      <c r="M900" s="883"/>
      <c r="N900" s="883"/>
      <c r="O900" s="883"/>
      <c r="P900" s="883"/>
      <c r="Q900" s="883"/>
      <c r="R900" s="883"/>
      <c r="S900" s="883"/>
      <c r="T900" s="883"/>
      <c r="U900" s="883"/>
      <c r="V900" s="883"/>
      <c r="W900" s="883"/>
      <c r="X900" s="883"/>
      <c r="Y900" s="883"/>
      <c r="Z900" s="883"/>
      <c r="AA900" s="883"/>
      <c r="AB900" s="883"/>
      <c r="AC900" s="883"/>
      <c r="AD900" s="883"/>
      <c r="AE900" s="883"/>
      <c r="AF900" s="883"/>
      <c r="AG900" s="883"/>
      <c r="AH900" s="883"/>
      <c r="AI900" s="883"/>
      <c r="AJ900" s="883"/>
      <c r="AK900" s="883"/>
      <c r="AL900" s="883"/>
      <c r="AM900" s="883"/>
      <c r="AN900" s="883"/>
      <c r="AO900" s="883"/>
      <c r="AP900" s="883"/>
      <c r="AQ900" s="883"/>
      <c r="AR900" s="883"/>
      <c r="AS900" s="883"/>
      <c r="AT900" s="883"/>
      <c r="AU900" s="883"/>
      <c r="AV900" s="883"/>
      <c r="AW900" s="883"/>
      <c r="AX900" s="883"/>
      <c r="AY900" s="883"/>
      <c r="AZ900" s="883"/>
      <c r="BA900" s="883"/>
      <c r="BB900" s="883"/>
      <c r="BC900" s="883"/>
      <c r="BD900" s="883"/>
      <c r="BE900" s="883"/>
      <c r="BF900" s="883"/>
    </row>
    <row r="901" ht="12.75" customHeight="1">
      <c r="A901" s="883"/>
      <c r="B901" s="883"/>
      <c r="C901" s="883"/>
      <c r="D901" s="883"/>
      <c r="E901" s="883"/>
      <c r="F901" s="883"/>
      <c r="G901" s="883"/>
      <c r="H901" s="883"/>
      <c r="I901" s="883"/>
      <c r="J901" s="883"/>
      <c r="K901" s="883"/>
      <c r="L901" s="883"/>
      <c r="M901" s="883"/>
      <c r="N901" s="883"/>
      <c r="O901" s="883"/>
      <c r="P901" s="883"/>
      <c r="Q901" s="883"/>
      <c r="R901" s="883"/>
      <c r="S901" s="883"/>
      <c r="T901" s="883"/>
      <c r="U901" s="883"/>
      <c r="V901" s="883"/>
      <c r="W901" s="883"/>
      <c r="X901" s="883"/>
      <c r="Y901" s="883"/>
      <c r="Z901" s="883"/>
      <c r="AA901" s="883"/>
      <c r="AB901" s="883"/>
      <c r="AC901" s="883"/>
      <c r="AD901" s="883"/>
      <c r="AE901" s="883"/>
      <c r="AF901" s="883"/>
      <c r="AG901" s="883"/>
      <c r="AH901" s="883"/>
      <c r="AI901" s="883"/>
      <c r="AJ901" s="883"/>
      <c r="AK901" s="883"/>
      <c r="AL901" s="883"/>
      <c r="AM901" s="883"/>
      <c r="AN901" s="883"/>
      <c r="AO901" s="883"/>
      <c r="AP901" s="883"/>
      <c r="AQ901" s="883"/>
      <c r="AR901" s="883"/>
      <c r="AS901" s="883"/>
      <c r="AT901" s="883"/>
      <c r="AU901" s="883"/>
      <c r="AV901" s="883"/>
      <c r="AW901" s="883"/>
      <c r="AX901" s="883"/>
      <c r="AY901" s="883"/>
      <c r="AZ901" s="883"/>
      <c r="BA901" s="883"/>
      <c r="BB901" s="883"/>
      <c r="BC901" s="883"/>
      <c r="BD901" s="883"/>
      <c r="BE901" s="883"/>
      <c r="BF901" s="883"/>
    </row>
    <row r="902" ht="12.75" customHeight="1">
      <c r="A902" s="883"/>
      <c r="B902" s="883"/>
      <c r="C902" s="883"/>
      <c r="D902" s="883"/>
      <c r="E902" s="883"/>
      <c r="F902" s="883"/>
      <c r="G902" s="883"/>
      <c r="H902" s="883"/>
      <c r="I902" s="883"/>
      <c r="J902" s="883"/>
      <c r="K902" s="883"/>
      <c r="L902" s="883"/>
      <c r="M902" s="883"/>
      <c r="N902" s="883"/>
      <c r="O902" s="883"/>
      <c r="P902" s="883"/>
      <c r="Q902" s="883"/>
      <c r="R902" s="883"/>
      <c r="S902" s="883"/>
      <c r="T902" s="883"/>
      <c r="U902" s="883"/>
      <c r="V902" s="883"/>
      <c r="W902" s="883"/>
      <c r="X902" s="883"/>
      <c r="Y902" s="883"/>
      <c r="Z902" s="883"/>
      <c r="AA902" s="883"/>
      <c r="AB902" s="883"/>
      <c r="AC902" s="883"/>
      <c r="AD902" s="883"/>
      <c r="AE902" s="883"/>
      <c r="AF902" s="883"/>
      <c r="AG902" s="883"/>
      <c r="AH902" s="883"/>
      <c r="AI902" s="883"/>
      <c r="AJ902" s="883"/>
      <c r="AK902" s="883"/>
      <c r="AL902" s="883"/>
      <c r="AM902" s="883"/>
      <c r="AN902" s="883"/>
      <c r="AO902" s="883"/>
      <c r="AP902" s="883"/>
      <c r="AQ902" s="883"/>
      <c r="AR902" s="883"/>
      <c r="AS902" s="883"/>
      <c r="AT902" s="883"/>
      <c r="AU902" s="883"/>
      <c r="AV902" s="883"/>
      <c r="AW902" s="883"/>
      <c r="AX902" s="883"/>
      <c r="AY902" s="883"/>
      <c r="AZ902" s="883"/>
      <c r="BA902" s="883"/>
      <c r="BB902" s="883"/>
      <c r="BC902" s="883"/>
      <c r="BD902" s="883"/>
      <c r="BE902" s="883"/>
      <c r="BF902" s="883"/>
    </row>
    <row r="903" ht="12.75" customHeight="1">
      <c r="A903" s="883"/>
      <c r="B903" s="883"/>
      <c r="C903" s="883"/>
      <c r="D903" s="883"/>
      <c r="E903" s="883"/>
      <c r="F903" s="883"/>
      <c r="G903" s="883"/>
      <c r="H903" s="883"/>
      <c r="I903" s="883"/>
      <c r="J903" s="883"/>
      <c r="K903" s="883"/>
      <c r="L903" s="883"/>
      <c r="M903" s="883"/>
      <c r="N903" s="883"/>
      <c r="O903" s="883"/>
      <c r="P903" s="883"/>
      <c r="Q903" s="883"/>
      <c r="R903" s="883"/>
      <c r="S903" s="883"/>
      <c r="T903" s="883"/>
      <c r="U903" s="883"/>
      <c r="V903" s="883"/>
      <c r="W903" s="883"/>
      <c r="X903" s="883"/>
      <c r="Y903" s="883"/>
      <c r="Z903" s="883"/>
      <c r="AA903" s="883"/>
      <c r="AB903" s="883"/>
      <c r="AC903" s="883"/>
      <c r="AD903" s="883"/>
      <c r="AE903" s="883"/>
      <c r="AF903" s="883"/>
      <c r="AG903" s="883"/>
      <c r="AH903" s="883"/>
      <c r="AI903" s="883"/>
      <c r="AJ903" s="883"/>
      <c r="AK903" s="883"/>
      <c r="AL903" s="883"/>
      <c r="AM903" s="883"/>
      <c r="AN903" s="883"/>
      <c r="AO903" s="883"/>
      <c r="AP903" s="883"/>
      <c r="AQ903" s="883"/>
      <c r="AR903" s="883"/>
      <c r="AS903" s="883"/>
      <c r="AT903" s="883"/>
      <c r="AU903" s="883"/>
      <c r="AV903" s="883"/>
      <c r="AW903" s="883"/>
      <c r="AX903" s="883"/>
      <c r="AY903" s="883"/>
      <c r="AZ903" s="883"/>
      <c r="BA903" s="883"/>
      <c r="BB903" s="883"/>
      <c r="BC903" s="883"/>
      <c r="BD903" s="883"/>
      <c r="BE903" s="883"/>
      <c r="BF903" s="883"/>
    </row>
    <row r="904" ht="12.75" customHeight="1">
      <c r="A904" s="883"/>
      <c r="B904" s="883"/>
      <c r="C904" s="883"/>
      <c r="D904" s="883"/>
      <c r="E904" s="883"/>
      <c r="F904" s="883"/>
      <c r="G904" s="883"/>
      <c r="H904" s="883"/>
      <c r="I904" s="883"/>
      <c r="J904" s="883"/>
      <c r="K904" s="883"/>
      <c r="L904" s="883"/>
      <c r="M904" s="883"/>
      <c r="N904" s="883"/>
      <c r="O904" s="883"/>
      <c r="P904" s="883"/>
      <c r="Q904" s="883"/>
      <c r="R904" s="883"/>
      <c r="S904" s="883"/>
      <c r="T904" s="883"/>
      <c r="U904" s="883"/>
      <c r="V904" s="883"/>
      <c r="W904" s="883"/>
      <c r="X904" s="883"/>
      <c r="Y904" s="883"/>
      <c r="Z904" s="883"/>
      <c r="AA904" s="883"/>
      <c r="AB904" s="883"/>
      <c r="AC904" s="883"/>
      <c r="AD904" s="883"/>
      <c r="AE904" s="883"/>
      <c r="AF904" s="883"/>
      <c r="AG904" s="883"/>
      <c r="AH904" s="883"/>
      <c r="AI904" s="883"/>
      <c r="AJ904" s="883"/>
      <c r="AK904" s="883"/>
      <c r="AL904" s="883"/>
      <c r="AM904" s="883"/>
      <c r="AN904" s="883"/>
      <c r="AO904" s="883"/>
      <c r="AP904" s="883"/>
      <c r="AQ904" s="883"/>
      <c r="AR904" s="883"/>
      <c r="AS904" s="883"/>
      <c r="AT904" s="883"/>
      <c r="AU904" s="883"/>
      <c r="AV904" s="883"/>
      <c r="AW904" s="883"/>
      <c r="AX904" s="883"/>
      <c r="AY904" s="883"/>
      <c r="AZ904" s="883"/>
      <c r="BA904" s="883"/>
      <c r="BB904" s="883"/>
      <c r="BC904" s="883"/>
      <c r="BD904" s="883"/>
      <c r="BE904" s="883"/>
      <c r="BF904" s="883"/>
    </row>
    <row r="905" ht="12.75" customHeight="1">
      <c r="A905" s="883"/>
      <c r="B905" s="883"/>
      <c r="C905" s="883"/>
      <c r="D905" s="883"/>
      <c r="E905" s="883"/>
      <c r="F905" s="883"/>
      <c r="G905" s="883"/>
      <c r="H905" s="883"/>
      <c r="I905" s="883"/>
      <c r="J905" s="883"/>
      <c r="K905" s="883"/>
      <c r="L905" s="883"/>
      <c r="M905" s="883"/>
      <c r="N905" s="883"/>
      <c r="O905" s="883"/>
      <c r="P905" s="883"/>
      <c r="Q905" s="883"/>
      <c r="R905" s="883"/>
      <c r="S905" s="883"/>
      <c r="T905" s="883"/>
      <c r="U905" s="883"/>
      <c r="V905" s="883"/>
      <c r="W905" s="883"/>
      <c r="X905" s="883"/>
      <c r="Y905" s="883"/>
      <c r="Z905" s="883"/>
      <c r="AA905" s="883"/>
      <c r="AB905" s="883"/>
      <c r="AC905" s="883"/>
      <c r="AD905" s="883"/>
      <c r="AE905" s="883"/>
      <c r="AF905" s="883"/>
      <c r="AG905" s="883"/>
      <c r="AH905" s="883"/>
      <c r="AI905" s="883"/>
      <c r="AJ905" s="883"/>
      <c r="AK905" s="883"/>
      <c r="AL905" s="883"/>
      <c r="AM905" s="883"/>
      <c r="AN905" s="883"/>
      <c r="AO905" s="883"/>
      <c r="AP905" s="883"/>
      <c r="AQ905" s="883"/>
      <c r="AR905" s="883"/>
      <c r="AS905" s="883"/>
      <c r="AT905" s="883"/>
      <c r="AU905" s="883"/>
      <c r="AV905" s="883"/>
      <c r="AW905" s="883"/>
      <c r="AX905" s="883"/>
      <c r="AY905" s="883"/>
      <c r="AZ905" s="883"/>
      <c r="BA905" s="883"/>
      <c r="BB905" s="883"/>
      <c r="BC905" s="883"/>
      <c r="BD905" s="883"/>
      <c r="BE905" s="883"/>
      <c r="BF905" s="883"/>
    </row>
    <row r="906" ht="12.75" customHeight="1">
      <c r="A906" s="883"/>
      <c r="B906" s="883"/>
      <c r="C906" s="883"/>
      <c r="D906" s="883"/>
      <c r="E906" s="883"/>
      <c r="F906" s="883"/>
      <c r="G906" s="883"/>
      <c r="H906" s="883"/>
      <c r="I906" s="883"/>
      <c r="J906" s="883"/>
      <c r="K906" s="883"/>
      <c r="L906" s="883"/>
      <c r="M906" s="883"/>
      <c r="N906" s="883"/>
      <c r="O906" s="883"/>
      <c r="P906" s="883"/>
      <c r="Q906" s="883"/>
      <c r="R906" s="883"/>
      <c r="S906" s="883"/>
      <c r="T906" s="883"/>
      <c r="U906" s="883"/>
      <c r="V906" s="883"/>
      <c r="W906" s="883"/>
      <c r="X906" s="883"/>
      <c r="Y906" s="883"/>
      <c r="Z906" s="883"/>
      <c r="AA906" s="883"/>
      <c r="AB906" s="883"/>
      <c r="AC906" s="883"/>
      <c r="AD906" s="883"/>
      <c r="AE906" s="883"/>
      <c r="AF906" s="883"/>
      <c r="AG906" s="883"/>
      <c r="AH906" s="883"/>
      <c r="AI906" s="883"/>
      <c r="AJ906" s="883"/>
      <c r="AK906" s="883"/>
      <c r="AL906" s="883"/>
      <c r="AM906" s="883"/>
      <c r="AN906" s="883"/>
      <c r="AO906" s="883"/>
      <c r="AP906" s="883"/>
      <c r="AQ906" s="883"/>
      <c r="AR906" s="883"/>
      <c r="AS906" s="883"/>
      <c r="AT906" s="883"/>
      <c r="AU906" s="883"/>
      <c r="AV906" s="883"/>
      <c r="AW906" s="883"/>
      <c r="AX906" s="883"/>
      <c r="AY906" s="883"/>
      <c r="AZ906" s="883"/>
      <c r="BA906" s="883"/>
      <c r="BB906" s="883"/>
      <c r="BC906" s="883"/>
      <c r="BD906" s="883"/>
      <c r="BE906" s="883"/>
      <c r="BF906" s="883"/>
    </row>
    <row r="907" ht="12.75" customHeight="1">
      <c r="A907" s="883"/>
      <c r="B907" s="883"/>
      <c r="C907" s="883"/>
      <c r="D907" s="883"/>
      <c r="E907" s="883"/>
      <c r="F907" s="883"/>
      <c r="G907" s="883"/>
      <c r="H907" s="883"/>
      <c r="I907" s="883"/>
      <c r="J907" s="883"/>
      <c r="K907" s="883"/>
      <c r="L907" s="883"/>
      <c r="M907" s="883"/>
      <c r="N907" s="883"/>
      <c r="O907" s="883"/>
      <c r="P907" s="883"/>
      <c r="Q907" s="883"/>
      <c r="R907" s="883"/>
      <c r="S907" s="883"/>
      <c r="T907" s="883"/>
      <c r="U907" s="883"/>
      <c r="V907" s="883"/>
      <c r="W907" s="883"/>
      <c r="X907" s="883"/>
      <c r="Y907" s="883"/>
      <c r="Z907" s="883"/>
      <c r="AA907" s="883"/>
      <c r="AB907" s="883"/>
      <c r="AC907" s="883"/>
      <c r="AD907" s="883"/>
      <c r="AE907" s="883"/>
      <c r="AF907" s="883"/>
      <c r="AG907" s="883"/>
      <c r="AH907" s="883"/>
      <c r="AI907" s="883"/>
      <c r="AJ907" s="883"/>
      <c r="AK907" s="883"/>
      <c r="AL907" s="883"/>
      <c r="AM907" s="883"/>
      <c r="AN907" s="883"/>
      <c r="AO907" s="883"/>
      <c r="AP907" s="883"/>
      <c r="AQ907" s="883"/>
      <c r="AR907" s="883"/>
      <c r="AS907" s="883"/>
      <c r="AT907" s="883"/>
      <c r="AU907" s="883"/>
      <c r="AV907" s="883"/>
      <c r="AW907" s="883"/>
      <c r="AX907" s="883"/>
      <c r="AY907" s="883"/>
      <c r="AZ907" s="883"/>
      <c r="BA907" s="883"/>
      <c r="BB907" s="883"/>
      <c r="BC907" s="883"/>
      <c r="BD907" s="883"/>
      <c r="BE907" s="883"/>
      <c r="BF907" s="883"/>
    </row>
    <row r="908" ht="12.75" customHeight="1">
      <c r="A908" s="883"/>
      <c r="B908" s="883"/>
      <c r="C908" s="883"/>
      <c r="D908" s="883"/>
      <c r="E908" s="883"/>
      <c r="F908" s="883"/>
      <c r="G908" s="883"/>
      <c r="H908" s="883"/>
      <c r="I908" s="883"/>
      <c r="J908" s="883"/>
      <c r="K908" s="883"/>
      <c r="L908" s="883"/>
      <c r="M908" s="883"/>
      <c r="N908" s="883"/>
      <c r="O908" s="883"/>
      <c r="P908" s="883"/>
      <c r="Q908" s="883"/>
      <c r="R908" s="883"/>
      <c r="S908" s="883"/>
      <c r="T908" s="883"/>
      <c r="U908" s="883"/>
      <c r="V908" s="883"/>
      <c r="W908" s="883"/>
      <c r="X908" s="883"/>
      <c r="Y908" s="883"/>
      <c r="Z908" s="883"/>
      <c r="AA908" s="883"/>
      <c r="AB908" s="883"/>
      <c r="AC908" s="883"/>
      <c r="AD908" s="883"/>
      <c r="AE908" s="883"/>
      <c r="AF908" s="883"/>
      <c r="AG908" s="883"/>
      <c r="AH908" s="883"/>
      <c r="AI908" s="883"/>
      <c r="AJ908" s="883"/>
      <c r="AK908" s="883"/>
      <c r="AL908" s="883"/>
      <c r="AM908" s="883"/>
      <c r="AN908" s="883"/>
      <c r="AO908" s="883"/>
      <c r="AP908" s="883"/>
      <c r="AQ908" s="883"/>
      <c r="AR908" s="883"/>
      <c r="AS908" s="883"/>
      <c r="AT908" s="883"/>
      <c r="AU908" s="883"/>
      <c r="AV908" s="883"/>
      <c r="AW908" s="883"/>
      <c r="AX908" s="883"/>
      <c r="AY908" s="883"/>
      <c r="AZ908" s="883"/>
      <c r="BA908" s="883"/>
      <c r="BB908" s="883"/>
      <c r="BC908" s="883"/>
      <c r="BD908" s="883"/>
      <c r="BE908" s="883"/>
      <c r="BF908" s="883"/>
    </row>
    <row r="909" ht="12.75" customHeight="1">
      <c r="A909" s="883"/>
      <c r="B909" s="883"/>
      <c r="C909" s="883"/>
      <c r="D909" s="883"/>
      <c r="E909" s="883"/>
      <c r="F909" s="883"/>
      <c r="G909" s="883"/>
      <c r="H909" s="883"/>
      <c r="I909" s="883"/>
      <c r="J909" s="883"/>
      <c r="K909" s="883"/>
      <c r="L909" s="883"/>
      <c r="M909" s="883"/>
      <c r="N909" s="883"/>
      <c r="O909" s="883"/>
      <c r="P909" s="883"/>
      <c r="Q909" s="883"/>
      <c r="R909" s="883"/>
      <c r="S909" s="883"/>
      <c r="T909" s="883"/>
      <c r="U909" s="883"/>
      <c r="V909" s="883"/>
      <c r="W909" s="883"/>
      <c r="X909" s="883"/>
      <c r="Y909" s="883"/>
      <c r="Z909" s="883"/>
      <c r="AA909" s="883"/>
      <c r="AB909" s="883"/>
      <c r="AC909" s="883"/>
      <c r="AD909" s="883"/>
      <c r="AE909" s="883"/>
      <c r="AF909" s="883"/>
      <c r="AG909" s="883"/>
      <c r="AH909" s="883"/>
      <c r="AI909" s="883"/>
      <c r="AJ909" s="883"/>
      <c r="AK909" s="883"/>
      <c r="AL909" s="883"/>
      <c r="AM909" s="883"/>
      <c r="AN909" s="883"/>
      <c r="AO909" s="883"/>
      <c r="AP909" s="883"/>
      <c r="AQ909" s="883"/>
      <c r="AR909" s="883"/>
      <c r="AS909" s="883"/>
      <c r="AT909" s="883"/>
      <c r="AU909" s="883"/>
      <c r="AV909" s="883"/>
      <c r="AW909" s="883"/>
      <c r="AX909" s="883"/>
      <c r="AY909" s="883"/>
      <c r="AZ909" s="883"/>
      <c r="BA909" s="883"/>
      <c r="BB909" s="883"/>
      <c r="BC909" s="883"/>
      <c r="BD909" s="883"/>
      <c r="BE909" s="883"/>
      <c r="BF909" s="883"/>
    </row>
    <row r="910" ht="12.75" customHeight="1">
      <c r="A910" s="883"/>
      <c r="B910" s="883"/>
      <c r="C910" s="883"/>
      <c r="D910" s="883"/>
      <c r="E910" s="883"/>
      <c r="F910" s="883"/>
      <c r="G910" s="883"/>
      <c r="H910" s="883"/>
      <c r="I910" s="883"/>
      <c r="J910" s="883"/>
      <c r="K910" s="883"/>
      <c r="L910" s="883"/>
      <c r="M910" s="883"/>
      <c r="N910" s="883"/>
      <c r="O910" s="883"/>
      <c r="P910" s="883"/>
      <c r="Q910" s="883"/>
      <c r="R910" s="883"/>
      <c r="S910" s="883"/>
      <c r="T910" s="883"/>
      <c r="U910" s="883"/>
      <c r="V910" s="883"/>
      <c r="W910" s="883"/>
      <c r="X910" s="883"/>
      <c r="Y910" s="883"/>
      <c r="Z910" s="883"/>
      <c r="AA910" s="883"/>
      <c r="AB910" s="883"/>
      <c r="AC910" s="883"/>
      <c r="AD910" s="883"/>
      <c r="AE910" s="883"/>
      <c r="AF910" s="883"/>
      <c r="AG910" s="883"/>
      <c r="AH910" s="883"/>
      <c r="AI910" s="883"/>
      <c r="AJ910" s="883"/>
      <c r="AK910" s="883"/>
      <c r="AL910" s="883"/>
      <c r="AM910" s="883"/>
      <c r="AN910" s="883"/>
      <c r="AO910" s="883"/>
      <c r="AP910" s="883"/>
      <c r="AQ910" s="883"/>
      <c r="AR910" s="883"/>
      <c r="AS910" s="883"/>
      <c r="AT910" s="883"/>
      <c r="AU910" s="883"/>
      <c r="AV910" s="883"/>
      <c r="AW910" s="883"/>
      <c r="AX910" s="883"/>
      <c r="AY910" s="883"/>
      <c r="AZ910" s="883"/>
      <c r="BA910" s="883"/>
      <c r="BB910" s="883"/>
      <c r="BC910" s="883"/>
      <c r="BD910" s="883"/>
      <c r="BE910" s="883"/>
      <c r="BF910" s="883"/>
    </row>
    <row r="911" ht="12.75" customHeight="1">
      <c r="A911" s="883"/>
      <c r="B911" s="883"/>
      <c r="C911" s="883"/>
      <c r="D911" s="883"/>
      <c r="E911" s="883"/>
      <c r="F911" s="883"/>
      <c r="G911" s="883"/>
      <c r="H911" s="883"/>
      <c r="I911" s="883"/>
      <c r="J911" s="883"/>
      <c r="K911" s="883"/>
      <c r="L911" s="883"/>
      <c r="M911" s="883"/>
      <c r="N911" s="883"/>
      <c r="O911" s="883"/>
      <c r="P911" s="883"/>
      <c r="Q911" s="883"/>
      <c r="R911" s="883"/>
      <c r="S911" s="883"/>
      <c r="T911" s="883"/>
      <c r="U911" s="883"/>
      <c r="V911" s="883"/>
      <c r="W911" s="883"/>
      <c r="X911" s="883"/>
      <c r="Y911" s="883"/>
      <c r="Z911" s="883"/>
      <c r="AA911" s="883"/>
      <c r="AB911" s="883"/>
      <c r="AC911" s="883"/>
      <c r="AD911" s="883"/>
      <c r="AE911" s="883"/>
      <c r="AF911" s="883"/>
      <c r="AG911" s="883"/>
      <c r="AH911" s="883"/>
      <c r="AI911" s="883"/>
      <c r="AJ911" s="883"/>
      <c r="AK911" s="883"/>
      <c r="AL911" s="883"/>
      <c r="AM911" s="883"/>
      <c r="AN911" s="883"/>
      <c r="AO911" s="883"/>
      <c r="AP911" s="883"/>
      <c r="AQ911" s="883"/>
      <c r="AR911" s="883"/>
      <c r="AS911" s="883"/>
      <c r="AT911" s="883"/>
      <c r="AU911" s="883"/>
      <c r="AV911" s="883"/>
      <c r="AW911" s="883"/>
      <c r="AX911" s="883"/>
      <c r="AY911" s="883"/>
      <c r="AZ911" s="883"/>
      <c r="BA911" s="883"/>
      <c r="BB911" s="883"/>
      <c r="BC911" s="883"/>
      <c r="BD911" s="883"/>
      <c r="BE911" s="883"/>
      <c r="BF911" s="883"/>
    </row>
    <row r="912" ht="12.75" customHeight="1">
      <c r="A912" s="883"/>
      <c r="B912" s="883"/>
      <c r="C912" s="883"/>
      <c r="D912" s="883"/>
      <c r="E912" s="883"/>
      <c r="F912" s="883"/>
      <c r="G912" s="883"/>
      <c r="H912" s="883"/>
      <c r="I912" s="883"/>
      <c r="J912" s="883"/>
      <c r="K912" s="883"/>
      <c r="L912" s="883"/>
      <c r="M912" s="883"/>
      <c r="N912" s="883"/>
      <c r="O912" s="883"/>
      <c r="P912" s="883"/>
      <c r="Q912" s="883"/>
      <c r="R912" s="883"/>
      <c r="S912" s="883"/>
      <c r="T912" s="883"/>
      <c r="U912" s="883"/>
      <c r="V912" s="883"/>
      <c r="W912" s="883"/>
      <c r="X912" s="883"/>
      <c r="Y912" s="883"/>
      <c r="Z912" s="883"/>
      <c r="AA912" s="883"/>
      <c r="AB912" s="883"/>
      <c r="AC912" s="883"/>
      <c r="AD912" s="883"/>
      <c r="AE912" s="883"/>
      <c r="AF912" s="883"/>
      <c r="AG912" s="883"/>
      <c r="AH912" s="883"/>
      <c r="AI912" s="883"/>
      <c r="AJ912" s="883"/>
      <c r="AK912" s="883"/>
      <c r="AL912" s="883"/>
      <c r="AM912" s="883"/>
      <c r="AN912" s="883"/>
      <c r="AO912" s="883"/>
      <c r="AP912" s="883"/>
      <c r="AQ912" s="883"/>
      <c r="AR912" s="883"/>
      <c r="AS912" s="883"/>
      <c r="AT912" s="883"/>
      <c r="AU912" s="883"/>
      <c r="AV912" s="883"/>
      <c r="AW912" s="883"/>
      <c r="AX912" s="883"/>
      <c r="AY912" s="883"/>
      <c r="AZ912" s="883"/>
      <c r="BA912" s="883"/>
      <c r="BB912" s="883"/>
      <c r="BC912" s="883"/>
      <c r="BD912" s="883"/>
      <c r="BE912" s="883"/>
      <c r="BF912" s="883"/>
    </row>
    <row r="913" ht="12.75" customHeight="1">
      <c r="A913" s="883"/>
      <c r="B913" s="883"/>
      <c r="C913" s="883"/>
      <c r="D913" s="883"/>
      <c r="E913" s="883"/>
      <c r="F913" s="883"/>
      <c r="G913" s="883"/>
      <c r="H913" s="883"/>
      <c r="I913" s="883"/>
      <c r="J913" s="883"/>
      <c r="K913" s="883"/>
      <c r="L913" s="883"/>
      <c r="M913" s="883"/>
      <c r="N913" s="883"/>
      <c r="O913" s="883"/>
      <c r="P913" s="883"/>
      <c r="Q913" s="883"/>
      <c r="R913" s="883"/>
      <c r="S913" s="883"/>
      <c r="T913" s="883"/>
      <c r="U913" s="883"/>
      <c r="V913" s="883"/>
      <c r="W913" s="883"/>
      <c r="X913" s="883"/>
      <c r="Y913" s="883"/>
      <c r="Z913" s="883"/>
      <c r="AA913" s="883"/>
      <c r="AB913" s="883"/>
      <c r="AC913" s="883"/>
      <c r="AD913" s="883"/>
      <c r="AE913" s="883"/>
      <c r="AF913" s="883"/>
      <c r="AG913" s="883"/>
      <c r="AH913" s="883"/>
      <c r="AI913" s="883"/>
      <c r="AJ913" s="883"/>
      <c r="AK913" s="883"/>
      <c r="AL913" s="883"/>
      <c r="AM913" s="883"/>
      <c r="AN913" s="883"/>
      <c r="AO913" s="883"/>
      <c r="AP913" s="883"/>
      <c r="AQ913" s="883"/>
      <c r="AR913" s="883"/>
      <c r="AS913" s="883"/>
      <c r="AT913" s="883"/>
      <c r="AU913" s="883"/>
      <c r="AV913" s="883"/>
      <c r="AW913" s="883"/>
      <c r="AX913" s="883"/>
      <c r="AY913" s="883"/>
      <c r="AZ913" s="883"/>
      <c r="BA913" s="883"/>
      <c r="BB913" s="883"/>
      <c r="BC913" s="883"/>
      <c r="BD913" s="883"/>
      <c r="BE913" s="883"/>
      <c r="BF913" s="883"/>
    </row>
    <row r="914" ht="12.75" customHeight="1">
      <c r="A914" s="883"/>
      <c r="B914" s="883"/>
      <c r="C914" s="883"/>
      <c r="D914" s="883"/>
      <c r="E914" s="883"/>
      <c r="F914" s="883"/>
      <c r="G914" s="883"/>
      <c r="H914" s="883"/>
      <c r="I914" s="883"/>
      <c r="J914" s="883"/>
      <c r="K914" s="883"/>
      <c r="L914" s="883"/>
      <c r="M914" s="883"/>
      <c r="N914" s="883"/>
      <c r="O914" s="883"/>
      <c r="P914" s="883"/>
      <c r="Q914" s="883"/>
      <c r="R914" s="883"/>
      <c r="S914" s="883"/>
      <c r="T914" s="883"/>
      <c r="U914" s="883"/>
      <c r="V914" s="883"/>
      <c r="W914" s="883"/>
      <c r="X914" s="883"/>
      <c r="Y914" s="883"/>
      <c r="Z914" s="883"/>
      <c r="AA914" s="883"/>
      <c r="AB914" s="883"/>
      <c r="AC914" s="883"/>
      <c r="AD914" s="883"/>
      <c r="AE914" s="883"/>
      <c r="AF914" s="883"/>
      <c r="AG914" s="883"/>
      <c r="AH914" s="883"/>
      <c r="AI914" s="883"/>
      <c r="AJ914" s="883"/>
      <c r="AK914" s="883"/>
      <c r="AL914" s="883"/>
      <c r="AM914" s="883"/>
      <c r="AN914" s="883"/>
      <c r="AO914" s="883"/>
      <c r="AP914" s="883"/>
      <c r="AQ914" s="883"/>
      <c r="AR914" s="883"/>
      <c r="AS914" s="883"/>
      <c r="AT914" s="883"/>
      <c r="AU914" s="883"/>
      <c r="AV914" s="883"/>
      <c r="AW914" s="883"/>
      <c r="AX914" s="883"/>
      <c r="AY914" s="883"/>
      <c r="AZ914" s="883"/>
      <c r="BA914" s="883"/>
      <c r="BB914" s="883"/>
      <c r="BC914" s="883"/>
      <c r="BD914" s="883"/>
      <c r="BE914" s="883"/>
      <c r="BF914" s="883"/>
    </row>
    <row r="915" ht="12.75" customHeight="1">
      <c r="A915" s="883"/>
      <c r="B915" s="883"/>
      <c r="C915" s="883"/>
      <c r="D915" s="883"/>
      <c r="E915" s="883"/>
      <c r="F915" s="883"/>
      <c r="G915" s="883"/>
      <c r="H915" s="883"/>
      <c r="I915" s="883"/>
      <c r="J915" s="883"/>
      <c r="K915" s="883"/>
      <c r="L915" s="883"/>
      <c r="M915" s="883"/>
      <c r="N915" s="883"/>
      <c r="O915" s="883"/>
      <c r="P915" s="883"/>
      <c r="Q915" s="883"/>
      <c r="R915" s="883"/>
      <c r="S915" s="883"/>
      <c r="T915" s="883"/>
      <c r="U915" s="883"/>
      <c r="V915" s="883"/>
      <c r="W915" s="883"/>
      <c r="X915" s="883"/>
      <c r="Y915" s="883"/>
      <c r="Z915" s="883"/>
      <c r="AA915" s="883"/>
      <c r="AB915" s="883"/>
      <c r="AC915" s="883"/>
      <c r="AD915" s="883"/>
      <c r="AE915" s="883"/>
      <c r="AF915" s="883"/>
      <c r="AG915" s="883"/>
      <c r="AH915" s="883"/>
      <c r="AI915" s="883"/>
      <c r="AJ915" s="883"/>
      <c r="AK915" s="883"/>
      <c r="AL915" s="883"/>
      <c r="AM915" s="883"/>
      <c r="AN915" s="883"/>
      <c r="AO915" s="883"/>
      <c r="AP915" s="883"/>
      <c r="AQ915" s="883"/>
      <c r="AR915" s="883"/>
      <c r="AS915" s="883"/>
      <c r="AT915" s="883"/>
      <c r="AU915" s="883"/>
      <c r="AV915" s="883"/>
      <c r="AW915" s="883"/>
      <c r="AX915" s="883"/>
      <c r="AY915" s="883"/>
      <c r="AZ915" s="883"/>
      <c r="BA915" s="883"/>
      <c r="BB915" s="883"/>
      <c r="BC915" s="883"/>
      <c r="BD915" s="883"/>
      <c r="BE915" s="883"/>
      <c r="BF915" s="883"/>
    </row>
    <row r="916" ht="12.75" customHeight="1">
      <c r="A916" s="883"/>
      <c r="B916" s="883"/>
      <c r="C916" s="883"/>
      <c r="D916" s="883"/>
      <c r="E916" s="883"/>
      <c r="F916" s="883"/>
      <c r="G916" s="883"/>
      <c r="H916" s="883"/>
      <c r="I916" s="883"/>
      <c r="J916" s="883"/>
      <c r="K916" s="883"/>
      <c r="L916" s="883"/>
      <c r="M916" s="883"/>
      <c r="N916" s="883"/>
      <c r="O916" s="883"/>
      <c r="P916" s="883"/>
      <c r="Q916" s="883"/>
      <c r="R916" s="883"/>
      <c r="S916" s="883"/>
      <c r="T916" s="883"/>
      <c r="U916" s="883"/>
      <c r="V916" s="883"/>
      <c r="W916" s="883"/>
      <c r="X916" s="883"/>
      <c r="Y916" s="883"/>
      <c r="Z916" s="883"/>
      <c r="AA916" s="883"/>
      <c r="AB916" s="883"/>
      <c r="AC916" s="883"/>
      <c r="AD916" s="883"/>
      <c r="AE916" s="883"/>
      <c r="AF916" s="883"/>
      <c r="AG916" s="883"/>
      <c r="AH916" s="883"/>
      <c r="AI916" s="883"/>
      <c r="AJ916" s="883"/>
      <c r="AK916" s="883"/>
      <c r="AL916" s="883"/>
      <c r="AM916" s="883"/>
      <c r="AN916" s="883"/>
      <c r="AO916" s="883"/>
      <c r="AP916" s="883"/>
      <c r="AQ916" s="883"/>
      <c r="AR916" s="883"/>
      <c r="AS916" s="883"/>
      <c r="AT916" s="883"/>
      <c r="AU916" s="883"/>
      <c r="AV916" s="883"/>
      <c r="AW916" s="883"/>
      <c r="AX916" s="883"/>
      <c r="AY916" s="883"/>
      <c r="AZ916" s="883"/>
      <c r="BA916" s="883"/>
      <c r="BB916" s="883"/>
      <c r="BC916" s="883"/>
      <c r="BD916" s="883"/>
      <c r="BE916" s="883"/>
      <c r="BF916" s="883"/>
    </row>
    <row r="917" ht="12.75" customHeight="1">
      <c r="A917" s="883"/>
      <c r="B917" s="883"/>
      <c r="C917" s="883"/>
      <c r="D917" s="883"/>
      <c r="E917" s="883"/>
      <c r="F917" s="883"/>
      <c r="G917" s="883"/>
      <c r="H917" s="883"/>
      <c r="I917" s="883"/>
      <c r="J917" s="883"/>
      <c r="K917" s="883"/>
      <c r="L917" s="883"/>
      <c r="M917" s="883"/>
      <c r="N917" s="883"/>
      <c r="O917" s="883"/>
      <c r="P917" s="883"/>
      <c r="Q917" s="883"/>
      <c r="R917" s="883"/>
      <c r="S917" s="883"/>
      <c r="T917" s="883"/>
      <c r="U917" s="883"/>
      <c r="V917" s="883"/>
      <c r="W917" s="883"/>
      <c r="X917" s="883"/>
      <c r="Y917" s="883"/>
      <c r="Z917" s="883"/>
      <c r="AA917" s="883"/>
      <c r="AB917" s="883"/>
      <c r="AC917" s="883"/>
      <c r="AD917" s="883"/>
      <c r="AE917" s="883"/>
      <c r="AF917" s="883"/>
      <c r="AG917" s="883"/>
      <c r="AH917" s="883"/>
      <c r="AI917" s="883"/>
      <c r="AJ917" s="883"/>
      <c r="AK917" s="883"/>
      <c r="AL917" s="883"/>
      <c r="AM917" s="883"/>
      <c r="AN917" s="883"/>
      <c r="AO917" s="883"/>
      <c r="AP917" s="883"/>
      <c r="AQ917" s="883"/>
      <c r="AR917" s="883"/>
      <c r="AS917" s="883"/>
      <c r="AT917" s="883"/>
      <c r="AU917" s="883"/>
      <c r="AV917" s="883"/>
      <c r="AW917" s="883"/>
      <c r="AX917" s="883"/>
      <c r="AY917" s="883"/>
      <c r="AZ917" s="883"/>
      <c r="BA917" s="883"/>
      <c r="BB917" s="883"/>
      <c r="BC917" s="883"/>
      <c r="BD917" s="883"/>
      <c r="BE917" s="883"/>
      <c r="BF917" s="883"/>
    </row>
    <row r="918" ht="12.75" customHeight="1">
      <c r="A918" s="883"/>
      <c r="B918" s="883"/>
      <c r="C918" s="883"/>
      <c r="D918" s="883"/>
      <c r="E918" s="883"/>
      <c r="F918" s="883"/>
      <c r="G918" s="883"/>
      <c r="H918" s="883"/>
      <c r="I918" s="883"/>
      <c r="J918" s="883"/>
      <c r="K918" s="883"/>
      <c r="L918" s="883"/>
      <c r="M918" s="883"/>
      <c r="N918" s="883"/>
      <c r="O918" s="883"/>
      <c r="P918" s="883"/>
      <c r="Q918" s="883"/>
      <c r="R918" s="883"/>
      <c r="S918" s="883"/>
      <c r="T918" s="883"/>
      <c r="U918" s="883"/>
      <c r="V918" s="883"/>
      <c r="W918" s="883"/>
      <c r="X918" s="883"/>
      <c r="Y918" s="883"/>
      <c r="Z918" s="883"/>
      <c r="AA918" s="883"/>
      <c r="AB918" s="883"/>
      <c r="AC918" s="883"/>
      <c r="AD918" s="883"/>
      <c r="AE918" s="883"/>
      <c r="AF918" s="883"/>
      <c r="AG918" s="883"/>
      <c r="AH918" s="883"/>
      <c r="AI918" s="883"/>
      <c r="AJ918" s="883"/>
      <c r="AK918" s="883"/>
      <c r="AL918" s="883"/>
      <c r="AM918" s="883"/>
      <c r="AN918" s="883"/>
      <c r="AO918" s="883"/>
      <c r="AP918" s="883"/>
      <c r="AQ918" s="883"/>
      <c r="AR918" s="883"/>
      <c r="AS918" s="883"/>
      <c r="AT918" s="883"/>
      <c r="AU918" s="883"/>
      <c r="AV918" s="883"/>
      <c r="AW918" s="883"/>
      <c r="AX918" s="883"/>
      <c r="AY918" s="883"/>
      <c r="AZ918" s="883"/>
      <c r="BA918" s="883"/>
      <c r="BB918" s="883"/>
      <c r="BC918" s="883"/>
      <c r="BD918" s="883"/>
      <c r="BE918" s="883"/>
      <c r="BF918" s="883"/>
    </row>
    <row r="919" ht="12.75" customHeight="1">
      <c r="A919" s="883"/>
      <c r="B919" s="883"/>
      <c r="C919" s="883"/>
      <c r="D919" s="883"/>
      <c r="E919" s="883"/>
      <c r="F919" s="883"/>
      <c r="G919" s="883"/>
      <c r="H919" s="883"/>
      <c r="I919" s="883"/>
      <c r="J919" s="883"/>
      <c r="K919" s="883"/>
      <c r="L919" s="883"/>
      <c r="M919" s="883"/>
      <c r="N919" s="883"/>
      <c r="O919" s="883"/>
      <c r="P919" s="883"/>
      <c r="Q919" s="883"/>
      <c r="R919" s="883"/>
      <c r="S919" s="883"/>
      <c r="T919" s="883"/>
      <c r="U919" s="883"/>
      <c r="V919" s="883"/>
      <c r="W919" s="883"/>
      <c r="X919" s="883"/>
      <c r="Y919" s="883"/>
      <c r="Z919" s="883"/>
      <c r="AA919" s="883"/>
      <c r="AB919" s="883"/>
      <c r="AC919" s="883"/>
      <c r="AD919" s="883"/>
      <c r="AE919" s="883"/>
      <c r="AF919" s="883"/>
      <c r="AG919" s="883"/>
      <c r="AH919" s="883"/>
      <c r="AI919" s="883"/>
      <c r="AJ919" s="883"/>
      <c r="AK919" s="883"/>
      <c r="AL919" s="883"/>
      <c r="AM919" s="883"/>
      <c r="AN919" s="883"/>
      <c r="AO919" s="883"/>
      <c r="AP919" s="883"/>
      <c r="AQ919" s="883"/>
      <c r="AR919" s="883"/>
      <c r="AS919" s="883"/>
      <c r="AT919" s="883"/>
      <c r="AU919" s="883"/>
      <c r="AV919" s="883"/>
      <c r="AW919" s="883"/>
      <c r="AX919" s="883"/>
      <c r="AY919" s="883"/>
      <c r="AZ919" s="883"/>
      <c r="BA919" s="883"/>
      <c r="BB919" s="883"/>
      <c r="BC919" s="883"/>
      <c r="BD919" s="883"/>
      <c r="BE919" s="883"/>
      <c r="BF919" s="883"/>
    </row>
    <row r="920" ht="12.75" customHeight="1">
      <c r="A920" s="883"/>
      <c r="B920" s="883"/>
      <c r="C920" s="883"/>
      <c r="D920" s="883"/>
      <c r="E920" s="883"/>
      <c r="F920" s="883"/>
      <c r="G920" s="883"/>
      <c r="H920" s="883"/>
      <c r="I920" s="883"/>
      <c r="J920" s="883"/>
      <c r="K920" s="883"/>
      <c r="L920" s="883"/>
      <c r="M920" s="883"/>
      <c r="N920" s="883"/>
      <c r="O920" s="883"/>
      <c r="P920" s="883"/>
      <c r="Q920" s="883"/>
      <c r="R920" s="883"/>
      <c r="S920" s="883"/>
      <c r="T920" s="883"/>
      <c r="U920" s="883"/>
      <c r="V920" s="883"/>
      <c r="W920" s="883"/>
      <c r="X920" s="883"/>
      <c r="Y920" s="883"/>
      <c r="Z920" s="883"/>
      <c r="AA920" s="883"/>
      <c r="AB920" s="883"/>
      <c r="AC920" s="883"/>
      <c r="AD920" s="883"/>
      <c r="AE920" s="883"/>
      <c r="AF920" s="883"/>
      <c r="AG920" s="883"/>
      <c r="AH920" s="883"/>
      <c r="AI920" s="883"/>
      <c r="AJ920" s="883"/>
      <c r="AK920" s="883"/>
      <c r="AL920" s="883"/>
      <c r="AM920" s="883"/>
      <c r="AN920" s="883"/>
      <c r="AO920" s="883"/>
      <c r="AP920" s="883"/>
      <c r="AQ920" s="883"/>
      <c r="AR920" s="883"/>
      <c r="AS920" s="883"/>
      <c r="AT920" s="883"/>
      <c r="AU920" s="883"/>
      <c r="AV920" s="883"/>
      <c r="AW920" s="883"/>
      <c r="AX920" s="883"/>
      <c r="AY920" s="883"/>
      <c r="AZ920" s="883"/>
      <c r="BA920" s="883"/>
      <c r="BB920" s="883"/>
      <c r="BC920" s="883"/>
      <c r="BD920" s="883"/>
      <c r="BE920" s="883"/>
      <c r="BF920" s="883"/>
    </row>
    <row r="921" ht="12.75" customHeight="1">
      <c r="A921" s="883"/>
      <c r="B921" s="883"/>
      <c r="C921" s="883"/>
      <c r="D921" s="883"/>
      <c r="E921" s="883"/>
      <c r="F921" s="883"/>
      <c r="G921" s="883"/>
      <c r="H921" s="883"/>
      <c r="I921" s="883"/>
      <c r="J921" s="883"/>
      <c r="K921" s="883"/>
      <c r="L921" s="883"/>
      <c r="M921" s="883"/>
      <c r="N921" s="883"/>
      <c r="O921" s="883"/>
      <c r="P921" s="883"/>
      <c r="Q921" s="883"/>
      <c r="R921" s="883"/>
      <c r="S921" s="883"/>
      <c r="T921" s="883"/>
      <c r="U921" s="883"/>
      <c r="V921" s="883"/>
      <c r="W921" s="883"/>
      <c r="X921" s="883"/>
      <c r="Y921" s="883"/>
      <c r="Z921" s="883"/>
      <c r="AA921" s="883"/>
      <c r="AB921" s="883"/>
      <c r="AC921" s="883"/>
      <c r="AD921" s="883"/>
      <c r="AE921" s="883"/>
      <c r="AF921" s="883"/>
      <c r="AG921" s="883"/>
      <c r="AH921" s="883"/>
      <c r="AI921" s="883"/>
      <c r="AJ921" s="883"/>
      <c r="AK921" s="883"/>
      <c r="AL921" s="883"/>
      <c r="AM921" s="883"/>
      <c r="AN921" s="883"/>
      <c r="AO921" s="883"/>
      <c r="AP921" s="883"/>
      <c r="AQ921" s="883"/>
      <c r="AR921" s="883"/>
      <c r="AS921" s="883"/>
      <c r="AT921" s="883"/>
      <c r="AU921" s="883"/>
      <c r="AV921" s="883"/>
      <c r="AW921" s="883"/>
      <c r="AX921" s="883"/>
      <c r="AY921" s="883"/>
      <c r="AZ921" s="883"/>
      <c r="BA921" s="883"/>
      <c r="BB921" s="883"/>
      <c r="BC921" s="883"/>
      <c r="BD921" s="883"/>
      <c r="BE921" s="883"/>
      <c r="BF921" s="883"/>
    </row>
    <row r="922" ht="12.75" customHeight="1">
      <c r="A922" s="883"/>
      <c r="B922" s="883"/>
      <c r="C922" s="883"/>
      <c r="D922" s="883"/>
      <c r="E922" s="883"/>
      <c r="F922" s="883"/>
      <c r="G922" s="883"/>
      <c r="H922" s="883"/>
      <c r="I922" s="883"/>
      <c r="J922" s="883"/>
      <c r="K922" s="883"/>
      <c r="L922" s="883"/>
      <c r="M922" s="883"/>
      <c r="N922" s="883"/>
      <c r="O922" s="883"/>
      <c r="P922" s="883"/>
      <c r="Q922" s="883"/>
      <c r="R922" s="883"/>
      <c r="S922" s="883"/>
      <c r="T922" s="883"/>
      <c r="U922" s="883"/>
      <c r="V922" s="883"/>
      <c r="W922" s="883"/>
      <c r="X922" s="883"/>
      <c r="Y922" s="883"/>
      <c r="Z922" s="883"/>
      <c r="AA922" s="883"/>
      <c r="AB922" s="883"/>
      <c r="AC922" s="883"/>
      <c r="AD922" s="883"/>
      <c r="AE922" s="883"/>
      <c r="AF922" s="883"/>
      <c r="AG922" s="883"/>
      <c r="AH922" s="883"/>
      <c r="AI922" s="883"/>
      <c r="AJ922" s="883"/>
      <c r="AK922" s="883"/>
      <c r="AL922" s="883"/>
      <c r="AM922" s="883"/>
      <c r="AN922" s="883"/>
      <c r="AO922" s="883"/>
      <c r="AP922" s="883"/>
      <c r="AQ922" s="883"/>
      <c r="AR922" s="883"/>
      <c r="AS922" s="883"/>
      <c r="AT922" s="883"/>
      <c r="AU922" s="883"/>
      <c r="AV922" s="883"/>
      <c r="AW922" s="883"/>
      <c r="AX922" s="883"/>
      <c r="AY922" s="883"/>
      <c r="AZ922" s="883"/>
      <c r="BA922" s="883"/>
      <c r="BB922" s="883"/>
      <c r="BC922" s="883"/>
      <c r="BD922" s="883"/>
      <c r="BE922" s="883"/>
      <c r="BF922" s="883"/>
    </row>
    <row r="923" ht="12.75" customHeight="1">
      <c r="A923" s="883"/>
      <c r="B923" s="883"/>
      <c r="C923" s="883"/>
      <c r="D923" s="883"/>
      <c r="E923" s="883"/>
      <c r="F923" s="883"/>
      <c r="G923" s="883"/>
      <c r="H923" s="883"/>
      <c r="I923" s="883"/>
      <c r="J923" s="883"/>
      <c r="K923" s="883"/>
      <c r="L923" s="883"/>
      <c r="M923" s="883"/>
      <c r="N923" s="883"/>
      <c r="O923" s="883"/>
      <c r="P923" s="883"/>
      <c r="Q923" s="883"/>
      <c r="R923" s="883"/>
      <c r="S923" s="883"/>
      <c r="T923" s="883"/>
      <c r="U923" s="883"/>
      <c r="V923" s="883"/>
      <c r="W923" s="883"/>
      <c r="X923" s="883"/>
      <c r="Y923" s="883"/>
      <c r="Z923" s="883"/>
      <c r="AA923" s="883"/>
      <c r="AB923" s="883"/>
      <c r="AC923" s="883"/>
      <c r="AD923" s="883"/>
      <c r="AE923" s="883"/>
      <c r="AF923" s="883"/>
      <c r="AG923" s="883"/>
      <c r="AH923" s="883"/>
      <c r="AI923" s="883"/>
      <c r="AJ923" s="883"/>
      <c r="AK923" s="883"/>
      <c r="AL923" s="883"/>
      <c r="AM923" s="883"/>
      <c r="AN923" s="883"/>
      <c r="AO923" s="883"/>
      <c r="AP923" s="883"/>
      <c r="AQ923" s="883"/>
      <c r="AR923" s="883"/>
      <c r="AS923" s="883"/>
      <c r="AT923" s="883"/>
      <c r="AU923" s="883"/>
      <c r="AV923" s="883"/>
      <c r="AW923" s="883"/>
      <c r="AX923" s="883"/>
      <c r="AY923" s="883"/>
      <c r="AZ923" s="883"/>
      <c r="BA923" s="883"/>
      <c r="BB923" s="883"/>
      <c r="BC923" s="883"/>
      <c r="BD923" s="883"/>
      <c r="BE923" s="883"/>
      <c r="BF923" s="883"/>
    </row>
    <row r="924" ht="12.75" customHeight="1">
      <c r="A924" s="883"/>
      <c r="B924" s="883"/>
      <c r="C924" s="883"/>
      <c r="D924" s="883"/>
      <c r="E924" s="883"/>
      <c r="F924" s="883"/>
      <c r="G924" s="883"/>
      <c r="H924" s="883"/>
      <c r="I924" s="883"/>
      <c r="J924" s="883"/>
      <c r="K924" s="883"/>
      <c r="L924" s="883"/>
      <c r="M924" s="883"/>
      <c r="N924" s="883"/>
      <c r="O924" s="883"/>
      <c r="P924" s="883"/>
      <c r="Q924" s="883"/>
      <c r="R924" s="883"/>
      <c r="S924" s="883"/>
      <c r="T924" s="883"/>
      <c r="U924" s="883"/>
      <c r="V924" s="883"/>
      <c r="W924" s="883"/>
      <c r="X924" s="883"/>
      <c r="Y924" s="883"/>
      <c r="Z924" s="883"/>
      <c r="AA924" s="883"/>
      <c r="AB924" s="883"/>
      <c r="AC924" s="883"/>
      <c r="AD924" s="883"/>
      <c r="AE924" s="883"/>
      <c r="AF924" s="883"/>
      <c r="AG924" s="883"/>
      <c r="AH924" s="883"/>
      <c r="AI924" s="883"/>
      <c r="AJ924" s="883"/>
      <c r="AK924" s="883"/>
      <c r="AL924" s="883"/>
      <c r="AM924" s="883"/>
      <c r="AN924" s="883"/>
      <c r="AO924" s="883"/>
      <c r="AP924" s="883"/>
      <c r="AQ924" s="883"/>
      <c r="AR924" s="883"/>
      <c r="AS924" s="883"/>
      <c r="AT924" s="883"/>
      <c r="AU924" s="883"/>
      <c r="AV924" s="883"/>
      <c r="AW924" s="883"/>
      <c r="AX924" s="883"/>
      <c r="AY924" s="883"/>
      <c r="AZ924" s="883"/>
      <c r="BA924" s="883"/>
      <c r="BB924" s="883"/>
      <c r="BC924" s="883"/>
      <c r="BD924" s="883"/>
      <c r="BE924" s="883"/>
      <c r="BF924" s="883"/>
    </row>
    <row r="925" ht="12.75" customHeight="1">
      <c r="A925" s="883"/>
      <c r="B925" s="883"/>
      <c r="C925" s="883"/>
      <c r="D925" s="883"/>
      <c r="E925" s="883"/>
      <c r="F925" s="883"/>
      <c r="G925" s="883"/>
      <c r="H925" s="883"/>
      <c r="I925" s="883"/>
      <c r="J925" s="883"/>
      <c r="K925" s="883"/>
      <c r="L925" s="883"/>
      <c r="M925" s="883"/>
      <c r="N925" s="883"/>
      <c r="O925" s="883"/>
      <c r="P925" s="883"/>
      <c r="Q925" s="883"/>
      <c r="R925" s="883"/>
      <c r="S925" s="883"/>
      <c r="T925" s="883"/>
      <c r="U925" s="883"/>
      <c r="V925" s="883"/>
      <c r="W925" s="883"/>
      <c r="X925" s="883"/>
      <c r="Y925" s="883"/>
      <c r="Z925" s="883"/>
      <c r="AA925" s="883"/>
      <c r="AB925" s="883"/>
      <c r="AC925" s="883"/>
      <c r="AD925" s="883"/>
      <c r="AE925" s="883"/>
      <c r="AF925" s="883"/>
      <c r="AG925" s="883"/>
      <c r="AH925" s="883"/>
      <c r="AI925" s="883"/>
      <c r="AJ925" s="883"/>
      <c r="AK925" s="883"/>
      <c r="AL925" s="883"/>
      <c r="AM925" s="883"/>
      <c r="AN925" s="883"/>
      <c r="AO925" s="883"/>
      <c r="AP925" s="883"/>
      <c r="AQ925" s="883"/>
      <c r="AR925" s="883"/>
      <c r="AS925" s="883"/>
      <c r="AT925" s="883"/>
      <c r="AU925" s="883"/>
      <c r="AV925" s="883"/>
      <c r="AW925" s="883"/>
      <c r="AX925" s="883"/>
      <c r="AY925" s="883"/>
      <c r="AZ925" s="883"/>
      <c r="BA925" s="883"/>
      <c r="BB925" s="883"/>
      <c r="BC925" s="883"/>
      <c r="BD925" s="883"/>
      <c r="BE925" s="883"/>
      <c r="BF925" s="883"/>
    </row>
    <row r="926" ht="12.75" customHeight="1">
      <c r="A926" s="883"/>
      <c r="B926" s="883"/>
      <c r="C926" s="883"/>
      <c r="D926" s="883"/>
      <c r="E926" s="883"/>
      <c r="F926" s="883"/>
      <c r="G926" s="883"/>
      <c r="H926" s="883"/>
      <c r="I926" s="883"/>
      <c r="J926" s="883"/>
      <c r="K926" s="883"/>
      <c r="L926" s="883"/>
      <c r="M926" s="883"/>
      <c r="N926" s="883"/>
      <c r="O926" s="883"/>
      <c r="P926" s="883"/>
      <c r="Q926" s="883"/>
      <c r="R926" s="883"/>
      <c r="S926" s="883"/>
      <c r="T926" s="883"/>
      <c r="U926" s="883"/>
      <c r="V926" s="883"/>
      <c r="W926" s="883"/>
      <c r="X926" s="883"/>
      <c r="Y926" s="883"/>
      <c r="Z926" s="883"/>
      <c r="AA926" s="883"/>
      <c r="AB926" s="883"/>
      <c r="AC926" s="883"/>
      <c r="AD926" s="883"/>
      <c r="AE926" s="883"/>
      <c r="AF926" s="883"/>
      <c r="AG926" s="883"/>
      <c r="AH926" s="883"/>
      <c r="AI926" s="883"/>
      <c r="AJ926" s="883"/>
      <c r="AK926" s="883"/>
      <c r="AL926" s="883"/>
      <c r="AM926" s="883"/>
      <c r="AN926" s="883"/>
      <c r="AO926" s="883"/>
      <c r="AP926" s="883"/>
      <c r="AQ926" s="883"/>
      <c r="AR926" s="883"/>
      <c r="AS926" s="883"/>
      <c r="AT926" s="883"/>
      <c r="AU926" s="883"/>
      <c r="AV926" s="883"/>
      <c r="AW926" s="883"/>
      <c r="AX926" s="883"/>
      <c r="AY926" s="883"/>
      <c r="AZ926" s="883"/>
      <c r="BA926" s="883"/>
      <c r="BB926" s="883"/>
      <c r="BC926" s="883"/>
      <c r="BD926" s="883"/>
      <c r="BE926" s="883"/>
      <c r="BF926" s="883"/>
    </row>
    <row r="927" ht="12.75" customHeight="1">
      <c r="A927" s="883"/>
      <c r="B927" s="883"/>
      <c r="C927" s="883"/>
      <c r="D927" s="883"/>
      <c r="E927" s="883"/>
      <c r="F927" s="883"/>
      <c r="G927" s="883"/>
      <c r="H927" s="883"/>
      <c r="I927" s="883"/>
      <c r="J927" s="883"/>
      <c r="K927" s="883"/>
      <c r="L927" s="883"/>
      <c r="M927" s="883"/>
      <c r="N927" s="883"/>
      <c r="O927" s="883"/>
      <c r="P927" s="883"/>
      <c r="Q927" s="883"/>
      <c r="R927" s="883"/>
      <c r="S927" s="883"/>
      <c r="T927" s="883"/>
      <c r="U927" s="883"/>
      <c r="V927" s="883"/>
      <c r="W927" s="883"/>
      <c r="X927" s="883"/>
      <c r="Y927" s="883"/>
      <c r="Z927" s="883"/>
      <c r="AA927" s="883"/>
      <c r="AB927" s="883"/>
      <c r="AC927" s="883"/>
      <c r="AD927" s="883"/>
      <c r="AE927" s="883"/>
      <c r="AF927" s="883"/>
      <c r="AG927" s="883"/>
      <c r="AH927" s="883"/>
      <c r="AI927" s="883"/>
      <c r="AJ927" s="883"/>
      <c r="AK927" s="883"/>
      <c r="AL927" s="883"/>
      <c r="AM927" s="883"/>
      <c r="AN927" s="883"/>
      <c r="AO927" s="883"/>
      <c r="AP927" s="883"/>
      <c r="AQ927" s="883"/>
      <c r="AR927" s="883"/>
      <c r="AS927" s="883"/>
      <c r="AT927" s="883"/>
      <c r="AU927" s="883"/>
      <c r="AV927" s="883"/>
      <c r="AW927" s="883"/>
      <c r="AX927" s="883"/>
      <c r="AY927" s="883"/>
      <c r="AZ927" s="883"/>
      <c r="BA927" s="883"/>
      <c r="BB927" s="883"/>
      <c r="BC927" s="883"/>
      <c r="BD927" s="883"/>
      <c r="BE927" s="883"/>
      <c r="BF927" s="883"/>
    </row>
    <row r="928" ht="12.75" customHeight="1">
      <c r="A928" s="883"/>
      <c r="B928" s="883"/>
      <c r="C928" s="883"/>
      <c r="D928" s="883"/>
      <c r="E928" s="883"/>
      <c r="F928" s="883"/>
      <c r="G928" s="883"/>
      <c r="H928" s="883"/>
      <c r="I928" s="883"/>
      <c r="J928" s="883"/>
      <c r="K928" s="883"/>
      <c r="L928" s="883"/>
      <c r="M928" s="883"/>
      <c r="N928" s="883"/>
      <c r="O928" s="883"/>
      <c r="P928" s="883"/>
      <c r="Q928" s="883"/>
      <c r="R928" s="883"/>
      <c r="S928" s="883"/>
      <c r="T928" s="883"/>
      <c r="U928" s="883"/>
      <c r="V928" s="883"/>
      <c r="W928" s="883"/>
      <c r="X928" s="883"/>
      <c r="Y928" s="883"/>
      <c r="Z928" s="883"/>
      <c r="AA928" s="883"/>
      <c r="AB928" s="883"/>
      <c r="AC928" s="883"/>
      <c r="AD928" s="883"/>
      <c r="AE928" s="883"/>
      <c r="AF928" s="883"/>
      <c r="AG928" s="883"/>
      <c r="AH928" s="883"/>
      <c r="AI928" s="883"/>
      <c r="AJ928" s="883"/>
      <c r="AK928" s="883"/>
      <c r="AL928" s="883"/>
      <c r="AM928" s="883"/>
      <c r="AN928" s="883"/>
      <c r="AO928" s="883"/>
      <c r="AP928" s="883"/>
      <c r="AQ928" s="883"/>
      <c r="AR928" s="883"/>
      <c r="AS928" s="883"/>
      <c r="AT928" s="883"/>
      <c r="AU928" s="883"/>
      <c r="AV928" s="883"/>
      <c r="AW928" s="883"/>
      <c r="AX928" s="883"/>
      <c r="AY928" s="883"/>
      <c r="AZ928" s="883"/>
      <c r="BA928" s="883"/>
      <c r="BB928" s="883"/>
      <c r="BC928" s="883"/>
      <c r="BD928" s="883"/>
      <c r="BE928" s="883"/>
      <c r="BF928" s="883"/>
    </row>
    <row r="929" ht="12.75" customHeight="1">
      <c r="A929" s="883"/>
      <c r="B929" s="883"/>
      <c r="C929" s="883"/>
      <c r="D929" s="883"/>
      <c r="E929" s="883"/>
      <c r="F929" s="883"/>
      <c r="G929" s="883"/>
      <c r="H929" s="883"/>
      <c r="I929" s="883"/>
      <c r="J929" s="883"/>
      <c r="K929" s="883"/>
      <c r="L929" s="883"/>
      <c r="M929" s="883"/>
      <c r="N929" s="883"/>
      <c r="O929" s="883"/>
      <c r="P929" s="883"/>
      <c r="Q929" s="883"/>
      <c r="R929" s="883"/>
      <c r="S929" s="883"/>
      <c r="T929" s="883"/>
      <c r="U929" s="883"/>
      <c r="V929" s="883"/>
      <c r="W929" s="883"/>
      <c r="X929" s="883"/>
      <c r="Y929" s="883"/>
      <c r="Z929" s="883"/>
      <c r="AA929" s="883"/>
      <c r="AB929" s="883"/>
      <c r="AC929" s="883"/>
      <c r="AD929" s="883"/>
      <c r="AE929" s="883"/>
      <c r="AF929" s="883"/>
      <c r="AG929" s="883"/>
      <c r="AH929" s="883"/>
      <c r="AI929" s="883"/>
      <c r="AJ929" s="883"/>
      <c r="AK929" s="883"/>
      <c r="AL929" s="883"/>
      <c r="AM929" s="883"/>
      <c r="AN929" s="883"/>
      <c r="AO929" s="883"/>
      <c r="AP929" s="883"/>
      <c r="AQ929" s="883"/>
      <c r="AR929" s="883"/>
      <c r="AS929" s="883"/>
      <c r="AT929" s="883"/>
      <c r="AU929" s="883"/>
      <c r="AV929" s="883"/>
      <c r="AW929" s="883"/>
      <c r="AX929" s="883"/>
      <c r="AY929" s="883"/>
      <c r="AZ929" s="883"/>
      <c r="BA929" s="883"/>
      <c r="BB929" s="883"/>
      <c r="BC929" s="883"/>
      <c r="BD929" s="883"/>
      <c r="BE929" s="883"/>
      <c r="BF929" s="883"/>
    </row>
    <row r="930" ht="12.75" customHeight="1">
      <c r="A930" s="883"/>
      <c r="B930" s="883"/>
      <c r="C930" s="883"/>
      <c r="D930" s="883"/>
      <c r="E930" s="883"/>
      <c r="F930" s="883"/>
      <c r="G930" s="883"/>
      <c r="H930" s="883"/>
      <c r="I930" s="883"/>
      <c r="J930" s="883"/>
      <c r="K930" s="883"/>
      <c r="L930" s="883"/>
      <c r="M930" s="883"/>
      <c r="N930" s="883"/>
      <c r="O930" s="883"/>
      <c r="P930" s="883"/>
      <c r="Q930" s="883"/>
      <c r="R930" s="883"/>
      <c r="S930" s="883"/>
      <c r="T930" s="883"/>
      <c r="U930" s="883"/>
      <c r="V930" s="883"/>
      <c r="W930" s="883"/>
      <c r="X930" s="883"/>
      <c r="Y930" s="883"/>
      <c r="Z930" s="883"/>
      <c r="AA930" s="883"/>
      <c r="AB930" s="883"/>
      <c r="AC930" s="883"/>
      <c r="AD930" s="883"/>
      <c r="AE930" s="883"/>
      <c r="AF930" s="883"/>
      <c r="AG930" s="883"/>
      <c r="AH930" s="883"/>
      <c r="AI930" s="883"/>
      <c r="AJ930" s="883"/>
      <c r="AK930" s="883"/>
      <c r="AL930" s="883"/>
      <c r="AM930" s="883"/>
      <c r="AN930" s="883"/>
      <c r="AO930" s="883"/>
      <c r="AP930" s="883"/>
      <c r="AQ930" s="883"/>
      <c r="AR930" s="883"/>
      <c r="AS930" s="883"/>
      <c r="AT930" s="883"/>
      <c r="AU930" s="883"/>
      <c r="AV930" s="883"/>
      <c r="AW930" s="883"/>
      <c r="AX930" s="883"/>
      <c r="AY930" s="883"/>
      <c r="AZ930" s="883"/>
      <c r="BA930" s="883"/>
      <c r="BB930" s="883"/>
      <c r="BC930" s="883"/>
      <c r="BD930" s="883"/>
      <c r="BE930" s="883"/>
      <c r="BF930" s="883"/>
    </row>
    <row r="931" ht="12.75" customHeight="1">
      <c r="A931" s="883"/>
      <c r="B931" s="883"/>
      <c r="C931" s="883"/>
      <c r="D931" s="883"/>
      <c r="E931" s="883"/>
      <c r="F931" s="883"/>
      <c r="G931" s="883"/>
      <c r="H931" s="883"/>
      <c r="I931" s="883"/>
      <c r="J931" s="883"/>
      <c r="K931" s="883"/>
      <c r="L931" s="883"/>
      <c r="M931" s="883"/>
      <c r="N931" s="883"/>
      <c r="O931" s="883"/>
      <c r="P931" s="883"/>
      <c r="Q931" s="883"/>
      <c r="R931" s="883"/>
      <c r="S931" s="883"/>
      <c r="T931" s="883"/>
      <c r="U931" s="883"/>
      <c r="V931" s="883"/>
      <c r="W931" s="883"/>
      <c r="X931" s="883"/>
      <c r="Y931" s="883"/>
      <c r="Z931" s="883"/>
      <c r="AA931" s="883"/>
      <c r="AB931" s="883"/>
      <c r="AC931" s="883"/>
      <c r="AD931" s="883"/>
      <c r="AE931" s="883"/>
      <c r="AF931" s="883"/>
      <c r="AG931" s="883"/>
      <c r="AH931" s="883"/>
      <c r="AI931" s="883"/>
      <c r="AJ931" s="883"/>
      <c r="AK931" s="883"/>
      <c r="AL931" s="883"/>
      <c r="AM931" s="883"/>
      <c r="AN931" s="883"/>
      <c r="AO931" s="883"/>
      <c r="AP931" s="883"/>
      <c r="AQ931" s="883"/>
      <c r="AR931" s="883"/>
      <c r="AS931" s="883"/>
      <c r="AT931" s="883"/>
      <c r="AU931" s="883"/>
      <c r="AV931" s="883"/>
      <c r="AW931" s="883"/>
      <c r="AX931" s="883"/>
      <c r="AY931" s="883"/>
      <c r="AZ931" s="883"/>
      <c r="BA931" s="883"/>
      <c r="BB931" s="883"/>
      <c r="BC931" s="883"/>
      <c r="BD931" s="883"/>
      <c r="BE931" s="883"/>
      <c r="BF931" s="883"/>
    </row>
    <row r="932" ht="12.75" customHeight="1">
      <c r="A932" s="883"/>
      <c r="B932" s="883"/>
      <c r="C932" s="883"/>
      <c r="D932" s="883"/>
      <c r="E932" s="883"/>
      <c r="F932" s="883"/>
      <c r="G932" s="883"/>
      <c r="H932" s="883"/>
      <c r="I932" s="883"/>
      <c r="J932" s="883"/>
      <c r="K932" s="883"/>
      <c r="L932" s="883"/>
      <c r="M932" s="883"/>
      <c r="N932" s="883"/>
      <c r="O932" s="883"/>
      <c r="P932" s="883"/>
      <c r="Q932" s="883"/>
      <c r="R932" s="883"/>
      <c r="S932" s="883"/>
      <c r="T932" s="883"/>
      <c r="U932" s="883"/>
      <c r="V932" s="883"/>
      <c r="W932" s="883"/>
      <c r="X932" s="883"/>
      <c r="Y932" s="883"/>
      <c r="Z932" s="883"/>
      <c r="AA932" s="883"/>
      <c r="AB932" s="883"/>
      <c r="AC932" s="883"/>
      <c r="AD932" s="883"/>
      <c r="AE932" s="883"/>
      <c r="AF932" s="883"/>
      <c r="AG932" s="883"/>
      <c r="AH932" s="883"/>
      <c r="AI932" s="883"/>
      <c r="AJ932" s="883"/>
      <c r="AK932" s="883"/>
      <c r="AL932" s="883"/>
      <c r="AM932" s="883"/>
      <c r="AN932" s="883"/>
      <c r="AO932" s="883"/>
      <c r="AP932" s="883"/>
      <c r="AQ932" s="883"/>
      <c r="AR932" s="883"/>
      <c r="AS932" s="883"/>
      <c r="AT932" s="883"/>
      <c r="AU932" s="883"/>
      <c r="AV932" s="883"/>
      <c r="AW932" s="883"/>
      <c r="AX932" s="883"/>
      <c r="AY932" s="883"/>
      <c r="AZ932" s="883"/>
      <c r="BA932" s="883"/>
      <c r="BB932" s="883"/>
      <c r="BC932" s="883"/>
      <c r="BD932" s="883"/>
      <c r="BE932" s="883"/>
      <c r="BF932" s="883"/>
    </row>
    <row r="933" ht="12.75" customHeight="1">
      <c r="A933" s="883"/>
      <c r="B933" s="883"/>
      <c r="C933" s="883"/>
      <c r="D933" s="883"/>
      <c r="E933" s="883"/>
      <c r="F933" s="883"/>
      <c r="G933" s="883"/>
      <c r="H933" s="883"/>
      <c r="I933" s="883"/>
      <c r="J933" s="883"/>
      <c r="K933" s="883"/>
      <c r="L933" s="883"/>
      <c r="M933" s="883"/>
      <c r="N933" s="883"/>
      <c r="O933" s="883"/>
      <c r="P933" s="883"/>
      <c r="Q933" s="883"/>
      <c r="R933" s="883"/>
      <c r="S933" s="883"/>
      <c r="T933" s="883"/>
      <c r="U933" s="883"/>
      <c r="V933" s="883"/>
      <c r="W933" s="883"/>
      <c r="X933" s="883"/>
      <c r="Y933" s="883"/>
      <c r="Z933" s="883"/>
      <c r="AA933" s="883"/>
      <c r="AB933" s="883"/>
      <c r="AC933" s="883"/>
      <c r="AD933" s="883"/>
      <c r="AE933" s="883"/>
      <c r="AF933" s="883"/>
      <c r="AG933" s="883"/>
      <c r="AH933" s="883"/>
      <c r="AI933" s="883"/>
      <c r="AJ933" s="883"/>
      <c r="AK933" s="883"/>
      <c r="AL933" s="883"/>
      <c r="AM933" s="883"/>
      <c r="AN933" s="883"/>
      <c r="AO933" s="883"/>
      <c r="AP933" s="883"/>
      <c r="AQ933" s="883"/>
      <c r="AR933" s="883"/>
      <c r="AS933" s="883"/>
      <c r="AT933" s="883"/>
      <c r="AU933" s="883"/>
      <c r="AV933" s="883"/>
      <c r="AW933" s="883"/>
      <c r="AX933" s="883"/>
      <c r="AY933" s="883"/>
      <c r="AZ933" s="883"/>
      <c r="BA933" s="883"/>
      <c r="BB933" s="883"/>
      <c r="BC933" s="883"/>
      <c r="BD933" s="883"/>
      <c r="BE933" s="883"/>
      <c r="BF933" s="883"/>
    </row>
    <row r="934" ht="12.75" customHeight="1">
      <c r="A934" s="883"/>
      <c r="B934" s="883"/>
      <c r="C934" s="883"/>
      <c r="D934" s="883"/>
      <c r="E934" s="883"/>
      <c r="F934" s="883"/>
      <c r="G934" s="883"/>
      <c r="H934" s="883"/>
      <c r="I934" s="883"/>
      <c r="J934" s="883"/>
      <c r="K934" s="883"/>
      <c r="L934" s="883"/>
      <c r="M934" s="883"/>
      <c r="N934" s="883"/>
      <c r="O934" s="883"/>
      <c r="P934" s="883"/>
      <c r="Q934" s="883"/>
      <c r="R934" s="883"/>
      <c r="S934" s="883"/>
      <c r="T934" s="883"/>
      <c r="U934" s="883"/>
      <c r="V934" s="883"/>
      <c r="W934" s="883"/>
      <c r="X934" s="883"/>
      <c r="Y934" s="883"/>
      <c r="Z934" s="883"/>
      <c r="AA934" s="883"/>
      <c r="AB934" s="883"/>
      <c r="AC934" s="883"/>
      <c r="AD934" s="883"/>
      <c r="AE934" s="883"/>
      <c r="AF934" s="883"/>
      <c r="AG934" s="883"/>
      <c r="AH934" s="883"/>
      <c r="AI934" s="883"/>
      <c r="AJ934" s="883"/>
      <c r="AK934" s="883"/>
      <c r="AL934" s="883"/>
      <c r="AM934" s="883"/>
      <c r="AN934" s="883"/>
      <c r="AO934" s="883"/>
      <c r="AP934" s="883"/>
      <c r="AQ934" s="883"/>
      <c r="AR934" s="883"/>
      <c r="AS934" s="883"/>
      <c r="AT934" s="883"/>
      <c r="AU934" s="883"/>
      <c r="AV934" s="883"/>
      <c r="AW934" s="883"/>
      <c r="AX934" s="883"/>
      <c r="AY934" s="883"/>
      <c r="AZ934" s="883"/>
      <c r="BA934" s="883"/>
      <c r="BB934" s="883"/>
      <c r="BC934" s="883"/>
      <c r="BD934" s="883"/>
      <c r="BE934" s="883"/>
      <c r="BF934" s="883"/>
    </row>
    <row r="935" ht="12.75" customHeight="1">
      <c r="A935" s="883"/>
      <c r="B935" s="883"/>
      <c r="C935" s="883"/>
      <c r="D935" s="883"/>
      <c r="E935" s="883"/>
      <c r="F935" s="883"/>
      <c r="G935" s="883"/>
      <c r="H935" s="883"/>
      <c r="I935" s="883"/>
      <c r="J935" s="883"/>
      <c r="K935" s="883"/>
      <c r="L935" s="883"/>
      <c r="M935" s="883"/>
      <c r="N935" s="883"/>
      <c r="O935" s="883"/>
      <c r="P935" s="883"/>
      <c r="Q935" s="883"/>
      <c r="R935" s="883"/>
      <c r="S935" s="883"/>
      <c r="T935" s="883"/>
      <c r="U935" s="883"/>
      <c r="V935" s="883"/>
      <c r="W935" s="883"/>
      <c r="X935" s="883"/>
      <c r="Y935" s="883"/>
      <c r="Z935" s="883"/>
      <c r="AA935" s="883"/>
      <c r="AB935" s="883"/>
      <c r="AC935" s="883"/>
      <c r="AD935" s="883"/>
      <c r="AE935" s="883"/>
      <c r="AF935" s="883"/>
      <c r="AG935" s="883"/>
      <c r="AH935" s="883"/>
      <c r="AI935" s="883"/>
      <c r="AJ935" s="883"/>
      <c r="AK935" s="883"/>
      <c r="AL935" s="883"/>
      <c r="AM935" s="883"/>
      <c r="AN935" s="883"/>
      <c r="AO935" s="883"/>
      <c r="AP935" s="883"/>
      <c r="AQ935" s="883"/>
      <c r="AR935" s="883"/>
      <c r="AS935" s="883"/>
      <c r="AT935" s="883"/>
      <c r="AU935" s="883"/>
      <c r="AV935" s="883"/>
      <c r="AW935" s="883"/>
      <c r="AX935" s="883"/>
      <c r="AY935" s="883"/>
      <c r="AZ935" s="883"/>
      <c r="BA935" s="883"/>
      <c r="BB935" s="883"/>
      <c r="BC935" s="883"/>
      <c r="BD935" s="883"/>
      <c r="BE935" s="883"/>
      <c r="BF935" s="883"/>
    </row>
    <row r="936" ht="12.75" customHeight="1">
      <c r="A936" s="883"/>
      <c r="B936" s="883"/>
      <c r="C936" s="883"/>
      <c r="D936" s="883"/>
      <c r="E936" s="883"/>
      <c r="F936" s="883"/>
      <c r="G936" s="883"/>
      <c r="H936" s="883"/>
      <c r="I936" s="883"/>
      <c r="J936" s="883"/>
      <c r="K936" s="883"/>
      <c r="L936" s="883"/>
      <c r="M936" s="883"/>
      <c r="N936" s="883"/>
      <c r="O936" s="883"/>
      <c r="P936" s="883"/>
      <c r="Q936" s="883"/>
      <c r="R936" s="883"/>
      <c r="S936" s="883"/>
      <c r="T936" s="883"/>
      <c r="U936" s="883"/>
      <c r="V936" s="883"/>
      <c r="W936" s="883"/>
      <c r="X936" s="883"/>
      <c r="Y936" s="883"/>
      <c r="Z936" s="883"/>
      <c r="AA936" s="883"/>
      <c r="AB936" s="883"/>
      <c r="AC936" s="883"/>
      <c r="AD936" s="883"/>
      <c r="AE936" s="883"/>
      <c r="AF936" s="883"/>
      <c r="AG936" s="883"/>
      <c r="AH936" s="883"/>
      <c r="AI936" s="883"/>
      <c r="AJ936" s="883"/>
      <c r="AK936" s="883"/>
      <c r="AL936" s="883"/>
      <c r="AM936" s="883"/>
      <c r="AN936" s="883"/>
      <c r="AO936" s="883"/>
      <c r="AP936" s="883"/>
      <c r="AQ936" s="883"/>
      <c r="AR936" s="883"/>
      <c r="AS936" s="883"/>
      <c r="AT936" s="883"/>
      <c r="AU936" s="883"/>
      <c r="AV936" s="883"/>
      <c r="AW936" s="883"/>
      <c r="AX936" s="883"/>
      <c r="AY936" s="883"/>
      <c r="AZ936" s="883"/>
      <c r="BA936" s="883"/>
      <c r="BB936" s="883"/>
      <c r="BC936" s="883"/>
      <c r="BD936" s="883"/>
      <c r="BE936" s="883"/>
      <c r="BF936" s="883"/>
    </row>
    <row r="937" ht="12.75" customHeight="1">
      <c r="A937" s="883"/>
      <c r="B937" s="883"/>
      <c r="C937" s="883"/>
      <c r="D937" s="883"/>
      <c r="E937" s="883"/>
      <c r="F937" s="883"/>
      <c r="G937" s="883"/>
      <c r="H937" s="883"/>
      <c r="I937" s="883"/>
      <c r="J937" s="883"/>
      <c r="K937" s="883"/>
      <c r="L937" s="883"/>
      <c r="M937" s="883"/>
      <c r="N937" s="883"/>
      <c r="O937" s="883"/>
      <c r="P937" s="883"/>
      <c r="Q937" s="883"/>
      <c r="R937" s="883"/>
      <c r="S937" s="883"/>
      <c r="T937" s="883"/>
      <c r="U937" s="883"/>
      <c r="V937" s="883"/>
      <c r="W937" s="883"/>
      <c r="X937" s="883"/>
      <c r="Y937" s="883"/>
      <c r="Z937" s="883"/>
      <c r="AA937" s="883"/>
      <c r="AB937" s="883"/>
      <c r="AC937" s="883"/>
      <c r="AD937" s="883"/>
      <c r="AE937" s="883"/>
      <c r="AF937" s="883"/>
      <c r="AG937" s="883"/>
      <c r="AH937" s="883"/>
      <c r="AI937" s="883"/>
      <c r="AJ937" s="883"/>
      <c r="AK937" s="883"/>
      <c r="AL937" s="883"/>
      <c r="AM937" s="883"/>
      <c r="AN937" s="883"/>
      <c r="AO937" s="883"/>
      <c r="AP937" s="883"/>
      <c r="AQ937" s="883"/>
      <c r="AR937" s="883"/>
      <c r="AS937" s="883"/>
      <c r="AT937" s="883"/>
      <c r="AU937" s="883"/>
      <c r="AV937" s="883"/>
      <c r="AW937" s="883"/>
      <c r="AX937" s="883"/>
      <c r="AY937" s="883"/>
      <c r="AZ937" s="883"/>
      <c r="BA937" s="883"/>
      <c r="BB937" s="883"/>
      <c r="BC937" s="883"/>
      <c r="BD937" s="883"/>
      <c r="BE937" s="883"/>
      <c r="BF937" s="883"/>
    </row>
    <row r="938" ht="12.75" customHeight="1">
      <c r="A938" s="883"/>
      <c r="B938" s="883"/>
      <c r="C938" s="883"/>
      <c r="D938" s="883"/>
      <c r="E938" s="883"/>
      <c r="F938" s="883"/>
      <c r="G938" s="883"/>
      <c r="H938" s="883"/>
      <c r="I938" s="883"/>
      <c r="J938" s="883"/>
      <c r="K938" s="883"/>
      <c r="L938" s="883"/>
      <c r="M938" s="883"/>
      <c r="N938" s="883"/>
      <c r="O938" s="883"/>
      <c r="P938" s="883"/>
      <c r="Q938" s="883"/>
      <c r="R938" s="883"/>
      <c r="S938" s="883"/>
      <c r="T938" s="883"/>
      <c r="U938" s="883"/>
      <c r="V938" s="883"/>
      <c r="W938" s="883"/>
      <c r="X938" s="883"/>
      <c r="Y938" s="883"/>
      <c r="Z938" s="883"/>
      <c r="AA938" s="883"/>
      <c r="AB938" s="883"/>
      <c r="AC938" s="883"/>
      <c r="AD938" s="883"/>
      <c r="AE938" s="883"/>
      <c r="AF938" s="883"/>
      <c r="AG938" s="883"/>
      <c r="AH938" s="883"/>
      <c r="AI938" s="883"/>
      <c r="AJ938" s="883"/>
      <c r="AK938" s="883"/>
      <c r="AL938" s="883"/>
      <c r="AM938" s="883"/>
      <c r="AN938" s="883"/>
      <c r="AO938" s="883"/>
      <c r="AP938" s="883"/>
      <c r="AQ938" s="883"/>
      <c r="AR938" s="883"/>
      <c r="AS938" s="883"/>
      <c r="AT938" s="883"/>
      <c r="AU938" s="883"/>
      <c r="AV938" s="883"/>
      <c r="AW938" s="883"/>
      <c r="AX938" s="883"/>
      <c r="AY938" s="883"/>
      <c r="AZ938" s="883"/>
      <c r="BA938" s="883"/>
      <c r="BB938" s="883"/>
      <c r="BC938" s="883"/>
      <c r="BD938" s="883"/>
      <c r="BE938" s="883"/>
      <c r="BF938" s="883"/>
    </row>
    <row r="939" ht="12.75" customHeight="1">
      <c r="A939" s="883"/>
      <c r="B939" s="883"/>
      <c r="C939" s="883"/>
      <c r="D939" s="883"/>
      <c r="E939" s="883"/>
      <c r="F939" s="883"/>
      <c r="G939" s="883"/>
      <c r="H939" s="883"/>
      <c r="I939" s="883"/>
      <c r="J939" s="883"/>
      <c r="K939" s="883"/>
      <c r="L939" s="883"/>
      <c r="M939" s="883"/>
      <c r="N939" s="883"/>
      <c r="O939" s="883"/>
      <c r="P939" s="883"/>
      <c r="Q939" s="883"/>
      <c r="R939" s="883"/>
      <c r="S939" s="883"/>
      <c r="T939" s="883"/>
      <c r="U939" s="883"/>
      <c r="V939" s="883"/>
      <c r="W939" s="883"/>
      <c r="X939" s="883"/>
      <c r="Y939" s="883"/>
      <c r="Z939" s="883"/>
      <c r="AA939" s="883"/>
      <c r="AB939" s="883"/>
      <c r="AC939" s="883"/>
      <c r="AD939" s="883"/>
      <c r="AE939" s="883"/>
      <c r="AF939" s="883"/>
      <c r="AG939" s="883"/>
      <c r="AH939" s="883"/>
      <c r="AI939" s="883"/>
      <c r="AJ939" s="883"/>
      <c r="AK939" s="883"/>
      <c r="AL939" s="883"/>
      <c r="AM939" s="883"/>
      <c r="AN939" s="883"/>
      <c r="AO939" s="883"/>
      <c r="AP939" s="883"/>
      <c r="AQ939" s="883"/>
      <c r="AR939" s="883"/>
      <c r="AS939" s="883"/>
      <c r="AT939" s="883"/>
      <c r="AU939" s="883"/>
      <c r="AV939" s="883"/>
      <c r="AW939" s="883"/>
      <c r="AX939" s="883"/>
      <c r="AY939" s="883"/>
      <c r="AZ939" s="883"/>
      <c r="BA939" s="883"/>
      <c r="BB939" s="883"/>
      <c r="BC939" s="883"/>
      <c r="BD939" s="883"/>
      <c r="BE939" s="883"/>
      <c r="BF939" s="883"/>
    </row>
    <row r="940" ht="12.75" customHeight="1">
      <c r="A940" s="883"/>
      <c r="B940" s="883"/>
      <c r="C940" s="883"/>
      <c r="D940" s="883"/>
      <c r="E940" s="883"/>
      <c r="F940" s="883"/>
      <c r="G940" s="883"/>
      <c r="H940" s="883"/>
      <c r="I940" s="883"/>
      <c r="J940" s="883"/>
      <c r="K940" s="883"/>
      <c r="L940" s="883"/>
      <c r="M940" s="883"/>
      <c r="N940" s="883"/>
      <c r="O940" s="883"/>
      <c r="P940" s="883"/>
      <c r="Q940" s="883"/>
      <c r="R940" s="883"/>
      <c r="S940" s="883"/>
      <c r="T940" s="883"/>
      <c r="U940" s="883"/>
      <c r="V940" s="883"/>
      <c r="W940" s="883"/>
      <c r="X940" s="883"/>
      <c r="Y940" s="883"/>
      <c r="Z940" s="883"/>
      <c r="AA940" s="883"/>
      <c r="AB940" s="883"/>
      <c r="AC940" s="883"/>
      <c r="AD940" s="883"/>
      <c r="AE940" s="883"/>
      <c r="AF940" s="883"/>
      <c r="AG940" s="883"/>
      <c r="AH940" s="883"/>
      <c r="AI940" s="883"/>
      <c r="AJ940" s="883"/>
      <c r="AK940" s="883"/>
      <c r="AL940" s="883"/>
      <c r="AM940" s="883"/>
      <c r="AN940" s="883"/>
      <c r="AO940" s="883"/>
      <c r="AP940" s="883"/>
      <c r="AQ940" s="883"/>
      <c r="AR940" s="883"/>
      <c r="AS940" s="883"/>
      <c r="AT940" s="883"/>
      <c r="AU940" s="883"/>
      <c r="AV940" s="883"/>
      <c r="AW940" s="883"/>
      <c r="AX940" s="883"/>
      <c r="AY940" s="883"/>
      <c r="AZ940" s="883"/>
      <c r="BA940" s="883"/>
      <c r="BB940" s="883"/>
      <c r="BC940" s="883"/>
      <c r="BD940" s="883"/>
      <c r="BE940" s="883"/>
      <c r="BF940" s="883"/>
    </row>
    <row r="941" ht="12.75" customHeight="1">
      <c r="A941" s="883"/>
      <c r="B941" s="883"/>
      <c r="C941" s="883"/>
      <c r="D941" s="883"/>
      <c r="E941" s="883"/>
      <c r="F941" s="883"/>
      <c r="G941" s="883"/>
      <c r="H941" s="883"/>
      <c r="I941" s="883"/>
      <c r="J941" s="883"/>
      <c r="K941" s="883"/>
      <c r="L941" s="883"/>
      <c r="M941" s="883"/>
      <c r="N941" s="883"/>
      <c r="O941" s="883"/>
      <c r="P941" s="883"/>
      <c r="Q941" s="883"/>
      <c r="R941" s="883"/>
      <c r="S941" s="883"/>
      <c r="T941" s="883"/>
      <c r="U941" s="883"/>
      <c r="V941" s="883"/>
      <c r="W941" s="883"/>
      <c r="X941" s="883"/>
      <c r="Y941" s="883"/>
      <c r="Z941" s="883"/>
      <c r="AA941" s="883"/>
      <c r="AB941" s="883"/>
      <c r="AC941" s="883"/>
      <c r="AD941" s="883"/>
      <c r="AE941" s="883"/>
      <c r="AF941" s="883"/>
      <c r="AG941" s="883"/>
      <c r="AH941" s="883"/>
      <c r="AI941" s="883"/>
      <c r="AJ941" s="883"/>
      <c r="AK941" s="883"/>
      <c r="AL941" s="883"/>
      <c r="AM941" s="883"/>
      <c r="AN941" s="883"/>
      <c r="AO941" s="883"/>
      <c r="AP941" s="883"/>
      <c r="AQ941" s="883"/>
      <c r="AR941" s="883"/>
      <c r="AS941" s="883"/>
      <c r="AT941" s="883"/>
      <c r="AU941" s="883"/>
      <c r="AV941" s="883"/>
      <c r="AW941" s="883"/>
      <c r="AX941" s="883"/>
      <c r="AY941" s="883"/>
      <c r="AZ941" s="883"/>
      <c r="BA941" s="883"/>
      <c r="BB941" s="883"/>
      <c r="BC941" s="883"/>
      <c r="BD941" s="883"/>
      <c r="BE941" s="883"/>
      <c r="BF941" s="883"/>
    </row>
    <row r="942" ht="12.75" customHeight="1">
      <c r="A942" s="883"/>
      <c r="B942" s="883"/>
      <c r="C942" s="883"/>
      <c r="D942" s="883"/>
      <c r="E942" s="883"/>
      <c r="F942" s="883"/>
      <c r="G942" s="883"/>
      <c r="H942" s="883"/>
      <c r="I942" s="883"/>
      <c r="J942" s="883"/>
      <c r="K942" s="883"/>
      <c r="L942" s="883"/>
      <c r="M942" s="883"/>
      <c r="N942" s="883"/>
      <c r="O942" s="883"/>
      <c r="P942" s="883"/>
      <c r="Q942" s="883"/>
      <c r="R942" s="883"/>
      <c r="S942" s="883"/>
      <c r="T942" s="883"/>
      <c r="U942" s="883"/>
      <c r="V942" s="883"/>
      <c r="W942" s="883"/>
      <c r="X942" s="883"/>
      <c r="Y942" s="883"/>
      <c r="Z942" s="883"/>
      <c r="AA942" s="883"/>
      <c r="AB942" s="883"/>
      <c r="AC942" s="883"/>
      <c r="AD942" s="883"/>
      <c r="AE942" s="883"/>
      <c r="AF942" s="883"/>
      <c r="AG942" s="883"/>
      <c r="AH942" s="883"/>
      <c r="AI942" s="883"/>
      <c r="AJ942" s="883"/>
      <c r="AK942" s="883"/>
      <c r="AL942" s="883"/>
      <c r="AM942" s="883"/>
      <c r="AN942" s="883"/>
      <c r="AO942" s="883"/>
      <c r="AP942" s="883"/>
      <c r="AQ942" s="883"/>
      <c r="AR942" s="883"/>
      <c r="AS942" s="883"/>
      <c r="AT942" s="883"/>
      <c r="AU942" s="883"/>
      <c r="AV942" s="883"/>
      <c r="AW942" s="883"/>
      <c r="AX942" s="883"/>
      <c r="AY942" s="883"/>
      <c r="AZ942" s="883"/>
      <c r="BA942" s="883"/>
      <c r="BB942" s="883"/>
      <c r="BC942" s="883"/>
      <c r="BD942" s="883"/>
      <c r="BE942" s="883"/>
      <c r="BF942" s="883"/>
    </row>
    <row r="943" ht="12.75" customHeight="1">
      <c r="A943" s="883"/>
      <c r="B943" s="883"/>
      <c r="C943" s="883"/>
      <c r="D943" s="883"/>
      <c r="E943" s="883"/>
      <c r="F943" s="883"/>
      <c r="G943" s="883"/>
      <c r="H943" s="883"/>
      <c r="I943" s="883"/>
      <c r="J943" s="883"/>
      <c r="K943" s="883"/>
      <c r="L943" s="883"/>
      <c r="M943" s="883"/>
      <c r="N943" s="883"/>
      <c r="O943" s="883"/>
      <c r="P943" s="883"/>
      <c r="Q943" s="883"/>
      <c r="R943" s="883"/>
      <c r="S943" s="883"/>
      <c r="T943" s="883"/>
      <c r="U943" s="883"/>
      <c r="V943" s="883"/>
      <c r="W943" s="883"/>
      <c r="X943" s="883"/>
      <c r="Y943" s="883"/>
      <c r="Z943" s="883"/>
      <c r="AA943" s="883"/>
      <c r="AB943" s="883"/>
      <c r="AC943" s="883"/>
      <c r="AD943" s="883"/>
      <c r="AE943" s="883"/>
      <c r="AF943" s="883"/>
      <c r="AG943" s="883"/>
      <c r="AH943" s="883"/>
      <c r="AI943" s="883"/>
      <c r="AJ943" s="883"/>
      <c r="AK943" s="883"/>
      <c r="AL943" s="883"/>
      <c r="AM943" s="883"/>
      <c r="AN943" s="883"/>
      <c r="AO943" s="883"/>
      <c r="AP943" s="883"/>
      <c r="AQ943" s="883"/>
      <c r="AR943" s="883"/>
      <c r="AS943" s="883"/>
      <c r="AT943" s="883"/>
      <c r="AU943" s="883"/>
      <c r="AV943" s="883"/>
      <c r="AW943" s="883"/>
      <c r="AX943" s="883"/>
      <c r="AY943" s="883"/>
      <c r="AZ943" s="883"/>
      <c r="BA943" s="883"/>
      <c r="BB943" s="883"/>
      <c r="BC943" s="883"/>
      <c r="BD943" s="883"/>
      <c r="BE943" s="883"/>
      <c r="BF943" s="883"/>
    </row>
    <row r="944" ht="12.75" customHeight="1">
      <c r="A944" s="883"/>
      <c r="B944" s="883"/>
      <c r="C944" s="883"/>
      <c r="D944" s="883"/>
      <c r="E944" s="883"/>
      <c r="F944" s="883"/>
      <c r="G944" s="883"/>
      <c r="H944" s="883"/>
      <c r="I944" s="883"/>
      <c r="J944" s="883"/>
      <c r="K944" s="883"/>
      <c r="L944" s="883"/>
      <c r="M944" s="883"/>
      <c r="N944" s="883"/>
      <c r="O944" s="883"/>
      <c r="P944" s="883"/>
      <c r="Q944" s="883"/>
      <c r="R944" s="883"/>
      <c r="S944" s="883"/>
      <c r="T944" s="883"/>
      <c r="U944" s="883"/>
      <c r="V944" s="883"/>
      <c r="W944" s="883"/>
      <c r="X944" s="883"/>
      <c r="Y944" s="883"/>
      <c r="Z944" s="883"/>
      <c r="AA944" s="883"/>
      <c r="AB944" s="883"/>
      <c r="AC944" s="883"/>
      <c r="AD944" s="883"/>
      <c r="AE944" s="883"/>
      <c r="AF944" s="883"/>
      <c r="AG944" s="883"/>
      <c r="AH944" s="883"/>
      <c r="AI944" s="883"/>
      <c r="AJ944" s="883"/>
      <c r="AK944" s="883"/>
      <c r="AL944" s="883"/>
      <c r="AM944" s="883"/>
      <c r="AN944" s="883"/>
      <c r="AO944" s="883"/>
      <c r="AP944" s="883"/>
      <c r="AQ944" s="883"/>
      <c r="AR944" s="883"/>
      <c r="AS944" s="883"/>
      <c r="AT944" s="883"/>
      <c r="AU944" s="883"/>
      <c r="AV944" s="883"/>
      <c r="AW944" s="883"/>
      <c r="AX944" s="883"/>
      <c r="AY944" s="883"/>
      <c r="AZ944" s="883"/>
      <c r="BA944" s="883"/>
      <c r="BB944" s="883"/>
      <c r="BC944" s="883"/>
      <c r="BD944" s="883"/>
      <c r="BE944" s="883"/>
      <c r="BF944" s="883"/>
    </row>
    <row r="945" ht="12.75" customHeight="1">
      <c r="A945" s="883"/>
      <c r="B945" s="883"/>
      <c r="C945" s="883"/>
      <c r="D945" s="883"/>
      <c r="E945" s="883"/>
      <c r="F945" s="883"/>
      <c r="G945" s="883"/>
      <c r="H945" s="883"/>
      <c r="I945" s="883"/>
      <c r="J945" s="883"/>
      <c r="K945" s="883"/>
      <c r="L945" s="883"/>
      <c r="M945" s="883"/>
      <c r="N945" s="883"/>
      <c r="O945" s="883"/>
      <c r="P945" s="883"/>
      <c r="Q945" s="883"/>
      <c r="R945" s="883"/>
      <c r="S945" s="883"/>
      <c r="T945" s="883"/>
      <c r="U945" s="883"/>
      <c r="V945" s="883"/>
      <c r="W945" s="883"/>
      <c r="X945" s="883"/>
      <c r="Y945" s="883"/>
      <c r="Z945" s="883"/>
      <c r="AA945" s="883"/>
      <c r="AB945" s="883"/>
      <c r="AC945" s="883"/>
      <c r="AD945" s="883"/>
      <c r="AE945" s="883"/>
      <c r="AF945" s="883"/>
      <c r="AG945" s="883"/>
      <c r="AH945" s="883"/>
      <c r="AI945" s="883"/>
      <c r="AJ945" s="883"/>
      <c r="AK945" s="883"/>
      <c r="AL945" s="883"/>
      <c r="AM945" s="883"/>
      <c r="AN945" s="883"/>
      <c r="AO945" s="883"/>
      <c r="AP945" s="883"/>
      <c r="AQ945" s="883"/>
      <c r="AR945" s="883"/>
      <c r="AS945" s="883"/>
      <c r="AT945" s="883"/>
      <c r="AU945" s="883"/>
      <c r="AV945" s="883"/>
      <c r="AW945" s="883"/>
      <c r="AX945" s="883"/>
      <c r="AY945" s="883"/>
      <c r="AZ945" s="883"/>
      <c r="BA945" s="883"/>
      <c r="BB945" s="883"/>
      <c r="BC945" s="883"/>
      <c r="BD945" s="883"/>
      <c r="BE945" s="883"/>
      <c r="BF945" s="883"/>
    </row>
    <row r="946" ht="12.75" customHeight="1">
      <c r="A946" s="883"/>
      <c r="B946" s="883"/>
      <c r="C946" s="883"/>
      <c r="D946" s="883"/>
      <c r="E946" s="883"/>
      <c r="F946" s="883"/>
      <c r="G946" s="883"/>
      <c r="H946" s="883"/>
      <c r="I946" s="883"/>
      <c r="J946" s="883"/>
      <c r="K946" s="883"/>
      <c r="L946" s="883"/>
      <c r="M946" s="883"/>
      <c r="N946" s="883"/>
      <c r="O946" s="883"/>
      <c r="P946" s="883"/>
      <c r="Q946" s="883"/>
      <c r="R946" s="883"/>
      <c r="S946" s="883"/>
      <c r="T946" s="883"/>
      <c r="U946" s="883"/>
      <c r="V946" s="883"/>
      <c r="W946" s="883"/>
      <c r="X946" s="883"/>
      <c r="Y946" s="883"/>
      <c r="Z946" s="883"/>
      <c r="AA946" s="883"/>
      <c r="AB946" s="883"/>
      <c r="AC946" s="883"/>
      <c r="AD946" s="883"/>
      <c r="AE946" s="883"/>
      <c r="AF946" s="883"/>
      <c r="AG946" s="883"/>
      <c r="AH946" s="883"/>
      <c r="AI946" s="883"/>
      <c r="AJ946" s="883"/>
      <c r="AK946" s="883"/>
      <c r="AL946" s="883"/>
      <c r="AM946" s="883"/>
      <c r="AN946" s="883"/>
      <c r="AO946" s="883"/>
      <c r="AP946" s="883"/>
      <c r="AQ946" s="883"/>
      <c r="AR946" s="883"/>
      <c r="AS946" s="883"/>
      <c r="AT946" s="883"/>
      <c r="AU946" s="883"/>
      <c r="AV946" s="883"/>
      <c r="AW946" s="883"/>
      <c r="AX946" s="883"/>
      <c r="AY946" s="883"/>
      <c r="AZ946" s="883"/>
      <c r="BA946" s="883"/>
      <c r="BB946" s="883"/>
      <c r="BC946" s="883"/>
      <c r="BD946" s="883"/>
      <c r="BE946" s="883"/>
      <c r="BF946" s="883"/>
    </row>
    <row r="947" ht="12.75" customHeight="1">
      <c r="A947" s="883"/>
      <c r="B947" s="883"/>
      <c r="C947" s="883"/>
      <c r="D947" s="883"/>
      <c r="E947" s="883"/>
      <c r="F947" s="883"/>
      <c r="G947" s="883"/>
      <c r="H947" s="883"/>
      <c r="I947" s="883"/>
      <c r="J947" s="883"/>
      <c r="K947" s="883"/>
      <c r="L947" s="883"/>
      <c r="M947" s="883"/>
      <c r="N947" s="883"/>
      <c r="O947" s="883"/>
      <c r="P947" s="883"/>
      <c r="Q947" s="883"/>
      <c r="R947" s="883"/>
      <c r="S947" s="883"/>
      <c r="T947" s="883"/>
      <c r="U947" s="883"/>
      <c r="V947" s="883"/>
      <c r="W947" s="883"/>
      <c r="X947" s="883"/>
      <c r="Y947" s="883"/>
      <c r="Z947" s="883"/>
      <c r="AA947" s="883"/>
      <c r="AB947" s="883"/>
      <c r="AC947" s="883"/>
      <c r="AD947" s="883"/>
      <c r="AE947" s="883"/>
      <c r="AF947" s="883"/>
      <c r="AG947" s="883"/>
      <c r="AH947" s="883"/>
      <c r="AI947" s="883"/>
      <c r="AJ947" s="883"/>
      <c r="AK947" s="883"/>
      <c r="AL947" s="883"/>
      <c r="AM947" s="883"/>
      <c r="AN947" s="883"/>
      <c r="AO947" s="883"/>
      <c r="AP947" s="883"/>
      <c r="AQ947" s="883"/>
      <c r="AR947" s="883"/>
      <c r="AS947" s="883"/>
      <c r="AT947" s="883"/>
      <c r="AU947" s="883"/>
      <c r="AV947" s="883"/>
      <c r="AW947" s="883"/>
      <c r="AX947" s="883"/>
      <c r="AY947" s="883"/>
      <c r="AZ947" s="883"/>
      <c r="BA947" s="883"/>
      <c r="BB947" s="883"/>
      <c r="BC947" s="883"/>
      <c r="BD947" s="883"/>
      <c r="BE947" s="883"/>
      <c r="BF947" s="883"/>
    </row>
    <row r="948" ht="12.75" customHeight="1">
      <c r="A948" s="883"/>
      <c r="B948" s="883"/>
      <c r="C948" s="883"/>
      <c r="D948" s="883"/>
      <c r="E948" s="883"/>
      <c r="F948" s="883"/>
      <c r="G948" s="883"/>
      <c r="H948" s="883"/>
      <c r="I948" s="883"/>
      <c r="J948" s="883"/>
      <c r="K948" s="883"/>
      <c r="L948" s="883"/>
      <c r="M948" s="883"/>
      <c r="N948" s="883"/>
      <c r="O948" s="883"/>
      <c r="P948" s="883"/>
      <c r="Q948" s="883"/>
      <c r="R948" s="883"/>
      <c r="S948" s="883"/>
      <c r="T948" s="883"/>
      <c r="U948" s="883"/>
      <c r="V948" s="883"/>
      <c r="W948" s="883"/>
      <c r="X948" s="883"/>
      <c r="Y948" s="883"/>
      <c r="Z948" s="883"/>
      <c r="AA948" s="883"/>
      <c r="AB948" s="883"/>
      <c r="AC948" s="883"/>
      <c r="AD948" s="883"/>
      <c r="AE948" s="883"/>
      <c r="AF948" s="883"/>
      <c r="AG948" s="883"/>
      <c r="AH948" s="883"/>
      <c r="AI948" s="883"/>
      <c r="AJ948" s="883"/>
      <c r="AK948" s="883"/>
      <c r="AL948" s="883"/>
      <c r="AM948" s="883"/>
      <c r="AN948" s="883"/>
      <c r="AO948" s="883"/>
      <c r="AP948" s="883"/>
      <c r="AQ948" s="883"/>
      <c r="AR948" s="883"/>
      <c r="AS948" s="883"/>
      <c r="AT948" s="883"/>
      <c r="AU948" s="883"/>
      <c r="AV948" s="883"/>
      <c r="AW948" s="883"/>
      <c r="AX948" s="883"/>
      <c r="AY948" s="883"/>
      <c r="AZ948" s="883"/>
      <c r="BA948" s="883"/>
      <c r="BB948" s="883"/>
      <c r="BC948" s="883"/>
      <c r="BD948" s="883"/>
      <c r="BE948" s="883"/>
      <c r="BF948" s="883"/>
    </row>
    <row r="949" ht="12.75" customHeight="1">
      <c r="A949" s="883"/>
      <c r="B949" s="883"/>
      <c r="C949" s="883"/>
      <c r="D949" s="883"/>
      <c r="E949" s="883"/>
      <c r="F949" s="883"/>
      <c r="G949" s="883"/>
      <c r="H949" s="883"/>
      <c r="I949" s="883"/>
      <c r="J949" s="883"/>
      <c r="K949" s="883"/>
      <c r="L949" s="883"/>
      <c r="M949" s="883"/>
      <c r="N949" s="883"/>
      <c r="O949" s="883"/>
      <c r="P949" s="883"/>
      <c r="Q949" s="883"/>
      <c r="R949" s="883"/>
      <c r="S949" s="883"/>
      <c r="T949" s="883"/>
      <c r="U949" s="883"/>
      <c r="V949" s="883"/>
      <c r="W949" s="883"/>
      <c r="X949" s="883"/>
      <c r="Y949" s="883"/>
      <c r="Z949" s="883"/>
      <c r="AA949" s="883"/>
      <c r="AB949" s="883"/>
      <c r="AC949" s="883"/>
      <c r="AD949" s="883"/>
      <c r="AE949" s="883"/>
      <c r="AF949" s="883"/>
      <c r="AG949" s="883"/>
      <c r="AH949" s="883"/>
      <c r="AI949" s="883"/>
      <c r="AJ949" s="883"/>
      <c r="AK949" s="883"/>
      <c r="AL949" s="883"/>
      <c r="AM949" s="883"/>
      <c r="AN949" s="883"/>
      <c r="AO949" s="883"/>
      <c r="AP949" s="883"/>
      <c r="AQ949" s="883"/>
      <c r="AR949" s="883"/>
      <c r="AS949" s="883"/>
      <c r="AT949" s="883"/>
      <c r="AU949" s="883"/>
      <c r="AV949" s="883"/>
      <c r="AW949" s="883"/>
      <c r="AX949" s="883"/>
      <c r="AY949" s="883"/>
      <c r="AZ949" s="883"/>
      <c r="BA949" s="883"/>
      <c r="BB949" s="883"/>
      <c r="BC949" s="883"/>
      <c r="BD949" s="883"/>
      <c r="BE949" s="883"/>
      <c r="BF949" s="883"/>
    </row>
    <row r="950" ht="12.75" customHeight="1">
      <c r="A950" s="883"/>
      <c r="B950" s="883"/>
      <c r="C950" s="883"/>
      <c r="D950" s="883"/>
      <c r="E950" s="883"/>
      <c r="F950" s="883"/>
      <c r="G950" s="883"/>
      <c r="H950" s="883"/>
      <c r="I950" s="883"/>
      <c r="J950" s="883"/>
      <c r="K950" s="883"/>
      <c r="L950" s="883"/>
      <c r="M950" s="883"/>
      <c r="N950" s="883"/>
      <c r="O950" s="883"/>
      <c r="P950" s="883"/>
      <c r="Q950" s="883"/>
      <c r="R950" s="883"/>
      <c r="S950" s="883"/>
      <c r="T950" s="883"/>
      <c r="U950" s="883"/>
      <c r="V950" s="883"/>
      <c r="W950" s="883"/>
      <c r="X950" s="883"/>
      <c r="Y950" s="883"/>
      <c r="Z950" s="883"/>
      <c r="AA950" s="883"/>
      <c r="AB950" s="883"/>
      <c r="AC950" s="883"/>
      <c r="AD950" s="883"/>
      <c r="AE950" s="883"/>
      <c r="AF950" s="883"/>
      <c r="AG950" s="883"/>
      <c r="AH950" s="883"/>
      <c r="AI950" s="883"/>
      <c r="AJ950" s="883"/>
      <c r="AK950" s="883"/>
      <c r="AL950" s="883"/>
      <c r="AM950" s="883"/>
      <c r="AN950" s="883"/>
      <c r="AO950" s="883"/>
      <c r="AP950" s="883"/>
      <c r="AQ950" s="883"/>
      <c r="AR950" s="883"/>
      <c r="AS950" s="883"/>
      <c r="AT950" s="883"/>
      <c r="AU950" s="883"/>
      <c r="AV950" s="883"/>
      <c r="AW950" s="883"/>
      <c r="AX950" s="883"/>
      <c r="AY950" s="883"/>
      <c r="AZ950" s="883"/>
      <c r="BA950" s="883"/>
      <c r="BB950" s="883"/>
      <c r="BC950" s="883"/>
      <c r="BD950" s="883"/>
      <c r="BE950" s="883"/>
      <c r="BF950" s="883"/>
    </row>
    <row r="951" ht="12.75" customHeight="1">
      <c r="A951" s="883"/>
      <c r="B951" s="883"/>
      <c r="C951" s="883"/>
      <c r="D951" s="883"/>
      <c r="E951" s="883"/>
      <c r="F951" s="883"/>
      <c r="G951" s="883"/>
      <c r="H951" s="883"/>
      <c r="I951" s="883"/>
      <c r="J951" s="883"/>
      <c r="K951" s="883"/>
      <c r="L951" s="883"/>
      <c r="M951" s="883"/>
      <c r="N951" s="883"/>
      <c r="O951" s="883"/>
      <c r="P951" s="883"/>
      <c r="Q951" s="883"/>
      <c r="R951" s="883"/>
      <c r="S951" s="883"/>
      <c r="T951" s="883"/>
      <c r="U951" s="883"/>
      <c r="V951" s="883"/>
      <c r="W951" s="883"/>
      <c r="X951" s="883"/>
      <c r="Y951" s="883"/>
      <c r="Z951" s="883"/>
      <c r="AA951" s="883"/>
      <c r="AB951" s="883"/>
      <c r="AC951" s="883"/>
      <c r="AD951" s="883"/>
      <c r="AE951" s="883"/>
      <c r="AF951" s="883"/>
      <c r="AG951" s="883"/>
      <c r="AH951" s="883"/>
      <c r="AI951" s="883"/>
      <c r="AJ951" s="883"/>
      <c r="AK951" s="883"/>
      <c r="AL951" s="883"/>
      <c r="AM951" s="883"/>
      <c r="AN951" s="883"/>
      <c r="AO951" s="883"/>
      <c r="AP951" s="883"/>
      <c r="AQ951" s="883"/>
      <c r="AR951" s="883"/>
      <c r="AS951" s="883"/>
      <c r="AT951" s="883"/>
      <c r="AU951" s="883"/>
      <c r="AV951" s="883"/>
      <c r="AW951" s="883"/>
      <c r="AX951" s="883"/>
      <c r="AY951" s="883"/>
      <c r="AZ951" s="883"/>
      <c r="BA951" s="883"/>
      <c r="BB951" s="883"/>
      <c r="BC951" s="883"/>
      <c r="BD951" s="883"/>
      <c r="BE951" s="883"/>
      <c r="BF951" s="883"/>
    </row>
    <row r="952" ht="12.75" customHeight="1">
      <c r="A952" s="883"/>
      <c r="B952" s="883"/>
      <c r="C952" s="883"/>
      <c r="D952" s="883"/>
      <c r="E952" s="883"/>
      <c r="F952" s="883"/>
      <c r="G952" s="883"/>
      <c r="H952" s="883"/>
      <c r="I952" s="883"/>
      <c r="J952" s="883"/>
      <c r="K952" s="883"/>
      <c r="L952" s="883"/>
      <c r="M952" s="883"/>
      <c r="N952" s="883"/>
      <c r="O952" s="883"/>
      <c r="P952" s="883"/>
      <c r="Q952" s="883"/>
      <c r="R952" s="883"/>
      <c r="S952" s="883"/>
      <c r="T952" s="883"/>
      <c r="U952" s="883"/>
      <c r="V952" s="883"/>
      <c r="W952" s="883"/>
      <c r="X952" s="883"/>
      <c r="Y952" s="883"/>
      <c r="Z952" s="883"/>
      <c r="AA952" s="883"/>
      <c r="AB952" s="883"/>
      <c r="AC952" s="883"/>
      <c r="AD952" s="883"/>
      <c r="AE952" s="883"/>
      <c r="AF952" s="883"/>
      <c r="AG952" s="883"/>
      <c r="AH952" s="883"/>
      <c r="AI952" s="883"/>
      <c r="AJ952" s="883"/>
      <c r="AK952" s="883"/>
      <c r="AL952" s="883"/>
      <c r="AM952" s="883"/>
      <c r="AN952" s="883"/>
      <c r="AO952" s="883"/>
      <c r="AP952" s="883"/>
      <c r="AQ952" s="883"/>
      <c r="AR952" s="883"/>
      <c r="AS952" s="883"/>
      <c r="AT952" s="883"/>
      <c r="AU952" s="883"/>
      <c r="AV952" s="883"/>
      <c r="AW952" s="883"/>
      <c r="AX952" s="883"/>
      <c r="AY952" s="883"/>
      <c r="AZ952" s="883"/>
      <c r="BA952" s="883"/>
      <c r="BB952" s="883"/>
      <c r="BC952" s="883"/>
      <c r="BD952" s="883"/>
      <c r="BE952" s="883"/>
      <c r="BF952" s="883"/>
    </row>
    <row r="953" ht="12.75" customHeight="1">
      <c r="A953" s="883"/>
      <c r="B953" s="883"/>
      <c r="C953" s="883"/>
      <c r="D953" s="883"/>
      <c r="E953" s="883"/>
      <c r="F953" s="883"/>
      <c r="G953" s="883"/>
      <c r="H953" s="883"/>
      <c r="I953" s="883"/>
      <c r="J953" s="883"/>
      <c r="K953" s="883"/>
      <c r="L953" s="883"/>
      <c r="M953" s="883"/>
      <c r="N953" s="883"/>
      <c r="O953" s="883"/>
      <c r="P953" s="883"/>
      <c r="Q953" s="883"/>
      <c r="R953" s="883"/>
      <c r="S953" s="883"/>
      <c r="T953" s="883"/>
      <c r="U953" s="883"/>
      <c r="V953" s="883"/>
      <c r="W953" s="883"/>
      <c r="X953" s="883"/>
      <c r="Y953" s="883"/>
      <c r="Z953" s="883"/>
      <c r="AA953" s="883"/>
      <c r="AB953" s="883"/>
      <c r="AC953" s="883"/>
      <c r="AD953" s="883"/>
      <c r="AE953" s="883"/>
      <c r="AF953" s="883"/>
      <c r="AG953" s="883"/>
      <c r="AH953" s="883"/>
      <c r="AI953" s="883"/>
      <c r="AJ953" s="883"/>
      <c r="AK953" s="883"/>
      <c r="AL953" s="883"/>
      <c r="AM953" s="883"/>
      <c r="AN953" s="883"/>
      <c r="AO953" s="883"/>
      <c r="AP953" s="883"/>
      <c r="AQ953" s="883"/>
      <c r="AR953" s="883"/>
      <c r="AS953" s="883"/>
      <c r="AT953" s="883"/>
      <c r="AU953" s="883"/>
      <c r="AV953" s="883"/>
      <c r="AW953" s="883"/>
      <c r="AX953" s="883"/>
      <c r="AY953" s="883"/>
      <c r="AZ953" s="883"/>
      <c r="BA953" s="883"/>
      <c r="BB953" s="883"/>
      <c r="BC953" s="883"/>
      <c r="BD953" s="883"/>
      <c r="BE953" s="883"/>
      <c r="BF953" s="883"/>
    </row>
    <row r="954" ht="12.75" customHeight="1">
      <c r="A954" s="883"/>
      <c r="B954" s="883"/>
      <c r="C954" s="883"/>
      <c r="D954" s="883"/>
      <c r="E954" s="883"/>
      <c r="F954" s="883"/>
      <c r="G954" s="883"/>
      <c r="H954" s="883"/>
      <c r="I954" s="883"/>
      <c r="J954" s="883"/>
      <c r="K954" s="883"/>
      <c r="L954" s="883"/>
      <c r="M954" s="883"/>
      <c r="N954" s="883"/>
      <c r="O954" s="883"/>
      <c r="P954" s="883"/>
      <c r="Q954" s="883"/>
      <c r="R954" s="883"/>
      <c r="S954" s="883"/>
      <c r="T954" s="883"/>
      <c r="U954" s="883"/>
      <c r="V954" s="883"/>
      <c r="W954" s="883"/>
      <c r="X954" s="883"/>
      <c r="Y954" s="883"/>
      <c r="Z954" s="883"/>
      <c r="AA954" s="883"/>
      <c r="AB954" s="883"/>
      <c r="AC954" s="883"/>
      <c r="AD954" s="883"/>
      <c r="AE954" s="883"/>
      <c r="AF954" s="883"/>
      <c r="AG954" s="883"/>
      <c r="AH954" s="883"/>
      <c r="AI954" s="883"/>
      <c r="AJ954" s="883"/>
      <c r="AK954" s="883"/>
      <c r="AL954" s="883"/>
      <c r="AM954" s="883"/>
      <c r="AN954" s="883"/>
      <c r="AO954" s="883"/>
      <c r="AP954" s="883"/>
      <c r="AQ954" s="883"/>
      <c r="AR954" s="883"/>
      <c r="AS954" s="883"/>
      <c r="AT954" s="883"/>
      <c r="AU954" s="883"/>
      <c r="AV954" s="883"/>
      <c r="AW954" s="883"/>
      <c r="AX954" s="883"/>
      <c r="AY954" s="883"/>
      <c r="AZ954" s="883"/>
      <c r="BA954" s="883"/>
      <c r="BB954" s="883"/>
      <c r="BC954" s="883"/>
      <c r="BD954" s="883"/>
      <c r="BE954" s="883"/>
      <c r="BF954" s="883"/>
    </row>
    <row r="955" ht="12.75" customHeight="1">
      <c r="A955" s="883"/>
      <c r="B955" s="883"/>
      <c r="C955" s="883"/>
      <c r="D955" s="883"/>
      <c r="E955" s="883"/>
      <c r="F955" s="883"/>
      <c r="G955" s="883"/>
      <c r="H955" s="883"/>
      <c r="I955" s="883"/>
      <c r="J955" s="883"/>
      <c r="K955" s="883"/>
      <c r="L955" s="883"/>
      <c r="M955" s="883"/>
      <c r="N955" s="883"/>
      <c r="O955" s="883"/>
      <c r="P955" s="883"/>
      <c r="Q955" s="883"/>
      <c r="R955" s="883"/>
      <c r="S955" s="883"/>
      <c r="T955" s="883"/>
      <c r="U955" s="883"/>
      <c r="V955" s="883"/>
      <c r="W955" s="883"/>
      <c r="X955" s="883"/>
      <c r="Y955" s="883"/>
      <c r="Z955" s="883"/>
      <c r="AA955" s="883"/>
      <c r="AB955" s="883"/>
      <c r="AC955" s="883"/>
      <c r="AD955" s="883"/>
      <c r="AE955" s="883"/>
      <c r="AF955" s="883"/>
      <c r="AG955" s="883"/>
      <c r="AH955" s="883"/>
      <c r="AI955" s="883"/>
      <c r="AJ955" s="883"/>
      <c r="AK955" s="883"/>
      <c r="AL955" s="883"/>
      <c r="AM955" s="883"/>
      <c r="AN955" s="883"/>
      <c r="AO955" s="883"/>
      <c r="AP955" s="883"/>
      <c r="AQ955" s="883"/>
      <c r="AR955" s="883"/>
      <c r="AS955" s="883"/>
      <c r="AT955" s="883"/>
      <c r="AU955" s="883"/>
      <c r="AV955" s="883"/>
      <c r="AW955" s="883"/>
      <c r="AX955" s="883"/>
      <c r="AY955" s="883"/>
      <c r="AZ955" s="883"/>
      <c r="BA955" s="883"/>
      <c r="BB955" s="883"/>
      <c r="BC955" s="883"/>
      <c r="BD955" s="883"/>
      <c r="BE955" s="883"/>
      <c r="BF955" s="883"/>
    </row>
    <row r="956" ht="12.75" customHeight="1">
      <c r="A956" s="883"/>
      <c r="B956" s="883"/>
      <c r="C956" s="883"/>
      <c r="D956" s="883"/>
      <c r="E956" s="883"/>
      <c r="F956" s="883"/>
      <c r="G956" s="883"/>
      <c r="H956" s="883"/>
      <c r="I956" s="883"/>
      <c r="J956" s="883"/>
      <c r="K956" s="883"/>
      <c r="L956" s="883"/>
      <c r="M956" s="883"/>
      <c r="N956" s="883"/>
      <c r="O956" s="883"/>
      <c r="P956" s="883"/>
      <c r="Q956" s="883"/>
      <c r="R956" s="883"/>
      <c r="S956" s="883"/>
      <c r="T956" s="883"/>
      <c r="U956" s="883"/>
      <c r="V956" s="883"/>
      <c r="W956" s="883"/>
      <c r="X956" s="883"/>
      <c r="Y956" s="883"/>
      <c r="Z956" s="883"/>
      <c r="AA956" s="883"/>
      <c r="AB956" s="883"/>
      <c r="AC956" s="883"/>
      <c r="AD956" s="883"/>
      <c r="AE956" s="883"/>
      <c r="AF956" s="883"/>
      <c r="AG956" s="883"/>
      <c r="AH956" s="883"/>
      <c r="AI956" s="883"/>
      <c r="AJ956" s="883"/>
      <c r="AK956" s="883"/>
      <c r="AL956" s="883"/>
      <c r="AM956" s="883"/>
      <c r="AN956" s="883"/>
      <c r="AO956" s="883"/>
      <c r="AP956" s="883"/>
      <c r="AQ956" s="883"/>
      <c r="AR956" s="883"/>
      <c r="AS956" s="883"/>
      <c r="AT956" s="883"/>
      <c r="AU956" s="883"/>
      <c r="AV956" s="883"/>
      <c r="AW956" s="883"/>
      <c r="AX956" s="883"/>
      <c r="AY956" s="883"/>
      <c r="AZ956" s="883"/>
      <c r="BA956" s="883"/>
      <c r="BB956" s="883"/>
      <c r="BC956" s="883"/>
      <c r="BD956" s="883"/>
      <c r="BE956" s="883"/>
      <c r="BF956" s="883"/>
    </row>
    <row r="957" ht="12.75" customHeight="1">
      <c r="A957" s="883"/>
      <c r="B957" s="883"/>
      <c r="C957" s="883"/>
      <c r="D957" s="883"/>
      <c r="E957" s="883"/>
      <c r="F957" s="883"/>
      <c r="G957" s="883"/>
      <c r="H957" s="883"/>
      <c r="I957" s="883"/>
      <c r="J957" s="883"/>
      <c r="K957" s="883"/>
      <c r="L957" s="883"/>
      <c r="M957" s="883"/>
      <c r="N957" s="883"/>
      <c r="O957" s="883"/>
      <c r="P957" s="883"/>
      <c r="Q957" s="883"/>
      <c r="R957" s="883"/>
      <c r="S957" s="883"/>
      <c r="T957" s="883"/>
      <c r="U957" s="883"/>
      <c r="V957" s="883"/>
      <c r="W957" s="883"/>
      <c r="X957" s="883"/>
      <c r="Y957" s="883"/>
      <c r="Z957" s="883"/>
      <c r="AA957" s="883"/>
      <c r="AB957" s="883"/>
      <c r="AC957" s="883"/>
      <c r="AD957" s="883"/>
      <c r="AE957" s="883"/>
      <c r="AF957" s="883"/>
      <c r="AG957" s="883"/>
      <c r="AH957" s="883"/>
      <c r="AI957" s="883"/>
      <c r="AJ957" s="883"/>
      <c r="AK957" s="883"/>
      <c r="AL957" s="883"/>
      <c r="AM957" s="883"/>
      <c r="AN957" s="883"/>
      <c r="AO957" s="883"/>
      <c r="AP957" s="883"/>
      <c r="AQ957" s="883"/>
      <c r="AR957" s="883"/>
      <c r="AS957" s="883"/>
      <c r="AT957" s="883"/>
      <c r="AU957" s="883"/>
      <c r="AV957" s="883"/>
      <c r="AW957" s="883"/>
      <c r="AX957" s="883"/>
      <c r="AY957" s="883"/>
      <c r="AZ957" s="883"/>
      <c r="BA957" s="883"/>
      <c r="BB957" s="883"/>
      <c r="BC957" s="883"/>
      <c r="BD957" s="883"/>
      <c r="BE957" s="883"/>
      <c r="BF957" s="883"/>
    </row>
    <row r="958" ht="12.75" customHeight="1">
      <c r="A958" s="883"/>
      <c r="B958" s="883"/>
      <c r="C958" s="883"/>
      <c r="D958" s="883"/>
      <c r="E958" s="883"/>
      <c r="F958" s="883"/>
      <c r="G958" s="883"/>
      <c r="H958" s="883"/>
      <c r="I958" s="883"/>
      <c r="J958" s="883"/>
      <c r="K958" s="883"/>
      <c r="L958" s="883"/>
      <c r="M958" s="883"/>
      <c r="N958" s="883"/>
      <c r="O958" s="883"/>
      <c r="P958" s="883"/>
      <c r="Q958" s="883"/>
      <c r="R958" s="883"/>
      <c r="S958" s="883"/>
      <c r="T958" s="883"/>
      <c r="U958" s="883"/>
      <c r="V958" s="883"/>
      <c r="W958" s="883"/>
      <c r="X958" s="883"/>
      <c r="Y958" s="883"/>
      <c r="Z958" s="883"/>
      <c r="AA958" s="883"/>
      <c r="AB958" s="883"/>
      <c r="AC958" s="883"/>
      <c r="AD958" s="883"/>
      <c r="AE958" s="883"/>
      <c r="AF958" s="883"/>
      <c r="AG958" s="883"/>
      <c r="AH958" s="883"/>
      <c r="AI958" s="883"/>
      <c r="AJ958" s="883"/>
      <c r="AK958" s="883"/>
      <c r="AL958" s="883"/>
      <c r="AM958" s="883"/>
      <c r="AN958" s="883"/>
      <c r="AO958" s="883"/>
      <c r="AP958" s="883"/>
      <c r="AQ958" s="883"/>
      <c r="AR958" s="883"/>
      <c r="AS958" s="883"/>
      <c r="AT958" s="883"/>
      <c r="AU958" s="883"/>
      <c r="AV958" s="883"/>
      <c r="AW958" s="883"/>
      <c r="AX958" s="883"/>
      <c r="AY958" s="883"/>
      <c r="AZ958" s="883"/>
      <c r="BA958" s="883"/>
      <c r="BB958" s="883"/>
      <c r="BC958" s="883"/>
      <c r="BD958" s="883"/>
      <c r="BE958" s="883"/>
      <c r="BF958" s="883"/>
    </row>
    <row r="959" ht="12.75" customHeight="1">
      <c r="A959" s="883"/>
      <c r="B959" s="883"/>
      <c r="C959" s="883"/>
      <c r="D959" s="883"/>
      <c r="E959" s="883"/>
      <c r="F959" s="883"/>
      <c r="G959" s="883"/>
      <c r="H959" s="883"/>
      <c r="I959" s="883"/>
      <c r="J959" s="883"/>
      <c r="K959" s="883"/>
      <c r="L959" s="883"/>
      <c r="M959" s="883"/>
      <c r="N959" s="883"/>
      <c r="O959" s="883"/>
      <c r="P959" s="883"/>
      <c r="Q959" s="883"/>
      <c r="R959" s="883"/>
      <c r="S959" s="883"/>
      <c r="T959" s="883"/>
      <c r="U959" s="883"/>
      <c r="V959" s="883"/>
      <c r="W959" s="883"/>
      <c r="X959" s="883"/>
      <c r="Y959" s="883"/>
      <c r="Z959" s="883"/>
      <c r="AA959" s="883"/>
      <c r="AB959" s="883"/>
      <c r="AC959" s="883"/>
      <c r="AD959" s="883"/>
      <c r="AE959" s="883"/>
      <c r="AF959" s="883"/>
      <c r="AG959" s="883"/>
      <c r="AH959" s="883"/>
      <c r="AI959" s="883"/>
      <c r="AJ959" s="883"/>
      <c r="AK959" s="883"/>
      <c r="AL959" s="883"/>
      <c r="AM959" s="883"/>
      <c r="AN959" s="883"/>
      <c r="AO959" s="883"/>
      <c r="AP959" s="883"/>
      <c r="AQ959" s="883"/>
      <c r="AR959" s="883"/>
      <c r="AS959" s="883"/>
      <c r="AT959" s="883"/>
      <c r="AU959" s="883"/>
      <c r="AV959" s="883"/>
      <c r="AW959" s="883"/>
      <c r="AX959" s="883"/>
      <c r="AY959" s="883"/>
      <c r="AZ959" s="883"/>
      <c r="BA959" s="883"/>
      <c r="BB959" s="883"/>
      <c r="BC959" s="883"/>
      <c r="BD959" s="883"/>
      <c r="BE959" s="883"/>
      <c r="BF959" s="883"/>
    </row>
    <row r="960" ht="12.75" customHeight="1">
      <c r="A960" s="883"/>
      <c r="B960" s="883"/>
      <c r="C960" s="883"/>
      <c r="D960" s="883"/>
      <c r="E960" s="883"/>
      <c r="F960" s="883"/>
      <c r="G960" s="883"/>
      <c r="H960" s="883"/>
      <c r="I960" s="883"/>
      <c r="J960" s="883"/>
      <c r="K960" s="883"/>
      <c r="L960" s="883"/>
      <c r="M960" s="883"/>
      <c r="N960" s="883"/>
      <c r="O960" s="883"/>
      <c r="P960" s="883"/>
      <c r="Q960" s="883"/>
      <c r="R960" s="883"/>
      <c r="S960" s="883"/>
      <c r="T960" s="883"/>
      <c r="U960" s="883"/>
      <c r="V960" s="883"/>
      <c r="W960" s="883"/>
      <c r="X960" s="883"/>
      <c r="Y960" s="883"/>
      <c r="Z960" s="883"/>
      <c r="AA960" s="883"/>
      <c r="AB960" s="883"/>
      <c r="AC960" s="883"/>
      <c r="AD960" s="883"/>
      <c r="AE960" s="883"/>
      <c r="AF960" s="883"/>
      <c r="AG960" s="883"/>
      <c r="AH960" s="883"/>
      <c r="AI960" s="883"/>
      <c r="AJ960" s="883"/>
      <c r="AK960" s="883"/>
      <c r="AL960" s="883"/>
      <c r="AM960" s="883"/>
      <c r="AN960" s="883"/>
      <c r="AO960" s="883"/>
      <c r="AP960" s="883"/>
      <c r="AQ960" s="883"/>
      <c r="AR960" s="883"/>
      <c r="AS960" s="883"/>
      <c r="AT960" s="883"/>
      <c r="AU960" s="883"/>
      <c r="AV960" s="883"/>
      <c r="AW960" s="883"/>
      <c r="AX960" s="883"/>
      <c r="AY960" s="883"/>
      <c r="AZ960" s="883"/>
      <c r="BA960" s="883"/>
      <c r="BB960" s="883"/>
      <c r="BC960" s="883"/>
      <c r="BD960" s="883"/>
      <c r="BE960" s="883"/>
      <c r="BF960" s="883"/>
    </row>
    <row r="961" ht="12.75" customHeight="1">
      <c r="A961" s="883"/>
      <c r="B961" s="883"/>
      <c r="C961" s="883"/>
      <c r="D961" s="883"/>
      <c r="E961" s="883"/>
      <c r="F961" s="883"/>
      <c r="G961" s="883"/>
      <c r="H961" s="883"/>
      <c r="I961" s="883"/>
      <c r="J961" s="883"/>
      <c r="K961" s="883"/>
      <c r="L961" s="883"/>
      <c r="M961" s="883"/>
      <c r="N961" s="883"/>
      <c r="O961" s="883"/>
      <c r="P961" s="883"/>
      <c r="Q961" s="883"/>
      <c r="R961" s="883"/>
      <c r="S961" s="883"/>
      <c r="T961" s="883"/>
      <c r="U961" s="883"/>
      <c r="V961" s="883"/>
      <c r="W961" s="883"/>
      <c r="X961" s="883"/>
      <c r="Y961" s="883"/>
      <c r="Z961" s="883"/>
      <c r="AA961" s="883"/>
      <c r="AB961" s="883"/>
      <c r="AC961" s="883"/>
      <c r="AD961" s="883"/>
      <c r="AE961" s="883"/>
      <c r="AF961" s="883"/>
      <c r="AG961" s="883"/>
      <c r="AH961" s="883"/>
      <c r="AI961" s="883"/>
      <c r="AJ961" s="883"/>
      <c r="AK961" s="883"/>
      <c r="AL961" s="883"/>
      <c r="AM961" s="883"/>
      <c r="AN961" s="883"/>
      <c r="AO961" s="883"/>
      <c r="AP961" s="883"/>
      <c r="AQ961" s="883"/>
      <c r="AR961" s="883"/>
      <c r="AS961" s="883"/>
      <c r="AT961" s="883"/>
      <c r="AU961" s="883"/>
      <c r="AV961" s="883"/>
      <c r="AW961" s="883"/>
      <c r="AX961" s="883"/>
      <c r="AY961" s="883"/>
      <c r="AZ961" s="883"/>
      <c r="BA961" s="883"/>
      <c r="BB961" s="883"/>
      <c r="BC961" s="883"/>
      <c r="BD961" s="883"/>
      <c r="BE961" s="883"/>
      <c r="BF961" s="883"/>
    </row>
    <row r="962" ht="12.75" customHeight="1">
      <c r="A962" s="883"/>
      <c r="B962" s="883"/>
      <c r="C962" s="883"/>
      <c r="D962" s="883"/>
      <c r="E962" s="883"/>
      <c r="F962" s="883"/>
      <c r="G962" s="883"/>
      <c r="H962" s="883"/>
      <c r="I962" s="883"/>
      <c r="J962" s="883"/>
      <c r="K962" s="883"/>
      <c r="L962" s="883"/>
      <c r="M962" s="883"/>
      <c r="N962" s="883"/>
      <c r="O962" s="883"/>
      <c r="P962" s="883"/>
      <c r="Q962" s="883"/>
      <c r="R962" s="883"/>
      <c r="S962" s="883"/>
      <c r="T962" s="883"/>
      <c r="U962" s="883"/>
      <c r="V962" s="883"/>
      <c r="W962" s="883"/>
      <c r="X962" s="883"/>
      <c r="Y962" s="883"/>
      <c r="Z962" s="883"/>
      <c r="AA962" s="883"/>
      <c r="AB962" s="883"/>
      <c r="AC962" s="883"/>
      <c r="AD962" s="883"/>
      <c r="AE962" s="883"/>
      <c r="AF962" s="883"/>
      <c r="AG962" s="883"/>
      <c r="AH962" s="883"/>
      <c r="AI962" s="883"/>
      <c r="AJ962" s="883"/>
      <c r="AK962" s="883"/>
      <c r="AL962" s="883"/>
      <c r="AM962" s="883"/>
      <c r="AN962" s="883"/>
      <c r="AO962" s="883"/>
      <c r="AP962" s="883"/>
      <c r="AQ962" s="883"/>
      <c r="AR962" s="883"/>
      <c r="AS962" s="883"/>
      <c r="AT962" s="883"/>
      <c r="AU962" s="883"/>
      <c r="AV962" s="883"/>
      <c r="AW962" s="883"/>
      <c r="AX962" s="883"/>
      <c r="AY962" s="883"/>
      <c r="AZ962" s="883"/>
      <c r="BA962" s="883"/>
      <c r="BB962" s="883"/>
      <c r="BC962" s="883"/>
      <c r="BD962" s="883"/>
      <c r="BE962" s="883"/>
      <c r="BF962" s="883"/>
    </row>
    <row r="963" ht="12.75" customHeight="1">
      <c r="A963" s="883"/>
      <c r="B963" s="883"/>
      <c r="C963" s="883"/>
      <c r="D963" s="883"/>
      <c r="E963" s="883"/>
      <c r="F963" s="883"/>
      <c r="G963" s="883"/>
      <c r="H963" s="883"/>
      <c r="I963" s="883"/>
      <c r="J963" s="883"/>
      <c r="K963" s="883"/>
      <c r="L963" s="883"/>
      <c r="M963" s="883"/>
      <c r="N963" s="883"/>
      <c r="O963" s="883"/>
      <c r="P963" s="883"/>
      <c r="Q963" s="883"/>
      <c r="R963" s="883"/>
      <c r="S963" s="883"/>
      <c r="T963" s="883"/>
      <c r="U963" s="883"/>
      <c r="V963" s="883"/>
      <c r="W963" s="883"/>
      <c r="X963" s="883"/>
      <c r="Y963" s="883"/>
      <c r="Z963" s="883"/>
      <c r="AA963" s="883"/>
      <c r="AB963" s="883"/>
      <c r="AC963" s="883"/>
      <c r="AD963" s="883"/>
      <c r="AE963" s="883"/>
      <c r="AF963" s="883"/>
      <c r="AG963" s="883"/>
      <c r="AH963" s="883"/>
      <c r="AI963" s="883"/>
      <c r="AJ963" s="883"/>
      <c r="AK963" s="883"/>
      <c r="AL963" s="883"/>
      <c r="AM963" s="883"/>
      <c r="AN963" s="883"/>
      <c r="AO963" s="883"/>
      <c r="AP963" s="883"/>
      <c r="AQ963" s="883"/>
      <c r="AR963" s="883"/>
      <c r="AS963" s="883"/>
      <c r="AT963" s="883"/>
      <c r="AU963" s="883"/>
      <c r="AV963" s="883"/>
      <c r="AW963" s="883"/>
      <c r="AX963" s="883"/>
      <c r="AY963" s="883"/>
      <c r="AZ963" s="883"/>
      <c r="BA963" s="883"/>
      <c r="BB963" s="883"/>
      <c r="BC963" s="883"/>
      <c r="BD963" s="883"/>
      <c r="BE963" s="883"/>
      <c r="BF963" s="883"/>
    </row>
    <row r="964" ht="12.75" customHeight="1">
      <c r="A964" s="883"/>
      <c r="B964" s="883"/>
      <c r="C964" s="883"/>
      <c r="D964" s="883"/>
      <c r="E964" s="883"/>
      <c r="F964" s="883"/>
      <c r="G964" s="883"/>
      <c r="H964" s="883"/>
      <c r="I964" s="883"/>
      <c r="J964" s="883"/>
      <c r="K964" s="883"/>
      <c r="L964" s="883"/>
      <c r="M964" s="883"/>
      <c r="N964" s="883"/>
      <c r="O964" s="883"/>
      <c r="P964" s="883"/>
      <c r="Q964" s="883"/>
      <c r="R964" s="883"/>
      <c r="S964" s="883"/>
      <c r="T964" s="883"/>
      <c r="U964" s="883"/>
      <c r="V964" s="883"/>
      <c r="W964" s="883"/>
      <c r="X964" s="883"/>
      <c r="Y964" s="883"/>
      <c r="Z964" s="883"/>
      <c r="AA964" s="883"/>
      <c r="AB964" s="883"/>
      <c r="AC964" s="883"/>
      <c r="AD964" s="883"/>
      <c r="AE964" s="883"/>
      <c r="AF964" s="883"/>
      <c r="AG964" s="883"/>
      <c r="AH964" s="883"/>
      <c r="AI964" s="883"/>
      <c r="AJ964" s="883"/>
      <c r="AK964" s="883"/>
      <c r="AL964" s="883"/>
      <c r="AM964" s="883"/>
      <c r="AN964" s="883"/>
      <c r="AO964" s="883"/>
      <c r="AP964" s="883"/>
      <c r="AQ964" s="883"/>
      <c r="AR964" s="883"/>
      <c r="AS964" s="883"/>
      <c r="AT964" s="883"/>
      <c r="AU964" s="883"/>
      <c r="AV964" s="883"/>
      <c r="AW964" s="883"/>
      <c r="AX964" s="883"/>
      <c r="AY964" s="883"/>
      <c r="AZ964" s="883"/>
      <c r="BA964" s="883"/>
      <c r="BB964" s="883"/>
      <c r="BC964" s="883"/>
      <c r="BD964" s="883"/>
      <c r="BE964" s="883"/>
      <c r="BF964" s="883"/>
    </row>
    <row r="965" ht="12.75" customHeight="1">
      <c r="A965" s="883"/>
      <c r="B965" s="883"/>
      <c r="C965" s="883"/>
      <c r="D965" s="883"/>
      <c r="E965" s="883"/>
      <c r="F965" s="883"/>
      <c r="G965" s="883"/>
      <c r="H965" s="883"/>
      <c r="I965" s="883"/>
      <c r="J965" s="883"/>
      <c r="K965" s="883"/>
      <c r="L965" s="883"/>
      <c r="M965" s="883"/>
      <c r="N965" s="883"/>
      <c r="O965" s="883"/>
      <c r="P965" s="883"/>
      <c r="Q965" s="883"/>
      <c r="R965" s="883"/>
      <c r="S965" s="883"/>
      <c r="T965" s="883"/>
      <c r="U965" s="883"/>
      <c r="V965" s="883"/>
      <c r="W965" s="883"/>
      <c r="X965" s="883"/>
      <c r="Y965" s="883"/>
      <c r="Z965" s="883"/>
      <c r="AA965" s="883"/>
      <c r="AB965" s="883"/>
      <c r="AC965" s="883"/>
      <c r="AD965" s="883"/>
      <c r="AE965" s="883"/>
      <c r="AF965" s="883"/>
      <c r="AG965" s="883"/>
      <c r="AH965" s="883"/>
      <c r="AI965" s="883"/>
      <c r="AJ965" s="883"/>
      <c r="AK965" s="883"/>
      <c r="AL965" s="883"/>
      <c r="AM965" s="883"/>
      <c r="AN965" s="883"/>
      <c r="AO965" s="883"/>
      <c r="AP965" s="883"/>
      <c r="AQ965" s="883"/>
      <c r="AR965" s="883"/>
      <c r="AS965" s="883"/>
      <c r="AT965" s="883"/>
      <c r="AU965" s="883"/>
      <c r="AV965" s="883"/>
      <c r="AW965" s="883"/>
      <c r="AX965" s="883"/>
      <c r="AY965" s="883"/>
      <c r="AZ965" s="883"/>
      <c r="BA965" s="883"/>
      <c r="BB965" s="883"/>
      <c r="BC965" s="883"/>
      <c r="BD965" s="883"/>
      <c r="BE965" s="883"/>
      <c r="BF965" s="883"/>
    </row>
    <row r="966" ht="12.75" customHeight="1">
      <c r="A966" s="883"/>
      <c r="B966" s="883"/>
      <c r="C966" s="883"/>
      <c r="D966" s="883"/>
      <c r="E966" s="883"/>
      <c r="F966" s="883"/>
      <c r="G966" s="883"/>
      <c r="H966" s="883"/>
      <c r="I966" s="883"/>
      <c r="J966" s="883"/>
      <c r="K966" s="883"/>
      <c r="L966" s="883"/>
      <c r="M966" s="883"/>
      <c r="N966" s="883"/>
      <c r="O966" s="883"/>
      <c r="P966" s="883"/>
      <c r="Q966" s="883"/>
      <c r="R966" s="883"/>
      <c r="S966" s="883"/>
      <c r="T966" s="883"/>
      <c r="U966" s="883"/>
      <c r="V966" s="883"/>
      <c r="W966" s="883"/>
      <c r="X966" s="883"/>
      <c r="Y966" s="883"/>
      <c r="Z966" s="883"/>
      <c r="AA966" s="883"/>
      <c r="AB966" s="883"/>
      <c r="AC966" s="883"/>
      <c r="AD966" s="883"/>
      <c r="AE966" s="883"/>
      <c r="AF966" s="883"/>
      <c r="AG966" s="883"/>
      <c r="AH966" s="883"/>
      <c r="AI966" s="883"/>
      <c r="AJ966" s="883"/>
      <c r="AK966" s="883"/>
      <c r="AL966" s="883"/>
      <c r="AM966" s="883"/>
      <c r="AN966" s="883"/>
      <c r="AO966" s="883"/>
      <c r="AP966" s="883"/>
      <c r="AQ966" s="883"/>
      <c r="AR966" s="883"/>
      <c r="AS966" s="883"/>
      <c r="AT966" s="883"/>
      <c r="AU966" s="883"/>
      <c r="AV966" s="883"/>
      <c r="AW966" s="883"/>
      <c r="AX966" s="883"/>
      <c r="AY966" s="883"/>
      <c r="AZ966" s="883"/>
      <c r="BA966" s="883"/>
      <c r="BB966" s="883"/>
      <c r="BC966" s="883"/>
      <c r="BD966" s="883"/>
      <c r="BE966" s="883"/>
      <c r="BF966" s="883"/>
    </row>
    <row r="967" ht="12.75" customHeight="1">
      <c r="A967" s="883"/>
      <c r="B967" s="883"/>
      <c r="C967" s="883"/>
      <c r="D967" s="883"/>
      <c r="E967" s="883"/>
      <c r="F967" s="883"/>
      <c r="G967" s="883"/>
      <c r="H967" s="883"/>
      <c r="I967" s="883"/>
      <c r="J967" s="883"/>
      <c r="K967" s="883"/>
      <c r="L967" s="883"/>
      <c r="M967" s="883"/>
      <c r="N967" s="883"/>
      <c r="O967" s="883"/>
      <c r="P967" s="883"/>
      <c r="Q967" s="883"/>
      <c r="R967" s="883"/>
      <c r="S967" s="883"/>
      <c r="T967" s="883"/>
      <c r="U967" s="883"/>
      <c r="V967" s="883"/>
      <c r="W967" s="883"/>
      <c r="X967" s="883"/>
      <c r="Y967" s="883"/>
      <c r="Z967" s="883"/>
      <c r="AA967" s="883"/>
      <c r="AB967" s="883"/>
      <c r="AC967" s="883"/>
      <c r="AD967" s="883"/>
      <c r="AE967" s="883"/>
      <c r="AF967" s="883"/>
      <c r="AG967" s="883"/>
      <c r="AH967" s="883"/>
      <c r="AI967" s="883"/>
      <c r="AJ967" s="883"/>
      <c r="AK967" s="883"/>
      <c r="AL967" s="883"/>
      <c r="AM967" s="883"/>
      <c r="AN967" s="883"/>
      <c r="AO967" s="883"/>
      <c r="AP967" s="883"/>
      <c r="AQ967" s="883"/>
      <c r="AR967" s="883"/>
      <c r="AS967" s="883"/>
      <c r="AT967" s="883"/>
      <c r="AU967" s="883"/>
      <c r="AV967" s="883"/>
      <c r="AW967" s="883"/>
      <c r="AX967" s="883"/>
      <c r="AY967" s="883"/>
      <c r="AZ967" s="883"/>
      <c r="BA967" s="883"/>
      <c r="BB967" s="883"/>
      <c r="BC967" s="883"/>
      <c r="BD967" s="883"/>
      <c r="BE967" s="883"/>
      <c r="BF967" s="883"/>
    </row>
    <row r="968" ht="12.75" customHeight="1">
      <c r="A968" s="883"/>
      <c r="B968" s="883"/>
      <c r="C968" s="883"/>
      <c r="D968" s="883"/>
      <c r="E968" s="883"/>
      <c r="F968" s="883"/>
      <c r="G968" s="883"/>
      <c r="H968" s="883"/>
      <c r="I968" s="883"/>
      <c r="J968" s="883"/>
      <c r="K968" s="883"/>
      <c r="L968" s="883"/>
      <c r="M968" s="883"/>
      <c r="N968" s="883"/>
      <c r="O968" s="883"/>
      <c r="P968" s="883"/>
      <c r="Q968" s="883"/>
      <c r="R968" s="883"/>
      <c r="S968" s="883"/>
      <c r="T968" s="883"/>
      <c r="U968" s="883"/>
      <c r="V968" s="883"/>
      <c r="W968" s="883"/>
      <c r="X968" s="883"/>
      <c r="Y968" s="883"/>
      <c r="Z968" s="883"/>
      <c r="AA968" s="883"/>
      <c r="AB968" s="883"/>
      <c r="AC968" s="883"/>
      <c r="AD968" s="883"/>
      <c r="AE968" s="883"/>
      <c r="AF968" s="883"/>
      <c r="AG968" s="883"/>
      <c r="AH968" s="883"/>
      <c r="AI968" s="883"/>
      <c r="AJ968" s="883"/>
      <c r="AK968" s="883"/>
      <c r="AL968" s="883"/>
      <c r="AM968" s="883"/>
      <c r="AN968" s="883"/>
      <c r="AO968" s="883"/>
      <c r="AP968" s="883"/>
      <c r="AQ968" s="883"/>
      <c r="AR968" s="883"/>
      <c r="AS968" s="883"/>
      <c r="AT968" s="883"/>
      <c r="AU968" s="883"/>
      <c r="AV968" s="883"/>
      <c r="AW968" s="883"/>
      <c r="AX968" s="883"/>
      <c r="AY968" s="883"/>
      <c r="AZ968" s="883"/>
      <c r="BA968" s="883"/>
      <c r="BB968" s="883"/>
      <c r="BC968" s="883"/>
      <c r="BD968" s="883"/>
      <c r="BE968" s="883"/>
      <c r="BF968" s="883"/>
    </row>
    <row r="969" ht="12.75" customHeight="1">
      <c r="A969" s="883"/>
      <c r="B969" s="883"/>
      <c r="C969" s="883"/>
      <c r="D969" s="883"/>
      <c r="E969" s="883"/>
      <c r="F969" s="883"/>
      <c r="G969" s="883"/>
      <c r="H969" s="883"/>
      <c r="I969" s="883"/>
      <c r="J969" s="883"/>
      <c r="K969" s="883"/>
      <c r="L969" s="883"/>
      <c r="M969" s="883"/>
      <c r="N969" s="883"/>
      <c r="O969" s="883"/>
      <c r="P969" s="883"/>
      <c r="Q969" s="883"/>
      <c r="R969" s="883"/>
      <c r="S969" s="883"/>
      <c r="T969" s="883"/>
      <c r="U969" s="883"/>
      <c r="V969" s="883"/>
      <c r="W969" s="883"/>
      <c r="X969" s="883"/>
      <c r="Y969" s="883"/>
      <c r="Z969" s="883"/>
      <c r="AA969" s="883"/>
      <c r="AB969" s="883"/>
      <c r="AC969" s="883"/>
      <c r="AD969" s="883"/>
      <c r="AE969" s="883"/>
      <c r="AF969" s="883"/>
      <c r="AG969" s="883"/>
      <c r="AH969" s="883"/>
      <c r="AI969" s="883"/>
      <c r="AJ969" s="883"/>
      <c r="AK969" s="883"/>
      <c r="AL969" s="883"/>
      <c r="AM969" s="883"/>
      <c r="AN969" s="883"/>
      <c r="AO969" s="883"/>
      <c r="AP969" s="883"/>
      <c r="AQ969" s="883"/>
      <c r="AR969" s="883"/>
      <c r="AS969" s="883"/>
      <c r="AT969" s="883"/>
      <c r="AU969" s="883"/>
      <c r="AV969" s="883"/>
      <c r="AW969" s="883"/>
      <c r="AX969" s="883"/>
      <c r="AY969" s="883"/>
      <c r="AZ969" s="883"/>
      <c r="BA969" s="883"/>
      <c r="BB969" s="883"/>
      <c r="BC969" s="883"/>
      <c r="BD969" s="883"/>
      <c r="BE969" s="883"/>
      <c r="BF969" s="883"/>
    </row>
    <row r="970" ht="12.75" customHeight="1">
      <c r="A970" s="883"/>
      <c r="B970" s="883"/>
      <c r="C970" s="883"/>
      <c r="D970" s="883"/>
      <c r="E970" s="883"/>
      <c r="F970" s="883"/>
      <c r="G970" s="883"/>
      <c r="H970" s="883"/>
      <c r="I970" s="883"/>
      <c r="J970" s="883"/>
      <c r="K970" s="883"/>
      <c r="L970" s="883"/>
      <c r="M970" s="883"/>
      <c r="N970" s="883"/>
      <c r="O970" s="883"/>
      <c r="P970" s="883"/>
      <c r="Q970" s="883"/>
      <c r="R970" s="883"/>
      <c r="S970" s="883"/>
      <c r="T970" s="883"/>
      <c r="U970" s="883"/>
      <c r="V970" s="883"/>
      <c r="W970" s="883"/>
      <c r="X970" s="883"/>
      <c r="Y970" s="883"/>
      <c r="Z970" s="883"/>
      <c r="AA970" s="883"/>
      <c r="AB970" s="883"/>
      <c r="AC970" s="883"/>
      <c r="AD970" s="883"/>
      <c r="AE970" s="883"/>
      <c r="AF970" s="883"/>
      <c r="AG970" s="883"/>
      <c r="AH970" s="883"/>
      <c r="AI970" s="883"/>
      <c r="AJ970" s="883"/>
      <c r="AK970" s="883"/>
      <c r="AL970" s="883"/>
      <c r="AM970" s="883"/>
      <c r="AN970" s="883"/>
      <c r="AO970" s="883"/>
      <c r="AP970" s="883"/>
      <c r="AQ970" s="883"/>
      <c r="AR970" s="883"/>
      <c r="AS970" s="883"/>
      <c r="AT970" s="883"/>
      <c r="AU970" s="883"/>
      <c r="AV970" s="883"/>
      <c r="AW970" s="883"/>
      <c r="AX970" s="883"/>
      <c r="AY970" s="883"/>
      <c r="AZ970" s="883"/>
      <c r="BA970" s="883"/>
      <c r="BB970" s="883"/>
      <c r="BC970" s="883"/>
      <c r="BD970" s="883"/>
      <c r="BE970" s="883"/>
      <c r="BF970" s="883"/>
    </row>
    <row r="971" ht="12.75" customHeight="1">
      <c r="A971" s="883"/>
      <c r="B971" s="883"/>
      <c r="C971" s="883"/>
      <c r="D971" s="883"/>
      <c r="E971" s="883"/>
      <c r="F971" s="883"/>
      <c r="G971" s="883"/>
      <c r="H971" s="883"/>
      <c r="I971" s="883"/>
      <c r="J971" s="883"/>
      <c r="K971" s="883"/>
      <c r="L971" s="883"/>
      <c r="M971" s="883"/>
      <c r="N971" s="883"/>
      <c r="O971" s="883"/>
      <c r="P971" s="883"/>
      <c r="Q971" s="883"/>
      <c r="R971" s="883"/>
      <c r="S971" s="883"/>
      <c r="T971" s="883"/>
      <c r="U971" s="883"/>
      <c r="V971" s="883"/>
      <c r="W971" s="883"/>
      <c r="X971" s="883"/>
      <c r="Y971" s="883"/>
      <c r="Z971" s="883"/>
      <c r="AA971" s="883"/>
      <c r="AB971" s="883"/>
      <c r="AC971" s="883"/>
      <c r="AD971" s="883"/>
      <c r="AE971" s="883"/>
      <c r="AF971" s="883"/>
      <c r="AG971" s="883"/>
      <c r="AH971" s="883"/>
      <c r="AI971" s="883"/>
      <c r="AJ971" s="883"/>
      <c r="AK971" s="883"/>
      <c r="AL971" s="883"/>
      <c r="AM971" s="883"/>
      <c r="AN971" s="883"/>
      <c r="AO971" s="883"/>
      <c r="AP971" s="883"/>
      <c r="AQ971" s="883"/>
      <c r="AR971" s="883"/>
      <c r="AS971" s="883"/>
      <c r="AT971" s="883"/>
      <c r="AU971" s="883"/>
      <c r="AV971" s="883"/>
      <c r="AW971" s="883"/>
      <c r="AX971" s="883"/>
      <c r="AY971" s="883"/>
      <c r="AZ971" s="883"/>
      <c r="BA971" s="883"/>
      <c r="BB971" s="883"/>
      <c r="BC971" s="883"/>
      <c r="BD971" s="883"/>
      <c r="BE971" s="883"/>
      <c r="BF971" s="883"/>
    </row>
    <row r="972" ht="12.75" customHeight="1">
      <c r="A972" s="883"/>
      <c r="B972" s="883"/>
      <c r="C972" s="883"/>
      <c r="D972" s="883"/>
      <c r="E972" s="883"/>
      <c r="F972" s="883"/>
      <c r="G972" s="883"/>
      <c r="H972" s="883"/>
      <c r="I972" s="883"/>
      <c r="J972" s="883"/>
      <c r="K972" s="883"/>
      <c r="L972" s="883"/>
      <c r="M972" s="883"/>
      <c r="N972" s="883"/>
      <c r="O972" s="883"/>
      <c r="P972" s="883"/>
      <c r="Q972" s="883"/>
      <c r="R972" s="883"/>
      <c r="S972" s="883"/>
      <c r="T972" s="883"/>
      <c r="U972" s="883"/>
      <c r="V972" s="883"/>
      <c r="W972" s="883"/>
      <c r="X972" s="883"/>
      <c r="Y972" s="883"/>
      <c r="Z972" s="883"/>
      <c r="AA972" s="883"/>
      <c r="AB972" s="883"/>
      <c r="AC972" s="883"/>
      <c r="AD972" s="883"/>
      <c r="AE972" s="883"/>
      <c r="AF972" s="883"/>
      <c r="AG972" s="883"/>
      <c r="AH972" s="883"/>
      <c r="AI972" s="883"/>
      <c r="AJ972" s="883"/>
      <c r="AK972" s="883"/>
      <c r="AL972" s="883"/>
      <c r="AM972" s="883"/>
      <c r="AN972" s="883"/>
      <c r="AO972" s="883"/>
      <c r="AP972" s="883"/>
      <c r="AQ972" s="883"/>
      <c r="AR972" s="883"/>
      <c r="AS972" s="883"/>
      <c r="AT972" s="883"/>
      <c r="AU972" s="883"/>
      <c r="AV972" s="883"/>
      <c r="AW972" s="883"/>
      <c r="AX972" s="883"/>
      <c r="AY972" s="883"/>
      <c r="AZ972" s="883"/>
      <c r="BA972" s="883"/>
      <c r="BB972" s="883"/>
      <c r="BC972" s="883"/>
      <c r="BD972" s="883"/>
      <c r="BE972" s="883"/>
      <c r="BF972" s="883"/>
    </row>
    <row r="973" ht="12.75" customHeight="1">
      <c r="A973" s="883"/>
      <c r="B973" s="883"/>
      <c r="C973" s="883"/>
      <c r="D973" s="883"/>
      <c r="E973" s="883"/>
      <c r="F973" s="883"/>
      <c r="G973" s="883"/>
      <c r="H973" s="883"/>
      <c r="I973" s="883"/>
      <c r="J973" s="883"/>
      <c r="K973" s="883"/>
      <c r="L973" s="883"/>
      <c r="M973" s="883"/>
      <c r="N973" s="883"/>
      <c r="O973" s="883"/>
      <c r="P973" s="883"/>
      <c r="Q973" s="883"/>
      <c r="R973" s="883"/>
      <c r="S973" s="883"/>
      <c r="T973" s="883"/>
      <c r="U973" s="883"/>
      <c r="V973" s="883"/>
      <c r="W973" s="883"/>
      <c r="X973" s="883"/>
      <c r="Y973" s="883"/>
      <c r="Z973" s="883"/>
      <c r="AA973" s="883"/>
      <c r="AB973" s="883"/>
      <c r="AC973" s="883"/>
      <c r="AD973" s="883"/>
      <c r="AE973" s="883"/>
      <c r="AF973" s="883"/>
      <c r="AG973" s="883"/>
      <c r="AH973" s="883"/>
      <c r="AI973" s="883"/>
      <c r="AJ973" s="883"/>
      <c r="AK973" s="883"/>
      <c r="AL973" s="883"/>
      <c r="AM973" s="883"/>
      <c r="AN973" s="883"/>
      <c r="AO973" s="883"/>
      <c r="AP973" s="883"/>
      <c r="AQ973" s="883"/>
      <c r="AR973" s="883"/>
      <c r="AS973" s="883"/>
      <c r="AT973" s="883"/>
      <c r="AU973" s="883"/>
      <c r="AV973" s="883"/>
      <c r="AW973" s="883"/>
      <c r="AX973" s="883"/>
      <c r="AY973" s="883"/>
      <c r="AZ973" s="883"/>
      <c r="BA973" s="883"/>
      <c r="BB973" s="883"/>
      <c r="BC973" s="883"/>
      <c r="BD973" s="883"/>
      <c r="BE973" s="883"/>
      <c r="BF973" s="883"/>
    </row>
    <row r="974" ht="12.75" customHeight="1">
      <c r="A974" s="883"/>
      <c r="B974" s="883"/>
      <c r="C974" s="883"/>
      <c r="D974" s="883"/>
      <c r="E974" s="883"/>
      <c r="F974" s="883"/>
      <c r="G974" s="883"/>
      <c r="H974" s="883"/>
      <c r="I974" s="883"/>
      <c r="J974" s="883"/>
      <c r="K974" s="883"/>
      <c r="L974" s="883"/>
      <c r="M974" s="883"/>
      <c r="N974" s="883"/>
      <c r="O974" s="883"/>
      <c r="P974" s="883"/>
      <c r="Q974" s="883"/>
      <c r="R974" s="883"/>
      <c r="S974" s="883"/>
      <c r="T974" s="883"/>
      <c r="U974" s="883"/>
      <c r="V974" s="883"/>
      <c r="W974" s="883"/>
      <c r="X974" s="883"/>
      <c r="Y974" s="883"/>
      <c r="Z974" s="883"/>
      <c r="AA974" s="883"/>
      <c r="AB974" s="883"/>
      <c r="AC974" s="883"/>
      <c r="AD974" s="883"/>
      <c r="AE974" s="883"/>
      <c r="AF974" s="883"/>
      <c r="AG974" s="883"/>
      <c r="AH974" s="883"/>
      <c r="AI974" s="883"/>
      <c r="AJ974" s="883"/>
      <c r="AK974" s="883"/>
      <c r="AL974" s="883"/>
      <c r="AM974" s="883"/>
      <c r="AN974" s="883"/>
      <c r="AO974" s="883"/>
      <c r="AP974" s="883"/>
      <c r="AQ974" s="883"/>
      <c r="AR974" s="883"/>
      <c r="AS974" s="883"/>
      <c r="AT974" s="883"/>
      <c r="AU974" s="883"/>
      <c r="AV974" s="883"/>
      <c r="AW974" s="883"/>
      <c r="AX974" s="883"/>
      <c r="AY974" s="883"/>
      <c r="AZ974" s="883"/>
      <c r="BA974" s="883"/>
      <c r="BB974" s="883"/>
      <c r="BC974" s="883"/>
      <c r="BD974" s="883"/>
      <c r="BE974" s="883"/>
      <c r="BF974" s="883"/>
    </row>
    <row r="975" ht="12.75" customHeight="1">
      <c r="A975" s="883"/>
      <c r="B975" s="883"/>
      <c r="C975" s="883"/>
      <c r="D975" s="883"/>
      <c r="E975" s="883"/>
      <c r="F975" s="883"/>
      <c r="G975" s="883"/>
      <c r="H975" s="883"/>
      <c r="I975" s="883"/>
      <c r="J975" s="883"/>
      <c r="K975" s="883"/>
      <c r="L975" s="883"/>
      <c r="M975" s="883"/>
      <c r="N975" s="883"/>
      <c r="O975" s="883"/>
      <c r="P975" s="883"/>
      <c r="Q975" s="883"/>
      <c r="R975" s="883"/>
      <c r="S975" s="883"/>
      <c r="T975" s="883"/>
      <c r="U975" s="883"/>
      <c r="V975" s="883"/>
      <c r="W975" s="883"/>
      <c r="X975" s="883"/>
      <c r="Y975" s="883"/>
      <c r="Z975" s="883"/>
      <c r="AA975" s="883"/>
      <c r="AB975" s="883"/>
      <c r="AC975" s="883"/>
      <c r="AD975" s="883"/>
      <c r="AE975" s="883"/>
      <c r="AF975" s="883"/>
      <c r="AG975" s="883"/>
      <c r="AH975" s="883"/>
      <c r="AI975" s="883"/>
      <c r="AJ975" s="883"/>
      <c r="AK975" s="883"/>
      <c r="AL975" s="883"/>
      <c r="AM975" s="883"/>
      <c r="AN975" s="883"/>
      <c r="AO975" s="883"/>
      <c r="AP975" s="883"/>
      <c r="AQ975" s="883"/>
      <c r="AR975" s="883"/>
      <c r="AS975" s="883"/>
      <c r="AT975" s="883"/>
      <c r="AU975" s="883"/>
      <c r="AV975" s="883"/>
      <c r="AW975" s="883"/>
      <c r="AX975" s="883"/>
      <c r="AY975" s="883"/>
      <c r="AZ975" s="883"/>
      <c r="BA975" s="883"/>
      <c r="BB975" s="883"/>
      <c r="BC975" s="883"/>
      <c r="BD975" s="883"/>
      <c r="BE975" s="883"/>
      <c r="BF975" s="883"/>
    </row>
    <row r="976" ht="12.75" customHeight="1">
      <c r="A976" s="883"/>
      <c r="B976" s="883"/>
      <c r="C976" s="883"/>
      <c r="D976" s="883"/>
      <c r="E976" s="883"/>
      <c r="F976" s="883"/>
      <c r="G976" s="883"/>
      <c r="H976" s="883"/>
      <c r="I976" s="883"/>
      <c r="J976" s="883"/>
      <c r="K976" s="883"/>
      <c r="L976" s="883"/>
      <c r="M976" s="883"/>
      <c r="N976" s="883"/>
      <c r="O976" s="883"/>
      <c r="P976" s="883"/>
      <c r="Q976" s="883"/>
      <c r="R976" s="883"/>
      <c r="S976" s="883"/>
      <c r="T976" s="883"/>
      <c r="U976" s="883"/>
      <c r="V976" s="883"/>
      <c r="W976" s="883"/>
      <c r="X976" s="883"/>
      <c r="Y976" s="883"/>
      <c r="Z976" s="883"/>
      <c r="AA976" s="883"/>
      <c r="AB976" s="883"/>
      <c r="AC976" s="883"/>
      <c r="AD976" s="883"/>
      <c r="AE976" s="883"/>
      <c r="AF976" s="883"/>
      <c r="AG976" s="883"/>
      <c r="AH976" s="883"/>
      <c r="AI976" s="883"/>
      <c r="AJ976" s="883"/>
      <c r="AK976" s="883"/>
      <c r="AL976" s="883"/>
      <c r="AM976" s="883"/>
      <c r="AN976" s="883"/>
      <c r="AO976" s="883"/>
      <c r="AP976" s="883"/>
      <c r="AQ976" s="883"/>
      <c r="AR976" s="883"/>
      <c r="AS976" s="883"/>
      <c r="AT976" s="883"/>
      <c r="AU976" s="883"/>
      <c r="AV976" s="883"/>
      <c r="AW976" s="883"/>
      <c r="AX976" s="883"/>
      <c r="AY976" s="883"/>
      <c r="AZ976" s="883"/>
      <c r="BA976" s="883"/>
      <c r="BB976" s="883"/>
      <c r="BC976" s="883"/>
      <c r="BD976" s="883"/>
      <c r="BE976" s="883"/>
      <c r="BF976" s="883"/>
    </row>
    <row r="977" ht="12.75" customHeight="1">
      <c r="A977" s="883"/>
      <c r="B977" s="883"/>
      <c r="C977" s="883"/>
      <c r="D977" s="883"/>
      <c r="E977" s="883"/>
      <c r="F977" s="883"/>
      <c r="G977" s="883"/>
      <c r="H977" s="883"/>
      <c r="I977" s="883"/>
      <c r="J977" s="883"/>
      <c r="K977" s="883"/>
      <c r="L977" s="883"/>
      <c r="M977" s="883"/>
      <c r="N977" s="883"/>
      <c r="O977" s="883"/>
      <c r="P977" s="883"/>
      <c r="Q977" s="883"/>
      <c r="R977" s="883"/>
      <c r="S977" s="883"/>
      <c r="T977" s="883"/>
      <c r="U977" s="883"/>
      <c r="V977" s="883"/>
      <c r="W977" s="883"/>
      <c r="X977" s="883"/>
      <c r="Y977" s="883"/>
      <c r="Z977" s="883"/>
      <c r="AA977" s="883"/>
      <c r="AB977" s="883"/>
      <c r="AC977" s="883"/>
      <c r="AD977" s="883"/>
      <c r="AE977" s="883"/>
      <c r="AF977" s="883"/>
      <c r="AG977" s="883"/>
      <c r="AH977" s="883"/>
      <c r="AI977" s="883"/>
      <c r="AJ977" s="883"/>
      <c r="AK977" s="883"/>
      <c r="AL977" s="883"/>
      <c r="AM977" s="883"/>
      <c r="AN977" s="883"/>
      <c r="AO977" s="883"/>
      <c r="AP977" s="883"/>
      <c r="AQ977" s="883"/>
      <c r="AR977" s="883"/>
      <c r="AS977" s="883"/>
      <c r="AT977" s="883"/>
      <c r="AU977" s="883"/>
      <c r="AV977" s="883"/>
      <c r="AW977" s="883"/>
      <c r="AX977" s="883"/>
      <c r="AY977" s="883"/>
      <c r="AZ977" s="883"/>
      <c r="BA977" s="883"/>
      <c r="BB977" s="883"/>
      <c r="BC977" s="883"/>
      <c r="BD977" s="883"/>
      <c r="BE977" s="883"/>
      <c r="BF977" s="883"/>
    </row>
    <row r="978" ht="12.75" customHeight="1">
      <c r="A978" s="883"/>
      <c r="B978" s="883"/>
      <c r="C978" s="883"/>
      <c r="D978" s="883"/>
      <c r="E978" s="883"/>
      <c r="F978" s="883"/>
      <c r="G978" s="883"/>
      <c r="H978" s="883"/>
      <c r="I978" s="883"/>
      <c r="J978" s="883"/>
      <c r="K978" s="883"/>
      <c r="L978" s="883"/>
      <c r="M978" s="883"/>
      <c r="N978" s="883"/>
      <c r="O978" s="883"/>
      <c r="P978" s="883"/>
      <c r="Q978" s="883"/>
      <c r="R978" s="883"/>
      <c r="S978" s="883"/>
      <c r="T978" s="883"/>
      <c r="U978" s="883"/>
      <c r="V978" s="883"/>
      <c r="W978" s="883"/>
      <c r="X978" s="883"/>
      <c r="Y978" s="883"/>
      <c r="Z978" s="883"/>
      <c r="AA978" s="883"/>
      <c r="AB978" s="883"/>
      <c r="AC978" s="883"/>
      <c r="AD978" s="883"/>
      <c r="AE978" s="883"/>
      <c r="AF978" s="883"/>
      <c r="AG978" s="883"/>
      <c r="AH978" s="883"/>
      <c r="AI978" s="883"/>
      <c r="AJ978" s="883"/>
      <c r="AK978" s="883"/>
      <c r="AL978" s="883"/>
      <c r="AM978" s="883"/>
      <c r="AN978" s="883"/>
      <c r="AO978" s="883"/>
      <c r="AP978" s="883"/>
      <c r="AQ978" s="883"/>
      <c r="AR978" s="883"/>
      <c r="AS978" s="883"/>
      <c r="AT978" s="883"/>
      <c r="AU978" s="883"/>
      <c r="AV978" s="883"/>
      <c r="AW978" s="883"/>
      <c r="AX978" s="883"/>
      <c r="AY978" s="883"/>
      <c r="AZ978" s="883"/>
      <c r="BA978" s="883"/>
      <c r="BB978" s="883"/>
      <c r="BC978" s="883"/>
      <c r="BD978" s="883"/>
      <c r="BE978" s="883"/>
      <c r="BF978" s="883"/>
    </row>
    <row r="979" ht="12.75" customHeight="1">
      <c r="A979" s="883"/>
      <c r="B979" s="883"/>
      <c r="C979" s="883"/>
      <c r="D979" s="883"/>
      <c r="E979" s="883"/>
      <c r="F979" s="883"/>
      <c r="G979" s="883"/>
      <c r="H979" s="883"/>
      <c r="I979" s="883"/>
      <c r="J979" s="883"/>
      <c r="K979" s="883"/>
      <c r="L979" s="883"/>
      <c r="M979" s="883"/>
      <c r="N979" s="883"/>
      <c r="O979" s="883"/>
      <c r="P979" s="883"/>
      <c r="Q979" s="883"/>
      <c r="R979" s="883"/>
      <c r="S979" s="883"/>
      <c r="T979" s="883"/>
      <c r="U979" s="883"/>
      <c r="V979" s="883"/>
      <c r="W979" s="883"/>
      <c r="X979" s="883"/>
      <c r="Y979" s="883"/>
      <c r="Z979" s="883"/>
      <c r="AA979" s="883"/>
      <c r="AB979" s="883"/>
      <c r="AC979" s="883"/>
      <c r="AD979" s="883"/>
      <c r="AE979" s="883"/>
      <c r="AF979" s="883"/>
      <c r="AG979" s="883"/>
      <c r="AH979" s="883"/>
      <c r="AI979" s="883"/>
      <c r="AJ979" s="883"/>
      <c r="AK979" s="883"/>
      <c r="AL979" s="883"/>
      <c r="AM979" s="883"/>
      <c r="AN979" s="883"/>
      <c r="AO979" s="883"/>
      <c r="AP979" s="883"/>
      <c r="AQ979" s="883"/>
      <c r="AR979" s="883"/>
      <c r="AS979" s="883"/>
      <c r="AT979" s="883"/>
      <c r="AU979" s="883"/>
      <c r="AV979" s="883"/>
      <c r="AW979" s="883"/>
      <c r="AX979" s="883"/>
      <c r="AY979" s="883"/>
      <c r="AZ979" s="883"/>
      <c r="BA979" s="883"/>
      <c r="BB979" s="883"/>
      <c r="BC979" s="883"/>
      <c r="BD979" s="883"/>
      <c r="BE979" s="883"/>
      <c r="BF979" s="883"/>
    </row>
    <row r="980" ht="12.75" customHeight="1">
      <c r="A980" s="883"/>
      <c r="B980" s="883"/>
      <c r="C980" s="883"/>
      <c r="D980" s="883"/>
      <c r="E980" s="883"/>
      <c r="F980" s="883"/>
      <c r="G980" s="883"/>
      <c r="H980" s="883"/>
      <c r="I980" s="883"/>
      <c r="J980" s="883"/>
      <c r="K980" s="883"/>
      <c r="L980" s="883"/>
      <c r="M980" s="883"/>
      <c r="N980" s="883"/>
      <c r="O980" s="883"/>
      <c r="P980" s="883"/>
      <c r="Q980" s="883"/>
      <c r="R980" s="883"/>
      <c r="S980" s="883"/>
      <c r="T980" s="883"/>
      <c r="U980" s="883"/>
      <c r="V980" s="883"/>
      <c r="W980" s="883"/>
      <c r="X980" s="883"/>
      <c r="Y980" s="883"/>
      <c r="Z980" s="883"/>
      <c r="AA980" s="883"/>
      <c r="AB980" s="883"/>
      <c r="AC980" s="883"/>
      <c r="AD980" s="883"/>
      <c r="AE980" s="883"/>
      <c r="AF980" s="883"/>
      <c r="AG980" s="883"/>
      <c r="AH980" s="883"/>
      <c r="AI980" s="883"/>
      <c r="AJ980" s="883"/>
      <c r="AK980" s="883"/>
      <c r="AL980" s="883"/>
      <c r="AM980" s="883"/>
      <c r="AN980" s="883"/>
      <c r="AO980" s="883"/>
      <c r="AP980" s="883"/>
      <c r="AQ980" s="883"/>
      <c r="AR980" s="883"/>
      <c r="AS980" s="883"/>
      <c r="AT980" s="883"/>
      <c r="AU980" s="883"/>
      <c r="AV980" s="883"/>
      <c r="AW980" s="883"/>
      <c r="AX980" s="883"/>
      <c r="AY980" s="883"/>
      <c r="AZ980" s="883"/>
      <c r="BA980" s="883"/>
      <c r="BB980" s="883"/>
      <c r="BC980" s="883"/>
      <c r="BD980" s="883"/>
      <c r="BE980" s="883"/>
      <c r="BF980" s="883"/>
    </row>
    <row r="981" ht="12.75" customHeight="1">
      <c r="A981" s="883"/>
      <c r="B981" s="883"/>
      <c r="C981" s="883"/>
      <c r="D981" s="883"/>
      <c r="E981" s="883"/>
      <c r="F981" s="883"/>
      <c r="G981" s="883"/>
      <c r="H981" s="883"/>
      <c r="I981" s="883"/>
      <c r="J981" s="883"/>
      <c r="K981" s="883"/>
      <c r="L981" s="883"/>
      <c r="M981" s="883"/>
      <c r="N981" s="883"/>
      <c r="O981" s="883"/>
      <c r="P981" s="883"/>
      <c r="Q981" s="883"/>
      <c r="R981" s="883"/>
      <c r="S981" s="883"/>
      <c r="T981" s="883"/>
      <c r="U981" s="883"/>
      <c r="V981" s="883"/>
      <c r="W981" s="883"/>
      <c r="X981" s="883"/>
      <c r="Y981" s="883"/>
      <c r="Z981" s="883"/>
      <c r="AA981" s="883"/>
      <c r="AB981" s="883"/>
      <c r="AC981" s="883"/>
      <c r="AD981" s="883"/>
      <c r="AE981" s="883"/>
      <c r="AF981" s="883"/>
      <c r="AG981" s="883"/>
      <c r="AH981" s="883"/>
      <c r="AI981" s="883"/>
      <c r="AJ981" s="883"/>
      <c r="AK981" s="883"/>
      <c r="AL981" s="883"/>
      <c r="AM981" s="883"/>
      <c r="AN981" s="883"/>
      <c r="AO981" s="883"/>
      <c r="AP981" s="883"/>
      <c r="AQ981" s="883"/>
      <c r="AR981" s="883"/>
      <c r="AS981" s="883"/>
      <c r="AT981" s="883"/>
      <c r="AU981" s="883"/>
      <c r="AV981" s="883"/>
      <c r="AW981" s="883"/>
      <c r="AX981" s="883"/>
      <c r="AY981" s="883"/>
      <c r="AZ981" s="883"/>
      <c r="BA981" s="883"/>
      <c r="BB981" s="883"/>
      <c r="BC981" s="883"/>
      <c r="BD981" s="883"/>
      <c r="BE981" s="883"/>
      <c r="BF981" s="883"/>
    </row>
    <row r="982" ht="12.75" customHeight="1">
      <c r="A982" s="883"/>
      <c r="B982" s="883"/>
      <c r="C982" s="883"/>
      <c r="D982" s="883"/>
      <c r="E982" s="883"/>
      <c r="F982" s="883"/>
      <c r="G982" s="883"/>
      <c r="H982" s="883"/>
      <c r="I982" s="883"/>
      <c r="J982" s="883"/>
      <c r="K982" s="883"/>
      <c r="L982" s="883"/>
      <c r="M982" s="883"/>
      <c r="N982" s="883"/>
      <c r="O982" s="883"/>
      <c r="P982" s="883"/>
      <c r="Q982" s="883"/>
      <c r="R982" s="883"/>
      <c r="S982" s="883"/>
      <c r="T982" s="883"/>
      <c r="U982" s="883"/>
      <c r="V982" s="883"/>
      <c r="W982" s="883"/>
      <c r="X982" s="883"/>
      <c r="Y982" s="883"/>
      <c r="Z982" s="883"/>
      <c r="AA982" s="883"/>
      <c r="AB982" s="883"/>
      <c r="AC982" s="883"/>
      <c r="AD982" s="883"/>
      <c r="AE982" s="883"/>
      <c r="AF982" s="883"/>
      <c r="AG982" s="883"/>
      <c r="AH982" s="883"/>
      <c r="AI982" s="883"/>
      <c r="AJ982" s="883"/>
      <c r="AK982" s="883"/>
      <c r="AL982" s="883"/>
      <c r="AM982" s="883"/>
      <c r="AN982" s="883"/>
      <c r="AO982" s="883"/>
      <c r="AP982" s="883"/>
      <c r="AQ982" s="883"/>
      <c r="AR982" s="883"/>
      <c r="AS982" s="883"/>
      <c r="AT982" s="883"/>
      <c r="AU982" s="883"/>
      <c r="AV982" s="883"/>
      <c r="AW982" s="883"/>
      <c r="AX982" s="883"/>
      <c r="AY982" s="883"/>
      <c r="AZ982" s="883"/>
      <c r="BA982" s="883"/>
      <c r="BB982" s="883"/>
      <c r="BC982" s="883"/>
      <c r="BD982" s="883"/>
      <c r="BE982" s="883"/>
      <c r="BF982" s="883"/>
    </row>
    <row r="983" ht="12.75" customHeight="1">
      <c r="A983" s="883"/>
      <c r="B983" s="883"/>
      <c r="C983" s="883"/>
      <c r="D983" s="883"/>
      <c r="E983" s="883"/>
      <c r="F983" s="883"/>
      <c r="G983" s="883"/>
      <c r="H983" s="883"/>
      <c r="I983" s="883"/>
      <c r="J983" s="883"/>
      <c r="K983" s="883"/>
      <c r="L983" s="883"/>
      <c r="M983" s="883"/>
      <c r="N983" s="883"/>
      <c r="O983" s="883"/>
      <c r="P983" s="883"/>
      <c r="Q983" s="883"/>
      <c r="R983" s="883"/>
      <c r="S983" s="883"/>
      <c r="T983" s="883"/>
      <c r="U983" s="883"/>
      <c r="V983" s="883"/>
      <c r="W983" s="883"/>
      <c r="X983" s="883"/>
      <c r="Y983" s="883"/>
      <c r="Z983" s="883"/>
      <c r="AA983" s="883"/>
      <c r="AB983" s="883"/>
      <c r="AC983" s="883"/>
      <c r="AD983" s="883"/>
      <c r="AE983" s="883"/>
      <c r="AF983" s="883"/>
      <c r="AG983" s="883"/>
      <c r="AH983" s="883"/>
      <c r="AI983" s="883"/>
      <c r="AJ983" s="883"/>
      <c r="AK983" s="883"/>
      <c r="AL983" s="883"/>
      <c r="AM983" s="883"/>
      <c r="AN983" s="883"/>
      <c r="AO983" s="883"/>
      <c r="AP983" s="883"/>
      <c r="AQ983" s="883"/>
      <c r="AR983" s="883"/>
      <c r="AS983" s="883"/>
      <c r="AT983" s="883"/>
      <c r="AU983" s="883"/>
      <c r="AV983" s="883"/>
      <c r="AW983" s="883"/>
      <c r="AX983" s="883"/>
      <c r="AY983" s="883"/>
      <c r="AZ983" s="883"/>
      <c r="BA983" s="883"/>
      <c r="BB983" s="883"/>
      <c r="BC983" s="883"/>
      <c r="BD983" s="883"/>
      <c r="BE983" s="883"/>
      <c r="BF983" s="883"/>
    </row>
    <row r="984" ht="12.75" customHeight="1">
      <c r="A984" s="883"/>
      <c r="B984" s="883"/>
      <c r="C984" s="883"/>
      <c r="D984" s="883"/>
      <c r="E984" s="883"/>
      <c r="F984" s="883"/>
      <c r="G984" s="883"/>
      <c r="H984" s="883"/>
      <c r="I984" s="883"/>
      <c r="J984" s="883"/>
      <c r="K984" s="883"/>
      <c r="L984" s="883"/>
      <c r="M984" s="883"/>
      <c r="N984" s="883"/>
      <c r="O984" s="883"/>
      <c r="P984" s="883"/>
      <c r="Q984" s="883"/>
      <c r="R984" s="883"/>
      <c r="S984" s="883"/>
      <c r="T984" s="883"/>
      <c r="U984" s="883"/>
      <c r="V984" s="883"/>
      <c r="W984" s="883"/>
      <c r="X984" s="883"/>
      <c r="Y984" s="883"/>
      <c r="Z984" s="883"/>
      <c r="AA984" s="883"/>
      <c r="AB984" s="883"/>
      <c r="AC984" s="883"/>
      <c r="AD984" s="883"/>
      <c r="AE984" s="883"/>
      <c r="AF984" s="883"/>
      <c r="AG984" s="883"/>
      <c r="AH984" s="883"/>
      <c r="AI984" s="883"/>
      <c r="AJ984" s="883"/>
      <c r="AK984" s="883"/>
      <c r="AL984" s="883"/>
      <c r="AM984" s="883"/>
      <c r="AN984" s="883"/>
      <c r="AO984" s="883"/>
      <c r="AP984" s="883"/>
      <c r="AQ984" s="883"/>
      <c r="AR984" s="883"/>
      <c r="AS984" s="883"/>
      <c r="AT984" s="883"/>
      <c r="AU984" s="883"/>
      <c r="AV984" s="883"/>
      <c r="AW984" s="883"/>
      <c r="AX984" s="883"/>
      <c r="AY984" s="883"/>
      <c r="AZ984" s="883"/>
      <c r="BA984" s="883"/>
      <c r="BB984" s="883"/>
      <c r="BC984" s="883"/>
      <c r="BD984" s="883"/>
      <c r="BE984" s="883"/>
      <c r="BF984" s="883"/>
    </row>
    <row r="985" ht="12.75" customHeight="1">
      <c r="A985" s="883"/>
      <c r="B985" s="883"/>
      <c r="C985" s="883"/>
      <c r="D985" s="883"/>
      <c r="E985" s="883"/>
      <c r="F985" s="883"/>
      <c r="G985" s="883"/>
      <c r="H985" s="883"/>
      <c r="I985" s="883"/>
      <c r="J985" s="883"/>
      <c r="K985" s="883"/>
      <c r="L985" s="883"/>
      <c r="M985" s="883"/>
      <c r="N985" s="883"/>
      <c r="O985" s="883"/>
      <c r="P985" s="883"/>
      <c r="Q985" s="883"/>
      <c r="R985" s="883"/>
      <c r="S985" s="883"/>
      <c r="T985" s="883"/>
      <c r="U985" s="883"/>
      <c r="V985" s="883"/>
      <c r="W985" s="883"/>
      <c r="X985" s="883"/>
      <c r="Y985" s="883"/>
      <c r="Z985" s="883"/>
      <c r="AA985" s="883"/>
      <c r="AB985" s="883"/>
      <c r="AC985" s="883"/>
      <c r="AD985" s="883"/>
      <c r="AE985" s="883"/>
      <c r="AF985" s="883"/>
      <c r="AG985" s="883"/>
      <c r="AH985" s="883"/>
      <c r="AI985" s="883"/>
      <c r="AJ985" s="883"/>
      <c r="AK985" s="883"/>
      <c r="AL985" s="883"/>
      <c r="AM985" s="883"/>
      <c r="AN985" s="883"/>
      <c r="AO985" s="883"/>
      <c r="AP985" s="883"/>
      <c r="AQ985" s="883"/>
      <c r="AR985" s="883"/>
      <c r="AS985" s="883"/>
      <c r="AT985" s="883"/>
      <c r="AU985" s="883"/>
      <c r="AV985" s="883"/>
      <c r="AW985" s="883"/>
      <c r="AX985" s="883"/>
      <c r="AY985" s="883"/>
      <c r="AZ985" s="883"/>
      <c r="BA985" s="883"/>
      <c r="BB985" s="883"/>
      <c r="BC985" s="883"/>
      <c r="BD985" s="883"/>
      <c r="BE985" s="883"/>
      <c r="BF985" s="883"/>
    </row>
    <row r="986" ht="12.75" customHeight="1">
      <c r="A986" s="883"/>
      <c r="B986" s="883"/>
      <c r="C986" s="883"/>
      <c r="D986" s="883"/>
      <c r="E986" s="883"/>
      <c r="F986" s="883"/>
      <c r="G986" s="883"/>
      <c r="H986" s="883"/>
      <c r="I986" s="883"/>
      <c r="J986" s="883"/>
      <c r="K986" s="883"/>
      <c r="L986" s="883"/>
      <c r="M986" s="883"/>
      <c r="N986" s="883"/>
      <c r="O986" s="883"/>
      <c r="P986" s="883"/>
      <c r="Q986" s="883"/>
      <c r="R986" s="883"/>
      <c r="S986" s="883"/>
      <c r="T986" s="883"/>
      <c r="U986" s="883"/>
      <c r="V986" s="883"/>
      <c r="W986" s="883"/>
      <c r="X986" s="883"/>
      <c r="Y986" s="883"/>
      <c r="Z986" s="883"/>
      <c r="AA986" s="883"/>
      <c r="AB986" s="883"/>
      <c r="AC986" s="883"/>
      <c r="AD986" s="883"/>
      <c r="AE986" s="883"/>
      <c r="AF986" s="883"/>
      <c r="AG986" s="883"/>
      <c r="AH986" s="883"/>
      <c r="AI986" s="883"/>
      <c r="AJ986" s="883"/>
      <c r="AK986" s="883"/>
      <c r="AL986" s="883"/>
      <c r="AM986" s="883"/>
      <c r="AN986" s="883"/>
      <c r="AO986" s="883"/>
      <c r="AP986" s="883"/>
      <c r="AQ986" s="883"/>
      <c r="AR986" s="883"/>
      <c r="AS986" s="883"/>
      <c r="AT986" s="883"/>
      <c r="AU986" s="883"/>
      <c r="AV986" s="883"/>
      <c r="AW986" s="883"/>
      <c r="AX986" s="883"/>
      <c r="AY986" s="883"/>
      <c r="AZ986" s="883"/>
      <c r="BA986" s="883"/>
      <c r="BB986" s="883"/>
      <c r="BC986" s="883"/>
      <c r="BD986" s="883"/>
      <c r="BE986" s="883"/>
      <c r="BF986" s="883"/>
    </row>
    <row r="987" ht="12.75" customHeight="1">
      <c r="A987" s="883"/>
      <c r="B987" s="883"/>
      <c r="C987" s="883"/>
      <c r="D987" s="883"/>
      <c r="E987" s="883"/>
      <c r="F987" s="883"/>
      <c r="G987" s="883"/>
      <c r="H987" s="883"/>
      <c r="I987" s="883"/>
      <c r="J987" s="883"/>
      <c r="K987" s="883"/>
      <c r="L987" s="883"/>
      <c r="M987" s="883"/>
      <c r="N987" s="883"/>
      <c r="O987" s="883"/>
      <c r="P987" s="883"/>
      <c r="Q987" s="883"/>
      <c r="R987" s="883"/>
      <c r="S987" s="883"/>
      <c r="T987" s="883"/>
      <c r="U987" s="883"/>
      <c r="V987" s="883"/>
      <c r="W987" s="883"/>
      <c r="X987" s="883"/>
      <c r="Y987" s="883"/>
      <c r="Z987" s="883"/>
      <c r="AA987" s="883"/>
      <c r="AB987" s="883"/>
      <c r="AC987" s="883"/>
      <c r="AD987" s="883"/>
      <c r="AE987" s="883"/>
      <c r="AF987" s="883"/>
      <c r="AG987" s="883"/>
      <c r="AH987" s="883"/>
      <c r="AI987" s="883"/>
      <c r="AJ987" s="883"/>
      <c r="AK987" s="883"/>
      <c r="AL987" s="883"/>
      <c r="AM987" s="883"/>
      <c r="AN987" s="883"/>
      <c r="AO987" s="883"/>
      <c r="AP987" s="883"/>
      <c r="AQ987" s="883"/>
      <c r="AR987" s="883"/>
      <c r="AS987" s="883"/>
      <c r="AT987" s="883"/>
      <c r="AU987" s="883"/>
      <c r="AV987" s="883"/>
      <c r="AW987" s="883"/>
      <c r="AX987" s="883"/>
      <c r="AY987" s="883"/>
      <c r="AZ987" s="883"/>
      <c r="BA987" s="883"/>
      <c r="BB987" s="883"/>
      <c r="BC987" s="883"/>
      <c r="BD987" s="883"/>
      <c r="BE987" s="883"/>
      <c r="BF987" s="883"/>
    </row>
    <row r="988" ht="12.75" customHeight="1">
      <c r="A988" s="883"/>
      <c r="B988" s="883"/>
      <c r="C988" s="883"/>
      <c r="D988" s="883"/>
      <c r="E988" s="883"/>
      <c r="F988" s="883"/>
      <c r="G988" s="883"/>
      <c r="H988" s="883"/>
      <c r="I988" s="883"/>
      <c r="J988" s="883"/>
      <c r="K988" s="883"/>
      <c r="L988" s="883"/>
      <c r="M988" s="883"/>
      <c r="N988" s="883"/>
      <c r="O988" s="883"/>
      <c r="P988" s="883"/>
      <c r="Q988" s="883"/>
      <c r="R988" s="883"/>
      <c r="S988" s="883"/>
      <c r="T988" s="883"/>
      <c r="U988" s="883"/>
      <c r="V988" s="883"/>
      <c r="W988" s="883"/>
      <c r="X988" s="883"/>
      <c r="Y988" s="883"/>
      <c r="Z988" s="883"/>
      <c r="AA988" s="883"/>
      <c r="AB988" s="883"/>
      <c r="AC988" s="883"/>
      <c r="AD988" s="883"/>
      <c r="AE988" s="883"/>
      <c r="AF988" s="883"/>
      <c r="AG988" s="883"/>
      <c r="AH988" s="883"/>
      <c r="AI988" s="883"/>
      <c r="AJ988" s="883"/>
      <c r="AK988" s="883"/>
      <c r="AL988" s="883"/>
      <c r="AM988" s="883"/>
      <c r="AN988" s="883"/>
      <c r="AO988" s="883"/>
      <c r="AP988" s="883"/>
      <c r="AQ988" s="883"/>
      <c r="AR988" s="883"/>
      <c r="AS988" s="883"/>
      <c r="AT988" s="883"/>
      <c r="AU988" s="883"/>
      <c r="AV988" s="883"/>
      <c r="AW988" s="883"/>
      <c r="AX988" s="883"/>
      <c r="AY988" s="883"/>
      <c r="AZ988" s="883"/>
      <c r="BA988" s="883"/>
      <c r="BB988" s="883"/>
      <c r="BC988" s="883"/>
      <c r="BD988" s="883"/>
      <c r="BE988" s="883"/>
      <c r="BF988" s="883"/>
    </row>
    <row r="989" ht="12.75" customHeight="1">
      <c r="A989" s="883"/>
      <c r="B989" s="883"/>
      <c r="C989" s="883"/>
      <c r="D989" s="883"/>
      <c r="E989" s="883"/>
      <c r="F989" s="883"/>
      <c r="G989" s="883"/>
      <c r="H989" s="883"/>
      <c r="I989" s="883"/>
      <c r="J989" s="883"/>
      <c r="K989" s="883"/>
      <c r="L989" s="883"/>
      <c r="M989" s="883"/>
      <c r="N989" s="883"/>
      <c r="O989" s="883"/>
      <c r="P989" s="883"/>
      <c r="Q989" s="883"/>
      <c r="R989" s="883"/>
      <c r="S989" s="883"/>
      <c r="T989" s="883"/>
      <c r="U989" s="883"/>
      <c r="V989" s="883"/>
      <c r="W989" s="883"/>
      <c r="X989" s="883"/>
      <c r="Y989" s="883"/>
      <c r="Z989" s="883"/>
      <c r="AA989" s="883"/>
      <c r="AB989" s="883"/>
      <c r="AC989" s="883"/>
      <c r="AD989" s="883"/>
      <c r="AE989" s="883"/>
      <c r="AF989" s="883"/>
      <c r="AG989" s="883"/>
      <c r="AH989" s="883"/>
      <c r="AI989" s="883"/>
      <c r="AJ989" s="883"/>
      <c r="AK989" s="883"/>
      <c r="AL989" s="883"/>
      <c r="AM989" s="883"/>
      <c r="AN989" s="883"/>
      <c r="AO989" s="883"/>
      <c r="AP989" s="883"/>
      <c r="AQ989" s="883"/>
      <c r="AR989" s="883"/>
      <c r="AS989" s="883"/>
      <c r="AT989" s="883"/>
      <c r="AU989" s="883"/>
      <c r="AV989" s="883"/>
      <c r="AW989" s="883"/>
      <c r="AX989" s="883"/>
      <c r="AY989" s="883"/>
      <c r="AZ989" s="883"/>
      <c r="BA989" s="883"/>
      <c r="BB989" s="883"/>
      <c r="BC989" s="883"/>
      <c r="BD989" s="883"/>
      <c r="BE989" s="883"/>
      <c r="BF989" s="883"/>
    </row>
    <row r="990" ht="12.75" customHeight="1">
      <c r="A990" s="883"/>
      <c r="B990" s="883"/>
      <c r="C990" s="883"/>
      <c r="D990" s="883"/>
      <c r="E990" s="883"/>
      <c r="F990" s="883"/>
      <c r="G990" s="883"/>
      <c r="H990" s="883"/>
      <c r="I990" s="883"/>
      <c r="J990" s="883"/>
      <c r="K990" s="883"/>
      <c r="L990" s="883"/>
      <c r="M990" s="883"/>
      <c r="N990" s="883"/>
      <c r="O990" s="883"/>
      <c r="P990" s="883"/>
      <c r="Q990" s="883"/>
      <c r="R990" s="883"/>
      <c r="S990" s="883"/>
      <c r="T990" s="883"/>
      <c r="U990" s="883"/>
      <c r="V990" s="883"/>
      <c r="W990" s="883"/>
      <c r="X990" s="883"/>
      <c r="Y990" s="883"/>
      <c r="Z990" s="883"/>
      <c r="AA990" s="883"/>
      <c r="AB990" s="883"/>
      <c r="AC990" s="883"/>
      <c r="AD990" s="883"/>
      <c r="AE990" s="883"/>
      <c r="AF990" s="883"/>
      <c r="AG990" s="883"/>
      <c r="AH990" s="883"/>
      <c r="AI990" s="883"/>
      <c r="AJ990" s="883"/>
      <c r="AK990" s="883"/>
      <c r="AL990" s="883"/>
      <c r="AM990" s="883"/>
      <c r="AN990" s="883"/>
      <c r="AO990" s="883"/>
      <c r="AP990" s="883"/>
      <c r="AQ990" s="883"/>
      <c r="AR990" s="883"/>
      <c r="AS990" s="883"/>
      <c r="AT990" s="883"/>
      <c r="AU990" s="883"/>
      <c r="AV990" s="883"/>
      <c r="AW990" s="883"/>
      <c r="AX990" s="883"/>
      <c r="AY990" s="883"/>
      <c r="AZ990" s="883"/>
      <c r="BA990" s="883"/>
      <c r="BB990" s="883"/>
      <c r="BC990" s="883"/>
      <c r="BD990" s="883"/>
      <c r="BE990" s="883"/>
      <c r="BF990" s="883"/>
    </row>
    <row r="991" ht="12.75" customHeight="1">
      <c r="A991" s="883"/>
      <c r="B991" s="883"/>
      <c r="C991" s="883"/>
      <c r="D991" s="883"/>
      <c r="E991" s="883"/>
      <c r="F991" s="883"/>
      <c r="G991" s="883"/>
      <c r="H991" s="883"/>
      <c r="I991" s="883"/>
      <c r="J991" s="883"/>
      <c r="K991" s="883"/>
      <c r="L991" s="883"/>
      <c r="M991" s="883"/>
      <c r="N991" s="883"/>
      <c r="O991" s="883"/>
      <c r="P991" s="883"/>
      <c r="Q991" s="883"/>
      <c r="R991" s="883"/>
      <c r="S991" s="883"/>
      <c r="T991" s="883"/>
      <c r="U991" s="883"/>
      <c r="V991" s="883"/>
      <c r="W991" s="883"/>
      <c r="X991" s="883"/>
      <c r="Y991" s="883"/>
      <c r="Z991" s="883"/>
      <c r="AA991" s="883"/>
      <c r="AB991" s="883"/>
      <c r="AC991" s="883"/>
      <c r="AD991" s="883"/>
      <c r="AE991" s="883"/>
      <c r="AF991" s="883"/>
      <c r="AG991" s="883"/>
      <c r="AH991" s="883"/>
      <c r="AI991" s="883"/>
      <c r="AJ991" s="883"/>
      <c r="AK991" s="883"/>
      <c r="AL991" s="883"/>
      <c r="AM991" s="883"/>
      <c r="AN991" s="883"/>
      <c r="AO991" s="883"/>
      <c r="AP991" s="883"/>
      <c r="AQ991" s="883"/>
      <c r="AR991" s="883"/>
      <c r="AS991" s="883"/>
      <c r="AT991" s="883"/>
      <c r="AU991" s="883"/>
      <c r="AV991" s="883"/>
      <c r="AW991" s="883"/>
      <c r="AX991" s="883"/>
      <c r="AY991" s="883"/>
      <c r="AZ991" s="883"/>
      <c r="BA991" s="883"/>
      <c r="BB991" s="883"/>
      <c r="BC991" s="883"/>
      <c r="BD991" s="883"/>
      <c r="BE991" s="883"/>
      <c r="BF991" s="883"/>
    </row>
    <row r="992" ht="12.75" customHeight="1">
      <c r="A992" s="883"/>
      <c r="B992" s="883"/>
      <c r="C992" s="883"/>
      <c r="D992" s="883"/>
      <c r="E992" s="883"/>
      <c r="F992" s="883"/>
      <c r="G992" s="883"/>
      <c r="H992" s="883"/>
      <c r="I992" s="883"/>
      <c r="J992" s="883"/>
      <c r="K992" s="883"/>
      <c r="L992" s="883"/>
      <c r="M992" s="883"/>
      <c r="N992" s="883"/>
      <c r="O992" s="883"/>
      <c r="P992" s="883"/>
      <c r="Q992" s="883"/>
      <c r="R992" s="883"/>
      <c r="S992" s="883"/>
      <c r="T992" s="883"/>
      <c r="U992" s="883"/>
      <c r="V992" s="883"/>
      <c r="W992" s="883"/>
      <c r="X992" s="883"/>
      <c r="Y992" s="883"/>
      <c r="Z992" s="883"/>
      <c r="AA992" s="883"/>
      <c r="AB992" s="883"/>
      <c r="AC992" s="883"/>
      <c r="AD992" s="883"/>
      <c r="AE992" s="883"/>
      <c r="AF992" s="883"/>
      <c r="AG992" s="883"/>
      <c r="AH992" s="883"/>
      <c r="AI992" s="883"/>
      <c r="AJ992" s="883"/>
      <c r="AK992" s="883"/>
      <c r="AL992" s="883"/>
      <c r="AM992" s="883"/>
      <c r="AN992" s="883"/>
      <c r="AO992" s="883"/>
      <c r="AP992" s="883"/>
      <c r="AQ992" s="883"/>
      <c r="AR992" s="883"/>
      <c r="AS992" s="883"/>
      <c r="AT992" s="883"/>
      <c r="AU992" s="883"/>
      <c r="AV992" s="883"/>
      <c r="AW992" s="883"/>
      <c r="AX992" s="883"/>
      <c r="AY992" s="883"/>
      <c r="AZ992" s="883"/>
      <c r="BA992" s="883"/>
      <c r="BB992" s="883"/>
      <c r="BC992" s="883"/>
      <c r="BD992" s="883"/>
      <c r="BE992" s="883"/>
      <c r="BF992" s="883"/>
    </row>
    <row r="993" ht="12.75" customHeight="1">
      <c r="A993" s="883"/>
      <c r="B993" s="883"/>
      <c r="C993" s="883"/>
      <c r="D993" s="883"/>
      <c r="E993" s="883"/>
      <c r="F993" s="883"/>
      <c r="G993" s="883"/>
      <c r="H993" s="883"/>
      <c r="I993" s="883"/>
      <c r="J993" s="883"/>
      <c r="K993" s="883"/>
      <c r="L993" s="883"/>
      <c r="M993" s="883"/>
      <c r="N993" s="883"/>
      <c r="O993" s="883"/>
      <c r="P993" s="883"/>
      <c r="Q993" s="883"/>
      <c r="R993" s="883"/>
      <c r="S993" s="883"/>
      <c r="T993" s="883"/>
      <c r="U993" s="883"/>
      <c r="V993" s="883"/>
      <c r="W993" s="883"/>
      <c r="X993" s="883"/>
      <c r="Y993" s="883"/>
      <c r="Z993" s="883"/>
      <c r="AA993" s="883"/>
      <c r="AB993" s="883"/>
      <c r="AC993" s="883"/>
      <c r="AD993" s="883"/>
      <c r="AE993" s="883"/>
      <c r="AF993" s="883"/>
      <c r="AG993" s="883"/>
      <c r="AH993" s="883"/>
      <c r="AI993" s="883"/>
      <c r="AJ993" s="883"/>
      <c r="AK993" s="883"/>
      <c r="AL993" s="883"/>
      <c r="AM993" s="883"/>
      <c r="AN993" s="883"/>
      <c r="AO993" s="883"/>
      <c r="AP993" s="883"/>
      <c r="AQ993" s="883"/>
      <c r="AR993" s="883"/>
      <c r="AS993" s="883"/>
      <c r="AT993" s="883"/>
      <c r="AU993" s="883"/>
      <c r="AV993" s="883"/>
      <c r="AW993" s="883"/>
      <c r="AX993" s="883"/>
      <c r="AY993" s="883"/>
      <c r="AZ993" s="883"/>
      <c r="BA993" s="883"/>
      <c r="BB993" s="883"/>
      <c r="BC993" s="883"/>
      <c r="BD993" s="883"/>
      <c r="BE993" s="883"/>
      <c r="BF993" s="883"/>
    </row>
    <row r="994" ht="12.75" customHeight="1">
      <c r="A994" s="883"/>
      <c r="B994" s="883"/>
      <c r="C994" s="883"/>
      <c r="D994" s="883"/>
      <c r="E994" s="883"/>
      <c r="F994" s="883"/>
      <c r="G994" s="883"/>
      <c r="H994" s="883"/>
      <c r="I994" s="883"/>
      <c r="J994" s="883"/>
      <c r="K994" s="883"/>
      <c r="L994" s="883"/>
      <c r="M994" s="883"/>
      <c r="N994" s="883"/>
      <c r="O994" s="883"/>
      <c r="P994" s="883"/>
      <c r="Q994" s="883"/>
      <c r="R994" s="883"/>
      <c r="S994" s="883"/>
      <c r="T994" s="883"/>
      <c r="U994" s="883"/>
      <c r="V994" s="883"/>
      <c r="W994" s="883"/>
      <c r="X994" s="883"/>
      <c r="Y994" s="883"/>
      <c r="Z994" s="883"/>
      <c r="AA994" s="883"/>
      <c r="AB994" s="883"/>
      <c r="AC994" s="883"/>
      <c r="AD994" s="883"/>
      <c r="AE994" s="883"/>
      <c r="AF994" s="883"/>
      <c r="AG994" s="883"/>
      <c r="AH994" s="883"/>
      <c r="AI994" s="883"/>
      <c r="AJ994" s="883"/>
      <c r="AK994" s="883"/>
      <c r="AL994" s="883"/>
      <c r="AM994" s="883"/>
      <c r="AN994" s="883"/>
      <c r="AO994" s="883"/>
      <c r="AP994" s="883"/>
      <c r="AQ994" s="883"/>
      <c r="AR994" s="883"/>
      <c r="AS994" s="883"/>
      <c r="AT994" s="883"/>
      <c r="AU994" s="883"/>
      <c r="AV994" s="883"/>
      <c r="AW994" s="883"/>
      <c r="AX994" s="883"/>
      <c r="AY994" s="883"/>
      <c r="AZ994" s="883"/>
      <c r="BA994" s="883"/>
      <c r="BB994" s="883"/>
      <c r="BC994" s="883"/>
      <c r="BD994" s="883"/>
      <c r="BE994" s="883"/>
      <c r="BF994" s="883"/>
    </row>
    <row r="995" ht="12.75" customHeight="1">
      <c r="A995" s="883"/>
      <c r="B995" s="883"/>
      <c r="C995" s="883"/>
      <c r="D995" s="883"/>
      <c r="E995" s="883"/>
      <c r="F995" s="883"/>
      <c r="G995" s="883"/>
      <c r="H995" s="883"/>
      <c r="I995" s="883"/>
      <c r="J995" s="883"/>
      <c r="K995" s="883"/>
      <c r="L995" s="883"/>
      <c r="M995" s="883"/>
      <c r="N995" s="883"/>
      <c r="O995" s="883"/>
      <c r="P995" s="883"/>
      <c r="Q995" s="883"/>
      <c r="R995" s="883"/>
      <c r="S995" s="883"/>
      <c r="T995" s="883"/>
      <c r="U995" s="883"/>
      <c r="V995" s="883"/>
      <c r="W995" s="883"/>
      <c r="X995" s="883"/>
      <c r="Y995" s="883"/>
      <c r="Z995" s="883"/>
      <c r="AA995" s="883"/>
      <c r="AB995" s="883"/>
      <c r="AC995" s="883"/>
      <c r="AD995" s="883"/>
      <c r="AE995" s="883"/>
      <c r="AF995" s="883"/>
      <c r="AG995" s="883"/>
      <c r="AH995" s="883"/>
      <c r="AI995" s="883"/>
      <c r="AJ995" s="883"/>
      <c r="AK995" s="883"/>
      <c r="AL995" s="883"/>
      <c r="AM995" s="883"/>
      <c r="AN995" s="883"/>
      <c r="AO995" s="883"/>
      <c r="AP995" s="883"/>
      <c r="AQ995" s="883"/>
      <c r="AR995" s="883"/>
      <c r="AS995" s="883"/>
      <c r="AT995" s="883"/>
      <c r="AU995" s="883"/>
      <c r="AV995" s="883"/>
      <c r="AW995" s="883"/>
      <c r="AX995" s="883"/>
      <c r="AY995" s="883"/>
      <c r="AZ995" s="883"/>
      <c r="BA995" s="883"/>
      <c r="BB995" s="883"/>
      <c r="BC995" s="883"/>
      <c r="BD995" s="883"/>
      <c r="BE995" s="883"/>
      <c r="BF995" s="883"/>
    </row>
    <row r="996" ht="12.75" customHeight="1">
      <c r="A996" s="883"/>
      <c r="B996" s="883"/>
      <c r="C996" s="883"/>
      <c r="D996" s="883"/>
      <c r="E996" s="883"/>
      <c r="F996" s="883"/>
      <c r="G996" s="883"/>
      <c r="H996" s="883"/>
      <c r="I996" s="883"/>
      <c r="J996" s="883"/>
      <c r="K996" s="883"/>
      <c r="L996" s="883"/>
      <c r="M996" s="883"/>
      <c r="N996" s="883"/>
      <c r="O996" s="883"/>
      <c r="P996" s="883"/>
      <c r="Q996" s="883"/>
      <c r="R996" s="883"/>
      <c r="S996" s="883"/>
      <c r="T996" s="883"/>
      <c r="U996" s="883"/>
      <c r="V996" s="883"/>
      <c r="W996" s="883"/>
      <c r="X996" s="883"/>
      <c r="Y996" s="883"/>
      <c r="Z996" s="883"/>
      <c r="AA996" s="883"/>
      <c r="AB996" s="883"/>
      <c r="AC996" s="883"/>
      <c r="AD996" s="883"/>
      <c r="AE996" s="883"/>
      <c r="AF996" s="883"/>
      <c r="AG996" s="883"/>
      <c r="AH996" s="883"/>
      <c r="AI996" s="883"/>
      <c r="AJ996" s="883"/>
      <c r="AK996" s="883"/>
      <c r="AL996" s="883"/>
      <c r="AM996" s="883"/>
      <c r="AN996" s="883"/>
      <c r="AO996" s="883"/>
      <c r="AP996" s="883"/>
      <c r="AQ996" s="883"/>
      <c r="AR996" s="883"/>
      <c r="AS996" s="883"/>
      <c r="AT996" s="883"/>
      <c r="AU996" s="883"/>
      <c r="AV996" s="883"/>
      <c r="AW996" s="883"/>
      <c r="AX996" s="883"/>
      <c r="AY996" s="883"/>
      <c r="AZ996" s="883"/>
      <c r="BA996" s="883"/>
      <c r="BB996" s="883"/>
      <c r="BC996" s="883"/>
      <c r="BD996" s="883"/>
      <c r="BE996" s="883"/>
      <c r="BF996" s="883"/>
    </row>
    <row r="997" ht="12.75" customHeight="1">
      <c r="A997" s="883"/>
      <c r="B997" s="883"/>
      <c r="C997" s="883"/>
      <c r="D997" s="883"/>
      <c r="E997" s="883"/>
      <c r="F997" s="883"/>
      <c r="G997" s="883"/>
      <c r="H997" s="883"/>
      <c r="I997" s="883"/>
      <c r="J997" s="883"/>
      <c r="K997" s="883"/>
      <c r="L997" s="883"/>
      <c r="M997" s="883"/>
      <c r="N997" s="883"/>
      <c r="O997" s="883"/>
      <c r="P997" s="883"/>
      <c r="Q997" s="883"/>
      <c r="R997" s="883"/>
      <c r="S997" s="883"/>
      <c r="T997" s="883"/>
      <c r="U997" s="883"/>
      <c r="V997" s="883"/>
      <c r="W997" s="883"/>
      <c r="X997" s="883"/>
      <c r="Y997" s="883"/>
      <c r="Z997" s="883"/>
      <c r="AA997" s="883"/>
      <c r="AB997" s="883"/>
      <c r="AC997" s="883"/>
      <c r="AD997" s="883"/>
      <c r="AE997" s="883"/>
      <c r="AF997" s="883"/>
      <c r="AG997" s="883"/>
      <c r="AH997" s="883"/>
      <c r="AI997" s="883"/>
      <c r="AJ997" s="883"/>
      <c r="AK997" s="883"/>
      <c r="AL997" s="883"/>
      <c r="AM997" s="883"/>
      <c r="AN997" s="883"/>
      <c r="AO997" s="883"/>
      <c r="AP997" s="883"/>
      <c r="AQ997" s="883"/>
      <c r="AR997" s="883"/>
      <c r="AS997" s="883"/>
      <c r="AT997" s="883"/>
      <c r="AU997" s="883"/>
      <c r="AV997" s="883"/>
      <c r="AW997" s="883"/>
      <c r="AX997" s="883"/>
      <c r="AY997" s="883"/>
      <c r="AZ997" s="883"/>
      <c r="BA997" s="883"/>
      <c r="BB997" s="883"/>
      <c r="BC997" s="883"/>
      <c r="BD997" s="883"/>
      <c r="BE997" s="883"/>
      <c r="BF997" s="883"/>
    </row>
    <row r="998" ht="12.75" customHeight="1">
      <c r="A998" s="883"/>
      <c r="B998" s="883"/>
      <c r="C998" s="883"/>
      <c r="D998" s="883"/>
      <c r="E998" s="883"/>
      <c r="F998" s="883"/>
      <c r="G998" s="883"/>
      <c r="H998" s="883"/>
      <c r="I998" s="883"/>
      <c r="J998" s="883"/>
      <c r="K998" s="883"/>
      <c r="L998" s="883"/>
      <c r="M998" s="883"/>
      <c r="N998" s="883"/>
      <c r="O998" s="883"/>
      <c r="P998" s="883"/>
      <c r="Q998" s="883"/>
      <c r="R998" s="883"/>
      <c r="S998" s="883"/>
      <c r="T998" s="883"/>
      <c r="U998" s="883"/>
      <c r="V998" s="883"/>
      <c r="W998" s="883"/>
      <c r="X998" s="883"/>
      <c r="Y998" s="883"/>
      <c r="Z998" s="883"/>
      <c r="AA998" s="883"/>
      <c r="AB998" s="883"/>
      <c r="AC998" s="883"/>
      <c r="AD998" s="883"/>
      <c r="AE998" s="883"/>
      <c r="AF998" s="883"/>
      <c r="AG998" s="883"/>
      <c r="AH998" s="883"/>
      <c r="AI998" s="883"/>
      <c r="AJ998" s="883"/>
      <c r="AK998" s="883"/>
      <c r="AL998" s="883"/>
      <c r="AM998" s="883"/>
      <c r="AN998" s="883"/>
      <c r="AO998" s="883"/>
      <c r="AP998" s="883"/>
      <c r="AQ998" s="883"/>
      <c r="AR998" s="883"/>
      <c r="AS998" s="883"/>
      <c r="AT998" s="883"/>
      <c r="AU998" s="883"/>
      <c r="AV998" s="883"/>
      <c r="AW998" s="883"/>
      <c r="AX998" s="883"/>
      <c r="AY998" s="883"/>
      <c r="AZ998" s="883"/>
      <c r="BA998" s="883"/>
      <c r="BB998" s="883"/>
      <c r="BC998" s="883"/>
      <c r="BD998" s="883"/>
      <c r="BE998" s="883"/>
      <c r="BF998" s="883"/>
    </row>
    <row r="999" ht="12.75" customHeight="1">
      <c r="A999" s="883"/>
      <c r="B999" s="883"/>
      <c r="C999" s="883"/>
      <c r="D999" s="883"/>
      <c r="E999" s="883"/>
      <c r="F999" s="883"/>
      <c r="G999" s="883"/>
      <c r="H999" s="883"/>
      <c r="I999" s="883"/>
      <c r="J999" s="883"/>
      <c r="K999" s="883"/>
      <c r="L999" s="883"/>
      <c r="M999" s="883"/>
      <c r="N999" s="883"/>
      <c r="O999" s="883"/>
      <c r="P999" s="883"/>
      <c r="Q999" s="883"/>
      <c r="R999" s="883"/>
      <c r="S999" s="883"/>
      <c r="T999" s="883"/>
      <c r="U999" s="883"/>
      <c r="V999" s="883"/>
      <c r="W999" s="883"/>
      <c r="X999" s="883"/>
      <c r="Y999" s="883"/>
      <c r="Z999" s="883"/>
      <c r="AA999" s="883"/>
      <c r="AB999" s="883"/>
      <c r="AC999" s="883"/>
      <c r="AD999" s="883"/>
      <c r="AE999" s="883"/>
      <c r="AF999" s="883"/>
      <c r="AG999" s="883"/>
      <c r="AH999" s="883"/>
      <c r="AI999" s="883"/>
      <c r="AJ999" s="883"/>
      <c r="AK999" s="883"/>
      <c r="AL999" s="883"/>
      <c r="AM999" s="883"/>
      <c r="AN999" s="883"/>
      <c r="AO999" s="883"/>
      <c r="AP999" s="883"/>
      <c r="AQ999" s="883"/>
      <c r="AR999" s="883"/>
      <c r="AS999" s="883"/>
      <c r="AT999" s="883"/>
      <c r="AU999" s="883"/>
      <c r="AV999" s="883"/>
      <c r="AW999" s="883"/>
      <c r="AX999" s="883"/>
      <c r="AY999" s="883"/>
      <c r="AZ999" s="883"/>
      <c r="BA999" s="883"/>
      <c r="BB999" s="883"/>
      <c r="BC999" s="883"/>
      <c r="BD999" s="883"/>
      <c r="BE999" s="883"/>
      <c r="BF999" s="883"/>
    </row>
    <row r="1000" ht="12.75" customHeight="1">
      <c r="A1000" s="883"/>
      <c r="B1000" s="883"/>
      <c r="C1000" s="883"/>
      <c r="D1000" s="883"/>
      <c r="E1000" s="883"/>
      <c r="F1000" s="883"/>
      <c r="G1000" s="883"/>
      <c r="H1000" s="883"/>
      <c r="I1000" s="883"/>
      <c r="J1000" s="883"/>
      <c r="K1000" s="883"/>
      <c r="L1000" s="883"/>
      <c r="M1000" s="883"/>
      <c r="N1000" s="883"/>
      <c r="O1000" s="883"/>
      <c r="P1000" s="883"/>
      <c r="Q1000" s="883"/>
      <c r="R1000" s="883"/>
      <c r="S1000" s="883"/>
      <c r="T1000" s="883"/>
      <c r="U1000" s="883"/>
      <c r="V1000" s="883"/>
      <c r="W1000" s="883"/>
      <c r="X1000" s="883"/>
      <c r="Y1000" s="883"/>
      <c r="Z1000" s="883"/>
      <c r="AA1000" s="883"/>
      <c r="AB1000" s="883"/>
      <c r="AC1000" s="883"/>
      <c r="AD1000" s="883"/>
      <c r="AE1000" s="883"/>
      <c r="AF1000" s="883"/>
      <c r="AG1000" s="883"/>
      <c r="AH1000" s="883"/>
      <c r="AI1000" s="883"/>
      <c r="AJ1000" s="883"/>
      <c r="AK1000" s="883"/>
      <c r="AL1000" s="883"/>
      <c r="AM1000" s="883"/>
      <c r="AN1000" s="883"/>
      <c r="AO1000" s="883"/>
      <c r="AP1000" s="883"/>
      <c r="AQ1000" s="883"/>
      <c r="AR1000" s="883"/>
      <c r="AS1000" s="883"/>
      <c r="AT1000" s="883"/>
      <c r="AU1000" s="883"/>
      <c r="AV1000" s="883"/>
      <c r="AW1000" s="883"/>
      <c r="AX1000" s="883"/>
      <c r="AY1000" s="883"/>
      <c r="AZ1000" s="883"/>
      <c r="BA1000" s="883"/>
      <c r="BB1000" s="883"/>
      <c r="BC1000" s="883"/>
      <c r="BD1000" s="883"/>
      <c r="BE1000" s="883"/>
      <c r="BF1000" s="883"/>
    </row>
  </sheetData>
  <mergeCells count="3">
    <mergeCell ref="AI2:AM2"/>
    <mergeCell ref="AF3:AG6"/>
    <mergeCell ref="AE30:AG30"/>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6.14"/>
    <col customWidth="1" min="2" max="6" width="11.43"/>
    <col customWidth="1" min="7" max="7" width="37.14"/>
    <col customWidth="1" min="8" max="12" width="11.43"/>
    <col customWidth="1" min="13" max="26" width="10.71"/>
  </cols>
  <sheetData>
    <row r="1">
      <c r="A1" s="251" t="s">
        <v>5192</v>
      </c>
      <c r="B1" s="931">
        <f>INTER!B3</f>
        <v>2095</v>
      </c>
      <c r="C1" s="251"/>
      <c r="D1" s="251"/>
      <c r="E1" s="251"/>
      <c r="F1" s="251"/>
      <c r="G1" s="251" t="s">
        <v>459</v>
      </c>
      <c r="H1" s="251" t="s">
        <v>454</v>
      </c>
      <c r="I1" s="251" t="s">
        <v>5193</v>
      </c>
      <c r="J1" s="251" t="s">
        <v>242</v>
      </c>
      <c r="K1" s="251" t="s">
        <v>247</v>
      </c>
      <c r="L1" s="251"/>
      <c r="M1" s="251"/>
      <c r="N1" s="251"/>
      <c r="O1" s="251"/>
      <c r="P1" s="251"/>
      <c r="Q1" s="251"/>
      <c r="R1" s="251"/>
      <c r="S1" s="251"/>
      <c r="T1" s="251"/>
      <c r="U1" s="251"/>
      <c r="V1" s="251"/>
      <c r="W1" s="251"/>
      <c r="X1" s="251"/>
      <c r="Y1" s="251"/>
      <c r="Z1" s="251"/>
    </row>
    <row r="2">
      <c r="A2" s="251"/>
      <c r="B2" s="251"/>
      <c r="C2" s="251"/>
      <c r="D2" s="251"/>
      <c r="E2" s="251"/>
      <c r="F2" s="251"/>
      <c r="G2" s="251" t="s">
        <v>5194</v>
      </c>
      <c r="H2" s="251">
        <v>135.0</v>
      </c>
      <c r="I2" s="251">
        <v>5.0</v>
      </c>
      <c r="J2" s="251">
        <v>1.0</v>
      </c>
      <c r="K2" s="251">
        <v>25.0</v>
      </c>
      <c r="L2" s="251"/>
      <c r="M2" s="251"/>
      <c r="N2" s="251"/>
      <c r="O2" s="251"/>
      <c r="P2" s="251"/>
      <c r="Q2" s="251"/>
      <c r="R2" s="251"/>
      <c r="S2" s="251"/>
      <c r="T2" s="251"/>
      <c r="U2" s="251"/>
      <c r="V2" s="251"/>
      <c r="W2" s="251"/>
      <c r="X2" s="251"/>
      <c r="Y2" s="251"/>
      <c r="Z2" s="251"/>
    </row>
    <row r="3">
      <c r="A3" s="251"/>
      <c r="B3" s="251"/>
      <c r="C3" s="251"/>
      <c r="D3" s="251"/>
      <c r="E3" s="251"/>
      <c r="F3" s="251"/>
      <c r="G3" s="251" t="s">
        <v>4859</v>
      </c>
      <c r="H3" s="251">
        <v>26.0</v>
      </c>
      <c r="I3" s="251">
        <v>1.0</v>
      </c>
      <c r="J3" s="251">
        <v>0.0</v>
      </c>
      <c r="K3" s="251">
        <v>5.0</v>
      </c>
      <c r="L3" s="251"/>
      <c r="M3" s="251"/>
      <c r="N3" s="251"/>
      <c r="O3" s="251"/>
      <c r="P3" s="251"/>
      <c r="Q3" s="251"/>
      <c r="R3" s="251"/>
      <c r="S3" s="251"/>
      <c r="T3" s="251"/>
      <c r="U3" s="251"/>
      <c r="V3" s="251"/>
      <c r="W3" s="251"/>
      <c r="X3" s="251"/>
      <c r="Y3" s="251"/>
      <c r="Z3" s="251"/>
    </row>
    <row r="4">
      <c r="A4" s="251"/>
      <c r="B4" s="251"/>
      <c r="C4" s="251" t="s">
        <v>193</v>
      </c>
      <c r="D4" s="251" t="s">
        <v>5195</v>
      </c>
      <c r="E4" s="251"/>
      <c r="F4" s="251"/>
      <c r="G4" s="251" t="s">
        <v>517</v>
      </c>
      <c r="H4" s="251">
        <v>55.0</v>
      </c>
      <c r="I4" s="251">
        <v>1.0</v>
      </c>
      <c r="J4" s="251">
        <v>1.0</v>
      </c>
      <c r="K4" s="251">
        <v>13.0</v>
      </c>
      <c r="L4" s="251"/>
      <c r="M4" s="251"/>
      <c r="N4" s="251"/>
      <c r="O4" s="251"/>
      <c r="P4" s="251"/>
      <c r="Q4" s="251"/>
      <c r="R4" s="251"/>
      <c r="S4" s="251"/>
      <c r="T4" s="251"/>
      <c r="U4" s="251"/>
      <c r="V4" s="251"/>
      <c r="W4" s="251"/>
      <c r="X4" s="251"/>
      <c r="Y4" s="251"/>
      <c r="Z4" s="251"/>
    </row>
    <row r="5">
      <c r="A5" s="251" t="s">
        <v>5196</v>
      </c>
      <c r="B5" s="932">
        <f>INTER!B5</f>
        <v>0.5668237464</v>
      </c>
      <c r="C5" s="251">
        <f t="shared" ref="C5:C7" si="1">$B$1*B5</f>
        <v>1187.495749</v>
      </c>
      <c r="D5" s="251">
        <f>C5/4</f>
        <v>296.8739372</v>
      </c>
      <c r="E5" s="251"/>
      <c r="F5" s="251"/>
      <c r="G5" s="251" t="s">
        <v>5197</v>
      </c>
      <c r="H5" s="251">
        <v>130.0</v>
      </c>
      <c r="I5" s="251">
        <v>7.0</v>
      </c>
      <c r="J5" s="251">
        <v>7.0</v>
      </c>
      <c r="K5" s="251">
        <v>10.0</v>
      </c>
      <c r="L5" s="251"/>
      <c r="M5" s="251"/>
      <c r="N5" s="251"/>
      <c r="O5" s="251"/>
      <c r="P5" s="251"/>
      <c r="Q5" s="251"/>
      <c r="R5" s="251"/>
      <c r="S5" s="251"/>
      <c r="T5" s="251"/>
      <c r="U5" s="251"/>
      <c r="V5" s="251"/>
      <c r="W5" s="251"/>
      <c r="X5" s="251"/>
      <c r="Y5" s="251"/>
      <c r="Z5" s="251"/>
    </row>
    <row r="6">
      <c r="A6" s="251" t="s">
        <v>5198</v>
      </c>
      <c r="B6" s="932">
        <f>INTER!B6</f>
        <v>0.3</v>
      </c>
      <c r="C6" s="251">
        <f t="shared" si="1"/>
        <v>628.5</v>
      </c>
      <c r="D6" s="933">
        <f>C6/9</f>
        <v>69.83333333</v>
      </c>
      <c r="E6" s="251"/>
      <c r="F6" s="251"/>
      <c r="G6" s="251" t="s">
        <v>5199</v>
      </c>
      <c r="H6" s="251">
        <v>65.0</v>
      </c>
      <c r="I6" s="251">
        <v>5.0</v>
      </c>
      <c r="J6" s="251">
        <v>1.0</v>
      </c>
      <c r="K6" s="251">
        <v>10.0</v>
      </c>
      <c r="L6" s="251"/>
      <c r="M6" s="251"/>
      <c r="N6" s="251"/>
      <c r="O6" s="251"/>
      <c r="P6" s="251"/>
      <c r="Q6" s="251"/>
      <c r="R6" s="251"/>
      <c r="S6" s="251"/>
      <c r="T6" s="251"/>
      <c r="U6" s="251"/>
      <c r="V6" s="251"/>
      <c r="W6" s="251"/>
      <c r="X6" s="251"/>
      <c r="Y6" s="251"/>
      <c r="Z6" s="251"/>
    </row>
    <row r="7">
      <c r="A7" s="251" t="s">
        <v>5200</v>
      </c>
      <c r="B7" s="932">
        <f>INTER!B7</f>
        <v>0.1331762536</v>
      </c>
      <c r="C7" s="251">
        <f t="shared" si="1"/>
        <v>279.0042514</v>
      </c>
      <c r="D7" s="251">
        <f>C7/4</f>
        <v>69.75106285</v>
      </c>
      <c r="E7" s="251"/>
      <c r="F7" s="251"/>
      <c r="G7" s="251" t="s">
        <v>5201</v>
      </c>
      <c r="H7" s="251">
        <v>130.0</v>
      </c>
      <c r="I7" s="251">
        <v>10.0</v>
      </c>
      <c r="J7" s="251">
        <v>9.0</v>
      </c>
      <c r="K7" s="251">
        <v>1.0</v>
      </c>
      <c r="L7" s="251"/>
      <c r="M7" s="251"/>
      <c r="N7" s="251"/>
      <c r="O7" s="251"/>
      <c r="P7" s="251"/>
      <c r="Q7" s="251"/>
      <c r="R7" s="251"/>
      <c r="S7" s="251"/>
      <c r="T7" s="251"/>
      <c r="U7" s="251"/>
      <c r="V7" s="251"/>
      <c r="W7" s="251"/>
      <c r="X7" s="251"/>
      <c r="Y7" s="251"/>
      <c r="Z7" s="251"/>
    </row>
    <row r="8">
      <c r="A8" s="251"/>
      <c r="B8" s="251"/>
      <c r="C8" s="251"/>
      <c r="D8" s="251"/>
      <c r="E8" s="251"/>
      <c r="F8" s="251"/>
      <c r="G8" s="251" t="s">
        <v>5202</v>
      </c>
      <c r="H8" s="251">
        <v>130.0</v>
      </c>
      <c r="I8" s="251">
        <v>12.0</v>
      </c>
      <c r="J8" s="251">
        <v>9.0</v>
      </c>
      <c r="K8" s="251">
        <v>1.0</v>
      </c>
      <c r="L8" s="251"/>
      <c r="M8" s="251"/>
      <c r="N8" s="251"/>
      <c r="O8" s="251"/>
      <c r="P8" s="251"/>
      <c r="Q8" s="251"/>
      <c r="R8" s="251"/>
      <c r="S8" s="251"/>
      <c r="T8" s="251"/>
      <c r="U8" s="251"/>
      <c r="V8" s="251"/>
      <c r="W8" s="251"/>
      <c r="X8" s="251"/>
      <c r="Y8" s="251"/>
      <c r="Z8" s="251"/>
    </row>
    <row r="9">
      <c r="A9" s="251"/>
      <c r="B9" s="251"/>
      <c r="C9" s="251"/>
      <c r="D9" s="251"/>
      <c r="E9" s="251"/>
      <c r="F9" s="251"/>
      <c r="G9" s="251" t="s">
        <v>5203</v>
      </c>
      <c r="H9" s="251">
        <v>55.0</v>
      </c>
      <c r="I9" s="251">
        <v>11.0</v>
      </c>
      <c r="J9" s="251">
        <v>1.0</v>
      </c>
      <c r="K9" s="251">
        <v>1.0</v>
      </c>
      <c r="L9" s="251"/>
      <c r="M9" s="251"/>
      <c r="N9" s="251"/>
      <c r="O9" s="251"/>
      <c r="P9" s="251"/>
      <c r="Q9" s="251"/>
      <c r="R9" s="251"/>
      <c r="S9" s="251"/>
      <c r="T9" s="251"/>
      <c r="U9" s="251"/>
      <c r="V9" s="251"/>
      <c r="W9" s="251"/>
      <c r="X9" s="251"/>
      <c r="Y9" s="251"/>
      <c r="Z9" s="251"/>
    </row>
    <row r="10">
      <c r="A10" s="251"/>
      <c r="B10" s="251"/>
      <c r="C10" s="251"/>
      <c r="D10" s="251"/>
      <c r="E10" s="251"/>
      <c r="F10" s="251"/>
      <c r="G10" s="251" t="s">
        <v>5204</v>
      </c>
      <c r="H10" s="251">
        <v>90.0</v>
      </c>
      <c r="I10" s="251">
        <v>0.0</v>
      </c>
      <c r="J10" s="251">
        <v>10.0</v>
      </c>
      <c r="K10" s="251">
        <v>0.0</v>
      </c>
      <c r="L10" s="251"/>
      <c r="M10" s="251"/>
      <c r="N10" s="251"/>
      <c r="O10" s="251"/>
      <c r="P10" s="251"/>
      <c r="Q10" s="251"/>
      <c r="R10" s="251"/>
      <c r="S10" s="251"/>
      <c r="T10" s="251"/>
      <c r="U10" s="251"/>
      <c r="V10" s="251"/>
      <c r="W10" s="251"/>
      <c r="X10" s="251"/>
      <c r="Y10" s="251"/>
      <c r="Z10" s="251"/>
    </row>
    <row r="11">
      <c r="A11" s="251" t="s">
        <v>5205</v>
      </c>
      <c r="B11" s="932">
        <f>INTER!B10</f>
        <v>0.1</v>
      </c>
      <c r="C11" s="251">
        <f>B11*B1/4</f>
        <v>52.375</v>
      </c>
      <c r="D11" s="251"/>
      <c r="E11" s="251"/>
      <c r="F11" s="251"/>
      <c r="G11" s="251" t="s">
        <v>4853</v>
      </c>
      <c r="H11" s="251">
        <v>110.0</v>
      </c>
      <c r="I11" s="251">
        <v>4.0</v>
      </c>
      <c r="J11" s="251">
        <v>10.0</v>
      </c>
      <c r="K11" s="251">
        <v>4.0</v>
      </c>
      <c r="L11" s="251"/>
      <c r="M11" s="251"/>
      <c r="N11" s="251"/>
      <c r="O11" s="251"/>
      <c r="P11" s="251"/>
      <c r="Q11" s="251"/>
      <c r="R11" s="251"/>
      <c r="S11" s="251"/>
      <c r="T11" s="251"/>
      <c r="U11" s="251"/>
      <c r="V11" s="251"/>
      <c r="W11" s="251"/>
      <c r="X11" s="251"/>
      <c r="Y11" s="251"/>
      <c r="Z11" s="251"/>
    </row>
    <row r="12">
      <c r="A12" s="251" t="s">
        <v>5206</v>
      </c>
      <c r="B12" s="251">
        <f>INTER!B12</f>
        <v>0</v>
      </c>
      <c r="C12" s="251"/>
      <c r="D12" s="251"/>
      <c r="E12" s="251"/>
      <c r="F12" s="251"/>
      <c r="G12" s="251" t="s">
        <v>5207</v>
      </c>
      <c r="H12" s="251">
        <v>20.0</v>
      </c>
      <c r="I12" s="251">
        <v>0.0</v>
      </c>
      <c r="J12" s="251">
        <v>0.0</v>
      </c>
      <c r="K12" s="251">
        <v>6.0</v>
      </c>
      <c r="L12" s="251"/>
      <c r="M12" s="251"/>
      <c r="N12" s="251"/>
      <c r="O12" s="251"/>
      <c r="P12" s="251"/>
      <c r="Q12" s="251"/>
      <c r="R12" s="251"/>
      <c r="S12" s="251"/>
      <c r="T12" s="251"/>
      <c r="U12" s="251"/>
      <c r="V12" s="251"/>
      <c r="W12" s="251"/>
      <c r="X12" s="251"/>
      <c r="Y12" s="251"/>
      <c r="Z12" s="251"/>
    </row>
    <row r="13">
      <c r="A13" s="251" t="s">
        <v>5208</v>
      </c>
      <c r="B13" s="251">
        <f>INTER!B13</f>
        <v>1</v>
      </c>
      <c r="C13" s="251"/>
      <c r="D13" s="251"/>
      <c r="E13" s="251"/>
      <c r="F13" s="251"/>
      <c r="G13" s="251"/>
      <c r="H13" s="251"/>
      <c r="I13" s="251"/>
      <c r="J13" s="251"/>
      <c r="K13" s="251"/>
      <c r="L13" s="251"/>
      <c r="M13" s="251"/>
      <c r="N13" s="251"/>
      <c r="O13" s="251"/>
      <c r="P13" s="251"/>
      <c r="Q13" s="251"/>
      <c r="R13" s="251"/>
      <c r="S13" s="251"/>
      <c r="T13" s="251"/>
      <c r="U13" s="251"/>
      <c r="V13" s="251"/>
      <c r="W13" s="251"/>
      <c r="X13" s="251"/>
      <c r="Y13" s="251"/>
      <c r="Z13" s="251"/>
    </row>
    <row r="14">
      <c r="A14" s="251" t="s">
        <v>5209</v>
      </c>
      <c r="B14" s="251">
        <f>INTER!B14</f>
        <v>0</v>
      </c>
      <c r="C14" s="251"/>
      <c r="D14" s="251" t="s">
        <v>5210</v>
      </c>
      <c r="E14" s="251" t="s">
        <v>5211</v>
      </c>
      <c r="F14" s="251" t="s">
        <v>454</v>
      </c>
      <c r="G14" s="251"/>
      <c r="H14" s="251"/>
      <c r="I14" s="251"/>
      <c r="J14" s="251"/>
      <c r="K14" s="251"/>
      <c r="L14" s="251"/>
      <c r="M14" s="251"/>
      <c r="N14" s="251"/>
      <c r="O14" s="251"/>
      <c r="P14" s="251"/>
      <c r="Q14" s="251"/>
      <c r="R14" s="251"/>
      <c r="S14" s="251"/>
      <c r="T14" s="251"/>
      <c r="U14" s="251"/>
      <c r="V14" s="251"/>
      <c r="W14" s="251"/>
      <c r="X14" s="251"/>
      <c r="Y14" s="251"/>
      <c r="Z14" s="251"/>
    </row>
    <row r="15">
      <c r="A15" s="251" t="s">
        <v>5212</v>
      </c>
      <c r="B15" s="251">
        <f>INTER!B15</f>
        <v>0</v>
      </c>
      <c r="C15" s="251"/>
      <c r="D15" s="251"/>
      <c r="E15" s="251"/>
      <c r="F15" s="251"/>
      <c r="G15" s="251"/>
      <c r="H15" s="251"/>
      <c r="I15" s="251"/>
      <c r="J15" s="251"/>
      <c r="K15" s="251"/>
      <c r="L15" s="251"/>
      <c r="M15" s="251"/>
      <c r="N15" s="251"/>
      <c r="O15" s="251"/>
      <c r="P15" s="251"/>
      <c r="Q15" s="251"/>
      <c r="R15" s="251"/>
      <c r="S15" s="251"/>
      <c r="T15" s="251"/>
      <c r="U15" s="251"/>
      <c r="V15" s="251"/>
      <c r="W15" s="251"/>
      <c r="X15" s="251"/>
      <c r="Y15" s="251"/>
      <c r="Z15" s="251"/>
    </row>
    <row r="16">
      <c r="A16" s="251" t="s">
        <v>5213</v>
      </c>
      <c r="B16" s="251">
        <f>INTER!B16</f>
        <v>3</v>
      </c>
      <c r="C16" s="251"/>
      <c r="D16" s="251"/>
      <c r="E16" s="251"/>
      <c r="F16" s="251"/>
      <c r="G16" s="251"/>
      <c r="H16" s="251"/>
      <c r="I16" s="251"/>
      <c r="J16" s="251"/>
      <c r="K16" s="251"/>
      <c r="L16" s="251"/>
      <c r="M16" s="251"/>
      <c r="N16" s="251"/>
      <c r="O16" s="251"/>
      <c r="P16" s="251"/>
      <c r="Q16" s="251"/>
      <c r="R16" s="251"/>
      <c r="S16" s="251"/>
      <c r="T16" s="251"/>
      <c r="U16" s="251"/>
      <c r="V16" s="251"/>
      <c r="W16" s="251"/>
      <c r="X16" s="251"/>
      <c r="Y16" s="251"/>
      <c r="Z16" s="251"/>
    </row>
    <row r="17">
      <c r="A17" s="251" t="s">
        <v>5214</v>
      </c>
      <c r="B17" s="251">
        <f>INTER!B17</f>
        <v>1</v>
      </c>
      <c r="C17" s="251"/>
      <c r="D17" s="251"/>
      <c r="E17" s="251"/>
      <c r="F17" s="251"/>
      <c r="G17" s="251"/>
      <c r="H17" s="251"/>
      <c r="I17" s="251"/>
      <c r="J17" s="251"/>
      <c r="K17" s="251"/>
      <c r="L17" s="251"/>
      <c r="M17" s="251"/>
      <c r="N17" s="251"/>
      <c r="O17" s="251"/>
      <c r="P17" s="251"/>
      <c r="Q17" s="251"/>
      <c r="R17" s="251"/>
      <c r="S17" s="251"/>
      <c r="T17" s="251"/>
      <c r="U17" s="251"/>
      <c r="V17" s="251"/>
      <c r="W17" s="251"/>
      <c r="X17" s="251"/>
      <c r="Y17" s="251"/>
      <c r="Z17" s="251"/>
    </row>
    <row r="18">
      <c r="A18" s="251" t="s">
        <v>5215</v>
      </c>
      <c r="B18" s="251">
        <f>INTER!B11</f>
        <v>2</v>
      </c>
      <c r="C18" s="251"/>
      <c r="D18" s="251"/>
      <c r="E18" s="251"/>
      <c r="F18" s="251"/>
      <c r="G18" s="251"/>
      <c r="H18" s="251"/>
      <c r="I18" s="251"/>
      <c r="J18" s="251"/>
      <c r="K18" s="251"/>
      <c r="L18" s="251"/>
      <c r="M18" s="251"/>
      <c r="N18" s="251"/>
      <c r="O18" s="251"/>
      <c r="P18" s="251"/>
      <c r="Q18" s="251"/>
      <c r="R18" s="251"/>
      <c r="S18" s="251"/>
      <c r="T18" s="251"/>
      <c r="U18" s="251"/>
      <c r="V18" s="251"/>
      <c r="W18" s="251"/>
      <c r="X18" s="251"/>
      <c r="Y18" s="251"/>
      <c r="Z18" s="251"/>
    </row>
    <row r="19">
      <c r="A19" s="251"/>
      <c r="B19" s="251"/>
      <c r="C19" s="251"/>
      <c r="D19" s="251"/>
      <c r="E19" s="251"/>
      <c r="F19" s="251"/>
      <c r="G19" s="251"/>
      <c r="H19" s="251"/>
      <c r="I19" s="251"/>
      <c r="J19" s="251"/>
      <c r="K19" s="251"/>
      <c r="L19" s="251"/>
      <c r="M19" s="251"/>
      <c r="N19" s="251"/>
      <c r="O19" s="251"/>
      <c r="P19" s="251"/>
      <c r="Q19" s="251"/>
      <c r="R19" s="251"/>
      <c r="S19" s="251"/>
      <c r="T19" s="251"/>
      <c r="U19" s="251"/>
      <c r="V19" s="251"/>
      <c r="W19" s="251"/>
      <c r="X19" s="251"/>
      <c r="Y19" s="251"/>
      <c r="Z19" s="251"/>
    </row>
    <row r="20">
      <c r="A20" s="251" t="s">
        <v>5216</v>
      </c>
      <c r="B20" s="251"/>
      <c r="C20" s="251" t="s">
        <v>5217</v>
      </c>
      <c r="D20" s="251"/>
      <c r="E20" s="251" t="s">
        <v>5121</v>
      </c>
      <c r="F20" s="251" t="s">
        <v>464</v>
      </c>
      <c r="G20" s="251" t="s">
        <v>5218</v>
      </c>
      <c r="H20" s="251" t="s">
        <v>193</v>
      </c>
      <c r="I20" s="251" t="s">
        <v>5193</v>
      </c>
      <c r="J20" s="251" t="s">
        <v>242</v>
      </c>
      <c r="K20" s="251" t="s">
        <v>247</v>
      </c>
      <c r="L20" s="251"/>
      <c r="M20" s="251"/>
      <c r="N20" s="251"/>
      <c r="O20" s="251"/>
      <c r="P20" s="251"/>
      <c r="Q20" s="251"/>
      <c r="R20" s="251"/>
      <c r="S20" s="251"/>
      <c r="T20" s="251"/>
      <c r="U20" s="251"/>
      <c r="V20" s="251"/>
      <c r="W20" s="251"/>
      <c r="X20" s="251"/>
      <c r="Y20" s="251"/>
      <c r="Z20" s="251"/>
    </row>
    <row r="21" ht="15.75" customHeight="1">
      <c r="A21" s="251" t="s">
        <v>5219</v>
      </c>
      <c r="B21" s="934">
        <f>C11/K4</f>
        <v>4.028846154</v>
      </c>
      <c r="C21" s="931">
        <f>ROUND(B21,0)</f>
        <v>4</v>
      </c>
      <c r="D21" s="251"/>
      <c r="E21" s="251"/>
      <c r="F21" s="251"/>
      <c r="G21" s="251"/>
      <c r="H21" s="251"/>
      <c r="I21" s="251"/>
      <c r="J21" s="251"/>
      <c r="K21" s="251"/>
      <c r="L21" s="251"/>
      <c r="M21" s="251"/>
      <c r="N21" s="251"/>
      <c r="O21" s="251"/>
      <c r="P21" s="251"/>
      <c r="Q21" s="251"/>
      <c r="R21" s="251"/>
      <c r="S21" s="251"/>
      <c r="T21" s="251"/>
      <c r="U21" s="251"/>
      <c r="V21" s="251"/>
      <c r="W21" s="251"/>
      <c r="X21" s="251"/>
      <c r="Y21" s="251"/>
      <c r="Z21" s="251"/>
    </row>
    <row r="22" ht="15.75" customHeight="1">
      <c r="A22" s="251" t="s">
        <v>5220</v>
      </c>
      <c r="B22" s="934"/>
      <c r="C22" s="931">
        <f>B16</f>
        <v>3</v>
      </c>
      <c r="D22" s="251"/>
      <c r="E22" s="251"/>
      <c r="F22" s="251"/>
      <c r="G22" s="251"/>
      <c r="H22" s="251">
        <f t="shared" ref="H22:K22" si="2">$C22*H4</f>
        <v>165</v>
      </c>
      <c r="I22" s="251">
        <f t="shared" si="2"/>
        <v>3</v>
      </c>
      <c r="J22" s="251">
        <f t="shared" si="2"/>
        <v>3</v>
      </c>
      <c r="K22" s="251">
        <f t="shared" si="2"/>
        <v>39</v>
      </c>
      <c r="L22" s="251"/>
      <c r="M22" s="251"/>
      <c r="N22" s="251"/>
      <c r="O22" s="251"/>
      <c r="P22" s="251"/>
      <c r="Q22" s="251"/>
      <c r="R22" s="251"/>
      <c r="S22" s="251"/>
      <c r="T22" s="251"/>
      <c r="U22" s="251"/>
      <c r="V22" s="251"/>
      <c r="W22" s="251"/>
      <c r="X22" s="251"/>
      <c r="Y22" s="251"/>
      <c r="Z22" s="251"/>
    </row>
    <row r="23" ht="15.75" customHeight="1">
      <c r="A23" s="251" t="s">
        <v>5221</v>
      </c>
      <c r="B23" s="934"/>
      <c r="C23" s="931">
        <f>(C21-C22)*2</f>
        <v>2</v>
      </c>
      <c r="D23" s="251"/>
      <c r="E23" s="251"/>
      <c r="F23" s="251"/>
      <c r="G23" s="251"/>
      <c r="H23" s="251">
        <f t="shared" ref="H23:K23" si="3">$C23*H12</f>
        <v>40</v>
      </c>
      <c r="I23" s="251">
        <f t="shared" si="3"/>
        <v>0</v>
      </c>
      <c r="J23" s="251">
        <f t="shared" si="3"/>
        <v>0</v>
      </c>
      <c r="K23" s="251">
        <f t="shared" si="3"/>
        <v>12</v>
      </c>
      <c r="L23" s="251"/>
      <c r="M23" s="251"/>
      <c r="N23" s="251"/>
      <c r="O23" s="251"/>
      <c r="P23" s="251"/>
      <c r="Q23" s="251"/>
      <c r="R23" s="251"/>
      <c r="S23" s="251"/>
      <c r="T23" s="251"/>
      <c r="U23" s="251"/>
      <c r="V23" s="251"/>
      <c r="W23" s="251"/>
      <c r="X23" s="251"/>
      <c r="Y23" s="251"/>
      <c r="Z23" s="251"/>
    </row>
    <row r="24" ht="15.75" customHeight="1">
      <c r="A24" s="251" t="s">
        <v>5222</v>
      </c>
      <c r="B24" s="251"/>
      <c r="C24" s="931">
        <f t="shared" ref="C24:C26" si="5">B12</f>
        <v>0</v>
      </c>
      <c r="D24" s="251"/>
      <c r="E24" s="251">
        <f t="shared" ref="E24:E26" si="6">B12*I5</f>
        <v>0</v>
      </c>
      <c r="F24" s="931">
        <f>B12*K5</f>
        <v>0</v>
      </c>
      <c r="G24" s="251">
        <f t="shared" ref="G24:G26" si="7">B12*J5</f>
        <v>0</v>
      </c>
      <c r="H24" s="251">
        <f t="shared" ref="H24:K24" si="4">$C24*H5</f>
        <v>0</v>
      </c>
      <c r="I24" s="251">
        <f t="shared" si="4"/>
        <v>0</v>
      </c>
      <c r="J24" s="251">
        <f t="shared" si="4"/>
        <v>0</v>
      </c>
      <c r="K24" s="251">
        <f t="shared" si="4"/>
        <v>0</v>
      </c>
      <c r="L24" s="251"/>
      <c r="M24" s="251"/>
      <c r="N24" s="251"/>
      <c r="O24" s="251"/>
      <c r="P24" s="251"/>
      <c r="Q24" s="251"/>
      <c r="R24" s="251"/>
      <c r="S24" s="251"/>
      <c r="T24" s="251"/>
      <c r="U24" s="251"/>
      <c r="V24" s="251"/>
      <c r="W24" s="251"/>
      <c r="X24" s="251"/>
      <c r="Y24" s="251"/>
      <c r="Z24" s="251"/>
    </row>
    <row r="25" ht="15.75" customHeight="1">
      <c r="A25" s="251" t="s">
        <v>5223</v>
      </c>
      <c r="B25" s="251"/>
      <c r="C25" s="931">
        <f t="shared" si="5"/>
        <v>1</v>
      </c>
      <c r="D25" s="251"/>
      <c r="E25" s="251">
        <f t="shared" si="6"/>
        <v>5</v>
      </c>
      <c r="F25" s="931">
        <f>+B13*K6</f>
        <v>10</v>
      </c>
      <c r="G25" s="251">
        <f t="shared" si="7"/>
        <v>1</v>
      </c>
      <c r="H25" s="251">
        <f t="shared" ref="H25:K25" si="8">$C25*H6</f>
        <v>65</v>
      </c>
      <c r="I25" s="251">
        <f t="shared" si="8"/>
        <v>5</v>
      </c>
      <c r="J25" s="251">
        <f t="shared" si="8"/>
        <v>1</v>
      </c>
      <c r="K25" s="251">
        <f t="shared" si="8"/>
        <v>10</v>
      </c>
      <c r="L25" s="251"/>
      <c r="M25" s="251"/>
      <c r="N25" s="251"/>
      <c r="O25" s="251"/>
      <c r="P25" s="251"/>
      <c r="Q25" s="251"/>
      <c r="R25" s="251"/>
      <c r="S25" s="251"/>
      <c r="T25" s="251"/>
      <c r="U25" s="251"/>
      <c r="V25" s="251"/>
      <c r="W25" s="251"/>
      <c r="X25" s="251"/>
      <c r="Y25" s="251"/>
      <c r="Z25" s="251"/>
    </row>
    <row r="26" ht="15.75" customHeight="1">
      <c r="A26" s="251" t="s">
        <v>5224</v>
      </c>
      <c r="B26" s="934"/>
      <c r="C26" s="931">
        <f t="shared" si="5"/>
        <v>0</v>
      </c>
      <c r="D26" s="251"/>
      <c r="E26" s="251">
        <f t="shared" si="6"/>
        <v>0</v>
      </c>
      <c r="F26" s="251">
        <f>B14*K7</f>
        <v>0</v>
      </c>
      <c r="G26" s="251">
        <f t="shared" si="7"/>
        <v>0</v>
      </c>
      <c r="H26" s="251">
        <f t="shared" ref="H26:K26" si="9">$C26*H7</f>
        <v>0</v>
      </c>
      <c r="I26" s="251">
        <f t="shared" si="9"/>
        <v>0</v>
      </c>
      <c r="J26" s="251">
        <f t="shared" si="9"/>
        <v>0</v>
      </c>
      <c r="K26" s="251">
        <f t="shared" si="9"/>
        <v>0</v>
      </c>
      <c r="L26" s="251"/>
      <c r="M26" s="251"/>
      <c r="N26" s="251"/>
      <c r="O26" s="251"/>
      <c r="P26" s="251"/>
      <c r="Q26" s="251"/>
      <c r="R26" s="251"/>
      <c r="S26" s="251"/>
      <c r="T26" s="251"/>
      <c r="U26" s="251"/>
      <c r="V26" s="251"/>
      <c r="W26" s="251"/>
      <c r="X26" s="251"/>
      <c r="Y26" s="251"/>
      <c r="Z26" s="251"/>
    </row>
    <row r="27" ht="15.75" customHeight="1">
      <c r="A27" s="251" t="s">
        <v>5194</v>
      </c>
      <c r="B27" s="931">
        <f>((D5-F24-F25-F33)/K2)-C21</f>
        <v>7.074957486</v>
      </c>
      <c r="C27" s="251">
        <f>ROUNDUP(B27,0)</f>
        <v>8</v>
      </c>
      <c r="D27" s="251"/>
      <c r="E27" s="251">
        <f>C27*I2</f>
        <v>40</v>
      </c>
      <c r="F27" s="251"/>
      <c r="G27" s="251"/>
      <c r="H27" s="251">
        <f t="shared" ref="H27:K27" si="10">$C27*H2</f>
        <v>1080</v>
      </c>
      <c r="I27" s="251">
        <f t="shared" si="10"/>
        <v>40</v>
      </c>
      <c r="J27" s="251">
        <f t="shared" si="10"/>
        <v>8</v>
      </c>
      <c r="K27" s="251">
        <f t="shared" si="10"/>
        <v>200</v>
      </c>
      <c r="L27" s="251"/>
      <c r="M27" s="251"/>
      <c r="N27" s="251"/>
      <c r="O27" s="251"/>
      <c r="P27" s="251"/>
      <c r="Q27" s="251"/>
      <c r="R27" s="251"/>
      <c r="S27" s="251"/>
      <c r="T27" s="251"/>
      <c r="U27" s="251"/>
      <c r="V27" s="251"/>
      <c r="W27" s="251"/>
      <c r="X27" s="251"/>
      <c r="Y27" s="251"/>
      <c r="Z27" s="251"/>
    </row>
    <row r="28" ht="15.75" customHeight="1">
      <c r="A28" s="251" t="s">
        <v>5202</v>
      </c>
      <c r="B28" s="933">
        <f>(D7-E24-E25-E27)/I8</f>
        <v>2.062588571</v>
      </c>
      <c r="C28" s="931">
        <f>B15</f>
        <v>0</v>
      </c>
      <c r="D28" s="251"/>
      <c r="E28" s="251">
        <f t="shared" ref="E28:E29" si="12">C28*I8</f>
        <v>0</v>
      </c>
      <c r="F28" s="251"/>
      <c r="G28" s="251">
        <f t="shared" ref="G28:G29" si="13">C28*J8</f>
        <v>0</v>
      </c>
      <c r="H28" s="935">
        <f t="shared" ref="H28:K28" si="11">$C28*H8</f>
        <v>0</v>
      </c>
      <c r="I28" s="935">
        <f t="shared" si="11"/>
        <v>0</v>
      </c>
      <c r="J28" s="935">
        <f t="shared" si="11"/>
        <v>0</v>
      </c>
      <c r="K28" s="935">
        <f t="shared" si="11"/>
        <v>0</v>
      </c>
      <c r="L28" s="251"/>
      <c r="M28" s="251"/>
      <c r="N28" s="251"/>
      <c r="O28" s="251"/>
      <c r="P28" s="251"/>
      <c r="Q28" s="251"/>
      <c r="R28" s="251"/>
      <c r="S28" s="251"/>
      <c r="T28" s="251"/>
      <c r="U28" s="251"/>
      <c r="V28" s="251"/>
      <c r="W28" s="251"/>
      <c r="X28" s="251"/>
      <c r="Y28" s="251"/>
      <c r="Z28" s="251"/>
    </row>
    <row r="29" ht="15.75" customHeight="1">
      <c r="A29" s="251" t="s">
        <v>5203</v>
      </c>
      <c r="B29" s="933">
        <f>(D7-E24-E25-E27-E28)/I9</f>
        <v>2.250096623</v>
      </c>
      <c r="C29" s="931">
        <f>ROUNDUP(B29,0)</f>
        <v>3</v>
      </c>
      <c r="D29" s="251"/>
      <c r="E29" s="251">
        <f t="shared" si="12"/>
        <v>33</v>
      </c>
      <c r="F29" s="251"/>
      <c r="G29" s="251">
        <f t="shared" si="13"/>
        <v>3</v>
      </c>
      <c r="H29" s="935">
        <f t="shared" ref="H29:K29" si="14">$C29*H9</f>
        <v>165</v>
      </c>
      <c r="I29" s="935">
        <f t="shared" si="14"/>
        <v>33</v>
      </c>
      <c r="J29" s="935">
        <f t="shared" si="14"/>
        <v>3</v>
      </c>
      <c r="K29" s="935">
        <f t="shared" si="14"/>
        <v>3</v>
      </c>
      <c r="L29" s="251"/>
      <c r="M29" s="251"/>
      <c r="N29" s="251"/>
      <c r="O29" s="251"/>
      <c r="P29" s="251"/>
      <c r="Q29" s="251"/>
      <c r="R29" s="251"/>
      <c r="S29" s="251"/>
      <c r="T29" s="251"/>
      <c r="U29" s="251"/>
      <c r="V29" s="251"/>
      <c r="W29" s="251"/>
      <c r="X29" s="251"/>
      <c r="Y29" s="251"/>
      <c r="Z29" s="251"/>
    </row>
    <row r="30" ht="15.75" customHeight="1">
      <c r="A30" s="251" t="s">
        <v>5225</v>
      </c>
      <c r="B30" s="933">
        <f>(D6-G24-G25-G26-G28-G29)/AVERAGE(J10,J11)</f>
        <v>6.583333333</v>
      </c>
      <c r="C30" s="931">
        <f>ROUNDDOWN(B30,0)</f>
        <v>6</v>
      </c>
      <c r="D30" s="251"/>
      <c r="E30" s="251"/>
      <c r="F30" s="251"/>
      <c r="G30" s="936" t="s">
        <v>4859</v>
      </c>
      <c r="H30" s="251">
        <f t="shared" ref="H30:K30" si="15">$C33*H3</f>
        <v>52</v>
      </c>
      <c r="I30" s="251">
        <f t="shared" si="15"/>
        <v>2</v>
      </c>
      <c r="J30" s="251">
        <f t="shared" si="15"/>
        <v>0</v>
      </c>
      <c r="K30" s="251">
        <f t="shared" si="15"/>
        <v>10</v>
      </c>
      <c r="L30" s="251"/>
      <c r="M30" s="251"/>
      <c r="N30" s="251"/>
      <c r="O30" s="251"/>
      <c r="P30" s="251"/>
      <c r="Q30" s="251"/>
      <c r="R30" s="251"/>
      <c r="S30" s="251"/>
      <c r="T30" s="251"/>
      <c r="U30" s="251"/>
      <c r="V30" s="251"/>
      <c r="W30" s="251"/>
      <c r="X30" s="251"/>
      <c r="Y30" s="251"/>
      <c r="Z30" s="251"/>
    </row>
    <row r="31" ht="15.75" customHeight="1">
      <c r="A31" s="251" t="s">
        <v>4853</v>
      </c>
      <c r="B31" s="251"/>
      <c r="C31" s="931">
        <f>B17</f>
        <v>1</v>
      </c>
      <c r="D31" s="251"/>
      <c r="E31" s="251"/>
      <c r="F31" s="251"/>
      <c r="G31" s="251"/>
      <c r="H31" s="251">
        <f t="shared" ref="H31:K31" si="16">$C31*H11</f>
        <v>110</v>
      </c>
      <c r="I31" s="251">
        <f t="shared" si="16"/>
        <v>4</v>
      </c>
      <c r="J31" s="251">
        <f t="shared" si="16"/>
        <v>10</v>
      </c>
      <c r="K31" s="251">
        <f t="shared" si="16"/>
        <v>4</v>
      </c>
      <c r="L31" s="251"/>
      <c r="M31" s="251"/>
      <c r="N31" s="251"/>
      <c r="O31" s="251"/>
      <c r="P31" s="251"/>
      <c r="Q31" s="251"/>
      <c r="R31" s="251"/>
      <c r="S31" s="251"/>
      <c r="T31" s="251"/>
      <c r="U31" s="251"/>
      <c r="V31" s="251"/>
      <c r="W31" s="251"/>
      <c r="X31" s="251"/>
      <c r="Y31" s="251"/>
      <c r="Z31" s="251"/>
    </row>
    <row r="32" ht="15.75" customHeight="1">
      <c r="A32" s="251" t="s">
        <v>5204</v>
      </c>
      <c r="B32" s="251"/>
      <c r="C32" s="931">
        <f>C30-C31</f>
        <v>5</v>
      </c>
      <c r="D32" s="251"/>
      <c r="E32" s="251"/>
      <c r="F32" s="251"/>
      <c r="G32" s="251"/>
      <c r="H32" s="251">
        <f t="shared" ref="H32:K32" si="17">$C32*H10</f>
        <v>450</v>
      </c>
      <c r="I32" s="251">
        <f t="shared" si="17"/>
        <v>0</v>
      </c>
      <c r="J32" s="251">
        <f t="shared" si="17"/>
        <v>50</v>
      </c>
      <c r="K32" s="251">
        <f t="shared" si="17"/>
        <v>0</v>
      </c>
      <c r="L32" s="251"/>
      <c r="M32" s="251"/>
      <c r="N32" s="251"/>
      <c r="O32" s="251"/>
      <c r="P32" s="251"/>
      <c r="Q32" s="251"/>
      <c r="R32" s="251"/>
      <c r="S32" s="251"/>
      <c r="T32" s="251"/>
      <c r="U32" s="251"/>
      <c r="V32" s="251"/>
      <c r="W32" s="251"/>
      <c r="X32" s="251"/>
      <c r="Y32" s="251"/>
      <c r="Z32" s="251"/>
    </row>
    <row r="33" ht="15.75" customHeight="1">
      <c r="A33" s="251" t="s">
        <v>4859</v>
      </c>
      <c r="B33" s="251"/>
      <c r="C33" s="251">
        <f>B18</f>
        <v>2</v>
      </c>
      <c r="D33" s="251"/>
      <c r="E33" s="251">
        <f>C33*I3</f>
        <v>2</v>
      </c>
      <c r="F33" s="251">
        <f>C33*K3</f>
        <v>10</v>
      </c>
      <c r="G33" s="251">
        <f>C33*J3</f>
        <v>0</v>
      </c>
      <c r="H33" s="251">
        <f t="shared" ref="H33:K33" si="18">SUM(H22:H32)</f>
        <v>2127</v>
      </c>
      <c r="I33" s="251">
        <f t="shared" si="18"/>
        <v>87</v>
      </c>
      <c r="J33" s="251">
        <f t="shared" si="18"/>
        <v>75</v>
      </c>
      <c r="K33" s="251">
        <f t="shared" si="18"/>
        <v>278</v>
      </c>
      <c r="L33" s="251"/>
      <c r="M33" s="251"/>
      <c r="N33" s="251"/>
      <c r="O33" s="251"/>
      <c r="P33" s="251"/>
      <c r="Q33" s="251"/>
      <c r="R33" s="251"/>
      <c r="S33" s="251"/>
      <c r="T33" s="251"/>
      <c r="U33" s="251"/>
      <c r="V33" s="251"/>
      <c r="W33" s="251"/>
      <c r="X33" s="251"/>
      <c r="Y33" s="251"/>
      <c r="Z33" s="251"/>
    </row>
    <row r="34" ht="15.75" customHeight="1">
      <c r="A34" s="251"/>
      <c r="B34" s="251"/>
      <c r="C34" s="251"/>
      <c r="D34" s="251"/>
      <c r="E34" s="251"/>
      <c r="F34" s="251"/>
      <c r="G34" s="251"/>
      <c r="H34" s="251"/>
      <c r="I34" s="251"/>
      <c r="J34" s="251"/>
      <c r="K34" s="251"/>
      <c r="L34" s="251"/>
      <c r="M34" s="251"/>
      <c r="N34" s="251"/>
      <c r="O34" s="251"/>
      <c r="P34" s="251"/>
      <c r="Q34" s="251"/>
      <c r="R34" s="251"/>
      <c r="S34" s="251"/>
      <c r="T34" s="251"/>
      <c r="U34" s="251"/>
      <c r="V34" s="251"/>
      <c r="W34" s="251"/>
      <c r="X34" s="251"/>
      <c r="Y34" s="251"/>
      <c r="Z34" s="251"/>
    </row>
    <row r="35" ht="15.75" customHeight="1">
      <c r="A35" s="251"/>
      <c r="B35" s="251"/>
      <c r="C35" s="251"/>
      <c r="D35" s="251"/>
      <c r="E35" s="251"/>
      <c r="F35" s="251"/>
      <c r="G35" s="251"/>
      <c r="H35" s="251"/>
      <c r="I35" s="251">
        <f>I33*4</f>
        <v>348</v>
      </c>
      <c r="J35" s="251">
        <f>J33*9</f>
        <v>675</v>
      </c>
      <c r="K35" s="251">
        <f>K33*4</f>
        <v>1112</v>
      </c>
      <c r="L35" s="251">
        <f>SUM(I35:K35)</f>
        <v>2135</v>
      </c>
      <c r="M35" s="251"/>
      <c r="N35" s="251"/>
      <c r="O35" s="251"/>
      <c r="P35" s="251"/>
      <c r="Q35" s="251"/>
      <c r="R35" s="251"/>
      <c r="S35" s="251"/>
      <c r="T35" s="251"/>
      <c r="U35" s="251"/>
      <c r="V35" s="251"/>
      <c r="W35" s="251"/>
      <c r="X35" s="251"/>
      <c r="Y35" s="251"/>
      <c r="Z35" s="251"/>
    </row>
    <row r="36" ht="15.75" customHeight="1">
      <c r="A36" s="251"/>
      <c r="B36" s="251"/>
      <c r="C36" s="251"/>
      <c r="D36" s="251"/>
      <c r="E36" s="251"/>
      <c r="F36" s="251"/>
      <c r="G36" s="251"/>
      <c r="H36" s="251"/>
      <c r="I36" s="932">
        <f>I35/L35</f>
        <v>0.1629976581</v>
      </c>
      <c r="J36" s="932">
        <f>J35/L35</f>
        <v>0.3161592506</v>
      </c>
      <c r="K36" s="932">
        <f>K35/L35</f>
        <v>0.5208430913</v>
      </c>
      <c r="L36" s="251"/>
      <c r="M36" s="251"/>
      <c r="N36" s="251"/>
      <c r="O36" s="251"/>
      <c r="P36" s="251"/>
      <c r="Q36" s="251"/>
      <c r="R36" s="251"/>
      <c r="S36" s="251"/>
      <c r="T36" s="251"/>
      <c r="U36" s="251"/>
      <c r="V36" s="251"/>
      <c r="W36" s="251"/>
      <c r="X36" s="251"/>
      <c r="Y36" s="251"/>
      <c r="Z36" s="251"/>
    </row>
    <row r="37" ht="15.75" customHeight="1">
      <c r="A37" s="251"/>
      <c r="B37" s="251"/>
      <c r="C37" s="251"/>
      <c r="D37" s="251"/>
      <c r="E37" s="251"/>
      <c r="F37" s="251"/>
      <c r="G37" s="251"/>
      <c r="H37" s="251"/>
      <c r="I37" s="251"/>
      <c r="J37" s="251"/>
      <c r="K37" s="251"/>
      <c r="L37" s="251"/>
      <c r="M37" s="251"/>
      <c r="N37" s="251"/>
      <c r="O37" s="251"/>
      <c r="P37" s="251"/>
      <c r="Q37" s="251"/>
      <c r="R37" s="251"/>
      <c r="S37" s="251"/>
      <c r="T37" s="251"/>
      <c r="U37" s="251"/>
      <c r="V37" s="251"/>
      <c r="W37" s="251"/>
      <c r="X37" s="251"/>
      <c r="Y37" s="251"/>
      <c r="Z37" s="251"/>
    </row>
    <row r="38" ht="15.75" customHeight="1">
      <c r="A38" s="251"/>
      <c r="B38" s="251"/>
      <c r="C38" s="251"/>
      <c r="D38" s="251"/>
      <c r="E38" s="251"/>
      <c r="F38" s="251"/>
      <c r="G38" s="251"/>
      <c r="H38" s="251"/>
      <c r="I38" s="251"/>
      <c r="J38" s="251"/>
      <c r="K38" s="251"/>
      <c r="L38" s="251"/>
      <c r="M38" s="251"/>
      <c r="N38" s="251"/>
      <c r="O38" s="251"/>
      <c r="P38" s="251"/>
      <c r="Q38" s="251"/>
      <c r="R38" s="251"/>
      <c r="S38" s="251"/>
      <c r="T38" s="251"/>
      <c r="U38" s="251"/>
      <c r="V38" s="251"/>
      <c r="W38" s="251"/>
      <c r="X38" s="251"/>
      <c r="Y38" s="251"/>
      <c r="Z38" s="251"/>
    </row>
    <row r="39" ht="15.75" customHeight="1">
      <c r="A39" s="251"/>
      <c r="B39" s="251"/>
      <c r="C39" s="251"/>
      <c r="D39" s="251"/>
      <c r="E39" s="251"/>
      <c r="F39" s="251"/>
      <c r="G39" s="251"/>
      <c r="H39" s="251"/>
      <c r="I39" s="251"/>
      <c r="J39" s="251"/>
      <c r="K39" s="251"/>
      <c r="L39" s="251"/>
      <c r="M39" s="251"/>
      <c r="N39" s="251"/>
      <c r="O39" s="251"/>
      <c r="P39" s="251"/>
      <c r="Q39" s="251"/>
      <c r="R39" s="251"/>
      <c r="S39" s="251"/>
      <c r="T39" s="251"/>
      <c r="U39" s="251"/>
      <c r="V39" s="251"/>
      <c r="W39" s="251"/>
      <c r="X39" s="251"/>
      <c r="Y39" s="251"/>
      <c r="Z39" s="251"/>
    </row>
    <row r="40" ht="15.75" customHeight="1">
      <c r="A40" s="251"/>
      <c r="B40" s="251"/>
      <c r="C40" s="251"/>
      <c r="D40" s="251"/>
      <c r="E40" s="251"/>
      <c r="F40" s="251"/>
      <c r="G40" s="251"/>
      <c r="H40" s="251"/>
      <c r="I40" s="932"/>
      <c r="J40" s="932"/>
      <c r="K40" s="251"/>
      <c r="L40" s="251"/>
      <c r="M40" s="251"/>
      <c r="N40" s="251"/>
      <c r="O40" s="251"/>
      <c r="P40" s="251"/>
      <c r="Q40" s="251"/>
      <c r="R40" s="251"/>
      <c r="S40" s="251"/>
      <c r="T40" s="251"/>
      <c r="U40" s="251"/>
      <c r="V40" s="251"/>
      <c r="W40" s="251"/>
      <c r="X40" s="251"/>
      <c r="Y40" s="251"/>
      <c r="Z40" s="251"/>
    </row>
    <row r="41" ht="15.75" customHeight="1">
      <c r="A41" s="251"/>
      <c r="B41" s="251"/>
      <c r="C41" s="251"/>
      <c r="D41" s="251"/>
      <c r="E41" s="251"/>
      <c r="F41" s="251"/>
      <c r="G41" s="251"/>
      <c r="H41" s="251"/>
      <c r="I41" s="251"/>
      <c r="J41" s="251"/>
      <c r="K41" s="251"/>
      <c r="L41" s="251"/>
      <c r="M41" s="251"/>
      <c r="N41" s="251"/>
      <c r="O41" s="251"/>
      <c r="P41" s="251"/>
      <c r="Q41" s="251"/>
      <c r="R41" s="251"/>
      <c r="S41" s="251"/>
      <c r="T41" s="251"/>
      <c r="U41" s="251"/>
      <c r="V41" s="251"/>
      <c r="W41" s="251"/>
      <c r="X41" s="251"/>
      <c r="Y41" s="251"/>
      <c r="Z41" s="251"/>
    </row>
    <row r="42" ht="15.75" customHeight="1">
      <c r="A42" s="251"/>
      <c r="B42" s="251"/>
      <c r="C42" s="251"/>
      <c r="D42" s="251"/>
      <c r="E42" s="251"/>
      <c r="F42" s="251"/>
      <c r="G42" s="251"/>
      <c r="H42" s="251"/>
      <c r="I42" s="251"/>
      <c r="J42" s="251"/>
      <c r="K42" s="251"/>
      <c r="L42" s="251"/>
      <c r="M42" s="251"/>
      <c r="N42" s="251"/>
      <c r="O42" s="251"/>
      <c r="P42" s="251"/>
      <c r="Q42" s="251"/>
      <c r="R42" s="251"/>
      <c r="S42" s="251"/>
      <c r="T42" s="251"/>
      <c r="U42" s="251"/>
      <c r="V42" s="251"/>
      <c r="W42" s="251"/>
      <c r="X42" s="251"/>
      <c r="Y42" s="251"/>
      <c r="Z42" s="251"/>
    </row>
    <row r="43" ht="15.75" customHeight="1">
      <c r="A43" s="251"/>
      <c r="B43" s="251"/>
      <c r="C43" s="251"/>
      <c r="D43" s="251"/>
      <c r="E43" s="251"/>
      <c r="F43" s="251"/>
      <c r="G43" s="251"/>
      <c r="H43" s="251"/>
      <c r="I43" s="251"/>
      <c r="J43" s="251"/>
      <c r="K43" s="251"/>
      <c r="L43" s="251"/>
      <c r="M43" s="251"/>
      <c r="N43" s="251"/>
      <c r="O43" s="251"/>
      <c r="P43" s="251"/>
      <c r="Q43" s="251"/>
      <c r="R43" s="251"/>
      <c r="S43" s="251"/>
      <c r="T43" s="251"/>
      <c r="U43" s="251"/>
      <c r="V43" s="251"/>
      <c r="W43" s="251"/>
      <c r="X43" s="251"/>
      <c r="Y43" s="251"/>
      <c r="Z43" s="251"/>
    </row>
    <row r="44" ht="15.75" customHeight="1">
      <c r="A44" s="251"/>
      <c r="B44" s="251"/>
      <c r="C44" s="251"/>
      <c r="D44" s="251"/>
      <c r="E44" s="251"/>
      <c r="F44" s="251"/>
      <c r="G44" s="251"/>
      <c r="H44" s="251"/>
      <c r="I44" s="251"/>
      <c r="J44" s="251"/>
      <c r="K44" s="251"/>
      <c r="L44" s="251"/>
      <c r="M44" s="251"/>
      <c r="N44" s="251"/>
      <c r="O44" s="251"/>
      <c r="P44" s="251"/>
      <c r="Q44" s="251"/>
      <c r="R44" s="251"/>
      <c r="S44" s="251"/>
      <c r="T44" s="251"/>
      <c r="U44" s="251"/>
      <c r="V44" s="251"/>
      <c r="W44" s="251"/>
      <c r="X44" s="251"/>
      <c r="Y44" s="251"/>
      <c r="Z44" s="251"/>
    </row>
    <row r="45" ht="15.75" customHeight="1">
      <c r="A45" s="251"/>
      <c r="B45" s="251"/>
      <c r="C45" s="251"/>
      <c r="D45" s="251"/>
      <c r="E45" s="251"/>
      <c r="F45" s="251"/>
      <c r="G45" s="251"/>
      <c r="H45" s="251"/>
      <c r="I45" s="251"/>
      <c r="J45" s="251"/>
      <c r="K45" s="251"/>
      <c r="L45" s="251"/>
      <c r="M45" s="251"/>
      <c r="N45" s="251"/>
      <c r="O45" s="251"/>
      <c r="P45" s="251"/>
      <c r="Q45" s="251"/>
      <c r="R45" s="251"/>
      <c r="S45" s="251"/>
      <c r="T45" s="251"/>
      <c r="U45" s="251"/>
      <c r="V45" s="251"/>
      <c r="W45" s="251"/>
      <c r="X45" s="251"/>
      <c r="Y45" s="251"/>
      <c r="Z45" s="251"/>
    </row>
    <row r="46" ht="15.75" customHeight="1">
      <c r="A46" s="251"/>
      <c r="B46" s="251"/>
      <c r="C46" s="251"/>
      <c r="D46" s="251"/>
      <c r="E46" s="251"/>
      <c r="F46" s="251"/>
      <c r="G46" s="251"/>
      <c r="H46" s="251"/>
      <c r="I46" s="251"/>
      <c r="J46" s="251"/>
      <c r="K46" s="251"/>
      <c r="L46" s="251"/>
      <c r="M46" s="251"/>
      <c r="N46" s="251"/>
      <c r="O46" s="251"/>
      <c r="P46" s="251"/>
      <c r="Q46" s="251"/>
      <c r="R46" s="251"/>
      <c r="S46" s="251"/>
      <c r="T46" s="251"/>
      <c r="U46" s="251"/>
      <c r="V46" s="251"/>
      <c r="W46" s="251"/>
      <c r="X46" s="251"/>
      <c r="Y46" s="251"/>
      <c r="Z46" s="251"/>
    </row>
    <row r="47" ht="15.75" customHeight="1">
      <c r="A47" s="251"/>
      <c r="B47" s="251"/>
      <c r="C47" s="251"/>
      <c r="D47" s="251"/>
      <c r="E47" s="251"/>
      <c r="F47" s="251"/>
      <c r="G47" s="251"/>
      <c r="H47" s="251"/>
      <c r="I47" s="251"/>
      <c r="J47" s="251"/>
      <c r="K47" s="251"/>
      <c r="L47" s="251"/>
      <c r="M47" s="251"/>
      <c r="N47" s="251"/>
      <c r="O47" s="251"/>
      <c r="P47" s="251"/>
      <c r="Q47" s="251"/>
      <c r="R47" s="251"/>
      <c r="S47" s="251"/>
      <c r="T47" s="251"/>
      <c r="U47" s="251"/>
      <c r="V47" s="251"/>
      <c r="W47" s="251"/>
      <c r="X47" s="251"/>
      <c r="Y47" s="251"/>
      <c r="Z47" s="251"/>
    </row>
    <row r="48" ht="15.75" customHeight="1">
      <c r="A48" s="251"/>
      <c r="B48" s="251"/>
      <c r="C48" s="251"/>
      <c r="D48" s="251"/>
      <c r="E48" s="251"/>
      <c r="F48" s="251"/>
      <c r="G48" s="251"/>
      <c r="H48" s="251"/>
      <c r="I48" s="251"/>
      <c r="J48" s="251"/>
      <c r="K48" s="251"/>
      <c r="L48" s="251"/>
      <c r="M48" s="251"/>
      <c r="N48" s="251"/>
      <c r="O48" s="251"/>
      <c r="P48" s="251"/>
      <c r="Q48" s="251"/>
      <c r="R48" s="251"/>
      <c r="S48" s="251"/>
      <c r="T48" s="251"/>
      <c r="U48" s="251"/>
      <c r="V48" s="251"/>
      <c r="W48" s="251"/>
      <c r="X48" s="251"/>
      <c r="Y48" s="251"/>
      <c r="Z48" s="251"/>
    </row>
    <row r="49" ht="15.75" customHeight="1">
      <c r="A49" s="251"/>
      <c r="B49" s="251"/>
      <c r="C49" s="251"/>
      <c r="D49" s="251"/>
      <c r="E49" s="251"/>
      <c r="F49" s="251"/>
      <c r="G49" s="251"/>
      <c r="H49" s="251"/>
      <c r="I49" s="251"/>
      <c r="J49" s="251"/>
      <c r="K49" s="251"/>
      <c r="L49" s="251"/>
      <c r="M49" s="251"/>
      <c r="N49" s="251"/>
      <c r="O49" s="251"/>
      <c r="P49" s="251"/>
      <c r="Q49" s="251"/>
      <c r="R49" s="251"/>
      <c r="S49" s="251"/>
      <c r="T49" s="251"/>
      <c r="U49" s="251"/>
      <c r="V49" s="251"/>
      <c r="W49" s="251"/>
      <c r="X49" s="251"/>
      <c r="Y49" s="251"/>
      <c r="Z49" s="251"/>
    </row>
    <row r="50" ht="15.75" customHeight="1">
      <c r="A50" s="251"/>
      <c r="B50" s="251"/>
      <c r="C50" s="251"/>
      <c r="D50" s="251"/>
      <c r="E50" s="251"/>
      <c r="F50" s="251"/>
      <c r="G50" s="251"/>
      <c r="H50" s="251"/>
      <c r="I50" s="251"/>
      <c r="J50" s="251"/>
      <c r="K50" s="251"/>
      <c r="L50" s="251"/>
      <c r="M50" s="251"/>
      <c r="N50" s="251"/>
      <c r="O50" s="251"/>
      <c r="P50" s="251"/>
      <c r="Q50" s="251"/>
      <c r="R50" s="251"/>
      <c r="S50" s="251"/>
      <c r="T50" s="251"/>
      <c r="U50" s="251"/>
      <c r="V50" s="251"/>
      <c r="W50" s="251"/>
      <c r="X50" s="251"/>
      <c r="Y50" s="251"/>
      <c r="Z50" s="251"/>
    </row>
    <row r="51" ht="15.75" customHeight="1">
      <c r="A51" s="251"/>
      <c r="B51" s="251"/>
      <c r="C51" s="251"/>
      <c r="D51" s="251"/>
      <c r="E51" s="251"/>
      <c r="F51" s="251"/>
      <c r="G51" s="251"/>
      <c r="H51" s="251"/>
      <c r="I51" s="251"/>
      <c r="J51" s="251"/>
      <c r="K51" s="251"/>
      <c r="L51" s="251"/>
      <c r="M51" s="251"/>
      <c r="N51" s="251"/>
      <c r="O51" s="251"/>
      <c r="P51" s="251"/>
      <c r="Q51" s="251"/>
      <c r="R51" s="251"/>
      <c r="S51" s="251"/>
      <c r="T51" s="251"/>
      <c r="U51" s="251"/>
      <c r="V51" s="251"/>
      <c r="W51" s="251"/>
      <c r="X51" s="251"/>
      <c r="Y51" s="251"/>
      <c r="Z51" s="251"/>
    </row>
    <row r="52" ht="15.75" customHeight="1">
      <c r="A52" s="251"/>
      <c r="B52" s="251"/>
      <c r="C52" s="251"/>
      <c r="D52" s="251"/>
      <c r="E52" s="251"/>
      <c r="F52" s="251"/>
      <c r="G52" s="251"/>
      <c r="H52" s="251"/>
      <c r="I52" s="251"/>
      <c r="J52" s="251"/>
      <c r="K52" s="251"/>
      <c r="L52" s="251"/>
      <c r="M52" s="251"/>
      <c r="N52" s="251"/>
      <c r="O52" s="251"/>
      <c r="P52" s="251"/>
      <c r="Q52" s="251"/>
      <c r="R52" s="251"/>
      <c r="S52" s="251"/>
      <c r="T52" s="251"/>
      <c r="U52" s="251"/>
      <c r="V52" s="251"/>
      <c r="W52" s="251"/>
      <c r="X52" s="251"/>
      <c r="Y52" s="251"/>
      <c r="Z52" s="251"/>
    </row>
    <row r="53" ht="15.75" customHeight="1">
      <c r="A53" s="251"/>
      <c r="B53" s="251"/>
      <c r="C53" s="251"/>
      <c r="D53" s="251"/>
      <c r="E53" s="251"/>
      <c r="F53" s="251"/>
      <c r="G53" s="251"/>
      <c r="H53" s="251"/>
      <c r="I53" s="251"/>
      <c r="J53" s="251"/>
      <c r="K53" s="251"/>
      <c r="L53" s="251"/>
      <c r="M53" s="251"/>
      <c r="N53" s="251"/>
      <c r="O53" s="251"/>
      <c r="P53" s="251"/>
      <c r="Q53" s="251"/>
      <c r="R53" s="251"/>
      <c r="S53" s="251"/>
      <c r="T53" s="251"/>
      <c r="U53" s="251"/>
      <c r="V53" s="251"/>
      <c r="W53" s="251"/>
      <c r="X53" s="251"/>
      <c r="Y53" s="251"/>
      <c r="Z53" s="251"/>
    </row>
    <row r="54" ht="15.75" customHeight="1">
      <c r="A54" s="251"/>
      <c r="B54" s="251"/>
      <c r="C54" s="251"/>
      <c r="D54" s="251"/>
      <c r="E54" s="251"/>
      <c r="F54" s="251"/>
      <c r="G54" s="251"/>
      <c r="H54" s="251"/>
      <c r="I54" s="251"/>
      <c r="J54" s="251"/>
      <c r="K54" s="251"/>
      <c r="L54" s="251"/>
      <c r="M54" s="251"/>
      <c r="N54" s="251"/>
      <c r="O54" s="251"/>
      <c r="P54" s="251"/>
      <c r="Q54" s="251"/>
      <c r="R54" s="251"/>
      <c r="S54" s="251"/>
      <c r="T54" s="251"/>
      <c r="U54" s="251"/>
      <c r="V54" s="251"/>
      <c r="W54" s="251"/>
      <c r="X54" s="251"/>
      <c r="Y54" s="251"/>
      <c r="Z54" s="251"/>
    </row>
    <row r="55" ht="15.75" customHeight="1">
      <c r="A55" s="251"/>
      <c r="B55" s="251"/>
      <c r="C55" s="251"/>
      <c r="D55" s="251"/>
      <c r="E55" s="251"/>
      <c r="F55" s="251"/>
      <c r="G55" s="251"/>
      <c r="H55" s="251"/>
      <c r="I55" s="251"/>
      <c r="J55" s="251"/>
      <c r="K55" s="251"/>
      <c r="L55" s="251"/>
      <c r="M55" s="251"/>
      <c r="N55" s="251"/>
      <c r="O55" s="251"/>
      <c r="P55" s="251"/>
      <c r="Q55" s="251"/>
      <c r="R55" s="251"/>
      <c r="S55" s="251"/>
      <c r="T55" s="251"/>
      <c r="U55" s="251"/>
      <c r="V55" s="251"/>
      <c r="W55" s="251"/>
      <c r="X55" s="251"/>
      <c r="Y55" s="251"/>
      <c r="Z55" s="251"/>
    </row>
    <row r="56" ht="15.75" customHeight="1">
      <c r="A56" s="251"/>
      <c r="B56" s="251"/>
      <c r="C56" s="251"/>
      <c r="D56" s="251"/>
      <c r="E56" s="251"/>
      <c r="F56" s="251"/>
      <c r="G56" s="251"/>
      <c r="H56" s="251"/>
      <c r="I56" s="251"/>
      <c r="J56" s="251"/>
      <c r="K56" s="251"/>
      <c r="L56" s="251"/>
      <c r="M56" s="251"/>
      <c r="N56" s="251"/>
      <c r="O56" s="251"/>
      <c r="P56" s="251"/>
      <c r="Q56" s="251"/>
      <c r="R56" s="251"/>
      <c r="S56" s="251"/>
      <c r="T56" s="251"/>
      <c r="U56" s="251"/>
      <c r="V56" s="251"/>
      <c r="W56" s="251"/>
      <c r="X56" s="251"/>
      <c r="Y56" s="251"/>
      <c r="Z56" s="251"/>
    </row>
    <row r="57" ht="15.75" customHeight="1">
      <c r="A57" s="251"/>
      <c r="B57" s="251"/>
      <c r="C57" s="251"/>
      <c r="D57" s="251"/>
      <c r="E57" s="251"/>
      <c r="F57" s="251"/>
      <c r="G57" s="251"/>
      <c r="H57" s="251"/>
      <c r="I57" s="251"/>
      <c r="J57" s="251"/>
      <c r="K57" s="251"/>
      <c r="L57" s="251"/>
      <c r="M57" s="251"/>
      <c r="N57" s="251"/>
      <c r="O57" s="251"/>
      <c r="P57" s="251"/>
      <c r="Q57" s="251"/>
      <c r="R57" s="251"/>
      <c r="S57" s="251"/>
      <c r="T57" s="251"/>
      <c r="U57" s="251"/>
      <c r="V57" s="251"/>
      <c r="W57" s="251"/>
      <c r="X57" s="251"/>
      <c r="Y57" s="251"/>
      <c r="Z57" s="251"/>
    </row>
    <row r="58" ht="15.75" customHeight="1">
      <c r="A58" s="251"/>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row>
    <row r="59" ht="15.75" customHeight="1">
      <c r="A59" s="251"/>
      <c r="B59" s="251"/>
      <c r="C59" s="251"/>
      <c r="D59" s="251"/>
      <c r="E59" s="251"/>
      <c r="F59" s="251"/>
      <c r="G59" s="251"/>
      <c r="H59" s="251"/>
      <c r="I59" s="251"/>
      <c r="J59" s="251"/>
      <c r="K59" s="251"/>
      <c r="L59" s="251"/>
      <c r="M59" s="251"/>
      <c r="N59" s="251"/>
      <c r="O59" s="251"/>
      <c r="P59" s="251"/>
      <c r="Q59" s="251"/>
      <c r="R59" s="251"/>
      <c r="S59" s="251"/>
      <c r="T59" s="251"/>
      <c r="U59" s="251"/>
      <c r="V59" s="251"/>
      <c r="W59" s="251"/>
      <c r="X59" s="251"/>
      <c r="Y59" s="251"/>
      <c r="Z59" s="251"/>
    </row>
    <row r="60" ht="15.75" customHeight="1">
      <c r="A60" s="251"/>
      <c r="B60" s="251"/>
      <c r="C60" s="251"/>
      <c r="D60" s="251"/>
      <c r="E60" s="251"/>
      <c r="F60" s="251"/>
      <c r="G60" s="251"/>
      <c r="H60" s="251"/>
      <c r="I60" s="251"/>
      <c r="J60" s="251"/>
      <c r="K60" s="251"/>
      <c r="L60" s="251"/>
      <c r="M60" s="251"/>
      <c r="N60" s="251"/>
      <c r="O60" s="251"/>
      <c r="P60" s="251"/>
      <c r="Q60" s="251"/>
      <c r="R60" s="251"/>
      <c r="S60" s="251"/>
      <c r="T60" s="251"/>
      <c r="U60" s="251"/>
      <c r="V60" s="251"/>
      <c r="W60" s="251"/>
      <c r="X60" s="251"/>
      <c r="Y60" s="251"/>
      <c r="Z60" s="251"/>
    </row>
    <row r="61" ht="15.75" customHeight="1">
      <c r="A61" s="251"/>
      <c r="B61" s="251"/>
      <c r="C61" s="251"/>
      <c r="D61" s="251"/>
      <c r="E61" s="251"/>
      <c r="F61" s="251"/>
      <c r="G61" s="251"/>
      <c r="H61" s="251"/>
      <c r="I61" s="251"/>
      <c r="J61" s="251"/>
      <c r="K61" s="251"/>
      <c r="L61" s="251"/>
      <c r="M61" s="251"/>
      <c r="N61" s="251"/>
      <c r="O61" s="251"/>
      <c r="P61" s="251"/>
      <c r="Q61" s="251"/>
      <c r="R61" s="251"/>
      <c r="S61" s="251"/>
      <c r="T61" s="251"/>
      <c r="U61" s="251"/>
      <c r="V61" s="251"/>
      <c r="W61" s="251"/>
      <c r="X61" s="251"/>
      <c r="Y61" s="251"/>
      <c r="Z61" s="251"/>
    </row>
    <row r="62" ht="15.75" customHeight="1">
      <c r="A62" s="251"/>
      <c r="B62" s="251"/>
      <c r="C62" s="251"/>
      <c r="D62" s="251"/>
      <c r="E62" s="251"/>
      <c r="F62" s="251"/>
      <c r="G62" s="251"/>
      <c r="H62" s="251"/>
      <c r="I62" s="251"/>
      <c r="J62" s="251"/>
      <c r="K62" s="251"/>
      <c r="L62" s="251"/>
      <c r="M62" s="251"/>
      <c r="N62" s="251"/>
      <c r="O62" s="251"/>
      <c r="P62" s="251"/>
      <c r="Q62" s="251"/>
      <c r="R62" s="251"/>
      <c r="S62" s="251"/>
      <c r="T62" s="251"/>
      <c r="U62" s="251"/>
      <c r="V62" s="251"/>
      <c r="W62" s="251"/>
      <c r="X62" s="251"/>
      <c r="Y62" s="251"/>
      <c r="Z62" s="251"/>
    </row>
    <row r="63" ht="15.75" customHeight="1">
      <c r="A63" s="251"/>
      <c r="B63" s="251"/>
      <c r="C63" s="251"/>
      <c r="D63" s="251"/>
      <c r="E63" s="251"/>
      <c r="F63" s="251"/>
      <c r="G63" s="251"/>
      <c r="H63" s="251"/>
      <c r="I63" s="251"/>
      <c r="J63" s="251"/>
      <c r="K63" s="251"/>
      <c r="L63" s="251"/>
      <c r="M63" s="251"/>
      <c r="N63" s="251"/>
      <c r="O63" s="251"/>
      <c r="P63" s="251"/>
      <c r="Q63" s="251"/>
      <c r="R63" s="251"/>
      <c r="S63" s="251"/>
      <c r="T63" s="251"/>
      <c r="U63" s="251"/>
      <c r="V63" s="251"/>
      <c r="W63" s="251"/>
      <c r="X63" s="251"/>
      <c r="Y63" s="251"/>
      <c r="Z63" s="251"/>
    </row>
    <row r="64" ht="15.75" customHeight="1">
      <c r="A64" s="251"/>
      <c r="B64" s="251"/>
      <c r="C64" s="251"/>
      <c r="D64" s="251"/>
      <c r="E64" s="251"/>
      <c r="F64" s="251"/>
      <c r="G64" s="251"/>
      <c r="H64" s="251"/>
      <c r="I64" s="251"/>
      <c r="J64" s="251"/>
      <c r="K64" s="251"/>
      <c r="L64" s="251"/>
      <c r="M64" s="251"/>
      <c r="N64" s="251"/>
      <c r="O64" s="251"/>
      <c r="P64" s="251"/>
      <c r="Q64" s="251"/>
      <c r="R64" s="251"/>
      <c r="S64" s="251"/>
      <c r="T64" s="251"/>
      <c r="U64" s="251"/>
      <c r="V64" s="251"/>
      <c r="W64" s="251"/>
      <c r="X64" s="251"/>
      <c r="Y64" s="251"/>
      <c r="Z64" s="251"/>
    </row>
    <row r="65" ht="15.75" customHeight="1">
      <c r="A65" s="251"/>
      <c r="B65" s="251"/>
      <c r="C65" s="251"/>
      <c r="D65" s="251"/>
      <c r="E65" s="251"/>
      <c r="F65" s="251"/>
      <c r="G65" s="251"/>
      <c r="H65" s="251"/>
      <c r="I65" s="251"/>
      <c r="J65" s="251"/>
      <c r="K65" s="251"/>
      <c r="L65" s="251"/>
      <c r="M65" s="251"/>
      <c r="N65" s="251"/>
      <c r="O65" s="251"/>
      <c r="P65" s="251"/>
      <c r="Q65" s="251"/>
      <c r="R65" s="251"/>
      <c r="S65" s="251"/>
      <c r="T65" s="251"/>
      <c r="U65" s="251"/>
      <c r="V65" s="251"/>
      <c r="W65" s="251"/>
      <c r="X65" s="251"/>
      <c r="Y65" s="251"/>
      <c r="Z65" s="251"/>
    </row>
    <row r="66" ht="15.75" customHeight="1">
      <c r="A66" s="251"/>
      <c r="B66" s="251"/>
      <c r="C66" s="251"/>
      <c r="D66" s="251"/>
      <c r="E66" s="251"/>
      <c r="F66" s="251"/>
      <c r="G66" s="251"/>
      <c r="H66" s="251"/>
      <c r="I66" s="251"/>
      <c r="J66" s="251"/>
      <c r="K66" s="251"/>
      <c r="L66" s="251"/>
      <c r="M66" s="251"/>
      <c r="N66" s="251"/>
      <c r="O66" s="251"/>
      <c r="P66" s="251"/>
      <c r="Q66" s="251"/>
      <c r="R66" s="251"/>
      <c r="S66" s="251"/>
      <c r="T66" s="251"/>
      <c r="U66" s="251"/>
      <c r="V66" s="251"/>
      <c r="W66" s="251"/>
      <c r="X66" s="251"/>
      <c r="Y66" s="251"/>
      <c r="Z66" s="251"/>
    </row>
    <row r="67" ht="15.75" customHeight="1">
      <c r="A67" s="251"/>
      <c r="B67" s="251"/>
      <c r="C67" s="251"/>
      <c r="D67" s="251"/>
      <c r="E67" s="251"/>
      <c r="F67" s="251"/>
      <c r="G67" s="251"/>
      <c r="H67" s="251"/>
      <c r="I67" s="251"/>
      <c r="J67" s="251"/>
      <c r="K67" s="251"/>
      <c r="L67" s="251"/>
      <c r="M67" s="251"/>
      <c r="N67" s="251"/>
      <c r="O67" s="251"/>
      <c r="P67" s="251"/>
      <c r="Q67" s="251"/>
      <c r="R67" s="251"/>
      <c r="S67" s="251"/>
      <c r="T67" s="251"/>
      <c r="U67" s="251"/>
      <c r="V67" s="251"/>
      <c r="W67" s="251"/>
      <c r="X67" s="251"/>
      <c r="Y67" s="251"/>
      <c r="Z67" s="251"/>
    </row>
    <row r="68" ht="15.75" customHeight="1">
      <c r="A68" s="251"/>
      <c r="B68" s="251"/>
      <c r="C68" s="251"/>
      <c r="D68" s="251"/>
      <c r="E68" s="251"/>
      <c r="F68" s="251"/>
      <c r="G68" s="251"/>
      <c r="H68" s="251"/>
      <c r="I68" s="251"/>
      <c r="J68" s="251"/>
      <c r="K68" s="251"/>
      <c r="L68" s="251"/>
      <c r="M68" s="251"/>
      <c r="N68" s="251"/>
      <c r="O68" s="251"/>
      <c r="P68" s="251"/>
      <c r="Q68" s="251"/>
      <c r="R68" s="251"/>
      <c r="S68" s="251"/>
      <c r="T68" s="251"/>
      <c r="U68" s="251"/>
      <c r="V68" s="251"/>
      <c r="W68" s="251"/>
      <c r="X68" s="251"/>
      <c r="Y68" s="251"/>
      <c r="Z68" s="251"/>
    </row>
    <row r="69" ht="15.75" customHeight="1">
      <c r="A69" s="251"/>
      <c r="B69" s="251"/>
      <c r="C69" s="251"/>
      <c r="D69" s="251"/>
      <c r="E69" s="251"/>
      <c r="F69" s="251"/>
      <c r="G69" s="251"/>
      <c r="H69" s="251"/>
      <c r="I69" s="251"/>
      <c r="J69" s="251"/>
      <c r="K69" s="251"/>
      <c r="L69" s="251"/>
      <c r="M69" s="251"/>
      <c r="N69" s="251"/>
      <c r="O69" s="251"/>
      <c r="P69" s="251"/>
      <c r="Q69" s="251"/>
      <c r="R69" s="251"/>
      <c r="S69" s="251"/>
      <c r="T69" s="251"/>
      <c r="U69" s="251"/>
      <c r="V69" s="251"/>
      <c r="W69" s="251"/>
      <c r="X69" s="251"/>
      <c r="Y69" s="251"/>
      <c r="Z69" s="251"/>
    </row>
    <row r="70" ht="15.75" customHeight="1">
      <c r="A70" s="251"/>
      <c r="B70" s="251"/>
      <c r="C70" s="251"/>
      <c r="D70" s="251"/>
      <c r="E70" s="251"/>
      <c r="F70" s="251"/>
      <c r="G70" s="251"/>
      <c r="H70" s="251"/>
      <c r="I70" s="251"/>
      <c r="J70" s="251"/>
      <c r="K70" s="251"/>
      <c r="L70" s="251"/>
      <c r="M70" s="251"/>
      <c r="N70" s="251"/>
      <c r="O70" s="251"/>
      <c r="P70" s="251"/>
      <c r="Q70" s="251"/>
      <c r="R70" s="251"/>
      <c r="S70" s="251"/>
      <c r="T70" s="251"/>
      <c r="U70" s="251"/>
      <c r="V70" s="251"/>
      <c r="W70" s="251"/>
      <c r="X70" s="251"/>
      <c r="Y70" s="251"/>
      <c r="Z70" s="251"/>
    </row>
    <row r="71" ht="15.75" customHeight="1">
      <c r="A71" s="251"/>
      <c r="B71" s="251"/>
      <c r="C71" s="251"/>
      <c r="D71" s="251"/>
      <c r="E71" s="251"/>
      <c r="F71" s="251"/>
      <c r="G71" s="251"/>
      <c r="H71" s="251"/>
      <c r="I71" s="251"/>
      <c r="J71" s="251"/>
      <c r="K71" s="251"/>
      <c r="L71" s="251"/>
      <c r="M71" s="251"/>
      <c r="N71" s="251"/>
      <c r="O71" s="251"/>
      <c r="P71" s="251"/>
      <c r="Q71" s="251"/>
      <c r="R71" s="251"/>
      <c r="S71" s="251"/>
      <c r="T71" s="251"/>
      <c r="U71" s="251"/>
      <c r="V71" s="251"/>
      <c r="W71" s="251"/>
      <c r="X71" s="251"/>
      <c r="Y71" s="251"/>
      <c r="Z71" s="251"/>
    </row>
    <row r="72" ht="15.75" customHeight="1">
      <c r="A72" s="251"/>
      <c r="B72" s="251"/>
      <c r="C72" s="251"/>
      <c r="D72" s="251"/>
      <c r="E72" s="251"/>
      <c r="F72" s="251"/>
      <c r="G72" s="251"/>
      <c r="H72" s="251"/>
      <c r="I72" s="251"/>
      <c r="J72" s="251"/>
      <c r="K72" s="251"/>
      <c r="L72" s="251"/>
      <c r="M72" s="251"/>
      <c r="N72" s="251"/>
      <c r="O72" s="251"/>
      <c r="P72" s="251"/>
      <c r="Q72" s="251"/>
      <c r="R72" s="251"/>
      <c r="S72" s="251"/>
      <c r="T72" s="251"/>
      <c r="U72" s="251"/>
      <c r="V72" s="251"/>
      <c r="W72" s="251"/>
      <c r="X72" s="251"/>
      <c r="Y72" s="251"/>
      <c r="Z72" s="251"/>
    </row>
    <row r="73" ht="15.75" customHeight="1">
      <c r="A73" s="25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row>
    <row r="74" ht="15.75" customHeight="1">
      <c r="A74" s="251"/>
      <c r="B74" s="251"/>
      <c r="C74" s="251"/>
      <c r="D74" s="251"/>
      <c r="E74" s="251"/>
      <c r="F74" s="251"/>
      <c r="G74" s="251"/>
      <c r="H74" s="251"/>
      <c r="I74" s="251"/>
      <c r="J74" s="251"/>
      <c r="K74" s="251"/>
      <c r="L74" s="251"/>
      <c r="M74" s="251"/>
      <c r="N74" s="251"/>
      <c r="O74" s="251"/>
      <c r="P74" s="251"/>
      <c r="Q74" s="251"/>
      <c r="R74" s="251"/>
      <c r="S74" s="251"/>
      <c r="T74" s="251"/>
      <c r="U74" s="251"/>
      <c r="V74" s="251"/>
      <c r="W74" s="251"/>
      <c r="X74" s="251"/>
      <c r="Y74" s="251"/>
      <c r="Z74" s="251"/>
    </row>
    <row r="75" ht="15.75" customHeight="1">
      <c r="A75" s="251"/>
      <c r="B75" s="251"/>
      <c r="C75" s="251"/>
      <c r="D75" s="251"/>
      <c r="E75" s="251"/>
      <c r="F75" s="251"/>
      <c r="G75" s="251"/>
      <c r="H75" s="251"/>
      <c r="I75" s="251"/>
      <c r="J75" s="251"/>
      <c r="K75" s="251"/>
      <c r="L75" s="251"/>
      <c r="M75" s="251"/>
      <c r="N75" s="251"/>
      <c r="O75" s="251"/>
      <c r="P75" s="251"/>
      <c r="Q75" s="251"/>
      <c r="R75" s="251"/>
      <c r="S75" s="251"/>
      <c r="T75" s="251"/>
      <c r="U75" s="251"/>
      <c r="V75" s="251"/>
      <c r="W75" s="251"/>
      <c r="X75" s="251"/>
      <c r="Y75" s="251"/>
      <c r="Z75" s="251"/>
    </row>
    <row r="76" ht="15.75" customHeight="1">
      <c r="A76" s="251"/>
      <c r="B76" s="251"/>
      <c r="C76" s="251"/>
      <c r="D76" s="251"/>
      <c r="E76" s="251"/>
      <c r="F76" s="251"/>
      <c r="G76" s="251"/>
      <c r="H76" s="251"/>
      <c r="I76" s="251"/>
      <c r="J76" s="251"/>
      <c r="K76" s="251"/>
      <c r="L76" s="251"/>
      <c r="M76" s="251"/>
      <c r="N76" s="251"/>
      <c r="O76" s="251"/>
      <c r="P76" s="251"/>
      <c r="Q76" s="251"/>
      <c r="R76" s="251"/>
      <c r="S76" s="251"/>
      <c r="T76" s="251"/>
      <c r="U76" s="251"/>
      <c r="V76" s="251"/>
      <c r="W76" s="251"/>
      <c r="X76" s="251"/>
      <c r="Y76" s="251"/>
      <c r="Z76" s="251"/>
    </row>
    <row r="77" ht="15.75" customHeight="1">
      <c r="A77" s="251"/>
      <c r="B77" s="251"/>
      <c r="C77" s="251"/>
      <c r="D77" s="251"/>
      <c r="E77" s="251"/>
      <c r="F77" s="251"/>
      <c r="G77" s="251"/>
      <c r="H77" s="251"/>
      <c r="I77" s="251"/>
      <c r="J77" s="251"/>
      <c r="K77" s="251"/>
      <c r="L77" s="251"/>
      <c r="M77" s="251"/>
      <c r="N77" s="251"/>
      <c r="O77" s="251"/>
      <c r="P77" s="251"/>
      <c r="Q77" s="251"/>
      <c r="R77" s="251"/>
      <c r="S77" s="251"/>
      <c r="T77" s="251"/>
      <c r="U77" s="251"/>
      <c r="V77" s="251"/>
      <c r="W77" s="251"/>
      <c r="X77" s="251"/>
      <c r="Y77" s="251"/>
      <c r="Z77" s="251"/>
    </row>
    <row r="78" ht="15.75" customHeight="1">
      <c r="A78" s="251"/>
      <c r="B78" s="251"/>
      <c r="C78" s="251"/>
      <c r="D78" s="251"/>
      <c r="E78" s="251"/>
      <c r="F78" s="251"/>
      <c r="G78" s="251"/>
      <c r="H78" s="251"/>
      <c r="I78" s="251"/>
      <c r="J78" s="251"/>
      <c r="K78" s="251"/>
      <c r="L78" s="251"/>
      <c r="M78" s="251"/>
      <c r="N78" s="251"/>
      <c r="O78" s="251"/>
      <c r="P78" s="251"/>
      <c r="Q78" s="251"/>
      <c r="R78" s="251"/>
      <c r="S78" s="251"/>
      <c r="T78" s="251"/>
      <c r="U78" s="251"/>
      <c r="V78" s="251"/>
      <c r="W78" s="251"/>
      <c r="X78" s="251"/>
      <c r="Y78" s="251"/>
      <c r="Z78" s="251"/>
    </row>
    <row r="79" ht="15.75" customHeight="1">
      <c r="A79" s="251"/>
      <c r="B79" s="251"/>
      <c r="C79" s="251"/>
      <c r="D79" s="251"/>
      <c r="E79" s="251"/>
      <c r="F79" s="251"/>
      <c r="G79" s="251"/>
      <c r="H79" s="251"/>
      <c r="I79" s="251"/>
      <c r="J79" s="251"/>
      <c r="K79" s="251"/>
      <c r="L79" s="251"/>
      <c r="M79" s="251"/>
      <c r="N79" s="251"/>
      <c r="O79" s="251"/>
      <c r="P79" s="251"/>
      <c r="Q79" s="251"/>
      <c r="R79" s="251"/>
      <c r="S79" s="251"/>
      <c r="T79" s="251"/>
      <c r="U79" s="251"/>
      <c r="V79" s="251"/>
      <c r="W79" s="251"/>
      <c r="X79" s="251"/>
      <c r="Y79" s="251"/>
      <c r="Z79" s="251"/>
    </row>
    <row r="80" ht="15.75" customHeight="1">
      <c r="A80" s="251"/>
      <c r="B80" s="251"/>
      <c r="C80" s="251"/>
      <c r="D80" s="251"/>
      <c r="E80" s="251"/>
      <c r="F80" s="251"/>
      <c r="G80" s="251"/>
      <c r="H80" s="251"/>
      <c r="I80" s="251"/>
      <c r="J80" s="251"/>
      <c r="K80" s="251"/>
      <c r="L80" s="251"/>
      <c r="M80" s="251"/>
      <c r="N80" s="251"/>
      <c r="O80" s="251"/>
      <c r="P80" s="251"/>
      <c r="Q80" s="251"/>
      <c r="R80" s="251"/>
      <c r="S80" s="251"/>
      <c r="T80" s="251"/>
      <c r="U80" s="251"/>
      <c r="V80" s="251"/>
      <c r="W80" s="251"/>
      <c r="X80" s="251"/>
      <c r="Y80" s="251"/>
      <c r="Z80" s="251"/>
    </row>
    <row r="81" ht="15.75" customHeight="1">
      <c r="A81" s="251"/>
      <c r="B81" s="251"/>
      <c r="C81" s="251"/>
      <c r="D81" s="251"/>
      <c r="E81" s="251"/>
      <c r="F81" s="251"/>
      <c r="G81" s="251"/>
      <c r="H81" s="251"/>
      <c r="I81" s="251"/>
      <c r="J81" s="251"/>
      <c r="K81" s="251"/>
      <c r="L81" s="251"/>
      <c r="M81" s="251"/>
      <c r="N81" s="251"/>
      <c r="O81" s="251"/>
      <c r="P81" s="251"/>
      <c r="Q81" s="251"/>
      <c r="R81" s="251"/>
      <c r="S81" s="251"/>
      <c r="T81" s="251"/>
      <c r="U81" s="251"/>
      <c r="V81" s="251"/>
      <c r="W81" s="251"/>
      <c r="X81" s="251"/>
      <c r="Y81" s="251"/>
      <c r="Z81" s="251"/>
    </row>
    <row r="82" ht="15.75" customHeight="1">
      <c r="A82" s="251"/>
      <c r="B82" s="251"/>
      <c r="C82" s="251"/>
      <c r="D82" s="251"/>
      <c r="E82" s="251"/>
      <c r="F82" s="251"/>
      <c r="G82" s="251"/>
      <c r="H82" s="251"/>
      <c r="I82" s="251"/>
      <c r="J82" s="251"/>
      <c r="K82" s="251"/>
      <c r="L82" s="251"/>
      <c r="M82" s="251"/>
      <c r="N82" s="251"/>
      <c r="O82" s="251"/>
      <c r="P82" s="251"/>
      <c r="Q82" s="251"/>
      <c r="R82" s="251"/>
      <c r="S82" s="251"/>
      <c r="T82" s="251"/>
      <c r="U82" s="251"/>
      <c r="V82" s="251"/>
      <c r="W82" s="251"/>
      <c r="X82" s="251"/>
      <c r="Y82" s="251"/>
      <c r="Z82" s="251"/>
    </row>
    <row r="83" ht="15.75" customHeight="1">
      <c r="A83" s="251"/>
      <c r="B83" s="251"/>
      <c r="C83" s="251"/>
      <c r="D83" s="251"/>
      <c r="E83" s="251"/>
      <c r="F83" s="251"/>
      <c r="G83" s="251"/>
      <c r="H83" s="251"/>
      <c r="I83" s="251"/>
      <c r="J83" s="251"/>
      <c r="K83" s="251"/>
      <c r="L83" s="251"/>
      <c r="M83" s="251"/>
      <c r="N83" s="251"/>
      <c r="O83" s="251"/>
      <c r="P83" s="251"/>
      <c r="Q83" s="251"/>
      <c r="R83" s="251"/>
      <c r="S83" s="251"/>
      <c r="T83" s="251"/>
      <c r="U83" s="251"/>
      <c r="V83" s="251"/>
      <c r="W83" s="251"/>
      <c r="X83" s="251"/>
      <c r="Y83" s="251"/>
      <c r="Z83" s="251"/>
    </row>
    <row r="84" ht="15.75" customHeight="1">
      <c r="A84" s="251"/>
      <c r="B84" s="251"/>
      <c r="C84" s="251"/>
      <c r="D84" s="251"/>
      <c r="E84" s="251"/>
      <c r="F84" s="251"/>
      <c r="G84" s="251"/>
      <c r="H84" s="251"/>
      <c r="I84" s="251"/>
      <c r="J84" s="251"/>
      <c r="K84" s="251"/>
      <c r="L84" s="251"/>
      <c r="M84" s="251"/>
      <c r="N84" s="251"/>
      <c r="O84" s="251"/>
      <c r="P84" s="251"/>
      <c r="Q84" s="251"/>
      <c r="R84" s="251"/>
      <c r="S84" s="251"/>
      <c r="T84" s="251"/>
      <c r="U84" s="251"/>
      <c r="V84" s="251"/>
      <c r="W84" s="251"/>
      <c r="X84" s="251"/>
      <c r="Y84" s="251"/>
      <c r="Z84" s="251"/>
    </row>
    <row r="85" ht="15.75" customHeight="1">
      <c r="A85" s="251"/>
      <c r="B85" s="251"/>
      <c r="C85" s="251"/>
      <c r="D85" s="251"/>
      <c r="E85" s="251"/>
      <c r="F85" s="251"/>
      <c r="G85" s="251"/>
      <c r="H85" s="251"/>
      <c r="I85" s="251"/>
      <c r="J85" s="251"/>
      <c r="K85" s="251"/>
      <c r="L85" s="251"/>
      <c r="M85" s="251"/>
      <c r="N85" s="251"/>
      <c r="O85" s="251"/>
      <c r="P85" s="251"/>
      <c r="Q85" s="251"/>
      <c r="R85" s="251"/>
      <c r="S85" s="251"/>
      <c r="T85" s="251"/>
      <c r="U85" s="251"/>
      <c r="V85" s="251"/>
      <c r="W85" s="251"/>
      <c r="X85" s="251"/>
      <c r="Y85" s="251"/>
      <c r="Z85" s="251"/>
    </row>
    <row r="86" ht="15.75" customHeight="1">
      <c r="A86" s="251"/>
      <c r="B86" s="251"/>
      <c r="C86" s="251"/>
      <c r="D86" s="251"/>
      <c r="E86" s="251"/>
      <c r="F86" s="251"/>
      <c r="G86" s="251"/>
      <c r="H86" s="251"/>
      <c r="I86" s="251"/>
      <c r="J86" s="251"/>
      <c r="K86" s="251"/>
      <c r="L86" s="251"/>
      <c r="M86" s="251"/>
      <c r="N86" s="251"/>
      <c r="O86" s="251"/>
      <c r="P86" s="251"/>
      <c r="Q86" s="251"/>
      <c r="R86" s="251"/>
      <c r="S86" s="251"/>
      <c r="T86" s="251"/>
      <c r="U86" s="251"/>
      <c r="V86" s="251"/>
      <c r="W86" s="251"/>
      <c r="X86" s="251"/>
      <c r="Y86" s="251"/>
      <c r="Z86" s="251"/>
    </row>
    <row r="87" ht="15.75" customHeight="1">
      <c r="A87" s="251"/>
      <c r="B87" s="251"/>
      <c r="C87" s="251"/>
      <c r="D87" s="251"/>
      <c r="E87" s="251"/>
      <c r="F87" s="251"/>
      <c r="G87" s="251"/>
      <c r="H87" s="251"/>
      <c r="I87" s="251"/>
      <c r="J87" s="251"/>
      <c r="K87" s="251"/>
      <c r="L87" s="251"/>
      <c r="M87" s="251"/>
      <c r="N87" s="251"/>
      <c r="O87" s="251"/>
      <c r="P87" s="251"/>
      <c r="Q87" s="251"/>
      <c r="R87" s="251"/>
      <c r="S87" s="251"/>
      <c r="T87" s="251"/>
      <c r="U87" s="251"/>
      <c r="V87" s="251"/>
      <c r="W87" s="251"/>
      <c r="X87" s="251"/>
      <c r="Y87" s="251"/>
      <c r="Z87" s="251"/>
    </row>
    <row r="88" ht="15.75" customHeight="1">
      <c r="A88" s="251"/>
      <c r="B88" s="251"/>
      <c r="C88" s="251"/>
      <c r="D88" s="251"/>
      <c r="E88" s="251"/>
      <c r="F88" s="251"/>
      <c r="G88" s="251"/>
      <c r="H88" s="251"/>
      <c r="I88" s="251"/>
      <c r="J88" s="251"/>
      <c r="K88" s="251"/>
      <c r="L88" s="251"/>
      <c r="M88" s="251"/>
      <c r="N88" s="251"/>
      <c r="O88" s="251"/>
      <c r="P88" s="251"/>
      <c r="Q88" s="251"/>
      <c r="R88" s="251"/>
      <c r="S88" s="251"/>
      <c r="T88" s="251"/>
      <c r="U88" s="251"/>
      <c r="V88" s="251"/>
      <c r="W88" s="251"/>
      <c r="X88" s="251"/>
      <c r="Y88" s="251"/>
      <c r="Z88" s="251"/>
    </row>
    <row r="89" ht="15.75" customHeight="1">
      <c r="A89" s="251"/>
      <c r="B89" s="251"/>
      <c r="C89" s="251"/>
      <c r="D89" s="251"/>
      <c r="E89" s="251"/>
      <c r="F89" s="251"/>
      <c r="G89" s="251"/>
      <c r="H89" s="251"/>
      <c r="I89" s="251"/>
      <c r="J89" s="251"/>
      <c r="K89" s="251"/>
      <c r="L89" s="251"/>
      <c r="M89" s="251"/>
      <c r="N89" s="251"/>
      <c r="O89" s="251"/>
      <c r="P89" s="251"/>
      <c r="Q89" s="251"/>
      <c r="R89" s="251"/>
      <c r="S89" s="251"/>
      <c r="T89" s="251"/>
      <c r="U89" s="251"/>
      <c r="V89" s="251"/>
      <c r="W89" s="251"/>
      <c r="X89" s="251"/>
      <c r="Y89" s="251"/>
      <c r="Z89" s="251"/>
    </row>
    <row r="90" ht="15.75" customHeight="1">
      <c r="A90" s="251"/>
      <c r="B90" s="251"/>
      <c r="C90" s="251"/>
      <c r="D90" s="251"/>
      <c r="E90" s="251"/>
      <c r="F90" s="251"/>
      <c r="G90" s="251"/>
      <c r="H90" s="251"/>
      <c r="I90" s="251"/>
      <c r="J90" s="251"/>
      <c r="K90" s="251"/>
      <c r="L90" s="251"/>
      <c r="M90" s="251"/>
      <c r="N90" s="251"/>
      <c r="O90" s="251"/>
      <c r="P90" s="251"/>
      <c r="Q90" s="251"/>
      <c r="R90" s="251"/>
      <c r="S90" s="251"/>
      <c r="T90" s="251"/>
      <c r="U90" s="251"/>
      <c r="V90" s="251"/>
      <c r="W90" s="251"/>
      <c r="X90" s="251"/>
      <c r="Y90" s="251"/>
      <c r="Z90" s="251"/>
    </row>
    <row r="91" ht="15.75" customHeight="1">
      <c r="A91" s="251"/>
      <c r="B91" s="251"/>
      <c r="C91" s="251"/>
      <c r="D91" s="251"/>
      <c r="E91" s="251"/>
      <c r="F91" s="251"/>
      <c r="G91" s="251"/>
      <c r="H91" s="251"/>
      <c r="I91" s="251"/>
      <c r="J91" s="251"/>
      <c r="K91" s="251"/>
      <c r="L91" s="251"/>
      <c r="M91" s="251"/>
      <c r="N91" s="251"/>
      <c r="O91" s="251"/>
      <c r="P91" s="251"/>
      <c r="Q91" s="251"/>
      <c r="R91" s="251"/>
      <c r="S91" s="251"/>
      <c r="T91" s="251"/>
      <c r="U91" s="251"/>
      <c r="V91" s="251"/>
      <c r="W91" s="251"/>
      <c r="X91" s="251"/>
      <c r="Y91" s="251"/>
      <c r="Z91" s="251"/>
    </row>
    <row r="92" ht="15.75" customHeight="1">
      <c r="A92" s="251"/>
      <c r="B92" s="251"/>
      <c r="C92" s="251"/>
      <c r="D92" s="251"/>
      <c r="E92" s="251"/>
      <c r="F92" s="251"/>
      <c r="G92" s="251"/>
      <c r="H92" s="251"/>
      <c r="I92" s="251"/>
      <c r="J92" s="251"/>
      <c r="K92" s="251"/>
      <c r="L92" s="251"/>
      <c r="M92" s="251"/>
      <c r="N92" s="251"/>
      <c r="O92" s="251"/>
      <c r="P92" s="251"/>
      <c r="Q92" s="251"/>
      <c r="R92" s="251"/>
      <c r="S92" s="251"/>
      <c r="T92" s="251"/>
      <c r="U92" s="251"/>
      <c r="V92" s="251"/>
      <c r="W92" s="251"/>
      <c r="X92" s="251"/>
      <c r="Y92" s="251"/>
      <c r="Z92" s="251"/>
    </row>
    <row r="93" ht="15.75" customHeight="1">
      <c r="A93" s="251"/>
      <c r="B93" s="251"/>
      <c r="C93" s="251"/>
      <c r="D93" s="251"/>
      <c r="E93" s="251"/>
      <c r="F93" s="251"/>
      <c r="G93" s="251"/>
      <c r="H93" s="251"/>
      <c r="I93" s="251"/>
      <c r="J93" s="251"/>
      <c r="K93" s="251"/>
      <c r="L93" s="251"/>
      <c r="M93" s="251"/>
      <c r="N93" s="251"/>
      <c r="O93" s="251"/>
      <c r="P93" s="251"/>
      <c r="Q93" s="251"/>
      <c r="R93" s="251"/>
      <c r="S93" s="251"/>
      <c r="T93" s="251"/>
      <c r="U93" s="251"/>
      <c r="V93" s="251"/>
      <c r="W93" s="251"/>
      <c r="X93" s="251"/>
      <c r="Y93" s="251"/>
      <c r="Z93" s="251"/>
    </row>
    <row r="94" ht="15.75" customHeight="1">
      <c r="A94" s="251"/>
      <c r="B94" s="251"/>
      <c r="C94" s="251"/>
      <c r="D94" s="251"/>
      <c r="E94" s="251"/>
      <c r="F94" s="251"/>
      <c r="G94" s="251"/>
      <c r="H94" s="251"/>
      <c r="I94" s="251"/>
      <c r="J94" s="251"/>
      <c r="K94" s="251"/>
      <c r="L94" s="251"/>
      <c r="M94" s="251"/>
      <c r="N94" s="251"/>
      <c r="O94" s="251"/>
      <c r="P94" s="251"/>
      <c r="Q94" s="251"/>
      <c r="R94" s="251"/>
      <c r="S94" s="251"/>
      <c r="T94" s="251"/>
      <c r="U94" s="251"/>
      <c r="V94" s="251"/>
      <c r="W94" s="251"/>
      <c r="X94" s="251"/>
      <c r="Y94" s="251"/>
      <c r="Z94" s="251"/>
    </row>
    <row r="95" ht="15.75" customHeight="1">
      <c r="A95" s="251"/>
      <c r="B95" s="251"/>
      <c r="C95" s="251"/>
      <c r="D95" s="251"/>
      <c r="E95" s="251"/>
      <c r="F95" s="251"/>
      <c r="G95" s="251"/>
      <c r="H95" s="251"/>
      <c r="I95" s="251"/>
      <c r="J95" s="251"/>
      <c r="K95" s="251"/>
      <c r="L95" s="251"/>
      <c r="M95" s="251"/>
      <c r="N95" s="251"/>
      <c r="O95" s="251"/>
      <c r="P95" s="251"/>
      <c r="Q95" s="251"/>
      <c r="R95" s="251"/>
      <c r="S95" s="251"/>
      <c r="T95" s="251"/>
      <c r="U95" s="251"/>
      <c r="V95" s="251"/>
      <c r="W95" s="251"/>
      <c r="X95" s="251"/>
      <c r="Y95" s="251"/>
      <c r="Z95" s="251"/>
    </row>
    <row r="96" ht="15.75" customHeight="1">
      <c r="A96" s="251"/>
      <c r="B96" s="251"/>
      <c r="C96" s="251"/>
      <c r="D96" s="251"/>
      <c r="E96" s="251"/>
      <c r="F96" s="251"/>
      <c r="G96" s="251"/>
      <c r="H96" s="251"/>
      <c r="I96" s="251"/>
      <c r="J96" s="251"/>
      <c r="K96" s="251"/>
      <c r="L96" s="251"/>
      <c r="M96" s="251"/>
      <c r="N96" s="251"/>
      <c r="O96" s="251"/>
      <c r="P96" s="251"/>
      <c r="Q96" s="251"/>
      <c r="R96" s="251"/>
      <c r="S96" s="251"/>
      <c r="T96" s="251"/>
      <c r="U96" s="251"/>
      <c r="V96" s="251"/>
      <c r="W96" s="251"/>
      <c r="X96" s="251"/>
      <c r="Y96" s="251"/>
      <c r="Z96" s="251"/>
    </row>
    <row r="97" ht="15.75" customHeight="1">
      <c r="A97" s="251"/>
      <c r="B97" s="251"/>
      <c r="C97" s="251"/>
      <c r="D97" s="251"/>
      <c r="E97" s="251"/>
      <c r="F97" s="251"/>
      <c r="G97" s="251"/>
      <c r="H97" s="251"/>
      <c r="I97" s="251"/>
      <c r="J97" s="251"/>
      <c r="K97" s="251"/>
      <c r="L97" s="251"/>
      <c r="M97" s="251"/>
      <c r="N97" s="251"/>
      <c r="O97" s="251"/>
      <c r="P97" s="251"/>
      <c r="Q97" s="251"/>
      <c r="R97" s="251"/>
      <c r="S97" s="251"/>
      <c r="T97" s="251"/>
      <c r="U97" s="251"/>
      <c r="V97" s="251"/>
      <c r="W97" s="251"/>
      <c r="X97" s="251"/>
      <c r="Y97" s="251"/>
      <c r="Z97" s="251"/>
    </row>
    <row r="98" ht="15.75" customHeight="1">
      <c r="A98" s="251"/>
      <c r="B98" s="251"/>
      <c r="C98" s="251"/>
      <c r="D98" s="251"/>
      <c r="E98" s="251"/>
      <c r="F98" s="251"/>
      <c r="G98" s="251"/>
      <c r="H98" s="251"/>
      <c r="I98" s="251"/>
      <c r="J98" s="251"/>
      <c r="K98" s="251"/>
      <c r="L98" s="251"/>
      <c r="M98" s="251"/>
      <c r="N98" s="251"/>
      <c r="O98" s="251"/>
      <c r="P98" s="251"/>
      <c r="Q98" s="251"/>
      <c r="R98" s="251"/>
      <c r="S98" s="251"/>
      <c r="T98" s="251"/>
      <c r="U98" s="251"/>
      <c r="V98" s="251"/>
      <c r="W98" s="251"/>
      <c r="X98" s="251"/>
      <c r="Y98" s="251"/>
      <c r="Z98" s="251"/>
    </row>
    <row r="99" ht="15.75" customHeight="1">
      <c r="A99" s="251"/>
      <c r="B99" s="251"/>
      <c r="C99" s="251"/>
      <c r="D99" s="251"/>
      <c r="E99" s="251"/>
      <c r="F99" s="251"/>
      <c r="G99" s="251"/>
      <c r="H99" s="251"/>
      <c r="I99" s="251"/>
      <c r="J99" s="251"/>
      <c r="K99" s="251"/>
      <c r="L99" s="251"/>
      <c r="M99" s="251"/>
      <c r="N99" s="251"/>
      <c r="O99" s="251"/>
      <c r="P99" s="251"/>
      <c r="Q99" s="251"/>
      <c r="R99" s="251"/>
      <c r="S99" s="251"/>
      <c r="T99" s="251"/>
      <c r="U99" s="251"/>
      <c r="V99" s="251"/>
      <c r="W99" s="251"/>
      <c r="X99" s="251"/>
      <c r="Y99" s="251"/>
      <c r="Z99" s="251"/>
    </row>
    <row r="100" ht="15.75" customHeight="1">
      <c r="A100" s="251"/>
      <c r="B100" s="251"/>
      <c r="C100" s="251"/>
      <c r="D100" s="251"/>
      <c r="E100" s="251"/>
      <c r="F100" s="251"/>
      <c r="G100" s="251"/>
      <c r="H100" s="251"/>
      <c r="I100" s="251"/>
      <c r="J100" s="251"/>
      <c r="K100" s="251"/>
      <c r="L100" s="251"/>
      <c r="M100" s="251"/>
      <c r="N100" s="251"/>
      <c r="O100" s="251"/>
      <c r="P100" s="251"/>
      <c r="Q100" s="251"/>
      <c r="R100" s="251"/>
      <c r="S100" s="251"/>
      <c r="T100" s="251"/>
      <c r="U100" s="251"/>
      <c r="V100" s="251"/>
      <c r="W100" s="251"/>
      <c r="X100" s="251"/>
      <c r="Y100" s="251"/>
      <c r="Z100" s="251"/>
    </row>
    <row r="101" ht="15.75" customHeight="1">
      <c r="A101" s="251"/>
      <c r="B101" s="251"/>
      <c r="C101" s="251"/>
      <c r="D101" s="251"/>
      <c r="E101" s="251"/>
      <c r="F101" s="251"/>
      <c r="G101" s="251"/>
      <c r="H101" s="251"/>
      <c r="I101" s="251"/>
      <c r="J101" s="251"/>
      <c r="K101" s="251"/>
      <c r="L101" s="251"/>
      <c r="M101" s="251"/>
      <c r="N101" s="251"/>
      <c r="O101" s="251"/>
      <c r="P101" s="251"/>
      <c r="Q101" s="251"/>
      <c r="R101" s="251"/>
      <c r="S101" s="251"/>
      <c r="T101" s="251"/>
      <c r="U101" s="251"/>
      <c r="V101" s="251"/>
      <c r="W101" s="251"/>
      <c r="X101" s="251"/>
      <c r="Y101" s="251"/>
      <c r="Z101" s="251"/>
    </row>
    <row r="102" ht="15.75" customHeight="1">
      <c r="A102" s="251"/>
      <c r="B102" s="251"/>
      <c r="C102" s="251"/>
      <c r="D102" s="251"/>
      <c r="E102" s="251"/>
      <c r="F102" s="251"/>
      <c r="G102" s="251"/>
      <c r="H102" s="251"/>
      <c r="I102" s="251"/>
      <c r="J102" s="251"/>
      <c r="K102" s="251"/>
      <c r="L102" s="251"/>
      <c r="M102" s="251"/>
      <c r="N102" s="251"/>
      <c r="O102" s="251"/>
      <c r="P102" s="251"/>
      <c r="Q102" s="251"/>
      <c r="R102" s="251"/>
      <c r="S102" s="251"/>
      <c r="T102" s="251"/>
      <c r="U102" s="251"/>
      <c r="V102" s="251"/>
      <c r="W102" s="251"/>
      <c r="X102" s="251"/>
      <c r="Y102" s="251"/>
      <c r="Z102" s="251"/>
    </row>
    <row r="103" ht="15.75" customHeight="1">
      <c r="A103" s="251"/>
      <c r="B103" s="251"/>
      <c r="C103" s="251"/>
      <c r="D103" s="251"/>
      <c r="E103" s="251"/>
      <c r="F103" s="251"/>
      <c r="G103" s="251"/>
      <c r="H103" s="251"/>
      <c r="I103" s="251"/>
      <c r="J103" s="251"/>
      <c r="K103" s="251"/>
      <c r="L103" s="251"/>
      <c r="M103" s="251"/>
      <c r="N103" s="251"/>
      <c r="O103" s="251"/>
      <c r="P103" s="251"/>
      <c r="Q103" s="251"/>
      <c r="R103" s="251"/>
      <c r="S103" s="251"/>
      <c r="T103" s="251"/>
      <c r="U103" s="251"/>
      <c r="V103" s="251"/>
      <c r="W103" s="251"/>
      <c r="X103" s="251"/>
      <c r="Y103" s="251"/>
      <c r="Z103" s="251"/>
    </row>
    <row r="104" ht="15.75" customHeight="1">
      <c r="A104" s="251"/>
      <c r="B104" s="251"/>
      <c r="C104" s="251"/>
      <c r="D104" s="251"/>
      <c r="E104" s="251"/>
      <c r="F104" s="251"/>
      <c r="G104" s="251"/>
      <c r="H104" s="251"/>
      <c r="I104" s="251"/>
      <c r="J104" s="251"/>
      <c r="K104" s="251"/>
      <c r="L104" s="251"/>
      <c r="M104" s="251"/>
      <c r="N104" s="251"/>
      <c r="O104" s="251"/>
      <c r="P104" s="251"/>
      <c r="Q104" s="251"/>
      <c r="R104" s="251"/>
      <c r="S104" s="251"/>
      <c r="T104" s="251"/>
      <c r="U104" s="251"/>
      <c r="V104" s="251"/>
      <c r="W104" s="251"/>
      <c r="X104" s="251"/>
      <c r="Y104" s="251"/>
      <c r="Z104" s="251"/>
    </row>
    <row r="105" ht="15.75" customHeight="1">
      <c r="A105" s="251"/>
      <c r="B105" s="251"/>
      <c r="C105" s="251"/>
      <c r="D105" s="251"/>
      <c r="E105" s="251"/>
      <c r="F105" s="251"/>
      <c r="G105" s="251"/>
      <c r="H105" s="251"/>
      <c r="I105" s="251"/>
      <c r="J105" s="251"/>
      <c r="K105" s="251"/>
      <c r="L105" s="251"/>
      <c r="M105" s="251"/>
      <c r="N105" s="251"/>
      <c r="O105" s="251"/>
      <c r="P105" s="251"/>
      <c r="Q105" s="251"/>
      <c r="R105" s="251"/>
      <c r="S105" s="251"/>
      <c r="T105" s="251"/>
      <c r="U105" s="251"/>
      <c r="V105" s="251"/>
      <c r="W105" s="251"/>
      <c r="X105" s="251"/>
      <c r="Y105" s="251"/>
      <c r="Z105" s="251"/>
    </row>
    <row r="106" ht="15.75" customHeight="1">
      <c r="A106" s="251"/>
      <c r="B106" s="251"/>
      <c r="C106" s="251"/>
      <c r="D106" s="251"/>
      <c r="E106" s="251"/>
      <c r="F106" s="251"/>
      <c r="G106" s="251"/>
      <c r="H106" s="251"/>
      <c r="I106" s="251"/>
      <c r="J106" s="251"/>
      <c r="K106" s="251"/>
      <c r="L106" s="251"/>
      <c r="M106" s="251"/>
      <c r="N106" s="251"/>
      <c r="O106" s="251"/>
      <c r="P106" s="251"/>
      <c r="Q106" s="251"/>
      <c r="R106" s="251"/>
      <c r="S106" s="251"/>
      <c r="T106" s="251"/>
      <c r="U106" s="251"/>
      <c r="V106" s="251"/>
      <c r="W106" s="251"/>
      <c r="X106" s="251"/>
      <c r="Y106" s="251"/>
      <c r="Z106" s="251"/>
    </row>
    <row r="107" ht="15.75" customHeight="1">
      <c r="A107" s="251"/>
      <c r="B107" s="251"/>
      <c r="C107" s="251"/>
      <c r="D107" s="251"/>
      <c r="E107" s="251"/>
      <c r="F107" s="251"/>
      <c r="G107" s="251"/>
      <c r="H107" s="251"/>
      <c r="I107" s="251"/>
      <c r="J107" s="251"/>
      <c r="K107" s="251"/>
      <c r="L107" s="251"/>
      <c r="M107" s="251"/>
      <c r="N107" s="251"/>
      <c r="O107" s="251"/>
      <c r="P107" s="251"/>
      <c r="Q107" s="251"/>
      <c r="R107" s="251"/>
      <c r="S107" s="251"/>
      <c r="T107" s="251"/>
      <c r="U107" s="251"/>
      <c r="V107" s="251"/>
      <c r="W107" s="251"/>
      <c r="X107" s="251"/>
      <c r="Y107" s="251"/>
      <c r="Z107" s="251"/>
    </row>
    <row r="108" ht="15.75" customHeight="1">
      <c r="A108" s="251"/>
      <c r="B108" s="251"/>
      <c r="C108" s="251"/>
      <c r="D108" s="251"/>
      <c r="E108" s="251"/>
      <c r="F108" s="251"/>
      <c r="G108" s="251"/>
      <c r="H108" s="251"/>
      <c r="I108" s="251"/>
      <c r="J108" s="251"/>
      <c r="K108" s="251"/>
      <c r="L108" s="251"/>
      <c r="M108" s="251"/>
      <c r="N108" s="251"/>
      <c r="O108" s="251"/>
      <c r="P108" s="251"/>
      <c r="Q108" s="251"/>
      <c r="R108" s="251"/>
      <c r="S108" s="251"/>
      <c r="T108" s="251"/>
      <c r="U108" s="251"/>
      <c r="V108" s="251"/>
      <c r="W108" s="251"/>
      <c r="X108" s="251"/>
      <c r="Y108" s="251"/>
      <c r="Z108" s="251"/>
    </row>
    <row r="109" ht="15.75" customHeight="1">
      <c r="A109" s="251"/>
      <c r="B109" s="251"/>
      <c r="C109" s="251"/>
      <c r="D109" s="251"/>
      <c r="E109" s="251"/>
      <c r="F109" s="251"/>
      <c r="G109" s="251"/>
      <c r="H109" s="251"/>
      <c r="I109" s="251"/>
      <c r="J109" s="251"/>
      <c r="K109" s="251"/>
      <c r="L109" s="251"/>
      <c r="M109" s="251"/>
      <c r="N109" s="251"/>
      <c r="O109" s="251"/>
      <c r="P109" s="251"/>
      <c r="Q109" s="251"/>
      <c r="R109" s="251"/>
      <c r="S109" s="251"/>
      <c r="T109" s="251"/>
      <c r="U109" s="251"/>
      <c r="V109" s="251"/>
      <c r="W109" s="251"/>
      <c r="X109" s="251"/>
      <c r="Y109" s="251"/>
      <c r="Z109" s="251"/>
    </row>
    <row r="110" ht="15.75" customHeight="1">
      <c r="A110" s="251"/>
      <c r="B110" s="251"/>
      <c r="C110" s="251"/>
      <c r="D110" s="251"/>
      <c r="E110" s="251"/>
      <c r="F110" s="251"/>
      <c r="G110" s="251"/>
      <c r="H110" s="251"/>
      <c r="I110" s="251"/>
      <c r="J110" s="251"/>
      <c r="K110" s="251"/>
      <c r="L110" s="251"/>
      <c r="M110" s="251"/>
      <c r="N110" s="251"/>
      <c r="O110" s="251"/>
      <c r="P110" s="251"/>
      <c r="Q110" s="251"/>
      <c r="R110" s="251"/>
      <c r="S110" s="251"/>
      <c r="T110" s="251"/>
      <c r="U110" s="251"/>
      <c r="V110" s="251"/>
      <c r="W110" s="251"/>
      <c r="X110" s="251"/>
      <c r="Y110" s="251"/>
      <c r="Z110" s="251"/>
    </row>
    <row r="111" ht="15.75" customHeight="1">
      <c r="A111" s="251"/>
      <c r="B111" s="251"/>
      <c r="C111" s="251"/>
      <c r="D111" s="251"/>
      <c r="E111" s="251"/>
      <c r="F111" s="251"/>
      <c r="G111" s="251"/>
      <c r="H111" s="251"/>
      <c r="I111" s="251"/>
      <c r="J111" s="251"/>
      <c r="K111" s="251"/>
      <c r="L111" s="251"/>
      <c r="M111" s="251"/>
      <c r="N111" s="251"/>
      <c r="O111" s="251"/>
      <c r="P111" s="251"/>
      <c r="Q111" s="251"/>
      <c r="R111" s="251"/>
      <c r="S111" s="251"/>
      <c r="T111" s="251"/>
      <c r="U111" s="251"/>
      <c r="V111" s="251"/>
      <c r="W111" s="251"/>
      <c r="X111" s="251"/>
      <c r="Y111" s="251"/>
      <c r="Z111" s="251"/>
    </row>
    <row r="112" ht="15.75" customHeight="1">
      <c r="A112" s="251"/>
      <c r="B112" s="251"/>
      <c r="C112" s="251"/>
      <c r="D112" s="251"/>
      <c r="E112" s="251"/>
      <c r="F112" s="251"/>
      <c r="G112" s="251"/>
      <c r="H112" s="251"/>
      <c r="I112" s="251"/>
      <c r="J112" s="251"/>
      <c r="K112" s="251"/>
      <c r="L112" s="251"/>
      <c r="M112" s="251"/>
      <c r="N112" s="251"/>
      <c r="O112" s="251"/>
      <c r="P112" s="251"/>
      <c r="Q112" s="251"/>
      <c r="R112" s="251"/>
      <c r="S112" s="251"/>
      <c r="T112" s="251"/>
      <c r="U112" s="251"/>
      <c r="V112" s="251"/>
      <c r="W112" s="251"/>
      <c r="X112" s="251"/>
      <c r="Y112" s="251"/>
      <c r="Z112" s="251"/>
    </row>
    <row r="113" ht="15.75" customHeight="1">
      <c r="A113" s="251"/>
      <c r="B113" s="251"/>
      <c r="C113" s="251"/>
      <c r="D113" s="251"/>
      <c r="E113" s="251"/>
      <c r="F113" s="251"/>
      <c r="G113" s="251"/>
      <c r="H113" s="251"/>
      <c r="I113" s="251"/>
      <c r="J113" s="251"/>
      <c r="K113" s="251"/>
      <c r="L113" s="251"/>
      <c r="M113" s="251"/>
      <c r="N113" s="251"/>
      <c r="O113" s="251"/>
      <c r="P113" s="251"/>
      <c r="Q113" s="251"/>
      <c r="R113" s="251"/>
      <c r="S113" s="251"/>
      <c r="T113" s="251"/>
      <c r="U113" s="251"/>
      <c r="V113" s="251"/>
      <c r="W113" s="251"/>
      <c r="X113" s="251"/>
      <c r="Y113" s="251"/>
      <c r="Z113" s="251"/>
    </row>
    <row r="114" ht="15.75" customHeight="1">
      <c r="A114" s="251"/>
      <c r="B114" s="251"/>
      <c r="C114" s="251"/>
      <c r="D114" s="251"/>
      <c r="E114" s="251"/>
      <c r="F114" s="251"/>
      <c r="G114" s="251"/>
      <c r="H114" s="251"/>
      <c r="I114" s="251"/>
      <c r="J114" s="251"/>
      <c r="K114" s="251"/>
      <c r="L114" s="251"/>
      <c r="M114" s="251"/>
      <c r="N114" s="251"/>
      <c r="O114" s="251"/>
      <c r="P114" s="251"/>
      <c r="Q114" s="251"/>
      <c r="R114" s="251"/>
      <c r="S114" s="251"/>
      <c r="T114" s="251"/>
      <c r="U114" s="251"/>
      <c r="V114" s="251"/>
      <c r="W114" s="251"/>
      <c r="X114" s="251"/>
      <c r="Y114" s="251"/>
      <c r="Z114" s="251"/>
    </row>
    <row r="115" ht="15.75" customHeight="1">
      <c r="A115" s="251"/>
      <c r="B115" s="251"/>
      <c r="C115" s="251"/>
      <c r="D115" s="251"/>
      <c r="E115" s="251"/>
      <c r="F115" s="251"/>
      <c r="G115" s="251"/>
      <c r="H115" s="251"/>
      <c r="I115" s="251"/>
      <c r="J115" s="251"/>
      <c r="K115" s="251"/>
      <c r="L115" s="251"/>
      <c r="M115" s="251"/>
      <c r="N115" s="251"/>
      <c r="O115" s="251"/>
      <c r="P115" s="251"/>
      <c r="Q115" s="251"/>
      <c r="R115" s="251"/>
      <c r="S115" s="251"/>
      <c r="T115" s="251"/>
      <c r="U115" s="251"/>
      <c r="V115" s="251"/>
      <c r="W115" s="251"/>
      <c r="X115" s="251"/>
      <c r="Y115" s="251"/>
      <c r="Z115" s="251"/>
    </row>
    <row r="116" ht="15.75" customHeight="1">
      <c r="A116" s="251"/>
      <c r="B116" s="251"/>
      <c r="C116" s="251"/>
      <c r="D116" s="251"/>
      <c r="E116" s="251"/>
      <c r="F116" s="251"/>
      <c r="G116" s="251"/>
      <c r="H116" s="251"/>
      <c r="I116" s="251"/>
      <c r="J116" s="251"/>
      <c r="K116" s="251"/>
      <c r="L116" s="251"/>
      <c r="M116" s="251"/>
      <c r="N116" s="251"/>
      <c r="O116" s="251"/>
      <c r="P116" s="251"/>
      <c r="Q116" s="251"/>
      <c r="R116" s="251"/>
      <c r="S116" s="251"/>
      <c r="T116" s="251"/>
      <c r="U116" s="251"/>
      <c r="V116" s="251"/>
      <c r="W116" s="251"/>
      <c r="X116" s="251"/>
      <c r="Y116" s="251"/>
      <c r="Z116" s="251"/>
    </row>
    <row r="117" ht="15.75" customHeight="1">
      <c r="A117" s="251"/>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row>
    <row r="118" ht="15.75" customHeight="1">
      <c r="A118" s="251"/>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row>
    <row r="119" ht="15.75" customHeight="1">
      <c r="A119" s="251"/>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row>
    <row r="120" ht="15.75" customHeight="1">
      <c r="A120" s="251"/>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row>
    <row r="121" ht="15.75" customHeight="1">
      <c r="A121" s="251"/>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row>
    <row r="122" ht="15.75" customHeight="1">
      <c r="A122" s="251"/>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row>
    <row r="123" ht="15.75" customHeight="1">
      <c r="A123" s="251"/>
      <c r="B123" s="251"/>
      <c r="C123" s="251"/>
      <c r="D123" s="251"/>
      <c r="E123" s="251"/>
      <c r="F123" s="251"/>
      <c r="G123" s="251"/>
      <c r="H123" s="251"/>
      <c r="I123" s="251"/>
      <c r="J123" s="251"/>
      <c r="K123" s="251"/>
      <c r="L123" s="251"/>
      <c r="M123" s="251"/>
      <c r="N123" s="251"/>
      <c r="O123" s="251"/>
      <c r="P123" s="251"/>
      <c r="Q123" s="251"/>
      <c r="R123" s="251"/>
      <c r="S123" s="251"/>
      <c r="T123" s="251"/>
      <c r="U123" s="251"/>
      <c r="V123" s="251"/>
      <c r="W123" s="251"/>
      <c r="X123" s="251"/>
      <c r="Y123" s="251"/>
      <c r="Z123" s="251"/>
    </row>
    <row r="124" ht="15.75" customHeight="1">
      <c r="A124" s="251"/>
      <c r="B124" s="251"/>
      <c r="C124" s="251"/>
      <c r="D124" s="251"/>
      <c r="E124" s="251"/>
      <c r="F124" s="251"/>
      <c r="G124" s="251"/>
      <c r="H124" s="251"/>
      <c r="I124" s="251"/>
      <c r="J124" s="251"/>
      <c r="K124" s="251"/>
      <c r="L124" s="251"/>
      <c r="M124" s="251"/>
      <c r="N124" s="251"/>
      <c r="O124" s="251"/>
      <c r="P124" s="251"/>
      <c r="Q124" s="251"/>
      <c r="R124" s="251"/>
      <c r="S124" s="251"/>
      <c r="T124" s="251"/>
      <c r="U124" s="251"/>
      <c r="V124" s="251"/>
      <c r="W124" s="251"/>
      <c r="X124" s="251"/>
      <c r="Y124" s="251"/>
      <c r="Z124" s="251"/>
    </row>
    <row r="125" ht="15.75" customHeight="1">
      <c r="A125" s="251"/>
      <c r="B125" s="251"/>
      <c r="C125" s="251"/>
      <c r="D125" s="251"/>
      <c r="E125" s="251"/>
      <c r="F125" s="251"/>
      <c r="G125" s="251"/>
      <c r="H125" s="251"/>
      <c r="I125" s="251"/>
      <c r="J125" s="251"/>
      <c r="K125" s="251"/>
      <c r="L125" s="251"/>
      <c r="M125" s="251"/>
      <c r="N125" s="251"/>
      <c r="O125" s="251"/>
      <c r="P125" s="251"/>
      <c r="Q125" s="251"/>
      <c r="R125" s="251"/>
      <c r="S125" s="251"/>
      <c r="T125" s="251"/>
      <c r="U125" s="251"/>
      <c r="V125" s="251"/>
      <c r="W125" s="251"/>
      <c r="X125" s="251"/>
      <c r="Y125" s="251"/>
      <c r="Z125" s="251"/>
    </row>
    <row r="126" ht="15.75" customHeight="1">
      <c r="A126" s="251"/>
      <c r="B126" s="251"/>
      <c r="C126" s="251"/>
      <c r="D126" s="251"/>
      <c r="E126" s="251"/>
      <c r="F126" s="251"/>
      <c r="G126" s="251"/>
      <c r="H126" s="251"/>
      <c r="I126" s="251"/>
      <c r="J126" s="251"/>
      <c r="K126" s="251"/>
      <c r="L126" s="251"/>
      <c r="M126" s="251"/>
      <c r="N126" s="251"/>
      <c r="O126" s="251"/>
      <c r="P126" s="251"/>
      <c r="Q126" s="251"/>
      <c r="R126" s="251"/>
      <c r="S126" s="251"/>
      <c r="T126" s="251"/>
      <c r="U126" s="251"/>
      <c r="V126" s="251"/>
      <c r="W126" s="251"/>
      <c r="X126" s="251"/>
      <c r="Y126" s="251"/>
      <c r="Z126" s="251"/>
    </row>
    <row r="127" ht="15.75" customHeight="1">
      <c r="A127" s="251"/>
      <c r="B127" s="251"/>
      <c r="C127" s="251"/>
      <c r="D127" s="251"/>
      <c r="E127" s="251"/>
      <c r="F127" s="251"/>
      <c r="G127" s="251"/>
      <c r="H127" s="251"/>
      <c r="I127" s="251"/>
      <c r="J127" s="251"/>
      <c r="K127" s="251"/>
      <c r="L127" s="251"/>
      <c r="M127" s="251"/>
      <c r="N127" s="251"/>
      <c r="O127" s="251"/>
      <c r="P127" s="251"/>
      <c r="Q127" s="251"/>
      <c r="R127" s="251"/>
      <c r="S127" s="251"/>
      <c r="T127" s="251"/>
      <c r="U127" s="251"/>
      <c r="V127" s="251"/>
      <c r="W127" s="251"/>
      <c r="X127" s="251"/>
      <c r="Y127" s="251"/>
      <c r="Z127" s="251"/>
    </row>
    <row r="128" ht="15.75" customHeight="1">
      <c r="A128" s="251"/>
      <c r="B128" s="251"/>
      <c r="C128" s="251"/>
      <c r="D128" s="251"/>
      <c r="E128" s="251"/>
      <c r="F128" s="251"/>
      <c r="G128" s="251"/>
      <c r="H128" s="251"/>
      <c r="I128" s="251"/>
      <c r="J128" s="251"/>
      <c r="K128" s="251"/>
      <c r="L128" s="251"/>
      <c r="M128" s="251"/>
      <c r="N128" s="251"/>
      <c r="O128" s="251"/>
      <c r="P128" s="251"/>
      <c r="Q128" s="251"/>
      <c r="R128" s="251"/>
      <c r="S128" s="251"/>
      <c r="T128" s="251"/>
      <c r="U128" s="251"/>
      <c r="V128" s="251"/>
      <c r="W128" s="251"/>
      <c r="X128" s="251"/>
      <c r="Y128" s="251"/>
      <c r="Z128" s="251"/>
    </row>
    <row r="129" ht="15.75" customHeight="1">
      <c r="A129" s="251"/>
      <c r="B129" s="251"/>
      <c r="C129" s="251"/>
      <c r="D129" s="251"/>
      <c r="E129" s="251"/>
      <c r="F129" s="251"/>
      <c r="G129" s="251"/>
      <c r="H129" s="251"/>
      <c r="I129" s="251"/>
      <c r="J129" s="251"/>
      <c r="K129" s="251"/>
      <c r="L129" s="251"/>
      <c r="M129" s="251"/>
      <c r="N129" s="251"/>
      <c r="O129" s="251"/>
      <c r="P129" s="251"/>
      <c r="Q129" s="251"/>
      <c r="R129" s="251"/>
      <c r="S129" s="251"/>
      <c r="T129" s="251"/>
      <c r="U129" s="251"/>
      <c r="V129" s="251"/>
      <c r="W129" s="251"/>
      <c r="X129" s="251"/>
      <c r="Y129" s="251"/>
      <c r="Z129" s="251"/>
    </row>
    <row r="130" ht="15.75" customHeight="1">
      <c r="A130" s="251"/>
      <c r="B130" s="251"/>
      <c r="C130" s="251"/>
      <c r="D130" s="251"/>
      <c r="E130" s="251"/>
      <c r="F130" s="251"/>
      <c r="G130" s="251"/>
      <c r="H130" s="251"/>
      <c r="I130" s="251"/>
      <c r="J130" s="251"/>
      <c r="K130" s="251"/>
      <c r="L130" s="251"/>
      <c r="M130" s="251"/>
      <c r="N130" s="251"/>
      <c r="O130" s="251"/>
      <c r="P130" s="251"/>
      <c r="Q130" s="251"/>
      <c r="R130" s="251"/>
      <c r="S130" s="251"/>
      <c r="T130" s="251"/>
      <c r="U130" s="251"/>
      <c r="V130" s="251"/>
      <c r="W130" s="251"/>
      <c r="X130" s="251"/>
      <c r="Y130" s="251"/>
      <c r="Z130" s="251"/>
    </row>
    <row r="131" ht="15.75" customHeight="1">
      <c r="A131" s="251"/>
      <c r="B131" s="251"/>
      <c r="C131" s="251"/>
      <c r="D131" s="251"/>
      <c r="E131" s="251"/>
      <c r="F131" s="251"/>
      <c r="G131" s="251"/>
      <c r="H131" s="251"/>
      <c r="I131" s="251"/>
      <c r="J131" s="251"/>
      <c r="K131" s="251"/>
      <c r="L131" s="251"/>
      <c r="M131" s="251"/>
      <c r="N131" s="251"/>
      <c r="O131" s="251"/>
      <c r="P131" s="251"/>
      <c r="Q131" s="251"/>
      <c r="R131" s="251"/>
      <c r="S131" s="251"/>
      <c r="T131" s="251"/>
      <c r="U131" s="251"/>
      <c r="V131" s="251"/>
      <c r="W131" s="251"/>
      <c r="X131" s="251"/>
      <c r="Y131" s="251"/>
      <c r="Z131" s="251"/>
    </row>
    <row r="132" ht="15.75" customHeight="1">
      <c r="A132" s="251"/>
      <c r="B132" s="251"/>
      <c r="C132" s="251"/>
      <c r="D132" s="251"/>
      <c r="E132" s="251"/>
      <c r="F132" s="251"/>
      <c r="G132" s="251"/>
      <c r="H132" s="251"/>
      <c r="I132" s="251"/>
      <c r="J132" s="251"/>
      <c r="K132" s="251"/>
      <c r="L132" s="251"/>
      <c r="M132" s="251"/>
      <c r="N132" s="251"/>
      <c r="O132" s="251"/>
      <c r="P132" s="251"/>
      <c r="Q132" s="251"/>
      <c r="R132" s="251"/>
      <c r="S132" s="251"/>
      <c r="T132" s="251"/>
      <c r="U132" s="251"/>
      <c r="V132" s="251"/>
      <c r="W132" s="251"/>
      <c r="X132" s="251"/>
      <c r="Y132" s="251"/>
      <c r="Z132" s="251"/>
    </row>
    <row r="133" ht="15.75" customHeight="1">
      <c r="A133" s="251"/>
      <c r="B133" s="251"/>
      <c r="C133" s="251"/>
      <c r="D133" s="251"/>
      <c r="E133" s="251"/>
      <c r="F133" s="251"/>
      <c r="G133" s="251"/>
      <c r="H133" s="251"/>
      <c r="I133" s="251"/>
      <c r="J133" s="251"/>
      <c r="K133" s="251"/>
      <c r="L133" s="251"/>
      <c r="M133" s="251"/>
      <c r="N133" s="251"/>
      <c r="O133" s="251"/>
      <c r="P133" s="251"/>
      <c r="Q133" s="251"/>
      <c r="R133" s="251"/>
      <c r="S133" s="251"/>
      <c r="T133" s="251"/>
      <c r="U133" s="251"/>
      <c r="V133" s="251"/>
      <c r="W133" s="251"/>
      <c r="X133" s="251"/>
      <c r="Y133" s="251"/>
      <c r="Z133" s="251"/>
    </row>
    <row r="134" ht="15.75" customHeight="1">
      <c r="A134" s="251"/>
      <c r="B134" s="251"/>
      <c r="C134" s="251"/>
      <c r="D134" s="251"/>
      <c r="E134" s="251"/>
      <c r="F134" s="251"/>
      <c r="G134" s="251"/>
      <c r="H134" s="251"/>
      <c r="I134" s="251"/>
      <c r="J134" s="251"/>
      <c r="K134" s="251"/>
      <c r="L134" s="251"/>
      <c r="M134" s="251"/>
      <c r="N134" s="251"/>
      <c r="O134" s="251"/>
      <c r="P134" s="251"/>
      <c r="Q134" s="251"/>
      <c r="R134" s="251"/>
      <c r="S134" s="251"/>
      <c r="T134" s="251"/>
      <c r="U134" s="251"/>
      <c r="V134" s="251"/>
      <c r="W134" s="251"/>
      <c r="X134" s="251"/>
      <c r="Y134" s="251"/>
      <c r="Z134" s="251"/>
    </row>
    <row r="135" ht="15.75" customHeight="1">
      <c r="A135" s="251"/>
      <c r="B135" s="251"/>
      <c r="C135" s="251"/>
      <c r="D135" s="251"/>
      <c r="E135" s="251"/>
      <c r="F135" s="251"/>
      <c r="G135" s="251"/>
      <c r="H135" s="251"/>
      <c r="I135" s="251"/>
      <c r="J135" s="251"/>
      <c r="K135" s="251"/>
      <c r="L135" s="251"/>
      <c r="M135" s="251"/>
      <c r="N135" s="251"/>
      <c r="O135" s="251"/>
      <c r="P135" s="251"/>
      <c r="Q135" s="251"/>
      <c r="R135" s="251"/>
      <c r="S135" s="251"/>
      <c r="T135" s="251"/>
      <c r="U135" s="251"/>
      <c r="V135" s="251"/>
      <c r="W135" s="251"/>
      <c r="X135" s="251"/>
      <c r="Y135" s="251"/>
      <c r="Z135" s="251"/>
    </row>
    <row r="136" ht="15.75" customHeight="1">
      <c r="A136" s="251"/>
      <c r="B136" s="251"/>
      <c r="C136" s="251"/>
      <c r="D136" s="251"/>
      <c r="E136" s="251"/>
      <c r="F136" s="251"/>
      <c r="G136" s="251"/>
      <c r="H136" s="251"/>
      <c r="I136" s="251"/>
      <c r="J136" s="251"/>
      <c r="K136" s="251"/>
      <c r="L136" s="251"/>
      <c r="M136" s="251"/>
      <c r="N136" s="251"/>
      <c r="O136" s="251"/>
      <c r="P136" s="251"/>
      <c r="Q136" s="251"/>
      <c r="R136" s="251"/>
      <c r="S136" s="251"/>
      <c r="T136" s="251"/>
      <c r="U136" s="251"/>
      <c r="V136" s="251"/>
      <c r="W136" s="251"/>
      <c r="X136" s="251"/>
      <c r="Y136" s="251"/>
      <c r="Z136" s="251"/>
    </row>
    <row r="137" ht="15.75" customHeight="1">
      <c r="A137" s="251"/>
      <c r="B137" s="251"/>
      <c r="C137" s="251"/>
      <c r="D137" s="251"/>
      <c r="E137" s="251"/>
      <c r="F137" s="251"/>
      <c r="G137" s="251"/>
      <c r="H137" s="251"/>
      <c r="I137" s="251"/>
      <c r="J137" s="251"/>
      <c r="K137" s="251"/>
      <c r="L137" s="251"/>
      <c r="M137" s="251"/>
      <c r="N137" s="251"/>
      <c r="O137" s="251"/>
      <c r="P137" s="251"/>
      <c r="Q137" s="251"/>
      <c r="R137" s="251"/>
      <c r="S137" s="251"/>
      <c r="T137" s="251"/>
      <c r="U137" s="251"/>
      <c r="V137" s="251"/>
      <c r="W137" s="251"/>
      <c r="X137" s="251"/>
      <c r="Y137" s="251"/>
      <c r="Z137" s="251"/>
    </row>
    <row r="138" ht="15.75" customHeight="1">
      <c r="A138" s="251"/>
      <c r="B138" s="251"/>
      <c r="C138" s="251"/>
      <c r="D138" s="251"/>
      <c r="E138" s="251"/>
      <c r="F138" s="251"/>
      <c r="G138" s="251"/>
      <c r="H138" s="251"/>
      <c r="I138" s="251"/>
      <c r="J138" s="251"/>
      <c r="K138" s="251"/>
      <c r="L138" s="251"/>
      <c r="M138" s="251"/>
      <c r="N138" s="251"/>
      <c r="O138" s="251"/>
      <c r="P138" s="251"/>
      <c r="Q138" s="251"/>
      <c r="R138" s="251"/>
      <c r="S138" s="251"/>
      <c r="T138" s="251"/>
      <c r="U138" s="251"/>
      <c r="V138" s="251"/>
      <c r="W138" s="251"/>
      <c r="X138" s="251"/>
      <c r="Y138" s="251"/>
      <c r="Z138" s="251"/>
    </row>
    <row r="139" ht="15.75" customHeight="1">
      <c r="A139" s="251"/>
      <c r="B139" s="251"/>
      <c r="C139" s="251"/>
      <c r="D139" s="251"/>
      <c r="E139" s="251"/>
      <c r="F139" s="251"/>
      <c r="G139" s="251"/>
      <c r="H139" s="251"/>
      <c r="I139" s="251"/>
      <c r="J139" s="251"/>
      <c r="K139" s="251"/>
      <c r="L139" s="251"/>
      <c r="M139" s="251"/>
      <c r="N139" s="251"/>
      <c r="O139" s="251"/>
      <c r="P139" s="251"/>
      <c r="Q139" s="251"/>
      <c r="R139" s="251"/>
      <c r="S139" s="251"/>
      <c r="T139" s="251"/>
      <c r="U139" s="251"/>
      <c r="V139" s="251"/>
      <c r="W139" s="251"/>
      <c r="X139" s="251"/>
      <c r="Y139" s="251"/>
      <c r="Z139" s="251"/>
    </row>
    <row r="140" ht="15.75" customHeight="1">
      <c r="A140" s="251"/>
      <c r="B140" s="251"/>
      <c r="C140" s="251"/>
      <c r="D140" s="251"/>
      <c r="E140" s="251"/>
      <c r="F140" s="251"/>
      <c r="G140" s="251"/>
      <c r="H140" s="251"/>
      <c r="I140" s="251"/>
      <c r="J140" s="251"/>
      <c r="K140" s="251"/>
      <c r="L140" s="251"/>
      <c r="M140" s="251"/>
      <c r="N140" s="251"/>
      <c r="O140" s="251"/>
      <c r="P140" s="251"/>
      <c r="Q140" s="251"/>
      <c r="R140" s="251"/>
      <c r="S140" s="251"/>
      <c r="T140" s="251"/>
      <c r="U140" s="251"/>
      <c r="V140" s="251"/>
      <c r="W140" s="251"/>
      <c r="X140" s="251"/>
      <c r="Y140" s="251"/>
      <c r="Z140" s="251"/>
    </row>
    <row r="141" ht="15.75" customHeight="1">
      <c r="A141" s="251"/>
      <c r="B141" s="251"/>
      <c r="C141" s="251"/>
      <c r="D141" s="251"/>
      <c r="E141" s="251"/>
      <c r="F141" s="251"/>
      <c r="G141" s="251"/>
      <c r="H141" s="251"/>
      <c r="I141" s="251"/>
      <c r="J141" s="251"/>
      <c r="K141" s="251"/>
      <c r="L141" s="251"/>
      <c r="M141" s="251"/>
      <c r="N141" s="251"/>
      <c r="O141" s="251"/>
      <c r="P141" s="251"/>
      <c r="Q141" s="251"/>
      <c r="R141" s="251"/>
      <c r="S141" s="251"/>
      <c r="T141" s="251"/>
      <c r="U141" s="251"/>
      <c r="V141" s="251"/>
      <c r="W141" s="251"/>
      <c r="X141" s="251"/>
      <c r="Y141" s="251"/>
      <c r="Z141" s="251"/>
    </row>
    <row r="142" ht="15.75" customHeight="1">
      <c r="A142" s="251"/>
      <c r="B142" s="251"/>
      <c r="C142" s="251"/>
      <c r="D142" s="251"/>
      <c r="E142" s="251"/>
      <c r="F142" s="251"/>
      <c r="G142" s="251"/>
      <c r="H142" s="251"/>
      <c r="I142" s="251"/>
      <c r="J142" s="251"/>
      <c r="K142" s="251"/>
      <c r="L142" s="251"/>
      <c r="M142" s="251"/>
      <c r="N142" s="251"/>
      <c r="O142" s="251"/>
      <c r="P142" s="251"/>
      <c r="Q142" s="251"/>
      <c r="R142" s="251"/>
      <c r="S142" s="251"/>
      <c r="T142" s="251"/>
      <c r="U142" s="251"/>
      <c r="V142" s="251"/>
      <c r="W142" s="251"/>
      <c r="X142" s="251"/>
      <c r="Y142" s="251"/>
      <c r="Z142" s="251"/>
    </row>
    <row r="143" ht="15.75" customHeight="1">
      <c r="A143" s="251"/>
      <c r="B143" s="251"/>
      <c r="C143" s="251"/>
      <c r="D143" s="251"/>
      <c r="E143" s="251"/>
      <c r="F143" s="251"/>
      <c r="G143" s="251"/>
      <c r="H143" s="251"/>
      <c r="I143" s="251"/>
      <c r="J143" s="251"/>
      <c r="K143" s="251"/>
      <c r="L143" s="251"/>
      <c r="M143" s="251"/>
      <c r="N143" s="251"/>
      <c r="O143" s="251"/>
      <c r="P143" s="251"/>
      <c r="Q143" s="251"/>
      <c r="R143" s="251"/>
      <c r="S143" s="251"/>
      <c r="T143" s="251"/>
      <c r="U143" s="251"/>
      <c r="V143" s="251"/>
      <c r="W143" s="251"/>
      <c r="X143" s="251"/>
      <c r="Y143" s="251"/>
      <c r="Z143" s="251"/>
    </row>
    <row r="144" ht="15.75" customHeight="1">
      <c r="A144" s="251"/>
      <c r="B144" s="251"/>
      <c r="C144" s="251"/>
      <c r="D144" s="251"/>
      <c r="E144" s="251"/>
      <c r="F144" s="251"/>
      <c r="G144" s="251"/>
      <c r="H144" s="251"/>
      <c r="I144" s="251"/>
      <c r="J144" s="251"/>
      <c r="K144" s="251"/>
      <c r="L144" s="251"/>
      <c r="M144" s="251"/>
      <c r="N144" s="251"/>
      <c r="O144" s="251"/>
      <c r="P144" s="251"/>
      <c r="Q144" s="251"/>
      <c r="R144" s="251"/>
      <c r="S144" s="251"/>
      <c r="T144" s="251"/>
      <c r="U144" s="251"/>
      <c r="V144" s="251"/>
      <c r="W144" s="251"/>
      <c r="X144" s="251"/>
      <c r="Y144" s="251"/>
      <c r="Z144" s="251"/>
    </row>
    <row r="145" ht="15.75" customHeight="1">
      <c r="A145" s="251"/>
      <c r="B145" s="251"/>
      <c r="C145" s="251"/>
      <c r="D145" s="251"/>
      <c r="E145" s="251"/>
      <c r="F145" s="251"/>
      <c r="G145" s="251"/>
      <c r="H145" s="251"/>
      <c r="I145" s="251"/>
      <c r="J145" s="251"/>
      <c r="K145" s="251"/>
      <c r="L145" s="251"/>
      <c r="M145" s="251"/>
      <c r="N145" s="251"/>
      <c r="O145" s="251"/>
      <c r="P145" s="251"/>
      <c r="Q145" s="251"/>
      <c r="R145" s="251"/>
      <c r="S145" s="251"/>
      <c r="T145" s="251"/>
      <c r="U145" s="251"/>
      <c r="V145" s="251"/>
      <c r="W145" s="251"/>
      <c r="X145" s="251"/>
      <c r="Y145" s="251"/>
      <c r="Z145" s="251"/>
    </row>
    <row r="146" ht="15.75" customHeight="1">
      <c r="A146" s="251"/>
      <c r="B146" s="251"/>
      <c r="C146" s="251"/>
      <c r="D146" s="251"/>
      <c r="E146" s="251"/>
      <c r="F146" s="251"/>
      <c r="G146" s="251"/>
      <c r="H146" s="251"/>
      <c r="I146" s="251"/>
      <c r="J146" s="251"/>
      <c r="K146" s="251"/>
      <c r="L146" s="251"/>
      <c r="M146" s="251"/>
      <c r="N146" s="251"/>
      <c r="O146" s="251"/>
      <c r="P146" s="251"/>
      <c r="Q146" s="251"/>
      <c r="R146" s="251"/>
      <c r="S146" s="251"/>
      <c r="T146" s="251"/>
      <c r="U146" s="251"/>
      <c r="V146" s="251"/>
      <c r="W146" s="251"/>
      <c r="X146" s="251"/>
      <c r="Y146" s="251"/>
      <c r="Z146" s="251"/>
    </row>
    <row r="147" ht="15.75" customHeight="1">
      <c r="A147" s="251"/>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row>
    <row r="148" ht="15.75" customHeight="1">
      <c r="A148" s="251"/>
      <c r="B148" s="251"/>
      <c r="C148" s="251"/>
      <c r="D148" s="251"/>
      <c r="E148" s="251"/>
      <c r="F148" s="251"/>
      <c r="G148" s="251"/>
      <c r="H148" s="251"/>
      <c r="I148" s="251"/>
      <c r="J148" s="251"/>
      <c r="K148" s="251"/>
      <c r="L148" s="251"/>
      <c r="M148" s="251"/>
      <c r="N148" s="251"/>
      <c r="O148" s="251"/>
      <c r="P148" s="251"/>
      <c r="Q148" s="251"/>
      <c r="R148" s="251"/>
      <c r="S148" s="251"/>
      <c r="T148" s="251"/>
      <c r="U148" s="251"/>
      <c r="V148" s="251"/>
      <c r="W148" s="251"/>
      <c r="X148" s="251"/>
      <c r="Y148" s="251"/>
      <c r="Z148" s="251"/>
    </row>
    <row r="149" ht="15.75" customHeight="1">
      <c r="A149" s="251"/>
      <c r="B149" s="251"/>
      <c r="C149" s="251"/>
      <c r="D149" s="251"/>
      <c r="E149" s="251"/>
      <c r="F149" s="251"/>
      <c r="G149" s="251"/>
      <c r="H149" s="251"/>
      <c r="I149" s="251"/>
      <c r="J149" s="251"/>
      <c r="K149" s="251"/>
      <c r="L149" s="251"/>
      <c r="M149" s="251"/>
      <c r="N149" s="251"/>
      <c r="O149" s="251"/>
      <c r="P149" s="251"/>
      <c r="Q149" s="251"/>
      <c r="R149" s="251"/>
      <c r="S149" s="251"/>
      <c r="T149" s="251"/>
      <c r="U149" s="251"/>
      <c r="V149" s="251"/>
      <c r="W149" s="251"/>
      <c r="X149" s="251"/>
      <c r="Y149" s="251"/>
      <c r="Z149" s="251"/>
    </row>
    <row r="150" ht="15.75" customHeight="1">
      <c r="A150" s="251"/>
      <c r="B150" s="251"/>
      <c r="C150" s="251"/>
      <c r="D150" s="251"/>
      <c r="E150" s="251"/>
      <c r="F150" s="251"/>
      <c r="G150" s="251"/>
      <c r="H150" s="251"/>
      <c r="I150" s="251"/>
      <c r="J150" s="251"/>
      <c r="K150" s="251"/>
      <c r="L150" s="251"/>
      <c r="M150" s="251"/>
      <c r="N150" s="251"/>
      <c r="O150" s="251"/>
      <c r="P150" s="251"/>
      <c r="Q150" s="251"/>
      <c r="R150" s="251"/>
      <c r="S150" s="251"/>
      <c r="T150" s="251"/>
      <c r="U150" s="251"/>
      <c r="V150" s="251"/>
      <c r="W150" s="251"/>
      <c r="X150" s="251"/>
      <c r="Y150" s="251"/>
      <c r="Z150" s="251"/>
    </row>
    <row r="151" ht="15.75" customHeight="1">
      <c r="A151" s="251"/>
      <c r="B151" s="251"/>
      <c r="C151" s="251"/>
      <c r="D151" s="251"/>
      <c r="E151" s="251"/>
      <c r="F151" s="251"/>
      <c r="G151" s="251"/>
      <c r="H151" s="251"/>
      <c r="I151" s="251"/>
      <c r="J151" s="251"/>
      <c r="K151" s="251"/>
      <c r="L151" s="251"/>
      <c r="M151" s="251"/>
      <c r="N151" s="251"/>
      <c r="O151" s="251"/>
      <c r="P151" s="251"/>
      <c r="Q151" s="251"/>
      <c r="R151" s="251"/>
      <c r="S151" s="251"/>
      <c r="T151" s="251"/>
      <c r="U151" s="251"/>
      <c r="V151" s="251"/>
      <c r="W151" s="251"/>
      <c r="X151" s="251"/>
      <c r="Y151" s="251"/>
      <c r="Z151" s="251"/>
    </row>
    <row r="152" ht="15.75" customHeight="1">
      <c r="A152" s="251"/>
      <c r="B152" s="251"/>
      <c r="C152" s="251"/>
      <c r="D152" s="251"/>
      <c r="E152" s="251"/>
      <c r="F152" s="251"/>
      <c r="G152" s="251"/>
      <c r="H152" s="251"/>
      <c r="I152" s="251"/>
      <c r="J152" s="251"/>
      <c r="K152" s="251"/>
      <c r="L152" s="251"/>
      <c r="M152" s="251"/>
      <c r="N152" s="251"/>
      <c r="O152" s="251"/>
      <c r="P152" s="251"/>
      <c r="Q152" s="251"/>
      <c r="R152" s="251"/>
      <c r="S152" s="251"/>
      <c r="T152" s="251"/>
      <c r="U152" s="251"/>
      <c r="V152" s="251"/>
      <c r="W152" s="251"/>
      <c r="X152" s="251"/>
      <c r="Y152" s="251"/>
      <c r="Z152" s="251"/>
    </row>
    <row r="153" ht="15.75" customHeight="1">
      <c r="A153" s="251"/>
      <c r="B153" s="251"/>
      <c r="C153" s="251"/>
      <c r="D153" s="251"/>
      <c r="E153" s="251"/>
      <c r="F153" s="251"/>
      <c r="G153" s="251"/>
      <c r="H153" s="251"/>
      <c r="I153" s="251"/>
      <c r="J153" s="251"/>
      <c r="K153" s="251"/>
      <c r="L153" s="251"/>
      <c r="M153" s="251"/>
      <c r="N153" s="251"/>
      <c r="O153" s="251"/>
      <c r="P153" s="251"/>
      <c r="Q153" s="251"/>
      <c r="R153" s="251"/>
      <c r="S153" s="251"/>
      <c r="T153" s="251"/>
      <c r="U153" s="251"/>
      <c r="V153" s="251"/>
      <c r="W153" s="251"/>
      <c r="X153" s="251"/>
      <c r="Y153" s="251"/>
      <c r="Z153" s="251"/>
    </row>
    <row r="154" ht="15.75" customHeight="1">
      <c r="A154" s="251"/>
      <c r="B154" s="251"/>
      <c r="C154" s="251"/>
      <c r="D154" s="251"/>
      <c r="E154" s="251"/>
      <c r="F154" s="251"/>
      <c r="G154" s="251"/>
      <c r="H154" s="251"/>
      <c r="I154" s="251"/>
      <c r="J154" s="251"/>
      <c r="K154" s="251"/>
      <c r="L154" s="251"/>
      <c r="M154" s="251"/>
      <c r="N154" s="251"/>
      <c r="O154" s="251"/>
      <c r="P154" s="251"/>
      <c r="Q154" s="251"/>
      <c r="R154" s="251"/>
      <c r="S154" s="251"/>
      <c r="T154" s="251"/>
      <c r="U154" s="251"/>
      <c r="V154" s="251"/>
      <c r="W154" s="251"/>
      <c r="X154" s="251"/>
      <c r="Y154" s="251"/>
      <c r="Z154" s="251"/>
    </row>
    <row r="155" ht="15.75" customHeight="1">
      <c r="A155" s="251"/>
      <c r="B155" s="251"/>
      <c r="C155" s="251"/>
      <c r="D155" s="251"/>
      <c r="E155" s="251"/>
      <c r="F155" s="251"/>
      <c r="G155" s="251"/>
      <c r="H155" s="251"/>
      <c r="I155" s="251"/>
      <c r="J155" s="251"/>
      <c r="K155" s="251"/>
      <c r="L155" s="251"/>
      <c r="M155" s="251"/>
      <c r="N155" s="251"/>
      <c r="O155" s="251"/>
      <c r="P155" s="251"/>
      <c r="Q155" s="251"/>
      <c r="R155" s="251"/>
      <c r="S155" s="251"/>
      <c r="T155" s="251"/>
      <c r="U155" s="251"/>
      <c r="V155" s="251"/>
      <c r="W155" s="251"/>
      <c r="X155" s="251"/>
      <c r="Y155" s="251"/>
      <c r="Z155" s="251"/>
    </row>
    <row r="156" ht="15.75" customHeight="1">
      <c r="A156" s="251"/>
      <c r="B156" s="251"/>
      <c r="C156" s="251"/>
      <c r="D156" s="251"/>
      <c r="E156" s="251"/>
      <c r="F156" s="251"/>
      <c r="G156" s="251"/>
      <c r="H156" s="251"/>
      <c r="I156" s="251"/>
      <c r="J156" s="251"/>
      <c r="K156" s="251"/>
      <c r="L156" s="251"/>
      <c r="M156" s="251"/>
      <c r="N156" s="251"/>
      <c r="O156" s="251"/>
      <c r="P156" s="251"/>
      <c r="Q156" s="251"/>
      <c r="R156" s="251"/>
      <c r="S156" s="251"/>
      <c r="T156" s="251"/>
      <c r="U156" s="251"/>
      <c r="V156" s="251"/>
      <c r="W156" s="251"/>
      <c r="X156" s="251"/>
      <c r="Y156" s="251"/>
      <c r="Z156" s="251"/>
    </row>
    <row r="157" ht="15.75" customHeight="1">
      <c r="A157" s="251"/>
      <c r="B157" s="251"/>
      <c r="C157" s="251"/>
      <c r="D157" s="251"/>
      <c r="E157" s="251"/>
      <c r="F157" s="251"/>
      <c r="G157" s="251"/>
      <c r="H157" s="251"/>
      <c r="I157" s="251"/>
      <c r="J157" s="251"/>
      <c r="K157" s="251"/>
      <c r="L157" s="251"/>
      <c r="M157" s="251"/>
      <c r="N157" s="251"/>
      <c r="O157" s="251"/>
      <c r="P157" s="251"/>
      <c r="Q157" s="251"/>
      <c r="R157" s="251"/>
      <c r="S157" s="251"/>
      <c r="T157" s="251"/>
      <c r="U157" s="251"/>
      <c r="V157" s="251"/>
      <c r="W157" s="251"/>
      <c r="X157" s="251"/>
      <c r="Y157" s="251"/>
      <c r="Z157" s="251"/>
    </row>
    <row r="158" ht="15.75" customHeight="1">
      <c r="A158" s="251"/>
      <c r="B158" s="251"/>
      <c r="C158" s="251"/>
      <c r="D158" s="251"/>
      <c r="E158" s="251"/>
      <c r="F158" s="251"/>
      <c r="G158" s="251"/>
      <c r="H158" s="251"/>
      <c r="I158" s="251"/>
      <c r="J158" s="251"/>
      <c r="K158" s="251"/>
      <c r="L158" s="251"/>
      <c r="M158" s="251"/>
      <c r="N158" s="251"/>
      <c r="O158" s="251"/>
      <c r="P158" s="251"/>
      <c r="Q158" s="251"/>
      <c r="R158" s="251"/>
      <c r="S158" s="251"/>
      <c r="T158" s="251"/>
      <c r="U158" s="251"/>
      <c r="V158" s="251"/>
      <c r="W158" s="251"/>
      <c r="X158" s="251"/>
      <c r="Y158" s="251"/>
      <c r="Z158" s="251"/>
    </row>
    <row r="159" ht="15.75" customHeight="1">
      <c r="A159" s="251"/>
      <c r="B159" s="251"/>
      <c r="C159" s="251"/>
      <c r="D159" s="251"/>
      <c r="E159" s="251"/>
      <c r="F159" s="251"/>
      <c r="G159" s="251"/>
      <c r="H159" s="251"/>
      <c r="I159" s="251"/>
      <c r="J159" s="251"/>
      <c r="K159" s="251"/>
      <c r="L159" s="251"/>
      <c r="M159" s="251"/>
      <c r="N159" s="251"/>
      <c r="O159" s="251"/>
      <c r="P159" s="251"/>
      <c r="Q159" s="251"/>
      <c r="R159" s="251"/>
      <c r="S159" s="251"/>
      <c r="T159" s="251"/>
      <c r="U159" s="251"/>
      <c r="V159" s="251"/>
      <c r="W159" s="251"/>
      <c r="X159" s="251"/>
      <c r="Y159" s="251"/>
      <c r="Z159" s="251"/>
    </row>
    <row r="160" ht="15.75" customHeight="1">
      <c r="A160" s="251"/>
      <c r="B160" s="251"/>
      <c r="C160" s="251"/>
      <c r="D160" s="251"/>
      <c r="E160" s="251"/>
      <c r="F160" s="251"/>
      <c r="G160" s="251"/>
      <c r="H160" s="251"/>
      <c r="I160" s="251"/>
      <c r="J160" s="251"/>
      <c r="K160" s="251"/>
      <c r="L160" s="251"/>
      <c r="M160" s="251"/>
      <c r="N160" s="251"/>
      <c r="O160" s="251"/>
      <c r="P160" s="251"/>
      <c r="Q160" s="251"/>
      <c r="R160" s="251"/>
      <c r="S160" s="251"/>
      <c r="T160" s="251"/>
      <c r="U160" s="251"/>
      <c r="V160" s="251"/>
      <c r="W160" s="251"/>
      <c r="X160" s="251"/>
      <c r="Y160" s="251"/>
      <c r="Z160" s="251"/>
    </row>
    <row r="161" ht="15.75" customHeight="1">
      <c r="A161" s="251"/>
      <c r="B161" s="251"/>
      <c r="C161" s="251"/>
      <c r="D161" s="251"/>
      <c r="E161" s="251"/>
      <c r="F161" s="251"/>
      <c r="G161" s="251"/>
      <c r="H161" s="251"/>
      <c r="I161" s="251"/>
      <c r="J161" s="251"/>
      <c r="K161" s="251"/>
      <c r="L161" s="251"/>
      <c r="M161" s="251"/>
      <c r="N161" s="251"/>
      <c r="O161" s="251"/>
      <c r="P161" s="251"/>
      <c r="Q161" s="251"/>
      <c r="R161" s="251"/>
      <c r="S161" s="251"/>
      <c r="T161" s="251"/>
      <c r="U161" s="251"/>
      <c r="V161" s="251"/>
      <c r="W161" s="251"/>
      <c r="X161" s="251"/>
      <c r="Y161" s="251"/>
      <c r="Z161" s="251"/>
    </row>
    <row r="162" ht="15.75" customHeight="1">
      <c r="A162" s="251"/>
      <c r="B162" s="251"/>
      <c r="C162" s="251"/>
      <c r="D162" s="251"/>
      <c r="E162" s="251"/>
      <c r="F162" s="251"/>
      <c r="G162" s="251"/>
      <c r="H162" s="251"/>
      <c r="I162" s="251"/>
      <c r="J162" s="251"/>
      <c r="K162" s="251"/>
      <c r="L162" s="251"/>
      <c r="M162" s="251"/>
      <c r="N162" s="251"/>
      <c r="O162" s="251"/>
      <c r="P162" s="251"/>
      <c r="Q162" s="251"/>
      <c r="R162" s="251"/>
      <c r="S162" s="251"/>
      <c r="T162" s="251"/>
      <c r="U162" s="251"/>
      <c r="V162" s="251"/>
      <c r="W162" s="251"/>
      <c r="X162" s="251"/>
      <c r="Y162" s="251"/>
      <c r="Z162" s="251"/>
    </row>
    <row r="163" ht="15.75" customHeight="1">
      <c r="A163" s="251"/>
      <c r="B163" s="251"/>
      <c r="C163" s="251"/>
      <c r="D163" s="251"/>
      <c r="E163" s="251"/>
      <c r="F163" s="251"/>
      <c r="G163" s="251"/>
      <c r="H163" s="251"/>
      <c r="I163" s="251"/>
      <c r="J163" s="251"/>
      <c r="K163" s="251"/>
      <c r="L163" s="251"/>
      <c r="M163" s="251"/>
      <c r="N163" s="251"/>
      <c r="O163" s="251"/>
      <c r="P163" s="251"/>
      <c r="Q163" s="251"/>
      <c r="R163" s="251"/>
      <c r="S163" s="251"/>
      <c r="T163" s="251"/>
      <c r="U163" s="251"/>
      <c r="V163" s="251"/>
      <c r="W163" s="251"/>
      <c r="X163" s="251"/>
      <c r="Y163" s="251"/>
      <c r="Z163" s="251"/>
    </row>
    <row r="164" ht="15.75" customHeight="1">
      <c r="A164" s="251"/>
      <c r="B164" s="251"/>
      <c r="C164" s="251"/>
      <c r="D164" s="251"/>
      <c r="E164" s="251"/>
      <c r="F164" s="251"/>
      <c r="G164" s="251"/>
      <c r="H164" s="251"/>
      <c r="I164" s="251"/>
      <c r="J164" s="251"/>
      <c r="K164" s="251"/>
      <c r="L164" s="251"/>
      <c r="M164" s="251"/>
      <c r="N164" s="251"/>
      <c r="O164" s="251"/>
      <c r="P164" s="251"/>
      <c r="Q164" s="251"/>
      <c r="R164" s="251"/>
      <c r="S164" s="251"/>
      <c r="T164" s="251"/>
      <c r="U164" s="251"/>
      <c r="V164" s="251"/>
      <c r="W164" s="251"/>
      <c r="X164" s="251"/>
      <c r="Y164" s="251"/>
      <c r="Z164" s="251"/>
    </row>
    <row r="165" ht="15.75" customHeight="1">
      <c r="A165" s="251"/>
      <c r="B165" s="251"/>
      <c r="C165" s="251"/>
      <c r="D165" s="251"/>
      <c r="E165" s="251"/>
      <c r="F165" s="251"/>
      <c r="G165" s="251"/>
      <c r="H165" s="251"/>
      <c r="I165" s="251"/>
      <c r="J165" s="251"/>
      <c r="K165" s="251"/>
      <c r="L165" s="251"/>
      <c r="M165" s="251"/>
      <c r="N165" s="251"/>
      <c r="O165" s="251"/>
      <c r="P165" s="251"/>
      <c r="Q165" s="251"/>
      <c r="R165" s="251"/>
      <c r="S165" s="251"/>
      <c r="T165" s="251"/>
      <c r="U165" s="251"/>
      <c r="V165" s="251"/>
      <c r="W165" s="251"/>
      <c r="X165" s="251"/>
      <c r="Y165" s="251"/>
      <c r="Z165" s="251"/>
    </row>
    <row r="166" ht="15.75" customHeight="1">
      <c r="A166" s="251"/>
      <c r="B166" s="251"/>
      <c r="C166" s="251"/>
      <c r="D166" s="251"/>
      <c r="E166" s="251"/>
      <c r="F166" s="251"/>
      <c r="G166" s="251"/>
      <c r="H166" s="251"/>
      <c r="I166" s="251"/>
      <c r="J166" s="251"/>
      <c r="K166" s="251"/>
      <c r="L166" s="251"/>
      <c r="M166" s="251"/>
      <c r="N166" s="251"/>
      <c r="O166" s="251"/>
      <c r="P166" s="251"/>
      <c r="Q166" s="251"/>
      <c r="R166" s="251"/>
      <c r="S166" s="251"/>
      <c r="T166" s="251"/>
      <c r="U166" s="251"/>
      <c r="V166" s="251"/>
      <c r="W166" s="251"/>
      <c r="X166" s="251"/>
      <c r="Y166" s="251"/>
      <c r="Z166" s="251"/>
    </row>
    <row r="167" ht="15.75" customHeight="1">
      <c r="A167" s="251"/>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row>
    <row r="168" ht="15.75" customHeight="1">
      <c r="A168" s="251"/>
      <c r="B168" s="251"/>
      <c r="C168" s="251"/>
      <c r="D168" s="251"/>
      <c r="E168" s="251"/>
      <c r="F168" s="251"/>
      <c r="G168" s="251"/>
      <c r="H168" s="251"/>
      <c r="I168" s="251"/>
      <c r="J168" s="251"/>
      <c r="K168" s="251"/>
      <c r="L168" s="251"/>
      <c r="M168" s="251"/>
      <c r="N168" s="251"/>
      <c r="O168" s="251"/>
      <c r="P168" s="251"/>
      <c r="Q168" s="251"/>
      <c r="R168" s="251"/>
      <c r="S168" s="251"/>
      <c r="T168" s="251"/>
      <c r="U168" s="251"/>
      <c r="V168" s="251"/>
      <c r="W168" s="251"/>
      <c r="X168" s="251"/>
      <c r="Y168" s="251"/>
      <c r="Z168" s="251"/>
    </row>
    <row r="169" ht="15.75" customHeight="1">
      <c r="A169" s="251"/>
      <c r="B169" s="251"/>
      <c r="C169" s="251"/>
      <c r="D169" s="251"/>
      <c r="E169" s="251"/>
      <c r="F169" s="251"/>
      <c r="G169" s="251"/>
      <c r="H169" s="251"/>
      <c r="I169" s="251"/>
      <c r="J169" s="251"/>
      <c r="K169" s="251"/>
      <c r="L169" s="251"/>
      <c r="M169" s="251"/>
      <c r="N169" s="251"/>
      <c r="O169" s="251"/>
      <c r="P169" s="251"/>
      <c r="Q169" s="251"/>
      <c r="R169" s="251"/>
      <c r="S169" s="251"/>
      <c r="T169" s="251"/>
      <c r="U169" s="251"/>
      <c r="V169" s="251"/>
      <c r="W169" s="251"/>
      <c r="X169" s="251"/>
      <c r="Y169" s="251"/>
      <c r="Z169" s="251"/>
    </row>
    <row r="170" ht="15.75" customHeight="1">
      <c r="A170" s="251"/>
      <c r="B170" s="251"/>
      <c r="C170" s="251"/>
      <c r="D170" s="251"/>
      <c r="E170" s="251"/>
      <c r="F170" s="251"/>
      <c r="G170" s="251"/>
      <c r="H170" s="251"/>
      <c r="I170" s="251"/>
      <c r="J170" s="251"/>
      <c r="K170" s="251"/>
      <c r="L170" s="251"/>
      <c r="M170" s="251"/>
      <c r="N170" s="251"/>
      <c r="O170" s="251"/>
      <c r="P170" s="251"/>
      <c r="Q170" s="251"/>
      <c r="R170" s="251"/>
      <c r="S170" s="251"/>
      <c r="T170" s="251"/>
      <c r="U170" s="251"/>
      <c r="V170" s="251"/>
      <c r="W170" s="251"/>
      <c r="X170" s="251"/>
      <c r="Y170" s="251"/>
      <c r="Z170" s="251"/>
    </row>
    <row r="171" ht="15.75" customHeight="1">
      <c r="A171" s="251"/>
      <c r="B171" s="251"/>
      <c r="C171" s="251"/>
      <c r="D171" s="251"/>
      <c r="E171" s="251"/>
      <c r="F171" s="251"/>
      <c r="G171" s="251"/>
      <c r="H171" s="251"/>
      <c r="I171" s="251"/>
      <c r="J171" s="251"/>
      <c r="K171" s="251"/>
      <c r="L171" s="251"/>
      <c r="M171" s="251"/>
      <c r="N171" s="251"/>
      <c r="O171" s="251"/>
      <c r="P171" s="251"/>
      <c r="Q171" s="251"/>
      <c r="R171" s="251"/>
      <c r="S171" s="251"/>
      <c r="T171" s="251"/>
      <c r="U171" s="251"/>
      <c r="V171" s="251"/>
      <c r="W171" s="251"/>
      <c r="X171" s="251"/>
      <c r="Y171" s="251"/>
      <c r="Z171" s="251"/>
    </row>
    <row r="172" ht="15.75" customHeight="1">
      <c r="A172" s="251"/>
      <c r="B172" s="251"/>
      <c r="C172" s="251"/>
      <c r="D172" s="251"/>
      <c r="E172" s="251"/>
      <c r="F172" s="251"/>
      <c r="G172" s="251"/>
      <c r="H172" s="251"/>
      <c r="I172" s="251"/>
      <c r="J172" s="251"/>
      <c r="K172" s="251"/>
      <c r="L172" s="251"/>
      <c r="M172" s="251"/>
      <c r="N172" s="251"/>
      <c r="O172" s="251"/>
      <c r="P172" s="251"/>
      <c r="Q172" s="251"/>
      <c r="R172" s="251"/>
      <c r="S172" s="251"/>
      <c r="T172" s="251"/>
      <c r="U172" s="251"/>
      <c r="V172" s="251"/>
      <c r="W172" s="251"/>
      <c r="X172" s="251"/>
      <c r="Y172" s="251"/>
      <c r="Z172" s="251"/>
    </row>
    <row r="173" ht="15.75" customHeight="1">
      <c r="A173" s="251"/>
      <c r="B173" s="251"/>
      <c r="C173" s="251"/>
      <c r="D173" s="251"/>
      <c r="E173" s="251"/>
      <c r="F173" s="251"/>
      <c r="G173" s="251"/>
      <c r="H173" s="251"/>
      <c r="I173" s="251"/>
      <c r="J173" s="251"/>
      <c r="K173" s="251"/>
      <c r="L173" s="251"/>
      <c r="M173" s="251"/>
      <c r="N173" s="251"/>
      <c r="O173" s="251"/>
      <c r="P173" s="251"/>
      <c r="Q173" s="251"/>
      <c r="R173" s="251"/>
      <c r="S173" s="251"/>
      <c r="T173" s="251"/>
      <c r="U173" s="251"/>
      <c r="V173" s="251"/>
      <c r="W173" s="251"/>
      <c r="X173" s="251"/>
      <c r="Y173" s="251"/>
      <c r="Z173" s="251"/>
    </row>
    <row r="174" ht="15.75" customHeight="1">
      <c r="A174" s="251"/>
      <c r="B174" s="251"/>
      <c r="C174" s="251"/>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row>
    <row r="175" ht="15.75" customHeight="1">
      <c r="A175" s="251"/>
      <c r="B175" s="251"/>
      <c r="C175" s="251"/>
      <c r="D175" s="251"/>
      <c r="E175" s="251"/>
      <c r="F175" s="251"/>
      <c r="G175" s="251"/>
      <c r="H175" s="251"/>
      <c r="I175" s="251"/>
      <c r="J175" s="251"/>
      <c r="K175" s="251"/>
      <c r="L175" s="251"/>
      <c r="M175" s="251"/>
      <c r="N175" s="251"/>
      <c r="O175" s="251"/>
      <c r="P175" s="251"/>
      <c r="Q175" s="251"/>
      <c r="R175" s="251"/>
      <c r="S175" s="251"/>
      <c r="T175" s="251"/>
      <c r="U175" s="251"/>
      <c r="V175" s="251"/>
      <c r="W175" s="251"/>
      <c r="X175" s="251"/>
      <c r="Y175" s="251"/>
      <c r="Z175" s="251"/>
    </row>
    <row r="176" ht="15.75" customHeight="1">
      <c r="A176" s="251"/>
      <c r="B176" s="251"/>
      <c r="C176" s="251"/>
      <c r="D176" s="251"/>
      <c r="E176" s="251"/>
      <c r="F176" s="251"/>
      <c r="G176" s="251"/>
      <c r="H176" s="251"/>
      <c r="I176" s="251"/>
      <c r="J176" s="251"/>
      <c r="K176" s="251"/>
      <c r="L176" s="251"/>
      <c r="M176" s="251"/>
      <c r="N176" s="251"/>
      <c r="O176" s="251"/>
      <c r="P176" s="251"/>
      <c r="Q176" s="251"/>
      <c r="R176" s="251"/>
      <c r="S176" s="251"/>
      <c r="T176" s="251"/>
      <c r="U176" s="251"/>
      <c r="V176" s="251"/>
      <c r="W176" s="251"/>
      <c r="X176" s="251"/>
      <c r="Y176" s="251"/>
      <c r="Z176" s="251"/>
    </row>
    <row r="177" ht="15.75" customHeight="1">
      <c r="A177" s="251"/>
      <c r="B177" s="251"/>
      <c r="C177" s="251"/>
      <c r="D177" s="251"/>
      <c r="E177" s="251"/>
      <c r="F177" s="251"/>
      <c r="G177" s="251"/>
      <c r="H177" s="251"/>
      <c r="I177" s="251"/>
      <c r="J177" s="251"/>
      <c r="K177" s="251"/>
      <c r="L177" s="251"/>
      <c r="M177" s="251"/>
      <c r="N177" s="251"/>
      <c r="O177" s="251"/>
      <c r="P177" s="251"/>
      <c r="Q177" s="251"/>
      <c r="R177" s="251"/>
      <c r="S177" s="251"/>
      <c r="T177" s="251"/>
      <c r="U177" s="251"/>
      <c r="V177" s="251"/>
      <c r="W177" s="251"/>
      <c r="X177" s="251"/>
      <c r="Y177" s="251"/>
      <c r="Z177" s="251"/>
    </row>
    <row r="178" ht="15.75" customHeight="1">
      <c r="A178" s="251"/>
      <c r="B178" s="251"/>
      <c r="C178" s="251"/>
      <c r="D178" s="251"/>
      <c r="E178" s="251"/>
      <c r="F178" s="251"/>
      <c r="G178" s="251"/>
      <c r="H178" s="251"/>
      <c r="I178" s="251"/>
      <c r="J178" s="251"/>
      <c r="K178" s="251"/>
      <c r="L178" s="251"/>
      <c r="M178" s="251"/>
      <c r="N178" s="251"/>
      <c r="O178" s="251"/>
      <c r="P178" s="251"/>
      <c r="Q178" s="251"/>
      <c r="R178" s="251"/>
      <c r="S178" s="251"/>
      <c r="T178" s="251"/>
      <c r="U178" s="251"/>
      <c r="V178" s="251"/>
      <c r="W178" s="251"/>
      <c r="X178" s="251"/>
      <c r="Y178" s="251"/>
      <c r="Z178" s="251"/>
    </row>
    <row r="179" ht="15.75" customHeight="1">
      <c r="A179" s="251"/>
      <c r="B179" s="251"/>
      <c r="C179" s="251"/>
      <c r="D179" s="251"/>
      <c r="E179" s="251"/>
      <c r="F179" s="251"/>
      <c r="G179" s="251"/>
      <c r="H179" s="251"/>
      <c r="I179" s="251"/>
      <c r="J179" s="251"/>
      <c r="K179" s="251"/>
      <c r="L179" s="251"/>
      <c r="M179" s="251"/>
      <c r="N179" s="251"/>
      <c r="O179" s="251"/>
      <c r="P179" s="251"/>
      <c r="Q179" s="251"/>
      <c r="R179" s="251"/>
      <c r="S179" s="251"/>
      <c r="T179" s="251"/>
      <c r="U179" s="251"/>
      <c r="V179" s="251"/>
      <c r="W179" s="251"/>
      <c r="X179" s="251"/>
      <c r="Y179" s="251"/>
      <c r="Z179" s="251"/>
    </row>
    <row r="180" ht="15.75" customHeight="1">
      <c r="A180" s="251"/>
      <c r="B180" s="251"/>
      <c r="C180" s="251"/>
      <c r="D180" s="251"/>
      <c r="E180" s="251"/>
      <c r="F180" s="251"/>
      <c r="G180" s="251"/>
      <c r="H180" s="251"/>
      <c r="I180" s="251"/>
      <c r="J180" s="251"/>
      <c r="K180" s="251"/>
      <c r="L180" s="251"/>
      <c r="M180" s="251"/>
      <c r="N180" s="251"/>
      <c r="O180" s="251"/>
      <c r="P180" s="251"/>
      <c r="Q180" s="251"/>
      <c r="R180" s="251"/>
      <c r="S180" s="251"/>
      <c r="T180" s="251"/>
      <c r="U180" s="251"/>
      <c r="V180" s="251"/>
      <c r="W180" s="251"/>
      <c r="X180" s="251"/>
      <c r="Y180" s="251"/>
      <c r="Z180" s="251"/>
    </row>
    <row r="181" ht="15.75" customHeight="1">
      <c r="A181" s="251"/>
      <c r="B181" s="251"/>
      <c r="C181" s="251"/>
      <c r="D181" s="251"/>
      <c r="E181" s="251"/>
      <c r="F181" s="251"/>
      <c r="G181" s="251"/>
      <c r="H181" s="251"/>
      <c r="I181" s="251"/>
      <c r="J181" s="251"/>
      <c r="K181" s="251"/>
      <c r="L181" s="251"/>
      <c r="M181" s="251"/>
      <c r="N181" s="251"/>
      <c r="O181" s="251"/>
      <c r="P181" s="251"/>
      <c r="Q181" s="251"/>
      <c r="R181" s="251"/>
      <c r="S181" s="251"/>
      <c r="T181" s="251"/>
      <c r="U181" s="251"/>
      <c r="V181" s="251"/>
      <c r="W181" s="251"/>
      <c r="X181" s="251"/>
      <c r="Y181" s="251"/>
      <c r="Z181" s="251"/>
    </row>
    <row r="182" ht="15.75" customHeight="1">
      <c r="A182" s="251"/>
      <c r="B182" s="251"/>
      <c r="C182" s="251"/>
      <c r="D182" s="251"/>
      <c r="E182" s="251"/>
      <c r="F182" s="251"/>
      <c r="G182" s="251"/>
      <c r="H182" s="251"/>
      <c r="I182" s="251"/>
      <c r="J182" s="251"/>
      <c r="K182" s="251"/>
      <c r="L182" s="251"/>
      <c r="M182" s="251"/>
      <c r="N182" s="251"/>
      <c r="O182" s="251"/>
      <c r="P182" s="251"/>
      <c r="Q182" s="251"/>
      <c r="R182" s="251"/>
      <c r="S182" s="251"/>
      <c r="T182" s="251"/>
      <c r="U182" s="251"/>
      <c r="V182" s="251"/>
      <c r="W182" s="251"/>
      <c r="X182" s="251"/>
      <c r="Y182" s="251"/>
      <c r="Z182" s="251"/>
    </row>
    <row r="183" ht="15.75" customHeight="1">
      <c r="A183" s="251"/>
      <c r="B183" s="251"/>
      <c r="C183" s="251"/>
      <c r="D183" s="251"/>
      <c r="E183" s="251"/>
      <c r="F183" s="251"/>
      <c r="G183" s="251"/>
      <c r="H183" s="251"/>
      <c r="I183" s="251"/>
      <c r="J183" s="251"/>
      <c r="K183" s="251"/>
      <c r="L183" s="251"/>
      <c r="M183" s="251"/>
      <c r="N183" s="251"/>
      <c r="O183" s="251"/>
      <c r="P183" s="251"/>
      <c r="Q183" s="251"/>
      <c r="R183" s="251"/>
      <c r="S183" s="251"/>
      <c r="T183" s="251"/>
      <c r="U183" s="251"/>
      <c r="V183" s="251"/>
      <c r="W183" s="251"/>
      <c r="X183" s="251"/>
      <c r="Y183" s="251"/>
      <c r="Z183" s="251"/>
    </row>
    <row r="184" ht="15.75" customHeight="1">
      <c r="A184" s="251"/>
      <c r="B184" s="251"/>
      <c r="C184" s="251"/>
      <c r="D184" s="251"/>
      <c r="E184" s="251"/>
      <c r="F184" s="251"/>
      <c r="G184" s="251"/>
      <c r="H184" s="251"/>
      <c r="I184" s="251"/>
      <c r="J184" s="251"/>
      <c r="K184" s="251"/>
      <c r="L184" s="251"/>
      <c r="M184" s="251"/>
      <c r="N184" s="251"/>
      <c r="O184" s="251"/>
      <c r="P184" s="251"/>
      <c r="Q184" s="251"/>
      <c r="R184" s="251"/>
      <c r="S184" s="251"/>
      <c r="T184" s="251"/>
      <c r="U184" s="251"/>
      <c r="V184" s="251"/>
      <c r="W184" s="251"/>
      <c r="X184" s="251"/>
      <c r="Y184" s="251"/>
      <c r="Z184" s="251"/>
    </row>
    <row r="185" ht="15.75" customHeight="1">
      <c r="A185" s="251"/>
      <c r="B185" s="251"/>
      <c r="C185" s="251"/>
      <c r="D185" s="251"/>
      <c r="E185" s="251"/>
      <c r="F185" s="251"/>
      <c r="G185" s="251"/>
      <c r="H185" s="251"/>
      <c r="I185" s="251"/>
      <c r="J185" s="251"/>
      <c r="K185" s="251"/>
      <c r="L185" s="251"/>
      <c r="M185" s="251"/>
      <c r="N185" s="251"/>
      <c r="O185" s="251"/>
      <c r="P185" s="251"/>
      <c r="Q185" s="251"/>
      <c r="R185" s="251"/>
      <c r="S185" s="251"/>
      <c r="T185" s="251"/>
      <c r="U185" s="251"/>
      <c r="V185" s="251"/>
      <c r="W185" s="251"/>
      <c r="X185" s="251"/>
      <c r="Y185" s="251"/>
      <c r="Z185" s="251"/>
    </row>
    <row r="186" ht="15.75" customHeight="1">
      <c r="A186" s="251"/>
      <c r="B186" s="251"/>
      <c r="C186" s="251"/>
      <c r="D186" s="251"/>
      <c r="E186" s="251"/>
      <c r="F186" s="251"/>
      <c r="G186" s="251"/>
      <c r="H186" s="251"/>
      <c r="I186" s="251"/>
      <c r="J186" s="251"/>
      <c r="K186" s="251"/>
      <c r="L186" s="251"/>
      <c r="M186" s="251"/>
      <c r="N186" s="251"/>
      <c r="O186" s="251"/>
      <c r="P186" s="251"/>
      <c r="Q186" s="251"/>
      <c r="R186" s="251"/>
      <c r="S186" s="251"/>
      <c r="T186" s="251"/>
      <c r="U186" s="251"/>
      <c r="V186" s="251"/>
      <c r="W186" s="251"/>
      <c r="X186" s="251"/>
      <c r="Y186" s="251"/>
      <c r="Z186" s="251"/>
    </row>
    <row r="187" ht="15.75" customHeight="1">
      <c r="A187" s="251"/>
      <c r="B187" s="251"/>
      <c r="C187" s="251"/>
      <c r="D187" s="251"/>
      <c r="E187" s="251"/>
      <c r="F187" s="251"/>
      <c r="G187" s="251"/>
      <c r="H187" s="251"/>
      <c r="I187" s="251"/>
      <c r="J187" s="251"/>
      <c r="K187" s="251"/>
      <c r="L187" s="251"/>
      <c r="M187" s="251"/>
      <c r="N187" s="251"/>
      <c r="O187" s="251"/>
      <c r="P187" s="251"/>
      <c r="Q187" s="251"/>
      <c r="R187" s="251"/>
      <c r="S187" s="251"/>
      <c r="T187" s="251"/>
      <c r="U187" s="251"/>
      <c r="V187" s="251"/>
      <c r="W187" s="251"/>
      <c r="X187" s="251"/>
      <c r="Y187" s="251"/>
      <c r="Z187" s="251"/>
    </row>
    <row r="188" ht="15.75" customHeight="1">
      <c r="A188" s="251"/>
      <c r="B188" s="251"/>
      <c r="C188" s="251"/>
      <c r="D188" s="251"/>
      <c r="E188" s="251"/>
      <c r="F188" s="251"/>
      <c r="G188" s="251"/>
      <c r="H188" s="251"/>
      <c r="I188" s="251"/>
      <c r="J188" s="251"/>
      <c r="K188" s="251"/>
      <c r="L188" s="251"/>
      <c r="M188" s="251"/>
      <c r="N188" s="251"/>
      <c r="O188" s="251"/>
      <c r="P188" s="251"/>
      <c r="Q188" s="251"/>
      <c r="R188" s="251"/>
      <c r="S188" s="251"/>
      <c r="T188" s="251"/>
      <c r="U188" s="251"/>
      <c r="V188" s="251"/>
      <c r="W188" s="251"/>
      <c r="X188" s="251"/>
      <c r="Y188" s="251"/>
      <c r="Z188" s="251"/>
    </row>
    <row r="189" ht="15.75" customHeight="1">
      <c r="A189" s="251"/>
      <c r="B189" s="251"/>
      <c r="C189" s="251"/>
      <c r="D189" s="251"/>
      <c r="E189" s="251"/>
      <c r="F189" s="251"/>
      <c r="G189" s="251"/>
      <c r="H189" s="251"/>
      <c r="I189" s="251"/>
      <c r="J189" s="251"/>
      <c r="K189" s="251"/>
      <c r="L189" s="251"/>
      <c r="M189" s="251"/>
      <c r="N189" s="251"/>
      <c r="O189" s="251"/>
      <c r="P189" s="251"/>
      <c r="Q189" s="251"/>
      <c r="R189" s="251"/>
      <c r="S189" s="251"/>
      <c r="T189" s="251"/>
      <c r="U189" s="251"/>
      <c r="V189" s="251"/>
      <c r="W189" s="251"/>
      <c r="X189" s="251"/>
      <c r="Y189" s="251"/>
      <c r="Z189" s="251"/>
    </row>
    <row r="190" ht="15.75" customHeight="1">
      <c r="A190" s="251"/>
      <c r="B190" s="251"/>
      <c r="C190" s="251"/>
      <c r="D190" s="251"/>
      <c r="E190" s="251"/>
      <c r="F190" s="251"/>
      <c r="G190" s="251"/>
      <c r="H190" s="251"/>
      <c r="I190" s="251"/>
      <c r="J190" s="251"/>
      <c r="K190" s="251"/>
      <c r="L190" s="251"/>
      <c r="M190" s="251"/>
      <c r="N190" s="251"/>
      <c r="O190" s="251"/>
      <c r="P190" s="251"/>
      <c r="Q190" s="251"/>
      <c r="R190" s="251"/>
      <c r="S190" s="251"/>
      <c r="T190" s="251"/>
      <c r="U190" s="251"/>
      <c r="V190" s="251"/>
      <c r="W190" s="251"/>
      <c r="X190" s="251"/>
      <c r="Y190" s="251"/>
      <c r="Z190" s="251"/>
    </row>
    <row r="191" ht="15.75" customHeight="1">
      <c r="A191" s="251"/>
      <c r="B191" s="251"/>
      <c r="C191" s="251"/>
      <c r="D191" s="251"/>
      <c r="E191" s="251"/>
      <c r="F191" s="251"/>
      <c r="G191" s="251"/>
      <c r="H191" s="251"/>
      <c r="I191" s="251"/>
      <c r="J191" s="251"/>
      <c r="K191" s="251"/>
      <c r="L191" s="251"/>
      <c r="M191" s="251"/>
      <c r="N191" s="251"/>
      <c r="O191" s="251"/>
      <c r="P191" s="251"/>
      <c r="Q191" s="251"/>
      <c r="R191" s="251"/>
      <c r="S191" s="251"/>
      <c r="T191" s="251"/>
      <c r="U191" s="251"/>
      <c r="V191" s="251"/>
      <c r="W191" s="251"/>
      <c r="X191" s="251"/>
      <c r="Y191" s="251"/>
      <c r="Z191" s="251"/>
    </row>
    <row r="192" ht="15.75" customHeight="1">
      <c r="A192" s="251"/>
      <c r="B192" s="251"/>
      <c r="C192" s="251"/>
      <c r="D192" s="251"/>
      <c r="E192" s="251"/>
      <c r="F192" s="251"/>
      <c r="G192" s="251"/>
      <c r="H192" s="251"/>
      <c r="I192" s="251"/>
      <c r="J192" s="251"/>
      <c r="K192" s="251"/>
      <c r="L192" s="251"/>
      <c r="M192" s="251"/>
      <c r="N192" s="251"/>
      <c r="O192" s="251"/>
      <c r="P192" s="251"/>
      <c r="Q192" s="251"/>
      <c r="R192" s="251"/>
      <c r="S192" s="251"/>
      <c r="T192" s="251"/>
      <c r="U192" s="251"/>
      <c r="V192" s="251"/>
      <c r="W192" s="251"/>
      <c r="X192" s="251"/>
      <c r="Y192" s="251"/>
      <c r="Z192" s="251"/>
    </row>
    <row r="193" ht="15.75" customHeight="1">
      <c r="A193" s="251"/>
      <c r="B193" s="251"/>
      <c r="C193" s="251"/>
      <c r="D193" s="251"/>
      <c r="E193" s="251"/>
      <c r="F193" s="251"/>
      <c r="G193" s="251"/>
      <c r="H193" s="251"/>
      <c r="I193" s="251"/>
      <c r="J193" s="251"/>
      <c r="K193" s="251"/>
      <c r="L193" s="251"/>
      <c r="M193" s="251"/>
      <c r="N193" s="251"/>
      <c r="O193" s="251"/>
      <c r="P193" s="251"/>
      <c r="Q193" s="251"/>
      <c r="R193" s="251"/>
      <c r="S193" s="251"/>
      <c r="T193" s="251"/>
      <c r="U193" s="251"/>
      <c r="V193" s="251"/>
      <c r="W193" s="251"/>
      <c r="X193" s="251"/>
      <c r="Y193" s="251"/>
      <c r="Z193" s="251"/>
    </row>
    <row r="194" ht="15.75" customHeight="1">
      <c r="A194" s="251"/>
      <c r="B194" s="251"/>
      <c r="C194" s="251"/>
      <c r="D194" s="251"/>
      <c r="E194" s="251"/>
      <c r="F194" s="251"/>
      <c r="G194" s="251"/>
      <c r="H194" s="251"/>
      <c r="I194" s="251"/>
      <c r="J194" s="251"/>
      <c r="K194" s="251"/>
      <c r="L194" s="251"/>
      <c r="M194" s="251"/>
      <c r="N194" s="251"/>
      <c r="O194" s="251"/>
      <c r="P194" s="251"/>
      <c r="Q194" s="251"/>
      <c r="R194" s="251"/>
      <c r="S194" s="251"/>
      <c r="T194" s="251"/>
      <c r="U194" s="251"/>
      <c r="V194" s="251"/>
      <c r="W194" s="251"/>
      <c r="X194" s="251"/>
      <c r="Y194" s="251"/>
      <c r="Z194" s="251"/>
    </row>
    <row r="195" ht="15.75" customHeight="1">
      <c r="A195" s="251"/>
      <c r="B195" s="251"/>
      <c r="C195" s="251"/>
      <c r="D195" s="251"/>
      <c r="E195" s="251"/>
      <c r="F195" s="251"/>
      <c r="G195" s="251"/>
      <c r="H195" s="251"/>
      <c r="I195" s="251"/>
      <c r="J195" s="251"/>
      <c r="K195" s="251"/>
      <c r="L195" s="251"/>
      <c r="M195" s="251"/>
      <c r="N195" s="251"/>
      <c r="O195" s="251"/>
      <c r="P195" s="251"/>
      <c r="Q195" s="251"/>
      <c r="R195" s="251"/>
      <c r="S195" s="251"/>
      <c r="T195" s="251"/>
      <c r="U195" s="251"/>
      <c r="V195" s="251"/>
      <c r="W195" s="251"/>
      <c r="X195" s="251"/>
      <c r="Y195" s="251"/>
      <c r="Z195" s="251"/>
    </row>
    <row r="196" ht="15.75" customHeight="1">
      <c r="A196" s="251"/>
      <c r="B196" s="251"/>
      <c r="C196" s="251"/>
      <c r="D196" s="251"/>
      <c r="E196" s="251"/>
      <c r="F196" s="251"/>
      <c r="G196" s="251"/>
      <c r="H196" s="251"/>
      <c r="I196" s="251"/>
      <c r="J196" s="251"/>
      <c r="K196" s="251"/>
      <c r="L196" s="251"/>
      <c r="M196" s="251"/>
      <c r="N196" s="251"/>
      <c r="O196" s="251"/>
      <c r="P196" s="251"/>
      <c r="Q196" s="251"/>
      <c r="R196" s="251"/>
      <c r="S196" s="251"/>
      <c r="T196" s="251"/>
      <c r="U196" s="251"/>
      <c r="V196" s="251"/>
      <c r="W196" s="251"/>
      <c r="X196" s="251"/>
      <c r="Y196" s="251"/>
      <c r="Z196" s="251"/>
    </row>
    <row r="197" ht="15.75" customHeight="1">
      <c r="A197" s="251"/>
      <c r="B197" s="251"/>
      <c r="C197" s="251"/>
      <c r="D197" s="251"/>
      <c r="E197" s="251"/>
      <c r="F197" s="251"/>
      <c r="G197" s="251"/>
      <c r="H197" s="251"/>
      <c r="I197" s="251"/>
      <c r="J197" s="251"/>
      <c r="K197" s="251"/>
      <c r="L197" s="251"/>
      <c r="M197" s="251"/>
      <c r="N197" s="251"/>
      <c r="O197" s="251"/>
      <c r="P197" s="251"/>
      <c r="Q197" s="251"/>
      <c r="R197" s="251"/>
      <c r="S197" s="251"/>
      <c r="T197" s="251"/>
      <c r="U197" s="251"/>
      <c r="V197" s="251"/>
      <c r="W197" s="251"/>
      <c r="X197" s="251"/>
      <c r="Y197" s="251"/>
      <c r="Z197" s="251"/>
    </row>
    <row r="198" ht="15.75" customHeight="1">
      <c r="A198" s="251"/>
      <c r="B198" s="251"/>
      <c r="C198" s="251"/>
      <c r="D198" s="251"/>
      <c r="E198" s="251"/>
      <c r="F198" s="251"/>
      <c r="G198" s="251"/>
      <c r="H198" s="251"/>
      <c r="I198" s="251"/>
      <c r="J198" s="251"/>
      <c r="K198" s="251"/>
      <c r="L198" s="251"/>
      <c r="M198" s="251"/>
      <c r="N198" s="251"/>
      <c r="O198" s="251"/>
      <c r="P198" s="251"/>
      <c r="Q198" s="251"/>
      <c r="R198" s="251"/>
      <c r="S198" s="251"/>
      <c r="T198" s="251"/>
      <c r="U198" s="251"/>
      <c r="V198" s="251"/>
      <c r="W198" s="251"/>
      <c r="X198" s="251"/>
      <c r="Y198" s="251"/>
      <c r="Z198" s="251"/>
    </row>
    <row r="199" ht="15.75" customHeight="1">
      <c r="A199" s="251"/>
      <c r="B199" s="251"/>
      <c r="C199" s="251"/>
      <c r="D199" s="251"/>
      <c r="E199" s="251"/>
      <c r="F199" s="251"/>
      <c r="G199" s="251"/>
      <c r="H199" s="251"/>
      <c r="I199" s="251"/>
      <c r="J199" s="251"/>
      <c r="K199" s="251"/>
      <c r="L199" s="251"/>
      <c r="M199" s="251"/>
      <c r="N199" s="251"/>
      <c r="O199" s="251"/>
      <c r="P199" s="251"/>
      <c r="Q199" s="251"/>
      <c r="R199" s="251"/>
      <c r="S199" s="251"/>
      <c r="T199" s="251"/>
      <c r="U199" s="251"/>
      <c r="V199" s="251"/>
      <c r="W199" s="251"/>
      <c r="X199" s="251"/>
      <c r="Y199" s="251"/>
      <c r="Z199" s="251"/>
    </row>
    <row r="200" ht="15.75" customHeight="1">
      <c r="A200" s="251"/>
      <c r="B200" s="251"/>
      <c r="C200" s="251"/>
      <c r="D200" s="251"/>
      <c r="E200" s="251"/>
      <c r="F200" s="251"/>
      <c r="G200" s="251"/>
      <c r="H200" s="251"/>
      <c r="I200" s="251"/>
      <c r="J200" s="251"/>
      <c r="K200" s="251"/>
      <c r="L200" s="251"/>
      <c r="M200" s="251"/>
      <c r="N200" s="251"/>
      <c r="O200" s="251"/>
      <c r="P200" s="251"/>
      <c r="Q200" s="251"/>
      <c r="R200" s="251"/>
      <c r="S200" s="251"/>
      <c r="T200" s="251"/>
      <c r="U200" s="251"/>
      <c r="V200" s="251"/>
      <c r="W200" s="251"/>
      <c r="X200" s="251"/>
      <c r="Y200" s="251"/>
      <c r="Z200" s="251"/>
    </row>
    <row r="201" ht="15.75" customHeight="1">
      <c r="A201" s="251"/>
      <c r="B201" s="251"/>
      <c r="C201" s="251"/>
      <c r="D201" s="251"/>
      <c r="E201" s="251"/>
      <c r="F201" s="251"/>
      <c r="G201" s="251"/>
      <c r="H201" s="251"/>
      <c r="I201" s="251"/>
      <c r="J201" s="251"/>
      <c r="K201" s="251"/>
      <c r="L201" s="251"/>
      <c r="M201" s="251"/>
      <c r="N201" s="251"/>
      <c r="O201" s="251"/>
      <c r="P201" s="251"/>
      <c r="Q201" s="251"/>
      <c r="R201" s="251"/>
      <c r="S201" s="251"/>
      <c r="T201" s="251"/>
      <c r="U201" s="251"/>
      <c r="V201" s="251"/>
      <c r="W201" s="251"/>
      <c r="X201" s="251"/>
      <c r="Y201" s="251"/>
      <c r="Z201" s="251"/>
    </row>
    <row r="202" ht="15.75" customHeight="1">
      <c r="A202" s="251"/>
      <c r="B202" s="251"/>
      <c r="C202" s="251"/>
      <c r="D202" s="251"/>
      <c r="E202" s="251"/>
      <c r="F202" s="251"/>
      <c r="G202" s="251"/>
      <c r="H202" s="251"/>
      <c r="I202" s="251"/>
      <c r="J202" s="251"/>
      <c r="K202" s="251"/>
      <c r="L202" s="251"/>
      <c r="M202" s="251"/>
      <c r="N202" s="251"/>
      <c r="O202" s="251"/>
      <c r="P202" s="251"/>
      <c r="Q202" s="251"/>
      <c r="R202" s="251"/>
      <c r="S202" s="251"/>
      <c r="T202" s="251"/>
      <c r="U202" s="251"/>
      <c r="V202" s="251"/>
      <c r="W202" s="251"/>
      <c r="X202" s="251"/>
      <c r="Y202" s="251"/>
      <c r="Z202" s="251"/>
    </row>
    <row r="203" ht="15.75" customHeight="1">
      <c r="A203" s="251"/>
      <c r="B203" s="251"/>
      <c r="C203" s="251"/>
      <c r="D203" s="251"/>
      <c r="E203" s="251"/>
      <c r="F203" s="251"/>
      <c r="G203" s="251"/>
      <c r="H203" s="251"/>
      <c r="I203" s="251"/>
      <c r="J203" s="251"/>
      <c r="K203" s="251"/>
      <c r="L203" s="251"/>
      <c r="M203" s="251"/>
      <c r="N203" s="251"/>
      <c r="O203" s="251"/>
      <c r="P203" s="251"/>
      <c r="Q203" s="251"/>
      <c r="R203" s="251"/>
      <c r="S203" s="251"/>
      <c r="T203" s="251"/>
      <c r="U203" s="251"/>
      <c r="V203" s="251"/>
      <c r="W203" s="251"/>
      <c r="X203" s="251"/>
      <c r="Y203" s="251"/>
      <c r="Z203" s="251"/>
    </row>
    <row r="204" ht="15.75" customHeight="1">
      <c r="A204" s="251"/>
      <c r="B204" s="251"/>
      <c r="C204" s="251"/>
      <c r="D204" s="251"/>
      <c r="E204" s="251"/>
      <c r="F204" s="251"/>
      <c r="G204" s="251"/>
      <c r="H204" s="251"/>
      <c r="I204" s="251"/>
      <c r="J204" s="251"/>
      <c r="K204" s="251"/>
      <c r="L204" s="251"/>
      <c r="M204" s="251"/>
      <c r="N204" s="251"/>
      <c r="O204" s="251"/>
      <c r="P204" s="251"/>
      <c r="Q204" s="251"/>
      <c r="R204" s="251"/>
      <c r="S204" s="251"/>
      <c r="T204" s="251"/>
      <c r="U204" s="251"/>
      <c r="V204" s="251"/>
      <c r="W204" s="251"/>
      <c r="X204" s="251"/>
      <c r="Y204" s="251"/>
      <c r="Z204" s="251"/>
    </row>
    <row r="205" ht="15.75" customHeight="1">
      <c r="A205" s="251"/>
      <c r="B205" s="251"/>
      <c r="C205" s="251"/>
      <c r="D205" s="251"/>
      <c r="E205" s="251"/>
      <c r="F205" s="251"/>
      <c r="G205" s="251"/>
      <c r="H205" s="251"/>
      <c r="I205" s="251"/>
      <c r="J205" s="251"/>
      <c r="K205" s="251"/>
      <c r="L205" s="251"/>
      <c r="M205" s="251"/>
      <c r="N205" s="251"/>
      <c r="O205" s="251"/>
      <c r="P205" s="251"/>
      <c r="Q205" s="251"/>
      <c r="R205" s="251"/>
      <c r="S205" s="251"/>
      <c r="T205" s="251"/>
      <c r="U205" s="251"/>
      <c r="V205" s="251"/>
      <c r="W205" s="251"/>
      <c r="X205" s="251"/>
      <c r="Y205" s="251"/>
      <c r="Z205" s="251"/>
    </row>
    <row r="206" ht="15.75" customHeight="1">
      <c r="A206" s="251"/>
      <c r="B206" s="251"/>
      <c r="C206" s="251"/>
      <c r="D206" s="251"/>
      <c r="E206" s="251"/>
      <c r="F206" s="251"/>
      <c r="G206" s="251"/>
      <c r="H206" s="251"/>
      <c r="I206" s="251"/>
      <c r="J206" s="251"/>
      <c r="K206" s="251"/>
      <c r="L206" s="251"/>
      <c r="M206" s="251"/>
      <c r="N206" s="251"/>
      <c r="O206" s="251"/>
      <c r="P206" s="251"/>
      <c r="Q206" s="251"/>
      <c r="R206" s="251"/>
      <c r="S206" s="251"/>
      <c r="T206" s="251"/>
      <c r="U206" s="251"/>
      <c r="V206" s="251"/>
      <c r="W206" s="251"/>
      <c r="X206" s="251"/>
      <c r="Y206" s="251"/>
      <c r="Z206" s="251"/>
    </row>
    <row r="207" ht="15.75" customHeight="1">
      <c r="A207" s="251"/>
      <c r="B207" s="251"/>
      <c r="C207" s="251"/>
      <c r="D207" s="251"/>
      <c r="E207" s="251"/>
      <c r="F207" s="251"/>
      <c r="G207" s="251"/>
      <c r="H207" s="251"/>
      <c r="I207" s="251"/>
      <c r="J207" s="251"/>
      <c r="K207" s="251"/>
      <c r="L207" s="251"/>
      <c r="M207" s="251"/>
      <c r="N207" s="251"/>
      <c r="O207" s="251"/>
      <c r="P207" s="251"/>
      <c r="Q207" s="251"/>
      <c r="R207" s="251"/>
      <c r="S207" s="251"/>
      <c r="T207" s="251"/>
      <c r="U207" s="251"/>
      <c r="V207" s="251"/>
      <c r="W207" s="251"/>
      <c r="X207" s="251"/>
      <c r="Y207" s="251"/>
      <c r="Z207" s="251"/>
    </row>
    <row r="208" ht="15.75" customHeight="1">
      <c r="A208" s="251"/>
      <c r="B208" s="251"/>
      <c r="C208" s="251"/>
      <c r="D208" s="251"/>
      <c r="E208" s="251"/>
      <c r="F208" s="251"/>
      <c r="G208" s="251"/>
      <c r="H208" s="251"/>
      <c r="I208" s="251"/>
      <c r="J208" s="251"/>
      <c r="K208" s="251"/>
      <c r="L208" s="251"/>
      <c r="M208" s="251"/>
      <c r="N208" s="251"/>
      <c r="O208" s="251"/>
      <c r="P208" s="251"/>
      <c r="Q208" s="251"/>
      <c r="R208" s="251"/>
      <c r="S208" s="251"/>
      <c r="T208" s="251"/>
      <c r="U208" s="251"/>
      <c r="V208" s="251"/>
      <c r="W208" s="251"/>
      <c r="X208" s="251"/>
      <c r="Y208" s="251"/>
      <c r="Z208" s="251"/>
    </row>
    <row r="209" ht="15.75" customHeight="1">
      <c r="A209" s="251"/>
      <c r="B209" s="251"/>
      <c r="C209" s="251"/>
      <c r="D209" s="251"/>
      <c r="E209" s="251"/>
      <c r="F209" s="251"/>
      <c r="G209" s="251"/>
      <c r="H209" s="251"/>
      <c r="I209" s="251"/>
      <c r="J209" s="251"/>
      <c r="K209" s="251"/>
      <c r="L209" s="251"/>
      <c r="M209" s="251"/>
      <c r="N209" s="251"/>
      <c r="O209" s="251"/>
      <c r="P209" s="251"/>
      <c r="Q209" s="251"/>
      <c r="R209" s="251"/>
      <c r="S209" s="251"/>
      <c r="T209" s="251"/>
      <c r="U209" s="251"/>
      <c r="V209" s="251"/>
      <c r="W209" s="251"/>
      <c r="X209" s="251"/>
      <c r="Y209" s="251"/>
      <c r="Z209" s="251"/>
    </row>
    <row r="210" ht="15.75" customHeight="1">
      <c r="A210" s="251"/>
      <c r="B210" s="251"/>
      <c r="C210" s="251"/>
      <c r="D210" s="251"/>
      <c r="E210" s="251"/>
      <c r="F210" s="251"/>
      <c r="G210" s="251"/>
      <c r="H210" s="251"/>
      <c r="I210" s="251"/>
      <c r="J210" s="251"/>
      <c r="K210" s="251"/>
      <c r="L210" s="251"/>
      <c r="M210" s="251"/>
      <c r="N210" s="251"/>
      <c r="O210" s="251"/>
      <c r="P210" s="251"/>
      <c r="Q210" s="251"/>
      <c r="R210" s="251"/>
      <c r="S210" s="251"/>
      <c r="T210" s="251"/>
      <c r="U210" s="251"/>
      <c r="V210" s="251"/>
      <c r="W210" s="251"/>
      <c r="X210" s="251"/>
      <c r="Y210" s="251"/>
      <c r="Z210" s="251"/>
    </row>
    <row r="211" ht="15.75" customHeight="1">
      <c r="A211" s="251"/>
      <c r="B211" s="251"/>
      <c r="C211" s="251"/>
      <c r="D211" s="251"/>
      <c r="E211" s="251"/>
      <c r="F211" s="251"/>
      <c r="G211" s="251"/>
      <c r="H211" s="251"/>
      <c r="I211" s="251"/>
      <c r="J211" s="251"/>
      <c r="K211" s="251"/>
      <c r="L211" s="251"/>
      <c r="M211" s="251"/>
      <c r="N211" s="251"/>
      <c r="O211" s="251"/>
      <c r="P211" s="251"/>
      <c r="Q211" s="251"/>
      <c r="R211" s="251"/>
      <c r="S211" s="251"/>
      <c r="T211" s="251"/>
      <c r="U211" s="251"/>
      <c r="V211" s="251"/>
      <c r="W211" s="251"/>
      <c r="X211" s="251"/>
      <c r="Y211" s="251"/>
      <c r="Z211" s="251"/>
    </row>
    <row r="212" ht="15.75" customHeight="1">
      <c r="A212" s="251"/>
      <c r="B212" s="251"/>
      <c r="C212" s="251"/>
      <c r="D212" s="251"/>
      <c r="E212" s="251"/>
      <c r="F212" s="251"/>
      <c r="G212" s="251"/>
      <c r="H212" s="251"/>
      <c r="I212" s="251"/>
      <c r="J212" s="251"/>
      <c r="K212" s="251"/>
      <c r="L212" s="251"/>
      <c r="M212" s="251"/>
      <c r="N212" s="251"/>
      <c r="O212" s="251"/>
      <c r="P212" s="251"/>
      <c r="Q212" s="251"/>
      <c r="R212" s="251"/>
      <c r="S212" s="251"/>
      <c r="T212" s="251"/>
      <c r="U212" s="251"/>
      <c r="V212" s="251"/>
      <c r="W212" s="251"/>
      <c r="X212" s="251"/>
      <c r="Y212" s="251"/>
      <c r="Z212" s="251"/>
    </row>
    <row r="213" ht="15.75" customHeight="1">
      <c r="A213" s="251"/>
      <c r="B213" s="251"/>
      <c r="C213" s="251"/>
      <c r="D213" s="251"/>
      <c r="E213" s="251"/>
      <c r="F213" s="251"/>
      <c r="G213" s="251"/>
      <c r="H213" s="251"/>
      <c r="I213" s="251"/>
      <c r="J213" s="251"/>
      <c r="K213" s="251"/>
      <c r="L213" s="251"/>
      <c r="M213" s="251"/>
      <c r="N213" s="251"/>
      <c r="O213" s="251"/>
      <c r="P213" s="251"/>
      <c r="Q213" s="251"/>
      <c r="R213" s="251"/>
      <c r="S213" s="251"/>
      <c r="T213" s="251"/>
      <c r="U213" s="251"/>
      <c r="V213" s="251"/>
      <c r="W213" s="251"/>
      <c r="X213" s="251"/>
      <c r="Y213" s="251"/>
      <c r="Z213" s="251"/>
    </row>
    <row r="214" ht="15.75" customHeight="1">
      <c r="A214" s="251"/>
      <c r="B214" s="251"/>
      <c r="C214" s="251"/>
      <c r="D214" s="251"/>
      <c r="E214" s="251"/>
      <c r="F214" s="251"/>
      <c r="G214" s="251"/>
      <c r="H214" s="251"/>
      <c r="I214" s="251"/>
      <c r="J214" s="251"/>
      <c r="K214" s="251"/>
      <c r="L214" s="251"/>
      <c r="M214" s="251"/>
      <c r="N214" s="251"/>
      <c r="O214" s="251"/>
      <c r="P214" s="251"/>
      <c r="Q214" s="251"/>
      <c r="R214" s="251"/>
      <c r="S214" s="251"/>
      <c r="T214" s="251"/>
      <c r="U214" s="251"/>
      <c r="V214" s="251"/>
      <c r="W214" s="251"/>
      <c r="X214" s="251"/>
      <c r="Y214" s="251"/>
      <c r="Z214" s="251"/>
    </row>
    <row r="215" ht="15.75" customHeight="1">
      <c r="A215" s="251"/>
      <c r="B215" s="251"/>
      <c r="C215" s="251"/>
      <c r="D215" s="251"/>
      <c r="E215" s="251"/>
      <c r="F215" s="251"/>
      <c r="G215" s="251"/>
      <c r="H215" s="251"/>
      <c r="I215" s="251"/>
      <c r="J215" s="251"/>
      <c r="K215" s="251"/>
      <c r="L215" s="251"/>
      <c r="M215" s="251"/>
      <c r="N215" s="251"/>
      <c r="O215" s="251"/>
      <c r="P215" s="251"/>
      <c r="Q215" s="251"/>
      <c r="R215" s="251"/>
      <c r="S215" s="251"/>
      <c r="T215" s="251"/>
      <c r="U215" s="251"/>
      <c r="V215" s="251"/>
      <c r="W215" s="251"/>
      <c r="X215" s="251"/>
      <c r="Y215" s="251"/>
      <c r="Z215" s="251"/>
    </row>
    <row r="216" ht="15.75" customHeight="1">
      <c r="A216" s="251"/>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row>
    <row r="217" ht="15.75" customHeight="1">
      <c r="A217" s="251"/>
      <c r="B217" s="251"/>
      <c r="C217" s="251"/>
      <c r="D217" s="251"/>
      <c r="E217" s="251"/>
      <c r="F217" s="251"/>
      <c r="G217" s="251"/>
      <c r="H217" s="251"/>
      <c r="I217" s="251"/>
      <c r="J217" s="251"/>
      <c r="K217" s="251"/>
      <c r="L217" s="251"/>
      <c r="M217" s="251"/>
      <c r="N217" s="251"/>
      <c r="O217" s="251"/>
      <c r="P217" s="251"/>
      <c r="Q217" s="251"/>
      <c r="R217" s="251"/>
      <c r="S217" s="251"/>
      <c r="T217" s="251"/>
      <c r="U217" s="251"/>
      <c r="V217" s="251"/>
      <c r="W217" s="251"/>
      <c r="X217" s="251"/>
      <c r="Y217" s="251"/>
      <c r="Z217" s="251"/>
    </row>
    <row r="218" ht="15.75" customHeight="1">
      <c r="A218" s="251"/>
      <c r="B218" s="251"/>
      <c r="C218" s="251"/>
      <c r="D218" s="251"/>
      <c r="E218" s="251"/>
      <c r="F218" s="251"/>
      <c r="G218" s="251"/>
      <c r="H218" s="251"/>
      <c r="I218" s="251"/>
      <c r="J218" s="251"/>
      <c r="K218" s="251"/>
      <c r="L218" s="251"/>
      <c r="M218" s="251"/>
      <c r="N218" s="251"/>
      <c r="O218" s="251"/>
      <c r="P218" s="251"/>
      <c r="Q218" s="251"/>
      <c r="R218" s="251"/>
      <c r="S218" s="251"/>
      <c r="T218" s="251"/>
      <c r="U218" s="251"/>
      <c r="V218" s="251"/>
      <c r="W218" s="251"/>
      <c r="X218" s="251"/>
      <c r="Y218" s="251"/>
      <c r="Z218" s="251"/>
    </row>
    <row r="219" ht="15.75" customHeight="1">
      <c r="A219" s="251"/>
      <c r="B219" s="251"/>
      <c r="C219" s="251"/>
      <c r="D219" s="251"/>
      <c r="E219" s="251"/>
      <c r="F219" s="251"/>
      <c r="G219" s="251"/>
      <c r="H219" s="251"/>
      <c r="I219" s="251"/>
      <c r="J219" s="251"/>
      <c r="K219" s="251"/>
      <c r="L219" s="251"/>
      <c r="M219" s="251"/>
      <c r="N219" s="251"/>
      <c r="O219" s="251"/>
      <c r="P219" s="251"/>
      <c r="Q219" s="251"/>
      <c r="R219" s="251"/>
      <c r="S219" s="251"/>
      <c r="T219" s="251"/>
      <c r="U219" s="251"/>
      <c r="V219" s="251"/>
      <c r="W219" s="251"/>
      <c r="X219" s="251"/>
      <c r="Y219" s="251"/>
      <c r="Z219" s="251"/>
    </row>
    <row r="220" ht="15.75" customHeight="1">
      <c r="A220" s="251"/>
      <c r="B220" s="251"/>
      <c r="C220" s="251"/>
      <c r="D220" s="251"/>
      <c r="E220" s="251"/>
      <c r="F220" s="251"/>
      <c r="G220" s="251"/>
      <c r="H220" s="251"/>
      <c r="I220" s="251"/>
      <c r="J220" s="251"/>
      <c r="K220" s="251"/>
      <c r="L220" s="251"/>
      <c r="M220" s="251"/>
      <c r="N220" s="251"/>
      <c r="O220" s="251"/>
      <c r="P220" s="251"/>
      <c r="Q220" s="251"/>
      <c r="R220" s="251"/>
      <c r="S220" s="251"/>
      <c r="T220" s="251"/>
      <c r="U220" s="251"/>
      <c r="V220" s="251"/>
      <c r="W220" s="251"/>
      <c r="X220" s="251"/>
      <c r="Y220" s="251"/>
      <c r="Z220" s="251"/>
    </row>
    <row r="221" ht="15.75" customHeight="1">
      <c r="A221" s="251"/>
      <c r="B221" s="251"/>
      <c r="C221" s="251"/>
      <c r="D221" s="251"/>
      <c r="E221" s="251"/>
      <c r="F221" s="251"/>
      <c r="G221" s="251"/>
      <c r="H221" s="251"/>
      <c r="I221" s="251"/>
      <c r="J221" s="251"/>
      <c r="K221" s="251"/>
      <c r="L221" s="251"/>
      <c r="M221" s="251"/>
      <c r="N221" s="251"/>
      <c r="O221" s="251"/>
      <c r="P221" s="251"/>
      <c r="Q221" s="251"/>
      <c r="R221" s="251"/>
      <c r="S221" s="251"/>
      <c r="T221" s="251"/>
      <c r="U221" s="251"/>
      <c r="V221" s="251"/>
      <c r="W221" s="251"/>
      <c r="X221" s="251"/>
      <c r="Y221" s="251"/>
      <c r="Z221" s="251"/>
    </row>
    <row r="222" ht="15.75" customHeight="1">
      <c r="A222" s="251"/>
      <c r="B222" s="251"/>
      <c r="C222" s="251"/>
      <c r="D222" s="251"/>
      <c r="E222" s="251"/>
      <c r="F222" s="251"/>
      <c r="G222" s="251"/>
      <c r="H222" s="251"/>
      <c r="I222" s="251"/>
      <c r="J222" s="251"/>
      <c r="K222" s="251"/>
      <c r="L222" s="251"/>
      <c r="M222" s="251"/>
      <c r="N222" s="251"/>
      <c r="O222" s="251"/>
      <c r="P222" s="251"/>
      <c r="Q222" s="251"/>
      <c r="R222" s="251"/>
      <c r="S222" s="251"/>
      <c r="T222" s="251"/>
      <c r="U222" s="251"/>
      <c r="V222" s="251"/>
      <c r="W222" s="251"/>
      <c r="X222" s="251"/>
      <c r="Y222" s="251"/>
      <c r="Z222" s="251"/>
    </row>
    <row r="223" ht="15.75" customHeight="1">
      <c r="A223" s="251"/>
      <c r="B223" s="251"/>
      <c r="C223" s="251"/>
      <c r="D223" s="251"/>
      <c r="E223" s="251"/>
      <c r="F223" s="251"/>
      <c r="G223" s="251"/>
      <c r="H223" s="251"/>
      <c r="I223" s="251"/>
      <c r="J223" s="251"/>
      <c r="K223" s="251"/>
      <c r="L223" s="251"/>
      <c r="M223" s="251"/>
      <c r="N223" s="251"/>
      <c r="O223" s="251"/>
      <c r="P223" s="251"/>
      <c r="Q223" s="251"/>
      <c r="R223" s="251"/>
      <c r="S223" s="251"/>
      <c r="T223" s="251"/>
      <c r="U223" s="251"/>
      <c r="V223" s="251"/>
      <c r="W223" s="251"/>
      <c r="X223" s="251"/>
      <c r="Y223" s="251"/>
      <c r="Z223" s="251"/>
    </row>
    <row r="224" ht="15.75" customHeight="1">
      <c r="A224" s="251"/>
      <c r="B224" s="251"/>
      <c r="C224" s="251"/>
      <c r="D224" s="251"/>
      <c r="E224" s="251"/>
      <c r="F224" s="251"/>
      <c r="G224" s="251"/>
      <c r="H224" s="251"/>
      <c r="I224" s="251"/>
      <c r="J224" s="251"/>
      <c r="K224" s="251"/>
      <c r="L224" s="251"/>
      <c r="M224" s="251"/>
      <c r="N224" s="251"/>
      <c r="O224" s="251"/>
      <c r="P224" s="251"/>
      <c r="Q224" s="251"/>
      <c r="R224" s="251"/>
      <c r="S224" s="251"/>
      <c r="T224" s="251"/>
      <c r="U224" s="251"/>
      <c r="V224" s="251"/>
      <c r="W224" s="251"/>
      <c r="X224" s="251"/>
      <c r="Y224" s="251"/>
      <c r="Z224" s="251"/>
    </row>
    <row r="225" ht="15.75" customHeight="1">
      <c r="A225" s="251"/>
      <c r="B225" s="251"/>
      <c r="C225" s="251"/>
      <c r="D225" s="251"/>
      <c r="E225" s="251"/>
      <c r="F225" s="251"/>
      <c r="G225" s="251"/>
      <c r="H225" s="251"/>
      <c r="I225" s="251"/>
      <c r="J225" s="251"/>
      <c r="K225" s="251"/>
      <c r="L225" s="251"/>
      <c r="M225" s="251"/>
      <c r="N225" s="251"/>
      <c r="O225" s="251"/>
      <c r="P225" s="251"/>
      <c r="Q225" s="251"/>
      <c r="R225" s="251"/>
      <c r="S225" s="251"/>
      <c r="T225" s="251"/>
      <c r="U225" s="251"/>
      <c r="V225" s="251"/>
      <c r="W225" s="251"/>
      <c r="X225" s="251"/>
      <c r="Y225" s="251"/>
      <c r="Z225" s="251"/>
    </row>
    <row r="226" ht="15.75" customHeight="1">
      <c r="A226" s="251"/>
      <c r="B226" s="251"/>
      <c r="C226" s="251"/>
      <c r="D226" s="251"/>
      <c r="E226" s="251"/>
      <c r="F226" s="251"/>
      <c r="G226" s="251"/>
      <c r="H226" s="251"/>
      <c r="I226" s="251"/>
      <c r="J226" s="251"/>
      <c r="K226" s="251"/>
      <c r="L226" s="251"/>
      <c r="M226" s="251"/>
      <c r="N226" s="251"/>
      <c r="O226" s="251"/>
      <c r="P226" s="251"/>
      <c r="Q226" s="251"/>
      <c r="R226" s="251"/>
      <c r="S226" s="251"/>
      <c r="T226" s="251"/>
      <c r="U226" s="251"/>
      <c r="V226" s="251"/>
      <c r="W226" s="251"/>
      <c r="X226" s="251"/>
      <c r="Y226" s="251"/>
      <c r="Z226" s="251"/>
    </row>
    <row r="227" ht="15.75" customHeight="1">
      <c r="A227" s="251"/>
      <c r="B227" s="251"/>
      <c r="C227" s="251"/>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row>
    <row r="228" ht="15.75" customHeight="1">
      <c r="A228" s="251"/>
      <c r="B228" s="251"/>
      <c r="C228" s="251"/>
      <c r="D228" s="251"/>
      <c r="E228" s="251"/>
      <c r="F228" s="251"/>
      <c r="G228" s="251"/>
      <c r="H228" s="251"/>
      <c r="I228" s="251"/>
      <c r="J228" s="251"/>
      <c r="K228" s="251"/>
      <c r="L228" s="251"/>
      <c r="M228" s="251"/>
      <c r="N228" s="251"/>
      <c r="O228" s="251"/>
      <c r="P228" s="251"/>
      <c r="Q228" s="251"/>
      <c r="R228" s="251"/>
      <c r="S228" s="251"/>
      <c r="T228" s="251"/>
      <c r="U228" s="251"/>
      <c r="V228" s="251"/>
      <c r="W228" s="251"/>
      <c r="X228" s="251"/>
      <c r="Y228" s="251"/>
      <c r="Z228" s="251"/>
    </row>
    <row r="229" ht="15.75" customHeight="1">
      <c r="A229" s="251"/>
      <c r="B229" s="251"/>
      <c r="C229" s="251"/>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row>
    <row r="230" ht="15.75" customHeight="1">
      <c r="A230" s="251"/>
      <c r="B230" s="251"/>
      <c r="C230" s="251"/>
      <c r="D230" s="251"/>
      <c r="E230" s="251"/>
      <c r="F230" s="251"/>
      <c r="G230" s="251"/>
      <c r="H230" s="251"/>
      <c r="I230" s="251"/>
      <c r="J230" s="251"/>
      <c r="K230" s="251"/>
      <c r="L230" s="251"/>
      <c r="M230" s="251"/>
      <c r="N230" s="251"/>
      <c r="O230" s="251"/>
      <c r="P230" s="251"/>
      <c r="Q230" s="251"/>
      <c r="R230" s="251"/>
      <c r="S230" s="251"/>
      <c r="T230" s="251"/>
      <c r="U230" s="251"/>
      <c r="V230" s="251"/>
      <c r="W230" s="251"/>
      <c r="X230" s="251"/>
      <c r="Y230" s="251"/>
      <c r="Z230" s="251"/>
    </row>
    <row r="231" ht="15.75" customHeight="1">
      <c r="A231" s="251"/>
      <c r="B231" s="251"/>
      <c r="C231" s="251"/>
      <c r="D231" s="251"/>
      <c r="E231" s="251"/>
      <c r="F231" s="251"/>
      <c r="G231" s="251"/>
      <c r="H231" s="251"/>
      <c r="I231" s="251"/>
      <c r="J231" s="251"/>
      <c r="K231" s="251"/>
      <c r="L231" s="251"/>
      <c r="M231" s="251"/>
      <c r="N231" s="251"/>
      <c r="O231" s="251"/>
      <c r="P231" s="251"/>
      <c r="Q231" s="251"/>
      <c r="R231" s="251"/>
      <c r="S231" s="251"/>
      <c r="T231" s="251"/>
      <c r="U231" s="251"/>
      <c r="V231" s="251"/>
      <c r="W231" s="251"/>
      <c r="X231" s="251"/>
      <c r="Y231" s="251"/>
      <c r="Z231" s="251"/>
    </row>
    <row r="232" ht="15.75" customHeight="1">
      <c r="A232" s="251"/>
      <c r="B232" s="251"/>
      <c r="C232" s="251"/>
      <c r="D232" s="251"/>
      <c r="E232" s="251"/>
      <c r="F232" s="251"/>
      <c r="G232" s="251"/>
      <c r="H232" s="251"/>
      <c r="I232" s="251"/>
      <c r="J232" s="251"/>
      <c r="K232" s="251"/>
      <c r="L232" s="251"/>
      <c r="M232" s="251"/>
      <c r="N232" s="251"/>
      <c r="O232" s="251"/>
      <c r="P232" s="251"/>
      <c r="Q232" s="251"/>
      <c r="R232" s="251"/>
      <c r="S232" s="251"/>
      <c r="T232" s="251"/>
      <c r="U232" s="251"/>
      <c r="V232" s="251"/>
      <c r="W232" s="251"/>
      <c r="X232" s="251"/>
      <c r="Y232" s="251"/>
      <c r="Z232" s="251"/>
    </row>
    <row r="233" ht="15.75" customHeight="1">
      <c r="A233" s="251"/>
      <c r="B233" s="251"/>
      <c r="C233" s="251"/>
      <c r="D233" s="251"/>
      <c r="E233" s="251"/>
      <c r="F233" s="251"/>
      <c r="G233" s="251"/>
      <c r="H233" s="251"/>
      <c r="I233" s="251"/>
      <c r="J233" s="251"/>
      <c r="K233" s="251"/>
      <c r="L233" s="251"/>
      <c r="M233" s="251"/>
      <c r="N233" s="251"/>
      <c r="O233" s="251"/>
      <c r="P233" s="251"/>
      <c r="Q233" s="251"/>
      <c r="R233" s="251"/>
      <c r="S233" s="251"/>
      <c r="T233" s="251"/>
      <c r="U233" s="251"/>
      <c r="V233" s="251"/>
      <c r="W233" s="251"/>
      <c r="X233" s="251"/>
      <c r="Y233" s="251"/>
      <c r="Z233" s="251"/>
    </row>
    <row r="234" ht="15.75" customHeight="1">
      <c r="A234" s="251"/>
      <c r="B234" s="251"/>
      <c r="C234" s="251"/>
      <c r="D234" s="251"/>
      <c r="E234" s="251"/>
      <c r="F234" s="251"/>
      <c r="G234" s="251"/>
      <c r="H234" s="251"/>
      <c r="I234" s="251"/>
      <c r="J234" s="251"/>
      <c r="K234" s="251"/>
      <c r="L234" s="251"/>
      <c r="M234" s="251"/>
      <c r="N234" s="251"/>
      <c r="O234" s="251"/>
      <c r="P234" s="251"/>
      <c r="Q234" s="251"/>
      <c r="R234" s="251"/>
      <c r="S234" s="251"/>
      <c r="T234" s="251"/>
      <c r="U234" s="251"/>
      <c r="V234" s="251"/>
      <c r="W234" s="251"/>
      <c r="X234" s="251"/>
      <c r="Y234" s="251"/>
      <c r="Z234" s="251"/>
    </row>
    <row r="235" ht="15.75" customHeight="1">
      <c r="A235" s="251"/>
      <c r="B235" s="251"/>
      <c r="C235" s="251"/>
      <c r="D235" s="251"/>
      <c r="E235" s="251"/>
      <c r="F235" s="251"/>
      <c r="G235" s="251"/>
      <c r="H235" s="251"/>
      <c r="I235" s="251"/>
      <c r="J235" s="251"/>
      <c r="K235" s="251"/>
      <c r="L235" s="251"/>
      <c r="M235" s="251"/>
      <c r="N235" s="251"/>
      <c r="O235" s="251"/>
      <c r="P235" s="251"/>
      <c r="Q235" s="251"/>
      <c r="R235" s="251"/>
      <c r="S235" s="251"/>
      <c r="T235" s="251"/>
      <c r="U235" s="251"/>
      <c r="V235" s="251"/>
      <c r="W235" s="251"/>
      <c r="X235" s="251"/>
      <c r="Y235" s="251"/>
      <c r="Z235" s="251"/>
    </row>
    <row r="236" ht="15.75" customHeight="1">
      <c r="A236" s="251"/>
      <c r="B236" s="251"/>
      <c r="C236" s="251"/>
      <c r="D236" s="251"/>
      <c r="E236" s="251"/>
      <c r="F236" s="251"/>
      <c r="G236" s="251"/>
      <c r="H236" s="251"/>
      <c r="I236" s="251"/>
      <c r="J236" s="251"/>
      <c r="K236" s="251"/>
      <c r="L236" s="251"/>
      <c r="M236" s="251"/>
      <c r="N236" s="251"/>
      <c r="O236" s="251"/>
      <c r="P236" s="251"/>
      <c r="Q236" s="251"/>
      <c r="R236" s="251"/>
      <c r="S236" s="251"/>
      <c r="T236" s="251"/>
      <c r="U236" s="251"/>
      <c r="V236" s="251"/>
      <c r="W236" s="251"/>
      <c r="X236" s="251"/>
      <c r="Y236" s="251"/>
      <c r="Z236" s="251"/>
    </row>
    <row r="237" ht="15.75" customHeight="1">
      <c r="A237" s="251"/>
      <c r="B237" s="251"/>
      <c r="C237" s="251"/>
      <c r="D237" s="251"/>
      <c r="E237" s="251"/>
      <c r="F237" s="251"/>
      <c r="G237" s="251"/>
      <c r="H237" s="251"/>
      <c r="I237" s="251"/>
      <c r="J237" s="251"/>
      <c r="K237" s="251"/>
      <c r="L237" s="251"/>
      <c r="M237" s="251"/>
      <c r="N237" s="251"/>
      <c r="O237" s="251"/>
      <c r="P237" s="251"/>
      <c r="Q237" s="251"/>
      <c r="R237" s="251"/>
      <c r="S237" s="251"/>
      <c r="T237" s="251"/>
      <c r="U237" s="251"/>
      <c r="V237" s="251"/>
      <c r="W237" s="251"/>
      <c r="X237" s="251"/>
      <c r="Y237" s="251"/>
      <c r="Z237" s="251"/>
    </row>
    <row r="238" ht="15.75" customHeight="1">
      <c r="A238" s="251"/>
      <c r="B238" s="251"/>
      <c r="C238" s="251"/>
      <c r="D238" s="251"/>
      <c r="E238" s="251"/>
      <c r="F238" s="251"/>
      <c r="G238" s="251"/>
      <c r="H238" s="251"/>
      <c r="I238" s="251"/>
      <c r="J238" s="251"/>
      <c r="K238" s="251"/>
      <c r="L238" s="251"/>
      <c r="M238" s="251"/>
      <c r="N238" s="251"/>
      <c r="O238" s="251"/>
      <c r="P238" s="251"/>
      <c r="Q238" s="251"/>
      <c r="R238" s="251"/>
      <c r="S238" s="251"/>
      <c r="T238" s="251"/>
      <c r="U238" s="251"/>
      <c r="V238" s="251"/>
      <c r="W238" s="251"/>
      <c r="X238" s="251"/>
      <c r="Y238" s="251"/>
      <c r="Z238" s="251"/>
    </row>
    <row r="239" ht="15.75" customHeight="1">
      <c r="A239" s="251"/>
      <c r="B239" s="251"/>
      <c r="C239" s="251"/>
      <c r="D239" s="251"/>
      <c r="E239" s="251"/>
      <c r="F239" s="251"/>
      <c r="G239" s="251"/>
      <c r="H239" s="251"/>
      <c r="I239" s="251"/>
      <c r="J239" s="251"/>
      <c r="K239" s="251"/>
      <c r="L239" s="251"/>
      <c r="M239" s="251"/>
      <c r="N239" s="251"/>
      <c r="O239" s="251"/>
      <c r="P239" s="251"/>
      <c r="Q239" s="251"/>
      <c r="R239" s="251"/>
      <c r="S239" s="251"/>
      <c r="T239" s="251"/>
      <c r="U239" s="251"/>
      <c r="V239" s="251"/>
      <c r="W239" s="251"/>
      <c r="X239" s="251"/>
      <c r="Y239" s="251"/>
      <c r="Z239" s="251"/>
    </row>
    <row r="240" ht="15.75" customHeight="1">
      <c r="A240" s="251"/>
      <c r="B240" s="251"/>
      <c r="C240" s="251"/>
      <c r="D240" s="251"/>
      <c r="E240" s="251"/>
      <c r="F240" s="251"/>
      <c r="G240" s="251"/>
      <c r="H240" s="251"/>
      <c r="I240" s="251"/>
      <c r="J240" s="251"/>
      <c r="K240" s="251"/>
      <c r="L240" s="251"/>
      <c r="M240" s="251"/>
      <c r="N240" s="251"/>
      <c r="O240" s="251"/>
      <c r="P240" s="251"/>
      <c r="Q240" s="251"/>
      <c r="R240" s="251"/>
      <c r="S240" s="251"/>
      <c r="T240" s="251"/>
      <c r="U240" s="251"/>
      <c r="V240" s="251"/>
      <c r="W240" s="251"/>
      <c r="X240" s="251"/>
      <c r="Y240" s="251"/>
      <c r="Z240" s="251"/>
    </row>
    <row r="241" ht="15.75" customHeight="1">
      <c r="A241" s="251"/>
      <c r="B241" s="251"/>
      <c r="C241" s="251"/>
      <c r="D241" s="251"/>
      <c r="E241" s="251"/>
      <c r="F241" s="251"/>
      <c r="G241" s="251"/>
      <c r="H241" s="251"/>
      <c r="I241" s="251"/>
      <c r="J241" s="251"/>
      <c r="K241" s="251"/>
      <c r="L241" s="251"/>
      <c r="M241" s="251"/>
      <c r="N241" s="251"/>
      <c r="O241" s="251"/>
      <c r="P241" s="251"/>
      <c r="Q241" s="251"/>
      <c r="R241" s="251"/>
      <c r="S241" s="251"/>
      <c r="T241" s="251"/>
      <c r="U241" s="251"/>
      <c r="V241" s="251"/>
      <c r="W241" s="251"/>
      <c r="X241" s="251"/>
      <c r="Y241" s="251"/>
      <c r="Z241" s="251"/>
    </row>
    <row r="242" ht="15.75" customHeight="1">
      <c r="A242" s="251"/>
      <c r="B242" s="251"/>
      <c r="C242" s="251"/>
      <c r="D242" s="251"/>
      <c r="E242" s="251"/>
      <c r="F242" s="251"/>
      <c r="G242" s="251"/>
      <c r="H242" s="251"/>
      <c r="I242" s="251"/>
      <c r="J242" s="251"/>
      <c r="K242" s="251"/>
      <c r="L242" s="251"/>
      <c r="M242" s="251"/>
      <c r="N242" s="251"/>
      <c r="O242" s="251"/>
      <c r="P242" s="251"/>
      <c r="Q242" s="251"/>
      <c r="R242" s="251"/>
      <c r="S242" s="251"/>
      <c r="T242" s="251"/>
      <c r="U242" s="251"/>
      <c r="V242" s="251"/>
      <c r="W242" s="251"/>
      <c r="X242" s="251"/>
      <c r="Y242" s="251"/>
      <c r="Z242" s="251"/>
    </row>
    <row r="243" ht="15.75" customHeight="1">
      <c r="A243" s="251"/>
      <c r="B243" s="251"/>
      <c r="C243" s="251"/>
      <c r="D243" s="251"/>
      <c r="E243" s="251"/>
      <c r="F243" s="251"/>
      <c r="G243" s="251"/>
      <c r="H243" s="251"/>
      <c r="I243" s="251"/>
      <c r="J243" s="251"/>
      <c r="K243" s="251"/>
      <c r="L243" s="251"/>
      <c r="M243" s="251"/>
      <c r="N243" s="251"/>
      <c r="O243" s="251"/>
      <c r="P243" s="251"/>
      <c r="Q243" s="251"/>
      <c r="R243" s="251"/>
      <c r="S243" s="251"/>
      <c r="T243" s="251"/>
      <c r="U243" s="251"/>
      <c r="V243" s="251"/>
      <c r="W243" s="251"/>
      <c r="X243" s="251"/>
      <c r="Y243" s="251"/>
      <c r="Z243" s="251"/>
    </row>
    <row r="244" ht="15.75" customHeight="1">
      <c r="A244" s="251"/>
      <c r="B244" s="251"/>
      <c r="C244" s="251"/>
      <c r="D244" s="251"/>
      <c r="E244" s="251"/>
      <c r="F244" s="251"/>
      <c r="G244" s="251"/>
      <c r="H244" s="251"/>
      <c r="I244" s="251"/>
      <c r="J244" s="251"/>
      <c r="K244" s="251"/>
      <c r="L244" s="251"/>
      <c r="M244" s="251"/>
      <c r="N244" s="251"/>
      <c r="O244" s="251"/>
      <c r="P244" s="251"/>
      <c r="Q244" s="251"/>
      <c r="R244" s="251"/>
      <c r="S244" s="251"/>
      <c r="T244" s="251"/>
      <c r="U244" s="251"/>
      <c r="V244" s="251"/>
      <c r="W244" s="251"/>
      <c r="X244" s="251"/>
      <c r="Y244" s="251"/>
      <c r="Z244" s="251"/>
    </row>
    <row r="245" ht="15.75" customHeight="1">
      <c r="A245" s="251"/>
      <c r="B245" s="251"/>
      <c r="C245" s="251"/>
      <c r="D245" s="251"/>
      <c r="E245" s="251"/>
      <c r="F245" s="251"/>
      <c r="G245" s="251"/>
      <c r="H245" s="251"/>
      <c r="I245" s="251"/>
      <c r="J245" s="251"/>
      <c r="K245" s="251"/>
      <c r="L245" s="251"/>
      <c r="M245" s="251"/>
      <c r="N245" s="251"/>
      <c r="O245" s="251"/>
      <c r="P245" s="251"/>
      <c r="Q245" s="251"/>
      <c r="R245" s="251"/>
      <c r="S245" s="251"/>
      <c r="T245" s="251"/>
      <c r="U245" s="251"/>
      <c r="V245" s="251"/>
      <c r="W245" s="251"/>
      <c r="X245" s="251"/>
      <c r="Y245" s="251"/>
      <c r="Z245" s="251"/>
    </row>
    <row r="246" ht="15.75" customHeight="1">
      <c r="A246" s="251"/>
      <c r="B246" s="251"/>
      <c r="C246" s="251"/>
      <c r="D246" s="251"/>
      <c r="E246" s="251"/>
      <c r="F246" s="251"/>
      <c r="G246" s="251"/>
      <c r="H246" s="251"/>
      <c r="I246" s="251"/>
      <c r="J246" s="251"/>
      <c r="K246" s="251"/>
      <c r="L246" s="251"/>
      <c r="M246" s="251"/>
      <c r="N246" s="251"/>
      <c r="O246" s="251"/>
      <c r="P246" s="251"/>
      <c r="Q246" s="251"/>
      <c r="R246" s="251"/>
      <c r="S246" s="251"/>
      <c r="T246" s="251"/>
      <c r="U246" s="251"/>
      <c r="V246" s="251"/>
      <c r="W246" s="251"/>
      <c r="X246" s="251"/>
      <c r="Y246" s="251"/>
      <c r="Z246" s="251"/>
    </row>
    <row r="247" ht="15.75" customHeight="1">
      <c r="A247" s="251"/>
      <c r="B247" s="251"/>
      <c r="C247" s="251"/>
      <c r="D247" s="251"/>
      <c r="E247" s="251"/>
      <c r="F247" s="251"/>
      <c r="G247" s="251"/>
      <c r="H247" s="251"/>
      <c r="I247" s="251"/>
      <c r="J247" s="251"/>
      <c r="K247" s="251"/>
      <c r="L247" s="251"/>
      <c r="M247" s="251"/>
      <c r="N247" s="251"/>
      <c r="O247" s="251"/>
      <c r="P247" s="251"/>
      <c r="Q247" s="251"/>
      <c r="R247" s="251"/>
      <c r="S247" s="251"/>
      <c r="T247" s="251"/>
      <c r="U247" s="251"/>
      <c r="V247" s="251"/>
      <c r="W247" s="251"/>
      <c r="X247" s="251"/>
      <c r="Y247" s="251"/>
      <c r="Z247" s="251"/>
    </row>
    <row r="248" ht="15.75" customHeight="1">
      <c r="A248" s="251"/>
      <c r="B248" s="251"/>
      <c r="C248" s="251"/>
      <c r="D248" s="251"/>
      <c r="E248" s="251"/>
      <c r="F248" s="251"/>
      <c r="G248" s="251"/>
      <c r="H248" s="251"/>
      <c r="I248" s="251"/>
      <c r="J248" s="251"/>
      <c r="K248" s="251"/>
      <c r="L248" s="251"/>
      <c r="M248" s="251"/>
      <c r="N248" s="251"/>
      <c r="O248" s="251"/>
      <c r="P248" s="251"/>
      <c r="Q248" s="251"/>
      <c r="R248" s="251"/>
      <c r="S248" s="251"/>
      <c r="T248" s="251"/>
      <c r="U248" s="251"/>
      <c r="V248" s="251"/>
      <c r="W248" s="251"/>
      <c r="X248" s="251"/>
      <c r="Y248" s="251"/>
      <c r="Z248" s="251"/>
    </row>
    <row r="249" ht="15.75" customHeight="1">
      <c r="A249" s="251"/>
      <c r="B249" s="251"/>
      <c r="C249" s="251"/>
      <c r="D249" s="251"/>
      <c r="E249" s="251"/>
      <c r="F249" s="251"/>
      <c r="G249" s="251"/>
      <c r="H249" s="251"/>
      <c r="I249" s="251"/>
      <c r="J249" s="251"/>
      <c r="K249" s="251"/>
      <c r="L249" s="251"/>
      <c r="M249" s="251"/>
      <c r="N249" s="251"/>
      <c r="O249" s="251"/>
      <c r="P249" s="251"/>
      <c r="Q249" s="251"/>
      <c r="R249" s="251"/>
      <c r="S249" s="251"/>
      <c r="T249" s="251"/>
      <c r="U249" s="251"/>
      <c r="V249" s="251"/>
      <c r="W249" s="251"/>
      <c r="X249" s="251"/>
      <c r="Y249" s="251"/>
      <c r="Z249" s="251"/>
    </row>
    <row r="250" ht="15.75" customHeight="1">
      <c r="A250" s="251"/>
      <c r="B250" s="251"/>
      <c r="C250" s="251"/>
      <c r="D250" s="251"/>
      <c r="E250" s="251"/>
      <c r="F250" s="251"/>
      <c r="G250" s="251"/>
      <c r="H250" s="251"/>
      <c r="I250" s="251"/>
      <c r="J250" s="251"/>
      <c r="K250" s="251"/>
      <c r="L250" s="251"/>
      <c r="M250" s="251"/>
      <c r="N250" s="251"/>
      <c r="O250" s="251"/>
      <c r="P250" s="251"/>
      <c r="Q250" s="251"/>
      <c r="R250" s="251"/>
      <c r="S250" s="251"/>
      <c r="T250" s="251"/>
      <c r="U250" s="251"/>
      <c r="V250" s="251"/>
      <c r="W250" s="251"/>
      <c r="X250" s="251"/>
      <c r="Y250" s="251"/>
      <c r="Z250" s="251"/>
    </row>
    <row r="251" ht="15.75" customHeight="1">
      <c r="A251" s="251"/>
      <c r="B251" s="251"/>
      <c r="C251" s="251"/>
      <c r="D251" s="251"/>
      <c r="E251" s="251"/>
      <c r="F251" s="251"/>
      <c r="G251" s="251"/>
      <c r="H251" s="251"/>
      <c r="I251" s="251"/>
      <c r="J251" s="251"/>
      <c r="K251" s="251"/>
      <c r="L251" s="251"/>
      <c r="M251" s="251"/>
      <c r="N251" s="251"/>
      <c r="O251" s="251"/>
      <c r="P251" s="251"/>
      <c r="Q251" s="251"/>
      <c r="R251" s="251"/>
      <c r="S251" s="251"/>
      <c r="T251" s="251"/>
      <c r="U251" s="251"/>
      <c r="V251" s="251"/>
      <c r="W251" s="251"/>
      <c r="X251" s="251"/>
      <c r="Y251" s="251"/>
      <c r="Z251" s="251"/>
    </row>
    <row r="252" ht="15.75" customHeight="1">
      <c r="A252" s="251"/>
      <c r="B252" s="251"/>
      <c r="C252" s="251"/>
      <c r="D252" s="251"/>
      <c r="E252" s="251"/>
      <c r="F252" s="251"/>
      <c r="G252" s="251"/>
      <c r="H252" s="251"/>
      <c r="I252" s="251"/>
      <c r="J252" s="251"/>
      <c r="K252" s="251"/>
      <c r="L252" s="251"/>
      <c r="M252" s="251"/>
      <c r="N252" s="251"/>
      <c r="O252" s="251"/>
      <c r="P252" s="251"/>
      <c r="Q252" s="251"/>
      <c r="R252" s="251"/>
      <c r="S252" s="251"/>
      <c r="T252" s="251"/>
      <c r="U252" s="251"/>
      <c r="V252" s="251"/>
      <c r="W252" s="251"/>
      <c r="X252" s="251"/>
      <c r="Y252" s="251"/>
      <c r="Z252" s="251"/>
    </row>
    <row r="253" ht="15.75" customHeight="1">
      <c r="A253" s="251"/>
      <c r="B253" s="251"/>
      <c r="C253" s="251"/>
      <c r="D253" s="251"/>
      <c r="E253" s="251"/>
      <c r="F253" s="251"/>
      <c r="G253" s="251"/>
      <c r="H253" s="251"/>
      <c r="I253" s="251"/>
      <c r="J253" s="251"/>
      <c r="K253" s="251"/>
      <c r="L253" s="251"/>
      <c r="M253" s="251"/>
      <c r="N253" s="251"/>
      <c r="O253" s="251"/>
      <c r="P253" s="251"/>
      <c r="Q253" s="251"/>
      <c r="R253" s="251"/>
      <c r="S253" s="251"/>
      <c r="T253" s="251"/>
      <c r="U253" s="251"/>
      <c r="V253" s="251"/>
      <c r="W253" s="251"/>
      <c r="X253" s="251"/>
      <c r="Y253" s="251"/>
      <c r="Z253" s="251"/>
    </row>
    <row r="254" ht="15.75" customHeight="1">
      <c r="A254" s="251"/>
      <c r="B254" s="251"/>
      <c r="C254" s="251"/>
      <c r="D254" s="251"/>
      <c r="E254" s="251"/>
      <c r="F254" s="251"/>
      <c r="G254" s="251"/>
      <c r="H254" s="251"/>
      <c r="I254" s="251"/>
      <c r="J254" s="251"/>
      <c r="K254" s="251"/>
      <c r="L254" s="251"/>
      <c r="M254" s="251"/>
      <c r="N254" s="251"/>
      <c r="O254" s="251"/>
      <c r="P254" s="251"/>
      <c r="Q254" s="251"/>
      <c r="R254" s="251"/>
      <c r="S254" s="251"/>
      <c r="T254" s="251"/>
      <c r="U254" s="251"/>
      <c r="V254" s="251"/>
      <c r="W254" s="251"/>
      <c r="X254" s="251"/>
      <c r="Y254" s="251"/>
      <c r="Z254" s="251"/>
    </row>
    <row r="255" ht="15.75" customHeight="1">
      <c r="A255" s="251"/>
      <c r="B255" s="251"/>
      <c r="C255" s="251"/>
      <c r="D255" s="251"/>
      <c r="E255" s="251"/>
      <c r="F255" s="251"/>
      <c r="G255" s="251"/>
      <c r="H255" s="251"/>
      <c r="I255" s="251"/>
      <c r="J255" s="251"/>
      <c r="K255" s="251"/>
      <c r="L255" s="251"/>
      <c r="M255" s="251"/>
      <c r="N255" s="251"/>
      <c r="O255" s="251"/>
      <c r="P255" s="251"/>
      <c r="Q255" s="251"/>
      <c r="R255" s="251"/>
      <c r="S255" s="251"/>
      <c r="T255" s="251"/>
      <c r="U255" s="251"/>
      <c r="V255" s="251"/>
      <c r="W255" s="251"/>
      <c r="X255" s="251"/>
      <c r="Y255" s="251"/>
      <c r="Z255" s="251"/>
    </row>
    <row r="256" ht="15.75" customHeight="1">
      <c r="A256" s="251"/>
      <c r="B256" s="251"/>
      <c r="C256" s="251"/>
      <c r="D256" s="251"/>
      <c r="E256" s="251"/>
      <c r="F256" s="251"/>
      <c r="G256" s="251"/>
      <c r="H256" s="251"/>
      <c r="I256" s="251"/>
      <c r="J256" s="251"/>
      <c r="K256" s="251"/>
      <c r="L256" s="251"/>
      <c r="M256" s="251"/>
      <c r="N256" s="251"/>
      <c r="O256" s="251"/>
      <c r="P256" s="251"/>
      <c r="Q256" s="251"/>
      <c r="R256" s="251"/>
      <c r="S256" s="251"/>
      <c r="T256" s="251"/>
      <c r="U256" s="251"/>
      <c r="V256" s="251"/>
      <c r="W256" s="251"/>
      <c r="X256" s="251"/>
      <c r="Y256" s="251"/>
      <c r="Z256" s="251"/>
    </row>
    <row r="257" ht="15.75" customHeight="1">
      <c r="A257" s="251"/>
      <c r="B257" s="251"/>
      <c r="C257" s="251"/>
      <c r="D257" s="251"/>
      <c r="E257" s="251"/>
      <c r="F257" s="251"/>
      <c r="G257" s="251"/>
      <c r="H257" s="251"/>
      <c r="I257" s="251"/>
      <c r="J257" s="251"/>
      <c r="K257" s="251"/>
      <c r="L257" s="251"/>
      <c r="M257" s="251"/>
      <c r="N257" s="251"/>
      <c r="O257" s="251"/>
      <c r="P257" s="251"/>
      <c r="Q257" s="251"/>
      <c r="R257" s="251"/>
      <c r="S257" s="251"/>
      <c r="T257" s="251"/>
      <c r="U257" s="251"/>
      <c r="V257" s="251"/>
      <c r="W257" s="251"/>
      <c r="X257" s="251"/>
      <c r="Y257" s="251"/>
      <c r="Z257" s="251"/>
    </row>
    <row r="258" ht="15.75" customHeight="1">
      <c r="A258" s="251"/>
      <c r="B258" s="251"/>
      <c r="C258" s="251"/>
      <c r="D258" s="251"/>
      <c r="E258" s="251"/>
      <c r="F258" s="251"/>
      <c r="G258" s="251"/>
      <c r="H258" s="251"/>
      <c r="I258" s="251"/>
      <c r="J258" s="251"/>
      <c r="K258" s="251"/>
      <c r="L258" s="251"/>
      <c r="M258" s="251"/>
      <c r="N258" s="251"/>
      <c r="O258" s="251"/>
      <c r="P258" s="251"/>
      <c r="Q258" s="251"/>
      <c r="R258" s="251"/>
      <c r="S258" s="251"/>
      <c r="T258" s="251"/>
      <c r="U258" s="251"/>
      <c r="V258" s="251"/>
      <c r="W258" s="251"/>
      <c r="X258" s="251"/>
      <c r="Y258" s="251"/>
      <c r="Z258" s="251"/>
    </row>
    <row r="259" ht="15.75" customHeight="1">
      <c r="A259" s="251"/>
      <c r="B259" s="251"/>
      <c r="C259" s="251"/>
      <c r="D259" s="251"/>
      <c r="E259" s="251"/>
      <c r="F259" s="251"/>
      <c r="G259" s="251"/>
      <c r="H259" s="251"/>
      <c r="I259" s="251"/>
      <c r="J259" s="251"/>
      <c r="K259" s="251"/>
      <c r="L259" s="251"/>
      <c r="M259" s="251"/>
      <c r="N259" s="251"/>
      <c r="O259" s="251"/>
      <c r="P259" s="251"/>
      <c r="Q259" s="251"/>
      <c r="R259" s="251"/>
      <c r="S259" s="251"/>
      <c r="T259" s="251"/>
      <c r="U259" s="251"/>
      <c r="V259" s="251"/>
      <c r="W259" s="251"/>
      <c r="X259" s="251"/>
      <c r="Y259" s="251"/>
      <c r="Z259" s="251"/>
    </row>
    <row r="260" ht="15.75" customHeight="1">
      <c r="A260" s="251"/>
      <c r="B260" s="251"/>
      <c r="C260" s="251"/>
      <c r="D260" s="251"/>
      <c r="E260" s="251"/>
      <c r="F260" s="251"/>
      <c r="G260" s="251"/>
      <c r="H260" s="251"/>
      <c r="I260" s="251"/>
      <c r="J260" s="251"/>
      <c r="K260" s="251"/>
      <c r="L260" s="251"/>
      <c r="M260" s="251"/>
      <c r="N260" s="251"/>
      <c r="O260" s="251"/>
      <c r="P260" s="251"/>
      <c r="Q260" s="251"/>
      <c r="R260" s="251"/>
      <c r="S260" s="251"/>
      <c r="T260" s="251"/>
      <c r="U260" s="251"/>
      <c r="V260" s="251"/>
      <c r="W260" s="251"/>
      <c r="X260" s="251"/>
      <c r="Y260" s="251"/>
      <c r="Z260" s="251"/>
    </row>
    <row r="261" ht="15.75" customHeight="1">
      <c r="A261" s="251"/>
      <c r="B261" s="251"/>
      <c r="C261" s="251"/>
      <c r="D261" s="251"/>
      <c r="E261" s="251"/>
      <c r="F261" s="251"/>
      <c r="G261" s="251"/>
      <c r="H261" s="251"/>
      <c r="I261" s="251"/>
      <c r="J261" s="251"/>
      <c r="K261" s="251"/>
      <c r="L261" s="251"/>
      <c r="M261" s="251"/>
      <c r="N261" s="251"/>
      <c r="O261" s="251"/>
      <c r="P261" s="251"/>
      <c r="Q261" s="251"/>
      <c r="R261" s="251"/>
      <c r="S261" s="251"/>
      <c r="T261" s="251"/>
      <c r="U261" s="251"/>
      <c r="V261" s="251"/>
      <c r="W261" s="251"/>
      <c r="X261" s="251"/>
      <c r="Y261" s="251"/>
      <c r="Z261" s="251"/>
    </row>
    <row r="262" ht="15.75" customHeight="1">
      <c r="A262" s="251"/>
      <c r="B262" s="251"/>
      <c r="C262" s="251"/>
      <c r="D262" s="251"/>
      <c r="E262" s="251"/>
      <c r="F262" s="251"/>
      <c r="G262" s="251"/>
      <c r="H262" s="251"/>
      <c r="I262" s="251"/>
      <c r="J262" s="251"/>
      <c r="K262" s="251"/>
      <c r="L262" s="251"/>
      <c r="M262" s="251"/>
      <c r="N262" s="251"/>
      <c r="O262" s="251"/>
      <c r="P262" s="251"/>
      <c r="Q262" s="251"/>
      <c r="R262" s="251"/>
      <c r="S262" s="251"/>
      <c r="T262" s="251"/>
      <c r="U262" s="251"/>
      <c r="V262" s="251"/>
      <c r="W262" s="251"/>
      <c r="X262" s="251"/>
      <c r="Y262" s="251"/>
      <c r="Z262" s="251"/>
    </row>
    <row r="263" ht="15.75" customHeight="1">
      <c r="A263" s="251"/>
      <c r="B263" s="251"/>
      <c r="C263" s="251"/>
      <c r="D263" s="251"/>
      <c r="E263" s="251"/>
      <c r="F263" s="251"/>
      <c r="G263" s="251"/>
      <c r="H263" s="251"/>
      <c r="I263" s="251"/>
      <c r="J263" s="251"/>
      <c r="K263" s="251"/>
      <c r="L263" s="251"/>
      <c r="M263" s="251"/>
      <c r="N263" s="251"/>
      <c r="O263" s="251"/>
      <c r="P263" s="251"/>
      <c r="Q263" s="251"/>
      <c r="R263" s="251"/>
      <c r="S263" s="251"/>
      <c r="T263" s="251"/>
      <c r="U263" s="251"/>
      <c r="V263" s="251"/>
      <c r="W263" s="251"/>
      <c r="X263" s="251"/>
      <c r="Y263" s="251"/>
      <c r="Z263" s="251"/>
    </row>
    <row r="264" ht="15.75" customHeight="1">
      <c r="A264" s="251"/>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row>
    <row r="265" ht="15.75" customHeight="1">
      <c r="A265" s="251"/>
      <c r="B265" s="251"/>
      <c r="C265" s="251"/>
      <c r="D265" s="251"/>
      <c r="E265" s="251"/>
      <c r="F265" s="251"/>
      <c r="G265" s="251"/>
      <c r="H265" s="251"/>
      <c r="I265" s="251"/>
      <c r="J265" s="251"/>
      <c r="K265" s="251"/>
      <c r="L265" s="251"/>
      <c r="M265" s="251"/>
      <c r="N265" s="251"/>
      <c r="O265" s="251"/>
      <c r="P265" s="251"/>
      <c r="Q265" s="251"/>
      <c r="R265" s="251"/>
      <c r="S265" s="251"/>
      <c r="T265" s="251"/>
      <c r="U265" s="251"/>
      <c r="V265" s="251"/>
      <c r="W265" s="251"/>
      <c r="X265" s="251"/>
      <c r="Y265" s="251"/>
      <c r="Z265" s="251"/>
    </row>
    <row r="266" ht="15.75" customHeight="1">
      <c r="A266" s="251"/>
      <c r="B266" s="251"/>
      <c r="C266" s="251"/>
      <c r="D266" s="251"/>
      <c r="E266" s="251"/>
      <c r="F266" s="251"/>
      <c r="G266" s="251"/>
      <c r="H266" s="251"/>
      <c r="I266" s="251"/>
      <c r="J266" s="251"/>
      <c r="K266" s="251"/>
      <c r="L266" s="251"/>
      <c r="M266" s="251"/>
      <c r="N266" s="251"/>
      <c r="O266" s="251"/>
      <c r="P266" s="251"/>
      <c r="Q266" s="251"/>
      <c r="R266" s="251"/>
      <c r="S266" s="251"/>
      <c r="T266" s="251"/>
      <c r="U266" s="251"/>
      <c r="V266" s="251"/>
      <c r="W266" s="251"/>
      <c r="X266" s="251"/>
      <c r="Y266" s="251"/>
      <c r="Z266" s="251"/>
    </row>
    <row r="267" ht="15.75" customHeight="1">
      <c r="A267" s="251"/>
      <c r="B267" s="251"/>
      <c r="C267" s="251"/>
      <c r="D267" s="251"/>
      <c r="E267" s="251"/>
      <c r="F267" s="251"/>
      <c r="G267" s="251"/>
      <c r="H267" s="251"/>
      <c r="I267" s="251"/>
      <c r="J267" s="251"/>
      <c r="K267" s="251"/>
      <c r="L267" s="251"/>
      <c r="M267" s="251"/>
      <c r="N267" s="251"/>
      <c r="O267" s="251"/>
      <c r="P267" s="251"/>
      <c r="Q267" s="251"/>
      <c r="R267" s="251"/>
      <c r="S267" s="251"/>
      <c r="T267" s="251"/>
      <c r="U267" s="251"/>
      <c r="V267" s="251"/>
      <c r="W267" s="251"/>
      <c r="X267" s="251"/>
      <c r="Y267" s="251"/>
      <c r="Z267" s="251"/>
    </row>
    <row r="268" ht="15.75" customHeight="1">
      <c r="A268" s="251"/>
      <c r="B268" s="251"/>
      <c r="C268" s="251"/>
      <c r="D268" s="251"/>
      <c r="E268" s="251"/>
      <c r="F268" s="251"/>
      <c r="G268" s="251"/>
      <c r="H268" s="251"/>
      <c r="I268" s="251"/>
      <c r="J268" s="251"/>
      <c r="K268" s="251"/>
      <c r="L268" s="251"/>
      <c r="M268" s="251"/>
      <c r="N268" s="251"/>
      <c r="O268" s="251"/>
      <c r="P268" s="251"/>
      <c r="Q268" s="251"/>
      <c r="R268" s="251"/>
      <c r="S268" s="251"/>
      <c r="T268" s="251"/>
      <c r="U268" s="251"/>
      <c r="V268" s="251"/>
      <c r="W268" s="251"/>
      <c r="X268" s="251"/>
      <c r="Y268" s="251"/>
      <c r="Z268" s="251"/>
    </row>
    <row r="269" ht="15.75" customHeight="1">
      <c r="A269" s="251"/>
      <c r="B269" s="251"/>
      <c r="C269" s="251"/>
      <c r="D269" s="251"/>
      <c r="E269" s="251"/>
      <c r="F269" s="251"/>
      <c r="G269" s="251"/>
      <c r="H269" s="251"/>
      <c r="I269" s="251"/>
      <c r="J269" s="251"/>
      <c r="K269" s="251"/>
      <c r="L269" s="251"/>
      <c r="M269" s="251"/>
      <c r="N269" s="251"/>
      <c r="O269" s="251"/>
      <c r="P269" s="251"/>
      <c r="Q269" s="251"/>
      <c r="R269" s="251"/>
      <c r="S269" s="251"/>
      <c r="T269" s="251"/>
      <c r="U269" s="251"/>
      <c r="V269" s="251"/>
      <c r="W269" s="251"/>
      <c r="X269" s="251"/>
      <c r="Y269" s="251"/>
      <c r="Z269" s="251"/>
    </row>
    <row r="270" ht="15.75" customHeight="1">
      <c r="A270" s="251"/>
      <c r="B270" s="251"/>
      <c r="C270" s="251"/>
      <c r="D270" s="251"/>
      <c r="E270" s="251"/>
      <c r="F270" s="251"/>
      <c r="G270" s="251"/>
      <c r="H270" s="251"/>
      <c r="I270" s="251"/>
      <c r="J270" s="251"/>
      <c r="K270" s="251"/>
      <c r="L270" s="251"/>
      <c r="M270" s="251"/>
      <c r="N270" s="251"/>
      <c r="O270" s="251"/>
      <c r="P270" s="251"/>
      <c r="Q270" s="251"/>
      <c r="R270" s="251"/>
      <c r="S270" s="251"/>
      <c r="T270" s="251"/>
      <c r="U270" s="251"/>
      <c r="V270" s="251"/>
      <c r="W270" s="251"/>
      <c r="X270" s="251"/>
      <c r="Y270" s="251"/>
      <c r="Z270" s="251"/>
    </row>
    <row r="271" ht="15.75" customHeight="1">
      <c r="A271" s="251"/>
      <c r="B271" s="251"/>
      <c r="C271" s="251"/>
      <c r="D271" s="251"/>
      <c r="E271" s="251"/>
      <c r="F271" s="251"/>
      <c r="G271" s="251"/>
      <c r="H271" s="251"/>
      <c r="I271" s="251"/>
      <c r="J271" s="251"/>
      <c r="K271" s="251"/>
      <c r="L271" s="251"/>
      <c r="M271" s="251"/>
      <c r="N271" s="251"/>
      <c r="O271" s="251"/>
      <c r="P271" s="251"/>
      <c r="Q271" s="251"/>
      <c r="R271" s="251"/>
      <c r="S271" s="251"/>
      <c r="T271" s="251"/>
      <c r="U271" s="251"/>
      <c r="V271" s="251"/>
      <c r="W271" s="251"/>
      <c r="X271" s="251"/>
      <c r="Y271" s="251"/>
      <c r="Z271" s="251"/>
    </row>
    <row r="272" ht="15.75" customHeight="1">
      <c r="A272" s="251"/>
      <c r="B272" s="251"/>
      <c r="C272" s="251"/>
      <c r="D272" s="251"/>
      <c r="E272" s="251"/>
      <c r="F272" s="251"/>
      <c r="G272" s="251"/>
      <c r="H272" s="251"/>
      <c r="I272" s="251"/>
      <c r="J272" s="251"/>
      <c r="K272" s="251"/>
      <c r="L272" s="251"/>
      <c r="M272" s="251"/>
      <c r="N272" s="251"/>
      <c r="O272" s="251"/>
      <c r="P272" s="251"/>
      <c r="Q272" s="251"/>
      <c r="R272" s="251"/>
      <c r="S272" s="251"/>
      <c r="T272" s="251"/>
      <c r="U272" s="251"/>
      <c r="V272" s="251"/>
      <c r="W272" s="251"/>
      <c r="X272" s="251"/>
      <c r="Y272" s="251"/>
      <c r="Z272" s="251"/>
    </row>
    <row r="273" ht="15.75" customHeight="1">
      <c r="A273" s="251"/>
      <c r="B273" s="251"/>
      <c r="C273" s="251"/>
      <c r="D273" s="251"/>
      <c r="E273" s="251"/>
      <c r="F273" s="251"/>
      <c r="G273" s="251"/>
      <c r="H273" s="251"/>
      <c r="I273" s="251"/>
      <c r="J273" s="251"/>
      <c r="K273" s="251"/>
      <c r="L273" s="251"/>
      <c r="M273" s="251"/>
      <c r="N273" s="251"/>
      <c r="O273" s="251"/>
      <c r="P273" s="251"/>
      <c r="Q273" s="251"/>
      <c r="R273" s="251"/>
      <c r="S273" s="251"/>
      <c r="T273" s="251"/>
      <c r="U273" s="251"/>
      <c r="V273" s="251"/>
      <c r="W273" s="251"/>
      <c r="X273" s="251"/>
      <c r="Y273" s="251"/>
      <c r="Z273" s="251"/>
    </row>
    <row r="274" ht="15.75" customHeight="1">
      <c r="A274" s="251"/>
      <c r="B274" s="251"/>
      <c r="C274" s="251"/>
      <c r="D274" s="251"/>
      <c r="E274" s="251"/>
      <c r="F274" s="251"/>
      <c r="G274" s="251"/>
      <c r="H274" s="251"/>
      <c r="I274" s="251"/>
      <c r="J274" s="251"/>
      <c r="K274" s="251"/>
      <c r="L274" s="251"/>
      <c r="M274" s="251"/>
      <c r="N274" s="251"/>
      <c r="O274" s="251"/>
      <c r="P274" s="251"/>
      <c r="Q274" s="251"/>
      <c r="R274" s="251"/>
      <c r="S274" s="251"/>
      <c r="T274" s="251"/>
      <c r="U274" s="251"/>
      <c r="V274" s="251"/>
      <c r="W274" s="251"/>
      <c r="X274" s="251"/>
      <c r="Y274" s="251"/>
      <c r="Z274" s="251"/>
    </row>
    <row r="275" ht="15.75" customHeight="1">
      <c r="A275" s="251"/>
      <c r="B275" s="251"/>
      <c r="C275" s="251"/>
      <c r="D275" s="251"/>
      <c r="E275" s="251"/>
      <c r="F275" s="251"/>
      <c r="G275" s="251"/>
      <c r="H275" s="251"/>
      <c r="I275" s="251"/>
      <c r="J275" s="251"/>
      <c r="K275" s="251"/>
      <c r="L275" s="251"/>
      <c r="M275" s="251"/>
      <c r="N275" s="251"/>
      <c r="O275" s="251"/>
      <c r="P275" s="251"/>
      <c r="Q275" s="251"/>
      <c r="R275" s="251"/>
      <c r="S275" s="251"/>
      <c r="T275" s="251"/>
      <c r="U275" s="251"/>
      <c r="V275" s="251"/>
      <c r="W275" s="251"/>
      <c r="X275" s="251"/>
      <c r="Y275" s="251"/>
      <c r="Z275" s="251"/>
    </row>
    <row r="276" ht="15.75" customHeight="1">
      <c r="A276" s="251"/>
      <c r="B276" s="251"/>
      <c r="C276" s="251"/>
      <c r="D276" s="251"/>
      <c r="E276" s="251"/>
      <c r="F276" s="251"/>
      <c r="G276" s="251"/>
      <c r="H276" s="251"/>
      <c r="I276" s="251"/>
      <c r="J276" s="251"/>
      <c r="K276" s="251"/>
      <c r="L276" s="251"/>
      <c r="M276" s="251"/>
      <c r="N276" s="251"/>
      <c r="O276" s="251"/>
      <c r="P276" s="251"/>
      <c r="Q276" s="251"/>
      <c r="R276" s="251"/>
      <c r="S276" s="251"/>
      <c r="T276" s="251"/>
      <c r="U276" s="251"/>
      <c r="V276" s="251"/>
      <c r="W276" s="251"/>
      <c r="X276" s="251"/>
      <c r="Y276" s="251"/>
      <c r="Z276" s="251"/>
    </row>
    <row r="277" ht="15.75" customHeight="1">
      <c r="A277" s="251"/>
      <c r="B277" s="251"/>
      <c r="C277" s="251"/>
      <c r="D277" s="251"/>
      <c r="E277" s="251"/>
      <c r="F277" s="251"/>
      <c r="G277" s="251"/>
      <c r="H277" s="251"/>
      <c r="I277" s="251"/>
      <c r="J277" s="251"/>
      <c r="K277" s="251"/>
      <c r="L277" s="251"/>
      <c r="M277" s="251"/>
      <c r="N277" s="251"/>
      <c r="O277" s="251"/>
      <c r="P277" s="251"/>
      <c r="Q277" s="251"/>
      <c r="R277" s="251"/>
      <c r="S277" s="251"/>
      <c r="T277" s="251"/>
      <c r="U277" s="251"/>
      <c r="V277" s="251"/>
      <c r="W277" s="251"/>
      <c r="X277" s="251"/>
      <c r="Y277" s="251"/>
      <c r="Z277" s="251"/>
    </row>
    <row r="278" ht="15.75" customHeight="1">
      <c r="A278" s="251"/>
      <c r="B278" s="251"/>
      <c r="C278" s="251"/>
      <c r="D278" s="251"/>
      <c r="E278" s="251"/>
      <c r="F278" s="251"/>
      <c r="G278" s="251"/>
      <c r="H278" s="251"/>
      <c r="I278" s="251"/>
      <c r="J278" s="251"/>
      <c r="K278" s="251"/>
      <c r="L278" s="251"/>
      <c r="M278" s="251"/>
      <c r="N278" s="251"/>
      <c r="O278" s="251"/>
      <c r="P278" s="251"/>
      <c r="Q278" s="251"/>
      <c r="R278" s="251"/>
      <c r="S278" s="251"/>
      <c r="T278" s="251"/>
      <c r="U278" s="251"/>
      <c r="V278" s="251"/>
      <c r="W278" s="251"/>
      <c r="X278" s="251"/>
      <c r="Y278" s="251"/>
      <c r="Z278" s="251"/>
    </row>
    <row r="279" ht="15.75" customHeight="1">
      <c r="A279" s="251"/>
      <c r="B279" s="251"/>
      <c r="C279" s="251"/>
      <c r="D279" s="251"/>
      <c r="E279" s="251"/>
      <c r="F279" s="251"/>
      <c r="G279" s="251"/>
      <c r="H279" s="251"/>
      <c r="I279" s="251"/>
      <c r="J279" s="251"/>
      <c r="K279" s="251"/>
      <c r="L279" s="251"/>
      <c r="M279" s="251"/>
      <c r="N279" s="251"/>
      <c r="O279" s="251"/>
      <c r="P279" s="251"/>
      <c r="Q279" s="251"/>
      <c r="R279" s="251"/>
      <c r="S279" s="251"/>
      <c r="T279" s="251"/>
      <c r="U279" s="251"/>
      <c r="V279" s="251"/>
      <c r="W279" s="251"/>
      <c r="X279" s="251"/>
      <c r="Y279" s="251"/>
      <c r="Z279" s="251"/>
    </row>
    <row r="280" ht="15.75" customHeight="1">
      <c r="A280" s="251"/>
      <c r="B280" s="251"/>
      <c r="C280" s="251"/>
      <c r="D280" s="251"/>
      <c r="E280" s="251"/>
      <c r="F280" s="251"/>
      <c r="G280" s="251"/>
      <c r="H280" s="251"/>
      <c r="I280" s="251"/>
      <c r="J280" s="251"/>
      <c r="K280" s="251"/>
      <c r="L280" s="251"/>
      <c r="M280" s="251"/>
      <c r="N280" s="251"/>
      <c r="O280" s="251"/>
      <c r="P280" s="251"/>
      <c r="Q280" s="251"/>
      <c r="R280" s="251"/>
      <c r="S280" s="251"/>
      <c r="T280" s="251"/>
      <c r="U280" s="251"/>
      <c r="V280" s="251"/>
      <c r="W280" s="251"/>
      <c r="X280" s="251"/>
      <c r="Y280" s="251"/>
      <c r="Z280" s="251"/>
    </row>
    <row r="281" ht="15.75" customHeight="1">
      <c r="A281" s="251"/>
      <c r="B281" s="251"/>
      <c r="C281" s="251"/>
      <c r="D281" s="251"/>
      <c r="E281" s="251"/>
      <c r="F281" s="251"/>
      <c r="G281" s="251"/>
      <c r="H281" s="251"/>
      <c r="I281" s="251"/>
      <c r="J281" s="251"/>
      <c r="K281" s="251"/>
      <c r="L281" s="251"/>
      <c r="M281" s="251"/>
      <c r="N281" s="251"/>
      <c r="O281" s="251"/>
      <c r="P281" s="251"/>
      <c r="Q281" s="251"/>
      <c r="R281" s="251"/>
      <c r="S281" s="251"/>
      <c r="T281" s="251"/>
      <c r="U281" s="251"/>
      <c r="V281" s="251"/>
      <c r="W281" s="251"/>
      <c r="X281" s="251"/>
      <c r="Y281" s="251"/>
      <c r="Z281" s="251"/>
    </row>
    <row r="282" ht="15.75" customHeight="1">
      <c r="A282" s="251"/>
      <c r="B282" s="251"/>
      <c r="C282" s="251"/>
      <c r="D282" s="251"/>
      <c r="E282" s="251"/>
      <c r="F282" s="251"/>
      <c r="G282" s="251"/>
      <c r="H282" s="251"/>
      <c r="I282" s="251"/>
      <c r="J282" s="251"/>
      <c r="K282" s="251"/>
      <c r="L282" s="251"/>
      <c r="M282" s="251"/>
      <c r="N282" s="251"/>
      <c r="O282" s="251"/>
      <c r="P282" s="251"/>
      <c r="Q282" s="251"/>
      <c r="R282" s="251"/>
      <c r="S282" s="251"/>
      <c r="T282" s="251"/>
      <c r="U282" s="251"/>
      <c r="V282" s="251"/>
      <c r="W282" s="251"/>
      <c r="X282" s="251"/>
      <c r="Y282" s="251"/>
      <c r="Z282" s="251"/>
    </row>
    <row r="283" ht="15.75" customHeight="1">
      <c r="A283" s="251"/>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row>
    <row r="284" ht="15.75" customHeight="1">
      <c r="A284" s="251"/>
      <c r="B284" s="251"/>
      <c r="C284" s="251"/>
      <c r="D284" s="251"/>
      <c r="E284" s="251"/>
      <c r="F284" s="251"/>
      <c r="G284" s="251"/>
      <c r="H284" s="251"/>
      <c r="I284" s="251"/>
      <c r="J284" s="251"/>
      <c r="K284" s="251"/>
      <c r="L284" s="251"/>
      <c r="M284" s="251"/>
      <c r="N284" s="251"/>
      <c r="O284" s="251"/>
      <c r="P284" s="251"/>
      <c r="Q284" s="251"/>
      <c r="R284" s="251"/>
      <c r="S284" s="251"/>
      <c r="T284" s="251"/>
      <c r="U284" s="251"/>
      <c r="V284" s="251"/>
      <c r="W284" s="251"/>
      <c r="X284" s="251"/>
      <c r="Y284" s="251"/>
      <c r="Z284" s="251"/>
    </row>
    <row r="285" ht="15.75" customHeight="1">
      <c r="A285" s="251"/>
      <c r="B285" s="251"/>
      <c r="C285" s="251"/>
      <c r="D285" s="251"/>
      <c r="E285" s="251"/>
      <c r="F285" s="251"/>
      <c r="G285" s="251"/>
      <c r="H285" s="251"/>
      <c r="I285" s="251"/>
      <c r="J285" s="251"/>
      <c r="K285" s="251"/>
      <c r="L285" s="251"/>
      <c r="M285" s="251"/>
      <c r="N285" s="251"/>
      <c r="O285" s="251"/>
      <c r="P285" s="251"/>
      <c r="Q285" s="251"/>
      <c r="R285" s="251"/>
      <c r="S285" s="251"/>
      <c r="T285" s="251"/>
      <c r="U285" s="251"/>
      <c r="V285" s="251"/>
      <c r="W285" s="251"/>
      <c r="X285" s="251"/>
      <c r="Y285" s="251"/>
      <c r="Z285" s="251"/>
    </row>
    <row r="286" ht="15.75" customHeight="1">
      <c r="A286" s="251"/>
      <c r="B286" s="251"/>
      <c r="C286" s="251"/>
      <c r="D286" s="251"/>
      <c r="E286" s="251"/>
      <c r="F286" s="251"/>
      <c r="G286" s="251"/>
      <c r="H286" s="251"/>
      <c r="I286" s="251"/>
      <c r="J286" s="251"/>
      <c r="K286" s="251"/>
      <c r="L286" s="251"/>
      <c r="M286" s="251"/>
      <c r="N286" s="251"/>
      <c r="O286" s="251"/>
      <c r="P286" s="251"/>
      <c r="Q286" s="251"/>
      <c r="R286" s="251"/>
      <c r="S286" s="251"/>
      <c r="T286" s="251"/>
      <c r="U286" s="251"/>
      <c r="V286" s="251"/>
      <c r="W286" s="251"/>
      <c r="X286" s="251"/>
      <c r="Y286" s="251"/>
      <c r="Z286" s="251"/>
    </row>
    <row r="287" ht="15.75" customHeight="1">
      <c r="A287" s="251"/>
      <c r="B287" s="251"/>
      <c r="C287" s="251"/>
      <c r="D287" s="251"/>
      <c r="E287" s="251"/>
      <c r="F287" s="251"/>
      <c r="G287" s="251"/>
      <c r="H287" s="251"/>
      <c r="I287" s="251"/>
      <c r="J287" s="251"/>
      <c r="K287" s="251"/>
      <c r="L287" s="251"/>
      <c r="M287" s="251"/>
      <c r="N287" s="251"/>
      <c r="O287" s="251"/>
      <c r="P287" s="251"/>
      <c r="Q287" s="251"/>
      <c r="R287" s="251"/>
      <c r="S287" s="251"/>
      <c r="T287" s="251"/>
      <c r="U287" s="251"/>
      <c r="V287" s="251"/>
      <c r="W287" s="251"/>
      <c r="X287" s="251"/>
      <c r="Y287" s="251"/>
      <c r="Z287" s="251"/>
    </row>
    <row r="288" ht="15.75" customHeight="1">
      <c r="A288" s="251"/>
      <c r="B288" s="251"/>
      <c r="C288" s="251"/>
      <c r="D288" s="251"/>
      <c r="E288" s="251"/>
      <c r="F288" s="251"/>
      <c r="G288" s="251"/>
      <c r="H288" s="251"/>
      <c r="I288" s="251"/>
      <c r="J288" s="251"/>
      <c r="K288" s="251"/>
      <c r="L288" s="251"/>
      <c r="M288" s="251"/>
      <c r="N288" s="251"/>
      <c r="O288" s="251"/>
      <c r="P288" s="251"/>
      <c r="Q288" s="251"/>
      <c r="R288" s="251"/>
      <c r="S288" s="251"/>
      <c r="T288" s="251"/>
      <c r="U288" s="251"/>
      <c r="V288" s="251"/>
      <c r="W288" s="251"/>
      <c r="X288" s="251"/>
      <c r="Y288" s="251"/>
      <c r="Z288" s="251"/>
    </row>
    <row r="289" ht="15.75" customHeight="1">
      <c r="A289" s="251"/>
      <c r="B289" s="251"/>
      <c r="C289" s="251"/>
      <c r="D289" s="251"/>
      <c r="E289" s="251"/>
      <c r="F289" s="251"/>
      <c r="G289" s="251"/>
      <c r="H289" s="251"/>
      <c r="I289" s="251"/>
      <c r="J289" s="251"/>
      <c r="K289" s="251"/>
      <c r="L289" s="251"/>
      <c r="M289" s="251"/>
      <c r="N289" s="251"/>
      <c r="O289" s="251"/>
      <c r="P289" s="251"/>
      <c r="Q289" s="251"/>
      <c r="R289" s="251"/>
      <c r="S289" s="251"/>
      <c r="T289" s="251"/>
      <c r="U289" s="251"/>
      <c r="V289" s="251"/>
      <c r="W289" s="251"/>
      <c r="X289" s="251"/>
      <c r="Y289" s="251"/>
      <c r="Z289" s="251"/>
    </row>
    <row r="290" ht="15.75" customHeight="1">
      <c r="A290" s="251"/>
      <c r="B290" s="251"/>
      <c r="C290" s="251"/>
      <c r="D290" s="251"/>
      <c r="E290" s="251"/>
      <c r="F290" s="251"/>
      <c r="G290" s="251"/>
      <c r="H290" s="251"/>
      <c r="I290" s="251"/>
      <c r="J290" s="251"/>
      <c r="K290" s="251"/>
      <c r="L290" s="251"/>
      <c r="M290" s="251"/>
      <c r="N290" s="251"/>
      <c r="O290" s="251"/>
      <c r="P290" s="251"/>
      <c r="Q290" s="251"/>
      <c r="R290" s="251"/>
      <c r="S290" s="251"/>
      <c r="T290" s="251"/>
      <c r="U290" s="251"/>
      <c r="V290" s="251"/>
      <c r="W290" s="251"/>
      <c r="X290" s="251"/>
      <c r="Y290" s="251"/>
      <c r="Z290" s="251"/>
    </row>
    <row r="291" ht="15.75" customHeight="1">
      <c r="A291" s="251"/>
      <c r="B291" s="251"/>
      <c r="C291" s="251"/>
      <c r="D291" s="251"/>
      <c r="E291" s="251"/>
      <c r="F291" s="251"/>
      <c r="G291" s="251"/>
      <c r="H291" s="251"/>
      <c r="I291" s="251"/>
      <c r="J291" s="251"/>
      <c r="K291" s="251"/>
      <c r="L291" s="251"/>
      <c r="M291" s="251"/>
      <c r="N291" s="251"/>
      <c r="O291" s="251"/>
      <c r="P291" s="251"/>
      <c r="Q291" s="251"/>
      <c r="R291" s="251"/>
      <c r="S291" s="251"/>
      <c r="T291" s="251"/>
      <c r="U291" s="251"/>
      <c r="V291" s="251"/>
      <c r="W291" s="251"/>
      <c r="X291" s="251"/>
      <c r="Y291" s="251"/>
      <c r="Z291" s="251"/>
    </row>
    <row r="292" ht="15.75" customHeight="1">
      <c r="A292" s="251"/>
      <c r="B292" s="251"/>
      <c r="C292" s="251"/>
      <c r="D292" s="251"/>
      <c r="E292" s="251"/>
      <c r="F292" s="251"/>
      <c r="G292" s="251"/>
      <c r="H292" s="251"/>
      <c r="I292" s="251"/>
      <c r="J292" s="251"/>
      <c r="K292" s="251"/>
      <c r="L292" s="251"/>
      <c r="M292" s="251"/>
      <c r="N292" s="251"/>
      <c r="O292" s="251"/>
      <c r="P292" s="251"/>
      <c r="Q292" s="251"/>
      <c r="R292" s="251"/>
      <c r="S292" s="251"/>
      <c r="T292" s="251"/>
      <c r="U292" s="251"/>
      <c r="V292" s="251"/>
      <c r="W292" s="251"/>
      <c r="X292" s="251"/>
      <c r="Y292" s="251"/>
      <c r="Z292" s="251"/>
    </row>
    <row r="293" ht="15.75" customHeight="1">
      <c r="A293" s="251"/>
      <c r="B293" s="251"/>
      <c r="C293" s="251"/>
      <c r="D293" s="251"/>
      <c r="E293" s="251"/>
      <c r="F293" s="251"/>
      <c r="G293" s="251"/>
      <c r="H293" s="251"/>
      <c r="I293" s="251"/>
      <c r="J293" s="251"/>
      <c r="K293" s="251"/>
      <c r="L293" s="251"/>
      <c r="M293" s="251"/>
      <c r="N293" s="251"/>
      <c r="O293" s="251"/>
      <c r="P293" s="251"/>
      <c r="Q293" s="251"/>
      <c r="R293" s="251"/>
      <c r="S293" s="251"/>
      <c r="T293" s="251"/>
      <c r="U293" s="251"/>
      <c r="V293" s="251"/>
      <c r="W293" s="251"/>
      <c r="X293" s="251"/>
      <c r="Y293" s="251"/>
      <c r="Z293" s="251"/>
    </row>
    <row r="294" ht="15.75" customHeight="1">
      <c r="A294" s="251"/>
      <c r="B294" s="251"/>
      <c r="C294" s="251"/>
      <c r="D294" s="251"/>
      <c r="E294" s="251"/>
      <c r="F294" s="251"/>
      <c r="G294" s="251"/>
      <c r="H294" s="251"/>
      <c r="I294" s="251"/>
      <c r="J294" s="251"/>
      <c r="K294" s="251"/>
      <c r="L294" s="251"/>
      <c r="M294" s="251"/>
      <c r="N294" s="251"/>
      <c r="O294" s="251"/>
      <c r="P294" s="251"/>
      <c r="Q294" s="251"/>
      <c r="R294" s="251"/>
      <c r="S294" s="251"/>
      <c r="T294" s="251"/>
      <c r="U294" s="251"/>
      <c r="V294" s="251"/>
      <c r="W294" s="251"/>
      <c r="X294" s="251"/>
      <c r="Y294" s="251"/>
      <c r="Z294" s="251"/>
    </row>
    <row r="295" ht="15.75" customHeight="1">
      <c r="A295" s="251"/>
      <c r="B295" s="251"/>
      <c r="C295" s="251"/>
      <c r="D295" s="251"/>
      <c r="E295" s="251"/>
      <c r="F295" s="251"/>
      <c r="G295" s="251"/>
      <c r="H295" s="251"/>
      <c r="I295" s="251"/>
      <c r="J295" s="251"/>
      <c r="K295" s="251"/>
      <c r="L295" s="251"/>
      <c r="M295" s="251"/>
      <c r="N295" s="251"/>
      <c r="O295" s="251"/>
      <c r="P295" s="251"/>
      <c r="Q295" s="251"/>
      <c r="R295" s="251"/>
      <c r="S295" s="251"/>
      <c r="T295" s="251"/>
      <c r="U295" s="251"/>
      <c r="V295" s="251"/>
      <c r="W295" s="251"/>
      <c r="X295" s="251"/>
      <c r="Y295" s="251"/>
      <c r="Z295" s="251"/>
    </row>
    <row r="296" ht="15.75" customHeight="1">
      <c r="A296" s="251"/>
      <c r="B296" s="251"/>
      <c r="C296" s="251"/>
      <c r="D296" s="251"/>
      <c r="E296" s="251"/>
      <c r="F296" s="251"/>
      <c r="G296" s="251"/>
      <c r="H296" s="251"/>
      <c r="I296" s="251"/>
      <c r="J296" s="251"/>
      <c r="K296" s="251"/>
      <c r="L296" s="251"/>
      <c r="M296" s="251"/>
      <c r="N296" s="251"/>
      <c r="O296" s="251"/>
      <c r="P296" s="251"/>
      <c r="Q296" s="251"/>
      <c r="R296" s="251"/>
      <c r="S296" s="251"/>
      <c r="T296" s="251"/>
      <c r="U296" s="251"/>
      <c r="V296" s="251"/>
      <c r="W296" s="251"/>
      <c r="X296" s="251"/>
      <c r="Y296" s="251"/>
      <c r="Z296" s="251"/>
    </row>
    <row r="297" ht="15.75" customHeight="1">
      <c r="A297" s="251"/>
      <c r="B297" s="251"/>
      <c r="C297" s="251"/>
      <c r="D297" s="251"/>
      <c r="E297" s="251"/>
      <c r="F297" s="251"/>
      <c r="G297" s="251"/>
      <c r="H297" s="251"/>
      <c r="I297" s="251"/>
      <c r="J297" s="251"/>
      <c r="K297" s="251"/>
      <c r="L297" s="251"/>
      <c r="M297" s="251"/>
      <c r="N297" s="251"/>
      <c r="O297" s="251"/>
      <c r="P297" s="251"/>
      <c r="Q297" s="251"/>
      <c r="R297" s="251"/>
      <c r="S297" s="251"/>
      <c r="T297" s="251"/>
      <c r="U297" s="251"/>
      <c r="V297" s="251"/>
      <c r="W297" s="251"/>
      <c r="X297" s="251"/>
      <c r="Y297" s="251"/>
      <c r="Z297" s="251"/>
    </row>
    <row r="298" ht="15.75" customHeight="1">
      <c r="A298" s="251"/>
      <c r="B298" s="251"/>
      <c r="C298" s="251"/>
      <c r="D298" s="251"/>
      <c r="E298" s="251"/>
      <c r="F298" s="251"/>
      <c r="G298" s="251"/>
      <c r="H298" s="251"/>
      <c r="I298" s="251"/>
      <c r="J298" s="251"/>
      <c r="K298" s="251"/>
      <c r="L298" s="251"/>
      <c r="M298" s="251"/>
      <c r="N298" s="251"/>
      <c r="O298" s="251"/>
      <c r="P298" s="251"/>
      <c r="Q298" s="251"/>
      <c r="R298" s="251"/>
      <c r="S298" s="251"/>
      <c r="T298" s="251"/>
      <c r="U298" s="251"/>
      <c r="V298" s="251"/>
      <c r="W298" s="251"/>
      <c r="X298" s="251"/>
      <c r="Y298" s="251"/>
      <c r="Z298" s="251"/>
    </row>
    <row r="299" ht="15.75" customHeight="1">
      <c r="A299" s="251"/>
      <c r="B299" s="251"/>
      <c r="C299" s="251"/>
      <c r="D299" s="251"/>
      <c r="E299" s="251"/>
      <c r="F299" s="251"/>
      <c r="G299" s="251"/>
      <c r="H299" s="251"/>
      <c r="I299" s="251"/>
      <c r="J299" s="251"/>
      <c r="K299" s="251"/>
      <c r="L299" s="251"/>
      <c r="M299" s="251"/>
      <c r="N299" s="251"/>
      <c r="O299" s="251"/>
      <c r="P299" s="251"/>
      <c r="Q299" s="251"/>
      <c r="R299" s="251"/>
      <c r="S299" s="251"/>
      <c r="T299" s="251"/>
      <c r="U299" s="251"/>
      <c r="V299" s="251"/>
      <c r="W299" s="251"/>
      <c r="X299" s="251"/>
      <c r="Y299" s="251"/>
      <c r="Z299" s="251"/>
    </row>
    <row r="300" ht="15.75" customHeight="1">
      <c r="A300" s="251"/>
      <c r="B300" s="251"/>
      <c r="C300" s="251"/>
      <c r="D300" s="251"/>
      <c r="E300" s="251"/>
      <c r="F300" s="251"/>
      <c r="G300" s="251"/>
      <c r="H300" s="251"/>
      <c r="I300" s="251"/>
      <c r="J300" s="251"/>
      <c r="K300" s="251"/>
      <c r="L300" s="251"/>
      <c r="M300" s="251"/>
      <c r="N300" s="251"/>
      <c r="O300" s="251"/>
      <c r="P300" s="251"/>
      <c r="Q300" s="251"/>
      <c r="R300" s="251"/>
      <c r="S300" s="251"/>
      <c r="T300" s="251"/>
      <c r="U300" s="251"/>
      <c r="V300" s="251"/>
      <c r="W300" s="251"/>
      <c r="X300" s="251"/>
      <c r="Y300" s="251"/>
      <c r="Z300" s="251"/>
    </row>
    <row r="301" ht="15.75" customHeight="1">
      <c r="A301" s="251"/>
      <c r="B301" s="251"/>
      <c r="C301" s="251"/>
      <c r="D301" s="251"/>
      <c r="E301" s="251"/>
      <c r="F301" s="251"/>
      <c r="G301" s="251"/>
      <c r="H301" s="251"/>
      <c r="I301" s="251"/>
      <c r="J301" s="251"/>
      <c r="K301" s="251"/>
      <c r="L301" s="251"/>
      <c r="M301" s="251"/>
      <c r="N301" s="251"/>
      <c r="O301" s="251"/>
      <c r="P301" s="251"/>
      <c r="Q301" s="251"/>
      <c r="R301" s="251"/>
      <c r="S301" s="251"/>
      <c r="T301" s="251"/>
      <c r="U301" s="251"/>
      <c r="V301" s="251"/>
      <c r="W301" s="251"/>
      <c r="X301" s="251"/>
      <c r="Y301" s="251"/>
      <c r="Z301" s="251"/>
    </row>
    <row r="302" ht="15.75" customHeight="1">
      <c r="A302" s="251"/>
      <c r="B302" s="251"/>
      <c r="C302" s="251"/>
      <c r="D302" s="251"/>
      <c r="E302" s="251"/>
      <c r="F302" s="251"/>
      <c r="G302" s="251"/>
      <c r="H302" s="251"/>
      <c r="I302" s="251"/>
      <c r="J302" s="251"/>
      <c r="K302" s="251"/>
      <c r="L302" s="251"/>
      <c r="M302" s="251"/>
      <c r="N302" s="251"/>
      <c r="O302" s="251"/>
      <c r="P302" s="251"/>
      <c r="Q302" s="251"/>
      <c r="R302" s="251"/>
      <c r="S302" s="251"/>
      <c r="T302" s="251"/>
      <c r="U302" s="251"/>
      <c r="V302" s="251"/>
      <c r="W302" s="251"/>
      <c r="X302" s="251"/>
      <c r="Y302" s="251"/>
      <c r="Z302" s="251"/>
    </row>
    <row r="303" ht="15.75" customHeight="1">
      <c r="A303" s="251"/>
      <c r="B303" s="251"/>
      <c r="C303" s="251"/>
      <c r="D303" s="251"/>
      <c r="E303" s="251"/>
      <c r="F303" s="251"/>
      <c r="G303" s="251"/>
      <c r="H303" s="251"/>
      <c r="I303" s="251"/>
      <c r="J303" s="251"/>
      <c r="K303" s="251"/>
      <c r="L303" s="251"/>
      <c r="M303" s="251"/>
      <c r="N303" s="251"/>
      <c r="O303" s="251"/>
      <c r="P303" s="251"/>
      <c r="Q303" s="251"/>
      <c r="R303" s="251"/>
      <c r="S303" s="251"/>
      <c r="T303" s="251"/>
      <c r="U303" s="251"/>
      <c r="V303" s="251"/>
      <c r="W303" s="251"/>
      <c r="X303" s="251"/>
      <c r="Y303" s="251"/>
      <c r="Z303" s="251"/>
    </row>
    <row r="304" ht="15.75" customHeight="1">
      <c r="A304" s="251"/>
      <c r="B304" s="251"/>
      <c r="C304" s="251"/>
      <c r="D304" s="251"/>
      <c r="E304" s="251"/>
      <c r="F304" s="251"/>
      <c r="G304" s="251"/>
      <c r="H304" s="251"/>
      <c r="I304" s="251"/>
      <c r="J304" s="251"/>
      <c r="K304" s="251"/>
      <c r="L304" s="251"/>
      <c r="M304" s="251"/>
      <c r="N304" s="251"/>
      <c r="O304" s="251"/>
      <c r="P304" s="251"/>
      <c r="Q304" s="251"/>
      <c r="R304" s="251"/>
      <c r="S304" s="251"/>
      <c r="T304" s="251"/>
      <c r="U304" s="251"/>
      <c r="V304" s="251"/>
      <c r="W304" s="251"/>
      <c r="X304" s="251"/>
      <c r="Y304" s="251"/>
      <c r="Z304" s="251"/>
    </row>
    <row r="305" ht="15.75" customHeight="1">
      <c r="A305" s="251"/>
      <c r="B305" s="251"/>
      <c r="C305" s="251"/>
      <c r="D305" s="251"/>
      <c r="E305" s="251"/>
      <c r="F305" s="251"/>
      <c r="G305" s="251"/>
      <c r="H305" s="251"/>
      <c r="I305" s="251"/>
      <c r="J305" s="251"/>
      <c r="K305" s="251"/>
      <c r="L305" s="251"/>
      <c r="M305" s="251"/>
      <c r="N305" s="251"/>
      <c r="O305" s="251"/>
      <c r="P305" s="251"/>
      <c r="Q305" s="251"/>
      <c r="R305" s="251"/>
      <c r="S305" s="251"/>
      <c r="T305" s="251"/>
      <c r="U305" s="251"/>
      <c r="V305" s="251"/>
      <c r="W305" s="251"/>
      <c r="X305" s="251"/>
      <c r="Y305" s="251"/>
      <c r="Z305" s="251"/>
    </row>
    <row r="306" ht="15.75" customHeight="1">
      <c r="A306" s="251"/>
      <c r="B306" s="251"/>
      <c r="C306" s="251"/>
      <c r="D306" s="251"/>
      <c r="E306" s="251"/>
      <c r="F306" s="251"/>
      <c r="G306" s="251"/>
      <c r="H306" s="251"/>
      <c r="I306" s="251"/>
      <c r="J306" s="251"/>
      <c r="K306" s="251"/>
      <c r="L306" s="251"/>
      <c r="M306" s="251"/>
      <c r="N306" s="251"/>
      <c r="O306" s="251"/>
      <c r="P306" s="251"/>
      <c r="Q306" s="251"/>
      <c r="R306" s="251"/>
      <c r="S306" s="251"/>
      <c r="T306" s="251"/>
      <c r="U306" s="251"/>
      <c r="V306" s="251"/>
      <c r="W306" s="251"/>
      <c r="X306" s="251"/>
      <c r="Y306" s="251"/>
      <c r="Z306" s="251"/>
    </row>
    <row r="307" ht="15.75" customHeight="1">
      <c r="A307" s="251"/>
      <c r="B307" s="251"/>
      <c r="C307" s="251"/>
      <c r="D307" s="251"/>
      <c r="E307" s="251"/>
      <c r="F307" s="251"/>
      <c r="G307" s="251"/>
      <c r="H307" s="251"/>
      <c r="I307" s="251"/>
      <c r="J307" s="251"/>
      <c r="K307" s="251"/>
      <c r="L307" s="251"/>
      <c r="M307" s="251"/>
      <c r="N307" s="251"/>
      <c r="O307" s="251"/>
      <c r="P307" s="251"/>
      <c r="Q307" s="251"/>
      <c r="R307" s="251"/>
      <c r="S307" s="251"/>
      <c r="T307" s="251"/>
      <c r="U307" s="251"/>
      <c r="V307" s="251"/>
      <c r="W307" s="251"/>
      <c r="X307" s="251"/>
      <c r="Y307" s="251"/>
      <c r="Z307" s="251"/>
    </row>
    <row r="308" ht="15.75" customHeight="1">
      <c r="A308" s="251"/>
      <c r="B308" s="251"/>
      <c r="C308" s="251"/>
      <c r="D308" s="251"/>
      <c r="E308" s="251"/>
      <c r="F308" s="251"/>
      <c r="G308" s="251"/>
      <c r="H308" s="251"/>
      <c r="I308" s="251"/>
      <c r="J308" s="251"/>
      <c r="K308" s="251"/>
      <c r="L308" s="251"/>
      <c r="M308" s="251"/>
      <c r="N308" s="251"/>
      <c r="O308" s="251"/>
      <c r="P308" s="251"/>
      <c r="Q308" s="251"/>
      <c r="R308" s="251"/>
      <c r="S308" s="251"/>
      <c r="T308" s="251"/>
      <c r="U308" s="251"/>
      <c r="V308" s="251"/>
      <c r="W308" s="251"/>
      <c r="X308" s="251"/>
      <c r="Y308" s="251"/>
      <c r="Z308" s="251"/>
    </row>
    <row r="309" ht="15.75" customHeight="1">
      <c r="A309" s="251"/>
      <c r="B309" s="251"/>
      <c r="C309" s="251"/>
      <c r="D309" s="251"/>
      <c r="E309" s="251"/>
      <c r="F309" s="251"/>
      <c r="G309" s="251"/>
      <c r="H309" s="251"/>
      <c r="I309" s="251"/>
      <c r="J309" s="251"/>
      <c r="K309" s="251"/>
      <c r="L309" s="251"/>
      <c r="M309" s="251"/>
      <c r="N309" s="251"/>
      <c r="O309" s="251"/>
      <c r="P309" s="251"/>
      <c r="Q309" s="251"/>
      <c r="R309" s="251"/>
      <c r="S309" s="251"/>
      <c r="T309" s="251"/>
      <c r="U309" s="251"/>
      <c r="V309" s="251"/>
      <c r="W309" s="251"/>
      <c r="X309" s="251"/>
      <c r="Y309" s="251"/>
      <c r="Z309" s="251"/>
    </row>
    <row r="310" ht="15.75" customHeight="1">
      <c r="A310" s="251"/>
      <c r="B310" s="251"/>
      <c r="C310" s="251"/>
      <c r="D310" s="251"/>
      <c r="E310" s="251"/>
      <c r="F310" s="251"/>
      <c r="G310" s="251"/>
      <c r="H310" s="251"/>
      <c r="I310" s="251"/>
      <c r="J310" s="251"/>
      <c r="K310" s="251"/>
      <c r="L310" s="251"/>
      <c r="M310" s="251"/>
      <c r="N310" s="251"/>
      <c r="O310" s="251"/>
      <c r="P310" s="251"/>
      <c r="Q310" s="251"/>
      <c r="R310" s="251"/>
      <c r="S310" s="251"/>
      <c r="T310" s="251"/>
      <c r="U310" s="251"/>
      <c r="V310" s="251"/>
      <c r="W310" s="251"/>
      <c r="X310" s="251"/>
      <c r="Y310" s="251"/>
      <c r="Z310" s="251"/>
    </row>
    <row r="311" ht="15.75" customHeight="1">
      <c r="A311" s="251"/>
      <c r="B311" s="251"/>
      <c r="C311" s="251"/>
      <c r="D311" s="251"/>
      <c r="E311" s="251"/>
      <c r="F311" s="251"/>
      <c r="G311" s="251"/>
      <c r="H311" s="251"/>
      <c r="I311" s="251"/>
      <c r="J311" s="251"/>
      <c r="K311" s="251"/>
      <c r="L311" s="251"/>
      <c r="M311" s="251"/>
      <c r="N311" s="251"/>
      <c r="O311" s="251"/>
      <c r="P311" s="251"/>
      <c r="Q311" s="251"/>
      <c r="R311" s="251"/>
      <c r="S311" s="251"/>
      <c r="T311" s="251"/>
      <c r="U311" s="251"/>
      <c r="V311" s="251"/>
      <c r="W311" s="251"/>
      <c r="X311" s="251"/>
      <c r="Y311" s="251"/>
      <c r="Z311" s="251"/>
    </row>
    <row r="312" ht="15.75" customHeight="1">
      <c r="A312" s="251"/>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row>
    <row r="313" ht="15.75" customHeight="1">
      <c r="A313" s="251"/>
      <c r="B313" s="251"/>
      <c r="C313" s="251"/>
      <c r="D313" s="251"/>
      <c r="E313" s="251"/>
      <c r="F313" s="251"/>
      <c r="G313" s="251"/>
      <c r="H313" s="251"/>
      <c r="I313" s="251"/>
      <c r="J313" s="251"/>
      <c r="K313" s="251"/>
      <c r="L313" s="251"/>
      <c r="M313" s="251"/>
      <c r="N313" s="251"/>
      <c r="O313" s="251"/>
      <c r="P313" s="251"/>
      <c r="Q313" s="251"/>
      <c r="R313" s="251"/>
      <c r="S313" s="251"/>
      <c r="T313" s="251"/>
      <c r="U313" s="251"/>
      <c r="V313" s="251"/>
      <c r="W313" s="251"/>
      <c r="X313" s="251"/>
      <c r="Y313" s="251"/>
      <c r="Z313" s="251"/>
    </row>
    <row r="314" ht="15.75" customHeight="1">
      <c r="A314" s="251"/>
      <c r="B314" s="251"/>
      <c r="C314" s="251"/>
      <c r="D314" s="251"/>
      <c r="E314" s="251"/>
      <c r="F314" s="251"/>
      <c r="G314" s="251"/>
      <c r="H314" s="251"/>
      <c r="I314" s="251"/>
      <c r="J314" s="251"/>
      <c r="K314" s="251"/>
      <c r="L314" s="251"/>
      <c r="M314" s="251"/>
      <c r="N314" s="251"/>
      <c r="O314" s="251"/>
      <c r="P314" s="251"/>
      <c r="Q314" s="251"/>
      <c r="R314" s="251"/>
      <c r="S314" s="251"/>
      <c r="T314" s="251"/>
      <c r="U314" s="251"/>
      <c r="V314" s="251"/>
      <c r="W314" s="251"/>
      <c r="X314" s="251"/>
      <c r="Y314" s="251"/>
      <c r="Z314" s="251"/>
    </row>
    <row r="315" ht="15.75" customHeight="1">
      <c r="A315" s="251"/>
      <c r="B315" s="251"/>
      <c r="C315" s="251"/>
      <c r="D315" s="251"/>
      <c r="E315" s="251"/>
      <c r="F315" s="251"/>
      <c r="G315" s="251"/>
      <c r="H315" s="251"/>
      <c r="I315" s="251"/>
      <c r="J315" s="251"/>
      <c r="K315" s="251"/>
      <c r="L315" s="251"/>
      <c r="M315" s="251"/>
      <c r="N315" s="251"/>
      <c r="O315" s="251"/>
      <c r="P315" s="251"/>
      <c r="Q315" s="251"/>
      <c r="R315" s="251"/>
      <c r="S315" s="251"/>
      <c r="T315" s="251"/>
      <c r="U315" s="251"/>
      <c r="V315" s="251"/>
      <c r="W315" s="251"/>
      <c r="X315" s="251"/>
      <c r="Y315" s="251"/>
      <c r="Z315" s="251"/>
    </row>
    <row r="316" ht="15.75" customHeight="1">
      <c r="A316" s="251"/>
      <c r="B316" s="251"/>
      <c r="C316" s="251"/>
      <c r="D316" s="251"/>
      <c r="E316" s="251"/>
      <c r="F316" s="251"/>
      <c r="G316" s="251"/>
      <c r="H316" s="251"/>
      <c r="I316" s="251"/>
      <c r="J316" s="251"/>
      <c r="K316" s="251"/>
      <c r="L316" s="251"/>
      <c r="M316" s="251"/>
      <c r="N316" s="251"/>
      <c r="O316" s="251"/>
      <c r="P316" s="251"/>
      <c r="Q316" s="251"/>
      <c r="R316" s="251"/>
      <c r="S316" s="251"/>
      <c r="T316" s="251"/>
      <c r="U316" s="251"/>
      <c r="V316" s="251"/>
      <c r="W316" s="251"/>
      <c r="X316" s="251"/>
      <c r="Y316" s="251"/>
      <c r="Z316" s="251"/>
    </row>
    <row r="317" ht="15.75" customHeight="1">
      <c r="A317" s="251"/>
      <c r="B317" s="251"/>
      <c r="C317" s="251"/>
      <c r="D317" s="251"/>
      <c r="E317" s="251"/>
      <c r="F317" s="251"/>
      <c r="G317" s="251"/>
      <c r="H317" s="251"/>
      <c r="I317" s="251"/>
      <c r="J317" s="251"/>
      <c r="K317" s="251"/>
      <c r="L317" s="251"/>
      <c r="M317" s="251"/>
      <c r="N317" s="251"/>
      <c r="O317" s="251"/>
      <c r="P317" s="251"/>
      <c r="Q317" s="251"/>
      <c r="R317" s="251"/>
      <c r="S317" s="251"/>
      <c r="T317" s="251"/>
      <c r="U317" s="251"/>
      <c r="V317" s="251"/>
      <c r="W317" s="251"/>
      <c r="X317" s="251"/>
      <c r="Y317" s="251"/>
      <c r="Z317" s="251"/>
    </row>
    <row r="318" ht="15.75" customHeight="1">
      <c r="A318" s="251"/>
      <c r="B318" s="251"/>
      <c r="C318" s="251"/>
      <c r="D318" s="251"/>
      <c r="E318" s="251"/>
      <c r="F318" s="251"/>
      <c r="G318" s="251"/>
      <c r="H318" s="251"/>
      <c r="I318" s="251"/>
      <c r="J318" s="251"/>
      <c r="K318" s="251"/>
      <c r="L318" s="251"/>
      <c r="M318" s="251"/>
      <c r="N318" s="251"/>
      <c r="O318" s="251"/>
      <c r="P318" s="251"/>
      <c r="Q318" s="251"/>
      <c r="R318" s="251"/>
      <c r="S318" s="251"/>
      <c r="T318" s="251"/>
      <c r="U318" s="251"/>
      <c r="V318" s="251"/>
      <c r="W318" s="251"/>
      <c r="X318" s="251"/>
      <c r="Y318" s="251"/>
      <c r="Z318" s="251"/>
    </row>
    <row r="319" ht="15.75" customHeight="1">
      <c r="A319" s="251"/>
      <c r="B319" s="251"/>
      <c r="C319" s="251"/>
      <c r="D319" s="251"/>
      <c r="E319" s="251"/>
      <c r="F319" s="251"/>
      <c r="G319" s="251"/>
      <c r="H319" s="251"/>
      <c r="I319" s="251"/>
      <c r="J319" s="251"/>
      <c r="K319" s="251"/>
      <c r="L319" s="251"/>
      <c r="M319" s="251"/>
      <c r="N319" s="251"/>
      <c r="O319" s="251"/>
      <c r="P319" s="251"/>
      <c r="Q319" s="251"/>
      <c r="R319" s="251"/>
      <c r="S319" s="251"/>
      <c r="T319" s="251"/>
      <c r="U319" s="251"/>
      <c r="V319" s="251"/>
      <c r="W319" s="251"/>
      <c r="X319" s="251"/>
      <c r="Y319" s="251"/>
      <c r="Z319" s="251"/>
    </row>
    <row r="320" ht="15.75" customHeight="1">
      <c r="A320" s="251"/>
      <c r="B320" s="251"/>
      <c r="C320" s="251"/>
      <c r="D320" s="251"/>
      <c r="E320" s="251"/>
      <c r="F320" s="251"/>
      <c r="G320" s="251"/>
      <c r="H320" s="251"/>
      <c r="I320" s="251"/>
      <c r="J320" s="251"/>
      <c r="K320" s="251"/>
      <c r="L320" s="251"/>
      <c r="M320" s="251"/>
      <c r="N320" s="251"/>
      <c r="O320" s="251"/>
      <c r="P320" s="251"/>
      <c r="Q320" s="251"/>
      <c r="R320" s="251"/>
      <c r="S320" s="251"/>
      <c r="T320" s="251"/>
      <c r="U320" s="251"/>
      <c r="V320" s="251"/>
      <c r="W320" s="251"/>
      <c r="X320" s="251"/>
      <c r="Y320" s="251"/>
      <c r="Z320" s="251"/>
    </row>
    <row r="321" ht="15.75" customHeight="1">
      <c r="A321" s="251"/>
      <c r="B321" s="251"/>
      <c r="C321" s="251"/>
      <c r="D321" s="251"/>
      <c r="E321" s="251"/>
      <c r="F321" s="251"/>
      <c r="G321" s="251"/>
      <c r="H321" s="251"/>
      <c r="I321" s="251"/>
      <c r="J321" s="251"/>
      <c r="K321" s="251"/>
      <c r="L321" s="251"/>
      <c r="M321" s="251"/>
      <c r="N321" s="251"/>
      <c r="O321" s="251"/>
      <c r="P321" s="251"/>
      <c r="Q321" s="251"/>
      <c r="R321" s="251"/>
      <c r="S321" s="251"/>
      <c r="T321" s="251"/>
      <c r="U321" s="251"/>
      <c r="V321" s="251"/>
      <c r="W321" s="251"/>
      <c r="X321" s="251"/>
      <c r="Y321" s="251"/>
      <c r="Z321" s="251"/>
    </row>
    <row r="322" ht="15.75" customHeight="1">
      <c r="A322" s="251"/>
      <c r="B322" s="251"/>
      <c r="C322" s="251"/>
      <c r="D322" s="251"/>
      <c r="E322" s="251"/>
      <c r="F322" s="251"/>
      <c r="G322" s="251"/>
      <c r="H322" s="251"/>
      <c r="I322" s="251"/>
      <c r="J322" s="251"/>
      <c r="K322" s="251"/>
      <c r="L322" s="251"/>
      <c r="M322" s="251"/>
      <c r="N322" s="251"/>
      <c r="O322" s="251"/>
      <c r="P322" s="251"/>
      <c r="Q322" s="251"/>
      <c r="R322" s="251"/>
      <c r="S322" s="251"/>
      <c r="T322" s="251"/>
      <c r="U322" s="251"/>
      <c r="V322" s="251"/>
      <c r="W322" s="251"/>
      <c r="X322" s="251"/>
      <c r="Y322" s="251"/>
      <c r="Z322" s="251"/>
    </row>
    <row r="323" ht="15.75" customHeight="1">
      <c r="A323" s="251"/>
      <c r="B323" s="251"/>
      <c r="C323" s="251"/>
      <c r="D323" s="251"/>
      <c r="E323" s="251"/>
      <c r="F323" s="251"/>
      <c r="G323" s="251"/>
      <c r="H323" s="251"/>
      <c r="I323" s="251"/>
      <c r="J323" s="251"/>
      <c r="K323" s="251"/>
      <c r="L323" s="251"/>
      <c r="M323" s="251"/>
      <c r="N323" s="251"/>
      <c r="O323" s="251"/>
      <c r="P323" s="251"/>
      <c r="Q323" s="251"/>
      <c r="R323" s="251"/>
      <c r="S323" s="251"/>
      <c r="T323" s="251"/>
      <c r="U323" s="251"/>
      <c r="V323" s="251"/>
      <c r="W323" s="251"/>
      <c r="X323" s="251"/>
      <c r="Y323" s="251"/>
      <c r="Z323" s="251"/>
    </row>
    <row r="324" ht="15.75" customHeight="1">
      <c r="A324" s="251"/>
      <c r="B324" s="251"/>
      <c r="C324" s="251"/>
      <c r="D324" s="251"/>
      <c r="E324" s="251"/>
      <c r="F324" s="251"/>
      <c r="G324" s="251"/>
      <c r="H324" s="251"/>
      <c r="I324" s="251"/>
      <c r="J324" s="251"/>
      <c r="K324" s="251"/>
      <c r="L324" s="251"/>
      <c r="M324" s="251"/>
      <c r="N324" s="251"/>
      <c r="O324" s="251"/>
      <c r="P324" s="251"/>
      <c r="Q324" s="251"/>
      <c r="R324" s="251"/>
      <c r="S324" s="251"/>
      <c r="T324" s="251"/>
      <c r="U324" s="251"/>
      <c r="V324" s="251"/>
      <c r="W324" s="251"/>
      <c r="X324" s="251"/>
      <c r="Y324" s="251"/>
      <c r="Z324" s="251"/>
    </row>
    <row r="325" ht="15.75" customHeight="1">
      <c r="A325" s="251"/>
      <c r="B325" s="251"/>
      <c r="C325" s="251"/>
      <c r="D325" s="251"/>
      <c r="E325" s="251"/>
      <c r="F325" s="251"/>
      <c r="G325" s="251"/>
      <c r="H325" s="251"/>
      <c r="I325" s="251"/>
      <c r="J325" s="251"/>
      <c r="K325" s="251"/>
      <c r="L325" s="251"/>
      <c r="M325" s="251"/>
      <c r="N325" s="251"/>
      <c r="O325" s="251"/>
      <c r="P325" s="251"/>
      <c r="Q325" s="251"/>
      <c r="R325" s="251"/>
      <c r="S325" s="251"/>
      <c r="T325" s="251"/>
      <c r="U325" s="251"/>
      <c r="V325" s="251"/>
      <c r="W325" s="251"/>
      <c r="X325" s="251"/>
      <c r="Y325" s="251"/>
      <c r="Z325" s="251"/>
    </row>
    <row r="326" ht="15.75" customHeight="1">
      <c r="A326" s="251"/>
      <c r="B326" s="251"/>
      <c r="C326" s="251"/>
      <c r="D326" s="251"/>
      <c r="E326" s="251"/>
      <c r="F326" s="251"/>
      <c r="G326" s="251"/>
      <c r="H326" s="251"/>
      <c r="I326" s="251"/>
      <c r="J326" s="251"/>
      <c r="K326" s="251"/>
      <c r="L326" s="251"/>
      <c r="M326" s="251"/>
      <c r="N326" s="251"/>
      <c r="O326" s="251"/>
      <c r="P326" s="251"/>
      <c r="Q326" s="251"/>
      <c r="R326" s="251"/>
      <c r="S326" s="251"/>
      <c r="T326" s="251"/>
      <c r="U326" s="251"/>
      <c r="V326" s="251"/>
      <c r="W326" s="251"/>
      <c r="X326" s="251"/>
      <c r="Y326" s="251"/>
      <c r="Z326" s="251"/>
    </row>
    <row r="327" ht="15.75" customHeight="1">
      <c r="A327" s="251"/>
      <c r="B327" s="251"/>
      <c r="C327" s="251"/>
      <c r="D327" s="251"/>
      <c r="E327" s="251"/>
      <c r="F327" s="251"/>
      <c r="G327" s="251"/>
      <c r="H327" s="251"/>
      <c r="I327" s="251"/>
      <c r="J327" s="251"/>
      <c r="K327" s="251"/>
      <c r="L327" s="251"/>
      <c r="M327" s="251"/>
      <c r="N327" s="251"/>
      <c r="O327" s="251"/>
      <c r="P327" s="251"/>
      <c r="Q327" s="251"/>
      <c r="R327" s="251"/>
      <c r="S327" s="251"/>
      <c r="T327" s="251"/>
      <c r="U327" s="251"/>
      <c r="V327" s="251"/>
      <c r="W327" s="251"/>
      <c r="X327" s="251"/>
      <c r="Y327" s="251"/>
      <c r="Z327" s="251"/>
    </row>
    <row r="328" ht="15.75" customHeight="1">
      <c r="A328" s="251"/>
      <c r="B328" s="251"/>
      <c r="C328" s="251"/>
      <c r="D328" s="251"/>
      <c r="E328" s="251"/>
      <c r="F328" s="251"/>
      <c r="G328" s="251"/>
      <c r="H328" s="251"/>
      <c r="I328" s="251"/>
      <c r="J328" s="251"/>
      <c r="K328" s="251"/>
      <c r="L328" s="251"/>
      <c r="M328" s="251"/>
      <c r="N328" s="251"/>
      <c r="O328" s="251"/>
      <c r="P328" s="251"/>
      <c r="Q328" s="251"/>
      <c r="R328" s="251"/>
      <c r="S328" s="251"/>
      <c r="T328" s="251"/>
      <c r="U328" s="251"/>
      <c r="V328" s="251"/>
      <c r="W328" s="251"/>
      <c r="X328" s="251"/>
      <c r="Y328" s="251"/>
      <c r="Z328" s="251"/>
    </row>
    <row r="329" ht="15.75" customHeight="1">
      <c r="A329" s="251"/>
      <c r="B329" s="251"/>
      <c r="C329" s="251"/>
      <c r="D329" s="251"/>
      <c r="E329" s="251"/>
      <c r="F329" s="251"/>
      <c r="G329" s="251"/>
      <c r="H329" s="251"/>
      <c r="I329" s="251"/>
      <c r="J329" s="251"/>
      <c r="K329" s="251"/>
      <c r="L329" s="251"/>
      <c r="M329" s="251"/>
      <c r="N329" s="251"/>
      <c r="O329" s="251"/>
      <c r="P329" s="251"/>
      <c r="Q329" s="251"/>
      <c r="R329" s="251"/>
      <c r="S329" s="251"/>
      <c r="T329" s="251"/>
      <c r="U329" s="251"/>
      <c r="V329" s="251"/>
      <c r="W329" s="251"/>
      <c r="X329" s="251"/>
      <c r="Y329" s="251"/>
      <c r="Z329" s="251"/>
    </row>
    <row r="330" ht="15.75" customHeight="1">
      <c r="A330" s="251"/>
      <c r="B330" s="251"/>
      <c r="C330" s="251"/>
      <c r="D330" s="251"/>
      <c r="E330" s="251"/>
      <c r="F330" s="251"/>
      <c r="G330" s="251"/>
      <c r="H330" s="251"/>
      <c r="I330" s="251"/>
      <c r="J330" s="251"/>
      <c r="K330" s="251"/>
      <c r="L330" s="251"/>
      <c r="M330" s="251"/>
      <c r="N330" s="251"/>
      <c r="O330" s="251"/>
      <c r="P330" s="251"/>
      <c r="Q330" s="251"/>
      <c r="R330" s="251"/>
      <c r="S330" s="251"/>
      <c r="T330" s="251"/>
      <c r="U330" s="251"/>
      <c r="V330" s="251"/>
      <c r="W330" s="251"/>
      <c r="X330" s="251"/>
      <c r="Y330" s="251"/>
      <c r="Z330" s="251"/>
    </row>
    <row r="331" ht="15.75" customHeight="1">
      <c r="A331" s="251"/>
      <c r="B331" s="251"/>
      <c r="C331" s="251"/>
      <c r="D331" s="251"/>
      <c r="E331" s="251"/>
      <c r="F331" s="251"/>
      <c r="G331" s="251"/>
      <c r="H331" s="251"/>
      <c r="I331" s="251"/>
      <c r="J331" s="251"/>
      <c r="K331" s="251"/>
      <c r="L331" s="251"/>
      <c r="M331" s="251"/>
      <c r="N331" s="251"/>
      <c r="O331" s="251"/>
      <c r="P331" s="251"/>
      <c r="Q331" s="251"/>
      <c r="R331" s="251"/>
      <c r="S331" s="251"/>
      <c r="T331" s="251"/>
      <c r="U331" s="251"/>
      <c r="V331" s="251"/>
      <c r="W331" s="251"/>
      <c r="X331" s="251"/>
      <c r="Y331" s="251"/>
      <c r="Z331" s="251"/>
    </row>
    <row r="332" ht="15.75" customHeight="1">
      <c r="A332" s="251"/>
      <c r="B332" s="251"/>
      <c r="C332" s="251"/>
      <c r="D332" s="251"/>
      <c r="E332" s="251"/>
      <c r="F332" s="251"/>
      <c r="G332" s="251"/>
      <c r="H332" s="251"/>
      <c r="I332" s="251"/>
      <c r="J332" s="251"/>
      <c r="K332" s="251"/>
      <c r="L332" s="251"/>
      <c r="M332" s="251"/>
      <c r="N332" s="251"/>
      <c r="O332" s="251"/>
      <c r="P332" s="251"/>
      <c r="Q332" s="251"/>
      <c r="R332" s="251"/>
      <c r="S332" s="251"/>
      <c r="T332" s="251"/>
      <c r="U332" s="251"/>
      <c r="V332" s="251"/>
      <c r="W332" s="251"/>
      <c r="X332" s="251"/>
      <c r="Y332" s="251"/>
      <c r="Z332" s="251"/>
    </row>
    <row r="333" ht="15.75" customHeight="1">
      <c r="A333" s="251"/>
      <c r="B333" s="251"/>
      <c r="C333" s="251"/>
      <c r="D333" s="251"/>
      <c r="E333" s="251"/>
      <c r="F333" s="251"/>
      <c r="G333" s="251"/>
      <c r="H333" s="251"/>
      <c r="I333" s="251"/>
      <c r="J333" s="251"/>
      <c r="K333" s="251"/>
      <c r="L333" s="251"/>
      <c r="M333" s="251"/>
      <c r="N333" s="251"/>
      <c r="O333" s="251"/>
      <c r="P333" s="251"/>
      <c r="Q333" s="251"/>
      <c r="R333" s="251"/>
      <c r="S333" s="251"/>
      <c r="T333" s="251"/>
      <c r="U333" s="251"/>
      <c r="V333" s="251"/>
      <c r="W333" s="251"/>
      <c r="X333" s="251"/>
      <c r="Y333" s="251"/>
      <c r="Z333" s="251"/>
    </row>
    <row r="334" ht="15.75" customHeight="1">
      <c r="A334" s="251"/>
      <c r="B334" s="251"/>
      <c r="C334" s="251"/>
      <c r="D334" s="251"/>
      <c r="E334" s="251"/>
      <c r="F334" s="251"/>
      <c r="G334" s="251"/>
      <c r="H334" s="251"/>
      <c r="I334" s="251"/>
      <c r="J334" s="251"/>
      <c r="K334" s="251"/>
      <c r="L334" s="251"/>
      <c r="M334" s="251"/>
      <c r="N334" s="251"/>
      <c r="O334" s="251"/>
      <c r="P334" s="251"/>
      <c r="Q334" s="251"/>
      <c r="R334" s="251"/>
      <c r="S334" s="251"/>
      <c r="T334" s="251"/>
      <c r="U334" s="251"/>
      <c r="V334" s="251"/>
      <c r="W334" s="251"/>
      <c r="X334" s="251"/>
      <c r="Y334" s="251"/>
      <c r="Z334" s="251"/>
    </row>
    <row r="335" ht="15.75" customHeight="1">
      <c r="A335" s="251"/>
      <c r="B335" s="251"/>
      <c r="C335" s="251"/>
      <c r="D335" s="251"/>
      <c r="E335" s="251"/>
      <c r="F335" s="251"/>
      <c r="G335" s="251"/>
      <c r="H335" s="251"/>
      <c r="I335" s="251"/>
      <c r="J335" s="251"/>
      <c r="K335" s="251"/>
      <c r="L335" s="251"/>
      <c r="M335" s="251"/>
      <c r="N335" s="251"/>
      <c r="O335" s="251"/>
      <c r="P335" s="251"/>
      <c r="Q335" s="251"/>
      <c r="R335" s="251"/>
      <c r="S335" s="251"/>
      <c r="T335" s="251"/>
      <c r="U335" s="251"/>
      <c r="V335" s="251"/>
      <c r="W335" s="251"/>
      <c r="X335" s="251"/>
      <c r="Y335" s="251"/>
      <c r="Z335" s="251"/>
    </row>
    <row r="336" ht="15.75" customHeight="1">
      <c r="A336" s="251"/>
      <c r="B336" s="251"/>
      <c r="C336" s="251"/>
      <c r="D336" s="251"/>
      <c r="E336" s="251"/>
      <c r="F336" s="251"/>
      <c r="G336" s="251"/>
      <c r="H336" s="251"/>
      <c r="I336" s="251"/>
      <c r="J336" s="251"/>
      <c r="K336" s="251"/>
      <c r="L336" s="251"/>
      <c r="M336" s="251"/>
      <c r="N336" s="251"/>
      <c r="O336" s="251"/>
      <c r="P336" s="251"/>
      <c r="Q336" s="251"/>
      <c r="R336" s="251"/>
      <c r="S336" s="251"/>
      <c r="T336" s="251"/>
      <c r="U336" s="251"/>
      <c r="V336" s="251"/>
      <c r="W336" s="251"/>
      <c r="X336" s="251"/>
      <c r="Y336" s="251"/>
      <c r="Z336" s="251"/>
    </row>
    <row r="337" ht="15.75" customHeight="1">
      <c r="A337" s="251"/>
      <c r="B337" s="251"/>
      <c r="C337" s="251"/>
      <c r="D337" s="251"/>
      <c r="E337" s="251"/>
      <c r="F337" s="251"/>
      <c r="G337" s="251"/>
      <c r="H337" s="251"/>
      <c r="I337" s="251"/>
      <c r="J337" s="251"/>
      <c r="K337" s="251"/>
      <c r="L337" s="251"/>
      <c r="M337" s="251"/>
      <c r="N337" s="251"/>
      <c r="O337" s="251"/>
      <c r="P337" s="251"/>
      <c r="Q337" s="251"/>
      <c r="R337" s="251"/>
      <c r="S337" s="251"/>
      <c r="T337" s="251"/>
      <c r="U337" s="251"/>
      <c r="V337" s="251"/>
      <c r="W337" s="251"/>
      <c r="X337" s="251"/>
      <c r="Y337" s="251"/>
      <c r="Z337" s="251"/>
    </row>
    <row r="338" ht="15.75" customHeight="1">
      <c r="A338" s="251"/>
      <c r="B338" s="251"/>
      <c r="C338" s="251"/>
      <c r="D338" s="251"/>
      <c r="E338" s="251"/>
      <c r="F338" s="251"/>
      <c r="G338" s="251"/>
      <c r="H338" s="251"/>
      <c r="I338" s="251"/>
      <c r="J338" s="251"/>
      <c r="K338" s="251"/>
      <c r="L338" s="251"/>
      <c r="M338" s="251"/>
      <c r="N338" s="251"/>
      <c r="O338" s="251"/>
      <c r="P338" s="251"/>
      <c r="Q338" s="251"/>
      <c r="R338" s="251"/>
      <c r="S338" s="251"/>
      <c r="T338" s="251"/>
      <c r="U338" s="251"/>
      <c r="V338" s="251"/>
      <c r="W338" s="251"/>
      <c r="X338" s="251"/>
      <c r="Y338" s="251"/>
      <c r="Z338" s="251"/>
    </row>
    <row r="339" ht="15.75" customHeight="1">
      <c r="A339" s="251"/>
      <c r="B339" s="251"/>
      <c r="C339" s="251"/>
      <c r="D339" s="251"/>
      <c r="E339" s="251"/>
      <c r="F339" s="251"/>
      <c r="G339" s="251"/>
      <c r="H339" s="251"/>
      <c r="I339" s="251"/>
      <c r="J339" s="251"/>
      <c r="K339" s="251"/>
      <c r="L339" s="251"/>
      <c r="M339" s="251"/>
      <c r="N339" s="251"/>
      <c r="O339" s="251"/>
      <c r="P339" s="251"/>
      <c r="Q339" s="251"/>
      <c r="R339" s="251"/>
      <c r="S339" s="251"/>
      <c r="T339" s="251"/>
      <c r="U339" s="251"/>
      <c r="V339" s="251"/>
      <c r="W339" s="251"/>
      <c r="X339" s="251"/>
      <c r="Y339" s="251"/>
      <c r="Z339" s="251"/>
    </row>
    <row r="340" ht="15.75" customHeight="1">
      <c r="A340" s="251"/>
      <c r="B340" s="251"/>
      <c r="C340" s="251"/>
      <c r="D340" s="251"/>
      <c r="E340" s="251"/>
      <c r="F340" s="251"/>
      <c r="G340" s="251"/>
      <c r="H340" s="251"/>
      <c r="I340" s="251"/>
      <c r="J340" s="251"/>
      <c r="K340" s="251"/>
      <c r="L340" s="251"/>
      <c r="M340" s="251"/>
      <c r="N340" s="251"/>
      <c r="O340" s="251"/>
      <c r="P340" s="251"/>
      <c r="Q340" s="251"/>
      <c r="R340" s="251"/>
      <c r="S340" s="251"/>
      <c r="T340" s="251"/>
      <c r="U340" s="251"/>
      <c r="V340" s="251"/>
      <c r="W340" s="251"/>
      <c r="X340" s="251"/>
      <c r="Y340" s="251"/>
      <c r="Z340" s="251"/>
    </row>
    <row r="341" ht="15.75" customHeight="1">
      <c r="A341" s="251"/>
      <c r="B341" s="251"/>
      <c r="C341" s="251"/>
      <c r="D341" s="251"/>
      <c r="E341" s="251"/>
      <c r="F341" s="251"/>
      <c r="G341" s="251"/>
      <c r="H341" s="251"/>
      <c r="I341" s="251"/>
      <c r="J341" s="251"/>
      <c r="K341" s="251"/>
      <c r="L341" s="251"/>
      <c r="M341" s="251"/>
      <c r="N341" s="251"/>
      <c r="O341" s="251"/>
      <c r="P341" s="251"/>
      <c r="Q341" s="251"/>
      <c r="R341" s="251"/>
      <c r="S341" s="251"/>
      <c r="T341" s="251"/>
      <c r="U341" s="251"/>
      <c r="V341" s="251"/>
      <c r="W341" s="251"/>
      <c r="X341" s="251"/>
      <c r="Y341" s="251"/>
      <c r="Z341" s="251"/>
    </row>
    <row r="342" ht="15.75" customHeight="1">
      <c r="A342" s="251"/>
      <c r="B342" s="251"/>
      <c r="C342" s="251"/>
      <c r="D342" s="251"/>
      <c r="E342" s="251"/>
      <c r="F342" s="251"/>
      <c r="G342" s="251"/>
      <c r="H342" s="251"/>
      <c r="I342" s="251"/>
      <c r="J342" s="251"/>
      <c r="K342" s="251"/>
      <c r="L342" s="251"/>
      <c r="M342" s="251"/>
      <c r="N342" s="251"/>
      <c r="O342" s="251"/>
      <c r="P342" s="251"/>
      <c r="Q342" s="251"/>
      <c r="R342" s="251"/>
      <c r="S342" s="251"/>
      <c r="T342" s="251"/>
      <c r="U342" s="251"/>
      <c r="V342" s="251"/>
      <c r="W342" s="251"/>
      <c r="X342" s="251"/>
      <c r="Y342" s="251"/>
      <c r="Z342" s="251"/>
    </row>
    <row r="343" ht="15.75" customHeight="1">
      <c r="A343" s="251"/>
      <c r="B343" s="251"/>
      <c r="C343" s="251"/>
      <c r="D343" s="251"/>
      <c r="E343" s="251"/>
      <c r="F343" s="251"/>
      <c r="G343" s="251"/>
      <c r="H343" s="251"/>
      <c r="I343" s="251"/>
      <c r="J343" s="251"/>
      <c r="K343" s="251"/>
      <c r="L343" s="251"/>
      <c r="M343" s="251"/>
      <c r="N343" s="251"/>
      <c r="O343" s="251"/>
      <c r="P343" s="251"/>
      <c r="Q343" s="251"/>
      <c r="R343" s="251"/>
      <c r="S343" s="251"/>
      <c r="T343" s="251"/>
      <c r="U343" s="251"/>
      <c r="V343" s="251"/>
      <c r="W343" s="251"/>
      <c r="X343" s="251"/>
      <c r="Y343" s="251"/>
      <c r="Z343" s="251"/>
    </row>
    <row r="344" ht="15.75" customHeight="1">
      <c r="A344" s="251"/>
      <c r="B344" s="251"/>
      <c r="C344" s="251"/>
      <c r="D344" s="251"/>
      <c r="E344" s="251"/>
      <c r="F344" s="251"/>
      <c r="G344" s="251"/>
      <c r="H344" s="251"/>
      <c r="I344" s="251"/>
      <c r="J344" s="251"/>
      <c r="K344" s="251"/>
      <c r="L344" s="251"/>
      <c r="M344" s="251"/>
      <c r="N344" s="251"/>
      <c r="O344" s="251"/>
      <c r="P344" s="251"/>
      <c r="Q344" s="251"/>
      <c r="R344" s="251"/>
      <c r="S344" s="251"/>
      <c r="T344" s="251"/>
      <c r="U344" s="251"/>
      <c r="V344" s="251"/>
      <c r="W344" s="251"/>
      <c r="X344" s="251"/>
      <c r="Y344" s="251"/>
      <c r="Z344" s="251"/>
    </row>
    <row r="345" ht="15.75" customHeight="1">
      <c r="A345" s="251"/>
      <c r="B345" s="251"/>
      <c r="C345" s="251"/>
      <c r="D345" s="251"/>
      <c r="E345" s="251"/>
      <c r="F345" s="251"/>
      <c r="G345" s="251"/>
      <c r="H345" s="251"/>
      <c r="I345" s="251"/>
      <c r="J345" s="251"/>
      <c r="K345" s="251"/>
      <c r="L345" s="251"/>
      <c r="M345" s="251"/>
      <c r="N345" s="251"/>
      <c r="O345" s="251"/>
      <c r="P345" s="251"/>
      <c r="Q345" s="251"/>
      <c r="R345" s="251"/>
      <c r="S345" s="251"/>
      <c r="T345" s="251"/>
      <c r="U345" s="251"/>
      <c r="V345" s="251"/>
      <c r="W345" s="251"/>
      <c r="X345" s="251"/>
      <c r="Y345" s="251"/>
      <c r="Z345" s="251"/>
    </row>
    <row r="346" ht="15.75" customHeight="1">
      <c r="A346" s="251"/>
      <c r="B346" s="251"/>
      <c r="C346" s="251"/>
      <c r="D346" s="251"/>
      <c r="E346" s="251"/>
      <c r="F346" s="251"/>
      <c r="G346" s="251"/>
      <c r="H346" s="251"/>
      <c r="I346" s="251"/>
      <c r="J346" s="251"/>
      <c r="K346" s="251"/>
      <c r="L346" s="251"/>
      <c r="M346" s="251"/>
      <c r="N346" s="251"/>
      <c r="O346" s="251"/>
      <c r="P346" s="251"/>
      <c r="Q346" s="251"/>
      <c r="R346" s="251"/>
      <c r="S346" s="251"/>
      <c r="T346" s="251"/>
      <c r="U346" s="251"/>
      <c r="V346" s="251"/>
      <c r="W346" s="251"/>
      <c r="X346" s="251"/>
      <c r="Y346" s="251"/>
      <c r="Z346" s="251"/>
    </row>
    <row r="347" ht="15.75" customHeight="1">
      <c r="A347" s="251"/>
      <c r="B347" s="251"/>
      <c r="C347" s="251"/>
      <c r="D347" s="251"/>
      <c r="E347" s="251"/>
      <c r="F347" s="251"/>
      <c r="G347" s="251"/>
      <c r="H347" s="251"/>
      <c r="I347" s="251"/>
      <c r="J347" s="251"/>
      <c r="K347" s="251"/>
      <c r="L347" s="251"/>
      <c r="M347" s="251"/>
      <c r="N347" s="251"/>
      <c r="O347" s="251"/>
      <c r="P347" s="251"/>
      <c r="Q347" s="251"/>
      <c r="R347" s="251"/>
      <c r="S347" s="251"/>
      <c r="T347" s="251"/>
      <c r="U347" s="251"/>
      <c r="V347" s="251"/>
      <c r="W347" s="251"/>
      <c r="X347" s="251"/>
      <c r="Y347" s="251"/>
      <c r="Z347" s="251"/>
    </row>
    <row r="348" ht="15.75" customHeight="1">
      <c r="A348" s="251"/>
      <c r="B348" s="251"/>
      <c r="C348" s="251"/>
      <c r="D348" s="251"/>
      <c r="E348" s="251"/>
      <c r="F348" s="251"/>
      <c r="G348" s="251"/>
      <c r="H348" s="251"/>
      <c r="I348" s="251"/>
      <c r="J348" s="251"/>
      <c r="K348" s="251"/>
      <c r="L348" s="251"/>
      <c r="M348" s="251"/>
      <c r="N348" s="251"/>
      <c r="O348" s="251"/>
      <c r="P348" s="251"/>
      <c r="Q348" s="251"/>
      <c r="R348" s="251"/>
      <c r="S348" s="251"/>
      <c r="T348" s="251"/>
      <c r="U348" s="251"/>
      <c r="V348" s="251"/>
      <c r="W348" s="251"/>
      <c r="X348" s="251"/>
      <c r="Y348" s="251"/>
      <c r="Z348" s="251"/>
    </row>
    <row r="349" ht="15.75" customHeight="1">
      <c r="A349" s="251"/>
      <c r="B349" s="251"/>
      <c r="C349" s="251"/>
      <c r="D349" s="251"/>
      <c r="E349" s="251"/>
      <c r="F349" s="251"/>
      <c r="G349" s="251"/>
      <c r="H349" s="251"/>
      <c r="I349" s="251"/>
      <c r="J349" s="251"/>
      <c r="K349" s="251"/>
      <c r="L349" s="251"/>
      <c r="M349" s="251"/>
      <c r="N349" s="251"/>
      <c r="O349" s="251"/>
      <c r="P349" s="251"/>
      <c r="Q349" s="251"/>
      <c r="R349" s="251"/>
      <c r="S349" s="251"/>
      <c r="T349" s="251"/>
      <c r="U349" s="251"/>
      <c r="V349" s="251"/>
      <c r="W349" s="251"/>
      <c r="X349" s="251"/>
      <c r="Y349" s="251"/>
      <c r="Z349" s="251"/>
    </row>
    <row r="350" ht="15.75" customHeight="1">
      <c r="A350" s="251"/>
      <c r="B350" s="251"/>
      <c r="C350" s="251"/>
      <c r="D350" s="251"/>
      <c r="E350" s="251"/>
      <c r="F350" s="251"/>
      <c r="G350" s="251"/>
      <c r="H350" s="251"/>
      <c r="I350" s="251"/>
      <c r="J350" s="251"/>
      <c r="K350" s="251"/>
      <c r="L350" s="251"/>
      <c r="M350" s="251"/>
      <c r="N350" s="251"/>
      <c r="O350" s="251"/>
      <c r="P350" s="251"/>
      <c r="Q350" s="251"/>
      <c r="R350" s="251"/>
      <c r="S350" s="251"/>
      <c r="T350" s="251"/>
      <c r="U350" s="251"/>
      <c r="V350" s="251"/>
      <c r="W350" s="251"/>
      <c r="X350" s="251"/>
      <c r="Y350" s="251"/>
      <c r="Z350" s="251"/>
    </row>
    <row r="351" ht="15.75" customHeight="1">
      <c r="A351" s="251"/>
      <c r="B351" s="251"/>
      <c r="C351" s="251"/>
      <c r="D351" s="251"/>
      <c r="E351" s="251"/>
      <c r="F351" s="251"/>
      <c r="G351" s="251"/>
      <c r="H351" s="251"/>
      <c r="I351" s="251"/>
      <c r="J351" s="251"/>
      <c r="K351" s="251"/>
      <c r="L351" s="251"/>
      <c r="M351" s="251"/>
      <c r="N351" s="251"/>
      <c r="O351" s="251"/>
      <c r="P351" s="251"/>
      <c r="Q351" s="251"/>
      <c r="R351" s="251"/>
      <c r="S351" s="251"/>
      <c r="T351" s="251"/>
      <c r="U351" s="251"/>
      <c r="V351" s="251"/>
      <c r="W351" s="251"/>
      <c r="X351" s="251"/>
      <c r="Y351" s="251"/>
      <c r="Z351" s="251"/>
    </row>
    <row r="352" ht="15.75" customHeight="1">
      <c r="A352" s="251"/>
      <c r="B352" s="251"/>
      <c r="C352" s="251"/>
      <c r="D352" s="251"/>
      <c r="E352" s="251"/>
      <c r="F352" s="251"/>
      <c r="G352" s="251"/>
      <c r="H352" s="251"/>
      <c r="I352" s="251"/>
      <c r="J352" s="251"/>
      <c r="K352" s="251"/>
      <c r="L352" s="251"/>
      <c r="M352" s="251"/>
      <c r="N352" s="251"/>
      <c r="O352" s="251"/>
      <c r="P352" s="251"/>
      <c r="Q352" s="251"/>
      <c r="R352" s="251"/>
      <c r="S352" s="251"/>
      <c r="T352" s="251"/>
      <c r="U352" s="251"/>
      <c r="V352" s="251"/>
      <c r="W352" s="251"/>
      <c r="X352" s="251"/>
      <c r="Y352" s="251"/>
      <c r="Z352" s="251"/>
    </row>
    <row r="353" ht="15.75" customHeight="1">
      <c r="A353" s="251"/>
      <c r="B353" s="251"/>
      <c r="C353" s="251"/>
      <c r="D353" s="251"/>
      <c r="E353" s="251"/>
      <c r="F353" s="251"/>
      <c r="G353" s="251"/>
      <c r="H353" s="251"/>
      <c r="I353" s="251"/>
      <c r="J353" s="251"/>
      <c r="K353" s="251"/>
      <c r="L353" s="251"/>
      <c r="M353" s="251"/>
      <c r="N353" s="251"/>
      <c r="O353" s="251"/>
      <c r="P353" s="251"/>
      <c r="Q353" s="251"/>
      <c r="R353" s="251"/>
      <c r="S353" s="251"/>
      <c r="T353" s="251"/>
      <c r="U353" s="251"/>
      <c r="V353" s="251"/>
      <c r="W353" s="251"/>
      <c r="X353" s="251"/>
      <c r="Y353" s="251"/>
      <c r="Z353" s="251"/>
    </row>
    <row r="354" ht="15.75" customHeight="1">
      <c r="A354" s="251"/>
      <c r="B354" s="251"/>
      <c r="C354" s="251"/>
      <c r="D354" s="251"/>
      <c r="E354" s="251"/>
      <c r="F354" s="251"/>
      <c r="G354" s="251"/>
      <c r="H354" s="251"/>
      <c r="I354" s="251"/>
      <c r="J354" s="251"/>
      <c r="K354" s="251"/>
      <c r="L354" s="251"/>
      <c r="M354" s="251"/>
      <c r="N354" s="251"/>
      <c r="O354" s="251"/>
      <c r="P354" s="251"/>
      <c r="Q354" s="251"/>
      <c r="R354" s="251"/>
      <c r="S354" s="251"/>
      <c r="T354" s="251"/>
      <c r="U354" s="251"/>
      <c r="V354" s="251"/>
      <c r="W354" s="251"/>
      <c r="X354" s="251"/>
      <c r="Y354" s="251"/>
      <c r="Z354" s="251"/>
    </row>
    <row r="355" ht="15.75" customHeight="1">
      <c r="A355" s="251"/>
      <c r="B355" s="251"/>
      <c r="C355" s="251"/>
      <c r="D355" s="251"/>
      <c r="E355" s="251"/>
      <c r="F355" s="251"/>
      <c r="G355" s="251"/>
      <c r="H355" s="251"/>
      <c r="I355" s="251"/>
      <c r="J355" s="251"/>
      <c r="K355" s="251"/>
      <c r="L355" s="251"/>
      <c r="M355" s="251"/>
      <c r="N355" s="251"/>
      <c r="O355" s="251"/>
      <c r="P355" s="251"/>
      <c r="Q355" s="251"/>
      <c r="R355" s="251"/>
      <c r="S355" s="251"/>
      <c r="T355" s="251"/>
      <c r="U355" s="251"/>
      <c r="V355" s="251"/>
      <c r="W355" s="251"/>
      <c r="X355" s="251"/>
      <c r="Y355" s="251"/>
      <c r="Z355" s="251"/>
    </row>
    <row r="356" ht="15.75" customHeight="1">
      <c r="A356" s="251"/>
      <c r="B356" s="251"/>
      <c r="C356" s="251"/>
      <c r="D356" s="251"/>
      <c r="E356" s="251"/>
      <c r="F356" s="251"/>
      <c r="G356" s="251"/>
      <c r="H356" s="251"/>
      <c r="I356" s="251"/>
      <c r="J356" s="251"/>
      <c r="K356" s="251"/>
      <c r="L356" s="251"/>
      <c r="M356" s="251"/>
      <c r="N356" s="251"/>
      <c r="O356" s="251"/>
      <c r="P356" s="251"/>
      <c r="Q356" s="251"/>
      <c r="R356" s="251"/>
      <c r="S356" s="251"/>
      <c r="T356" s="251"/>
      <c r="U356" s="251"/>
      <c r="V356" s="251"/>
      <c r="W356" s="251"/>
      <c r="X356" s="251"/>
      <c r="Y356" s="251"/>
      <c r="Z356" s="251"/>
    </row>
    <row r="357" ht="15.75" customHeight="1">
      <c r="A357" s="251"/>
      <c r="B357" s="251"/>
      <c r="C357" s="251"/>
      <c r="D357" s="251"/>
      <c r="E357" s="251"/>
      <c r="F357" s="251"/>
      <c r="G357" s="251"/>
      <c r="H357" s="251"/>
      <c r="I357" s="251"/>
      <c r="J357" s="251"/>
      <c r="K357" s="251"/>
      <c r="L357" s="251"/>
      <c r="M357" s="251"/>
      <c r="N357" s="251"/>
      <c r="O357" s="251"/>
      <c r="P357" s="251"/>
      <c r="Q357" s="251"/>
      <c r="R357" s="251"/>
      <c r="S357" s="251"/>
      <c r="T357" s="251"/>
      <c r="U357" s="251"/>
      <c r="V357" s="251"/>
      <c r="W357" s="251"/>
      <c r="X357" s="251"/>
      <c r="Y357" s="251"/>
      <c r="Z357" s="251"/>
    </row>
    <row r="358" ht="15.75" customHeight="1">
      <c r="A358" s="251"/>
      <c r="B358" s="251"/>
      <c r="C358" s="251"/>
      <c r="D358" s="251"/>
      <c r="E358" s="251"/>
      <c r="F358" s="251"/>
      <c r="G358" s="251"/>
      <c r="H358" s="251"/>
      <c r="I358" s="251"/>
      <c r="J358" s="251"/>
      <c r="K358" s="251"/>
      <c r="L358" s="251"/>
      <c r="M358" s="251"/>
      <c r="N358" s="251"/>
      <c r="O358" s="251"/>
      <c r="P358" s="251"/>
      <c r="Q358" s="251"/>
      <c r="R358" s="251"/>
      <c r="S358" s="251"/>
      <c r="T358" s="251"/>
      <c r="U358" s="251"/>
      <c r="V358" s="251"/>
      <c r="W358" s="251"/>
      <c r="X358" s="251"/>
      <c r="Y358" s="251"/>
      <c r="Z358" s="251"/>
    </row>
    <row r="359" ht="15.75" customHeight="1">
      <c r="A359" s="251"/>
      <c r="B359" s="251"/>
      <c r="C359" s="251"/>
      <c r="D359" s="251"/>
      <c r="E359" s="251"/>
      <c r="F359" s="251"/>
      <c r="G359" s="251"/>
      <c r="H359" s="251"/>
      <c r="I359" s="251"/>
      <c r="J359" s="251"/>
      <c r="K359" s="251"/>
      <c r="L359" s="251"/>
      <c r="M359" s="251"/>
      <c r="N359" s="251"/>
      <c r="O359" s="251"/>
      <c r="P359" s="251"/>
      <c r="Q359" s="251"/>
      <c r="R359" s="251"/>
      <c r="S359" s="251"/>
      <c r="T359" s="251"/>
      <c r="U359" s="251"/>
      <c r="V359" s="251"/>
      <c r="W359" s="251"/>
      <c r="X359" s="251"/>
      <c r="Y359" s="251"/>
      <c r="Z359" s="251"/>
    </row>
    <row r="360" ht="15.75" customHeight="1">
      <c r="A360" s="251"/>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row>
    <row r="361" ht="15.75" customHeight="1">
      <c r="A361" s="251"/>
      <c r="B361" s="251"/>
      <c r="C361" s="251"/>
      <c r="D361" s="251"/>
      <c r="E361" s="251"/>
      <c r="F361" s="251"/>
      <c r="G361" s="251"/>
      <c r="H361" s="251"/>
      <c r="I361" s="251"/>
      <c r="J361" s="251"/>
      <c r="K361" s="251"/>
      <c r="L361" s="251"/>
      <c r="M361" s="251"/>
      <c r="N361" s="251"/>
      <c r="O361" s="251"/>
      <c r="P361" s="251"/>
      <c r="Q361" s="251"/>
      <c r="R361" s="251"/>
      <c r="S361" s="251"/>
      <c r="T361" s="251"/>
      <c r="U361" s="251"/>
      <c r="V361" s="251"/>
      <c r="W361" s="251"/>
      <c r="X361" s="251"/>
      <c r="Y361" s="251"/>
      <c r="Z361" s="251"/>
    </row>
    <row r="362" ht="15.75" customHeight="1">
      <c r="A362" s="251"/>
      <c r="B362" s="251"/>
      <c r="C362" s="251"/>
      <c r="D362" s="251"/>
      <c r="E362" s="251"/>
      <c r="F362" s="251"/>
      <c r="G362" s="251"/>
      <c r="H362" s="251"/>
      <c r="I362" s="251"/>
      <c r="J362" s="251"/>
      <c r="K362" s="251"/>
      <c r="L362" s="251"/>
      <c r="M362" s="251"/>
      <c r="N362" s="251"/>
      <c r="O362" s="251"/>
      <c r="P362" s="251"/>
      <c r="Q362" s="251"/>
      <c r="R362" s="251"/>
      <c r="S362" s="251"/>
      <c r="T362" s="251"/>
      <c r="U362" s="251"/>
      <c r="V362" s="251"/>
      <c r="W362" s="251"/>
      <c r="X362" s="251"/>
      <c r="Y362" s="251"/>
      <c r="Z362" s="251"/>
    </row>
    <row r="363" ht="15.75" customHeight="1">
      <c r="A363" s="251"/>
      <c r="B363" s="251"/>
      <c r="C363" s="251"/>
      <c r="D363" s="251"/>
      <c r="E363" s="251"/>
      <c r="F363" s="251"/>
      <c r="G363" s="251"/>
      <c r="H363" s="251"/>
      <c r="I363" s="251"/>
      <c r="J363" s="251"/>
      <c r="K363" s="251"/>
      <c r="L363" s="251"/>
      <c r="M363" s="251"/>
      <c r="N363" s="251"/>
      <c r="O363" s="251"/>
      <c r="P363" s="251"/>
      <c r="Q363" s="251"/>
      <c r="R363" s="251"/>
      <c r="S363" s="251"/>
      <c r="T363" s="251"/>
      <c r="U363" s="251"/>
      <c r="V363" s="251"/>
      <c r="W363" s="251"/>
      <c r="X363" s="251"/>
      <c r="Y363" s="251"/>
      <c r="Z363" s="251"/>
    </row>
    <row r="364" ht="15.75" customHeight="1">
      <c r="A364" s="251"/>
      <c r="B364" s="251"/>
      <c r="C364" s="251"/>
      <c r="D364" s="251"/>
      <c r="E364" s="251"/>
      <c r="F364" s="251"/>
      <c r="G364" s="251"/>
      <c r="H364" s="251"/>
      <c r="I364" s="251"/>
      <c r="J364" s="251"/>
      <c r="K364" s="251"/>
      <c r="L364" s="251"/>
      <c r="M364" s="251"/>
      <c r="N364" s="251"/>
      <c r="O364" s="251"/>
      <c r="P364" s="251"/>
      <c r="Q364" s="251"/>
      <c r="R364" s="251"/>
      <c r="S364" s="251"/>
      <c r="T364" s="251"/>
      <c r="U364" s="251"/>
      <c r="V364" s="251"/>
      <c r="W364" s="251"/>
      <c r="X364" s="251"/>
      <c r="Y364" s="251"/>
      <c r="Z364" s="251"/>
    </row>
    <row r="365" ht="15.75" customHeight="1">
      <c r="A365" s="251"/>
      <c r="B365" s="251"/>
      <c r="C365" s="251"/>
      <c r="D365" s="251"/>
      <c r="E365" s="251"/>
      <c r="F365" s="251"/>
      <c r="G365" s="251"/>
      <c r="H365" s="251"/>
      <c r="I365" s="251"/>
      <c r="J365" s="251"/>
      <c r="K365" s="251"/>
      <c r="L365" s="251"/>
      <c r="M365" s="251"/>
      <c r="N365" s="251"/>
      <c r="O365" s="251"/>
      <c r="P365" s="251"/>
      <c r="Q365" s="251"/>
      <c r="R365" s="251"/>
      <c r="S365" s="251"/>
      <c r="T365" s="251"/>
      <c r="U365" s="251"/>
      <c r="V365" s="251"/>
      <c r="W365" s="251"/>
      <c r="X365" s="251"/>
      <c r="Y365" s="251"/>
      <c r="Z365" s="251"/>
    </row>
    <row r="366" ht="15.75" customHeight="1">
      <c r="A366" s="251"/>
      <c r="B366" s="251"/>
      <c r="C366" s="251"/>
      <c r="D366" s="251"/>
      <c r="E366" s="251"/>
      <c r="F366" s="251"/>
      <c r="G366" s="251"/>
      <c r="H366" s="251"/>
      <c r="I366" s="251"/>
      <c r="J366" s="251"/>
      <c r="K366" s="251"/>
      <c r="L366" s="251"/>
      <c r="M366" s="251"/>
      <c r="N366" s="251"/>
      <c r="O366" s="251"/>
      <c r="P366" s="251"/>
      <c r="Q366" s="251"/>
      <c r="R366" s="251"/>
      <c r="S366" s="251"/>
      <c r="T366" s="251"/>
      <c r="U366" s="251"/>
      <c r="V366" s="251"/>
      <c r="W366" s="251"/>
      <c r="X366" s="251"/>
      <c r="Y366" s="251"/>
      <c r="Z366" s="251"/>
    </row>
    <row r="367" ht="15.75" customHeight="1">
      <c r="A367" s="251"/>
      <c r="B367" s="251"/>
      <c r="C367" s="251"/>
      <c r="D367" s="251"/>
      <c r="E367" s="251"/>
      <c r="F367" s="251"/>
      <c r="G367" s="251"/>
      <c r="H367" s="251"/>
      <c r="I367" s="251"/>
      <c r="J367" s="251"/>
      <c r="K367" s="251"/>
      <c r="L367" s="251"/>
      <c r="M367" s="251"/>
      <c r="N367" s="251"/>
      <c r="O367" s="251"/>
      <c r="P367" s="251"/>
      <c r="Q367" s="251"/>
      <c r="R367" s="251"/>
      <c r="S367" s="251"/>
      <c r="T367" s="251"/>
      <c r="U367" s="251"/>
      <c r="V367" s="251"/>
      <c r="W367" s="251"/>
      <c r="X367" s="251"/>
      <c r="Y367" s="251"/>
      <c r="Z367" s="251"/>
    </row>
    <row r="368" ht="15.75" customHeight="1">
      <c r="A368" s="251"/>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row>
    <row r="369" ht="15.75" customHeight="1">
      <c r="A369" s="251"/>
      <c r="B369" s="251"/>
      <c r="C369" s="251"/>
      <c r="D369" s="251"/>
      <c r="E369" s="251"/>
      <c r="F369" s="251"/>
      <c r="G369" s="251"/>
      <c r="H369" s="251"/>
      <c r="I369" s="251"/>
      <c r="J369" s="251"/>
      <c r="K369" s="251"/>
      <c r="L369" s="251"/>
      <c r="M369" s="251"/>
      <c r="N369" s="251"/>
      <c r="O369" s="251"/>
      <c r="P369" s="251"/>
      <c r="Q369" s="251"/>
      <c r="R369" s="251"/>
      <c r="S369" s="251"/>
      <c r="T369" s="251"/>
      <c r="U369" s="251"/>
      <c r="V369" s="251"/>
      <c r="W369" s="251"/>
      <c r="X369" s="251"/>
      <c r="Y369" s="251"/>
      <c r="Z369" s="251"/>
    </row>
    <row r="370" ht="15.75" customHeight="1">
      <c r="A370" s="251"/>
      <c r="B370" s="251"/>
      <c r="C370" s="251"/>
      <c r="D370" s="251"/>
      <c r="E370" s="251"/>
      <c r="F370" s="251"/>
      <c r="G370" s="251"/>
      <c r="H370" s="251"/>
      <c r="I370" s="251"/>
      <c r="J370" s="251"/>
      <c r="K370" s="251"/>
      <c r="L370" s="251"/>
      <c r="M370" s="251"/>
      <c r="N370" s="251"/>
      <c r="O370" s="251"/>
      <c r="P370" s="251"/>
      <c r="Q370" s="251"/>
      <c r="R370" s="251"/>
      <c r="S370" s="251"/>
      <c r="T370" s="251"/>
      <c r="U370" s="251"/>
      <c r="V370" s="251"/>
      <c r="W370" s="251"/>
      <c r="X370" s="251"/>
      <c r="Y370" s="251"/>
      <c r="Z370" s="251"/>
    </row>
    <row r="371" ht="15.75" customHeight="1">
      <c r="A371" s="251"/>
      <c r="B371" s="251"/>
      <c r="C371" s="251"/>
      <c r="D371" s="251"/>
      <c r="E371" s="251"/>
      <c r="F371" s="251"/>
      <c r="G371" s="251"/>
      <c r="H371" s="251"/>
      <c r="I371" s="251"/>
      <c r="J371" s="251"/>
      <c r="K371" s="251"/>
      <c r="L371" s="251"/>
      <c r="M371" s="251"/>
      <c r="N371" s="251"/>
      <c r="O371" s="251"/>
      <c r="P371" s="251"/>
      <c r="Q371" s="251"/>
      <c r="R371" s="251"/>
      <c r="S371" s="251"/>
      <c r="T371" s="251"/>
      <c r="U371" s="251"/>
      <c r="V371" s="251"/>
      <c r="W371" s="251"/>
      <c r="X371" s="251"/>
      <c r="Y371" s="251"/>
      <c r="Z371" s="251"/>
    </row>
    <row r="372" ht="15.75" customHeight="1">
      <c r="A372" s="251"/>
      <c r="B372" s="251"/>
      <c r="C372" s="251"/>
      <c r="D372" s="251"/>
      <c r="E372" s="251"/>
      <c r="F372" s="251"/>
      <c r="G372" s="251"/>
      <c r="H372" s="251"/>
      <c r="I372" s="251"/>
      <c r="J372" s="251"/>
      <c r="K372" s="251"/>
      <c r="L372" s="251"/>
      <c r="M372" s="251"/>
      <c r="N372" s="251"/>
      <c r="O372" s="251"/>
      <c r="P372" s="251"/>
      <c r="Q372" s="251"/>
      <c r="R372" s="251"/>
      <c r="S372" s="251"/>
      <c r="T372" s="251"/>
      <c r="U372" s="251"/>
      <c r="V372" s="251"/>
      <c r="W372" s="251"/>
      <c r="X372" s="251"/>
      <c r="Y372" s="251"/>
      <c r="Z372" s="251"/>
    </row>
    <row r="373" ht="15.75" customHeight="1">
      <c r="A373" s="251"/>
      <c r="B373" s="251"/>
      <c r="C373" s="251"/>
      <c r="D373" s="251"/>
      <c r="E373" s="251"/>
      <c r="F373" s="251"/>
      <c r="G373" s="251"/>
      <c r="H373" s="251"/>
      <c r="I373" s="251"/>
      <c r="J373" s="251"/>
      <c r="K373" s="251"/>
      <c r="L373" s="251"/>
      <c r="M373" s="251"/>
      <c r="N373" s="251"/>
      <c r="O373" s="251"/>
      <c r="P373" s="251"/>
      <c r="Q373" s="251"/>
      <c r="R373" s="251"/>
      <c r="S373" s="251"/>
      <c r="T373" s="251"/>
      <c r="U373" s="251"/>
      <c r="V373" s="251"/>
      <c r="W373" s="251"/>
      <c r="X373" s="251"/>
      <c r="Y373" s="251"/>
      <c r="Z373" s="251"/>
    </row>
    <row r="374" ht="15.75" customHeight="1">
      <c r="A374" s="251"/>
      <c r="B374" s="251"/>
      <c r="C374" s="251"/>
      <c r="D374" s="251"/>
      <c r="E374" s="251"/>
      <c r="F374" s="251"/>
      <c r="G374" s="251"/>
      <c r="H374" s="251"/>
      <c r="I374" s="251"/>
      <c r="J374" s="251"/>
      <c r="K374" s="251"/>
      <c r="L374" s="251"/>
      <c r="M374" s="251"/>
      <c r="N374" s="251"/>
      <c r="O374" s="251"/>
      <c r="P374" s="251"/>
      <c r="Q374" s="251"/>
      <c r="R374" s="251"/>
      <c r="S374" s="251"/>
      <c r="T374" s="251"/>
      <c r="U374" s="251"/>
      <c r="V374" s="251"/>
      <c r="W374" s="251"/>
      <c r="X374" s="251"/>
      <c r="Y374" s="251"/>
      <c r="Z374" s="251"/>
    </row>
    <row r="375" ht="15.75" customHeight="1">
      <c r="A375" s="251"/>
      <c r="B375" s="251"/>
      <c r="C375" s="251"/>
      <c r="D375" s="251"/>
      <c r="E375" s="251"/>
      <c r="F375" s="251"/>
      <c r="G375" s="251"/>
      <c r="H375" s="251"/>
      <c r="I375" s="251"/>
      <c r="J375" s="251"/>
      <c r="K375" s="251"/>
      <c r="L375" s="251"/>
      <c r="M375" s="251"/>
      <c r="N375" s="251"/>
      <c r="O375" s="251"/>
      <c r="P375" s="251"/>
      <c r="Q375" s="251"/>
      <c r="R375" s="251"/>
      <c r="S375" s="251"/>
      <c r="T375" s="251"/>
      <c r="U375" s="251"/>
      <c r="V375" s="251"/>
      <c r="W375" s="251"/>
      <c r="X375" s="251"/>
      <c r="Y375" s="251"/>
      <c r="Z375" s="251"/>
    </row>
    <row r="376" ht="15.75" customHeight="1">
      <c r="A376" s="251"/>
      <c r="B376" s="251"/>
      <c r="C376" s="251"/>
      <c r="D376" s="251"/>
      <c r="E376" s="251"/>
      <c r="F376" s="251"/>
      <c r="G376" s="251"/>
      <c r="H376" s="251"/>
      <c r="I376" s="251"/>
      <c r="J376" s="251"/>
      <c r="K376" s="251"/>
      <c r="L376" s="251"/>
      <c r="M376" s="251"/>
      <c r="N376" s="251"/>
      <c r="O376" s="251"/>
      <c r="P376" s="251"/>
      <c r="Q376" s="251"/>
      <c r="R376" s="251"/>
      <c r="S376" s="251"/>
      <c r="T376" s="251"/>
      <c r="U376" s="251"/>
      <c r="V376" s="251"/>
      <c r="W376" s="251"/>
      <c r="X376" s="251"/>
      <c r="Y376" s="251"/>
      <c r="Z376" s="251"/>
    </row>
    <row r="377" ht="15.75" customHeight="1">
      <c r="A377" s="251"/>
      <c r="B377" s="251"/>
      <c r="C377" s="251"/>
      <c r="D377" s="251"/>
      <c r="E377" s="251"/>
      <c r="F377" s="251"/>
      <c r="G377" s="251"/>
      <c r="H377" s="251"/>
      <c r="I377" s="251"/>
      <c r="J377" s="251"/>
      <c r="K377" s="251"/>
      <c r="L377" s="251"/>
      <c r="M377" s="251"/>
      <c r="N377" s="251"/>
      <c r="O377" s="251"/>
      <c r="P377" s="251"/>
      <c r="Q377" s="251"/>
      <c r="R377" s="251"/>
      <c r="S377" s="251"/>
      <c r="T377" s="251"/>
      <c r="U377" s="251"/>
      <c r="V377" s="251"/>
      <c r="W377" s="251"/>
      <c r="X377" s="251"/>
      <c r="Y377" s="251"/>
      <c r="Z377" s="251"/>
    </row>
    <row r="378" ht="15.75" customHeight="1">
      <c r="A378" s="251"/>
      <c r="B378" s="251"/>
      <c r="C378" s="251"/>
      <c r="D378" s="251"/>
      <c r="E378" s="251"/>
      <c r="F378" s="251"/>
      <c r="G378" s="251"/>
      <c r="H378" s="251"/>
      <c r="I378" s="251"/>
      <c r="J378" s="251"/>
      <c r="K378" s="251"/>
      <c r="L378" s="251"/>
      <c r="M378" s="251"/>
      <c r="N378" s="251"/>
      <c r="O378" s="251"/>
      <c r="P378" s="251"/>
      <c r="Q378" s="251"/>
      <c r="R378" s="251"/>
      <c r="S378" s="251"/>
      <c r="T378" s="251"/>
      <c r="U378" s="251"/>
      <c r="V378" s="251"/>
      <c r="W378" s="251"/>
      <c r="X378" s="251"/>
      <c r="Y378" s="251"/>
      <c r="Z378" s="251"/>
    </row>
    <row r="379" ht="15.75" customHeight="1">
      <c r="A379" s="251"/>
      <c r="B379" s="251"/>
      <c r="C379" s="251"/>
      <c r="D379" s="251"/>
      <c r="E379" s="251"/>
      <c r="F379" s="251"/>
      <c r="G379" s="251"/>
      <c r="H379" s="251"/>
      <c r="I379" s="251"/>
      <c r="J379" s="251"/>
      <c r="K379" s="251"/>
      <c r="L379" s="251"/>
      <c r="M379" s="251"/>
      <c r="N379" s="251"/>
      <c r="O379" s="251"/>
      <c r="P379" s="251"/>
      <c r="Q379" s="251"/>
      <c r="R379" s="251"/>
      <c r="S379" s="251"/>
      <c r="T379" s="251"/>
      <c r="U379" s="251"/>
      <c r="V379" s="251"/>
      <c r="W379" s="251"/>
      <c r="X379" s="251"/>
      <c r="Y379" s="251"/>
      <c r="Z379" s="251"/>
    </row>
    <row r="380" ht="15.75" customHeight="1">
      <c r="A380" s="251"/>
      <c r="B380" s="251"/>
      <c r="C380" s="251"/>
      <c r="D380" s="251"/>
      <c r="E380" s="251"/>
      <c r="F380" s="251"/>
      <c r="G380" s="251"/>
      <c r="H380" s="251"/>
      <c r="I380" s="251"/>
      <c r="J380" s="251"/>
      <c r="K380" s="251"/>
      <c r="L380" s="251"/>
      <c r="M380" s="251"/>
      <c r="N380" s="251"/>
      <c r="O380" s="251"/>
      <c r="P380" s="251"/>
      <c r="Q380" s="251"/>
      <c r="R380" s="251"/>
      <c r="S380" s="251"/>
      <c r="T380" s="251"/>
      <c r="U380" s="251"/>
      <c r="V380" s="251"/>
      <c r="W380" s="251"/>
      <c r="X380" s="251"/>
      <c r="Y380" s="251"/>
      <c r="Z380" s="251"/>
    </row>
    <row r="381" ht="15.75" customHeight="1">
      <c r="A381" s="251"/>
      <c r="B381" s="251"/>
      <c r="C381" s="251"/>
      <c r="D381" s="251"/>
      <c r="E381" s="251"/>
      <c r="F381" s="251"/>
      <c r="G381" s="251"/>
      <c r="H381" s="251"/>
      <c r="I381" s="251"/>
      <c r="J381" s="251"/>
      <c r="K381" s="251"/>
      <c r="L381" s="251"/>
      <c r="M381" s="251"/>
      <c r="N381" s="251"/>
      <c r="O381" s="251"/>
      <c r="P381" s="251"/>
      <c r="Q381" s="251"/>
      <c r="R381" s="251"/>
      <c r="S381" s="251"/>
      <c r="T381" s="251"/>
      <c r="U381" s="251"/>
      <c r="V381" s="251"/>
      <c r="W381" s="251"/>
      <c r="X381" s="251"/>
      <c r="Y381" s="251"/>
      <c r="Z381" s="251"/>
    </row>
    <row r="382" ht="15.75" customHeight="1">
      <c r="A382" s="251"/>
      <c r="B382" s="251"/>
      <c r="C382" s="251"/>
      <c r="D382" s="251"/>
      <c r="E382" s="251"/>
      <c r="F382" s="251"/>
      <c r="G382" s="251"/>
      <c r="H382" s="251"/>
      <c r="I382" s="251"/>
      <c r="J382" s="251"/>
      <c r="K382" s="251"/>
      <c r="L382" s="251"/>
      <c r="M382" s="251"/>
      <c r="N382" s="251"/>
      <c r="O382" s="251"/>
      <c r="P382" s="251"/>
      <c r="Q382" s="251"/>
      <c r="R382" s="251"/>
      <c r="S382" s="251"/>
      <c r="T382" s="251"/>
      <c r="U382" s="251"/>
      <c r="V382" s="251"/>
      <c r="W382" s="251"/>
      <c r="X382" s="251"/>
      <c r="Y382" s="251"/>
      <c r="Z382" s="251"/>
    </row>
    <row r="383" ht="15.75" customHeight="1">
      <c r="A383" s="251"/>
      <c r="B383" s="251"/>
      <c r="C383" s="251"/>
      <c r="D383" s="251"/>
      <c r="E383" s="251"/>
      <c r="F383" s="251"/>
      <c r="G383" s="251"/>
      <c r="H383" s="251"/>
      <c r="I383" s="251"/>
      <c r="J383" s="251"/>
      <c r="K383" s="251"/>
      <c r="L383" s="251"/>
      <c r="M383" s="251"/>
      <c r="N383" s="251"/>
      <c r="O383" s="251"/>
      <c r="P383" s="251"/>
      <c r="Q383" s="251"/>
      <c r="R383" s="251"/>
      <c r="S383" s="251"/>
      <c r="T383" s="251"/>
      <c r="U383" s="251"/>
      <c r="V383" s="251"/>
      <c r="W383" s="251"/>
      <c r="X383" s="251"/>
      <c r="Y383" s="251"/>
      <c r="Z383" s="251"/>
    </row>
    <row r="384" ht="15.75" customHeight="1">
      <c r="A384" s="251"/>
      <c r="B384" s="251"/>
      <c r="C384" s="251"/>
      <c r="D384" s="251"/>
      <c r="E384" s="251"/>
      <c r="F384" s="251"/>
      <c r="G384" s="251"/>
      <c r="H384" s="251"/>
      <c r="I384" s="251"/>
      <c r="J384" s="251"/>
      <c r="K384" s="251"/>
      <c r="L384" s="251"/>
      <c r="M384" s="251"/>
      <c r="N384" s="251"/>
      <c r="O384" s="251"/>
      <c r="P384" s="251"/>
      <c r="Q384" s="251"/>
      <c r="R384" s="251"/>
      <c r="S384" s="251"/>
      <c r="T384" s="251"/>
      <c r="U384" s="251"/>
      <c r="V384" s="251"/>
      <c r="W384" s="251"/>
      <c r="X384" s="251"/>
      <c r="Y384" s="251"/>
      <c r="Z384" s="251"/>
    </row>
    <row r="385" ht="15.75" customHeight="1">
      <c r="A385" s="251"/>
      <c r="B385" s="251"/>
      <c r="C385" s="251"/>
      <c r="D385" s="251"/>
      <c r="E385" s="251"/>
      <c r="F385" s="251"/>
      <c r="G385" s="251"/>
      <c r="H385" s="251"/>
      <c r="I385" s="251"/>
      <c r="J385" s="251"/>
      <c r="K385" s="251"/>
      <c r="L385" s="251"/>
      <c r="M385" s="251"/>
      <c r="N385" s="251"/>
      <c r="O385" s="251"/>
      <c r="P385" s="251"/>
      <c r="Q385" s="251"/>
      <c r="R385" s="251"/>
      <c r="S385" s="251"/>
      <c r="T385" s="251"/>
      <c r="U385" s="251"/>
      <c r="V385" s="251"/>
      <c r="W385" s="251"/>
      <c r="X385" s="251"/>
      <c r="Y385" s="251"/>
      <c r="Z385" s="251"/>
    </row>
    <row r="386" ht="15.75" customHeight="1">
      <c r="A386" s="251"/>
      <c r="B386" s="251"/>
      <c r="C386" s="251"/>
      <c r="D386" s="251"/>
      <c r="E386" s="251"/>
      <c r="F386" s="251"/>
      <c r="G386" s="251"/>
      <c r="H386" s="251"/>
      <c r="I386" s="251"/>
      <c r="J386" s="251"/>
      <c r="K386" s="251"/>
      <c r="L386" s="251"/>
      <c r="M386" s="251"/>
      <c r="N386" s="251"/>
      <c r="O386" s="251"/>
      <c r="P386" s="251"/>
      <c r="Q386" s="251"/>
      <c r="R386" s="251"/>
      <c r="S386" s="251"/>
      <c r="T386" s="251"/>
      <c r="U386" s="251"/>
      <c r="V386" s="251"/>
      <c r="W386" s="251"/>
      <c r="X386" s="251"/>
      <c r="Y386" s="251"/>
      <c r="Z386" s="251"/>
    </row>
    <row r="387" ht="15.75" customHeight="1">
      <c r="A387" s="251"/>
      <c r="B387" s="251"/>
      <c r="C387" s="251"/>
      <c r="D387" s="251"/>
      <c r="E387" s="251"/>
      <c r="F387" s="251"/>
      <c r="G387" s="251"/>
      <c r="H387" s="251"/>
      <c r="I387" s="251"/>
      <c r="J387" s="251"/>
      <c r="K387" s="251"/>
      <c r="L387" s="251"/>
      <c r="M387" s="251"/>
      <c r="N387" s="251"/>
      <c r="O387" s="251"/>
      <c r="P387" s="251"/>
      <c r="Q387" s="251"/>
      <c r="R387" s="251"/>
      <c r="S387" s="251"/>
      <c r="T387" s="251"/>
      <c r="U387" s="251"/>
      <c r="V387" s="251"/>
      <c r="W387" s="251"/>
      <c r="X387" s="251"/>
      <c r="Y387" s="251"/>
      <c r="Z387" s="251"/>
    </row>
    <row r="388" ht="15.75" customHeight="1">
      <c r="A388" s="251"/>
      <c r="B388" s="251"/>
      <c r="C388" s="251"/>
      <c r="D388" s="251"/>
      <c r="E388" s="251"/>
      <c r="F388" s="251"/>
      <c r="G388" s="251"/>
      <c r="H388" s="251"/>
      <c r="I388" s="251"/>
      <c r="J388" s="251"/>
      <c r="K388" s="251"/>
      <c r="L388" s="251"/>
      <c r="M388" s="251"/>
      <c r="N388" s="251"/>
      <c r="O388" s="251"/>
      <c r="P388" s="251"/>
      <c r="Q388" s="251"/>
      <c r="R388" s="251"/>
      <c r="S388" s="251"/>
      <c r="T388" s="251"/>
      <c r="U388" s="251"/>
      <c r="V388" s="251"/>
      <c r="W388" s="251"/>
      <c r="X388" s="251"/>
      <c r="Y388" s="251"/>
      <c r="Z388" s="251"/>
    </row>
    <row r="389" ht="15.75" customHeight="1">
      <c r="A389" s="251"/>
      <c r="B389" s="251"/>
      <c r="C389" s="251"/>
      <c r="D389" s="251"/>
      <c r="E389" s="251"/>
      <c r="F389" s="251"/>
      <c r="G389" s="251"/>
      <c r="H389" s="251"/>
      <c r="I389" s="251"/>
      <c r="J389" s="251"/>
      <c r="K389" s="251"/>
      <c r="L389" s="251"/>
      <c r="M389" s="251"/>
      <c r="N389" s="251"/>
      <c r="O389" s="251"/>
      <c r="P389" s="251"/>
      <c r="Q389" s="251"/>
      <c r="R389" s="251"/>
      <c r="S389" s="251"/>
      <c r="T389" s="251"/>
      <c r="U389" s="251"/>
      <c r="V389" s="251"/>
      <c r="W389" s="251"/>
      <c r="X389" s="251"/>
      <c r="Y389" s="251"/>
      <c r="Z389" s="251"/>
    </row>
    <row r="390" ht="15.75" customHeight="1">
      <c r="A390" s="251"/>
      <c r="B390" s="251"/>
      <c r="C390" s="251"/>
      <c r="D390" s="251"/>
      <c r="E390" s="251"/>
      <c r="F390" s="251"/>
      <c r="G390" s="251"/>
      <c r="H390" s="251"/>
      <c r="I390" s="251"/>
      <c r="J390" s="251"/>
      <c r="K390" s="251"/>
      <c r="L390" s="251"/>
      <c r="M390" s="251"/>
      <c r="N390" s="251"/>
      <c r="O390" s="251"/>
      <c r="P390" s="251"/>
      <c r="Q390" s="251"/>
      <c r="R390" s="251"/>
      <c r="S390" s="251"/>
      <c r="T390" s="251"/>
      <c r="U390" s="251"/>
      <c r="V390" s="251"/>
      <c r="W390" s="251"/>
      <c r="X390" s="251"/>
      <c r="Y390" s="251"/>
      <c r="Z390" s="251"/>
    </row>
    <row r="391" ht="15.75" customHeight="1">
      <c r="A391" s="251"/>
      <c r="B391" s="251"/>
      <c r="C391" s="251"/>
      <c r="D391" s="251"/>
      <c r="E391" s="251"/>
      <c r="F391" s="251"/>
      <c r="G391" s="251"/>
      <c r="H391" s="251"/>
      <c r="I391" s="251"/>
      <c r="J391" s="251"/>
      <c r="K391" s="251"/>
      <c r="L391" s="251"/>
      <c r="M391" s="251"/>
      <c r="N391" s="251"/>
      <c r="O391" s="251"/>
      <c r="P391" s="251"/>
      <c r="Q391" s="251"/>
      <c r="R391" s="251"/>
      <c r="S391" s="251"/>
      <c r="T391" s="251"/>
      <c r="U391" s="251"/>
      <c r="V391" s="251"/>
      <c r="W391" s="251"/>
      <c r="X391" s="251"/>
      <c r="Y391" s="251"/>
      <c r="Z391" s="251"/>
    </row>
    <row r="392" ht="15.75" customHeight="1">
      <c r="A392" s="251"/>
      <c r="B392" s="251"/>
      <c r="C392" s="251"/>
      <c r="D392" s="251"/>
      <c r="E392" s="251"/>
      <c r="F392" s="251"/>
      <c r="G392" s="251"/>
      <c r="H392" s="251"/>
      <c r="I392" s="251"/>
      <c r="J392" s="251"/>
      <c r="K392" s="251"/>
      <c r="L392" s="251"/>
      <c r="M392" s="251"/>
      <c r="N392" s="251"/>
      <c r="O392" s="251"/>
      <c r="P392" s="251"/>
      <c r="Q392" s="251"/>
      <c r="R392" s="251"/>
      <c r="S392" s="251"/>
      <c r="T392" s="251"/>
      <c r="U392" s="251"/>
      <c r="V392" s="251"/>
      <c r="W392" s="251"/>
      <c r="X392" s="251"/>
      <c r="Y392" s="251"/>
      <c r="Z392" s="251"/>
    </row>
    <row r="393" ht="15.75" customHeight="1">
      <c r="A393" s="251"/>
      <c r="B393" s="251"/>
      <c r="C393" s="251"/>
      <c r="D393" s="251"/>
      <c r="E393" s="251"/>
      <c r="F393" s="251"/>
      <c r="G393" s="251"/>
      <c r="H393" s="251"/>
      <c r="I393" s="251"/>
      <c r="J393" s="251"/>
      <c r="K393" s="251"/>
      <c r="L393" s="251"/>
      <c r="M393" s="251"/>
      <c r="N393" s="251"/>
      <c r="O393" s="251"/>
      <c r="P393" s="251"/>
      <c r="Q393" s="251"/>
      <c r="R393" s="251"/>
      <c r="S393" s="251"/>
      <c r="T393" s="251"/>
      <c r="U393" s="251"/>
      <c r="V393" s="251"/>
      <c r="W393" s="251"/>
      <c r="X393" s="251"/>
      <c r="Y393" s="251"/>
      <c r="Z393" s="251"/>
    </row>
    <row r="394" ht="15.75" customHeight="1">
      <c r="A394" s="251"/>
      <c r="B394" s="251"/>
      <c r="C394" s="251"/>
      <c r="D394" s="251"/>
      <c r="E394" s="251"/>
      <c r="F394" s="251"/>
      <c r="G394" s="251"/>
      <c r="H394" s="251"/>
      <c r="I394" s="251"/>
      <c r="J394" s="251"/>
      <c r="K394" s="251"/>
      <c r="L394" s="251"/>
      <c r="M394" s="251"/>
      <c r="N394" s="251"/>
      <c r="O394" s="251"/>
      <c r="P394" s="251"/>
      <c r="Q394" s="251"/>
      <c r="R394" s="251"/>
      <c r="S394" s="251"/>
      <c r="T394" s="251"/>
      <c r="U394" s="251"/>
      <c r="V394" s="251"/>
      <c r="W394" s="251"/>
      <c r="X394" s="251"/>
      <c r="Y394" s="251"/>
      <c r="Z394" s="251"/>
    </row>
    <row r="395" ht="15.75" customHeight="1">
      <c r="A395" s="251"/>
      <c r="B395" s="251"/>
      <c r="C395" s="251"/>
      <c r="D395" s="251"/>
      <c r="E395" s="251"/>
      <c r="F395" s="251"/>
      <c r="G395" s="251"/>
      <c r="H395" s="251"/>
      <c r="I395" s="251"/>
      <c r="J395" s="251"/>
      <c r="K395" s="251"/>
      <c r="L395" s="251"/>
      <c r="M395" s="251"/>
      <c r="N395" s="251"/>
      <c r="O395" s="251"/>
      <c r="P395" s="251"/>
      <c r="Q395" s="251"/>
      <c r="R395" s="251"/>
      <c r="S395" s="251"/>
      <c r="T395" s="251"/>
      <c r="U395" s="251"/>
      <c r="V395" s="251"/>
      <c r="W395" s="251"/>
      <c r="X395" s="251"/>
      <c r="Y395" s="251"/>
      <c r="Z395" s="251"/>
    </row>
    <row r="396" ht="15.75" customHeight="1">
      <c r="A396" s="251"/>
      <c r="B396" s="251"/>
      <c r="C396" s="251"/>
      <c r="D396" s="251"/>
      <c r="E396" s="251"/>
      <c r="F396" s="251"/>
      <c r="G396" s="251"/>
      <c r="H396" s="251"/>
      <c r="I396" s="251"/>
      <c r="J396" s="251"/>
      <c r="K396" s="251"/>
      <c r="L396" s="251"/>
      <c r="M396" s="251"/>
      <c r="N396" s="251"/>
      <c r="O396" s="251"/>
      <c r="P396" s="251"/>
      <c r="Q396" s="251"/>
      <c r="R396" s="251"/>
      <c r="S396" s="251"/>
      <c r="T396" s="251"/>
      <c r="U396" s="251"/>
      <c r="V396" s="251"/>
      <c r="W396" s="251"/>
      <c r="X396" s="251"/>
      <c r="Y396" s="251"/>
      <c r="Z396" s="251"/>
    </row>
    <row r="397" ht="15.75" customHeight="1">
      <c r="A397" s="251"/>
      <c r="B397" s="251"/>
      <c r="C397" s="251"/>
      <c r="D397" s="251"/>
      <c r="E397" s="251"/>
      <c r="F397" s="251"/>
      <c r="G397" s="251"/>
      <c r="H397" s="251"/>
      <c r="I397" s="251"/>
      <c r="J397" s="251"/>
      <c r="K397" s="251"/>
      <c r="L397" s="251"/>
      <c r="M397" s="251"/>
      <c r="N397" s="251"/>
      <c r="O397" s="251"/>
      <c r="P397" s="251"/>
      <c r="Q397" s="251"/>
      <c r="R397" s="251"/>
      <c r="S397" s="251"/>
      <c r="T397" s="251"/>
      <c r="U397" s="251"/>
      <c r="V397" s="251"/>
      <c r="W397" s="251"/>
      <c r="X397" s="251"/>
      <c r="Y397" s="251"/>
      <c r="Z397" s="251"/>
    </row>
    <row r="398" ht="15.75" customHeight="1">
      <c r="A398" s="251"/>
      <c r="B398" s="251"/>
      <c r="C398" s="251"/>
      <c r="D398" s="251"/>
      <c r="E398" s="251"/>
      <c r="F398" s="251"/>
      <c r="G398" s="251"/>
      <c r="H398" s="251"/>
      <c r="I398" s="251"/>
      <c r="J398" s="251"/>
      <c r="K398" s="251"/>
      <c r="L398" s="251"/>
      <c r="M398" s="251"/>
      <c r="N398" s="251"/>
      <c r="O398" s="251"/>
      <c r="P398" s="251"/>
      <c r="Q398" s="251"/>
      <c r="R398" s="251"/>
      <c r="S398" s="251"/>
      <c r="T398" s="251"/>
      <c r="U398" s="251"/>
      <c r="V398" s="251"/>
      <c r="W398" s="251"/>
      <c r="X398" s="251"/>
      <c r="Y398" s="251"/>
      <c r="Z398" s="251"/>
    </row>
    <row r="399" ht="15.75" customHeight="1">
      <c r="A399" s="251"/>
      <c r="B399" s="251"/>
      <c r="C399" s="251"/>
      <c r="D399" s="251"/>
      <c r="E399" s="251"/>
      <c r="F399" s="251"/>
      <c r="G399" s="251"/>
      <c r="H399" s="251"/>
      <c r="I399" s="251"/>
      <c r="J399" s="251"/>
      <c r="K399" s="251"/>
      <c r="L399" s="251"/>
      <c r="M399" s="251"/>
      <c r="N399" s="251"/>
      <c r="O399" s="251"/>
      <c r="P399" s="251"/>
      <c r="Q399" s="251"/>
      <c r="R399" s="251"/>
      <c r="S399" s="251"/>
      <c r="T399" s="251"/>
      <c r="U399" s="251"/>
      <c r="V399" s="251"/>
      <c r="W399" s="251"/>
      <c r="X399" s="251"/>
      <c r="Y399" s="251"/>
      <c r="Z399" s="251"/>
    </row>
    <row r="400" ht="15.75" customHeight="1">
      <c r="A400" s="251"/>
      <c r="B400" s="251"/>
      <c r="C400" s="251"/>
      <c r="D400" s="251"/>
      <c r="E400" s="251"/>
      <c r="F400" s="251"/>
      <c r="G400" s="251"/>
      <c r="H400" s="251"/>
      <c r="I400" s="251"/>
      <c r="J400" s="251"/>
      <c r="K400" s="251"/>
      <c r="L400" s="251"/>
      <c r="M400" s="251"/>
      <c r="N400" s="251"/>
      <c r="O400" s="251"/>
      <c r="P400" s="251"/>
      <c r="Q400" s="251"/>
      <c r="R400" s="251"/>
      <c r="S400" s="251"/>
      <c r="T400" s="251"/>
      <c r="U400" s="251"/>
      <c r="V400" s="251"/>
      <c r="W400" s="251"/>
      <c r="X400" s="251"/>
      <c r="Y400" s="251"/>
      <c r="Z400" s="251"/>
    </row>
    <row r="401" ht="15.75" customHeight="1">
      <c r="A401" s="251"/>
      <c r="B401" s="251"/>
      <c r="C401" s="251"/>
      <c r="D401" s="251"/>
      <c r="E401" s="251"/>
      <c r="F401" s="251"/>
      <c r="G401" s="251"/>
      <c r="H401" s="251"/>
      <c r="I401" s="251"/>
      <c r="J401" s="251"/>
      <c r="K401" s="251"/>
      <c r="L401" s="251"/>
      <c r="M401" s="251"/>
      <c r="N401" s="251"/>
      <c r="O401" s="251"/>
      <c r="P401" s="251"/>
      <c r="Q401" s="251"/>
      <c r="R401" s="251"/>
      <c r="S401" s="251"/>
      <c r="T401" s="251"/>
      <c r="U401" s="251"/>
      <c r="V401" s="251"/>
      <c r="W401" s="251"/>
      <c r="X401" s="251"/>
      <c r="Y401" s="251"/>
      <c r="Z401" s="251"/>
    </row>
    <row r="402" ht="15.75" customHeight="1">
      <c r="A402" s="251"/>
      <c r="B402" s="251"/>
      <c r="C402" s="251"/>
      <c r="D402" s="251"/>
      <c r="E402" s="251"/>
      <c r="F402" s="251"/>
      <c r="G402" s="251"/>
      <c r="H402" s="251"/>
      <c r="I402" s="251"/>
      <c r="J402" s="251"/>
      <c r="K402" s="251"/>
      <c r="L402" s="251"/>
      <c r="M402" s="251"/>
      <c r="N402" s="251"/>
      <c r="O402" s="251"/>
      <c r="P402" s="251"/>
      <c r="Q402" s="251"/>
      <c r="R402" s="251"/>
      <c r="S402" s="251"/>
      <c r="T402" s="251"/>
      <c r="U402" s="251"/>
      <c r="V402" s="251"/>
      <c r="W402" s="251"/>
      <c r="X402" s="251"/>
      <c r="Y402" s="251"/>
      <c r="Z402" s="251"/>
    </row>
    <row r="403" ht="15.75" customHeight="1">
      <c r="A403" s="251"/>
      <c r="B403" s="251"/>
      <c r="C403" s="251"/>
      <c r="D403" s="251"/>
      <c r="E403" s="251"/>
      <c r="F403" s="251"/>
      <c r="G403" s="251"/>
      <c r="H403" s="251"/>
      <c r="I403" s="251"/>
      <c r="J403" s="251"/>
      <c r="K403" s="251"/>
      <c r="L403" s="251"/>
      <c r="M403" s="251"/>
      <c r="N403" s="251"/>
      <c r="O403" s="251"/>
      <c r="P403" s="251"/>
      <c r="Q403" s="251"/>
      <c r="R403" s="251"/>
      <c r="S403" s="251"/>
      <c r="T403" s="251"/>
      <c r="U403" s="251"/>
      <c r="V403" s="251"/>
      <c r="W403" s="251"/>
      <c r="X403" s="251"/>
      <c r="Y403" s="251"/>
      <c r="Z403" s="251"/>
    </row>
    <row r="404" ht="15.75" customHeight="1">
      <c r="A404" s="251"/>
      <c r="B404" s="251"/>
      <c r="C404" s="251"/>
      <c r="D404" s="251"/>
      <c r="E404" s="251"/>
      <c r="F404" s="251"/>
      <c r="G404" s="251"/>
      <c r="H404" s="251"/>
      <c r="I404" s="251"/>
      <c r="J404" s="251"/>
      <c r="K404" s="251"/>
      <c r="L404" s="251"/>
      <c r="M404" s="251"/>
      <c r="N404" s="251"/>
      <c r="O404" s="251"/>
      <c r="P404" s="251"/>
      <c r="Q404" s="251"/>
      <c r="R404" s="251"/>
      <c r="S404" s="251"/>
      <c r="T404" s="251"/>
      <c r="U404" s="251"/>
      <c r="V404" s="251"/>
      <c r="W404" s="251"/>
      <c r="X404" s="251"/>
      <c r="Y404" s="251"/>
      <c r="Z404" s="251"/>
    </row>
    <row r="405" ht="15.75" customHeight="1">
      <c r="A405" s="251"/>
      <c r="B405" s="251"/>
      <c r="C405" s="251"/>
      <c r="D405" s="251"/>
      <c r="E405" s="251"/>
      <c r="F405" s="251"/>
      <c r="G405" s="251"/>
      <c r="H405" s="251"/>
      <c r="I405" s="251"/>
      <c r="J405" s="251"/>
      <c r="K405" s="251"/>
      <c r="L405" s="251"/>
      <c r="M405" s="251"/>
      <c r="N405" s="251"/>
      <c r="O405" s="251"/>
      <c r="P405" s="251"/>
      <c r="Q405" s="251"/>
      <c r="R405" s="251"/>
      <c r="S405" s="251"/>
      <c r="T405" s="251"/>
      <c r="U405" s="251"/>
      <c r="V405" s="251"/>
      <c r="W405" s="251"/>
      <c r="X405" s="251"/>
      <c r="Y405" s="251"/>
      <c r="Z405" s="251"/>
    </row>
    <row r="406" ht="15.75" customHeight="1">
      <c r="A406" s="251"/>
      <c r="B406" s="251"/>
      <c r="C406" s="251"/>
      <c r="D406" s="251"/>
      <c r="E406" s="251"/>
      <c r="F406" s="251"/>
      <c r="G406" s="251"/>
      <c r="H406" s="251"/>
      <c r="I406" s="251"/>
      <c r="J406" s="251"/>
      <c r="K406" s="251"/>
      <c r="L406" s="251"/>
      <c r="M406" s="251"/>
      <c r="N406" s="251"/>
      <c r="O406" s="251"/>
      <c r="P406" s="251"/>
      <c r="Q406" s="251"/>
      <c r="R406" s="251"/>
      <c r="S406" s="251"/>
      <c r="T406" s="251"/>
      <c r="U406" s="251"/>
      <c r="V406" s="251"/>
      <c r="W406" s="251"/>
      <c r="X406" s="251"/>
      <c r="Y406" s="251"/>
      <c r="Z406" s="251"/>
    </row>
    <row r="407" ht="15.75" customHeight="1">
      <c r="A407" s="251"/>
      <c r="B407" s="251"/>
      <c r="C407" s="251"/>
      <c r="D407" s="251"/>
      <c r="E407" s="251"/>
      <c r="F407" s="251"/>
      <c r="G407" s="251"/>
      <c r="H407" s="251"/>
      <c r="I407" s="251"/>
      <c r="J407" s="251"/>
      <c r="K407" s="251"/>
      <c r="L407" s="251"/>
      <c r="M407" s="251"/>
      <c r="N407" s="251"/>
      <c r="O407" s="251"/>
      <c r="P407" s="251"/>
      <c r="Q407" s="251"/>
      <c r="R407" s="251"/>
      <c r="S407" s="251"/>
      <c r="T407" s="251"/>
      <c r="U407" s="251"/>
      <c r="V407" s="251"/>
      <c r="W407" s="251"/>
      <c r="X407" s="251"/>
      <c r="Y407" s="251"/>
      <c r="Z407" s="251"/>
    </row>
    <row r="408" ht="15.75" customHeight="1">
      <c r="A408" s="251"/>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row>
    <row r="409" ht="15.75" customHeight="1">
      <c r="A409" s="251"/>
      <c r="B409" s="251"/>
      <c r="C409" s="251"/>
      <c r="D409" s="251"/>
      <c r="E409" s="251"/>
      <c r="F409" s="251"/>
      <c r="G409" s="251"/>
      <c r="H409" s="251"/>
      <c r="I409" s="251"/>
      <c r="J409" s="251"/>
      <c r="K409" s="251"/>
      <c r="L409" s="251"/>
      <c r="M409" s="251"/>
      <c r="N409" s="251"/>
      <c r="O409" s="251"/>
      <c r="P409" s="251"/>
      <c r="Q409" s="251"/>
      <c r="R409" s="251"/>
      <c r="S409" s="251"/>
      <c r="T409" s="251"/>
      <c r="U409" s="251"/>
      <c r="V409" s="251"/>
      <c r="W409" s="251"/>
      <c r="X409" s="251"/>
      <c r="Y409" s="251"/>
      <c r="Z409" s="251"/>
    </row>
    <row r="410" ht="15.75" customHeight="1">
      <c r="A410" s="251"/>
      <c r="B410" s="251"/>
      <c r="C410" s="251"/>
      <c r="D410" s="251"/>
      <c r="E410" s="251"/>
      <c r="F410" s="251"/>
      <c r="G410" s="251"/>
      <c r="H410" s="251"/>
      <c r="I410" s="251"/>
      <c r="J410" s="251"/>
      <c r="K410" s="251"/>
      <c r="L410" s="251"/>
      <c r="M410" s="251"/>
      <c r="N410" s="251"/>
      <c r="O410" s="251"/>
      <c r="P410" s="251"/>
      <c r="Q410" s="251"/>
      <c r="R410" s="251"/>
      <c r="S410" s="251"/>
      <c r="T410" s="251"/>
      <c r="U410" s="251"/>
      <c r="V410" s="251"/>
      <c r="W410" s="251"/>
      <c r="X410" s="251"/>
      <c r="Y410" s="251"/>
      <c r="Z410" s="251"/>
    </row>
    <row r="411" ht="15.75" customHeight="1">
      <c r="A411" s="251"/>
      <c r="B411" s="251"/>
      <c r="C411" s="251"/>
      <c r="D411" s="251"/>
      <c r="E411" s="251"/>
      <c r="F411" s="251"/>
      <c r="G411" s="251"/>
      <c r="H411" s="251"/>
      <c r="I411" s="251"/>
      <c r="J411" s="251"/>
      <c r="K411" s="251"/>
      <c r="L411" s="251"/>
      <c r="M411" s="251"/>
      <c r="N411" s="251"/>
      <c r="O411" s="251"/>
      <c r="P411" s="251"/>
      <c r="Q411" s="251"/>
      <c r="R411" s="251"/>
      <c r="S411" s="251"/>
      <c r="T411" s="251"/>
      <c r="U411" s="251"/>
      <c r="V411" s="251"/>
      <c r="W411" s="251"/>
      <c r="X411" s="251"/>
      <c r="Y411" s="251"/>
      <c r="Z411" s="251"/>
    </row>
    <row r="412" ht="15.75" customHeight="1">
      <c r="A412" s="251"/>
      <c r="B412" s="251"/>
      <c r="C412" s="251"/>
      <c r="D412" s="251"/>
      <c r="E412" s="251"/>
      <c r="F412" s="251"/>
      <c r="G412" s="251"/>
      <c r="H412" s="251"/>
      <c r="I412" s="251"/>
      <c r="J412" s="251"/>
      <c r="K412" s="251"/>
      <c r="L412" s="251"/>
      <c r="M412" s="251"/>
      <c r="N412" s="251"/>
      <c r="O412" s="251"/>
      <c r="P412" s="251"/>
      <c r="Q412" s="251"/>
      <c r="R412" s="251"/>
      <c r="S412" s="251"/>
      <c r="T412" s="251"/>
      <c r="U412" s="251"/>
      <c r="V412" s="251"/>
      <c r="W412" s="251"/>
      <c r="X412" s="251"/>
      <c r="Y412" s="251"/>
      <c r="Z412" s="251"/>
    </row>
    <row r="413" ht="15.75" customHeight="1">
      <c r="A413" s="251"/>
      <c r="B413" s="251"/>
      <c r="C413" s="251"/>
      <c r="D413" s="251"/>
      <c r="E413" s="251"/>
      <c r="F413" s="251"/>
      <c r="G413" s="251"/>
      <c r="H413" s="251"/>
      <c r="I413" s="251"/>
      <c r="J413" s="251"/>
      <c r="K413" s="251"/>
      <c r="L413" s="251"/>
      <c r="M413" s="251"/>
      <c r="N413" s="251"/>
      <c r="O413" s="251"/>
      <c r="P413" s="251"/>
      <c r="Q413" s="251"/>
      <c r="R413" s="251"/>
      <c r="S413" s="251"/>
      <c r="T413" s="251"/>
      <c r="U413" s="251"/>
      <c r="V413" s="251"/>
      <c r="W413" s="251"/>
      <c r="X413" s="251"/>
      <c r="Y413" s="251"/>
      <c r="Z413" s="251"/>
    </row>
    <row r="414" ht="15.75" customHeight="1">
      <c r="A414" s="251"/>
      <c r="B414" s="251"/>
      <c r="C414" s="251"/>
      <c r="D414" s="251"/>
      <c r="E414" s="251"/>
      <c r="F414" s="251"/>
      <c r="G414" s="251"/>
      <c r="H414" s="251"/>
      <c r="I414" s="251"/>
      <c r="J414" s="251"/>
      <c r="K414" s="251"/>
      <c r="L414" s="251"/>
      <c r="M414" s="251"/>
      <c r="N414" s="251"/>
      <c r="O414" s="251"/>
      <c r="P414" s="251"/>
      <c r="Q414" s="251"/>
      <c r="R414" s="251"/>
      <c r="S414" s="251"/>
      <c r="T414" s="251"/>
      <c r="U414" s="251"/>
      <c r="V414" s="251"/>
      <c r="W414" s="251"/>
      <c r="X414" s="251"/>
      <c r="Y414" s="251"/>
      <c r="Z414" s="251"/>
    </row>
    <row r="415" ht="15.75" customHeight="1">
      <c r="A415" s="251"/>
      <c r="B415" s="251"/>
      <c r="C415" s="251"/>
      <c r="D415" s="251"/>
      <c r="E415" s="251"/>
      <c r="F415" s="251"/>
      <c r="G415" s="251"/>
      <c r="H415" s="251"/>
      <c r="I415" s="251"/>
      <c r="J415" s="251"/>
      <c r="K415" s="251"/>
      <c r="L415" s="251"/>
      <c r="M415" s="251"/>
      <c r="N415" s="251"/>
      <c r="O415" s="251"/>
      <c r="P415" s="251"/>
      <c r="Q415" s="251"/>
      <c r="R415" s="251"/>
      <c r="S415" s="251"/>
      <c r="T415" s="251"/>
      <c r="U415" s="251"/>
      <c r="V415" s="251"/>
      <c r="W415" s="251"/>
      <c r="X415" s="251"/>
      <c r="Y415" s="251"/>
      <c r="Z415" s="251"/>
    </row>
    <row r="416" ht="15.75" customHeight="1">
      <c r="A416" s="251"/>
      <c r="B416" s="251"/>
      <c r="C416" s="251"/>
      <c r="D416" s="251"/>
      <c r="E416" s="251"/>
      <c r="F416" s="251"/>
      <c r="G416" s="251"/>
      <c r="H416" s="251"/>
      <c r="I416" s="251"/>
      <c r="J416" s="251"/>
      <c r="K416" s="251"/>
      <c r="L416" s="251"/>
      <c r="M416" s="251"/>
      <c r="N416" s="251"/>
      <c r="O416" s="251"/>
      <c r="P416" s="251"/>
      <c r="Q416" s="251"/>
      <c r="R416" s="251"/>
      <c r="S416" s="251"/>
      <c r="T416" s="251"/>
      <c r="U416" s="251"/>
      <c r="V416" s="251"/>
      <c r="W416" s="251"/>
      <c r="X416" s="251"/>
      <c r="Y416" s="251"/>
      <c r="Z416" s="251"/>
    </row>
    <row r="417" ht="15.75" customHeight="1">
      <c r="A417" s="251"/>
      <c r="B417" s="251"/>
      <c r="C417" s="251"/>
      <c r="D417" s="251"/>
      <c r="E417" s="251"/>
      <c r="F417" s="251"/>
      <c r="G417" s="251"/>
      <c r="H417" s="251"/>
      <c r="I417" s="251"/>
      <c r="J417" s="251"/>
      <c r="K417" s="251"/>
      <c r="L417" s="251"/>
      <c r="M417" s="251"/>
      <c r="N417" s="251"/>
      <c r="O417" s="251"/>
      <c r="P417" s="251"/>
      <c r="Q417" s="251"/>
      <c r="R417" s="251"/>
      <c r="S417" s="251"/>
      <c r="T417" s="251"/>
      <c r="U417" s="251"/>
      <c r="V417" s="251"/>
      <c r="W417" s="251"/>
      <c r="X417" s="251"/>
      <c r="Y417" s="251"/>
      <c r="Z417" s="251"/>
    </row>
    <row r="418" ht="15.75" customHeight="1">
      <c r="A418" s="251"/>
      <c r="B418" s="251"/>
      <c r="C418" s="251"/>
      <c r="D418" s="251"/>
      <c r="E418" s="251"/>
      <c r="F418" s="251"/>
      <c r="G418" s="251"/>
      <c r="H418" s="251"/>
      <c r="I418" s="251"/>
      <c r="J418" s="251"/>
      <c r="K418" s="251"/>
      <c r="L418" s="251"/>
      <c r="M418" s="251"/>
      <c r="N418" s="251"/>
      <c r="O418" s="251"/>
      <c r="P418" s="251"/>
      <c r="Q418" s="251"/>
      <c r="R418" s="251"/>
      <c r="S418" s="251"/>
      <c r="T418" s="251"/>
      <c r="U418" s="251"/>
      <c r="V418" s="251"/>
      <c r="W418" s="251"/>
      <c r="X418" s="251"/>
      <c r="Y418" s="251"/>
      <c r="Z418" s="251"/>
    </row>
    <row r="419" ht="15.75" customHeight="1">
      <c r="A419" s="251"/>
      <c r="B419" s="251"/>
      <c r="C419" s="251"/>
      <c r="D419" s="251"/>
      <c r="E419" s="251"/>
      <c r="F419" s="251"/>
      <c r="G419" s="251"/>
      <c r="H419" s="251"/>
      <c r="I419" s="251"/>
      <c r="J419" s="251"/>
      <c r="K419" s="251"/>
      <c r="L419" s="251"/>
      <c r="M419" s="251"/>
      <c r="N419" s="251"/>
      <c r="O419" s="251"/>
      <c r="P419" s="251"/>
      <c r="Q419" s="251"/>
      <c r="R419" s="251"/>
      <c r="S419" s="251"/>
      <c r="T419" s="251"/>
      <c r="U419" s="251"/>
      <c r="V419" s="251"/>
      <c r="W419" s="251"/>
      <c r="X419" s="251"/>
      <c r="Y419" s="251"/>
      <c r="Z419" s="251"/>
    </row>
    <row r="420" ht="15.75" customHeight="1">
      <c r="A420" s="251"/>
      <c r="B420" s="251"/>
      <c r="C420" s="251"/>
      <c r="D420" s="251"/>
      <c r="E420" s="251"/>
      <c r="F420" s="251"/>
      <c r="G420" s="251"/>
      <c r="H420" s="251"/>
      <c r="I420" s="251"/>
      <c r="J420" s="251"/>
      <c r="K420" s="251"/>
      <c r="L420" s="251"/>
      <c r="M420" s="251"/>
      <c r="N420" s="251"/>
      <c r="O420" s="251"/>
      <c r="P420" s="251"/>
      <c r="Q420" s="251"/>
      <c r="R420" s="251"/>
      <c r="S420" s="251"/>
      <c r="T420" s="251"/>
      <c r="U420" s="251"/>
      <c r="V420" s="251"/>
      <c r="W420" s="251"/>
      <c r="X420" s="251"/>
      <c r="Y420" s="251"/>
      <c r="Z420" s="251"/>
    </row>
    <row r="421" ht="15.75" customHeight="1">
      <c r="A421" s="251"/>
      <c r="B421" s="251"/>
      <c r="C421" s="251"/>
      <c r="D421" s="251"/>
      <c r="E421" s="251"/>
      <c r="F421" s="251"/>
      <c r="G421" s="251"/>
      <c r="H421" s="251"/>
      <c r="I421" s="251"/>
      <c r="J421" s="251"/>
      <c r="K421" s="251"/>
      <c r="L421" s="251"/>
      <c r="M421" s="251"/>
      <c r="N421" s="251"/>
      <c r="O421" s="251"/>
      <c r="P421" s="251"/>
      <c r="Q421" s="251"/>
      <c r="R421" s="251"/>
      <c r="S421" s="251"/>
      <c r="T421" s="251"/>
      <c r="U421" s="251"/>
      <c r="V421" s="251"/>
      <c r="W421" s="251"/>
      <c r="X421" s="251"/>
      <c r="Y421" s="251"/>
      <c r="Z421" s="251"/>
    </row>
    <row r="422" ht="15.75" customHeight="1">
      <c r="A422" s="251"/>
      <c r="B422" s="251"/>
      <c r="C422" s="251"/>
      <c r="D422" s="251"/>
      <c r="E422" s="251"/>
      <c r="F422" s="251"/>
      <c r="G422" s="251"/>
      <c r="H422" s="251"/>
      <c r="I422" s="251"/>
      <c r="J422" s="251"/>
      <c r="K422" s="251"/>
      <c r="L422" s="251"/>
      <c r="M422" s="251"/>
      <c r="N422" s="251"/>
      <c r="O422" s="251"/>
      <c r="P422" s="251"/>
      <c r="Q422" s="251"/>
      <c r="R422" s="251"/>
      <c r="S422" s="251"/>
      <c r="T422" s="251"/>
      <c r="U422" s="251"/>
      <c r="V422" s="251"/>
      <c r="W422" s="251"/>
      <c r="X422" s="251"/>
      <c r="Y422" s="251"/>
      <c r="Z422" s="251"/>
    </row>
    <row r="423" ht="15.75" customHeight="1">
      <c r="A423" s="251"/>
      <c r="B423" s="251"/>
      <c r="C423" s="251"/>
      <c r="D423" s="251"/>
      <c r="E423" s="251"/>
      <c r="F423" s="251"/>
      <c r="G423" s="251"/>
      <c r="H423" s="251"/>
      <c r="I423" s="251"/>
      <c r="J423" s="251"/>
      <c r="K423" s="251"/>
      <c r="L423" s="251"/>
      <c r="M423" s="251"/>
      <c r="N423" s="251"/>
      <c r="O423" s="251"/>
      <c r="P423" s="251"/>
      <c r="Q423" s="251"/>
      <c r="R423" s="251"/>
      <c r="S423" s="251"/>
      <c r="T423" s="251"/>
      <c r="U423" s="251"/>
      <c r="V423" s="251"/>
      <c r="W423" s="251"/>
      <c r="X423" s="251"/>
      <c r="Y423" s="251"/>
      <c r="Z423" s="251"/>
    </row>
    <row r="424" ht="15.75" customHeight="1">
      <c r="A424" s="251"/>
      <c r="B424" s="251"/>
      <c r="C424" s="251"/>
      <c r="D424" s="251"/>
      <c r="E424" s="251"/>
      <c r="F424" s="251"/>
      <c r="G424" s="251"/>
      <c r="H424" s="251"/>
      <c r="I424" s="251"/>
      <c r="J424" s="251"/>
      <c r="K424" s="251"/>
      <c r="L424" s="251"/>
      <c r="M424" s="251"/>
      <c r="N424" s="251"/>
      <c r="O424" s="251"/>
      <c r="P424" s="251"/>
      <c r="Q424" s="251"/>
      <c r="R424" s="251"/>
      <c r="S424" s="251"/>
      <c r="T424" s="251"/>
      <c r="U424" s="251"/>
      <c r="V424" s="251"/>
      <c r="W424" s="251"/>
      <c r="X424" s="251"/>
      <c r="Y424" s="251"/>
      <c r="Z424" s="251"/>
    </row>
    <row r="425" ht="15.75" customHeight="1">
      <c r="A425" s="251"/>
      <c r="B425" s="251"/>
      <c r="C425" s="251"/>
      <c r="D425" s="251"/>
      <c r="E425" s="251"/>
      <c r="F425" s="251"/>
      <c r="G425" s="251"/>
      <c r="H425" s="251"/>
      <c r="I425" s="251"/>
      <c r="J425" s="251"/>
      <c r="K425" s="251"/>
      <c r="L425" s="251"/>
      <c r="M425" s="251"/>
      <c r="N425" s="251"/>
      <c r="O425" s="251"/>
      <c r="P425" s="251"/>
      <c r="Q425" s="251"/>
      <c r="R425" s="251"/>
      <c r="S425" s="251"/>
      <c r="T425" s="251"/>
      <c r="U425" s="251"/>
      <c r="V425" s="251"/>
      <c r="W425" s="251"/>
      <c r="X425" s="251"/>
      <c r="Y425" s="251"/>
      <c r="Z425" s="251"/>
    </row>
    <row r="426" ht="15.75" customHeight="1">
      <c r="A426" s="251"/>
      <c r="B426" s="251"/>
      <c r="C426" s="251"/>
      <c r="D426" s="251"/>
      <c r="E426" s="251"/>
      <c r="F426" s="251"/>
      <c r="G426" s="251"/>
      <c r="H426" s="251"/>
      <c r="I426" s="251"/>
      <c r="J426" s="251"/>
      <c r="K426" s="251"/>
      <c r="L426" s="251"/>
      <c r="M426" s="251"/>
      <c r="N426" s="251"/>
      <c r="O426" s="251"/>
      <c r="P426" s="251"/>
      <c r="Q426" s="251"/>
      <c r="R426" s="251"/>
      <c r="S426" s="251"/>
      <c r="T426" s="251"/>
      <c r="U426" s="251"/>
      <c r="V426" s="251"/>
      <c r="W426" s="251"/>
      <c r="X426" s="251"/>
      <c r="Y426" s="251"/>
      <c r="Z426" s="251"/>
    </row>
    <row r="427" ht="15.75" customHeight="1">
      <c r="A427" s="251"/>
      <c r="B427" s="251"/>
      <c r="C427" s="251"/>
      <c r="D427" s="251"/>
      <c r="E427" s="251"/>
      <c r="F427" s="251"/>
      <c r="G427" s="251"/>
      <c r="H427" s="251"/>
      <c r="I427" s="251"/>
      <c r="J427" s="251"/>
      <c r="K427" s="251"/>
      <c r="L427" s="251"/>
      <c r="M427" s="251"/>
      <c r="N427" s="251"/>
      <c r="O427" s="251"/>
      <c r="P427" s="251"/>
      <c r="Q427" s="251"/>
      <c r="R427" s="251"/>
      <c r="S427" s="251"/>
      <c r="T427" s="251"/>
      <c r="U427" s="251"/>
      <c r="V427" s="251"/>
      <c r="W427" s="251"/>
      <c r="X427" s="251"/>
      <c r="Y427" s="251"/>
      <c r="Z427" s="251"/>
    </row>
    <row r="428" ht="15.75" customHeight="1">
      <c r="A428" s="251"/>
      <c r="B428" s="251"/>
      <c r="C428" s="251"/>
      <c r="D428" s="251"/>
      <c r="E428" s="251"/>
      <c r="F428" s="251"/>
      <c r="G428" s="251"/>
      <c r="H428" s="251"/>
      <c r="I428" s="251"/>
      <c r="J428" s="251"/>
      <c r="K428" s="251"/>
      <c r="L428" s="251"/>
      <c r="M428" s="251"/>
      <c r="N428" s="251"/>
      <c r="O428" s="251"/>
      <c r="P428" s="251"/>
      <c r="Q428" s="251"/>
      <c r="R428" s="251"/>
      <c r="S428" s="251"/>
      <c r="T428" s="251"/>
      <c r="U428" s="251"/>
      <c r="V428" s="251"/>
      <c r="W428" s="251"/>
      <c r="X428" s="251"/>
      <c r="Y428" s="251"/>
      <c r="Z428" s="251"/>
    </row>
    <row r="429" ht="15.75" customHeight="1">
      <c r="A429" s="251"/>
      <c r="B429" s="251"/>
      <c r="C429" s="251"/>
      <c r="D429" s="251"/>
      <c r="E429" s="251"/>
      <c r="F429" s="251"/>
      <c r="G429" s="251"/>
      <c r="H429" s="251"/>
      <c r="I429" s="251"/>
      <c r="J429" s="251"/>
      <c r="K429" s="251"/>
      <c r="L429" s="251"/>
      <c r="M429" s="251"/>
      <c r="N429" s="251"/>
      <c r="O429" s="251"/>
      <c r="P429" s="251"/>
      <c r="Q429" s="251"/>
      <c r="R429" s="251"/>
      <c r="S429" s="251"/>
      <c r="T429" s="251"/>
      <c r="U429" s="251"/>
      <c r="V429" s="251"/>
      <c r="W429" s="251"/>
      <c r="X429" s="251"/>
      <c r="Y429" s="251"/>
      <c r="Z429" s="251"/>
    </row>
    <row r="430" ht="15.75" customHeight="1">
      <c r="A430" s="251"/>
      <c r="B430" s="251"/>
      <c r="C430" s="251"/>
      <c r="D430" s="251"/>
      <c r="E430" s="251"/>
      <c r="F430" s="251"/>
      <c r="G430" s="251"/>
      <c r="H430" s="251"/>
      <c r="I430" s="251"/>
      <c r="J430" s="251"/>
      <c r="K430" s="251"/>
      <c r="L430" s="251"/>
      <c r="M430" s="251"/>
      <c r="N430" s="251"/>
      <c r="O430" s="251"/>
      <c r="P430" s="251"/>
      <c r="Q430" s="251"/>
      <c r="R430" s="251"/>
      <c r="S430" s="251"/>
      <c r="T430" s="251"/>
      <c r="U430" s="251"/>
      <c r="V430" s="251"/>
      <c r="W430" s="251"/>
      <c r="X430" s="251"/>
      <c r="Y430" s="251"/>
      <c r="Z430" s="251"/>
    </row>
    <row r="431" ht="15.75" customHeight="1">
      <c r="A431" s="251"/>
      <c r="B431" s="251"/>
      <c r="C431" s="251"/>
      <c r="D431" s="251"/>
      <c r="E431" s="251"/>
      <c r="F431" s="251"/>
      <c r="G431" s="251"/>
      <c r="H431" s="251"/>
      <c r="I431" s="251"/>
      <c r="J431" s="251"/>
      <c r="K431" s="251"/>
      <c r="L431" s="251"/>
      <c r="M431" s="251"/>
      <c r="N431" s="251"/>
      <c r="O431" s="251"/>
      <c r="P431" s="251"/>
      <c r="Q431" s="251"/>
      <c r="R431" s="251"/>
      <c r="S431" s="251"/>
      <c r="T431" s="251"/>
      <c r="U431" s="251"/>
      <c r="V431" s="251"/>
      <c r="W431" s="251"/>
      <c r="X431" s="251"/>
      <c r="Y431" s="251"/>
      <c r="Z431" s="251"/>
    </row>
    <row r="432" ht="15.75" customHeight="1">
      <c r="A432" s="251"/>
      <c r="B432" s="251"/>
      <c r="C432" s="251"/>
      <c r="D432" s="251"/>
      <c r="E432" s="251"/>
      <c r="F432" s="251"/>
      <c r="G432" s="251"/>
      <c r="H432" s="251"/>
      <c r="I432" s="251"/>
      <c r="J432" s="251"/>
      <c r="K432" s="251"/>
      <c r="L432" s="251"/>
      <c r="M432" s="251"/>
      <c r="N432" s="251"/>
      <c r="O432" s="251"/>
      <c r="P432" s="251"/>
      <c r="Q432" s="251"/>
      <c r="R432" s="251"/>
      <c r="S432" s="251"/>
      <c r="T432" s="251"/>
      <c r="U432" s="251"/>
      <c r="V432" s="251"/>
      <c r="W432" s="251"/>
      <c r="X432" s="251"/>
      <c r="Y432" s="251"/>
      <c r="Z432" s="251"/>
    </row>
    <row r="433" ht="15.75" customHeight="1">
      <c r="A433" s="251"/>
      <c r="B433" s="251"/>
      <c r="C433" s="251"/>
      <c r="D433" s="251"/>
      <c r="E433" s="251"/>
      <c r="F433" s="251"/>
      <c r="G433" s="251"/>
      <c r="H433" s="251"/>
      <c r="I433" s="251"/>
      <c r="J433" s="251"/>
      <c r="K433" s="251"/>
      <c r="L433" s="251"/>
      <c r="M433" s="251"/>
      <c r="N433" s="251"/>
      <c r="O433" s="251"/>
      <c r="P433" s="251"/>
      <c r="Q433" s="251"/>
      <c r="R433" s="251"/>
      <c r="S433" s="251"/>
      <c r="T433" s="251"/>
      <c r="U433" s="251"/>
      <c r="V433" s="251"/>
      <c r="W433" s="251"/>
      <c r="X433" s="251"/>
      <c r="Y433" s="251"/>
      <c r="Z433" s="251"/>
    </row>
    <row r="434" ht="15.75" customHeight="1">
      <c r="A434" s="251"/>
      <c r="B434" s="251"/>
      <c r="C434" s="251"/>
      <c r="D434" s="251"/>
      <c r="E434" s="251"/>
      <c r="F434" s="251"/>
      <c r="G434" s="251"/>
      <c r="H434" s="251"/>
      <c r="I434" s="251"/>
      <c r="J434" s="251"/>
      <c r="K434" s="251"/>
      <c r="L434" s="251"/>
      <c r="M434" s="251"/>
      <c r="N434" s="251"/>
      <c r="O434" s="251"/>
      <c r="P434" s="251"/>
      <c r="Q434" s="251"/>
      <c r="R434" s="251"/>
      <c r="S434" s="251"/>
      <c r="T434" s="251"/>
      <c r="U434" s="251"/>
      <c r="V434" s="251"/>
      <c r="W434" s="251"/>
      <c r="X434" s="251"/>
      <c r="Y434" s="251"/>
      <c r="Z434" s="251"/>
    </row>
    <row r="435" ht="15.75" customHeight="1">
      <c r="A435" s="251"/>
      <c r="B435" s="251"/>
      <c r="C435" s="251"/>
      <c r="D435" s="251"/>
      <c r="E435" s="251"/>
      <c r="F435" s="251"/>
      <c r="G435" s="251"/>
      <c r="H435" s="251"/>
      <c r="I435" s="251"/>
      <c r="J435" s="251"/>
      <c r="K435" s="251"/>
      <c r="L435" s="251"/>
      <c r="M435" s="251"/>
      <c r="N435" s="251"/>
      <c r="O435" s="251"/>
      <c r="P435" s="251"/>
      <c r="Q435" s="251"/>
      <c r="R435" s="251"/>
      <c r="S435" s="251"/>
      <c r="T435" s="251"/>
      <c r="U435" s="251"/>
      <c r="V435" s="251"/>
      <c r="W435" s="251"/>
      <c r="X435" s="251"/>
      <c r="Y435" s="251"/>
      <c r="Z435" s="251"/>
    </row>
    <row r="436" ht="15.75" customHeight="1">
      <c r="A436" s="251"/>
      <c r="B436" s="251"/>
      <c r="C436" s="251"/>
      <c r="D436" s="251"/>
      <c r="E436" s="251"/>
      <c r="F436" s="251"/>
      <c r="G436" s="251"/>
      <c r="H436" s="251"/>
      <c r="I436" s="251"/>
      <c r="J436" s="251"/>
      <c r="K436" s="251"/>
      <c r="L436" s="251"/>
      <c r="M436" s="251"/>
      <c r="N436" s="251"/>
      <c r="O436" s="251"/>
      <c r="P436" s="251"/>
      <c r="Q436" s="251"/>
      <c r="R436" s="251"/>
      <c r="S436" s="251"/>
      <c r="T436" s="251"/>
      <c r="U436" s="251"/>
      <c r="V436" s="251"/>
      <c r="W436" s="251"/>
      <c r="X436" s="251"/>
      <c r="Y436" s="251"/>
      <c r="Z436" s="251"/>
    </row>
    <row r="437" ht="15.75" customHeight="1">
      <c r="A437" s="251"/>
      <c r="B437" s="251"/>
      <c r="C437" s="251"/>
      <c r="D437" s="251"/>
      <c r="E437" s="251"/>
      <c r="F437" s="251"/>
      <c r="G437" s="251"/>
      <c r="H437" s="251"/>
      <c r="I437" s="251"/>
      <c r="J437" s="251"/>
      <c r="K437" s="251"/>
      <c r="L437" s="251"/>
      <c r="M437" s="251"/>
      <c r="N437" s="251"/>
      <c r="O437" s="251"/>
      <c r="P437" s="251"/>
      <c r="Q437" s="251"/>
      <c r="R437" s="251"/>
      <c r="S437" s="251"/>
      <c r="T437" s="251"/>
      <c r="U437" s="251"/>
      <c r="V437" s="251"/>
      <c r="W437" s="251"/>
      <c r="X437" s="251"/>
      <c r="Y437" s="251"/>
      <c r="Z437" s="251"/>
    </row>
    <row r="438" ht="15.75" customHeight="1">
      <c r="A438" s="251"/>
      <c r="B438" s="251"/>
      <c r="C438" s="251"/>
      <c r="D438" s="251"/>
      <c r="E438" s="251"/>
      <c r="F438" s="251"/>
      <c r="G438" s="251"/>
      <c r="H438" s="251"/>
      <c r="I438" s="251"/>
      <c r="J438" s="251"/>
      <c r="K438" s="251"/>
      <c r="L438" s="251"/>
      <c r="M438" s="251"/>
      <c r="N438" s="251"/>
      <c r="O438" s="251"/>
      <c r="P438" s="251"/>
      <c r="Q438" s="251"/>
      <c r="R438" s="251"/>
      <c r="S438" s="251"/>
      <c r="T438" s="251"/>
      <c r="U438" s="251"/>
      <c r="V438" s="251"/>
      <c r="W438" s="251"/>
      <c r="X438" s="251"/>
      <c r="Y438" s="251"/>
      <c r="Z438" s="251"/>
    </row>
    <row r="439" ht="15.75" customHeight="1">
      <c r="A439" s="251"/>
      <c r="B439" s="251"/>
      <c r="C439" s="251"/>
      <c r="D439" s="251"/>
      <c r="E439" s="251"/>
      <c r="F439" s="251"/>
      <c r="G439" s="251"/>
      <c r="H439" s="251"/>
      <c r="I439" s="251"/>
      <c r="J439" s="251"/>
      <c r="K439" s="251"/>
      <c r="L439" s="251"/>
      <c r="M439" s="251"/>
      <c r="N439" s="251"/>
      <c r="O439" s="251"/>
      <c r="P439" s="251"/>
      <c r="Q439" s="251"/>
      <c r="R439" s="251"/>
      <c r="S439" s="251"/>
      <c r="T439" s="251"/>
      <c r="U439" s="251"/>
      <c r="V439" s="251"/>
      <c r="W439" s="251"/>
      <c r="X439" s="251"/>
      <c r="Y439" s="251"/>
      <c r="Z439" s="251"/>
    </row>
    <row r="440" ht="15.75" customHeight="1">
      <c r="A440" s="251"/>
      <c r="B440" s="251"/>
      <c r="C440" s="251"/>
      <c r="D440" s="251"/>
      <c r="E440" s="251"/>
      <c r="F440" s="251"/>
      <c r="G440" s="251"/>
      <c r="H440" s="251"/>
      <c r="I440" s="251"/>
      <c r="J440" s="251"/>
      <c r="K440" s="251"/>
      <c r="L440" s="251"/>
      <c r="M440" s="251"/>
      <c r="N440" s="251"/>
      <c r="O440" s="251"/>
      <c r="P440" s="251"/>
      <c r="Q440" s="251"/>
      <c r="R440" s="251"/>
      <c r="S440" s="251"/>
      <c r="T440" s="251"/>
      <c r="U440" s="251"/>
      <c r="V440" s="251"/>
      <c r="W440" s="251"/>
      <c r="X440" s="251"/>
      <c r="Y440" s="251"/>
      <c r="Z440" s="251"/>
    </row>
    <row r="441" ht="15.75" customHeight="1">
      <c r="A441" s="251"/>
      <c r="B441" s="251"/>
      <c r="C441" s="251"/>
      <c r="D441" s="251"/>
      <c r="E441" s="251"/>
      <c r="F441" s="251"/>
      <c r="G441" s="251"/>
      <c r="H441" s="251"/>
      <c r="I441" s="251"/>
      <c r="J441" s="251"/>
      <c r="K441" s="251"/>
      <c r="L441" s="251"/>
      <c r="M441" s="251"/>
      <c r="N441" s="251"/>
      <c r="O441" s="251"/>
      <c r="P441" s="251"/>
      <c r="Q441" s="251"/>
      <c r="R441" s="251"/>
      <c r="S441" s="251"/>
      <c r="T441" s="251"/>
      <c r="U441" s="251"/>
      <c r="V441" s="251"/>
      <c r="W441" s="251"/>
      <c r="X441" s="251"/>
      <c r="Y441" s="251"/>
      <c r="Z441" s="251"/>
    </row>
    <row r="442" ht="15.75" customHeight="1">
      <c r="A442" s="251"/>
      <c r="B442" s="251"/>
      <c r="C442" s="251"/>
      <c r="D442" s="251"/>
      <c r="E442" s="251"/>
      <c r="F442" s="251"/>
      <c r="G442" s="251"/>
      <c r="H442" s="251"/>
      <c r="I442" s="251"/>
      <c r="J442" s="251"/>
      <c r="K442" s="251"/>
      <c r="L442" s="251"/>
      <c r="M442" s="251"/>
      <c r="N442" s="251"/>
      <c r="O442" s="251"/>
      <c r="P442" s="251"/>
      <c r="Q442" s="251"/>
      <c r="R442" s="251"/>
      <c r="S442" s="251"/>
      <c r="T442" s="251"/>
      <c r="U442" s="251"/>
      <c r="V442" s="251"/>
      <c r="W442" s="251"/>
      <c r="X442" s="251"/>
      <c r="Y442" s="251"/>
      <c r="Z442" s="251"/>
    </row>
    <row r="443" ht="15.75" customHeight="1">
      <c r="A443" s="251"/>
      <c r="B443" s="251"/>
      <c r="C443" s="251"/>
      <c r="D443" s="251"/>
      <c r="E443" s="251"/>
      <c r="F443" s="251"/>
      <c r="G443" s="251"/>
      <c r="H443" s="251"/>
      <c r="I443" s="251"/>
      <c r="J443" s="251"/>
      <c r="K443" s="251"/>
      <c r="L443" s="251"/>
      <c r="M443" s="251"/>
      <c r="N443" s="251"/>
      <c r="O443" s="251"/>
      <c r="P443" s="251"/>
      <c r="Q443" s="251"/>
      <c r="R443" s="251"/>
      <c r="S443" s="251"/>
      <c r="T443" s="251"/>
      <c r="U443" s="251"/>
      <c r="V443" s="251"/>
      <c r="W443" s="251"/>
      <c r="X443" s="251"/>
      <c r="Y443" s="251"/>
      <c r="Z443" s="251"/>
    </row>
    <row r="444" ht="15.75" customHeight="1">
      <c r="A444" s="251"/>
      <c r="B444" s="251"/>
      <c r="C444" s="251"/>
      <c r="D444" s="251"/>
      <c r="E444" s="251"/>
      <c r="F444" s="251"/>
      <c r="G444" s="251"/>
      <c r="H444" s="251"/>
      <c r="I444" s="251"/>
      <c r="J444" s="251"/>
      <c r="K444" s="251"/>
      <c r="L444" s="251"/>
      <c r="M444" s="251"/>
      <c r="N444" s="251"/>
      <c r="O444" s="251"/>
      <c r="P444" s="251"/>
      <c r="Q444" s="251"/>
      <c r="R444" s="251"/>
      <c r="S444" s="251"/>
      <c r="T444" s="251"/>
      <c r="U444" s="251"/>
      <c r="V444" s="251"/>
      <c r="W444" s="251"/>
      <c r="X444" s="251"/>
      <c r="Y444" s="251"/>
      <c r="Z444" s="251"/>
    </row>
    <row r="445" ht="15.75" customHeight="1">
      <c r="A445" s="251"/>
      <c r="B445" s="251"/>
      <c r="C445" s="251"/>
      <c r="D445" s="251"/>
      <c r="E445" s="251"/>
      <c r="F445" s="251"/>
      <c r="G445" s="251"/>
      <c r="H445" s="251"/>
      <c r="I445" s="251"/>
      <c r="J445" s="251"/>
      <c r="K445" s="251"/>
      <c r="L445" s="251"/>
      <c r="M445" s="251"/>
      <c r="N445" s="251"/>
      <c r="O445" s="251"/>
      <c r="P445" s="251"/>
      <c r="Q445" s="251"/>
      <c r="R445" s="251"/>
      <c r="S445" s="251"/>
      <c r="T445" s="251"/>
      <c r="U445" s="251"/>
      <c r="V445" s="251"/>
      <c r="W445" s="251"/>
      <c r="X445" s="251"/>
      <c r="Y445" s="251"/>
      <c r="Z445" s="251"/>
    </row>
    <row r="446" ht="15.75" customHeight="1">
      <c r="A446" s="251"/>
      <c r="B446" s="251"/>
      <c r="C446" s="251"/>
      <c r="D446" s="251"/>
      <c r="E446" s="251"/>
      <c r="F446" s="251"/>
      <c r="G446" s="251"/>
      <c r="H446" s="251"/>
      <c r="I446" s="251"/>
      <c r="J446" s="251"/>
      <c r="K446" s="251"/>
      <c r="L446" s="251"/>
      <c r="M446" s="251"/>
      <c r="N446" s="251"/>
      <c r="O446" s="251"/>
      <c r="P446" s="251"/>
      <c r="Q446" s="251"/>
      <c r="R446" s="251"/>
      <c r="S446" s="251"/>
      <c r="T446" s="251"/>
      <c r="U446" s="251"/>
      <c r="V446" s="251"/>
      <c r="W446" s="251"/>
      <c r="X446" s="251"/>
      <c r="Y446" s="251"/>
      <c r="Z446" s="251"/>
    </row>
    <row r="447" ht="15.75" customHeight="1">
      <c r="A447" s="251"/>
      <c r="B447" s="251"/>
      <c r="C447" s="251"/>
      <c r="D447" s="251"/>
      <c r="E447" s="251"/>
      <c r="F447" s="251"/>
      <c r="G447" s="251"/>
      <c r="H447" s="251"/>
      <c r="I447" s="251"/>
      <c r="J447" s="251"/>
      <c r="K447" s="251"/>
      <c r="L447" s="251"/>
      <c r="M447" s="251"/>
      <c r="N447" s="251"/>
      <c r="O447" s="251"/>
      <c r="P447" s="251"/>
      <c r="Q447" s="251"/>
      <c r="R447" s="251"/>
      <c r="S447" s="251"/>
      <c r="T447" s="251"/>
      <c r="U447" s="251"/>
      <c r="V447" s="251"/>
      <c r="W447" s="251"/>
      <c r="X447" s="251"/>
      <c r="Y447" s="251"/>
      <c r="Z447" s="251"/>
    </row>
    <row r="448" ht="15.75" customHeight="1">
      <c r="A448" s="251"/>
      <c r="B448" s="251"/>
      <c r="C448" s="251"/>
      <c r="D448" s="251"/>
      <c r="E448" s="251"/>
      <c r="F448" s="251"/>
      <c r="G448" s="251"/>
      <c r="H448" s="251"/>
      <c r="I448" s="251"/>
      <c r="J448" s="251"/>
      <c r="K448" s="251"/>
      <c r="L448" s="251"/>
      <c r="M448" s="251"/>
      <c r="N448" s="251"/>
      <c r="O448" s="251"/>
      <c r="P448" s="251"/>
      <c r="Q448" s="251"/>
      <c r="R448" s="251"/>
      <c r="S448" s="251"/>
      <c r="T448" s="251"/>
      <c r="U448" s="251"/>
      <c r="V448" s="251"/>
      <c r="W448" s="251"/>
      <c r="X448" s="251"/>
      <c r="Y448" s="251"/>
      <c r="Z448" s="251"/>
    </row>
    <row r="449" ht="15.75" customHeight="1">
      <c r="A449" s="251"/>
      <c r="B449" s="251"/>
      <c r="C449" s="251"/>
      <c r="D449" s="251"/>
      <c r="E449" s="251"/>
      <c r="F449" s="251"/>
      <c r="G449" s="251"/>
      <c r="H449" s="251"/>
      <c r="I449" s="251"/>
      <c r="J449" s="251"/>
      <c r="K449" s="251"/>
      <c r="L449" s="251"/>
      <c r="M449" s="251"/>
      <c r="N449" s="251"/>
      <c r="O449" s="251"/>
      <c r="P449" s="251"/>
      <c r="Q449" s="251"/>
      <c r="R449" s="251"/>
      <c r="S449" s="251"/>
      <c r="T449" s="251"/>
      <c r="U449" s="251"/>
      <c r="V449" s="251"/>
      <c r="W449" s="251"/>
      <c r="X449" s="251"/>
      <c r="Y449" s="251"/>
      <c r="Z449" s="251"/>
    </row>
    <row r="450" ht="15.75" customHeight="1">
      <c r="A450" s="251"/>
      <c r="B450" s="251"/>
      <c r="C450" s="251"/>
      <c r="D450" s="251"/>
      <c r="E450" s="251"/>
      <c r="F450" s="251"/>
      <c r="G450" s="251"/>
      <c r="H450" s="251"/>
      <c r="I450" s="251"/>
      <c r="J450" s="251"/>
      <c r="K450" s="251"/>
      <c r="L450" s="251"/>
      <c r="M450" s="251"/>
      <c r="N450" s="251"/>
      <c r="O450" s="251"/>
      <c r="P450" s="251"/>
      <c r="Q450" s="251"/>
      <c r="R450" s="251"/>
      <c r="S450" s="251"/>
      <c r="T450" s="251"/>
      <c r="U450" s="251"/>
      <c r="V450" s="251"/>
      <c r="W450" s="251"/>
      <c r="X450" s="251"/>
      <c r="Y450" s="251"/>
      <c r="Z450" s="251"/>
    </row>
    <row r="451" ht="15.75" customHeight="1">
      <c r="A451" s="251"/>
      <c r="B451" s="251"/>
      <c r="C451" s="251"/>
      <c r="D451" s="251"/>
      <c r="E451" s="251"/>
      <c r="F451" s="251"/>
      <c r="G451" s="251"/>
      <c r="H451" s="251"/>
      <c r="I451" s="251"/>
      <c r="J451" s="251"/>
      <c r="K451" s="251"/>
      <c r="L451" s="251"/>
      <c r="M451" s="251"/>
      <c r="N451" s="251"/>
      <c r="O451" s="251"/>
      <c r="P451" s="251"/>
      <c r="Q451" s="251"/>
      <c r="R451" s="251"/>
      <c r="S451" s="251"/>
      <c r="T451" s="251"/>
      <c r="U451" s="251"/>
      <c r="V451" s="251"/>
      <c r="W451" s="251"/>
      <c r="X451" s="251"/>
      <c r="Y451" s="251"/>
      <c r="Z451" s="251"/>
    </row>
    <row r="452" ht="15.75" customHeight="1">
      <c r="A452" s="251"/>
      <c r="B452" s="251"/>
      <c r="C452" s="251"/>
      <c r="D452" s="251"/>
      <c r="E452" s="251"/>
      <c r="F452" s="251"/>
      <c r="G452" s="251"/>
      <c r="H452" s="251"/>
      <c r="I452" s="251"/>
      <c r="J452" s="251"/>
      <c r="K452" s="251"/>
      <c r="L452" s="251"/>
      <c r="M452" s="251"/>
      <c r="N452" s="251"/>
      <c r="O452" s="251"/>
      <c r="P452" s="251"/>
      <c r="Q452" s="251"/>
      <c r="R452" s="251"/>
      <c r="S452" s="251"/>
      <c r="T452" s="251"/>
      <c r="U452" s="251"/>
      <c r="V452" s="251"/>
      <c r="W452" s="251"/>
      <c r="X452" s="251"/>
      <c r="Y452" s="251"/>
      <c r="Z452" s="251"/>
    </row>
    <row r="453" ht="15.75" customHeight="1">
      <c r="A453" s="251"/>
      <c r="B453" s="251"/>
      <c r="C453" s="251"/>
      <c r="D453" s="251"/>
      <c r="E453" s="251"/>
      <c r="F453" s="251"/>
      <c r="G453" s="251"/>
      <c r="H453" s="251"/>
      <c r="I453" s="251"/>
      <c r="J453" s="251"/>
      <c r="K453" s="251"/>
      <c r="L453" s="251"/>
      <c r="M453" s="251"/>
      <c r="N453" s="251"/>
      <c r="O453" s="251"/>
      <c r="P453" s="251"/>
      <c r="Q453" s="251"/>
      <c r="R453" s="251"/>
      <c r="S453" s="251"/>
      <c r="T453" s="251"/>
      <c r="U453" s="251"/>
      <c r="V453" s="251"/>
      <c r="W453" s="251"/>
      <c r="X453" s="251"/>
      <c r="Y453" s="251"/>
      <c r="Z453" s="251"/>
    </row>
    <row r="454" ht="15.75" customHeight="1">
      <c r="A454" s="251"/>
      <c r="B454" s="251"/>
      <c r="C454" s="251"/>
      <c r="D454" s="251"/>
      <c r="E454" s="251"/>
      <c r="F454" s="251"/>
      <c r="G454" s="251"/>
      <c r="H454" s="251"/>
      <c r="I454" s="251"/>
      <c r="J454" s="251"/>
      <c r="K454" s="251"/>
      <c r="L454" s="251"/>
      <c r="M454" s="251"/>
      <c r="N454" s="251"/>
      <c r="O454" s="251"/>
      <c r="P454" s="251"/>
      <c r="Q454" s="251"/>
      <c r="R454" s="251"/>
      <c r="S454" s="251"/>
      <c r="T454" s="251"/>
      <c r="U454" s="251"/>
      <c r="V454" s="251"/>
      <c r="W454" s="251"/>
      <c r="X454" s="251"/>
      <c r="Y454" s="251"/>
      <c r="Z454" s="251"/>
    </row>
    <row r="455" ht="15.75" customHeight="1">
      <c r="A455" s="251"/>
      <c r="B455" s="251"/>
      <c r="C455" s="251"/>
      <c r="D455" s="251"/>
      <c r="E455" s="251"/>
      <c r="F455" s="251"/>
      <c r="G455" s="251"/>
      <c r="H455" s="251"/>
      <c r="I455" s="251"/>
      <c r="J455" s="251"/>
      <c r="K455" s="251"/>
      <c r="L455" s="251"/>
      <c r="M455" s="251"/>
      <c r="N455" s="251"/>
      <c r="O455" s="251"/>
      <c r="P455" s="251"/>
      <c r="Q455" s="251"/>
      <c r="R455" s="251"/>
      <c r="S455" s="251"/>
      <c r="T455" s="251"/>
      <c r="U455" s="251"/>
      <c r="V455" s="251"/>
      <c r="W455" s="251"/>
      <c r="X455" s="251"/>
      <c r="Y455" s="251"/>
      <c r="Z455" s="251"/>
    </row>
    <row r="456" ht="15.75" customHeight="1">
      <c r="A456" s="251"/>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row>
    <row r="457" ht="15.75" customHeight="1">
      <c r="A457" s="251"/>
      <c r="B457" s="251"/>
      <c r="C457" s="251"/>
      <c r="D457" s="251"/>
      <c r="E457" s="251"/>
      <c r="F457" s="251"/>
      <c r="G457" s="251"/>
      <c r="H457" s="251"/>
      <c r="I457" s="251"/>
      <c r="J457" s="251"/>
      <c r="K457" s="251"/>
      <c r="L457" s="251"/>
      <c r="M457" s="251"/>
      <c r="N457" s="251"/>
      <c r="O457" s="251"/>
      <c r="P457" s="251"/>
      <c r="Q457" s="251"/>
      <c r="R457" s="251"/>
      <c r="S457" s="251"/>
      <c r="T457" s="251"/>
      <c r="U457" s="251"/>
      <c r="V457" s="251"/>
      <c r="W457" s="251"/>
      <c r="X457" s="251"/>
      <c r="Y457" s="251"/>
      <c r="Z457" s="251"/>
    </row>
    <row r="458" ht="15.75" customHeight="1">
      <c r="A458" s="251"/>
      <c r="B458" s="251"/>
      <c r="C458" s="251"/>
      <c r="D458" s="251"/>
      <c r="E458" s="251"/>
      <c r="F458" s="251"/>
      <c r="G458" s="251"/>
      <c r="H458" s="251"/>
      <c r="I458" s="251"/>
      <c r="J458" s="251"/>
      <c r="K458" s="251"/>
      <c r="L458" s="251"/>
      <c r="M458" s="251"/>
      <c r="N458" s="251"/>
      <c r="O458" s="251"/>
      <c r="P458" s="251"/>
      <c r="Q458" s="251"/>
      <c r="R458" s="251"/>
      <c r="S458" s="251"/>
      <c r="T458" s="251"/>
      <c r="U458" s="251"/>
      <c r="V458" s="251"/>
      <c r="W458" s="251"/>
      <c r="X458" s="251"/>
      <c r="Y458" s="251"/>
      <c r="Z458" s="251"/>
    </row>
    <row r="459" ht="15.75" customHeight="1">
      <c r="A459" s="251"/>
      <c r="B459" s="251"/>
      <c r="C459" s="251"/>
      <c r="D459" s="251"/>
      <c r="E459" s="251"/>
      <c r="F459" s="251"/>
      <c r="G459" s="251"/>
      <c r="H459" s="251"/>
      <c r="I459" s="251"/>
      <c r="J459" s="251"/>
      <c r="K459" s="251"/>
      <c r="L459" s="251"/>
      <c r="M459" s="251"/>
      <c r="N459" s="251"/>
      <c r="O459" s="251"/>
      <c r="P459" s="251"/>
      <c r="Q459" s="251"/>
      <c r="R459" s="251"/>
      <c r="S459" s="251"/>
      <c r="T459" s="251"/>
      <c r="U459" s="251"/>
      <c r="V459" s="251"/>
      <c r="W459" s="251"/>
      <c r="X459" s="251"/>
      <c r="Y459" s="251"/>
      <c r="Z459" s="251"/>
    </row>
    <row r="460" ht="15.75" customHeight="1">
      <c r="A460" s="251"/>
      <c r="B460" s="251"/>
      <c r="C460" s="251"/>
      <c r="D460" s="251"/>
      <c r="E460" s="251"/>
      <c r="F460" s="251"/>
      <c r="G460" s="251"/>
      <c r="H460" s="251"/>
      <c r="I460" s="251"/>
      <c r="J460" s="251"/>
      <c r="K460" s="251"/>
      <c r="L460" s="251"/>
      <c r="M460" s="251"/>
      <c r="N460" s="251"/>
      <c r="O460" s="251"/>
      <c r="P460" s="251"/>
      <c r="Q460" s="251"/>
      <c r="R460" s="251"/>
      <c r="S460" s="251"/>
      <c r="T460" s="251"/>
      <c r="U460" s="251"/>
      <c r="V460" s="251"/>
      <c r="W460" s="251"/>
      <c r="X460" s="251"/>
      <c r="Y460" s="251"/>
      <c r="Z460" s="251"/>
    </row>
    <row r="461" ht="15.75" customHeight="1">
      <c r="A461" s="251"/>
      <c r="B461" s="251"/>
      <c r="C461" s="251"/>
      <c r="D461" s="251"/>
      <c r="E461" s="251"/>
      <c r="F461" s="251"/>
      <c r="G461" s="251"/>
      <c r="H461" s="251"/>
      <c r="I461" s="251"/>
      <c r="J461" s="251"/>
      <c r="K461" s="251"/>
      <c r="L461" s="251"/>
      <c r="M461" s="251"/>
      <c r="N461" s="251"/>
      <c r="O461" s="251"/>
      <c r="P461" s="251"/>
      <c r="Q461" s="251"/>
      <c r="R461" s="251"/>
      <c r="S461" s="251"/>
      <c r="T461" s="251"/>
      <c r="U461" s="251"/>
      <c r="V461" s="251"/>
      <c r="W461" s="251"/>
      <c r="X461" s="251"/>
      <c r="Y461" s="251"/>
      <c r="Z461" s="251"/>
    </row>
    <row r="462" ht="15.75" customHeight="1">
      <c r="A462" s="251"/>
      <c r="B462" s="251"/>
      <c r="C462" s="251"/>
      <c r="D462" s="251"/>
      <c r="E462" s="251"/>
      <c r="F462" s="251"/>
      <c r="G462" s="251"/>
      <c r="H462" s="251"/>
      <c r="I462" s="251"/>
      <c r="J462" s="251"/>
      <c r="K462" s="251"/>
      <c r="L462" s="251"/>
      <c r="M462" s="251"/>
      <c r="N462" s="251"/>
      <c r="O462" s="251"/>
      <c r="P462" s="251"/>
      <c r="Q462" s="251"/>
      <c r="R462" s="251"/>
      <c r="S462" s="251"/>
      <c r="T462" s="251"/>
      <c r="U462" s="251"/>
      <c r="V462" s="251"/>
      <c r="W462" s="251"/>
      <c r="X462" s="251"/>
      <c r="Y462" s="251"/>
      <c r="Z462" s="251"/>
    </row>
    <row r="463" ht="15.75" customHeight="1">
      <c r="A463" s="251"/>
      <c r="B463" s="251"/>
      <c r="C463" s="251"/>
      <c r="D463" s="251"/>
      <c r="E463" s="251"/>
      <c r="F463" s="251"/>
      <c r="G463" s="251"/>
      <c r="H463" s="251"/>
      <c r="I463" s="251"/>
      <c r="J463" s="251"/>
      <c r="K463" s="251"/>
      <c r="L463" s="251"/>
      <c r="M463" s="251"/>
      <c r="N463" s="251"/>
      <c r="O463" s="251"/>
      <c r="P463" s="251"/>
      <c r="Q463" s="251"/>
      <c r="R463" s="251"/>
      <c r="S463" s="251"/>
      <c r="T463" s="251"/>
      <c r="U463" s="251"/>
      <c r="V463" s="251"/>
      <c r="W463" s="251"/>
      <c r="X463" s="251"/>
      <c r="Y463" s="251"/>
      <c r="Z463" s="251"/>
    </row>
    <row r="464" ht="15.75" customHeight="1">
      <c r="A464" s="251"/>
      <c r="B464" s="251"/>
      <c r="C464" s="251"/>
      <c r="D464" s="251"/>
      <c r="E464" s="251"/>
      <c r="F464" s="251"/>
      <c r="G464" s="251"/>
      <c r="H464" s="251"/>
      <c r="I464" s="251"/>
      <c r="J464" s="251"/>
      <c r="K464" s="251"/>
      <c r="L464" s="251"/>
      <c r="M464" s="251"/>
      <c r="N464" s="251"/>
      <c r="O464" s="251"/>
      <c r="P464" s="251"/>
      <c r="Q464" s="251"/>
      <c r="R464" s="251"/>
      <c r="S464" s="251"/>
      <c r="T464" s="251"/>
      <c r="U464" s="251"/>
      <c r="V464" s="251"/>
      <c r="W464" s="251"/>
      <c r="X464" s="251"/>
      <c r="Y464" s="251"/>
      <c r="Z464" s="251"/>
    </row>
    <row r="465" ht="15.75" customHeight="1">
      <c r="A465" s="251"/>
      <c r="B465" s="251"/>
      <c r="C465" s="251"/>
      <c r="D465" s="251"/>
      <c r="E465" s="251"/>
      <c r="F465" s="251"/>
      <c r="G465" s="251"/>
      <c r="H465" s="251"/>
      <c r="I465" s="251"/>
      <c r="J465" s="251"/>
      <c r="K465" s="251"/>
      <c r="L465" s="251"/>
      <c r="M465" s="251"/>
      <c r="N465" s="251"/>
      <c r="O465" s="251"/>
      <c r="P465" s="251"/>
      <c r="Q465" s="251"/>
      <c r="R465" s="251"/>
      <c r="S465" s="251"/>
      <c r="T465" s="251"/>
      <c r="U465" s="251"/>
      <c r="V465" s="251"/>
      <c r="W465" s="251"/>
      <c r="X465" s="251"/>
      <c r="Y465" s="251"/>
      <c r="Z465" s="251"/>
    </row>
    <row r="466" ht="15.75" customHeight="1">
      <c r="A466" s="251"/>
      <c r="B466" s="251"/>
      <c r="C466" s="251"/>
      <c r="D466" s="251"/>
      <c r="E466" s="251"/>
      <c r="F466" s="251"/>
      <c r="G466" s="251"/>
      <c r="H466" s="251"/>
      <c r="I466" s="251"/>
      <c r="J466" s="251"/>
      <c r="K466" s="251"/>
      <c r="L466" s="251"/>
      <c r="M466" s="251"/>
      <c r="N466" s="251"/>
      <c r="O466" s="251"/>
      <c r="P466" s="251"/>
      <c r="Q466" s="251"/>
      <c r="R466" s="251"/>
      <c r="S466" s="251"/>
      <c r="T466" s="251"/>
      <c r="U466" s="251"/>
      <c r="V466" s="251"/>
      <c r="W466" s="251"/>
      <c r="X466" s="251"/>
      <c r="Y466" s="251"/>
      <c r="Z466" s="251"/>
    </row>
    <row r="467" ht="15.75" customHeight="1">
      <c r="A467" s="251"/>
      <c r="B467" s="251"/>
      <c r="C467" s="251"/>
      <c r="D467" s="251"/>
      <c r="E467" s="251"/>
      <c r="F467" s="251"/>
      <c r="G467" s="251"/>
      <c r="H467" s="251"/>
      <c r="I467" s="251"/>
      <c r="J467" s="251"/>
      <c r="K467" s="251"/>
      <c r="L467" s="251"/>
      <c r="M467" s="251"/>
      <c r="N467" s="251"/>
      <c r="O467" s="251"/>
      <c r="P467" s="251"/>
      <c r="Q467" s="251"/>
      <c r="R467" s="251"/>
      <c r="S467" s="251"/>
      <c r="T467" s="251"/>
      <c r="U467" s="251"/>
      <c r="V467" s="251"/>
      <c r="W467" s="251"/>
      <c r="X467" s="251"/>
      <c r="Y467" s="251"/>
      <c r="Z467" s="251"/>
    </row>
    <row r="468" ht="15.75" customHeight="1">
      <c r="A468" s="251"/>
      <c r="B468" s="251"/>
      <c r="C468" s="251"/>
      <c r="D468" s="251"/>
      <c r="E468" s="251"/>
      <c r="F468" s="251"/>
      <c r="G468" s="251"/>
      <c r="H468" s="251"/>
      <c r="I468" s="251"/>
      <c r="J468" s="251"/>
      <c r="K468" s="251"/>
      <c r="L468" s="251"/>
      <c r="M468" s="251"/>
      <c r="N468" s="251"/>
      <c r="O468" s="251"/>
      <c r="P468" s="251"/>
      <c r="Q468" s="251"/>
      <c r="R468" s="251"/>
      <c r="S468" s="251"/>
      <c r="T468" s="251"/>
      <c r="U468" s="251"/>
      <c r="V468" s="251"/>
      <c r="W468" s="251"/>
      <c r="X468" s="251"/>
      <c r="Y468" s="251"/>
      <c r="Z468" s="251"/>
    </row>
    <row r="469" ht="15.75" customHeight="1">
      <c r="A469" s="251"/>
      <c r="B469" s="251"/>
      <c r="C469" s="251"/>
      <c r="D469" s="251"/>
      <c r="E469" s="251"/>
      <c r="F469" s="251"/>
      <c r="G469" s="251"/>
      <c r="H469" s="251"/>
      <c r="I469" s="251"/>
      <c r="J469" s="251"/>
      <c r="K469" s="251"/>
      <c r="L469" s="251"/>
      <c r="M469" s="251"/>
      <c r="N469" s="251"/>
      <c r="O469" s="251"/>
      <c r="P469" s="251"/>
      <c r="Q469" s="251"/>
      <c r="R469" s="251"/>
      <c r="S469" s="251"/>
      <c r="T469" s="251"/>
      <c r="U469" s="251"/>
      <c r="V469" s="251"/>
      <c r="W469" s="251"/>
      <c r="X469" s="251"/>
      <c r="Y469" s="251"/>
      <c r="Z469" s="251"/>
    </row>
    <row r="470" ht="15.75" customHeight="1">
      <c r="A470" s="251"/>
      <c r="B470" s="251"/>
      <c r="C470" s="251"/>
      <c r="D470" s="251"/>
      <c r="E470" s="251"/>
      <c r="F470" s="251"/>
      <c r="G470" s="251"/>
      <c r="H470" s="251"/>
      <c r="I470" s="251"/>
      <c r="J470" s="251"/>
      <c r="K470" s="251"/>
      <c r="L470" s="251"/>
      <c r="M470" s="251"/>
      <c r="N470" s="251"/>
      <c r="O470" s="251"/>
      <c r="P470" s="251"/>
      <c r="Q470" s="251"/>
      <c r="R470" s="251"/>
      <c r="S470" s="251"/>
      <c r="T470" s="251"/>
      <c r="U470" s="251"/>
      <c r="V470" s="251"/>
      <c r="W470" s="251"/>
      <c r="X470" s="251"/>
      <c r="Y470" s="251"/>
      <c r="Z470" s="251"/>
    </row>
    <row r="471" ht="15.75" customHeight="1">
      <c r="A471" s="251"/>
      <c r="B471" s="251"/>
      <c r="C471" s="251"/>
      <c r="D471" s="251"/>
      <c r="E471" s="251"/>
      <c r="F471" s="251"/>
      <c r="G471" s="251"/>
      <c r="H471" s="251"/>
      <c r="I471" s="251"/>
      <c r="J471" s="251"/>
      <c r="K471" s="251"/>
      <c r="L471" s="251"/>
      <c r="M471" s="251"/>
      <c r="N471" s="251"/>
      <c r="O471" s="251"/>
      <c r="P471" s="251"/>
      <c r="Q471" s="251"/>
      <c r="R471" s="251"/>
      <c r="S471" s="251"/>
      <c r="T471" s="251"/>
      <c r="U471" s="251"/>
      <c r="V471" s="251"/>
      <c r="W471" s="251"/>
      <c r="X471" s="251"/>
      <c r="Y471" s="251"/>
      <c r="Z471" s="251"/>
    </row>
    <row r="472" ht="15.75" customHeight="1">
      <c r="A472" s="251"/>
      <c r="B472" s="251"/>
      <c r="C472" s="251"/>
      <c r="D472" s="251"/>
      <c r="E472" s="251"/>
      <c r="F472" s="251"/>
      <c r="G472" s="251"/>
      <c r="H472" s="251"/>
      <c r="I472" s="251"/>
      <c r="J472" s="251"/>
      <c r="K472" s="251"/>
      <c r="L472" s="251"/>
      <c r="M472" s="251"/>
      <c r="N472" s="251"/>
      <c r="O472" s="251"/>
      <c r="P472" s="251"/>
      <c r="Q472" s="251"/>
      <c r="R472" s="251"/>
      <c r="S472" s="251"/>
      <c r="T472" s="251"/>
      <c r="U472" s="251"/>
      <c r="V472" s="251"/>
      <c r="W472" s="251"/>
      <c r="X472" s="251"/>
      <c r="Y472" s="251"/>
      <c r="Z472" s="251"/>
    </row>
    <row r="473" ht="15.75" customHeight="1">
      <c r="A473" s="251"/>
      <c r="B473" s="251"/>
      <c r="C473" s="251"/>
      <c r="D473" s="251"/>
      <c r="E473" s="251"/>
      <c r="F473" s="251"/>
      <c r="G473" s="251"/>
      <c r="H473" s="251"/>
      <c r="I473" s="251"/>
      <c r="J473" s="251"/>
      <c r="K473" s="251"/>
      <c r="L473" s="251"/>
      <c r="M473" s="251"/>
      <c r="N473" s="251"/>
      <c r="O473" s="251"/>
      <c r="P473" s="251"/>
      <c r="Q473" s="251"/>
      <c r="R473" s="251"/>
      <c r="S473" s="251"/>
      <c r="T473" s="251"/>
      <c r="U473" s="251"/>
      <c r="V473" s="251"/>
      <c r="W473" s="251"/>
      <c r="X473" s="251"/>
      <c r="Y473" s="251"/>
      <c r="Z473" s="251"/>
    </row>
    <row r="474" ht="15.75" customHeight="1">
      <c r="A474" s="251"/>
      <c r="B474" s="251"/>
      <c r="C474" s="251"/>
      <c r="D474" s="251"/>
      <c r="E474" s="251"/>
      <c r="F474" s="251"/>
      <c r="G474" s="251"/>
      <c r="H474" s="251"/>
      <c r="I474" s="251"/>
      <c r="J474" s="251"/>
      <c r="K474" s="251"/>
      <c r="L474" s="251"/>
      <c r="M474" s="251"/>
      <c r="N474" s="251"/>
      <c r="O474" s="251"/>
      <c r="P474" s="251"/>
      <c r="Q474" s="251"/>
      <c r="R474" s="251"/>
      <c r="S474" s="251"/>
      <c r="T474" s="251"/>
      <c r="U474" s="251"/>
      <c r="V474" s="251"/>
      <c r="W474" s="251"/>
      <c r="X474" s="251"/>
      <c r="Y474" s="251"/>
      <c r="Z474" s="251"/>
    </row>
    <row r="475" ht="15.75" customHeight="1">
      <c r="A475" s="251"/>
      <c r="B475" s="251"/>
      <c r="C475" s="251"/>
      <c r="D475" s="251"/>
      <c r="E475" s="251"/>
      <c r="F475" s="251"/>
      <c r="G475" s="251"/>
      <c r="H475" s="251"/>
      <c r="I475" s="251"/>
      <c r="J475" s="251"/>
      <c r="K475" s="251"/>
      <c r="L475" s="251"/>
      <c r="M475" s="251"/>
      <c r="N475" s="251"/>
      <c r="O475" s="251"/>
      <c r="P475" s="251"/>
      <c r="Q475" s="251"/>
      <c r="R475" s="251"/>
      <c r="S475" s="251"/>
      <c r="T475" s="251"/>
      <c r="U475" s="251"/>
      <c r="V475" s="251"/>
      <c r="W475" s="251"/>
      <c r="X475" s="251"/>
      <c r="Y475" s="251"/>
      <c r="Z475" s="251"/>
    </row>
    <row r="476" ht="15.75" customHeight="1">
      <c r="A476" s="251"/>
      <c r="B476" s="251"/>
      <c r="C476" s="251"/>
      <c r="D476" s="251"/>
      <c r="E476" s="251"/>
      <c r="F476" s="251"/>
      <c r="G476" s="251"/>
      <c r="H476" s="251"/>
      <c r="I476" s="251"/>
      <c r="J476" s="251"/>
      <c r="K476" s="251"/>
      <c r="L476" s="251"/>
      <c r="M476" s="251"/>
      <c r="N476" s="251"/>
      <c r="O476" s="251"/>
      <c r="P476" s="251"/>
      <c r="Q476" s="251"/>
      <c r="R476" s="251"/>
      <c r="S476" s="251"/>
      <c r="T476" s="251"/>
      <c r="U476" s="251"/>
      <c r="V476" s="251"/>
      <c r="W476" s="251"/>
      <c r="X476" s="251"/>
      <c r="Y476" s="251"/>
      <c r="Z476" s="251"/>
    </row>
    <row r="477" ht="15.75" customHeight="1">
      <c r="A477" s="251"/>
      <c r="B477" s="251"/>
      <c r="C477" s="251"/>
      <c r="D477" s="251"/>
      <c r="E477" s="251"/>
      <c r="F477" s="251"/>
      <c r="G477" s="251"/>
      <c r="H477" s="251"/>
      <c r="I477" s="251"/>
      <c r="J477" s="251"/>
      <c r="K477" s="251"/>
      <c r="L477" s="251"/>
      <c r="M477" s="251"/>
      <c r="N477" s="251"/>
      <c r="O477" s="251"/>
      <c r="P477" s="251"/>
      <c r="Q477" s="251"/>
      <c r="R477" s="251"/>
      <c r="S477" s="251"/>
      <c r="T477" s="251"/>
      <c r="U477" s="251"/>
      <c r="V477" s="251"/>
      <c r="W477" s="251"/>
      <c r="X477" s="251"/>
      <c r="Y477" s="251"/>
      <c r="Z477" s="251"/>
    </row>
    <row r="478" ht="15.75" customHeight="1">
      <c r="A478" s="251"/>
      <c r="B478" s="251"/>
      <c r="C478" s="251"/>
      <c r="D478" s="251"/>
      <c r="E478" s="251"/>
      <c r="F478" s="251"/>
      <c r="G478" s="251"/>
      <c r="H478" s="251"/>
      <c r="I478" s="251"/>
      <c r="J478" s="251"/>
      <c r="K478" s="251"/>
      <c r="L478" s="251"/>
      <c r="M478" s="251"/>
      <c r="N478" s="251"/>
      <c r="O478" s="251"/>
      <c r="P478" s="251"/>
      <c r="Q478" s="251"/>
      <c r="R478" s="251"/>
      <c r="S478" s="251"/>
      <c r="T478" s="251"/>
      <c r="U478" s="251"/>
      <c r="V478" s="251"/>
      <c r="W478" s="251"/>
      <c r="X478" s="251"/>
      <c r="Y478" s="251"/>
      <c r="Z478" s="251"/>
    </row>
    <row r="479" ht="15.75" customHeight="1">
      <c r="A479" s="251"/>
      <c r="B479" s="251"/>
      <c r="C479" s="251"/>
      <c r="D479" s="251"/>
      <c r="E479" s="251"/>
      <c r="F479" s="251"/>
      <c r="G479" s="251"/>
      <c r="H479" s="251"/>
      <c r="I479" s="251"/>
      <c r="J479" s="251"/>
      <c r="K479" s="251"/>
      <c r="L479" s="251"/>
      <c r="M479" s="251"/>
      <c r="N479" s="251"/>
      <c r="O479" s="251"/>
      <c r="P479" s="251"/>
      <c r="Q479" s="251"/>
      <c r="R479" s="251"/>
      <c r="S479" s="251"/>
      <c r="T479" s="251"/>
      <c r="U479" s="251"/>
      <c r="V479" s="251"/>
      <c r="W479" s="251"/>
      <c r="X479" s="251"/>
      <c r="Y479" s="251"/>
      <c r="Z479" s="251"/>
    </row>
    <row r="480" ht="15.75" customHeight="1">
      <c r="A480" s="251"/>
      <c r="B480" s="251"/>
      <c r="C480" s="251"/>
      <c r="D480" s="251"/>
      <c r="E480" s="251"/>
      <c r="F480" s="251"/>
      <c r="G480" s="251"/>
      <c r="H480" s="251"/>
      <c r="I480" s="251"/>
      <c r="J480" s="251"/>
      <c r="K480" s="251"/>
      <c r="L480" s="251"/>
      <c r="M480" s="251"/>
      <c r="N480" s="251"/>
      <c r="O480" s="251"/>
      <c r="P480" s="251"/>
      <c r="Q480" s="251"/>
      <c r="R480" s="251"/>
      <c r="S480" s="251"/>
      <c r="T480" s="251"/>
      <c r="U480" s="251"/>
      <c r="V480" s="251"/>
      <c r="W480" s="251"/>
      <c r="X480" s="251"/>
      <c r="Y480" s="251"/>
      <c r="Z480" s="251"/>
    </row>
    <row r="481" ht="15.75" customHeight="1">
      <c r="A481" s="251"/>
      <c r="B481" s="251"/>
      <c r="C481" s="251"/>
      <c r="D481" s="251"/>
      <c r="E481" s="251"/>
      <c r="F481" s="251"/>
      <c r="G481" s="251"/>
      <c r="H481" s="251"/>
      <c r="I481" s="251"/>
      <c r="J481" s="251"/>
      <c r="K481" s="251"/>
      <c r="L481" s="251"/>
      <c r="M481" s="251"/>
      <c r="N481" s="251"/>
      <c r="O481" s="251"/>
      <c r="P481" s="251"/>
      <c r="Q481" s="251"/>
      <c r="R481" s="251"/>
      <c r="S481" s="251"/>
      <c r="T481" s="251"/>
      <c r="U481" s="251"/>
      <c r="V481" s="251"/>
      <c r="W481" s="251"/>
      <c r="X481" s="251"/>
      <c r="Y481" s="251"/>
      <c r="Z481" s="251"/>
    </row>
    <row r="482" ht="15.75" customHeight="1">
      <c r="A482" s="251"/>
      <c r="B482" s="251"/>
      <c r="C482" s="251"/>
      <c r="D482" s="251"/>
      <c r="E482" s="251"/>
      <c r="F482" s="251"/>
      <c r="G482" s="251"/>
      <c r="H482" s="251"/>
      <c r="I482" s="251"/>
      <c r="J482" s="251"/>
      <c r="K482" s="251"/>
      <c r="L482" s="251"/>
      <c r="M482" s="251"/>
      <c r="N482" s="251"/>
      <c r="O482" s="251"/>
      <c r="P482" s="251"/>
      <c r="Q482" s="251"/>
      <c r="R482" s="251"/>
      <c r="S482" s="251"/>
      <c r="T482" s="251"/>
      <c r="U482" s="251"/>
      <c r="V482" s="251"/>
      <c r="W482" s="251"/>
      <c r="X482" s="251"/>
      <c r="Y482" s="251"/>
      <c r="Z482" s="251"/>
    </row>
    <row r="483" ht="15.75" customHeight="1">
      <c r="A483" s="251"/>
      <c r="B483" s="251"/>
      <c r="C483" s="251"/>
      <c r="D483" s="251"/>
      <c r="E483" s="251"/>
      <c r="F483" s="251"/>
      <c r="G483" s="251"/>
      <c r="H483" s="251"/>
      <c r="I483" s="251"/>
      <c r="J483" s="251"/>
      <c r="K483" s="251"/>
      <c r="L483" s="251"/>
      <c r="M483" s="251"/>
      <c r="N483" s="251"/>
      <c r="O483" s="251"/>
      <c r="P483" s="251"/>
      <c r="Q483" s="251"/>
      <c r="R483" s="251"/>
      <c r="S483" s="251"/>
      <c r="T483" s="251"/>
      <c r="U483" s="251"/>
      <c r="V483" s="251"/>
      <c r="W483" s="251"/>
      <c r="X483" s="251"/>
      <c r="Y483" s="251"/>
      <c r="Z483" s="251"/>
    </row>
    <row r="484" ht="15.75" customHeight="1">
      <c r="A484" s="251"/>
      <c r="B484" s="251"/>
      <c r="C484" s="251"/>
      <c r="D484" s="251"/>
      <c r="E484" s="251"/>
      <c r="F484" s="251"/>
      <c r="G484" s="251"/>
      <c r="H484" s="251"/>
      <c r="I484" s="251"/>
      <c r="J484" s="251"/>
      <c r="K484" s="251"/>
      <c r="L484" s="251"/>
      <c r="M484" s="251"/>
      <c r="N484" s="251"/>
      <c r="O484" s="251"/>
      <c r="P484" s="251"/>
      <c r="Q484" s="251"/>
      <c r="R484" s="251"/>
      <c r="S484" s="251"/>
      <c r="T484" s="251"/>
      <c r="U484" s="251"/>
      <c r="V484" s="251"/>
      <c r="W484" s="251"/>
      <c r="X484" s="251"/>
      <c r="Y484" s="251"/>
      <c r="Z484" s="251"/>
    </row>
    <row r="485" ht="15.75" customHeight="1">
      <c r="A485" s="251"/>
      <c r="B485" s="251"/>
      <c r="C485" s="251"/>
      <c r="D485" s="251"/>
      <c r="E485" s="251"/>
      <c r="F485" s="251"/>
      <c r="G485" s="251"/>
      <c r="H485" s="251"/>
      <c r="I485" s="251"/>
      <c r="J485" s="251"/>
      <c r="K485" s="251"/>
      <c r="L485" s="251"/>
      <c r="M485" s="251"/>
      <c r="N485" s="251"/>
      <c r="O485" s="251"/>
      <c r="P485" s="251"/>
      <c r="Q485" s="251"/>
      <c r="R485" s="251"/>
      <c r="S485" s="251"/>
      <c r="T485" s="251"/>
      <c r="U485" s="251"/>
      <c r="V485" s="251"/>
      <c r="W485" s="251"/>
      <c r="X485" s="251"/>
      <c r="Y485" s="251"/>
      <c r="Z485" s="251"/>
    </row>
    <row r="486" ht="15.75" customHeight="1">
      <c r="A486" s="251"/>
      <c r="B486" s="251"/>
      <c r="C486" s="251"/>
      <c r="D486" s="251"/>
      <c r="E486" s="251"/>
      <c r="F486" s="251"/>
      <c r="G486" s="251"/>
      <c r="H486" s="251"/>
      <c r="I486" s="251"/>
      <c r="J486" s="251"/>
      <c r="K486" s="251"/>
      <c r="L486" s="251"/>
      <c r="M486" s="251"/>
      <c r="N486" s="251"/>
      <c r="O486" s="251"/>
      <c r="P486" s="251"/>
      <c r="Q486" s="251"/>
      <c r="R486" s="251"/>
      <c r="S486" s="251"/>
      <c r="T486" s="251"/>
      <c r="U486" s="251"/>
      <c r="V486" s="251"/>
      <c r="W486" s="251"/>
      <c r="X486" s="251"/>
      <c r="Y486" s="251"/>
      <c r="Z486" s="251"/>
    </row>
    <row r="487" ht="15.75" customHeight="1">
      <c r="A487" s="251"/>
      <c r="B487" s="251"/>
      <c r="C487" s="251"/>
      <c r="D487" s="251"/>
      <c r="E487" s="251"/>
      <c r="F487" s="251"/>
      <c r="G487" s="251"/>
      <c r="H487" s="251"/>
      <c r="I487" s="251"/>
      <c r="J487" s="251"/>
      <c r="K487" s="251"/>
      <c r="L487" s="251"/>
      <c r="M487" s="251"/>
      <c r="N487" s="251"/>
      <c r="O487" s="251"/>
      <c r="P487" s="251"/>
      <c r="Q487" s="251"/>
      <c r="R487" s="251"/>
      <c r="S487" s="251"/>
      <c r="T487" s="251"/>
      <c r="U487" s="251"/>
      <c r="V487" s="251"/>
      <c r="W487" s="251"/>
      <c r="X487" s="251"/>
      <c r="Y487" s="251"/>
      <c r="Z487" s="251"/>
    </row>
    <row r="488" ht="15.75" customHeight="1">
      <c r="A488" s="251"/>
      <c r="B488" s="251"/>
      <c r="C488" s="251"/>
      <c r="D488" s="251"/>
      <c r="E488" s="251"/>
      <c r="F488" s="251"/>
      <c r="G488" s="251"/>
      <c r="H488" s="251"/>
      <c r="I488" s="251"/>
      <c r="J488" s="251"/>
      <c r="K488" s="251"/>
      <c r="L488" s="251"/>
      <c r="M488" s="251"/>
      <c r="N488" s="251"/>
      <c r="O488" s="251"/>
      <c r="P488" s="251"/>
      <c r="Q488" s="251"/>
      <c r="R488" s="251"/>
      <c r="S488" s="251"/>
      <c r="T488" s="251"/>
      <c r="U488" s="251"/>
      <c r="V488" s="251"/>
      <c r="W488" s="251"/>
      <c r="X488" s="251"/>
      <c r="Y488" s="251"/>
      <c r="Z488" s="251"/>
    </row>
    <row r="489" ht="15.75" customHeight="1">
      <c r="A489" s="251"/>
      <c r="B489" s="251"/>
      <c r="C489" s="251"/>
      <c r="D489" s="251"/>
      <c r="E489" s="251"/>
      <c r="F489" s="251"/>
      <c r="G489" s="251"/>
      <c r="H489" s="251"/>
      <c r="I489" s="251"/>
      <c r="J489" s="251"/>
      <c r="K489" s="251"/>
      <c r="L489" s="251"/>
      <c r="M489" s="251"/>
      <c r="N489" s="251"/>
      <c r="O489" s="251"/>
      <c r="P489" s="251"/>
      <c r="Q489" s="251"/>
      <c r="R489" s="251"/>
      <c r="S489" s="251"/>
      <c r="T489" s="251"/>
      <c r="U489" s="251"/>
      <c r="V489" s="251"/>
      <c r="W489" s="251"/>
      <c r="X489" s="251"/>
      <c r="Y489" s="251"/>
      <c r="Z489" s="251"/>
    </row>
    <row r="490" ht="15.75" customHeight="1">
      <c r="A490" s="251"/>
      <c r="B490" s="251"/>
      <c r="C490" s="251"/>
      <c r="D490" s="251"/>
      <c r="E490" s="251"/>
      <c r="F490" s="251"/>
      <c r="G490" s="251"/>
      <c r="H490" s="251"/>
      <c r="I490" s="251"/>
      <c r="J490" s="251"/>
      <c r="K490" s="251"/>
      <c r="L490" s="251"/>
      <c r="M490" s="251"/>
      <c r="N490" s="251"/>
      <c r="O490" s="251"/>
      <c r="P490" s="251"/>
      <c r="Q490" s="251"/>
      <c r="R490" s="251"/>
      <c r="S490" s="251"/>
      <c r="T490" s="251"/>
      <c r="U490" s="251"/>
      <c r="V490" s="251"/>
      <c r="W490" s="251"/>
      <c r="X490" s="251"/>
      <c r="Y490" s="251"/>
      <c r="Z490" s="251"/>
    </row>
    <row r="491" ht="15.75" customHeight="1">
      <c r="A491" s="251"/>
      <c r="B491" s="251"/>
      <c r="C491" s="251"/>
      <c r="D491" s="251"/>
      <c r="E491" s="251"/>
      <c r="F491" s="251"/>
      <c r="G491" s="251"/>
      <c r="H491" s="251"/>
      <c r="I491" s="251"/>
      <c r="J491" s="251"/>
      <c r="K491" s="251"/>
      <c r="L491" s="251"/>
      <c r="M491" s="251"/>
      <c r="N491" s="251"/>
      <c r="O491" s="251"/>
      <c r="P491" s="251"/>
      <c r="Q491" s="251"/>
      <c r="R491" s="251"/>
      <c r="S491" s="251"/>
      <c r="T491" s="251"/>
      <c r="U491" s="251"/>
      <c r="V491" s="251"/>
      <c r="W491" s="251"/>
      <c r="X491" s="251"/>
      <c r="Y491" s="251"/>
      <c r="Z491" s="251"/>
    </row>
    <row r="492" ht="15.75" customHeight="1">
      <c r="A492" s="251"/>
      <c r="B492" s="251"/>
      <c r="C492" s="251"/>
      <c r="D492" s="251"/>
      <c r="E492" s="251"/>
      <c r="F492" s="251"/>
      <c r="G492" s="251"/>
      <c r="H492" s="251"/>
      <c r="I492" s="251"/>
      <c r="J492" s="251"/>
      <c r="K492" s="251"/>
      <c r="L492" s="251"/>
      <c r="M492" s="251"/>
      <c r="N492" s="251"/>
      <c r="O492" s="251"/>
      <c r="P492" s="251"/>
      <c r="Q492" s="251"/>
      <c r="R492" s="251"/>
      <c r="S492" s="251"/>
      <c r="T492" s="251"/>
      <c r="U492" s="251"/>
      <c r="V492" s="251"/>
      <c r="W492" s="251"/>
      <c r="X492" s="251"/>
      <c r="Y492" s="251"/>
      <c r="Z492" s="251"/>
    </row>
    <row r="493" ht="15.75" customHeight="1">
      <c r="A493" s="251"/>
      <c r="B493" s="251"/>
      <c r="C493" s="251"/>
      <c r="D493" s="251"/>
      <c r="E493" s="251"/>
      <c r="F493" s="251"/>
      <c r="G493" s="251"/>
      <c r="H493" s="251"/>
      <c r="I493" s="251"/>
      <c r="J493" s="251"/>
      <c r="K493" s="251"/>
      <c r="L493" s="251"/>
      <c r="M493" s="251"/>
      <c r="N493" s="251"/>
      <c r="O493" s="251"/>
      <c r="P493" s="251"/>
      <c r="Q493" s="251"/>
      <c r="R493" s="251"/>
      <c r="S493" s="251"/>
      <c r="T493" s="251"/>
      <c r="U493" s="251"/>
      <c r="V493" s="251"/>
      <c r="W493" s="251"/>
      <c r="X493" s="251"/>
      <c r="Y493" s="251"/>
      <c r="Z493" s="251"/>
    </row>
    <row r="494" ht="15.75" customHeight="1">
      <c r="A494" s="251"/>
      <c r="B494" s="251"/>
      <c r="C494" s="251"/>
      <c r="D494" s="251"/>
      <c r="E494" s="251"/>
      <c r="F494" s="251"/>
      <c r="G494" s="251"/>
      <c r="H494" s="251"/>
      <c r="I494" s="251"/>
      <c r="J494" s="251"/>
      <c r="K494" s="251"/>
      <c r="L494" s="251"/>
      <c r="M494" s="251"/>
      <c r="N494" s="251"/>
      <c r="O494" s="251"/>
      <c r="P494" s="251"/>
      <c r="Q494" s="251"/>
      <c r="R494" s="251"/>
      <c r="S494" s="251"/>
      <c r="T494" s="251"/>
      <c r="U494" s="251"/>
      <c r="V494" s="251"/>
      <c r="W494" s="251"/>
      <c r="X494" s="251"/>
      <c r="Y494" s="251"/>
      <c r="Z494" s="251"/>
    </row>
    <row r="495" ht="15.75" customHeight="1">
      <c r="A495" s="251"/>
      <c r="B495" s="251"/>
      <c r="C495" s="251"/>
      <c r="D495" s="251"/>
      <c r="E495" s="251"/>
      <c r="F495" s="251"/>
      <c r="G495" s="251"/>
      <c r="H495" s="251"/>
      <c r="I495" s="251"/>
      <c r="J495" s="251"/>
      <c r="K495" s="251"/>
      <c r="L495" s="251"/>
      <c r="M495" s="251"/>
      <c r="N495" s="251"/>
      <c r="O495" s="251"/>
      <c r="P495" s="251"/>
      <c r="Q495" s="251"/>
      <c r="R495" s="251"/>
      <c r="S495" s="251"/>
      <c r="T495" s="251"/>
      <c r="U495" s="251"/>
      <c r="V495" s="251"/>
      <c r="W495" s="251"/>
      <c r="X495" s="251"/>
      <c r="Y495" s="251"/>
      <c r="Z495" s="251"/>
    </row>
    <row r="496" ht="15.75" customHeight="1">
      <c r="A496" s="251"/>
      <c r="B496" s="251"/>
      <c r="C496" s="251"/>
      <c r="D496" s="251"/>
      <c r="E496" s="251"/>
      <c r="F496" s="251"/>
      <c r="G496" s="251"/>
      <c r="H496" s="251"/>
      <c r="I496" s="251"/>
      <c r="J496" s="251"/>
      <c r="K496" s="251"/>
      <c r="L496" s="251"/>
      <c r="M496" s="251"/>
      <c r="N496" s="251"/>
      <c r="O496" s="251"/>
      <c r="P496" s="251"/>
      <c r="Q496" s="251"/>
      <c r="R496" s="251"/>
      <c r="S496" s="251"/>
      <c r="T496" s="251"/>
      <c r="U496" s="251"/>
      <c r="V496" s="251"/>
      <c r="W496" s="251"/>
      <c r="X496" s="251"/>
      <c r="Y496" s="251"/>
      <c r="Z496" s="251"/>
    </row>
    <row r="497" ht="15.75" customHeight="1">
      <c r="A497" s="251"/>
      <c r="B497" s="251"/>
      <c r="C497" s="251"/>
      <c r="D497" s="251"/>
      <c r="E497" s="251"/>
      <c r="F497" s="251"/>
      <c r="G497" s="251"/>
      <c r="H497" s="251"/>
      <c r="I497" s="251"/>
      <c r="J497" s="251"/>
      <c r="K497" s="251"/>
      <c r="L497" s="251"/>
      <c r="M497" s="251"/>
      <c r="N497" s="251"/>
      <c r="O497" s="251"/>
      <c r="P497" s="251"/>
      <c r="Q497" s="251"/>
      <c r="R497" s="251"/>
      <c r="S497" s="251"/>
      <c r="T497" s="251"/>
      <c r="U497" s="251"/>
      <c r="V497" s="251"/>
      <c r="W497" s="251"/>
      <c r="X497" s="251"/>
      <c r="Y497" s="251"/>
      <c r="Z497" s="251"/>
    </row>
    <row r="498" ht="15.75" customHeight="1">
      <c r="A498" s="251"/>
      <c r="B498" s="251"/>
      <c r="C498" s="251"/>
      <c r="D498" s="251"/>
      <c r="E498" s="251"/>
      <c r="F498" s="251"/>
      <c r="G498" s="251"/>
      <c r="H498" s="251"/>
      <c r="I498" s="251"/>
      <c r="J498" s="251"/>
      <c r="K498" s="251"/>
      <c r="L498" s="251"/>
      <c r="M498" s="251"/>
      <c r="N498" s="251"/>
      <c r="O498" s="251"/>
      <c r="P498" s="251"/>
      <c r="Q498" s="251"/>
      <c r="R498" s="251"/>
      <c r="S498" s="251"/>
      <c r="T498" s="251"/>
      <c r="U498" s="251"/>
      <c r="V498" s="251"/>
      <c r="W498" s="251"/>
      <c r="X498" s="251"/>
      <c r="Y498" s="251"/>
      <c r="Z498" s="251"/>
    </row>
    <row r="499" ht="15.75" customHeight="1">
      <c r="A499" s="251"/>
      <c r="B499" s="251"/>
      <c r="C499" s="251"/>
      <c r="D499" s="251"/>
      <c r="E499" s="251"/>
      <c r="F499" s="251"/>
      <c r="G499" s="251"/>
      <c r="H499" s="251"/>
      <c r="I499" s="251"/>
      <c r="J499" s="251"/>
      <c r="K499" s="251"/>
      <c r="L499" s="251"/>
      <c r="M499" s="251"/>
      <c r="N499" s="251"/>
      <c r="O499" s="251"/>
      <c r="P499" s="251"/>
      <c r="Q499" s="251"/>
      <c r="R499" s="251"/>
      <c r="S499" s="251"/>
      <c r="T499" s="251"/>
      <c r="U499" s="251"/>
      <c r="V499" s="251"/>
      <c r="W499" s="251"/>
      <c r="X499" s="251"/>
      <c r="Y499" s="251"/>
      <c r="Z499" s="251"/>
    </row>
    <row r="500" ht="15.75" customHeight="1">
      <c r="A500" s="251"/>
      <c r="B500" s="251"/>
      <c r="C500" s="251"/>
      <c r="D500" s="251"/>
      <c r="E500" s="251"/>
      <c r="F500" s="251"/>
      <c r="G500" s="251"/>
      <c r="H500" s="251"/>
      <c r="I500" s="251"/>
      <c r="J500" s="251"/>
      <c r="K500" s="251"/>
      <c r="L500" s="251"/>
      <c r="M500" s="251"/>
      <c r="N500" s="251"/>
      <c r="O500" s="251"/>
      <c r="P500" s="251"/>
      <c r="Q500" s="251"/>
      <c r="R500" s="251"/>
      <c r="S500" s="251"/>
      <c r="T500" s="251"/>
      <c r="U500" s="251"/>
      <c r="V500" s="251"/>
      <c r="W500" s="251"/>
      <c r="X500" s="251"/>
      <c r="Y500" s="251"/>
      <c r="Z500" s="251"/>
    </row>
    <row r="501" ht="15.75" customHeight="1">
      <c r="A501" s="251"/>
      <c r="B501" s="251"/>
      <c r="C501" s="251"/>
      <c r="D501" s="251"/>
      <c r="E501" s="251"/>
      <c r="F501" s="251"/>
      <c r="G501" s="251"/>
      <c r="H501" s="251"/>
      <c r="I501" s="251"/>
      <c r="J501" s="251"/>
      <c r="K501" s="251"/>
      <c r="L501" s="251"/>
      <c r="M501" s="251"/>
      <c r="N501" s="251"/>
      <c r="O501" s="251"/>
      <c r="P501" s="251"/>
      <c r="Q501" s="251"/>
      <c r="R501" s="251"/>
      <c r="S501" s="251"/>
      <c r="T501" s="251"/>
      <c r="U501" s="251"/>
      <c r="V501" s="251"/>
      <c r="W501" s="251"/>
      <c r="X501" s="251"/>
      <c r="Y501" s="251"/>
      <c r="Z501" s="251"/>
    </row>
    <row r="502" ht="15.75" customHeight="1">
      <c r="A502" s="251"/>
      <c r="B502" s="251"/>
      <c r="C502" s="251"/>
      <c r="D502" s="251"/>
      <c r="E502" s="251"/>
      <c r="F502" s="251"/>
      <c r="G502" s="251"/>
      <c r="H502" s="251"/>
      <c r="I502" s="251"/>
      <c r="J502" s="251"/>
      <c r="K502" s="251"/>
      <c r="L502" s="251"/>
      <c r="M502" s="251"/>
      <c r="N502" s="251"/>
      <c r="O502" s="251"/>
      <c r="P502" s="251"/>
      <c r="Q502" s="251"/>
      <c r="R502" s="251"/>
      <c r="S502" s="251"/>
      <c r="T502" s="251"/>
      <c r="U502" s="251"/>
      <c r="V502" s="251"/>
      <c r="W502" s="251"/>
      <c r="X502" s="251"/>
      <c r="Y502" s="251"/>
      <c r="Z502" s="251"/>
    </row>
    <row r="503" ht="15.75" customHeight="1">
      <c r="A503" s="251"/>
      <c r="B503" s="251"/>
      <c r="C503" s="251"/>
      <c r="D503" s="251"/>
      <c r="E503" s="251"/>
      <c r="F503" s="251"/>
      <c r="G503" s="251"/>
      <c r="H503" s="251"/>
      <c r="I503" s="251"/>
      <c r="J503" s="251"/>
      <c r="K503" s="251"/>
      <c r="L503" s="251"/>
      <c r="M503" s="251"/>
      <c r="N503" s="251"/>
      <c r="O503" s="251"/>
      <c r="P503" s="251"/>
      <c r="Q503" s="251"/>
      <c r="R503" s="251"/>
      <c r="S503" s="251"/>
      <c r="T503" s="251"/>
      <c r="U503" s="251"/>
      <c r="V503" s="251"/>
      <c r="W503" s="251"/>
      <c r="X503" s="251"/>
      <c r="Y503" s="251"/>
      <c r="Z503" s="251"/>
    </row>
    <row r="504" ht="15.75" customHeight="1">
      <c r="A504" s="251"/>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row>
    <row r="505" ht="15.75" customHeight="1">
      <c r="A505" s="251"/>
      <c r="B505" s="251"/>
      <c r="C505" s="251"/>
      <c r="D505" s="251"/>
      <c r="E505" s="251"/>
      <c r="F505" s="251"/>
      <c r="G505" s="251"/>
      <c r="H505" s="251"/>
      <c r="I505" s="251"/>
      <c r="J505" s="251"/>
      <c r="K505" s="251"/>
      <c r="L505" s="251"/>
      <c r="M505" s="251"/>
      <c r="N505" s="251"/>
      <c r="O505" s="251"/>
      <c r="P505" s="251"/>
      <c r="Q505" s="251"/>
      <c r="R505" s="251"/>
      <c r="S505" s="251"/>
      <c r="T505" s="251"/>
      <c r="U505" s="251"/>
      <c r="V505" s="251"/>
      <c r="W505" s="251"/>
      <c r="X505" s="251"/>
      <c r="Y505" s="251"/>
      <c r="Z505" s="251"/>
    </row>
    <row r="506" ht="15.75" customHeight="1">
      <c r="A506" s="251"/>
      <c r="B506" s="251"/>
      <c r="C506" s="251"/>
      <c r="D506" s="251"/>
      <c r="E506" s="251"/>
      <c r="F506" s="251"/>
      <c r="G506" s="251"/>
      <c r="H506" s="251"/>
      <c r="I506" s="251"/>
      <c r="J506" s="251"/>
      <c r="K506" s="251"/>
      <c r="L506" s="251"/>
      <c r="M506" s="251"/>
      <c r="N506" s="251"/>
      <c r="O506" s="251"/>
      <c r="P506" s="251"/>
      <c r="Q506" s="251"/>
      <c r="R506" s="251"/>
      <c r="S506" s="251"/>
      <c r="T506" s="251"/>
      <c r="U506" s="251"/>
      <c r="V506" s="251"/>
      <c r="W506" s="251"/>
      <c r="X506" s="251"/>
      <c r="Y506" s="251"/>
      <c r="Z506" s="251"/>
    </row>
    <row r="507" ht="15.75" customHeight="1">
      <c r="A507" s="251"/>
      <c r="B507" s="251"/>
      <c r="C507" s="251"/>
      <c r="D507" s="251"/>
      <c r="E507" s="251"/>
      <c r="F507" s="251"/>
      <c r="G507" s="251"/>
      <c r="H507" s="251"/>
      <c r="I507" s="251"/>
      <c r="J507" s="251"/>
      <c r="K507" s="251"/>
      <c r="L507" s="251"/>
      <c r="M507" s="251"/>
      <c r="N507" s="251"/>
      <c r="O507" s="251"/>
      <c r="P507" s="251"/>
      <c r="Q507" s="251"/>
      <c r="R507" s="251"/>
      <c r="S507" s="251"/>
      <c r="T507" s="251"/>
      <c r="U507" s="251"/>
      <c r="V507" s="251"/>
      <c r="W507" s="251"/>
      <c r="X507" s="251"/>
      <c r="Y507" s="251"/>
      <c r="Z507" s="251"/>
    </row>
    <row r="508" ht="15.75" customHeight="1">
      <c r="A508" s="251"/>
      <c r="B508" s="251"/>
      <c r="C508" s="251"/>
      <c r="D508" s="251"/>
      <c r="E508" s="251"/>
      <c r="F508" s="251"/>
      <c r="G508" s="251"/>
      <c r="H508" s="251"/>
      <c r="I508" s="251"/>
      <c r="J508" s="251"/>
      <c r="K508" s="251"/>
      <c r="L508" s="251"/>
      <c r="M508" s="251"/>
      <c r="N508" s="251"/>
      <c r="O508" s="251"/>
      <c r="P508" s="251"/>
      <c r="Q508" s="251"/>
      <c r="R508" s="251"/>
      <c r="S508" s="251"/>
      <c r="T508" s="251"/>
      <c r="U508" s="251"/>
      <c r="V508" s="251"/>
      <c r="W508" s="251"/>
      <c r="X508" s="251"/>
      <c r="Y508" s="251"/>
      <c r="Z508" s="251"/>
    </row>
    <row r="509" ht="15.75" customHeight="1">
      <c r="A509" s="251"/>
      <c r="B509" s="251"/>
      <c r="C509" s="251"/>
      <c r="D509" s="251"/>
      <c r="E509" s="251"/>
      <c r="F509" s="251"/>
      <c r="G509" s="251"/>
      <c r="H509" s="251"/>
      <c r="I509" s="251"/>
      <c r="J509" s="251"/>
      <c r="K509" s="251"/>
      <c r="L509" s="251"/>
      <c r="M509" s="251"/>
      <c r="N509" s="251"/>
      <c r="O509" s="251"/>
      <c r="P509" s="251"/>
      <c r="Q509" s="251"/>
      <c r="R509" s="251"/>
      <c r="S509" s="251"/>
      <c r="T509" s="251"/>
      <c r="U509" s="251"/>
      <c r="V509" s="251"/>
      <c r="W509" s="251"/>
      <c r="X509" s="251"/>
      <c r="Y509" s="251"/>
      <c r="Z509" s="251"/>
    </row>
    <row r="510" ht="15.75" customHeight="1">
      <c r="A510" s="251"/>
      <c r="B510" s="251"/>
      <c r="C510" s="251"/>
      <c r="D510" s="251"/>
      <c r="E510" s="251"/>
      <c r="F510" s="251"/>
      <c r="G510" s="251"/>
      <c r="H510" s="251"/>
      <c r="I510" s="251"/>
      <c r="J510" s="251"/>
      <c r="K510" s="251"/>
      <c r="L510" s="251"/>
      <c r="M510" s="251"/>
      <c r="N510" s="251"/>
      <c r="O510" s="251"/>
      <c r="P510" s="251"/>
      <c r="Q510" s="251"/>
      <c r="R510" s="251"/>
      <c r="S510" s="251"/>
      <c r="T510" s="251"/>
      <c r="U510" s="251"/>
      <c r="V510" s="251"/>
      <c r="W510" s="251"/>
      <c r="X510" s="251"/>
      <c r="Y510" s="251"/>
      <c r="Z510" s="251"/>
    </row>
    <row r="511" ht="15.75" customHeight="1">
      <c r="A511" s="251"/>
      <c r="B511" s="251"/>
      <c r="C511" s="251"/>
      <c r="D511" s="251"/>
      <c r="E511" s="251"/>
      <c r="F511" s="251"/>
      <c r="G511" s="251"/>
      <c r="H511" s="251"/>
      <c r="I511" s="251"/>
      <c r="J511" s="251"/>
      <c r="K511" s="251"/>
      <c r="L511" s="251"/>
      <c r="M511" s="251"/>
      <c r="N511" s="251"/>
      <c r="O511" s="251"/>
      <c r="P511" s="251"/>
      <c r="Q511" s="251"/>
      <c r="R511" s="251"/>
      <c r="S511" s="251"/>
      <c r="T511" s="251"/>
      <c r="U511" s="251"/>
      <c r="V511" s="251"/>
      <c r="W511" s="251"/>
      <c r="X511" s="251"/>
      <c r="Y511" s="251"/>
      <c r="Z511" s="251"/>
    </row>
    <row r="512" ht="15.75" customHeight="1">
      <c r="A512" s="251"/>
      <c r="B512" s="251"/>
      <c r="C512" s="251"/>
      <c r="D512" s="251"/>
      <c r="E512" s="251"/>
      <c r="F512" s="251"/>
      <c r="G512" s="251"/>
      <c r="H512" s="251"/>
      <c r="I512" s="251"/>
      <c r="J512" s="251"/>
      <c r="K512" s="251"/>
      <c r="L512" s="251"/>
      <c r="M512" s="251"/>
      <c r="N512" s="251"/>
      <c r="O512" s="251"/>
      <c r="P512" s="251"/>
      <c r="Q512" s="251"/>
      <c r="R512" s="251"/>
      <c r="S512" s="251"/>
      <c r="T512" s="251"/>
      <c r="U512" s="251"/>
      <c r="V512" s="251"/>
      <c r="W512" s="251"/>
      <c r="X512" s="251"/>
      <c r="Y512" s="251"/>
      <c r="Z512" s="251"/>
    </row>
    <row r="513" ht="15.75" customHeight="1">
      <c r="A513" s="251"/>
      <c r="B513" s="251"/>
      <c r="C513" s="251"/>
      <c r="D513" s="251"/>
      <c r="E513" s="251"/>
      <c r="F513" s="251"/>
      <c r="G513" s="251"/>
      <c r="H513" s="251"/>
      <c r="I513" s="251"/>
      <c r="J513" s="251"/>
      <c r="K513" s="251"/>
      <c r="L513" s="251"/>
      <c r="M513" s="251"/>
      <c r="N513" s="251"/>
      <c r="O513" s="251"/>
      <c r="P513" s="251"/>
      <c r="Q513" s="251"/>
      <c r="R513" s="251"/>
      <c r="S513" s="251"/>
      <c r="T513" s="251"/>
      <c r="U513" s="251"/>
      <c r="V513" s="251"/>
      <c r="W513" s="251"/>
      <c r="X513" s="251"/>
      <c r="Y513" s="251"/>
      <c r="Z513" s="251"/>
    </row>
    <row r="514" ht="15.75" customHeight="1">
      <c r="A514" s="251"/>
      <c r="B514" s="251"/>
      <c r="C514" s="251"/>
      <c r="D514" s="251"/>
      <c r="E514" s="251"/>
      <c r="F514" s="251"/>
      <c r="G514" s="251"/>
      <c r="H514" s="251"/>
      <c r="I514" s="251"/>
      <c r="J514" s="251"/>
      <c r="K514" s="251"/>
      <c r="L514" s="251"/>
      <c r="M514" s="251"/>
      <c r="N514" s="251"/>
      <c r="O514" s="251"/>
      <c r="P514" s="251"/>
      <c r="Q514" s="251"/>
      <c r="R514" s="251"/>
      <c r="S514" s="251"/>
      <c r="T514" s="251"/>
      <c r="U514" s="251"/>
      <c r="V514" s="251"/>
      <c r="W514" s="251"/>
      <c r="X514" s="251"/>
      <c r="Y514" s="251"/>
      <c r="Z514" s="251"/>
    </row>
    <row r="515" ht="15.75" customHeight="1">
      <c r="A515" s="251"/>
      <c r="B515" s="251"/>
      <c r="C515" s="251"/>
      <c r="D515" s="251"/>
      <c r="E515" s="251"/>
      <c r="F515" s="251"/>
      <c r="G515" s="251"/>
      <c r="H515" s="251"/>
      <c r="I515" s="251"/>
      <c r="J515" s="251"/>
      <c r="K515" s="251"/>
      <c r="L515" s="251"/>
      <c r="M515" s="251"/>
      <c r="N515" s="251"/>
      <c r="O515" s="251"/>
      <c r="P515" s="251"/>
      <c r="Q515" s="251"/>
      <c r="R515" s="251"/>
      <c r="S515" s="251"/>
      <c r="T515" s="251"/>
      <c r="U515" s="251"/>
      <c r="V515" s="251"/>
      <c r="W515" s="251"/>
      <c r="X515" s="251"/>
      <c r="Y515" s="251"/>
      <c r="Z515" s="251"/>
    </row>
    <row r="516" ht="15.75" customHeight="1">
      <c r="A516" s="251"/>
      <c r="B516" s="251"/>
      <c r="C516" s="251"/>
      <c r="D516" s="251"/>
      <c r="E516" s="251"/>
      <c r="F516" s="251"/>
      <c r="G516" s="251"/>
      <c r="H516" s="251"/>
      <c r="I516" s="251"/>
      <c r="J516" s="251"/>
      <c r="K516" s="251"/>
      <c r="L516" s="251"/>
      <c r="M516" s="251"/>
      <c r="N516" s="251"/>
      <c r="O516" s="251"/>
      <c r="P516" s="251"/>
      <c r="Q516" s="251"/>
      <c r="R516" s="251"/>
      <c r="S516" s="251"/>
      <c r="T516" s="251"/>
      <c r="U516" s="251"/>
      <c r="V516" s="251"/>
      <c r="W516" s="251"/>
      <c r="X516" s="251"/>
      <c r="Y516" s="251"/>
      <c r="Z516" s="251"/>
    </row>
    <row r="517" ht="15.75" customHeight="1">
      <c r="A517" s="251"/>
      <c r="B517" s="251"/>
      <c r="C517" s="251"/>
      <c r="D517" s="251"/>
      <c r="E517" s="251"/>
      <c r="F517" s="251"/>
      <c r="G517" s="251"/>
      <c r="H517" s="251"/>
      <c r="I517" s="251"/>
      <c r="J517" s="251"/>
      <c r="K517" s="251"/>
      <c r="L517" s="251"/>
      <c r="M517" s="251"/>
      <c r="N517" s="251"/>
      <c r="O517" s="251"/>
      <c r="P517" s="251"/>
      <c r="Q517" s="251"/>
      <c r="R517" s="251"/>
      <c r="S517" s="251"/>
      <c r="T517" s="251"/>
      <c r="U517" s="251"/>
      <c r="V517" s="251"/>
      <c r="W517" s="251"/>
      <c r="X517" s="251"/>
      <c r="Y517" s="251"/>
      <c r="Z517" s="251"/>
    </row>
    <row r="518" ht="15.75" customHeight="1">
      <c r="A518" s="251"/>
      <c r="B518" s="251"/>
      <c r="C518" s="251"/>
      <c r="D518" s="251"/>
      <c r="E518" s="251"/>
      <c r="F518" s="251"/>
      <c r="G518" s="251"/>
      <c r="H518" s="251"/>
      <c r="I518" s="251"/>
      <c r="J518" s="251"/>
      <c r="K518" s="251"/>
      <c r="L518" s="251"/>
      <c r="M518" s="251"/>
      <c r="N518" s="251"/>
      <c r="O518" s="251"/>
      <c r="P518" s="251"/>
      <c r="Q518" s="251"/>
      <c r="R518" s="251"/>
      <c r="S518" s="251"/>
      <c r="T518" s="251"/>
      <c r="U518" s="251"/>
      <c r="V518" s="251"/>
      <c r="W518" s="251"/>
      <c r="X518" s="251"/>
      <c r="Y518" s="251"/>
      <c r="Z518" s="251"/>
    </row>
    <row r="519" ht="15.75" customHeight="1">
      <c r="A519" s="251"/>
      <c r="B519" s="251"/>
      <c r="C519" s="251"/>
      <c r="D519" s="251"/>
      <c r="E519" s="251"/>
      <c r="F519" s="251"/>
      <c r="G519" s="251"/>
      <c r="H519" s="251"/>
      <c r="I519" s="251"/>
      <c r="J519" s="251"/>
      <c r="K519" s="251"/>
      <c r="L519" s="251"/>
      <c r="M519" s="251"/>
      <c r="N519" s="251"/>
      <c r="O519" s="251"/>
      <c r="P519" s="251"/>
      <c r="Q519" s="251"/>
      <c r="R519" s="251"/>
      <c r="S519" s="251"/>
      <c r="T519" s="251"/>
      <c r="U519" s="251"/>
      <c r="V519" s="251"/>
      <c r="W519" s="251"/>
      <c r="X519" s="251"/>
      <c r="Y519" s="251"/>
      <c r="Z519" s="251"/>
    </row>
    <row r="520" ht="15.75" customHeight="1">
      <c r="A520" s="251"/>
      <c r="B520" s="251"/>
      <c r="C520" s="251"/>
      <c r="D520" s="251"/>
      <c r="E520" s="251"/>
      <c r="F520" s="251"/>
      <c r="G520" s="251"/>
      <c r="H520" s="251"/>
      <c r="I520" s="251"/>
      <c r="J520" s="251"/>
      <c r="K520" s="251"/>
      <c r="L520" s="251"/>
      <c r="M520" s="251"/>
      <c r="N520" s="251"/>
      <c r="O520" s="251"/>
      <c r="P520" s="251"/>
      <c r="Q520" s="251"/>
      <c r="R520" s="251"/>
      <c r="S520" s="251"/>
      <c r="T520" s="251"/>
      <c r="U520" s="251"/>
      <c r="V520" s="251"/>
      <c r="W520" s="251"/>
      <c r="X520" s="251"/>
      <c r="Y520" s="251"/>
      <c r="Z520" s="251"/>
    </row>
    <row r="521" ht="15.75" customHeight="1">
      <c r="A521" s="251"/>
      <c r="B521" s="251"/>
      <c r="C521" s="251"/>
      <c r="D521" s="251"/>
      <c r="E521" s="251"/>
      <c r="F521" s="251"/>
      <c r="G521" s="251"/>
      <c r="H521" s="251"/>
      <c r="I521" s="251"/>
      <c r="J521" s="251"/>
      <c r="K521" s="251"/>
      <c r="L521" s="251"/>
      <c r="M521" s="251"/>
      <c r="N521" s="251"/>
      <c r="O521" s="251"/>
      <c r="P521" s="251"/>
      <c r="Q521" s="251"/>
      <c r="R521" s="251"/>
      <c r="S521" s="251"/>
      <c r="T521" s="251"/>
      <c r="U521" s="251"/>
      <c r="V521" s="251"/>
      <c r="W521" s="251"/>
      <c r="X521" s="251"/>
      <c r="Y521" s="251"/>
      <c r="Z521" s="251"/>
    </row>
    <row r="522" ht="15.75" customHeight="1">
      <c r="A522" s="251"/>
      <c r="B522" s="251"/>
      <c r="C522" s="251"/>
      <c r="D522" s="251"/>
      <c r="E522" s="251"/>
      <c r="F522" s="251"/>
      <c r="G522" s="251"/>
      <c r="H522" s="251"/>
      <c r="I522" s="251"/>
      <c r="J522" s="251"/>
      <c r="K522" s="251"/>
      <c r="L522" s="251"/>
      <c r="M522" s="251"/>
      <c r="N522" s="251"/>
      <c r="O522" s="251"/>
      <c r="P522" s="251"/>
      <c r="Q522" s="251"/>
      <c r="R522" s="251"/>
      <c r="S522" s="251"/>
      <c r="T522" s="251"/>
      <c r="U522" s="251"/>
      <c r="V522" s="251"/>
      <c r="W522" s="251"/>
      <c r="X522" s="251"/>
      <c r="Y522" s="251"/>
      <c r="Z522" s="251"/>
    </row>
    <row r="523" ht="15.75" customHeight="1">
      <c r="A523" s="251"/>
      <c r="B523" s="251"/>
      <c r="C523" s="251"/>
      <c r="D523" s="251"/>
      <c r="E523" s="251"/>
      <c r="F523" s="251"/>
      <c r="G523" s="251"/>
      <c r="H523" s="251"/>
      <c r="I523" s="251"/>
      <c r="J523" s="251"/>
      <c r="K523" s="251"/>
      <c r="L523" s="251"/>
      <c r="M523" s="251"/>
      <c r="N523" s="251"/>
      <c r="O523" s="251"/>
      <c r="P523" s="251"/>
      <c r="Q523" s="251"/>
      <c r="R523" s="251"/>
      <c r="S523" s="251"/>
      <c r="T523" s="251"/>
      <c r="U523" s="251"/>
      <c r="V523" s="251"/>
      <c r="W523" s="251"/>
      <c r="X523" s="251"/>
      <c r="Y523" s="251"/>
      <c r="Z523" s="251"/>
    </row>
    <row r="524" ht="15.75" customHeight="1">
      <c r="A524" s="251"/>
      <c r="B524" s="251"/>
      <c r="C524" s="251"/>
      <c r="D524" s="251"/>
      <c r="E524" s="251"/>
      <c r="F524" s="251"/>
      <c r="G524" s="251"/>
      <c r="H524" s="251"/>
      <c r="I524" s="251"/>
      <c r="J524" s="251"/>
      <c r="K524" s="251"/>
      <c r="L524" s="251"/>
      <c r="M524" s="251"/>
      <c r="N524" s="251"/>
      <c r="O524" s="251"/>
      <c r="P524" s="251"/>
      <c r="Q524" s="251"/>
      <c r="R524" s="251"/>
      <c r="S524" s="251"/>
      <c r="T524" s="251"/>
      <c r="U524" s="251"/>
      <c r="V524" s="251"/>
      <c r="W524" s="251"/>
      <c r="X524" s="251"/>
      <c r="Y524" s="251"/>
      <c r="Z524" s="251"/>
    </row>
    <row r="525" ht="15.75" customHeight="1">
      <c r="A525" s="251"/>
      <c r="B525" s="251"/>
      <c r="C525" s="251"/>
      <c r="D525" s="251"/>
      <c r="E525" s="251"/>
      <c r="F525" s="251"/>
      <c r="G525" s="251"/>
      <c r="H525" s="251"/>
      <c r="I525" s="251"/>
      <c r="J525" s="251"/>
      <c r="K525" s="251"/>
      <c r="L525" s="251"/>
      <c r="M525" s="251"/>
      <c r="N525" s="251"/>
      <c r="O525" s="251"/>
      <c r="P525" s="251"/>
      <c r="Q525" s="251"/>
      <c r="R525" s="251"/>
      <c r="S525" s="251"/>
      <c r="T525" s="251"/>
      <c r="U525" s="251"/>
      <c r="V525" s="251"/>
      <c r="W525" s="251"/>
      <c r="X525" s="251"/>
      <c r="Y525" s="251"/>
      <c r="Z525" s="251"/>
    </row>
    <row r="526" ht="15.75" customHeight="1">
      <c r="A526" s="251"/>
      <c r="B526" s="251"/>
      <c r="C526" s="251"/>
      <c r="D526" s="251"/>
      <c r="E526" s="251"/>
      <c r="F526" s="251"/>
      <c r="G526" s="251"/>
      <c r="H526" s="251"/>
      <c r="I526" s="251"/>
      <c r="J526" s="251"/>
      <c r="K526" s="251"/>
      <c r="L526" s="251"/>
      <c r="M526" s="251"/>
      <c r="N526" s="251"/>
      <c r="O526" s="251"/>
      <c r="P526" s="251"/>
      <c r="Q526" s="251"/>
      <c r="R526" s="251"/>
      <c r="S526" s="251"/>
      <c r="T526" s="251"/>
      <c r="U526" s="251"/>
      <c r="V526" s="251"/>
      <c r="W526" s="251"/>
      <c r="X526" s="251"/>
      <c r="Y526" s="251"/>
      <c r="Z526" s="251"/>
    </row>
    <row r="527" ht="15.75" customHeight="1">
      <c r="A527" s="251"/>
      <c r="B527" s="251"/>
      <c r="C527" s="251"/>
      <c r="D527" s="251"/>
      <c r="E527" s="251"/>
      <c r="F527" s="251"/>
      <c r="G527" s="251"/>
      <c r="H527" s="251"/>
      <c r="I527" s="251"/>
      <c r="J527" s="251"/>
      <c r="K527" s="251"/>
      <c r="L527" s="251"/>
      <c r="M527" s="251"/>
      <c r="N527" s="251"/>
      <c r="O527" s="251"/>
      <c r="P527" s="251"/>
      <c r="Q527" s="251"/>
      <c r="R527" s="251"/>
      <c r="S527" s="251"/>
      <c r="T527" s="251"/>
      <c r="U527" s="251"/>
      <c r="V527" s="251"/>
      <c r="W527" s="251"/>
      <c r="X527" s="251"/>
      <c r="Y527" s="251"/>
      <c r="Z527" s="251"/>
    </row>
    <row r="528" ht="15.75" customHeight="1">
      <c r="A528" s="251"/>
      <c r="B528" s="251"/>
      <c r="C528" s="251"/>
      <c r="D528" s="251"/>
      <c r="E528" s="251"/>
      <c r="F528" s="251"/>
      <c r="G528" s="251"/>
      <c r="H528" s="251"/>
      <c r="I528" s="251"/>
      <c r="J528" s="251"/>
      <c r="K528" s="251"/>
      <c r="L528" s="251"/>
      <c r="M528" s="251"/>
      <c r="N528" s="251"/>
      <c r="O528" s="251"/>
      <c r="P528" s="251"/>
      <c r="Q528" s="251"/>
      <c r="R528" s="251"/>
      <c r="S528" s="251"/>
      <c r="T528" s="251"/>
      <c r="U528" s="251"/>
      <c r="V528" s="251"/>
      <c r="W528" s="251"/>
      <c r="X528" s="251"/>
      <c r="Y528" s="251"/>
      <c r="Z528" s="251"/>
    </row>
    <row r="529" ht="15.75" customHeight="1">
      <c r="A529" s="251"/>
      <c r="B529" s="251"/>
      <c r="C529" s="251"/>
      <c r="D529" s="251"/>
      <c r="E529" s="251"/>
      <c r="F529" s="251"/>
      <c r="G529" s="251"/>
      <c r="H529" s="251"/>
      <c r="I529" s="251"/>
      <c r="J529" s="251"/>
      <c r="K529" s="251"/>
      <c r="L529" s="251"/>
      <c r="M529" s="251"/>
      <c r="N529" s="251"/>
      <c r="O529" s="251"/>
      <c r="P529" s="251"/>
      <c r="Q529" s="251"/>
      <c r="R529" s="251"/>
      <c r="S529" s="251"/>
      <c r="T529" s="251"/>
      <c r="U529" s="251"/>
      <c r="V529" s="251"/>
      <c r="W529" s="251"/>
      <c r="X529" s="251"/>
      <c r="Y529" s="251"/>
      <c r="Z529" s="251"/>
    </row>
    <row r="530" ht="15.75" customHeight="1">
      <c r="A530" s="251"/>
      <c r="B530" s="251"/>
      <c r="C530" s="251"/>
      <c r="D530" s="251"/>
      <c r="E530" s="251"/>
      <c r="F530" s="251"/>
      <c r="G530" s="251"/>
      <c r="H530" s="251"/>
      <c r="I530" s="251"/>
      <c r="J530" s="251"/>
      <c r="K530" s="251"/>
      <c r="L530" s="251"/>
      <c r="M530" s="251"/>
      <c r="N530" s="251"/>
      <c r="O530" s="251"/>
      <c r="P530" s="251"/>
      <c r="Q530" s="251"/>
      <c r="R530" s="251"/>
      <c r="S530" s="251"/>
      <c r="T530" s="251"/>
      <c r="U530" s="251"/>
      <c r="V530" s="251"/>
      <c r="W530" s="251"/>
      <c r="X530" s="251"/>
      <c r="Y530" s="251"/>
      <c r="Z530" s="251"/>
    </row>
    <row r="531" ht="15.75" customHeight="1">
      <c r="A531" s="251"/>
      <c r="B531" s="251"/>
      <c r="C531" s="251"/>
      <c r="D531" s="251"/>
      <c r="E531" s="251"/>
      <c r="F531" s="251"/>
      <c r="G531" s="251"/>
      <c r="H531" s="251"/>
      <c r="I531" s="251"/>
      <c r="J531" s="251"/>
      <c r="K531" s="251"/>
      <c r="L531" s="251"/>
      <c r="M531" s="251"/>
      <c r="N531" s="251"/>
      <c r="O531" s="251"/>
      <c r="P531" s="251"/>
      <c r="Q531" s="251"/>
      <c r="R531" s="251"/>
      <c r="S531" s="251"/>
      <c r="T531" s="251"/>
      <c r="U531" s="251"/>
      <c r="V531" s="251"/>
      <c r="W531" s="251"/>
      <c r="X531" s="251"/>
      <c r="Y531" s="251"/>
      <c r="Z531" s="251"/>
    </row>
    <row r="532" ht="15.75" customHeight="1">
      <c r="A532" s="251"/>
      <c r="B532" s="251"/>
      <c r="C532" s="251"/>
      <c r="D532" s="251"/>
      <c r="E532" s="251"/>
      <c r="F532" s="251"/>
      <c r="G532" s="251"/>
      <c r="H532" s="251"/>
      <c r="I532" s="251"/>
      <c r="J532" s="251"/>
      <c r="K532" s="251"/>
      <c r="L532" s="251"/>
      <c r="M532" s="251"/>
      <c r="N532" s="251"/>
      <c r="O532" s="251"/>
      <c r="P532" s="251"/>
      <c r="Q532" s="251"/>
      <c r="R532" s="251"/>
      <c r="S532" s="251"/>
      <c r="T532" s="251"/>
      <c r="U532" s="251"/>
      <c r="V532" s="251"/>
      <c r="W532" s="251"/>
      <c r="X532" s="251"/>
      <c r="Y532" s="251"/>
      <c r="Z532" s="251"/>
    </row>
    <row r="533" ht="15.75" customHeight="1">
      <c r="A533" s="251"/>
      <c r="B533" s="251"/>
      <c r="C533" s="251"/>
      <c r="D533" s="251"/>
      <c r="E533" s="251"/>
      <c r="F533" s="251"/>
      <c r="G533" s="251"/>
      <c r="H533" s="251"/>
      <c r="I533" s="251"/>
      <c r="J533" s="251"/>
      <c r="K533" s="251"/>
      <c r="L533" s="251"/>
      <c r="M533" s="251"/>
      <c r="N533" s="251"/>
      <c r="O533" s="251"/>
      <c r="P533" s="251"/>
      <c r="Q533" s="251"/>
      <c r="R533" s="251"/>
      <c r="S533" s="251"/>
      <c r="T533" s="251"/>
      <c r="U533" s="251"/>
      <c r="V533" s="251"/>
      <c r="W533" s="251"/>
      <c r="X533" s="251"/>
      <c r="Y533" s="251"/>
      <c r="Z533" s="251"/>
    </row>
    <row r="534" ht="15.75" customHeight="1">
      <c r="A534" s="251"/>
      <c r="B534" s="251"/>
      <c r="C534" s="251"/>
      <c r="D534" s="251"/>
      <c r="E534" s="251"/>
      <c r="F534" s="251"/>
      <c r="G534" s="251"/>
      <c r="H534" s="251"/>
      <c r="I534" s="251"/>
      <c r="J534" s="251"/>
      <c r="K534" s="251"/>
      <c r="L534" s="251"/>
      <c r="M534" s="251"/>
      <c r="N534" s="251"/>
      <c r="O534" s="251"/>
      <c r="P534" s="251"/>
      <c r="Q534" s="251"/>
      <c r="R534" s="251"/>
      <c r="S534" s="251"/>
      <c r="T534" s="251"/>
      <c r="U534" s="251"/>
      <c r="V534" s="251"/>
      <c r="W534" s="251"/>
      <c r="X534" s="251"/>
      <c r="Y534" s="251"/>
      <c r="Z534" s="251"/>
    </row>
    <row r="535" ht="15.75" customHeight="1">
      <c r="A535" s="251"/>
      <c r="B535" s="251"/>
      <c r="C535" s="251"/>
      <c r="D535" s="251"/>
      <c r="E535" s="251"/>
      <c r="F535" s="251"/>
      <c r="G535" s="251"/>
      <c r="H535" s="251"/>
      <c r="I535" s="251"/>
      <c r="J535" s="251"/>
      <c r="K535" s="251"/>
      <c r="L535" s="251"/>
      <c r="M535" s="251"/>
      <c r="N535" s="251"/>
      <c r="O535" s="251"/>
      <c r="P535" s="251"/>
      <c r="Q535" s="251"/>
      <c r="R535" s="251"/>
      <c r="S535" s="251"/>
      <c r="T535" s="251"/>
      <c r="U535" s="251"/>
      <c r="V535" s="251"/>
      <c r="W535" s="251"/>
      <c r="X535" s="251"/>
      <c r="Y535" s="251"/>
      <c r="Z535" s="251"/>
    </row>
    <row r="536" ht="15.75" customHeight="1">
      <c r="A536" s="251"/>
      <c r="B536" s="251"/>
      <c r="C536" s="251"/>
      <c r="D536" s="251"/>
      <c r="E536" s="251"/>
      <c r="F536" s="251"/>
      <c r="G536" s="251"/>
      <c r="H536" s="251"/>
      <c r="I536" s="251"/>
      <c r="J536" s="251"/>
      <c r="K536" s="251"/>
      <c r="L536" s="251"/>
      <c r="M536" s="251"/>
      <c r="N536" s="251"/>
      <c r="O536" s="251"/>
      <c r="P536" s="251"/>
      <c r="Q536" s="251"/>
      <c r="R536" s="251"/>
      <c r="S536" s="251"/>
      <c r="T536" s="251"/>
      <c r="U536" s="251"/>
      <c r="V536" s="251"/>
      <c r="W536" s="251"/>
      <c r="X536" s="251"/>
      <c r="Y536" s="251"/>
      <c r="Z536" s="251"/>
    </row>
    <row r="537" ht="15.75" customHeight="1">
      <c r="A537" s="251"/>
      <c r="B537" s="251"/>
      <c r="C537" s="251"/>
      <c r="D537" s="251"/>
      <c r="E537" s="251"/>
      <c r="F537" s="251"/>
      <c r="G537" s="251"/>
      <c r="H537" s="251"/>
      <c r="I537" s="251"/>
      <c r="J537" s="251"/>
      <c r="K537" s="251"/>
      <c r="L537" s="251"/>
      <c r="M537" s="251"/>
      <c r="N537" s="251"/>
      <c r="O537" s="251"/>
      <c r="P537" s="251"/>
      <c r="Q537" s="251"/>
      <c r="R537" s="251"/>
      <c r="S537" s="251"/>
      <c r="T537" s="251"/>
      <c r="U537" s="251"/>
      <c r="V537" s="251"/>
      <c r="W537" s="251"/>
      <c r="X537" s="251"/>
      <c r="Y537" s="251"/>
      <c r="Z537" s="251"/>
    </row>
    <row r="538" ht="15.75" customHeight="1">
      <c r="A538" s="251"/>
      <c r="B538" s="251"/>
      <c r="C538" s="251"/>
      <c r="D538" s="251"/>
      <c r="E538" s="251"/>
      <c r="F538" s="251"/>
      <c r="G538" s="251"/>
      <c r="H538" s="251"/>
      <c r="I538" s="251"/>
      <c r="J538" s="251"/>
      <c r="K538" s="251"/>
      <c r="L538" s="251"/>
      <c r="M538" s="251"/>
      <c r="N538" s="251"/>
      <c r="O538" s="251"/>
      <c r="P538" s="251"/>
      <c r="Q538" s="251"/>
      <c r="R538" s="251"/>
      <c r="S538" s="251"/>
      <c r="T538" s="251"/>
      <c r="U538" s="251"/>
      <c r="V538" s="251"/>
      <c r="W538" s="251"/>
      <c r="X538" s="251"/>
      <c r="Y538" s="251"/>
      <c r="Z538" s="251"/>
    </row>
    <row r="539" ht="15.75" customHeight="1">
      <c r="A539" s="251"/>
      <c r="B539" s="251"/>
      <c r="C539" s="251"/>
      <c r="D539" s="251"/>
      <c r="E539" s="251"/>
      <c r="F539" s="251"/>
      <c r="G539" s="251"/>
      <c r="H539" s="251"/>
      <c r="I539" s="251"/>
      <c r="J539" s="251"/>
      <c r="K539" s="251"/>
      <c r="L539" s="251"/>
      <c r="M539" s="251"/>
      <c r="N539" s="251"/>
      <c r="O539" s="251"/>
      <c r="P539" s="251"/>
      <c r="Q539" s="251"/>
      <c r="R539" s="251"/>
      <c r="S539" s="251"/>
      <c r="T539" s="251"/>
      <c r="U539" s="251"/>
      <c r="V539" s="251"/>
      <c r="W539" s="251"/>
      <c r="X539" s="251"/>
      <c r="Y539" s="251"/>
      <c r="Z539" s="251"/>
    </row>
    <row r="540" ht="15.75" customHeight="1">
      <c r="A540" s="251"/>
      <c r="B540" s="251"/>
      <c r="C540" s="251"/>
      <c r="D540" s="251"/>
      <c r="E540" s="251"/>
      <c r="F540" s="251"/>
      <c r="G540" s="251"/>
      <c r="H540" s="251"/>
      <c r="I540" s="251"/>
      <c r="J540" s="251"/>
      <c r="K540" s="251"/>
      <c r="L540" s="251"/>
      <c r="M540" s="251"/>
      <c r="N540" s="251"/>
      <c r="O540" s="251"/>
      <c r="P540" s="251"/>
      <c r="Q540" s="251"/>
      <c r="R540" s="251"/>
      <c r="S540" s="251"/>
      <c r="T540" s="251"/>
      <c r="U540" s="251"/>
      <c r="V540" s="251"/>
      <c r="W540" s="251"/>
      <c r="X540" s="251"/>
      <c r="Y540" s="251"/>
      <c r="Z540" s="251"/>
    </row>
    <row r="541" ht="15.75" customHeight="1">
      <c r="A541" s="251"/>
      <c r="B541" s="251"/>
      <c r="C541" s="251"/>
      <c r="D541" s="251"/>
      <c r="E541" s="251"/>
      <c r="F541" s="251"/>
      <c r="G541" s="251"/>
      <c r="H541" s="251"/>
      <c r="I541" s="251"/>
      <c r="J541" s="251"/>
      <c r="K541" s="251"/>
      <c r="L541" s="251"/>
      <c r="M541" s="251"/>
      <c r="N541" s="251"/>
      <c r="O541" s="251"/>
      <c r="P541" s="251"/>
      <c r="Q541" s="251"/>
      <c r="R541" s="251"/>
      <c r="S541" s="251"/>
      <c r="T541" s="251"/>
      <c r="U541" s="251"/>
      <c r="V541" s="251"/>
      <c r="W541" s="251"/>
      <c r="X541" s="251"/>
      <c r="Y541" s="251"/>
      <c r="Z541" s="251"/>
    </row>
    <row r="542" ht="15.75" customHeight="1">
      <c r="A542" s="251"/>
      <c r="B542" s="251"/>
      <c r="C542" s="251"/>
      <c r="D542" s="251"/>
      <c r="E542" s="251"/>
      <c r="F542" s="251"/>
      <c r="G542" s="251"/>
      <c r="H542" s="251"/>
      <c r="I542" s="251"/>
      <c r="J542" s="251"/>
      <c r="K542" s="251"/>
      <c r="L542" s="251"/>
      <c r="M542" s="251"/>
      <c r="N542" s="251"/>
      <c r="O542" s="251"/>
      <c r="P542" s="251"/>
      <c r="Q542" s="251"/>
      <c r="R542" s="251"/>
      <c r="S542" s="251"/>
      <c r="T542" s="251"/>
      <c r="U542" s="251"/>
      <c r="V542" s="251"/>
      <c r="W542" s="251"/>
      <c r="X542" s="251"/>
      <c r="Y542" s="251"/>
      <c r="Z542" s="251"/>
    </row>
    <row r="543" ht="15.75" customHeight="1">
      <c r="A543" s="251"/>
      <c r="B543" s="251"/>
      <c r="C543" s="251"/>
      <c r="D543" s="251"/>
      <c r="E543" s="251"/>
      <c r="F543" s="251"/>
      <c r="G543" s="251"/>
      <c r="H543" s="251"/>
      <c r="I543" s="251"/>
      <c r="J543" s="251"/>
      <c r="K543" s="251"/>
      <c r="L543" s="251"/>
      <c r="M543" s="251"/>
      <c r="N543" s="251"/>
      <c r="O543" s="251"/>
      <c r="P543" s="251"/>
      <c r="Q543" s="251"/>
      <c r="R543" s="251"/>
      <c r="S543" s="251"/>
      <c r="T543" s="251"/>
      <c r="U543" s="251"/>
      <c r="V543" s="251"/>
      <c r="W543" s="251"/>
      <c r="X543" s="251"/>
      <c r="Y543" s="251"/>
      <c r="Z543" s="251"/>
    </row>
    <row r="544" ht="15.75" customHeight="1">
      <c r="A544" s="251"/>
      <c r="B544" s="251"/>
      <c r="C544" s="251"/>
      <c r="D544" s="251"/>
      <c r="E544" s="251"/>
      <c r="F544" s="251"/>
      <c r="G544" s="251"/>
      <c r="H544" s="251"/>
      <c r="I544" s="251"/>
      <c r="J544" s="251"/>
      <c r="K544" s="251"/>
      <c r="L544" s="251"/>
      <c r="M544" s="251"/>
      <c r="N544" s="251"/>
      <c r="O544" s="251"/>
      <c r="P544" s="251"/>
      <c r="Q544" s="251"/>
      <c r="R544" s="251"/>
      <c r="S544" s="251"/>
      <c r="T544" s="251"/>
      <c r="U544" s="251"/>
      <c r="V544" s="251"/>
      <c r="W544" s="251"/>
      <c r="X544" s="251"/>
      <c r="Y544" s="251"/>
      <c r="Z544" s="251"/>
    </row>
    <row r="545" ht="15.75" customHeight="1">
      <c r="A545" s="251"/>
      <c r="B545" s="251"/>
      <c r="C545" s="251"/>
      <c r="D545" s="251"/>
      <c r="E545" s="251"/>
      <c r="F545" s="251"/>
      <c r="G545" s="251"/>
      <c r="H545" s="251"/>
      <c r="I545" s="251"/>
      <c r="J545" s="251"/>
      <c r="K545" s="251"/>
      <c r="L545" s="251"/>
      <c r="M545" s="251"/>
      <c r="N545" s="251"/>
      <c r="O545" s="251"/>
      <c r="P545" s="251"/>
      <c r="Q545" s="251"/>
      <c r="R545" s="251"/>
      <c r="S545" s="251"/>
      <c r="T545" s="251"/>
      <c r="U545" s="251"/>
      <c r="V545" s="251"/>
      <c r="W545" s="251"/>
      <c r="X545" s="251"/>
      <c r="Y545" s="251"/>
      <c r="Z545" s="251"/>
    </row>
    <row r="546" ht="15.75" customHeight="1">
      <c r="A546" s="251"/>
      <c r="B546" s="251"/>
      <c r="C546" s="251"/>
      <c r="D546" s="251"/>
      <c r="E546" s="251"/>
      <c r="F546" s="251"/>
      <c r="G546" s="251"/>
      <c r="H546" s="251"/>
      <c r="I546" s="251"/>
      <c r="J546" s="251"/>
      <c r="K546" s="251"/>
      <c r="L546" s="251"/>
      <c r="M546" s="251"/>
      <c r="N546" s="251"/>
      <c r="O546" s="251"/>
      <c r="P546" s="251"/>
      <c r="Q546" s="251"/>
      <c r="R546" s="251"/>
      <c r="S546" s="251"/>
      <c r="T546" s="251"/>
      <c r="U546" s="251"/>
      <c r="V546" s="251"/>
      <c r="W546" s="251"/>
      <c r="X546" s="251"/>
      <c r="Y546" s="251"/>
      <c r="Z546" s="251"/>
    </row>
    <row r="547" ht="15.75" customHeight="1">
      <c r="A547" s="251"/>
      <c r="B547" s="251"/>
      <c r="C547" s="251"/>
      <c r="D547" s="251"/>
      <c r="E547" s="251"/>
      <c r="F547" s="251"/>
      <c r="G547" s="251"/>
      <c r="H547" s="251"/>
      <c r="I547" s="251"/>
      <c r="J547" s="251"/>
      <c r="K547" s="251"/>
      <c r="L547" s="251"/>
      <c r="M547" s="251"/>
      <c r="N547" s="251"/>
      <c r="O547" s="251"/>
      <c r="P547" s="251"/>
      <c r="Q547" s="251"/>
      <c r="R547" s="251"/>
      <c r="S547" s="251"/>
      <c r="T547" s="251"/>
      <c r="U547" s="251"/>
      <c r="V547" s="251"/>
      <c r="W547" s="251"/>
      <c r="X547" s="251"/>
      <c r="Y547" s="251"/>
      <c r="Z547" s="251"/>
    </row>
    <row r="548" ht="15.75" customHeight="1">
      <c r="A548" s="251"/>
      <c r="B548" s="251"/>
      <c r="C548" s="251"/>
      <c r="D548" s="251"/>
      <c r="E548" s="251"/>
      <c r="F548" s="251"/>
      <c r="G548" s="251"/>
      <c r="H548" s="251"/>
      <c r="I548" s="251"/>
      <c r="J548" s="251"/>
      <c r="K548" s="251"/>
      <c r="L548" s="251"/>
      <c r="M548" s="251"/>
      <c r="N548" s="251"/>
      <c r="O548" s="251"/>
      <c r="P548" s="251"/>
      <c r="Q548" s="251"/>
      <c r="R548" s="251"/>
      <c r="S548" s="251"/>
      <c r="T548" s="251"/>
      <c r="U548" s="251"/>
      <c r="V548" s="251"/>
      <c r="W548" s="251"/>
      <c r="X548" s="251"/>
      <c r="Y548" s="251"/>
      <c r="Z548" s="251"/>
    </row>
    <row r="549" ht="15.75" customHeight="1">
      <c r="A549" s="251"/>
      <c r="B549" s="251"/>
      <c r="C549" s="251"/>
      <c r="D549" s="251"/>
      <c r="E549" s="251"/>
      <c r="F549" s="251"/>
      <c r="G549" s="251"/>
      <c r="H549" s="251"/>
      <c r="I549" s="251"/>
      <c r="J549" s="251"/>
      <c r="K549" s="251"/>
      <c r="L549" s="251"/>
      <c r="M549" s="251"/>
      <c r="N549" s="251"/>
      <c r="O549" s="251"/>
      <c r="P549" s="251"/>
      <c r="Q549" s="251"/>
      <c r="R549" s="251"/>
      <c r="S549" s="251"/>
      <c r="T549" s="251"/>
      <c r="U549" s="251"/>
      <c r="V549" s="251"/>
      <c r="W549" s="251"/>
      <c r="X549" s="251"/>
      <c r="Y549" s="251"/>
      <c r="Z549" s="251"/>
    </row>
    <row r="550" ht="15.75" customHeight="1">
      <c r="A550" s="251"/>
      <c r="B550" s="251"/>
      <c r="C550" s="251"/>
      <c r="D550" s="251"/>
      <c r="E550" s="251"/>
      <c r="F550" s="251"/>
      <c r="G550" s="251"/>
      <c r="H550" s="251"/>
      <c r="I550" s="251"/>
      <c r="J550" s="251"/>
      <c r="K550" s="251"/>
      <c r="L550" s="251"/>
      <c r="M550" s="251"/>
      <c r="N550" s="251"/>
      <c r="O550" s="251"/>
      <c r="P550" s="251"/>
      <c r="Q550" s="251"/>
      <c r="R550" s="251"/>
      <c r="S550" s="251"/>
      <c r="T550" s="251"/>
      <c r="U550" s="251"/>
      <c r="V550" s="251"/>
      <c r="W550" s="251"/>
      <c r="X550" s="251"/>
      <c r="Y550" s="251"/>
      <c r="Z550" s="251"/>
    </row>
    <row r="551" ht="15.75" customHeight="1">
      <c r="A551" s="251"/>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row>
    <row r="552" ht="15.75" customHeight="1">
      <c r="A552" s="251"/>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row>
    <row r="553" ht="15.75" customHeight="1">
      <c r="A553" s="251"/>
      <c r="B553" s="251"/>
      <c r="C553" s="251"/>
      <c r="D553" s="251"/>
      <c r="E553" s="251"/>
      <c r="F553" s="251"/>
      <c r="G553" s="251"/>
      <c r="H553" s="251"/>
      <c r="I553" s="251"/>
      <c r="J553" s="251"/>
      <c r="K553" s="251"/>
      <c r="L553" s="251"/>
      <c r="M553" s="251"/>
      <c r="N553" s="251"/>
      <c r="O553" s="251"/>
      <c r="P553" s="251"/>
      <c r="Q553" s="251"/>
      <c r="R553" s="251"/>
      <c r="S553" s="251"/>
      <c r="T553" s="251"/>
      <c r="U553" s="251"/>
      <c r="V553" s="251"/>
      <c r="W553" s="251"/>
      <c r="X553" s="251"/>
      <c r="Y553" s="251"/>
      <c r="Z553" s="251"/>
    </row>
    <row r="554" ht="15.75" customHeight="1">
      <c r="A554" s="251"/>
      <c r="B554" s="251"/>
      <c r="C554" s="251"/>
      <c r="D554" s="251"/>
      <c r="E554" s="251"/>
      <c r="F554" s="251"/>
      <c r="G554" s="251"/>
      <c r="H554" s="251"/>
      <c r="I554" s="251"/>
      <c r="J554" s="251"/>
      <c r="K554" s="251"/>
      <c r="L554" s="251"/>
      <c r="M554" s="251"/>
      <c r="N554" s="251"/>
      <c r="O554" s="251"/>
      <c r="P554" s="251"/>
      <c r="Q554" s="251"/>
      <c r="R554" s="251"/>
      <c r="S554" s="251"/>
      <c r="T554" s="251"/>
      <c r="U554" s="251"/>
      <c r="V554" s="251"/>
      <c r="W554" s="251"/>
      <c r="X554" s="251"/>
      <c r="Y554" s="251"/>
      <c r="Z554" s="251"/>
    </row>
    <row r="555" ht="15.75" customHeight="1">
      <c r="A555" s="251"/>
      <c r="B555" s="251"/>
      <c r="C555" s="251"/>
      <c r="D555" s="251"/>
      <c r="E555" s="251"/>
      <c r="F555" s="251"/>
      <c r="G555" s="251"/>
      <c r="H555" s="251"/>
      <c r="I555" s="251"/>
      <c r="J555" s="251"/>
      <c r="K555" s="251"/>
      <c r="L555" s="251"/>
      <c r="M555" s="251"/>
      <c r="N555" s="251"/>
      <c r="O555" s="251"/>
      <c r="P555" s="251"/>
      <c r="Q555" s="251"/>
      <c r="R555" s="251"/>
      <c r="S555" s="251"/>
      <c r="T555" s="251"/>
      <c r="U555" s="251"/>
      <c r="V555" s="251"/>
      <c r="W555" s="251"/>
      <c r="X555" s="251"/>
      <c r="Y555" s="251"/>
      <c r="Z555" s="251"/>
    </row>
    <row r="556" ht="15.75" customHeight="1">
      <c r="A556" s="251"/>
      <c r="B556" s="251"/>
      <c r="C556" s="251"/>
      <c r="D556" s="251"/>
      <c r="E556" s="251"/>
      <c r="F556" s="251"/>
      <c r="G556" s="251"/>
      <c r="H556" s="251"/>
      <c r="I556" s="251"/>
      <c r="J556" s="251"/>
      <c r="K556" s="251"/>
      <c r="L556" s="251"/>
      <c r="M556" s="251"/>
      <c r="N556" s="251"/>
      <c r="O556" s="251"/>
      <c r="P556" s="251"/>
      <c r="Q556" s="251"/>
      <c r="R556" s="251"/>
      <c r="S556" s="251"/>
      <c r="T556" s="251"/>
      <c r="U556" s="251"/>
      <c r="V556" s="251"/>
      <c r="W556" s="251"/>
      <c r="X556" s="251"/>
      <c r="Y556" s="251"/>
      <c r="Z556" s="251"/>
    </row>
    <row r="557" ht="15.75" customHeight="1">
      <c r="A557" s="251"/>
      <c r="B557" s="251"/>
      <c r="C557" s="251"/>
      <c r="D557" s="251"/>
      <c r="E557" s="251"/>
      <c r="F557" s="251"/>
      <c r="G557" s="251"/>
      <c r="H557" s="251"/>
      <c r="I557" s="251"/>
      <c r="J557" s="251"/>
      <c r="K557" s="251"/>
      <c r="L557" s="251"/>
      <c r="M557" s="251"/>
      <c r="N557" s="251"/>
      <c r="O557" s="251"/>
      <c r="P557" s="251"/>
      <c r="Q557" s="251"/>
      <c r="R557" s="251"/>
      <c r="S557" s="251"/>
      <c r="T557" s="251"/>
      <c r="U557" s="251"/>
      <c r="V557" s="251"/>
      <c r="W557" s="251"/>
      <c r="X557" s="251"/>
      <c r="Y557" s="251"/>
      <c r="Z557" s="251"/>
    </row>
    <row r="558" ht="15.75" customHeight="1">
      <c r="A558" s="251"/>
      <c r="B558" s="251"/>
      <c r="C558" s="251"/>
      <c r="D558" s="251"/>
      <c r="E558" s="251"/>
      <c r="F558" s="251"/>
      <c r="G558" s="251"/>
      <c r="H558" s="251"/>
      <c r="I558" s="251"/>
      <c r="J558" s="251"/>
      <c r="K558" s="251"/>
      <c r="L558" s="251"/>
      <c r="M558" s="251"/>
      <c r="N558" s="251"/>
      <c r="O558" s="251"/>
      <c r="P558" s="251"/>
      <c r="Q558" s="251"/>
      <c r="R558" s="251"/>
      <c r="S558" s="251"/>
      <c r="T558" s="251"/>
      <c r="U558" s="251"/>
      <c r="V558" s="251"/>
      <c r="W558" s="251"/>
      <c r="X558" s="251"/>
      <c r="Y558" s="251"/>
      <c r="Z558" s="251"/>
    </row>
    <row r="559" ht="15.75" customHeight="1">
      <c r="A559" s="251"/>
      <c r="B559" s="251"/>
      <c r="C559" s="251"/>
      <c r="D559" s="251"/>
      <c r="E559" s="251"/>
      <c r="F559" s="251"/>
      <c r="G559" s="251"/>
      <c r="H559" s="251"/>
      <c r="I559" s="251"/>
      <c r="J559" s="251"/>
      <c r="K559" s="251"/>
      <c r="L559" s="251"/>
      <c r="M559" s="251"/>
      <c r="N559" s="251"/>
      <c r="O559" s="251"/>
      <c r="P559" s="251"/>
      <c r="Q559" s="251"/>
      <c r="R559" s="251"/>
      <c r="S559" s="251"/>
      <c r="T559" s="251"/>
      <c r="U559" s="251"/>
      <c r="V559" s="251"/>
      <c r="W559" s="251"/>
      <c r="X559" s="251"/>
      <c r="Y559" s="251"/>
      <c r="Z559" s="251"/>
    </row>
    <row r="560" ht="15.75" customHeight="1">
      <c r="A560" s="251"/>
      <c r="B560" s="251"/>
      <c r="C560" s="251"/>
      <c r="D560" s="251"/>
      <c r="E560" s="251"/>
      <c r="F560" s="251"/>
      <c r="G560" s="251"/>
      <c r="H560" s="251"/>
      <c r="I560" s="251"/>
      <c r="J560" s="251"/>
      <c r="K560" s="251"/>
      <c r="L560" s="251"/>
      <c r="M560" s="251"/>
      <c r="N560" s="251"/>
      <c r="O560" s="251"/>
      <c r="P560" s="251"/>
      <c r="Q560" s="251"/>
      <c r="R560" s="251"/>
      <c r="S560" s="251"/>
      <c r="T560" s="251"/>
      <c r="U560" s="251"/>
      <c r="V560" s="251"/>
      <c r="W560" s="251"/>
      <c r="X560" s="251"/>
      <c r="Y560" s="251"/>
      <c r="Z560" s="251"/>
    </row>
    <row r="561" ht="15.75" customHeight="1">
      <c r="A561" s="251"/>
      <c r="B561" s="251"/>
      <c r="C561" s="251"/>
      <c r="D561" s="251"/>
      <c r="E561" s="251"/>
      <c r="F561" s="251"/>
      <c r="G561" s="251"/>
      <c r="H561" s="251"/>
      <c r="I561" s="251"/>
      <c r="J561" s="251"/>
      <c r="K561" s="251"/>
      <c r="L561" s="251"/>
      <c r="M561" s="251"/>
      <c r="N561" s="251"/>
      <c r="O561" s="251"/>
      <c r="P561" s="251"/>
      <c r="Q561" s="251"/>
      <c r="R561" s="251"/>
      <c r="S561" s="251"/>
      <c r="T561" s="251"/>
      <c r="U561" s="251"/>
      <c r="V561" s="251"/>
      <c r="W561" s="251"/>
      <c r="X561" s="251"/>
      <c r="Y561" s="251"/>
      <c r="Z561" s="251"/>
    </row>
    <row r="562" ht="15.75" customHeight="1">
      <c r="A562" s="251"/>
      <c r="B562" s="251"/>
      <c r="C562" s="251"/>
      <c r="D562" s="251"/>
      <c r="E562" s="251"/>
      <c r="F562" s="251"/>
      <c r="G562" s="251"/>
      <c r="H562" s="251"/>
      <c r="I562" s="251"/>
      <c r="J562" s="251"/>
      <c r="K562" s="251"/>
      <c r="L562" s="251"/>
      <c r="M562" s="251"/>
      <c r="N562" s="251"/>
      <c r="O562" s="251"/>
      <c r="P562" s="251"/>
      <c r="Q562" s="251"/>
      <c r="R562" s="251"/>
      <c r="S562" s="251"/>
      <c r="T562" s="251"/>
      <c r="U562" s="251"/>
      <c r="V562" s="251"/>
      <c r="W562" s="251"/>
      <c r="X562" s="251"/>
      <c r="Y562" s="251"/>
      <c r="Z562" s="251"/>
    </row>
    <row r="563" ht="15.75" customHeight="1">
      <c r="A563" s="251"/>
      <c r="B563" s="251"/>
      <c r="C563" s="251"/>
      <c r="D563" s="251"/>
      <c r="E563" s="251"/>
      <c r="F563" s="251"/>
      <c r="G563" s="251"/>
      <c r="H563" s="251"/>
      <c r="I563" s="251"/>
      <c r="J563" s="251"/>
      <c r="K563" s="251"/>
      <c r="L563" s="251"/>
      <c r="M563" s="251"/>
      <c r="N563" s="251"/>
      <c r="O563" s="251"/>
      <c r="P563" s="251"/>
      <c r="Q563" s="251"/>
      <c r="R563" s="251"/>
      <c r="S563" s="251"/>
      <c r="T563" s="251"/>
      <c r="U563" s="251"/>
      <c r="V563" s="251"/>
      <c r="W563" s="251"/>
      <c r="X563" s="251"/>
      <c r="Y563" s="251"/>
      <c r="Z563" s="251"/>
    </row>
    <row r="564" ht="15.75" customHeight="1">
      <c r="A564" s="251"/>
      <c r="B564" s="251"/>
      <c r="C564" s="251"/>
      <c r="D564" s="251"/>
      <c r="E564" s="251"/>
      <c r="F564" s="251"/>
      <c r="G564" s="251"/>
      <c r="H564" s="251"/>
      <c r="I564" s="251"/>
      <c r="J564" s="251"/>
      <c r="K564" s="251"/>
      <c r="L564" s="251"/>
      <c r="M564" s="251"/>
      <c r="N564" s="251"/>
      <c r="O564" s="251"/>
      <c r="P564" s="251"/>
      <c r="Q564" s="251"/>
      <c r="R564" s="251"/>
      <c r="S564" s="251"/>
      <c r="T564" s="251"/>
      <c r="U564" s="251"/>
      <c r="V564" s="251"/>
      <c r="W564" s="251"/>
      <c r="X564" s="251"/>
      <c r="Y564" s="251"/>
      <c r="Z564" s="251"/>
    </row>
    <row r="565" ht="15.75" customHeight="1">
      <c r="A565" s="251"/>
      <c r="B565" s="251"/>
      <c r="C565" s="251"/>
      <c r="D565" s="251"/>
      <c r="E565" s="251"/>
      <c r="F565" s="251"/>
      <c r="G565" s="251"/>
      <c r="H565" s="251"/>
      <c r="I565" s="251"/>
      <c r="J565" s="251"/>
      <c r="K565" s="251"/>
      <c r="L565" s="251"/>
      <c r="M565" s="251"/>
      <c r="N565" s="251"/>
      <c r="O565" s="251"/>
      <c r="P565" s="251"/>
      <c r="Q565" s="251"/>
      <c r="R565" s="251"/>
      <c r="S565" s="251"/>
      <c r="T565" s="251"/>
      <c r="U565" s="251"/>
      <c r="V565" s="251"/>
      <c r="W565" s="251"/>
      <c r="X565" s="251"/>
      <c r="Y565" s="251"/>
      <c r="Z565" s="251"/>
    </row>
    <row r="566" ht="15.75" customHeight="1">
      <c r="A566" s="251"/>
      <c r="B566" s="251"/>
      <c r="C566" s="251"/>
      <c r="D566" s="251"/>
      <c r="E566" s="251"/>
      <c r="F566" s="251"/>
      <c r="G566" s="251"/>
      <c r="H566" s="251"/>
      <c r="I566" s="251"/>
      <c r="J566" s="251"/>
      <c r="K566" s="251"/>
      <c r="L566" s="251"/>
      <c r="M566" s="251"/>
      <c r="N566" s="251"/>
      <c r="O566" s="251"/>
      <c r="P566" s="251"/>
      <c r="Q566" s="251"/>
      <c r="R566" s="251"/>
      <c r="S566" s="251"/>
      <c r="T566" s="251"/>
      <c r="U566" s="251"/>
      <c r="V566" s="251"/>
      <c r="W566" s="251"/>
      <c r="X566" s="251"/>
      <c r="Y566" s="251"/>
      <c r="Z566" s="251"/>
    </row>
    <row r="567" ht="15.75" customHeight="1">
      <c r="A567" s="251"/>
      <c r="B567" s="251"/>
      <c r="C567" s="251"/>
      <c r="D567" s="251"/>
      <c r="E567" s="251"/>
      <c r="F567" s="251"/>
      <c r="G567" s="251"/>
      <c r="H567" s="251"/>
      <c r="I567" s="251"/>
      <c r="J567" s="251"/>
      <c r="K567" s="251"/>
      <c r="L567" s="251"/>
      <c r="M567" s="251"/>
      <c r="N567" s="251"/>
      <c r="O567" s="251"/>
      <c r="P567" s="251"/>
      <c r="Q567" s="251"/>
      <c r="R567" s="251"/>
      <c r="S567" s="251"/>
      <c r="T567" s="251"/>
      <c r="U567" s="251"/>
      <c r="V567" s="251"/>
      <c r="W567" s="251"/>
      <c r="X567" s="251"/>
      <c r="Y567" s="251"/>
      <c r="Z567" s="251"/>
    </row>
    <row r="568" ht="15.75" customHeight="1">
      <c r="A568" s="251"/>
      <c r="B568" s="251"/>
      <c r="C568" s="251"/>
      <c r="D568" s="251"/>
      <c r="E568" s="251"/>
      <c r="F568" s="251"/>
      <c r="G568" s="251"/>
      <c r="H568" s="251"/>
      <c r="I568" s="251"/>
      <c r="J568" s="251"/>
      <c r="K568" s="251"/>
      <c r="L568" s="251"/>
      <c r="M568" s="251"/>
      <c r="N568" s="251"/>
      <c r="O568" s="251"/>
      <c r="P568" s="251"/>
      <c r="Q568" s="251"/>
      <c r="R568" s="251"/>
      <c r="S568" s="251"/>
      <c r="T568" s="251"/>
      <c r="U568" s="251"/>
      <c r="V568" s="251"/>
      <c r="W568" s="251"/>
      <c r="X568" s="251"/>
      <c r="Y568" s="251"/>
      <c r="Z568" s="251"/>
    </row>
    <row r="569" ht="15.75" customHeight="1">
      <c r="A569" s="251"/>
      <c r="B569" s="251"/>
      <c r="C569" s="251"/>
      <c r="D569" s="251"/>
      <c r="E569" s="251"/>
      <c r="F569" s="251"/>
      <c r="G569" s="251"/>
      <c r="H569" s="251"/>
      <c r="I569" s="251"/>
      <c r="J569" s="251"/>
      <c r="K569" s="251"/>
      <c r="L569" s="251"/>
      <c r="M569" s="251"/>
      <c r="N569" s="251"/>
      <c r="O569" s="251"/>
      <c r="P569" s="251"/>
      <c r="Q569" s="251"/>
      <c r="R569" s="251"/>
      <c r="S569" s="251"/>
      <c r="T569" s="251"/>
      <c r="U569" s="251"/>
      <c r="V569" s="251"/>
      <c r="W569" s="251"/>
      <c r="X569" s="251"/>
      <c r="Y569" s="251"/>
      <c r="Z569" s="251"/>
    </row>
    <row r="570" ht="15.75" customHeight="1">
      <c r="A570" s="251"/>
      <c r="B570" s="251"/>
      <c r="C570" s="251"/>
      <c r="D570" s="251"/>
      <c r="E570" s="251"/>
      <c r="F570" s="251"/>
      <c r="G570" s="251"/>
      <c r="H570" s="251"/>
      <c r="I570" s="251"/>
      <c r="J570" s="251"/>
      <c r="K570" s="251"/>
      <c r="L570" s="251"/>
      <c r="M570" s="251"/>
      <c r="N570" s="251"/>
      <c r="O570" s="251"/>
      <c r="P570" s="251"/>
      <c r="Q570" s="251"/>
      <c r="R570" s="251"/>
      <c r="S570" s="251"/>
      <c r="T570" s="251"/>
      <c r="U570" s="251"/>
      <c r="V570" s="251"/>
      <c r="W570" s="251"/>
      <c r="X570" s="251"/>
      <c r="Y570" s="251"/>
      <c r="Z570" s="251"/>
    </row>
    <row r="571" ht="15.75" customHeight="1">
      <c r="A571" s="251"/>
      <c r="B571" s="251"/>
      <c r="C571" s="251"/>
      <c r="D571" s="251"/>
      <c r="E571" s="251"/>
      <c r="F571" s="251"/>
      <c r="G571" s="251"/>
      <c r="H571" s="251"/>
      <c r="I571" s="251"/>
      <c r="J571" s="251"/>
      <c r="K571" s="251"/>
      <c r="L571" s="251"/>
      <c r="M571" s="251"/>
      <c r="N571" s="251"/>
      <c r="O571" s="251"/>
      <c r="P571" s="251"/>
      <c r="Q571" s="251"/>
      <c r="R571" s="251"/>
      <c r="S571" s="251"/>
      <c r="T571" s="251"/>
      <c r="U571" s="251"/>
      <c r="V571" s="251"/>
      <c r="W571" s="251"/>
      <c r="X571" s="251"/>
      <c r="Y571" s="251"/>
      <c r="Z571" s="251"/>
    </row>
    <row r="572" ht="15.75" customHeight="1">
      <c r="A572" s="251"/>
      <c r="B572" s="251"/>
      <c r="C572" s="251"/>
      <c r="D572" s="251"/>
      <c r="E572" s="251"/>
      <c r="F572" s="251"/>
      <c r="G572" s="251"/>
      <c r="H572" s="251"/>
      <c r="I572" s="251"/>
      <c r="J572" s="251"/>
      <c r="K572" s="251"/>
      <c r="L572" s="251"/>
      <c r="M572" s="251"/>
      <c r="N572" s="251"/>
      <c r="O572" s="251"/>
      <c r="P572" s="251"/>
      <c r="Q572" s="251"/>
      <c r="R572" s="251"/>
      <c r="S572" s="251"/>
      <c r="T572" s="251"/>
      <c r="U572" s="251"/>
      <c r="V572" s="251"/>
      <c r="W572" s="251"/>
      <c r="X572" s="251"/>
      <c r="Y572" s="251"/>
      <c r="Z572" s="251"/>
    </row>
    <row r="573" ht="15.75" customHeight="1">
      <c r="A573" s="251"/>
      <c r="B573" s="251"/>
      <c r="C573" s="251"/>
      <c r="D573" s="251"/>
      <c r="E573" s="251"/>
      <c r="F573" s="251"/>
      <c r="G573" s="251"/>
      <c r="H573" s="251"/>
      <c r="I573" s="251"/>
      <c r="J573" s="251"/>
      <c r="K573" s="251"/>
      <c r="L573" s="251"/>
      <c r="M573" s="251"/>
      <c r="N573" s="251"/>
      <c r="O573" s="251"/>
      <c r="P573" s="251"/>
      <c r="Q573" s="251"/>
      <c r="R573" s="251"/>
      <c r="S573" s="251"/>
      <c r="T573" s="251"/>
      <c r="U573" s="251"/>
      <c r="V573" s="251"/>
      <c r="W573" s="251"/>
      <c r="X573" s="251"/>
      <c r="Y573" s="251"/>
      <c r="Z573" s="251"/>
    </row>
    <row r="574" ht="15.75" customHeight="1">
      <c r="A574" s="251"/>
      <c r="B574" s="251"/>
      <c r="C574" s="251"/>
      <c r="D574" s="251"/>
      <c r="E574" s="251"/>
      <c r="F574" s="251"/>
      <c r="G574" s="251"/>
      <c r="H574" s="251"/>
      <c r="I574" s="251"/>
      <c r="J574" s="251"/>
      <c r="K574" s="251"/>
      <c r="L574" s="251"/>
      <c r="M574" s="251"/>
      <c r="N574" s="251"/>
      <c r="O574" s="251"/>
      <c r="P574" s="251"/>
      <c r="Q574" s="251"/>
      <c r="R574" s="251"/>
      <c r="S574" s="251"/>
      <c r="T574" s="251"/>
      <c r="U574" s="251"/>
      <c r="V574" s="251"/>
      <c r="W574" s="251"/>
      <c r="X574" s="251"/>
      <c r="Y574" s="251"/>
      <c r="Z574" s="251"/>
    </row>
    <row r="575" ht="15.75" customHeight="1">
      <c r="A575" s="251"/>
      <c r="B575" s="251"/>
      <c r="C575" s="251"/>
      <c r="D575" s="251"/>
      <c r="E575" s="251"/>
      <c r="F575" s="251"/>
      <c r="G575" s="251"/>
      <c r="H575" s="251"/>
      <c r="I575" s="251"/>
      <c r="J575" s="251"/>
      <c r="K575" s="251"/>
      <c r="L575" s="251"/>
      <c r="M575" s="251"/>
      <c r="N575" s="251"/>
      <c r="O575" s="251"/>
      <c r="P575" s="251"/>
      <c r="Q575" s="251"/>
      <c r="R575" s="251"/>
      <c r="S575" s="251"/>
      <c r="T575" s="251"/>
      <c r="U575" s="251"/>
      <c r="V575" s="251"/>
      <c r="W575" s="251"/>
      <c r="X575" s="251"/>
      <c r="Y575" s="251"/>
      <c r="Z575" s="251"/>
    </row>
    <row r="576" ht="15.75" customHeight="1">
      <c r="A576" s="251"/>
      <c r="B576" s="251"/>
      <c r="C576" s="251"/>
      <c r="D576" s="251"/>
      <c r="E576" s="251"/>
      <c r="F576" s="251"/>
      <c r="G576" s="251"/>
      <c r="H576" s="251"/>
      <c r="I576" s="251"/>
      <c r="J576" s="251"/>
      <c r="K576" s="251"/>
      <c r="L576" s="251"/>
      <c r="M576" s="251"/>
      <c r="N576" s="251"/>
      <c r="O576" s="251"/>
      <c r="P576" s="251"/>
      <c r="Q576" s="251"/>
      <c r="R576" s="251"/>
      <c r="S576" s="251"/>
      <c r="T576" s="251"/>
      <c r="U576" s="251"/>
      <c r="V576" s="251"/>
      <c r="W576" s="251"/>
      <c r="X576" s="251"/>
      <c r="Y576" s="251"/>
      <c r="Z576" s="251"/>
    </row>
    <row r="577" ht="15.75" customHeight="1">
      <c r="A577" s="251"/>
      <c r="B577" s="251"/>
      <c r="C577" s="251"/>
      <c r="D577" s="251"/>
      <c r="E577" s="251"/>
      <c r="F577" s="251"/>
      <c r="G577" s="251"/>
      <c r="H577" s="251"/>
      <c r="I577" s="251"/>
      <c r="J577" s="251"/>
      <c r="K577" s="251"/>
      <c r="L577" s="251"/>
      <c r="M577" s="251"/>
      <c r="N577" s="251"/>
      <c r="O577" s="251"/>
      <c r="P577" s="251"/>
      <c r="Q577" s="251"/>
      <c r="R577" s="251"/>
      <c r="S577" s="251"/>
      <c r="T577" s="251"/>
      <c r="U577" s="251"/>
      <c r="V577" s="251"/>
      <c r="W577" s="251"/>
      <c r="X577" s="251"/>
      <c r="Y577" s="251"/>
      <c r="Z577" s="251"/>
    </row>
    <row r="578" ht="15.75" customHeight="1">
      <c r="A578" s="251"/>
      <c r="B578" s="251"/>
      <c r="C578" s="251"/>
      <c r="D578" s="251"/>
      <c r="E578" s="251"/>
      <c r="F578" s="251"/>
      <c r="G578" s="251"/>
      <c r="H578" s="251"/>
      <c r="I578" s="251"/>
      <c r="J578" s="251"/>
      <c r="K578" s="251"/>
      <c r="L578" s="251"/>
      <c r="M578" s="251"/>
      <c r="N578" s="251"/>
      <c r="O578" s="251"/>
      <c r="P578" s="251"/>
      <c r="Q578" s="251"/>
      <c r="R578" s="251"/>
      <c r="S578" s="251"/>
      <c r="T578" s="251"/>
      <c r="U578" s="251"/>
      <c r="V578" s="251"/>
      <c r="W578" s="251"/>
      <c r="X578" s="251"/>
      <c r="Y578" s="251"/>
      <c r="Z578" s="251"/>
    </row>
    <row r="579" ht="15.75" customHeight="1">
      <c r="A579" s="251"/>
      <c r="B579" s="251"/>
      <c r="C579" s="251"/>
      <c r="D579" s="251"/>
      <c r="E579" s="251"/>
      <c r="F579" s="251"/>
      <c r="G579" s="251"/>
      <c r="H579" s="251"/>
      <c r="I579" s="251"/>
      <c r="J579" s="251"/>
      <c r="K579" s="251"/>
      <c r="L579" s="251"/>
      <c r="M579" s="251"/>
      <c r="N579" s="251"/>
      <c r="O579" s="251"/>
      <c r="P579" s="251"/>
      <c r="Q579" s="251"/>
      <c r="R579" s="251"/>
      <c r="S579" s="251"/>
      <c r="T579" s="251"/>
      <c r="U579" s="251"/>
      <c r="V579" s="251"/>
      <c r="W579" s="251"/>
      <c r="X579" s="251"/>
      <c r="Y579" s="251"/>
      <c r="Z579" s="251"/>
    </row>
    <row r="580" ht="15.75" customHeight="1">
      <c r="A580" s="251"/>
      <c r="B580" s="251"/>
      <c r="C580" s="251"/>
      <c r="D580" s="251"/>
      <c r="E580" s="251"/>
      <c r="F580" s="251"/>
      <c r="G580" s="251"/>
      <c r="H580" s="251"/>
      <c r="I580" s="251"/>
      <c r="J580" s="251"/>
      <c r="K580" s="251"/>
      <c r="L580" s="251"/>
      <c r="M580" s="251"/>
      <c r="N580" s="251"/>
      <c r="O580" s="251"/>
      <c r="P580" s="251"/>
      <c r="Q580" s="251"/>
      <c r="R580" s="251"/>
      <c r="S580" s="251"/>
      <c r="T580" s="251"/>
      <c r="U580" s="251"/>
      <c r="V580" s="251"/>
      <c r="W580" s="251"/>
      <c r="X580" s="251"/>
      <c r="Y580" s="251"/>
      <c r="Z580" s="251"/>
    </row>
    <row r="581" ht="15.75" customHeight="1">
      <c r="A581" s="251"/>
      <c r="B581" s="251"/>
      <c r="C581" s="251"/>
      <c r="D581" s="251"/>
      <c r="E581" s="251"/>
      <c r="F581" s="251"/>
      <c r="G581" s="251"/>
      <c r="H581" s="251"/>
      <c r="I581" s="251"/>
      <c r="J581" s="251"/>
      <c r="K581" s="251"/>
      <c r="L581" s="251"/>
      <c r="M581" s="251"/>
      <c r="N581" s="251"/>
      <c r="O581" s="251"/>
      <c r="P581" s="251"/>
      <c r="Q581" s="251"/>
      <c r="R581" s="251"/>
      <c r="S581" s="251"/>
      <c r="T581" s="251"/>
      <c r="U581" s="251"/>
      <c r="V581" s="251"/>
      <c r="W581" s="251"/>
      <c r="X581" s="251"/>
      <c r="Y581" s="251"/>
      <c r="Z581" s="251"/>
    </row>
    <row r="582" ht="15.75" customHeight="1">
      <c r="A582" s="251"/>
      <c r="B582" s="251"/>
      <c r="C582" s="251"/>
      <c r="D582" s="251"/>
      <c r="E582" s="251"/>
      <c r="F582" s="251"/>
      <c r="G582" s="251"/>
      <c r="H582" s="251"/>
      <c r="I582" s="251"/>
      <c r="J582" s="251"/>
      <c r="K582" s="251"/>
      <c r="L582" s="251"/>
      <c r="M582" s="251"/>
      <c r="N582" s="251"/>
      <c r="O582" s="251"/>
      <c r="P582" s="251"/>
      <c r="Q582" s="251"/>
      <c r="R582" s="251"/>
      <c r="S582" s="251"/>
      <c r="T582" s="251"/>
      <c r="U582" s="251"/>
      <c r="V582" s="251"/>
      <c r="W582" s="251"/>
      <c r="X582" s="251"/>
      <c r="Y582" s="251"/>
      <c r="Z582" s="251"/>
    </row>
    <row r="583" ht="15.75" customHeight="1">
      <c r="A583" s="251"/>
      <c r="B583" s="251"/>
      <c r="C583" s="251"/>
      <c r="D583" s="251"/>
      <c r="E583" s="251"/>
      <c r="F583" s="251"/>
      <c r="G583" s="251"/>
      <c r="H583" s="251"/>
      <c r="I583" s="251"/>
      <c r="J583" s="251"/>
      <c r="K583" s="251"/>
      <c r="L583" s="251"/>
      <c r="M583" s="251"/>
      <c r="N583" s="251"/>
      <c r="O583" s="251"/>
      <c r="P583" s="251"/>
      <c r="Q583" s="251"/>
      <c r="R583" s="251"/>
      <c r="S583" s="251"/>
      <c r="T583" s="251"/>
      <c r="U583" s="251"/>
      <c r="V583" s="251"/>
      <c r="W583" s="251"/>
      <c r="X583" s="251"/>
      <c r="Y583" s="251"/>
      <c r="Z583" s="251"/>
    </row>
    <row r="584" ht="15.75" customHeight="1">
      <c r="A584" s="251"/>
      <c r="B584" s="251"/>
      <c r="C584" s="251"/>
      <c r="D584" s="251"/>
      <c r="E584" s="251"/>
      <c r="F584" s="251"/>
      <c r="G584" s="251"/>
      <c r="H584" s="251"/>
      <c r="I584" s="251"/>
      <c r="J584" s="251"/>
      <c r="K584" s="251"/>
      <c r="L584" s="251"/>
      <c r="M584" s="251"/>
      <c r="N584" s="251"/>
      <c r="O584" s="251"/>
      <c r="P584" s="251"/>
      <c r="Q584" s="251"/>
      <c r="R584" s="251"/>
      <c r="S584" s="251"/>
      <c r="T584" s="251"/>
      <c r="U584" s="251"/>
      <c r="V584" s="251"/>
      <c r="W584" s="251"/>
      <c r="X584" s="251"/>
      <c r="Y584" s="251"/>
      <c r="Z584" s="251"/>
    </row>
    <row r="585" ht="15.75" customHeight="1">
      <c r="A585" s="251"/>
      <c r="B585" s="251"/>
      <c r="C585" s="251"/>
      <c r="D585" s="251"/>
      <c r="E585" s="251"/>
      <c r="F585" s="251"/>
      <c r="G585" s="251"/>
      <c r="H585" s="251"/>
      <c r="I585" s="251"/>
      <c r="J585" s="251"/>
      <c r="K585" s="251"/>
      <c r="L585" s="251"/>
      <c r="M585" s="251"/>
      <c r="N585" s="251"/>
      <c r="O585" s="251"/>
      <c r="P585" s="251"/>
      <c r="Q585" s="251"/>
      <c r="R585" s="251"/>
      <c r="S585" s="251"/>
      <c r="T585" s="251"/>
      <c r="U585" s="251"/>
      <c r="V585" s="251"/>
      <c r="W585" s="251"/>
      <c r="X585" s="251"/>
      <c r="Y585" s="251"/>
      <c r="Z585" s="251"/>
    </row>
    <row r="586" ht="15.75" customHeight="1">
      <c r="A586" s="251"/>
      <c r="B586" s="251"/>
      <c r="C586" s="251"/>
      <c r="D586" s="251"/>
      <c r="E586" s="251"/>
      <c r="F586" s="251"/>
      <c r="G586" s="251"/>
      <c r="H586" s="251"/>
      <c r="I586" s="251"/>
      <c r="J586" s="251"/>
      <c r="K586" s="251"/>
      <c r="L586" s="251"/>
      <c r="M586" s="251"/>
      <c r="N586" s="251"/>
      <c r="O586" s="251"/>
      <c r="P586" s="251"/>
      <c r="Q586" s="251"/>
      <c r="R586" s="251"/>
      <c r="S586" s="251"/>
      <c r="T586" s="251"/>
      <c r="U586" s="251"/>
      <c r="V586" s="251"/>
      <c r="W586" s="251"/>
      <c r="X586" s="251"/>
      <c r="Y586" s="251"/>
      <c r="Z586" s="251"/>
    </row>
    <row r="587" ht="15.75" customHeight="1">
      <c r="A587" s="251"/>
      <c r="B587" s="251"/>
      <c r="C587" s="251"/>
      <c r="D587" s="251"/>
      <c r="E587" s="251"/>
      <c r="F587" s="251"/>
      <c r="G587" s="251"/>
      <c r="H587" s="251"/>
      <c r="I587" s="251"/>
      <c r="J587" s="251"/>
      <c r="K587" s="251"/>
      <c r="L587" s="251"/>
      <c r="M587" s="251"/>
      <c r="N587" s="251"/>
      <c r="O587" s="251"/>
      <c r="P587" s="251"/>
      <c r="Q587" s="251"/>
      <c r="R587" s="251"/>
      <c r="S587" s="251"/>
      <c r="T587" s="251"/>
      <c r="U587" s="251"/>
      <c r="V587" s="251"/>
      <c r="W587" s="251"/>
      <c r="X587" s="251"/>
      <c r="Y587" s="251"/>
      <c r="Z587" s="251"/>
    </row>
    <row r="588" ht="15.75" customHeight="1">
      <c r="A588" s="251"/>
      <c r="B588" s="251"/>
      <c r="C588" s="251"/>
      <c r="D588" s="251"/>
      <c r="E588" s="251"/>
      <c r="F588" s="251"/>
      <c r="G588" s="251"/>
      <c r="H588" s="251"/>
      <c r="I588" s="251"/>
      <c r="J588" s="251"/>
      <c r="K588" s="251"/>
      <c r="L588" s="251"/>
      <c r="M588" s="251"/>
      <c r="N588" s="251"/>
      <c r="O588" s="251"/>
      <c r="P588" s="251"/>
      <c r="Q588" s="251"/>
      <c r="R588" s="251"/>
      <c r="S588" s="251"/>
      <c r="T588" s="251"/>
      <c r="U588" s="251"/>
      <c r="V588" s="251"/>
      <c r="W588" s="251"/>
      <c r="X588" s="251"/>
      <c r="Y588" s="251"/>
      <c r="Z588" s="251"/>
    </row>
    <row r="589" ht="15.75" customHeight="1">
      <c r="A589" s="251"/>
      <c r="B589" s="251"/>
      <c r="C589" s="251"/>
      <c r="D589" s="251"/>
      <c r="E589" s="251"/>
      <c r="F589" s="251"/>
      <c r="G589" s="251"/>
      <c r="H589" s="251"/>
      <c r="I589" s="251"/>
      <c r="J589" s="251"/>
      <c r="K589" s="251"/>
      <c r="L589" s="251"/>
      <c r="M589" s="251"/>
      <c r="N589" s="251"/>
      <c r="O589" s="251"/>
      <c r="P589" s="251"/>
      <c r="Q589" s="251"/>
      <c r="R589" s="251"/>
      <c r="S589" s="251"/>
      <c r="T589" s="251"/>
      <c r="U589" s="251"/>
      <c r="V589" s="251"/>
      <c r="W589" s="251"/>
      <c r="X589" s="251"/>
      <c r="Y589" s="251"/>
      <c r="Z589" s="251"/>
    </row>
    <row r="590" ht="15.75" customHeight="1">
      <c r="A590" s="251"/>
      <c r="B590" s="251"/>
      <c r="C590" s="251"/>
      <c r="D590" s="251"/>
      <c r="E590" s="251"/>
      <c r="F590" s="251"/>
      <c r="G590" s="251"/>
      <c r="H590" s="251"/>
      <c r="I590" s="251"/>
      <c r="J590" s="251"/>
      <c r="K590" s="251"/>
      <c r="L590" s="251"/>
      <c r="M590" s="251"/>
      <c r="N590" s="251"/>
      <c r="O590" s="251"/>
      <c r="P590" s="251"/>
      <c r="Q590" s="251"/>
      <c r="R590" s="251"/>
      <c r="S590" s="251"/>
      <c r="T590" s="251"/>
      <c r="U590" s="251"/>
      <c r="V590" s="251"/>
      <c r="W590" s="251"/>
      <c r="X590" s="251"/>
      <c r="Y590" s="251"/>
      <c r="Z590" s="251"/>
    </row>
    <row r="591" ht="15.75" customHeight="1">
      <c r="A591" s="251"/>
      <c r="B591" s="251"/>
      <c r="C591" s="251"/>
      <c r="D591" s="251"/>
      <c r="E591" s="251"/>
      <c r="F591" s="251"/>
      <c r="G591" s="251"/>
      <c r="H591" s="251"/>
      <c r="I591" s="251"/>
      <c r="J591" s="251"/>
      <c r="K591" s="251"/>
      <c r="L591" s="251"/>
      <c r="M591" s="251"/>
      <c r="N591" s="251"/>
      <c r="O591" s="251"/>
      <c r="P591" s="251"/>
      <c r="Q591" s="251"/>
      <c r="R591" s="251"/>
      <c r="S591" s="251"/>
      <c r="T591" s="251"/>
      <c r="U591" s="251"/>
      <c r="V591" s="251"/>
      <c r="W591" s="251"/>
      <c r="X591" s="251"/>
      <c r="Y591" s="251"/>
      <c r="Z591" s="251"/>
    </row>
    <row r="592" ht="15.75" customHeight="1">
      <c r="A592" s="251"/>
      <c r="B592" s="251"/>
      <c r="C592" s="251"/>
      <c r="D592" s="251"/>
      <c r="E592" s="251"/>
      <c r="F592" s="251"/>
      <c r="G592" s="251"/>
      <c r="H592" s="251"/>
      <c r="I592" s="251"/>
      <c r="J592" s="251"/>
      <c r="K592" s="251"/>
      <c r="L592" s="251"/>
      <c r="M592" s="251"/>
      <c r="N592" s="251"/>
      <c r="O592" s="251"/>
      <c r="P592" s="251"/>
      <c r="Q592" s="251"/>
      <c r="R592" s="251"/>
      <c r="S592" s="251"/>
      <c r="T592" s="251"/>
      <c r="U592" s="251"/>
      <c r="V592" s="251"/>
      <c r="W592" s="251"/>
      <c r="X592" s="251"/>
      <c r="Y592" s="251"/>
      <c r="Z592" s="251"/>
    </row>
    <row r="593" ht="15.75" customHeight="1">
      <c r="A593" s="251"/>
      <c r="B593" s="251"/>
      <c r="C593" s="251"/>
      <c r="D593" s="251"/>
      <c r="E593" s="251"/>
      <c r="F593" s="251"/>
      <c r="G593" s="251"/>
      <c r="H593" s="251"/>
      <c r="I593" s="251"/>
      <c r="J593" s="251"/>
      <c r="K593" s="251"/>
      <c r="L593" s="251"/>
      <c r="M593" s="251"/>
      <c r="N593" s="251"/>
      <c r="O593" s="251"/>
      <c r="P593" s="251"/>
      <c r="Q593" s="251"/>
      <c r="R593" s="251"/>
      <c r="S593" s="251"/>
      <c r="T593" s="251"/>
      <c r="U593" s="251"/>
      <c r="V593" s="251"/>
      <c r="W593" s="251"/>
      <c r="X593" s="251"/>
      <c r="Y593" s="251"/>
      <c r="Z593" s="251"/>
    </row>
    <row r="594" ht="15.75" customHeight="1">
      <c r="A594" s="251"/>
      <c r="B594" s="251"/>
      <c r="C594" s="251"/>
      <c r="D594" s="251"/>
      <c r="E594" s="251"/>
      <c r="F594" s="251"/>
      <c r="G594" s="251"/>
      <c r="H594" s="251"/>
      <c r="I594" s="251"/>
      <c r="J594" s="251"/>
      <c r="K594" s="251"/>
      <c r="L594" s="251"/>
      <c r="M594" s="251"/>
      <c r="N594" s="251"/>
      <c r="O594" s="251"/>
      <c r="P594" s="251"/>
      <c r="Q594" s="251"/>
      <c r="R594" s="251"/>
      <c r="S594" s="251"/>
      <c r="T594" s="251"/>
      <c r="U594" s="251"/>
      <c r="V594" s="251"/>
      <c r="W594" s="251"/>
      <c r="X594" s="251"/>
      <c r="Y594" s="251"/>
      <c r="Z594" s="251"/>
    </row>
    <row r="595" ht="15.75" customHeight="1">
      <c r="A595" s="251"/>
      <c r="B595" s="251"/>
      <c r="C595" s="251"/>
      <c r="D595" s="251"/>
      <c r="E595" s="251"/>
      <c r="F595" s="251"/>
      <c r="G595" s="251"/>
      <c r="H595" s="251"/>
      <c r="I595" s="251"/>
      <c r="J595" s="251"/>
      <c r="K595" s="251"/>
      <c r="L595" s="251"/>
      <c r="M595" s="251"/>
      <c r="N595" s="251"/>
      <c r="O595" s="251"/>
      <c r="P595" s="251"/>
      <c r="Q595" s="251"/>
      <c r="R595" s="251"/>
      <c r="S595" s="251"/>
      <c r="T595" s="251"/>
      <c r="U595" s="251"/>
      <c r="V595" s="251"/>
      <c r="W595" s="251"/>
      <c r="X595" s="251"/>
      <c r="Y595" s="251"/>
      <c r="Z595" s="251"/>
    </row>
    <row r="596" ht="15.75" customHeight="1">
      <c r="A596" s="251"/>
      <c r="B596" s="251"/>
      <c r="C596" s="251"/>
      <c r="D596" s="251"/>
      <c r="E596" s="251"/>
      <c r="F596" s="251"/>
      <c r="G596" s="251"/>
      <c r="H596" s="251"/>
      <c r="I596" s="251"/>
      <c r="J596" s="251"/>
      <c r="K596" s="251"/>
      <c r="L596" s="251"/>
      <c r="M596" s="251"/>
      <c r="N596" s="251"/>
      <c r="O596" s="251"/>
      <c r="P596" s="251"/>
      <c r="Q596" s="251"/>
      <c r="R596" s="251"/>
      <c r="S596" s="251"/>
      <c r="T596" s="251"/>
      <c r="U596" s="251"/>
      <c r="V596" s="251"/>
      <c r="W596" s="251"/>
      <c r="X596" s="251"/>
      <c r="Y596" s="251"/>
      <c r="Z596" s="251"/>
    </row>
    <row r="597" ht="15.75" customHeight="1">
      <c r="A597" s="251"/>
      <c r="B597" s="251"/>
      <c r="C597" s="251"/>
      <c r="D597" s="251"/>
      <c r="E597" s="251"/>
      <c r="F597" s="251"/>
      <c r="G597" s="251"/>
      <c r="H597" s="251"/>
      <c r="I597" s="251"/>
      <c r="J597" s="251"/>
      <c r="K597" s="251"/>
      <c r="L597" s="251"/>
      <c r="M597" s="251"/>
      <c r="N597" s="251"/>
      <c r="O597" s="251"/>
      <c r="P597" s="251"/>
      <c r="Q597" s="251"/>
      <c r="R597" s="251"/>
      <c r="S597" s="251"/>
      <c r="T597" s="251"/>
      <c r="U597" s="251"/>
      <c r="V597" s="251"/>
      <c r="W597" s="251"/>
      <c r="X597" s="251"/>
      <c r="Y597" s="251"/>
      <c r="Z597" s="251"/>
    </row>
    <row r="598" ht="15.75" customHeight="1">
      <c r="A598" s="251"/>
      <c r="B598" s="251"/>
      <c r="C598" s="251"/>
      <c r="D598" s="251"/>
      <c r="E598" s="251"/>
      <c r="F598" s="251"/>
      <c r="G598" s="251"/>
      <c r="H598" s="251"/>
      <c r="I598" s="251"/>
      <c r="J598" s="251"/>
      <c r="K598" s="251"/>
      <c r="L598" s="251"/>
      <c r="M598" s="251"/>
      <c r="N598" s="251"/>
      <c r="O598" s="251"/>
      <c r="P598" s="251"/>
      <c r="Q598" s="251"/>
      <c r="R598" s="251"/>
      <c r="S598" s="251"/>
      <c r="T598" s="251"/>
      <c r="U598" s="251"/>
      <c r="V598" s="251"/>
      <c r="W598" s="251"/>
      <c r="X598" s="251"/>
      <c r="Y598" s="251"/>
      <c r="Z598" s="251"/>
    </row>
    <row r="599" ht="15.75" customHeight="1">
      <c r="A599" s="251"/>
      <c r="B599" s="251"/>
      <c r="C599" s="251"/>
      <c r="D599" s="251"/>
      <c r="E599" s="251"/>
      <c r="F599" s="251"/>
      <c r="G599" s="251"/>
      <c r="H599" s="251"/>
      <c r="I599" s="251"/>
      <c r="J599" s="251"/>
      <c r="K599" s="251"/>
      <c r="L599" s="251"/>
      <c r="M599" s="251"/>
      <c r="N599" s="251"/>
      <c r="O599" s="251"/>
      <c r="P599" s="251"/>
      <c r="Q599" s="251"/>
      <c r="R599" s="251"/>
      <c r="S599" s="251"/>
      <c r="T599" s="251"/>
      <c r="U599" s="251"/>
      <c r="V599" s="251"/>
      <c r="W599" s="251"/>
      <c r="X599" s="251"/>
      <c r="Y599" s="251"/>
      <c r="Z599" s="251"/>
    </row>
    <row r="600" ht="15.75" customHeight="1">
      <c r="A600" s="251"/>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row>
    <row r="601" ht="15.75" customHeight="1">
      <c r="A601" s="251"/>
      <c r="B601" s="251"/>
      <c r="C601" s="251"/>
      <c r="D601" s="251"/>
      <c r="E601" s="251"/>
      <c r="F601" s="251"/>
      <c r="G601" s="251"/>
      <c r="H601" s="251"/>
      <c r="I601" s="251"/>
      <c r="J601" s="251"/>
      <c r="K601" s="251"/>
      <c r="L601" s="251"/>
      <c r="M601" s="251"/>
      <c r="N601" s="251"/>
      <c r="O601" s="251"/>
      <c r="P601" s="251"/>
      <c r="Q601" s="251"/>
      <c r="R601" s="251"/>
      <c r="S601" s="251"/>
      <c r="T601" s="251"/>
      <c r="U601" s="251"/>
      <c r="V601" s="251"/>
      <c r="W601" s="251"/>
      <c r="X601" s="251"/>
      <c r="Y601" s="251"/>
      <c r="Z601" s="251"/>
    </row>
    <row r="602" ht="15.75" customHeight="1">
      <c r="A602" s="251"/>
      <c r="B602" s="251"/>
      <c r="C602" s="251"/>
      <c r="D602" s="251"/>
      <c r="E602" s="251"/>
      <c r="F602" s="251"/>
      <c r="G602" s="251"/>
      <c r="H602" s="251"/>
      <c r="I602" s="251"/>
      <c r="J602" s="251"/>
      <c r="K602" s="251"/>
      <c r="L602" s="251"/>
      <c r="M602" s="251"/>
      <c r="N602" s="251"/>
      <c r="O602" s="251"/>
      <c r="P602" s="251"/>
      <c r="Q602" s="251"/>
      <c r="R602" s="251"/>
      <c r="S602" s="251"/>
      <c r="T602" s="251"/>
      <c r="U602" s="251"/>
      <c r="V602" s="251"/>
      <c r="W602" s="251"/>
      <c r="X602" s="251"/>
      <c r="Y602" s="251"/>
      <c r="Z602" s="251"/>
    </row>
    <row r="603" ht="15.75" customHeight="1">
      <c r="A603" s="251"/>
      <c r="B603" s="251"/>
      <c r="C603" s="251"/>
      <c r="D603" s="251"/>
      <c r="E603" s="251"/>
      <c r="F603" s="251"/>
      <c r="G603" s="251"/>
      <c r="H603" s="251"/>
      <c r="I603" s="251"/>
      <c r="J603" s="251"/>
      <c r="K603" s="251"/>
      <c r="L603" s="251"/>
      <c r="M603" s="251"/>
      <c r="N603" s="251"/>
      <c r="O603" s="251"/>
      <c r="P603" s="251"/>
      <c r="Q603" s="251"/>
      <c r="R603" s="251"/>
      <c r="S603" s="251"/>
      <c r="T603" s="251"/>
      <c r="U603" s="251"/>
      <c r="V603" s="251"/>
      <c r="W603" s="251"/>
      <c r="X603" s="251"/>
      <c r="Y603" s="251"/>
      <c r="Z603" s="251"/>
    </row>
    <row r="604" ht="15.75" customHeight="1">
      <c r="A604" s="251"/>
      <c r="B604" s="251"/>
      <c r="C604" s="251"/>
      <c r="D604" s="251"/>
      <c r="E604" s="251"/>
      <c r="F604" s="251"/>
      <c r="G604" s="251"/>
      <c r="H604" s="251"/>
      <c r="I604" s="251"/>
      <c r="J604" s="251"/>
      <c r="K604" s="251"/>
      <c r="L604" s="251"/>
      <c r="M604" s="251"/>
      <c r="N604" s="251"/>
      <c r="O604" s="251"/>
      <c r="P604" s="251"/>
      <c r="Q604" s="251"/>
      <c r="R604" s="251"/>
      <c r="S604" s="251"/>
      <c r="T604" s="251"/>
      <c r="U604" s="251"/>
      <c r="V604" s="251"/>
      <c r="W604" s="251"/>
      <c r="X604" s="251"/>
      <c r="Y604" s="251"/>
      <c r="Z604" s="251"/>
    </row>
    <row r="605" ht="15.75" customHeight="1">
      <c r="A605" s="251"/>
      <c r="B605" s="251"/>
      <c r="C605" s="251"/>
      <c r="D605" s="251"/>
      <c r="E605" s="251"/>
      <c r="F605" s="251"/>
      <c r="G605" s="251"/>
      <c r="H605" s="251"/>
      <c r="I605" s="251"/>
      <c r="J605" s="251"/>
      <c r="K605" s="251"/>
      <c r="L605" s="251"/>
      <c r="M605" s="251"/>
      <c r="N605" s="251"/>
      <c r="O605" s="251"/>
      <c r="P605" s="251"/>
      <c r="Q605" s="251"/>
      <c r="R605" s="251"/>
      <c r="S605" s="251"/>
      <c r="T605" s="251"/>
      <c r="U605" s="251"/>
      <c r="V605" s="251"/>
      <c r="W605" s="251"/>
      <c r="X605" s="251"/>
      <c r="Y605" s="251"/>
      <c r="Z605" s="251"/>
    </row>
    <row r="606" ht="15.75" customHeight="1">
      <c r="A606" s="251"/>
      <c r="B606" s="251"/>
      <c r="C606" s="251"/>
      <c r="D606" s="251"/>
      <c r="E606" s="251"/>
      <c r="F606" s="251"/>
      <c r="G606" s="251"/>
      <c r="H606" s="251"/>
      <c r="I606" s="251"/>
      <c r="J606" s="251"/>
      <c r="K606" s="251"/>
      <c r="L606" s="251"/>
      <c r="M606" s="251"/>
      <c r="N606" s="251"/>
      <c r="O606" s="251"/>
      <c r="P606" s="251"/>
      <c r="Q606" s="251"/>
      <c r="R606" s="251"/>
      <c r="S606" s="251"/>
      <c r="T606" s="251"/>
      <c r="U606" s="251"/>
      <c r="V606" s="251"/>
      <c r="W606" s="251"/>
      <c r="X606" s="251"/>
      <c r="Y606" s="251"/>
      <c r="Z606" s="251"/>
    </row>
    <row r="607" ht="15.75" customHeight="1">
      <c r="A607" s="251"/>
      <c r="B607" s="251"/>
      <c r="C607" s="251"/>
      <c r="D607" s="251"/>
      <c r="E607" s="251"/>
      <c r="F607" s="251"/>
      <c r="G607" s="251"/>
      <c r="H607" s="251"/>
      <c r="I607" s="251"/>
      <c r="J607" s="251"/>
      <c r="K607" s="251"/>
      <c r="L607" s="251"/>
      <c r="M607" s="251"/>
      <c r="N607" s="251"/>
      <c r="O607" s="251"/>
      <c r="P607" s="251"/>
      <c r="Q607" s="251"/>
      <c r="R607" s="251"/>
      <c r="S607" s="251"/>
      <c r="T607" s="251"/>
      <c r="U607" s="251"/>
      <c r="V607" s="251"/>
      <c r="W607" s="251"/>
      <c r="X607" s="251"/>
      <c r="Y607" s="251"/>
      <c r="Z607" s="251"/>
    </row>
    <row r="608" ht="15.75" customHeight="1">
      <c r="A608" s="251"/>
      <c r="B608" s="251"/>
      <c r="C608" s="251"/>
      <c r="D608" s="251"/>
      <c r="E608" s="251"/>
      <c r="F608" s="251"/>
      <c r="G608" s="251"/>
      <c r="H608" s="251"/>
      <c r="I608" s="251"/>
      <c r="J608" s="251"/>
      <c r="K608" s="251"/>
      <c r="L608" s="251"/>
      <c r="M608" s="251"/>
      <c r="N608" s="251"/>
      <c r="O608" s="251"/>
      <c r="P608" s="251"/>
      <c r="Q608" s="251"/>
      <c r="R608" s="251"/>
      <c r="S608" s="251"/>
      <c r="T608" s="251"/>
      <c r="U608" s="251"/>
      <c r="V608" s="251"/>
      <c r="W608" s="251"/>
      <c r="X608" s="251"/>
      <c r="Y608" s="251"/>
      <c r="Z608" s="251"/>
    </row>
    <row r="609" ht="15.75" customHeight="1">
      <c r="A609" s="251"/>
      <c r="B609" s="251"/>
      <c r="C609" s="251"/>
      <c r="D609" s="251"/>
      <c r="E609" s="251"/>
      <c r="F609" s="251"/>
      <c r="G609" s="251"/>
      <c r="H609" s="251"/>
      <c r="I609" s="251"/>
      <c r="J609" s="251"/>
      <c r="K609" s="251"/>
      <c r="L609" s="251"/>
      <c r="M609" s="251"/>
      <c r="N609" s="251"/>
      <c r="O609" s="251"/>
      <c r="P609" s="251"/>
      <c r="Q609" s="251"/>
      <c r="R609" s="251"/>
      <c r="S609" s="251"/>
      <c r="T609" s="251"/>
      <c r="U609" s="251"/>
      <c r="V609" s="251"/>
      <c r="W609" s="251"/>
      <c r="X609" s="251"/>
      <c r="Y609" s="251"/>
      <c r="Z609" s="251"/>
    </row>
    <row r="610" ht="15.75" customHeight="1">
      <c r="A610" s="251"/>
      <c r="B610" s="251"/>
      <c r="C610" s="251"/>
      <c r="D610" s="251"/>
      <c r="E610" s="251"/>
      <c r="F610" s="251"/>
      <c r="G610" s="251"/>
      <c r="H610" s="251"/>
      <c r="I610" s="251"/>
      <c r="J610" s="251"/>
      <c r="K610" s="251"/>
      <c r="L610" s="251"/>
      <c r="M610" s="251"/>
      <c r="N610" s="251"/>
      <c r="O610" s="251"/>
      <c r="P610" s="251"/>
      <c r="Q610" s="251"/>
      <c r="R610" s="251"/>
      <c r="S610" s="251"/>
      <c r="T610" s="251"/>
      <c r="U610" s="251"/>
      <c r="V610" s="251"/>
      <c r="W610" s="251"/>
      <c r="X610" s="251"/>
      <c r="Y610" s="251"/>
      <c r="Z610" s="251"/>
    </row>
    <row r="611" ht="15.75" customHeight="1">
      <c r="A611" s="251"/>
      <c r="B611" s="251"/>
      <c r="C611" s="251"/>
      <c r="D611" s="251"/>
      <c r="E611" s="251"/>
      <c r="F611" s="251"/>
      <c r="G611" s="251"/>
      <c r="H611" s="251"/>
      <c r="I611" s="251"/>
      <c r="J611" s="251"/>
      <c r="K611" s="251"/>
      <c r="L611" s="251"/>
      <c r="M611" s="251"/>
      <c r="N611" s="251"/>
      <c r="O611" s="251"/>
      <c r="P611" s="251"/>
      <c r="Q611" s="251"/>
      <c r="R611" s="251"/>
      <c r="S611" s="251"/>
      <c r="T611" s="251"/>
      <c r="U611" s="251"/>
      <c r="V611" s="251"/>
      <c r="W611" s="251"/>
      <c r="X611" s="251"/>
      <c r="Y611" s="251"/>
      <c r="Z611" s="251"/>
    </row>
    <row r="612" ht="15.75" customHeight="1">
      <c r="A612" s="251"/>
      <c r="B612" s="251"/>
      <c r="C612" s="251"/>
      <c r="D612" s="251"/>
      <c r="E612" s="251"/>
      <c r="F612" s="251"/>
      <c r="G612" s="251"/>
      <c r="H612" s="251"/>
      <c r="I612" s="251"/>
      <c r="J612" s="251"/>
      <c r="K612" s="251"/>
      <c r="L612" s="251"/>
      <c r="M612" s="251"/>
      <c r="N612" s="251"/>
      <c r="O612" s="251"/>
      <c r="P612" s="251"/>
      <c r="Q612" s="251"/>
      <c r="R612" s="251"/>
      <c r="S612" s="251"/>
      <c r="T612" s="251"/>
      <c r="U612" s="251"/>
      <c r="V612" s="251"/>
      <c r="W612" s="251"/>
      <c r="X612" s="251"/>
      <c r="Y612" s="251"/>
      <c r="Z612" s="251"/>
    </row>
    <row r="613" ht="15.75" customHeight="1">
      <c r="A613" s="251"/>
      <c r="B613" s="251"/>
      <c r="C613" s="251"/>
      <c r="D613" s="251"/>
      <c r="E613" s="251"/>
      <c r="F613" s="251"/>
      <c r="G613" s="251"/>
      <c r="H613" s="251"/>
      <c r="I613" s="251"/>
      <c r="J613" s="251"/>
      <c r="K613" s="251"/>
      <c r="L613" s="251"/>
      <c r="M613" s="251"/>
      <c r="N613" s="251"/>
      <c r="O613" s="251"/>
      <c r="P613" s="251"/>
      <c r="Q613" s="251"/>
      <c r="R613" s="251"/>
      <c r="S613" s="251"/>
      <c r="T613" s="251"/>
      <c r="U613" s="251"/>
      <c r="V613" s="251"/>
      <c r="W613" s="251"/>
      <c r="X613" s="251"/>
      <c r="Y613" s="251"/>
      <c r="Z613" s="251"/>
    </row>
    <row r="614" ht="15.75" customHeight="1">
      <c r="A614" s="251"/>
      <c r="B614" s="251"/>
      <c r="C614" s="251"/>
      <c r="D614" s="251"/>
      <c r="E614" s="251"/>
      <c r="F614" s="251"/>
      <c r="G614" s="251"/>
      <c r="H614" s="251"/>
      <c r="I614" s="251"/>
      <c r="J614" s="251"/>
      <c r="K614" s="251"/>
      <c r="L614" s="251"/>
      <c r="M614" s="251"/>
      <c r="N614" s="251"/>
      <c r="O614" s="251"/>
      <c r="P614" s="251"/>
      <c r="Q614" s="251"/>
      <c r="R614" s="251"/>
      <c r="S614" s="251"/>
      <c r="T614" s="251"/>
      <c r="U614" s="251"/>
      <c r="V614" s="251"/>
      <c r="W614" s="251"/>
      <c r="X614" s="251"/>
      <c r="Y614" s="251"/>
      <c r="Z614" s="251"/>
    </row>
    <row r="615" ht="15.75" customHeight="1">
      <c r="A615" s="251"/>
      <c r="B615" s="251"/>
      <c r="C615" s="251"/>
      <c r="D615" s="251"/>
      <c r="E615" s="251"/>
      <c r="F615" s="251"/>
      <c r="G615" s="251"/>
      <c r="H615" s="251"/>
      <c r="I615" s="251"/>
      <c r="J615" s="251"/>
      <c r="K615" s="251"/>
      <c r="L615" s="251"/>
      <c r="M615" s="251"/>
      <c r="N615" s="251"/>
      <c r="O615" s="251"/>
      <c r="P615" s="251"/>
      <c r="Q615" s="251"/>
      <c r="R615" s="251"/>
      <c r="S615" s="251"/>
      <c r="T615" s="251"/>
      <c r="U615" s="251"/>
      <c r="V615" s="251"/>
      <c r="W615" s="251"/>
      <c r="X615" s="251"/>
      <c r="Y615" s="251"/>
      <c r="Z615" s="251"/>
    </row>
    <row r="616" ht="15.75" customHeight="1">
      <c r="A616" s="251"/>
      <c r="B616" s="251"/>
      <c r="C616" s="251"/>
      <c r="D616" s="251"/>
      <c r="E616" s="251"/>
      <c r="F616" s="251"/>
      <c r="G616" s="251"/>
      <c r="H616" s="251"/>
      <c r="I616" s="251"/>
      <c r="J616" s="251"/>
      <c r="K616" s="251"/>
      <c r="L616" s="251"/>
      <c r="M616" s="251"/>
      <c r="N616" s="251"/>
      <c r="O616" s="251"/>
      <c r="P616" s="251"/>
      <c r="Q616" s="251"/>
      <c r="R616" s="251"/>
      <c r="S616" s="251"/>
      <c r="T616" s="251"/>
      <c r="U616" s="251"/>
      <c r="V616" s="251"/>
      <c r="W616" s="251"/>
      <c r="X616" s="251"/>
      <c r="Y616" s="251"/>
      <c r="Z616" s="251"/>
    </row>
    <row r="617" ht="15.75" customHeight="1">
      <c r="A617" s="251"/>
      <c r="B617" s="251"/>
      <c r="C617" s="251"/>
      <c r="D617" s="251"/>
      <c r="E617" s="251"/>
      <c r="F617" s="251"/>
      <c r="G617" s="251"/>
      <c r="H617" s="251"/>
      <c r="I617" s="251"/>
      <c r="J617" s="251"/>
      <c r="K617" s="251"/>
      <c r="L617" s="251"/>
      <c r="M617" s="251"/>
      <c r="N617" s="251"/>
      <c r="O617" s="251"/>
      <c r="P617" s="251"/>
      <c r="Q617" s="251"/>
      <c r="R617" s="251"/>
      <c r="S617" s="251"/>
      <c r="T617" s="251"/>
      <c r="U617" s="251"/>
      <c r="V617" s="251"/>
      <c r="W617" s="251"/>
      <c r="X617" s="251"/>
      <c r="Y617" s="251"/>
      <c r="Z617" s="251"/>
    </row>
    <row r="618" ht="15.75" customHeight="1">
      <c r="A618" s="251"/>
      <c r="B618" s="251"/>
      <c r="C618" s="251"/>
      <c r="D618" s="251"/>
      <c r="E618" s="251"/>
      <c r="F618" s="251"/>
      <c r="G618" s="251"/>
      <c r="H618" s="251"/>
      <c r="I618" s="251"/>
      <c r="J618" s="251"/>
      <c r="K618" s="251"/>
      <c r="L618" s="251"/>
      <c r="M618" s="251"/>
      <c r="N618" s="251"/>
      <c r="O618" s="251"/>
      <c r="P618" s="251"/>
      <c r="Q618" s="251"/>
      <c r="R618" s="251"/>
      <c r="S618" s="251"/>
      <c r="T618" s="251"/>
      <c r="U618" s="251"/>
      <c r="V618" s="251"/>
      <c r="W618" s="251"/>
      <c r="X618" s="251"/>
      <c r="Y618" s="251"/>
      <c r="Z618" s="251"/>
    </row>
    <row r="619" ht="15.75" customHeight="1">
      <c r="A619" s="251"/>
      <c r="B619" s="251"/>
      <c r="C619" s="251"/>
      <c r="D619" s="251"/>
      <c r="E619" s="251"/>
      <c r="F619" s="251"/>
      <c r="G619" s="251"/>
      <c r="H619" s="251"/>
      <c r="I619" s="251"/>
      <c r="J619" s="251"/>
      <c r="K619" s="251"/>
      <c r="L619" s="251"/>
      <c r="M619" s="251"/>
      <c r="N619" s="251"/>
      <c r="O619" s="251"/>
      <c r="P619" s="251"/>
      <c r="Q619" s="251"/>
      <c r="R619" s="251"/>
      <c r="S619" s="251"/>
      <c r="T619" s="251"/>
      <c r="U619" s="251"/>
      <c r="V619" s="251"/>
      <c r="W619" s="251"/>
      <c r="X619" s="251"/>
      <c r="Y619" s="251"/>
      <c r="Z619" s="251"/>
    </row>
    <row r="620" ht="15.75" customHeight="1">
      <c r="A620" s="251"/>
      <c r="B620" s="251"/>
      <c r="C620" s="251"/>
      <c r="D620" s="251"/>
      <c r="E620" s="251"/>
      <c r="F620" s="251"/>
      <c r="G620" s="251"/>
      <c r="H620" s="251"/>
      <c r="I620" s="251"/>
      <c r="J620" s="251"/>
      <c r="K620" s="251"/>
      <c r="L620" s="251"/>
      <c r="M620" s="251"/>
      <c r="N620" s="251"/>
      <c r="O620" s="251"/>
      <c r="P620" s="251"/>
      <c r="Q620" s="251"/>
      <c r="R620" s="251"/>
      <c r="S620" s="251"/>
      <c r="T620" s="251"/>
      <c r="U620" s="251"/>
      <c r="V620" s="251"/>
      <c r="W620" s="251"/>
      <c r="X620" s="251"/>
      <c r="Y620" s="251"/>
      <c r="Z620" s="251"/>
    </row>
    <row r="621" ht="15.75" customHeight="1">
      <c r="A621" s="251"/>
      <c r="B621" s="251"/>
      <c r="C621" s="251"/>
      <c r="D621" s="251"/>
      <c r="E621" s="251"/>
      <c r="F621" s="251"/>
      <c r="G621" s="251"/>
      <c r="H621" s="251"/>
      <c r="I621" s="251"/>
      <c r="J621" s="251"/>
      <c r="K621" s="251"/>
      <c r="L621" s="251"/>
      <c r="M621" s="251"/>
      <c r="N621" s="251"/>
      <c r="O621" s="251"/>
      <c r="P621" s="251"/>
      <c r="Q621" s="251"/>
      <c r="R621" s="251"/>
      <c r="S621" s="251"/>
      <c r="T621" s="251"/>
      <c r="U621" s="251"/>
      <c r="V621" s="251"/>
      <c r="W621" s="251"/>
      <c r="X621" s="251"/>
      <c r="Y621" s="251"/>
      <c r="Z621" s="251"/>
    </row>
    <row r="622" ht="15.75" customHeight="1">
      <c r="A622" s="251"/>
      <c r="B622" s="251"/>
      <c r="C622" s="251"/>
      <c r="D622" s="251"/>
      <c r="E622" s="251"/>
      <c r="F622" s="251"/>
      <c r="G622" s="251"/>
      <c r="H622" s="251"/>
      <c r="I622" s="251"/>
      <c r="J622" s="251"/>
      <c r="K622" s="251"/>
      <c r="L622" s="251"/>
      <c r="M622" s="251"/>
      <c r="N622" s="251"/>
      <c r="O622" s="251"/>
      <c r="P622" s="251"/>
      <c r="Q622" s="251"/>
      <c r="R622" s="251"/>
      <c r="S622" s="251"/>
      <c r="T622" s="251"/>
      <c r="U622" s="251"/>
      <c r="V622" s="251"/>
      <c r="W622" s="251"/>
      <c r="X622" s="251"/>
      <c r="Y622" s="251"/>
      <c r="Z622" s="251"/>
    </row>
    <row r="623" ht="15.75" customHeight="1">
      <c r="A623" s="251"/>
      <c r="B623" s="251"/>
      <c r="C623" s="251"/>
      <c r="D623" s="251"/>
      <c r="E623" s="251"/>
      <c r="F623" s="251"/>
      <c r="G623" s="251"/>
      <c r="H623" s="251"/>
      <c r="I623" s="251"/>
      <c r="J623" s="251"/>
      <c r="K623" s="251"/>
      <c r="L623" s="251"/>
      <c r="M623" s="251"/>
      <c r="N623" s="251"/>
      <c r="O623" s="251"/>
      <c r="P623" s="251"/>
      <c r="Q623" s="251"/>
      <c r="R623" s="251"/>
      <c r="S623" s="251"/>
      <c r="T623" s="251"/>
      <c r="U623" s="251"/>
      <c r="V623" s="251"/>
      <c r="W623" s="251"/>
      <c r="X623" s="251"/>
      <c r="Y623" s="251"/>
      <c r="Z623" s="251"/>
    </row>
    <row r="624" ht="15.75" customHeight="1">
      <c r="A624" s="251"/>
      <c r="B624" s="251"/>
      <c r="C624" s="251"/>
      <c r="D624" s="251"/>
      <c r="E624" s="251"/>
      <c r="F624" s="251"/>
      <c r="G624" s="251"/>
      <c r="H624" s="251"/>
      <c r="I624" s="251"/>
      <c r="J624" s="251"/>
      <c r="K624" s="251"/>
      <c r="L624" s="251"/>
      <c r="M624" s="251"/>
      <c r="N624" s="251"/>
      <c r="O624" s="251"/>
      <c r="P624" s="251"/>
      <c r="Q624" s="251"/>
      <c r="R624" s="251"/>
      <c r="S624" s="251"/>
      <c r="T624" s="251"/>
      <c r="U624" s="251"/>
      <c r="V624" s="251"/>
      <c r="W624" s="251"/>
      <c r="X624" s="251"/>
      <c r="Y624" s="251"/>
      <c r="Z624" s="251"/>
    </row>
    <row r="625" ht="15.75" customHeight="1">
      <c r="A625" s="251"/>
      <c r="B625" s="251"/>
      <c r="C625" s="251"/>
      <c r="D625" s="251"/>
      <c r="E625" s="251"/>
      <c r="F625" s="251"/>
      <c r="G625" s="251"/>
      <c r="H625" s="251"/>
      <c r="I625" s="251"/>
      <c r="J625" s="251"/>
      <c r="K625" s="251"/>
      <c r="L625" s="251"/>
      <c r="M625" s="251"/>
      <c r="N625" s="251"/>
      <c r="O625" s="251"/>
      <c r="P625" s="251"/>
      <c r="Q625" s="251"/>
      <c r="R625" s="251"/>
      <c r="S625" s="251"/>
      <c r="T625" s="251"/>
      <c r="U625" s="251"/>
      <c r="V625" s="251"/>
      <c r="W625" s="251"/>
      <c r="X625" s="251"/>
      <c r="Y625" s="251"/>
      <c r="Z625" s="251"/>
    </row>
    <row r="626" ht="15.75" customHeight="1">
      <c r="A626" s="251"/>
      <c r="B626" s="251"/>
      <c r="C626" s="251"/>
      <c r="D626" s="251"/>
      <c r="E626" s="251"/>
      <c r="F626" s="251"/>
      <c r="G626" s="251"/>
      <c r="H626" s="251"/>
      <c r="I626" s="251"/>
      <c r="J626" s="251"/>
      <c r="K626" s="251"/>
      <c r="L626" s="251"/>
      <c r="M626" s="251"/>
      <c r="N626" s="251"/>
      <c r="O626" s="251"/>
      <c r="P626" s="251"/>
      <c r="Q626" s="251"/>
      <c r="R626" s="251"/>
      <c r="S626" s="251"/>
      <c r="T626" s="251"/>
      <c r="U626" s="251"/>
      <c r="V626" s="251"/>
      <c r="W626" s="251"/>
      <c r="X626" s="251"/>
      <c r="Y626" s="251"/>
      <c r="Z626" s="251"/>
    </row>
    <row r="627" ht="15.75" customHeight="1">
      <c r="A627" s="251"/>
      <c r="B627" s="251"/>
      <c r="C627" s="251"/>
      <c r="D627" s="251"/>
      <c r="E627" s="251"/>
      <c r="F627" s="251"/>
      <c r="G627" s="251"/>
      <c r="H627" s="251"/>
      <c r="I627" s="251"/>
      <c r="J627" s="251"/>
      <c r="K627" s="251"/>
      <c r="L627" s="251"/>
      <c r="M627" s="251"/>
      <c r="N627" s="251"/>
      <c r="O627" s="251"/>
      <c r="P627" s="251"/>
      <c r="Q627" s="251"/>
      <c r="R627" s="251"/>
      <c r="S627" s="251"/>
      <c r="T627" s="251"/>
      <c r="U627" s="251"/>
      <c r="V627" s="251"/>
      <c r="W627" s="251"/>
      <c r="X627" s="251"/>
      <c r="Y627" s="251"/>
      <c r="Z627" s="251"/>
    </row>
    <row r="628" ht="15.75" customHeight="1">
      <c r="A628" s="251"/>
      <c r="B628" s="251"/>
      <c r="C628" s="251"/>
      <c r="D628" s="251"/>
      <c r="E628" s="251"/>
      <c r="F628" s="251"/>
      <c r="G628" s="251"/>
      <c r="H628" s="251"/>
      <c r="I628" s="251"/>
      <c r="J628" s="251"/>
      <c r="K628" s="251"/>
      <c r="L628" s="251"/>
      <c r="M628" s="251"/>
      <c r="N628" s="251"/>
      <c r="O628" s="251"/>
      <c r="P628" s="251"/>
      <c r="Q628" s="251"/>
      <c r="R628" s="251"/>
      <c r="S628" s="251"/>
      <c r="T628" s="251"/>
      <c r="U628" s="251"/>
      <c r="V628" s="251"/>
      <c r="W628" s="251"/>
      <c r="X628" s="251"/>
      <c r="Y628" s="251"/>
      <c r="Z628" s="251"/>
    </row>
    <row r="629" ht="15.75" customHeight="1">
      <c r="A629" s="251"/>
      <c r="B629" s="251"/>
      <c r="C629" s="251"/>
      <c r="D629" s="251"/>
      <c r="E629" s="251"/>
      <c r="F629" s="251"/>
      <c r="G629" s="251"/>
      <c r="H629" s="251"/>
      <c r="I629" s="251"/>
      <c r="J629" s="251"/>
      <c r="K629" s="251"/>
      <c r="L629" s="251"/>
      <c r="M629" s="251"/>
      <c r="N629" s="251"/>
      <c r="O629" s="251"/>
      <c r="P629" s="251"/>
      <c r="Q629" s="251"/>
      <c r="R629" s="251"/>
      <c r="S629" s="251"/>
      <c r="T629" s="251"/>
      <c r="U629" s="251"/>
      <c r="V629" s="251"/>
      <c r="W629" s="251"/>
      <c r="X629" s="251"/>
      <c r="Y629" s="251"/>
      <c r="Z629" s="251"/>
    </row>
    <row r="630" ht="15.75" customHeight="1">
      <c r="A630" s="251"/>
      <c r="B630" s="251"/>
      <c r="C630" s="251"/>
      <c r="D630" s="251"/>
      <c r="E630" s="251"/>
      <c r="F630" s="251"/>
      <c r="G630" s="251"/>
      <c r="H630" s="251"/>
      <c r="I630" s="251"/>
      <c r="J630" s="251"/>
      <c r="K630" s="251"/>
      <c r="L630" s="251"/>
      <c r="M630" s="251"/>
      <c r="N630" s="251"/>
      <c r="O630" s="251"/>
      <c r="P630" s="251"/>
      <c r="Q630" s="251"/>
      <c r="R630" s="251"/>
      <c r="S630" s="251"/>
      <c r="T630" s="251"/>
      <c r="U630" s="251"/>
      <c r="V630" s="251"/>
      <c r="W630" s="251"/>
      <c r="X630" s="251"/>
      <c r="Y630" s="251"/>
      <c r="Z630" s="251"/>
    </row>
    <row r="631" ht="15.75" customHeight="1">
      <c r="A631" s="251"/>
      <c r="B631" s="251"/>
      <c r="C631" s="251"/>
      <c r="D631" s="251"/>
      <c r="E631" s="251"/>
      <c r="F631" s="251"/>
      <c r="G631" s="251"/>
      <c r="H631" s="251"/>
      <c r="I631" s="251"/>
      <c r="J631" s="251"/>
      <c r="K631" s="251"/>
      <c r="L631" s="251"/>
      <c r="M631" s="251"/>
      <c r="N631" s="251"/>
      <c r="O631" s="251"/>
      <c r="P631" s="251"/>
      <c r="Q631" s="251"/>
      <c r="R631" s="251"/>
      <c r="S631" s="251"/>
      <c r="T631" s="251"/>
      <c r="U631" s="251"/>
      <c r="V631" s="251"/>
      <c r="W631" s="251"/>
      <c r="X631" s="251"/>
      <c r="Y631" s="251"/>
      <c r="Z631" s="251"/>
    </row>
    <row r="632" ht="15.75" customHeight="1">
      <c r="A632" s="251"/>
      <c r="B632" s="251"/>
      <c r="C632" s="251"/>
      <c r="D632" s="251"/>
      <c r="E632" s="251"/>
      <c r="F632" s="251"/>
      <c r="G632" s="251"/>
      <c r="H632" s="251"/>
      <c r="I632" s="251"/>
      <c r="J632" s="251"/>
      <c r="K632" s="251"/>
      <c r="L632" s="251"/>
      <c r="M632" s="251"/>
      <c r="N632" s="251"/>
      <c r="O632" s="251"/>
      <c r="P632" s="251"/>
      <c r="Q632" s="251"/>
      <c r="R632" s="251"/>
      <c r="S632" s="251"/>
      <c r="T632" s="251"/>
      <c r="U632" s="251"/>
      <c r="V632" s="251"/>
      <c r="W632" s="251"/>
      <c r="X632" s="251"/>
      <c r="Y632" s="251"/>
      <c r="Z632" s="251"/>
    </row>
    <row r="633" ht="15.75" customHeight="1">
      <c r="A633" s="251"/>
      <c r="B633" s="251"/>
      <c r="C633" s="251"/>
      <c r="D633" s="251"/>
      <c r="E633" s="251"/>
      <c r="F633" s="251"/>
      <c r="G633" s="251"/>
      <c r="H633" s="251"/>
      <c r="I633" s="251"/>
      <c r="J633" s="251"/>
      <c r="K633" s="251"/>
      <c r="L633" s="251"/>
      <c r="M633" s="251"/>
      <c r="N633" s="251"/>
      <c r="O633" s="251"/>
      <c r="P633" s="251"/>
      <c r="Q633" s="251"/>
      <c r="R633" s="251"/>
      <c r="S633" s="251"/>
      <c r="T633" s="251"/>
      <c r="U633" s="251"/>
      <c r="V633" s="251"/>
      <c r="W633" s="251"/>
      <c r="X633" s="251"/>
      <c r="Y633" s="251"/>
      <c r="Z633" s="251"/>
    </row>
    <row r="634" ht="15.75" customHeight="1">
      <c r="A634" s="251"/>
      <c r="B634" s="251"/>
      <c r="C634" s="251"/>
      <c r="D634" s="251"/>
      <c r="E634" s="251"/>
      <c r="F634" s="251"/>
      <c r="G634" s="251"/>
      <c r="H634" s="251"/>
      <c r="I634" s="251"/>
      <c r="J634" s="251"/>
      <c r="K634" s="251"/>
      <c r="L634" s="251"/>
      <c r="M634" s="251"/>
      <c r="N634" s="251"/>
      <c r="O634" s="251"/>
      <c r="P634" s="251"/>
      <c r="Q634" s="251"/>
      <c r="R634" s="251"/>
      <c r="S634" s="251"/>
      <c r="T634" s="251"/>
      <c r="U634" s="251"/>
      <c r="V634" s="251"/>
      <c r="W634" s="251"/>
      <c r="X634" s="251"/>
      <c r="Y634" s="251"/>
      <c r="Z634" s="251"/>
    </row>
    <row r="635" ht="15.75" customHeight="1">
      <c r="A635" s="251"/>
      <c r="B635" s="251"/>
      <c r="C635" s="251"/>
      <c r="D635" s="251"/>
      <c r="E635" s="251"/>
      <c r="F635" s="251"/>
      <c r="G635" s="251"/>
      <c r="H635" s="251"/>
      <c r="I635" s="251"/>
      <c r="J635" s="251"/>
      <c r="K635" s="251"/>
      <c r="L635" s="251"/>
      <c r="M635" s="251"/>
      <c r="N635" s="251"/>
      <c r="O635" s="251"/>
      <c r="P635" s="251"/>
      <c r="Q635" s="251"/>
      <c r="R635" s="251"/>
      <c r="S635" s="251"/>
      <c r="T635" s="251"/>
      <c r="U635" s="251"/>
      <c r="V635" s="251"/>
      <c r="W635" s="251"/>
      <c r="X635" s="251"/>
      <c r="Y635" s="251"/>
      <c r="Z635" s="251"/>
    </row>
    <row r="636" ht="15.75" customHeight="1">
      <c r="A636" s="251"/>
      <c r="B636" s="251"/>
      <c r="C636" s="251"/>
      <c r="D636" s="251"/>
      <c r="E636" s="251"/>
      <c r="F636" s="251"/>
      <c r="G636" s="251"/>
      <c r="H636" s="251"/>
      <c r="I636" s="251"/>
      <c r="J636" s="251"/>
      <c r="K636" s="251"/>
      <c r="L636" s="251"/>
      <c r="M636" s="251"/>
      <c r="N636" s="251"/>
      <c r="O636" s="251"/>
      <c r="P636" s="251"/>
      <c r="Q636" s="251"/>
      <c r="R636" s="251"/>
      <c r="S636" s="251"/>
      <c r="T636" s="251"/>
      <c r="U636" s="251"/>
      <c r="V636" s="251"/>
      <c r="W636" s="251"/>
      <c r="X636" s="251"/>
      <c r="Y636" s="251"/>
      <c r="Z636" s="251"/>
    </row>
    <row r="637" ht="15.75" customHeight="1">
      <c r="A637" s="251"/>
      <c r="B637" s="251"/>
      <c r="C637" s="251"/>
      <c r="D637" s="251"/>
      <c r="E637" s="251"/>
      <c r="F637" s="251"/>
      <c r="G637" s="251"/>
      <c r="H637" s="251"/>
      <c r="I637" s="251"/>
      <c r="J637" s="251"/>
      <c r="K637" s="251"/>
      <c r="L637" s="251"/>
      <c r="M637" s="251"/>
      <c r="N637" s="251"/>
      <c r="O637" s="251"/>
      <c r="P637" s="251"/>
      <c r="Q637" s="251"/>
      <c r="R637" s="251"/>
      <c r="S637" s="251"/>
      <c r="T637" s="251"/>
      <c r="U637" s="251"/>
      <c r="V637" s="251"/>
      <c r="W637" s="251"/>
      <c r="X637" s="251"/>
      <c r="Y637" s="251"/>
      <c r="Z637" s="251"/>
    </row>
    <row r="638" ht="15.75" customHeight="1">
      <c r="A638" s="251"/>
      <c r="B638" s="251"/>
      <c r="C638" s="251"/>
      <c r="D638" s="251"/>
      <c r="E638" s="251"/>
      <c r="F638" s="251"/>
      <c r="G638" s="251"/>
      <c r="H638" s="251"/>
      <c r="I638" s="251"/>
      <c r="J638" s="251"/>
      <c r="K638" s="251"/>
      <c r="L638" s="251"/>
      <c r="M638" s="251"/>
      <c r="N638" s="251"/>
      <c r="O638" s="251"/>
      <c r="P638" s="251"/>
      <c r="Q638" s="251"/>
      <c r="R638" s="251"/>
      <c r="S638" s="251"/>
      <c r="T638" s="251"/>
      <c r="U638" s="251"/>
      <c r="V638" s="251"/>
      <c r="W638" s="251"/>
      <c r="X638" s="251"/>
      <c r="Y638" s="251"/>
      <c r="Z638" s="251"/>
    </row>
    <row r="639" ht="15.75" customHeight="1">
      <c r="A639" s="251"/>
      <c r="B639" s="251"/>
      <c r="C639" s="251"/>
      <c r="D639" s="251"/>
      <c r="E639" s="251"/>
      <c r="F639" s="251"/>
      <c r="G639" s="251"/>
      <c r="H639" s="251"/>
      <c r="I639" s="251"/>
      <c r="J639" s="251"/>
      <c r="K639" s="251"/>
      <c r="L639" s="251"/>
      <c r="M639" s="251"/>
      <c r="N639" s="251"/>
      <c r="O639" s="251"/>
      <c r="P639" s="251"/>
      <c r="Q639" s="251"/>
      <c r="R639" s="251"/>
      <c r="S639" s="251"/>
      <c r="T639" s="251"/>
      <c r="U639" s="251"/>
      <c r="V639" s="251"/>
      <c r="W639" s="251"/>
      <c r="X639" s="251"/>
      <c r="Y639" s="251"/>
      <c r="Z639" s="251"/>
    </row>
    <row r="640" ht="15.75" customHeight="1">
      <c r="A640" s="251"/>
      <c r="B640" s="251"/>
      <c r="C640" s="251"/>
      <c r="D640" s="251"/>
      <c r="E640" s="251"/>
      <c r="F640" s="251"/>
      <c r="G640" s="251"/>
      <c r="H640" s="251"/>
      <c r="I640" s="251"/>
      <c r="J640" s="251"/>
      <c r="K640" s="251"/>
      <c r="L640" s="251"/>
      <c r="M640" s="251"/>
      <c r="N640" s="251"/>
      <c r="O640" s="251"/>
      <c r="P640" s="251"/>
      <c r="Q640" s="251"/>
      <c r="R640" s="251"/>
      <c r="S640" s="251"/>
      <c r="T640" s="251"/>
      <c r="U640" s="251"/>
      <c r="V640" s="251"/>
      <c r="W640" s="251"/>
      <c r="X640" s="251"/>
      <c r="Y640" s="251"/>
      <c r="Z640" s="251"/>
    </row>
    <row r="641" ht="15.75" customHeight="1">
      <c r="A641" s="251"/>
      <c r="B641" s="251"/>
      <c r="C641" s="251"/>
      <c r="D641" s="251"/>
      <c r="E641" s="251"/>
      <c r="F641" s="251"/>
      <c r="G641" s="251"/>
      <c r="H641" s="251"/>
      <c r="I641" s="251"/>
      <c r="J641" s="251"/>
      <c r="K641" s="251"/>
      <c r="L641" s="251"/>
      <c r="M641" s="251"/>
      <c r="N641" s="251"/>
      <c r="O641" s="251"/>
      <c r="P641" s="251"/>
      <c r="Q641" s="251"/>
      <c r="R641" s="251"/>
      <c r="S641" s="251"/>
      <c r="T641" s="251"/>
      <c r="U641" s="251"/>
      <c r="V641" s="251"/>
      <c r="W641" s="251"/>
      <c r="X641" s="251"/>
      <c r="Y641" s="251"/>
      <c r="Z641" s="251"/>
    </row>
    <row r="642" ht="15.75" customHeight="1">
      <c r="A642" s="251"/>
      <c r="B642" s="251"/>
      <c r="C642" s="251"/>
      <c r="D642" s="251"/>
      <c r="E642" s="251"/>
      <c r="F642" s="251"/>
      <c r="G642" s="251"/>
      <c r="H642" s="251"/>
      <c r="I642" s="251"/>
      <c r="J642" s="251"/>
      <c r="K642" s="251"/>
      <c r="L642" s="251"/>
      <c r="M642" s="251"/>
      <c r="N642" s="251"/>
      <c r="O642" s="251"/>
      <c r="P642" s="251"/>
      <c r="Q642" s="251"/>
      <c r="R642" s="251"/>
      <c r="S642" s="251"/>
      <c r="T642" s="251"/>
      <c r="U642" s="251"/>
      <c r="V642" s="251"/>
      <c r="W642" s="251"/>
      <c r="X642" s="251"/>
      <c r="Y642" s="251"/>
      <c r="Z642" s="251"/>
    </row>
    <row r="643" ht="15.75" customHeight="1">
      <c r="A643" s="251"/>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row>
    <row r="644" ht="15.75" customHeight="1">
      <c r="A644" s="251"/>
      <c r="B644" s="251"/>
      <c r="C644" s="251"/>
      <c r="D644" s="251"/>
      <c r="E644" s="251"/>
      <c r="F644" s="251"/>
      <c r="G644" s="251"/>
      <c r="H644" s="251"/>
      <c r="I644" s="251"/>
      <c r="J644" s="251"/>
      <c r="K644" s="251"/>
      <c r="L644" s="251"/>
      <c r="M644" s="251"/>
      <c r="N644" s="251"/>
      <c r="O644" s="251"/>
      <c r="P644" s="251"/>
      <c r="Q644" s="251"/>
      <c r="R644" s="251"/>
      <c r="S644" s="251"/>
      <c r="T644" s="251"/>
      <c r="U644" s="251"/>
      <c r="V644" s="251"/>
      <c r="W644" s="251"/>
      <c r="X644" s="251"/>
      <c r="Y644" s="251"/>
      <c r="Z644" s="251"/>
    </row>
    <row r="645" ht="15.75" customHeight="1">
      <c r="A645" s="251"/>
      <c r="B645" s="251"/>
      <c r="C645" s="251"/>
      <c r="D645" s="251"/>
      <c r="E645" s="251"/>
      <c r="F645" s="251"/>
      <c r="G645" s="251"/>
      <c r="H645" s="251"/>
      <c r="I645" s="251"/>
      <c r="J645" s="251"/>
      <c r="K645" s="251"/>
      <c r="L645" s="251"/>
      <c r="M645" s="251"/>
      <c r="N645" s="251"/>
      <c r="O645" s="251"/>
      <c r="P645" s="251"/>
      <c r="Q645" s="251"/>
      <c r="R645" s="251"/>
      <c r="S645" s="251"/>
      <c r="T645" s="251"/>
      <c r="U645" s="251"/>
      <c r="V645" s="251"/>
      <c r="W645" s="251"/>
      <c r="X645" s="251"/>
      <c r="Y645" s="251"/>
      <c r="Z645" s="251"/>
    </row>
    <row r="646" ht="15.75" customHeight="1">
      <c r="A646" s="251"/>
      <c r="B646" s="251"/>
      <c r="C646" s="251"/>
      <c r="D646" s="251"/>
      <c r="E646" s="251"/>
      <c r="F646" s="251"/>
      <c r="G646" s="251"/>
      <c r="H646" s="251"/>
      <c r="I646" s="251"/>
      <c r="J646" s="251"/>
      <c r="K646" s="251"/>
      <c r="L646" s="251"/>
      <c r="M646" s="251"/>
      <c r="N646" s="251"/>
      <c r="O646" s="251"/>
      <c r="P646" s="251"/>
      <c r="Q646" s="251"/>
      <c r="R646" s="251"/>
      <c r="S646" s="251"/>
      <c r="T646" s="251"/>
      <c r="U646" s="251"/>
      <c r="V646" s="251"/>
      <c r="W646" s="251"/>
      <c r="X646" s="251"/>
      <c r="Y646" s="251"/>
      <c r="Z646" s="251"/>
    </row>
    <row r="647" ht="15.75" customHeight="1">
      <c r="A647" s="251"/>
      <c r="B647" s="251"/>
      <c r="C647" s="251"/>
      <c r="D647" s="251"/>
      <c r="E647" s="251"/>
      <c r="F647" s="251"/>
      <c r="G647" s="251"/>
      <c r="H647" s="251"/>
      <c r="I647" s="251"/>
      <c r="J647" s="251"/>
      <c r="K647" s="251"/>
      <c r="L647" s="251"/>
      <c r="M647" s="251"/>
      <c r="N647" s="251"/>
      <c r="O647" s="251"/>
      <c r="P647" s="251"/>
      <c r="Q647" s="251"/>
      <c r="R647" s="251"/>
      <c r="S647" s="251"/>
      <c r="T647" s="251"/>
      <c r="U647" s="251"/>
      <c r="V647" s="251"/>
      <c r="W647" s="251"/>
      <c r="X647" s="251"/>
      <c r="Y647" s="251"/>
      <c r="Z647" s="251"/>
    </row>
    <row r="648" ht="15.75" customHeight="1">
      <c r="A648" s="251"/>
      <c r="B648" s="251"/>
      <c r="C648" s="251"/>
      <c r="D648" s="251"/>
      <c r="E648" s="251"/>
      <c r="F648" s="251"/>
      <c r="G648" s="251"/>
      <c r="H648" s="251"/>
      <c r="I648" s="251"/>
      <c r="J648" s="251"/>
      <c r="K648" s="251"/>
      <c r="L648" s="251"/>
      <c r="M648" s="251"/>
      <c r="N648" s="251"/>
      <c r="O648" s="251"/>
      <c r="P648" s="251"/>
      <c r="Q648" s="251"/>
      <c r="R648" s="251"/>
      <c r="S648" s="251"/>
      <c r="T648" s="251"/>
      <c r="U648" s="251"/>
      <c r="V648" s="251"/>
      <c r="W648" s="251"/>
      <c r="X648" s="251"/>
      <c r="Y648" s="251"/>
      <c r="Z648" s="251"/>
    </row>
    <row r="649" ht="15.75" customHeight="1">
      <c r="A649" s="251"/>
      <c r="B649" s="251"/>
      <c r="C649" s="251"/>
      <c r="D649" s="251"/>
      <c r="E649" s="251"/>
      <c r="F649" s="251"/>
      <c r="G649" s="251"/>
      <c r="H649" s="251"/>
      <c r="I649" s="251"/>
      <c r="J649" s="251"/>
      <c r="K649" s="251"/>
      <c r="L649" s="251"/>
      <c r="M649" s="251"/>
      <c r="N649" s="251"/>
      <c r="O649" s="251"/>
      <c r="P649" s="251"/>
      <c r="Q649" s="251"/>
      <c r="R649" s="251"/>
      <c r="S649" s="251"/>
      <c r="T649" s="251"/>
      <c r="U649" s="251"/>
      <c r="V649" s="251"/>
      <c r="W649" s="251"/>
      <c r="X649" s="251"/>
      <c r="Y649" s="251"/>
      <c r="Z649" s="251"/>
    </row>
    <row r="650" ht="15.75" customHeight="1">
      <c r="A650" s="251"/>
      <c r="B650" s="251"/>
      <c r="C650" s="251"/>
      <c r="D650" s="251"/>
      <c r="E650" s="251"/>
      <c r="F650" s="251"/>
      <c r="G650" s="251"/>
      <c r="H650" s="251"/>
      <c r="I650" s="251"/>
      <c r="J650" s="251"/>
      <c r="K650" s="251"/>
      <c r="L650" s="251"/>
      <c r="M650" s="251"/>
      <c r="N650" s="251"/>
      <c r="O650" s="251"/>
      <c r="P650" s="251"/>
      <c r="Q650" s="251"/>
      <c r="R650" s="251"/>
      <c r="S650" s="251"/>
      <c r="T650" s="251"/>
      <c r="U650" s="251"/>
      <c r="V650" s="251"/>
      <c r="W650" s="251"/>
      <c r="X650" s="251"/>
      <c r="Y650" s="251"/>
      <c r="Z650" s="251"/>
    </row>
    <row r="651" ht="15.75" customHeight="1">
      <c r="A651" s="251"/>
      <c r="B651" s="251"/>
      <c r="C651" s="251"/>
      <c r="D651" s="251"/>
      <c r="E651" s="251"/>
      <c r="F651" s="251"/>
      <c r="G651" s="251"/>
      <c r="H651" s="251"/>
      <c r="I651" s="251"/>
      <c r="J651" s="251"/>
      <c r="K651" s="251"/>
      <c r="L651" s="251"/>
      <c r="M651" s="251"/>
      <c r="N651" s="251"/>
      <c r="O651" s="251"/>
      <c r="P651" s="251"/>
      <c r="Q651" s="251"/>
      <c r="R651" s="251"/>
      <c r="S651" s="251"/>
      <c r="T651" s="251"/>
      <c r="U651" s="251"/>
      <c r="V651" s="251"/>
      <c r="W651" s="251"/>
      <c r="X651" s="251"/>
      <c r="Y651" s="251"/>
      <c r="Z651" s="251"/>
    </row>
    <row r="652" ht="15.75" customHeight="1">
      <c r="A652" s="251"/>
      <c r="B652" s="251"/>
      <c r="C652" s="251"/>
      <c r="D652" s="251"/>
      <c r="E652" s="251"/>
      <c r="F652" s="251"/>
      <c r="G652" s="251"/>
      <c r="H652" s="251"/>
      <c r="I652" s="251"/>
      <c r="J652" s="251"/>
      <c r="K652" s="251"/>
      <c r="L652" s="251"/>
      <c r="M652" s="251"/>
      <c r="N652" s="251"/>
      <c r="O652" s="251"/>
      <c r="P652" s="251"/>
      <c r="Q652" s="251"/>
      <c r="R652" s="251"/>
      <c r="S652" s="251"/>
      <c r="T652" s="251"/>
      <c r="U652" s="251"/>
      <c r="V652" s="251"/>
      <c r="W652" s="251"/>
      <c r="X652" s="251"/>
      <c r="Y652" s="251"/>
      <c r="Z652" s="251"/>
    </row>
    <row r="653" ht="15.75" customHeight="1">
      <c r="A653" s="251"/>
      <c r="B653" s="251"/>
      <c r="C653" s="251"/>
      <c r="D653" s="251"/>
      <c r="E653" s="251"/>
      <c r="F653" s="251"/>
      <c r="G653" s="251"/>
      <c r="H653" s="251"/>
      <c r="I653" s="251"/>
      <c r="J653" s="251"/>
      <c r="K653" s="251"/>
      <c r="L653" s="251"/>
      <c r="M653" s="251"/>
      <c r="N653" s="251"/>
      <c r="O653" s="251"/>
      <c r="P653" s="251"/>
      <c r="Q653" s="251"/>
      <c r="R653" s="251"/>
      <c r="S653" s="251"/>
      <c r="T653" s="251"/>
      <c r="U653" s="251"/>
      <c r="V653" s="251"/>
      <c r="W653" s="251"/>
      <c r="X653" s="251"/>
      <c r="Y653" s="251"/>
      <c r="Z653" s="251"/>
    </row>
    <row r="654" ht="15.75" customHeight="1">
      <c r="A654" s="251"/>
      <c r="B654" s="251"/>
      <c r="C654" s="251"/>
      <c r="D654" s="251"/>
      <c r="E654" s="251"/>
      <c r="F654" s="251"/>
      <c r="G654" s="251"/>
      <c r="H654" s="251"/>
      <c r="I654" s="251"/>
      <c r="J654" s="251"/>
      <c r="K654" s="251"/>
      <c r="L654" s="251"/>
      <c r="M654" s="251"/>
      <c r="N654" s="251"/>
      <c r="O654" s="251"/>
      <c r="P654" s="251"/>
      <c r="Q654" s="251"/>
      <c r="R654" s="251"/>
      <c r="S654" s="251"/>
      <c r="T654" s="251"/>
      <c r="U654" s="251"/>
      <c r="V654" s="251"/>
      <c r="W654" s="251"/>
      <c r="X654" s="251"/>
      <c r="Y654" s="251"/>
      <c r="Z654" s="251"/>
    </row>
    <row r="655" ht="15.75" customHeight="1">
      <c r="A655" s="251"/>
      <c r="B655" s="251"/>
      <c r="C655" s="251"/>
      <c r="D655" s="251"/>
      <c r="E655" s="251"/>
      <c r="F655" s="251"/>
      <c r="G655" s="251"/>
      <c r="H655" s="251"/>
      <c r="I655" s="251"/>
      <c r="J655" s="251"/>
      <c r="K655" s="251"/>
      <c r="L655" s="251"/>
      <c r="M655" s="251"/>
      <c r="N655" s="251"/>
      <c r="O655" s="251"/>
      <c r="P655" s="251"/>
      <c r="Q655" s="251"/>
      <c r="R655" s="251"/>
      <c r="S655" s="251"/>
      <c r="T655" s="251"/>
      <c r="U655" s="251"/>
      <c r="V655" s="251"/>
      <c r="W655" s="251"/>
      <c r="X655" s="251"/>
      <c r="Y655" s="251"/>
      <c r="Z655" s="251"/>
    </row>
    <row r="656" ht="15.75" customHeight="1">
      <c r="A656" s="251"/>
      <c r="B656" s="251"/>
      <c r="C656" s="251"/>
      <c r="D656" s="251"/>
      <c r="E656" s="251"/>
      <c r="F656" s="251"/>
      <c r="G656" s="251"/>
      <c r="H656" s="251"/>
      <c r="I656" s="251"/>
      <c r="J656" s="251"/>
      <c r="K656" s="251"/>
      <c r="L656" s="251"/>
      <c r="M656" s="251"/>
      <c r="N656" s="251"/>
      <c r="O656" s="251"/>
      <c r="P656" s="251"/>
      <c r="Q656" s="251"/>
      <c r="R656" s="251"/>
      <c r="S656" s="251"/>
      <c r="T656" s="251"/>
      <c r="U656" s="251"/>
      <c r="V656" s="251"/>
      <c r="W656" s="251"/>
      <c r="X656" s="251"/>
      <c r="Y656" s="251"/>
      <c r="Z656" s="251"/>
    </row>
    <row r="657" ht="15.75" customHeight="1">
      <c r="A657" s="251"/>
      <c r="B657" s="251"/>
      <c r="C657" s="251"/>
      <c r="D657" s="251"/>
      <c r="E657" s="251"/>
      <c r="F657" s="251"/>
      <c r="G657" s="251"/>
      <c r="H657" s="251"/>
      <c r="I657" s="251"/>
      <c r="J657" s="251"/>
      <c r="K657" s="251"/>
      <c r="L657" s="251"/>
      <c r="M657" s="251"/>
      <c r="N657" s="251"/>
      <c r="O657" s="251"/>
      <c r="P657" s="251"/>
      <c r="Q657" s="251"/>
      <c r="R657" s="251"/>
      <c r="S657" s="251"/>
      <c r="T657" s="251"/>
      <c r="U657" s="251"/>
      <c r="V657" s="251"/>
      <c r="W657" s="251"/>
      <c r="X657" s="251"/>
      <c r="Y657" s="251"/>
      <c r="Z657" s="251"/>
    </row>
    <row r="658" ht="15.75" customHeight="1">
      <c r="A658" s="251"/>
      <c r="B658" s="251"/>
      <c r="C658" s="251"/>
      <c r="D658" s="251"/>
      <c r="E658" s="251"/>
      <c r="F658" s="251"/>
      <c r="G658" s="251"/>
      <c r="H658" s="251"/>
      <c r="I658" s="251"/>
      <c r="J658" s="251"/>
      <c r="K658" s="251"/>
      <c r="L658" s="251"/>
      <c r="M658" s="251"/>
      <c r="N658" s="251"/>
      <c r="O658" s="251"/>
      <c r="P658" s="251"/>
      <c r="Q658" s="251"/>
      <c r="R658" s="251"/>
      <c r="S658" s="251"/>
      <c r="T658" s="251"/>
      <c r="U658" s="251"/>
      <c r="V658" s="251"/>
      <c r="W658" s="251"/>
      <c r="X658" s="251"/>
      <c r="Y658" s="251"/>
      <c r="Z658" s="251"/>
    </row>
    <row r="659" ht="15.75" customHeight="1">
      <c r="A659" s="251"/>
      <c r="B659" s="251"/>
      <c r="C659" s="251"/>
      <c r="D659" s="251"/>
      <c r="E659" s="251"/>
      <c r="F659" s="251"/>
      <c r="G659" s="251"/>
      <c r="H659" s="251"/>
      <c r="I659" s="251"/>
      <c r="J659" s="251"/>
      <c r="K659" s="251"/>
      <c r="L659" s="251"/>
      <c r="M659" s="251"/>
      <c r="N659" s="251"/>
      <c r="O659" s="251"/>
      <c r="P659" s="251"/>
      <c r="Q659" s="251"/>
      <c r="R659" s="251"/>
      <c r="S659" s="251"/>
      <c r="T659" s="251"/>
      <c r="U659" s="251"/>
      <c r="V659" s="251"/>
      <c r="W659" s="251"/>
      <c r="X659" s="251"/>
      <c r="Y659" s="251"/>
      <c r="Z659" s="251"/>
    </row>
    <row r="660" ht="15.75" customHeight="1">
      <c r="A660" s="251"/>
      <c r="B660" s="251"/>
      <c r="C660" s="251"/>
      <c r="D660" s="251"/>
      <c r="E660" s="251"/>
      <c r="F660" s="251"/>
      <c r="G660" s="251"/>
      <c r="H660" s="251"/>
      <c r="I660" s="251"/>
      <c r="J660" s="251"/>
      <c r="K660" s="251"/>
      <c r="L660" s="251"/>
      <c r="M660" s="251"/>
      <c r="N660" s="251"/>
      <c r="O660" s="251"/>
      <c r="P660" s="251"/>
      <c r="Q660" s="251"/>
      <c r="R660" s="251"/>
      <c r="S660" s="251"/>
      <c r="T660" s="251"/>
      <c r="U660" s="251"/>
      <c r="V660" s="251"/>
      <c r="W660" s="251"/>
      <c r="X660" s="251"/>
      <c r="Y660" s="251"/>
      <c r="Z660" s="251"/>
    </row>
    <row r="661" ht="15.75" customHeight="1">
      <c r="A661" s="251"/>
      <c r="B661" s="251"/>
      <c r="C661" s="251"/>
      <c r="D661" s="251"/>
      <c r="E661" s="251"/>
      <c r="F661" s="251"/>
      <c r="G661" s="251"/>
      <c r="H661" s="251"/>
      <c r="I661" s="251"/>
      <c r="J661" s="251"/>
      <c r="K661" s="251"/>
      <c r="L661" s="251"/>
      <c r="M661" s="251"/>
      <c r="N661" s="251"/>
      <c r="O661" s="251"/>
      <c r="P661" s="251"/>
      <c r="Q661" s="251"/>
      <c r="R661" s="251"/>
      <c r="S661" s="251"/>
      <c r="T661" s="251"/>
      <c r="U661" s="251"/>
      <c r="V661" s="251"/>
      <c r="W661" s="251"/>
      <c r="X661" s="251"/>
      <c r="Y661" s="251"/>
      <c r="Z661" s="251"/>
    </row>
    <row r="662" ht="15.75" customHeight="1">
      <c r="A662" s="251"/>
      <c r="B662" s="251"/>
      <c r="C662" s="251"/>
      <c r="D662" s="251"/>
      <c r="E662" s="251"/>
      <c r="F662" s="251"/>
      <c r="G662" s="251"/>
      <c r="H662" s="251"/>
      <c r="I662" s="251"/>
      <c r="J662" s="251"/>
      <c r="K662" s="251"/>
      <c r="L662" s="251"/>
      <c r="M662" s="251"/>
      <c r="N662" s="251"/>
      <c r="O662" s="251"/>
      <c r="P662" s="251"/>
      <c r="Q662" s="251"/>
      <c r="R662" s="251"/>
      <c r="S662" s="251"/>
      <c r="T662" s="251"/>
      <c r="U662" s="251"/>
      <c r="V662" s="251"/>
      <c r="W662" s="251"/>
      <c r="X662" s="251"/>
      <c r="Y662" s="251"/>
      <c r="Z662" s="251"/>
    </row>
    <row r="663" ht="15.75" customHeight="1">
      <c r="A663" s="251"/>
      <c r="B663" s="251"/>
      <c r="C663" s="251"/>
      <c r="D663" s="251"/>
      <c r="E663" s="251"/>
      <c r="F663" s="251"/>
      <c r="G663" s="251"/>
      <c r="H663" s="251"/>
      <c r="I663" s="251"/>
      <c r="J663" s="251"/>
      <c r="K663" s="251"/>
      <c r="L663" s="251"/>
      <c r="M663" s="251"/>
      <c r="N663" s="251"/>
      <c r="O663" s="251"/>
      <c r="P663" s="251"/>
      <c r="Q663" s="251"/>
      <c r="R663" s="251"/>
      <c r="S663" s="251"/>
      <c r="T663" s="251"/>
      <c r="U663" s="251"/>
      <c r="V663" s="251"/>
      <c r="W663" s="251"/>
      <c r="X663" s="251"/>
      <c r="Y663" s="251"/>
      <c r="Z663" s="251"/>
    </row>
    <row r="664" ht="15.75" customHeight="1">
      <c r="A664" s="251"/>
      <c r="B664" s="251"/>
      <c r="C664" s="251"/>
      <c r="D664" s="251"/>
      <c r="E664" s="251"/>
      <c r="F664" s="251"/>
      <c r="G664" s="251"/>
      <c r="H664" s="251"/>
      <c r="I664" s="251"/>
      <c r="J664" s="251"/>
      <c r="K664" s="251"/>
      <c r="L664" s="251"/>
      <c r="M664" s="251"/>
      <c r="N664" s="251"/>
      <c r="O664" s="251"/>
      <c r="P664" s="251"/>
      <c r="Q664" s="251"/>
      <c r="R664" s="251"/>
      <c r="S664" s="251"/>
      <c r="T664" s="251"/>
      <c r="U664" s="251"/>
      <c r="V664" s="251"/>
      <c r="W664" s="251"/>
      <c r="X664" s="251"/>
      <c r="Y664" s="251"/>
      <c r="Z664" s="251"/>
    </row>
    <row r="665" ht="15.75" customHeight="1">
      <c r="A665" s="251"/>
      <c r="B665" s="251"/>
      <c r="C665" s="251"/>
      <c r="D665" s="251"/>
      <c r="E665" s="251"/>
      <c r="F665" s="251"/>
      <c r="G665" s="251"/>
      <c r="H665" s="251"/>
      <c r="I665" s="251"/>
      <c r="J665" s="251"/>
      <c r="K665" s="251"/>
      <c r="L665" s="251"/>
      <c r="M665" s="251"/>
      <c r="N665" s="251"/>
      <c r="O665" s="251"/>
      <c r="P665" s="251"/>
      <c r="Q665" s="251"/>
      <c r="R665" s="251"/>
      <c r="S665" s="251"/>
      <c r="T665" s="251"/>
      <c r="U665" s="251"/>
      <c r="V665" s="251"/>
      <c r="W665" s="251"/>
      <c r="X665" s="251"/>
      <c r="Y665" s="251"/>
      <c r="Z665" s="251"/>
    </row>
    <row r="666" ht="15.75" customHeight="1">
      <c r="A666" s="251"/>
      <c r="B666" s="251"/>
      <c r="C666" s="251"/>
      <c r="D666" s="251"/>
      <c r="E666" s="251"/>
      <c r="F666" s="251"/>
      <c r="G666" s="251"/>
      <c r="H666" s="251"/>
      <c r="I666" s="251"/>
      <c r="J666" s="251"/>
      <c r="K666" s="251"/>
      <c r="L666" s="251"/>
      <c r="M666" s="251"/>
      <c r="N666" s="251"/>
      <c r="O666" s="251"/>
      <c r="P666" s="251"/>
      <c r="Q666" s="251"/>
      <c r="R666" s="251"/>
      <c r="S666" s="251"/>
      <c r="T666" s="251"/>
      <c r="U666" s="251"/>
      <c r="V666" s="251"/>
      <c r="W666" s="251"/>
      <c r="X666" s="251"/>
      <c r="Y666" s="251"/>
      <c r="Z666" s="251"/>
    </row>
    <row r="667" ht="15.75" customHeight="1">
      <c r="A667" s="251"/>
      <c r="B667" s="251"/>
      <c r="C667" s="251"/>
      <c r="D667" s="251"/>
      <c r="E667" s="251"/>
      <c r="F667" s="251"/>
      <c r="G667" s="251"/>
      <c r="H667" s="251"/>
      <c r="I667" s="251"/>
      <c r="J667" s="251"/>
      <c r="K667" s="251"/>
      <c r="L667" s="251"/>
      <c r="M667" s="251"/>
      <c r="N667" s="251"/>
      <c r="O667" s="251"/>
      <c r="P667" s="251"/>
      <c r="Q667" s="251"/>
      <c r="R667" s="251"/>
      <c r="S667" s="251"/>
      <c r="T667" s="251"/>
      <c r="U667" s="251"/>
      <c r="V667" s="251"/>
      <c r="W667" s="251"/>
      <c r="X667" s="251"/>
      <c r="Y667" s="251"/>
      <c r="Z667" s="251"/>
    </row>
    <row r="668" ht="15.75" customHeight="1">
      <c r="A668" s="251"/>
      <c r="B668" s="251"/>
      <c r="C668" s="251"/>
      <c r="D668" s="251"/>
      <c r="E668" s="251"/>
      <c r="F668" s="251"/>
      <c r="G668" s="251"/>
      <c r="H668" s="251"/>
      <c r="I668" s="251"/>
      <c r="J668" s="251"/>
      <c r="K668" s="251"/>
      <c r="L668" s="251"/>
      <c r="M668" s="251"/>
      <c r="N668" s="251"/>
      <c r="O668" s="251"/>
      <c r="P668" s="251"/>
      <c r="Q668" s="251"/>
      <c r="R668" s="251"/>
      <c r="S668" s="251"/>
      <c r="T668" s="251"/>
      <c r="U668" s="251"/>
      <c r="V668" s="251"/>
      <c r="W668" s="251"/>
      <c r="X668" s="251"/>
      <c r="Y668" s="251"/>
      <c r="Z668" s="251"/>
    </row>
    <row r="669" ht="15.75" customHeight="1">
      <c r="A669" s="251"/>
      <c r="B669" s="251"/>
      <c r="C669" s="251"/>
      <c r="D669" s="251"/>
      <c r="E669" s="251"/>
      <c r="F669" s="251"/>
      <c r="G669" s="251"/>
      <c r="H669" s="251"/>
      <c r="I669" s="251"/>
      <c r="J669" s="251"/>
      <c r="K669" s="251"/>
      <c r="L669" s="251"/>
      <c r="M669" s="251"/>
      <c r="N669" s="251"/>
      <c r="O669" s="251"/>
      <c r="P669" s="251"/>
      <c r="Q669" s="251"/>
      <c r="R669" s="251"/>
      <c r="S669" s="251"/>
      <c r="T669" s="251"/>
      <c r="U669" s="251"/>
      <c r="V669" s="251"/>
      <c r="W669" s="251"/>
      <c r="X669" s="251"/>
      <c r="Y669" s="251"/>
      <c r="Z669" s="251"/>
    </row>
    <row r="670" ht="15.75" customHeight="1">
      <c r="A670" s="251"/>
      <c r="B670" s="251"/>
      <c r="C670" s="251"/>
      <c r="D670" s="251"/>
      <c r="E670" s="251"/>
      <c r="F670" s="251"/>
      <c r="G670" s="251"/>
      <c r="H670" s="251"/>
      <c r="I670" s="251"/>
      <c r="J670" s="251"/>
      <c r="K670" s="251"/>
      <c r="L670" s="251"/>
      <c r="M670" s="251"/>
      <c r="N670" s="251"/>
      <c r="O670" s="251"/>
      <c r="P670" s="251"/>
      <c r="Q670" s="251"/>
      <c r="R670" s="251"/>
      <c r="S670" s="251"/>
      <c r="T670" s="251"/>
      <c r="U670" s="251"/>
      <c r="V670" s="251"/>
      <c r="W670" s="251"/>
      <c r="X670" s="251"/>
      <c r="Y670" s="251"/>
      <c r="Z670" s="251"/>
    </row>
    <row r="671" ht="15.75" customHeight="1">
      <c r="A671" s="251"/>
      <c r="B671" s="251"/>
      <c r="C671" s="251"/>
      <c r="D671" s="251"/>
      <c r="E671" s="251"/>
      <c r="F671" s="251"/>
      <c r="G671" s="251"/>
      <c r="H671" s="251"/>
      <c r="I671" s="251"/>
      <c r="J671" s="251"/>
      <c r="K671" s="251"/>
      <c r="L671" s="251"/>
      <c r="M671" s="251"/>
      <c r="N671" s="251"/>
      <c r="O671" s="251"/>
      <c r="P671" s="251"/>
      <c r="Q671" s="251"/>
      <c r="R671" s="251"/>
      <c r="S671" s="251"/>
      <c r="T671" s="251"/>
      <c r="U671" s="251"/>
      <c r="V671" s="251"/>
      <c r="W671" s="251"/>
      <c r="X671" s="251"/>
      <c r="Y671" s="251"/>
      <c r="Z671" s="251"/>
    </row>
    <row r="672" ht="15.75" customHeight="1">
      <c r="A672" s="251"/>
      <c r="B672" s="251"/>
      <c r="C672" s="251"/>
      <c r="D672" s="251"/>
      <c r="E672" s="251"/>
      <c r="F672" s="251"/>
      <c r="G672" s="251"/>
      <c r="H672" s="251"/>
      <c r="I672" s="251"/>
      <c r="J672" s="251"/>
      <c r="K672" s="251"/>
      <c r="L672" s="251"/>
      <c r="M672" s="251"/>
      <c r="N672" s="251"/>
      <c r="O672" s="251"/>
      <c r="P672" s="251"/>
      <c r="Q672" s="251"/>
      <c r="R672" s="251"/>
      <c r="S672" s="251"/>
      <c r="T672" s="251"/>
      <c r="U672" s="251"/>
      <c r="V672" s="251"/>
      <c r="W672" s="251"/>
      <c r="X672" s="251"/>
      <c r="Y672" s="251"/>
      <c r="Z672" s="251"/>
    </row>
    <row r="673" ht="15.75" customHeight="1">
      <c r="A673" s="251"/>
      <c r="B673" s="251"/>
      <c r="C673" s="251"/>
      <c r="D673" s="251"/>
      <c r="E673" s="251"/>
      <c r="F673" s="251"/>
      <c r="G673" s="251"/>
      <c r="H673" s="251"/>
      <c r="I673" s="251"/>
      <c r="J673" s="251"/>
      <c r="K673" s="251"/>
      <c r="L673" s="251"/>
      <c r="M673" s="251"/>
      <c r="N673" s="251"/>
      <c r="O673" s="251"/>
      <c r="P673" s="251"/>
      <c r="Q673" s="251"/>
      <c r="R673" s="251"/>
      <c r="S673" s="251"/>
      <c r="T673" s="251"/>
      <c r="U673" s="251"/>
      <c r="V673" s="251"/>
      <c r="W673" s="251"/>
      <c r="X673" s="251"/>
      <c r="Y673" s="251"/>
      <c r="Z673" s="251"/>
    </row>
    <row r="674" ht="15.75" customHeight="1">
      <c r="A674" s="251"/>
      <c r="B674" s="251"/>
      <c r="C674" s="251"/>
      <c r="D674" s="251"/>
      <c r="E674" s="251"/>
      <c r="F674" s="251"/>
      <c r="G674" s="251"/>
      <c r="H674" s="251"/>
      <c r="I674" s="251"/>
      <c r="J674" s="251"/>
      <c r="K674" s="251"/>
      <c r="L674" s="251"/>
      <c r="M674" s="251"/>
      <c r="N674" s="251"/>
      <c r="O674" s="251"/>
      <c r="P674" s="251"/>
      <c r="Q674" s="251"/>
      <c r="R674" s="251"/>
      <c r="S674" s="251"/>
      <c r="T674" s="251"/>
      <c r="U674" s="251"/>
      <c r="V674" s="251"/>
      <c r="W674" s="251"/>
      <c r="X674" s="251"/>
      <c r="Y674" s="251"/>
      <c r="Z674" s="251"/>
    </row>
    <row r="675" ht="15.75" customHeight="1">
      <c r="A675" s="251"/>
      <c r="B675" s="251"/>
      <c r="C675" s="251"/>
      <c r="D675" s="251"/>
      <c r="E675" s="251"/>
      <c r="F675" s="251"/>
      <c r="G675" s="251"/>
      <c r="H675" s="251"/>
      <c r="I675" s="251"/>
      <c r="J675" s="251"/>
      <c r="K675" s="251"/>
      <c r="L675" s="251"/>
      <c r="M675" s="251"/>
      <c r="N675" s="251"/>
      <c r="O675" s="251"/>
      <c r="P675" s="251"/>
      <c r="Q675" s="251"/>
      <c r="R675" s="251"/>
      <c r="S675" s="251"/>
      <c r="T675" s="251"/>
      <c r="U675" s="251"/>
      <c r="V675" s="251"/>
      <c r="W675" s="251"/>
      <c r="X675" s="251"/>
      <c r="Y675" s="251"/>
      <c r="Z675" s="251"/>
    </row>
    <row r="676" ht="15.75" customHeight="1">
      <c r="A676" s="251"/>
      <c r="B676" s="251"/>
      <c r="C676" s="251"/>
      <c r="D676" s="251"/>
      <c r="E676" s="251"/>
      <c r="F676" s="251"/>
      <c r="G676" s="251"/>
      <c r="H676" s="251"/>
      <c r="I676" s="251"/>
      <c r="J676" s="251"/>
      <c r="K676" s="251"/>
      <c r="L676" s="251"/>
      <c r="M676" s="251"/>
      <c r="N676" s="251"/>
      <c r="O676" s="251"/>
      <c r="P676" s="251"/>
      <c r="Q676" s="251"/>
      <c r="R676" s="251"/>
      <c r="S676" s="251"/>
      <c r="T676" s="251"/>
      <c r="U676" s="251"/>
      <c r="V676" s="251"/>
      <c r="W676" s="251"/>
      <c r="X676" s="251"/>
      <c r="Y676" s="251"/>
      <c r="Z676" s="251"/>
    </row>
    <row r="677" ht="15.75" customHeight="1">
      <c r="A677" s="251"/>
      <c r="B677" s="251"/>
      <c r="C677" s="251"/>
      <c r="D677" s="251"/>
      <c r="E677" s="251"/>
      <c r="F677" s="251"/>
      <c r="G677" s="251"/>
      <c r="H677" s="251"/>
      <c r="I677" s="251"/>
      <c r="J677" s="251"/>
      <c r="K677" s="251"/>
      <c r="L677" s="251"/>
      <c r="M677" s="251"/>
      <c r="N677" s="251"/>
      <c r="O677" s="251"/>
      <c r="P677" s="251"/>
      <c r="Q677" s="251"/>
      <c r="R677" s="251"/>
      <c r="S677" s="251"/>
      <c r="T677" s="251"/>
      <c r="U677" s="251"/>
      <c r="V677" s="251"/>
      <c r="W677" s="251"/>
      <c r="X677" s="251"/>
      <c r="Y677" s="251"/>
      <c r="Z677" s="251"/>
    </row>
    <row r="678" ht="15.75" customHeight="1">
      <c r="A678" s="251"/>
      <c r="B678" s="251"/>
      <c r="C678" s="251"/>
      <c r="D678" s="251"/>
      <c r="E678" s="251"/>
      <c r="F678" s="251"/>
      <c r="G678" s="251"/>
      <c r="H678" s="251"/>
      <c r="I678" s="251"/>
      <c r="J678" s="251"/>
      <c r="K678" s="251"/>
      <c r="L678" s="251"/>
      <c r="M678" s="251"/>
      <c r="N678" s="251"/>
      <c r="O678" s="251"/>
      <c r="P678" s="251"/>
      <c r="Q678" s="251"/>
      <c r="R678" s="251"/>
      <c r="S678" s="251"/>
      <c r="T678" s="251"/>
      <c r="U678" s="251"/>
      <c r="V678" s="251"/>
      <c r="W678" s="251"/>
      <c r="X678" s="251"/>
      <c r="Y678" s="251"/>
      <c r="Z678" s="251"/>
    </row>
    <row r="679" ht="15.75" customHeight="1">
      <c r="A679" s="251"/>
      <c r="B679" s="251"/>
      <c r="C679" s="251"/>
      <c r="D679" s="251"/>
      <c r="E679" s="251"/>
      <c r="F679" s="251"/>
      <c r="G679" s="251"/>
      <c r="H679" s="251"/>
      <c r="I679" s="251"/>
      <c r="J679" s="251"/>
      <c r="K679" s="251"/>
      <c r="L679" s="251"/>
      <c r="M679" s="251"/>
      <c r="N679" s="251"/>
      <c r="O679" s="251"/>
      <c r="P679" s="251"/>
      <c r="Q679" s="251"/>
      <c r="R679" s="251"/>
      <c r="S679" s="251"/>
      <c r="T679" s="251"/>
      <c r="U679" s="251"/>
      <c r="V679" s="251"/>
      <c r="W679" s="251"/>
      <c r="X679" s="251"/>
      <c r="Y679" s="251"/>
      <c r="Z679" s="251"/>
    </row>
    <row r="680" ht="15.75" customHeight="1">
      <c r="A680" s="251"/>
      <c r="B680" s="251"/>
      <c r="C680" s="251"/>
      <c r="D680" s="251"/>
      <c r="E680" s="251"/>
      <c r="F680" s="251"/>
      <c r="G680" s="251"/>
      <c r="H680" s="251"/>
      <c r="I680" s="251"/>
      <c r="J680" s="251"/>
      <c r="K680" s="251"/>
      <c r="L680" s="251"/>
      <c r="M680" s="251"/>
      <c r="N680" s="251"/>
      <c r="O680" s="251"/>
      <c r="P680" s="251"/>
      <c r="Q680" s="251"/>
      <c r="R680" s="251"/>
      <c r="S680" s="251"/>
      <c r="T680" s="251"/>
      <c r="U680" s="251"/>
      <c r="V680" s="251"/>
      <c r="W680" s="251"/>
      <c r="X680" s="251"/>
      <c r="Y680" s="251"/>
      <c r="Z680" s="251"/>
    </row>
    <row r="681" ht="15.75" customHeight="1">
      <c r="A681" s="251"/>
      <c r="B681" s="251"/>
      <c r="C681" s="251"/>
      <c r="D681" s="251"/>
      <c r="E681" s="251"/>
      <c r="F681" s="251"/>
      <c r="G681" s="251"/>
      <c r="H681" s="251"/>
      <c r="I681" s="251"/>
      <c r="J681" s="251"/>
      <c r="K681" s="251"/>
      <c r="L681" s="251"/>
      <c r="M681" s="251"/>
      <c r="N681" s="251"/>
      <c r="O681" s="251"/>
      <c r="P681" s="251"/>
      <c r="Q681" s="251"/>
      <c r="R681" s="251"/>
      <c r="S681" s="251"/>
      <c r="T681" s="251"/>
      <c r="U681" s="251"/>
      <c r="V681" s="251"/>
      <c r="W681" s="251"/>
      <c r="X681" s="251"/>
      <c r="Y681" s="251"/>
      <c r="Z681" s="251"/>
    </row>
    <row r="682" ht="15.75" customHeight="1">
      <c r="A682" s="251"/>
      <c r="B682" s="251"/>
      <c r="C682" s="251"/>
      <c r="D682" s="251"/>
      <c r="E682" s="251"/>
      <c r="F682" s="251"/>
      <c r="G682" s="251"/>
      <c r="H682" s="251"/>
      <c r="I682" s="251"/>
      <c r="J682" s="251"/>
      <c r="K682" s="251"/>
      <c r="L682" s="251"/>
      <c r="M682" s="251"/>
      <c r="N682" s="251"/>
      <c r="O682" s="251"/>
      <c r="P682" s="251"/>
      <c r="Q682" s="251"/>
      <c r="R682" s="251"/>
      <c r="S682" s="251"/>
      <c r="T682" s="251"/>
      <c r="U682" s="251"/>
      <c r="V682" s="251"/>
      <c r="W682" s="251"/>
      <c r="X682" s="251"/>
      <c r="Y682" s="251"/>
      <c r="Z682" s="251"/>
    </row>
    <row r="683" ht="15.75" customHeight="1">
      <c r="A683" s="251"/>
      <c r="B683" s="251"/>
      <c r="C683" s="251"/>
      <c r="D683" s="251"/>
      <c r="E683" s="251"/>
      <c r="F683" s="251"/>
      <c r="G683" s="251"/>
      <c r="H683" s="251"/>
      <c r="I683" s="251"/>
      <c r="J683" s="251"/>
      <c r="K683" s="251"/>
      <c r="L683" s="251"/>
      <c r="M683" s="251"/>
      <c r="N683" s="251"/>
      <c r="O683" s="251"/>
      <c r="P683" s="251"/>
      <c r="Q683" s="251"/>
      <c r="R683" s="251"/>
      <c r="S683" s="251"/>
      <c r="T683" s="251"/>
      <c r="U683" s="251"/>
      <c r="V683" s="251"/>
      <c r="W683" s="251"/>
      <c r="X683" s="251"/>
      <c r="Y683" s="251"/>
      <c r="Z683" s="251"/>
    </row>
    <row r="684" ht="15.75" customHeight="1">
      <c r="A684" s="251"/>
      <c r="B684" s="251"/>
      <c r="C684" s="251"/>
      <c r="D684" s="251"/>
      <c r="E684" s="251"/>
      <c r="F684" s="251"/>
      <c r="G684" s="251"/>
      <c r="H684" s="251"/>
      <c r="I684" s="251"/>
      <c r="J684" s="251"/>
      <c r="K684" s="251"/>
      <c r="L684" s="251"/>
      <c r="M684" s="251"/>
      <c r="N684" s="251"/>
      <c r="O684" s="251"/>
      <c r="P684" s="251"/>
      <c r="Q684" s="251"/>
      <c r="R684" s="251"/>
      <c r="S684" s="251"/>
      <c r="T684" s="251"/>
      <c r="U684" s="251"/>
      <c r="V684" s="251"/>
      <c r="W684" s="251"/>
      <c r="X684" s="251"/>
      <c r="Y684" s="251"/>
      <c r="Z684" s="251"/>
    </row>
    <row r="685" ht="15.75" customHeight="1">
      <c r="A685" s="251"/>
      <c r="B685" s="251"/>
      <c r="C685" s="251"/>
      <c r="D685" s="251"/>
      <c r="E685" s="251"/>
      <c r="F685" s="251"/>
      <c r="G685" s="251"/>
      <c r="H685" s="251"/>
      <c r="I685" s="251"/>
      <c r="J685" s="251"/>
      <c r="K685" s="251"/>
      <c r="L685" s="251"/>
      <c r="M685" s="251"/>
      <c r="N685" s="251"/>
      <c r="O685" s="251"/>
      <c r="P685" s="251"/>
      <c r="Q685" s="251"/>
      <c r="R685" s="251"/>
      <c r="S685" s="251"/>
      <c r="T685" s="251"/>
      <c r="U685" s="251"/>
      <c r="V685" s="251"/>
      <c r="W685" s="251"/>
      <c r="X685" s="251"/>
      <c r="Y685" s="251"/>
      <c r="Z685" s="251"/>
    </row>
    <row r="686" ht="15.75" customHeight="1">
      <c r="A686" s="251"/>
      <c r="B686" s="251"/>
      <c r="C686" s="251"/>
      <c r="D686" s="251"/>
      <c r="E686" s="251"/>
      <c r="F686" s="251"/>
      <c r="G686" s="251"/>
      <c r="H686" s="251"/>
      <c r="I686" s="251"/>
      <c r="J686" s="251"/>
      <c r="K686" s="251"/>
      <c r="L686" s="251"/>
      <c r="M686" s="251"/>
      <c r="N686" s="251"/>
      <c r="O686" s="251"/>
      <c r="P686" s="251"/>
      <c r="Q686" s="251"/>
      <c r="R686" s="251"/>
      <c r="S686" s="251"/>
      <c r="T686" s="251"/>
      <c r="U686" s="251"/>
      <c r="V686" s="251"/>
      <c r="W686" s="251"/>
      <c r="X686" s="251"/>
      <c r="Y686" s="251"/>
      <c r="Z686" s="251"/>
    </row>
    <row r="687" ht="15.75" customHeight="1">
      <c r="A687" s="251"/>
      <c r="B687" s="251"/>
      <c r="C687" s="251"/>
      <c r="D687" s="251"/>
      <c r="E687" s="251"/>
      <c r="F687" s="251"/>
      <c r="G687" s="251"/>
      <c r="H687" s="251"/>
      <c r="I687" s="251"/>
      <c r="J687" s="251"/>
      <c r="K687" s="251"/>
      <c r="L687" s="251"/>
      <c r="M687" s="251"/>
      <c r="N687" s="251"/>
      <c r="O687" s="251"/>
      <c r="P687" s="251"/>
      <c r="Q687" s="251"/>
      <c r="R687" s="251"/>
      <c r="S687" s="251"/>
      <c r="T687" s="251"/>
      <c r="U687" s="251"/>
      <c r="V687" s="251"/>
      <c r="W687" s="251"/>
      <c r="X687" s="251"/>
      <c r="Y687" s="251"/>
      <c r="Z687" s="251"/>
    </row>
    <row r="688" ht="15.75" customHeight="1">
      <c r="A688" s="251"/>
      <c r="B688" s="251"/>
      <c r="C688" s="251"/>
      <c r="D688" s="251"/>
      <c r="E688" s="251"/>
      <c r="F688" s="251"/>
      <c r="G688" s="251"/>
      <c r="H688" s="251"/>
      <c r="I688" s="251"/>
      <c r="J688" s="251"/>
      <c r="K688" s="251"/>
      <c r="L688" s="251"/>
      <c r="M688" s="251"/>
      <c r="N688" s="251"/>
      <c r="O688" s="251"/>
      <c r="P688" s="251"/>
      <c r="Q688" s="251"/>
      <c r="R688" s="251"/>
      <c r="S688" s="251"/>
      <c r="T688" s="251"/>
      <c r="U688" s="251"/>
      <c r="V688" s="251"/>
      <c r="W688" s="251"/>
      <c r="X688" s="251"/>
      <c r="Y688" s="251"/>
      <c r="Z688" s="251"/>
    </row>
    <row r="689" ht="15.75" customHeight="1">
      <c r="A689" s="251"/>
      <c r="B689" s="251"/>
      <c r="C689" s="251"/>
      <c r="D689" s="251"/>
      <c r="E689" s="251"/>
      <c r="F689" s="251"/>
      <c r="G689" s="251"/>
      <c r="H689" s="251"/>
      <c r="I689" s="251"/>
      <c r="J689" s="251"/>
      <c r="K689" s="251"/>
      <c r="L689" s="251"/>
      <c r="M689" s="251"/>
      <c r="N689" s="251"/>
      <c r="O689" s="251"/>
      <c r="P689" s="251"/>
      <c r="Q689" s="251"/>
      <c r="R689" s="251"/>
      <c r="S689" s="251"/>
      <c r="T689" s="251"/>
      <c r="U689" s="251"/>
      <c r="V689" s="251"/>
      <c r="W689" s="251"/>
      <c r="X689" s="251"/>
      <c r="Y689" s="251"/>
      <c r="Z689" s="251"/>
    </row>
    <row r="690" ht="15.75" customHeight="1">
      <c r="A690" s="251"/>
      <c r="B690" s="251"/>
      <c r="C690" s="251"/>
      <c r="D690" s="251"/>
      <c r="E690" s="251"/>
      <c r="F690" s="251"/>
      <c r="G690" s="251"/>
      <c r="H690" s="251"/>
      <c r="I690" s="251"/>
      <c r="J690" s="251"/>
      <c r="K690" s="251"/>
      <c r="L690" s="251"/>
      <c r="M690" s="251"/>
      <c r="N690" s="251"/>
      <c r="O690" s="251"/>
      <c r="P690" s="251"/>
      <c r="Q690" s="251"/>
      <c r="R690" s="251"/>
      <c r="S690" s="251"/>
      <c r="T690" s="251"/>
      <c r="U690" s="251"/>
      <c r="V690" s="251"/>
      <c r="W690" s="251"/>
      <c r="X690" s="251"/>
      <c r="Y690" s="251"/>
      <c r="Z690" s="251"/>
    </row>
    <row r="691" ht="15.75" customHeight="1">
      <c r="A691" s="251"/>
      <c r="B691" s="251"/>
      <c r="C691" s="251"/>
      <c r="D691" s="251"/>
      <c r="E691" s="251"/>
      <c r="F691" s="251"/>
      <c r="G691" s="251"/>
      <c r="H691" s="251"/>
      <c r="I691" s="251"/>
      <c r="J691" s="251"/>
      <c r="K691" s="251"/>
      <c r="L691" s="251"/>
      <c r="M691" s="251"/>
      <c r="N691" s="251"/>
      <c r="O691" s="251"/>
      <c r="P691" s="251"/>
      <c r="Q691" s="251"/>
      <c r="R691" s="251"/>
      <c r="S691" s="251"/>
      <c r="T691" s="251"/>
      <c r="U691" s="251"/>
      <c r="V691" s="251"/>
      <c r="W691" s="251"/>
      <c r="X691" s="251"/>
      <c r="Y691" s="251"/>
      <c r="Z691" s="251"/>
    </row>
    <row r="692" ht="15.75" customHeight="1">
      <c r="A692" s="251"/>
      <c r="B692" s="251"/>
      <c r="C692" s="251"/>
      <c r="D692" s="251"/>
      <c r="E692" s="251"/>
      <c r="F692" s="251"/>
      <c r="G692" s="251"/>
      <c r="H692" s="251"/>
      <c r="I692" s="251"/>
      <c r="J692" s="251"/>
      <c r="K692" s="251"/>
      <c r="L692" s="251"/>
      <c r="M692" s="251"/>
      <c r="N692" s="251"/>
      <c r="O692" s="251"/>
      <c r="P692" s="251"/>
      <c r="Q692" s="251"/>
      <c r="R692" s="251"/>
      <c r="S692" s="251"/>
      <c r="T692" s="251"/>
      <c r="U692" s="251"/>
      <c r="V692" s="251"/>
      <c r="W692" s="251"/>
      <c r="X692" s="251"/>
      <c r="Y692" s="251"/>
      <c r="Z692" s="251"/>
    </row>
    <row r="693" ht="15.75" customHeight="1">
      <c r="A693" s="251"/>
      <c r="B693" s="251"/>
      <c r="C693" s="251"/>
      <c r="D693" s="251"/>
      <c r="E693" s="251"/>
      <c r="F693" s="251"/>
      <c r="G693" s="251"/>
      <c r="H693" s="251"/>
      <c r="I693" s="251"/>
      <c r="J693" s="251"/>
      <c r="K693" s="251"/>
      <c r="L693" s="251"/>
      <c r="M693" s="251"/>
      <c r="N693" s="251"/>
      <c r="O693" s="251"/>
      <c r="P693" s="251"/>
      <c r="Q693" s="251"/>
      <c r="R693" s="251"/>
      <c r="S693" s="251"/>
      <c r="T693" s="251"/>
      <c r="U693" s="251"/>
      <c r="V693" s="251"/>
      <c r="W693" s="251"/>
      <c r="X693" s="251"/>
      <c r="Y693" s="251"/>
      <c r="Z693" s="251"/>
    </row>
    <row r="694" ht="15.75" customHeight="1">
      <c r="A694" s="251"/>
      <c r="B694" s="251"/>
      <c r="C694" s="251"/>
      <c r="D694" s="251"/>
      <c r="E694" s="251"/>
      <c r="F694" s="251"/>
      <c r="G694" s="251"/>
      <c r="H694" s="251"/>
      <c r="I694" s="251"/>
      <c r="J694" s="251"/>
      <c r="K694" s="251"/>
      <c r="L694" s="251"/>
      <c r="M694" s="251"/>
      <c r="N694" s="251"/>
      <c r="O694" s="251"/>
      <c r="P694" s="251"/>
      <c r="Q694" s="251"/>
      <c r="R694" s="251"/>
      <c r="S694" s="251"/>
      <c r="T694" s="251"/>
      <c r="U694" s="251"/>
      <c r="V694" s="251"/>
      <c r="W694" s="251"/>
      <c r="X694" s="251"/>
      <c r="Y694" s="251"/>
      <c r="Z694" s="251"/>
    </row>
    <row r="695" ht="15.75" customHeight="1">
      <c r="A695" s="251"/>
      <c r="B695" s="251"/>
      <c r="C695" s="251"/>
      <c r="D695" s="251"/>
      <c r="E695" s="251"/>
      <c r="F695" s="251"/>
      <c r="G695" s="251"/>
      <c r="H695" s="251"/>
      <c r="I695" s="251"/>
      <c r="J695" s="251"/>
      <c r="K695" s="251"/>
      <c r="L695" s="251"/>
      <c r="M695" s="251"/>
      <c r="N695" s="251"/>
      <c r="O695" s="251"/>
      <c r="P695" s="251"/>
      <c r="Q695" s="251"/>
      <c r="R695" s="251"/>
      <c r="S695" s="251"/>
      <c r="T695" s="251"/>
      <c r="U695" s="251"/>
      <c r="V695" s="251"/>
      <c r="W695" s="251"/>
      <c r="X695" s="251"/>
      <c r="Y695" s="251"/>
      <c r="Z695" s="251"/>
    </row>
    <row r="696" ht="15.75" customHeight="1">
      <c r="A696" s="251"/>
      <c r="B696" s="251"/>
      <c r="C696" s="251"/>
      <c r="D696" s="251"/>
      <c r="E696" s="251"/>
      <c r="F696" s="251"/>
      <c r="G696" s="251"/>
      <c r="H696" s="251"/>
      <c r="I696" s="251"/>
      <c r="J696" s="251"/>
      <c r="K696" s="251"/>
      <c r="L696" s="251"/>
      <c r="M696" s="251"/>
      <c r="N696" s="251"/>
      <c r="O696" s="251"/>
      <c r="P696" s="251"/>
      <c r="Q696" s="251"/>
      <c r="R696" s="251"/>
      <c r="S696" s="251"/>
      <c r="T696" s="251"/>
      <c r="U696" s="251"/>
      <c r="V696" s="251"/>
      <c r="W696" s="251"/>
      <c r="X696" s="251"/>
      <c r="Y696" s="251"/>
      <c r="Z696" s="251"/>
    </row>
    <row r="697" ht="15.75" customHeight="1">
      <c r="A697" s="251"/>
      <c r="B697" s="251"/>
      <c r="C697" s="251"/>
      <c r="D697" s="251"/>
      <c r="E697" s="251"/>
      <c r="F697" s="251"/>
      <c r="G697" s="251"/>
      <c r="H697" s="251"/>
      <c r="I697" s="251"/>
      <c r="J697" s="251"/>
      <c r="K697" s="251"/>
      <c r="L697" s="251"/>
      <c r="M697" s="251"/>
      <c r="N697" s="251"/>
      <c r="O697" s="251"/>
      <c r="P697" s="251"/>
      <c r="Q697" s="251"/>
      <c r="R697" s="251"/>
      <c r="S697" s="251"/>
      <c r="T697" s="251"/>
      <c r="U697" s="251"/>
      <c r="V697" s="251"/>
      <c r="W697" s="251"/>
      <c r="X697" s="251"/>
      <c r="Y697" s="251"/>
      <c r="Z697" s="251"/>
    </row>
    <row r="698" ht="15.75" customHeight="1">
      <c r="A698" s="251"/>
      <c r="B698" s="251"/>
      <c r="C698" s="251"/>
      <c r="D698" s="251"/>
      <c r="E698" s="251"/>
      <c r="F698" s="251"/>
      <c r="G698" s="251"/>
      <c r="H698" s="251"/>
      <c r="I698" s="251"/>
      <c r="J698" s="251"/>
      <c r="K698" s="251"/>
      <c r="L698" s="251"/>
      <c r="M698" s="251"/>
      <c r="N698" s="251"/>
      <c r="O698" s="251"/>
      <c r="P698" s="251"/>
      <c r="Q698" s="251"/>
      <c r="R698" s="251"/>
      <c r="S698" s="251"/>
      <c r="T698" s="251"/>
      <c r="U698" s="251"/>
      <c r="V698" s="251"/>
      <c r="W698" s="251"/>
      <c r="X698" s="251"/>
      <c r="Y698" s="251"/>
      <c r="Z698" s="251"/>
    </row>
    <row r="699" ht="15.75" customHeight="1">
      <c r="A699" s="251"/>
      <c r="B699" s="251"/>
      <c r="C699" s="251"/>
      <c r="D699" s="251"/>
      <c r="E699" s="251"/>
      <c r="F699" s="251"/>
      <c r="G699" s="251"/>
      <c r="H699" s="251"/>
      <c r="I699" s="251"/>
      <c r="J699" s="251"/>
      <c r="K699" s="251"/>
      <c r="L699" s="251"/>
      <c r="M699" s="251"/>
      <c r="N699" s="251"/>
      <c r="O699" s="251"/>
      <c r="P699" s="251"/>
      <c r="Q699" s="251"/>
      <c r="R699" s="251"/>
      <c r="S699" s="251"/>
      <c r="T699" s="251"/>
      <c r="U699" s="251"/>
      <c r="V699" s="251"/>
      <c r="W699" s="251"/>
      <c r="X699" s="251"/>
      <c r="Y699" s="251"/>
      <c r="Z699" s="251"/>
    </row>
    <row r="700" ht="15.75" customHeight="1">
      <c r="A700" s="251"/>
      <c r="B700" s="251"/>
      <c r="C700" s="251"/>
      <c r="D700" s="251"/>
      <c r="E700" s="251"/>
      <c r="F700" s="251"/>
      <c r="G700" s="251"/>
      <c r="H700" s="251"/>
      <c r="I700" s="251"/>
      <c r="J700" s="251"/>
      <c r="K700" s="251"/>
      <c r="L700" s="251"/>
      <c r="M700" s="251"/>
      <c r="N700" s="251"/>
      <c r="O700" s="251"/>
      <c r="P700" s="251"/>
      <c r="Q700" s="251"/>
      <c r="R700" s="251"/>
      <c r="S700" s="251"/>
      <c r="T700" s="251"/>
      <c r="U700" s="251"/>
      <c r="V700" s="251"/>
      <c r="W700" s="251"/>
      <c r="X700" s="251"/>
      <c r="Y700" s="251"/>
      <c r="Z700" s="251"/>
    </row>
    <row r="701" ht="15.75" customHeight="1">
      <c r="A701" s="251"/>
      <c r="B701" s="251"/>
      <c r="C701" s="251"/>
      <c r="D701" s="251"/>
      <c r="E701" s="251"/>
      <c r="F701" s="251"/>
      <c r="G701" s="251"/>
      <c r="H701" s="251"/>
      <c r="I701" s="251"/>
      <c r="J701" s="251"/>
      <c r="K701" s="251"/>
      <c r="L701" s="251"/>
      <c r="M701" s="251"/>
      <c r="N701" s="251"/>
      <c r="O701" s="251"/>
      <c r="P701" s="251"/>
      <c r="Q701" s="251"/>
      <c r="R701" s="251"/>
      <c r="S701" s="251"/>
      <c r="T701" s="251"/>
      <c r="U701" s="251"/>
      <c r="V701" s="251"/>
      <c r="W701" s="251"/>
      <c r="X701" s="251"/>
      <c r="Y701" s="251"/>
      <c r="Z701" s="251"/>
    </row>
    <row r="702" ht="15.75" customHeight="1">
      <c r="A702" s="251"/>
      <c r="B702" s="251"/>
      <c r="C702" s="251"/>
      <c r="D702" s="251"/>
      <c r="E702" s="251"/>
      <c r="F702" s="251"/>
      <c r="G702" s="251"/>
      <c r="H702" s="251"/>
      <c r="I702" s="251"/>
      <c r="J702" s="251"/>
      <c r="K702" s="251"/>
      <c r="L702" s="251"/>
      <c r="M702" s="251"/>
      <c r="N702" s="251"/>
      <c r="O702" s="251"/>
      <c r="P702" s="251"/>
      <c r="Q702" s="251"/>
      <c r="R702" s="251"/>
      <c r="S702" s="251"/>
      <c r="T702" s="251"/>
      <c r="U702" s="251"/>
      <c r="V702" s="251"/>
      <c r="W702" s="251"/>
      <c r="X702" s="251"/>
      <c r="Y702" s="251"/>
      <c r="Z702" s="251"/>
    </row>
    <row r="703" ht="15.75" customHeight="1">
      <c r="A703" s="251"/>
      <c r="B703" s="251"/>
      <c r="C703" s="251"/>
      <c r="D703" s="251"/>
      <c r="E703" s="251"/>
      <c r="F703" s="251"/>
      <c r="G703" s="251"/>
      <c r="H703" s="251"/>
      <c r="I703" s="251"/>
      <c r="J703" s="251"/>
      <c r="K703" s="251"/>
      <c r="L703" s="251"/>
      <c r="M703" s="251"/>
      <c r="N703" s="251"/>
      <c r="O703" s="251"/>
      <c r="P703" s="251"/>
      <c r="Q703" s="251"/>
      <c r="R703" s="251"/>
      <c r="S703" s="251"/>
      <c r="T703" s="251"/>
      <c r="U703" s="251"/>
      <c r="V703" s="251"/>
      <c r="W703" s="251"/>
      <c r="X703" s="251"/>
      <c r="Y703" s="251"/>
      <c r="Z703" s="251"/>
    </row>
    <row r="704" ht="15.75" customHeight="1">
      <c r="A704" s="251"/>
      <c r="B704" s="251"/>
      <c r="C704" s="251"/>
      <c r="D704" s="251"/>
      <c r="E704" s="251"/>
      <c r="F704" s="251"/>
      <c r="G704" s="251"/>
      <c r="H704" s="251"/>
      <c r="I704" s="251"/>
      <c r="J704" s="251"/>
      <c r="K704" s="251"/>
      <c r="L704" s="251"/>
      <c r="M704" s="251"/>
      <c r="N704" s="251"/>
      <c r="O704" s="251"/>
      <c r="P704" s="251"/>
      <c r="Q704" s="251"/>
      <c r="R704" s="251"/>
      <c r="S704" s="251"/>
      <c r="T704" s="251"/>
      <c r="U704" s="251"/>
      <c r="V704" s="251"/>
      <c r="W704" s="251"/>
      <c r="X704" s="251"/>
      <c r="Y704" s="251"/>
      <c r="Z704" s="251"/>
    </row>
    <row r="705" ht="15.75" customHeight="1">
      <c r="A705" s="251"/>
      <c r="B705" s="251"/>
      <c r="C705" s="251"/>
      <c r="D705" s="251"/>
      <c r="E705" s="251"/>
      <c r="F705" s="251"/>
      <c r="G705" s="251"/>
      <c r="H705" s="251"/>
      <c r="I705" s="251"/>
      <c r="J705" s="251"/>
      <c r="K705" s="251"/>
      <c r="L705" s="251"/>
      <c r="M705" s="251"/>
      <c r="N705" s="251"/>
      <c r="O705" s="251"/>
      <c r="P705" s="251"/>
      <c r="Q705" s="251"/>
      <c r="R705" s="251"/>
      <c r="S705" s="251"/>
      <c r="T705" s="251"/>
      <c r="U705" s="251"/>
      <c r="V705" s="251"/>
      <c r="W705" s="251"/>
      <c r="X705" s="251"/>
      <c r="Y705" s="251"/>
      <c r="Z705" s="251"/>
    </row>
    <row r="706" ht="15.75" customHeight="1">
      <c r="A706" s="251"/>
      <c r="B706" s="251"/>
      <c r="C706" s="251"/>
      <c r="D706" s="251"/>
      <c r="E706" s="251"/>
      <c r="F706" s="251"/>
      <c r="G706" s="251"/>
      <c r="H706" s="251"/>
      <c r="I706" s="251"/>
      <c r="J706" s="251"/>
      <c r="K706" s="251"/>
      <c r="L706" s="251"/>
      <c r="M706" s="251"/>
      <c r="N706" s="251"/>
      <c r="O706" s="251"/>
      <c r="P706" s="251"/>
      <c r="Q706" s="251"/>
      <c r="R706" s="251"/>
      <c r="S706" s="251"/>
      <c r="T706" s="251"/>
      <c r="U706" s="251"/>
      <c r="V706" s="251"/>
      <c r="W706" s="251"/>
      <c r="X706" s="251"/>
      <c r="Y706" s="251"/>
      <c r="Z706" s="251"/>
    </row>
    <row r="707" ht="15.75" customHeight="1">
      <c r="A707" s="251"/>
      <c r="B707" s="251"/>
      <c r="C707" s="251"/>
      <c r="D707" s="251"/>
      <c r="E707" s="251"/>
      <c r="F707" s="251"/>
      <c r="G707" s="251"/>
      <c r="H707" s="251"/>
      <c r="I707" s="251"/>
      <c r="J707" s="251"/>
      <c r="K707" s="251"/>
      <c r="L707" s="251"/>
      <c r="M707" s="251"/>
      <c r="N707" s="251"/>
      <c r="O707" s="251"/>
      <c r="P707" s="251"/>
      <c r="Q707" s="251"/>
      <c r="R707" s="251"/>
      <c r="S707" s="251"/>
      <c r="T707" s="251"/>
      <c r="U707" s="251"/>
      <c r="V707" s="251"/>
      <c r="W707" s="251"/>
      <c r="X707" s="251"/>
      <c r="Y707" s="251"/>
      <c r="Z707" s="251"/>
    </row>
    <row r="708" ht="15.75" customHeight="1">
      <c r="A708" s="251"/>
      <c r="B708" s="251"/>
      <c r="C708" s="251"/>
      <c r="D708" s="251"/>
      <c r="E708" s="251"/>
      <c r="F708" s="251"/>
      <c r="G708" s="251"/>
      <c r="H708" s="251"/>
      <c r="I708" s="251"/>
      <c r="J708" s="251"/>
      <c r="K708" s="251"/>
      <c r="L708" s="251"/>
      <c r="M708" s="251"/>
      <c r="N708" s="251"/>
      <c r="O708" s="251"/>
      <c r="P708" s="251"/>
      <c r="Q708" s="251"/>
      <c r="R708" s="251"/>
      <c r="S708" s="251"/>
      <c r="T708" s="251"/>
      <c r="U708" s="251"/>
      <c r="V708" s="251"/>
      <c r="W708" s="251"/>
      <c r="X708" s="251"/>
      <c r="Y708" s="251"/>
      <c r="Z708" s="251"/>
    </row>
    <row r="709" ht="15.75" customHeight="1">
      <c r="A709" s="251"/>
      <c r="B709" s="251"/>
      <c r="C709" s="251"/>
      <c r="D709" s="251"/>
      <c r="E709" s="251"/>
      <c r="F709" s="251"/>
      <c r="G709" s="251"/>
      <c r="H709" s="251"/>
      <c r="I709" s="251"/>
      <c r="J709" s="251"/>
      <c r="K709" s="251"/>
      <c r="L709" s="251"/>
      <c r="M709" s="251"/>
      <c r="N709" s="251"/>
      <c r="O709" s="251"/>
      <c r="P709" s="251"/>
      <c r="Q709" s="251"/>
      <c r="R709" s="251"/>
      <c r="S709" s="251"/>
      <c r="T709" s="251"/>
      <c r="U709" s="251"/>
      <c r="V709" s="251"/>
      <c r="W709" s="251"/>
      <c r="X709" s="251"/>
      <c r="Y709" s="251"/>
      <c r="Z709" s="251"/>
    </row>
    <row r="710" ht="15.75" customHeight="1">
      <c r="A710" s="251"/>
      <c r="B710" s="251"/>
      <c r="C710" s="251"/>
      <c r="D710" s="251"/>
      <c r="E710" s="251"/>
      <c r="F710" s="251"/>
      <c r="G710" s="251"/>
      <c r="H710" s="251"/>
      <c r="I710" s="251"/>
      <c r="J710" s="251"/>
      <c r="K710" s="251"/>
      <c r="L710" s="251"/>
      <c r="M710" s="251"/>
      <c r="N710" s="251"/>
      <c r="O710" s="251"/>
      <c r="P710" s="251"/>
      <c r="Q710" s="251"/>
      <c r="R710" s="251"/>
      <c r="S710" s="251"/>
      <c r="T710" s="251"/>
      <c r="U710" s="251"/>
      <c r="V710" s="251"/>
      <c r="W710" s="251"/>
      <c r="X710" s="251"/>
      <c r="Y710" s="251"/>
      <c r="Z710" s="251"/>
    </row>
    <row r="711" ht="15.75" customHeight="1">
      <c r="A711" s="251"/>
      <c r="B711" s="251"/>
      <c r="C711" s="251"/>
      <c r="D711" s="251"/>
      <c r="E711" s="251"/>
      <c r="F711" s="251"/>
      <c r="G711" s="251"/>
      <c r="H711" s="251"/>
      <c r="I711" s="251"/>
      <c r="J711" s="251"/>
      <c r="K711" s="251"/>
      <c r="L711" s="251"/>
      <c r="M711" s="251"/>
      <c r="N711" s="251"/>
      <c r="O711" s="251"/>
      <c r="P711" s="251"/>
      <c r="Q711" s="251"/>
      <c r="R711" s="251"/>
      <c r="S711" s="251"/>
      <c r="T711" s="251"/>
      <c r="U711" s="251"/>
      <c r="V711" s="251"/>
      <c r="W711" s="251"/>
      <c r="X711" s="251"/>
      <c r="Y711" s="251"/>
      <c r="Z711" s="251"/>
    </row>
    <row r="712" ht="15.75" customHeight="1">
      <c r="A712" s="251"/>
      <c r="B712" s="251"/>
      <c r="C712" s="251"/>
      <c r="D712" s="251"/>
      <c r="E712" s="251"/>
      <c r="F712" s="251"/>
      <c r="G712" s="251"/>
      <c r="H712" s="251"/>
      <c r="I712" s="251"/>
      <c r="J712" s="251"/>
      <c r="K712" s="251"/>
      <c r="L712" s="251"/>
      <c r="M712" s="251"/>
      <c r="N712" s="251"/>
      <c r="O712" s="251"/>
      <c r="P712" s="251"/>
      <c r="Q712" s="251"/>
      <c r="R712" s="251"/>
      <c r="S712" s="251"/>
      <c r="T712" s="251"/>
      <c r="U712" s="251"/>
      <c r="V712" s="251"/>
      <c r="W712" s="251"/>
      <c r="X712" s="251"/>
      <c r="Y712" s="251"/>
      <c r="Z712" s="251"/>
    </row>
    <row r="713" ht="15.75" customHeight="1">
      <c r="A713" s="251"/>
      <c r="B713" s="251"/>
      <c r="C713" s="251"/>
      <c r="D713" s="251"/>
      <c r="E713" s="251"/>
      <c r="F713" s="251"/>
      <c r="G713" s="251"/>
      <c r="H713" s="251"/>
      <c r="I713" s="251"/>
      <c r="J713" s="251"/>
      <c r="K713" s="251"/>
      <c r="L713" s="251"/>
      <c r="M713" s="251"/>
      <c r="N713" s="251"/>
      <c r="O713" s="251"/>
      <c r="P713" s="251"/>
      <c r="Q713" s="251"/>
      <c r="R713" s="251"/>
      <c r="S713" s="251"/>
      <c r="T713" s="251"/>
      <c r="U713" s="251"/>
      <c r="V713" s="251"/>
      <c r="W713" s="251"/>
      <c r="X713" s="251"/>
      <c r="Y713" s="251"/>
      <c r="Z713" s="251"/>
    </row>
    <row r="714" ht="15.75" customHeight="1">
      <c r="A714" s="251"/>
      <c r="B714" s="251"/>
      <c r="C714" s="251"/>
      <c r="D714" s="251"/>
      <c r="E714" s="251"/>
      <c r="F714" s="251"/>
      <c r="G714" s="251"/>
      <c r="H714" s="251"/>
      <c r="I714" s="251"/>
      <c r="J714" s="251"/>
      <c r="K714" s="251"/>
      <c r="L714" s="251"/>
      <c r="M714" s="251"/>
      <c r="N714" s="251"/>
      <c r="O714" s="251"/>
      <c r="P714" s="251"/>
      <c r="Q714" s="251"/>
      <c r="R714" s="251"/>
      <c r="S714" s="251"/>
      <c r="T714" s="251"/>
      <c r="U714" s="251"/>
      <c r="V714" s="251"/>
      <c r="W714" s="251"/>
      <c r="X714" s="251"/>
      <c r="Y714" s="251"/>
      <c r="Z714" s="251"/>
    </row>
    <row r="715" ht="15.75" customHeight="1">
      <c r="A715" s="251"/>
      <c r="B715" s="251"/>
      <c r="C715" s="251"/>
      <c r="D715" s="251"/>
      <c r="E715" s="251"/>
      <c r="F715" s="251"/>
      <c r="G715" s="251"/>
      <c r="H715" s="251"/>
      <c r="I715" s="251"/>
      <c r="J715" s="251"/>
      <c r="K715" s="251"/>
      <c r="L715" s="251"/>
      <c r="M715" s="251"/>
      <c r="N715" s="251"/>
      <c r="O715" s="251"/>
      <c r="P715" s="251"/>
      <c r="Q715" s="251"/>
      <c r="R715" s="251"/>
      <c r="S715" s="251"/>
      <c r="T715" s="251"/>
      <c r="U715" s="251"/>
      <c r="V715" s="251"/>
      <c r="W715" s="251"/>
      <c r="X715" s="251"/>
      <c r="Y715" s="251"/>
      <c r="Z715" s="251"/>
    </row>
    <row r="716" ht="15.75" customHeight="1">
      <c r="A716" s="251"/>
      <c r="B716" s="251"/>
      <c r="C716" s="251"/>
      <c r="D716" s="251"/>
      <c r="E716" s="251"/>
      <c r="F716" s="251"/>
      <c r="G716" s="251"/>
      <c r="H716" s="251"/>
      <c r="I716" s="251"/>
      <c r="J716" s="251"/>
      <c r="K716" s="251"/>
      <c r="L716" s="251"/>
      <c r="M716" s="251"/>
      <c r="N716" s="251"/>
      <c r="O716" s="251"/>
      <c r="P716" s="251"/>
      <c r="Q716" s="251"/>
      <c r="R716" s="251"/>
      <c r="S716" s="251"/>
      <c r="T716" s="251"/>
      <c r="U716" s="251"/>
      <c r="V716" s="251"/>
      <c r="W716" s="251"/>
      <c r="X716" s="251"/>
      <c r="Y716" s="251"/>
      <c r="Z716" s="251"/>
    </row>
    <row r="717" ht="15.75" customHeight="1">
      <c r="A717" s="251"/>
      <c r="B717" s="251"/>
      <c r="C717" s="251"/>
      <c r="D717" s="251"/>
      <c r="E717" s="251"/>
      <c r="F717" s="251"/>
      <c r="G717" s="251"/>
      <c r="H717" s="251"/>
      <c r="I717" s="251"/>
      <c r="J717" s="251"/>
      <c r="K717" s="251"/>
      <c r="L717" s="251"/>
      <c r="M717" s="251"/>
      <c r="N717" s="251"/>
      <c r="O717" s="251"/>
      <c r="P717" s="251"/>
      <c r="Q717" s="251"/>
      <c r="R717" s="251"/>
      <c r="S717" s="251"/>
      <c r="T717" s="251"/>
      <c r="U717" s="251"/>
      <c r="V717" s="251"/>
      <c r="W717" s="251"/>
      <c r="X717" s="251"/>
      <c r="Y717" s="251"/>
      <c r="Z717" s="251"/>
    </row>
    <row r="718" ht="15.75" customHeight="1">
      <c r="A718" s="251"/>
      <c r="B718" s="251"/>
      <c r="C718" s="251"/>
      <c r="D718" s="251"/>
      <c r="E718" s="251"/>
      <c r="F718" s="251"/>
      <c r="G718" s="251"/>
      <c r="H718" s="251"/>
      <c r="I718" s="251"/>
      <c r="J718" s="251"/>
      <c r="K718" s="251"/>
      <c r="L718" s="251"/>
      <c r="M718" s="251"/>
      <c r="N718" s="251"/>
      <c r="O718" s="251"/>
      <c r="P718" s="251"/>
      <c r="Q718" s="251"/>
      <c r="R718" s="251"/>
      <c r="S718" s="251"/>
      <c r="T718" s="251"/>
      <c r="U718" s="251"/>
      <c r="V718" s="251"/>
      <c r="W718" s="251"/>
      <c r="X718" s="251"/>
      <c r="Y718" s="251"/>
      <c r="Z718" s="251"/>
    </row>
    <row r="719" ht="15.75" customHeight="1">
      <c r="A719" s="251"/>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row>
    <row r="720" ht="15.75" customHeight="1">
      <c r="A720" s="251"/>
      <c r="B720" s="251"/>
      <c r="C720" s="251"/>
      <c r="D720" s="251"/>
      <c r="E720" s="251"/>
      <c r="F720" s="251"/>
      <c r="G720" s="251"/>
      <c r="H720" s="251"/>
      <c r="I720" s="251"/>
      <c r="J720" s="251"/>
      <c r="K720" s="251"/>
      <c r="L720" s="251"/>
      <c r="M720" s="251"/>
      <c r="N720" s="251"/>
      <c r="O720" s="251"/>
      <c r="P720" s="251"/>
      <c r="Q720" s="251"/>
      <c r="R720" s="251"/>
      <c r="S720" s="251"/>
      <c r="T720" s="251"/>
      <c r="U720" s="251"/>
      <c r="V720" s="251"/>
      <c r="W720" s="251"/>
      <c r="X720" s="251"/>
      <c r="Y720" s="251"/>
      <c r="Z720" s="251"/>
    </row>
    <row r="721" ht="15.75" customHeight="1">
      <c r="A721" s="251"/>
      <c r="B721" s="251"/>
      <c r="C721" s="251"/>
      <c r="D721" s="251"/>
      <c r="E721" s="251"/>
      <c r="F721" s="251"/>
      <c r="G721" s="251"/>
      <c r="H721" s="251"/>
      <c r="I721" s="251"/>
      <c r="J721" s="251"/>
      <c r="K721" s="251"/>
      <c r="L721" s="251"/>
      <c r="M721" s="251"/>
      <c r="N721" s="251"/>
      <c r="O721" s="251"/>
      <c r="P721" s="251"/>
      <c r="Q721" s="251"/>
      <c r="R721" s="251"/>
      <c r="S721" s="251"/>
      <c r="T721" s="251"/>
      <c r="U721" s="251"/>
      <c r="V721" s="251"/>
      <c r="W721" s="251"/>
      <c r="X721" s="251"/>
      <c r="Y721" s="251"/>
      <c r="Z721" s="251"/>
    </row>
    <row r="722" ht="15.75" customHeight="1">
      <c r="A722" s="251"/>
      <c r="B722" s="251"/>
      <c r="C722" s="251"/>
      <c r="D722" s="251"/>
      <c r="E722" s="251"/>
      <c r="F722" s="251"/>
      <c r="G722" s="251"/>
      <c r="H722" s="251"/>
      <c r="I722" s="251"/>
      <c r="J722" s="251"/>
      <c r="K722" s="251"/>
      <c r="L722" s="251"/>
      <c r="M722" s="251"/>
      <c r="N722" s="251"/>
      <c r="O722" s="251"/>
      <c r="P722" s="251"/>
      <c r="Q722" s="251"/>
      <c r="R722" s="251"/>
      <c r="S722" s="251"/>
      <c r="T722" s="251"/>
      <c r="U722" s="251"/>
      <c r="V722" s="251"/>
      <c r="W722" s="251"/>
      <c r="X722" s="251"/>
      <c r="Y722" s="251"/>
      <c r="Z722" s="251"/>
    </row>
    <row r="723" ht="15.75" customHeight="1">
      <c r="A723" s="251"/>
      <c r="B723" s="251"/>
      <c r="C723" s="251"/>
      <c r="D723" s="251"/>
      <c r="E723" s="251"/>
      <c r="F723" s="251"/>
      <c r="G723" s="251"/>
      <c r="H723" s="251"/>
      <c r="I723" s="251"/>
      <c r="J723" s="251"/>
      <c r="K723" s="251"/>
      <c r="L723" s="251"/>
      <c r="M723" s="251"/>
      <c r="N723" s="251"/>
      <c r="O723" s="251"/>
      <c r="P723" s="251"/>
      <c r="Q723" s="251"/>
      <c r="R723" s="251"/>
      <c r="S723" s="251"/>
      <c r="T723" s="251"/>
      <c r="U723" s="251"/>
      <c r="V723" s="251"/>
      <c r="W723" s="251"/>
      <c r="X723" s="251"/>
      <c r="Y723" s="251"/>
      <c r="Z723" s="251"/>
    </row>
    <row r="724" ht="15.75" customHeight="1">
      <c r="A724" s="251"/>
      <c r="B724" s="251"/>
      <c r="C724" s="251"/>
      <c r="D724" s="251"/>
      <c r="E724" s="251"/>
      <c r="F724" s="251"/>
      <c r="G724" s="251"/>
      <c r="H724" s="251"/>
      <c r="I724" s="251"/>
      <c r="J724" s="251"/>
      <c r="K724" s="251"/>
      <c r="L724" s="251"/>
      <c r="M724" s="251"/>
      <c r="N724" s="251"/>
      <c r="O724" s="251"/>
      <c r="P724" s="251"/>
      <c r="Q724" s="251"/>
      <c r="R724" s="251"/>
      <c r="S724" s="251"/>
      <c r="T724" s="251"/>
      <c r="U724" s="251"/>
      <c r="V724" s="251"/>
      <c r="W724" s="251"/>
      <c r="X724" s="251"/>
      <c r="Y724" s="251"/>
      <c r="Z724" s="251"/>
    </row>
    <row r="725" ht="15.75" customHeight="1">
      <c r="A725" s="251"/>
      <c r="B725" s="251"/>
      <c r="C725" s="251"/>
      <c r="D725" s="251"/>
      <c r="E725" s="251"/>
      <c r="F725" s="251"/>
      <c r="G725" s="251"/>
      <c r="H725" s="251"/>
      <c r="I725" s="251"/>
      <c r="J725" s="251"/>
      <c r="K725" s="251"/>
      <c r="L725" s="251"/>
      <c r="M725" s="251"/>
      <c r="N725" s="251"/>
      <c r="O725" s="251"/>
      <c r="P725" s="251"/>
      <c r="Q725" s="251"/>
      <c r="R725" s="251"/>
      <c r="S725" s="251"/>
      <c r="T725" s="251"/>
      <c r="U725" s="251"/>
      <c r="V725" s="251"/>
      <c r="W725" s="251"/>
      <c r="X725" s="251"/>
      <c r="Y725" s="251"/>
      <c r="Z725" s="251"/>
    </row>
    <row r="726" ht="15.75" customHeight="1">
      <c r="A726" s="251"/>
      <c r="B726" s="251"/>
      <c r="C726" s="251"/>
      <c r="D726" s="251"/>
      <c r="E726" s="251"/>
      <c r="F726" s="251"/>
      <c r="G726" s="251"/>
      <c r="H726" s="251"/>
      <c r="I726" s="251"/>
      <c r="J726" s="251"/>
      <c r="K726" s="251"/>
      <c r="L726" s="251"/>
      <c r="M726" s="251"/>
      <c r="N726" s="251"/>
      <c r="O726" s="251"/>
      <c r="P726" s="251"/>
      <c r="Q726" s="251"/>
      <c r="R726" s="251"/>
      <c r="S726" s="251"/>
      <c r="T726" s="251"/>
      <c r="U726" s="251"/>
      <c r="V726" s="251"/>
      <c r="W726" s="251"/>
      <c r="X726" s="251"/>
      <c r="Y726" s="251"/>
      <c r="Z726" s="251"/>
    </row>
    <row r="727" ht="15.75" customHeight="1">
      <c r="A727" s="251"/>
      <c r="B727" s="251"/>
      <c r="C727" s="251"/>
      <c r="D727" s="251"/>
      <c r="E727" s="251"/>
      <c r="F727" s="251"/>
      <c r="G727" s="251"/>
      <c r="H727" s="251"/>
      <c r="I727" s="251"/>
      <c r="J727" s="251"/>
      <c r="K727" s="251"/>
      <c r="L727" s="251"/>
      <c r="M727" s="251"/>
      <c r="N727" s="251"/>
      <c r="O727" s="251"/>
      <c r="P727" s="251"/>
      <c r="Q727" s="251"/>
      <c r="R727" s="251"/>
      <c r="S727" s="251"/>
      <c r="T727" s="251"/>
      <c r="U727" s="251"/>
      <c r="V727" s="251"/>
      <c r="W727" s="251"/>
      <c r="X727" s="251"/>
      <c r="Y727" s="251"/>
      <c r="Z727" s="251"/>
    </row>
    <row r="728" ht="15.75" customHeight="1">
      <c r="A728" s="251"/>
      <c r="B728" s="251"/>
      <c r="C728" s="251"/>
      <c r="D728" s="251"/>
      <c r="E728" s="251"/>
      <c r="F728" s="251"/>
      <c r="G728" s="251"/>
      <c r="H728" s="251"/>
      <c r="I728" s="251"/>
      <c r="J728" s="251"/>
      <c r="K728" s="251"/>
      <c r="L728" s="251"/>
      <c r="M728" s="251"/>
      <c r="N728" s="251"/>
      <c r="O728" s="251"/>
      <c r="P728" s="251"/>
      <c r="Q728" s="251"/>
      <c r="R728" s="251"/>
      <c r="S728" s="251"/>
      <c r="T728" s="251"/>
      <c r="U728" s="251"/>
      <c r="V728" s="251"/>
      <c r="W728" s="251"/>
      <c r="X728" s="251"/>
      <c r="Y728" s="251"/>
      <c r="Z728" s="251"/>
    </row>
    <row r="729" ht="15.75" customHeight="1">
      <c r="A729" s="251"/>
      <c r="B729" s="251"/>
      <c r="C729" s="251"/>
      <c r="D729" s="251"/>
      <c r="E729" s="251"/>
      <c r="F729" s="251"/>
      <c r="G729" s="251"/>
      <c r="H729" s="251"/>
      <c r="I729" s="251"/>
      <c r="J729" s="251"/>
      <c r="K729" s="251"/>
      <c r="L729" s="251"/>
      <c r="M729" s="251"/>
      <c r="N729" s="251"/>
      <c r="O729" s="251"/>
      <c r="P729" s="251"/>
      <c r="Q729" s="251"/>
      <c r="R729" s="251"/>
      <c r="S729" s="251"/>
      <c r="T729" s="251"/>
      <c r="U729" s="251"/>
      <c r="V729" s="251"/>
      <c r="W729" s="251"/>
      <c r="X729" s="251"/>
      <c r="Y729" s="251"/>
      <c r="Z729" s="251"/>
    </row>
    <row r="730" ht="15.75" customHeight="1">
      <c r="A730" s="251"/>
      <c r="B730" s="251"/>
      <c r="C730" s="251"/>
      <c r="D730" s="251"/>
      <c r="E730" s="251"/>
      <c r="F730" s="251"/>
      <c r="G730" s="251"/>
      <c r="H730" s="251"/>
      <c r="I730" s="251"/>
      <c r="J730" s="251"/>
      <c r="K730" s="251"/>
      <c r="L730" s="251"/>
      <c r="M730" s="251"/>
      <c r="N730" s="251"/>
      <c r="O730" s="251"/>
      <c r="P730" s="251"/>
      <c r="Q730" s="251"/>
      <c r="R730" s="251"/>
      <c r="S730" s="251"/>
      <c r="T730" s="251"/>
      <c r="U730" s="251"/>
      <c r="V730" s="251"/>
      <c r="W730" s="251"/>
      <c r="X730" s="251"/>
      <c r="Y730" s="251"/>
      <c r="Z730" s="251"/>
    </row>
    <row r="731" ht="15.75" customHeight="1">
      <c r="A731" s="251"/>
      <c r="B731" s="251"/>
      <c r="C731" s="251"/>
      <c r="D731" s="251"/>
      <c r="E731" s="251"/>
      <c r="F731" s="251"/>
      <c r="G731" s="251"/>
      <c r="H731" s="251"/>
      <c r="I731" s="251"/>
      <c r="J731" s="251"/>
      <c r="K731" s="251"/>
      <c r="L731" s="251"/>
      <c r="M731" s="251"/>
      <c r="N731" s="251"/>
      <c r="O731" s="251"/>
      <c r="P731" s="251"/>
      <c r="Q731" s="251"/>
      <c r="R731" s="251"/>
      <c r="S731" s="251"/>
      <c r="T731" s="251"/>
      <c r="U731" s="251"/>
      <c r="V731" s="251"/>
      <c r="W731" s="251"/>
      <c r="X731" s="251"/>
      <c r="Y731" s="251"/>
      <c r="Z731" s="251"/>
    </row>
    <row r="732" ht="15.75" customHeight="1">
      <c r="A732" s="251"/>
      <c r="B732" s="251"/>
      <c r="C732" s="251"/>
      <c r="D732" s="251"/>
      <c r="E732" s="251"/>
      <c r="F732" s="251"/>
      <c r="G732" s="251"/>
      <c r="H732" s="251"/>
      <c r="I732" s="251"/>
      <c r="J732" s="251"/>
      <c r="K732" s="251"/>
      <c r="L732" s="251"/>
      <c r="M732" s="251"/>
      <c r="N732" s="251"/>
      <c r="O732" s="251"/>
      <c r="P732" s="251"/>
      <c r="Q732" s="251"/>
      <c r="R732" s="251"/>
      <c r="S732" s="251"/>
      <c r="T732" s="251"/>
      <c r="U732" s="251"/>
      <c r="V732" s="251"/>
      <c r="W732" s="251"/>
      <c r="X732" s="251"/>
      <c r="Y732" s="251"/>
      <c r="Z732" s="251"/>
    </row>
    <row r="733" ht="15.75" customHeight="1">
      <c r="A733" s="251"/>
      <c r="B733" s="251"/>
      <c r="C733" s="251"/>
      <c r="D733" s="251"/>
      <c r="E733" s="251"/>
      <c r="F733" s="251"/>
      <c r="G733" s="251"/>
      <c r="H733" s="251"/>
      <c r="I733" s="251"/>
      <c r="J733" s="251"/>
      <c r="K733" s="251"/>
      <c r="L733" s="251"/>
      <c r="M733" s="251"/>
      <c r="N733" s="251"/>
      <c r="O733" s="251"/>
      <c r="P733" s="251"/>
      <c r="Q733" s="251"/>
      <c r="R733" s="251"/>
      <c r="S733" s="251"/>
      <c r="T733" s="251"/>
      <c r="U733" s="251"/>
      <c r="V733" s="251"/>
      <c r="W733" s="251"/>
      <c r="X733" s="251"/>
      <c r="Y733" s="251"/>
      <c r="Z733" s="251"/>
    </row>
    <row r="734" ht="15.75" customHeight="1">
      <c r="A734" s="251"/>
      <c r="B734" s="251"/>
      <c r="C734" s="251"/>
      <c r="D734" s="251"/>
      <c r="E734" s="251"/>
      <c r="F734" s="251"/>
      <c r="G734" s="251"/>
      <c r="H734" s="251"/>
      <c r="I734" s="251"/>
      <c r="J734" s="251"/>
      <c r="K734" s="251"/>
      <c r="L734" s="251"/>
      <c r="M734" s="251"/>
      <c r="N734" s="251"/>
      <c r="O734" s="251"/>
      <c r="P734" s="251"/>
      <c r="Q734" s="251"/>
      <c r="R734" s="251"/>
      <c r="S734" s="251"/>
      <c r="T734" s="251"/>
      <c r="U734" s="251"/>
      <c r="V734" s="251"/>
      <c r="W734" s="251"/>
      <c r="X734" s="251"/>
      <c r="Y734" s="251"/>
      <c r="Z734" s="251"/>
    </row>
    <row r="735" ht="15.75" customHeight="1">
      <c r="A735" s="251"/>
      <c r="B735" s="251"/>
      <c r="C735" s="251"/>
      <c r="D735" s="251"/>
      <c r="E735" s="251"/>
      <c r="F735" s="251"/>
      <c r="G735" s="251"/>
      <c r="H735" s="251"/>
      <c r="I735" s="251"/>
      <c r="J735" s="251"/>
      <c r="K735" s="251"/>
      <c r="L735" s="251"/>
      <c r="M735" s="251"/>
      <c r="N735" s="251"/>
      <c r="O735" s="251"/>
      <c r="P735" s="251"/>
      <c r="Q735" s="251"/>
      <c r="R735" s="251"/>
      <c r="S735" s="251"/>
      <c r="T735" s="251"/>
      <c r="U735" s="251"/>
      <c r="V735" s="251"/>
      <c r="W735" s="251"/>
      <c r="X735" s="251"/>
      <c r="Y735" s="251"/>
      <c r="Z735" s="251"/>
    </row>
    <row r="736" ht="15.75" customHeight="1">
      <c r="A736" s="251"/>
      <c r="B736" s="251"/>
      <c r="C736" s="251"/>
      <c r="D736" s="251"/>
      <c r="E736" s="251"/>
      <c r="F736" s="251"/>
      <c r="G736" s="251"/>
      <c r="H736" s="251"/>
      <c r="I736" s="251"/>
      <c r="J736" s="251"/>
      <c r="K736" s="251"/>
      <c r="L736" s="251"/>
      <c r="M736" s="251"/>
      <c r="N736" s="251"/>
      <c r="O736" s="251"/>
      <c r="P736" s="251"/>
      <c r="Q736" s="251"/>
      <c r="R736" s="251"/>
      <c r="S736" s="251"/>
      <c r="T736" s="251"/>
      <c r="U736" s="251"/>
      <c r="V736" s="251"/>
      <c r="W736" s="251"/>
      <c r="X736" s="251"/>
      <c r="Y736" s="251"/>
      <c r="Z736" s="251"/>
    </row>
    <row r="737" ht="15.75" customHeight="1">
      <c r="A737" s="251"/>
      <c r="B737" s="251"/>
      <c r="C737" s="251"/>
      <c r="D737" s="251"/>
      <c r="E737" s="251"/>
      <c r="F737" s="251"/>
      <c r="G737" s="251"/>
      <c r="H737" s="251"/>
      <c r="I737" s="251"/>
      <c r="J737" s="251"/>
      <c r="K737" s="251"/>
      <c r="L737" s="251"/>
      <c r="M737" s="251"/>
      <c r="N737" s="251"/>
      <c r="O737" s="251"/>
      <c r="P737" s="251"/>
      <c r="Q737" s="251"/>
      <c r="R737" s="251"/>
      <c r="S737" s="251"/>
      <c r="T737" s="251"/>
      <c r="U737" s="251"/>
      <c r="V737" s="251"/>
      <c r="W737" s="251"/>
      <c r="X737" s="251"/>
      <c r="Y737" s="251"/>
      <c r="Z737" s="251"/>
    </row>
    <row r="738" ht="15.75" customHeight="1">
      <c r="A738" s="251"/>
      <c r="B738" s="251"/>
      <c r="C738" s="251"/>
      <c r="D738" s="251"/>
      <c r="E738" s="251"/>
      <c r="F738" s="251"/>
      <c r="G738" s="251"/>
      <c r="H738" s="251"/>
      <c r="I738" s="251"/>
      <c r="J738" s="251"/>
      <c r="K738" s="251"/>
      <c r="L738" s="251"/>
      <c r="M738" s="251"/>
      <c r="N738" s="251"/>
      <c r="O738" s="251"/>
      <c r="P738" s="251"/>
      <c r="Q738" s="251"/>
      <c r="R738" s="251"/>
      <c r="S738" s="251"/>
      <c r="T738" s="251"/>
      <c r="U738" s="251"/>
      <c r="V738" s="251"/>
      <c r="W738" s="251"/>
      <c r="X738" s="251"/>
      <c r="Y738" s="251"/>
      <c r="Z738" s="251"/>
    </row>
    <row r="739" ht="15.75" customHeight="1">
      <c r="A739" s="251"/>
      <c r="B739" s="251"/>
      <c r="C739" s="251"/>
      <c r="D739" s="251"/>
      <c r="E739" s="251"/>
      <c r="F739" s="251"/>
      <c r="G739" s="251"/>
      <c r="H739" s="251"/>
      <c r="I739" s="251"/>
      <c r="J739" s="251"/>
      <c r="K739" s="251"/>
      <c r="L739" s="251"/>
      <c r="M739" s="251"/>
      <c r="N739" s="251"/>
      <c r="O739" s="251"/>
      <c r="P739" s="251"/>
      <c r="Q739" s="251"/>
      <c r="R739" s="251"/>
      <c r="S739" s="251"/>
      <c r="T739" s="251"/>
      <c r="U739" s="251"/>
      <c r="V739" s="251"/>
      <c r="W739" s="251"/>
      <c r="X739" s="251"/>
      <c r="Y739" s="251"/>
      <c r="Z739" s="251"/>
    </row>
    <row r="740" ht="15.75" customHeight="1">
      <c r="A740" s="251"/>
      <c r="B740" s="251"/>
      <c r="C740" s="251"/>
      <c r="D740" s="251"/>
      <c r="E740" s="251"/>
      <c r="F740" s="251"/>
      <c r="G740" s="251"/>
      <c r="H740" s="251"/>
      <c r="I740" s="251"/>
      <c r="J740" s="251"/>
      <c r="K740" s="251"/>
      <c r="L740" s="251"/>
      <c r="M740" s="251"/>
      <c r="N740" s="251"/>
      <c r="O740" s="251"/>
      <c r="P740" s="251"/>
      <c r="Q740" s="251"/>
      <c r="R740" s="251"/>
      <c r="S740" s="251"/>
      <c r="T740" s="251"/>
      <c r="U740" s="251"/>
      <c r="V740" s="251"/>
      <c r="W740" s="251"/>
      <c r="X740" s="251"/>
      <c r="Y740" s="251"/>
      <c r="Z740" s="251"/>
    </row>
    <row r="741" ht="15.75" customHeight="1">
      <c r="A741" s="251"/>
      <c r="B741" s="251"/>
      <c r="C741" s="251"/>
      <c r="D741" s="251"/>
      <c r="E741" s="251"/>
      <c r="F741" s="251"/>
      <c r="G741" s="251"/>
      <c r="H741" s="251"/>
      <c r="I741" s="251"/>
      <c r="J741" s="251"/>
      <c r="K741" s="251"/>
      <c r="L741" s="251"/>
      <c r="M741" s="251"/>
      <c r="N741" s="251"/>
      <c r="O741" s="251"/>
      <c r="P741" s="251"/>
      <c r="Q741" s="251"/>
      <c r="R741" s="251"/>
      <c r="S741" s="251"/>
      <c r="T741" s="251"/>
      <c r="U741" s="251"/>
      <c r="V741" s="251"/>
      <c r="W741" s="251"/>
      <c r="X741" s="251"/>
      <c r="Y741" s="251"/>
      <c r="Z741" s="251"/>
    </row>
    <row r="742" ht="15.75" customHeight="1">
      <c r="A742" s="251"/>
      <c r="B742" s="251"/>
      <c r="C742" s="251"/>
      <c r="D742" s="251"/>
      <c r="E742" s="251"/>
      <c r="F742" s="251"/>
      <c r="G742" s="251"/>
      <c r="H742" s="251"/>
      <c r="I742" s="251"/>
      <c r="J742" s="251"/>
      <c r="K742" s="251"/>
      <c r="L742" s="251"/>
      <c r="M742" s="251"/>
      <c r="N742" s="251"/>
      <c r="O742" s="251"/>
      <c r="P742" s="251"/>
      <c r="Q742" s="251"/>
      <c r="R742" s="251"/>
      <c r="S742" s="251"/>
      <c r="T742" s="251"/>
      <c r="U742" s="251"/>
      <c r="V742" s="251"/>
      <c r="W742" s="251"/>
      <c r="X742" s="251"/>
      <c r="Y742" s="251"/>
      <c r="Z742" s="251"/>
    </row>
    <row r="743" ht="15.75" customHeight="1">
      <c r="A743" s="251"/>
      <c r="B743" s="251"/>
      <c r="C743" s="251"/>
      <c r="D743" s="251"/>
      <c r="E743" s="251"/>
      <c r="F743" s="251"/>
      <c r="G743" s="251"/>
      <c r="H743" s="251"/>
      <c r="I743" s="251"/>
      <c r="J743" s="251"/>
      <c r="K743" s="251"/>
      <c r="L743" s="251"/>
      <c r="M743" s="251"/>
      <c r="N743" s="251"/>
      <c r="O743" s="251"/>
      <c r="P743" s="251"/>
      <c r="Q743" s="251"/>
      <c r="R743" s="251"/>
      <c r="S743" s="251"/>
      <c r="T743" s="251"/>
      <c r="U743" s="251"/>
      <c r="V743" s="251"/>
      <c r="W743" s="251"/>
      <c r="X743" s="251"/>
      <c r="Y743" s="251"/>
      <c r="Z743" s="251"/>
    </row>
    <row r="744" ht="15.75" customHeight="1">
      <c r="A744" s="251"/>
      <c r="B744" s="251"/>
      <c r="C744" s="251"/>
      <c r="D744" s="251"/>
      <c r="E744" s="251"/>
      <c r="F744" s="251"/>
      <c r="G744" s="251"/>
      <c r="H744" s="251"/>
      <c r="I744" s="251"/>
      <c r="J744" s="251"/>
      <c r="K744" s="251"/>
      <c r="L744" s="251"/>
      <c r="M744" s="251"/>
      <c r="N744" s="251"/>
      <c r="O744" s="251"/>
      <c r="P744" s="251"/>
      <c r="Q744" s="251"/>
      <c r="R744" s="251"/>
      <c r="S744" s="251"/>
      <c r="T744" s="251"/>
      <c r="U744" s="251"/>
      <c r="V744" s="251"/>
      <c r="W744" s="251"/>
      <c r="X744" s="251"/>
      <c r="Y744" s="251"/>
      <c r="Z744" s="251"/>
    </row>
    <row r="745" ht="15.75" customHeight="1">
      <c r="A745" s="251"/>
      <c r="B745" s="251"/>
      <c r="C745" s="251"/>
      <c r="D745" s="251"/>
      <c r="E745" s="251"/>
      <c r="F745" s="251"/>
      <c r="G745" s="251"/>
      <c r="H745" s="251"/>
      <c r="I745" s="251"/>
      <c r="J745" s="251"/>
      <c r="K745" s="251"/>
      <c r="L745" s="251"/>
      <c r="M745" s="251"/>
      <c r="N745" s="251"/>
      <c r="O745" s="251"/>
      <c r="P745" s="251"/>
      <c r="Q745" s="251"/>
      <c r="R745" s="251"/>
      <c r="S745" s="251"/>
      <c r="T745" s="251"/>
      <c r="U745" s="251"/>
      <c r="V745" s="251"/>
      <c r="W745" s="251"/>
      <c r="X745" s="251"/>
      <c r="Y745" s="251"/>
      <c r="Z745" s="251"/>
    </row>
    <row r="746" ht="15.75" customHeight="1">
      <c r="A746" s="251"/>
      <c r="B746" s="251"/>
      <c r="C746" s="251"/>
      <c r="D746" s="251"/>
      <c r="E746" s="251"/>
      <c r="F746" s="251"/>
      <c r="G746" s="251"/>
      <c r="H746" s="251"/>
      <c r="I746" s="251"/>
      <c r="J746" s="251"/>
      <c r="K746" s="251"/>
      <c r="L746" s="251"/>
      <c r="M746" s="251"/>
      <c r="N746" s="251"/>
      <c r="O746" s="251"/>
      <c r="P746" s="251"/>
      <c r="Q746" s="251"/>
      <c r="R746" s="251"/>
      <c r="S746" s="251"/>
      <c r="T746" s="251"/>
      <c r="U746" s="251"/>
      <c r="V746" s="251"/>
      <c r="W746" s="251"/>
      <c r="X746" s="251"/>
      <c r="Y746" s="251"/>
      <c r="Z746" s="251"/>
    </row>
    <row r="747" ht="15.75" customHeight="1">
      <c r="A747" s="251"/>
      <c r="B747" s="251"/>
      <c r="C747" s="251"/>
      <c r="D747" s="251"/>
      <c r="E747" s="251"/>
      <c r="F747" s="251"/>
      <c r="G747" s="251"/>
      <c r="H747" s="251"/>
      <c r="I747" s="251"/>
      <c r="J747" s="251"/>
      <c r="K747" s="251"/>
      <c r="L747" s="251"/>
      <c r="M747" s="251"/>
      <c r="N747" s="251"/>
      <c r="O747" s="251"/>
      <c r="P747" s="251"/>
      <c r="Q747" s="251"/>
      <c r="R747" s="251"/>
      <c r="S747" s="251"/>
      <c r="T747" s="251"/>
      <c r="U747" s="251"/>
      <c r="V747" s="251"/>
      <c r="W747" s="251"/>
      <c r="X747" s="251"/>
      <c r="Y747" s="251"/>
      <c r="Z747" s="251"/>
    </row>
    <row r="748" ht="15.75" customHeight="1">
      <c r="A748" s="251"/>
      <c r="B748" s="251"/>
      <c r="C748" s="251"/>
      <c r="D748" s="251"/>
      <c r="E748" s="251"/>
      <c r="F748" s="251"/>
      <c r="G748" s="251"/>
      <c r="H748" s="251"/>
      <c r="I748" s="251"/>
      <c r="J748" s="251"/>
      <c r="K748" s="251"/>
      <c r="L748" s="251"/>
      <c r="M748" s="251"/>
      <c r="N748" s="251"/>
      <c r="O748" s="251"/>
      <c r="P748" s="251"/>
      <c r="Q748" s="251"/>
      <c r="R748" s="251"/>
      <c r="S748" s="251"/>
      <c r="T748" s="251"/>
      <c r="U748" s="251"/>
      <c r="V748" s="251"/>
      <c r="W748" s="251"/>
      <c r="X748" s="251"/>
      <c r="Y748" s="251"/>
      <c r="Z748" s="251"/>
    </row>
    <row r="749" ht="15.75" customHeight="1">
      <c r="A749" s="251"/>
      <c r="B749" s="251"/>
      <c r="C749" s="251"/>
      <c r="D749" s="251"/>
      <c r="E749" s="251"/>
      <c r="F749" s="251"/>
      <c r="G749" s="251"/>
      <c r="H749" s="251"/>
      <c r="I749" s="251"/>
      <c r="J749" s="251"/>
      <c r="K749" s="251"/>
      <c r="L749" s="251"/>
      <c r="M749" s="251"/>
      <c r="N749" s="251"/>
      <c r="O749" s="251"/>
      <c r="P749" s="251"/>
      <c r="Q749" s="251"/>
      <c r="R749" s="251"/>
      <c r="S749" s="251"/>
      <c r="T749" s="251"/>
      <c r="U749" s="251"/>
      <c r="V749" s="251"/>
      <c r="W749" s="251"/>
      <c r="X749" s="251"/>
      <c r="Y749" s="251"/>
      <c r="Z749" s="251"/>
    </row>
    <row r="750" ht="15.75" customHeight="1">
      <c r="A750" s="251"/>
      <c r="B750" s="251"/>
      <c r="C750" s="251"/>
      <c r="D750" s="251"/>
      <c r="E750" s="251"/>
      <c r="F750" s="251"/>
      <c r="G750" s="251"/>
      <c r="H750" s="251"/>
      <c r="I750" s="251"/>
      <c r="J750" s="251"/>
      <c r="K750" s="251"/>
      <c r="L750" s="251"/>
      <c r="M750" s="251"/>
      <c r="N750" s="251"/>
      <c r="O750" s="251"/>
      <c r="P750" s="251"/>
      <c r="Q750" s="251"/>
      <c r="R750" s="251"/>
      <c r="S750" s="251"/>
      <c r="T750" s="251"/>
      <c r="U750" s="251"/>
      <c r="V750" s="251"/>
      <c r="W750" s="251"/>
      <c r="X750" s="251"/>
      <c r="Y750" s="251"/>
      <c r="Z750" s="251"/>
    </row>
    <row r="751" ht="15.75" customHeight="1">
      <c r="A751" s="251"/>
      <c r="B751" s="251"/>
      <c r="C751" s="251"/>
      <c r="D751" s="251"/>
      <c r="E751" s="251"/>
      <c r="F751" s="251"/>
      <c r="G751" s="251"/>
      <c r="H751" s="251"/>
      <c r="I751" s="251"/>
      <c r="J751" s="251"/>
      <c r="K751" s="251"/>
      <c r="L751" s="251"/>
      <c r="M751" s="251"/>
      <c r="N751" s="251"/>
      <c r="O751" s="251"/>
      <c r="P751" s="251"/>
      <c r="Q751" s="251"/>
      <c r="R751" s="251"/>
      <c r="S751" s="251"/>
      <c r="T751" s="251"/>
      <c r="U751" s="251"/>
      <c r="V751" s="251"/>
      <c r="W751" s="251"/>
      <c r="X751" s="251"/>
      <c r="Y751" s="251"/>
      <c r="Z751" s="251"/>
    </row>
    <row r="752" ht="15.75" customHeight="1">
      <c r="A752" s="251"/>
      <c r="B752" s="251"/>
      <c r="C752" s="251"/>
      <c r="D752" s="251"/>
      <c r="E752" s="251"/>
      <c r="F752" s="251"/>
      <c r="G752" s="251"/>
      <c r="H752" s="251"/>
      <c r="I752" s="251"/>
      <c r="J752" s="251"/>
      <c r="K752" s="251"/>
      <c r="L752" s="251"/>
      <c r="M752" s="251"/>
      <c r="N752" s="251"/>
      <c r="O752" s="251"/>
      <c r="P752" s="251"/>
      <c r="Q752" s="251"/>
      <c r="R752" s="251"/>
      <c r="S752" s="251"/>
      <c r="T752" s="251"/>
      <c r="U752" s="251"/>
      <c r="V752" s="251"/>
      <c r="W752" s="251"/>
      <c r="X752" s="251"/>
      <c r="Y752" s="251"/>
      <c r="Z752" s="251"/>
    </row>
    <row r="753" ht="15.75" customHeight="1">
      <c r="A753" s="251"/>
      <c r="B753" s="251"/>
      <c r="C753" s="251"/>
      <c r="D753" s="251"/>
      <c r="E753" s="251"/>
      <c r="F753" s="251"/>
      <c r="G753" s="251"/>
      <c r="H753" s="251"/>
      <c r="I753" s="251"/>
      <c r="J753" s="251"/>
      <c r="K753" s="251"/>
      <c r="L753" s="251"/>
      <c r="M753" s="251"/>
      <c r="N753" s="251"/>
      <c r="O753" s="251"/>
      <c r="P753" s="251"/>
      <c r="Q753" s="251"/>
      <c r="R753" s="251"/>
      <c r="S753" s="251"/>
      <c r="T753" s="251"/>
      <c r="U753" s="251"/>
      <c r="V753" s="251"/>
      <c r="W753" s="251"/>
      <c r="X753" s="251"/>
      <c r="Y753" s="251"/>
      <c r="Z753" s="251"/>
    </row>
    <row r="754" ht="15.75" customHeight="1">
      <c r="A754" s="251"/>
      <c r="B754" s="251"/>
      <c r="C754" s="251"/>
      <c r="D754" s="251"/>
      <c r="E754" s="251"/>
      <c r="F754" s="251"/>
      <c r="G754" s="251"/>
      <c r="H754" s="251"/>
      <c r="I754" s="251"/>
      <c r="J754" s="251"/>
      <c r="K754" s="251"/>
      <c r="L754" s="251"/>
      <c r="M754" s="251"/>
      <c r="N754" s="251"/>
      <c r="O754" s="251"/>
      <c r="P754" s="251"/>
      <c r="Q754" s="251"/>
      <c r="R754" s="251"/>
      <c r="S754" s="251"/>
      <c r="T754" s="251"/>
      <c r="U754" s="251"/>
      <c r="V754" s="251"/>
      <c r="W754" s="251"/>
      <c r="X754" s="251"/>
      <c r="Y754" s="251"/>
      <c r="Z754" s="251"/>
    </row>
    <row r="755" ht="15.75" customHeight="1">
      <c r="A755" s="251"/>
      <c r="B755" s="251"/>
      <c r="C755" s="251"/>
      <c r="D755" s="251"/>
      <c r="E755" s="251"/>
      <c r="F755" s="251"/>
      <c r="G755" s="251"/>
      <c r="H755" s="251"/>
      <c r="I755" s="251"/>
      <c r="J755" s="251"/>
      <c r="K755" s="251"/>
      <c r="L755" s="251"/>
      <c r="M755" s="251"/>
      <c r="N755" s="251"/>
      <c r="O755" s="251"/>
      <c r="P755" s="251"/>
      <c r="Q755" s="251"/>
      <c r="R755" s="251"/>
      <c r="S755" s="251"/>
      <c r="T755" s="251"/>
      <c r="U755" s="251"/>
      <c r="V755" s="251"/>
      <c r="W755" s="251"/>
      <c r="X755" s="251"/>
      <c r="Y755" s="251"/>
      <c r="Z755" s="251"/>
    </row>
    <row r="756" ht="15.75" customHeight="1">
      <c r="A756" s="251"/>
      <c r="B756" s="251"/>
      <c r="C756" s="251"/>
      <c r="D756" s="251"/>
      <c r="E756" s="251"/>
      <c r="F756" s="251"/>
      <c r="G756" s="251"/>
      <c r="H756" s="251"/>
      <c r="I756" s="251"/>
      <c r="J756" s="251"/>
      <c r="K756" s="251"/>
      <c r="L756" s="251"/>
      <c r="M756" s="251"/>
      <c r="N756" s="251"/>
      <c r="O756" s="251"/>
      <c r="P756" s="251"/>
      <c r="Q756" s="251"/>
      <c r="R756" s="251"/>
      <c r="S756" s="251"/>
      <c r="T756" s="251"/>
      <c r="U756" s="251"/>
      <c r="V756" s="251"/>
      <c r="W756" s="251"/>
      <c r="X756" s="251"/>
      <c r="Y756" s="251"/>
      <c r="Z756" s="251"/>
    </row>
    <row r="757" ht="15.75" customHeight="1">
      <c r="A757" s="251"/>
      <c r="B757" s="251"/>
      <c r="C757" s="251"/>
      <c r="D757" s="251"/>
      <c r="E757" s="251"/>
      <c r="F757" s="251"/>
      <c r="G757" s="251"/>
      <c r="H757" s="251"/>
      <c r="I757" s="251"/>
      <c r="J757" s="251"/>
      <c r="K757" s="251"/>
      <c r="L757" s="251"/>
      <c r="M757" s="251"/>
      <c r="N757" s="251"/>
      <c r="O757" s="251"/>
      <c r="P757" s="251"/>
      <c r="Q757" s="251"/>
      <c r="R757" s="251"/>
      <c r="S757" s="251"/>
      <c r="T757" s="251"/>
      <c r="U757" s="251"/>
      <c r="V757" s="251"/>
      <c r="W757" s="251"/>
      <c r="X757" s="251"/>
      <c r="Y757" s="251"/>
      <c r="Z757" s="251"/>
    </row>
    <row r="758" ht="15.75" customHeight="1">
      <c r="A758" s="251"/>
      <c r="B758" s="251"/>
      <c r="C758" s="251"/>
      <c r="D758" s="251"/>
      <c r="E758" s="251"/>
      <c r="F758" s="251"/>
      <c r="G758" s="251"/>
      <c r="H758" s="251"/>
      <c r="I758" s="251"/>
      <c r="J758" s="251"/>
      <c r="K758" s="251"/>
      <c r="L758" s="251"/>
      <c r="M758" s="251"/>
      <c r="N758" s="251"/>
      <c r="O758" s="251"/>
      <c r="P758" s="251"/>
      <c r="Q758" s="251"/>
      <c r="R758" s="251"/>
      <c r="S758" s="251"/>
      <c r="T758" s="251"/>
      <c r="U758" s="251"/>
      <c r="V758" s="251"/>
      <c r="W758" s="251"/>
      <c r="X758" s="251"/>
      <c r="Y758" s="251"/>
      <c r="Z758" s="251"/>
    </row>
    <row r="759" ht="15.75" customHeight="1">
      <c r="A759" s="251"/>
      <c r="B759" s="251"/>
      <c r="C759" s="251"/>
      <c r="D759" s="251"/>
      <c r="E759" s="251"/>
      <c r="F759" s="251"/>
      <c r="G759" s="251"/>
      <c r="H759" s="251"/>
      <c r="I759" s="251"/>
      <c r="J759" s="251"/>
      <c r="K759" s="251"/>
      <c r="L759" s="251"/>
      <c r="M759" s="251"/>
      <c r="N759" s="251"/>
      <c r="O759" s="251"/>
      <c r="P759" s="251"/>
      <c r="Q759" s="251"/>
      <c r="R759" s="251"/>
      <c r="S759" s="251"/>
      <c r="T759" s="251"/>
      <c r="U759" s="251"/>
      <c r="V759" s="251"/>
      <c r="W759" s="251"/>
      <c r="X759" s="251"/>
      <c r="Y759" s="251"/>
      <c r="Z759" s="251"/>
    </row>
    <row r="760" ht="15.75" customHeight="1">
      <c r="A760" s="251"/>
      <c r="B760" s="251"/>
      <c r="C760" s="251"/>
      <c r="D760" s="251"/>
      <c r="E760" s="251"/>
      <c r="F760" s="251"/>
      <c r="G760" s="251"/>
      <c r="H760" s="251"/>
      <c r="I760" s="251"/>
      <c r="J760" s="251"/>
      <c r="K760" s="251"/>
      <c r="L760" s="251"/>
      <c r="M760" s="251"/>
      <c r="N760" s="251"/>
      <c r="O760" s="251"/>
      <c r="P760" s="251"/>
      <c r="Q760" s="251"/>
      <c r="R760" s="251"/>
      <c r="S760" s="251"/>
      <c r="T760" s="251"/>
      <c r="U760" s="251"/>
      <c r="V760" s="251"/>
      <c r="W760" s="251"/>
      <c r="X760" s="251"/>
      <c r="Y760" s="251"/>
      <c r="Z760" s="251"/>
    </row>
    <row r="761" ht="15.75" customHeight="1">
      <c r="A761" s="251"/>
      <c r="B761" s="251"/>
      <c r="C761" s="251"/>
      <c r="D761" s="251"/>
      <c r="E761" s="251"/>
      <c r="F761" s="251"/>
      <c r="G761" s="251"/>
      <c r="H761" s="251"/>
      <c r="I761" s="251"/>
      <c r="J761" s="251"/>
      <c r="K761" s="251"/>
      <c r="L761" s="251"/>
      <c r="M761" s="251"/>
      <c r="N761" s="251"/>
      <c r="O761" s="251"/>
      <c r="P761" s="251"/>
      <c r="Q761" s="251"/>
      <c r="R761" s="251"/>
      <c r="S761" s="251"/>
      <c r="T761" s="251"/>
      <c r="U761" s="251"/>
      <c r="V761" s="251"/>
      <c r="W761" s="251"/>
      <c r="X761" s="251"/>
      <c r="Y761" s="251"/>
      <c r="Z761" s="251"/>
    </row>
    <row r="762" ht="15.75" customHeight="1">
      <c r="A762" s="251"/>
      <c r="B762" s="251"/>
      <c r="C762" s="251"/>
      <c r="D762" s="251"/>
      <c r="E762" s="251"/>
      <c r="F762" s="251"/>
      <c r="G762" s="251"/>
      <c r="H762" s="251"/>
      <c r="I762" s="251"/>
      <c r="J762" s="251"/>
      <c r="K762" s="251"/>
      <c r="L762" s="251"/>
      <c r="M762" s="251"/>
      <c r="N762" s="251"/>
      <c r="O762" s="251"/>
      <c r="P762" s="251"/>
      <c r="Q762" s="251"/>
      <c r="R762" s="251"/>
      <c r="S762" s="251"/>
      <c r="T762" s="251"/>
      <c r="U762" s="251"/>
      <c r="V762" s="251"/>
      <c r="W762" s="251"/>
      <c r="X762" s="251"/>
      <c r="Y762" s="251"/>
      <c r="Z762" s="251"/>
    </row>
    <row r="763" ht="15.75" customHeight="1">
      <c r="A763" s="251"/>
      <c r="B763" s="251"/>
      <c r="C763" s="251"/>
      <c r="D763" s="251"/>
      <c r="E763" s="251"/>
      <c r="F763" s="251"/>
      <c r="G763" s="251"/>
      <c r="H763" s="251"/>
      <c r="I763" s="251"/>
      <c r="J763" s="251"/>
      <c r="K763" s="251"/>
      <c r="L763" s="251"/>
      <c r="M763" s="251"/>
      <c r="N763" s="251"/>
      <c r="O763" s="251"/>
      <c r="P763" s="251"/>
      <c r="Q763" s="251"/>
      <c r="R763" s="251"/>
      <c r="S763" s="251"/>
      <c r="T763" s="251"/>
      <c r="U763" s="251"/>
      <c r="V763" s="251"/>
      <c r="W763" s="251"/>
      <c r="X763" s="251"/>
      <c r="Y763" s="251"/>
      <c r="Z763" s="251"/>
    </row>
    <row r="764" ht="15.75" customHeight="1">
      <c r="A764" s="251"/>
      <c r="B764" s="251"/>
      <c r="C764" s="251"/>
      <c r="D764" s="251"/>
      <c r="E764" s="251"/>
      <c r="F764" s="251"/>
      <c r="G764" s="251"/>
      <c r="H764" s="251"/>
      <c r="I764" s="251"/>
      <c r="J764" s="251"/>
      <c r="K764" s="251"/>
      <c r="L764" s="251"/>
      <c r="M764" s="251"/>
      <c r="N764" s="251"/>
      <c r="O764" s="251"/>
      <c r="P764" s="251"/>
      <c r="Q764" s="251"/>
      <c r="R764" s="251"/>
      <c r="S764" s="251"/>
      <c r="T764" s="251"/>
      <c r="U764" s="251"/>
      <c r="V764" s="251"/>
      <c r="W764" s="251"/>
      <c r="X764" s="251"/>
      <c r="Y764" s="251"/>
      <c r="Z764" s="251"/>
    </row>
    <row r="765" ht="15.75" customHeight="1">
      <c r="A765" s="251"/>
      <c r="B765" s="251"/>
      <c r="C765" s="251"/>
      <c r="D765" s="251"/>
      <c r="E765" s="251"/>
      <c r="F765" s="251"/>
      <c r="G765" s="251"/>
      <c r="H765" s="251"/>
      <c r="I765" s="251"/>
      <c r="J765" s="251"/>
      <c r="K765" s="251"/>
      <c r="L765" s="251"/>
      <c r="M765" s="251"/>
      <c r="N765" s="251"/>
      <c r="O765" s="251"/>
      <c r="P765" s="251"/>
      <c r="Q765" s="251"/>
      <c r="R765" s="251"/>
      <c r="S765" s="251"/>
      <c r="T765" s="251"/>
      <c r="U765" s="251"/>
      <c r="V765" s="251"/>
      <c r="W765" s="251"/>
      <c r="X765" s="251"/>
      <c r="Y765" s="251"/>
      <c r="Z765" s="251"/>
    </row>
    <row r="766" ht="15.75" customHeight="1">
      <c r="A766" s="251"/>
      <c r="B766" s="251"/>
      <c r="C766" s="251"/>
      <c r="D766" s="251"/>
      <c r="E766" s="251"/>
      <c r="F766" s="251"/>
      <c r="G766" s="251"/>
      <c r="H766" s="251"/>
      <c r="I766" s="251"/>
      <c r="J766" s="251"/>
      <c r="K766" s="251"/>
      <c r="L766" s="251"/>
      <c r="M766" s="251"/>
      <c r="N766" s="251"/>
      <c r="O766" s="251"/>
      <c r="P766" s="251"/>
      <c r="Q766" s="251"/>
      <c r="R766" s="251"/>
      <c r="S766" s="251"/>
      <c r="T766" s="251"/>
      <c r="U766" s="251"/>
      <c r="V766" s="251"/>
      <c r="W766" s="251"/>
      <c r="X766" s="251"/>
      <c r="Y766" s="251"/>
      <c r="Z766" s="251"/>
    </row>
    <row r="767" ht="15.75" customHeight="1">
      <c r="A767" s="251"/>
      <c r="B767" s="251"/>
      <c r="C767" s="251"/>
      <c r="D767" s="251"/>
      <c r="E767" s="251"/>
      <c r="F767" s="251"/>
      <c r="G767" s="251"/>
      <c r="H767" s="251"/>
      <c r="I767" s="251"/>
      <c r="J767" s="251"/>
      <c r="K767" s="251"/>
      <c r="L767" s="251"/>
      <c r="M767" s="251"/>
      <c r="N767" s="251"/>
      <c r="O767" s="251"/>
      <c r="P767" s="251"/>
      <c r="Q767" s="251"/>
      <c r="R767" s="251"/>
      <c r="S767" s="251"/>
      <c r="T767" s="251"/>
      <c r="U767" s="251"/>
      <c r="V767" s="251"/>
      <c r="W767" s="251"/>
      <c r="X767" s="251"/>
      <c r="Y767" s="251"/>
      <c r="Z767" s="251"/>
    </row>
    <row r="768" ht="15.75" customHeight="1">
      <c r="A768" s="251"/>
      <c r="B768" s="251"/>
      <c r="C768" s="251"/>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row>
    <row r="769" ht="15.75" customHeight="1">
      <c r="A769" s="251"/>
      <c r="B769" s="251"/>
      <c r="C769" s="251"/>
      <c r="D769" s="251"/>
      <c r="E769" s="251"/>
      <c r="F769" s="251"/>
      <c r="G769" s="251"/>
      <c r="H769" s="251"/>
      <c r="I769" s="251"/>
      <c r="J769" s="251"/>
      <c r="K769" s="251"/>
      <c r="L769" s="251"/>
      <c r="M769" s="251"/>
      <c r="N769" s="251"/>
      <c r="O769" s="251"/>
      <c r="P769" s="251"/>
      <c r="Q769" s="251"/>
      <c r="R769" s="251"/>
      <c r="S769" s="251"/>
      <c r="T769" s="251"/>
      <c r="U769" s="251"/>
      <c r="V769" s="251"/>
      <c r="W769" s="251"/>
      <c r="X769" s="251"/>
      <c r="Y769" s="251"/>
      <c r="Z769" s="251"/>
    </row>
    <row r="770" ht="15.75" customHeight="1">
      <c r="A770" s="251"/>
      <c r="B770" s="251"/>
      <c r="C770" s="251"/>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row>
    <row r="771" ht="15.75" customHeight="1">
      <c r="A771" s="251"/>
      <c r="B771" s="251"/>
      <c r="C771" s="251"/>
      <c r="D771" s="251"/>
      <c r="E771" s="251"/>
      <c r="F771" s="251"/>
      <c r="G771" s="251"/>
      <c r="H771" s="251"/>
      <c r="I771" s="251"/>
      <c r="J771" s="251"/>
      <c r="K771" s="251"/>
      <c r="L771" s="251"/>
      <c r="M771" s="251"/>
      <c r="N771" s="251"/>
      <c r="O771" s="251"/>
      <c r="P771" s="251"/>
      <c r="Q771" s="251"/>
      <c r="R771" s="251"/>
      <c r="S771" s="251"/>
      <c r="T771" s="251"/>
      <c r="U771" s="251"/>
      <c r="V771" s="251"/>
      <c r="W771" s="251"/>
      <c r="X771" s="251"/>
      <c r="Y771" s="251"/>
      <c r="Z771" s="251"/>
    </row>
    <row r="772" ht="15.75" customHeight="1">
      <c r="A772" s="251"/>
      <c r="B772" s="251"/>
      <c r="C772" s="251"/>
      <c r="D772" s="251"/>
      <c r="E772" s="251"/>
      <c r="F772" s="251"/>
      <c r="G772" s="251"/>
      <c r="H772" s="251"/>
      <c r="I772" s="251"/>
      <c r="J772" s="251"/>
      <c r="K772" s="251"/>
      <c r="L772" s="251"/>
      <c r="M772" s="251"/>
      <c r="N772" s="251"/>
      <c r="O772" s="251"/>
      <c r="P772" s="251"/>
      <c r="Q772" s="251"/>
      <c r="R772" s="251"/>
      <c r="S772" s="251"/>
      <c r="T772" s="251"/>
      <c r="U772" s="251"/>
      <c r="V772" s="251"/>
      <c r="W772" s="251"/>
      <c r="X772" s="251"/>
      <c r="Y772" s="251"/>
      <c r="Z772" s="251"/>
    </row>
    <row r="773" ht="15.75" customHeight="1">
      <c r="A773" s="251"/>
      <c r="B773" s="251"/>
      <c r="C773" s="251"/>
      <c r="D773" s="251"/>
      <c r="E773" s="251"/>
      <c r="F773" s="251"/>
      <c r="G773" s="251"/>
      <c r="H773" s="251"/>
      <c r="I773" s="251"/>
      <c r="J773" s="251"/>
      <c r="K773" s="251"/>
      <c r="L773" s="251"/>
      <c r="M773" s="251"/>
      <c r="N773" s="251"/>
      <c r="O773" s="251"/>
      <c r="P773" s="251"/>
      <c r="Q773" s="251"/>
      <c r="R773" s="251"/>
      <c r="S773" s="251"/>
      <c r="T773" s="251"/>
      <c r="U773" s="251"/>
      <c r="V773" s="251"/>
      <c r="W773" s="251"/>
      <c r="X773" s="251"/>
      <c r="Y773" s="251"/>
      <c r="Z773" s="251"/>
    </row>
    <row r="774" ht="15.75" customHeight="1">
      <c r="A774" s="251"/>
      <c r="B774" s="251"/>
      <c r="C774" s="251"/>
      <c r="D774" s="251"/>
      <c r="E774" s="251"/>
      <c r="F774" s="251"/>
      <c r="G774" s="251"/>
      <c r="H774" s="251"/>
      <c r="I774" s="251"/>
      <c r="J774" s="251"/>
      <c r="K774" s="251"/>
      <c r="L774" s="251"/>
      <c r="M774" s="251"/>
      <c r="N774" s="251"/>
      <c r="O774" s="251"/>
      <c r="P774" s="251"/>
      <c r="Q774" s="251"/>
      <c r="R774" s="251"/>
      <c r="S774" s="251"/>
      <c r="T774" s="251"/>
      <c r="U774" s="251"/>
      <c r="V774" s="251"/>
      <c r="W774" s="251"/>
      <c r="X774" s="251"/>
      <c r="Y774" s="251"/>
      <c r="Z774" s="251"/>
    </row>
    <row r="775" ht="15.75" customHeight="1">
      <c r="A775" s="251"/>
      <c r="B775" s="251"/>
      <c r="C775" s="251"/>
      <c r="D775" s="251"/>
      <c r="E775" s="251"/>
      <c r="F775" s="251"/>
      <c r="G775" s="251"/>
      <c r="H775" s="251"/>
      <c r="I775" s="251"/>
      <c r="J775" s="251"/>
      <c r="K775" s="251"/>
      <c r="L775" s="251"/>
      <c r="M775" s="251"/>
      <c r="N775" s="251"/>
      <c r="O775" s="251"/>
      <c r="P775" s="251"/>
      <c r="Q775" s="251"/>
      <c r="R775" s="251"/>
      <c r="S775" s="251"/>
      <c r="T775" s="251"/>
      <c r="U775" s="251"/>
      <c r="V775" s="251"/>
      <c r="W775" s="251"/>
      <c r="X775" s="251"/>
      <c r="Y775" s="251"/>
      <c r="Z775" s="251"/>
    </row>
    <row r="776" ht="15.75" customHeight="1">
      <c r="A776" s="251"/>
      <c r="B776" s="251"/>
      <c r="C776" s="251"/>
      <c r="D776" s="251"/>
      <c r="E776" s="251"/>
      <c r="F776" s="251"/>
      <c r="G776" s="251"/>
      <c r="H776" s="251"/>
      <c r="I776" s="251"/>
      <c r="J776" s="251"/>
      <c r="K776" s="251"/>
      <c r="L776" s="251"/>
      <c r="M776" s="251"/>
      <c r="N776" s="251"/>
      <c r="O776" s="251"/>
      <c r="P776" s="251"/>
      <c r="Q776" s="251"/>
      <c r="R776" s="251"/>
      <c r="S776" s="251"/>
      <c r="T776" s="251"/>
      <c r="U776" s="251"/>
      <c r="V776" s="251"/>
      <c r="W776" s="251"/>
      <c r="X776" s="251"/>
      <c r="Y776" s="251"/>
      <c r="Z776" s="251"/>
    </row>
    <row r="777" ht="15.75" customHeight="1">
      <c r="A777" s="251"/>
      <c r="B777" s="251"/>
      <c r="C777" s="251"/>
      <c r="D777" s="251"/>
      <c r="E777" s="251"/>
      <c r="F777" s="251"/>
      <c r="G777" s="251"/>
      <c r="H777" s="251"/>
      <c r="I777" s="251"/>
      <c r="J777" s="251"/>
      <c r="K777" s="251"/>
      <c r="L777" s="251"/>
      <c r="M777" s="251"/>
      <c r="N777" s="251"/>
      <c r="O777" s="251"/>
      <c r="P777" s="251"/>
      <c r="Q777" s="251"/>
      <c r="R777" s="251"/>
      <c r="S777" s="251"/>
      <c r="T777" s="251"/>
      <c r="U777" s="251"/>
      <c r="V777" s="251"/>
      <c r="W777" s="251"/>
      <c r="X777" s="251"/>
      <c r="Y777" s="251"/>
      <c r="Z777" s="251"/>
    </row>
    <row r="778" ht="15.75" customHeight="1">
      <c r="A778" s="251"/>
      <c r="B778" s="251"/>
      <c r="C778" s="251"/>
      <c r="D778" s="251"/>
      <c r="E778" s="251"/>
      <c r="F778" s="251"/>
      <c r="G778" s="251"/>
      <c r="H778" s="251"/>
      <c r="I778" s="251"/>
      <c r="J778" s="251"/>
      <c r="K778" s="251"/>
      <c r="L778" s="251"/>
      <c r="M778" s="251"/>
      <c r="N778" s="251"/>
      <c r="O778" s="251"/>
      <c r="P778" s="251"/>
      <c r="Q778" s="251"/>
      <c r="R778" s="251"/>
      <c r="S778" s="251"/>
      <c r="T778" s="251"/>
      <c r="U778" s="251"/>
      <c r="V778" s="251"/>
      <c r="W778" s="251"/>
      <c r="X778" s="251"/>
      <c r="Y778" s="251"/>
      <c r="Z778" s="251"/>
    </row>
    <row r="779" ht="15.75" customHeight="1">
      <c r="A779" s="251"/>
      <c r="B779" s="251"/>
      <c r="C779" s="251"/>
      <c r="D779" s="251"/>
      <c r="E779" s="251"/>
      <c r="F779" s="251"/>
      <c r="G779" s="251"/>
      <c r="H779" s="251"/>
      <c r="I779" s="251"/>
      <c r="J779" s="251"/>
      <c r="K779" s="251"/>
      <c r="L779" s="251"/>
      <c r="M779" s="251"/>
      <c r="N779" s="251"/>
      <c r="O779" s="251"/>
      <c r="P779" s="251"/>
      <c r="Q779" s="251"/>
      <c r="R779" s="251"/>
      <c r="S779" s="251"/>
      <c r="T779" s="251"/>
      <c r="U779" s="251"/>
      <c r="V779" s="251"/>
      <c r="W779" s="251"/>
      <c r="X779" s="251"/>
      <c r="Y779" s="251"/>
      <c r="Z779" s="251"/>
    </row>
    <row r="780" ht="15.75" customHeight="1">
      <c r="A780" s="251"/>
      <c r="B780" s="251"/>
      <c r="C780" s="251"/>
      <c r="D780" s="251"/>
      <c r="E780" s="251"/>
      <c r="F780" s="251"/>
      <c r="G780" s="251"/>
      <c r="H780" s="251"/>
      <c r="I780" s="251"/>
      <c r="J780" s="251"/>
      <c r="K780" s="251"/>
      <c r="L780" s="251"/>
      <c r="M780" s="251"/>
      <c r="N780" s="251"/>
      <c r="O780" s="251"/>
      <c r="P780" s="251"/>
      <c r="Q780" s="251"/>
      <c r="R780" s="251"/>
      <c r="S780" s="251"/>
      <c r="T780" s="251"/>
      <c r="U780" s="251"/>
      <c r="V780" s="251"/>
      <c r="W780" s="251"/>
      <c r="X780" s="251"/>
      <c r="Y780" s="251"/>
      <c r="Z780" s="251"/>
    </row>
    <row r="781" ht="15.75" customHeight="1">
      <c r="A781" s="251"/>
      <c r="B781" s="251"/>
      <c r="C781" s="251"/>
      <c r="D781" s="251"/>
      <c r="E781" s="251"/>
      <c r="F781" s="251"/>
      <c r="G781" s="251"/>
      <c r="H781" s="251"/>
      <c r="I781" s="251"/>
      <c r="J781" s="251"/>
      <c r="K781" s="251"/>
      <c r="L781" s="251"/>
      <c r="M781" s="251"/>
      <c r="N781" s="251"/>
      <c r="O781" s="251"/>
      <c r="P781" s="251"/>
      <c r="Q781" s="251"/>
      <c r="R781" s="251"/>
      <c r="S781" s="251"/>
      <c r="T781" s="251"/>
      <c r="U781" s="251"/>
      <c r="V781" s="251"/>
      <c r="W781" s="251"/>
      <c r="X781" s="251"/>
      <c r="Y781" s="251"/>
      <c r="Z781" s="251"/>
    </row>
    <row r="782" ht="15.75" customHeight="1">
      <c r="A782" s="251"/>
      <c r="B782" s="251"/>
      <c r="C782" s="251"/>
      <c r="D782" s="251"/>
      <c r="E782" s="251"/>
      <c r="F782" s="251"/>
      <c r="G782" s="251"/>
      <c r="H782" s="251"/>
      <c r="I782" s="251"/>
      <c r="J782" s="251"/>
      <c r="K782" s="251"/>
      <c r="L782" s="251"/>
      <c r="M782" s="251"/>
      <c r="N782" s="251"/>
      <c r="O782" s="251"/>
      <c r="P782" s="251"/>
      <c r="Q782" s="251"/>
      <c r="R782" s="251"/>
      <c r="S782" s="251"/>
      <c r="T782" s="251"/>
      <c r="U782" s="251"/>
      <c r="V782" s="251"/>
      <c r="W782" s="251"/>
      <c r="X782" s="251"/>
      <c r="Y782" s="251"/>
      <c r="Z782" s="251"/>
    </row>
    <row r="783" ht="15.75" customHeight="1">
      <c r="A783" s="251"/>
      <c r="B783" s="251"/>
      <c r="C783" s="251"/>
      <c r="D783" s="251"/>
      <c r="E783" s="251"/>
      <c r="F783" s="251"/>
      <c r="G783" s="251"/>
      <c r="H783" s="251"/>
      <c r="I783" s="251"/>
      <c r="J783" s="251"/>
      <c r="K783" s="251"/>
      <c r="L783" s="251"/>
      <c r="M783" s="251"/>
      <c r="N783" s="251"/>
      <c r="O783" s="251"/>
      <c r="P783" s="251"/>
      <c r="Q783" s="251"/>
      <c r="R783" s="251"/>
      <c r="S783" s="251"/>
      <c r="T783" s="251"/>
      <c r="U783" s="251"/>
      <c r="V783" s="251"/>
      <c r="W783" s="251"/>
      <c r="X783" s="251"/>
      <c r="Y783" s="251"/>
      <c r="Z783" s="251"/>
    </row>
    <row r="784" ht="15.75" customHeight="1">
      <c r="A784" s="251"/>
      <c r="B784" s="251"/>
      <c r="C784" s="251"/>
      <c r="D784" s="251"/>
      <c r="E784" s="251"/>
      <c r="F784" s="251"/>
      <c r="G784" s="251"/>
      <c r="H784" s="251"/>
      <c r="I784" s="251"/>
      <c r="J784" s="251"/>
      <c r="K784" s="251"/>
      <c r="L784" s="251"/>
      <c r="M784" s="251"/>
      <c r="N784" s="251"/>
      <c r="O784" s="251"/>
      <c r="P784" s="251"/>
      <c r="Q784" s="251"/>
      <c r="R784" s="251"/>
      <c r="S784" s="251"/>
      <c r="T784" s="251"/>
      <c r="U784" s="251"/>
      <c r="V784" s="251"/>
      <c r="W784" s="251"/>
      <c r="X784" s="251"/>
      <c r="Y784" s="251"/>
      <c r="Z784" s="251"/>
    </row>
    <row r="785" ht="15.75" customHeight="1">
      <c r="A785" s="251"/>
      <c r="B785" s="251"/>
      <c r="C785" s="251"/>
      <c r="D785" s="251"/>
      <c r="E785" s="251"/>
      <c r="F785" s="251"/>
      <c r="G785" s="251"/>
      <c r="H785" s="251"/>
      <c r="I785" s="251"/>
      <c r="J785" s="251"/>
      <c r="K785" s="251"/>
      <c r="L785" s="251"/>
      <c r="M785" s="251"/>
      <c r="N785" s="251"/>
      <c r="O785" s="251"/>
      <c r="P785" s="251"/>
      <c r="Q785" s="251"/>
      <c r="R785" s="251"/>
      <c r="S785" s="251"/>
      <c r="T785" s="251"/>
      <c r="U785" s="251"/>
      <c r="V785" s="251"/>
      <c r="W785" s="251"/>
      <c r="X785" s="251"/>
      <c r="Y785" s="251"/>
      <c r="Z785" s="251"/>
    </row>
    <row r="786" ht="15.75" customHeight="1">
      <c r="A786" s="251"/>
      <c r="B786" s="251"/>
      <c r="C786" s="251"/>
      <c r="D786" s="251"/>
      <c r="E786" s="251"/>
      <c r="F786" s="251"/>
      <c r="G786" s="251"/>
      <c r="H786" s="251"/>
      <c r="I786" s="251"/>
      <c r="J786" s="251"/>
      <c r="K786" s="251"/>
      <c r="L786" s="251"/>
      <c r="M786" s="251"/>
      <c r="N786" s="251"/>
      <c r="O786" s="251"/>
      <c r="P786" s="251"/>
      <c r="Q786" s="251"/>
      <c r="R786" s="251"/>
      <c r="S786" s="251"/>
      <c r="T786" s="251"/>
      <c r="U786" s="251"/>
      <c r="V786" s="251"/>
      <c r="W786" s="251"/>
      <c r="X786" s="251"/>
      <c r="Y786" s="251"/>
      <c r="Z786" s="251"/>
    </row>
    <row r="787" ht="15.75" customHeight="1">
      <c r="A787" s="251"/>
      <c r="B787" s="251"/>
      <c r="C787" s="251"/>
      <c r="D787" s="251"/>
      <c r="E787" s="251"/>
      <c r="F787" s="251"/>
      <c r="G787" s="251"/>
      <c r="H787" s="251"/>
      <c r="I787" s="251"/>
      <c r="J787" s="251"/>
      <c r="K787" s="251"/>
      <c r="L787" s="251"/>
      <c r="M787" s="251"/>
      <c r="N787" s="251"/>
      <c r="O787" s="251"/>
      <c r="P787" s="251"/>
      <c r="Q787" s="251"/>
      <c r="R787" s="251"/>
      <c r="S787" s="251"/>
      <c r="T787" s="251"/>
      <c r="U787" s="251"/>
      <c r="V787" s="251"/>
      <c r="W787" s="251"/>
      <c r="X787" s="251"/>
      <c r="Y787" s="251"/>
      <c r="Z787" s="251"/>
    </row>
    <row r="788" ht="15.75" customHeight="1">
      <c r="A788" s="251"/>
      <c r="B788" s="251"/>
      <c r="C788" s="251"/>
      <c r="D788" s="251"/>
      <c r="E788" s="251"/>
      <c r="F788" s="251"/>
      <c r="G788" s="251"/>
      <c r="H788" s="251"/>
      <c r="I788" s="251"/>
      <c r="J788" s="251"/>
      <c r="K788" s="251"/>
      <c r="L788" s="251"/>
      <c r="M788" s="251"/>
      <c r="N788" s="251"/>
      <c r="O788" s="251"/>
      <c r="P788" s="251"/>
      <c r="Q788" s="251"/>
      <c r="R788" s="251"/>
      <c r="S788" s="251"/>
      <c r="T788" s="251"/>
      <c r="U788" s="251"/>
      <c r="V788" s="251"/>
      <c r="W788" s="251"/>
      <c r="X788" s="251"/>
      <c r="Y788" s="251"/>
      <c r="Z788" s="251"/>
    </row>
    <row r="789" ht="15.75" customHeight="1">
      <c r="A789" s="251"/>
      <c r="B789" s="251"/>
      <c r="C789" s="251"/>
      <c r="D789" s="251"/>
      <c r="E789" s="251"/>
      <c r="F789" s="251"/>
      <c r="G789" s="251"/>
      <c r="H789" s="251"/>
      <c r="I789" s="251"/>
      <c r="J789" s="251"/>
      <c r="K789" s="251"/>
      <c r="L789" s="251"/>
      <c r="M789" s="251"/>
      <c r="N789" s="251"/>
      <c r="O789" s="251"/>
      <c r="P789" s="251"/>
      <c r="Q789" s="251"/>
      <c r="R789" s="251"/>
      <c r="S789" s="251"/>
      <c r="T789" s="251"/>
      <c r="U789" s="251"/>
      <c r="V789" s="251"/>
      <c r="W789" s="251"/>
      <c r="X789" s="251"/>
      <c r="Y789" s="251"/>
      <c r="Z789" s="251"/>
    </row>
    <row r="790" ht="15.75" customHeight="1">
      <c r="A790" s="251"/>
      <c r="B790" s="251"/>
      <c r="C790" s="251"/>
      <c r="D790" s="251"/>
      <c r="E790" s="251"/>
      <c r="F790" s="251"/>
      <c r="G790" s="251"/>
      <c r="H790" s="251"/>
      <c r="I790" s="251"/>
      <c r="J790" s="251"/>
      <c r="K790" s="251"/>
      <c r="L790" s="251"/>
      <c r="M790" s="251"/>
      <c r="N790" s="251"/>
      <c r="O790" s="251"/>
      <c r="P790" s="251"/>
      <c r="Q790" s="251"/>
      <c r="R790" s="251"/>
      <c r="S790" s="251"/>
      <c r="T790" s="251"/>
      <c r="U790" s="251"/>
      <c r="V790" s="251"/>
      <c r="W790" s="251"/>
      <c r="X790" s="251"/>
      <c r="Y790" s="251"/>
      <c r="Z790" s="251"/>
    </row>
    <row r="791" ht="15.75" customHeight="1">
      <c r="A791" s="251"/>
      <c r="B791" s="251"/>
      <c r="C791" s="251"/>
      <c r="D791" s="251"/>
      <c r="E791" s="251"/>
      <c r="F791" s="251"/>
      <c r="G791" s="251"/>
      <c r="H791" s="251"/>
      <c r="I791" s="251"/>
      <c r="J791" s="251"/>
      <c r="K791" s="251"/>
      <c r="L791" s="251"/>
      <c r="M791" s="251"/>
      <c r="N791" s="251"/>
      <c r="O791" s="251"/>
      <c r="P791" s="251"/>
      <c r="Q791" s="251"/>
      <c r="R791" s="251"/>
      <c r="S791" s="251"/>
      <c r="T791" s="251"/>
      <c r="U791" s="251"/>
      <c r="V791" s="251"/>
      <c r="W791" s="251"/>
      <c r="X791" s="251"/>
      <c r="Y791" s="251"/>
      <c r="Z791" s="251"/>
    </row>
    <row r="792" ht="15.75" customHeight="1">
      <c r="A792" s="251"/>
      <c r="B792" s="251"/>
      <c r="C792" s="251"/>
      <c r="D792" s="251"/>
      <c r="E792" s="251"/>
      <c r="F792" s="251"/>
      <c r="G792" s="251"/>
      <c r="H792" s="251"/>
      <c r="I792" s="251"/>
      <c r="J792" s="251"/>
      <c r="K792" s="251"/>
      <c r="L792" s="251"/>
      <c r="M792" s="251"/>
      <c r="N792" s="251"/>
      <c r="O792" s="251"/>
      <c r="P792" s="251"/>
      <c r="Q792" s="251"/>
      <c r="R792" s="251"/>
      <c r="S792" s="251"/>
      <c r="T792" s="251"/>
      <c r="U792" s="251"/>
      <c r="V792" s="251"/>
      <c r="W792" s="251"/>
      <c r="X792" s="251"/>
      <c r="Y792" s="251"/>
      <c r="Z792" s="251"/>
    </row>
    <row r="793" ht="15.75" customHeight="1">
      <c r="A793" s="251"/>
      <c r="B793" s="251"/>
      <c r="C793" s="251"/>
      <c r="D793" s="251"/>
      <c r="E793" s="251"/>
      <c r="F793" s="251"/>
      <c r="G793" s="251"/>
      <c r="H793" s="251"/>
      <c r="I793" s="251"/>
      <c r="J793" s="251"/>
      <c r="K793" s="251"/>
      <c r="L793" s="251"/>
      <c r="M793" s="251"/>
      <c r="N793" s="251"/>
      <c r="O793" s="251"/>
      <c r="P793" s="251"/>
      <c r="Q793" s="251"/>
      <c r="R793" s="251"/>
      <c r="S793" s="251"/>
      <c r="T793" s="251"/>
      <c r="U793" s="251"/>
      <c r="V793" s="251"/>
      <c r="W793" s="251"/>
      <c r="X793" s="251"/>
      <c r="Y793" s="251"/>
      <c r="Z793" s="251"/>
    </row>
    <row r="794" ht="15.75" customHeight="1">
      <c r="A794" s="251"/>
      <c r="B794" s="251"/>
      <c r="C794" s="251"/>
      <c r="D794" s="251"/>
      <c r="E794" s="251"/>
      <c r="F794" s="251"/>
      <c r="G794" s="251"/>
      <c r="H794" s="251"/>
      <c r="I794" s="251"/>
      <c r="J794" s="251"/>
      <c r="K794" s="251"/>
      <c r="L794" s="251"/>
      <c r="M794" s="251"/>
      <c r="N794" s="251"/>
      <c r="O794" s="251"/>
      <c r="P794" s="251"/>
      <c r="Q794" s="251"/>
      <c r="R794" s="251"/>
      <c r="S794" s="251"/>
      <c r="T794" s="251"/>
      <c r="U794" s="251"/>
      <c r="V794" s="251"/>
      <c r="W794" s="251"/>
      <c r="X794" s="251"/>
      <c r="Y794" s="251"/>
      <c r="Z794" s="251"/>
    </row>
    <row r="795" ht="15.75" customHeight="1">
      <c r="A795" s="251"/>
      <c r="B795" s="251"/>
      <c r="C795" s="251"/>
      <c r="D795" s="251"/>
      <c r="E795" s="251"/>
      <c r="F795" s="251"/>
      <c r="G795" s="251"/>
      <c r="H795" s="251"/>
      <c r="I795" s="251"/>
      <c r="J795" s="251"/>
      <c r="K795" s="251"/>
      <c r="L795" s="251"/>
      <c r="M795" s="251"/>
      <c r="N795" s="251"/>
      <c r="O795" s="251"/>
      <c r="P795" s="251"/>
      <c r="Q795" s="251"/>
      <c r="R795" s="251"/>
      <c r="S795" s="251"/>
      <c r="T795" s="251"/>
      <c r="U795" s="251"/>
      <c r="V795" s="251"/>
      <c r="W795" s="251"/>
      <c r="X795" s="251"/>
      <c r="Y795" s="251"/>
      <c r="Z795" s="251"/>
    </row>
    <row r="796" ht="15.75" customHeight="1">
      <c r="A796" s="251"/>
      <c r="B796" s="251"/>
      <c r="C796" s="251"/>
      <c r="D796" s="251"/>
      <c r="E796" s="251"/>
      <c r="F796" s="251"/>
      <c r="G796" s="251"/>
      <c r="H796" s="251"/>
      <c r="I796" s="251"/>
      <c r="J796" s="251"/>
      <c r="K796" s="251"/>
      <c r="L796" s="251"/>
      <c r="M796" s="251"/>
      <c r="N796" s="251"/>
      <c r="O796" s="251"/>
      <c r="P796" s="251"/>
      <c r="Q796" s="251"/>
      <c r="R796" s="251"/>
      <c r="S796" s="251"/>
      <c r="T796" s="251"/>
      <c r="U796" s="251"/>
      <c r="V796" s="251"/>
      <c r="W796" s="251"/>
      <c r="X796" s="251"/>
      <c r="Y796" s="251"/>
      <c r="Z796" s="251"/>
    </row>
    <row r="797" ht="15.75" customHeight="1">
      <c r="A797" s="251"/>
      <c r="B797" s="251"/>
      <c r="C797" s="251"/>
      <c r="D797" s="251"/>
      <c r="E797" s="251"/>
      <c r="F797" s="251"/>
      <c r="G797" s="251"/>
      <c r="H797" s="251"/>
      <c r="I797" s="251"/>
      <c r="J797" s="251"/>
      <c r="K797" s="251"/>
      <c r="L797" s="251"/>
      <c r="M797" s="251"/>
      <c r="N797" s="251"/>
      <c r="O797" s="251"/>
      <c r="P797" s="251"/>
      <c r="Q797" s="251"/>
      <c r="R797" s="251"/>
      <c r="S797" s="251"/>
      <c r="T797" s="251"/>
      <c r="U797" s="251"/>
      <c r="V797" s="251"/>
      <c r="W797" s="251"/>
      <c r="X797" s="251"/>
      <c r="Y797" s="251"/>
      <c r="Z797" s="251"/>
    </row>
    <row r="798" ht="15.75" customHeight="1">
      <c r="A798" s="251"/>
      <c r="B798" s="251"/>
      <c r="C798" s="251"/>
      <c r="D798" s="251"/>
      <c r="E798" s="251"/>
      <c r="F798" s="251"/>
      <c r="G798" s="251"/>
      <c r="H798" s="251"/>
      <c r="I798" s="251"/>
      <c r="J798" s="251"/>
      <c r="K798" s="251"/>
      <c r="L798" s="251"/>
      <c r="M798" s="251"/>
      <c r="N798" s="251"/>
      <c r="O798" s="251"/>
      <c r="P798" s="251"/>
      <c r="Q798" s="251"/>
      <c r="R798" s="251"/>
      <c r="S798" s="251"/>
      <c r="T798" s="251"/>
      <c r="U798" s="251"/>
      <c r="V798" s="251"/>
      <c r="W798" s="251"/>
      <c r="X798" s="251"/>
      <c r="Y798" s="251"/>
      <c r="Z798" s="251"/>
    </row>
    <row r="799" ht="15.75" customHeight="1">
      <c r="A799" s="251"/>
      <c r="B799" s="251"/>
      <c r="C799" s="251"/>
      <c r="D799" s="251"/>
      <c r="E799" s="251"/>
      <c r="F799" s="251"/>
      <c r="G799" s="251"/>
      <c r="H799" s="251"/>
      <c r="I799" s="251"/>
      <c r="J799" s="251"/>
      <c r="K799" s="251"/>
      <c r="L799" s="251"/>
      <c r="M799" s="251"/>
      <c r="N799" s="251"/>
      <c r="O799" s="251"/>
      <c r="P799" s="251"/>
      <c r="Q799" s="251"/>
      <c r="R799" s="251"/>
      <c r="S799" s="251"/>
      <c r="T799" s="251"/>
      <c r="U799" s="251"/>
      <c r="V799" s="251"/>
      <c r="W799" s="251"/>
      <c r="X799" s="251"/>
      <c r="Y799" s="251"/>
      <c r="Z799" s="251"/>
    </row>
    <row r="800" ht="15.75" customHeight="1">
      <c r="A800" s="251"/>
      <c r="B800" s="251"/>
      <c r="C800" s="251"/>
      <c r="D800" s="251"/>
      <c r="E800" s="251"/>
      <c r="F800" s="251"/>
      <c r="G800" s="251"/>
      <c r="H800" s="251"/>
      <c r="I800" s="251"/>
      <c r="J800" s="251"/>
      <c r="K800" s="251"/>
      <c r="L800" s="251"/>
      <c r="M800" s="251"/>
      <c r="N800" s="251"/>
      <c r="O800" s="251"/>
      <c r="P800" s="251"/>
      <c r="Q800" s="251"/>
      <c r="R800" s="251"/>
      <c r="S800" s="251"/>
      <c r="T800" s="251"/>
      <c r="U800" s="251"/>
      <c r="V800" s="251"/>
      <c r="W800" s="251"/>
      <c r="X800" s="251"/>
      <c r="Y800" s="251"/>
      <c r="Z800" s="251"/>
    </row>
    <row r="801" ht="15.75" customHeight="1">
      <c r="A801" s="251"/>
      <c r="B801" s="251"/>
      <c r="C801" s="251"/>
      <c r="D801" s="251"/>
      <c r="E801" s="251"/>
      <c r="F801" s="251"/>
      <c r="G801" s="251"/>
      <c r="H801" s="251"/>
      <c r="I801" s="251"/>
      <c r="J801" s="251"/>
      <c r="K801" s="251"/>
      <c r="L801" s="251"/>
      <c r="M801" s="251"/>
      <c r="N801" s="251"/>
      <c r="O801" s="251"/>
      <c r="P801" s="251"/>
      <c r="Q801" s="251"/>
      <c r="R801" s="251"/>
      <c r="S801" s="251"/>
      <c r="T801" s="251"/>
      <c r="U801" s="251"/>
      <c r="V801" s="251"/>
      <c r="W801" s="251"/>
      <c r="X801" s="251"/>
      <c r="Y801" s="251"/>
      <c r="Z801" s="251"/>
    </row>
    <row r="802" ht="15.75" customHeight="1">
      <c r="A802" s="251"/>
      <c r="B802" s="251"/>
      <c r="C802" s="251"/>
      <c r="D802" s="251"/>
      <c r="E802" s="251"/>
      <c r="F802" s="251"/>
      <c r="G802" s="251"/>
      <c r="H802" s="251"/>
      <c r="I802" s="251"/>
      <c r="J802" s="251"/>
      <c r="K802" s="251"/>
      <c r="L802" s="251"/>
      <c r="M802" s="251"/>
      <c r="N802" s="251"/>
      <c r="O802" s="251"/>
      <c r="P802" s="251"/>
      <c r="Q802" s="251"/>
      <c r="R802" s="251"/>
      <c r="S802" s="251"/>
      <c r="T802" s="251"/>
      <c r="U802" s="251"/>
      <c r="V802" s="251"/>
      <c r="W802" s="251"/>
      <c r="X802" s="251"/>
      <c r="Y802" s="251"/>
      <c r="Z802" s="251"/>
    </row>
    <row r="803" ht="15.75" customHeight="1">
      <c r="A803" s="251"/>
      <c r="B803" s="251"/>
      <c r="C803" s="251"/>
      <c r="D803" s="251"/>
      <c r="E803" s="251"/>
      <c r="F803" s="251"/>
      <c r="G803" s="251"/>
      <c r="H803" s="251"/>
      <c r="I803" s="251"/>
      <c r="J803" s="251"/>
      <c r="K803" s="251"/>
      <c r="L803" s="251"/>
      <c r="M803" s="251"/>
      <c r="N803" s="251"/>
      <c r="O803" s="251"/>
      <c r="P803" s="251"/>
      <c r="Q803" s="251"/>
      <c r="R803" s="251"/>
      <c r="S803" s="251"/>
      <c r="T803" s="251"/>
      <c r="U803" s="251"/>
      <c r="V803" s="251"/>
      <c r="W803" s="251"/>
      <c r="X803" s="251"/>
      <c r="Y803" s="251"/>
      <c r="Z803" s="251"/>
    </row>
    <row r="804" ht="15.75" customHeight="1">
      <c r="A804" s="251"/>
      <c r="B804" s="251"/>
      <c r="C804" s="251"/>
      <c r="D804" s="251"/>
      <c r="E804" s="251"/>
      <c r="F804" s="251"/>
      <c r="G804" s="251"/>
      <c r="H804" s="251"/>
      <c r="I804" s="251"/>
      <c r="J804" s="251"/>
      <c r="K804" s="251"/>
      <c r="L804" s="251"/>
      <c r="M804" s="251"/>
      <c r="N804" s="251"/>
      <c r="O804" s="251"/>
      <c r="P804" s="251"/>
      <c r="Q804" s="251"/>
      <c r="R804" s="251"/>
      <c r="S804" s="251"/>
      <c r="T804" s="251"/>
      <c r="U804" s="251"/>
      <c r="V804" s="251"/>
      <c r="W804" s="251"/>
      <c r="X804" s="251"/>
      <c r="Y804" s="251"/>
      <c r="Z804" s="251"/>
    </row>
    <row r="805" ht="15.75" customHeight="1">
      <c r="A805" s="251"/>
      <c r="B805" s="251"/>
      <c r="C805" s="251"/>
      <c r="D805" s="251"/>
      <c r="E805" s="251"/>
      <c r="F805" s="251"/>
      <c r="G805" s="251"/>
      <c r="H805" s="251"/>
      <c r="I805" s="251"/>
      <c r="J805" s="251"/>
      <c r="K805" s="251"/>
      <c r="L805" s="251"/>
      <c r="M805" s="251"/>
      <c r="N805" s="251"/>
      <c r="O805" s="251"/>
      <c r="P805" s="251"/>
      <c r="Q805" s="251"/>
      <c r="R805" s="251"/>
      <c r="S805" s="251"/>
      <c r="T805" s="251"/>
      <c r="U805" s="251"/>
      <c r="V805" s="251"/>
      <c r="W805" s="251"/>
      <c r="X805" s="251"/>
      <c r="Y805" s="251"/>
      <c r="Z805" s="251"/>
    </row>
    <row r="806" ht="15.75" customHeight="1">
      <c r="A806" s="251"/>
      <c r="B806" s="251"/>
      <c r="C806" s="251"/>
      <c r="D806" s="251"/>
      <c r="E806" s="251"/>
      <c r="F806" s="251"/>
      <c r="G806" s="251"/>
      <c r="H806" s="251"/>
      <c r="I806" s="251"/>
      <c r="J806" s="251"/>
      <c r="K806" s="251"/>
      <c r="L806" s="251"/>
      <c r="M806" s="251"/>
      <c r="N806" s="251"/>
      <c r="O806" s="251"/>
      <c r="P806" s="251"/>
      <c r="Q806" s="251"/>
      <c r="R806" s="251"/>
      <c r="S806" s="251"/>
      <c r="T806" s="251"/>
      <c r="U806" s="251"/>
      <c r="V806" s="251"/>
      <c r="W806" s="251"/>
      <c r="X806" s="251"/>
      <c r="Y806" s="251"/>
      <c r="Z806" s="251"/>
    </row>
    <row r="807" ht="15.75" customHeight="1">
      <c r="A807" s="251"/>
      <c r="B807" s="251"/>
      <c r="C807" s="251"/>
      <c r="D807" s="251"/>
      <c r="E807" s="251"/>
      <c r="F807" s="251"/>
      <c r="G807" s="251"/>
      <c r="H807" s="251"/>
      <c r="I807" s="251"/>
      <c r="J807" s="251"/>
      <c r="K807" s="251"/>
      <c r="L807" s="251"/>
      <c r="M807" s="251"/>
      <c r="N807" s="251"/>
      <c r="O807" s="251"/>
      <c r="P807" s="251"/>
      <c r="Q807" s="251"/>
      <c r="R807" s="251"/>
      <c r="S807" s="251"/>
      <c r="T807" s="251"/>
      <c r="U807" s="251"/>
      <c r="V807" s="251"/>
      <c r="W807" s="251"/>
      <c r="X807" s="251"/>
      <c r="Y807" s="251"/>
      <c r="Z807" s="251"/>
    </row>
    <row r="808" ht="15.75" customHeight="1">
      <c r="A808" s="251"/>
      <c r="B808" s="251"/>
      <c r="C808" s="251"/>
      <c r="D808" s="251"/>
      <c r="E808" s="251"/>
      <c r="F808" s="251"/>
      <c r="G808" s="251"/>
      <c r="H808" s="251"/>
      <c r="I808" s="251"/>
      <c r="J808" s="251"/>
      <c r="K808" s="251"/>
      <c r="L808" s="251"/>
      <c r="M808" s="251"/>
      <c r="N808" s="251"/>
      <c r="O808" s="251"/>
      <c r="P808" s="251"/>
      <c r="Q808" s="251"/>
      <c r="R808" s="251"/>
      <c r="S808" s="251"/>
      <c r="T808" s="251"/>
      <c r="U808" s="251"/>
      <c r="V808" s="251"/>
      <c r="W808" s="251"/>
      <c r="X808" s="251"/>
      <c r="Y808" s="251"/>
      <c r="Z808" s="251"/>
    </row>
    <row r="809" ht="15.75" customHeight="1">
      <c r="A809" s="251"/>
      <c r="B809" s="251"/>
      <c r="C809" s="251"/>
      <c r="D809" s="251"/>
      <c r="E809" s="251"/>
      <c r="F809" s="251"/>
      <c r="G809" s="251"/>
      <c r="H809" s="251"/>
      <c r="I809" s="251"/>
      <c r="J809" s="251"/>
      <c r="K809" s="251"/>
      <c r="L809" s="251"/>
      <c r="M809" s="251"/>
      <c r="N809" s="251"/>
      <c r="O809" s="251"/>
      <c r="P809" s="251"/>
      <c r="Q809" s="251"/>
      <c r="R809" s="251"/>
      <c r="S809" s="251"/>
      <c r="T809" s="251"/>
      <c r="U809" s="251"/>
      <c r="V809" s="251"/>
      <c r="W809" s="251"/>
      <c r="X809" s="251"/>
      <c r="Y809" s="251"/>
      <c r="Z809" s="251"/>
    </row>
    <row r="810" ht="15.75" customHeight="1">
      <c r="A810" s="251"/>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row>
    <row r="811" ht="15.75" customHeight="1">
      <c r="A811" s="251"/>
      <c r="B811" s="251"/>
      <c r="C811" s="251"/>
      <c r="D811" s="251"/>
      <c r="E811" s="251"/>
      <c r="F811" s="251"/>
      <c r="G811" s="251"/>
      <c r="H811" s="251"/>
      <c r="I811" s="251"/>
      <c r="J811" s="251"/>
      <c r="K811" s="251"/>
      <c r="L811" s="251"/>
      <c r="M811" s="251"/>
      <c r="N811" s="251"/>
      <c r="O811" s="251"/>
      <c r="P811" s="251"/>
      <c r="Q811" s="251"/>
      <c r="R811" s="251"/>
      <c r="S811" s="251"/>
      <c r="T811" s="251"/>
      <c r="U811" s="251"/>
      <c r="V811" s="251"/>
      <c r="W811" s="251"/>
      <c r="X811" s="251"/>
      <c r="Y811" s="251"/>
      <c r="Z811" s="251"/>
    </row>
    <row r="812" ht="15.75" customHeight="1">
      <c r="A812" s="251"/>
      <c r="B812" s="251"/>
      <c r="C812" s="251"/>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row>
    <row r="813" ht="15.75" customHeight="1">
      <c r="A813" s="251"/>
      <c r="B813" s="251"/>
      <c r="C813" s="251"/>
      <c r="D813" s="251"/>
      <c r="E813" s="251"/>
      <c r="F813" s="251"/>
      <c r="G813" s="251"/>
      <c r="H813" s="251"/>
      <c r="I813" s="251"/>
      <c r="J813" s="251"/>
      <c r="K813" s="251"/>
      <c r="L813" s="251"/>
      <c r="M813" s="251"/>
      <c r="N813" s="251"/>
      <c r="O813" s="251"/>
      <c r="P813" s="251"/>
      <c r="Q813" s="251"/>
      <c r="R813" s="251"/>
      <c r="S813" s="251"/>
      <c r="T813" s="251"/>
      <c r="U813" s="251"/>
      <c r="V813" s="251"/>
      <c r="W813" s="251"/>
      <c r="X813" s="251"/>
      <c r="Y813" s="251"/>
      <c r="Z813" s="251"/>
    </row>
    <row r="814" ht="15.75" customHeight="1">
      <c r="A814" s="251"/>
      <c r="B814" s="251"/>
      <c r="C814" s="251"/>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row>
    <row r="815" ht="15.75" customHeight="1">
      <c r="A815" s="251"/>
      <c r="B815" s="251"/>
      <c r="C815" s="251"/>
      <c r="D815" s="251"/>
      <c r="E815" s="251"/>
      <c r="F815" s="251"/>
      <c r="G815" s="251"/>
      <c r="H815" s="251"/>
      <c r="I815" s="251"/>
      <c r="J815" s="251"/>
      <c r="K815" s="251"/>
      <c r="L815" s="251"/>
      <c r="M815" s="251"/>
      <c r="N815" s="251"/>
      <c r="O815" s="251"/>
      <c r="P815" s="251"/>
      <c r="Q815" s="251"/>
      <c r="R815" s="251"/>
      <c r="S815" s="251"/>
      <c r="T815" s="251"/>
      <c r="U815" s="251"/>
      <c r="V815" s="251"/>
      <c r="W815" s="251"/>
      <c r="X815" s="251"/>
      <c r="Y815" s="251"/>
      <c r="Z815" s="251"/>
    </row>
    <row r="816" ht="15.75" customHeight="1">
      <c r="A816" s="251"/>
      <c r="B816" s="251"/>
      <c r="C816" s="251"/>
      <c r="D816" s="251"/>
      <c r="E816" s="251"/>
      <c r="F816" s="251"/>
      <c r="G816" s="251"/>
      <c r="H816" s="251"/>
      <c r="I816" s="251"/>
      <c r="J816" s="251"/>
      <c r="K816" s="251"/>
      <c r="L816" s="251"/>
      <c r="M816" s="251"/>
      <c r="N816" s="251"/>
      <c r="O816" s="251"/>
      <c r="P816" s="251"/>
      <c r="Q816" s="251"/>
      <c r="R816" s="251"/>
      <c r="S816" s="251"/>
      <c r="T816" s="251"/>
      <c r="U816" s="251"/>
      <c r="V816" s="251"/>
      <c r="W816" s="251"/>
      <c r="X816" s="251"/>
      <c r="Y816" s="251"/>
      <c r="Z816" s="251"/>
    </row>
    <row r="817" ht="15.75" customHeight="1">
      <c r="A817" s="251"/>
      <c r="B817" s="251"/>
      <c r="C817" s="251"/>
      <c r="D817" s="251"/>
      <c r="E817" s="251"/>
      <c r="F817" s="251"/>
      <c r="G817" s="251"/>
      <c r="H817" s="251"/>
      <c r="I817" s="251"/>
      <c r="J817" s="251"/>
      <c r="K817" s="251"/>
      <c r="L817" s="251"/>
      <c r="M817" s="251"/>
      <c r="N817" s="251"/>
      <c r="O817" s="251"/>
      <c r="P817" s="251"/>
      <c r="Q817" s="251"/>
      <c r="R817" s="251"/>
      <c r="S817" s="251"/>
      <c r="T817" s="251"/>
      <c r="U817" s="251"/>
      <c r="V817" s="251"/>
      <c r="W817" s="251"/>
      <c r="X817" s="251"/>
      <c r="Y817" s="251"/>
      <c r="Z817" s="251"/>
    </row>
    <row r="818" ht="15.75" customHeight="1">
      <c r="A818" s="251"/>
      <c r="B818" s="251"/>
      <c r="C818" s="251"/>
      <c r="D818" s="251"/>
      <c r="E818" s="251"/>
      <c r="F818" s="251"/>
      <c r="G818" s="251"/>
      <c r="H818" s="251"/>
      <c r="I818" s="251"/>
      <c r="J818" s="251"/>
      <c r="K818" s="251"/>
      <c r="L818" s="251"/>
      <c r="M818" s="251"/>
      <c r="N818" s="251"/>
      <c r="O818" s="251"/>
      <c r="P818" s="251"/>
      <c r="Q818" s="251"/>
      <c r="R818" s="251"/>
      <c r="S818" s="251"/>
      <c r="T818" s="251"/>
      <c r="U818" s="251"/>
      <c r="V818" s="251"/>
      <c r="W818" s="251"/>
      <c r="X818" s="251"/>
      <c r="Y818" s="251"/>
      <c r="Z818" s="251"/>
    </row>
    <row r="819" ht="15.75" customHeight="1">
      <c r="A819" s="251"/>
      <c r="B819" s="251"/>
      <c r="C819" s="251"/>
      <c r="D819" s="251"/>
      <c r="E819" s="251"/>
      <c r="F819" s="251"/>
      <c r="G819" s="251"/>
      <c r="H819" s="251"/>
      <c r="I819" s="251"/>
      <c r="J819" s="251"/>
      <c r="K819" s="251"/>
      <c r="L819" s="251"/>
      <c r="M819" s="251"/>
      <c r="N819" s="251"/>
      <c r="O819" s="251"/>
      <c r="P819" s="251"/>
      <c r="Q819" s="251"/>
      <c r="R819" s="251"/>
      <c r="S819" s="251"/>
      <c r="T819" s="251"/>
      <c r="U819" s="251"/>
      <c r="V819" s="251"/>
      <c r="W819" s="251"/>
      <c r="X819" s="251"/>
      <c r="Y819" s="251"/>
      <c r="Z819" s="251"/>
    </row>
    <row r="820" ht="15.75" customHeight="1">
      <c r="A820" s="251"/>
      <c r="B820" s="251"/>
      <c r="C820" s="251"/>
      <c r="D820" s="251"/>
      <c r="E820" s="251"/>
      <c r="F820" s="251"/>
      <c r="G820" s="251"/>
      <c r="H820" s="251"/>
      <c r="I820" s="251"/>
      <c r="J820" s="251"/>
      <c r="K820" s="251"/>
      <c r="L820" s="251"/>
      <c r="M820" s="251"/>
      <c r="N820" s="251"/>
      <c r="O820" s="251"/>
      <c r="P820" s="251"/>
      <c r="Q820" s="251"/>
      <c r="R820" s="251"/>
      <c r="S820" s="251"/>
      <c r="T820" s="251"/>
      <c r="U820" s="251"/>
      <c r="V820" s="251"/>
      <c r="W820" s="251"/>
      <c r="X820" s="251"/>
      <c r="Y820" s="251"/>
      <c r="Z820" s="251"/>
    </row>
    <row r="821" ht="15.75" customHeight="1">
      <c r="A821" s="251"/>
      <c r="B821" s="251"/>
      <c r="C821" s="251"/>
      <c r="D821" s="251"/>
      <c r="E821" s="251"/>
      <c r="F821" s="251"/>
      <c r="G821" s="251"/>
      <c r="H821" s="251"/>
      <c r="I821" s="251"/>
      <c r="J821" s="251"/>
      <c r="K821" s="251"/>
      <c r="L821" s="251"/>
      <c r="M821" s="251"/>
      <c r="N821" s="251"/>
      <c r="O821" s="251"/>
      <c r="P821" s="251"/>
      <c r="Q821" s="251"/>
      <c r="R821" s="251"/>
      <c r="S821" s="251"/>
      <c r="T821" s="251"/>
      <c r="U821" s="251"/>
      <c r="V821" s="251"/>
      <c r="W821" s="251"/>
      <c r="X821" s="251"/>
      <c r="Y821" s="251"/>
      <c r="Z821" s="251"/>
    </row>
    <row r="822" ht="15.75" customHeight="1">
      <c r="A822" s="251"/>
      <c r="B822" s="251"/>
      <c r="C822" s="251"/>
      <c r="D822" s="251"/>
      <c r="E822" s="251"/>
      <c r="F822" s="251"/>
      <c r="G822" s="251"/>
      <c r="H822" s="251"/>
      <c r="I822" s="251"/>
      <c r="J822" s="251"/>
      <c r="K822" s="251"/>
      <c r="L822" s="251"/>
      <c r="M822" s="251"/>
      <c r="N822" s="251"/>
      <c r="O822" s="251"/>
      <c r="P822" s="251"/>
      <c r="Q822" s="251"/>
      <c r="R822" s="251"/>
      <c r="S822" s="251"/>
      <c r="T822" s="251"/>
      <c r="U822" s="251"/>
      <c r="V822" s="251"/>
      <c r="W822" s="251"/>
      <c r="X822" s="251"/>
      <c r="Y822" s="251"/>
      <c r="Z822" s="251"/>
    </row>
    <row r="823" ht="15.75" customHeight="1">
      <c r="A823" s="251"/>
      <c r="B823" s="251"/>
      <c r="C823" s="251"/>
      <c r="D823" s="251"/>
      <c r="E823" s="251"/>
      <c r="F823" s="251"/>
      <c r="G823" s="251"/>
      <c r="H823" s="251"/>
      <c r="I823" s="251"/>
      <c r="J823" s="251"/>
      <c r="K823" s="251"/>
      <c r="L823" s="251"/>
      <c r="M823" s="251"/>
      <c r="N823" s="251"/>
      <c r="O823" s="251"/>
      <c r="P823" s="251"/>
      <c r="Q823" s="251"/>
      <c r="R823" s="251"/>
      <c r="S823" s="251"/>
      <c r="T823" s="251"/>
      <c r="U823" s="251"/>
      <c r="V823" s="251"/>
      <c r="W823" s="251"/>
      <c r="X823" s="251"/>
      <c r="Y823" s="251"/>
      <c r="Z823" s="251"/>
    </row>
    <row r="824" ht="15.75" customHeight="1">
      <c r="A824" s="251"/>
      <c r="B824" s="251"/>
      <c r="C824" s="251"/>
      <c r="D824" s="251"/>
      <c r="E824" s="251"/>
      <c r="F824" s="251"/>
      <c r="G824" s="251"/>
      <c r="H824" s="251"/>
      <c r="I824" s="251"/>
      <c r="J824" s="251"/>
      <c r="K824" s="251"/>
      <c r="L824" s="251"/>
      <c r="M824" s="251"/>
      <c r="N824" s="251"/>
      <c r="O824" s="251"/>
      <c r="P824" s="251"/>
      <c r="Q824" s="251"/>
      <c r="R824" s="251"/>
      <c r="S824" s="251"/>
      <c r="T824" s="251"/>
      <c r="U824" s="251"/>
      <c r="V824" s="251"/>
      <c r="W824" s="251"/>
      <c r="X824" s="251"/>
      <c r="Y824" s="251"/>
      <c r="Z824" s="251"/>
    </row>
    <row r="825" ht="15.75" customHeight="1">
      <c r="A825" s="251"/>
      <c r="B825" s="251"/>
      <c r="C825" s="251"/>
      <c r="D825" s="251"/>
      <c r="E825" s="251"/>
      <c r="F825" s="251"/>
      <c r="G825" s="251"/>
      <c r="H825" s="251"/>
      <c r="I825" s="251"/>
      <c r="J825" s="251"/>
      <c r="K825" s="251"/>
      <c r="L825" s="251"/>
      <c r="M825" s="251"/>
      <c r="N825" s="251"/>
      <c r="O825" s="251"/>
      <c r="P825" s="251"/>
      <c r="Q825" s="251"/>
      <c r="R825" s="251"/>
      <c r="S825" s="251"/>
      <c r="T825" s="251"/>
      <c r="U825" s="251"/>
      <c r="V825" s="251"/>
      <c r="W825" s="251"/>
      <c r="X825" s="251"/>
      <c r="Y825" s="251"/>
      <c r="Z825" s="251"/>
    </row>
    <row r="826" ht="15.75" customHeight="1">
      <c r="A826" s="251"/>
      <c r="B826" s="251"/>
      <c r="C826" s="251"/>
      <c r="D826" s="251"/>
      <c r="E826" s="251"/>
      <c r="F826" s="251"/>
      <c r="G826" s="251"/>
      <c r="H826" s="251"/>
      <c r="I826" s="251"/>
      <c r="J826" s="251"/>
      <c r="K826" s="251"/>
      <c r="L826" s="251"/>
      <c r="M826" s="251"/>
      <c r="N826" s="251"/>
      <c r="O826" s="251"/>
      <c r="P826" s="251"/>
      <c r="Q826" s="251"/>
      <c r="R826" s="251"/>
      <c r="S826" s="251"/>
      <c r="T826" s="251"/>
      <c r="U826" s="251"/>
      <c r="V826" s="251"/>
      <c r="W826" s="251"/>
      <c r="X826" s="251"/>
      <c r="Y826" s="251"/>
      <c r="Z826" s="251"/>
    </row>
    <row r="827" ht="15.75" customHeight="1">
      <c r="A827" s="251"/>
      <c r="B827" s="251"/>
      <c r="C827" s="251"/>
      <c r="D827" s="251"/>
      <c r="E827" s="251"/>
      <c r="F827" s="251"/>
      <c r="G827" s="251"/>
      <c r="H827" s="251"/>
      <c r="I827" s="251"/>
      <c r="J827" s="251"/>
      <c r="K827" s="251"/>
      <c r="L827" s="251"/>
      <c r="M827" s="251"/>
      <c r="N827" s="251"/>
      <c r="O827" s="251"/>
      <c r="P827" s="251"/>
      <c r="Q827" s="251"/>
      <c r="R827" s="251"/>
      <c r="S827" s="251"/>
      <c r="T827" s="251"/>
      <c r="U827" s="251"/>
      <c r="V827" s="251"/>
      <c r="W827" s="251"/>
      <c r="X827" s="251"/>
      <c r="Y827" s="251"/>
      <c r="Z827" s="251"/>
    </row>
    <row r="828" ht="15.75" customHeight="1">
      <c r="A828" s="251"/>
      <c r="B828" s="251"/>
      <c r="C828" s="251"/>
      <c r="D828" s="251"/>
      <c r="E828" s="251"/>
      <c r="F828" s="251"/>
      <c r="G828" s="251"/>
      <c r="H828" s="251"/>
      <c r="I828" s="251"/>
      <c r="J828" s="251"/>
      <c r="K828" s="251"/>
      <c r="L828" s="251"/>
      <c r="M828" s="251"/>
      <c r="N828" s="251"/>
      <c r="O828" s="251"/>
      <c r="P828" s="251"/>
      <c r="Q828" s="251"/>
      <c r="R828" s="251"/>
      <c r="S828" s="251"/>
      <c r="T828" s="251"/>
      <c r="U828" s="251"/>
      <c r="V828" s="251"/>
      <c r="W828" s="251"/>
      <c r="X828" s="251"/>
      <c r="Y828" s="251"/>
      <c r="Z828" s="251"/>
    </row>
    <row r="829" ht="15.75" customHeight="1">
      <c r="A829" s="251"/>
      <c r="B829" s="251"/>
      <c r="C829" s="251"/>
      <c r="D829" s="251"/>
      <c r="E829" s="251"/>
      <c r="F829" s="251"/>
      <c r="G829" s="251"/>
      <c r="H829" s="251"/>
      <c r="I829" s="251"/>
      <c r="J829" s="251"/>
      <c r="K829" s="251"/>
      <c r="L829" s="251"/>
      <c r="M829" s="251"/>
      <c r="N829" s="251"/>
      <c r="O829" s="251"/>
      <c r="P829" s="251"/>
      <c r="Q829" s="251"/>
      <c r="R829" s="251"/>
      <c r="S829" s="251"/>
      <c r="T829" s="251"/>
      <c r="U829" s="251"/>
      <c r="V829" s="251"/>
      <c r="W829" s="251"/>
      <c r="X829" s="251"/>
      <c r="Y829" s="251"/>
      <c r="Z829" s="251"/>
    </row>
    <row r="830" ht="15.75" customHeight="1">
      <c r="A830" s="251"/>
      <c r="B830" s="251"/>
      <c r="C830" s="251"/>
      <c r="D830" s="251"/>
      <c r="E830" s="251"/>
      <c r="F830" s="251"/>
      <c r="G830" s="251"/>
      <c r="H830" s="251"/>
      <c r="I830" s="251"/>
      <c r="J830" s="251"/>
      <c r="K830" s="251"/>
      <c r="L830" s="251"/>
      <c r="M830" s="251"/>
      <c r="N830" s="251"/>
      <c r="O830" s="251"/>
      <c r="P830" s="251"/>
      <c r="Q830" s="251"/>
      <c r="R830" s="251"/>
      <c r="S830" s="251"/>
      <c r="T830" s="251"/>
      <c r="U830" s="251"/>
      <c r="V830" s="251"/>
      <c r="W830" s="251"/>
      <c r="X830" s="251"/>
      <c r="Y830" s="251"/>
      <c r="Z830" s="251"/>
    </row>
    <row r="831" ht="15.75" customHeight="1">
      <c r="A831" s="251"/>
      <c r="B831" s="251"/>
      <c r="C831" s="251"/>
      <c r="D831" s="251"/>
      <c r="E831" s="251"/>
      <c r="F831" s="251"/>
      <c r="G831" s="251"/>
      <c r="H831" s="251"/>
      <c r="I831" s="251"/>
      <c r="J831" s="251"/>
      <c r="K831" s="251"/>
      <c r="L831" s="251"/>
      <c r="M831" s="251"/>
      <c r="N831" s="251"/>
      <c r="O831" s="251"/>
      <c r="P831" s="251"/>
      <c r="Q831" s="251"/>
      <c r="R831" s="251"/>
      <c r="S831" s="251"/>
      <c r="T831" s="251"/>
      <c r="U831" s="251"/>
      <c r="V831" s="251"/>
      <c r="W831" s="251"/>
      <c r="X831" s="251"/>
      <c r="Y831" s="251"/>
      <c r="Z831" s="251"/>
    </row>
    <row r="832" ht="15.75" customHeight="1">
      <c r="A832" s="251"/>
      <c r="B832" s="251"/>
      <c r="C832" s="251"/>
      <c r="D832" s="251"/>
      <c r="E832" s="251"/>
      <c r="F832" s="251"/>
      <c r="G832" s="251"/>
      <c r="H832" s="251"/>
      <c r="I832" s="251"/>
      <c r="J832" s="251"/>
      <c r="K832" s="251"/>
      <c r="L832" s="251"/>
      <c r="M832" s="251"/>
      <c r="N832" s="251"/>
      <c r="O832" s="251"/>
      <c r="P832" s="251"/>
      <c r="Q832" s="251"/>
      <c r="R832" s="251"/>
      <c r="S832" s="251"/>
      <c r="T832" s="251"/>
      <c r="U832" s="251"/>
      <c r="V832" s="251"/>
      <c r="W832" s="251"/>
      <c r="X832" s="251"/>
      <c r="Y832" s="251"/>
      <c r="Z832" s="251"/>
    </row>
    <row r="833" ht="15.75" customHeight="1">
      <c r="A833" s="251"/>
      <c r="B833" s="251"/>
      <c r="C833" s="251"/>
      <c r="D833" s="251"/>
      <c r="E833" s="251"/>
      <c r="F833" s="251"/>
      <c r="G833" s="251"/>
      <c r="H833" s="251"/>
      <c r="I833" s="251"/>
      <c r="J833" s="251"/>
      <c r="K833" s="251"/>
      <c r="L833" s="251"/>
      <c r="M833" s="251"/>
      <c r="N833" s="251"/>
      <c r="O833" s="251"/>
      <c r="P833" s="251"/>
      <c r="Q833" s="251"/>
      <c r="R833" s="251"/>
      <c r="S833" s="251"/>
      <c r="T833" s="251"/>
      <c r="U833" s="251"/>
      <c r="V833" s="251"/>
      <c r="W833" s="251"/>
      <c r="X833" s="251"/>
      <c r="Y833" s="251"/>
      <c r="Z833" s="251"/>
    </row>
    <row r="834" ht="15.75" customHeight="1">
      <c r="A834" s="251"/>
      <c r="B834" s="251"/>
      <c r="C834" s="251"/>
      <c r="D834" s="251"/>
      <c r="E834" s="251"/>
      <c r="F834" s="251"/>
      <c r="G834" s="251"/>
      <c r="H834" s="251"/>
      <c r="I834" s="251"/>
      <c r="J834" s="251"/>
      <c r="K834" s="251"/>
      <c r="L834" s="251"/>
      <c r="M834" s="251"/>
      <c r="N834" s="251"/>
      <c r="O834" s="251"/>
      <c r="P834" s="251"/>
      <c r="Q834" s="251"/>
      <c r="R834" s="251"/>
      <c r="S834" s="251"/>
      <c r="T834" s="251"/>
      <c r="U834" s="251"/>
      <c r="V834" s="251"/>
      <c r="W834" s="251"/>
      <c r="X834" s="251"/>
      <c r="Y834" s="251"/>
      <c r="Z834" s="251"/>
    </row>
    <row r="835" ht="15.75" customHeight="1">
      <c r="A835" s="251"/>
      <c r="B835" s="251"/>
      <c r="C835" s="251"/>
      <c r="D835" s="251"/>
      <c r="E835" s="251"/>
      <c r="F835" s="251"/>
      <c r="G835" s="251"/>
      <c r="H835" s="251"/>
      <c r="I835" s="251"/>
      <c r="J835" s="251"/>
      <c r="K835" s="251"/>
      <c r="L835" s="251"/>
      <c r="M835" s="251"/>
      <c r="N835" s="251"/>
      <c r="O835" s="251"/>
      <c r="P835" s="251"/>
      <c r="Q835" s="251"/>
      <c r="R835" s="251"/>
      <c r="S835" s="251"/>
      <c r="T835" s="251"/>
      <c r="U835" s="251"/>
      <c r="V835" s="251"/>
      <c r="W835" s="251"/>
      <c r="X835" s="251"/>
      <c r="Y835" s="251"/>
      <c r="Z835" s="251"/>
    </row>
    <row r="836" ht="15.75" customHeight="1">
      <c r="A836" s="251"/>
      <c r="B836" s="251"/>
      <c r="C836" s="251"/>
      <c r="D836" s="251"/>
      <c r="E836" s="251"/>
      <c r="F836" s="251"/>
      <c r="G836" s="251"/>
      <c r="H836" s="251"/>
      <c r="I836" s="251"/>
      <c r="J836" s="251"/>
      <c r="K836" s="251"/>
      <c r="L836" s="251"/>
      <c r="M836" s="251"/>
      <c r="N836" s="251"/>
      <c r="O836" s="251"/>
      <c r="P836" s="251"/>
      <c r="Q836" s="251"/>
      <c r="R836" s="251"/>
      <c r="S836" s="251"/>
      <c r="T836" s="251"/>
      <c r="U836" s="251"/>
      <c r="V836" s="251"/>
      <c r="W836" s="251"/>
      <c r="X836" s="251"/>
      <c r="Y836" s="251"/>
      <c r="Z836" s="251"/>
    </row>
    <row r="837" ht="15.75" customHeight="1">
      <c r="A837" s="251"/>
      <c r="B837" s="251"/>
      <c r="C837" s="251"/>
      <c r="D837" s="251"/>
      <c r="E837" s="251"/>
      <c r="F837" s="251"/>
      <c r="G837" s="251"/>
      <c r="H837" s="251"/>
      <c r="I837" s="251"/>
      <c r="J837" s="251"/>
      <c r="K837" s="251"/>
      <c r="L837" s="251"/>
      <c r="M837" s="251"/>
      <c r="N837" s="251"/>
      <c r="O837" s="251"/>
      <c r="P837" s="251"/>
      <c r="Q837" s="251"/>
      <c r="R837" s="251"/>
      <c r="S837" s="251"/>
      <c r="T837" s="251"/>
      <c r="U837" s="251"/>
      <c r="V837" s="251"/>
      <c r="W837" s="251"/>
      <c r="X837" s="251"/>
      <c r="Y837" s="251"/>
      <c r="Z837" s="251"/>
    </row>
    <row r="838" ht="15.75" customHeight="1">
      <c r="A838" s="251"/>
      <c r="B838" s="251"/>
      <c r="C838" s="251"/>
      <c r="D838" s="251"/>
      <c r="E838" s="251"/>
      <c r="F838" s="251"/>
      <c r="G838" s="251"/>
      <c r="H838" s="251"/>
      <c r="I838" s="251"/>
      <c r="J838" s="251"/>
      <c r="K838" s="251"/>
      <c r="L838" s="251"/>
      <c r="M838" s="251"/>
      <c r="N838" s="251"/>
      <c r="O838" s="251"/>
      <c r="P838" s="251"/>
      <c r="Q838" s="251"/>
      <c r="R838" s="251"/>
      <c r="S838" s="251"/>
      <c r="T838" s="251"/>
      <c r="U838" s="251"/>
      <c r="V838" s="251"/>
      <c r="W838" s="251"/>
      <c r="X838" s="251"/>
      <c r="Y838" s="251"/>
      <c r="Z838" s="251"/>
    </row>
    <row r="839" ht="15.75" customHeight="1">
      <c r="A839" s="251"/>
      <c r="B839" s="251"/>
      <c r="C839" s="251"/>
      <c r="D839" s="251"/>
      <c r="E839" s="251"/>
      <c r="F839" s="251"/>
      <c r="G839" s="251"/>
      <c r="H839" s="251"/>
      <c r="I839" s="251"/>
      <c r="J839" s="251"/>
      <c r="K839" s="251"/>
      <c r="L839" s="251"/>
      <c r="M839" s="251"/>
      <c r="N839" s="251"/>
      <c r="O839" s="251"/>
      <c r="P839" s="251"/>
      <c r="Q839" s="251"/>
      <c r="R839" s="251"/>
      <c r="S839" s="251"/>
      <c r="T839" s="251"/>
      <c r="U839" s="251"/>
      <c r="V839" s="251"/>
      <c r="W839" s="251"/>
      <c r="X839" s="251"/>
      <c r="Y839" s="251"/>
      <c r="Z839" s="251"/>
    </row>
    <row r="840" ht="15.75" customHeight="1">
      <c r="A840" s="251"/>
      <c r="B840" s="251"/>
      <c r="C840" s="251"/>
      <c r="D840" s="251"/>
      <c r="E840" s="251"/>
      <c r="F840" s="251"/>
      <c r="G840" s="251"/>
      <c r="H840" s="251"/>
      <c r="I840" s="251"/>
      <c r="J840" s="251"/>
      <c r="K840" s="251"/>
      <c r="L840" s="251"/>
      <c r="M840" s="251"/>
      <c r="N840" s="251"/>
      <c r="O840" s="251"/>
      <c r="P840" s="251"/>
      <c r="Q840" s="251"/>
      <c r="R840" s="251"/>
      <c r="S840" s="251"/>
      <c r="T840" s="251"/>
      <c r="U840" s="251"/>
      <c r="V840" s="251"/>
      <c r="W840" s="251"/>
      <c r="X840" s="251"/>
      <c r="Y840" s="251"/>
      <c r="Z840" s="251"/>
    </row>
    <row r="841" ht="15.75" customHeight="1">
      <c r="A841" s="251"/>
      <c r="B841" s="251"/>
      <c r="C841" s="251"/>
      <c r="D841" s="251"/>
      <c r="E841" s="251"/>
      <c r="F841" s="251"/>
      <c r="G841" s="251"/>
      <c r="H841" s="251"/>
      <c r="I841" s="251"/>
      <c r="J841" s="251"/>
      <c r="K841" s="251"/>
      <c r="L841" s="251"/>
      <c r="M841" s="251"/>
      <c r="N841" s="251"/>
      <c r="O841" s="251"/>
      <c r="P841" s="251"/>
      <c r="Q841" s="251"/>
      <c r="R841" s="251"/>
      <c r="S841" s="251"/>
      <c r="T841" s="251"/>
      <c r="U841" s="251"/>
      <c r="V841" s="251"/>
      <c r="W841" s="251"/>
      <c r="X841" s="251"/>
      <c r="Y841" s="251"/>
      <c r="Z841" s="251"/>
    </row>
    <row r="842" ht="15.75" customHeight="1">
      <c r="A842" s="251"/>
      <c r="B842" s="251"/>
      <c r="C842" s="251"/>
      <c r="D842" s="251"/>
      <c r="E842" s="251"/>
      <c r="F842" s="251"/>
      <c r="G842" s="251"/>
      <c r="H842" s="251"/>
      <c r="I842" s="251"/>
      <c r="J842" s="251"/>
      <c r="K842" s="251"/>
      <c r="L842" s="251"/>
      <c r="M842" s="251"/>
      <c r="N842" s="251"/>
      <c r="O842" s="251"/>
      <c r="P842" s="251"/>
      <c r="Q842" s="251"/>
      <c r="R842" s="251"/>
      <c r="S842" s="251"/>
      <c r="T842" s="251"/>
      <c r="U842" s="251"/>
      <c r="V842" s="251"/>
      <c r="W842" s="251"/>
      <c r="X842" s="251"/>
      <c r="Y842" s="251"/>
      <c r="Z842" s="251"/>
    </row>
    <row r="843" ht="15.75" customHeight="1">
      <c r="A843" s="251"/>
      <c r="B843" s="251"/>
      <c r="C843" s="251"/>
      <c r="D843" s="251"/>
      <c r="E843" s="251"/>
      <c r="F843" s="251"/>
      <c r="G843" s="251"/>
      <c r="H843" s="251"/>
      <c r="I843" s="251"/>
      <c r="J843" s="251"/>
      <c r="K843" s="251"/>
      <c r="L843" s="251"/>
      <c r="M843" s="251"/>
      <c r="N843" s="251"/>
      <c r="O843" s="251"/>
      <c r="P843" s="251"/>
      <c r="Q843" s="251"/>
      <c r="R843" s="251"/>
      <c r="S843" s="251"/>
      <c r="T843" s="251"/>
      <c r="U843" s="251"/>
      <c r="V843" s="251"/>
      <c r="W843" s="251"/>
      <c r="X843" s="251"/>
      <c r="Y843" s="251"/>
      <c r="Z843" s="251"/>
    </row>
    <row r="844" ht="15.75" customHeight="1">
      <c r="A844" s="251"/>
      <c r="B844" s="251"/>
      <c r="C844" s="251"/>
      <c r="D844" s="251"/>
      <c r="E844" s="251"/>
      <c r="F844" s="251"/>
      <c r="G844" s="251"/>
      <c r="H844" s="251"/>
      <c r="I844" s="251"/>
      <c r="J844" s="251"/>
      <c r="K844" s="251"/>
      <c r="L844" s="251"/>
      <c r="M844" s="251"/>
      <c r="N844" s="251"/>
      <c r="O844" s="251"/>
      <c r="P844" s="251"/>
      <c r="Q844" s="251"/>
      <c r="R844" s="251"/>
      <c r="S844" s="251"/>
      <c r="T844" s="251"/>
      <c r="U844" s="251"/>
      <c r="V844" s="251"/>
      <c r="W844" s="251"/>
      <c r="X844" s="251"/>
      <c r="Y844" s="251"/>
      <c r="Z844" s="251"/>
    </row>
    <row r="845" ht="15.75" customHeight="1">
      <c r="A845" s="251"/>
      <c r="B845" s="251"/>
      <c r="C845" s="251"/>
      <c r="D845" s="251"/>
      <c r="E845" s="251"/>
      <c r="F845" s="251"/>
      <c r="G845" s="251"/>
      <c r="H845" s="251"/>
      <c r="I845" s="251"/>
      <c r="J845" s="251"/>
      <c r="K845" s="251"/>
      <c r="L845" s="251"/>
      <c r="M845" s="251"/>
      <c r="N845" s="251"/>
      <c r="O845" s="251"/>
      <c r="P845" s="251"/>
      <c r="Q845" s="251"/>
      <c r="R845" s="251"/>
      <c r="S845" s="251"/>
      <c r="T845" s="251"/>
      <c r="U845" s="251"/>
      <c r="V845" s="251"/>
      <c r="W845" s="251"/>
      <c r="X845" s="251"/>
      <c r="Y845" s="251"/>
      <c r="Z845" s="251"/>
    </row>
    <row r="846" ht="15.75" customHeight="1">
      <c r="A846" s="251"/>
      <c r="B846" s="251"/>
      <c r="C846" s="251"/>
      <c r="D846" s="251"/>
      <c r="E846" s="251"/>
      <c r="F846" s="251"/>
      <c r="G846" s="251"/>
      <c r="H846" s="251"/>
      <c r="I846" s="251"/>
      <c r="J846" s="251"/>
      <c r="K846" s="251"/>
      <c r="L846" s="251"/>
      <c r="M846" s="251"/>
      <c r="N846" s="251"/>
      <c r="O846" s="251"/>
      <c r="P846" s="251"/>
      <c r="Q846" s="251"/>
      <c r="R846" s="251"/>
      <c r="S846" s="251"/>
      <c r="T846" s="251"/>
      <c r="U846" s="251"/>
      <c r="V846" s="251"/>
      <c r="W846" s="251"/>
      <c r="X846" s="251"/>
      <c r="Y846" s="251"/>
      <c r="Z846" s="251"/>
    </row>
    <row r="847" ht="15.75" customHeight="1">
      <c r="A847" s="251"/>
      <c r="B847" s="251"/>
      <c r="C847" s="251"/>
      <c r="D847" s="251"/>
      <c r="E847" s="251"/>
      <c r="F847" s="251"/>
      <c r="G847" s="251"/>
      <c r="H847" s="251"/>
      <c r="I847" s="251"/>
      <c r="J847" s="251"/>
      <c r="K847" s="251"/>
      <c r="L847" s="251"/>
      <c r="M847" s="251"/>
      <c r="N847" s="251"/>
      <c r="O847" s="251"/>
      <c r="P847" s="251"/>
      <c r="Q847" s="251"/>
      <c r="R847" s="251"/>
      <c r="S847" s="251"/>
      <c r="T847" s="251"/>
      <c r="U847" s="251"/>
      <c r="V847" s="251"/>
      <c r="W847" s="251"/>
      <c r="X847" s="251"/>
      <c r="Y847" s="251"/>
      <c r="Z847" s="251"/>
    </row>
    <row r="848" ht="15.75" customHeight="1">
      <c r="A848" s="251"/>
      <c r="B848" s="251"/>
      <c r="C848" s="251"/>
      <c r="D848" s="251"/>
      <c r="E848" s="251"/>
      <c r="F848" s="251"/>
      <c r="G848" s="251"/>
      <c r="H848" s="251"/>
      <c r="I848" s="251"/>
      <c r="J848" s="251"/>
      <c r="K848" s="251"/>
      <c r="L848" s="251"/>
      <c r="M848" s="251"/>
      <c r="N848" s="251"/>
      <c r="O848" s="251"/>
      <c r="P848" s="251"/>
      <c r="Q848" s="251"/>
      <c r="R848" s="251"/>
      <c r="S848" s="251"/>
      <c r="T848" s="251"/>
      <c r="U848" s="251"/>
      <c r="V848" s="251"/>
      <c r="W848" s="251"/>
      <c r="X848" s="251"/>
      <c r="Y848" s="251"/>
      <c r="Z848" s="251"/>
    </row>
    <row r="849" ht="15.75" customHeight="1">
      <c r="A849" s="251"/>
      <c r="B849" s="251"/>
      <c r="C849" s="251"/>
      <c r="D849" s="251"/>
      <c r="E849" s="251"/>
      <c r="F849" s="251"/>
      <c r="G849" s="251"/>
      <c r="H849" s="251"/>
      <c r="I849" s="251"/>
      <c r="J849" s="251"/>
      <c r="K849" s="251"/>
      <c r="L849" s="251"/>
      <c r="M849" s="251"/>
      <c r="N849" s="251"/>
      <c r="O849" s="251"/>
      <c r="P849" s="251"/>
      <c r="Q849" s="251"/>
      <c r="R849" s="251"/>
      <c r="S849" s="251"/>
      <c r="T849" s="251"/>
      <c r="U849" s="251"/>
      <c r="V849" s="251"/>
      <c r="W849" s="251"/>
      <c r="X849" s="251"/>
      <c r="Y849" s="251"/>
      <c r="Z849" s="251"/>
    </row>
    <row r="850" ht="15.75" customHeight="1">
      <c r="A850" s="251"/>
      <c r="B850" s="251"/>
      <c r="C850" s="251"/>
      <c r="D850" s="251"/>
      <c r="E850" s="251"/>
      <c r="F850" s="251"/>
      <c r="G850" s="251"/>
      <c r="H850" s="251"/>
      <c r="I850" s="251"/>
      <c r="J850" s="251"/>
      <c r="K850" s="251"/>
      <c r="L850" s="251"/>
      <c r="M850" s="251"/>
      <c r="N850" s="251"/>
      <c r="O850" s="251"/>
      <c r="P850" s="251"/>
      <c r="Q850" s="251"/>
      <c r="R850" s="251"/>
      <c r="S850" s="251"/>
      <c r="T850" s="251"/>
      <c r="U850" s="251"/>
      <c r="V850" s="251"/>
      <c r="W850" s="251"/>
      <c r="X850" s="251"/>
      <c r="Y850" s="251"/>
      <c r="Z850" s="251"/>
    </row>
    <row r="851" ht="15.75" customHeight="1">
      <c r="A851" s="251"/>
      <c r="B851" s="251"/>
      <c r="C851" s="251"/>
      <c r="D851" s="251"/>
      <c r="E851" s="251"/>
      <c r="F851" s="251"/>
      <c r="G851" s="251"/>
      <c r="H851" s="251"/>
      <c r="I851" s="251"/>
      <c r="J851" s="251"/>
      <c r="K851" s="251"/>
      <c r="L851" s="251"/>
      <c r="M851" s="251"/>
      <c r="N851" s="251"/>
      <c r="O851" s="251"/>
      <c r="P851" s="251"/>
      <c r="Q851" s="251"/>
      <c r="R851" s="251"/>
      <c r="S851" s="251"/>
      <c r="T851" s="251"/>
      <c r="U851" s="251"/>
      <c r="V851" s="251"/>
      <c r="W851" s="251"/>
      <c r="X851" s="251"/>
      <c r="Y851" s="251"/>
      <c r="Z851" s="251"/>
    </row>
    <row r="852" ht="15.75" customHeight="1">
      <c r="A852" s="251"/>
      <c r="B852" s="251"/>
      <c r="C852" s="251"/>
      <c r="D852" s="251"/>
      <c r="E852" s="251"/>
      <c r="F852" s="251"/>
      <c r="G852" s="251"/>
      <c r="H852" s="251"/>
      <c r="I852" s="251"/>
      <c r="J852" s="251"/>
      <c r="K852" s="251"/>
      <c r="L852" s="251"/>
      <c r="M852" s="251"/>
      <c r="N852" s="251"/>
      <c r="O852" s="251"/>
      <c r="P852" s="251"/>
      <c r="Q852" s="251"/>
      <c r="R852" s="251"/>
      <c r="S852" s="251"/>
      <c r="T852" s="251"/>
      <c r="U852" s="251"/>
      <c r="V852" s="251"/>
      <c r="W852" s="251"/>
      <c r="X852" s="251"/>
      <c r="Y852" s="251"/>
      <c r="Z852" s="251"/>
    </row>
    <row r="853" ht="15.75" customHeight="1">
      <c r="A853" s="251"/>
      <c r="B853" s="251"/>
      <c r="C853" s="251"/>
      <c r="D853" s="251"/>
      <c r="E853" s="251"/>
      <c r="F853" s="251"/>
      <c r="G853" s="251"/>
      <c r="H853" s="251"/>
      <c r="I853" s="251"/>
      <c r="J853" s="251"/>
      <c r="K853" s="251"/>
      <c r="L853" s="251"/>
      <c r="M853" s="251"/>
      <c r="N853" s="251"/>
      <c r="O853" s="251"/>
      <c r="P853" s="251"/>
      <c r="Q853" s="251"/>
      <c r="R853" s="251"/>
      <c r="S853" s="251"/>
      <c r="T853" s="251"/>
      <c r="U853" s="251"/>
      <c r="V853" s="251"/>
      <c r="W853" s="251"/>
      <c r="X853" s="251"/>
      <c r="Y853" s="251"/>
      <c r="Z853" s="251"/>
    </row>
    <row r="854" ht="15.75" customHeight="1">
      <c r="A854" s="251"/>
      <c r="B854" s="251"/>
      <c r="C854" s="251"/>
      <c r="D854" s="251"/>
      <c r="E854" s="251"/>
      <c r="F854" s="251"/>
      <c r="G854" s="251"/>
      <c r="H854" s="251"/>
      <c r="I854" s="251"/>
      <c r="J854" s="251"/>
      <c r="K854" s="251"/>
      <c r="L854" s="251"/>
      <c r="M854" s="251"/>
      <c r="N854" s="251"/>
      <c r="O854" s="251"/>
      <c r="P854" s="251"/>
      <c r="Q854" s="251"/>
      <c r="R854" s="251"/>
      <c r="S854" s="251"/>
      <c r="T854" s="251"/>
      <c r="U854" s="251"/>
      <c r="V854" s="251"/>
      <c r="W854" s="251"/>
      <c r="X854" s="251"/>
      <c r="Y854" s="251"/>
      <c r="Z854" s="251"/>
    </row>
    <row r="855" ht="15.75" customHeight="1">
      <c r="A855" s="251"/>
      <c r="B855" s="251"/>
      <c r="C855" s="251"/>
      <c r="D855" s="251"/>
      <c r="E855" s="251"/>
      <c r="F855" s="251"/>
      <c r="G855" s="251"/>
      <c r="H855" s="251"/>
      <c r="I855" s="251"/>
      <c r="J855" s="251"/>
      <c r="K855" s="251"/>
      <c r="L855" s="251"/>
      <c r="M855" s="251"/>
      <c r="N855" s="251"/>
      <c r="O855" s="251"/>
      <c r="P855" s="251"/>
      <c r="Q855" s="251"/>
      <c r="R855" s="251"/>
      <c r="S855" s="251"/>
      <c r="T855" s="251"/>
      <c r="U855" s="251"/>
      <c r="V855" s="251"/>
      <c r="W855" s="251"/>
      <c r="X855" s="251"/>
      <c r="Y855" s="251"/>
      <c r="Z855" s="251"/>
    </row>
    <row r="856" ht="15.75" customHeight="1">
      <c r="A856" s="251"/>
      <c r="B856" s="251"/>
      <c r="C856" s="251"/>
      <c r="D856" s="251"/>
      <c r="E856" s="251"/>
      <c r="F856" s="251"/>
      <c r="G856" s="251"/>
      <c r="H856" s="251"/>
      <c r="I856" s="251"/>
      <c r="J856" s="251"/>
      <c r="K856" s="251"/>
      <c r="L856" s="251"/>
      <c r="M856" s="251"/>
      <c r="N856" s="251"/>
      <c r="O856" s="251"/>
      <c r="P856" s="251"/>
      <c r="Q856" s="251"/>
      <c r="R856" s="251"/>
      <c r="S856" s="251"/>
      <c r="T856" s="251"/>
      <c r="U856" s="251"/>
      <c r="V856" s="251"/>
      <c r="W856" s="251"/>
      <c r="X856" s="251"/>
      <c r="Y856" s="251"/>
      <c r="Z856" s="251"/>
    </row>
    <row r="857" ht="15.75" customHeight="1">
      <c r="A857" s="251"/>
      <c r="B857" s="251"/>
      <c r="C857" s="251"/>
      <c r="D857" s="251"/>
      <c r="E857" s="251"/>
      <c r="F857" s="251"/>
      <c r="G857" s="251"/>
      <c r="H857" s="251"/>
      <c r="I857" s="251"/>
      <c r="J857" s="251"/>
      <c r="K857" s="251"/>
      <c r="L857" s="251"/>
      <c r="M857" s="251"/>
      <c r="N857" s="251"/>
      <c r="O857" s="251"/>
      <c r="P857" s="251"/>
      <c r="Q857" s="251"/>
      <c r="R857" s="251"/>
      <c r="S857" s="251"/>
      <c r="T857" s="251"/>
      <c r="U857" s="251"/>
      <c r="V857" s="251"/>
      <c r="W857" s="251"/>
      <c r="X857" s="251"/>
      <c r="Y857" s="251"/>
      <c r="Z857" s="251"/>
    </row>
    <row r="858" ht="15.75" customHeight="1">
      <c r="A858" s="251"/>
      <c r="B858" s="251"/>
      <c r="C858" s="251"/>
      <c r="D858" s="251"/>
      <c r="E858" s="251"/>
      <c r="F858" s="251"/>
      <c r="G858" s="251"/>
      <c r="H858" s="251"/>
      <c r="I858" s="251"/>
      <c r="J858" s="251"/>
      <c r="K858" s="251"/>
      <c r="L858" s="251"/>
      <c r="M858" s="251"/>
      <c r="N858" s="251"/>
      <c r="O858" s="251"/>
      <c r="P858" s="251"/>
      <c r="Q858" s="251"/>
      <c r="R858" s="251"/>
      <c r="S858" s="251"/>
      <c r="T858" s="251"/>
      <c r="U858" s="251"/>
      <c r="V858" s="251"/>
      <c r="W858" s="251"/>
      <c r="X858" s="251"/>
      <c r="Y858" s="251"/>
      <c r="Z858" s="251"/>
    </row>
    <row r="859" ht="15.75" customHeight="1">
      <c r="A859" s="251"/>
      <c r="B859" s="251"/>
      <c r="C859" s="251"/>
      <c r="D859" s="251"/>
      <c r="E859" s="251"/>
      <c r="F859" s="251"/>
      <c r="G859" s="251"/>
      <c r="H859" s="251"/>
      <c r="I859" s="251"/>
      <c r="J859" s="251"/>
      <c r="K859" s="251"/>
      <c r="L859" s="251"/>
      <c r="M859" s="251"/>
      <c r="N859" s="251"/>
      <c r="O859" s="251"/>
      <c r="P859" s="251"/>
      <c r="Q859" s="251"/>
      <c r="R859" s="251"/>
      <c r="S859" s="251"/>
      <c r="T859" s="251"/>
      <c r="U859" s="251"/>
      <c r="V859" s="251"/>
      <c r="W859" s="251"/>
      <c r="X859" s="251"/>
      <c r="Y859" s="251"/>
      <c r="Z859" s="251"/>
    </row>
    <row r="860" ht="15.75" customHeight="1">
      <c r="A860" s="251"/>
      <c r="B860" s="251"/>
      <c r="C860" s="251"/>
      <c r="D860" s="251"/>
      <c r="E860" s="251"/>
      <c r="F860" s="251"/>
      <c r="G860" s="251"/>
      <c r="H860" s="251"/>
      <c r="I860" s="251"/>
      <c r="J860" s="251"/>
      <c r="K860" s="251"/>
      <c r="L860" s="251"/>
      <c r="M860" s="251"/>
      <c r="N860" s="251"/>
      <c r="O860" s="251"/>
      <c r="P860" s="251"/>
      <c r="Q860" s="251"/>
      <c r="R860" s="251"/>
      <c r="S860" s="251"/>
      <c r="T860" s="251"/>
      <c r="U860" s="251"/>
      <c r="V860" s="251"/>
      <c r="W860" s="251"/>
      <c r="X860" s="251"/>
      <c r="Y860" s="251"/>
      <c r="Z860" s="251"/>
    </row>
    <row r="861" ht="15.75" customHeight="1">
      <c r="A861" s="251"/>
      <c r="B861" s="251"/>
      <c r="C861" s="251"/>
      <c r="D861" s="251"/>
      <c r="E861" s="251"/>
      <c r="F861" s="251"/>
      <c r="G861" s="251"/>
      <c r="H861" s="251"/>
      <c r="I861" s="251"/>
      <c r="J861" s="251"/>
      <c r="K861" s="251"/>
      <c r="L861" s="251"/>
      <c r="M861" s="251"/>
      <c r="N861" s="251"/>
      <c r="O861" s="251"/>
      <c r="P861" s="251"/>
      <c r="Q861" s="251"/>
      <c r="R861" s="251"/>
      <c r="S861" s="251"/>
      <c r="T861" s="251"/>
      <c r="U861" s="251"/>
      <c r="V861" s="251"/>
      <c r="W861" s="251"/>
      <c r="X861" s="251"/>
      <c r="Y861" s="251"/>
      <c r="Z861" s="251"/>
    </row>
    <row r="862" ht="15.75" customHeight="1">
      <c r="A862" s="251"/>
      <c r="B862" s="251"/>
      <c r="C862" s="251"/>
      <c r="D862" s="251"/>
      <c r="E862" s="251"/>
      <c r="F862" s="251"/>
      <c r="G862" s="251"/>
      <c r="H862" s="251"/>
      <c r="I862" s="251"/>
      <c r="J862" s="251"/>
      <c r="K862" s="251"/>
      <c r="L862" s="251"/>
      <c r="M862" s="251"/>
      <c r="N862" s="251"/>
      <c r="O862" s="251"/>
      <c r="P862" s="251"/>
      <c r="Q862" s="251"/>
      <c r="R862" s="251"/>
      <c r="S862" s="251"/>
      <c r="T862" s="251"/>
      <c r="U862" s="251"/>
      <c r="V862" s="251"/>
      <c r="W862" s="251"/>
      <c r="X862" s="251"/>
      <c r="Y862" s="251"/>
      <c r="Z862" s="251"/>
    </row>
    <row r="863" ht="15.75" customHeight="1">
      <c r="A863" s="251"/>
      <c r="B863" s="251"/>
      <c r="C863" s="251"/>
      <c r="D863" s="251"/>
      <c r="E863" s="251"/>
      <c r="F863" s="251"/>
      <c r="G863" s="251"/>
      <c r="H863" s="251"/>
      <c r="I863" s="251"/>
      <c r="J863" s="251"/>
      <c r="K863" s="251"/>
      <c r="L863" s="251"/>
      <c r="M863" s="251"/>
      <c r="N863" s="251"/>
      <c r="O863" s="251"/>
      <c r="P863" s="251"/>
      <c r="Q863" s="251"/>
      <c r="R863" s="251"/>
      <c r="S863" s="251"/>
      <c r="T863" s="251"/>
      <c r="U863" s="251"/>
      <c r="V863" s="251"/>
      <c r="W863" s="251"/>
      <c r="X863" s="251"/>
      <c r="Y863" s="251"/>
      <c r="Z863" s="251"/>
    </row>
    <row r="864" ht="15.75" customHeight="1">
      <c r="A864" s="251"/>
      <c r="B864" s="251"/>
      <c r="C864" s="251"/>
      <c r="D864" s="251"/>
      <c r="E864" s="251"/>
      <c r="F864" s="251"/>
      <c r="G864" s="251"/>
      <c r="H864" s="251"/>
      <c r="I864" s="251"/>
      <c r="J864" s="251"/>
      <c r="K864" s="251"/>
      <c r="L864" s="251"/>
      <c r="M864" s="251"/>
      <c r="N864" s="251"/>
      <c r="O864" s="251"/>
      <c r="P864" s="251"/>
      <c r="Q864" s="251"/>
      <c r="R864" s="251"/>
      <c r="S864" s="251"/>
      <c r="T864" s="251"/>
      <c r="U864" s="251"/>
      <c r="V864" s="251"/>
      <c r="W864" s="251"/>
      <c r="X864" s="251"/>
      <c r="Y864" s="251"/>
      <c r="Z864" s="251"/>
    </row>
    <row r="865" ht="15.75" customHeight="1">
      <c r="A865" s="251"/>
      <c r="B865" s="251"/>
      <c r="C865" s="251"/>
      <c r="D865" s="251"/>
      <c r="E865" s="251"/>
      <c r="F865" s="251"/>
      <c r="G865" s="251"/>
      <c r="H865" s="251"/>
      <c r="I865" s="251"/>
      <c r="J865" s="251"/>
      <c r="K865" s="251"/>
      <c r="L865" s="251"/>
      <c r="M865" s="251"/>
      <c r="N865" s="251"/>
      <c r="O865" s="251"/>
      <c r="P865" s="251"/>
      <c r="Q865" s="251"/>
      <c r="R865" s="251"/>
      <c r="S865" s="251"/>
      <c r="T865" s="251"/>
      <c r="U865" s="251"/>
      <c r="V865" s="251"/>
      <c r="W865" s="251"/>
      <c r="X865" s="251"/>
      <c r="Y865" s="251"/>
      <c r="Z865" s="251"/>
    </row>
    <row r="866" ht="15.75" customHeight="1">
      <c r="A866" s="251"/>
      <c r="B866" s="251"/>
      <c r="C866" s="251"/>
      <c r="D866" s="251"/>
      <c r="E866" s="251"/>
      <c r="F866" s="251"/>
      <c r="G866" s="251"/>
      <c r="H866" s="251"/>
      <c r="I866" s="251"/>
      <c r="J866" s="251"/>
      <c r="K866" s="251"/>
      <c r="L866" s="251"/>
      <c r="M866" s="251"/>
      <c r="N866" s="251"/>
      <c r="O866" s="251"/>
      <c r="P866" s="251"/>
      <c r="Q866" s="251"/>
      <c r="R866" s="251"/>
      <c r="S866" s="251"/>
      <c r="T866" s="251"/>
      <c r="U866" s="251"/>
      <c r="V866" s="251"/>
      <c r="W866" s="251"/>
      <c r="X866" s="251"/>
      <c r="Y866" s="251"/>
      <c r="Z866" s="251"/>
    </row>
    <row r="867" ht="15.75" customHeight="1">
      <c r="A867" s="251"/>
      <c r="B867" s="251"/>
      <c r="C867" s="251"/>
      <c r="D867" s="251"/>
      <c r="E867" s="251"/>
      <c r="F867" s="251"/>
      <c r="G867" s="251"/>
      <c r="H867" s="251"/>
      <c r="I867" s="251"/>
      <c r="J867" s="251"/>
      <c r="K867" s="251"/>
      <c r="L867" s="251"/>
      <c r="M867" s="251"/>
      <c r="N867" s="251"/>
      <c r="O867" s="251"/>
      <c r="P867" s="251"/>
      <c r="Q867" s="251"/>
      <c r="R867" s="251"/>
      <c r="S867" s="251"/>
      <c r="T867" s="251"/>
      <c r="U867" s="251"/>
      <c r="V867" s="251"/>
      <c r="W867" s="251"/>
      <c r="X867" s="251"/>
      <c r="Y867" s="251"/>
      <c r="Z867" s="251"/>
    </row>
    <row r="868" ht="15.75" customHeight="1">
      <c r="A868" s="251"/>
      <c r="B868" s="251"/>
      <c r="C868" s="251"/>
      <c r="D868" s="251"/>
      <c r="E868" s="251"/>
      <c r="F868" s="251"/>
      <c r="G868" s="251"/>
      <c r="H868" s="251"/>
      <c r="I868" s="251"/>
      <c r="J868" s="251"/>
      <c r="K868" s="251"/>
      <c r="L868" s="251"/>
      <c r="M868" s="251"/>
      <c r="N868" s="251"/>
      <c r="O868" s="251"/>
      <c r="P868" s="251"/>
      <c r="Q868" s="251"/>
      <c r="R868" s="251"/>
      <c r="S868" s="251"/>
      <c r="T868" s="251"/>
      <c r="U868" s="251"/>
      <c r="V868" s="251"/>
      <c r="W868" s="251"/>
      <c r="X868" s="251"/>
      <c r="Y868" s="251"/>
      <c r="Z868" s="251"/>
    </row>
    <row r="869" ht="15.75" customHeight="1">
      <c r="A869" s="251"/>
      <c r="B869" s="251"/>
      <c r="C869" s="251"/>
      <c r="D869" s="251"/>
      <c r="E869" s="251"/>
      <c r="F869" s="251"/>
      <c r="G869" s="251"/>
      <c r="H869" s="251"/>
      <c r="I869" s="251"/>
      <c r="J869" s="251"/>
      <c r="K869" s="251"/>
      <c r="L869" s="251"/>
      <c r="M869" s="251"/>
      <c r="N869" s="251"/>
      <c r="O869" s="251"/>
      <c r="P869" s="251"/>
      <c r="Q869" s="251"/>
      <c r="R869" s="251"/>
      <c r="S869" s="251"/>
      <c r="T869" s="251"/>
      <c r="U869" s="251"/>
      <c r="V869" s="251"/>
      <c r="W869" s="251"/>
      <c r="X869" s="251"/>
      <c r="Y869" s="251"/>
      <c r="Z869" s="251"/>
    </row>
    <row r="870" ht="15.75" customHeight="1">
      <c r="A870" s="251"/>
      <c r="B870" s="251"/>
      <c r="C870" s="251"/>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row>
    <row r="871" ht="15.75" customHeight="1">
      <c r="A871" s="251"/>
      <c r="B871" s="251"/>
      <c r="C871" s="251"/>
      <c r="D871" s="251"/>
      <c r="E871" s="251"/>
      <c r="F871" s="251"/>
      <c r="G871" s="251"/>
      <c r="H871" s="251"/>
      <c r="I871" s="251"/>
      <c r="J871" s="251"/>
      <c r="K871" s="251"/>
      <c r="L871" s="251"/>
      <c r="M871" s="251"/>
      <c r="N871" s="251"/>
      <c r="O871" s="251"/>
      <c r="P871" s="251"/>
      <c r="Q871" s="251"/>
      <c r="R871" s="251"/>
      <c r="S871" s="251"/>
      <c r="T871" s="251"/>
      <c r="U871" s="251"/>
      <c r="V871" s="251"/>
      <c r="W871" s="251"/>
      <c r="X871" s="251"/>
      <c r="Y871" s="251"/>
      <c r="Z871" s="251"/>
    </row>
    <row r="872" ht="15.75" customHeight="1">
      <c r="A872" s="251"/>
      <c r="B872" s="251"/>
      <c r="C872" s="251"/>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row>
    <row r="873" ht="15.75" customHeight="1">
      <c r="A873" s="251"/>
      <c r="B873" s="251"/>
      <c r="C873" s="251"/>
      <c r="D873" s="251"/>
      <c r="E873" s="251"/>
      <c r="F873" s="251"/>
      <c r="G873" s="251"/>
      <c r="H873" s="251"/>
      <c r="I873" s="251"/>
      <c r="J873" s="251"/>
      <c r="K873" s="251"/>
      <c r="L873" s="251"/>
      <c r="M873" s="251"/>
      <c r="N873" s="251"/>
      <c r="O873" s="251"/>
      <c r="P873" s="251"/>
      <c r="Q873" s="251"/>
      <c r="R873" s="251"/>
      <c r="S873" s="251"/>
      <c r="T873" s="251"/>
      <c r="U873" s="251"/>
      <c r="V873" s="251"/>
      <c r="W873" s="251"/>
      <c r="X873" s="251"/>
      <c r="Y873" s="251"/>
      <c r="Z873" s="251"/>
    </row>
    <row r="874" ht="15.75" customHeight="1">
      <c r="A874" s="251"/>
      <c r="B874" s="251"/>
      <c r="C874" s="251"/>
      <c r="D874" s="251"/>
      <c r="E874" s="251"/>
      <c r="F874" s="251"/>
      <c r="G874" s="251"/>
      <c r="H874" s="251"/>
      <c r="I874" s="251"/>
      <c r="J874" s="251"/>
      <c r="K874" s="251"/>
      <c r="L874" s="251"/>
      <c r="M874" s="251"/>
      <c r="N874" s="251"/>
      <c r="O874" s="251"/>
      <c r="P874" s="251"/>
      <c r="Q874" s="251"/>
      <c r="R874" s="251"/>
      <c r="S874" s="251"/>
      <c r="T874" s="251"/>
      <c r="U874" s="251"/>
      <c r="V874" s="251"/>
      <c r="W874" s="251"/>
      <c r="X874" s="251"/>
      <c r="Y874" s="251"/>
      <c r="Z874" s="251"/>
    </row>
    <row r="875" ht="15.75" customHeight="1">
      <c r="A875" s="251"/>
      <c r="B875" s="251"/>
      <c r="C875" s="251"/>
      <c r="D875" s="251"/>
      <c r="E875" s="251"/>
      <c r="F875" s="251"/>
      <c r="G875" s="251"/>
      <c r="H875" s="251"/>
      <c r="I875" s="251"/>
      <c r="J875" s="251"/>
      <c r="K875" s="251"/>
      <c r="L875" s="251"/>
      <c r="M875" s="251"/>
      <c r="N875" s="251"/>
      <c r="O875" s="251"/>
      <c r="P875" s="251"/>
      <c r="Q875" s="251"/>
      <c r="R875" s="251"/>
      <c r="S875" s="251"/>
      <c r="T875" s="251"/>
      <c r="U875" s="251"/>
      <c r="V875" s="251"/>
      <c r="W875" s="251"/>
      <c r="X875" s="251"/>
      <c r="Y875" s="251"/>
      <c r="Z875" s="251"/>
    </row>
    <row r="876" ht="15.75" customHeight="1">
      <c r="A876" s="251"/>
      <c r="B876" s="251"/>
      <c r="C876" s="251"/>
      <c r="D876" s="251"/>
      <c r="E876" s="251"/>
      <c r="F876" s="251"/>
      <c r="G876" s="251"/>
      <c r="H876" s="251"/>
      <c r="I876" s="251"/>
      <c r="J876" s="251"/>
      <c r="K876" s="251"/>
      <c r="L876" s="251"/>
      <c r="M876" s="251"/>
      <c r="N876" s="251"/>
      <c r="O876" s="251"/>
      <c r="P876" s="251"/>
      <c r="Q876" s="251"/>
      <c r="R876" s="251"/>
      <c r="S876" s="251"/>
      <c r="T876" s="251"/>
      <c r="U876" s="251"/>
      <c r="V876" s="251"/>
      <c r="W876" s="251"/>
      <c r="X876" s="251"/>
      <c r="Y876" s="251"/>
      <c r="Z876" s="251"/>
    </row>
    <row r="877" ht="15.75" customHeight="1">
      <c r="A877" s="251"/>
      <c r="B877" s="251"/>
      <c r="C877" s="251"/>
      <c r="D877" s="251"/>
      <c r="E877" s="251"/>
      <c r="F877" s="251"/>
      <c r="G877" s="251"/>
      <c r="H877" s="251"/>
      <c r="I877" s="251"/>
      <c r="J877" s="251"/>
      <c r="K877" s="251"/>
      <c r="L877" s="251"/>
      <c r="M877" s="251"/>
      <c r="N877" s="251"/>
      <c r="O877" s="251"/>
      <c r="P877" s="251"/>
      <c r="Q877" s="251"/>
      <c r="R877" s="251"/>
      <c r="S877" s="251"/>
      <c r="T877" s="251"/>
      <c r="U877" s="251"/>
      <c r="V877" s="251"/>
      <c r="W877" s="251"/>
      <c r="X877" s="251"/>
      <c r="Y877" s="251"/>
      <c r="Z877" s="251"/>
    </row>
    <row r="878" ht="15.75" customHeight="1">
      <c r="A878" s="251"/>
      <c r="B878" s="251"/>
      <c r="C878" s="251"/>
      <c r="D878" s="251"/>
      <c r="E878" s="251"/>
      <c r="F878" s="251"/>
      <c r="G878" s="251"/>
      <c r="H878" s="251"/>
      <c r="I878" s="251"/>
      <c r="J878" s="251"/>
      <c r="K878" s="251"/>
      <c r="L878" s="251"/>
      <c r="M878" s="251"/>
      <c r="N878" s="251"/>
      <c r="O878" s="251"/>
      <c r="P878" s="251"/>
      <c r="Q878" s="251"/>
      <c r="R878" s="251"/>
      <c r="S878" s="251"/>
      <c r="T878" s="251"/>
      <c r="U878" s="251"/>
      <c r="V878" s="251"/>
      <c r="W878" s="251"/>
      <c r="X878" s="251"/>
      <c r="Y878" s="251"/>
      <c r="Z878" s="251"/>
    </row>
    <row r="879" ht="15.75" customHeight="1">
      <c r="A879" s="251"/>
      <c r="B879" s="251"/>
      <c r="C879" s="251"/>
      <c r="D879" s="251"/>
      <c r="E879" s="251"/>
      <c r="F879" s="251"/>
      <c r="G879" s="251"/>
      <c r="H879" s="251"/>
      <c r="I879" s="251"/>
      <c r="J879" s="251"/>
      <c r="K879" s="251"/>
      <c r="L879" s="251"/>
      <c r="M879" s="251"/>
      <c r="N879" s="251"/>
      <c r="O879" s="251"/>
      <c r="P879" s="251"/>
      <c r="Q879" s="251"/>
      <c r="R879" s="251"/>
      <c r="S879" s="251"/>
      <c r="T879" s="251"/>
      <c r="U879" s="251"/>
      <c r="V879" s="251"/>
      <c r="W879" s="251"/>
      <c r="X879" s="251"/>
      <c r="Y879" s="251"/>
      <c r="Z879" s="251"/>
    </row>
    <row r="880" ht="15.75" customHeight="1">
      <c r="A880" s="251"/>
      <c r="B880" s="251"/>
      <c r="C880" s="251"/>
      <c r="D880" s="251"/>
      <c r="E880" s="251"/>
      <c r="F880" s="251"/>
      <c r="G880" s="251"/>
      <c r="H880" s="251"/>
      <c r="I880" s="251"/>
      <c r="J880" s="251"/>
      <c r="K880" s="251"/>
      <c r="L880" s="251"/>
      <c r="M880" s="251"/>
      <c r="N880" s="251"/>
      <c r="O880" s="251"/>
      <c r="P880" s="251"/>
      <c r="Q880" s="251"/>
      <c r="R880" s="251"/>
      <c r="S880" s="251"/>
      <c r="T880" s="251"/>
      <c r="U880" s="251"/>
      <c r="V880" s="251"/>
      <c r="W880" s="251"/>
      <c r="X880" s="251"/>
      <c r="Y880" s="251"/>
      <c r="Z880" s="251"/>
    </row>
    <row r="881" ht="15.75" customHeight="1">
      <c r="A881" s="251"/>
      <c r="B881" s="251"/>
      <c r="C881" s="251"/>
      <c r="D881" s="251"/>
      <c r="E881" s="251"/>
      <c r="F881" s="251"/>
      <c r="G881" s="251"/>
      <c r="H881" s="251"/>
      <c r="I881" s="251"/>
      <c r="J881" s="251"/>
      <c r="K881" s="251"/>
      <c r="L881" s="251"/>
      <c r="M881" s="251"/>
      <c r="N881" s="251"/>
      <c r="O881" s="251"/>
      <c r="P881" s="251"/>
      <c r="Q881" s="251"/>
      <c r="R881" s="251"/>
      <c r="S881" s="251"/>
      <c r="T881" s="251"/>
      <c r="U881" s="251"/>
      <c r="V881" s="251"/>
      <c r="W881" s="251"/>
      <c r="X881" s="251"/>
      <c r="Y881" s="251"/>
      <c r="Z881" s="251"/>
    </row>
    <row r="882" ht="15.75" customHeight="1">
      <c r="A882" s="251"/>
      <c r="B882" s="251"/>
      <c r="C882" s="251"/>
      <c r="D882" s="251"/>
      <c r="E882" s="251"/>
      <c r="F882" s="251"/>
      <c r="G882" s="251"/>
      <c r="H882" s="251"/>
      <c r="I882" s="251"/>
      <c r="J882" s="251"/>
      <c r="K882" s="251"/>
      <c r="L882" s="251"/>
      <c r="M882" s="251"/>
      <c r="N882" s="251"/>
      <c r="O882" s="251"/>
      <c r="P882" s="251"/>
      <c r="Q882" s="251"/>
      <c r="R882" s="251"/>
      <c r="S882" s="251"/>
      <c r="T882" s="251"/>
      <c r="U882" s="251"/>
      <c r="V882" s="251"/>
      <c r="W882" s="251"/>
      <c r="X882" s="251"/>
      <c r="Y882" s="251"/>
      <c r="Z882" s="251"/>
    </row>
    <row r="883" ht="15.75" customHeight="1">
      <c r="A883" s="251"/>
      <c r="B883" s="251"/>
      <c r="C883" s="251"/>
      <c r="D883" s="251"/>
      <c r="E883" s="251"/>
      <c r="F883" s="251"/>
      <c r="G883" s="251"/>
      <c r="H883" s="251"/>
      <c r="I883" s="251"/>
      <c r="J883" s="251"/>
      <c r="K883" s="251"/>
      <c r="L883" s="251"/>
      <c r="M883" s="251"/>
      <c r="N883" s="251"/>
      <c r="O883" s="251"/>
      <c r="P883" s="251"/>
      <c r="Q883" s="251"/>
      <c r="R883" s="251"/>
      <c r="S883" s="251"/>
      <c r="T883" s="251"/>
      <c r="U883" s="251"/>
      <c r="V883" s="251"/>
      <c r="W883" s="251"/>
      <c r="X883" s="251"/>
      <c r="Y883" s="251"/>
      <c r="Z883" s="251"/>
    </row>
    <row r="884" ht="15.75" customHeight="1">
      <c r="A884" s="251"/>
      <c r="B884" s="251"/>
      <c r="C884" s="251"/>
      <c r="D884" s="251"/>
      <c r="E884" s="251"/>
      <c r="F884" s="251"/>
      <c r="G884" s="251"/>
      <c r="H884" s="251"/>
      <c r="I884" s="251"/>
      <c r="J884" s="251"/>
      <c r="K884" s="251"/>
      <c r="L884" s="251"/>
      <c r="M884" s="251"/>
      <c r="N884" s="251"/>
      <c r="O884" s="251"/>
      <c r="P884" s="251"/>
      <c r="Q884" s="251"/>
      <c r="R884" s="251"/>
      <c r="S884" s="251"/>
      <c r="T884" s="251"/>
      <c r="U884" s="251"/>
      <c r="V884" s="251"/>
      <c r="W884" s="251"/>
      <c r="X884" s="251"/>
      <c r="Y884" s="251"/>
      <c r="Z884" s="251"/>
    </row>
    <row r="885" ht="15.75" customHeight="1">
      <c r="A885" s="251"/>
      <c r="B885" s="251"/>
      <c r="C885" s="251"/>
      <c r="D885" s="251"/>
      <c r="E885" s="251"/>
      <c r="F885" s="251"/>
      <c r="G885" s="251"/>
      <c r="H885" s="251"/>
      <c r="I885" s="251"/>
      <c r="J885" s="251"/>
      <c r="K885" s="251"/>
      <c r="L885" s="251"/>
      <c r="M885" s="251"/>
      <c r="N885" s="251"/>
      <c r="O885" s="251"/>
      <c r="P885" s="251"/>
      <c r="Q885" s="251"/>
      <c r="R885" s="251"/>
      <c r="S885" s="251"/>
      <c r="T885" s="251"/>
      <c r="U885" s="251"/>
      <c r="V885" s="251"/>
      <c r="W885" s="251"/>
      <c r="X885" s="251"/>
      <c r="Y885" s="251"/>
      <c r="Z885" s="251"/>
    </row>
    <row r="886" ht="15.75" customHeight="1">
      <c r="A886" s="251"/>
      <c r="B886" s="251"/>
      <c r="C886" s="251"/>
      <c r="D886" s="251"/>
      <c r="E886" s="251"/>
      <c r="F886" s="251"/>
      <c r="G886" s="251"/>
      <c r="H886" s="251"/>
      <c r="I886" s="251"/>
      <c r="J886" s="251"/>
      <c r="K886" s="251"/>
      <c r="L886" s="251"/>
      <c r="M886" s="251"/>
      <c r="N886" s="251"/>
      <c r="O886" s="251"/>
      <c r="P886" s="251"/>
      <c r="Q886" s="251"/>
      <c r="R886" s="251"/>
      <c r="S886" s="251"/>
      <c r="T886" s="251"/>
      <c r="U886" s="251"/>
      <c r="V886" s="251"/>
      <c r="W886" s="251"/>
      <c r="X886" s="251"/>
      <c r="Y886" s="251"/>
      <c r="Z886" s="251"/>
    </row>
    <row r="887" ht="15.75" customHeight="1">
      <c r="A887" s="251"/>
      <c r="B887" s="251"/>
      <c r="C887" s="251"/>
      <c r="D887" s="251"/>
      <c r="E887" s="251"/>
      <c r="F887" s="251"/>
      <c r="G887" s="251"/>
      <c r="H887" s="251"/>
      <c r="I887" s="251"/>
      <c r="J887" s="251"/>
      <c r="K887" s="251"/>
      <c r="L887" s="251"/>
      <c r="M887" s="251"/>
      <c r="N887" s="251"/>
      <c r="O887" s="251"/>
      <c r="P887" s="251"/>
      <c r="Q887" s="251"/>
      <c r="R887" s="251"/>
      <c r="S887" s="251"/>
      <c r="T887" s="251"/>
      <c r="U887" s="251"/>
      <c r="V887" s="251"/>
      <c r="W887" s="251"/>
      <c r="X887" s="251"/>
      <c r="Y887" s="251"/>
      <c r="Z887" s="251"/>
    </row>
    <row r="888" ht="15.75" customHeight="1">
      <c r="A888" s="251"/>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row>
    <row r="889" ht="15.75" customHeight="1">
      <c r="A889" s="251"/>
      <c r="B889" s="251"/>
      <c r="C889" s="251"/>
      <c r="D889" s="251"/>
      <c r="E889" s="251"/>
      <c r="F889" s="251"/>
      <c r="G889" s="251"/>
      <c r="H889" s="251"/>
      <c r="I889" s="251"/>
      <c r="J889" s="251"/>
      <c r="K889" s="251"/>
      <c r="L889" s="251"/>
      <c r="M889" s="251"/>
      <c r="N889" s="251"/>
      <c r="O889" s="251"/>
      <c r="P889" s="251"/>
      <c r="Q889" s="251"/>
      <c r="R889" s="251"/>
      <c r="S889" s="251"/>
      <c r="T889" s="251"/>
      <c r="U889" s="251"/>
      <c r="V889" s="251"/>
      <c r="W889" s="251"/>
      <c r="X889" s="251"/>
      <c r="Y889" s="251"/>
      <c r="Z889" s="251"/>
    </row>
    <row r="890" ht="15.75" customHeight="1">
      <c r="A890" s="251"/>
      <c r="B890" s="251"/>
      <c r="C890" s="251"/>
      <c r="D890" s="251"/>
      <c r="E890" s="251"/>
      <c r="F890" s="251"/>
      <c r="G890" s="251"/>
      <c r="H890" s="251"/>
      <c r="I890" s="251"/>
      <c r="J890" s="251"/>
      <c r="K890" s="251"/>
      <c r="L890" s="251"/>
      <c r="M890" s="251"/>
      <c r="N890" s="251"/>
      <c r="O890" s="251"/>
      <c r="P890" s="251"/>
      <c r="Q890" s="251"/>
      <c r="R890" s="251"/>
      <c r="S890" s="251"/>
      <c r="T890" s="251"/>
      <c r="U890" s="251"/>
      <c r="V890" s="251"/>
      <c r="W890" s="251"/>
      <c r="X890" s="251"/>
      <c r="Y890" s="251"/>
      <c r="Z890" s="251"/>
    </row>
    <row r="891" ht="15.75" customHeight="1">
      <c r="A891" s="251"/>
      <c r="B891" s="251"/>
      <c r="C891" s="251"/>
      <c r="D891" s="251"/>
      <c r="E891" s="251"/>
      <c r="F891" s="251"/>
      <c r="G891" s="251"/>
      <c r="H891" s="251"/>
      <c r="I891" s="251"/>
      <c r="J891" s="251"/>
      <c r="K891" s="251"/>
      <c r="L891" s="251"/>
      <c r="M891" s="251"/>
      <c r="N891" s="251"/>
      <c r="O891" s="251"/>
      <c r="P891" s="251"/>
      <c r="Q891" s="251"/>
      <c r="R891" s="251"/>
      <c r="S891" s="251"/>
      <c r="T891" s="251"/>
      <c r="U891" s="251"/>
      <c r="V891" s="251"/>
      <c r="W891" s="251"/>
      <c r="X891" s="251"/>
      <c r="Y891" s="251"/>
      <c r="Z891" s="251"/>
    </row>
    <row r="892" ht="15.75" customHeight="1">
      <c r="A892" s="251"/>
      <c r="B892" s="251"/>
      <c r="C892" s="251"/>
      <c r="D892" s="251"/>
      <c r="E892" s="251"/>
      <c r="F892" s="251"/>
      <c r="G892" s="251"/>
      <c r="H892" s="251"/>
      <c r="I892" s="251"/>
      <c r="J892" s="251"/>
      <c r="K892" s="251"/>
      <c r="L892" s="251"/>
      <c r="M892" s="251"/>
      <c r="N892" s="251"/>
      <c r="O892" s="251"/>
      <c r="P892" s="251"/>
      <c r="Q892" s="251"/>
      <c r="R892" s="251"/>
      <c r="S892" s="251"/>
      <c r="T892" s="251"/>
      <c r="U892" s="251"/>
      <c r="V892" s="251"/>
      <c r="W892" s="251"/>
      <c r="X892" s="251"/>
      <c r="Y892" s="251"/>
      <c r="Z892" s="251"/>
    </row>
    <row r="893" ht="15.75" customHeight="1">
      <c r="A893" s="251"/>
      <c r="B893" s="251"/>
      <c r="C893" s="251"/>
      <c r="D893" s="251"/>
      <c r="E893" s="251"/>
      <c r="F893" s="251"/>
      <c r="G893" s="251"/>
      <c r="H893" s="251"/>
      <c r="I893" s="251"/>
      <c r="J893" s="251"/>
      <c r="K893" s="251"/>
      <c r="L893" s="251"/>
      <c r="M893" s="251"/>
      <c r="N893" s="251"/>
      <c r="O893" s="251"/>
      <c r="P893" s="251"/>
      <c r="Q893" s="251"/>
      <c r="R893" s="251"/>
      <c r="S893" s="251"/>
      <c r="T893" s="251"/>
      <c r="U893" s="251"/>
      <c r="V893" s="251"/>
      <c r="W893" s="251"/>
      <c r="X893" s="251"/>
      <c r="Y893" s="251"/>
      <c r="Z893" s="251"/>
    </row>
    <row r="894" ht="15.75" customHeight="1">
      <c r="A894" s="251"/>
      <c r="B894" s="251"/>
      <c r="C894" s="251"/>
      <c r="D894" s="251"/>
      <c r="E894" s="251"/>
      <c r="F894" s="251"/>
      <c r="G894" s="251"/>
      <c r="H894" s="251"/>
      <c r="I894" s="251"/>
      <c r="J894" s="251"/>
      <c r="K894" s="251"/>
      <c r="L894" s="251"/>
      <c r="M894" s="251"/>
      <c r="N894" s="251"/>
      <c r="O894" s="251"/>
      <c r="P894" s="251"/>
      <c r="Q894" s="251"/>
      <c r="R894" s="251"/>
      <c r="S894" s="251"/>
      <c r="T894" s="251"/>
      <c r="U894" s="251"/>
      <c r="V894" s="251"/>
      <c r="W894" s="251"/>
      <c r="X894" s="251"/>
      <c r="Y894" s="251"/>
      <c r="Z894" s="251"/>
    </row>
    <row r="895" ht="15.75" customHeight="1">
      <c r="A895" s="251"/>
      <c r="B895" s="251"/>
      <c r="C895" s="251"/>
      <c r="D895" s="251"/>
      <c r="E895" s="251"/>
      <c r="F895" s="251"/>
      <c r="G895" s="251"/>
      <c r="H895" s="251"/>
      <c r="I895" s="251"/>
      <c r="J895" s="251"/>
      <c r="K895" s="251"/>
      <c r="L895" s="251"/>
      <c r="M895" s="251"/>
      <c r="N895" s="251"/>
      <c r="O895" s="251"/>
      <c r="P895" s="251"/>
      <c r="Q895" s="251"/>
      <c r="R895" s="251"/>
      <c r="S895" s="251"/>
      <c r="T895" s="251"/>
      <c r="U895" s="251"/>
      <c r="V895" s="251"/>
      <c r="W895" s="251"/>
      <c r="X895" s="251"/>
      <c r="Y895" s="251"/>
      <c r="Z895" s="251"/>
    </row>
    <row r="896" ht="15.75" customHeight="1">
      <c r="A896" s="251"/>
      <c r="B896" s="251"/>
      <c r="C896" s="251"/>
      <c r="D896" s="251"/>
      <c r="E896" s="251"/>
      <c r="F896" s="251"/>
      <c r="G896" s="251"/>
      <c r="H896" s="251"/>
      <c r="I896" s="251"/>
      <c r="J896" s="251"/>
      <c r="K896" s="251"/>
      <c r="L896" s="251"/>
      <c r="M896" s="251"/>
      <c r="N896" s="251"/>
      <c r="O896" s="251"/>
      <c r="P896" s="251"/>
      <c r="Q896" s="251"/>
      <c r="R896" s="251"/>
      <c r="S896" s="251"/>
      <c r="T896" s="251"/>
      <c r="U896" s="251"/>
      <c r="V896" s="251"/>
      <c r="W896" s="251"/>
      <c r="X896" s="251"/>
      <c r="Y896" s="251"/>
      <c r="Z896" s="251"/>
    </row>
    <row r="897" ht="15.75" customHeight="1">
      <c r="A897" s="251"/>
      <c r="B897" s="251"/>
      <c r="C897" s="251"/>
      <c r="D897" s="251"/>
      <c r="E897" s="251"/>
      <c r="F897" s="251"/>
      <c r="G897" s="251"/>
      <c r="H897" s="251"/>
      <c r="I897" s="251"/>
      <c r="J897" s="251"/>
      <c r="K897" s="251"/>
      <c r="L897" s="251"/>
      <c r="M897" s="251"/>
      <c r="N897" s="251"/>
      <c r="O897" s="251"/>
      <c r="P897" s="251"/>
      <c r="Q897" s="251"/>
      <c r="R897" s="251"/>
      <c r="S897" s="251"/>
      <c r="T897" s="251"/>
      <c r="U897" s="251"/>
      <c r="V897" s="251"/>
      <c r="W897" s="251"/>
      <c r="X897" s="251"/>
      <c r="Y897" s="251"/>
      <c r="Z897" s="251"/>
    </row>
    <row r="898" ht="15.75" customHeight="1">
      <c r="A898" s="251"/>
      <c r="B898" s="251"/>
      <c r="C898" s="251"/>
      <c r="D898" s="251"/>
      <c r="E898" s="251"/>
      <c r="F898" s="251"/>
      <c r="G898" s="251"/>
      <c r="H898" s="251"/>
      <c r="I898" s="251"/>
      <c r="J898" s="251"/>
      <c r="K898" s="251"/>
      <c r="L898" s="251"/>
      <c r="M898" s="251"/>
      <c r="N898" s="251"/>
      <c r="O898" s="251"/>
      <c r="P898" s="251"/>
      <c r="Q898" s="251"/>
      <c r="R898" s="251"/>
      <c r="S898" s="251"/>
      <c r="T898" s="251"/>
      <c r="U898" s="251"/>
      <c r="V898" s="251"/>
      <c r="W898" s="251"/>
      <c r="X898" s="251"/>
      <c r="Y898" s="251"/>
      <c r="Z898" s="251"/>
    </row>
    <row r="899" ht="15.75" customHeight="1">
      <c r="A899" s="251"/>
      <c r="B899" s="251"/>
      <c r="C899" s="251"/>
      <c r="D899" s="251"/>
      <c r="E899" s="251"/>
      <c r="F899" s="251"/>
      <c r="G899" s="251"/>
      <c r="H899" s="251"/>
      <c r="I899" s="251"/>
      <c r="J899" s="251"/>
      <c r="K899" s="251"/>
      <c r="L899" s="251"/>
      <c r="M899" s="251"/>
      <c r="N899" s="251"/>
      <c r="O899" s="251"/>
      <c r="P899" s="251"/>
      <c r="Q899" s="251"/>
      <c r="R899" s="251"/>
      <c r="S899" s="251"/>
      <c r="T899" s="251"/>
      <c r="U899" s="251"/>
      <c r="V899" s="251"/>
      <c r="W899" s="251"/>
      <c r="X899" s="251"/>
      <c r="Y899" s="251"/>
      <c r="Z899" s="251"/>
    </row>
    <row r="900" ht="15.75" customHeight="1">
      <c r="A900" s="251"/>
      <c r="B900" s="251"/>
      <c r="C900" s="251"/>
      <c r="D900" s="251"/>
      <c r="E900" s="251"/>
      <c r="F900" s="251"/>
      <c r="G900" s="251"/>
      <c r="H900" s="251"/>
      <c r="I900" s="251"/>
      <c r="J900" s="251"/>
      <c r="K900" s="251"/>
      <c r="L900" s="251"/>
      <c r="M900" s="251"/>
      <c r="N900" s="251"/>
      <c r="O900" s="251"/>
      <c r="P900" s="251"/>
      <c r="Q900" s="251"/>
      <c r="R900" s="251"/>
      <c r="S900" s="251"/>
      <c r="T900" s="251"/>
      <c r="U900" s="251"/>
      <c r="V900" s="251"/>
      <c r="W900" s="251"/>
      <c r="X900" s="251"/>
      <c r="Y900" s="251"/>
      <c r="Z900" s="251"/>
    </row>
    <row r="901" ht="15.75" customHeight="1">
      <c r="A901" s="251"/>
      <c r="B901" s="251"/>
      <c r="C901" s="251"/>
      <c r="D901" s="251"/>
      <c r="E901" s="251"/>
      <c r="F901" s="251"/>
      <c r="G901" s="251"/>
      <c r="H901" s="251"/>
      <c r="I901" s="251"/>
      <c r="J901" s="251"/>
      <c r="K901" s="251"/>
      <c r="L901" s="251"/>
      <c r="M901" s="251"/>
      <c r="N901" s="251"/>
      <c r="O901" s="251"/>
      <c r="P901" s="251"/>
      <c r="Q901" s="251"/>
      <c r="R901" s="251"/>
      <c r="S901" s="251"/>
      <c r="T901" s="251"/>
      <c r="U901" s="251"/>
      <c r="V901" s="251"/>
      <c r="W901" s="251"/>
      <c r="X901" s="251"/>
      <c r="Y901" s="251"/>
      <c r="Z901" s="251"/>
    </row>
    <row r="902" ht="15.75" customHeight="1">
      <c r="A902" s="251"/>
      <c r="B902" s="251"/>
      <c r="C902" s="251"/>
      <c r="D902" s="251"/>
      <c r="E902" s="251"/>
      <c r="F902" s="251"/>
      <c r="G902" s="251"/>
      <c r="H902" s="251"/>
      <c r="I902" s="251"/>
      <c r="J902" s="251"/>
      <c r="K902" s="251"/>
      <c r="L902" s="251"/>
      <c r="M902" s="251"/>
      <c r="N902" s="251"/>
      <c r="O902" s="251"/>
      <c r="P902" s="251"/>
      <c r="Q902" s="251"/>
      <c r="R902" s="251"/>
      <c r="S902" s="251"/>
      <c r="T902" s="251"/>
      <c r="U902" s="251"/>
      <c r="V902" s="251"/>
      <c r="W902" s="251"/>
      <c r="X902" s="251"/>
      <c r="Y902" s="251"/>
      <c r="Z902" s="251"/>
    </row>
    <row r="903" ht="15.75" customHeight="1">
      <c r="A903" s="251"/>
      <c r="B903" s="251"/>
      <c r="C903" s="251"/>
      <c r="D903" s="251"/>
      <c r="E903" s="251"/>
      <c r="F903" s="251"/>
      <c r="G903" s="251"/>
      <c r="H903" s="251"/>
      <c r="I903" s="251"/>
      <c r="J903" s="251"/>
      <c r="K903" s="251"/>
      <c r="L903" s="251"/>
      <c r="M903" s="251"/>
      <c r="N903" s="251"/>
      <c r="O903" s="251"/>
      <c r="P903" s="251"/>
      <c r="Q903" s="251"/>
      <c r="R903" s="251"/>
      <c r="S903" s="251"/>
      <c r="T903" s="251"/>
      <c r="U903" s="251"/>
      <c r="V903" s="251"/>
      <c r="W903" s="251"/>
      <c r="X903" s="251"/>
      <c r="Y903" s="251"/>
      <c r="Z903" s="251"/>
    </row>
    <row r="904" ht="15.75" customHeight="1">
      <c r="A904" s="251"/>
      <c r="B904" s="251"/>
      <c r="C904" s="251"/>
      <c r="D904" s="251"/>
      <c r="E904" s="251"/>
      <c r="F904" s="251"/>
      <c r="G904" s="251"/>
      <c r="H904" s="251"/>
      <c r="I904" s="251"/>
      <c r="J904" s="251"/>
      <c r="K904" s="251"/>
      <c r="L904" s="251"/>
      <c r="M904" s="251"/>
      <c r="N904" s="251"/>
      <c r="O904" s="251"/>
      <c r="P904" s="251"/>
      <c r="Q904" s="251"/>
      <c r="R904" s="251"/>
      <c r="S904" s="251"/>
      <c r="T904" s="251"/>
      <c r="U904" s="251"/>
      <c r="V904" s="251"/>
      <c r="W904" s="251"/>
      <c r="X904" s="251"/>
      <c r="Y904" s="251"/>
      <c r="Z904" s="251"/>
    </row>
    <row r="905" ht="15.75" customHeight="1">
      <c r="A905" s="251"/>
      <c r="B905" s="251"/>
      <c r="C905" s="251"/>
      <c r="D905" s="251"/>
      <c r="E905" s="251"/>
      <c r="F905" s="251"/>
      <c r="G905" s="251"/>
      <c r="H905" s="251"/>
      <c r="I905" s="251"/>
      <c r="J905" s="251"/>
      <c r="K905" s="251"/>
      <c r="L905" s="251"/>
      <c r="M905" s="251"/>
      <c r="N905" s="251"/>
      <c r="O905" s="251"/>
      <c r="P905" s="251"/>
      <c r="Q905" s="251"/>
      <c r="R905" s="251"/>
      <c r="S905" s="251"/>
      <c r="T905" s="251"/>
      <c r="U905" s="251"/>
      <c r="V905" s="251"/>
      <c r="W905" s="251"/>
      <c r="X905" s="251"/>
      <c r="Y905" s="251"/>
      <c r="Z905" s="251"/>
    </row>
    <row r="906" ht="15.75" customHeight="1">
      <c r="A906" s="251"/>
      <c r="B906" s="251"/>
      <c r="C906" s="251"/>
      <c r="D906" s="251"/>
      <c r="E906" s="251"/>
      <c r="F906" s="251"/>
      <c r="G906" s="251"/>
      <c r="H906" s="251"/>
      <c r="I906" s="251"/>
      <c r="J906" s="251"/>
      <c r="K906" s="251"/>
      <c r="L906" s="251"/>
      <c r="M906" s="251"/>
      <c r="N906" s="251"/>
      <c r="O906" s="251"/>
      <c r="P906" s="251"/>
      <c r="Q906" s="251"/>
      <c r="R906" s="251"/>
      <c r="S906" s="251"/>
      <c r="T906" s="251"/>
      <c r="U906" s="251"/>
      <c r="V906" s="251"/>
      <c r="W906" s="251"/>
      <c r="X906" s="251"/>
      <c r="Y906" s="251"/>
      <c r="Z906" s="251"/>
    </row>
    <row r="907" ht="15.75" customHeight="1">
      <c r="A907" s="251"/>
      <c r="B907" s="251"/>
      <c r="C907" s="251"/>
      <c r="D907" s="251"/>
      <c r="E907" s="251"/>
      <c r="F907" s="251"/>
      <c r="G907" s="251"/>
      <c r="H907" s="251"/>
      <c r="I907" s="251"/>
      <c r="J907" s="251"/>
      <c r="K907" s="251"/>
      <c r="L907" s="251"/>
      <c r="M907" s="251"/>
      <c r="N907" s="251"/>
      <c r="O907" s="251"/>
      <c r="P907" s="251"/>
      <c r="Q907" s="251"/>
      <c r="R907" s="251"/>
      <c r="S907" s="251"/>
      <c r="T907" s="251"/>
      <c r="U907" s="251"/>
      <c r="V907" s="251"/>
      <c r="W907" s="251"/>
      <c r="X907" s="251"/>
      <c r="Y907" s="251"/>
      <c r="Z907" s="251"/>
    </row>
    <row r="908" ht="15.75" customHeight="1">
      <c r="A908" s="251"/>
      <c r="B908" s="251"/>
      <c r="C908" s="251"/>
      <c r="D908" s="251"/>
      <c r="E908" s="251"/>
      <c r="F908" s="251"/>
      <c r="G908" s="251"/>
      <c r="H908" s="251"/>
      <c r="I908" s="251"/>
      <c r="J908" s="251"/>
      <c r="K908" s="251"/>
      <c r="L908" s="251"/>
      <c r="M908" s="251"/>
      <c r="N908" s="251"/>
      <c r="O908" s="251"/>
      <c r="P908" s="251"/>
      <c r="Q908" s="251"/>
      <c r="R908" s="251"/>
      <c r="S908" s="251"/>
      <c r="T908" s="251"/>
      <c r="U908" s="251"/>
      <c r="V908" s="251"/>
      <c r="W908" s="251"/>
      <c r="X908" s="251"/>
      <c r="Y908" s="251"/>
      <c r="Z908" s="251"/>
    </row>
    <row r="909" ht="15.75" customHeight="1">
      <c r="A909" s="251"/>
      <c r="B909" s="251"/>
      <c r="C909" s="251"/>
      <c r="D909" s="251"/>
      <c r="E909" s="251"/>
      <c r="F909" s="251"/>
      <c r="G909" s="251"/>
      <c r="H909" s="251"/>
      <c r="I909" s="251"/>
      <c r="J909" s="251"/>
      <c r="K909" s="251"/>
      <c r="L909" s="251"/>
      <c r="M909" s="251"/>
      <c r="N909" s="251"/>
      <c r="O909" s="251"/>
      <c r="P909" s="251"/>
      <c r="Q909" s="251"/>
      <c r="R909" s="251"/>
      <c r="S909" s="251"/>
      <c r="T909" s="251"/>
      <c r="U909" s="251"/>
      <c r="V909" s="251"/>
      <c r="W909" s="251"/>
      <c r="X909" s="251"/>
      <c r="Y909" s="251"/>
      <c r="Z909" s="251"/>
    </row>
    <row r="910" ht="15.75" customHeight="1">
      <c r="A910" s="251"/>
      <c r="B910" s="251"/>
      <c r="C910" s="251"/>
      <c r="D910" s="251"/>
      <c r="E910" s="251"/>
      <c r="F910" s="251"/>
      <c r="G910" s="251"/>
      <c r="H910" s="251"/>
      <c r="I910" s="251"/>
      <c r="J910" s="251"/>
      <c r="K910" s="251"/>
      <c r="L910" s="251"/>
      <c r="M910" s="251"/>
      <c r="N910" s="251"/>
      <c r="O910" s="251"/>
      <c r="P910" s="251"/>
      <c r="Q910" s="251"/>
      <c r="R910" s="251"/>
      <c r="S910" s="251"/>
      <c r="T910" s="251"/>
      <c r="U910" s="251"/>
      <c r="V910" s="251"/>
      <c r="W910" s="251"/>
      <c r="X910" s="251"/>
      <c r="Y910" s="251"/>
      <c r="Z910" s="251"/>
    </row>
    <row r="911" ht="15.75" customHeight="1">
      <c r="A911" s="251"/>
      <c r="B911" s="251"/>
      <c r="C911" s="251"/>
      <c r="D911" s="251"/>
      <c r="E911" s="251"/>
      <c r="F911" s="251"/>
      <c r="G911" s="251"/>
      <c r="H911" s="251"/>
      <c r="I911" s="251"/>
      <c r="J911" s="251"/>
      <c r="K911" s="251"/>
      <c r="L911" s="251"/>
      <c r="M911" s="251"/>
      <c r="N911" s="251"/>
      <c r="O911" s="251"/>
      <c r="P911" s="251"/>
      <c r="Q911" s="251"/>
      <c r="R911" s="251"/>
      <c r="S911" s="251"/>
      <c r="T911" s="251"/>
      <c r="U911" s="251"/>
      <c r="V911" s="251"/>
      <c r="W911" s="251"/>
      <c r="X911" s="251"/>
      <c r="Y911" s="251"/>
      <c r="Z911" s="251"/>
    </row>
    <row r="912" ht="15.75" customHeight="1">
      <c r="A912" s="251"/>
      <c r="B912" s="251"/>
      <c r="C912" s="251"/>
      <c r="D912" s="251"/>
      <c r="E912" s="251"/>
      <c r="F912" s="251"/>
      <c r="G912" s="251"/>
      <c r="H912" s="251"/>
      <c r="I912" s="251"/>
      <c r="J912" s="251"/>
      <c r="K912" s="251"/>
      <c r="L912" s="251"/>
      <c r="M912" s="251"/>
      <c r="N912" s="251"/>
      <c r="O912" s="251"/>
      <c r="P912" s="251"/>
      <c r="Q912" s="251"/>
      <c r="R912" s="251"/>
      <c r="S912" s="251"/>
      <c r="T912" s="251"/>
      <c r="U912" s="251"/>
      <c r="V912" s="251"/>
      <c r="W912" s="251"/>
      <c r="X912" s="251"/>
      <c r="Y912" s="251"/>
      <c r="Z912" s="251"/>
    </row>
    <row r="913" ht="15.75" customHeight="1">
      <c r="A913" s="251"/>
      <c r="B913" s="251"/>
      <c r="C913" s="251"/>
      <c r="D913" s="251"/>
      <c r="E913" s="251"/>
      <c r="F913" s="251"/>
      <c r="G913" s="251"/>
      <c r="H913" s="251"/>
      <c r="I913" s="251"/>
      <c r="J913" s="251"/>
      <c r="K913" s="251"/>
      <c r="L913" s="251"/>
      <c r="M913" s="251"/>
      <c r="N913" s="251"/>
      <c r="O913" s="251"/>
      <c r="P913" s="251"/>
      <c r="Q913" s="251"/>
      <c r="R913" s="251"/>
      <c r="S913" s="251"/>
      <c r="T913" s="251"/>
      <c r="U913" s="251"/>
      <c r="V913" s="251"/>
      <c r="W913" s="251"/>
      <c r="X913" s="251"/>
      <c r="Y913" s="251"/>
      <c r="Z913" s="251"/>
    </row>
    <row r="914" ht="15.75" customHeight="1">
      <c r="A914" s="251"/>
      <c r="B914" s="251"/>
      <c r="C914" s="251"/>
      <c r="D914" s="251"/>
      <c r="E914" s="251"/>
      <c r="F914" s="251"/>
      <c r="G914" s="251"/>
      <c r="H914" s="251"/>
      <c r="I914" s="251"/>
      <c r="J914" s="251"/>
      <c r="K914" s="251"/>
      <c r="L914" s="251"/>
      <c r="M914" s="251"/>
      <c r="N914" s="251"/>
      <c r="O914" s="251"/>
      <c r="P914" s="251"/>
      <c r="Q914" s="251"/>
      <c r="R914" s="251"/>
      <c r="S914" s="251"/>
      <c r="T914" s="251"/>
      <c r="U914" s="251"/>
      <c r="V914" s="251"/>
      <c r="W914" s="251"/>
      <c r="X914" s="251"/>
      <c r="Y914" s="251"/>
      <c r="Z914" s="251"/>
    </row>
    <row r="915" ht="15.75" customHeight="1">
      <c r="A915" s="251"/>
      <c r="B915" s="251"/>
      <c r="C915" s="251"/>
      <c r="D915" s="251"/>
      <c r="E915" s="251"/>
      <c r="F915" s="251"/>
      <c r="G915" s="251"/>
      <c r="H915" s="251"/>
      <c r="I915" s="251"/>
      <c r="J915" s="251"/>
      <c r="K915" s="251"/>
      <c r="L915" s="251"/>
      <c r="M915" s="251"/>
      <c r="N915" s="251"/>
      <c r="O915" s="251"/>
      <c r="P915" s="251"/>
      <c r="Q915" s="251"/>
      <c r="R915" s="251"/>
      <c r="S915" s="251"/>
      <c r="T915" s="251"/>
      <c r="U915" s="251"/>
      <c r="V915" s="251"/>
      <c r="W915" s="251"/>
      <c r="X915" s="251"/>
      <c r="Y915" s="251"/>
      <c r="Z915" s="251"/>
    </row>
    <row r="916" ht="15.75" customHeight="1">
      <c r="A916" s="251"/>
      <c r="B916" s="251"/>
      <c r="C916" s="251"/>
      <c r="D916" s="251"/>
      <c r="E916" s="251"/>
      <c r="F916" s="251"/>
      <c r="G916" s="251"/>
      <c r="H916" s="251"/>
      <c r="I916" s="251"/>
      <c r="J916" s="251"/>
      <c r="K916" s="251"/>
      <c r="L916" s="251"/>
      <c r="M916" s="251"/>
      <c r="N916" s="251"/>
      <c r="O916" s="251"/>
      <c r="P916" s="251"/>
      <c r="Q916" s="251"/>
      <c r="R916" s="251"/>
      <c r="S916" s="251"/>
      <c r="T916" s="251"/>
      <c r="U916" s="251"/>
      <c r="V916" s="251"/>
      <c r="W916" s="251"/>
      <c r="X916" s="251"/>
      <c r="Y916" s="251"/>
      <c r="Z916" s="251"/>
    </row>
    <row r="917" ht="15.75" customHeight="1">
      <c r="A917" s="251"/>
      <c r="B917" s="251"/>
      <c r="C917" s="251"/>
      <c r="D917" s="251"/>
      <c r="E917" s="251"/>
      <c r="F917" s="251"/>
      <c r="G917" s="251"/>
      <c r="H917" s="251"/>
      <c r="I917" s="251"/>
      <c r="J917" s="251"/>
      <c r="K917" s="251"/>
      <c r="L917" s="251"/>
      <c r="M917" s="251"/>
      <c r="N917" s="251"/>
      <c r="O917" s="251"/>
      <c r="P917" s="251"/>
      <c r="Q917" s="251"/>
      <c r="R917" s="251"/>
      <c r="S917" s="251"/>
      <c r="T917" s="251"/>
      <c r="U917" s="251"/>
      <c r="V917" s="251"/>
      <c r="W917" s="251"/>
      <c r="X917" s="251"/>
      <c r="Y917" s="251"/>
      <c r="Z917" s="251"/>
    </row>
    <row r="918" ht="15.75" customHeight="1">
      <c r="A918" s="251"/>
      <c r="B918" s="251"/>
      <c r="C918" s="251"/>
      <c r="D918" s="251"/>
      <c r="E918" s="251"/>
      <c r="F918" s="251"/>
      <c r="G918" s="251"/>
      <c r="H918" s="251"/>
      <c r="I918" s="251"/>
      <c r="J918" s="251"/>
      <c r="K918" s="251"/>
      <c r="L918" s="251"/>
      <c r="M918" s="251"/>
      <c r="N918" s="251"/>
      <c r="O918" s="251"/>
      <c r="P918" s="251"/>
      <c r="Q918" s="251"/>
      <c r="R918" s="251"/>
      <c r="S918" s="251"/>
      <c r="T918" s="251"/>
      <c r="U918" s="251"/>
      <c r="V918" s="251"/>
      <c r="W918" s="251"/>
      <c r="X918" s="251"/>
      <c r="Y918" s="251"/>
      <c r="Z918" s="251"/>
    </row>
    <row r="919" ht="15.75" customHeight="1">
      <c r="A919" s="251"/>
      <c r="B919" s="251"/>
      <c r="C919" s="251"/>
      <c r="D919" s="251"/>
      <c r="E919" s="251"/>
      <c r="F919" s="251"/>
      <c r="G919" s="251"/>
      <c r="H919" s="251"/>
      <c r="I919" s="251"/>
      <c r="J919" s="251"/>
      <c r="K919" s="251"/>
      <c r="L919" s="251"/>
      <c r="M919" s="251"/>
      <c r="N919" s="251"/>
      <c r="O919" s="251"/>
      <c r="P919" s="251"/>
      <c r="Q919" s="251"/>
      <c r="R919" s="251"/>
      <c r="S919" s="251"/>
      <c r="T919" s="251"/>
      <c r="U919" s="251"/>
      <c r="V919" s="251"/>
      <c r="W919" s="251"/>
      <c r="X919" s="251"/>
      <c r="Y919" s="251"/>
      <c r="Z919" s="251"/>
    </row>
    <row r="920" ht="15.75" customHeight="1">
      <c r="A920" s="251"/>
      <c r="B920" s="251"/>
      <c r="C920" s="251"/>
      <c r="D920" s="251"/>
      <c r="E920" s="251"/>
      <c r="F920" s="251"/>
      <c r="G920" s="251"/>
      <c r="H920" s="251"/>
      <c r="I920" s="251"/>
      <c r="J920" s="251"/>
      <c r="K920" s="251"/>
      <c r="L920" s="251"/>
      <c r="M920" s="251"/>
      <c r="N920" s="251"/>
      <c r="O920" s="251"/>
      <c r="P920" s="251"/>
      <c r="Q920" s="251"/>
      <c r="R920" s="251"/>
      <c r="S920" s="251"/>
      <c r="T920" s="251"/>
      <c r="U920" s="251"/>
      <c r="V920" s="251"/>
      <c r="W920" s="251"/>
      <c r="X920" s="251"/>
      <c r="Y920" s="251"/>
      <c r="Z920" s="251"/>
    </row>
    <row r="921" ht="15.75" customHeight="1">
      <c r="A921" s="251"/>
      <c r="B921" s="251"/>
      <c r="C921" s="251"/>
      <c r="D921" s="251"/>
      <c r="E921" s="251"/>
      <c r="F921" s="251"/>
      <c r="G921" s="251"/>
      <c r="H921" s="251"/>
      <c r="I921" s="251"/>
      <c r="J921" s="251"/>
      <c r="K921" s="251"/>
      <c r="L921" s="251"/>
      <c r="M921" s="251"/>
      <c r="N921" s="251"/>
      <c r="O921" s="251"/>
      <c r="P921" s="251"/>
      <c r="Q921" s="251"/>
      <c r="R921" s="251"/>
      <c r="S921" s="251"/>
      <c r="T921" s="251"/>
      <c r="U921" s="251"/>
      <c r="V921" s="251"/>
      <c r="W921" s="251"/>
      <c r="X921" s="251"/>
      <c r="Y921" s="251"/>
      <c r="Z921" s="251"/>
    </row>
    <row r="922" ht="15.75" customHeight="1">
      <c r="A922" s="251"/>
      <c r="B922" s="251"/>
      <c r="C922" s="251"/>
      <c r="D922" s="251"/>
      <c r="E922" s="251"/>
      <c r="F922" s="251"/>
      <c r="G922" s="251"/>
      <c r="H922" s="251"/>
      <c r="I922" s="251"/>
      <c r="J922" s="251"/>
      <c r="K922" s="251"/>
      <c r="L922" s="251"/>
      <c r="M922" s="251"/>
      <c r="N922" s="251"/>
      <c r="O922" s="251"/>
      <c r="P922" s="251"/>
      <c r="Q922" s="251"/>
      <c r="R922" s="251"/>
      <c r="S922" s="251"/>
      <c r="T922" s="251"/>
      <c r="U922" s="251"/>
      <c r="V922" s="251"/>
      <c r="W922" s="251"/>
      <c r="X922" s="251"/>
      <c r="Y922" s="251"/>
      <c r="Z922" s="251"/>
    </row>
    <row r="923" ht="15.75" customHeight="1">
      <c r="A923" s="251"/>
      <c r="B923" s="251"/>
      <c r="C923" s="251"/>
      <c r="D923" s="251"/>
      <c r="E923" s="251"/>
      <c r="F923" s="251"/>
      <c r="G923" s="251"/>
      <c r="H923" s="251"/>
      <c r="I923" s="251"/>
      <c r="J923" s="251"/>
      <c r="K923" s="251"/>
      <c r="L923" s="251"/>
      <c r="M923" s="251"/>
      <c r="N923" s="251"/>
      <c r="O923" s="251"/>
      <c r="P923" s="251"/>
      <c r="Q923" s="251"/>
      <c r="R923" s="251"/>
      <c r="S923" s="251"/>
      <c r="T923" s="251"/>
      <c r="U923" s="251"/>
      <c r="V923" s="251"/>
      <c r="W923" s="251"/>
      <c r="X923" s="251"/>
      <c r="Y923" s="251"/>
      <c r="Z923" s="251"/>
    </row>
    <row r="924" ht="15.75" customHeight="1">
      <c r="A924" s="251"/>
      <c r="B924" s="251"/>
      <c r="C924" s="251"/>
      <c r="D924" s="251"/>
      <c r="E924" s="251"/>
      <c r="F924" s="251"/>
      <c r="G924" s="251"/>
      <c r="H924" s="251"/>
      <c r="I924" s="251"/>
      <c r="J924" s="251"/>
      <c r="K924" s="251"/>
      <c r="L924" s="251"/>
      <c r="M924" s="251"/>
      <c r="N924" s="251"/>
      <c r="O924" s="251"/>
      <c r="P924" s="251"/>
      <c r="Q924" s="251"/>
      <c r="R924" s="251"/>
      <c r="S924" s="251"/>
      <c r="T924" s="251"/>
      <c r="U924" s="251"/>
      <c r="V924" s="251"/>
      <c r="W924" s="251"/>
      <c r="X924" s="251"/>
      <c r="Y924" s="251"/>
      <c r="Z924" s="251"/>
    </row>
    <row r="925" ht="15.75" customHeight="1">
      <c r="A925" s="251"/>
      <c r="B925" s="251"/>
      <c r="C925" s="251"/>
      <c r="D925" s="251"/>
      <c r="E925" s="251"/>
      <c r="F925" s="251"/>
      <c r="G925" s="251"/>
      <c r="H925" s="251"/>
      <c r="I925" s="251"/>
      <c r="J925" s="251"/>
      <c r="K925" s="251"/>
      <c r="L925" s="251"/>
      <c r="M925" s="251"/>
      <c r="N925" s="251"/>
      <c r="O925" s="251"/>
      <c r="P925" s="251"/>
      <c r="Q925" s="251"/>
      <c r="R925" s="251"/>
      <c r="S925" s="251"/>
      <c r="T925" s="251"/>
      <c r="U925" s="251"/>
      <c r="V925" s="251"/>
      <c r="W925" s="251"/>
      <c r="X925" s="251"/>
      <c r="Y925" s="251"/>
      <c r="Z925" s="251"/>
    </row>
    <row r="926" ht="15.75" customHeight="1">
      <c r="A926" s="251"/>
      <c r="B926" s="251"/>
      <c r="C926" s="251"/>
      <c r="D926" s="251"/>
      <c r="E926" s="251"/>
      <c r="F926" s="251"/>
      <c r="G926" s="251"/>
      <c r="H926" s="251"/>
      <c r="I926" s="251"/>
      <c r="J926" s="251"/>
      <c r="K926" s="251"/>
      <c r="L926" s="251"/>
      <c r="M926" s="251"/>
      <c r="N926" s="251"/>
      <c r="O926" s="251"/>
      <c r="P926" s="251"/>
      <c r="Q926" s="251"/>
      <c r="R926" s="251"/>
      <c r="S926" s="251"/>
      <c r="T926" s="251"/>
      <c r="U926" s="251"/>
      <c r="V926" s="251"/>
      <c r="W926" s="251"/>
      <c r="X926" s="251"/>
      <c r="Y926" s="251"/>
      <c r="Z926" s="251"/>
    </row>
    <row r="927" ht="15.75" customHeight="1">
      <c r="A927" s="251"/>
      <c r="B927" s="251"/>
      <c r="C927" s="251"/>
      <c r="D927" s="251"/>
      <c r="E927" s="251"/>
      <c r="F927" s="251"/>
      <c r="G927" s="251"/>
      <c r="H927" s="251"/>
      <c r="I927" s="251"/>
      <c r="J927" s="251"/>
      <c r="K927" s="251"/>
      <c r="L927" s="251"/>
      <c r="M927" s="251"/>
      <c r="N927" s="251"/>
      <c r="O927" s="251"/>
      <c r="P927" s="251"/>
      <c r="Q927" s="251"/>
      <c r="R927" s="251"/>
      <c r="S927" s="251"/>
      <c r="T927" s="251"/>
      <c r="U927" s="251"/>
      <c r="V927" s="251"/>
      <c r="W927" s="251"/>
      <c r="X927" s="251"/>
      <c r="Y927" s="251"/>
      <c r="Z927" s="251"/>
    </row>
    <row r="928" ht="15.75" customHeight="1">
      <c r="A928" s="251"/>
      <c r="B928" s="251"/>
      <c r="C928" s="251"/>
      <c r="D928" s="251"/>
      <c r="E928" s="251"/>
      <c r="F928" s="251"/>
      <c r="G928" s="251"/>
      <c r="H928" s="251"/>
      <c r="I928" s="251"/>
      <c r="J928" s="251"/>
      <c r="K928" s="251"/>
      <c r="L928" s="251"/>
      <c r="M928" s="251"/>
      <c r="N928" s="251"/>
      <c r="O928" s="251"/>
      <c r="P928" s="251"/>
      <c r="Q928" s="251"/>
      <c r="R928" s="251"/>
      <c r="S928" s="251"/>
      <c r="T928" s="251"/>
      <c r="U928" s="251"/>
      <c r="V928" s="251"/>
      <c r="W928" s="251"/>
      <c r="X928" s="251"/>
      <c r="Y928" s="251"/>
      <c r="Z928" s="251"/>
    </row>
    <row r="929" ht="15.75" customHeight="1">
      <c r="A929" s="251"/>
      <c r="B929" s="251"/>
      <c r="C929" s="251"/>
      <c r="D929" s="251"/>
      <c r="E929" s="251"/>
      <c r="F929" s="251"/>
      <c r="G929" s="251"/>
      <c r="H929" s="251"/>
      <c r="I929" s="251"/>
      <c r="J929" s="251"/>
      <c r="K929" s="251"/>
      <c r="L929" s="251"/>
      <c r="M929" s="251"/>
      <c r="N929" s="251"/>
      <c r="O929" s="251"/>
      <c r="P929" s="251"/>
      <c r="Q929" s="251"/>
      <c r="R929" s="251"/>
      <c r="S929" s="251"/>
      <c r="T929" s="251"/>
      <c r="U929" s="251"/>
      <c r="V929" s="251"/>
      <c r="W929" s="251"/>
      <c r="X929" s="251"/>
      <c r="Y929" s="251"/>
      <c r="Z929" s="251"/>
    </row>
    <row r="930" ht="15.75" customHeight="1">
      <c r="A930" s="251"/>
      <c r="B930" s="251"/>
      <c r="C930" s="251"/>
      <c r="D930" s="251"/>
      <c r="E930" s="251"/>
      <c r="F930" s="251"/>
      <c r="G930" s="251"/>
      <c r="H930" s="251"/>
      <c r="I930" s="251"/>
      <c r="J930" s="251"/>
      <c r="K930" s="251"/>
      <c r="L930" s="251"/>
      <c r="M930" s="251"/>
      <c r="N930" s="251"/>
      <c r="O930" s="251"/>
      <c r="P930" s="251"/>
      <c r="Q930" s="251"/>
      <c r="R930" s="251"/>
      <c r="S930" s="251"/>
      <c r="T930" s="251"/>
      <c r="U930" s="251"/>
      <c r="V930" s="251"/>
      <c r="W930" s="251"/>
      <c r="X930" s="251"/>
      <c r="Y930" s="251"/>
      <c r="Z930" s="251"/>
    </row>
    <row r="931" ht="15.75" customHeight="1">
      <c r="A931" s="251"/>
      <c r="B931" s="251"/>
      <c r="C931" s="251"/>
      <c r="D931" s="251"/>
      <c r="E931" s="251"/>
      <c r="F931" s="251"/>
      <c r="G931" s="251"/>
      <c r="H931" s="251"/>
      <c r="I931" s="251"/>
      <c r="J931" s="251"/>
      <c r="K931" s="251"/>
      <c r="L931" s="251"/>
      <c r="M931" s="251"/>
      <c r="N931" s="251"/>
      <c r="O931" s="251"/>
      <c r="P931" s="251"/>
      <c r="Q931" s="251"/>
      <c r="R931" s="251"/>
      <c r="S931" s="251"/>
      <c r="T931" s="251"/>
      <c r="U931" s="251"/>
      <c r="V931" s="251"/>
      <c r="W931" s="251"/>
      <c r="X931" s="251"/>
      <c r="Y931" s="251"/>
      <c r="Z931" s="251"/>
    </row>
    <row r="932" ht="15.75" customHeight="1">
      <c r="A932" s="251"/>
      <c r="B932" s="251"/>
      <c r="C932" s="251"/>
      <c r="D932" s="251"/>
      <c r="E932" s="251"/>
      <c r="F932" s="251"/>
      <c r="G932" s="251"/>
      <c r="H932" s="251"/>
      <c r="I932" s="251"/>
      <c r="J932" s="251"/>
      <c r="K932" s="251"/>
      <c r="L932" s="251"/>
      <c r="M932" s="251"/>
      <c r="N932" s="251"/>
      <c r="O932" s="251"/>
      <c r="P932" s="251"/>
      <c r="Q932" s="251"/>
      <c r="R932" s="251"/>
      <c r="S932" s="251"/>
      <c r="T932" s="251"/>
      <c r="U932" s="251"/>
      <c r="V932" s="251"/>
      <c r="W932" s="251"/>
      <c r="X932" s="251"/>
      <c r="Y932" s="251"/>
      <c r="Z932" s="251"/>
    </row>
    <row r="933" ht="15.75" customHeight="1">
      <c r="A933" s="251"/>
      <c r="B933" s="251"/>
      <c r="C933" s="251"/>
      <c r="D933" s="251"/>
      <c r="E933" s="251"/>
      <c r="F933" s="251"/>
      <c r="G933" s="251"/>
      <c r="H933" s="251"/>
      <c r="I933" s="251"/>
      <c r="J933" s="251"/>
      <c r="K933" s="251"/>
      <c r="L933" s="251"/>
      <c r="M933" s="251"/>
      <c r="N933" s="251"/>
      <c r="O933" s="251"/>
      <c r="P933" s="251"/>
      <c r="Q933" s="251"/>
      <c r="R933" s="251"/>
      <c r="S933" s="251"/>
      <c r="T933" s="251"/>
      <c r="U933" s="251"/>
      <c r="V933" s="251"/>
      <c r="W933" s="251"/>
      <c r="X933" s="251"/>
      <c r="Y933" s="251"/>
      <c r="Z933" s="251"/>
    </row>
    <row r="934" ht="15.75" customHeight="1">
      <c r="A934" s="251"/>
      <c r="B934" s="251"/>
      <c r="C934" s="251"/>
      <c r="D934" s="251"/>
      <c r="E934" s="251"/>
      <c r="F934" s="251"/>
      <c r="G934" s="251"/>
      <c r="H934" s="251"/>
      <c r="I934" s="251"/>
      <c r="J934" s="251"/>
      <c r="K934" s="251"/>
      <c r="L934" s="251"/>
      <c r="M934" s="251"/>
      <c r="N934" s="251"/>
      <c r="O934" s="251"/>
      <c r="P934" s="251"/>
      <c r="Q934" s="251"/>
      <c r="R934" s="251"/>
      <c r="S934" s="251"/>
      <c r="T934" s="251"/>
      <c r="U934" s="251"/>
      <c r="V934" s="251"/>
      <c r="W934" s="251"/>
      <c r="X934" s="251"/>
      <c r="Y934" s="251"/>
      <c r="Z934" s="251"/>
    </row>
    <row r="935" ht="15.75" customHeight="1">
      <c r="A935" s="251"/>
      <c r="B935" s="251"/>
      <c r="C935" s="251"/>
      <c r="D935" s="251"/>
      <c r="E935" s="251"/>
      <c r="F935" s="251"/>
      <c r="G935" s="251"/>
      <c r="H935" s="251"/>
      <c r="I935" s="251"/>
      <c r="J935" s="251"/>
      <c r="K935" s="251"/>
      <c r="L935" s="251"/>
      <c r="M935" s="251"/>
      <c r="N935" s="251"/>
      <c r="O935" s="251"/>
      <c r="P935" s="251"/>
      <c r="Q935" s="251"/>
      <c r="R935" s="251"/>
      <c r="S935" s="251"/>
      <c r="T935" s="251"/>
      <c r="U935" s="251"/>
      <c r="V935" s="251"/>
      <c r="W935" s="251"/>
      <c r="X935" s="251"/>
      <c r="Y935" s="251"/>
      <c r="Z935" s="251"/>
    </row>
    <row r="936" ht="15.75" customHeight="1">
      <c r="A936" s="251"/>
      <c r="B936" s="251"/>
      <c r="C936" s="251"/>
      <c r="D936" s="251"/>
      <c r="E936" s="251"/>
      <c r="F936" s="251"/>
      <c r="G936" s="251"/>
      <c r="H936" s="251"/>
      <c r="I936" s="251"/>
      <c r="J936" s="251"/>
      <c r="K936" s="251"/>
      <c r="L936" s="251"/>
      <c r="M936" s="251"/>
      <c r="N936" s="251"/>
      <c r="O936" s="251"/>
      <c r="P936" s="251"/>
      <c r="Q936" s="251"/>
      <c r="R936" s="251"/>
      <c r="S936" s="251"/>
      <c r="T936" s="251"/>
      <c r="U936" s="251"/>
      <c r="V936" s="251"/>
      <c r="W936" s="251"/>
      <c r="X936" s="251"/>
      <c r="Y936" s="251"/>
      <c r="Z936" s="251"/>
    </row>
    <row r="937" ht="15.75" customHeight="1">
      <c r="A937" s="251"/>
      <c r="B937" s="251"/>
      <c r="C937" s="251"/>
      <c r="D937" s="251"/>
      <c r="E937" s="251"/>
      <c r="F937" s="251"/>
      <c r="G937" s="251"/>
      <c r="H937" s="251"/>
      <c r="I937" s="251"/>
      <c r="J937" s="251"/>
      <c r="K937" s="251"/>
      <c r="L937" s="251"/>
      <c r="M937" s="251"/>
      <c r="N937" s="251"/>
      <c r="O937" s="251"/>
      <c r="P937" s="251"/>
      <c r="Q937" s="251"/>
      <c r="R937" s="251"/>
      <c r="S937" s="251"/>
      <c r="T937" s="251"/>
      <c r="U937" s="251"/>
      <c r="V937" s="251"/>
      <c r="W937" s="251"/>
      <c r="X937" s="251"/>
      <c r="Y937" s="251"/>
      <c r="Z937" s="251"/>
    </row>
    <row r="938" ht="15.75" customHeight="1">
      <c r="A938" s="251"/>
      <c r="B938" s="251"/>
      <c r="C938" s="251"/>
      <c r="D938" s="251"/>
      <c r="E938" s="251"/>
      <c r="F938" s="251"/>
      <c r="G938" s="251"/>
      <c r="H938" s="251"/>
      <c r="I938" s="251"/>
      <c r="J938" s="251"/>
      <c r="K938" s="251"/>
      <c r="L938" s="251"/>
      <c r="M938" s="251"/>
      <c r="N938" s="251"/>
      <c r="O938" s="251"/>
      <c r="P938" s="251"/>
      <c r="Q938" s="251"/>
      <c r="R938" s="251"/>
      <c r="S938" s="251"/>
      <c r="T938" s="251"/>
      <c r="U938" s="251"/>
      <c r="V938" s="251"/>
      <c r="W938" s="251"/>
      <c r="X938" s="251"/>
      <c r="Y938" s="251"/>
      <c r="Z938" s="251"/>
    </row>
    <row r="939" ht="15.75" customHeight="1">
      <c r="A939" s="251"/>
      <c r="B939" s="251"/>
      <c r="C939" s="251"/>
      <c r="D939" s="251"/>
      <c r="E939" s="251"/>
      <c r="F939" s="251"/>
      <c r="G939" s="251"/>
      <c r="H939" s="251"/>
      <c r="I939" s="251"/>
      <c r="J939" s="251"/>
      <c r="K939" s="251"/>
      <c r="L939" s="251"/>
      <c r="M939" s="251"/>
      <c r="N939" s="251"/>
      <c r="O939" s="251"/>
      <c r="P939" s="251"/>
      <c r="Q939" s="251"/>
      <c r="R939" s="251"/>
      <c r="S939" s="251"/>
      <c r="T939" s="251"/>
      <c r="U939" s="251"/>
      <c r="V939" s="251"/>
      <c r="W939" s="251"/>
      <c r="X939" s="251"/>
      <c r="Y939" s="251"/>
      <c r="Z939" s="251"/>
    </row>
    <row r="940" ht="15.75" customHeight="1">
      <c r="A940" s="251"/>
      <c r="B940" s="251"/>
      <c r="C940" s="251"/>
      <c r="D940" s="251"/>
      <c r="E940" s="251"/>
      <c r="F940" s="251"/>
      <c r="G940" s="251"/>
      <c r="H940" s="251"/>
      <c r="I940" s="251"/>
      <c r="J940" s="251"/>
      <c r="K940" s="251"/>
      <c r="L940" s="251"/>
      <c r="M940" s="251"/>
      <c r="N940" s="251"/>
      <c r="O940" s="251"/>
      <c r="P940" s="251"/>
      <c r="Q940" s="251"/>
      <c r="R940" s="251"/>
      <c r="S940" s="251"/>
      <c r="T940" s="251"/>
      <c r="U940" s="251"/>
      <c r="V940" s="251"/>
      <c r="W940" s="251"/>
      <c r="X940" s="251"/>
      <c r="Y940" s="251"/>
      <c r="Z940" s="251"/>
    </row>
    <row r="941" ht="15.75" customHeight="1">
      <c r="A941" s="251"/>
      <c r="B941" s="251"/>
      <c r="C941" s="251"/>
      <c r="D941" s="251"/>
      <c r="E941" s="251"/>
      <c r="F941" s="251"/>
      <c r="G941" s="251"/>
      <c r="H941" s="251"/>
      <c r="I941" s="251"/>
      <c r="J941" s="251"/>
      <c r="K941" s="251"/>
      <c r="L941" s="251"/>
      <c r="M941" s="251"/>
      <c r="N941" s="251"/>
      <c r="O941" s="251"/>
      <c r="P941" s="251"/>
      <c r="Q941" s="251"/>
      <c r="R941" s="251"/>
      <c r="S941" s="251"/>
      <c r="T941" s="251"/>
      <c r="U941" s="251"/>
      <c r="V941" s="251"/>
      <c r="W941" s="251"/>
      <c r="X941" s="251"/>
      <c r="Y941" s="251"/>
      <c r="Z941" s="251"/>
    </row>
    <row r="942" ht="15.75" customHeight="1">
      <c r="A942" s="251"/>
      <c r="B942" s="251"/>
      <c r="C942" s="251"/>
      <c r="D942" s="251"/>
      <c r="E942" s="251"/>
      <c r="F942" s="251"/>
      <c r="G942" s="251"/>
      <c r="H942" s="251"/>
      <c r="I942" s="251"/>
      <c r="J942" s="251"/>
      <c r="K942" s="251"/>
      <c r="L942" s="251"/>
      <c r="M942" s="251"/>
      <c r="N942" s="251"/>
      <c r="O942" s="251"/>
      <c r="P942" s="251"/>
      <c r="Q942" s="251"/>
      <c r="R942" s="251"/>
      <c r="S942" s="251"/>
      <c r="T942" s="251"/>
      <c r="U942" s="251"/>
      <c r="V942" s="251"/>
      <c r="W942" s="251"/>
      <c r="X942" s="251"/>
      <c r="Y942" s="251"/>
      <c r="Z942" s="251"/>
    </row>
    <row r="943" ht="15.75" customHeight="1">
      <c r="A943" s="251"/>
      <c r="B943" s="251"/>
      <c r="C943" s="251"/>
      <c r="D943" s="251"/>
      <c r="E943" s="251"/>
      <c r="F943" s="251"/>
      <c r="G943" s="251"/>
      <c r="H943" s="251"/>
      <c r="I943" s="251"/>
      <c r="J943" s="251"/>
      <c r="K943" s="251"/>
      <c r="L943" s="251"/>
      <c r="M943" s="251"/>
      <c r="N943" s="251"/>
      <c r="O943" s="251"/>
      <c r="P943" s="251"/>
      <c r="Q943" s="251"/>
      <c r="R943" s="251"/>
      <c r="S943" s="251"/>
      <c r="T943" s="251"/>
      <c r="U943" s="251"/>
      <c r="V943" s="251"/>
      <c r="W943" s="251"/>
      <c r="X943" s="251"/>
      <c r="Y943" s="251"/>
      <c r="Z943" s="251"/>
    </row>
    <row r="944" ht="15.75" customHeight="1">
      <c r="A944" s="251"/>
      <c r="B944" s="251"/>
      <c r="C944" s="251"/>
      <c r="D944" s="251"/>
      <c r="E944" s="251"/>
      <c r="F944" s="251"/>
      <c r="G944" s="251"/>
      <c r="H944" s="251"/>
      <c r="I944" s="251"/>
      <c r="J944" s="251"/>
      <c r="K944" s="251"/>
      <c r="L944" s="251"/>
      <c r="M944" s="251"/>
      <c r="N944" s="251"/>
      <c r="O944" s="251"/>
      <c r="P944" s="251"/>
      <c r="Q944" s="251"/>
      <c r="R944" s="251"/>
      <c r="S944" s="251"/>
      <c r="T944" s="251"/>
      <c r="U944" s="251"/>
      <c r="V944" s="251"/>
      <c r="W944" s="251"/>
      <c r="X944" s="251"/>
      <c r="Y944" s="251"/>
      <c r="Z944" s="251"/>
    </row>
    <row r="945" ht="15.75" customHeight="1">
      <c r="A945" s="251"/>
      <c r="B945" s="251"/>
      <c r="C945" s="251"/>
      <c r="D945" s="251"/>
      <c r="E945" s="251"/>
      <c r="F945" s="251"/>
      <c r="G945" s="251"/>
      <c r="H945" s="251"/>
      <c r="I945" s="251"/>
      <c r="J945" s="251"/>
      <c r="K945" s="251"/>
      <c r="L945" s="251"/>
      <c r="M945" s="251"/>
      <c r="N945" s="251"/>
      <c r="O945" s="251"/>
      <c r="P945" s="251"/>
      <c r="Q945" s="251"/>
      <c r="R945" s="251"/>
      <c r="S945" s="251"/>
      <c r="T945" s="251"/>
      <c r="U945" s="251"/>
      <c r="V945" s="251"/>
      <c r="W945" s="251"/>
      <c r="X945" s="251"/>
      <c r="Y945" s="251"/>
      <c r="Z945" s="251"/>
    </row>
    <row r="946" ht="15.75" customHeight="1">
      <c r="A946" s="251"/>
      <c r="B946" s="251"/>
      <c r="C946" s="251"/>
      <c r="D946" s="251"/>
      <c r="E946" s="251"/>
      <c r="F946" s="251"/>
      <c r="G946" s="251"/>
      <c r="H946" s="251"/>
      <c r="I946" s="251"/>
      <c r="J946" s="251"/>
      <c r="K946" s="251"/>
      <c r="L946" s="251"/>
      <c r="M946" s="251"/>
      <c r="N946" s="251"/>
      <c r="O946" s="251"/>
      <c r="P946" s="251"/>
      <c r="Q946" s="251"/>
      <c r="R946" s="251"/>
      <c r="S946" s="251"/>
      <c r="T946" s="251"/>
      <c r="U946" s="251"/>
      <c r="V946" s="251"/>
      <c r="W946" s="251"/>
      <c r="X946" s="251"/>
      <c r="Y946" s="251"/>
      <c r="Z946" s="251"/>
    </row>
    <row r="947" ht="15.75" customHeight="1">
      <c r="A947" s="251"/>
      <c r="B947" s="251"/>
      <c r="C947" s="251"/>
      <c r="D947" s="251"/>
      <c r="E947" s="251"/>
      <c r="F947" s="251"/>
      <c r="G947" s="251"/>
      <c r="H947" s="251"/>
      <c r="I947" s="251"/>
      <c r="J947" s="251"/>
      <c r="K947" s="251"/>
      <c r="L947" s="251"/>
      <c r="M947" s="251"/>
      <c r="N947" s="251"/>
      <c r="O947" s="251"/>
      <c r="P947" s="251"/>
      <c r="Q947" s="251"/>
      <c r="R947" s="251"/>
      <c r="S947" s="251"/>
      <c r="T947" s="251"/>
      <c r="U947" s="251"/>
      <c r="V947" s="251"/>
      <c r="W947" s="251"/>
      <c r="X947" s="251"/>
      <c r="Y947" s="251"/>
      <c r="Z947" s="251"/>
    </row>
    <row r="948" ht="15.75" customHeight="1">
      <c r="A948" s="251"/>
      <c r="B948" s="251"/>
      <c r="C948" s="251"/>
      <c r="D948" s="251"/>
      <c r="E948" s="251"/>
      <c r="F948" s="251"/>
      <c r="G948" s="251"/>
      <c r="H948" s="251"/>
      <c r="I948" s="251"/>
      <c r="J948" s="251"/>
      <c r="K948" s="251"/>
      <c r="L948" s="251"/>
      <c r="M948" s="251"/>
      <c r="N948" s="251"/>
      <c r="O948" s="251"/>
      <c r="P948" s="251"/>
      <c r="Q948" s="251"/>
      <c r="R948" s="251"/>
      <c r="S948" s="251"/>
      <c r="T948" s="251"/>
      <c r="U948" s="251"/>
      <c r="V948" s="251"/>
      <c r="W948" s="251"/>
      <c r="X948" s="251"/>
      <c r="Y948" s="251"/>
      <c r="Z948" s="251"/>
    </row>
    <row r="949" ht="15.75" customHeight="1">
      <c r="A949" s="251"/>
      <c r="B949" s="251"/>
      <c r="C949" s="251"/>
      <c r="D949" s="251"/>
      <c r="E949" s="251"/>
      <c r="F949" s="251"/>
      <c r="G949" s="251"/>
      <c r="H949" s="251"/>
      <c r="I949" s="251"/>
      <c r="J949" s="251"/>
      <c r="K949" s="251"/>
      <c r="L949" s="251"/>
      <c r="M949" s="251"/>
      <c r="N949" s="251"/>
      <c r="O949" s="251"/>
      <c r="P949" s="251"/>
      <c r="Q949" s="251"/>
      <c r="R949" s="251"/>
      <c r="S949" s="251"/>
      <c r="T949" s="251"/>
      <c r="U949" s="251"/>
      <c r="V949" s="251"/>
      <c r="W949" s="251"/>
      <c r="X949" s="251"/>
      <c r="Y949" s="251"/>
      <c r="Z949" s="251"/>
    </row>
    <row r="950" ht="15.75" customHeight="1">
      <c r="A950" s="251"/>
      <c r="B950" s="251"/>
      <c r="C950" s="251"/>
      <c r="D950" s="251"/>
      <c r="E950" s="251"/>
      <c r="F950" s="251"/>
      <c r="G950" s="251"/>
      <c r="H950" s="251"/>
      <c r="I950" s="251"/>
      <c r="J950" s="251"/>
      <c r="K950" s="251"/>
      <c r="L950" s="251"/>
      <c r="M950" s="251"/>
      <c r="N950" s="251"/>
      <c r="O950" s="251"/>
      <c r="P950" s="251"/>
      <c r="Q950" s="251"/>
      <c r="R950" s="251"/>
      <c r="S950" s="251"/>
      <c r="T950" s="251"/>
      <c r="U950" s="251"/>
      <c r="V950" s="251"/>
      <c r="W950" s="251"/>
      <c r="X950" s="251"/>
      <c r="Y950" s="251"/>
      <c r="Z950" s="251"/>
    </row>
    <row r="951" ht="15.75" customHeight="1">
      <c r="A951" s="251"/>
      <c r="B951" s="251"/>
      <c r="C951" s="251"/>
      <c r="D951" s="251"/>
      <c r="E951" s="251"/>
      <c r="F951" s="251"/>
      <c r="G951" s="251"/>
      <c r="H951" s="251"/>
      <c r="I951" s="251"/>
      <c r="J951" s="251"/>
      <c r="K951" s="251"/>
      <c r="L951" s="251"/>
      <c r="M951" s="251"/>
      <c r="N951" s="251"/>
      <c r="O951" s="251"/>
      <c r="P951" s="251"/>
      <c r="Q951" s="251"/>
      <c r="R951" s="251"/>
      <c r="S951" s="251"/>
      <c r="T951" s="251"/>
      <c r="U951" s="251"/>
      <c r="V951" s="251"/>
      <c r="W951" s="251"/>
      <c r="X951" s="251"/>
      <c r="Y951" s="251"/>
      <c r="Z951" s="251"/>
    </row>
    <row r="952" ht="15.75" customHeight="1">
      <c r="A952" s="251"/>
      <c r="B952" s="251"/>
      <c r="C952" s="251"/>
      <c r="D952" s="251"/>
      <c r="E952" s="251"/>
      <c r="F952" s="251"/>
      <c r="G952" s="251"/>
      <c r="H952" s="251"/>
      <c r="I952" s="251"/>
      <c r="J952" s="251"/>
      <c r="K952" s="251"/>
      <c r="L952" s="251"/>
      <c r="M952" s="251"/>
      <c r="N952" s="251"/>
      <c r="O952" s="251"/>
      <c r="P952" s="251"/>
      <c r="Q952" s="251"/>
      <c r="R952" s="251"/>
      <c r="S952" s="251"/>
      <c r="T952" s="251"/>
      <c r="U952" s="251"/>
      <c r="V952" s="251"/>
      <c r="W952" s="251"/>
      <c r="X952" s="251"/>
      <c r="Y952" s="251"/>
      <c r="Z952" s="251"/>
    </row>
    <row r="953" ht="15.75" customHeight="1">
      <c r="A953" s="251"/>
      <c r="B953" s="251"/>
      <c r="C953" s="251"/>
      <c r="D953" s="251"/>
      <c r="E953" s="251"/>
      <c r="F953" s="251"/>
      <c r="G953" s="251"/>
      <c r="H953" s="251"/>
      <c r="I953" s="251"/>
      <c r="J953" s="251"/>
      <c r="K953" s="251"/>
      <c r="L953" s="251"/>
      <c r="M953" s="251"/>
      <c r="N953" s="251"/>
      <c r="O953" s="251"/>
      <c r="P953" s="251"/>
      <c r="Q953" s="251"/>
      <c r="R953" s="251"/>
      <c r="S953" s="251"/>
      <c r="T953" s="251"/>
      <c r="U953" s="251"/>
      <c r="V953" s="251"/>
      <c r="W953" s="251"/>
      <c r="X953" s="251"/>
      <c r="Y953" s="251"/>
      <c r="Z953" s="251"/>
    </row>
    <row r="954" ht="15.75" customHeight="1">
      <c r="A954" s="251"/>
      <c r="B954" s="251"/>
      <c r="C954" s="251"/>
      <c r="D954" s="251"/>
      <c r="E954" s="251"/>
      <c r="F954" s="251"/>
      <c r="G954" s="251"/>
      <c r="H954" s="251"/>
      <c r="I954" s="251"/>
      <c r="J954" s="251"/>
      <c r="K954" s="251"/>
      <c r="L954" s="251"/>
      <c r="M954" s="251"/>
      <c r="N954" s="251"/>
      <c r="O954" s="251"/>
      <c r="P954" s="251"/>
      <c r="Q954" s="251"/>
      <c r="R954" s="251"/>
      <c r="S954" s="251"/>
      <c r="T954" s="251"/>
      <c r="U954" s="251"/>
      <c r="V954" s="251"/>
      <c r="W954" s="251"/>
      <c r="X954" s="251"/>
      <c r="Y954" s="251"/>
      <c r="Z954" s="251"/>
    </row>
    <row r="955" ht="15.75" customHeight="1">
      <c r="A955" s="251"/>
      <c r="B955" s="251"/>
      <c r="C955" s="251"/>
      <c r="D955" s="251"/>
      <c r="E955" s="251"/>
      <c r="F955" s="251"/>
      <c r="G955" s="251"/>
      <c r="H955" s="251"/>
      <c r="I955" s="251"/>
      <c r="J955" s="251"/>
      <c r="K955" s="251"/>
      <c r="L955" s="251"/>
      <c r="M955" s="251"/>
      <c r="N955" s="251"/>
      <c r="O955" s="251"/>
      <c r="P955" s="251"/>
      <c r="Q955" s="251"/>
      <c r="R955" s="251"/>
      <c r="S955" s="251"/>
      <c r="T955" s="251"/>
      <c r="U955" s="251"/>
      <c r="V955" s="251"/>
      <c r="W955" s="251"/>
      <c r="X955" s="251"/>
      <c r="Y955" s="251"/>
      <c r="Z955" s="251"/>
    </row>
    <row r="956" ht="15.75" customHeight="1">
      <c r="A956" s="251"/>
      <c r="B956" s="251"/>
      <c r="C956" s="251"/>
      <c r="D956" s="251"/>
      <c r="E956" s="251"/>
      <c r="F956" s="251"/>
      <c r="G956" s="251"/>
      <c r="H956" s="251"/>
      <c r="I956" s="251"/>
      <c r="J956" s="251"/>
      <c r="K956" s="251"/>
      <c r="L956" s="251"/>
      <c r="M956" s="251"/>
      <c r="N956" s="251"/>
      <c r="O956" s="251"/>
      <c r="P956" s="251"/>
      <c r="Q956" s="251"/>
      <c r="R956" s="251"/>
      <c r="S956" s="251"/>
      <c r="T956" s="251"/>
      <c r="U956" s="251"/>
      <c r="V956" s="251"/>
      <c r="W956" s="251"/>
      <c r="X956" s="251"/>
      <c r="Y956" s="251"/>
      <c r="Z956" s="251"/>
    </row>
    <row r="957" ht="15.75" customHeight="1">
      <c r="A957" s="251"/>
      <c r="B957" s="251"/>
      <c r="C957" s="251"/>
      <c r="D957" s="251"/>
      <c r="E957" s="251"/>
      <c r="F957" s="251"/>
      <c r="G957" s="251"/>
      <c r="H957" s="251"/>
      <c r="I957" s="251"/>
      <c r="J957" s="251"/>
      <c r="K957" s="251"/>
      <c r="L957" s="251"/>
      <c r="M957" s="251"/>
      <c r="N957" s="251"/>
      <c r="O957" s="251"/>
      <c r="P957" s="251"/>
      <c r="Q957" s="251"/>
      <c r="R957" s="251"/>
      <c r="S957" s="251"/>
      <c r="T957" s="251"/>
      <c r="U957" s="251"/>
      <c r="V957" s="251"/>
      <c r="W957" s="251"/>
      <c r="X957" s="251"/>
      <c r="Y957" s="251"/>
      <c r="Z957" s="251"/>
    </row>
    <row r="958" ht="15.75" customHeight="1">
      <c r="A958" s="251"/>
      <c r="B958" s="251"/>
      <c r="C958" s="251"/>
      <c r="D958" s="251"/>
      <c r="E958" s="251"/>
      <c r="F958" s="251"/>
      <c r="G958" s="251"/>
      <c r="H958" s="251"/>
      <c r="I958" s="251"/>
      <c r="J958" s="251"/>
      <c r="K958" s="251"/>
      <c r="L958" s="251"/>
      <c r="M958" s="251"/>
      <c r="N958" s="251"/>
      <c r="O958" s="251"/>
      <c r="P958" s="251"/>
      <c r="Q958" s="251"/>
      <c r="R958" s="251"/>
      <c r="S958" s="251"/>
      <c r="T958" s="251"/>
      <c r="U958" s="251"/>
      <c r="V958" s="251"/>
      <c r="W958" s="251"/>
      <c r="X958" s="251"/>
      <c r="Y958" s="251"/>
      <c r="Z958" s="251"/>
    </row>
    <row r="959" ht="15.75" customHeight="1">
      <c r="A959" s="251"/>
      <c r="B959" s="251"/>
      <c r="C959" s="251"/>
      <c r="D959" s="251"/>
      <c r="E959" s="251"/>
      <c r="F959" s="251"/>
      <c r="G959" s="251"/>
      <c r="H959" s="251"/>
      <c r="I959" s="251"/>
      <c r="J959" s="251"/>
      <c r="K959" s="251"/>
      <c r="L959" s="251"/>
      <c r="M959" s="251"/>
      <c r="N959" s="251"/>
      <c r="O959" s="251"/>
      <c r="P959" s="251"/>
      <c r="Q959" s="251"/>
      <c r="R959" s="251"/>
      <c r="S959" s="251"/>
      <c r="T959" s="251"/>
      <c r="U959" s="251"/>
      <c r="V959" s="251"/>
      <c r="W959" s="251"/>
      <c r="X959" s="251"/>
      <c r="Y959" s="251"/>
      <c r="Z959" s="251"/>
    </row>
    <row r="960" ht="15.75" customHeight="1">
      <c r="A960" s="251"/>
      <c r="B960" s="251"/>
      <c r="C960" s="251"/>
      <c r="D960" s="251"/>
      <c r="E960" s="251"/>
      <c r="F960" s="251"/>
      <c r="G960" s="251"/>
      <c r="H960" s="251"/>
      <c r="I960" s="251"/>
      <c r="J960" s="251"/>
      <c r="K960" s="251"/>
      <c r="L960" s="251"/>
      <c r="M960" s="251"/>
      <c r="N960" s="251"/>
      <c r="O960" s="251"/>
      <c r="P960" s="251"/>
      <c r="Q960" s="251"/>
      <c r="R960" s="251"/>
      <c r="S960" s="251"/>
      <c r="T960" s="251"/>
      <c r="U960" s="251"/>
      <c r="V960" s="251"/>
      <c r="W960" s="251"/>
      <c r="X960" s="251"/>
      <c r="Y960" s="251"/>
      <c r="Z960" s="251"/>
    </row>
    <row r="961" ht="15.75" customHeight="1">
      <c r="A961" s="251"/>
      <c r="B961" s="251"/>
      <c r="C961" s="251"/>
      <c r="D961" s="251"/>
      <c r="E961" s="251"/>
      <c r="F961" s="251"/>
      <c r="G961" s="251"/>
      <c r="H961" s="251"/>
      <c r="I961" s="251"/>
      <c r="J961" s="251"/>
      <c r="K961" s="251"/>
      <c r="L961" s="251"/>
      <c r="M961" s="251"/>
      <c r="N961" s="251"/>
      <c r="O961" s="251"/>
      <c r="P961" s="251"/>
      <c r="Q961" s="251"/>
      <c r="R961" s="251"/>
      <c r="S961" s="251"/>
      <c r="T961" s="251"/>
      <c r="U961" s="251"/>
      <c r="V961" s="251"/>
      <c r="W961" s="251"/>
      <c r="X961" s="251"/>
      <c r="Y961" s="251"/>
      <c r="Z961" s="251"/>
    </row>
    <row r="962" ht="15.75" customHeight="1">
      <c r="A962" s="251"/>
      <c r="B962" s="251"/>
      <c r="C962" s="251"/>
      <c r="D962" s="251"/>
      <c r="E962" s="251"/>
      <c r="F962" s="251"/>
      <c r="G962" s="251"/>
      <c r="H962" s="251"/>
      <c r="I962" s="251"/>
      <c r="J962" s="251"/>
      <c r="K962" s="251"/>
      <c r="L962" s="251"/>
      <c r="M962" s="251"/>
      <c r="N962" s="251"/>
      <c r="O962" s="251"/>
      <c r="P962" s="251"/>
      <c r="Q962" s="251"/>
      <c r="R962" s="251"/>
      <c r="S962" s="251"/>
      <c r="T962" s="251"/>
      <c r="U962" s="251"/>
      <c r="V962" s="251"/>
      <c r="W962" s="251"/>
      <c r="X962" s="251"/>
      <c r="Y962" s="251"/>
      <c r="Z962" s="251"/>
    </row>
    <row r="963" ht="15.75" customHeight="1">
      <c r="A963" s="251"/>
      <c r="B963" s="251"/>
      <c r="C963" s="251"/>
      <c r="D963" s="251"/>
      <c r="E963" s="251"/>
      <c r="F963" s="251"/>
      <c r="G963" s="251"/>
      <c r="H963" s="251"/>
      <c r="I963" s="251"/>
      <c r="J963" s="251"/>
      <c r="K963" s="251"/>
      <c r="L963" s="251"/>
      <c r="M963" s="251"/>
      <c r="N963" s="251"/>
      <c r="O963" s="251"/>
      <c r="P963" s="251"/>
      <c r="Q963" s="251"/>
      <c r="R963" s="251"/>
      <c r="S963" s="251"/>
      <c r="T963" s="251"/>
      <c r="U963" s="251"/>
      <c r="V963" s="251"/>
      <c r="W963" s="251"/>
      <c r="X963" s="251"/>
      <c r="Y963" s="251"/>
      <c r="Z963" s="251"/>
    </row>
    <row r="964" ht="15.75" customHeight="1">
      <c r="A964" s="251"/>
      <c r="B964" s="251"/>
      <c r="C964" s="251"/>
      <c r="D964" s="251"/>
      <c r="E964" s="251"/>
      <c r="F964" s="251"/>
      <c r="G964" s="251"/>
      <c r="H964" s="251"/>
      <c r="I964" s="251"/>
      <c r="J964" s="251"/>
      <c r="K964" s="251"/>
      <c r="L964" s="251"/>
      <c r="M964" s="251"/>
      <c r="N964" s="251"/>
      <c r="O964" s="251"/>
      <c r="P964" s="251"/>
      <c r="Q964" s="251"/>
      <c r="R964" s="251"/>
      <c r="S964" s="251"/>
      <c r="T964" s="251"/>
      <c r="U964" s="251"/>
      <c r="V964" s="251"/>
      <c r="W964" s="251"/>
      <c r="X964" s="251"/>
      <c r="Y964" s="251"/>
      <c r="Z964" s="251"/>
    </row>
    <row r="965" ht="15.75" customHeight="1">
      <c r="A965" s="251"/>
      <c r="B965" s="251"/>
      <c r="C965" s="251"/>
      <c r="D965" s="251"/>
      <c r="E965" s="251"/>
      <c r="F965" s="251"/>
      <c r="G965" s="251"/>
      <c r="H965" s="251"/>
      <c r="I965" s="251"/>
      <c r="J965" s="251"/>
      <c r="K965" s="251"/>
      <c r="L965" s="251"/>
      <c r="M965" s="251"/>
      <c r="N965" s="251"/>
      <c r="O965" s="251"/>
      <c r="P965" s="251"/>
      <c r="Q965" s="251"/>
      <c r="R965" s="251"/>
      <c r="S965" s="251"/>
      <c r="T965" s="251"/>
      <c r="U965" s="251"/>
      <c r="V965" s="251"/>
      <c r="W965" s="251"/>
      <c r="X965" s="251"/>
      <c r="Y965" s="251"/>
      <c r="Z965" s="251"/>
    </row>
    <row r="966" ht="15.75" customHeight="1">
      <c r="A966" s="251"/>
      <c r="B966" s="251"/>
      <c r="C966" s="251"/>
      <c r="D966" s="251"/>
      <c r="E966" s="251"/>
      <c r="F966" s="251"/>
      <c r="G966" s="251"/>
      <c r="H966" s="251"/>
      <c r="I966" s="251"/>
      <c r="J966" s="251"/>
      <c r="K966" s="251"/>
      <c r="L966" s="251"/>
      <c r="M966" s="251"/>
      <c r="N966" s="251"/>
      <c r="O966" s="251"/>
      <c r="P966" s="251"/>
      <c r="Q966" s="251"/>
      <c r="R966" s="251"/>
      <c r="S966" s="251"/>
      <c r="T966" s="251"/>
      <c r="U966" s="251"/>
      <c r="V966" s="251"/>
      <c r="W966" s="251"/>
      <c r="X966" s="251"/>
      <c r="Y966" s="251"/>
      <c r="Z966" s="251"/>
    </row>
    <row r="967" ht="15.75" customHeight="1">
      <c r="A967" s="251"/>
      <c r="B967" s="251"/>
      <c r="C967" s="251"/>
      <c r="D967" s="251"/>
      <c r="E967" s="251"/>
      <c r="F967" s="251"/>
      <c r="G967" s="251"/>
      <c r="H967" s="251"/>
      <c r="I967" s="251"/>
      <c r="J967" s="251"/>
      <c r="K967" s="251"/>
      <c r="L967" s="251"/>
      <c r="M967" s="251"/>
      <c r="N967" s="251"/>
      <c r="O967" s="251"/>
      <c r="P967" s="251"/>
      <c r="Q967" s="251"/>
      <c r="R967" s="251"/>
      <c r="S967" s="251"/>
      <c r="T967" s="251"/>
      <c r="U967" s="251"/>
      <c r="V967" s="251"/>
      <c r="W967" s="251"/>
      <c r="X967" s="251"/>
      <c r="Y967" s="251"/>
      <c r="Z967" s="251"/>
    </row>
    <row r="968" ht="15.75" customHeight="1">
      <c r="A968" s="251"/>
      <c r="B968" s="251"/>
      <c r="C968" s="251"/>
      <c r="D968" s="251"/>
      <c r="E968" s="251"/>
      <c r="F968" s="251"/>
      <c r="G968" s="251"/>
      <c r="H968" s="251"/>
      <c r="I968" s="251"/>
      <c r="J968" s="251"/>
      <c r="K968" s="251"/>
      <c r="L968" s="251"/>
      <c r="M968" s="251"/>
      <c r="N968" s="251"/>
      <c r="O968" s="251"/>
      <c r="P968" s="251"/>
      <c r="Q968" s="251"/>
      <c r="R968" s="251"/>
      <c r="S968" s="251"/>
      <c r="T968" s="251"/>
      <c r="U968" s="251"/>
      <c r="V968" s="251"/>
      <c r="W968" s="251"/>
      <c r="X968" s="251"/>
      <c r="Y968" s="251"/>
      <c r="Z968" s="251"/>
    </row>
    <row r="969" ht="15.75" customHeight="1">
      <c r="A969" s="251"/>
      <c r="B969" s="251"/>
      <c r="C969" s="251"/>
      <c r="D969" s="251"/>
      <c r="E969" s="251"/>
      <c r="F969" s="251"/>
      <c r="G969" s="251"/>
      <c r="H969" s="251"/>
      <c r="I969" s="251"/>
      <c r="J969" s="251"/>
      <c r="K969" s="251"/>
      <c r="L969" s="251"/>
      <c r="M969" s="251"/>
      <c r="N969" s="251"/>
      <c r="O969" s="251"/>
      <c r="P969" s="251"/>
      <c r="Q969" s="251"/>
      <c r="R969" s="251"/>
      <c r="S969" s="251"/>
      <c r="T969" s="251"/>
      <c r="U969" s="251"/>
      <c r="V969" s="251"/>
      <c r="W969" s="251"/>
      <c r="X969" s="251"/>
      <c r="Y969" s="251"/>
      <c r="Z969" s="251"/>
    </row>
    <row r="970" ht="15.75" customHeight="1">
      <c r="A970" s="251"/>
      <c r="B970" s="251"/>
      <c r="C970" s="251"/>
      <c r="D970" s="251"/>
      <c r="E970" s="251"/>
      <c r="F970" s="251"/>
      <c r="G970" s="251"/>
      <c r="H970" s="251"/>
      <c r="I970" s="251"/>
      <c r="J970" s="251"/>
      <c r="K970" s="251"/>
      <c r="L970" s="251"/>
      <c r="M970" s="251"/>
      <c r="N970" s="251"/>
      <c r="O970" s="251"/>
      <c r="P970" s="251"/>
      <c r="Q970" s="251"/>
      <c r="R970" s="251"/>
      <c r="S970" s="251"/>
      <c r="T970" s="251"/>
      <c r="U970" s="251"/>
      <c r="V970" s="251"/>
      <c r="W970" s="251"/>
      <c r="X970" s="251"/>
      <c r="Y970" s="251"/>
      <c r="Z970" s="251"/>
    </row>
    <row r="971" ht="15.75" customHeight="1">
      <c r="A971" s="251"/>
      <c r="B971" s="251"/>
      <c r="C971" s="251"/>
      <c r="D971" s="251"/>
      <c r="E971" s="251"/>
      <c r="F971" s="251"/>
      <c r="G971" s="251"/>
      <c r="H971" s="251"/>
      <c r="I971" s="251"/>
      <c r="J971" s="251"/>
      <c r="K971" s="251"/>
      <c r="L971" s="251"/>
      <c r="M971" s="251"/>
      <c r="N971" s="251"/>
      <c r="O971" s="251"/>
      <c r="P971" s="251"/>
      <c r="Q971" s="251"/>
      <c r="R971" s="251"/>
      <c r="S971" s="251"/>
      <c r="T971" s="251"/>
      <c r="U971" s="251"/>
      <c r="V971" s="251"/>
      <c r="W971" s="251"/>
      <c r="X971" s="251"/>
      <c r="Y971" s="251"/>
      <c r="Z971" s="251"/>
    </row>
    <row r="972" ht="15.75" customHeight="1">
      <c r="A972" s="251"/>
      <c r="B972" s="251"/>
      <c r="C972" s="251"/>
      <c r="D972" s="251"/>
      <c r="E972" s="251"/>
      <c r="F972" s="251"/>
      <c r="G972" s="251"/>
      <c r="H972" s="251"/>
      <c r="I972" s="251"/>
      <c r="J972" s="251"/>
      <c r="K972" s="251"/>
      <c r="L972" s="251"/>
      <c r="M972" s="251"/>
      <c r="N972" s="251"/>
      <c r="O972" s="251"/>
      <c r="P972" s="251"/>
      <c r="Q972" s="251"/>
      <c r="R972" s="251"/>
      <c r="S972" s="251"/>
      <c r="T972" s="251"/>
      <c r="U972" s="251"/>
      <c r="V972" s="251"/>
      <c r="W972" s="251"/>
      <c r="X972" s="251"/>
      <c r="Y972" s="251"/>
      <c r="Z972" s="251"/>
    </row>
    <row r="973" ht="15.75" customHeight="1">
      <c r="A973" s="251"/>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row>
    <row r="974" ht="15.75" customHeight="1">
      <c r="A974" s="251"/>
      <c r="B974" s="251"/>
      <c r="C974" s="251"/>
      <c r="D974" s="251"/>
      <c r="E974" s="251"/>
      <c r="F974" s="251"/>
      <c r="G974" s="251"/>
      <c r="H974" s="251"/>
      <c r="I974" s="251"/>
      <c r="J974" s="251"/>
      <c r="K974" s="251"/>
      <c r="L974" s="251"/>
      <c r="M974" s="251"/>
      <c r="N974" s="251"/>
      <c r="O974" s="251"/>
      <c r="P974" s="251"/>
      <c r="Q974" s="251"/>
      <c r="R974" s="251"/>
      <c r="S974" s="251"/>
      <c r="T974" s="251"/>
      <c r="U974" s="251"/>
      <c r="V974" s="251"/>
      <c r="W974" s="251"/>
      <c r="X974" s="251"/>
      <c r="Y974" s="251"/>
      <c r="Z974" s="251"/>
    </row>
    <row r="975" ht="15.75" customHeight="1">
      <c r="A975" s="251"/>
      <c r="B975" s="251"/>
      <c r="C975" s="251"/>
      <c r="D975" s="251"/>
      <c r="E975" s="251"/>
      <c r="F975" s="251"/>
      <c r="G975" s="251"/>
      <c r="H975" s="251"/>
      <c r="I975" s="251"/>
      <c r="J975" s="251"/>
      <c r="K975" s="251"/>
      <c r="L975" s="251"/>
      <c r="M975" s="251"/>
      <c r="N975" s="251"/>
      <c r="O975" s="251"/>
      <c r="P975" s="251"/>
      <c r="Q975" s="251"/>
      <c r="R975" s="251"/>
      <c r="S975" s="251"/>
      <c r="T975" s="251"/>
      <c r="U975" s="251"/>
      <c r="V975" s="251"/>
      <c r="W975" s="251"/>
      <c r="X975" s="251"/>
      <c r="Y975" s="251"/>
      <c r="Z975" s="251"/>
    </row>
    <row r="976" ht="15.75" customHeight="1">
      <c r="A976" s="251"/>
      <c r="B976" s="251"/>
      <c r="C976" s="251"/>
      <c r="D976" s="251"/>
      <c r="E976" s="251"/>
      <c r="F976" s="251"/>
      <c r="G976" s="251"/>
      <c r="H976" s="251"/>
      <c r="I976" s="251"/>
      <c r="J976" s="251"/>
      <c r="K976" s="251"/>
      <c r="L976" s="251"/>
      <c r="M976" s="251"/>
      <c r="N976" s="251"/>
      <c r="O976" s="251"/>
      <c r="P976" s="251"/>
      <c r="Q976" s="251"/>
      <c r="R976" s="251"/>
      <c r="S976" s="251"/>
      <c r="T976" s="251"/>
      <c r="U976" s="251"/>
      <c r="V976" s="251"/>
      <c r="W976" s="251"/>
      <c r="X976" s="251"/>
      <c r="Y976" s="251"/>
      <c r="Z976" s="251"/>
    </row>
    <row r="977" ht="15.75" customHeight="1">
      <c r="A977" s="251"/>
      <c r="B977" s="251"/>
      <c r="C977" s="251"/>
      <c r="D977" s="251"/>
      <c r="E977" s="251"/>
      <c r="F977" s="251"/>
      <c r="G977" s="251"/>
      <c r="H977" s="251"/>
      <c r="I977" s="251"/>
      <c r="J977" s="251"/>
      <c r="K977" s="251"/>
      <c r="L977" s="251"/>
      <c r="M977" s="251"/>
      <c r="N977" s="251"/>
      <c r="O977" s="251"/>
      <c r="P977" s="251"/>
      <c r="Q977" s="251"/>
      <c r="R977" s="251"/>
      <c r="S977" s="251"/>
      <c r="T977" s="251"/>
      <c r="U977" s="251"/>
      <c r="V977" s="251"/>
      <c r="W977" s="251"/>
      <c r="X977" s="251"/>
      <c r="Y977" s="251"/>
      <c r="Z977" s="251"/>
    </row>
    <row r="978" ht="15.75" customHeight="1">
      <c r="A978" s="251"/>
      <c r="B978" s="251"/>
      <c r="C978" s="251"/>
      <c r="D978" s="251"/>
      <c r="E978" s="251"/>
      <c r="F978" s="251"/>
      <c r="G978" s="251"/>
      <c r="H978" s="251"/>
      <c r="I978" s="251"/>
      <c r="J978" s="251"/>
      <c r="K978" s="251"/>
      <c r="L978" s="251"/>
      <c r="M978" s="251"/>
      <c r="N978" s="251"/>
      <c r="O978" s="251"/>
      <c r="P978" s="251"/>
      <c r="Q978" s="251"/>
      <c r="R978" s="251"/>
      <c r="S978" s="251"/>
      <c r="T978" s="251"/>
      <c r="U978" s="251"/>
      <c r="V978" s="251"/>
      <c r="W978" s="251"/>
      <c r="X978" s="251"/>
      <c r="Y978" s="251"/>
      <c r="Z978" s="251"/>
    </row>
    <row r="979" ht="15.75" customHeight="1">
      <c r="A979" s="251"/>
      <c r="B979" s="251"/>
      <c r="C979" s="251"/>
      <c r="D979" s="251"/>
      <c r="E979" s="251"/>
      <c r="F979" s="251"/>
      <c r="G979" s="251"/>
      <c r="H979" s="251"/>
      <c r="I979" s="251"/>
      <c r="J979" s="251"/>
      <c r="K979" s="251"/>
      <c r="L979" s="251"/>
      <c r="M979" s="251"/>
      <c r="N979" s="251"/>
      <c r="O979" s="251"/>
      <c r="P979" s="251"/>
      <c r="Q979" s="251"/>
      <c r="R979" s="251"/>
      <c r="S979" s="251"/>
      <c r="T979" s="251"/>
      <c r="U979" s="251"/>
      <c r="V979" s="251"/>
      <c r="W979" s="251"/>
      <c r="X979" s="251"/>
      <c r="Y979" s="251"/>
      <c r="Z979" s="251"/>
    </row>
    <row r="980" ht="15.75" customHeight="1">
      <c r="A980" s="251"/>
      <c r="B980" s="251"/>
      <c r="C980" s="251"/>
      <c r="D980" s="251"/>
      <c r="E980" s="251"/>
      <c r="F980" s="251"/>
      <c r="G980" s="251"/>
      <c r="H980" s="251"/>
      <c r="I980" s="251"/>
      <c r="J980" s="251"/>
      <c r="K980" s="251"/>
      <c r="L980" s="251"/>
      <c r="M980" s="251"/>
      <c r="N980" s="251"/>
      <c r="O980" s="251"/>
      <c r="P980" s="251"/>
      <c r="Q980" s="251"/>
      <c r="R980" s="251"/>
      <c r="S980" s="251"/>
      <c r="T980" s="251"/>
      <c r="U980" s="251"/>
      <c r="V980" s="251"/>
      <c r="W980" s="251"/>
      <c r="X980" s="251"/>
      <c r="Y980" s="251"/>
      <c r="Z980" s="251"/>
    </row>
    <row r="981" ht="15.75" customHeight="1">
      <c r="A981" s="251"/>
      <c r="B981" s="251"/>
      <c r="C981" s="251"/>
      <c r="D981" s="251"/>
      <c r="E981" s="251"/>
      <c r="F981" s="251"/>
      <c r="G981" s="251"/>
      <c r="H981" s="251"/>
      <c r="I981" s="251"/>
      <c r="J981" s="251"/>
      <c r="K981" s="251"/>
      <c r="L981" s="251"/>
      <c r="M981" s="251"/>
      <c r="N981" s="251"/>
      <c r="O981" s="251"/>
      <c r="P981" s="251"/>
      <c r="Q981" s="251"/>
      <c r="R981" s="251"/>
      <c r="S981" s="251"/>
      <c r="T981" s="251"/>
      <c r="U981" s="251"/>
      <c r="V981" s="251"/>
      <c r="W981" s="251"/>
      <c r="X981" s="251"/>
      <c r="Y981" s="251"/>
      <c r="Z981" s="251"/>
    </row>
    <row r="982" ht="15.75" customHeight="1">
      <c r="A982" s="251"/>
      <c r="B982" s="251"/>
      <c r="C982" s="251"/>
      <c r="D982" s="251"/>
      <c r="E982" s="251"/>
      <c r="F982" s="251"/>
      <c r="G982" s="251"/>
      <c r="H982" s="251"/>
      <c r="I982" s="251"/>
      <c r="J982" s="251"/>
      <c r="K982" s="251"/>
      <c r="L982" s="251"/>
      <c r="M982" s="251"/>
      <c r="N982" s="251"/>
      <c r="O982" s="251"/>
      <c r="P982" s="251"/>
      <c r="Q982" s="251"/>
      <c r="R982" s="251"/>
      <c r="S982" s="251"/>
      <c r="T982" s="251"/>
      <c r="U982" s="251"/>
      <c r="V982" s="251"/>
      <c r="W982" s="251"/>
      <c r="X982" s="251"/>
      <c r="Y982" s="251"/>
      <c r="Z982" s="251"/>
    </row>
    <row r="983" ht="15.75" customHeight="1">
      <c r="A983" s="251"/>
      <c r="B983" s="251"/>
      <c r="C983" s="251"/>
      <c r="D983" s="251"/>
      <c r="E983" s="251"/>
      <c r="F983" s="251"/>
      <c r="G983" s="251"/>
      <c r="H983" s="251"/>
      <c r="I983" s="251"/>
      <c r="J983" s="251"/>
      <c r="K983" s="251"/>
      <c r="L983" s="251"/>
      <c r="M983" s="251"/>
      <c r="N983" s="251"/>
      <c r="O983" s="251"/>
      <c r="P983" s="251"/>
      <c r="Q983" s="251"/>
      <c r="R983" s="251"/>
      <c r="S983" s="251"/>
      <c r="T983" s="251"/>
      <c r="U983" s="251"/>
      <c r="V983" s="251"/>
      <c r="W983" s="251"/>
      <c r="X983" s="251"/>
      <c r="Y983" s="251"/>
      <c r="Z983" s="251"/>
    </row>
    <row r="984" ht="15.75" customHeight="1">
      <c r="A984" s="251"/>
      <c r="B984" s="251"/>
      <c r="C984" s="251"/>
      <c r="D984" s="251"/>
      <c r="E984" s="251"/>
      <c r="F984" s="251"/>
      <c r="G984" s="251"/>
      <c r="H984" s="251"/>
      <c r="I984" s="251"/>
      <c r="J984" s="251"/>
      <c r="K984" s="251"/>
      <c r="L984" s="251"/>
      <c r="M984" s="251"/>
      <c r="N984" s="251"/>
      <c r="O984" s="251"/>
      <c r="P984" s="251"/>
      <c r="Q984" s="251"/>
      <c r="R984" s="251"/>
      <c r="S984" s="251"/>
      <c r="T984" s="251"/>
      <c r="U984" s="251"/>
      <c r="V984" s="251"/>
      <c r="W984" s="251"/>
      <c r="X984" s="251"/>
      <c r="Y984" s="251"/>
      <c r="Z984" s="251"/>
    </row>
    <row r="985" ht="15.75" customHeight="1">
      <c r="A985" s="251"/>
      <c r="B985" s="251"/>
      <c r="C985" s="251"/>
      <c r="D985" s="251"/>
      <c r="E985" s="251"/>
      <c r="F985" s="251"/>
      <c r="G985" s="251"/>
      <c r="H985" s="251"/>
      <c r="I985" s="251"/>
      <c r="J985" s="251"/>
      <c r="K985" s="251"/>
      <c r="L985" s="251"/>
      <c r="M985" s="251"/>
      <c r="N985" s="251"/>
      <c r="O985" s="251"/>
      <c r="P985" s="251"/>
      <c r="Q985" s="251"/>
      <c r="R985" s="251"/>
      <c r="S985" s="251"/>
      <c r="T985" s="251"/>
      <c r="U985" s="251"/>
      <c r="V985" s="251"/>
      <c r="W985" s="251"/>
      <c r="X985" s="251"/>
      <c r="Y985" s="251"/>
      <c r="Z985" s="251"/>
    </row>
    <row r="986" ht="15.75" customHeight="1">
      <c r="A986" s="251"/>
      <c r="B986" s="251"/>
      <c r="C986" s="251"/>
      <c r="D986" s="251"/>
      <c r="E986" s="251"/>
      <c r="F986" s="251"/>
      <c r="G986" s="251"/>
      <c r="H986" s="251"/>
      <c r="I986" s="251"/>
      <c r="J986" s="251"/>
      <c r="K986" s="251"/>
      <c r="L986" s="251"/>
      <c r="M986" s="251"/>
      <c r="N986" s="251"/>
      <c r="O986" s="251"/>
      <c r="P986" s="251"/>
      <c r="Q986" s="251"/>
      <c r="R986" s="251"/>
      <c r="S986" s="251"/>
      <c r="T986" s="251"/>
      <c r="U986" s="251"/>
      <c r="V986" s="251"/>
      <c r="W986" s="251"/>
      <c r="X986" s="251"/>
      <c r="Y986" s="251"/>
      <c r="Z986" s="251"/>
    </row>
    <row r="987" ht="15.75" customHeight="1">
      <c r="A987" s="251"/>
      <c r="B987" s="251"/>
      <c r="C987" s="251"/>
      <c r="D987" s="251"/>
      <c r="E987" s="251"/>
      <c r="F987" s="251"/>
      <c r="G987" s="251"/>
      <c r="H987" s="251"/>
      <c r="I987" s="251"/>
      <c r="J987" s="251"/>
      <c r="K987" s="251"/>
      <c r="L987" s="251"/>
      <c r="M987" s="251"/>
      <c r="N987" s="251"/>
      <c r="O987" s="251"/>
      <c r="P987" s="251"/>
      <c r="Q987" s="251"/>
      <c r="R987" s="251"/>
      <c r="S987" s="251"/>
      <c r="T987" s="251"/>
      <c r="U987" s="251"/>
      <c r="V987" s="251"/>
      <c r="W987" s="251"/>
      <c r="X987" s="251"/>
      <c r="Y987" s="251"/>
      <c r="Z987" s="251"/>
    </row>
    <row r="988" ht="15.75" customHeight="1">
      <c r="A988" s="251"/>
      <c r="B988" s="251"/>
      <c r="C988" s="251"/>
      <c r="D988" s="251"/>
      <c r="E988" s="251"/>
      <c r="F988" s="251"/>
      <c r="G988" s="251"/>
      <c r="H988" s="251"/>
      <c r="I988" s="251"/>
      <c r="J988" s="251"/>
      <c r="K988" s="251"/>
      <c r="L988" s="251"/>
      <c r="M988" s="251"/>
      <c r="N988" s="251"/>
      <c r="O988" s="251"/>
      <c r="P988" s="251"/>
      <c r="Q988" s="251"/>
      <c r="R988" s="251"/>
      <c r="S988" s="251"/>
      <c r="T988" s="251"/>
      <c r="U988" s="251"/>
      <c r="V988" s="251"/>
      <c r="W988" s="251"/>
      <c r="X988" s="251"/>
      <c r="Y988" s="251"/>
      <c r="Z988" s="251"/>
    </row>
    <row r="989" ht="15.75" customHeight="1">
      <c r="A989" s="251"/>
      <c r="B989" s="251"/>
      <c r="C989" s="251"/>
      <c r="D989" s="251"/>
      <c r="E989" s="251"/>
      <c r="F989" s="251"/>
      <c r="G989" s="251"/>
      <c r="H989" s="251"/>
      <c r="I989" s="251"/>
      <c r="J989" s="251"/>
      <c r="K989" s="251"/>
      <c r="L989" s="251"/>
      <c r="M989" s="251"/>
      <c r="N989" s="251"/>
      <c r="O989" s="251"/>
      <c r="P989" s="251"/>
      <c r="Q989" s="251"/>
      <c r="R989" s="251"/>
      <c r="S989" s="251"/>
      <c r="T989" s="251"/>
      <c r="U989" s="251"/>
      <c r="V989" s="251"/>
      <c r="W989" s="251"/>
      <c r="X989" s="251"/>
      <c r="Y989" s="251"/>
      <c r="Z989" s="251"/>
    </row>
    <row r="990" ht="15.75" customHeight="1">
      <c r="A990" s="251"/>
      <c r="B990" s="251"/>
      <c r="C990" s="251"/>
      <c r="D990" s="251"/>
      <c r="E990" s="251"/>
      <c r="F990" s="251"/>
      <c r="G990" s="251"/>
      <c r="H990" s="251"/>
      <c r="I990" s="251"/>
      <c r="J990" s="251"/>
      <c r="K990" s="251"/>
      <c r="L990" s="251"/>
      <c r="M990" s="251"/>
      <c r="N990" s="251"/>
      <c r="O990" s="251"/>
      <c r="P990" s="251"/>
      <c r="Q990" s="251"/>
      <c r="R990" s="251"/>
      <c r="S990" s="251"/>
      <c r="T990" s="251"/>
      <c r="U990" s="251"/>
      <c r="V990" s="251"/>
      <c r="W990" s="251"/>
      <c r="X990" s="251"/>
      <c r="Y990" s="251"/>
      <c r="Z990" s="251"/>
    </row>
    <row r="991" ht="15.75" customHeight="1">
      <c r="A991" s="251"/>
      <c r="B991" s="251"/>
      <c r="C991" s="251"/>
      <c r="D991" s="251"/>
      <c r="E991" s="251"/>
      <c r="F991" s="251"/>
      <c r="G991" s="251"/>
      <c r="H991" s="251"/>
      <c r="I991" s="251"/>
      <c r="J991" s="251"/>
      <c r="K991" s="251"/>
      <c r="L991" s="251"/>
      <c r="M991" s="251"/>
      <c r="N991" s="251"/>
      <c r="O991" s="251"/>
      <c r="P991" s="251"/>
      <c r="Q991" s="251"/>
      <c r="R991" s="251"/>
      <c r="S991" s="251"/>
      <c r="T991" s="251"/>
      <c r="U991" s="251"/>
      <c r="V991" s="251"/>
      <c r="W991" s="251"/>
      <c r="X991" s="251"/>
      <c r="Y991" s="251"/>
      <c r="Z991" s="251"/>
    </row>
    <row r="992" ht="15.75" customHeight="1">
      <c r="A992" s="251"/>
      <c r="B992" s="251"/>
      <c r="C992" s="251"/>
      <c r="D992" s="251"/>
      <c r="E992" s="251"/>
      <c r="F992" s="251"/>
      <c r="G992" s="251"/>
      <c r="H992" s="251"/>
      <c r="I992" s="251"/>
      <c r="J992" s="251"/>
      <c r="K992" s="251"/>
      <c r="L992" s="251"/>
      <c r="M992" s="251"/>
      <c r="N992" s="251"/>
      <c r="O992" s="251"/>
      <c r="P992" s="251"/>
      <c r="Q992" s="251"/>
      <c r="R992" s="251"/>
      <c r="S992" s="251"/>
      <c r="T992" s="251"/>
      <c r="U992" s="251"/>
      <c r="V992" s="251"/>
      <c r="W992" s="251"/>
      <c r="X992" s="251"/>
      <c r="Y992" s="251"/>
      <c r="Z992" s="251"/>
    </row>
    <row r="993" ht="15.75" customHeight="1">
      <c r="A993" s="251"/>
      <c r="B993" s="251"/>
      <c r="C993" s="251"/>
      <c r="D993" s="251"/>
      <c r="E993" s="251"/>
      <c r="F993" s="251"/>
      <c r="G993" s="251"/>
      <c r="H993" s="251"/>
      <c r="I993" s="251"/>
      <c r="J993" s="251"/>
      <c r="K993" s="251"/>
      <c r="L993" s="251"/>
      <c r="M993" s="251"/>
      <c r="N993" s="251"/>
      <c r="O993" s="251"/>
      <c r="P993" s="251"/>
      <c r="Q993" s="251"/>
      <c r="R993" s="251"/>
      <c r="S993" s="251"/>
      <c r="T993" s="251"/>
      <c r="U993" s="251"/>
      <c r="V993" s="251"/>
      <c r="W993" s="251"/>
      <c r="X993" s="251"/>
      <c r="Y993" s="251"/>
      <c r="Z993" s="251"/>
    </row>
    <row r="994" ht="15.75" customHeight="1">
      <c r="A994" s="251"/>
      <c r="B994" s="251"/>
      <c r="C994" s="251"/>
      <c r="D994" s="251"/>
      <c r="E994" s="251"/>
      <c r="F994" s="251"/>
      <c r="G994" s="251"/>
      <c r="H994" s="251"/>
      <c r="I994" s="251"/>
      <c r="J994" s="251"/>
      <c r="K994" s="251"/>
      <c r="L994" s="251"/>
      <c r="M994" s="251"/>
      <c r="N994" s="251"/>
      <c r="O994" s="251"/>
      <c r="P994" s="251"/>
      <c r="Q994" s="251"/>
      <c r="R994" s="251"/>
      <c r="S994" s="251"/>
      <c r="T994" s="251"/>
      <c r="U994" s="251"/>
      <c r="V994" s="251"/>
      <c r="W994" s="251"/>
      <c r="X994" s="251"/>
      <c r="Y994" s="251"/>
      <c r="Z994" s="251"/>
    </row>
    <row r="995" ht="15.75" customHeight="1">
      <c r="A995" s="251"/>
      <c r="B995" s="251"/>
      <c r="C995" s="251"/>
      <c r="D995" s="251"/>
      <c r="E995" s="251"/>
      <c r="F995" s="251"/>
      <c r="G995" s="251"/>
      <c r="H995" s="251"/>
      <c r="I995" s="251"/>
      <c r="J995" s="251"/>
      <c r="K995" s="251"/>
      <c r="L995" s="251"/>
      <c r="M995" s="251"/>
      <c r="N995" s="251"/>
      <c r="O995" s="251"/>
      <c r="P995" s="251"/>
      <c r="Q995" s="251"/>
      <c r="R995" s="251"/>
      <c r="S995" s="251"/>
      <c r="T995" s="251"/>
      <c r="U995" s="251"/>
      <c r="V995" s="251"/>
      <c r="W995" s="251"/>
      <c r="X995" s="251"/>
      <c r="Y995" s="251"/>
      <c r="Z995" s="251"/>
    </row>
    <row r="996" ht="15.75" customHeight="1">
      <c r="A996" s="251"/>
      <c r="B996" s="251"/>
      <c r="C996" s="251"/>
      <c r="D996" s="251"/>
      <c r="E996" s="251"/>
      <c r="F996" s="251"/>
      <c r="G996" s="251"/>
      <c r="H996" s="251"/>
      <c r="I996" s="251"/>
      <c r="J996" s="251"/>
      <c r="K996" s="251"/>
      <c r="L996" s="251"/>
      <c r="M996" s="251"/>
      <c r="N996" s="251"/>
      <c r="O996" s="251"/>
      <c r="P996" s="251"/>
      <c r="Q996" s="251"/>
      <c r="R996" s="251"/>
      <c r="S996" s="251"/>
      <c r="T996" s="251"/>
      <c r="U996" s="251"/>
      <c r="V996" s="251"/>
      <c r="W996" s="251"/>
      <c r="X996" s="251"/>
      <c r="Y996" s="251"/>
      <c r="Z996" s="251"/>
    </row>
    <row r="997" ht="15.75" customHeight="1">
      <c r="A997" s="251"/>
      <c r="B997" s="251"/>
      <c r="C997" s="251"/>
      <c r="D997" s="251"/>
      <c r="E997" s="251"/>
      <c r="F997" s="251"/>
      <c r="G997" s="251"/>
      <c r="H997" s="251"/>
      <c r="I997" s="251"/>
      <c r="J997" s="251"/>
      <c r="K997" s="251"/>
      <c r="L997" s="251"/>
      <c r="M997" s="251"/>
      <c r="N997" s="251"/>
      <c r="O997" s="251"/>
      <c r="P997" s="251"/>
      <c r="Q997" s="251"/>
      <c r="R997" s="251"/>
      <c r="S997" s="251"/>
      <c r="T997" s="251"/>
      <c r="U997" s="251"/>
      <c r="V997" s="251"/>
      <c r="W997" s="251"/>
      <c r="X997" s="251"/>
      <c r="Y997" s="251"/>
      <c r="Z997" s="251"/>
    </row>
    <row r="998" ht="15.75" customHeight="1">
      <c r="A998" s="251"/>
      <c r="B998" s="251"/>
      <c r="C998" s="251"/>
      <c r="D998" s="251"/>
      <c r="E998" s="251"/>
      <c r="F998" s="251"/>
      <c r="G998" s="251"/>
      <c r="H998" s="251"/>
      <c r="I998" s="251"/>
      <c r="J998" s="251"/>
      <c r="K998" s="251"/>
      <c r="L998" s="251"/>
      <c r="M998" s="251"/>
      <c r="N998" s="251"/>
      <c r="O998" s="251"/>
      <c r="P998" s="251"/>
      <c r="Q998" s="251"/>
      <c r="R998" s="251"/>
      <c r="S998" s="251"/>
      <c r="T998" s="251"/>
      <c r="U998" s="251"/>
      <c r="V998" s="251"/>
      <c r="W998" s="251"/>
      <c r="X998" s="251"/>
      <c r="Y998" s="251"/>
      <c r="Z998" s="251"/>
    </row>
    <row r="999" ht="15.75" customHeight="1">
      <c r="A999" s="251"/>
      <c r="B999" s="251"/>
      <c r="C999" s="251"/>
      <c r="D999" s="251"/>
      <c r="E999" s="251"/>
      <c r="F999" s="251"/>
      <c r="G999" s="251"/>
      <c r="H999" s="251"/>
      <c r="I999" s="251"/>
      <c r="J999" s="251"/>
      <c r="K999" s="251"/>
      <c r="L999" s="251"/>
      <c r="M999" s="251"/>
      <c r="N999" s="251"/>
      <c r="O999" s="251"/>
      <c r="P999" s="251"/>
      <c r="Q999" s="251"/>
      <c r="R999" s="251"/>
      <c r="S999" s="251"/>
      <c r="T999" s="251"/>
      <c r="U999" s="251"/>
      <c r="V999" s="251"/>
      <c r="W999" s="251"/>
      <c r="X999" s="251"/>
      <c r="Y999" s="251"/>
      <c r="Z999" s="251"/>
    </row>
    <row r="1000" ht="15.75" customHeight="1">
      <c r="A1000" s="251"/>
      <c r="B1000" s="251"/>
      <c r="C1000" s="251"/>
      <c r="D1000" s="251"/>
      <c r="E1000" s="251"/>
      <c r="F1000" s="251"/>
      <c r="G1000" s="251"/>
      <c r="H1000" s="251"/>
      <c r="I1000" s="251"/>
      <c r="J1000" s="251"/>
      <c r="K1000" s="251"/>
      <c r="L1000" s="251"/>
      <c r="M1000" s="251"/>
      <c r="N1000" s="251"/>
      <c r="O1000" s="251"/>
      <c r="P1000" s="251"/>
      <c r="Q1000" s="251"/>
      <c r="R1000" s="251"/>
      <c r="S1000" s="251"/>
      <c r="T1000" s="251"/>
      <c r="U1000" s="251"/>
      <c r="V1000" s="251"/>
      <c r="W1000" s="251"/>
      <c r="X1000" s="251"/>
      <c r="Y1000" s="251"/>
      <c r="Z1000" s="251"/>
    </row>
  </sheetData>
  <printOptions/>
  <pageMargins bottom="0.75" footer="0.0" header="0.0" left="0.7" right="0.7" top="0.75"/>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29"/>
    <col customWidth="1" min="2" max="2" width="51.43"/>
    <col customWidth="1" min="3" max="3" width="113.0"/>
    <col customWidth="1" min="4" max="6" width="11.43"/>
    <col customWidth="1" min="7" max="26" width="10.71"/>
  </cols>
  <sheetData>
    <row r="1">
      <c r="A1" s="937" t="s">
        <v>467</v>
      </c>
      <c r="B1" s="937" t="s">
        <v>5226</v>
      </c>
      <c r="C1" s="937" t="s">
        <v>538</v>
      </c>
      <c r="D1" s="937" t="s">
        <v>539</v>
      </c>
      <c r="E1" s="937" t="s">
        <v>540</v>
      </c>
      <c r="F1" s="937" t="s">
        <v>475</v>
      </c>
      <c r="G1" s="937"/>
      <c r="H1" s="937"/>
      <c r="I1" s="937"/>
      <c r="J1" s="937"/>
      <c r="K1" s="937"/>
      <c r="L1" s="937"/>
      <c r="M1" s="937"/>
      <c r="N1" s="937"/>
      <c r="O1" s="937"/>
      <c r="P1" s="937"/>
      <c r="Q1" s="937"/>
      <c r="R1" s="937"/>
      <c r="S1" s="937"/>
      <c r="T1" s="937"/>
      <c r="U1" s="937"/>
      <c r="V1" s="937"/>
      <c r="W1" s="937"/>
      <c r="X1" s="937"/>
      <c r="Y1" s="937"/>
      <c r="Z1" s="937"/>
    </row>
    <row r="2">
      <c r="A2" s="937" t="s">
        <v>5227</v>
      </c>
      <c r="B2" s="937" t="s">
        <v>5228</v>
      </c>
      <c r="C2" s="937" t="s">
        <v>542</v>
      </c>
      <c r="D2" s="937">
        <v>17.0</v>
      </c>
      <c r="E2" s="937">
        <v>17.0</v>
      </c>
      <c r="F2" s="938">
        <v>1.0</v>
      </c>
      <c r="G2" s="937"/>
      <c r="H2" s="937"/>
      <c r="I2" s="937"/>
      <c r="J2" s="937"/>
      <c r="K2" s="937"/>
      <c r="L2" s="937"/>
      <c r="M2" s="937"/>
      <c r="N2" s="937"/>
      <c r="O2" s="937"/>
      <c r="P2" s="937"/>
      <c r="Q2" s="937"/>
      <c r="R2" s="937"/>
      <c r="S2" s="937"/>
      <c r="T2" s="937"/>
      <c r="U2" s="937"/>
      <c r="V2" s="937"/>
      <c r="W2" s="937"/>
      <c r="X2" s="937"/>
      <c r="Y2" s="937"/>
      <c r="Z2" s="937"/>
    </row>
    <row r="3">
      <c r="A3" s="937" t="s">
        <v>563</v>
      </c>
      <c r="B3" s="937" t="s">
        <v>5229</v>
      </c>
      <c r="C3" s="937" t="s">
        <v>549</v>
      </c>
      <c r="D3" s="937">
        <v>203.8</v>
      </c>
      <c r="E3" s="937">
        <v>203.8</v>
      </c>
      <c r="F3" s="938">
        <v>1.0</v>
      </c>
      <c r="G3" s="937"/>
      <c r="H3" s="937"/>
      <c r="I3" s="937"/>
      <c r="J3" s="937"/>
      <c r="K3" s="937"/>
      <c r="L3" s="937"/>
      <c r="M3" s="937"/>
      <c r="N3" s="937"/>
      <c r="O3" s="937"/>
      <c r="P3" s="937"/>
      <c r="Q3" s="937"/>
      <c r="R3" s="937"/>
      <c r="S3" s="937"/>
      <c r="T3" s="937"/>
      <c r="U3" s="937"/>
      <c r="V3" s="937"/>
      <c r="W3" s="937"/>
      <c r="X3" s="937"/>
      <c r="Y3" s="937"/>
      <c r="Z3" s="937"/>
    </row>
    <row r="4">
      <c r="A4" s="937" t="s">
        <v>563</v>
      </c>
      <c r="B4" s="937" t="s">
        <v>5230</v>
      </c>
      <c r="C4" s="937" t="s">
        <v>553</v>
      </c>
      <c r="D4" s="937">
        <v>240.5</v>
      </c>
      <c r="E4" s="937">
        <v>240.5</v>
      </c>
      <c r="F4" s="938">
        <v>1.0</v>
      </c>
      <c r="G4" s="937"/>
      <c r="H4" s="937"/>
      <c r="I4" s="937"/>
      <c r="J4" s="937"/>
      <c r="K4" s="937"/>
      <c r="L4" s="937"/>
      <c r="M4" s="937"/>
      <c r="N4" s="937"/>
      <c r="O4" s="937"/>
      <c r="P4" s="937"/>
      <c r="Q4" s="937"/>
      <c r="R4" s="937"/>
      <c r="S4" s="937"/>
      <c r="T4" s="937"/>
      <c r="U4" s="937"/>
      <c r="V4" s="937"/>
      <c r="W4" s="937"/>
      <c r="X4" s="937"/>
      <c r="Y4" s="937"/>
      <c r="Z4" s="937"/>
    </row>
    <row r="5">
      <c r="A5" s="937" t="s">
        <v>563</v>
      </c>
      <c r="B5" s="937" t="s">
        <v>5231</v>
      </c>
      <c r="C5" s="937" t="s">
        <v>557</v>
      </c>
      <c r="D5" s="937">
        <v>258.4</v>
      </c>
      <c r="E5" s="937">
        <v>258.4</v>
      </c>
      <c r="F5" s="938">
        <v>1.0</v>
      </c>
      <c r="G5" s="937"/>
      <c r="H5" s="937"/>
      <c r="I5" s="937"/>
      <c r="J5" s="937"/>
      <c r="K5" s="937"/>
      <c r="L5" s="937"/>
      <c r="M5" s="937"/>
      <c r="N5" s="937"/>
      <c r="O5" s="937"/>
      <c r="P5" s="937"/>
      <c r="Q5" s="937"/>
      <c r="R5" s="937"/>
      <c r="S5" s="937"/>
      <c r="T5" s="937"/>
      <c r="U5" s="937"/>
      <c r="V5" s="937"/>
      <c r="W5" s="937"/>
      <c r="X5" s="937"/>
      <c r="Y5" s="937"/>
      <c r="Z5" s="937"/>
    </row>
    <row r="6">
      <c r="A6" s="937" t="s">
        <v>563</v>
      </c>
      <c r="B6" s="937" t="s">
        <v>5228</v>
      </c>
      <c r="C6" s="937" t="s">
        <v>561</v>
      </c>
      <c r="D6" s="937">
        <v>64.4</v>
      </c>
      <c r="E6" s="937">
        <v>64.4</v>
      </c>
      <c r="F6" s="938">
        <v>1.0</v>
      </c>
      <c r="G6" s="937"/>
      <c r="H6" s="937"/>
      <c r="I6" s="937"/>
      <c r="J6" s="937"/>
      <c r="K6" s="937"/>
      <c r="L6" s="937"/>
      <c r="M6" s="937"/>
      <c r="N6" s="937"/>
      <c r="O6" s="937"/>
      <c r="P6" s="937"/>
      <c r="Q6" s="937"/>
      <c r="R6" s="937"/>
      <c r="S6" s="937"/>
      <c r="T6" s="937"/>
      <c r="U6" s="937"/>
      <c r="V6" s="937"/>
      <c r="W6" s="937"/>
      <c r="X6" s="937"/>
      <c r="Y6" s="937"/>
      <c r="Z6" s="937"/>
    </row>
    <row r="7">
      <c r="A7" s="937" t="s">
        <v>563</v>
      </c>
      <c r="B7" s="937" t="s">
        <v>5232</v>
      </c>
      <c r="C7" s="937" t="s">
        <v>565</v>
      </c>
      <c r="D7" s="937">
        <v>14.7</v>
      </c>
      <c r="E7" s="937">
        <v>14.7</v>
      </c>
      <c r="F7" s="938">
        <v>1.0</v>
      </c>
      <c r="G7" s="937"/>
      <c r="H7" s="937"/>
      <c r="I7" s="937"/>
      <c r="J7" s="937"/>
      <c r="K7" s="937"/>
      <c r="L7" s="937"/>
      <c r="M7" s="937"/>
      <c r="N7" s="937"/>
      <c r="O7" s="937"/>
      <c r="P7" s="937"/>
      <c r="Q7" s="937"/>
      <c r="R7" s="937"/>
      <c r="S7" s="937"/>
      <c r="T7" s="937"/>
      <c r="U7" s="937"/>
      <c r="V7" s="937"/>
      <c r="W7" s="937"/>
      <c r="X7" s="937"/>
      <c r="Y7" s="937"/>
      <c r="Z7" s="937"/>
    </row>
    <row r="8">
      <c r="A8" s="937" t="s">
        <v>563</v>
      </c>
      <c r="B8" s="937" t="s">
        <v>5233</v>
      </c>
      <c r="C8" s="937" t="s">
        <v>569</v>
      </c>
      <c r="D8" s="937">
        <v>21.7</v>
      </c>
      <c r="E8" s="937">
        <v>21.7</v>
      </c>
      <c r="F8" s="938">
        <v>1.0</v>
      </c>
      <c r="G8" s="937"/>
      <c r="H8" s="937"/>
      <c r="I8" s="937"/>
      <c r="J8" s="937"/>
      <c r="K8" s="937"/>
      <c r="L8" s="937"/>
      <c r="M8" s="937"/>
      <c r="N8" s="937"/>
      <c r="O8" s="937"/>
      <c r="P8" s="937"/>
      <c r="Q8" s="937"/>
      <c r="R8" s="937"/>
      <c r="S8" s="937"/>
      <c r="T8" s="937"/>
      <c r="U8" s="937"/>
      <c r="V8" s="937"/>
      <c r="W8" s="937"/>
      <c r="X8" s="937"/>
      <c r="Y8" s="937"/>
      <c r="Z8" s="937"/>
    </row>
    <row r="9">
      <c r="A9" s="937" t="s">
        <v>563</v>
      </c>
      <c r="B9" s="937" t="s">
        <v>5234</v>
      </c>
      <c r="C9" s="937" t="s">
        <v>573</v>
      </c>
      <c r="D9" s="937">
        <v>60.0</v>
      </c>
      <c r="E9" s="937">
        <v>60.0</v>
      </c>
      <c r="F9" s="938">
        <v>1.0</v>
      </c>
      <c r="G9" s="937"/>
      <c r="H9" s="937"/>
      <c r="I9" s="937"/>
      <c r="J9" s="937"/>
      <c r="K9" s="937"/>
      <c r="L9" s="937"/>
      <c r="M9" s="937"/>
      <c r="N9" s="937"/>
      <c r="O9" s="937"/>
      <c r="P9" s="937"/>
      <c r="Q9" s="937"/>
      <c r="R9" s="937"/>
      <c r="S9" s="937"/>
      <c r="T9" s="937"/>
      <c r="U9" s="937"/>
      <c r="V9" s="937"/>
      <c r="W9" s="937"/>
      <c r="X9" s="937"/>
      <c r="Y9" s="937"/>
      <c r="Z9" s="937"/>
    </row>
    <row r="10">
      <c r="A10" s="937" t="s">
        <v>563</v>
      </c>
      <c r="B10" s="937" t="s">
        <v>5235</v>
      </c>
      <c r="C10" s="937" t="s">
        <v>576</v>
      </c>
      <c r="D10" s="937">
        <v>80.0</v>
      </c>
      <c r="E10" s="937">
        <v>80.0</v>
      </c>
      <c r="F10" s="938">
        <v>1.0</v>
      </c>
      <c r="G10" s="937"/>
      <c r="H10" s="937"/>
      <c r="I10" s="937"/>
      <c r="J10" s="937"/>
      <c r="K10" s="937"/>
      <c r="L10" s="937"/>
      <c r="M10" s="937"/>
      <c r="N10" s="937"/>
      <c r="O10" s="937"/>
      <c r="P10" s="937"/>
      <c r="Q10" s="937"/>
      <c r="R10" s="937"/>
      <c r="S10" s="937"/>
      <c r="T10" s="937"/>
      <c r="U10" s="937"/>
      <c r="V10" s="937"/>
      <c r="W10" s="937"/>
      <c r="X10" s="937"/>
      <c r="Y10" s="937"/>
      <c r="Z10" s="937"/>
    </row>
    <row r="11">
      <c r="A11" s="937" t="s">
        <v>563</v>
      </c>
      <c r="B11" s="937" t="s">
        <v>5236</v>
      </c>
      <c r="C11" s="937" t="s">
        <v>580</v>
      </c>
      <c r="D11" s="937">
        <v>100.0</v>
      </c>
      <c r="E11" s="937">
        <v>100.0</v>
      </c>
      <c r="F11" s="938">
        <v>1.0</v>
      </c>
      <c r="G11" s="937"/>
      <c r="H11" s="937"/>
      <c r="I11" s="937"/>
      <c r="J11" s="937"/>
      <c r="K11" s="937"/>
      <c r="L11" s="937"/>
      <c r="M11" s="937"/>
      <c r="N11" s="937"/>
      <c r="O11" s="937"/>
      <c r="P11" s="937"/>
      <c r="Q11" s="937"/>
      <c r="R11" s="937"/>
      <c r="S11" s="937"/>
      <c r="T11" s="937"/>
      <c r="U11" s="937"/>
      <c r="V11" s="937"/>
      <c r="W11" s="937"/>
      <c r="X11" s="937"/>
      <c r="Y11" s="937"/>
      <c r="Z11" s="937"/>
    </row>
    <row r="12">
      <c r="A12" s="937" t="s">
        <v>578</v>
      </c>
      <c r="B12" s="937" t="s">
        <v>5229</v>
      </c>
      <c r="C12" s="937" t="s">
        <v>505</v>
      </c>
      <c r="D12" s="937">
        <v>84.6</v>
      </c>
      <c r="E12" s="937">
        <v>84.6</v>
      </c>
      <c r="F12" s="938">
        <v>1.0</v>
      </c>
      <c r="G12" s="937"/>
      <c r="H12" s="937"/>
      <c r="I12" s="937"/>
      <c r="J12" s="937"/>
      <c r="K12" s="937"/>
      <c r="L12" s="937"/>
      <c r="M12" s="937"/>
      <c r="N12" s="937"/>
      <c r="O12" s="937"/>
      <c r="P12" s="937"/>
      <c r="Q12" s="937"/>
      <c r="R12" s="937"/>
      <c r="S12" s="937"/>
      <c r="T12" s="937"/>
      <c r="U12" s="937"/>
      <c r="V12" s="937"/>
      <c r="W12" s="937"/>
      <c r="X12" s="937"/>
      <c r="Y12" s="937"/>
      <c r="Z12" s="937"/>
    </row>
    <row r="13">
      <c r="A13" s="937" t="s">
        <v>578</v>
      </c>
      <c r="B13" s="937" t="s">
        <v>5230</v>
      </c>
      <c r="C13" s="937" t="s">
        <v>586</v>
      </c>
      <c r="D13" s="937">
        <v>96.7</v>
      </c>
      <c r="E13" s="937">
        <v>96.7</v>
      </c>
      <c r="F13" s="938">
        <v>1.0</v>
      </c>
      <c r="G13" s="937"/>
      <c r="H13" s="937"/>
      <c r="I13" s="937"/>
      <c r="J13" s="937"/>
      <c r="K13" s="937"/>
      <c r="L13" s="937"/>
      <c r="M13" s="937"/>
      <c r="N13" s="937"/>
      <c r="O13" s="937"/>
      <c r="P13" s="937"/>
      <c r="Q13" s="937"/>
      <c r="R13" s="937"/>
      <c r="S13" s="937"/>
      <c r="T13" s="937"/>
      <c r="U13" s="937"/>
      <c r="V13" s="937"/>
      <c r="W13" s="937"/>
      <c r="X13" s="937"/>
      <c r="Y13" s="937"/>
      <c r="Z13" s="937"/>
    </row>
    <row r="14">
      <c r="A14" s="937" t="s">
        <v>578</v>
      </c>
      <c r="B14" s="937" t="s">
        <v>5231</v>
      </c>
      <c r="C14" s="937" t="s">
        <v>590</v>
      </c>
      <c r="D14" s="937">
        <v>105.7</v>
      </c>
      <c r="E14" s="937">
        <v>105.7</v>
      </c>
      <c r="F14" s="938">
        <v>1.0</v>
      </c>
      <c r="G14" s="937"/>
      <c r="H14" s="937"/>
      <c r="I14" s="937"/>
      <c r="J14" s="937"/>
      <c r="K14" s="937"/>
      <c r="L14" s="937"/>
      <c r="M14" s="937"/>
      <c r="N14" s="937"/>
      <c r="O14" s="937"/>
      <c r="P14" s="937"/>
      <c r="Q14" s="937"/>
      <c r="R14" s="937"/>
      <c r="S14" s="937"/>
      <c r="T14" s="937"/>
      <c r="U14" s="937"/>
      <c r="V14" s="937"/>
      <c r="W14" s="937"/>
      <c r="X14" s="937"/>
      <c r="Y14" s="937"/>
      <c r="Z14" s="937"/>
    </row>
    <row r="15">
      <c r="A15" s="937" t="s">
        <v>578</v>
      </c>
      <c r="B15" s="937" t="s">
        <v>5237</v>
      </c>
      <c r="C15" s="937" t="s">
        <v>594</v>
      </c>
      <c r="D15" s="937">
        <v>32.4</v>
      </c>
      <c r="E15" s="937">
        <v>32.4</v>
      </c>
      <c r="F15" s="938">
        <v>1.0</v>
      </c>
      <c r="G15" s="937"/>
      <c r="H15" s="937"/>
      <c r="I15" s="937"/>
      <c r="J15" s="937"/>
      <c r="K15" s="937"/>
      <c r="L15" s="937"/>
      <c r="M15" s="937"/>
      <c r="N15" s="937"/>
      <c r="O15" s="937"/>
      <c r="P15" s="937"/>
      <c r="Q15" s="937"/>
      <c r="R15" s="937"/>
      <c r="S15" s="937"/>
      <c r="T15" s="937"/>
      <c r="U15" s="937"/>
      <c r="V15" s="937"/>
      <c r="W15" s="937"/>
      <c r="X15" s="937"/>
      <c r="Y15" s="937"/>
      <c r="Z15" s="937"/>
    </row>
    <row r="16">
      <c r="A16" s="937" t="s">
        <v>578</v>
      </c>
      <c r="B16" s="937" t="s">
        <v>5238</v>
      </c>
      <c r="C16" s="937" t="s">
        <v>597</v>
      </c>
      <c r="D16" s="937">
        <v>2.4</v>
      </c>
      <c r="E16" s="937">
        <v>2.4</v>
      </c>
      <c r="F16" s="938">
        <v>1.0</v>
      </c>
      <c r="G16" s="937"/>
      <c r="H16" s="937"/>
      <c r="I16" s="937"/>
      <c r="J16" s="937"/>
      <c r="K16" s="937"/>
      <c r="L16" s="937"/>
      <c r="M16" s="937"/>
      <c r="N16" s="937"/>
      <c r="O16" s="937"/>
      <c r="P16" s="937"/>
      <c r="Q16" s="937"/>
      <c r="R16" s="937"/>
      <c r="S16" s="937"/>
      <c r="T16" s="937"/>
      <c r="U16" s="937"/>
      <c r="V16" s="937"/>
      <c r="W16" s="937"/>
      <c r="X16" s="937"/>
      <c r="Y16" s="937"/>
      <c r="Z16" s="937"/>
    </row>
    <row r="17">
      <c r="A17" s="937" t="s">
        <v>578</v>
      </c>
      <c r="B17" s="937" t="s">
        <v>5239</v>
      </c>
      <c r="C17" s="937" t="s">
        <v>601</v>
      </c>
      <c r="D17" s="937">
        <v>4.6</v>
      </c>
      <c r="E17" s="937">
        <v>4.6</v>
      </c>
      <c r="F17" s="938">
        <v>1.0</v>
      </c>
      <c r="G17" s="937"/>
      <c r="H17" s="937"/>
      <c r="I17" s="937"/>
      <c r="J17" s="937"/>
      <c r="K17" s="937"/>
      <c r="L17" s="937"/>
      <c r="M17" s="937"/>
      <c r="N17" s="937"/>
      <c r="O17" s="937"/>
      <c r="P17" s="937"/>
      <c r="Q17" s="937"/>
      <c r="R17" s="937"/>
      <c r="S17" s="937"/>
      <c r="T17" s="937"/>
      <c r="U17" s="937"/>
      <c r="V17" s="937"/>
      <c r="W17" s="937"/>
      <c r="X17" s="937"/>
      <c r="Y17" s="937"/>
      <c r="Z17" s="937"/>
    </row>
    <row r="18">
      <c r="A18" s="937" t="s">
        <v>578</v>
      </c>
      <c r="B18" s="937" t="s">
        <v>5228</v>
      </c>
      <c r="C18" s="937" t="s">
        <v>606</v>
      </c>
      <c r="D18" s="937">
        <v>7.0</v>
      </c>
      <c r="E18" s="937">
        <v>7.0</v>
      </c>
      <c r="F18" s="938">
        <v>1.0</v>
      </c>
      <c r="G18" s="937"/>
      <c r="H18" s="937"/>
      <c r="I18" s="937"/>
      <c r="J18" s="937"/>
      <c r="K18" s="937"/>
      <c r="L18" s="937"/>
      <c r="M18" s="937"/>
      <c r="N18" s="937"/>
      <c r="O18" s="937"/>
      <c r="P18" s="937"/>
      <c r="Q18" s="937"/>
      <c r="R18" s="937"/>
      <c r="S18" s="937"/>
      <c r="T18" s="937"/>
      <c r="U18" s="937"/>
      <c r="V18" s="937"/>
      <c r="W18" s="937"/>
      <c r="X18" s="937"/>
      <c r="Y18" s="937"/>
      <c r="Z18" s="937"/>
    </row>
    <row r="19">
      <c r="A19" s="937" t="s">
        <v>578</v>
      </c>
      <c r="B19" s="937" t="s">
        <v>5232</v>
      </c>
      <c r="C19" s="937" t="s">
        <v>610</v>
      </c>
      <c r="D19" s="937">
        <v>10.4</v>
      </c>
      <c r="E19" s="937">
        <v>10.4</v>
      </c>
      <c r="F19" s="938">
        <v>1.0</v>
      </c>
      <c r="G19" s="937"/>
      <c r="H19" s="937"/>
      <c r="I19" s="937"/>
      <c r="J19" s="937"/>
      <c r="K19" s="937"/>
      <c r="L19" s="937"/>
      <c r="M19" s="937"/>
      <c r="N19" s="937"/>
      <c r="O19" s="937"/>
      <c r="P19" s="937"/>
      <c r="Q19" s="937"/>
      <c r="R19" s="937"/>
      <c r="S19" s="937"/>
      <c r="T19" s="937"/>
      <c r="U19" s="937"/>
      <c r="V19" s="937"/>
      <c r="W19" s="937"/>
      <c r="X19" s="937"/>
      <c r="Y19" s="937"/>
      <c r="Z19" s="937"/>
    </row>
    <row r="20">
      <c r="A20" s="937" t="s">
        <v>599</v>
      </c>
      <c r="B20" s="937" t="s">
        <v>5231</v>
      </c>
      <c r="C20" s="937" t="s">
        <v>613</v>
      </c>
      <c r="D20" s="937">
        <v>180.0</v>
      </c>
      <c r="E20" s="937">
        <v>180.0</v>
      </c>
      <c r="F20" s="938">
        <v>1.0</v>
      </c>
      <c r="G20" s="937"/>
      <c r="H20" s="937"/>
      <c r="I20" s="937"/>
      <c r="J20" s="937"/>
      <c r="K20" s="937"/>
      <c r="L20" s="937"/>
      <c r="M20" s="937"/>
      <c r="N20" s="937"/>
      <c r="O20" s="937"/>
      <c r="P20" s="937"/>
      <c r="Q20" s="937"/>
      <c r="R20" s="937"/>
      <c r="S20" s="937"/>
      <c r="T20" s="937"/>
      <c r="U20" s="937"/>
      <c r="V20" s="937"/>
      <c r="W20" s="937"/>
      <c r="X20" s="937"/>
      <c r="Y20" s="937"/>
      <c r="Z20" s="937"/>
    </row>
    <row r="21" ht="15.75" customHeight="1">
      <c r="A21" s="937" t="s">
        <v>599</v>
      </c>
      <c r="B21" s="937" t="s">
        <v>5232</v>
      </c>
      <c r="C21" s="937" t="s">
        <v>617</v>
      </c>
      <c r="D21" s="937">
        <v>17.0</v>
      </c>
      <c r="E21" s="937">
        <v>17.0</v>
      </c>
      <c r="F21" s="938">
        <v>1.0</v>
      </c>
      <c r="G21" s="937"/>
      <c r="H21" s="937"/>
      <c r="I21" s="937"/>
      <c r="J21" s="937"/>
      <c r="K21" s="937"/>
      <c r="L21" s="937"/>
      <c r="M21" s="937"/>
      <c r="N21" s="937"/>
      <c r="O21" s="937"/>
      <c r="P21" s="937"/>
      <c r="Q21" s="937"/>
      <c r="R21" s="937"/>
      <c r="S21" s="937"/>
      <c r="T21" s="937"/>
      <c r="U21" s="937"/>
      <c r="V21" s="937"/>
      <c r="W21" s="937"/>
      <c r="X21" s="937"/>
      <c r="Y21" s="937"/>
      <c r="Z21" s="937"/>
    </row>
    <row r="22" ht="15.75" customHeight="1">
      <c r="A22" s="937" t="s">
        <v>5240</v>
      </c>
      <c r="B22" s="937" t="s">
        <v>5241</v>
      </c>
      <c r="C22" s="937" t="s">
        <v>620</v>
      </c>
      <c r="D22" s="937">
        <v>75.0</v>
      </c>
      <c r="E22" s="937">
        <v>75.0</v>
      </c>
      <c r="F22" s="938">
        <v>1.0</v>
      </c>
      <c r="G22" s="937"/>
      <c r="H22" s="937"/>
      <c r="I22" s="937"/>
      <c r="J22" s="937"/>
      <c r="K22" s="937"/>
      <c r="L22" s="937"/>
      <c r="M22" s="937"/>
      <c r="N22" s="937"/>
      <c r="O22" s="937"/>
      <c r="P22" s="937"/>
      <c r="Q22" s="937"/>
      <c r="R22" s="937"/>
      <c r="S22" s="937"/>
      <c r="T22" s="937"/>
      <c r="U22" s="937"/>
      <c r="V22" s="937"/>
      <c r="W22" s="937"/>
      <c r="X22" s="937"/>
      <c r="Y22" s="937"/>
      <c r="Z22" s="937"/>
    </row>
    <row r="23" ht="15.75" customHeight="1">
      <c r="A23" s="937" t="s">
        <v>5242</v>
      </c>
      <c r="B23" s="937" t="s">
        <v>5243</v>
      </c>
      <c r="C23" s="937" t="s">
        <v>624</v>
      </c>
      <c r="D23" s="937">
        <v>20.0</v>
      </c>
      <c r="E23" s="937">
        <v>20.0</v>
      </c>
      <c r="F23" s="938">
        <v>1.0</v>
      </c>
      <c r="G23" s="937"/>
      <c r="H23" s="937"/>
      <c r="I23" s="937"/>
      <c r="J23" s="937"/>
      <c r="K23" s="937"/>
      <c r="L23" s="937"/>
      <c r="M23" s="937"/>
      <c r="N23" s="937"/>
      <c r="O23" s="937"/>
      <c r="P23" s="937"/>
      <c r="Q23" s="937"/>
      <c r="R23" s="937"/>
      <c r="S23" s="937"/>
      <c r="T23" s="937"/>
      <c r="U23" s="937"/>
      <c r="V23" s="937"/>
      <c r="W23" s="937"/>
      <c r="X23" s="937"/>
      <c r="Y23" s="937"/>
      <c r="Z23" s="937"/>
    </row>
    <row r="24" ht="15.75" customHeight="1">
      <c r="A24" s="937" t="s">
        <v>5242</v>
      </c>
      <c r="B24" s="937" t="s">
        <v>5244</v>
      </c>
      <c r="C24" s="937" t="s">
        <v>628</v>
      </c>
      <c r="D24" s="937">
        <v>40.0</v>
      </c>
      <c r="E24" s="937">
        <v>40.0</v>
      </c>
      <c r="F24" s="938">
        <v>1.0</v>
      </c>
      <c r="G24" s="937"/>
      <c r="H24" s="937"/>
      <c r="I24" s="937"/>
      <c r="J24" s="937"/>
      <c r="K24" s="937"/>
      <c r="L24" s="937"/>
      <c r="M24" s="937"/>
      <c r="N24" s="937"/>
      <c r="O24" s="937"/>
      <c r="P24" s="937"/>
      <c r="Q24" s="937"/>
      <c r="R24" s="937"/>
      <c r="S24" s="937"/>
      <c r="T24" s="937"/>
      <c r="U24" s="937"/>
      <c r="V24" s="937"/>
      <c r="W24" s="937"/>
      <c r="X24" s="937"/>
      <c r="Y24" s="937"/>
      <c r="Z24" s="937"/>
    </row>
    <row r="25" ht="15.75" customHeight="1">
      <c r="A25" s="937" t="s">
        <v>5245</v>
      </c>
      <c r="B25" s="937" t="s">
        <v>5246</v>
      </c>
      <c r="C25" s="937" t="s">
        <v>632</v>
      </c>
      <c r="D25" s="937">
        <v>100.0</v>
      </c>
      <c r="E25" s="937">
        <v>100.0</v>
      </c>
      <c r="F25" s="938">
        <v>1.0</v>
      </c>
      <c r="G25" s="937"/>
      <c r="H25" s="937"/>
      <c r="I25" s="937"/>
      <c r="J25" s="937"/>
      <c r="K25" s="937"/>
      <c r="L25" s="937"/>
      <c r="M25" s="937"/>
      <c r="N25" s="937"/>
      <c r="O25" s="937"/>
      <c r="P25" s="937"/>
      <c r="Q25" s="937"/>
      <c r="R25" s="937"/>
      <c r="S25" s="937"/>
      <c r="T25" s="937"/>
      <c r="U25" s="937"/>
      <c r="V25" s="937"/>
      <c r="W25" s="937"/>
      <c r="X25" s="937"/>
      <c r="Y25" s="937"/>
      <c r="Z25" s="937"/>
    </row>
    <row r="26" ht="15.75" customHeight="1">
      <c r="A26" s="937" t="s">
        <v>5247</v>
      </c>
      <c r="B26" s="937" t="s">
        <v>5232</v>
      </c>
      <c r="C26" s="937" t="s">
        <v>634</v>
      </c>
      <c r="D26" s="937">
        <v>16.0</v>
      </c>
      <c r="E26" s="937">
        <v>16.0</v>
      </c>
      <c r="F26" s="938">
        <v>1.0</v>
      </c>
      <c r="G26" s="937"/>
      <c r="H26" s="937"/>
      <c r="I26" s="937"/>
      <c r="J26" s="937"/>
      <c r="K26" s="937"/>
      <c r="L26" s="937"/>
      <c r="M26" s="937"/>
      <c r="N26" s="937"/>
      <c r="O26" s="937"/>
      <c r="P26" s="937"/>
      <c r="Q26" s="937"/>
      <c r="R26" s="937"/>
      <c r="S26" s="937"/>
      <c r="T26" s="937"/>
      <c r="U26" s="937"/>
      <c r="V26" s="937"/>
      <c r="W26" s="937"/>
      <c r="X26" s="937"/>
      <c r="Y26" s="937"/>
      <c r="Z26" s="937"/>
    </row>
    <row r="27" ht="15.75" customHeight="1">
      <c r="A27" s="937" t="s">
        <v>5248</v>
      </c>
      <c r="B27" s="937" t="s">
        <v>5231</v>
      </c>
      <c r="C27" s="937" t="s">
        <v>638</v>
      </c>
      <c r="D27" s="937">
        <v>158.0</v>
      </c>
      <c r="E27" s="937">
        <v>158.0</v>
      </c>
      <c r="F27" s="938">
        <v>1.0</v>
      </c>
      <c r="G27" s="937"/>
      <c r="H27" s="937"/>
      <c r="I27" s="937"/>
      <c r="J27" s="937"/>
      <c r="K27" s="937"/>
      <c r="L27" s="937"/>
      <c r="M27" s="937"/>
      <c r="N27" s="937"/>
      <c r="O27" s="937"/>
      <c r="P27" s="937"/>
      <c r="Q27" s="937"/>
      <c r="R27" s="937"/>
      <c r="S27" s="937"/>
      <c r="T27" s="937"/>
      <c r="U27" s="937"/>
      <c r="V27" s="937"/>
      <c r="W27" s="937"/>
      <c r="X27" s="937"/>
      <c r="Y27" s="937"/>
      <c r="Z27" s="937"/>
    </row>
    <row r="28" ht="15.75" customHeight="1">
      <c r="A28" s="937" t="s">
        <v>5249</v>
      </c>
      <c r="B28" s="937" t="s">
        <v>5232</v>
      </c>
      <c r="C28" s="937" t="s">
        <v>641</v>
      </c>
      <c r="D28" s="937">
        <v>18.0</v>
      </c>
      <c r="E28" s="937">
        <v>18.0</v>
      </c>
      <c r="F28" s="938">
        <v>1.0</v>
      </c>
      <c r="G28" s="937"/>
      <c r="H28" s="937"/>
      <c r="I28" s="937"/>
      <c r="J28" s="937"/>
      <c r="K28" s="937"/>
      <c r="L28" s="937"/>
      <c r="M28" s="937"/>
      <c r="N28" s="937"/>
      <c r="O28" s="937"/>
      <c r="P28" s="937"/>
      <c r="Q28" s="937"/>
      <c r="R28" s="937"/>
      <c r="S28" s="937"/>
      <c r="T28" s="937"/>
      <c r="U28" s="937"/>
      <c r="V28" s="937"/>
      <c r="W28" s="937"/>
      <c r="X28" s="937"/>
      <c r="Y28" s="937"/>
      <c r="Z28" s="937"/>
    </row>
    <row r="29" ht="15.75" customHeight="1">
      <c r="A29" s="937" t="s">
        <v>5250</v>
      </c>
      <c r="B29" s="937" t="s">
        <v>5251</v>
      </c>
      <c r="C29" s="937" t="s">
        <v>507</v>
      </c>
      <c r="D29" s="937">
        <v>100.0</v>
      </c>
      <c r="E29" s="937">
        <v>100.0</v>
      </c>
      <c r="F29" s="938">
        <v>1.0</v>
      </c>
      <c r="G29" s="937"/>
      <c r="H29" s="937"/>
      <c r="I29" s="937"/>
      <c r="J29" s="937"/>
      <c r="K29" s="937"/>
      <c r="L29" s="937"/>
      <c r="M29" s="937"/>
      <c r="N29" s="937"/>
      <c r="O29" s="937"/>
      <c r="P29" s="937"/>
      <c r="Q29" s="937"/>
      <c r="R29" s="937"/>
      <c r="S29" s="937"/>
      <c r="T29" s="937"/>
      <c r="U29" s="937"/>
      <c r="V29" s="937"/>
      <c r="W29" s="937"/>
      <c r="X29" s="937"/>
      <c r="Y29" s="937"/>
      <c r="Z29" s="937"/>
    </row>
    <row r="30" ht="15.75" customHeight="1">
      <c r="A30" s="937" t="s">
        <v>5252</v>
      </c>
      <c r="B30" s="937" t="s">
        <v>5238</v>
      </c>
      <c r="C30" s="937" t="s">
        <v>648</v>
      </c>
      <c r="D30" s="937">
        <v>4.6</v>
      </c>
      <c r="E30" s="937">
        <v>4.6</v>
      </c>
      <c r="F30" s="938">
        <v>1.0</v>
      </c>
      <c r="G30" s="937"/>
      <c r="H30" s="937"/>
      <c r="I30" s="937"/>
      <c r="J30" s="937"/>
      <c r="K30" s="937"/>
      <c r="L30" s="937"/>
      <c r="M30" s="937"/>
      <c r="N30" s="937"/>
      <c r="O30" s="937"/>
      <c r="P30" s="937"/>
      <c r="Q30" s="937"/>
      <c r="R30" s="937"/>
      <c r="S30" s="937"/>
      <c r="T30" s="937"/>
      <c r="U30" s="937"/>
      <c r="V30" s="937"/>
      <c r="W30" s="937"/>
      <c r="X30" s="937"/>
      <c r="Y30" s="937"/>
      <c r="Z30" s="937"/>
    </row>
    <row r="31" ht="15.75" customHeight="1">
      <c r="A31" s="937" t="s">
        <v>5252</v>
      </c>
      <c r="B31" s="937" t="s">
        <v>5228</v>
      </c>
      <c r="C31" s="937" t="s">
        <v>652</v>
      </c>
      <c r="D31" s="937">
        <v>12.3</v>
      </c>
      <c r="E31" s="937">
        <v>12.3</v>
      </c>
      <c r="F31" s="938">
        <v>1.0</v>
      </c>
      <c r="G31" s="937"/>
      <c r="H31" s="937"/>
      <c r="I31" s="937"/>
      <c r="J31" s="937"/>
      <c r="K31" s="937"/>
      <c r="L31" s="937"/>
      <c r="M31" s="937"/>
      <c r="N31" s="937"/>
      <c r="O31" s="937"/>
      <c r="P31" s="937"/>
      <c r="Q31" s="937"/>
      <c r="R31" s="937"/>
      <c r="S31" s="937"/>
      <c r="T31" s="937"/>
      <c r="U31" s="937"/>
      <c r="V31" s="937"/>
      <c r="W31" s="937"/>
      <c r="X31" s="937"/>
      <c r="Y31" s="937"/>
      <c r="Z31" s="937"/>
    </row>
    <row r="32" ht="15.75" customHeight="1">
      <c r="A32" s="937" t="s">
        <v>5253</v>
      </c>
      <c r="B32" s="937" t="s">
        <v>5254</v>
      </c>
      <c r="C32" s="937" t="s">
        <v>656</v>
      </c>
      <c r="D32" s="937">
        <v>156.6</v>
      </c>
      <c r="E32" s="937">
        <v>156.6</v>
      </c>
      <c r="F32" s="938">
        <v>1.0</v>
      </c>
      <c r="G32" s="937"/>
      <c r="H32" s="937"/>
      <c r="I32" s="937"/>
      <c r="J32" s="937"/>
      <c r="K32" s="937"/>
      <c r="L32" s="937"/>
      <c r="M32" s="937"/>
      <c r="N32" s="937"/>
      <c r="O32" s="937"/>
      <c r="P32" s="937"/>
      <c r="Q32" s="937"/>
      <c r="R32" s="937"/>
      <c r="S32" s="937"/>
      <c r="T32" s="937"/>
      <c r="U32" s="937"/>
      <c r="V32" s="937"/>
      <c r="W32" s="937"/>
      <c r="X32" s="937"/>
      <c r="Y32" s="937"/>
      <c r="Z32" s="937"/>
    </row>
    <row r="33" ht="15.75" customHeight="1">
      <c r="A33" s="937" t="s">
        <v>5253</v>
      </c>
      <c r="B33" s="937" t="s">
        <v>5230</v>
      </c>
      <c r="C33" s="937" t="s">
        <v>660</v>
      </c>
      <c r="D33" s="937">
        <v>183.7</v>
      </c>
      <c r="E33" s="937">
        <v>183.7</v>
      </c>
      <c r="F33" s="938">
        <v>1.0</v>
      </c>
      <c r="G33" s="937"/>
      <c r="H33" s="937"/>
      <c r="I33" s="937"/>
      <c r="J33" s="937"/>
      <c r="K33" s="937"/>
      <c r="L33" s="937"/>
      <c r="M33" s="937"/>
      <c r="N33" s="937"/>
      <c r="O33" s="937"/>
      <c r="P33" s="937"/>
      <c r="Q33" s="937"/>
      <c r="R33" s="937"/>
      <c r="S33" s="937"/>
      <c r="T33" s="937"/>
      <c r="U33" s="937"/>
      <c r="V33" s="937"/>
      <c r="W33" s="937"/>
      <c r="X33" s="937"/>
      <c r="Y33" s="937"/>
      <c r="Z33" s="937"/>
    </row>
    <row r="34" ht="15.75" customHeight="1">
      <c r="A34" s="937" t="s">
        <v>5253</v>
      </c>
      <c r="B34" s="937" t="s">
        <v>5238</v>
      </c>
      <c r="C34" s="937" t="s">
        <v>664</v>
      </c>
      <c r="D34" s="937">
        <v>4.7</v>
      </c>
      <c r="E34" s="937">
        <v>4.7</v>
      </c>
      <c r="F34" s="938">
        <v>1.0</v>
      </c>
      <c r="G34" s="937"/>
      <c r="H34" s="937"/>
      <c r="I34" s="937"/>
      <c r="J34" s="937"/>
      <c r="K34" s="937"/>
      <c r="L34" s="937"/>
      <c r="M34" s="937"/>
      <c r="N34" s="937"/>
      <c r="O34" s="937"/>
      <c r="P34" s="937"/>
      <c r="Q34" s="937"/>
      <c r="R34" s="937"/>
      <c r="S34" s="937"/>
      <c r="T34" s="937"/>
      <c r="U34" s="937"/>
      <c r="V34" s="937"/>
      <c r="W34" s="937"/>
      <c r="X34" s="937"/>
      <c r="Y34" s="937"/>
      <c r="Z34" s="937"/>
    </row>
    <row r="35" ht="15.75" customHeight="1">
      <c r="A35" s="937" t="s">
        <v>5253</v>
      </c>
      <c r="B35" s="937" t="s">
        <v>5239</v>
      </c>
      <c r="C35" s="937" t="s">
        <v>668</v>
      </c>
      <c r="D35" s="937">
        <v>9.2</v>
      </c>
      <c r="E35" s="937">
        <v>9.2</v>
      </c>
      <c r="F35" s="938">
        <v>1.0</v>
      </c>
      <c r="G35" s="937"/>
      <c r="H35" s="937"/>
      <c r="I35" s="937"/>
      <c r="J35" s="937"/>
      <c r="K35" s="937"/>
      <c r="L35" s="937"/>
      <c r="M35" s="937"/>
      <c r="N35" s="937"/>
      <c r="O35" s="937"/>
      <c r="P35" s="937"/>
      <c r="Q35" s="937"/>
      <c r="R35" s="937"/>
      <c r="S35" s="937"/>
      <c r="T35" s="937"/>
      <c r="U35" s="937"/>
      <c r="V35" s="937"/>
      <c r="W35" s="937"/>
      <c r="X35" s="937"/>
      <c r="Y35" s="937"/>
      <c r="Z35" s="937"/>
    </row>
    <row r="36" ht="15.75" customHeight="1">
      <c r="A36" s="937" t="s">
        <v>5253</v>
      </c>
      <c r="B36" s="937" t="s">
        <v>5228</v>
      </c>
      <c r="C36" s="937" t="s">
        <v>672</v>
      </c>
      <c r="D36" s="937">
        <v>11.4</v>
      </c>
      <c r="E36" s="937">
        <v>11.4</v>
      </c>
      <c r="F36" s="938">
        <v>1.0</v>
      </c>
      <c r="G36" s="937"/>
      <c r="H36" s="937"/>
      <c r="I36" s="937"/>
      <c r="J36" s="937"/>
      <c r="K36" s="937"/>
      <c r="L36" s="937"/>
      <c r="M36" s="937"/>
      <c r="N36" s="937"/>
      <c r="O36" s="937"/>
      <c r="P36" s="937"/>
      <c r="Q36" s="937"/>
      <c r="R36" s="937"/>
      <c r="S36" s="937"/>
      <c r="T36" s="937"/>
      <c r="U36" s="937"/>
      <c r="V36" s="937"/>
      <c r="W36" s="937"/>
      <c r="X36" s="937"/>
      <c r="Y36" s="937"/>
      <c r="Z36" s="937"/>
    </row>
    <row r="37" ht="15.75" customHeight="1">
      <c r="A37" s="937" t="s">
        <v>5253</v>
      </c>
      <c r="B37" s="937" t="s">
        <v>5232</v>
      </c>
      <c r="C37" s="937" t="s">
        <v>676</v>
      </c>
      <c r="D37" s="937">
        <v>18.9</v>
      </c>
      <c r="E37" s="937">
        <v>18.9</v>
      </c>
      <c r="F37" s="938">
        <v>1.0</v>
      </c>
      <c r="G37" s="937"/>
      <c r="H37" s="937"/>
      <c r="I37" s="937"/>
      <c r="J37" s="937"/>
      <c r="K37" s="937"/>
      <c r="L37" s="937"/>
      <c r="M37" s="937"/>
      <c r="N37" s="937"/>
      <c r="O37" s="937"/>
      <c r="P37" s="937"/>
      <c r="Q37" s="937"/>
      <c r="R37" s="937"/>
      <c r="S37" s="937"/>
      <c r="T37" s="937"/>
      <c r="U37" s="937"/>
      <c r="V37" s="937"/>
      <c r="W37" s="937"/>
      <c r="X37" s="937"/>
      <c r="Y37" s="937"/>
      <c r="Z37" s="937"/>
    </row>
    <row r="38" ht="15.75" customHeight="1">
      <c r="A38" s="937" t="s">
        <v>5255</v>
      </c>
      <c r="B38" s="937" t="s">
        <v>5228</v>
      </c>
      <c r="C38" s="937" t="s">
        <v>680</v>
      </c>
      <c r="D38" s="937">
        <v>10.0</v>
      </c>
      <c r="E38" s="937">
        <v>10.0</v>
      </c>
      <c r="F38" s="938">
        <v>1.0</v>
      </c>
      <c r="G38" s="937"/>
      <c r="H38" s="937"/>
      <c r="I38" s="937"/>
      <c r="J38" s="937"/>
      <c r="K38" s="937"/>
      <c r="L38" s="937"/>
      <c r="M38" s="937"/>
      <c r="N38" s="937"/>
      <c r="O38" s="937"/>
      <c r="P38" s="937"/>
      <c r="Q38" s="937"/>
      <c r="R38" s="937"/>
      <c r="S38" s="937"/>
      <c r="T38" s="937"/>
      <c r="U38" s="937"/>
      <c r="V38" s="937"/>
      <c r="W38" s="937"/>
      <c r="X38" s="937"/>
      <c r="Y38" s="937"/>
      <c r="Z38" s="937"/>
    </row>
    <row r="39" ht="15.75" customHeight="1">
      <c r="A39" s="937" t="s">
        <v>674</v>
      </c>
      <c r="B39" s="937" t="s">
        <v>5256</v>
      </c>
      <c r="C39" s="937" t="s">
        <v>684</v>
      </c>
      <c r="D39" s="937">
        <v>2.0</v>
      </c>
      <c r="E39" s="937">
        <v>2.0</v>
      </c>
      <c r="F39" s="938">
        <v>1.0</v>
      </c>
      <c r="G39" s="937"/>
      <c r="H39" s="937"/>
      <c r="I39" s="937"/>
      <c r="J39" s="937"/>
      <c r="K39" s="937"/>
      <c r="L39" s="937"/>
      <c r="M39" s="937"/>
      <c r="N39" s="937"/>
      <c r="O39" s="937"/>
      <c r="P39" s="937"/>
      <c r="Q39" s="937"/>
      <c r="R39" s="937"/>
      <c r="S39" s="937"/>
      <c r="T39" s="937"/>
      <c r="U39" s="937"/>
      <c r="V39" s="937"/>
      <c r="W39" s="937"/>
      <c r="X39" s="937"/>
      <c r="Y39" s="937"/>
      <c r="Z39" s="937"/>
    </row>
    <row r="40" ht="15.75" customHeight="1">
      <c r="A40" s="937" t="s">
        <v>674</v>
      </c>
      <c r="B40" s="937" t="s">
        <v>5239</v>
      </c>
      <c r="C40" s="937" t="s">
        <v>688</v>
      </c>
      <c r="D40" s="937">
        <v>6.0</v>
      </c>
      <c r="E40" s="937">
        <v>6.0</v>
      </c>
      <c r="F40" s="938">
        <v>1.0</v>
      </c>
      <c r="G40" s="937"/>
      <c r="H40" s="937"/>
      <c r="I40" s="937"/>
      <c r="J40" s="937"/>
      <c r="K40" s="937"/>
      <c r="L40" s="937"/>
      <c r="M40" s="937"/>
      <c r="N40" s="937"/>
      <c r="O40" s="937"/>
      <c r="P40" s="937"/>
      <c r="Q40" s="937"/>
      <c r="R40" s="937"/>
      <c r="S40" s="937"/>
      <c r="T40" s="937"/>
      <c r="U40" s="937"/>
      <c r="V40" s="937"/>
      <c r="W40" s="937"/>
      <c r="X40" s="937"/>
      <c r="Y40" s="937"/>
      <c r="Z40" s="937"/>
    </row>
    <row r="41" ht="15.75" customHeight="1">
      <c r="A41" s="937" t="s">
        <v>674</v>
      </c>
      <c r="B41" s="937" t="s">
        <v>5257</v>
      </c>
      <c r="C41" s="937" t="s">
        <v>692</v>
      </c>
      <c r="D41" s="937">
        <v>4.0</v>
      </c>
      <c r="E41" s="937">
        <v>4.0</v>
      </c>
      <c r="F41" s="938">
        <v>1.0</v>
      </c>
      <c r="G41" s="937"/>
      <c r="H41" s="937"/>
      <c r="I41" s="937"/>
      <c r="J41" s="937"/>
      <c r="K41" s="937"/>
      <c r="L41" s="937"/>
      <c r="M41" s="937"/>
      <c r="N41" s="937"/>
      <c r="O41" s="937"/>
      <c r="P41" s="937"/>
      <c r="Q41" s="937"/>
      <c r="R41" s="937"/>
      <c r="S41" s="937"/>
      <c r="T41" s="937"/>
      <c r="U41" s="937"/>
      <c r="V41" s="937"/>
      <c r="W41" s="937"/>
      <c r="X41" s="937"/>
      <c r="Y41" s="937"/>
      <c r="Z41" s="937"/>
    </row>
    <row r="42" ht="15.75" customHeight="1">
      <c r="A42" s="937" t="s">
        <v>674</v>
      </c>
      <c r="B42" s="937" t="s">
        <v>5232</v>
      </c>
      <c r="C42" s="937" t="s">
        <v>696</v>
      </c>
      <c r="D42" s="937">
        <v>10.0</v>
      </c>
      <c r="E42" s="937">
        <v>10.0</v>
      </c>
      <c r="F42" s="938">
        <v>1.0</v>
      </c>
      <c r="G42" s="937"/>
      <c r="H42" s="937"/>
      <c r="I42" s="937"/>
      <c r="J42" s="937"/>
      <c r="K42" s="937"/>
      <c r="L42" s="937"/>
      <c r="M42" s="937"/>
      <c r="N42" s="937"/>
      <c r="O42" s="937"/>
      <c r="P42" s="937"/>
      <c r="Q42" s="937"/>
      <c r="R42" s="937"/>
      <c r="S42" s="937"/>
      <c r="T42" s="937"/>
      <c r="U42" s="937"/>
      <c r="V42" s="937"/>
      <c r="W42" s="937"/>
      <c r="X42" s="937"/>
      <c r="Y42" s="937"/>
      <c r="Z42" s="937"/>
    </row>
    <row r="43" ht="15.75" customHeight="1">
      <c r="A43" s="937" t="s">
        <v>678</v>
      </c>
      <c r="B43" s="937" t="s">
        <v>5258</v>
      </c>
      <c r="C43" s="937" t="s">
        <v>700</v>
      </c>
      <c r="D43" s="937">
        <v>420.0</v>
      </c>
      <c r="E43" s="937">
        <v>168.0</v>
      </c>
      <c r="F43" s="938">
        <v>0.4</v>
      </c>
      <c r="G43" s="937"/>
      <c r="H43" s="937"/>
      <c r="I43" s="937"/>
      <c r="J43" s="937"/>
      <c r="K43" s="937"/>
      <c r="L43" s="937"/>
      <c r="M43" s="937"/>
      <c r="N43" s="937"/>
      <c r="O43" s="937"/>
      <c r="P43" s="937"/>
      <c r="Q43" s="937"/>
      <c r="R43" s="937"/>
      <c r="S43" s="937"/>
      <c r="T43" s="937"/>
      <c r="U43" s="937"/>
      <c r="V43" s="937"/>
      <c r="W43" s="937"/>
      <c r="X43" s="937"/>
      <c r="Y43" s="937"/>
      <c r="Z43" s="937"/>
    </row>
    <row r="44" ht="15.75" customHeight="1">
      <c r="A44" s="937" t="s">
        <v>678</v>
      </c>
      <c r="B44" s="937" t="s">
        <v>5259</v>
      </c>
      <c r="C44" s="937" t="s">
        <v>704</v>
      </c>
      <c r="D44" s="937">
        <v>265.0</v>
      </c>
      <c r="E44" s="937">
        <v>167.0</v>
      </c>
      <c r="F44" s="938">
        <v>0.630188679245283</v>
      </c>
      <c r="G44" s="937"/>
      <c r="H44" s="937"/>
      <c r="I44" s="937"/>
      <c r="J44" s="937"/>
      <c r="K44" s="937"/>
      <c r="L44" s="937"/>
      <c r="M44" s="937"/>
      <c r="N44" s="937"/>
      <c r="O44" s="937"/>
      <c r="P44" s="937"/>
      <c r="Q44" s="937"/>
      <c r="R44" s="937"/>
      <c r="S44" s="937"/>
      <c r="T44" s="937"/>
      <c r="U44" s="937"/>
      <c r="V44" s="937"/>
      <c r="W44" s="937"/>
      <c r="X44" s="937"/>
      <c r="Y44" s="937"/>
      <c r="Z44" s="937"/>
    </row>
    <row r="45" ht="15.75" customHeight="1">
      <c r="A45" s="937" t="s">
        <v>5260</v>
      </c>
      <c r="B45" s="937" t="s">
        <v>5241</v>
      </c>
      <c r="C45" s="937" t="s">
        <v>708</v>
      </c>
      <c r="D45" s="937">
        <v>125.0</v>
      </c>
      <c r="E45" s="937">
        <v>125.0</v>
      </c>
      <c r="F45" s="938">
        <v>1.0</v>
      </c>
      <c r="G45" s="937"/>
      <c r="H45" s="937"/>
      <c r="I45" s="937"/>
      <c r="J45" s="937"/>
      <c r="K45" s="937"/>
      <c r="L45" s="937"/>
      <c r="M45" s="937"/>
      <c r="N45" s="937"/>
      <c r="O45" s="937"/>
      <c r="P45" s="937"/>
      <c r="Q45" s="937"/>
      <c r="R45" s="937"/>
      <c r="S45" s="937"/>
      <c r="T45" s="937"/>
      <c r="U45" s="937"/>
      <c r="V45" s="937"/>
      <c r="W45" s="937"/>
      <c r="X45" s="937"/>
      <c r="Y45" s="937"/>
      <c r="Z45" s="937"/>
    </row>
    <row r="46" ht="15.75" customHeight="1">
      <c r="A46" s="937" t="s">
        <v>5260</v>
      </c>
      <c r="B46" s="937" t="s">
        <v>5256</v>
      </c>
      <c r="C46" s="937" t="s">
        <v>712</v>
      </c>
      <c r="D46" s="937">
        <v>2.0</v>
      </c>
      <c r="E46" s="937">
        <v>2.0</v>
      </c>
      <c r="F46" s="938">
        <v>1.0</v>
      </c>
      <c r="G46" s="937"/>
      <c r="H46" s="937"/>
      <c r="I46" s="937"/>
      <c r="J46" s="937"/>
      <c r="K46" s="937"/>
      <c r="L46" s="937"/>
      <c r="M46" s="937"/>
      <c r="N46" s="937"/>
      <c r="O46" s="937"/>
      <c r="P46" s="937"/>
      <c r="Q46" s="937"/>
      <c r="R46" s="937"/>
      <c r="S46" s="937"/>
      <c r="T46" s="937"/>
      <c r="U46" s="937"/>
      <c r="V46" s="937"/>
      <c r="W46" s="937"/>
      <c r="X46" s="937"/>
      <c r="Y46" s="937"/>
      <c r="Z46" s="937"/>
    </row>
    <row r="47" ht="15.75" customHeight="1">
      <c r="A47" s="937" t="s">
        <v>5260</v>
      </c>
      <c r="B47" s="937" t="s">
        <v>5239</v>
      </c>
      <c r="C47" s="937" t="s">
        <v>716</v>
      </c>
      <c r="D47" s="937">
        <v>7.0</v>
      </c>
      <c r="E47" s="937">
        <v>7.0</v>
      </c>
      <c r="F47" s="938">
        <v>1.0</v>
      </c>
      <c r="G47" s="937"/>
      <c r="H47" s="937"/>
      <c r="I47" s="937"/>
      <c r="J47" s="937"/>
      <c r="K47" s="937"/>
      <c r="L47" s="937"/>
      <c r="M47" s="937"/>
      <c r="N47" s="937"/>
      <c r="O47" s="937"/>
      <c r="P47" s="937"/>
      <c r="Q47" s="937"/>
      <c r="R47" s="937"/>
      <c r="S47" s="937"/>
      <c r="T47" s="937"/>
      <c r="U47" s="937"/>
      <c r="V47" s="937"/>
      <c r="W47" s="937"/>
      <c r="X47" s="937"/>
      <c r="Y47" s="937"/>
      <c r="Z47" s="937"/>
    </row>
    <row r="48" ht="15.75" customHeight="1">
      <c r="A48" s="937" t="s">
        <v>5260</v>
      </c>
      <c r="B48" s="937" t="s">
        <v>5257</v>
      </c>
      <c r="C48" s="937" t="s">
        <v>720</v>
      </c>
      <c r="D48" s="937">
        <v>5.0</v>
      </c>
      <c r="E48" s="937">
        <v>5.0</v>
      </c>
      <c r="F48" s="938">
        <v>1.0</v>
      </c>
      <c r="G48" s="937"/>
      <c r="H48" s="937"/>
      <c r="I48" s="937"/>
      <c r="J48" s="937"/>
      <c r="K48" s="937"/>
      <c r="L48" s="937"/>
      <c r="M48" s="937"/>
      <c r="N48" s="937"/>
      <c r="O48" s="937"/>
      <c r="P48" s="937"/>
      <c r="Q48" s="937"/>
      <c r="R48" s="937"/>
      <c r="S48" s="937"/>
      <c r="T48" s="937"/>
      <c r="U48" s="937"/>
      <c r="V48" s="937"/>
      <c r="W48" s="937"/>
      <c r="X48" s="937"/>
      <c r="Y48" s="937"/>
      <c r="Z48" s="937"/>
    </row>
    <row r="49" ht="15.75" customHeight="1">
      <c r="A49" s="937" t="s">
        <v>5260</v>
      </c>
      <c r="B49" s="937" t="s">
        <v>5232</v>
      </c>
      <c r="C49" s="937" t="s">
        <v>723</v>
      </c>
      <c r="D49" s="937">
        <v>15.0</v>
      </c>
      <c r="E49" s="937">
        <v>15.0</v>
      </c>
      <c r="F49" s="938">
        <v>1.0</v>
      </c>
      <c r="G49" s="937"/>
      <c r="H49" s="937"/>
      <c r="I49" s="937"/>
      <c r="J49" s="937"/>
      <c r="K49" s="937"/>
      <c r="L49" s="937"/>
      <c r="M49" s="937"/>
      <c r="N49" s="937"/>
      <c r="O49" s="937"/>
      <c r="P49" s="937"/>
      <c r="Q49" s="937"/>
      <c r="R49" s="937"/>
      <c r="S49" s="937"/>
      <c r="T49" s="937"/>
      <c r="U49" s="937"/>
      <c r="V49" s="937"/>
      <c r="W49" s="937"/>
      <c r="X49" s="937"/>
      <c r="Y49" s="937"/>
      <c r="Z49" s="937"/>
    </row>
    <row r="50" ht="15.75" customHeight="1">
      <c r="A50" s="937" t="s">
        <v>706</v>
      </c>
      <c r="B50" s="937" t="s">
        <v>5229</v>
      </c>
      <c r="C50" s="937" t="s">
        <v>727</v>
      </c>
      <c r="D50" s="937">
        <v>120.0</v>
      </c>
      <c r="E50" s="937">
        <v>120.0</v>
      </c>
      <c r="F50" s="938">
        <v>1.0</v>
      </c>
      <c r="G50" s="937"/>
      <c r="H50" s="937"/>
      <c r="I50" s="937"/>
      <c r="J50" s="937"/>
      <c r="K50" s="937"/>
      <c r="L50" s="937"/>
      <c r="M50" s="937"/>
      <c r="N50" s="937"/>
      <c r="O50" s="937"/>
      <c r="P50" s="937"/>
      <c r="Q50" s="937"/>
      <c r="R50" s="937"/>
      <c r="S50" s="937"/>
      <c r="T50" s="937"/>
      <c r="U50" s="937"/>
      <c r="V50" s="937"/>
      <c r="W50" s="937"/>
      <c r="X50" s="937"/>
      <c r="Y50" s="937"/>
      <c r="Z50" s="937"/>
    </row>
    <row r="51" ht="15.75" customHeight="1">
      <c r="A51" s="937" t="s">
        <v>706</v>
      </c>
      <c r="B51" s="937" t="s">
        <v>5231</v>
      </c>
      <c r="C51" s="937" t="s">
        <v>729</v>
      </c>
      <c r="D51" s="937">
        <v>165.0</v>
      </c>
      <c r="E51" s="937">
        <v>165.0</v>
      </c>
      <c r="F51" s="938">
        <v>1.0</v>
      </c>
      <c r="G51" s="937"/>
      <c r="H51" s="937"/>
      <c r="I51" s="937"/>
      <c r="J51" s="937"/>
      <c r="K51" s="937"/>
      <c r="L51" s="937"/>
      <c r="M51" s="937"/>
      <c r="N51" s="937"/>
      <c r="O51" s="937"/>
      <c r="P51" s="937"/>
      <c r="Q51" s="937"/>
      <c r="R51" s="937"/>
      <c r="S51" s="937"/>
      <c r="T51" s="937"/>
      <c r="U51" s="937"/>
      <c r="V51" s="937"/>
      <c r="W51" s="937"/>
      <c r="X51" s="937"/>
      <c r="Y51" s="937"/>
      <c r="Z51" s="937"/>
    </row>
    <row r="52" ht="15.75" customHeight="1">
      <c r="A52" s="937" t="s">
        <v>5261</v>
      </c>
      <c r="B52" s="937" t="s">
        <v>5232</v>
      </c>
      <c r="C52" s="937" t="s">
        <v>733</v>
      </c>
      <c r="D52" s="937">
        <v>16.0</v>
      </c>
      <c r="E52" s="937">
        <v>16.0</v>
      </c>
      <c r="F52" s="938">
        <v>1.0</v>
      </c>
      <c r="G52" s="937"/>
      <c r="H52" s="937"/>
      <c r="I52" s="937"/>
      <c r="J52" s="937"/>
      <c r="K52" s="937"/>
      <c r="L52" s="937"/>
      <c r="M52" s="937"/>
      <c r="N52" s="937"/>
      <c r="O52" s="937"/>
      <c r="P52" s="937"/>
      <c r="Q52" s="937"/>
      <c r="R52" s="937"/>
      <c r="S52" s="937"/>
      <c r="T52" s="937"/>
      <c r="U52" s="937"/>
      <c r="V52" s="937"/>
      <c r="W52" s="937"/>
      <c r="X52" s="937"/>
      <c r="Y52" s="937"/>
      <c r="Z52" s="937"/>
    </row>
    <row r="53" ht="15.75" customHeight="1">
      <c r="A53" s="937" t="s">
        <v>5262</v>
      </c>
      <c r="B53" s="937" t="s">
        <v>5263</v>
      </c>
      <c r="C53" s="937" t="s">
        <v>737</v>
      </c>
      <c r="D53" s="937">
        <v>40.0</v>
      </c>
      <c r="E53" s="937">
        <v>40.0</v>
      </c>
      <c r="F53" s="938">
        <v>1.0</v>
      </c>
      <c r="G53" s="937"/>
      <c r="H53" s="937"/>
      <c r="I53" s="937"/>
      <c r="J53" s="937"/>
      <c r="K53" s="937"/>
      <c r="L53" s="937"/>
      <c r="M53" s="937"/>
      <c r="N53" s="937"/>
      <c r="O53" s="937"/>
      <c r="P53" s="937"/>
      <c r="Q53" s="937"/>
      <c r="R53" s="937"/>
      <c r="S53" s="937"/>
      <c r="T53" s="937"/>
      <c r="U53" s="937"/>
      <c r="V53" s="937"/>
      <c r="W53" s="937"/>
      <c r="X53" s="937"/>
      <c r="Y53" s="937"/>
      <c r="Z53" s="937"/>
    </row>
    <row r="54" ht="15.75" customHeight="1">
      <c r="A54" s="937" t="s">
        <v>502</v>
      </c>
      <c r="B54" s="937" t="s">
        <v>5264</v>
      </c>
      <c r="C54" s="937" t="s">
        <v>506</v>
      </c>
      <c r="D54" s="937">
        <v>25.7</v>
      </c>
      <c r="E54" s="937">
        <v>25.7</v>
      </c>
      <c r="F54" s="938">
        <v>1.0</v>
      </c>
      <c r="G54" s="937"/>
      <c r="H54" s="937"/>
      <c r="I54" s="937"/>
      <c r="J54" s="937"/>
      <c r="K54" s="937"/>
      <c r="L54" s="937"/>
      <c r="M54" s="937"/>
      <c r="N54" s="937"/>
      <c r="O54" s="937"/>
      <c r="P54" s="937"/>
      <c r="Q54" s="937"/>
      <c r="R54" s="937"/>
      <c r="S54" s="937"/>
      <c r="T54" s="937"/>
      <c r="U54" s="937"/>
      <c r="V54" s="937"/>
      <c r="W54" s="937"/>
      <c r="X54" s="937"/>
      <c r="Y54" s="937"/>
      <c r="Z54" s="937"/>
    </row>
    <row r="55" ht="15.75" customHeight="1">
      <c r="A55" s="937" t="s">
        <v>5265</v>
      </c>
      <c r="B55" s="937" t="s">
        <v>5266</v>
      </c>
      <c r="C55" s="937" t="s">
        <v>744</v>
      </c>
      <c r="D55" s="937">
        <v>32.0</v>
      </c>
      <c r="E55" s="937">
        <v>32.0</v>
      </c>
      <c r="F55" s="938">
        <v>1.0</v>
      </c>
      <c r="G55" s="937"/>
      <c r="H55" s="937"/>
      <c r="I55" s="937"/>
      <c r="J55" s="937"/>
      <c r="K55" s="937"/>
      <c r="L55" s="937"/>
      <c r="M55" s="937"/>
      <c r="N55" s="937"/>
      <c r="O55" s="937"/>
      <c r="P55" s="937"/>
      <c r="Q55" s="937"/>
      <c r="R55" s="937"/>
      <c r="S55" s="937"/>
      <c r="T55" s="937"/>
      <c r="U55" s="937"/>
      <c r="V55" s="937"/>
      <c r="W55" s="937"/>
      <c r="X55" s="937"/>
      <c r="Y55" s="937"/>
      <c r="Z55" s="937"/>
    </row>
    <row r="56" ht="15.75" customHeight="1">
      <c r="A56" s="937" t="s">
        <v>5267</v>
      </c>
      <c r="B56" s="937" t="s">
        <v>5266</v>
      </c>
      <c r="C56" s="937" t="s">
        <v>748</v>
      </c>
      <c r="D56" s="937">
        <v>40.0</v>
      </c>
      <c r="E56" s="937">
        <v>40.0</v>
      </c>
      <c r="F56" s="938">
        <v>1.0</v>
      </c>
      <c r="G56" s="937"/>
      <c r="H56" s="937"/>
      <c r="I56" s="937"/>
      <c r="J56" s="937"/>
      <c r="K56" s="937"/>
      <c r="L56" s="937"/>
      <c r="M56" s="937"/>
      <c r="N56" s="937"/>
      <c r="O56" s="937"/>
      <c r="P56" s="937"/>
      <c r="Q56" s="937"/>
      <c r="R56" s="937"/>
      <c r="S56" s="937"/>
      <c r="T56" s="937"/>
      <c r="U56" s="937"/>
      <c r="V56" s="937"/>
      <c r="W56" s="937"/>
      <c r="X56" s="937"/>
      <c r="Y56" s="937"/>
      <c r="Z56" s="937"/>
    </row>
    <row r="57" ht="15.75" customHeight="1">
      <c r="A57" s="937" t="s">
        <v>5268</v>
      </c>
      <c r="B57" s="937" t="s">
        <v>5266</v>
      </c>
      <c r="C57" s="937" t="s">
        <v>752</v>
      </c>
      <c r="D57" s="937">
        <v>35.0</v>
      </c>
      <c r="E57" s="937">
        <v>35.0</v>
      </c>
      <c r="F57" s="938">
        <v>1.0</v>
      </c>
      <c r="G57" s="937"/>
      <c r="H57" s="937"/>
      <c r="I57" s="937"/>
      <c r="J57" s="937"/>
      <c r="K57" s="937"/>
      <c r="L57" s="937"/>
      <c r="M57" s="937"/>
      <c r="N57" s="937"/>
      <c r="O57" s="937"/>
      <c r="P57" s="937"/>
      <c r="Q57" s="937"/>
      <c r="R57" s="937"/>
      <c r="S57" s="937"/>
      <c r="T57" s="937"/>
      <c r="U57" s="937"/>
      <c r="V57" s="937"/>
      <c r="W57" s="937"/>
      <c r="X57" s="937"/>
      <c r="Y57" s="937"/>
      <c r="Z57" s="937"/>
    </row>
    <row r="58" ht="15.75" customHeight="1">
      <c r="A58" s="937" t="s">
        <v>5269</v>
      </c>
      <c r="B58" s="937" t="s">
        <v>5229</v>
      </c>
      <c r="C58" s="937" t="s">
        <v>756</v>
      </c>
      <c r="D58" s="937">
        <v>189.3</v>
      </c>
      <c r="E58" s="937">
        <v>189.3</v>
      </c>
      <c r="F58" s="938">
        <v>1.0</v>
      </c>
      <c r="G58" s="937"/>
      <c r="H58" s="937"/>
      <c r="I58" s="937"/>
      <c r="J58" s="937"/>
      <c r="K58" s="937"/>
      <c r="L58" s="937"/>
      <c r="M58" s="937"/>
      <c r="N58" s="937"/>
      <c r="O58" s="937"/>
      <c r="P58" s="937"/>
      <c r="Q58" s="937"/>
      <c r="R58" s="937"/>
      <c r="S58" s="937"/>
      <c r="T58" s="937"/>
      <c r="U58" s="937"/>
      <c r="V58" s="937"/>
      <c r="W58" s="937"/>
      <c r="X58" s="937"/>
      <c r="Y58" s="937"/>
      <c r="Z58" s="937"/>
    </row>
    <row r="59" ht="15.75" customHeight="1">
      <c r="A59" s="937" t="s">
        <v>5269</v>
      </c>
      <c r="B59" s="937" t="s">
        <v>5230</v>
      </c>
      <c r="C59" s="937" t="s">
        <v>760</v>
      </c>
      <c r="D59" s="937">
        <v>214.9</v>
      </c>
      <c r="E59" s="937">
        <v>214.9</v>
      </c>
      <c r="F59" s="938">
        <v>1.0</v>
      </c>
      <c r="G59" s="937"/>
      <c r="H59" s="937"/>
      <c r="I59" s="937"/>
      <c r="J59" s="937"/>
      <c r="K59" s="937"/>
      <c r="L59" s="937"/>
      <c r="M59" s="937"/>
      <c r="N59" s="937"/>
      <c r="O59" s="937"/>
      <c r="P59" s="937"/>
      <c r="Q59" s="937"/>
      <c r="R59" s="937"/>
      <c r="S59" s="937"/>
      <c r="T59" s="937"/>
      <c r="U59" s="937"/>
      <c r="V59" s="937"/>
      <c r="W59" s="937"/>
      <c r="X59" s="937"/>
      <c r="Y59" s="937"/>
      <c r="Z59" s="937"/>
    </row>
    <row r="60" ht="15.75" customHeight="1">
      <c r="A60" s="937" t="s">
        <v>5269</v>
      </c>
      <c r="B60" s="937" t="s">
        <v>5231</v>
      </c>
      <c r="C60" s="937" t="s">
        <v>763</v>
      </c>
      <c r="D60" s="937">
        <v>228.3</v>
      </c>
      <c r="E60" s="937">
        <v>228.3</v>
      </c>
      <c r="F60" s="938">
        <v>1.0</v>
      </c>
      <c r="G60" s="937"/>
      <c r="H60" s="937"/>
      <c r="I60" s="937"/>
      <c r="J60" s="937"/>
      <c r="K60" s="937"/>
      <c r="L60" s="937"/>
      <c r="M60" s="937"/>
      <c r="N60" s="937"/>
      <c r="O60" s="937"/>
      <c r="P60" s="937"/>
      <c r="Q60" s="937"/>
      <c r="R60" s="937"/>
      <c r="S60" s="937"/>
      <c r="T60" s="937"/>
      <c r="U60" s="937"/>
      <c r="V60" s="937"/>
      <c r="W60" s="937"/>
      <c r="X60" s="937"/>
      <c r="Y60" s="937"/>
      <c r="Z60" s="937"/>
    </row>
    <row r="61" ht="15.75" customHeight="1">
      <c r="A61" s="937" t="s">
        <v>5269</v>
      </c>
      <c r="B61" s="937" t="s">
        <v>5270</v>
      </c>
      <c r="C61" s="937" t="s">
        <v>767</v>
      </c>
      <c r="D61" s="937">
        <v>243.0</v>
      </c>
      <c r="E61" s="937">
        <v>243.0</v>
      </c>
      <c r="F61" s="938">
        <v>1.0</v>
      </c>
      <c r="G61" s="937"/>
      <c r="H61" s="937"/>
      <c r="I61" s="937"/>
      <c r="J61" s="937"/>
      <c r="K61" s="937"/>
      <c r="L61" s="937"/>
      <c r="M61" s="937"/>
      <c r="N61" s="937"/>
      <c r="O61" s="937"/>
      <c r="P61" s="937"/>
      <c r="Q61" s="937"/>
      <c r="R61" s="937"/>
      <c r="S61" s="937"/>
      <c r="T61" s="937"/>
      <c r="U61" s="937"/>
      <c r="V61" s="937"/>
      <c r="W61" s="937"/>
      <c r="X61" s="937"/>
      <c r="Y61" s="937"/>
      <c r="Z61" s="937"/>
    </row>
    <row r="62" ht="15.75" customHeight="1">
      <c r="A62" s="937" t="s">
        <v>5269</v>
      </c>
      <c r="B62" s="937" t="s">
        <v>5271</v>
      </c>
      <c r="C62" s="937" t="s">
        <v>771</v>
      </c>
      <c r="D62" s="937">
        <v>262.3</v>
      </c>
      <c r="E62" s="937">
        <v>262.3</v>
      </c>
      <c r="F62" s="938">
        <v>1.0</v>
      </c>
      <c r="G62" s="937"/>
      <c r="H62" s="937"/>
      <c r="I62" s="937"/>
      <c r="J62" s="937"/>
      <c r="K62" s="937"/>
      <c r="L62" s="937"/>
      <c r="M62" s="937"/>
      <c r="N62" s="937"/>
      <c r="O62" s="937"/>
      <c r="P62" s="937"/>
      <c r="Q62" s="937"/>
      <c r="R62" s="937"/>
      <c r="S62" s="937"/>
      <c r="T62" s="937"/>
      <c r="U62" s="937"/>
      <c r="V62" s="937"/>
      <c r="W62" s="937"/>
      <c r="X62" s="937"/>
      <c r="Y62" s="937"/>
      <c r="Z62" s="937"/>
    </row>
    <row r="63" ht="15.75" customHeight="1">
      <c r="A63" s="937" t="s">
        <v>5269</v>
      </c>
      <c r="B63" s="937" t="s">
        <v>5272</v>
      </c>
      <c r="C63" s="937" t="s">
        <v>775</v>
      </c>
      <c r="D63" s="937">
        <v>282.5</v>
      </c>
      <c r="E63" s="937">
        <v>282.5</v>
      </c>
      <c r="F63" s="938">
        <v>1.0</v>
      </c>
      <c r="G63" s="937"/>
      <c r="H63" s="937"/>
      <c r="I63" s="937"/>
      <c r="J63" s="937"/>
      <c r="K63" s="937"/>
      <c r="L63" s="937"/>
      <c r="M63" s="937"/>
      <c r="N63" s="937"/>
      <c r="O63" s="937"/>
      <c r="P63" s="937"/>
      <c r="Q63" s="937"/>
      <c r="R63" s="937"/>
      <c r="S63" s="937"/>
      <c r="T63" s="937"/>
      <c r="U63" s="937"/>
      <c r="V63" s="937"/>
      <c r="W63" s="937"/>
      <c r="X63" s="937"/>
      <c r="Y63" s="937"/>
      <c r="Z63" s="937"/>
    </row>
    <row r="64" ht="15.75" customHeight="1">
      <c r="A64" s="937" t="s">
        <v>5269</v>
      </c>
      <c r="B64" s="937" t="s">
        <v>5273</v>
      </c>
      <c r="C64" s="937" t="s">
        <v>779</v>
      </c>
      <c r="D64" s="937">
        <v>320.0</v>
      </c>
      <c r="E64" s="937">
        <v>320.0</v>
      </c>
      <c r="F64" s="938">
        <v>1.0</v>
      </c>
      <c r="G64" s="937"/>
      <c r="H64" s="937"/>
      <c r="I64" s="937"/>
      <c r="J64" s="937"/>
      <c r="K64" s="937"/>
      <c r="L64" s="937"/>
      <c r="M64" s="937"/>
      <c r="N64" s="937"/>
      <c r="O64" s="937"/>
      <c r="P64" s="937"/>
      <c r="Q64" s="937"/>
      <c r="R64" s="937"/>
      <c r="S64" s="937"/>
      <c r="T64" s="937"/>
      <c r="U64" s="937"/>
      <c r="V64" s="937"/>
      <c r="W64" s="937"/>
      <c r="X64" s="937"/>
      <c r="Y64" s="937"/>
      <c r="Z64" s="937"/>
    </row>
    <row r="65" ht="15.75" customHeight="1">
      <c r="A65" s="937" t="s">
        <v>5269</v>
      </c>
      <c r="B65" s="937" t="s">
        <v>5274</v>
      </c>
      <c r="C65" s="937" t="s">
        <v>783</v>
      </c>
      <c r="D65" s="937">
        <v>31.6</v>
      </c>
      <c r="E65" s="937">
        <v>31.6</v>
      </c>
      <c r="F65" s="938">
        <v>1.0</v>
      </c>
      <c r="G65" s="937"/>
      <c r="H65" s="937"/>
      <c r="I65" s="937"/>
      <c r="J65" s="937"/>
      <c r="K65" s="937"/>
      <c r="L65" s="937"/>
      <c r="M65" s="937"/>
      <c r="N65" s="937"/>
      <c r="O65" s="937"/>
      <c r="P65" s="937"/>
      <c r="Q65" s="937"/>
      <c r="R65" s="937"/>
      <c r="S65" s="937"/>
      <c r="T65" s="937"/>
      <c r="U65" s="937"/>
      <c r="V65" s="937"/>
      <c r="W65" s="937"/>
      <c r="X65" s="937"/>
      <c r="Y65" s="937"/>
      <c r="Z65" s="937"/>
    </row>
    <row r="66" ht="15.75" customHeight="1">
      <c r="A66" s="937" t="s">
        <v>5269</v>
      </c>
      <c r="B66" s="937" t="s">
        <v>5238</v>
      </c>
      <c r="C66" s="937" t="s">
        <v>787</v>
      </c>
      <c r="D66" s="937">
        <v>4.7</v>
      </c>
      <c r="E66" s="937">
        <v>4.7</v>
      </c>
      <c r="F66" s="938">
        <v>1.0</v>
      </c>
      <c r="G66" s="937"/>
      <c r="H66" s="937"/>
      <c r="I66" s="937"/>
      <c r="J66" s="937"/>
      <c r="K66" s="937"/>
      <c r="L66" s="937"/>
      <c r="M66" s="937"/>
      <c r="N66" s="937"/>
      <c r="O66" s="937"/>
      <c r="P66" s="937"/>
      <c r="Q66" s="937"/>
      <c r="R66" s="937"/>
      <c r="S66" s="937"/>
      <c r="T66" s="937"/>
      <c r="U66" s="937"/>
      <c r="V66" s="937"/>
      <c r="W66" s="937"/>
      <c r="X66" s="937"/>
      <c r="Y66" s="937"/>
      <c r="Z66" s="937"/>
    </row>
    <row r="67" ht="15.75" customHeight="1">
      <c r="A67" s="937" t="s">
        <v>5269</v>
      </c>
      <c r="B67" s="937" t="s">
        <v>5239</v>
      </c>
      <c r="C67" s="937" t="s">
        <v>791</v>
      </c>
      <c r="D67" s="937">
        <v>6.1</v>
      </c>
      <c r="E67" s="937">
        <v>6.1</v>
      </c>
      <c r="F67" s="938">
        <v>1.0</v>
      </c>
      <c r="G67" s="937"/>
      <c r="H67" s="937"/>
      <c r="I67" s="937"/>
      <c r="J67" s="937"/>
      <c r="K67" s="937"/>
      <c r="L67" s="937"/>
      <c r="M67" s="937"/>
      <c r="N67" s="937"/>
      <c r="O67" s="937"/>
      <c r="P67" s="937"/>
      <c r="Q67" s="937"/>
      <c r="R67" s="937"/>
      <c r="S67" s="937"/>
      <c r="T67" s="937"/>
      <c r="U67" s="937"/>
      <c r="V67" s="937"/>
      <c r="W67" s="937"/>
      <c r="X67" s="937"/>
      <c r="Y67" s="937"/>
      <c r="Z67" s="937"/>
    </row>
    <row r="68" ht="15.75" customHeight="1">
      <c r="A68" s="937" t="s">
        <v>5269</v>
      </c>
      <c r="B68" s="937" t="s">
        <v>5228</v>
      </c>
      <c r="C68" s="937" t="s">
        <v>795</v>
      </c>
      <c r="D68" s="937">
        <v>12.6</v>
      </c>
      <c r="E68" s="937">
        <v>12.6</v>
      </c>
      <c r="F68" s="938">
        <v>1.0</v>
      </c>
      <c r="G68" s="937"/>
      <c r="H68" s="937"/>
      <c r="I68" s="937"/>
      <c r="J68" s="937"/>
      <c r="K68" s="937"/>
      <c r="L68" s="937"/>
      <c r="M68" s="937"/>
      <c r="N68" s="937"/>
      <c r="O68" s="937"/>
      <c r="P68" s="937"/>
      <c r="Q68" s="937"/>
      <c r="R68" s="937"/>
      <c r="S68" s="937"/>
      <c r="T68" s="937"/>
      <c r="U68" s="937"/>
      <c r="V68" s="937"/>
      <c r="W68" s="937"/>
      <c r="X68" s="937"/>
      <c r="Y68" s="937"/>
      <c r="Z68" s="937"/>
    </row>
    <row r="69" ht="15.75" customHeight="1">
      <c r="A69" s="937" t="s">
        <v>5269</v>
      </c>
      <c r="B69" s="937" t="s">
        <v>5232</v>
      </c>
      <c r="C69" s="937" t="s">
        <v>799</v>
      </c>
      <c r="D69" s="937">
        <v>15.4</v>
      </c>
      <c r="E69" s="937">
        <v>15.4</v>
      </c>
      <c r="F69" s="938">
        <v>1.0</v>
      </c>
      <c r="G69" s="937"/>
      <c r="H69" s="937"/>
      <c r="I69" s="937"/>
      <c r="J69" s="937"/>
      <c r="K69" s="937"/>
      <c r="L69" s="937"/>
      <c r="M69" s="937"/>
      <c r="N69" s="937"/>
      <c r="O69" s="937"/>
      <c r="P69" s="937"/>
      <c r="Q69" s="937"/>
      <c r="R69" s="937"/>
      <c r="S69" s="937"/>
      <c r="T69" s="937"/>
      <c r="U69" s="937"/>
      <c r="V69" s="937"/>
      <c r="W69" s="937"/>
      <c r="X69" s="937"/>
      <c r="Y69" s="937"/>
      <c r="Z69" s="937"/>
    </row>
    <row r="70" ht="15.75" customHeight="1">
      <c r="A70" s="937" t="s">
        <v>5275</v>
      </c>
      <c r="B70" s="937" t="s">
        <v>5272</v>
      </c>
      <c r="C70" s="937" t="s">
        <v>803</v>
      </c>
      <c r="D70" s="937">
        <v>416.6</v>
      </c>
      <c r="E70" s="937">
        <v>416.6</v>
      </c>
      <c r="F70" s="938">
        <v>1.0</v>
      </c>
      <c r="G70" s="937"/>
      <c r="H70" s="937"/>
      <c r="I70" s="937"/>
      <c r="J70" s="937"/>
      <c r="K70" s="937"/>
      <c r="L70" s="937"/>
      <c r="M70" s="937"/>
      <c r="N70" s="937"/>
      <c r="O70" s="937"/>
      <c r="P70" s="937"/>
      <c r="Q70" s="937"/>
      <c r="R70" s="937"/>
      <c r="S70" s="937"/>
      <c r="T70" s="937"/>
      <c r="U70" s="937"/>
      <c r="V70" s="937"/>
      <c r="W70" s="937"/>
      <c r="X70" s="937"/>
      <c r="Y70" s="937"/>
      <c r="Z70" s="937"/>
    </row>
    <row r="71" ht="15.75" customHeight="1">
      <c r="A71" s="937" t="s">
        <v>5275</v>
      </c>
      <c r="B71" s="937" t="s">
        <v>5270</v>
      </c>
      <c r="C71" s="937" t="s">
        <v>807</v>
      </c>
      <c r="D71" s="937">
        <v>354.5</v>
      </c>
      <c r="E71" s="937">
        <v>354.5</v>
      </c>
      <c r="F71" s="938">
        <v>1.0</v>
      </c>
      <c r="G71" s="937"/>
      <c r="H71" s="937"/>
      <c r="I71" s="937"/>
      <c r="J71" s="937"/>
      <c r="K71" s="937"/>
      <c r="L71" s="937"/>
      <c r="M71" s="937"/>
      <c r="N71" s="937"/>
      <c r="O71" s="937"/>
      <c r="P71" s="937"/>
      <c r="Q71" s="937"/>
      <c r="R71" s="937"/>
      <c r="S71" s="937"/>
      <c r="T71" s="937"/>
      <c r="U71" s="937"/>
      <c r="V71" s="937"/>
      <c r="W71" s="937"/>
      <c r="X71" s="937"/>
      <c r="Y71" s="937"/>
      <c r="Z71" s="937"/>
    </row>
    <row r="72" ht="15.75" customHeight="1">
      <c r="A72" s="937" t="s">
        <v>5275</v>
      </c>
      <c r="B72" s="937" t="s">
        <v>5238</v>
      </c>
      <c r="C72" s="937" t="s">
        <v>811</v>
      </c>
      <c r="D72" s="937">
        <v>10.6</v>
      </c>
      <c r="E72" s="937">
        <v>10.6</v>
      </c>
      <c r="F72" s="938">
        <v>1.0</v>
      </c>
      <c r="G72" s="937"/>
      <c r="H72" s="937"/>
      <c r="I72" s="937"/>
      <c r="J72" s="937"/>
      <c r="K72" s="937"/>
      <c r="L72" s="937"/>
      <c r="M72" s="937"/>
      <c r="N72" s="937"/>
      <c r="O72" s="937"/>
      <c r="P72" s="937"/>
      <c r="Q72" s="937"/>
      <c r="R72" s="937"/>
      <c r="S72" s="937"/>
      <c r="T72" s="937"/>
      <c r="U72" s="937"/>
      <c r="V72" s="937"/>
      <c r="W72" s="937"/>
      <c r="X72" s="937"/>
      <c r="Y72" s="937"/>
      <c r="Z72" s="937"/>
    </row>
    <row r="73" ht="15.75" customHeight="1">
      <c r="A73" s="937" t="s">
        <v>5275</v>
      </c>
      <c r="B73" s="937" t="s">
        <v>5228</v>
      </c>
      <c r="C73" s="937" t="s">
        <v>815</v>
      </c>
      <c r="D73" s="937">
        <v>25.2</v>
      </c>
      <c r="E73" s="937">
        <v>25.2</v>
      </c>
      <c r="F73" s="938">
        <v>1.0</v>
      </c>
      <c r="G73" s="937"/>
      <c r="H73" s="937"/>
      <c r="I73" s="937"/>
      <c r="J73" s="937"/>
      <c r="K73" s="937"/>
      <c r="L73" s="937"/>
      <c r="M73" s="937"/>
      <c r="N73" s="937"/>
      <c r="O73" s="937"/>
      <c r="P73" s="937"/>
      <c r="Q73" s="937"/>
      <c r="R73" s="937"/>
      <c r="S73" s="937"/>
      <c r="T73" s="937"/>
      <c r="U73" s="937"/>
      <c r="V73" s="937"/>
      <c r="W73" s="937"/>
      <c r="X73" s="937"/>
      <c r="Y73" s="937"/>
      <c r="Z73" s="937"/>
    </row>
    <row r="74" ht="15.75" customHeight="1">
      <c r="A74" s="937" t="s">
        <v>5276</v>
      </c>
      <c r="B74" s="937" t="s">
        <v>5232</v>
      </c>
      <c r="C74" s="937" t="s">
        <v>819</v>
      </c>
      <c r="D74" s="937">
        <v>8.0</v>
      </c>
      <c r="E74" s="937">
        <v>8.0</v>
      </c>
      <c r="F74" s="938">
        <v>1.0</v>
      </c>
      <c r="G74" s="937"/>
      <c r="H74" s="937"/>
      <c r="I74" s="937"/>
      <c r="J74" s="937"/>
      <c r="K74" s="937"/>
      <c r="L74" s="937"/>
      <c r="M74" s="937"/>
      <c r="N74" s="937"/>
      <c r="O74" s="937"/>
      <c r="P74" s="937"/>
      <c r="Q74" s="937"/>
      <c r="R74" s="937"/>
      <c r="S74" s="937"/>
      <c r="T74" s="937"/>
      <c r="U74" s="937"/>
      <c r="V74" s="937"/>
      <c r="W74" s="937"/>
      <c r="X74" s="937"/>
      <c r="Y74" s="937"/>
      <c r="Z74" s="937"/>
    </row>
    <row r="75" ht="15.75" customHeight="1">
      <c r="A75" s="937" t="s">
        <v>5277</v>
      </c>
      <c r="B75" s="937" t="s">
        <v>5272</v>
      </c>
      <c r="C75" s="937" t="s">
        <v>823</v>
      </c>
      <c r="D75" s="937">
        <v>338.9</v>
      </c>
      <c r="E75" s="937">
        <v>338.9</v>
      </c>
      <c r="F75" s="938">
        <v>1.0</v>
      </c>
      <c r="G75" s="937"/>
      <c r="H75" s="937"/>
      <c r="I75" s="937"/>
      <c r="J75" s="937"/>
      <c r="K75" s="937"/>
      <c r="L75" s="937"/>
      <c r="M75" s="937"/>
      <c r="N75" s="937"/>
      <c r="O75" s="937"/>
      <c r="P75" s="937"/>
      <c r="Q75" s="937"/>
      <c r="R75" s="937"/>
      <c r="S75" s="937"/>
      <c r="T75" s="937"/>
      <c r="U75" s="937"/>
      <c r="V75" s="937"/>
      <c r="W75" s="937"/>
      <c r="X75" s="937"/>
      <c r="Y75" s="937"/>
      <c r="Z75" s="937"/>
    </row>
    <row r="76" ht="15.75" customHeight="1">
      <c r="A76" s="937" t="s">
        <v>5277</v>
      </c>
      <c r="B76" s="937" t="s">
        <v>5273</v>
      </c>
      <c r="C76" s="937" t="s">
        <v>827</v>
      </c>
      <c r="D76" s="937">
        <v>370.0</v>
      </c>
      <c r="E76" s="937">
        <v>370.0</v>
      </c>
      <c r="F76" s="938">
        <v>1.0</v>
      </c>
      <c r="G76" s="937"/>
      <c r="H76" s="937"/>
      <c r="I76" s="937"/>
      <c r="J76" s="937"/>
      <c r="K76" s="937"/>
      <c r="L76" s="937"/>
      <c r="M76" s="937"/>
      <c r="N76" s="937"/>
      <c r="O76" s="937"/>
      <c r="P76" s="937"/>
      <c r="Q76" s="937"/>
      <c r="R76" s="937"/>
      <c r="S76" s="937"/>
      <c r="T76" s="937"/>
      <c r="U76" s="937"/>
      <c r="V76" s="937"/>
      <c r="W76" s="937"/>
      <c r="X76" s="937"/>
      <c r="Y76" s="937"/>
      <c r="Z76" s="937"/>
    </row>
    <row r="77" ht="15.75" customHeight="1">
      <c r="A77" s="937" t="s">
        <v>5277</v>
      </c>
      <c r="B77" s="937" t="s">
        <v>5238</v>
      </c>
      <c r="C77" s="937" t="s">
        <v>831</v>
      </c>
      <c r="D77" s="937">
        <v>5.1</v>
      </c>
      <c r="E77" s="937">
        <v>5.1</v>
      </c>
      <c r="F77" s="938">
        <v>1.0</v>
      </c>
      <c r="G77" s="937"/>
      <c r="H77" s="937"/>
      <c r="I77" s="937"/>
      <c r="J77" s="937"/>
      <c r="K77" s="937"/>
      <c r="L77" s="937"/>
      <c r="M77" s="937"/>
      <c r="N77" s="937"/>
      <c r="O77" s="937"/>
      <c r="P77" s="937"/>
      <c r="Q77" s="937"/>
      <c r="R77" s="937"/>
      <c r="S77" s="937"/>
      <c r="T77" s="937"/>
      <c r="U77" s="937"/>
      <c r="V77" s="937"/>
      <c r="W77" s="937"/>
      <c r="X77" s="937"/>
      <c r="Y77" s="937"/>
      <c r="Z77" s="937"/>
    </row>
    <row r="78" ht="15.75" customHeight="1">
      <c r="A78" s="937" t="s">
        <v>5277</v>
      </c>
      <c r="B78" s="937" t="s">
        <v>5228</v>
      </c>
      <c r="C78" s="937" t="s">
        <v>835</v>
      </c>
      <c r="D78" s="937">
        <v>12.9</v>
      </c>
      <c r="E78" s="937">
        <v>12.9</v>
      </c>
      <c r="F78" s="938">
        <v>1.0</v>
      </c>
      <c r="G78" s="937"/>
      <c r="H78" s="937"/>
      <c r="I78" s="937"/>
      <c r="J78" s="937"/>
      <c r="K78" s="937"/>
      <c r="L78" s="937"/>
      <c r="M78" s="937"/>
      <c r="N78" s="937"/>
      <c r="O78" s="937"/>
      <c r="P78" s="937"/>
      <c r="Q78" s="937"/>
      <c r="R78" s="937"/>
      <c r="S78" s="937"/>
      <c r="T78" s="937"/>
      <c r="U78" s="937"/>
      <c r="V78" s="937"/>
      <c r="W78" s="937"/>
      <c r="X78" s="937"/>
      <c r="Y78" s="937"/>
      <c r="Z78" s="937"/>
    </row>
    <row r="79" ht="15.75" customHeight="1">
      <c r="A79" s="937" t="s">
        <v>5278</v>
      </c>
      <c r="B79" s="937" t="s">
        <v>5272</v>
      </c>
      <c r="C79" s="937" t="s">
        <v>839</v>
      </c>
      <c r="D79" s="937">
        <v>415.1</v>
      </c>
      <c r="E79" s="937">
        <v>415.1</v>
      </c>
      <c r="F79" s="938">
        <v>1.0</v>
      </c>
      <c r="G79" s="937"/>
      <c r="H79" s="937"/>
      <c r="I79" s="937"/>
      <c r="J79" s="937"/>
      <c r="K79" s="937"/>
      <c r="L79" s="937"/>
      <c r="M79" s="937"/>
      <c r="N79" s="937"/>
      <c r="O79" s="937"/>
      <c r="P79" s="937"/>
      <c r="Q79" s="937"/>
      <c r="R79" s="937"/>
      <c r="S79" s="937"/>
      <c r="T79" s="937"/>
      <c r="U79" s="937"/>
      <c r="V79" s="937"/>
      <c r="W79" s="937"/>
      <c r="X79" s="937"/>
      <c r="Y79" s="937"/>
      <c r="Z79" s="937"/>
    </row>
    <row r="80" ht="15.75" customHeight="1">
      <c r="A80" s="937" t="s">
        <v>5278</v>
      </c>
      <c r="B80" s="937" t="s">
        <v>5238</v>
      </c>
      <c r="C80" s="937" t="s">
        <v>843</v>
      </c>
      <c r="D80" s="937">
        <v>9.2</v>
      </c>
      <c r="E80" s="937">
        <v>9.2</v>
      </c>
      <c r="F80" s="938">
        <v>1.0</v>
      </c>
      <c r="G80" s="937"/>
      <c r="H80" s="937"/>
      <c r="I80" s="937"/>
      <c r="J80" s="937"/>
      <c r="K80" s="937"/>
      <c r="L80" s="937"/>
      <c r="M80" s="937"/>
      <c r="N80" s="937"/>
      <c r="O80" s="937"/>
      <c r="P80" s="937"/>
      <c r="Q80" s="937"/>
      <c r="R80" s="937"/>
      <c r="S80" s="937"/>
      <c r="T80" s="937"/>
      <c r="U80" s="937"/>
      <c r="V80" s="937"/>
      <c r="W80" s="937"/>
      <c r="X80" s="937"/>
      <c r="Y80" s="937"/>
      <c r="Z80" s="937"/>
    </row>
    <row r="81" ht="15.75" customHeight="1">
      <c r="A81" s="937" t="s">
        <v>5278</v>
      </c>
      <c r="B81" s="937" t="s">
        <v>5228</v>
      </c>
      <c r="C81" s="937" t="s">
        <v>847</v>
      </c>
      <c r="D81" s="937">
        <v>21.0</v>
      </c>
      <c r="E81" s="937">
        <v>21.0</v>
      </c>
      <c r="F81" s="938">
        <v>1.0</v>
      </c>
      <c r="G81" s="937"/>
      <c r="H81" s="937"/>
      <c r="I81" s="937"/>
      <c r="J81" s="937"/>
      <c r="K81" s="937"/>
      <c r="L81" s="937"/>
      <c r="M81" s="937"/>
      <c r="N81" s="937"/>
      <c r="O81" s="937"/>
      <c r="P81" s="937"/>
      <c r="Q81" s="937"/>
      <c r="R81" s="937"/>
      <c r="S81" s="937"/>
      <c r="T81" s="937"/>
      <c r="U81" s="937"/>
      <c r="V81" s="937"/>
      <c r="W81" s="937"/>
      <c r="X81" s="937"/>
      <c r="Y81" s="937"/>
      <c r="Z81" s="937"/>
    </row>
    <row r="82" ht="15.75" customHeight="1">
      <c r="A82" s="937" t="s">
        <v>5279</v>
      </c>
      <c r="B82" s="937" t="s">
        <v>5229</v>
      </c>
      <c r="C82" s="937" t="s">
        <v>852</v>
      </c>
      <c r="D82" s="937">
        <v>160.5</v>
      </c>
      <c r="E82" s="937">
        <v>160.5</v>
      </c>
      <c r="F82" s="938">
        <v>1.0</v>
      </c>
      <c r="G82" s="937"/>
      <c r="H82" s="937"/>
      <c r="I82" s="937"/>
      <c r="J82" s="937"/>
      <c r="K82" s="937"/>
      <c r="L82" s="937"/>
      <c r="M82" s="937"/>
      <c r="N82" s="937"/>
      <c r="O82" s="937"/>
      <c r="P82" s="937"/>
      <c r="Q82" s="937"/>
      <c r="R82" s="937"/>
      <c r="S82" s="937"/>
      <c r="T82" s="937"/>
      <c r="U82" s="937"/>
      <c r="V82" s="937"/>
      <c r="W82" s="937"/>
      <c r="X82" s="937"/>
      <c r="Y82" s="937"/>
      <c r="Z82" s="937"/>
    </row>
    <row r="83" ht="15.75" customHeight="1">
      <c r="A83" s="937" t="s">
        <v>5279</v>
      </c>
      <c r="B83" s="937" t="s">
        <v>5230</v>
      </c>
      <c r="C83" s="937" t="s">
        <v>856</v>
      </c>
      <c r="D83" s="937">
        <v>189.5</v>
      </c>
      <c r="E83" s="937">
        <v>189.5</v>
      </c>
      <c r="F83" s="938">
        <v>1.0</v>
      </c>
      <c r="G83" s="937"/>
      <c r="H83" s="937"/>
      <c r="I83" s="937"/>
      <c r="J83" s="937"/>
      <c r="K83" s="937"/>
      <c r="L83" s="937"/>
      <c r="M83" s="937"/>
      <c r="N83" s="937"/>
      <c r="O83" s="937"/>
      <c r="P83" s="937"/>
      <c r="Q83" s="937"/>
      <c r="R83" s="937"/>
      <c r="S83" s="937"/>
      <c r="T83" s="937"/>
      <c r="U83" s="937"/>
      <c r="V83" s="937"/>
      <c r="W83" s="937"/>
      <c r="X83" s="937"/>
      <c r="Y83" s="937"/>
      <c r="Z83" s="937"/>
    </row>
    <row r="84" ht="15.75" customHeight="1">
      <c r="A84" s="937" t="s">
        <v>5279</v>
      </c>
      <c r="B84" s="937" t="s">
        <v>5256</v>
      </c>
      <c r="C84" s="937" t="s">
        <v>859</v>
      </c>
      <c r="D84" s="937">
        <v>1.5</v>
      </c>
      <c r="E84" s="937">
        <v>1.5</v>
      </c>
      <c r="F84" s="938">
        <v>1.0</v>
      </c>
      <c r="G84" s="937"/>
      <c r="H84" s="937"/>
      <c r="I84" s="937"/>
      <c r="J84" s="937"/>
      <c r="K84" s="937"/>
      <c r="L84" s="937"/>
      <c r="M84" s="937"/>
      <c r="N84" s="937"/>
      <c r="O84" s="937"/>
      <c r="P84" s="937"/>
      <c r="Q84" s="937"/>
      <c r="R84" s="937"/>
      <c r="S84" s="937"/>
      <c r="T84" s="937"/>
      <c r="U84" s="937"/>
      <c r="V84" s="937"/>
      <c r="W84" s="937"/>
      <c r="X84" s="937"/>
      <c r="Y84" s="937"/>
      <c r="Z84" s="937"/>
    </row>
    <row r="85" ht="15.75" customHeight="1">
      <c r="A85" s="937" t="s">
        <v>5279</v>
      </c>
      <c r="B85" s="937" t="s">
        <v>5238</v>
      </c>
      <c r="C85" s="937" t="s">
        <v>863</v>
      </c>
      <c r="D85" s="937">
        <v>4.9</v>
      </c>
      <c r="E85" s="937">
        <v>4.9</v>
      </c>
      <c r="F85" s="938">
        <v>1.0</v>
      </c>
      <c r="G85" s="937"/>
      <c r="H85" s="937"/>
      <c r="I85" s="937"/>
      <c r="J85" s="937"/>
      <c r="K85" s="937"/>
      <c r="L85" s="937"/>
      <c r="M85" s="937"/>
      <c r="N85" s="937"/>
      <c r="O85" s="937"/>
      <c r="P85" s="937"/>
      <c r="Q85" s="937"/>
      <c r="R85" s="937"/>
      <c r="S85" s="937"/>
      <c r="T85" s="937"/>
      <c r="U85" s="937"/>
      <c r="V85" s="937"/>
      <c r="W85" s="937"/>
      <c r="X85" s="937"/>
      <c r="Y85" s="937"/>
      <c r="Z85" s="937"/>
    </row>
    <row r="86" ht="15.75" customHeight="1">
      <c r="A86" s="937" t="s">
        <v>5279</v>
      </c>
      <c r="B86" s="937" t="s">
        <v>5239</v>
      </c>
      <c r="C86" s="937" t="s">
        <v>868</v>
      </c>
      <c r="D86" s="937">
        <v>9.6</v>
      </c>
      <c r="E86" s="937">
        <v>9.6</v>
      </c>
      <c r="F86" s="938">
        <v>1.0</v>
      </c>
      <c r="G86" s="937"/>
      <c r="H86" s="937"/>
      <c r="I86" s="937"/>
      <c r="J86" s="937"/>
      <c r="K86" s="937"/>
      <c r="L86" s="937"/>
      <c r="M86" s="937"/>
      <c r="N86" s="937"/>
      <c r="O86" s="937"/>
      <c r="P86" s="937"/>
      <c r="Q86" s="937"/>
      <c r="R86" s="937"/>
      <c r="S86" s="937"/>
      <c r="T86" s="937"/>
      <c r="U86" s="937"/>
      <c r="V86" s="937"/>
      <c r="W86" s="937"/>
      <c r="X86" s="937"/>
      <c r="Y86" s="937"/>
      <c r="Z86" s="937"/>
    </row>
    <row r="87" ht="15.75" customHeight="1">
      <c r="A87" s="937" t="s">
        <v>5279</v>
      </c>
      <c r="B87" s="937" t="s">
        <v>5257</v>
      </c>
      <c r="C87" s="937" t="s">
        <v>872</v>
      </c>
      <c r="D87" s="937">
        <v>3.9</v>
      </c>
      <c r="E87" s="937">
        <v>3.9</v>
      </c>
      <c r="F87" s="938">
        <v>1.0</v>
      </c>
      <c r="G87" s="937"/>
      <c r="H87" s="937"/>
      <c r="I87" s="937"/>
      <c r="J87" s="937"/>
      <c r="K87" s="937"/>
      <c r="L87" s="937"/>
      <c r="M87" s="937"/>
      <c r="N87" s="937"/>
      <c r="O87" s="937"/>
      <c r="P87" s="937"/>
      <c r="Q87" s="937"/>
      <c r="R87" s="937"/>
      <c r="S87" s="937"/>
      <c r="T87" s="937"/>
      <c r="U87" s="937"/>
      <c r="V87" s="937"/>
      <c r="W87" s="937"/>
      <c r="X87" s="937"/>
      <c r="Y87" s="937"/>
      <c r="Z87" s="937"/>
    </row>
    <row r="88" ht="15.75" customHeight="1">
      <c r="A88" s="937" t="s">
        <v>5279</v>
      </c>
      <c r="B88" s="937" t="s">
        <v>5228</v>
      </c>
      <c r="C88" s="937" t="s">
        <v>876</v>
      </c>
      <c r="D88" s="937">
        <v>12.7</v>
      </c>
      <c r="E88" s="937">
        <v>12.7</v>
      </c>
      <c r="F88" s="938">
        <v>1.0</v>
      </c>
      <c r="G88" s="937"/>
      <c r="H88" s="937"/>
      <c r="I88" s="937"/>
      <c r="J88" s="937"/>
      <c r="K88" s="937"/>
      <c r="L88" s="937"/>
      <c r="M88" s="937"/>
      <c r="N88" s="937"/>
      <c r="O88" s="937"/>
      <c r="P88" s="937"/>
      <c r="Q88" s="937"/>
      <c r="R88" s="937"/>
      <c r="S88" s="937"/>
      <c r="T88" s="937"/>
      <c r="U88" s="937"/>
      <c r="V88" s="937"/>
      <c r="W88" s="937"/>
      <c r="X88" s="937"/>
      <c r="Y88" s="937"/>
      <c r="Z88" s="937"/>
    </row>
    <row r="89" ht="15.75" customHeight="1">
      <c r="A89" s="937" t="s">
        <v>5279</v>
      </c>
      <c r="B89" s="937" t="s">
        <v>5232</v>
      </c>
      <c r="C89" s="937" t="s">
        <v>880</v>
      </c>
      <c r="D89" s="937">
        <v>20.3</v>
      </c>
      <c r="E89" s="937">
        <v>20.3</v>
      </c>
      <c r="F89" s="938">
        <v>1.0</v>
      </c>
      <c r="G89" s="937"/>
      <c r="H89" s="937"/>
      <c r="I89" s="937"/>
      <c r="J89" s="937"/>
      <c r="K89" s="937"/>
      <c r="L89" s="937"/>
      <c r="M89" s="937"/>
      <c r="N89" s="937"/>
      <c r="O89" s="937"/>
      <c r="P89" s="937"/>
      <c r="Q89" s="937"/>
      <c r="R89" s="937"/>
      <c r="S89" s="937"/>
      <c r="T89" s="937"/>
      <c r="U89" s="937"/>
      <c r="V89" s="937"/>
      <c r="W89" s="937"/>
      <c r="X89" s="937"/>
      <c r="Y89" s="937"/>
      <c r="Z89" s="937"/>
    </row>
    <row r="90" ht="15.75" customHeight="1">
      <c r="A90" s="937" t="s">
        <v>5279</v>
      </c>
      <c r="B90" s="937" t="s">
        <v>5229</v>
      </c>
      <c r="C90" s="937" t="s">
        <v>852</v>
      </c>
      <c r="D90" s="937">
        <v>194.5</v>
      </c>
      <c r="E90" s="937">
        <v>194.5</v>
      </c>
      <c r="F90" s="938">
        <v>1.0</v>
      </c>
      <c r="G90" s="937"/>
      <c r="H90" s="937"/>
      <c r="I90" s="937"/>
      <c r="J90" s="937"/>
      <c r="K90" s="937"/>
      <c r="L90" s="937"/>
      <c r="M90" s="937"/>
      <c r="N90" s="937"/>
      <c r="O90" s="937"/>
      <c r="P90" s="937"/>
      <c r="Q90" s="937"/>
      <c r="R90" s="937"/>
      <c r="S90" s="937"/>
      <c r="T90" s="937"/>
      <c r="U90" s="937"/>
      <c r="V90" s="937"/>
      <c r="W90" s="937"/>
      <c r="X90" s="937"/>
      <c r="Y90" s="937"/>
      <c r="Z90" s="937"/>
    </row>
    <row r="91" ht="15.75" customHeight="1">
      <c r="A91" s="937" t="s">
        <v>813</v>
      </c>
      <c r="B91" s="937" t="s">
        <v>5229</v>
      </c>
      <c r="C91" s="937" t="s">
        <v>887</v>
      </c>
      <c r="D91" s="937">
        <v>218.9</v>
      </c>
      <c r="E91" s="937">
        <v>218.9</v>
      </c>
      <c r="F91" s="938">
        <v>1.0</v>
      </c>
      <c r="G91" s="937"/>
      <c r="H91" s="937"/>
      <c r="I91" s="937"/>
      <c r="J91" s="937"/>
      <c r="K91" s="937"/>
      <c r="L91" s="937"/>
      <c r="M91" s="937"/>
      <c r="N91" s="937"/>
      <c r="O91" s="937"/>
      <c r="P91" s="937"/>
      <c r="Q91" s="937"/>
      <c r="R91" s="937"/>
      <c r="S91" s="937"/>
      <c r="T91" s="937"/>
      <c r="U91" s="937"/>
      <c r="V91" s="937"/>
      <c r="W91" s="937"/>
      <c r="X91" s="937"/>
      <c r="Y91" s="937"/>
      <c r="Z91" s="937"/>
    </row>
    <row r="92" ht="15.75" customHeight="1">
      <c r="A92" s="937" t="s">
        <v>813</v>
      </c>
      <c r="B92" s="937" t="s">
        <v>5231</v>
      </c>
      <c r="C92" s="937" t="s">
        <v>891</v>
      </c>
      <c r="D92" s="937">
        <v>261.6</v>
      </c>
      <c r="E92" s="937">
        <v>261.6</v>
      </c>
      <c r="F92" s="938">
        <v>1.0</v>
      </c>
      <c r="G92" s="937"/>
      <c r="H92" s="937"/>
      <c r="I92" s="937"/>
      <c r="J92" s="937"/>
      <c r="K92" s="937"/>
      <c r="L92" s="937"/>
      <c r="M92" s="937"/>
      <c r="N92" s="937"/>
      <c r="O92" s="937"/>
      <c r="P92" s="937"/>
      <c r="Q92" s="937"/>
      <c r="R92" s="937"/>
      <c r="S92" s="937"/>
      <c r="T92" s="937"/>
      <c r="U92" s="937"/>
      <c r="V92" s="937"/>
      <c r="W92" s="937"/>
      <c r="X92" s="937"/>
      <c r="Y92" s="937"/>
      <c r="Z92" s="937"/>
    </row>
    <row r="93" ht="15.75" customHeight="1">
      <c r="A93" s="937" t="s">
        <v>813</v>
      </c>
      <c r="B93" s="937" t="s">
        <v>5238</v>
      </c>
      <c r="C93" s="937" t="s">
        <v>895</v>
      </c>
      <c r="D93" s="937">
        <v>5.2</v>
      </c>
      <c r="E93" s="937">
        <v>5.2</v>
      </c>
      <c r="F93" s="938">
        <v>1.0</v>
      </c>
      <c r="G93" s="937"/>
      <c r="H93" s="937"/>
      <c r="I93" s="937"/>
      <c r="J93" s="937"/>
      <c r="K93" s="937"/>
      <c r="L93" s="937"/>
      <c r="M93" s="937"/>
      <c r="N93" s="937"/>
      <c r="O93" s="937"/>
      <c r="P93" s="937"/>
      <c r="Q93" s="937"/>
      <c r="R93" s="937"/>
      <c r="S93" s="937"/>
      <c r="T93" s="937"/>
      <c r="U93" s="937"/>
      <c r="V93" s="937"/>
      <c r="W93" s="937"/>
      <c r="X93" s="937"/>
      <c r="Y93" s="937"/>
      <c r="Z93" s="937"/>
    </row>
    <row r="94" ht="15.75" customHeight="1">
      <c r="A94" s="937" t="s">
        <v>813</v>
      </c>
      <c r="B94" s="937" t="s">
        <v>5239</v>
      </c>
      <c r="C94" s="937" t="s">
        <v>899</v>
      </c>
      <c r="D94" s="937">
        <v>7.7</v>
      </c>
      <c r="E94" s="937">
        <v>7.7</v>
      </c>
      <c r="F94" s="938">
        <v>1.0</v>
      </c>
      <c r="G94" s="937"/>
      <c r="H94" s="937"/>
      <c r="I94" s="937"/>
      <c r="J94" s="937"/>
      <c r="K94" s="937"/>
      <c r="L94" s="937"/>
      <c r="M94" s="937"/>
      <c r="N94" s="937"/>
      <c r="O94" s="937"/>
      <c r="P94" s="937"/>
      <c r="Q94" s="937"/>
      <c r="R94" s="937"/>
      <c r="S94" s="937"/>
      <c r="T94" s="937"/>
      <c r="U94" s="937"/>
      <c r="V94" s="937"/>
      <c r="W94" s="937"/>
      <c r="X94" s="937"/>
      <c r="Y94" s="937"/>
      <c r="Z94" s="937"/>
    </row>
    <row r="95" ht="15.75" customHeight="1">
      <c r="A95" s="937" t="s">
        <v>813</v>
      </c>
      <c r="B95" s="937" t="s">
        <v>5228</v>
      </c>
      <c r="C95" s="937" t="s">
        <v>903</v>
      </c>
      <c r="D95" s="937">
        <v>14.3</v>
      </c>
      <c r="E95" s="937">
        <v>14.3</v>
      </c>
      <c r="F95" s="938">
        <v>1.0</v>
      </c>
      <c r="G95" s="937"/>
      <c r="H95" s="937"/>
      <c r="I95" s="937"/>
      <c r="J95" s="937"/>
      <c r="K95" s="937"/>
      <c r="L95" s="937"/>
      <c r="M95" s="937"/>
      <c r="N95" s="937"/>
      <c r="O95" s="937"/>
      <c r="P95" s="937"/>
      <c r="Q95" s="937"/>
      <c r="R95" s="937"/>
      <c r="S95" s="937"/>
      <c r="T95" s="937"/>
      <c r="U95" s="937"/>
      <c r="V95" s="937"/>
      <c r="W95" s="937"/>
      <c r="X95" s="937"/>
      <c r="Y95" s="937"/>
      <c r="Z95" s="937"/>
    </row>
    <row r="96" ht="15.75" customHeight="1">
      <c r="A96" s="937" t="s">
        <v>813</v>
      </c>
      <c r="B96" s="937" t="s">
        <v>5232</v>
      </c>
      <c r="C96" s="937" t="s">
        <v>907</v>
      </c>
      <c r="D96" s="937">
        <v>19.6</v>
      </c>
      <c r="E96" s="937">
        <v>19.6</v>
      </c>
      <c r="F96" s="938">
        <v>1.0</v>
      </c>
      <c r="G96" s="937"/>
      <c r="H96" s="937"/>
      <c r="I96" s="937"/>
      <c r="J96" s="937"/>
      <c r="K96" s="937"/>
      <c r="L96" s="937"/>
      <c r="M96" s="937"/>
      <c r="N96" s="937"/>
      <c r="O96" s="937"/>
      <c r="P96" s="937"/>
      <c r="Q96" s="937"/>
      <c r="R96" s="937"/>
      <c r="S96" s="937"/>
      <c r="T96" s="937"/>
      <c r="U96" s="937"/>
      <c r="V96" s="937"/>
      <c r="W96" s="937"/>
      <c r="X96" s="937"/>
      <c r="Y96" s="937"/>
      <c r="Z96" s="937"/>
    </row>
    <row r="97" ht="15.75" customHeight="1">
      <c r="A97" s="937" t="s">
        <v>825</v>
      </c>
      <c r="B97" s="937" t="s">
        <v>5231</v>
      </c>
      <c r="C97" s="937" t="s">
        <v>911</v>
      </c>
      <c r="D97" s="937">
        <v>229.9</v>
      </c>
      <c r="E97" s="937">
        <v>229.9</v>
      </c>
      <c r="F97" s="938">
        <v>1.0</v>
      </c>
      <c r="G97" s="937"/>
      <c r="H97" s="937"/>
      <c r="I97" s="937"/>
      <c r="J97" s="937"/>
      <c r="K97" s="937"/>
      <c r="L97" s="937"/>
      <c r="M97" s="937"/>
      <c r="N97" s="937"/>
      <c r="O97" s="937"/>
      <c r="P97" s="937"/>
      <c r="Q97" s="937"/>
      <c r="R97" s="937"/>
      <c r="S97" s="937"/>
      <c r="T97" s="937"/>
      <c r="U97" s="937"/>
      <c r="V97" s="937"/>
      <c r="W97" s="937"/>
      <c r="X97" s="937"/>
      <c r="Y97" s="937"/>
      <c r="Z97" s="937"/>
    </row>
    <row r="98" ht="15.75" customHeight="1">
      <c r="A98" s="937" t="s">
        <v>825</v>
      </c>
      <c r="B98" s="937" t="s">
        <v>5256</v>
      </c>
      <c r="C98" s="937" t="s">
        <v>915</v>
      </c>
      <c r="D98" s="937">
        <v>2.0</v>
      </c>
      <c r="E98" s="937">
        <v>2.0</v>
      </c>
      <c r="F98" s="938">
        <v>1.0</v>
      </c>
      <c r="G98" s="937"/>
      <c r="H98" s="937"/>
      <c r="I98" s="937"/>
      <c r="J98" s="937"/>
      <c r="K98" s="937"/>
      <c r="L98" s="937"/>
      <c r="M98" s="937"/>
      <c r="N98" s="937"/>
      <c r="O98" s="937"/>
      <c r="P98" s="937"/>
      <c r="Q98" s="937"/>
      <c r="R98" s="937"/>
      <c r="S98" s="937"/>
      <c r="T98" s="937"/>
      <c r="U98" s="937"/>
      <c r="V98" s="937"/>
      <c r="W98" s="937"/>
      <c r="X98" s="937"/>
      <c r="Y98" s="937"/>
      <c r="Z98" s="937"/>
    </row>
    <row r="99" ht="15.75" customHeight="1">
      <c r="A99" s="937" t="s">
        <v>825</v>
      </c>
      <c r="B99" s="937" t="s">
        <v>5238</v>
      </c>
      <c r="C99" s="937" t="s">
        <v>919</v>
      </c>
      <c r="D99" s="937">
        <v>4.4</v>
      </c>
      <c r="E99" s="937">
        <v>4.4</v>
      </c>
      <c r="F99" s="938">
        <v>1.0</v>
      </c>
      <c r="G99" s="937"/>
      <c r="H99" s="937"/>
      <c r="I99" s="937"/>
      <c r="J99" s="937"/>
      <c r="K99" s="937"/>
      <c r="L99" s="937"/>
      <c r="M99" s="937"/>
      <c r="N99" s="937"/>
      <c r="O99" s="937"/>
      <c r="P99" s="937"/>
      <c r="Q99" s="937"/>
      <c r="R99" s="937"/>
      <c r="S99" s="937"/>
      <c r="T99" s="937"/>
      <c r="U99" s="937"/>
      <c r="V99" s="937"/>
      <c r="W99" s="937"/>
      <c r="X99" s="937"/>
      <c r="Y99" s="937"/>
      <c r="Z99" s="937"/>
    </row>
    <row r="100" ht="15.75" customHeight="1">
      <c r="A100" s="937" t="s">
        <v>825</v>
      </c>
      <c r="B100" s="937" t="s">
        <v>5239</v>
      </c>
      <c r="C100" s="937" t="s">
        <v>923</v>
      </c>
      <c r="D100" s="937">
        <v>5.9</v>
      </c>
      <c r="E100" s="937">
        <v>5.9</v>
      </c>
      <c r="F100" s="938">
        <v>1.0</v>
      </c>
      <c r="G100" s="937"/>
      <c r="H100" s="937"/>
      <c r="I100" s="937"/>
      <c r="J100" s="937"/>
      <c r="K100" s="937"/>
      <c r="L100" s="937"/>
      <c r="M100" s="937"/>
      <c r="N100" s="937"/>
      <c r="O100" s="937"/>
      <c r="P100" s="937"/>
      <c r="Q100" s="937"/>
      <c r="R100" s="937"/>
      <c r="S100" s="937"/>
      <c r="T100" s="937"/>
      <c r="U100" s="937"/>
      <c r="V100" s="937"/>
      <c r="W100" s="937"/>
      <c r="X100" s="937"/>
      <c r="Y100" s="937"/>
      <c r="Z100" s="937"/>
    </row>
    <row r="101" ht="15.75" customHeight="1">
      <c r="A101" s="937" t="s">
        <v>825</v>
      </c>
      <c r="B101" s="937" t="s">
        <v>5257</v>
      </c>
      <c r="C101" s="937" t="s">
        <v>927</v>
      </c>
      <c r="D101" s="937">
        <v>5.1</v>
      </c>
      <c r="E101" s="937">
        <v>5.1</v>
      </c>
      <c r="F101" s="938">
        <v>1.0</v>
      </c>
      <c r="G101" s="937"/>
      <c r="H101" s="937"/>
      <c r="I101" s="937"/>
      <c r="J101" s="937"/>
      <c r="K101" s="937"/>
      <c r="L101" s="937"/>
      <c r="M101" s="937"/>
      <c r="N101" s="937"/>
      <c r="O101" s="937"/>
      <c r="P101" s="937"/>
      <c r="Q101" s="937"/>
      <c r="R101" s="937"/>
      <c r="S101" s="937"/>
      <c r="T101" s="937"/>
      <c r="U101" s="937"/>
      <c r="V101" s="937"/>
      <c r="W101" s="937"/>
      <c r="X101" s="937"/>
      <c r="Y101" s="937"/>
      <c r="Z101" s="937"/>
    </row>
    <row r="102" ht="15.75" customHeight="1">
      <c r="A102" s="937" t="s">
        <v>825</v>
      </c>
      <c r="B102" s="937" t="s">
        <v>5228</v>
      </c>
      <c r="C102" s="937" t="s">
        <v>931</v>
      </c>
      <c r="D102" s="937">
        <v>12.8</v>
      </c>
      <c r="E102" s="937">
        <v>12.8</v>
      </c>
      <c r="F102" s="938">
        <v>1.0</v>
      </c>
      <c r="G102" s="937"/>
      <c r="H102" s="937"/>
      <c r="I102" s="937"/>
      <c r="J102" s="937"/>
      <c r="K102" s="937"/>
      <c r="L102" s="937"/>
      <c r="M102" s="937"/>
      <c r="N102" s="937"/>
      <c r="O102" s="937"/>
      <c r="P102" s="937"/>
      <c r="Q102" s="937"/>
      <c r="R102" s="937"/>
      <c r="S102" s="937"/>
      <c r="T102" s="937"/>
      <c r="U102" s="937"/>
      <c r="V102" s="937"/>
      <c r="W102" s="937"/>
      <c r="X102" s="937"/>
      <c r="Y102" s="937"/>
      <c r="Z102" s="937"/>
    </row>
    <row r="103" ht="15.75" customHeight="1">
      <c r="A103" s="937" t="s">
        <v>825</v>
      </c>
      <c r="B103" s="937" t="s">
        <v>5232</v>
      </c>
      <c r="C103" s="937" t="s">
        <v>935</v>
      </c>
      <c r="D103" s="937">
        <v>15.0</v>
      </c>
      <c r="E103" s="937">
        <v>15.0</v>
      </c>
      <c r="F103" s="938">
        <v>1.0</v>
      </c>
      <c r="G103" s="937"/>
      <c r="H103" s="937"/>
      <c r="I103" s="937"/>
      <c r="J103" s="937"/>
      <c r="K103" s="937"/>
      <c r="L103" s="937"/>
      <c r="M103" s="937"/>
      <c r="N103" s="937"/>
      <c r="O103" s="937"/>
      <c r="P103" s="937"/>
      <c r="Q103" s="937"/>
      <c r="R103" s="937"/>
      <c r="S103" s="937"/>
      <c r="T103" s="937"/>
      <c r="U103" s="937"/>
      <c r="V103" s="937"/>
      <c r="W103" s="937"/>
      <c r="X103" s="937"/>
      <c r="Y103" s="937"/>
      <c r="Z103" s="937"/>
    </row>
    <row r="104" ht="15.75" customHeight="1">
      <c r="A104" s="937" t="s">
        <v>5280</v>
      </c>
      <c r="B104" s="937" t="s">
        <v>5281</v>
      </c>
      <c r="C104" s="937" t="s">
        <v>939</v>
      </c>
      <c r="D104" s="937">
        <v>1260.0</v>
      </c>
      <c r="E104" s="937">
        <v>769.0</v>
      </c>
      <c r="F104" s="938">
        <v>0.6103174603174604</v>
      </c>
      <c r="G104" s="937"/>
      <c r="H104" s="937"/>
      <c r="I104" s="937"/>
      <c r="J104" s="937"/>
      <c r="K104" s="937"/>
      <c r="L104" s="937"/>
      <c r="M104" s="937"/>
      <c r="N104" s="937"/>
      <c r="O104" s="937"/>
      <c r="P104" s="937"/>
      <c r="Q104" s="937"/>
      <c r="R104" s="937"/>
      <c r="S104" s="937"/>
      <c r="T104" s="937"/>
      <c r="U104" s="937"/>
      <c r="V104" s="937"/>
      <c r="W104" s="937"/>
      <c r="X104" s="937"/>
      <c r="Y104" s="937"/>
      <c r="Z104" s="937"/>
    </row>
    <row r="105" ht="15.75" customHeight="1">
      <c r="A105" s="937" t="s">
        <v>5282</v>
      </c>
      <c r="B105" s="937" t="s">
        <v>5263</v>
      </c>
      <c r="C105" s="937" t="s">
        <v>943</v>
      </c>
      <c r="D105" s="937">
        <v>37.5</v>
      </c>
      <c r="E105" s="937">
        <v>29.2</v>
      </c>
      <c r="F105" s="938">
        <v>0.7786666666666666</v>
      </c>
      <c r="G105" s="937"/>
      <c r="H105" s="937"/>
      <c r="I105" s="937"/>
      <c r="J105" s="937"/>
      <c r="K105" s="937"/>
      <c r="L105" s="937"/>
      <c r="M105" s="937"/>
      <c r="N105" s="937"/>
      <c r="O105" s="937"/>
      <c r="P105" s="937"/>
      <c r="Q105" s="937"/>
      <c r="R105" s="937"/>
      <c r="S105" s="937"/>
      <c r="T105" s="937"/>
      <c r="U105" s="937"/>
      <c r="V105" s="937"/>
      <c r="W105" s="937"/>
      <c r="X105" s="937"/>
      <c r="Y105" s="937"/>
      <c r="Z105" s="937"/>
    </row>
    <row r="106" ht="15.75" customHeight="1">
      <c r="A106" s="937" t="s">
        <v>5282</v>
      </c>
      <c r="B106" s="937" t="s">
        <v>5266</v>
      </c>
      <c r="C106" s="937" t="s">
        <v>947</v>
      </c>
      <c r="D106" s="937">
        <v>58.5</v>
      </c>
      <c r="E106" s="937">
        <v>46.3</v>
      </c>
      <c r="F106" s="938">
        <v>0.7914529914529914</v>
      </c>
      <c r="G106" s="937"/>
      <c r="H106" s="937"/>
      <c r="I106" s="937"/>
      <c r="J106" s="937"/>
      <c r="K106" s="937"/>
      <c r="L106" s="937"/>
      <c r="M106" s="937"/>
      <c r="N106" s="937"/>
      <c r="O106" s="937"/>
      <c r="P106" s="937"/>
      <c r="Q106" s="937"/>
      <c r="R106" s="937"/>
      <c r="S106" s="937"/>
      <c r="T106" s="937"/>
      <c r="U106" s="937"/>
      <c r="V106" s="937"/>
      <c r="W106" s="937"/>
      <c r="X106" s="937"/>
      <c r="Y106" s="937"/>
      <c r="Z106" s="937"/>
    </row>
    <row r="107" ht="15.75" customHeight="1">
      <c r="A107" s="937" t="s">
        <v>5282</v>
      </c>
      <c r="B107" s="937" t="s">
        <v>5283</v>
      </c>
      <c r="C107" s="937" t="s">
        <v>951</v>
      </c>
      <c r="D107" s="937">
        <v>81.8</v>
      </c>
      <c r="E107" s="937">
        <v>68.5</v>
      </c>
      <c r="F107" s="938">
        <v>0.8374083129584352</v>
      </c>
      <c r="G107" s="937"/>
      <c r="H107" s="937"/>
      <c r="I107" s="937"/>
      <c r="J107" s="937"/>
      <c r="K107" s="937"/>
      <c r="L107" s="937"/>
      <c r="M107" s="937"/>
      <c r="N107" s="937"/>
      <c r="O107" s="937"/>
      <c r="P107" s="937"/>
      <c r="Q107" s="937"/>
      <c r="R107" s="937"/>
      <c r="S107" s="937"/>
      <c r="T107" s="937"/>
      <c r="U107" s="937"/>
      <c r="V107" s="937"/>
      <c r="W107" s="937"/>
      <c r="X107" s="937"/>
      <c r="Y107" s="937"/>
      <c r="Z107" s="937"/>
    </row>
    <row r="108" ht="15.75" customHeight="1">
      <c r="A108" s="937" t="s">
        <v>5284</v>
      </c>
      <c r="B108" s="937" t="s">
        <v>5256</v>
      </c>
      <c r="C108" s="937" t="s">
        <v>954</v>
      </c>
      <c r="D108" s="937">
        <v>2.9</v>
      </c>
      <c r="E108" s="937">
        <v>2.9</v>
      </c>
      <c r="F108" s="938">
        <v>1.0</v>
      </c>
      <c r="G108" s="937"/>
      <c r="H108" s="937"/>
      <c r="I108" s="937"/>
      <c r="J108" s="937"/>
      <c r="K108" s="937"/>
      <c r="L108" s="937"/>
      <c r="M108" s="937"/>
      <c r="N108" s="937"/>
      <c r="O108" s="937"/>
      <c r="P108" s="937"/>
      <c r="Q108" s="937"/>
      <c r="R108" s="937"/>
      <c r="S108" s="937"/>
      <c r="T108" s="937"/>
      <c r="U108" s="937"/>
      <c r="V108" s="937"/>
      <c r="W108" s="937"/>
      <c r="X108" s="937"/>
      <c r="Y108" s="937"/>
      <c r="Z108" s="937"/>
    </row>
    <row r="109" ht="15.75" customHeight="1">
      <c r="A109" s="937" t="s">
        <v>5284</v>
      </c>
      <c r="B109" s="937" t="s">
        <v>5238</v>
      </c>
      <c r="C109" s="937" t="s">
        <v>958</v>
      </c>
      <c r="D109" s="937">
        <v>8.9</v>
      </c>
      <c r="E109" s="937">
        <v>8.9</v>
      </c>
      <c r="F109" s="938">
        <v>1.0</v>
      </c>
      <c r="G109" s="937"/>
      <c r="H109" s="937"/>
      <c r="I109" s="937"/>
      <c r="J109" s="937"/>
      <c r="K109" s="937"/>
      <c r="L109" s="937"/>
      <c r="M109" s="937"/>
      <c r="N109" s="937"/>
      <c r="O109" s="937"/>
      <c r="P109" s="937"/>
      <c r="Q109" s="937"/>
      <c r="R109" s="937"/>
      <c r="S109" s="937"/>
      <c r="T109" s="937"/>
      <c r="U109" s="937"/>
      <c r="V109" s="937"/>
      <c r="W109" s="937"/>
      <c r="X109" s="937"/>
      <c r="Y109" s="937"/>
      <c r="Z109" s="937"/>
    </row>
    <row r="110" ht="15.75" customHeight="1">
      <c r="A110" s="937" t="s">
        <v>5284</v>
      </c>
      <c r="B110" s="937" t="s">
        <v>5239</v>
      </c>
      <c r="C110" s="937" t="s">
        <v>962</v>
      </c>
      <c r="D110" s="937">
        <v>14.5</v>
      </c>
      <c r="E110" s="937">
        <v>14.5</v>
      </c>
      <c r="F110" s="938">
        <v>1.0</v>
      </c>
      <c r="G110" s="937"/>
      <c r="H110" s="937"/>
      <c r="I110" s="937"/>
      <c r="J110" s="937"/>
      <c r="K110" s="937"/>
      <c r="L110" s="937"/>
      <c r="M110" s="937"/>
      <c r="N110" s="937"/>
      <c r="O110" s="937"/>
      <c r="P110" s="937"/>
      <c r="Q110" s="937"/>
      <c r="R110" s="937"/>
      <c r="S110" s="937"/>
      <c r="T110" s="937"/>
      <c r="U110" s="937"/>
      <c r="V110" s="937"/>
      <c r="W110" s="937"/>
      <c r="X110" s="937"/>
      <c r="Y110" s="937"/>
      <c r="Z110" s="937"/>
    </row>
    <row r="111" ht="15.75" customHeight="1">
      <c r="A111" s="937" t="s">
        <v>5284</v>
      </c>
      <c r="B111" s="937" t="s">
        <v>5257</v>
      </c>
      <c r="C111" s="937" t="s">
        <v>966</v>
      </c>
      <c r="D111" s="937">
        <v>7.0</v>
      </c>
      <c r="E111" s="937">
        <v>7.0</v>
      </c>
      <c r="F111" s="938">
        <v>1.0</v>
      </c>
      <c r="G111" s="937"/>
      <c r="H111" s="937"/>
      <c r="I111" s="937"/>
      <c r="J111" s="937"/>
      <c r="K111" s="937"/>
      <c r="L111" s="937"/>
      <c r="M111" s="937"/>
      <c r="N111" s="937"/>
      <c r="O111" s="937"/>
      <c r="P111" s="937"/>
      <c r="Q111" s="937"/>
      <c r="R111" s="937"/>
      <c r="S111" s="937"/>
      <c r="T111" s="937"/>
      <c r="U111" s="937"/>
      <c r="V111" s="937"/>
      <c r="W111" s="937"/>
      <c r="X111" s="937"/>
      <c r="Y111" s="937"/>
      <c r="Z111" s="937"/>
    </row>
    <row r="112" ht="15.75" customHeight="1">
      <c r="A112" s="937" t="s">
        <v>5284</v>
      </c>
      <c r="B112" s="937" t="s">
        <v>5228</v>
      </c>
      <c r="C112" s="937" t="s">
        <v>970</v>
      </c>
      <c r="D112" s="937">
        <v>18.3</v>
      </c>
      <c r="E112" s="937">
        <v>18.3</v>
      </c>
      <c r="F112" s="938">
        <v>1.0</v>
      </c>
      <c r="G112" s="937"/>
      <c r="H112" s="937"/>
      <c r="I112" s="937"/>
      <c r="J112" s="937"/>
      <c r="K112" s="937"/>
      <c r="L112" s="937"/>
      <c r="M112" s="937"/>
      <c r="N112" s="937"/>
      <c r="O112" s="937"/>
      <c r="P112" s="937"/>
      <c r="Q112" s="937"/>
      <c r="R112" s="937"/>
      <c r="S112" s="937"/>
      <c r="T112" s="937"/>
      <c r="U112" s="937"/>
      <c r="V112" s="937"/>
      <c r="W112" s="937"/>
      <c r="X112" s="937"/>
      <c r="Y112" s="937"/>
      <c r="Z112" s="937"/>
    </row>
    <row r="113" ht="15.75" customHeight="1">
      <c r="A113" s="937" t="s">
        <v>5284</v>
      </c>
      <c r="B113" s="937" t="s">
        <v>5232</v>
      </c>
      <c r="C113" s="937" t="s">
        <v>974</v>
      </c>
      <c r="D113" s="937">
        <v>28.0</v>
      </c>
      <c r="E113" s="937">
        <v>28.0</v>
      </c>
      <c r="F113" s="938">
        <v>1.0</v>
      </c>
      <c r="G113" s="937"/>
      <c r="H113" s="937"/>
      <c r="I113" s="937"/>
      <c r="J113" s="937"/>
      <c r="K113" s="937"/>
      <c r="L113" s="937"/>
      <c r="M113" s="937"/>
      <c r="N113" s="937"/>
      <c r="O113" s="937"/>
      <c r="P113" s="937"/>
      <c r="Q113" s="937"/>
      <c r="R113" s="937"/>
      <c r="S113" s="937"/>
      <c r="T113" s="937"/>
      <c r="U113" s="937"/>
      <c r="V113" s="937"/>
      <c r="W113" s="937"/>
      <c r="X113" s="937"/>
      <c r="Y113" s="937"/>
      <c r="Z113" s="937"/>
    </row>
    <row r="114" ht="15.75" customHeight="1">
      <c r="A114" s="937" t="s">
        <v>5285</v>
      </c>
      <c r="B114" s="937" t="s">
        <v>5256</v>
      </c>
      <c r="C114" s="937" t="s">
        <v>978</v>
      </c>
      <c r="D114" s="937">
        <v>2.6</v>
      </c>
      <c r="E114" s="937">
        <v>2.6</v>
      </c>
      <c r="F114" s="938">
        <v>1.0</v>
      </c>
      <c r="G114" s="937"/>
      <c r="H114" s="937"/>
      <c r="I114" s="937"/>
      <c r="J114" s="937"/>
      <c r="K114" s="937"/>
      <c r="L114" s="937"/>
      <c r="M114" s="937"/>
      <c r="N114" s="937"/>
      <c r="O114" s="937"/>
      <c r="P114" s="937"/>
      <c r="Q114" s="937"/>
      <c r="R114" s="937"/>
      <c r="S114" s="937"/>
      <c r="T114" s="937"/>
      <c r="U114" s="937"/>
      <c r="V114" s="937"/>
      <c r="W114" s="937"/>
      <c r="X114" s="937"/>
      <c r="Y114" s="937"/>
      <c r="Z114" s="937"/>
    </row>
    <row r="115" ht="15.75" customHeight="1">
      <c r="A115" s="937" t="s">
        <v>5285</v>
      </c>
      <c r="B115" s="937" t="s">
        <v>5238</v>
      </c>
      <c r="C115" s="937" t="s">
        <v>982</v>
      </c>
      <c r="D115" s="937">
        <v>7.3</v>
      </c>
      <c r="E115" s="937">
        <v>7.3</v>
      </c>
      <c r="F115" s="938">
        <v>1.0</v>
      </c>
      <c r="G115" s="937"/>
      <c r="H115" s="937"/>
      <c r="I115" s="937"/>
      <c r="J115" s="937"/>
      <c r="K115" s="937"/>
      <c r="L115" s="937"/>
      <c r="M115" s="937"/>
      <c r="N115" s="937"/>
      <c r="O115" s="937"/>
      <c r="P115" s="937"/>
      <c r="Q115" s="937"/>
      <c r="R115" s="937"/>
      <c r="S115" s="937"/>
      <c r="T115" s="937"/>
      <c r="U115" s="937"/>
      <c r="V115" s="937"/>
      <c r="W115" s="937"/>
      <c r="X115" s="937"/>
      <c r="Y115" s="937"/>
      <c r="Z115" s="937"/>
    </row>
    <row r="116" ht="15.75" customHeight="1">
      <c r="A116" s="937" t="s">
        <v>5285</v>
      </c>
      <c r="B116" s="937" t="s">
        <v>5239</v>
      </c>
      <c r="C116" s="937" t="s">
        <v>986</v>
      </c>
      <c r="D116" s="937">
        <v>24.2</v>
      </c>
      <c r="E116" s="937">
        <v>24.2</v>
      </c>
      <c r="F116" s="938">
        <v>1.0</v>
      </c>
      <c r="G116" s="937"/>
      <c r="H116" s="937"/>
      <c r="I116" s="937"/>
      <c r="J116" s="937"/>
      <c r="K116" s="937"/>
      <c r="L116" s="937"/>
      <c r="M116" s="937"/>
      <c r="N116" s="937"/>
      <c r="O116" s="937"/>
      <c r="P116" s="937"/>
      <c r="Q116" s="937"/>
      <c r="R116" s="937"/>
      <c r="S116" s="937"/>
      <c r="T116" s="937"/>
      <c r="U116" s="937"/>
      <c r="V116" s="937"/>
      <c r="W116" s="937"/>
      <c r="X116" s="937"/>
      <c r="Y116" s="937"/>
      <c r="Z116" s="937"/>
    </row>
    <row r="117" ht="15.75" customHeight="1">
      <c r="A117" s="937" t="s">
        <v>5285</v>
      </c>
      <c r="B117" s="937" t="s">
        <v>5257</v>
      </c>
      <c r="C117" s="937" t="s">
        <v>990</v>
      </c>
      <c r="D117" s="937">
        <v>6.5</v>
      </c>
      <c r="E117" s="937">
        <v>6.5</v>
      </c>
      <c r="F117" s="938">
        <v>1.0</v>
      </c>
      <c r="G117" s="937"/>
      <c r="H117" s="937"/>
      <c r="I117" s="937"/>
      <c r="J117" s="937"/>
      <c r="K117" s="937"/>
      <c r="L117" s="937"/>
      <c r="M117" s="937"/>
      <c r="N117" s="937"/>
      <c r="O117" s="937"/>
      <c r="P117" s="937"/>
      <c r="Q117" s="937"/>
      <c r="R117" s="937"/>
      <c r="S117" s="937"/>
      <c r="T117" s="937"/>
      <c r="U117" s="937"/>
      <c r="V117" s="937"/>
      <c r="W117" s="937"/>
      <c r="X117" s="937"/>
      <c r="Y117" s="937"/>
      <c r="Z117" s="937"/>
    </row>
    <row r="118" ht="15.75" customHeight="1">
      <c r="A118" s="937" t="s">
        <v>5285</v>
      </c>
      <c r="B118" s="937" t="s">
        <v>5228</v>
      </c>
      <c r="C118" s="937" t="s">
        <v>994</v>
      </c>
      <c r="D118" s="937">
        <v>16.4</v>
      </c>
      <c r="E118" s="937">
        <v>16.4</v>
      </c>
      <c r="F118" s="938">
        <v>1.0</v>
      </c>
      <c r="G118" s="937"/>
      <c r="H118" s="937"/>
      <c r="I118" s="937"/>
      <c r="J118" s="937"/>
      <c r="K118" s="937"/>
      <c r="L118" s="937"/>
      <c r="M118" s="937"/>
      <c r="N118" s="937"/>
      <c r="O118" s="937"/>
      <c r="P118" s="937"/>
      <c r="Q118" s="937"/>
      <c r="R118" s="937"/>
      <c r="S118" s="937"/>
      <c r="T118" s="937"/>
      <c r="U118" s="937"/>
      <c r="V118" s="937"/>
      <c r="W118" s="937"/>
      <c r="X118" s="937"/>
      <c r="Y118" s="937"/>
      <c r="Z118" s="937"/>
    </row>
    <row r="119" ht="15.75" customHeight="1">
      <c r="A119" s="937" t="s">
        <v>5286</v>
      </c>
      <c r="B119" s="937" t="s">
        <v>5256</v>
      </c>
      <c r="C119" s="937" t="s">
        <v>998</v>
      </c>
      <c r="D119" s="937">
        <v>2.7</v>
      </c>
      <c r="E119" s="937">
        <v>2.7</v>
      </c>
      <c r="F119" s="938">
        <v>1.0</v>
      </c>
      <c r="G119" s="937"/>
      <c r="H119" s="937"/>
      <c r="I119" s="937"/>
      <c r="J119" s="937"/>
      <c r="K119" s="937"/>
      <c r="L119" s="937"/>
      <c r="M119" s="937"/>
      <c r="N119" s="937"/>
      <c r="O119" s="937"/>
      <c r="P119" s="937"/>
      <c r="Q119" s="937"/>
      <c r="R119" s="937"/>
      <c r="S119" s="937"/>
      <c r="T119" s="937"/>
      <c r="U119" s="937"/>
      <c r="V119" s="937"/>
      <c r="W119" s="937"/>
      <c r="X119" s="937"/>
      <c r="Y119" s="937"/>
      <c r="Z119" s="937"/>
    </row>
    <row r="120" ht="15.75" customHeight="1">
      <c r="A120" s="937" t="s">
        <v>5286</v>
      </c>
      <c r="B120" s="937" t="s">
        <v>5238</v>
      </c>
      <c r="C120" s="937" t="s">
        <v>1002</v>
      </c>
      <c r="D120" s="937">
        <v>7.5</v>
      </c>
      <c r="E120" s="937">
        <v>7.5</v>
      </c>
      <c r="F120" s="938">
        <v>1.0</v>
      </c>
      <c r="G120" s="937"/>
      <c r="H120" s="937"/>
      <c r="I120" s="937"/>
      <c r="J120" s="937"/>
      <c r="K120" s="937"/>
      <c r="L120" s="937"/>
      <c r="M120" s="937"/>
      <c r="N120" s="937"/>
      <c r="O120" s="937"/>
      <c r="P120" s="937"/>
      <c r="Q120" s="937"/>
      <c r="R120" s="937"/>
      <c r="S120" s="937"/>
      <c r="T120" s="937"/>
      <c r="U120" s="937"/>
      <c r="V120" s="937"/>
      <c r="W120" s="937"/>
      <c r="X120" s="937"/>
      <c r="Y120" s="937"/>
      <c r="Z120" s="937"/>
    </row>
    <row r="121" ht="15.75" customHeight="1">
      <c r="A121" s="937" t="s">
        <v>5286</v>
      </c>
      <c r="B121" s="937" t="s">
        <v>5239</v>
      </c>
      <c r="C121" s="937" t="s">
        <v>1006</v>
      </c>
      <c r="D121" s="937">
        <v>14.0</v>
      </c>
      <c r="E121" s="937">
        <v>14.0</v>
      </c>
      <c r="F121" s="938">
        <v>1.0</v>
      </c>
      <c r="G121" s="937"/>
      <c r="H121" s="937"/>
      <c r="I121" s="937"/>
      <c r="J121" s="937"/>
      <c r="K121" s="937"/>
      <c r="L121" s="937"/>
      <c r="M121" s="937"/>
      <c r="N121" s="937"/>
      <c r="O121" s="937"/>
      <c r="P121" s="937"/>
      <c r="Q121" s="937"/>
      <c r="R121" s="937"/>
      <c r="S121" s="937"/>
      <c r="T121" s="937"/>
      <c r="U121" s="937"/>
      <c r="V121" s="937"/>
      <c r="W121" s="937"/>
      <c r="X121" s="937"/>
      <c r="Y121" s="937"/>
      <c r="Z121" s="937"/>
    </row>
    <row r="122" ht="15.75" customHeight="1">
      <c r="A122" s="937" t="s">
        <v>5286</v>
      </c>
      <c r="B122" s="937" t="s">
        <v>5257</v>
      </c>
      <c r="C122" s="937" t="s">
        <v>1010</v>
      </c>
      <c r="D122" s="937">
        <v>6.0</v>
      </c>
      <c r="E122" s="937">
        <v>6.0</v>
      </c>
      <c r="F122" s="938">
        <v>1.0</v>
      </c>
      <c r="G122" s="937"/>
      <c r="H122" s="937"/>
      <c r="I122" s="937"/>
      <c r="J122" s="937"/>
      <c r="K122" s="937"/>
      <c r="L122" s="937"/>
      <c r="M122" s="937"/>
      <c r="N122" s="937"/>
      <c r="O122" s="937"/>
      <c r="P122" s="937"/>
      <c r="Q122" s="937"/>
      <c r="R122" s="937"/>
      <c r="S122" s="937"/>
      <c r="T122" s="937"/>
      <c r="U122" s="937"/>
      <c r="V122" s="937"/>
      <c r="W122" s="937"/>
      <c r="X122" s="937"/>
      <c r="Y122" s="937"/>
      <c r="Z122" s="937"/>
    </row>
    <row r="123" ht="15.75" customHeight="1">
      <c r="A123" s="937" t="s">
        <v>5286</v>
      </c>
      <c r="B123" s="937" t="s">
        <v>5228</v>
      </c>
      <c r="C123" s="937" t="s">
        <v>1014</v>
      </c>
      <c r="D123" s="937">
        <v>15.6</v>
      </c>
      <c r="E123" s="937">
        <v>15.6</v>
      </c>
      <c r="F123" s="938">
        <v>1.0</v>
      </c>
      <c r="G123" s="937"/>
      <c r="H123" s="937"/>
      <c r="I123" s="937"/>
      <c r="J123" s="937"/>
      <c r="K123" s="937"/>
      <c r="L123" s="937"/>
      <c r="M123" s="937"/>
      <c r="N123" s="937"/>
      <c r="O123" s="937"/>
      <c r="P123" s="937"/>
      <c r="Q123" s="937"/>
      <c r="R123" s="937"/>
      <c r="S123" s="937"/>
      <c r="T123" s="937"/>
      <c r="U123" s="937"/>
      <c r="V123" s="937"/>
      <c r="W123" s="937"/>
      <c r="X123" s="937"/>
      <c r="Y123" s="937"/>
      <c r="Z123" s="937"/>
    </row>
    <row r="124" ht="15.75" customHeight="1">
      <c r="A124" s="937" t="s">
        <v>5286</v>
      </c>
      <c r="B124" s="937" t="s">
        <v>5232</v>
      </c>
      <c r="C124" s="937" t="s">
        <v>1018</v>
      </c>
      <c r="D124" s="937">
        <v>32.4</v>
      </c>
      <c r="E124" s="937">
        <v>32.4</v>
      </c>
      <c r="F124" s="938">
        <v>1.0</v>
      </c>
      <c r="G124" s="937"/>
      <c r="H124" s="937"/>
      <c r="I124" s="937"/>
      <c r="J124" s="937"/>
      <c r="K124" s="937"/>
      <c r="L124" s="937"/>
      <c r="M124" s="937"/>
      <c r="N124" s="937"/>
      <c r="O124" s="937"/>
      <c r="P124" s="937"/>
      <c r="Q124" s="937"/>
      <c r="R124" s="937"/>
      <c r="S124" s="937"/>
      <c r="T124" s="937"/>
      <c r="U124" s="937"/>
      <c r="V124" s="937"/>
      <c r="W124" s="937"/>
      <c r="X124" s="937"/>
      <c r="Y124" s="937"/>
      <c r="Z124" s="937"/>
    </row>
    <row r="125" ht="15.75" customHeight="1">
      <c r="A125" s="937" t="s">
        <v>5287</v>
      </c>
      <c r="B125" s="937" t="s">
        <v>5288</v>
      </c>
      <c r="C125" s="937" t="s">
        <v>1022</v>
      </c>
      <c r="D125" s="937">
        <v>35.5</v>
      </c>
      <c r="E125" s="937">
        <v>31.8</v>
      </c>
      <c r="F125" s="938">
        <v>0.895774647887324</v>
      </c>
      <c r="G125" s="937"/>
      <c r="H125" s="937"/>
      <c r="I125" s="937"/>
      <c r="J125" s="937"/>
      <c r="K125" s="937"/>
      <c r="L125" s="937"/>
      <c r="M125" s="937"/>
      <c r="N125" s="937"/>
      <c r="O125" s="937"/>
      <c r="P125" s="937"/>
      <c r="Q125" s="937"/>
      <c r="R125" s="937"/>
      <c r="S125" s="937"/>
      <c r="T125" s="937"/>
      <c r="U125" s="937"/>
      <c r="V125" s="937"/>
      <c r="W125" s="937"/>
      <c r="X125" s="937"/>
      <c r="Y125" s="937"/>
      <c r="Z125" s="937"/>
    </row>
    <row r="126" ht="15.75" customHeight="1">
      <c r="A126" s="937" t="s">
        <v>5287</v>
      </c>
      <c r="B126" s="937" t="s">
        <v>5289</v>
      </c>
      <c r="C126" s="937" t="s">
        <v>1026</v>
      </c>
      <c r="D126" s="937">
        <v>54.8</v>
      </c>
      <c r="E126" s="937">
        <v>49.8</v>
      </c>
      <c r="F126" s="938">
        <v>0.9087591240875912</v>
      </c>
      <c r="G126" s="937"/>
      <c r="H126" s="937"/>
      <c r="I126" s="937"/>
      <c r="J126" s="937"/>
      <c r="K126" s="937"/>
      <c r="L126" s="937"/>
      <c r="M126" s="937"/>
      <c r="N126" s="937"/>
      <c r="O126" s="937"/>
      <c r="P126" s="937"/>
      <c r="Q126" s="937"/>
      <c r="R126" s="937"/>
      <c r="S126" s="937"/>
      <c r="T126" s="937"/>
      <c r="U126" s="937"/>
      <c r="V126" s="937"/>
      <c r="W126" s="937"/>
      <c r="X126" s="937"/>
      <c r="Y126" s="937"/>
      <c r="Z126" s="937"/>
    </row>
    <row r="127" ht="15.75" customHeight="1">
      <c r="A127" s="937" t="s">
        <v>5287</v>
      </c>
      <c r="B127" s="937" t="s">
        <v>5290</v>
      </c>
      <c r="C127" s="937" t="s">
        <v>1030</v>
      </c>
      <c r="D127" s="937">
        <v>3.6</v>
      </c>
      <c r="E127" s="937">
        <v>3.4</v>
      </c>
      <c r="F127" s="938">
        <v>0.9444444444444444</v>
      </c>
      <c r="G127" s="937"/>
      <c r="H127" s="937"/>
      <c r="I127" s="937"/>
      <c r="J127" s="937"/>
      <c r="K127" s="937"/>
      <c r="L127" s="937"/>
      <c r="M127" s="937"/>
      <c r="N127" s="937"/>
      <c r="O127" s="937"/>
      <c r="P127" s="937"/>
      <c r="Q127" s="937"/>
      <c r="R127" s="937"/>
      <c r="S127" s="937"/>
      <c r="T127" s="937"/>
      <c r="U127" s="937"/>
      <c r="V127" s="937"/>
      <c r="W127" s="937"/>
      <c r="X127" s="937"/>
      <c r="Y127" s="937"/>
      <c r="Z127" s="937"/>
    </row>
    <row r="128" ht="15.75" customHeight="1">
      <c r="A128" s="937" t="s">
        <v>5287</v>
      </c>
      <c r="B128" s="937" t="s">
        <v>5291</v>
      </c>
      <c r="C128" s="937" t="s">
        <v>1033</v>
      </c>
      <c r="D128" s="937">
        <v>5.9</v>
      </c>
      <c r="E128" s="937">
        <v>5.7</v>
      </c>
      <c r="F128" s="938">
        <v>0.9661016949152542</v>
      </c>
      <c r="G128" s="937"/>
      <c r="H128" s="937"/>
      <c r="I128" s="937"/>
      <c r="J128" s="937"/>
      <c r="K128" s="937"/>
      <c r="L128" s="937"/>
      <c r="M128" s="937"/>
      <c r="N128" s="937"/>
      <c r="O128" s="937"/>
      <c r="P128" s="937"/>
      <c r="Q128" s="937"/>
      <c r="R128" s="937"/>
      <c r="S128" s="937"/>
      <c r="T128" s="937"/>
      <c r="U128" s="937"/>
      <c r="V128" s="937"/>
      <c r="W128" s="937"/>
      <c r="X128" s="937"/>
      <c r="Y128" s="937"/>
      <c r="Z128" s="937"/>
    </row>
    <row r="129" ht="15.75" customHeight="1">
      <c r="A129" s="937" t="s">
        <v>5292</v>
      </c>
      <c r="B129" s="937" t="s">
        <v>5289</v>
      </c>
      <c r="C129" s="937" t="s">
        <v>1037</v>
      </c>
      <c r="D129" s="937">
        <v>370.0</v>
      </c>
      <c r="E129" s="937">
        <v>278.0</v>
      </c>
      <c r="F129" s="938">
        <v>0.7513513513513513</v>
      </c>
      <c r="G129" s="937"/>
      <c r="H129" s="937"/>
      <c r="I129" s="937"/>
      <c r="J129" s="937"/>
      <c r="K129" s="937"/>
      <c r="L129" s="937"/>
      <c r="M129" s="937"/>
      <c r="N129" s="937"/>
      <c r="O129" s="937"/>
      <c r="P129" s="937"/>
      <c r="Q129" s="937"/>
      <c r="R129" s="937"/>
      <c r="S129" s="937"/>
      <c r="T129" s="937"/>
      <c r="U129" s="937"/>
      <c r="V129" s="937"/>
      <c r="W129" s="937"/>
      <c r="X129" s="937"/>
      <c r="Y129" s="937"/>
      <c r="Z129" s="937"/>
    </row>
    <row r="130" ht="15.75" customHeight="1">
      <c r="A130" s="937" t="s">
        <v>5292</v>
      </c>
      <c r="B130" s="937" t="s">
        <v>5293</v>
      </c>
      <c r="C130" s="937" t="s">
        <v>1041</v>
      </c>
      <c r="D130" s="937">
        <v>15.0</v>
      </c>
      <c r="E130" s="937">
        <v>11.0</v>
      </c>
      <c r="F130" s="938">
        <v>0.7333333333333333</v>
      </c>
      <c r="G130" s="937"/>
      <c r="H130" s="937"/>
      <c r="I130" s="937"/>
      <c r="J130" s="937"/>
      <c r="K130" s="937"/>
      <c r="L130" s="937"/>
      <c r="M130" s="937"/>
      <c r="N130" s="937"/>
      <c r="O130" s="937"/>
      <c r="P130" s="937"/>
      <c r="Q130" s="937"/>
      <c r="R130" s="937"/>
      <c r="S130" s="937"/>
      <c r="T130" s="937"/>
      <c r="U130" s="937"/>
      <c r="V130" s="937"/>
      <c r="W130" s="937"/>
      <c r="X130" s="937"/>
      <c r="Y130" s="937"/>
      <c r="Z130" s="937"/>
    </row>
    <row r="131" ht="15.75" customHeight="1">
      <c r="A131" s="937" t="s">
        <v>5294</v>
      </c>
      <c r="B131" s="937" t="s">
        <v>5295</v>
      </c>
      <c r="C131" s="937" t="s">
        <v>1045</v>
      </c>
      <c r="D131" s="937">
        <v>20.0</v>
      </c>
      <c r="E131" s="937">
        <v>20.0</v>
      </c>
      <c r="F131" s="938">
        <v>1.0</v>
      </c>
      <c r="G131" s="937"/>
      <c r="H131" s="937"/>
      <c r="I131" s="937"/>
      <c r="J131" s="937"/>
      <c r="K131" s="937"/>
      <c r="L131" s="937"/>
      <c r="M131" s="937"/>
      <c r="N131" s="937"/>
      <c r="O131" s="937"/>
      <c r="P131" s="937"/>
      <c r="Q131" s="937"/>
      <c r="R131" s="937"/>
      <c r="S131" s="937"/>
      <c r="T131" s="937"/>
      <c r="U131" s="937"/>
      <c r="V131" s="937"/>
      <c r="W131" s="937"/>
      <c r="X131" s="937"/>
      <c r="Y131" s="937"/>
      <c r="Z131" s="937"/>
    </row>
    <row r="132" ht="15.75" customHeight="1">
      <c r="A132" s="937" t="s">
        <v>5294</v>
      </c>
      <c r="B132" s="937" t="s">
        <v>5231</v>
      </c>
      <c r="C132" s="937" t="s">
        <v>1049</v>
      </c>
      <c r="D132" s="937">
        <v>125.0</v>
      </c>
      <c r="E132" s="937">
        <v>125.0</v>
      </c>
      <c r="F132" s="938">
        <v>1.0</v>
      </c>
      <c r="G132" s="937"/>
      <c r="H132" s="937"/>
      <c r="I132" s="937"/>
      <c r="J132" s="937"/>
      <c r="K132" s="937"/>
      <c r="L132" s="937"/>
      <c r="M132" s="937"/>
      <c r="N132" s="937"/>
      <c r="O132" s="937"/>
      <c r="P132" s="937"/>
      <c r="Q132" s="937"/>
      <c r="R132" s="937"/>
      <c r="S132" s="937"/>
      <c r="T132" s="937"/>
      <c r="U132" s="937"/>
      <c r="V132" s="937"/>
      <c r="W132" s="937"/>
      <c r="X132" s="937"/>
      <c r="Y132" s="937"/>
      <c r="Z132" s="937"/>
    </row>
    <row r="133" ht="15.75" customHeight="1">
      <c r="A133" s="937" t="s">
        <v>5296</v>
      </c>
      <c r="B133" s="937" t="s">
        <v>5297</v>
      </c>
      <c r="C133" s="937" t="s">
        <v>1053</v>
      </c>
      <c r="D133" s="937">
        <v>734.7</v>
      </c>
      <c r="E133" s="937">
        <v>419.4</v>
      </c>
      <c r="F133" s="938">
        <v>0.5708452429563087</v>
      </c>
      <c r="G133" s="937"/>
      <c r="H133" s="937"/>
      <c r="I133" s="937"/>
      <c r="J133" s="937"/>
      <c r="K133" s="937"/>
      <c r="L133" s="937"/>
      <c r="M133" s="937"/>
      <c r="N133" s="937"/>
      <c r="O133" s="937"/>
      <c r="P133" s="937"/>
      <c r="Q133" s="937"/>
      <c r="R133" s="937"/>
      <c r="S133" s="937"/>
      <c r="T133" s="937"/>
      <c r="U133" s="937"/>
      <c r="V133" s="937"/>
      <c r="W133" s="937"/>
      <c r="X133" s="937"/>
      <c r="Y133" s="937"/>
      <c r="Z133" s="937"/>
    </row>
    <row r="134" ht="15.75" customHeight="1">
      <c r="A134" s="937" t="s">
        <v>5296</v>
      </c>
      <c r="B134" s="937" t="s">
        <v>5298</v>
      </c>
      <c r="C134" s="937" t="s">
        <v>1057</v>
      </c>
      <c r="D134" s="937">
        <v>2.6</v>
      </c>
      <c r="E134" s="937">
        <v>2.6</v>
      </c>
      <c r="F134" s="938">
        <v>1.0</v>
      </c>
      <c r="G134" s="937"/>
      <c r="H134" s="937"/>
      <c r="I134" s="937"/>
      <c r="J134" s="937"/>
      <c r="K134" s="937"/>
      <c r="L134" s="937"/>
      <c r="M134" s="937"/>
      <c r="N134" s="937"/>
      <c r="O134" s="937"/>
      <c r="P134" s="937"/>
      <c r="Q134" s="937"/>
      <c r="R134" s="937"/>
      <c r="S134" s="937"/>
      <c r="T134" s="937"/>
      <c r="U134" s="937"/>
      <c r="V134" s="937"/>
      <c r="W134" s="937"/>
      <c r="X134" s="937"/>
      <c r="Y134" s="937"/>
      <c r="Z134" s="937"/>
    </row>
    <row r="135" ht="15.75" customHeight="1">
      <c r="A135" s="937" t="s">
        <v>5296</v>
      </c>
      <c r="B135" s="937" t="s">
        <v>5299</v>
      </c>
      <c r="C135" s="937" t="s">
        <v>1060</v>
      </c>
      <c r="D135" s="937">
        <v>5.0</v>
      </c>
      <c r="E135" s="937">
        <v>5.0</v>
      </c>
      <c r="F135" s="938">
        <v>1.0</v>
      </c>
      <c r="G135" s="937"/>
      <c r="H135" s="937"/>
      <c r="I135" s="937"/>
      <c r="J135" s="937"/>
      <c r="K135" s="937"/>
      <c r="L135" s="937"/>
      <c r="M135" s="937"/>
      <c r="N135" s="937"/>
      <c r="O135" s="937"/>
      <c r="P135" s="937"/>
      <c r="Q135" s="937"/>
      <c r="R135" s="937"/>
      <c r="S135" s="937"/>
      <c r="T135" s="937"/>
      <c r="U135" s="937"/>
      <c r="V135" s="937"/>
      <c r="W135" s="937"/>
      <c r="X135" s="937"/>
      <c r="Y135" s="937"/>
      <c r="Z135" s="937"/>
    </row>
    <row r="136" ht="15.75" customHeight="1">
      <c r="A136" s="937" t="s">
        <v>5296</v>
      </c>
      <c r="B136" s="937" t="s">
        <v>5300</v>
      </c>
      <c r="C136" s="937" t="s">
        <v>1064</v>
      </c>
      <c r="D136" s="937">
        <v>7.6</v>
      </c>
      <c r="E136" s="937">
        <v>7.6</v>
      </c>
      <c r="F136" s="938">
        <v>1.0</v>
      </c>
      <c r="G136" s="937"/>
      <c r="H136" s="937"/>
      <c r="I136" s="937"/>
      <c r="J136" s="937"/>
      <c r="K136" s="937"/>
      <c r="L136" s="937"/>
      <c r="M136" s="937"/>
      <c r="N136" s="937"/>
      <c r="O136" s="937"/>
      <c r="P136" s="937"/>
      <c r="Q136" s="937"/>
      <c r="R136" s="937"/>
      <c r="S136" s="937"/>
      <c r="T136" s="937"/>
      <c r="U136" s="937"/>
      <c r="V136" s="937"/>
      <c r="W136" s="937"/>
      <c r="X136" s="937"/>
      <c r="Y136" s="937"/>
      <c r="Z136" s="937"/>
    </row>
    <row r="137" ht="15.75" customHeight="1">
      <c r="A137" s="937" t="s">
        <v>1259</v>
      </c>
      <c r="B137" s="937" t="s">
        <v>5263</v>
      </c>
      <c r="C137" s="937" t="s">
        <v>1068</v>
      </c>
      <c r="D137" s="937">
        <v>82.8</v>
      </c>
      <c r="E137" s="937">
        <v>75.0</v>
      </c>
      <c r="F137" s="938">
        <v>0.9057971014492754</v>
      </c>
      <c r="G137" s="937"/>
      <c r="H137" s="937"/>
      <c r="I137" s="937"/>
      <c r="J137" s="937"/>
      <c r="K137" s="937"/>
      <c r="L137" s="937"/>
      <c r="M137" s="937"/>
      <c r="N137" s="937"/>
      <c r="O137" s="937"/>
      <c r="P137" s="937"/>
      <c r="Q137" s="937"/>
      <c r="R137" s="937"/>
      <c r="S137" s="937"/>
      <c r="T137" s="937"/>
      <c r="U137" s="937"/>
      <c r="V137" s="937"/>
      <c r="W137" s="937"/>
      <c r="X137" s="937"/>
      <c r="Y137" s="937"/>
      <c r="Z137" s="937"/>
    </row>
    <row r="138" ht="15.75" customHeight="1">
      <c r="A138" s="937" t="s">
        <v>1259</v>
      </c>
      <c r="B138" s="937" t="s">
        <v>5266</v>
      </c>
      <c r="C138" s="937" t="s">
        <v>1072</v>
      </c>
      <c r="D138" s="937">
        <v>120.0</v>
      </c>
      <c r="E138" s="937">
        <v>105.2</v>
      </c>
      <c r="F138" s="938">
        <v>0.8766666666666667</v>
      </c>
      <c r="G138" s="937"/>
      <c r="H138" s="937"/>
      <c r="I138" s="937"/>
      <c r="J138" s="937"/>
      <c r="K138" s="937"/>
      <c r="L138" s="937"/>
      <c r="M138" s="937"/>
      <c r="N138" s="937"/>
      <c r="O138" s="937"/>
      <c r="P138" s="937"/>
      <c r="Q138" s="937"/>
      <c r="R138" s="937"/>
      <c r="S138" s="937"/>
      <c r="T138" s="937"/>
      <c r="U138" s="937"/>
      <c r="V138" s="937"/>
      <c r="W138" s="937"/>
      <c r="X138" s="937"/>
      <c r="Y138" s="937"/>
      <c r="Z138" s="937"/>
    </row>
    <row r="139" ht="15.75" customHeight="1">
      <c r="A139" s="937" t="s">
        <v>1259</v>
      </c>
      <c r="B139" s="937" t="s">
        <v>5283</v>
      </c>
      <c r="C139" s="937" t="s">
        <v>1076</v>
      </c>
      <c r="D139" s="937">
        <v>156.6</v>
      </c>
      <c r="E139" s="937">
        <v>139.1</v>
      </c>
      <c r="F139" s="938">
        <v>0.888250319284802</v>
      </c>
      <c r="G139" s="937"/>
      <c r="H139" s="937"/>
      <c r="I139" s="937"/>
      <c r="J139" s="937"/>
      <c r="K139" s="937"/>
      <c r="L139" s="937"/>
      <c r="M139" s="937"/>
      <c r="N139" s="937"/>
      <c r="O139" s="937"/>
      <c r="P139" s="937"/>
      <c r="Q139" s="937"/>
      <c r="R139" s="937"/>
      <c r="S139" s="937"/>
      <c r="T139" s="937"/>
      <c r="U139" s="937"/>
      <c r="V139" s="937"/>
      <c r="W139" s="937"/>
      <c r="X139" s="937"/>
      <c r="Y139" s="937"/>
      <c r="Z139" s="937"/>
    </row>
    <row r="140" ht="15.75" customHeight="1">
      <c r="A140" s="937" t="s">
        <v>5301</v>
      </c>
      <c r="B140" s="937" t="s">
        <v>5302</v>
      </c>
      <c r="C140" s="937" t="s">
        <v>1080</v>
      </c>
      <c r="D140" s="937">
        <v>445.0</v>
      </c>
      <c r="E140" s="937">
        <v>316.0</v>
      </c>
      <c r="F140" s="938">
        <v>0.7101123595505618</v>
      </c>
      <c r="G140" s="937"/>
      <c r="H140" s="937"/>
      <c r="I140" s="937"/>
      <c r="J140" s="937"/>
      <c r="K140" s="937"/>
      <c r="L140" s="937"/>
      <c r="M140" s="937"/>
      <c r="N140" s="937"/>
      <c r="O140" s="937"/>
      <c r="P140" s="937"/>
      <c r="Q140" s="937"/>
      <c r="R140" s="937"/>
      <c r="S140" s="937"/>
      <c r="T140" s="937"/>
      <c r="U140" s="937"/>
      <c r="V140" s="937"/>
      <c r="W140" s="937"/>
      <c r="X140" s="937"/>
      <c r="Y140" s="937"/>
      <c r="Z140" s="937"/>
    </row>
    <row r="141" ht="15.75" customHeight="1">
      <c r="A141" s="937" t="s">
        <v>5301</v>
      </c>
      <c r="B141" s="937" t="s">
        <v>5303</v>
      </c>
      <c r="C141" s="937" t="s">
        <v>1084</v>
      </c>
      <c r="D141" s="937">
        <v>285.0</v>
      </c>
      <c r="E141" s="937">
        <v>202.0</v>
      </c>
      <c r="F141" s="938">
        <v>0.7087719298245614</v>
      </c>
      <c r="G141" s="937"/>
      <c r="H141" s="937"/>
      <c r="I141" s="937"/>
      <c r="J141" s="937"/>
      <c r="K141" s="937"/>
      <c r="L141" s="937"/>
      <c r="M141" s="937"/>
      <c r="N141" s="937"/>
      <c r="O141" s="937"/>
      <c r="P141" s="937"/>
      <c r="Q141" s="937"/>
      <c r="R141" s="937"/>
      <c r="S141" s="937"/>
      <c r="T141" s="937"/>
      <c r="U141" s="937"/>
      <c r="V141" s="937"/>
      <c r="W141" s="937"/>
      <c r="X141" s="937"/>
      <c r="Y141" s="937"/>
      <c r="Z141" s="937"/>
    </row>
    <row r="142" ht="15.75" customHeight="1">
      <c r="A142" s="937" t="s">
        <v>5304</v>
      </c>
      <c r="B142" s="937" t="s">
        <v>5263</v>
      </c>
      <c r="C142" s="937" t="s">
        <v>1088</v>
      </c>
      <c r="D142" s="937">
        <v>135.8</v>
      </c>
      <c r="E142" s="937">
        <v>129.9</v>
      </c>
      <c r="F142" s="938">
        <v>0.9565537555228276</v>
      </c>
      <c r="G142" s="937"/>
      <c r="H142" s="937"/>
      <c r="I142" s="937"/>
      <c r="J142" s="937"/>
      <c r="K142" s="937"/>
      <c r="L142" s="937"/>
      <c r="M142" s="937"/>
      <c r="N142" s="937"/>
      <c r="O142" s="937"/>
      <c r="P142" s="937"/>
      <c r="Q142" s="937"/>
      <c r="R142" s="937"/>
      <c r="S142" s="937"/>
      <c r="T142" s="937"/>
      <c r="U142" s="937"/>
      <c r="V142" s="937"/>
      <c r="W142" s="937"/>
      <c r="X142" s="937"/>
      <c r="Y142" s="937"/>
      <c r="Z142" s="937"/>
    </row>
    <row r="143" ht="15.75" customHeight="1">
      <c r="A143" s="937" t="s">
        <v>5304</v>
      </c>
      <c r="B143" s="937" t="s">
        <v>5266</v>
      </c>
      <c r="C143" s="937" t="s">
        <v>1092</v>
      </c>
      <c r="D143" s="937">
        <v>199.3</v>
      </c>
      <c r="E143" s="937">
        <v>194.9</v>
      </c>
      <c r="F143" s="938">
        <v>0.977922729553437</v>
      </c>
      <c r="G143" s="937"/>
      <c r="H143" s="937"/>
      <c r="I143" s="937"/>
      <c r="J143" s="937"/>
      <c r="K143" s="937"/>
      <c r="L143" s="937"/>
      <c r="M143" s="937"/>
      <c r="N143" s="937"/>
      <c r="O143" s="937"/>
      <c r="P143" s="937"/>
      <c r="Q143" s="937"/>
      <c r="R143" s="937"/>
      <c r="S143" s="937"/>
      <c r="T143" s="937"/>
      <c r="U143" s="937"/>
      <c r="V143" s="937"/>
      <c r="W143" s="937"/>
      <c r="X143" s="937"/>
      <c r="Y143" s="937"/>
      <c r="Z143" s="937"/>
    </row>
    <row r="144" ht="15.75" customHeight="1">
      <c r="A144" s="937" t="s">
        <v>5304</v>
      </c>
      <c r="B144" s="937" t="s">
        <v>5283</v>
      </c>
      <c r="C144" s="937" t="s">
        <v>1096</v>
      </c>
      <c r="D144" s="937">
        <v>297.6</v>
      </c>
      <c r="E144" s="937">
        <v>288.4</v>
      </c>
      <c r="F144" s="938">
        <v>0.9690860215053761</v>
      </c>
      <c r="G144" s="937"/>
      <c r="H144" s="937"/>
      <c r="I144" s="937"/>
      <c r="J144" s="937"/>
      <c r="K144" s="937"/>
      <c r="L144" s="937"/>
      <c r="M144" s="937"/>
      <c r="N144" s="937"/>
      <c r="O144" s="937"/>
      <c r="P144" s="937"/>
      <c r="Q144" s="937"/>
      <c r="R144" s="937"/>
      <c r="S144" s="937"/>
      <c r="T144" s="937"/>
      <c r="U144" s="937"/>
      <c r="V144" s="937"/>
      <c r="W144" s="937"/>
      <c r="X144" s="937"/>
      <c r="Y144" s="937"/>
      <c r="Z144" s="937"/>
    </row>
    <row r="145" ht="15.75" customHeight="1">
      <c r="A145" s="937" t="s">
        <v>5305</v>
      </c>
      <c r="B145" s="937" t="s">
        <v>5272</v>
      </c>
      <c r="C145" s="937" t="s">
        <v>1100</v>
      </c>
      <c r="D145" s="937">
        <v>244.9</v>
      </c>
      <c r="E145" s="937">
        <v>244.9</v>
      </c>
      <c r="F145" s="938">
        <v>1.0</v>
      </c>
      <c r="G145" s="937"/>
      <c r="H145" s="937"/>
      <c r="I145" s="937"/>
      <c r="J145" s="937"/>
      <c r="K145" s="937"/>
      <c r="L145" s="937"/>
      <c r="M145" s="937"/>
      <c r="N145" s="937"/>
      <c r="O145" s="937"/>
      <c r="P145" s="937"/>
      <c r="Q145" s="937"/>
      <c r="R145" s="937"/>
      <c r="S145" s="937"/>
      <c r="T145" s="937"/>
      <c r="U145" s="937"/>
      <c r="V145" s="937"/>
      <c r="W145" s="937"/>
      <c r="X145" s="937"/>
      <c r="Y145" s="937"/>
      <c r="Z145" s="937"/>
    </row>
    <row r="146" ht="15.75" customHeight="1">
      <c r="A146" s="937" t="s">
        <v>5305</v>
      </c>
      <c r="B146" s="937" t="s">
        <v>5273</v>
      </c>
      <c r="C146" s="937" t="s">
        <v>1104</v>
      </c>
      <c r="D146" s="937">
        <v>284.1</v>
      </c>
      <c r="E146" s="937">
        <v>284.1</v>
      </c>
      <c r="F146" s="938">
        <v>1.0</v>
      </c>
      <c r="G146" s="937"/>
      <c r="H146" s="937"/>
      <c r="I146" s="937"/>
      <c r="J146" s="937"/>
      <c r="K146" s="937"/>
      <c r="L146" s="937"/>
      <c r="M146" s="937"/>
      <c r="N146" s="937"/>
      <c r="O146" s="937"/>
      <c r="P146" s="937"/>
      <c r="Q146" s="937"/>
      <c r="R146" s="937"/>
      <c r="S146" s="937"/>
      <c r="T146" s="937"/>
      <c r="U146" s="937"/>
      <c r="V146" s="937"/>
      <c r="W146" s="937"/>
      <c r="X146" s="937"/>
      <c r="Y146" s="937"/>
      <c r="Z146" s="937"/>
    </row>
    <row r="147" ht="15.75" customHeight="1">
      <c r="A147" s="937" t="s">
        <v>5305</v>
      </c>
      <c r="B147" s="937" t="s">
        <v>5306</v>
      </c>
      <c r="C147" s="937" t="s">
        <v>1108</v>
      </c>
      <c r="D147" s="937">
        <v>335.4</v>
      </c>
      <c r="E147" s="937">
        <v>335.4</v>
      </c>
      <c r="F147" s="938">
        <v>1.0</v>
      </c>
      <c r="G147" s="937"/>
      <c r="H147" s="937"/>
      <c r="I147" s="937"/>
      <c r="J147" s="937"/>
      <c r="K147" s="937"/>
      <c r="L147" s="937"/>
      <c r="M147" s="937"/>
      <c r="N147" s="937"/>
      <c r="O147" s="937"/>
      <c r="P147" s="937"/>
      <c r="Q147" s="937"/>
      <c r="R147" s="937"/>
      <c r="S147" s="937"/>
      <c r="T147" s="937"/>
      <c r="U147" s="937"/>
      <c r="V147" s="937"/>
      <c r="W147" s="937"/>
      <c r="X147" s="937"/>
      <c r="Y147" s="937"/>
      <c r="Z147" s="937"/>
    </row>
    <row r="148" ht="15.75" customHeight="1">
      <c r="A148" s="937" t="s">
        <v>5305</v>
      </c>
      <c r="B148" s="937" t="s">
        <v>5238</v>
      </c>
      <c r="C148" s="937" t="s">
        <v>1112</v>
      </c>
      <c r="D148" s="937">
        <v>6.9</v>
      </c>
      <c r="E148" s="937">
        <v>6.9</v>
      </c>
      <c r="F148" s="938">
        <v>1.0</v>
      </c>
      <c r="G148" s="937"/>
      <c r="H148" s="937"/>
      <c r="I148" s="937"/>
      <c r="J148" s="937"/>
      <c r="K148" s="937"/>
      <c r="L148" s="937"/>
      <c r="M148" s="937"/>
      <c r="N148" s="937"/>
      <c r="O148" s="937"/>
      <c r="P148" s="937"/>
      <c r="Q148" s="937"/>
      <c r="R148" s="937"/>
      <c r="S148" s="937"/>
      <c r="T148" s="937"/>
      <c r="U148" s="937"/>
      <c r="V148" s="937"/>
      <c r="W148" s="937"/>
      <c r="X148" s="937"/>
      <c r="Y148" s="937"/>
      <c r="Z148" s="937"/>
    </row>
    <row r="149" ht="15.75" customHeight="1">
      <c r="A149" s="937" t="s">
        <v>5305</v>
      </c>
      <c r="B149" s="937" t="s">
        <v>5239</v>
      </c>
      <c r="C149" s="937" t="s">
        <v>1116</v>
      </c>
      <c r="D149" s="937">
        <v>12.5</v>
      </c>
      <c r="E149" s="937">
        <v>12.5</v>
      </c>
      <c r="F149" s="938">
        <v>1.0</v>
      </c>
      <c r="G149" s="937"/>
      <c r="H149" s="937"/>
      <c r="I149" s="937"/>
      <c r="J149" s="937"/>
      <c r="K149" s="937"/>
      <c r="L149" s="937"/>
      <c r="M149" s="937"/>
      <c r="N149" s="937"/>
      <c r="O149" s="937"/>
      <c r="P149" s="937"/>
      <c r="Q149" s="937"/>
      <c r="R149" s="937"/>
      <c r="S149" s="937"/>
      <c r="T149" s="937"/>
      <c r="U149" s="937"/>
      <c r="V149" s="937"/>
      <c r="W149" s="937"/>
      <c r="X149" s="937"/>
      <c r="Y149" s="937"/>
      <c r="Z149" s="937"/>
    </row>
    <row r="150" ht="15.75" customHeight="1">
      <c r="A150" s="937" t="s">
        <v>5305</v>
      </c>
      <c r="B150" s="937" t="s">
        <v>5228</v>
      </c>
      <c r="C150" s="937" t="s">
        <v>1119</v>
      </c>
      <c r="D150" s="937">
        <v>17.8</v>
      </c>
      <c r="E150" s="937">
        <v>17.8</v>
      </c>
      <c r="F150" s="938">
        <v>1.0</v>
      </c>
      <c r="G150" s="937"/>
      <c r="H150" s="937"/>
      <c r="I150" s="937"/>
      <c r="J150" s="937"/>
      <c r="K150" s="937"/>
      <c r="L150" s="937"/>
      <c r="M150" s="937"/>
      <c r="N150" s="937"/>
      <c r="O150" s="937"/>
      <c r="P150" s="937"/>
      <c r="Q150" s="937"/>
      <c r="R150" s="937"/>
      <c r="S150" s="937"/>
      <c r="T150" s="937"/>
      <c r="U150" s="937"/>
      <c r="V150" s="937"/>
      <c r="W150" s="937"/>
      <c r="X150" s="937"/>
      <c r="Y150" s="937"/>
      <c r="Z150" s="937"/>
    </row>
    <row r="151" ht="15.75" customHeight="1">
      <c r="A151" s="937" t="s">
        <v>5305</v>
      </c>
      <c r="B151" s="937" t="s">
        <v>5232</v>
      </c>
      <c r="C151" s="937" t="s">
        <v>1123</v>
      </c>
      <c r="D151" s="937">
        <v>28.4</v>
      </c>
      <c r="E151" s="937">
        <v>28.4</v>
      </c>
      <c r="F151" s="938">
        <v>1.0</v>
      </c>
      <c r="G151" s="937"/>
      <c r="H151" s="937"/>
      <c r="I151" s="937"/>
      <c r="J151" s="937"/>
      <c r="K151" s="937"/>
      <c r="L151" s="937"/>
      <c r="M151" s="937"/>
      <c r="N151" s="937"/>
      <c r="O151" s="937"/>
      <c r="P151" s="937"/>
      <c r="Q151" s="937"/>
      <c r="R151" s="937"/>
      <c r="S151" s="937"/>
      <c r="T151" s="937"/>
      <c r="U151" s="937"/>
      <c r="V151" s="937"/>
      <c r="W151" s="937"/>
      <c r="X151" s="937"/>
      <c r="Y151" s="937"/>
      <c r="Z151" s="937"/>
    </row>
    <row r="152" ht="15.75" customHeight="1">
      <c r="A152" s="937" t="s">
        <v>5307</v>
      </c>
      <c r="B152" s="937" t="s">
        <v>5308</v>
      </c>
      <c r="C152" s="937" t="s">
        <v>1127</v>
      </c>
      <c r="D152" s="937">
        <v>220.0</v>
      </c>
      <c r="E152" s="937">
        <v>150.0</v>
      </c>
      <c r="F152" s="938">
        <v>0.6818181818181818</v>
      </c>
      <c r="G152" s="937"/>
      <c r="H152" s="937"/>
      <c r="I152" s="937"/>
      <c r="J152" s="937"/>
      <c r="K152" s="937"/>
      <c r="L152" s="937"/>
      <c r="M152" s="937"/>
      <c r="N152" s="937"/>
      <c r="O152" s="937"/>
      <c r="P152" s="937"/>
      <c r="Q152" s="937"/>
      <c r="R152" s="937"/>
      <c r="S152" s="937"/>
      <c r="T152" s="937"/>
      <c r="U152" s="937"/>
      <c r="V152" s="937"/>
      <c r="W152" s="937"/>
      <c r="X152" s="937"/>
      <c r="Y152" s="937"/>
      <c r="Z152" s="937"/>
    </row>
    <row r="153" ht="15.75" customHeight="1">
      <c r="A153" s="937" t="s">
        <v>5307</v>
      </c>
      <c r="B153" s="937" t="s">
        <v>5309</v>
      </c>
      <c r="C153" s="937" t="s">
        <v>1131</v>
      </c>
      <c r="D153" s="937">
        <v>20.0</v>
      </c>
      <c r="E153" s="937">
        <v>20.0</v>
      </c>
      <c r="F153" s="938">
        <v>1.0</v>
      </c>
      <c r="G153" s="937"/>
      <c r="H153" s="937"/>
      <c r="I153" s="937"/>
      <c r="J153" s="937"/>
      <c r="K153" s="937"/>
      <c r="L153" s="937"/>
      <c r="M153" s="937"/>
      <c r="N153" s="937"/>
      <c r="O153" s="937"/>
      <c r="P153" s="937"/>
      <c r="Q153" s="937"/>
      <c r="R153" s="937"/>
      <c r="S153" s="937"/>
      <c r="T153" s="937"/>
      <c r="U153" s="937"/>
      <c r="V153" s="937"/>
      <c r="W153" s="937"/>
      <c r="X153" s="937"/>
      <c r="Y153" s="937"/>
      <c r="Z153" s="937"/>
    </row>
    <row r="154" ht="15.75" customHeight="1">
      <c r="A154" s="937" t="s">
        <v>5310</v>
      </c>
      <c r="B154" s="937" t="s">
        <v>5231</v>
      </c>
      <c r="C154" s="937" t="s">
        <v>1135</v>
      </c>
      <c r="D154" s="937">
        <v>50.0</v>
      </c>
      <c r="E154" s="937">
        <v>50.0</v>
      </c>
      <c r="F154" s="938">
        <v>1.0</v>
      </c>
      <c r="G154" s="937"/>
      <c r="H154" s="937"/>
      <c r="I154" s="937"/>
      <c r="J154" s="937"/>
      <c r="K154" s="937"/>
      <c r="L154" s="937"/>
      <c r="M154" s="937"/>
      <c r="N154" s="937"/>
      <c r="O154" s="937"/>
      <c r="P154" s="937"/>
      <c r="Q154" s="937"/>
      <c r="R154" s="937"/>
      <c r="S154" s="937"/>
      <c r="T154" s="937"/>
      <c r="U154" s="937"/>
      <c r="V154" s="937"/>
      <c r="W154" s="937"/>
      <c r="X154" s="937"/>
      <c r="Y154" s="937"/>
      <c r="Z154" s="937"/>
    </row>
    <row r="155" ht="15.75" customHeight="1">
      <c r="A155" s="937" t="s">
        <v>5311</v>
      </c>
      <c r="B155" s="937" t="s">
        <v>5281</v>
      </c>
      <c r="C155" s="937" t="s">
        <v>1139</v>
      </c>
      <c r="D155" s="937">
        <v>1275.0</v>
      </c>
      <c r="E155" s="937">
        <v>727.0</v>
      </c>
      <c r="F155" s="938">
        <v>0.5701960784313725</v>
      </c>
      <c r="G155" s="937"/>
      <c r="H155" s="937"/>
      <c r="I155" s="937"/>
      <c r="J155" s="937"/>
      <c r="K155" s="937"/>
      <c r="L155" s="937"/>
      <c r="M155" s="937"/>
      <c r="N155" s="937"/>
      <c r="O155" s="937"/>
      <c r="P155" s="937"/>
      <c r="Q155" s="937"/>
      <c r="R155" s="937"/>
      <c r="S155" s="937"/>
      <c r="T155" s="937"/>
      <c r="U155" s="937"/>
      <c r="V155" s="937"/>
      <c r="W155" s="937"/>
      <c r="X155" s="937"/>
      <c r="Y155" s="937"/>
      <c r="Z155" s="937"/>
    </row>
    <row r="156" ht="15.75" customHeight="1">
      <c r="A156" s="937" t="s">
        <v>5311</v>
      </c>
      <c r="B156" s="937" t="s">
        <v>5312</v>
      </c>
      <c r="C156" s="937" t="s">
        <v>1143</v>
      </c>
      <c r="D156" s="937">
        <v>154.0</v>
      </c>
      <c r="E156" s="937">
        <v>88.0</v>
      </c>
      <c r="F156" s="938">
        <v>0.5714285714285714</v>
      </c>
      <c r="G156" s="937"/>
      <c r="H156" s="937"/>
      <c r="I156" s="937"/>
      <c r="J156" s="937"/>
      <c r="K156" s="937"/>
      <c r="L156" s="937"/>
      <c r="M156" s="937"/>
      <c r="N156" s="937"/>
      <c r="O156" s="937"/>
      <c r="P156" s="937"/>
      <c r="Q156" s="937"/>
      <c r="R156" s="937"/>
      <c r="S156" s="937"/>
      <c r="T156" s="937"/>
      <c r="U156" s="937"/>
      <c r="V156" s="937"/>
      <c r="W156" s="937"/>
      <c r="X156" s="937"/>
      <c r="Y156" s="937"/>
      <c r="Z156" s="937"/>
    </row>
    <row r="157" ht="15.75" customHeight="1">
      <c r="A157" s="937" t="s">
        <v>5313</v>
      </c>
      <c r="B157" s="937" t="s">
        <v>5271</v>
      </c>
      <c r="C157" s="937" t="s">
        <v>1147</v>
      </c>
      <c r="D157" s="937">
        <v>54.0</v>
      </c>
      <c r="E157" s="937">
        <v>54.0</v>
      </c>
      <c r="F157" s="938">
        <v>1.0</v>
      </c>
      <c r="G157" s="937"/>
      <c r="H157" s="937"/>
      <c r="I157" s="937"/>
      <c r="J157" s="937"/>
      <c r="K157" s="937"/>
      <c r="L157" s="937"/>
      <c r="M157" s="937"/>
      <c r="N157" s="937"/>
      <c r="O157" s="937"/>
      <c r="P157" s="937"/>
      <c r="Q157" s="937"/>
      <c r="R157" s="937"/>
      <c r="S157" s="937"/>
      <c r="T157" s="937"/>
      <c r="U157" s="937"/>
      <c r="V157" s="937"/>
      <c r="W157" s="937"/>
      <c r="X157" s="937"/>
      <c r="Y157" s="937"/>
      <c r="Z157" s="937"/>
    </row>
    <row r="158" ht="15.75" customHeight="1">
      <c r="A158" s="937" t="s">
        <v>5314</v>
      </c>
      <c r="B158" s="937" t="s">
        <v>5315</v>
      </c>
      <c r="C158" s="937" t="s">
        <v>1151</v>
      </c>
      <c r="D158" s="937">
        <v>320.0</v>
      </c>
      <c r="E158" s="937">
        <v>310.0</v>
      </c>
      <c r="F158" s="938">
        <v>0.96875</v>
      </c>
      <c r="G158" s="937"/>
      <c r="H158" s="937"/>
      <c r="I158" s="937"/>
      <c r="J158" s="937"/>
      <c r="K158" s="937"/>
      <c r="L158" s="937"/>
      <c r="M158" s="937"/>
      <c r="N158" s="937"/>
      <c r="O158" s="937"/>
      <c r="P158" s="937"/>
      <c r="Q158" s="937"/>
      <c r="R158" s="937"/>
      <c r="S158" s="937"/>
      <c r="T158" s="937"/>
      <c r="U158" s="937"/>
      <c r="V158" s="937"/>
      <c r="W158" s="937"/>
      <c r="X158" s="937"/>
      <c r="Y158" s="937"/>
      <c r="Z158" s="937"/>
    </row>
    <row r="159" ht="15.75" customHeight="1">
      <c r="A159" s="937" t="s">
        <v>5314</v>
      </c>
      <c r="B159" s="937" t="s">
        <v>5316</v>
      </c>
      <c r="C159" s="937" t="s">
        <v>1155</v>
      </c>
      <c r="D159" s="937">
        <v>45.0</v>
      </c>
      <c r="E159" s="937">
        <v>44.0</v>
      </c>
      <c r="F159" s="938">
        <v>0.9777777777777777</v>
      </c>
      <c r="G159" s="937"/>
      <c r="H159" s="937"/>
      <c r="I159" s="937"/>
      <c r="J159" s="937"/>
      <c r="K159" s="937"/>
      <c r="L159" s="937"/>
      <c r="M159" s="937"/>
      <c r="N159" s="937"/>
      <c r="O159" s="937"/>
      <c r="P159" s="937"/>
      <c r="Q159" s="937"/>
      <c r="R159" s="937"/>
      <c r="S159" s="937"/>
      <c r="T159" s="937"/>
      <c r="U159" s="937"/>
      <c r="V159" s="937"/>
      <c r="W159" s="937"/>
      <c r="X159" s="937"/>
      <c r="Y159" s="937"/>
      <c r="Z159" s="937"/>
    </row>
    <row r="160" ht="15.75" customHeight="1">
      <c r="A160" s="937" t="s">
        <v>1409</v>
      </c>
      <c r="B160" s="937" t="s">
        <v>5266</v>
      </c>
      <c r="C160" s="937" t="s">
        <v>1159</v>
      </c>
      <c r="D160" s="937">
        <v>189.5</v>
      </c>
      <c r="E160" s="937">
        <v>163.0</v>
      </c>
      <c r="F160" s="938">
        <v>0.8601583113456465</v>
      </c>
      <c r="G160" s="937"/>
      <c r="H160" s="937"/>
      <c r="I160" s="937"/>
      <c r="J160" s="937"/>
      <c r="K160" s="937"/>
      <c r="L160" s="937"/>
      <c r="M160" s="937"/>
      <c r="N160" s="937"/>
      <c r="O160" s="937"/>
      <c r="P160" s="937"/>
      <c r="Q160" s="937"/>
      <c r="R160" s="937"/>
      <c r="S160" s="937"/>
      <c r="T160" s="937"/>
      <c r="U160" s="937"/>
      <c r="V160" s="937"/>
      <c r="W160" s="937"/>
      <c r="X160" s="937"/>
      <c r="Y160" s="937"/>
      <c r="Z160" s="937"/>
    </row>
    <row r="161" ht="15.75" customHeight="1">
      <c r="A161" s="937" t="s">
        <v>1409</v>
      </c>
      <c r="B161" s="937" t="s">
        <v>5309</v>
      </c>
      <c r="C161" s="937" t="s">
        <v>1163</v>
      </c>
      <c r="D161" s="937">
        <v>25.0</v>
      </c>
      <c r="E161" s="937">
        <v>22.0</v>
      </c>
      <c r="F161" s="938">
        <v>0.88</v>
      </c>
      <c r="G161" s="937"/>
      <c r="H161" s="937"/>
      <c r="I161" s="937"/>
      <c r="J161" s="937"/>
      <c r="K161" s="937"/>
      <c r="L161" s="937"/>
      <c r="M161" s="937"/>
      <c r="N161" s="937"/>
      <c r="O161" s="937"/>
      <c r="P161" s="937"/>
      <c r="Q161" s="937"/>
      <c r="R161" s="937"/>
      <c r="S161" s="937"/>
      <c r="T161" s="937"/>
      <c r="U161" s="937"/>
      <c r="V161" s="937"/>
      <c r="W161" s="937"/>
      <c r="X161" s="937"/>
      <c r="Y161" s="937"/>
      <c r="Z161" s="937"/>
    </row>
    <row r="162" ht="15.75" customHeight="1">
      <c r="A162" s="937" t="s">
        <v>5317</v>
      </c>
      <c r="B162" s="937" t="s">
        <v>5318</v>
      </c>
      <c r="C162" s="937" t="s">
        <v>1167</v>
      </c>
      <c r="D162" s="937">
        <v>3.0</v>
      </c>
      <c r="E162" s="937">
        <v>3.0</v>
      </c>
      <c r="F162" s="938">
        <v>1.0</v>
      </c>
      <c r="G162" s="937"/>
      <c r="H162" s="937"/>
      <c r="I162" s="937"/>
      <c r="J162" s="937"/>
      <c r="K162" s="937"/>
      <c r="L162" s="937"/>
      <c r="M162" s="937"/>
      <c r="N162" s="937"/>
      <c r="O162" s="937"/>
      <c r="P162" s="937"/>
      <c r="Q162" s="937"/>
      <c r="R162" s="937"/>
      <c r="S162" s="937"/>
      <c r="T162" s="937"/>
      <c r="U162" s="937"/>
      <c r="V162" s="937"/>
      <c r="W162" s="937"/>
      <c r="X162" s="937"/>
      <c r="Y162" s="937"/>
      <c r="Z162" s="937"/>
    </row>
    <row r="163" ht="15.75" customHeight="1">
      <c r="A163" s="937" t="s">
        <v>5319</v>
      </c>
      <c r="B163" s="937" t="s">
        <v>5312</v>
      </c>
      <c r="C163" s="937" t="s">
        <v>1171</v>
      </c>
      <c r="D163" s="937">
        <v>131.0</v>
      </c>
      <c r="E163" s="937">
        <v>66.0</v>
      </c>
      <c r="F163" s="938">
        <v>0.5038167938931297</v>
      </c>
      <c r="G163" s="937"/>
      <c r="H163" s="937"/>
      <c r="I163" s="937"/>
      <c r="J163" s="937"/>
      <c r="K163" s="937"/>
      <c r="L163" s="937"/>
      <c r="M163" s="937"/>
      <c r="N163" s="937"/>
      <c r="O163" s="937"/>
      <c r="P163" s="937"/>
      <c r="Q163" s="937"/>
      <c r="R163" s="937"/>
      <c r="S163" s="937"/>
      <c r="T163" s="937"/>
      <c r="U163" s="937"/>
      <c r="V163" s="937"/>
      <c r="W163" s="937"/>
      <c r="X163" s="937"/>
      <c r="Y163" s="937"/>
      <c r="Z163" s="937"/>
    </row>
    <row r="164" ht="15.75" customHeight="1">
      <c r="A164" s="937" t="s">
        <v>5319</v>
      </c>
      <c r="B164" s="937" t="s">
        <v>5320</v>
      </c>
      <c r="C164" s="937" t="s">
        <v>1175</v>
      </c>
      <c r="D164" s="937">
        <v>5.0</v>
      </c>
      <c r="E164" s="937">
        <v>2.0</v>
      </c>
      <c r="F164" s="938">
        <v>0.4</v>
      </c>
      <c r="G164" s="937"/>
      <c r="H164" s="937"/>
      <c r="I164" s="937"/>
      <c r="J164" s="937"/>
      <c r="K164" s="937"/>
      <c r="L164" s="937"/>
      <c r="M164" s="937"/>
      <c r="N164" s="937"/>
      <c r="O164" s="937"/>
      <c r="P164" s="937"/>
      <c r="Q164" s="937"/>
      <c r="R164" s="937"/>
      <c r="S164" s="937"/>
      <c r="T164" s="937"/>
      <c r="U164" s="937"/>
      <c r="V164" s="937"/>
      <c r="W164" s="937"/>
      <c r="X164" s="937"/>
      <c r="Y164" s="937"/>
      <c r="Z164" s="937"/>
    </row>
    <row r="165" ht="15.75" customHeight="1">
      <c r="A165" s="937" t="s">
        <v>1444</v>
      </c>
      <c r="B165" s="937" t="s">
        <v>5266</v>
      </c>
      <c r="C165" s="937" t="s">
        <v>1179</v>
      </c>
      <c r="D165" s="937">
        <v>90.0</v>
      </c>
      <c r="E165" s="937">
        <v>75.0</v>
      </c>
      <c r="F165" s="938">
        <v>0.8333333333333334</v>
      </c>
      <c r="G165" s="937"/>
      <c r="H165" s="937"/>
      <c r="I165" s="937"/>
      <c r="J165" s="937"/>
      <c r="K165" s="937"/>
      <c r="L165" s="937"/>
      <c r="M165" s="937"/>
      <c r="N165" s="937"/>
      <c r="O165" s="937"/>
      <c r="P165" s="937"/>
      <c r="Q165" s="937"/>
      <c r="R165" s="937"/>
      <c r="S165" s="937"/>
      <c r="T165" s="937"/>
      <c r="U165" s="937"/>
      <c r="V165" s="937"/>
      <c r="W165" s="937"/>
      <c r="X165" s="937"/>
      <c r="Y165" s="937"/>
      <c r="Z165" s="937"/>
    </row>
    <row r="166" ht="15.75" customHeight="1">
      <c r="A166" s="937" t="s">
        <v>5321</v>
      </c>
      <c r="B166" s="937" t="s">
        <v>5309</v>
      </c>
      <c r="C166" s="937" t="s">
        <v>1182</v>
      </c>
      <c r="D166" s="937">
        <v>15.0</v>
      </c>
      <c r="E166" s="937">
        <v>10.0</v>
      </c>
      <c r="F166" s="938">
        <v>0.6666666666666666</v>
      </c>
      <c r="G166" s="937"/>
      <c r="H166" s="937"/>
      <c r="I166" s="937"/>
      <c r="J166" s="937"/>
      <c r="K166" s="937"/>
      <c r="L166" s="937"/>
      <c r="M166" s="937"/>
      <c r="N166" s="937"/>
      <c r="O166" s="937"/>
      <c r="P166" s="937"/>
      <c r="Q166" s="937"/>
      <c r="R166" s="937"/>
      <c r="S166" s="937"/>
      <c r="T166" s="937"/>
      <c r="U166" s="937"/>
      <c r="V166" s="937"/>
      <c r="W166" s="937"/>
      <c r="X166" s="937"/>
      <c r="Y166" s="937"/>
      <c r="Z166" s="937"/>
    </row>
    <row r="167" ht="15.75" customHeight="1">
      <c r="A167" s="937" t="s">
        <v>5321</v>
      </c>
      <c r="B167" s="937" t="s">
        <v>5289</v>
      </c>
      <c r="C167" s="937" t="s">
        <v>1186</v>
      </c>
      <c r="D167" s="937">
        <v>350.0</v>
      </c>
      <c r="E167" s="937">
        <v>231.0</v>
      </c>
      <c r="F167" s="938">
        <v>0.66</v>
      </c>
      <c r="G167" s="937"/>
      <c r="H167" s="937"/>
      <c r="I167" s="937"/>
      <c r="J167" s="937"/>
      <c r="K167" s="937"/>
      <c r="L167" s="937"/>
      <c r="M167" s="937"/>
      <c r="N167" s="937"/>
      <c r="O167" s="937"/>
      <c r="P167" s="937"/>
      <c r="Q167" s="937"/>
      <c r="R167" s="937"/>
      <c r="S167" s="937"/>
      <c r="T167" s="937"/>
      <c r="U167" s="937"/>
      <c r="V167" s="937"/>
      <c r="W167" s="937"/>
      <c r="X167" s="937"/>
      <c r="Y167" s="937"/>
      <c r="Z167" s="937"/>
    </row>
    <row r="168" ht="15.75" customHeight="1">
      <c r="A168" s="937" t="s">
        <v>5322</v>
      </c>
      <c r="B168" s="937" t="s">
        <v>5263</v>
      </c>
      <c r="C168" s="937" t="s">
        <v>1190</v>
      </c>
      <c r="D168" s="937">
        <v>92.3</v>
      </c>
      <c r="E168" s="937">
        <v>91.9</v>
      </c>
      <c r="F168" s="938">
        <v>0.9956663055254605</v>
      </c>
      <c r="G168" s="937"/>
      <c r="H168" s="937"/>
      <c r="I168" s="937"/>
      <c r="J168" s="937"/>
      <c r="K168" s="937"/>
      <c r="L168" s="937"/>
      <c r="M168" s="937"/>
      <c r="N168" s="937"/>
      <c r="O168" s="937"/>
      <c r="P168" s="937"/>
      <c r="Q168" s="937"/>
      <c r="R168" s="937"/>
      <c r="S168" s="937"/>
      <c r="T168" s="937"/>
      <c r="U168" s="937"/>
      <c r="V168" s="937"/>
      <c r="W168" s="937"/>
      <c r="X168" s="937"/>
      <c r="Y168" s="937"/>
      <c r="Z168" s="937"/>
    </row>
    <row r="169" ht="15.75" customHeight="1">
      <c r="A169" s="937" t="s">
        <v>5322</v>
      </c>
      <c r="B169" s="937" t="s">
        <v>5323</v>
      </c>
      <c r="C169" s="937" t="s">
        <v>1194</v>
      </c>
      <c r="D169" s="937">
        <v>130.4</v>
      </c>
      <c r="E169" s="937">
        <v>129.6</v>
      </c>
      <c r="F169" s="938">
        <v>0.9938650306748466</v>
      </c>
      <c r="G169" s="937"/>
      <c r="H169" s="937"/>
      <c r="I169" s="937"/>
      <c r="J169" s="937"/>
      <c r="K169" s="937"/>
      <c r="L169" s="937"/>
      <c r="M169" s="937"/>
      <c r="N169" s="937"/>
      <c r="O169" s="937"/>
      <c r="P169" s="937"/>
      <c r="Q169" s="937"/>
      <c r="R169" s="937"/>
      <c r="S169" s="937"/>
      <c r="T169" s="937"/>
      <c r="U169" s="937"/>
      <c r="V169" s="937"/>
      <c r="W169" s="937"/>
      <c r="X169" s="937"/>
      <c r="Y169" s="937"/>
      <c r="Z169" s="937"/>
    </row>
    <row r="170" ht="15.75" customHeight="1">
      <c r="A170" s="937" t="s">
        <v>5322</v>
      </c>
      <c r="B170" s="937" t="s">
        <v>5324</v>
      </c>
      <c r="C170" s="937" t="s">
        <v>1198</v>
      </c>
      <c r="D170" s="937">
        <v>130.4</v>
      </c>
      <c r="E170" s="937">
        <v>118.6</v>
      </c>
      <c r="F170" s="938">
        <v>0.9095092024539877</v>
      </c>
      <c r="G170" s="937"/>
      <c r="H170" s="937"/>
      <c r="I170" s="937"/>
      <c r="J170" s="937"/>
      <c r="K170" s="937"/>
      <c r="L170" s="937"/>
      <c r="M170" s="937"/>
      <c r="N170" s="937"/>
      <c r="O170" s="937"/>
      <c r="P170" s="937"/>
      <c r="Q170" s="937"/>
      <c r="R170" s="937"/>
      <c r="S170" s="937"/>
      <c r="T170" s="937"/>
      <c r="U170" s="937"/>
      <c r="V170" s="937"/>
      <c r="W170" s="937"/>
      <c r="X170" s="937"/>
      <c r="Y170" s="937"/>
      <c r="Z170" s="937"/>
    </row>
    <row r="171" ht="15.75" customHeight="1">
      <c r="A171" s="937" t="s">
        <v>5322</v>
      </c>
      <c r="B171" s="937" t="s">
        <v>5283</v>
      </c>
      <c r="C171" s="937" t="s">
        <v>1202</v>
      </c>
      <c r="D171" s="937">
        <v>172.5</v>
      </c>
      <c r="E171" s="937">
        <v>170.5</v>
      </c>
      <c r="F171" s="938">
        <v>0.9884057971014493</v>
      </c>
      <c r="G171" s="937"/>
      <c r="H171" s="937"/>
      <c r="I171" s="937"/>
      <c r="J171" s="937"/>
      <c r="K171" s="937"/>
      <c r="L171" s="937"/>
      <c r="M171" s="937"/>
      <c r="N171" s="937"/>
      <c r="O171" s="937"/>
      <c r="P171" s="937"/>
      <c r="Q171" s="937"/>
      <c r="R171" s="937"/>
      <c r="S171" s="937"/>
      <c r="T171" s="937"/>
      <c r="U171" s="937"/>
      <c r="V171" s="937"/>
      <c r="W171" s="937"/>
      <c r="X171" s="937"/>
      <c r="Y171" s="937"/>
      <c r="Z171" s="937"/>
    </row>
    <row r="172" ht="15.75" customHeight="1">
      <c r="A172" s="937" t="s">
        <v>5322</v>
      </c>
      <c r="B172" s="937" t="s">
        <v>5325</v>
      </c>
      <c r="C172" s="937" t="s">
        <v>1206</v>
      </c>
      <c r="D172" s="937">
        <v>12.2</v>
      </c>
      <c r="E172" s="937">
        <v>12.2</v>
      </c>
      <c r="F172" s="938">
        <v>1.0</v>
      </c>
      <c r="G172" s="937"/>
      <c r="H172" s="937"/>
      <c r="I172" s="937"/>
      <c r="J172" s="937"/>
      <c r="K172" s="937"/>
      <c r="L172" s="937"/>
      <c r="M172" s="937"/>
      <c r="N172" s="937"/>
      <c r="O172" s="937"/>
      <c r="P172" s="937"/>
      <c r="Q172" s="937"/>
      <c r="R172" s="937"/>
      <c r="S172" s="937"/>
      <c r="T172" s="937"/>
      <c r="U172" s="937"/>
      <c r="V172" s="937"/>
      <c r="W172" s="937"/>
      <c r="X172" s="937"/>
      <c r="Y172" s="937"/>
      <c r="Z172" s="937"/>
    </row>
    <row r="173" ht="15.75" customHeight="1">
      <c r="A173" s="937" t="s">
        <v>5322</v>
      </c>
      <c r="B173" s="937" t="s">
        <v>5326</v>
      </c>
      <c r="C173" s="937" t="s">
        <v>1210</v>
      </c>
      <c r="D173" s="937">
        <v>17.9</v>
      </c>
      <c r="E173" s="937">
        <v>17.9</v>
      </c>
      <c r="F173" s="938">
        <v>1.0</v>
      </c>
      <c r="G173" s="937"/>
      <c r="H173" s="937"/>
      <c r="I173" s="937"/>
      <c r="J173" s="937"/>
      <c r="K173" s="937"/>
      <c r="L173" s="937"/>
      <c r="M173" s="937"/>
      <c r="N173" s="937"/>
      <c r="O173" s="937"/>
      <c r="P173" s="937"/>
      <c r="Q173" s="937"/>
      <c r="R173" s="937"/>
      <c r="S173" s="937"/>
      <c r="T173" s="937"/>
      <c r="U173" s="937"/>
      <c r="V173" s="937"/>
      <c r="W173" s="937"/>
      <c r="X173" s="937"/>
      <c r="Y173" s="937"/>
      <c r="Z173" s="937"/>
    </row>
    <row r="174" ht="15.75" customHeight="1">
      <c r="A174" s="937" t="s">
        <v>5322</v>
      </c>
      <c r="B174" s="937" t="s">
        <v>5327</v>
      </c>
      <c r="C174" s="937" t="s">
        <v>1214</v>
      </c>
      <c r="D174" s="937">
        <v>21.5</v>
      </c>
      <c r="E174" s="937">
        <v>21.5</v>
      </c>
      <c r="F174" s="938">
        <v>1.0</v>
      </c>
      <c r="G174" s="937"/>
      <c r="H174" s="937"/>
      <c r="I174" s="937"/>
      <c r="J174" s="937"/>
      <c r="K174" s="937"/>
      <c r="L174" s="937"/>
      <c r="M174" s="937"/>
      <c r="N174" s="937"/>
      <c r="O174" s="937"/>
      <c r="P174" s="937"/>
      <c r="Q174" s="937"/>
      <c r="R174" s="937"/>
      <c r="S174" s="937"/>
      <c r="T174" s="937"/>
      <c r="U174" s="937"/>
      <c r="V174" s="937"/>
      <c r="W174" s="937"/>
      <c r="X174" s="937"/>
      <c r="Y174" s="937"/>
      <c r="Z174" s="937"/>
    </row>
    <row r="175" ht="15.75" customHeight="1">
      <c r="A175" s="937" t="s">
        <v>5328</v>
      </c>
      <c r="B175" s="937" t="s">
        <v>5241</v>
      </c>
      <c r="C175" s="937" t="s">
        <v>1218</v>
      </c>
      <c r="D175" s="937">
        <v>68.0</v>
      </c>
      <c r="E175" s="937">
        <v>68.0</v>
      </c>
      <c r="F175" s="938">
        <v>1.0</v>
      </c>
      <c r="G175" s="937"/>
      <c r="H175" s="937"/>
      <c r="I175" s="937"/>
      <c r="J175" s="937"/>
      <c r="K175" s="937"/>
      <c r="L175" s="937"/>
      <c r="M175" s="937"/>
      <c r="N175" s="937"/>
      <c r="O175" s="937"/>
      <c r="P175" s="937"/>
      <c r="Q175" s="937"/>
      <c r="R175" s="937"/>
      <c r="S175" s="937"/>
      <c r="T175" s="937"/>
      <c r="U175" s="937"/>
      <c r="V175" s="937"/>
      <c r="W175" s="937"/>
      <c r="X175" s="937"/>
      <c r="Y175" s="937"/>
      <c r="Z175" s="937"/>
    </row>
    <row r="176" ht="15.75" customHeight="1">
      <c r="A176" s="937" t="s">
        <v>5328</v>
      </c>
      <c r="B176" s="937" t="s">
        <v>5231</v>
      </c>
      <c r="C176" s="937" t="s">
        <v>1222</v>
      </c>
      <c r="D176" s="937">
        <v>95.0</v>
      </c>
      <c r="E176" s="937">
        <v>95.0</v>
      </c>
      <c r="F176" s="938">
        <v>1.0</v>
      </c>
      <c r="G176" s="937"/>
      <c r="H176" s="937"/>
      <c r="I176" s="937"/>
      <c r="J176" s="937"/>
      <c r="K176" s="937"/>
      <c r="L176" s="937"/>
      <c r="M176" s="937"/>
      <c r="N176" s="937"/>
      <c r="O176" s="937"/>
      <c r="P176" s="937"/>
      <c r="Q176" s="937"/>
      <c r="R176" s="937"/>
      <c r="S176" s="937"/>
      <c r="T176" s="937"/>
      <c r="U176" s="937"/>
      <c r="V176" s="937"/>
      <c r="W176" s="937"/>
      <c r="X176" s="937"/>
      <c r="Y176" s="937"/>
      <c r="Z176" s="937"/>
    </row>
    <row r="177" ht="15.75" customHeight="1">
      <c r="A177" s="937" t="s">
        <v>5328</v>
      </c>
      <c r="B177" s="937" t="s">
        <v>5271</v>
      </c>
      <c r="C177" s="937" t="s">
        <v>1226</v>
      </c>
      <c r="D177" s="937">
        <v>105.0</v>
      </c>
      <c r="E177" s="937">
        <v>105.0</v>
      </c>
      <c r="F177" s="938">
        <v>1.0</v>
      </c>
      <c r="G177" s="937"/>
      <c r="H177" s="937"/>
      <c r="I177" s="937"/>
      <c r="J177" s="937"/>
      <c r="K177" s="937"/>
      <c r="L177" s="937"/>
      <c r="M177" s="937"/>
      <c r="N177" s="937"/>
      <c r="O177" s="937"/>
      <c r="P177" s="937"/>
      <c r="Q177" s="937"/>
      <c r="R177" s="937"/>
      <c r="S177" s="937"/>
      <c r="T177" s="937"/>
      <c r="U177" s="937"/>
      <c r="V177" s="937"/>
      <c r="W177" s="937"/>
      <c r="X177" s="937"/>
      <c r="Y177" s="937"/>
      <c r="Z177" s="937"/>
    </row>
    <row r="178" ht="15.75" customHeight="1">
      <c r="A178" s="937" t="s">
        <v>5328</v>
      </c>
      <c r="B178" s="937" t="s">
        <v>5273</v>
      </c>
      <c r="C178" s="937" t="s">
        <v>1230</v>
      </c>
      <c r="D178" s="937">
        <v>196.4</v>
      </c>
      <c r="E178" s="937">
        <v>196.4</v>
      </c>
      <c r="F178" s="938">
        <v>1.0</v>
      </c>
      <c r="G178" s="937"/>
      <c r="H178" s="937"/>
      <c r="I178" s="937"/>
      <c r="J178" s="937"/>
      <c r="K178" s="937"/>
      <c r="L178" s="937"/>
      <c r="M178" s="937"/>
      <c r="N178" s="937"/>
      <c r="O178" s="937"/>
      <c r="P178" s="937"/>
      <c r="Q178" s="937"/>
      <c r="R178" s="937"/>
      <c r="S178" s="937"/>
      <c r="T178" s="937"/>
      <c r="U178" s="937"/>
      <c r="V178" s="937"/>
      <c r="W178" s="937"/>
      <c r="X178" s="937"/>
      <c r="Y178" s="937"/>
      <c r="Z178" s="937"/>
    </row>
    <row r="179" ht="15.75" customHeight="1">
      <c r="A179" s="937" t="s">
        <v>5328</v>
      </c>
      <c r="B179" s="937" t="s">
        <v>5306</v>
      </c>
      <c r="C179" s="937" t="s">
        <v>1234</v>
      </c>
      <c r="D179" s="937">
        <v>202.7</v>
      </c>
      <c r="E179" s="937">
        <v>202.7</v>
      </c>
      <c r="F179" s="938">
        <v>1.0</v>
      </c>
      <c r="G179" s="937"/>
      <c r="H179" s="937"/>
      <c r="I179" s="937"/>
      <c r="J179" s="937"/>
      <c r="K179" s="937"/>
      <c r="L179" s="937"/>
      <c r="M179" s="937"/>
      <c r="N179" s="937"/>
      <c r="O179" s="937"/>
      <c r="P179" s="937"/>
      <c r="Q179" s="937"/>
      <c r="R179" s="937"/>
      <c r="S179" s="937"/>
      <c r="T179" s="937"/>
      <c r="U179" s="937"/>
      <c r="V179" s="937"/>
      <c r="W179" s="937"/>
      <c r="X179" s="937"/>
      <c r="Y179" s="937"/>
      <c r="Z179" s="937"/>
    </row>
    <row r="180" ht="15.75" customHeight="1">
      <c r="A180" s="937" t="s">
        <v>5329</v>
      </c>
      <c r="B180" s="937" t="s">
        <v>5330</v>
      </c>
      <c r="C180" s="937" t="s">
        <v>1238</v>
      </c>
      <c r="D180" s="937">
        <v>7.4</v>
      </c>
      <c r="E180" s="937">
        <v>7.0</v>
      </c>
      <c r="F180" s="938">
        <v>0.9459459459459459</v>
      </c>
      <c r="G180" s="937"/>
      <c r="H180" s="937"/>
      <c r="I180" s="937"/>
      <c r="J180" s="937"/>
      <c r="K180" s="937"/>
      <c r="L180" s="937"/>
      <c r="M180" s="937"/>
      <c r="N180" s="937"/>
      <c r="O180" s="937"/>
      <c r="P180" s="937"/>
      <c r="Q180" s="937"/>
      <c r="R180" s="937"/>
      <c r="S180" s="937"/>
      <c r="T180" s="937"/>
      <c r="U180" s="937"/>
      <c r="V180" s="937"/>
      <c r="W180" s="937"/>
      <c r="X180" s="937"/>
      <c r="Y180" s="937"/>
      <c r="Z180" s="937"/>
    </row>
    <row r="181" ht="15.75" customHeight="1">
      <c r="A181" s="937" t="s">
        <v>5331</v>
      </c>
      <c r="B181" s="937" t="s">
        <v>5263</v>
      </c>
      <c r="C181" s="937" t="s">
        <v>1242</v>
      </c>
      <c r="D181" s="937">
        <v>104.1</v>
      </c>
      <c r="E181" s="937">
        <v>91.7</v>
      </c>
      <c r="F181" s="938">
        <v>0.8808837656099905</v>
      </c>
      <c r="G181" s="937"/>
      <c r="H181" s="937"/>
      <c r="I181" s="937"/>
      <c r="J181" s="937"/>
      <c r="K181" s="937"/>
      <c r="L181" s="937"/>
      <c r="M181" s="937"/>
      <c r="N181" s="937"/>
      <c r="O181" s="937"/>
      <c r="P181" s="937"/>
      <c r="Q181" s="937"/>
      <c r="R181" s="937"/>
      <c r="S181" s="937"/>
      <c r="T181" s="937"/>
      <c r="U181" s="937"/>
      <c r="V181" s="937"/>
      <c r="W181" s="937"/>
      <c r="X181" s="937"/>
      <c r="Y181" s="937"/>
      <c r="Z181" s="937"/>
    </row>
    <row r="182" ht="15.75" customHeight="1">
      <c r="A182" s="937" t="s">
        <v>5331</v>
      </c>
      <c r="B182" s="937" t="s">
        <v>5266</v>
      </c>
      <c r="C182" s="937" t="s">
        <v>1246</v>
      </c>
      <c r="D182" s="937">
        <v>180.3</v>
      </c>
      <c r="E182" s="937">
        <v>157.8</v>
      </c>
      <c r="F182" s="938">
        <v>0.8752079866888519</v>
      </c>
      <c r="G182" s="937"/>
      <c r="H182" s="937"/>
      <c r="I182" s="937"/>
      <c r="J182" s="937"/>
      <c r="K182" s="937"/>
      <c r="L182" s="937"/>
      <c r="M182" s="937"/>
      <c r="N182" s="937"/>
      <c r="O182" s="937"/>
      <c r="P182" s="937"/>
      <c r="Q182" s="937"/>
      <c r="R182" s="937"/>
      <c r="S182" s="937"/>
      <c r="T182" s="937"/>
      <c r="U182" s="937"/>
      <c r="V182" s="937"/>
      <c r="W182" s="937"/>
      <c r="X182" s="937"/>
      <c r="Y182" s="937"/>
      <c r="Z182" s="937"/>
    </row>
    <row r="183" ht="15.75" customHeight="1">
      <c r="A183" s="937" t="s">
        <v>5331</v>
      </c>
      <c r="B183" s="937" t="s">
        <v>5283</v>
      </c>
      <c r="C183" s="937" t="s">
        <v>1250</v>
      </c>
      <c r="D183" s="937">
        <v>239.2</v>
      </c>
      <c r="E183" s="937">
        <v>214.6</v>
      </c>
      <c r="F183" s="938">
        <v>0.8971571906354515</v>
      </c>
      <c r="G183" s="937"/>
      <c r="H183" s="937"/>
      <c r="I183" s="937"/>
      <c r="J183" s="937"/>
      <c r="K183" s="937"/>
      <c r="L183" s="937"/>
      <c r="M183" s="937"/>
      <c r="N183" s="937"/>
      <c r="O183" s="937"/>
      <c r="P183" s="937"/>
      <c r="Q183" s="937"/>
      <c r="R183" s="937"/>
      <c r="S183" s="937"/>
      <c r="T183" s="937"/>
      <c r="U183" s="937"/>
      <c r="V183" s="937"/>
      <c r="W183" s="937"/>
      <c r="X183" s="937"/>
      <c r="Y183" s="937"/>
      <c r="Z183" s="937"/>
    </row>
    <row r="184" ht="15.75" customHeight="1">
      <c r="A184" s="937" t="s">
        <v>5331</v>
      </c>
      <c r="B184" s="937" t="s">
        <v>5325</v>
      </c>
      <c r="C184" s="937" t="s">
        <v>1254</v>
      </c>
      <c r="D184" s="937">
        <v>4.3</v>
      </c>
      <c r="E184" s="937">
        <v>4.3</v>
      </c>
      <c r="F184" s="938">
        <v>1.0</v>
      </c>
      <c r="G184" s="937"/>
      <c r="H184" s="937"/>
      <c r="I184" s="937"/>
      <c r="J184" s="937"/>
      <c r="K184" s="937"/>
      <c r="L184" s="937"/>
      <c r="M184" s="937"/>
      <c r="N184" s="937"/>
      <c r="O184" s="937"/>
      <c r="P184" s="937"/>
      <c r="Q184" s="937"/>
      <c r="R184" s="937"/>
      <c r="S184" s="937"/>
      <c r="T184" s="937"/>
      <c r="U184" s="937"/>
      <c r="V184" s="937"/>
      <c r="W184" s="937"/>
      <c r="X184" s="937"/>
      <c r="Y184" s="937"/>
      <c r="Z184" s="937"/>
    </row>
    <row r="185" ht="15.75" customHeight="1">
      <c r="A185" s="937" t="s">
        <v>5331</v>
      </c>
      <c r="B185" s="937" t="s">
        <v>5326</v>
      </c>
      <c r="C185" s="937" t="s">
        <v>1257</v>
      </c>
      <c r="D185" s="937">
        <v>7.4</v>
      </c>
      <c r="E185" s="937">
        <v>7.4</v>
      </c>
      <c r="F185" s="938">
        <v>1.0</v>
      </c>
      <c r="G185" s="937"/>
      <c r="H185" s="937"/>
      <c r="I185" s="937"/>
      <c r="J185" s="937"/>
      <c r="K185" s="937"/>
      <c r="L185" s="937"/>
      <c r="M185" s="937"/>
      <c r="N185" s="937"/>
      <c r="O185" s="937"/>
      <c r="P185" s="937"/>
      <c r="Q185" s="937"/>
      <c r="R185" s="937"/>
      <c r="S185" s="937"/>
      <c r="T185" s="937"/>
      <c r="U185" s="937"/>
      <c r="V185" s="937"/>
      <c r="W185" s="937"/>
      <c r="X185" s="937"/>
      <c r="Y185" s="937"/>
      <c r="Z185" s="937"/>
    </row>
    <row r="186" ht="15.75" customHeight="1">
      <c r="A186" s="937" t="s">
        <v>5331</v>
      </c>
      <c r="B186" s="937" t="s">
        <v>5327</v>
      </c>
      <c r="C186" s="937" t="s">
        <v>1261</v>
      </c>
      <c r="D186" s="937">
        <v>11.3</v>
      </c>
      <c r="E186" s="937">
        <v>11.3</v>
      </c>
      <c r="F186" s="938">
        <v>1.0</v>
      </c>
      <c r="G186" s="937"/>
      <c r="H186" s="937"/>
      <c r="I186" s="937"/>
      <c r="J186" s="937"/>
      <c r="K186" s="937"/>
      <c r="L186" s="937"/>
      <c r="M186" s="937"/>
      <c r="N186" s="937"/>
      <c r="O186" s="937"/>
      <c r="P186" s="937"/>
      <c r="Q186" s="937"/>
      <c r="R186" s="937"/>
      <c r="S186" s="937"/>
      <c r="T186" s="937"/>
      <c r="U186" s="937"/>
      <c r="V186" s="937"/>
      <c r="W186" s="937"/>
      <c r="X186" s="937"/>
      <c r="Y186" s="937"/>
      <c r="Z186" s="937"/>
    </row>
    <row r="187" ht="15.75" customHeight="1">
      <c r="A187" s="937" t="s">
        <v>5332</v>
      </c>
      <c r="B187" s="937" t="s">
        <v>5272</v>
      </c>
      <c r="C187" s="937" t="s">
        <v>1265</v>
      </c>
      <c r="D187" s="937">
        <v>222.5</v>
      </c>
      <c r="E187" s="937">
        <v>222.5</v>
      </c>
      <c r="F187" s="938">
        <v>1.0</v>
      </c>
      <c r="G187" s="937"/>
      <c r="H187" s="937"/>
      <c r="I187" s="937"/>
      <c r="J187" s="937"/>
      <c r="K187" s="937"/>
      <c r="L187" s="937"/>
      <c r="M187" s="937"/>
      <c r="N187" s="937"/>
      <c r="O187" s="937"/>
      <c r="P187" s="937"/>
      <c r="Q187" s="937"/>
      <c r="R187" s="937"/>
      <c r="S187" s="937"/>
      <c r="T187" s="937"/>
      <c r="U187" s="937"/>
      <c r="V187" s="937"/>
      <c r="W187" s="937"/>
      <c r="X187" s="937"/>
      <c r="Y187" s="937"/>
      <c r="Z187" s="937"/>
    </row>
    <row r="188" ht="15.75" customHeight="1">
      <c r="A188" s="937" t="s">
        <v>5332</v>
      </c>
      <c r="B188" s="937" t="s">
        <v>5273</v>
      </c>
      <c r="C188" s="937" t="s">
        <v>1269</v>
      </c>
      <c r="D188" s="937">
        <v>246.8</v>
      </c>
      <c r="E188" s="937">
        <v>246.8</v>
      </c>
      <c r="F188" s="938">
        <v>1.0</v>
      </c>
      <c r="G188" s="937"/>
      <c r="H188" s="937"/>
      <c r="I188" s="937"/>
      <c r="J188" s="937"/>
      <c r="K188" s="937"/>
      <c r="L188" s="937"/>
      <c r="M188" s="937"/>
      <c r="N188" s="937"/>
      <c r="O188" s="937"/>
      <c r="P188" s="937"/>
      <c r="Q188" s="937"/>
      <c r="R188" s="937"/>
      <c r="S188" s="937"/>
      <c r="T188" s="937"/>
      <c r="U188" s="937"/>
      <c r="V188" s="937"/>
      <c r="W188" s="937"/>
      <c r="X188" s="937"/>
      <c r="Y188" s="937"/>
      <c r="Z188" s="937"/>
    </row>
    <row r="189" ht="15.75" customHeight="1">
      <c r="A189" s="937" t="s">
        <v>5332</v>
      </c>
      <c r="B189" s="937" t="s">
        <v>5228</v>
      </c>
      <c r="C189" s="937" t="s">
        <v>1273</v>
      </c>
      <c r="D189" s="937">
        <v>11.8</v>
      </c>
      <c r="E189" s="937">
        <v>11.8</v>
      </c>
      <c r="F189" s="938">
        <v>1.0</v>
      </c>
      <c r="G189" s="937"/>
      <c r="H189" s="937"/>
      <c r="I189" s="937"/>
      <c r="J189" s="937"/>
      <c r="K189" s="937"/>
      <c r="L189" s="937"/>
      <c r="M189" s="937"/>
      <c r="N189" s="937"/>
      <c r="O189" s="937"/>
      <c r="P189" s="937"/>
      <c r="Q189" s="937"/>
      <c r="R189" s="937"/>
      <c r="S189" s="937"/>
      <c r="T189" s="937"/>
      <c r="U189" s="937"/>
      <c r="V189" s="937"/>
      <c r="W189" s="937"/>
      <c r="X189" s="937"/>
      <c r="Y189" s="937"/>
      <c r="Z189" s="937"/>
    </row>
    <row r="190" ht="15.75" customHeight="1">
      <c r="A190" s="937" t="s">
        <v>5332</v>
      </c>
      <c r="B190" s="937" t="s">
        <v>5232</v>
      </c>
      <c r="C190" s="937" t="s">
        <v>1277</v>
      </c>
      <c r="D190" s="937">
        <v>19.4</v>
      </c>
      <c r="E190" s="937">
        <v>19.4</v>
      </c>
      <c r="F190" s="938">
        <v>1.0</v>
      </c>
      <c r="G190" s="937"/>
      <c r="H190" s="937"/>
      <c r="I190" s="937"/>
      <c r="J190" s="937"/>
      <c r="K190" s="937"/>
      <c r="L190" s="937"/>
      <c r="M190" s="937"/>
      <c r="N190" s="937"/>
      <c r="O190" s="937"/>
      <c r="P190" s="937"/>
      <c r="Q190" s="937"/>
      <c r="R190" s="937"/>
      <c r="S190" s="937"/>
      <c r="T190" s="937"/>
      <c r="U190" s="937"/>
      <c r="V190" s="937"/>
      <c r="W190" s="937"/>
      <c r="X190" s="937"/>
      <c r="Y190" s="937"/>
      <c r="Z190" s="937"/>
    </row>
    <row r="191" ht="15.75" customHeight="1">
      <c r="A191" s="937" t="s">
        <v>1514</v>
      </c>
      <c r="B191" s="937" t="s">
        <v>5263</v>
      </c>
      <c r="C191" s="937" t="s">
        <v>1281</v>
      </c>
      <c r="D191" s="937">
        <v>150.0</v>
      </c>
      <c r="E191" s="937">
        <v>100.0</v>
      </c>
      <c r="F191" s="938">
        <v>0.6666666666666666</v>
      </c>
      <c r="G191" s="937"/>
      <c r="H191" s="937"/>
      <c r="I191" s="937"/>
      <c r="J191" s="937"/>
      <c r="K191" s="937"/>
      <c r="L191" s="937"/>
      <c r="M191" s="937"/>
      <c r="N191" s="937"/>
      <c r="O191" s="937"/>
      <c r="P191" s="937"/>
      <c r="Q191" s="937"/>
      <c r="R191" s="937"/>
      <c r="S191" s="937"/>
      <c r="T191" s="937"/>
      <c r="U191" s="937"/>
      <c r="V191" s="937"/>
      <c r="W191" s="937"/>
      <c r="X191" s="937"/>
      <c r="Y191" s="937"/>
      <c r="Z191" s="937"/>
    </row>
    <row r="192" ht="15.75" customHeight="1">
      <c r="A192" s="937" t="s">
        <v>1522</v>
      </c>
      <c r="B192" s="937" t="s">
        <v>5309</v>
      </c>
      <c r="C192" s="937" t="s">
        <v>1285</v>
      </c>
      <c r="D192" s="937">
        <v>159.0</v>
      </c>
      <c r="E192" s="937">
        <v>140.9</v>
      </c>
      <c r="F192" s="938">
        <v>0.8861635220125786</v>
      </c>
      <c r="G192" s="937"/>
      <c r="H192" s="937"/>
      <c r="I192" s="937"/>
      <c r="J192" s="937"/>
      <c r="K192" s="937"/>
      <c r="L192" s="937"/>
      <c r="M192" s="937"/>
      <c r="N192" s="937"/>
      <c r="O192" s="937"/>
      <c r="P192" s="937"/>
      <c r="Q192" s="937"/>
      <c r="R192" s="937"/>
      <c r="S192" s="937"/>
      <c r="T192" s="937"/>
      <c r="U192" s="937"/>
      <c r="V192" s="937"/>
      <c r="W192" s="937"/>
      <c r="X192" s="937"/>
      <c r="Y192" s="937"/>
      <c r="Z192" s="937"/>
    </row>
    <row r="193" ht="15.75" customHeight="1">
      <c r="A193" s="937" t="s">
        <v>1522</v>
      </c>
      <c r="B193" s="937" t="s">
        <v>5333</v>
      </c>
      <c r="C193" s="937" t="s">
        <v>1288</v>
      </c>
      <c r="D193" s="937">
        <v>273.2</v>
      </c>
      <c r="E193" s="937">
        <v>234.1</v>
      </c>
      <c r="F193" s="938">
        <v>0.8568814055636896</v>
      </c>
      <c r="G193" s="937"/>
      <c r="H193" s="937"/>
      <c r="I193" s="937"/>
      <c r="J193" s="937"/>
      <c r="K193" s="937"/>
      <c r="L193" s="937"/>
      <c r="M193" s="937"/>
      <c r="N193" s="937"/>
      <c r="O193" s="937"/>
      <c r="P193" s="937"/>
      <c r="Q193" s="937"/>
      <c r="R193" s="937"/>
      <c r="S193" s="937"/>
      <c r="T193" s="937"/>
      <c r="U193" s="937"/>
      <c r="V193" s="937"/>
      <c r="W193" s="937"/>
      <c r="X193" s="937"/>
      <c r="Y193" s="937"/>
      <c r="Z193" s="937"/>
    </row>
    <row r="194" ht="15.75" customHeight="1">
      <c r="A194" s="937" t="s">
        <v>1522</v>
      </c>
      <c r="B194" s="937" t="s">
        <v>5334</v>
      </c>
      <c r="C194" s="937" t="s">
        <v>1292</v>
      </c>
      <c r="D194" s="937">
        <v>566.0</v>
      </c>
      <c r="E194" s="937">
        <v>482.3</v>
      </c>
      <c r="F194" s="938">
        <v>0.8521201413427562</v>
      </c>
      <c r="G194" s="937"/>
      <c r="H194" s="937"/>
      <c r="I194" s="937"/>
      <c r="J194" s="937"/>
      <c r="K194" s="937"/>
      <c r="L194" s="937"/>
      <c r="M194" s="937"/>
      <c r="N194" s="937"/>
      <c r="O194" s="937"/>
      <c r="P194" s="937"/>
      <c r="Q194" s="937"/>
      <c r="R194" s="937"/>
      <c r="S194" s="937"/>
      <c r="T194" s="937"/>
      <c r="U194" s="937"/>
      <c r="V194" s="937"/>
      <c r="W194" s="937"/>
      <c r="X194" s="937"/>
      <c r="Y194" s="937"/>
      <c r="Z194" s="937"/>
    </row>
    <row r="195" ht="15.75" customHeight="1">
      <c r="A195" s="937" t="s">
        <v>5335</v>
      </c>
      <c r="B195" s="937" t="s">
        <v>5263</v>
      </c>
      <c r="C195" s="937" t="s">
        <v>1296</v>
      </c>
      <c r="D195" s="937">
        <v>4.1</v>
      </c>
      <c r="E195" s="937">
        <v>3.3</v>
      </c>
      <c r="F195" s="938">
        <v>0.8048780487804879</v>
      </c>
      <c r="G195" s="937"/>
      <c r="H195" s="937"/>
      <c r="I195" s="937"/>
      <c r="J195" s="937"/>
      <c r="K195" s="937"/>
      <c r="L195" s="937"/>
      <c r="M195" s="937"/>
      <c r="N195" s="937"/>
      <c r="O195" s="937"/>
      <c r="P195" s="937"/>
      <c r="Q195" s="937"/>
      <c r="R195" s="937"/>
      <c r="S195" s="937"/>
      <c r="T195" s="937"/>
      <c r="U195" s="937"/>
      <c r="V195" s="937"/>
      <c r="W195" s="937"/>
      <c r="X195" s="937"/>
      <c r="Y195" s="937"/>
      <c r="Z195" s="937"/>
    </row>
    <row r="196" ht="15.75" customHeight="1">
      <c r="A196" s="937" t="s">
        <v>5335</v>
      </c>
      <c r="B196" s="937" t="s">
        <v>5266</v>
      </c>
      <c r="C196" s="937" t="s">
        <v>1300</v>
      </c>
      <c r="D196" s="937">
        <v>6.5</v>
      </c>
      <c r="E196" s="937">
        <v>5.4</v>
      </c>
      <c r="F196" s="938">
        <v>0.8307692307692308</v>
      </c>
      <c r="G196" s="937"/>
      <c r="H196" s="937"/>
      <c r="I196" s="937"/>
      <c r="J196" s="937"/>
      <c r="K196" s="937"/>
      <c r="L196" s="937"/>
      <c r="M196" s="937"/>
      <c r="N196" s="937"/>
      <c r="O196" s="937"/>
      <c r="P196" s="937"/>
      <c r="Q196" s="937"/>
      <c r="R196" s="937"/>
      <c r="S196" s="937"/>
      <c r="T196" s="937"/>
      <c r="U196" s="937"/>
      <c r="V196" s="937"/>
      <c r="W196" s="937"/>
      <c r="X196" s="937"/>
      <c r="Y196" s="937"/>
      <c r="Z196" s="937"/>
    </row>
    <row r="197" ht="15.75" customHeight="1">
      <c r="A197" s="937" t="s">
        <v>5335</v>
      </c>
      <c r="B197" s="937" t="s">
        <v>5283</v>
      </c>
      <c r="C197" s="937" t="s">
        <v>1304</v>
      </c>
      <c r="D197" s="937">
        <v>8.8</v>
      </c>
      <c r="E197" s="937">
        <v>7.6</v>
      </c>
      <c r="F197" s="938">
        <v>0.8636363636363635</v>
      </c>
      <c r="G197" s="937"/>
      <c r="H197" s="937"/>
      <c r="I197" s="937"/>
      <c r="J197" s="937"/>
      <c r="K197" s="937"/>
      <c r="L197" s="937"/>
      <c r="M197" s="937"/>
      <c r="N197" s="937"/>
      <c r="O197" s="937"/>
      <c r="P197" s="937"/>
      <c r="Q197" s="937"/>
      <c r="R197" s="937"/>
      <c r="S197" s="937"/>
      <c r="T197" s="937"/>
      <c r="U197" s="937"/>
      <c r="V197" s="937"/>
      <c r="W197" s="937"/>
      <c r="X197" s="937"/>
      <c r="Y197" s="937"/>
      <c r="Z197" s="937"/>
    </row>
    <row r="198" ht="15.75" customHeight="1">
      <c r="A198" s="937" t="s">
        <v>1956</v>
      </c>
      <c r="B198" s="937" t="s">
        <v>5266</v>
      </c>
      <c r="C198" s="937" t="s">
        <v>1308</v>
      </c>
      <c r="D198" s="937">
        <v>4.8</v>
      </c>
      <c r="E198" s="937">
        <v>4.8</v>
      </c>
      <c r="F198" s="938">
        <v>1.0</v>
      </c>
      <c r="G198" s="937"/>
      <c r="H198" s="937"/>
      <c r="I198" s="937"/>
      <c r="J198" s="937"/>
      <c r="K198" s="937"/>
      <c r="L198" s="937"/>
      <c r="M198" s="937"/>
      <c r="N198" s="937"/>
      <c r="O198" s="937"/>
      <c r="P198" s="937"/>
      <c r="Q198" s="937"/>
      <c r="R198" s="937"/>
      <c r="S198" s="937"/>
      <c r="T198" s="937"/>
      <c r="U198" s="937"/>
      <c r="V198" s="937"/>
      <c r="W198" s="937"/>
      <c r="X198" s="937"/>
      <c r="Y198" s="937"/>
      <c r="Z198" s="937"/>
    </row>
    <row r="199" ht="15.75" customHeight="1">
      <c r="A199" s="937" t="s">
        <v>1956</v>
      </c>
      <c r="B199" s="937" t="s">
        <v>5336</v>
      </c>
      <c r="C199" s="937" t="s">
        <v>1312</v>
      </c>
      <c r="D199" s="937">
        <v>36.4</v>
      </c>
      <c r="E199" s="937">
        <v>34.9</v>
      </c>
      <c r="F199" s="938">
        <v>0.9587912087912088</v>
      </c>
      <c r="G199" s="937"/>
      <c r="H199" s="937"/>
      <c r="I199" s="937"/>
      <c r="J199" s="937"/>
      <c r="K199" s="937"/>
      <c r="L199" s="937"/>
      <c r="M199" s="937"/>
      <c r="N199" s="937"/>
      <c r="O199" s="937"/>
      <c r="P199" s="937"/>
      <c r="Q199" s="937"/>
      <c r="R199" s="937"/>
      <c r="S199" s="937"/>
      <c r="T199" s="937"/>
      <c r="U199" s="937"/>
      <c r="V199" s="937"/>
      <c r="W199" s="937"/>
      <c r="X199" s="937"/>
      <c r="Y199" s="937"/>
      <c r="Z199" s="937"/>
    </row>
    <row r="200" ht="15.75" customHeight="1">
      <c r="A200" s="937" t="s">
        <v>5337</v>
      </c>
      <c r="B200" s="937" t="s">
        <v>5263</v>
      </c>
      <c r="C200" s="937" t="s">
        <v>1316</v>
      </c>
      <c r="D200" s="937">
        <v>11.5</v>
      </c>
      <c r="E200" s="937">
        <v>8.2</v>
      </c>
      <c r="F200" s="938">
        <v>0.7130434782608696</v>
      </c>
      <c r="G200" s="937"/>
      <c r="H200" s="937"/>
      <c r="I200" s="937"/>
      <c r="J200" s="937"/>
      <c r="K200" s="937"/>
      <c r="L200" s="937"/>
      <c r="M200" s="937"/>
      <c r="N200" s="937"/>
      <c r="O200" s="937"/>
      <c r="P200" s="937"/>
      <c r="Q200" s="937"/>
      <c r="R200" s="937"/>
      <c r="S200" s="937"/>
      <c r="T200" s="937"/>
      <c r="U200" s="937"/>
      <c r="V200" s="937"/>
      <c r="W200" s="937"/>
      <c r="X200" s="937"/>
      <c r="Y200" s="937"/>
      <c r="Z200" s="937"/>
    </row>
    <row r="201" ht="15.75" customHeight="1">
      <c r="A201" s="937" t="s">
        <v>5337</v>
      </c>
      <c r="B201" s="937" t="s">
        <v>5266</v>
      </c>
      <c r="C201" s="937" t="s">
        <v>1320</v>
      </c>
      <c r="D201" s="937">
        <v>14.7</v>
      </c>
      <c r="E201" s="937">
        <v>10.4</v>
      </c>
      <c r="F201" s="938">
        <v>0.7074829931972789</v>
      </c>
      <c r="G201" s="937"/>
      <c r="H201" s="937"/>
      <c r="I201" s="937"/>
      <c r="J201" s="937"/>
      <c r="K201" s="937"/>
      <c r="L201" s="937"/>
      <c r="M201" s="937"/>
      <c r="N201" s="937"/>
      <c r="O201" s="937"/>
      <c r="P201" s="937"/>
      <c r="Q201" s="937"/>
      <c r="R201" s="937"/>
      <c r="S201" s="937"/>
      <c r="T201" s="937"/>
      <c r="U201" s="937"/>
      <c r="V201" s="937"/>
      <c r="W201" s="937"/>
      <c r="X201" s="937"/>
      <c r="Y201" s="937"/>
      <c r="Z201" s="937"/>
    </row>
    <row r="202" ht="15.75" customHeight="1">
      <c r="A202" s="937" t="s">
        <v>5337</v>
      </c>
      <c r="B202" s="937" t="s">
        <v>5283</v>
      </c>
      <c r="C202" s="937" t="s">
        <v>1324</v>
      </c>
      <c r="D202" s="937">
        <v>20.4</v>
      </c>
      <c r="E202" s="937">
        <v>14.2</v>
      </c>
      <c r="F202" s="938">
        <v>0.696078431372549</v>
      </c>
      <c r="G202" s="937"/>
      <c r="H202" s="937"/>
      <c r="I202" s="937"/>
      <c r="J202" s="937"/>
      <c r="K202" s="937"/>
      <c r="L202" s="937"/>
      <c r="M202" s="937"/>
      <c r="N202" s="937"/>
      <c r="O202" s="937"/>
      <c r="P202" s="937"/>
      <c r="Q202" s="937"/>
      <c r="R202" s="937"/>
      <c r="S202" s="937"/>
      <c r="T202" s="937"/>
      <c r="U202" s="937"/>
      <c r="V202" s="937"/>
      <c r="W202" s="937"/>
      <c r="X202" s="937"/>
      <c r="Y202" s="937"/>
      <c r="Z202" s="937"/>
    </row>
    <row r="203" ht="15.75" customHeight="1">
      <c r="A203" s="937" t="s">
        <v>5338</v>
      </c>
      <c r="B203" s="937" t="s">
        <v>5263</v>
      </c>
      <c r="C203" s="937" t="s">
        <v>1328</v>
      </c>
      <c r="D203" s="937">
        <v>11.5</v>
      </c>
      <c r="E203" s="937">
        <v>7.3</v>
      </c>
      <c r="F203" s="938">
        <v>0.6347826086956522</v>
      </c>
      <c r="G203" s="937"/>
      <c r="H203" s="937"/>
      <c r="I203" s="937"/>
      <c r="J203" s="937"/>
      <c r="K203" s="937"/>
      <c r="L203" s="937"/>
      <c r="M203" s="937"/>
      <c r="N203" s="937"/>
      <c r="O203" s="937"/>
      <c r="P203" s="937"/>
      <c r="Q203" s="937"/>
      <c r="R203" s="937"/>
      <c r="S203" s="937"/>
      <c r="T203" s="937"/>
      <c r="U203" s="937"/>
      <c r="V203" s="937"/>
      <c r="W203" s="937"/>
      <c r="X203" s="937"/>
      <c r="Y203" s="937"/>
      <c r="Z203" s="937"/>
    </row>
    <row r="204" ht="15.75" customHeight="1">
      <c r="A204" s="937" t="s">
        <v>5338</v>
      </c>
      <c r="B204" s="937" t="s">
        <v>5266</v>
      </c>
      <c r="C204" s="937" t="s">
        <v>1332</v>
      </c>
      <c r="D204" s="937">
        <v>14.7</v>
      </c>
      <c r="E204" s="937">
        <v>9.6</v>
      </c>
      <c r="F204" s="938">
        <v>0.653061224489796</v>
      </c>
      <c r="G204" s="937"/>
      <c r="H204" s="937"/>
      <c r="I204" s="937"/>
      <c r="J204" s="937"/>
      <c r="K204" s="937"/>
      <c r="L204" s="937"/>
      <c r="M204" s="937"/>
      <c r="N204" s="937"/>
      <c r="O204" s="937"/>
      <c r="P204" s="937"/>
      <c r="Q204" s="937"/>
      <c r="R204" s="937"/>
      <c r="S204" s="937"/>
      <c r="T204" s="937"/>
      <c r="U204" s="937"/>
      <c r="V204" s="937"/>
      <c r="W204" s="937"/>
      <c r="X204" s="937"/>
      <c r="Y204" s="937"/>
      <c r="Z204" s="937"/>
    </row>
    <row r="205" ht="15.75" customHeight="1">
      <c r="A205" s="937" t="s">
        <v>5338</v>
      </c>
      <c r="B205" s="937" t="s">
        <v>5283</v>
      </c>
      <c r="C205" s="937" t="s">
        <v>1336</v>
      </c>
      <c r="D205" s="937">
        <v>20.4</v>
      </c>
      <c r="E205" s="937">
        <v>12.7</v>
      </c>
      <c r="F205" s="938">
        <v>0.6225490196078431</v>
      </c>
      <c r="G205" s="937"/>
      <c r="H205" s="937"/>
      <c r="I205" s="937"/>
      <c r="J205" s="937"/>
      <c r="K205" s="937"/>
      <c r="L205" s="937"/>
      <c r="M205" s="937"/>
      <c r="N205" s="937"/>
      <c r="O205" s="937"/>
      <c r="P205" s="937"/>
      <c r="Q205" s="937"/>
      <c r="R205" s="937"/>
      <c r="S205" s="937"/>
      <c r="T205" s="937"/>
      <c r="U205" s="937"/>
      <c r="V205" s="937"/>
      <c r="W205" s="937"/>
      <c r="X205" s="937"/>
      <c r="Y205" s="937"/>
      <c r="Z205" s="937"/>
    </row>
    <row r="206" ht="15.75" customHeight="1">
      <c r="A206" s="937" t="s">
        <v>1702</v>
      </c>
      <c r="B206" s="937" t="s">
        <v>5266</v>
      </c>
      <c r="C206" s="937" t="s">
        <v>1340</v>
      </c>
      <c r="D206" s="937">
        <v>1179.9</v>
      </c>
      <c r="E206" s="937">
        <v>398.4</v>
      </c>
      <c r="F206" s="938">
        <v>0.33765573353674033</v>
      </c>
      <c r="G206" s="937"/>
      <c r="H206" s="937"/>
      <c r="I206" s="937"/>
      <c r="J206" s="937"/>
      <c r="K206" s="937"/>
      <c r="L206" s="937"/>
      <c r="M206" s="937"/>
      <c r="N206" s="937"/>
      <c r="O206" s="937"/>
      <c r="P206" s="937"/>
      <c r="Q206" s="937"/>
      <c r="R206" s="937"/>
      <c r="S206" s="937"/>
      <c r="T206" s="937"/>
      <c r="U206" s="937"/>
      <c r="V206" s="937"/>
      <c r="W206" s="937"/>
      <c r="X206" s="937"/>
      <c r="Y206" s="937"/>
      <c r="Z206" s="937"/>
    </row>
    <row r="207" ht="15.75" customHeight="1">
      <c r="A207" s="937" t="s">
        <v>1702</v>
      </c>
      <c r="B207" s="937" t="s">
        <v>5339</v>
      </c>
      <c r="C207" s="937" t="s">
        <v>1344</v>
      </c>
      <c r="D207" s="937">
        <v>496.1</v>
      </c>
      <c r="E207" s="937">
        <v>496.1</v>
      </c>
      <c r="F207" s="938">
        <v>1.0</v>
      </c>
      <c r="G207" s="937"/>
      <c r="H207" s="937"/>
      <c r="I207" s="937"/>
      <c r="J207" s="937"/>
      <c r="K207" s="937"/>
      <c r="L207" s="937"/>
      <c r="M207" s="937"/>
      <c r="N207" s="937"/>
      <c r="O207" s="937"/>
      <c r="P207" s="937"/>
      <c r="Q207" s="937"/>
      <c r="R207" s="937"/>
      <c r="S207" s="937"/>
      <c r="T207" s="937"/>
      <c r="U207" s="937"/>
      <c r="V207" s="937"/>
      <c r="W207" s="937"/>
      <c r="X207" s="937"/>
      <c r="Y207" s="937"/>
      <c r="Z207" s="937"/>
    </row>
    <row r="208" ht="15.75" customHeight="1">
      <c r="A208" s="937" t="s">
        <v>1702</v>
      </c>
      <c r="B208" s="937" t="s">
        <v>5340</v>
      </c>
      <c r="C208" s="937" t="s">
        <v>1348</v>
      </c>
      <c r="D208" s="937">
        <v>90.9</v>
      </c>
      <c r="E208" s="937">
        <v>90.9</v>
      </c>
      <c r="F208" s="938">
        <v>1.0</v>
      </c>
      <c r="G208" s="937"/>
      <c r="H208" s="937"/>
      <c r="I208" s="937"/>
      <c r="J208" s="937"/>
      <c r="K208" s="937"/>
      <c r="L208" s="937"/>
      <c r="M208" s="937"/>
      <c r="N208" s="937"/>
      <c r="O208" s="937"/>
      <c r="P208" s="937"/>
      <c r="Q208" s="937"/>
      <c r="R208" s="937"/>
      <c r="S208" s="937"/>
      <c r="T208" s="937"/>
      <c r="U208" s="937"/>
      <c r="V208" s="937"/>
      <c r="W208" s="937"/>
      <c r="X208" s="937"/>
      <c r="Y208" s="937"/>
      <c r="Z208" s="937"/>
    </row>
    <row r="209" ht="15.75" customHeight="1">
      <c r="A209" s="937" t="s">
        <v>5341</v>
      </c>
      <c r="B209" s="937" t="s">
        <v>5266</v>
      </c>
      <c r="C209" s="937" t="s">
        <v>1352</v>
      </c>
      <c r="D209" s="937">
        <v>1179.9</v>
      </c>
      <c r="E209" s="937">
        <v>368.6</v>
      </c>
      <c r="F209" s="938">
        <v>0.31239935587761675</v>
      </c>
      <c r="G209" s="937"/>
      <c r="H209" s="937"/>
      <c r="I209" s="937"/>
      <c r="J209" s="937"/>
      <c r="K209" s="937"/>
      <c r="L209" s="937"/>
      <c r="M209" s="937"/>
      <c r="N209" s="937"/>
      <c r="O209" s="937"/>
      <c r="P209" s="937"/>
      <c r="Q209" s="937"/>
      <c r="R209" s="937"/>
      <c r="S209" s="937"/>
      <c r="T209" s="937"/>
      <c r="U209" s="937"/>
      <c r="V209" s="937"/>
      <c r="W209" s="937"/>
      <c r="X209" s="937"/>
      <c r="Y209" s="937"/>
      <c r="Z209" s="937"/>
    </row>
    <row r="210" ht="15.75" customHeight="1">
      <c r="A210" s="937" t="s">
        <v>5342</v>
      </c>
      <c r="B210" s="937" t="s">
        <v>5343</v>
      </c>
      <c r="C210" s="937" t="s">
        <v>1356</v>
      </c>
      <c r="D210" s="937">
        <v>4.0</v>
      </c>
      <c r="E210" s="937">
        <v>4.0</v>
      </c>
      <c r="F210" s="938">
        <v>1.0</v>
      </c>
      <c r="G210" s="937"/>
      <c r="H210" s="937"/>
      <c r="I210" s="937"/>
      <c r="J210" s="937"/>
      <c r="K210" s="937"/>
      <c r="L210" s="937"/>
      <c r="M210" s="937"/>
      <c r="N210" s="937"/>
      <c r="O210" s="937"/>
      <c r="P210" s="937"/>
      <c r="Q210" s="937"/>
      <c r="R210" s="937"/>
      <c r="S210" s="937"/>
      <c r="T210" s="937"/>
      <c r="U210" s="937"/>
      <c r="V210" s="937"/>
      <c r="W210" s="937"/>
      <c r="X210" s="937"/>
      <c r="Y210" s="937"/>
      <c r="Z210" s="937"/>
    </row>
    <row r="211" ht="15.75" customHeight="1">
      <c r="A211" s="937" t="s">
        <v>5342</v>
      </c>
      <c r="B211" s="937" t="s">
        <v>5344</v>
      </c>
      <c r="C211" s="937" t="s">
        <v>1360</v>
      </c>
      <c r="D211" s="937">
        <v>9.0</v>
      </c>
      <c r="E211" s="937">
        <v>9.0</v>
      </c>
      <c r="F211" s="938">
        <v>1.0</v>
      </c>
      <c r="G211" s="937"/>
      <c r="H211" s="937"/>
      <c r="I211" s="937"/>
      <c r="J211" s="937"/>
      <c r="K211" s="937"/>
      <c r="L211" s="937"/>
      <c r="M211" s="937"/>
      <c r="N211" s="937"/>
      <c r="O211" s="937"/>
      <c r="P211" s="937"/>
      <c r="Q211" s="937"/>
      <c r="R211" s="937"/>
      <c r="S211" s="937"/>
      <c r="T211" s="937"/>
      <c r="U211" s="937"/>
      <c r="V211" s="937"/>
      <c r="W211" s="937"/>
      <c r="X211" s="937"/>
      <c r="Y211" s="937"/>
      <c r="Z211" s="937"/>
    </row>
    <row r="212" ht="15.75" customHeight="1">
      <c r="A212" s="937" t="s">
        <v>5345</v>
      </c>
      <c r="B212" s="937" t="s">
        <v>5263</v>
      </c>
      <c r="C212" s="937" t="s">
        <v>1364</v>
      </c>
      <c r="D212" s="937">
        <v>165.3</v>
      </c>
      <c r="E212" s="937">
        <v>160.5</v>
      </c>
      <c r="F212" s="938">
        <v>0.9709618874773139</v>
      </c>
      <c r="G212" s="937"/>
      <c r="H212" s="937"/>
      <c r="I212" s="937"/>
      <c r="J212" s="937"/>
      <c r="K212" s="937"/>
      <c r="L212" s="937"/>
      <c r="M212" s="937"/>
      <c r="N212" s="937"/>
      <c r="O212" s="937"/>
      <c r="P212" s="937"/>
      <c r="Q212" s="937"/>
      <c r="R212" s="937"/>
      <c r="S212" s="937"/>
      <c r="T212" s="937"/>
      <c r="U212" s="937"/>
      <c r="V212" s="937"/>
      <c r="W212" s="937"/>
      <c r="X212" s="937"/>
      <c r="Y212" s="937"/>
      <c r="Z212" s="937"/>
    </row>
    <row r="213" ht="15.75" customHeight="1">
      <c r="A213" s="937" t="s">
        <v>5345</v>
      </c>
      <c r="B213" s="937" t="s">
        <v>5266</v>
      </c>
      <c r="C213" s="937" t="s">
        <v>1368</v>
      </c>
      <c r="D213" s="937">
        <v>224.0</v>
      </c>
      <c r="E213" s="937">
        <v>217.3</v>
      </c>
      <c r="F213" s="938">
        <v>0.9700892857142858</v>
      </c>
      <c r="G213" s="937"/>
      <c r="H213" s="937"/>
      <c r="I213" s="937"/>
      <c r="J213" s="937"/>
      <c r="K213" s="937"/>
      <c r="L213" s="937"/>
      <c r="M213" s="937"/>
      <c r="N213" s="937"/>
      <c r="O213" s="937"/>
      <c r="P213" s="937"/>
      <c r="Q213" s="937"/>
      <c r="R213" s="937"/>
      <c r="S213" s="937"/>
      <c r="T213" s="937"/>
      <c r="U213" s="937"/>
      <c r="V213" s="937"/>
      <c r="W213" s="937"/>
      <c r="X213" s="937"/>
      <c r="Y213" s="937"/>
      <c r="Z213" s="937"/>
    </row>
    <row r="214" ht="15.75" customHeight="1">
      <c r="A214" s="937" t="s">
        <v>5345</v>
      </c>
      <c r="B214" s="937" t="s">
        <v>5283</v>
      </c>
      <c r="C214" s="937" t="s">
        <v>1372</v>
      </c>
      <c r="D214" s="937">
        <v>275.6</v>
      </c>
      <c r="E214" s="937">
        <v>267.1</v>
      </c>
      <c r="F214" s="938">
        <v>0.9691582002902758</v>
      </c>
      <c r="G214" s="937"/>
      <c r="H214" s="937"/>
      <c r="I214" s="937"/>
      <c r="J214" s="937"/>
      <c r="K214" s="937"/>
      <c r="L214" s="937"/>
      <c r="M214" s="937"/>
      <c r="N214" s="937"/>
      <c r="O214" s="937"/>
      <c r="P214" s="937"/>
      <c r="Q214" s="937"/>
      <c r="R214" s="937"/>
      <c r="S214" s="937"/>
      <c r="T214" s="937"/>
      <c r="U214" s="937"/>
      <c r="V214" s="937"/>
      <c r="W214" s="937"/>
      <c r="X214" s="937"/>
      <c r="Y214" s="937"/>
      <c r="Z214" s="937"/>
    </row>
    <row r="215" ht="15.75" customHeight="1">
      <c r="A215" s="937" t="s">
        <v>5346</v>
      </c>
      <c r="B215" s="937" t="s">
        <v>5263</v>
      </c>
      <c r="C215" s="937" t="s">
        <v>1376</v>
      </c>
      <c r="D215" s="937">
        <v>165.3</v>
      </c>
      <c r="E215" s="937">
        <v>139.8</v>
      </c>
      <c r="F215" s="938">
        <v>0.8457350272232305</v>
      </c>
      <c r="G215" s="937"/>
      <c r="H215" s="937"/>
      <c r="I215" s="937"/>
      <c r="J215" s="937"/>
      <c r="K215" s="937"/>
      <c r="L215" s="937"/>
      <c r="M215" s="937"/>
      <c r="N215" s="937"/>
      <c r="O215" s="937"/>
      <c r="P215" s="937"/>
      <c r="Q215" s="937"/>
      <c r="R215" s="937"/>
      <c r="S215" s="937"/>
      <c r="T215" s="937"/>
      <c r="U215" s="937"/>
      <c r="V215" s="937"/>
      <c r="W215" s="937"/>
      <c r="X215" s="937"/>
      <c r="Y215" s="937"/>
      <c r="Z215" s="937"/>
    </row>
    <row r="216" ht="15.75" customHeight="1">
      <c r="A216" s="937" t="s">
        <v>5346</v>
      </c>
      <c r="B216" s="937" t="s">
        <v>5266</v>
      </c>
      <c r="C216" s="937" t="s">
        <v>1380</v>
      </c>
      <c r="D216" s="937">
        <v>224.0</v>
      </c>
      <c r="E216" s="937">
        <v>189.2</v>
      </c>
      <c r="F216" s="938">
        <v>0.8446428571428571</v>
      </c>
      <c r="G216" s="937"/>
      <c r="H216" s="937"/>
      <c r="I216" s="937"/>
      <c r="J216" s="937"/>
      <c r="K216" s="937"/>
      <c r="L216" s="937"/>
      <c r="M216" s="937"/>
      <c r="N216" s="937"/>
      <c r="O216" s="937"/>
      <c r="P216" s="937"/>
      <c r="Q216" s="937"/>
      <c r="R216" s="937"/>
      <c r="S216" s="937"/>
      <c r="T216" s="937"/>
      <c r="U216" s="937"/>
      <c r="V216" s="937"/>
      <c r="W216" s="937"/>
      <c r="X216" s="937"/>
      <c r="Y216" s="937"/>
      <c r="Z216" s="937"/>
    </row>
    <row r="217" ht="15.75" customHeight="1">
      <c r="A217" s="937" t="s">
        <v>5346</v>
      </c>
      <c r="B217" s="937" t="s">
        <v>5283</v>
      </c>
      <c r="C217" s="937" t="s">
        <v>1384</v>
      </c>
      <c r="D217" s="937">
        <v>275.6</v>
      </c>
      <c r="E217" s="937">
        <v>238.7</v>
      </c>
      <c r="F217" s="938">
        <v>0.86611030478955</v>
      </c>
      <c r="G217" s="937"/>
      <c r="H217" s="937"/>
      <c r="I217" s="937"/>
      <c r="J217" s="937"/>
      <c r="K217" s="937"/>
      <c r="L217" s="937"/>
      <c r="M217" s="937"/>
      <c r="N217" s="937"/>
      <c r="O217" s="937"/>
      <c r="P217" s="937"/>
      <c r="Q217" s="937"/>
      <c r="R217" s="937"/>
      <c r="S217" s="937"/>
      <c r="T217" s="937"/>
      <c r="U217" s="937"/>
      <c r="V217" s="937"/>
      <c r="W217" s="937"/>
      <c r="X217" s="937"/>
      <c r="Y217" s="937"/>
      <c r="Z217" s="937"/>
    </row>
    <row r="218" ht="15.75" customHeight="1">
      <c r="A218" s="937" t="s">
        <v>5347</v>
      </c>
      <c r="B218" s="937" t="s">
        <v>5263</v>
      </c>
      <c r="C218" s="937" t="s">
        <v>1388</v>
      </c>
      <c r="D218" s="937">
        <v>165.3</v>
      </c>
      <c r="E218" s="937">
        <v>88.9</v>
      </c>
      <c r="F218" s="938">
        <v>0.5378100423472474</v>
      </c>
      <c r="G218" s="937"/>
      <c r="H218" s="937"/>
      <c r="I218" s="937"/>
      <c r="J218" s="937"/>
      <c r="K218" s="937"/>
      <c r="L218" s="937"/>
      <c r="M218" s="937"/>
      <c r="N218" s="937"/>
      <c r="O218" s="937"/>
      <c r="P218" s="937"/>
      <c r="Q218" s="937"/>
      <c r="R218" s="937"/>
      <c r="S218" s="937"/>
      <c r="T218" s="937"/>
      <c r="U218" s="937"/>
      <c r="V218" s="937"/>
      <c r="W218" s="937"/>
      <c r="X218" s="937"/>
      <c r="Y218" s="937"/>
      <c r="Z218" s="937"/>
    </row>
    <row r="219" ht="15.75" customHeight="1">
      <c r="A219" s="937" t="s">
        <v>5347</v>
      </c>
      <c r="B219" s="937" t="s">
        <v>5266</v>
      </c>
      <c r="C219" s="937" t="s">
        <v>1392</v>
      </c>
      <c r="D219" s="937">
        <v>224.0</v>
      </c>
      <c r="E219" s="937">
        <v>122.7</v>
      </c>
      <c r="F219" s="938">
        <v>0.5477678571428571</v>
      </c>
      <c r="G219" s="937"/>
      <c r="H219" s="937"/>
      <c r="I219" s="937"/>
      <c r="J219" s="937"/>
      <c r="K219" s="937"/>
      <c r="L219" s="937"/>
      <c r="M219" s="937"/>
      <c r="N219" s="937"/>
      <c r="O219" s="937"/>
      <c r="P219" s="937"/>
      <c r="Q219" s="937"/>
      <c r="R219" s="937"/>
      <c r="S219" s="937"/>
      <c r="T219" s="937"/>
      <c r="U219" s="937"/>
      <c r="V219" s="937"/>
      <c r="W219" s="937"/>
      <c r="X219" s="937"/>
      <c r="Y219" s="937"/>
      <c r="Z219" s="937"/>
    </row>
    <row r="220" ht="15.75" customHeight="1">
      <c r="A220" s="937" t="s">
        <v>5347</v>
      </c>
      <c r="B220" s="937" t="s">
        <v>5283</v>
      </c>
      <c r="C220" s="937" t="s">
        <v>1396</v>
      </c>
      <c r="D220" s="937">
        <v>275.6</v>
      </c>
      <c r="E220" s="937">
        <v>162.2</v>
      </c>
      <c r="F220" s="938">
        <v>0.5885341074020318</v>
      </c>
      <c r="G220" s="937"/>
      <c r="H220" s="937"/>
      <c r="I220" s="937"/>
      <c r="J220" s="937"/>
      <c r="K220" s="937"/>
      <c r="L220" s="937"/>
      <c r="M220" s="937"/>
      <c r="N220" s="937"/>
      <c r="O220" s="937"/>
      <c r="P220" s="937"/>
      <c r="Q220" s="937"/>
      <c r="R220" s="937"/>
      <c r="S220" s="937"/>
      <c r="T220" s="937"/>
      <c r="U220" s="937"/>
      <c r="V220" s="937"/>
      <c r="W220" s="937"/>
      <c r="X220" s="937"/>
      <c r="Y220" s="937"/>
      <c r="Z220" s="937"/>
    </row>
    <row r="221" ht="15.75" customHeight="1">
      <c r="A221" s="937" t="s">
        <v>519</v>
      </c>
      <c r="B221" s="937" t="s">
        <v>5263</v>
      </c>
      <c r="C221" s="937" t="s">
        <v>1400</v>
      </c>
      <c r="D221" s="937">
        <v>7.1</v>
      </c>
      <c r="E221" s="937">
        <v>6.9</v>
      </c>
      <c r="F221" s="938">
        <v>0.9718309859154931</v>
      </c>
      <c r="G221" s="937"/>
      <c r="H221" s="937"/>
      <c r="I221" s="937"/>
      <c r="J221" s="937"/>
      <c r="K221" s="937"/>
      <c r="L221" s="937"/>
      <c r="M221" s="937"/>
      <c r="N221" s="937"/>
      <c r="O221" s="937"/>
      <c r="P221" s="937"/>
      <c r="Q221" s="937"/>
      <c r="R221" s="937"/>
      <c r="S221" s="937"/>
      <c r="T221" s="937"/>
      <c r="U221" s="937"/>
      <c r="V221" s="937"/>
      <c r="W221" s="937"/>
      <c r="X221" s="937"/>
      <c r="Y221" s="937"/>
      <c r="Z221" s="937"/>
    </row>
    <row r="222" ht="15.75" customHeight="1">
      <c r="A222" s="937" t="s">
        <v>519</v>
      </c>
      <c r="B222" s="937" t="s">
        <v>5266</v>
      </c>
      <c r="C222" s="937" t="s">
        <v>1404</v>
      </c>
      <c r="D222" s="937">
        <v>11.7</v>
      </c>
      <c r="E222" s="937">
        <v>11.4</v>
      </c>
      <c r="F222" s="938">
        <v>0.9743589743589745</v>
      </c>
      <c r="G222" s="937"/>
      <c r="H222" s="937"/>
      <c r="I222" s="937"/>
      <c r="J222" s="937"/>
      <c r="K222" s="937"/>
      <c r="L222" s="937"/>
      <c r="M222" s="937"/>
      <c r="N222" s="937"/>
      <c r="O222" s="937"/>
      <c r="P222" s="937"/>
      <c r="Q222" s="937"/>
      <c r="R222" s="937"/>
      <c r="S222" s="937"/>
      <c r="T222" s="937"/>
      <c r="U222" s="937"/>
      <c r="V222" s="937"/>
      <c r="W222" s="937"/>
      <c r="X222" s="937"/>
      <c r="Y222" s="937"/>
      <c r="Z222" s="937"/>
    </row>
    <row r="223" ht="15.75" customHeight="1">
      <c r="A223" s="937" t="s">
        <v>519</v>
      </c>
      <c r="B223" s="937" t="s">
        <v>5283</v>
      </c>
      <c r="C223" s="937" t="s">
        <v>1407</v>
      </c>
      <c r="D223" s="937">
        <v>17.8</v>
      </c>
      <c r="E223" s="937">
        <v>17.4</v>
      </c>
      <c r="F223" s="938">
        <v>0.9775280898876403</v>
      </c>
      <c r="G223" s="937"/>
      <c r="H223" s="937"/>
      <c r="I223" s="937"/>
      <c r="J223" s="937"/>
      <c r="K223" s="937"/>
      <c r="L223" s="937"/>
      <c r="M223" s="937"/>
      <c r="N223" s="937"/>
      <c r="O223" s="937"/>
      <c r="P223" s="937"/>
      <c r="Q223" s="937"/>
      <c r="R223" s="937"/>
      <c r="S223" s="937"/>
      <c r="T223" s="937"/>
      <c r="U223" s="937"/>
      <c r="V223" s="937"/>
      <c r="W223" s="937"/>
      <c r="X223" s="937"/>
      <c r="Y223" s="937"/>
      <c r="Z223" s="937"/>
    </row>
    <row r="224" ht="15.75" customHeight="1">
      <c r="A224" s="937" t="s">
        <v>519</v>
      </c>
      <c r="B224" s="937" t="s">
        <v>5273</v>
      </c>
      <c r="C224" s="937" t="s">
        <v>1411</v>
      </c>
      <c r="D224" s="937">
        <v>245.6</v>
      </c>
      <c r="E224" s="937">
        <v>245.6</v>
      </c>
      <c r="F224" s="938">
        <v>1.0</v>
      </c>
      <c r="G224" s="937"/>
      <c r="H224" s="937"/>
      <c r="I224" s="937"/>
      <c r="J224" s="937"/>
      <c r="K224" s="937"/>
      <c r="L224" s="937"/>
      <c r="M224" s="937"/>
      <c r="N224" s="937"/>
      <c r="O224" s="937"/>
      <c r="P224" s="937"/>
      <c r="Q224" s="937"/>
      <c r="R224" s="937"/>
      <c r="S224" s="937"/>
      <c r="T224" s="937"/>
      <c r="U224" s="937"/>
      <c r="V224" s="937"/>
      <c r="W224" s="937"/>
      <c r="X224" s="937"/>
      <c r="Y224" s="937"/>
      <c r="Z224" s="937"/>
    </row>
    <row r="225" ht="15.75" customHeight="1">
      <c r="A225" s="937" t="s">
        <v>519</v>
      </c>
      <c r="B225" s="937" t="s">
        <v>5348</v>
      </c>
      <c r="C225" s="937" t="s">
        <v>1415</v>
      </c>
      <c r="D225" s="937">
        <v>226.7</v>
      </c>
      <c r="E225" s="937">
        <v>226.7</v>
      </c>
      <c r="F225" s="938">
        <v>1.0</v>
      </c>
      <c r="G225" s="937"/>
      <c r="H225" s="937"/>
      <c r="I225" s="937"/>
      <c r="J225" s="937"/>
      <c r="K225" s="937"/>
      <c r="L225" s="937"/>
      <c r="M225" s="937"/>
      <c r="N225" s="937"/>
      <c r="O225" s="937"/>
      <c r="P225" s="937"/>
      <c r="Q225" s="937"/>
      <c r="R225" s="937"/>
      <c r="S225" s="937"/>
      <c r="T225" s="937"/>
      <c r="U225" s="937"/>
      <c r="V225" s="937"/>
      <c r="W225" s="937"/>
      <c r="X225" s="937"/>
      <c r="Y225" s="937"/>
      <c r="Z225" s="937"/>
    </row>
    <row r="226" ht="15.75" customHeight="1">
      <c r="A226" s="937" t="s">
        <v>519</v>
      </c>
      <c r="B226" s="937" t="s">
        <v>5349</v>
      </c>
      <c r="C226" s="937" t="s">
        <v>1419</v>
      </c>
      <c r="D226" s="937">
        <v>212.0</v>
      </c>
      <c r="E226" s="937">
        <v>212.0</v>
      </c>
      <c r="F226" s="938">
        <v>1.0</v>
      </c>
      <c r="G226" s="937"/>
      <c r="H226" s="937"/>
      <c r="I226" s="937"/>
      <c r="J226" s="937"/>
      <c r="K226" s="937"/>
      <c r="L226" s="937"/>
      <c r="M226" s="937"/>
      <c r="N226" s="937"/>
      <c r="O226" s="937"/>
      <c r="P226" s="937"/>
      <c r="Q226" s="937"/>
      <c r="R226" s="937"/>
      <c r="S226" s="937"/>
      <c r="T226" s="937"/>
      <c r="U226" s="937"/>
      <c r="V226" s="937"/>
      <c r="W226" s="937"/>
      <c r="X226" s="937"/>
      <c r="Y226" s="937"/>
      <c r="Z226" s="937"/>
    </row>
    <row r="227" ht="15.75" customHeight="1">
      <c r="A227" s="937" t="s">
        <v>5350</v>
      </c>
      <c r="B227" s="937" t="s">
        <v>5263</v>
      </c>
      <c r="C227" s="937" t="s">
        <v>1423</v>
      </c>
      <c r="D227" s="937">
        <v>90.3</v>
      </c>
      <c r="E227" s="937">
        <v>49.8</v>
      </c>
      <c r="F227" s="938">
        <v>0.5514950166112956</v>
      </c>
      <c r="G227" s="937"/>
      <c r="H227" s="937"/>
      <c r="I227" s="937"/>
      <c r="J227" s="937"/>
      <c r="K227" s="937"/>
      <c r="L227" s="937"/>
      <c r="M227" s="937"/>
      <c r="N227" s="937"/>
      <c r="O227" s="937"/>
      <c r="P227" s="937"/>
      <c r="Q227" s="937"/>
      <c r="R227" s="937"/>
      <c r="S227" s="937"/>
      <c r="T227" s="937"/>
      <c r="U227" s="937"/>
      <c r="V227" s="937"/>
      <c r="W227" s="937"/>
      <c r="X227" s="937"/>
      <c r="Y227" s="937"/>
      <c r="Z227" s="937"/>
    </row>
    <row r="228" ht="15.75" customHeight="1">
      <c r="A228" s="937" t="s">
        <v>5350</v>
      </c>
      <c r="B228" s="937" t="s">
        <v>5266</v>
      </c>
      <c r="C228" s="937" t="s">
        <v>1426</v>
      </c>
      <c r="D228" s="937">
        <v>112.2</v>
      </c>
      <c r="E228" s="937">
        <v>67.4</v>
      </c>
      <c r="F228" s="938">
        <v>0.6007130124777184</v>
      </c>
      <c r="G228" s="937"/>
      <c r="H228" s="937"/>
      <c r="I228" s="937"/>
      <c r="J228" s="937"/>
      <c r="K228" s="937"/>
      <c r="L228" s="937"/>
      <c r="M228" s="937"/>
      <c r="N228" s="937"/>
      <c r="O228" s="937"/>
      <c r="P228" s="937"/>
      <c r="Q228" s="937"/>
      <c r="R228" s="937"/>
      <c r="S228" s="937"/>
      <c r="T228" s="937"/>
      <c r="U228" s="937"/>
      <c r="V228" s="937"/>
      <c r="W228" s="937"/>
      <c r="X228" s="937"/>
      <c r="Y228" s="937"/>
      <c r="Z228" s="937"/>
    </row>
    <row r="229" ht="15.75" customHeight="1">
      <c r="A229" s="937" t="s">
        <v>5350</v>
      </c>
      <c r="B229" s="937" t="s">
        <v>5283</v>
      </c>
      <c r="C229" s="937" t="s">
        <v>1430</v>
      </c>
      <c r="D229" s="937">
        <v>134.5</v>
      </c>
      <c r="E229" s="937">
        <v>78.8</v>
      </c>
      <c r="F229" s="938">
        <v>0.5858736059479553</v>
      </c>
      <c r="G229" s="937"/>
      <c r="H229" s="937"/>
      <c r="I229" s="937"/>
      <c r="J229" s="937"/>
      <c r="K229" s="937"/>
      <c r="L229" s="937"/>
      <c r="M229" s="937"/>
      <c r="N229" s="937"/>
      <c r="O229" s="937"/>
      <c r="P229" s="937"/>
      <c r="Q229" s="937"/>
      <c r="R229" s="937"/>
      <c r="S229" s="937"/>
      <c r="T229" s="937"/>
      <c r="U229" s="937"/>
      <c r="V229" s="937"/>
      <c r="W229" s="937"/>
      <c r="X229" s="937"/>
      <c r="Y229" s="937"/>
      <c r="Z229" s="937"/>
    </row>
    <row r="230" ht="15.75" customHeight="1">
      <c r="A230" s="937" t="s">
        <v>5350</v>
      </c>
      <c r="B230" s="937" t="s">
        <v>5351</v>
      </c>
      <c r="C230" s="937" t="s">
        <v>1434</v>
      </c>
      <c r="D230" s="937">
        <v>6.1</v>
      </c>
      <c r="E230" s="937">
        <v>6.1</v>
      </c>
      <c r="F230" s="938">
        <v>1.0</v>
      </c>
      <c r="G230" s="937"/>
      <c r="H230" s="937"/>
      <c r="I230" s="937"/>
      <c r="J230" s="937"/>
      <c r="K230" s="937"/>
      <c r="L230" s="937"/>
      <c r="M230" s="937"/>
      <c r="N230" s="937"/>
      <c r="O230" s="937"/>
      <c r="P230" s="937"/>
      <c r="Q230" s="937"/>
      <c r="R230" s="937"/>
      <c r="S230" s="937"/>
      <c r="T230" s="937"/>
      <c r="U230" s="937"/>
      <c r="V230" s="937"/>
      <c r="W230" s="937"/>
      <c r="X230" s="937"/>
      <c r="Y230" s="937"/>
      <c r="Z230" s="937"/>
    </row>
    <row r="231" ht="15.75" customHeight="1">
      <c r="A231" s="937" t="s">
        <v>5350</v>
      </c>
      <c r="B231" s="937" t="s">
        <v>5352</v>
      </c>
      <c r="C231" s="937" t="s">
        <v>1438</v>
      </c>
      <c r="D231" s="937">
        <v>3.9</v>
      </c>
      <c r="E231" s="937">
        <v>3.9</v>
      </c>
      <c r="F231" s="938">
        <v>1.0</v>
      </c>
      <c r="G231" s="937"/>
      <c r="H231" s="937"/>
      <c r="I231" s="937"/>
      <c r="J231" s="937"/>
      <c r="K231" s="937"/>
      <c r="L231" s="937"/>
      <c r="M231" s="937"/>
      <c r="N231" s="937"/>
      <c r="O231" s="937"/>
      <c r="P231" s="937"/>
      <c r="Q231" s="937"/>
      <c r="R231" s="937"/>
      <c r="S231" s="937"/>
      <c r="T231" s="937"/>
      <c r="U231" s="937"/>
      <c r="V231" s="937"/>
      <c r="W231" s="937"/>
      <c r="X231" s="937"/>
      <c r="Y231" s="937"/>
      <c r="Z231" s="937"/>
    </row>
    <row r="232" ht="15.75" customHeight="1">
      <c r="A232" s="937" t="s">
        <v>5350</v>
      </c>
      <c r="B232" s="937" t="s">
        <v>5353</v>
      </c>
      <c r="C232" s="937" t="s">
        <v>1442</v>
      </c>
      <c r="D232" s="937">
        <v>15.6</v>
      </c>
      <c r="E232" s="937">
        <v>15.6</v>
      </c>
      <c r="F232" s="938">
        <v>1.0</v>
      </c>
      <c r="G232" s="937"/>
      <c r="H232" s="937"/>
      <c r="I232" s="937"/>
      <c r="J232" s="937"/>
      <c r="K232" s="937"/>
      <c r="L232" s="937"/>
      <c r="M232" s="937"/>
      <c r="N232" s="937"/>
      <c r="O232" s="937"/>
      <c r="P232" s="937"/>
      <c r="Q232" s="937"/>
      <c r="R232" s="937"/>
      <c r="S232" s="937"/>
      <c r="T232" s="937"/>
      <c r="U232" s="937"/>
      <c r="V232" s="937"/>
      <c r="W232" s="937"/>
      <c r="X232" s="937"/>
      <c r="Y232" s="937"/>
      <c r="Z232" s="937"/>
    </row>
    <row r="233" ht="15.75" customHeight="1">
      <c r="A233" s="937" t="s">
        <v>5350</v>
      </c>
      <c r="B233" s="937" t="s">
        <v>5354</v>
      </c>
      <c r="C233" s="937" t="s">
        <v>1446</v>
      </c>
      <c r="D233" s="937">
        <v>8.6</v>
      </c>
      <c r="E233" s="937">
        <v>8.6</v>
      </c>
      <c r="F233" s="938">
        <v>1.0</v>
      </c>
      <c r="G233" s="937"/>
      <c r="H233" s="937"/>
      <c r="I233" s="937"/>
      <c r="J233" s="937"/>
      <c r="K233" s="937"/>
      <c r="L233" s="937"/>
      <c r="M233" s="937"/>
      <c r="N233" s="937"/>
      <c r="O233" s="937"/>
      <c r="P233" s="937"/>
      <c r="Q233" s="937"/>
      <c r="R233" s="937"/>
      <c r="S233" s="937"/>
      <c r="T233" s="937"/>
      <c r="U233" s="937"/>
      <c r="V233" s="937"/>
      <c r="W233" s="937"/>
      <c r="X233" s="937"/>
      <c r="Y233" s="937"/>
      <c r="Z233" s="937"/>
    </row>
    <row r="234" ht="15.75" customHeight="1">
      <c r="A234" s="937" t="s">
        <v>5355</v>
      </c>
      <c r="B234" s="937" t="s">
        <v>5263</v>
      </c>
      <c r="C234" s="937" t="s">
        <v>1450</v>
      </c>
      <c r="D234" s="937">
        <v>90.3</v>
      </c>
      <c r="E234" s="937">
        <v>26.9</v>
      </c>
      <c r="F234" s="938">
        <v>0.2978959025470653</v>
      </c>
      <c r="G234" s="937"/>
      <c r="H234" s="937"/>
      <c r="I234" s="937"/>
      <c r="J234" s="937"/>
      <c r="K234" s="937"/>
      <c r="L234" s="937"/>
      <c r="M234" s="937"/>
      <c r="N234" s="937"/>
      <c r="O234" s="937"/>
      <c r="P234" s="937"/>
      <c r="Q234" s="937"/>
      <c r="R234" s="937"/>
      <c r="S234" s="937"/>
      <c r="T234" s="937"/>
      <c r="U234" s="937"/>
      <c r="V234" s="937"/>
      <c r="W234" s="937"/>
      <c r="X234" s="937"/>
      <c r="Y234" s="937"/>
      <c r="Z234" s="937"/>
    </row>
    <row r="235" ht="15.75" customHeight="1">
      <c r="A235" s="937" t="s">
        <v>5355</v>
      </c>
      <c r="B235" s="937" t="s">
        <v>5266</v>
      </c>
      <c r="C235" s="937" t="s">
        <v>1454</v>
      </c>
      <c r="D235" s="937">
        <v>112.2</v>
      </c>
      <c r="E235" s="937">
        <v>36.6</v>
      </c>
      <c r="F235" s="938">
        <v>0.32620320855614976</v>
      </c>
      <c r="G235" s="937"/>
      <c r="H235" s="937"/>
      <c r="I235" s="937"/>
      <c r="J235" s="937"/>
      <c r="K235" s="937"/>
      <c r="L235" s="937"/>
      <c r="M235" s="937"/>
      <c r="N235" s="937"/>
      <c r="O235" s="937"/>
      <c r="P235" s="937"/>
      <c r="Q235" s="937"/>
      <c r="R235" s="937"/>
      <c r="S235" s="937"/>
      <c r="T235" s="937"/>
      <c r="U235" s="937"/>
      <c r="V235" s="937"/>
      <c r="W235" s="937"/>
      <c r="X235" s="937"/>
      <c r="Y235" s="937"/>
      <c r="Z235" s="937"/>
    </row>
    <row r="236" ht="15.75" customHeight="1">
      <c r="A236" s="937" t="s">
        <v>5355</v>
      </c>
      <c r="B236" s="937" t="s">
        <v>5283</v>
      </c>
      <c r="C236" s="937" t="s">
        <v>1458</v>
      </c>
      <c r="D236" s="937">
        <v>134.5</v>
      </c>
      <c r="E236" s="937">
        <v>43.9</v>
      </c>
      <c r="F236" s="938">
        <v>0.32639405204460964</v>
      </c>
      <c r="G236" s="937"/>
      <c r="H236" s="937"/>
      <c r="I236" s="937"/>
      <c r="J236" s="937"/>
      <c r="K236" s="937"/>
      <c r="L236" s="937"/>
      <c r="M236" s="937"/>
      <c r="N236" s="937"/>
      <c r="O236" s="937"/>
      <c r="P236" s="937"/>
      <c r="Q236" s="937"/>
      <c r="R236" s="937"/>
      <c r="S236" s="937"/>
      <c r="T236" s="937"/>
      <c r="U236" s="937"/>
      <c r="V236" s="937"/>
      <c r="W236" s="937"/>
      <c r="X236" s="937"/>
      <c r="Y236" s="937"/>
      <c r="Z236" s="937"/>
    </row>
    <row r="237" ht="15.75" customHeight="1">
      <c r="A237" s="937" t="s">
        <v>5355</v>
      </c>
      <c r="B237" s="937" t="s">
        <v>5351</v>
      </c>
      <c r="C237" s="937" t="s">
        <v>1462</v>
      </c>
      <c r="D237" s="937">
        <v>6.1</v>
      </c>
      <c r="E237" s="937">
        <v>6.1</v>
      </c>
      <c r="F237" s="938">
        <v>1.0</v>
      </c>
      <c r="G237" s="937"/>
      <c r="H237" s="937"/>
      <c r="I237" s="937"/>
      <c r="J237" s="937"/>
      <c r="K237" s="937"/>
      <c r="L237" s="937"/>
      <c r="M237" s="937"/>
      <c r="N237" s="937"/>
      <c r="O237" s="937"/>
      <c r="P237" s="937"/>
      <c r="Q237" s="937"/>
      <c r="R237" s="937"/>
      <c r="S237" s="937"/>
      <c r="T237" s="937"/>
      <c r="U237" s="937"/>
      <c r="V237" s="937"/>
      <c r="W237" s="937"/>
      <c r="X237" s="937"/>
      <c r="Y237" s="937"/>
      <c r="Z237" s="937"/>
    </row>
    <row r="238" ht="15.75" customHeight="1">
      <c r="A238" s="937" t="s">
        <v>5355</v>
      </c>
      <c r="B238" s="937" t="s">
        <v>5352</v>
      </c>
      <c r="C238" s="937" t="s">
        <v>1466</v>
      </c>
      <c r="D238" s="937">
        <v>3.9</v>
      </c>
      <c r="E238" s="937">
        <v>3.9</v>
      </c>
      <c r="F238" s="938">
        <v>1.0</v>
      </c>
      <c r="G238" s="937"/>
      <c r="H238" s="937"/>
      <c r="I238" s="937"/>
      <c r="J238" s="937"/>
      <c r="K238" s="937"/>
      <c r="L238" s="937"/>
      <c r="M238" s="937"/>
      <c r="N238" s="937"/>
      <c r="O238" s="937"/>
      <c r="P238" s="937"/>
      <c r="Q238" s="937"/>
      <c r="R238" s="937"/>
      <c r="S238" s="937"/>
      <c r="T238" s="937"/>
      <c r="U238" s="937"/>
      <c r="V238" s="937"/>
      <c r="W238" s="937"/>
      <c r="X238" s="937"/>
      <c r="Y238" s="937"/>
      <c r="Z238" s="937"/>
    </row>
    <row r="239" ht="15.75" customHeight="1">
      <c r="A239" s="937" t="s">
        <v>5355</v>
      </c>
      <c r="B239" s="937" t="s">
        <v>5353</v>
      </c>
      <c r="C239" s="937" t="s">
        <v>1470</v>
      </c>
      <c r="D239" s="937">
        <v>15.6</v>
      </c>
      <c r="E239" s="937">
        <v>15.6</v>
      </c>
      <c r="F239" s="938">
        <v>1.0</v>
      </c>
      <c r="G239" s="937"/>
      <c r="H239" s="937"/>
      <c r="I239" s="937"/>
      <c r="J239" s="937"/>
      <c r="K239" s="937"/>
      <c r="L239" s="937"/>
      <c r="M239" s="937"/>
      <c r="N239" s="937"/>
      <c r="O239" s="937"/>
      <c r="P239" s="937"/>
      <c r="Q239" s="937"/>
      <c r="R239" s="937"/>
      <c r="S239" s="937"/>
      <c r="T239" s="937"/>
      <c r="U239" s="937"/>
      <c r="V239" s="937"/>
      <c r="W239" s="937"/>
      <c r="X239" s="937"/>
      <c r="Y239" s="937"/>
      <c r="Z239" s="937"/>
    </row>
    <row r="240" ht="15.75" customHeight="1">
      <c r="A240" s="937" t="s">
        <v>5355</v>
      </c>
      <c r="B240" s="937" t="s">
        <v>5354</v>
      </c>
      <c r="C240" s="937" t="s">
        <v>1473</v>
      </c>
      <c r="D240" s="937">
        <v>8.6</v>
      </c>
      <c r="E240" s="937">
        <v>8.6</v>
      </c>
      <c r="F240" s="938">
        <v>1.0</v>
      </c>
      <c r="G240" s="937"/>
      <c r="H240" s="937"/>
      <c r="I240" s="937"/>
      <c r="J240" s="937"/>
      <c r="K240" s="937"/>
      <c r="L240" s="937"/>
      <c r="M240" s="937"/>
      <c r="N240" s="937"/>
      <c r="O240" s="937"/>
      <c r="P240" s="937"/>
      <c r="Q240" s="937"/>
      <c r="R240" s="937"/>
      <c r="S240" s="937"/>
      <c r="T240" s="937"/>
      <c r="U240" s="937"/>
      <c r="V240" s="937"/>
      <c r="W240" s="937"/>
      <c r="X240" s="937"/>
      <c r="Y240" s="937"/>
      <c r="Z240" s="937"/>
    </row>
    <row r="241" ht="15.75" customHeight="1">
      <c r="A241" s="937" t="s">
        <v>5356</v>
      </c>
      <c r="B241" s="937" t="s">
        <v>5263</v>
      </c>
      <c r="C241" s="937" t="s">
        <v>1477</v>
      </c>
      <c r="D241" s="937">
        <v>22.6</v>
      </c>
      <c r="E241" s="937">
        <v>22.1</v>
      </c>
      <c r="F241" s="938">
        <v>0.9778761061946902</v>
      </c>
      <c r="G241" s="937"/>
      <c r="H241" s="937"/>
      <c r="I241" s="937"/>
      <c r="J241" s="937"/>
      <c r="K241" s="937"/>
      <c r="L241" s="937"/>
      <c r="M241" s="937"/>
      <c r="N241" s="937"/>
      <c r="O241" s="937"/>
      <c r="P241" s="937"/>
      <c r="Q241" s="937"/>
      <c r="R241" s="937"/>
      <c r="S241" s="937"/>
      <c r="T241" s="937"/>
      <c r="U241" s="937"/>
      <c r="V241" s="937"/>
      <c r="W241" s="937"/>
      <c r="X241" s="937"/>
      <c r="Y241" s="937"/>
      <c r="Z241" s="937"/>
    </row>
    <row r="242" ht="15.75" customHeight="1">
      <c r="A242" s="937" t="s">
        <v>5356</v>
      </c>
      <c r="B242" s="937" t="s">
        <v>5266</v>
      </c>
      <c r="C242" s="937" t="s">
        <v>1481</v>
      </c>
      <c r="D242" s="937">
        <v>32.2</v>
      </c>
      <c r="E242" s="937">
        <v>31.3</v>
      </c>
      <c r="F242" s="938">
        <v>0.9720496894409937</v>
      </c>
      <c r="G242" s="937"/>
      <c r="H242" s="937"/>
      <c r="I242" s="937"/>
      <c r="J242" s="937"/>
      <c r="K242" s="937"/>
      <c r="L242" s="937"/>
      <c r="M242" s="937"/>
      <c r="N242" s="937"/>
      <c r="O242" s="937"/>
      <c r="P242" s="937"/>
      <c r="Q242" s="937"/>
      <c r="R242" s="937"/>
      <c r="S242" s="937"/>
      <c r="T242" s="937"/>
      <c r="U242" s="937"/>
      <c r="V242" s="937"/>
      <c r="W242" s="937"/>
      <c r="X242" s="937"/>
      <c r="Y242" s="937"/>
      <c r="Z242" s="937"/>
    </row>
    <row r="243" ht="15.75" customHeight="1">
      <c r="A243" s="937" t="s">
        <v>5356</v>
      </c>
      <c r="B243" s="937" t="s">
        <v>5283</v>
      </c>
      <c r="C243" s="937" t="s">
        <v>1485</v>
      </c>
      <c r="D243" s="937">
        <v>40.2</v>
      </c>
      <c r="E243" s="937">
        <v>39.2</v>
      </c>
      <c r="F243" s="938">
        <v>0.9751243781094527</v>
      </c>
      <c r="G243" s="937"/>
      <c r="H243" s="937"/>
      <c r="I243" s="937"/>
      <c r="J243" s="937"/>
      <c r="K243" s="937"/>
      <c r="L243" s="937"/>
      <c r="M243" s="937"/>
      <c r="N243" s="937"/>
      <c r="O243" s="937"/>
      <c r="P243" s="937"/>
      <c r="Q243" s="937"/>
      <c r="R243" s="937"/>
      <c r="S243" s="937"/>
      <c r="T243" s="937"/>
      <c r="U243" s="937"/>
      <c r="V243" s="937"/>
      <c r="W243" s="937"/>
      <c r="X243" s="937"/>
      <c r="Y243" s="937"/>
      <c r="Z243" s="937"/>
    </row>
    <row r="244" ht="15.75" customHeight="1">
      <c r="A244" s="937" t="s">
        <v>5357</v>
      </c>
      <c r="B244" s="937" t="s">
        <v>5263</v>
      </c>
      <c r="C244" s="937" t="s">
        <v>1489</v>
      </c>
      <c r="D244" s="937">
        <v>22.6</v>
      </c>
      <c r="E244" s="937">
        <v>18.3</v>
      </c>
      <c r="F244" s="938">
        <v>0.8097345132743362</v>
      </c>
      <c r="G244" s="937"/>
      <c r="H244" s="937"/>
      <c r="I244" s="937"/>
      <c r="J244" s="937"/>
      <c r="K244" s="937"/>
      <c r="L244" s="937"/>
      <c r="M244" s="937"/>
      <c r="N244" s="937"/>
      <c r="O244" s="937"/>
      <c r="P244" s="937"/>
      <c r="Q244" s="937"/>
      <c r="R244" s="937"/>
      <c r="S244" s="937"/>
      <c r="T244" s="937"/>
      <c r="U244" s="937"/>
      <c r="V244" s="937"/>
      <c r="W244" s="937"/>
      <c r="X244" s="937"/>
      <c r="Y244" s="937"/>
      <c r="Z244" s="937"/>
    </row>
    <row r="245" ht="15.75" customHeight="1">
      <c r="A245" s="937" t="s">
        <v>5357</v>
      </c>
      <c r="B245" s="937" t="s">
        <v>5266</v>
      </c>
      <c r="C245" s="937" t="s">
        <v>1493</v>
      </c>
      <c r="D245" s="937">
        <v>32.2</v>
      </c>
      <c r="E245" s="937">
        <v>27.0</v>
      </c>
      <c r="F245" s="938">
        <v>0.8385093167701863</v>
      </c>
      <c r="G245" s="937"/>
      <c r="H245" s="937"/>
      <c r="I245" s="937"/>
      <c r="J245" s="937"/>
      <c r="K245" s="937"/>
      <c r="L245" s="937"/>
      <c r="M245" s="937"/>
      <c r="N245" s="937"/>
      <c r="O245" s="937"/>
      <c r="P245" s="937"/>
      <c r="Q245" s="937"/>
      <c r="R245" s="937"/>
      <c r="S245" s="937"/>
      <c r="T245" s="937"/>
      <c r="U245" s="937"/>
      <c r="V245" s="937"/>
      <c r="W245" s="937"/>
      <c r="X245" s="937"/>
      <c r="Y245" s="937"/>
      <c r="Z245" s="937"/>
    </row>
    <row r="246" ht="15.75" customHeight="1">
      <c r="A246" s="937" t="s">
        <v>5357</v>
      </c>
      <c r="B246" s="937" t="s">
        <v>5283</v>
      </c>
      <c r="C246" s="937" t="s">
        <v>1497</v>
      </c>
      <c r="D246" s="937">
        <v>40.2</v>
      </c>
      <c r="E246" s="937">
        <v>34.3</v>
      </c>
      <c r="F246" s="938">
        <v>0.853233830845771</v>
      </c>
      <c r="G246" s="937"/>
      <c r="H246" s="937"/>
      <c r="I246" s="937"/>
      <c r="J246" s="937"/>
      <c r="K246" s="937"/>
      <c r="L246" s="937"/>
      <c r="M246" s="937"/>
      <c r="N246" s="937"/>
      <c r="O246" s="937"/>
      <c r="P246" s="937"/>
      <c r="Q246" s="937"/>
      <c r="R246" s="937"/>
      <c r="S246" s="937"/>
      <c r="T246" s="937"/>
      <c r="U246" s="937"/>
      <c r="V246" s="937"/>
      <c r="W246" s="937"/>
      <c r="X246" s="937"/>
      <c r="Y246" s="937"/>
      <c r="Z246" s="937"/>
    </row>
    <row r="247" ht="15.75" customHeight="1">
      <c r="A247" s="937" t="s">
        <v>1743</v>
      </c>
      <c r="B247" s="937" t="s">
        <v>5358</v>
      </c>
      <c r="C247" s="937" t="s">
        <v>1501</v>
      </c>
      <c r="D247" s="937">
        <v>40.0</v>
      </c>
      <c r="E247" s="937">
        <v>39.0</v>
      </c>
      <c r="F247" s="938">
        <v>0.975</v>
      </c>
      <c r="G247" s="937"/>
      <c r="H247" s="937"/>
      <c r="I247" s="937"/>
      <c r="J247" s="937"/>
      <c r="K247" s="937"/>
      <c r="L247" s="937"/>
      <c r="M247" s="937"/>
      <c r="N247" s="937"/>
      <c r="O247" s="937"/>
      <c r="P247" s="937"/>
      <c r="Q247" s="937"/>
      <c r="R247" s="937"/>
      <c r="S247" s="937"/>
      <c r="T247" s="937"/>
      <c r="U247" s="937"/>
      <c r="V247" s="937"/>
      <c r="W247" s="937"/>
      <c r="X247" s="937"/>
      <c r="Y247" s="937"/>
      <c r="Z247" s="937"/>
    </row>
    <row r="248" ht="15.75" customHeight="1">
      <c r="A248" s="937" t="s">
        <v>5359</v>
      </c>
      <c r="B248" s="937" t="s">
        <v>5263</v>
      </c>
      <c r="C248" s="937" t="s">
        <v>1505</v>
      </c>
      <c r="D248" s="937">
        <v>29.0</v>
      </c>
      <c r="E248" s="937">
        <v>13.2</v>
      </c>
      <c r="F248" s="938">
        <v>0.4551724137931034</v>
      </c>
      <c r="G248" s="937"/>
      <c r="H248" s="937"/>
      <c r="I248" s="937"/>
      <c r="J248" s="937"/>
      <c r="K248" s="937"/>
      <c r="L248" s="937"/>
      <c r="M248" s="937"/>
      <c r="N248" s="937"/>
      <c r="O248" s="937"/>
      <c r="P248" s="937"/>
      <c r="Q248" s="937"/>
      <c r="R248" s="937"/>
      <c r="S248" s="937"/>
      <c r="T248" s="937"/>
      <c r="U248" s="937"/>
      <c r="V248" s="937"/>
      <c r="W248" s="937"/>
      <c r="X248" s="937"/>
      <c r="Y248" s="937"/>
      <c r="Z248" s="937"/>
    </row>
    <row r="249" ht="15.75" customHeight="1">
      <c r="A249" s="937" t="s">
        <v>5359</v>
      </c>
      <c r="B249" s="937" t="s">
        <v>5266</v>
      </c>
      <c r="C249" s="937" t="s">
        <v>1508</v>
      </c>
      <c r="D249" s="937">
        <v>32.6</v>
      </c>
      <c r="E249" s="937">
        <v>15.6</v>
      </c>
      <c r="F249" s="938">
        <v>0.47852760736196315</v>
      </c>
      <c r="G249" s="937"/>
      <c r="H249" s="937"/>
      <c r="I249" s="937"/>
      <c r="J249" s="937"/>
      <c r="K249" s="937"/>
      <c r="L249" s="937"/>
      <c r="M249" s="937"/>
      <c r="N249" s="937"/>
      <c r="O249" s="937"/>
      <c r="P249" s="937"/>
      <c r="Q249" s="937"/>
      <c r="R249" s="937"/>
      <c r="S249" s="937"/>
      <c r="T249" s="937"/>
      <c r="U249" s="937"/>
      <c r="V249" s="937"/>
      <c r="W249" s="937"/>
      <c r="X249" s="937"/>
      <c r="Y249" s="937"/>
      <c r="Z249" s="937"/>
    </row>
    <row r="250" ht="15.75" customHeight="1">
      <c r="A250" s="937" t="s">
        <v>5359</v>
      </c>
      <c r="B250" s="937" t="s">
        <v>5283</v>
      </c>
      <c r="C250" s="937" t="s">
        <v>1512</v>
      </c>
      <c r="D250" s="937">
        <v>40.9</v>
      </c>
      <c r="E250" s="937">
        <v>20.6</v>
      </c>
      <c r="F250" s="938">
        <v>0.5036674816625918</v>
      </c>
      <c r="G250" s="937"/>
      <c r="H250" s="937"/>
      <c r="I250" s="937"/>
      <c r="J250" s="937"/>
      <c r="K250" s="937"/>
      <c r="L250" s="937"/>
      <c r="M250" s="937"/>
      <c r="N250" s="937"/>
      <c r="O250" s="937"/>
      <c r="P250" s="937"/>
      <c r="Q250" s="937"/>
      <c r="R250" s="937"/>
      <c r="S250" s="937"/>
      <c r="T250" s="937"/>
      <c r="U250" s="937"/>
      <c r="V250" s="937"/>
      <c r="W250" s="937"/>
      <c r="X250" s="937"/>
      <c r="Y250" s="937"/>
      <c r="Z250" s="937"/>
    </row>
    <row r="251" ht="15.75" customHeight="1">
      <c r="A251" s="937" t="s">
        <v>5360</v>
      </c>
      <c r="B251" s="937" t="s">
        <v>5266</v>
      </c>
      <c r="C251" s="937" t="s">
        <v>1516</v>
      </c>
      <c r="D251" s="937">
        <v>100.0</v>
      </c>
      <c r="E251" s="937">
        <v>71.0</v>
      </c>
      <c r="F251" s="938">
        <v>0.71</v>
      </c>
      <c r="G251" s="937"/>
      <c r="H251" s="937"/>
      <c r="I251" s="937"/>
      <c r="J251" s="937"/>
      <c r="K251" s="937"/>
      <c r="L251" s="937"/>
      <c r="M251" s="937"/>
      <c r="N251" s="937"/>
      <c r="O251" s="937"/>
      <c r="P251" s="937"/>
      <c r="Q251" s="937"/>
      <c r="R251" s="937"/>
      <c r="S251" s="937"/>
      <c r="T251" s="937"/>
      <c r="U251" s="937"/>
      <c r="V251" s="937"/>
      <c r="W251" s="937"/>
      <c r="X251" s="937"/>
      <c r="Y251" s="937"/>
      <c r="Z251" s="937"/>
    </row>
    <row r="252" ht="15.75" customHeight="1">
      <c r="A252" s="937" t="s">
        <v>1761</v>
      </c>
      <c r="B252" s="937" t="s">
        <v>5238</v>
      </c>
      <c r="C252" s="937" t="s">
        <v>1520</v>
      </c>
      <c r="D252" s="937">
        <v>5.0</v>
      </c>
      <c r="E252" s="937">
        <v>5.0</v>
      </c>
      <c r="F252" s="938">
        <v>1.0</v>
      </c>
      <c r="G252" s="937"/>
      <c r="H252" s="937"/>
      <c r="I252" s="937"/>
      <c r="J252" s="937"/>
      <c r="K252" s="937"/>
      <c r="L252" s="937"/>
      <c r="M252" s="937"/>
      <c r="N252" s="937"/>
      <c r="O252" s="937"/>
      <c r="P252" s="937"/>
      <c r="Q252" s="937"/>
      <c r="R252" s="937"/>
      <c r="S252" s="937"/>
      <c r="T252" s="937"/>
      <c r="U252" s="937"/>
      <c r="V252" s="937"/>
      <c r="W252" s="937"/>
      <c r="X252" s="937"/>
      <c r="Y252" s="937"/>
      <c r="Z252" s="937"/>
    </row>
    <row r="253" ht="15.75" customHeight="1">
      <c r="A253" s="937" t="s">
        <v>5361</v>
      </c>
      <c r="B253" s="937" t="s">
        <v>5263</v>
      </c>
      <c r="C253" s="937" t="s">
        <v>1524</v>
      </c>
      <c r="D253" s="937">
        <v>133.1</v>
      </c>
      <c r="E253" s="937">
        <v>104.8</v>
      </c>
      <c r="F253" s="938">
        <v>0.7873779113448535</v>
      </c>
      <c r="G253" s="937"/>
      <c r="H253" s="937"/>
      <c r="I253" s="937"/>
      <c r="J253" s="937"/>
      <c r="K253" s="937"/>
      <c r="L253" s="937"/>
      <c r="M253" s="937"/>
      <c r="N253" s="937"/>
      <c r="O253" s="937"/>
      <c r="P253" s="937"/>
      <c r="Q253" s="937"/>
      <c r="R253" s="937"/>
      <c r="S253" s="937"/>
      <c r="T253" s="937"/>
      <c r="U253" s="937"/>
      <c r="V253" s="937"/>
      <c r="W253" s="937"/>
      <c r="X253" s="937"/>
      <c r="Y253" s="937"/>
      <c r="Z253" s="937"/>
    </row>
    <row r="254" ht="15.75" customHeight="1">
      <c r="A254" s="937" t="s">
        <v>5361</v>
      </c>
      <c r="B254" s="937" t="s">
        <v>5266</v>
      </c>
      <c r="C254" s="937" t="s">
        <v>1528</v>
      </c>
      <c r="D254" s="937">
        <v>202.4</v>
      </c>
      <c r="E254" s="937">
        <v>161.0</v>
      </c>
      <c r="F254" s="938">
        <v>0.7954545454545454</v>
      </c>
      <c r="G254" s="937"/>
      <c r="H254" s="937"/>
      <c r="I254" s="937"/>
      <c r="J254" s="937"/>
      <c r="K254" s="937"/>
      <c r="L254" s="937"/>
      <c r="M254" s="937"/>
      <c r="N254" s="937"/>
      <c r="O254" s="937"/>
      <c r="P254" s="937"/>
      <c r="Q254" s="937"/>
      <c r="R254" s="937"/>
      <c r="S254" s="937"/>
      <c r="T254" s="937"/>
      <c r="U254" s="937"/>
      <c r="V254" s="937"/>
      <c r="W254" s="937"/>
      <c r="X254" s="937"/>
      <c r="Y254" s="937"/>
      <c r="Z254" s="937"/>
    </row>
    <row r="255" ht="15.75" customHeight="1">
      <c r="A255" s="937" t="s">
        <v>5361</v>
      </c>
      <c r="B255" s="937" t="s">
        <v>5283</v>
      </c>
      <c r="C255" s="937" t="s">
        <v>1532</v>
      </c>
      <c r="D255" s="937">
        <v>325.2</v>
      </c>
      <c r="E255" s="937">
        <v>251.5</v>
      </c>
      <c r="F255" s="938">
        <v>0.773370233702337</v>
      </c>
      <c r="G255" s="937"/>
      <c r="H255" s="937"/>
      <c r="I255" s="937"/>
      <c r="J255" s="937"/>
      <c r="K255" s="937"/>
      <c r="L255" s="937"/>
      <c r="M255" s="937"/>
      <c r="N255" s="937"/>
      <c r="O255" s="937"/>
      <c r="P255" s="937"/>
      <c r="Q255" s="937"/>
      <c r="R255" s="937"/>
      <c r="S255" s="937"/>
      <c r="T255" s="937"/>
      <c r="U255" s="937"/>
      <c r="V255" s="937"/>
      <c r="W255" s="937"/>
      <c r="X255" s="937"/>
      <c r="Y255" s="937"/>
      <c r="Z255" s="937"/>
    </row>
    <row r="256" ht="15.75" customHeight="1">
      <c r="A256" s="937" t="s">
        <v>5362</v>
      </c>
      <c r="B256" s="937" t="s">
        <v>5263</v>
      </c>
      <c r="C256" s="937" t="s">
        <v>1536</v>
      </c>
      <c r="D256" s="937">
        <v>73.9</v>
      </c>
      <c r="E256" s="937">
        <v>58.1</v>
      </c>
      <c r="F256" s="938">
        <v>0.7861975642760487</v>
      </c>
      <c r="G256" s="937"/>
      <c r="H256" s="937"/>
      <c r="I256" s="937"/>
      <c r="J256" s="937"/>
      <c r="K256" s="937"/>
      <c r="L256" s="937"/>
      <c r="M256" s="937"/>
      <c r="N256" s="937"/>
      <c r="O256" s="937"/>
      <c r="P256" s="937"/>
      <c r="Q256" s="937"/>
      <c r="R256" s="937"/>
      <c r="S256" s="937"/>
      <c r="T256" s="937"/>
      <c r="U256" s="937"/>
      <c r="V256" s="937"/>
      <c r="W256" s="937"/>
      <c r="X256" s="937"/>
      <c r="Y256" s="937"/>
      <c r="Z256" s="937"/>
    </row>
    <row r="257" ht="15.75" customHeight="1">
      <c r="A257" s="937" t="s">
        <v>5362</v>
      </c>
      <c r="B257" s="937" t="s">
        <v>5266</v>
      </c>
      <c r="C257" s="937" t="s">
        <v>1540</v>
      </c>
      <c r="D257" s="937">
        <v>136.3</v>
      </c>
      <c r="E257" s="937">
        <v>108.5</v>
      </c>
      <c r="F257" s="938">
        <v>0.7960381511371973</v>
      </c>
      <c r="G257" s="937"/>
      <c r="H257" s="937"/>
      <c r="I257" s="937"/>
      <c r="J257" s="937"/>
      <c r="K257" s="937"/>
      <c r="L257" s="937"/>
      <c r="M257" s="937"/>
      <c r="N257" s="937"/>
      <c r="O257" s="937"/>
      <c r="P257" s="937"/>
      <c r="Q257" s="937"/>
      <c r="R257" s="937"/>
      <c r="S257" s="937"/>
      <c r="T257" s="937"/>
      <c r="U257" s="937"/>
      <c r="V257" s="937"/>
      <c r="W257" s="937"/>
      <c r="X257" s="937"/>
      <c r="Y257" s="937"/>
      <c r="Z257" s="937"/>
    </row>
    <row r="258" ht="15.75" customHeight="1">
      <c r="A258" s="937" t="s">
        <v>5362</v>
      </c>
      <c r="B258" s="937" t="s">
        <v>5283</v>
      </c>
      <c r="C258" s="937" t="s">
        <v>1543</v>
      </c>
      <c r="D258" s="937">
        <v>180.6</v>
      </c>
      <c r="E258" s="937">
        <v>152.0</v>
      </c>
      <c r="F258" s="938">
        <v>0.8416389811738649</v>
      </c>
      <c r="G258" s="937"/>
      <c r="H258" s="937"/>
      <c r="I258" s="937"/>
      <c r="J258" s="937"/>
      <c r="K258" s="937"/>
      <c r="L258" s="937"/>
      <c r="M258" s="937"/>
      <c r="N258" s="937"/>
      <c r="O258" s="937"/>
      <c r="P258" s="937"/>
      <c r="Q258" s="937"/>
      <c r="R258" s="937"/>
      <c r="S258" s="937"/>
      <c r="T258" s="937"/>
      <c r="U258" s="937"/>
      <c r="V258" s="937"/>
      <c r="W258" s="937"/>
      <c r="X258" s="937"/>
      <c r="Y258" s="937"/>
      <c r="Z258" s="937"/>
    </row>
    <row r="259" ht="15.75" customHeight="1">
      <c r="A259" s="937" t="s">
        <v>5362</v>
      </c>
      <c r="B259" s="937" t="s">
        <v>5363</v>
      </c>
      <c r="C259" s="937" t="s">
        <v>1547</v>
      </c>
      <c r="D259" s="937">
        <v>11.3</v>
      </c>
      <c r="E259" s="937">
        <v>11.3</v>
      </c>
      <c r="F259" s="938">
        <v>1.0</v>
      </c>
      <c r="G259" s="937"/>
      <c r="H259" s="937"/>
      <c r="I259" s="937"/>
      <c r="J259" s="937"/>
      <c r="K259" s="937"/>
      <c r="L259" s="937"/>
      <c r="M259" s="937"/>
      <c r="N259" s="937"/>
      <c r="O259" s="937"/>
      <c r="P259" s="937"/>
      <c r="Q259" s="937"/>
      <c r="R259" s="937"/>
      <c r="S259" s="937"/>
      <c r="T259" s="937"/>
      <c r="U259" s="937"/>
      <c r="V259" s="937"/>
      <c r="W259" s="937"/>
      <c r="X259" s="937"/>
      <c r="Y259" s="937"/>
      <c r="Z259" s="937"/>
    </row>
    <row r="260" ht="15.75" customHeight="1">
      <c r="A260" s="937" t="s">
        <v>5364</v>
      </c>
      <c r="B260" s="937" t="s">
        <v>5266</v>
      </c>
      <c r="C260" s="937" t="s">
        <v>1551</v>
      </c>
      <c r="D260" s="937">
        <v>554.6</v>
      </c>
      <c r="E260" s="937">
        <v>432.0</v>
      </c>
      <c r="F260" s="938">
        <v>0.7789397764154345</v>
      </c>
      <c r="G260" s="937"/>
      <c r="H260" s="937"/>
      <c r="I260" s="937"/>
      <c r="J260" s="937"/>
      <c r="K260" s="937"/>
      <c r="L260" s="937"/>
      <c r="M260" s="937"/>
      <c r="N260" s="937"/>
      <c r="O260" s="937"/>
      <c r="P260" s="937"/>
      <c r="Q260" s="937"/>
      <c r="R260" s="937"/>
      <c r="S260" s="937"/>
      <c r="T260" s="937"/>
      <c r="U260" s="937"/>
      <c r="V260" s="937"/>
      <c r="W260" s="937"/>
      <c r="X260" s="937"/>
      <c r="Y260" s="937"/>
      <c r="Z260" s="937"/>
    </row>
    <row r="261" ht="15.75" customHeight="1">
      <c r="A261" s="937" t="s">
        <v>5364</v>
      </c>
      <c r="B261" s="937" t="s">
        <v>5365</v>
      </c>
      <c r="C261" s="937" t="s">
        <v>1555</v>
      </c>
      <c r="D261" s="937">
        <v>181.0</v>
      </c>
      <c r="E261" s="937">
        <v>157.5</v>
      </c>
      <c r="F261" s="938">
        <v>0.8701657458563536</v>
      </c>
      <c r="G261" s="937"/>
      <c r="H261" s="937"/>
      <c r="I261" s="937"/>
      <c r="J261" s="937"/>
      <c r="K261" s="937"/>
      <c r="L261" s="937"/>
      <c r="M261" s="937"/>
      <c r="N261" s="937"/>
      <c r="O261" s="937"/>
      <c r="P261" s="937"/>
      <c r="Q261" s="937"/>
      <c r="R261" s="937"/>
      <c r="S261" s="937"/>
      <c r="T261" s="937"/>
      <c r="U261" s="937"/>
      <c r="V261" s="937"/>
      <c r="W261" s="937"/>
      <c r="X261" s="937"/>
      <c r="Y261" s="937"/>
      <c r="Z261" s="937"/>
    </row>
    <row r="262" ht="15.75" customHeight="1">
      <c r="A262" s="937" t="s">
        <v>5364</v>
      </c>
      <c r="B262" s="937" t="s">
        <v>5366</v>
      </c>
      <c r="C262" s="937" t="s">
        <v>1559</v>
      </c>
      <c r="D262" s="937">
        <v>14.1</v>
      </c>
      <c r="E262" s="937">
        <v>14.1</v>
      </c>
      <c r="F262" s="938">
        <v>1.0</v>
      </c>
      <c r="G262" s="937"/>
      <c r="H262" s="937"/>
      <c r="I262" s="937"/>
      <c r="J262" s="937"/>
      <c r="K262" s="937"/>
      <c r="L262" s="937"/>
      <c r="M262" s="937"/>
      <c r="N262" s="937"/>
      <c r="O262" s="937"/>
      <c r="P262" s="937"/>
      <c r="Q262" s="937"/>
      <c r="R262" s="937"/>
      <c r="S262" s="937"/>
      <c r="T262" s="937"/>
      <c r="U262" s="937"/>
      <c r="V262" s="937"/>
      <c r="W262" s="937"/>
      <c r="X262" s="937"/>
      <c r="Y262" s="937"/>
      <c r="Z262" s="937"/>
    </row>
    <row r="263" ht="15.75" customHeight="1">
      <c r="A263" s="937" t="s">
        <v>5367</v>
      </c>
      <c r="B263" s="937" t="s">
        <v>5266</v>
      </c>
      <c r="C263" s="937" t="s">
        <v>1563</v>
      </c>
      <c r="D263" s="937">
        <v>100.0</v>
      </c>
      <c r="E263" s="937">
        <v>85.0</v>
      </c>
      <c r="F263" s="938">
        <v>0.85</v>
      </c>
      <c r="G263" s="937"/>
      <c r="H263" s="937"/>
      <c r="I263" s="937"/>
      <c r="J263" s="937"/>
      <c r="K263" s="937"/>
      <c r="L263" s="937"/>
      <c r="M263" s="937"/>
      <c r="N263" s="937"/>
      <c r="O263" s="937"/>
      <c r="P263" s="937"/>
      <c r="Q263" s="937"/>
      <c r="R263" s="937"/>
      <c r="S263" s="937"/>
      <c r="T263" s="937"/>
      <c r="U263" s="937"/>
      <c r="V263" s="937"/>
      <c r="W263" s="937"/>
      <c r="X263" s="937"/>
      <c r="Y263" s="937"/>
      <c r="Z263" s="937"/>
    </row>
    <row r="264" ht="15.75" customHeight="1">
      <c r="A264" s="937" t="s">
        <v>5368</v>
      </c>
      <c r="B264" s="937" t="s">
        <v>5263</v>
      </c>
      <c r="C264" s="937" t="s">
        <v>1566</v>
      </c>
      <c r="D264" s="937">
        <v>105.7</v>
      </c>
      <c r="E264" s="937">
        <v>100.6</v>
      </c>
      <c r="F264" s="938">
        <v>0.9517502365184484</v>
      </c>
      <c r="G264" s="937"/>
      <c r="H264" s="937"/>
      <c r="I264" s="937"/>
      <c r="J264" s="937"/>
      <c r="K264" s="937"/>
      <c r="L264" s="937"/>
      <c r="M264" s="937"/>
      <c r="N264" s="937"/>
      <c r="O264" s="937"/>
      <c r="P264" s="937"/>
      <c r="Q264" s="937"/>
      <c r="R264" s="937"/>
      <c r="S264" s="937"/>
      <c r="T264" s="937"/>
      <c r="U264" s="937"/>
      <c r="V264" s="937"/>
      <c r="W264" s="937"/>
      <c r="X264" s="937"/>
      <c r="Y264" s="937"/>
      <c r="Z264" s="937"/>
    </row>
    <row r="265" ht="15.75" customHeight="1">
      <c r="A265" s="937" t="s">
        <v>5368</v>
      </c>
      <c r="B265" s="937" t="s">
        <v>5266</v>
      </c>
      <c r="C265" s="937" t="s">
        <v>1570</v>
      </c>
      <c r="D265" s="937">
        <v>172.8</v>
      </c>
      <c r="E265" s="937">
        <v>166.8</v>
      </c>
      <c r="F265" s="938">
        <v>0.9652777777777778</v>
      </c>
      <c r="G265" s="937"/>
      <c r="H265" s="937"/>
      <c r="I265" s="937"/>
      <c r="J265" s="937"/>
      <c r="K265" s="937"/>
      <c r="L265" s="937"/>
      <c r="M265" s="937"/>
      <c r="N265" s="937"/>
      <c r="O265" s="937"/>
      <c r="P265" s="937"/>
      <c r="Q265" s="937"/>
      <c r="R265" s="937"/>
      <c r="S265" s="937"/>
      <c r="T265" s="937"/>
      <c r="U265" s="937"/>
      <c r="V265" s="937"/>
      <c r="W265" s="937"/>
      <c r="X265" s="937"/>
      <c r="Y265" s="937"/>
      <c r="Z265" s="937"/>
    </row>
    <row r="266" ht="15.75" customHeight="1">
      <c r="A266" s="937" t="s">
        <v>5368</v>
      </c>
      <c r="B266" s="937" t="s">
        <v>5283</v>
      </c>
      <c r="C266" s="937" t="s">
        <v>1574</v>
      </c>
      <c r="D266" s="937">
        <v>236.9</v>
      </c>
      <c r="E266" s="937">
        <v>229.1</v>
      </c>
      <c r="F266" s="938">
        <v>0.9670747150696496</v>
      </c>
      <c r="G266" s="937"/>
      <c r="H266" s="937"/>
      <c r="I266" s="937"/>
      <c r="J266" s="937"/>
      <c r="K266" s="937"/>
      <c r="L266" s="937"/>
      <c r="M266" s="937"/>
      <c r="N266" s="937"/>
      <c r="O266" s="937"/>
      <c r="P266" s="937"/>
      <c r="Q266" s="937"/>
      <c r="R266" s="937"/>
      <c r="S266" s="937"/>
      <c r="T266" s="937"/>
      <c r="U266" s="937"/>
      <c r="V266" s="937"/>
      <c r="W266" s="937"/>
      <c r="X266" s="937"/>
      <c r="Y266" s="937"/>
      <c r="Z266" s="937"/>
    </row>
    <row r="267" ht="15.75" customHeight="1">
      <c r="A267" s="937" t="s">
        <v>5368</v>
      </c>
      <c r="B267" s="937" t="s">
        <v>5369</v>
      </c>
      <c r="C267" s="937" t="s">
        <v>1578</v>
      </c>
      <c r="D267" s="937">
        <v>400.0</v>
      </c>
      <c r="E267" s="937">
        <v>320.0</v>
      </c>
      <c r="F267" s="938">
        <v>0.8</v>
      </c>
      <c r="G267" s="937"/>
      <c r="H267" s="937"/>
      <c r="I267" s="937"/>
      <c r="J267" s="937"/>
      <c r="K267" s="937"/>
      <c r="L267" s="937"/>
      <c r="M267" s="937"/>
      <c r="N267" s="937"/>
      <c r="O267" s="937"/>
      <c r="P267" s="937"/>
      <c r="Q267" s="937"/>
      <c r="R267" s="937"/>
      <c r="S267" s="937"/>
      <c r="T267" s="937"/>
      <c r="U267" s="937"/>
      <c r="V267" s="937"/>
      <c r="W267" s="937"/>
      <c r="X267" s="937"/>
      <c r="Y267" s="937"/>
      <c r="Z267" s="937"/>
    </row>
    <row r="268" ht="15.75" customHeight="1">
      <c r="A268" s="937" t="s">
        <v>5370</v>
      </c>
      <c r="B268" s="937" t="s">
        <v>5263</v>
      </c>
      <c r="C268" s="937" t="s">
        <v>1582</v>
      </c>
      <c r="D268" s="937">
        <v>105.7</v>
      </c>
      <c r="E268" s="937">
        <v>89.7</v>
      </c>
      <c r="F268" s="938">
        <v>0.8486281929990539</v>
      </c>
      <c r="G268" s="937"/>
      <c r="H268" s="937"/>
      <c r="I268" s="937"/>
      <c r="J268" s="937"/>
      <c r="K268" s="937"/>
      <c r="L268" s="937"/>
      <c r="M268" s="937"/>
      <c r="N268" s="937"/>
      <c r="O268" s="937"/>
      <c r="P268" s="937"/>
      <c r="Q268" s="937"/>
      <c r="R268" s="937"/>
      <c r="S268" s="937"/>
      <c r="T268" s="937"/>
      <c r="U268" s="937"/>
      <c r="V268" s="937"/>
      <c r="W268" s="937"/>
      <c r="X268" s="937"/>
      <c r="Y268" s="937"/>
      <c r="Z268" s="937"/>
    </row>
    <row r="269" ht="15.75" customHeight="1">
      <c r="A269" s="937" t="s">
        <v>5370</v>
      </c>
      <c r="B269" s="937" t="s">
        <v>5266</v>
      </c>
      <c r="C269" s="937" t="s">
        <v>1586</v>
      </c>
      <c r="D269" s="937">
        <v>172.8</v>
      </c>
      <c r="E269" s="937">
        <v>147.7</v>
      </c>
      <c r="F269" s="938">
        <v>0.8547453703703702</v>
      </c>
      <c r="G269" s="937"/>
      <c r="H269" s="937"/>
      <c r="I269" s="937"/>
      <c r="J269" s="937"/>
      <c r="K269" s="937"/>
      <c r="L269" s="937"/>
      <c r="M269" s="937"/>
      <c r="N269" s="937"/>
      <c r="O269" s="937"/>
      <c r="P269" s="937"/>
      <c r="Q269" s="937"/>
      <c r="R269" s="937"/>
      <c r="S269" s="937"/>
      <c r="T269" s="937"/>
      <c r="U269" s="937"/>
      <c r="V269" s="937"/>
      <c r="W269" s="937"/>
      <c r="X269" s="937"/>
      <c r="Y269" s="937"/>
      <c r="Z269" s="937"/>
    </row>
    <row r="270" ht="15.75" customHeight="1">
      <c r="A270" s="937" t="s">
        <v>5370</v>
      </c>
      <c r="B270" s="937" t="s">
        <v>5283</v>
      </c>
      <c r="C270" s="937" t="s">
        <v>1590</v>
      </c>
      <c r="D270" s="937">
        <v>236.9</v>
      </c>
      <c r="E270" s="937">
        <v>207.8</v>
      </c>
      <c r="F270" s="938">
        <v>0.877163360067539</v>
      </c>
      <c r="G270" s="937"/>
      <c r="H270" s="937"/>
      <c r="I270" s="937"/>
      <c r="J270" s="937"/>
      <c r="K270" s="937"/>
      <c r="L270" s="937"/>
      <c r="M270" s="937"/>
      <c r="N270" s="937"/>
      <c r="O270" s="937"/>
      <c r="P270" s="937"/>
      <c r="Q270" s="937"/>
      <c r="R270" s="937"/>
      <c r="S270" s="937"/>
      <c r="T270" s="937"/>
      <c r="U270" s="937"/>
      <c r="V270" s="937"/>
      <c r="W270" s="937"/>
      <c r="X270" s="937"/>
      <c r="Y270" s="937"/>
      <c r="Z270" s="937"/>
    </row>
    <row r="271" ht="15.75" customHeight="1">
      <c r="A271" s="937" t="s">
        <v>5370</v>
      </c>
      <c r="B271" s="937" t="s">
        <v>5369</v>
      </c>
      <c r="C271" s="937" t="s">
        <v>1594</v>
      </c>
      <c r="D271" s="937">
        <v>400.0</v>
      </c>
      <c r="E271" s="937">
        <v>320.0</v>
      </c>
      <c r="F271" s="938">
        <v>0.8</v>
      </c>
      <c r="G271" s="937"/>
      <c r="H271" s="937"/>
      <c r="I271" s="937"/>
      <c r="J271" s="937"/>
      <c r="K271" s="937"/>
      <c r="L271" s="937"/>
      <c r="M271" s="937"/>
      <c r="N271" s="937"/>
      <c r="O271" s="937"/>
      <c r="P271" s="937"/>
      <c r="Q271" s="937"/>
      <c r="R271" s="937"/>
      <c r="S271" s="937"/>
      <c r="T271" s="937"/>
      <c r="U271" s="937"/>
      <c r="V271" s="937"/>
      <c r="W271" s="937"/>
      <c r="X271" s="937"/>
      <c r="Y271" s="937"/>
      <c r="Z271" s="937"/>
    </row>
    <row r="272" ht="15.75" customHeight="1">
      <c r="A272" s="937" t="s">
        <v>5371</v>
      </c>
      <c r="B272" s="937" t="s">
        <v>5263</v>
      </c>
      <c r="C272" s="937" t="s">
        <v>1598</v>
      </c>
      <c r="D272" s="937">
        <v>107.0</v>
      </c>
      <c r="E272" s="937">
        <v>85.9</v>
      </c>
      <c r="F272" s="938">
        <v>0.8028037383177571</v>
      </c>
      <c r="G272" s="937"/>
      <c r="H272" s="937"/>
      <c r="I272" s="937"/>
      <c r="J272" s="937"/>
      <c r="K272" s="937"/>
      <c r="L272" s="937"/>
      <c r="M272" s="937"/>
      <c r="N272" s="937"/>
      <c r="O272" s="937"/>
      <c r="P272" s="937"/>
      <c r="Q272" s="937"/>
      <c r="R272" s="937"/>
      <c r="S272" s="937"/>
      <c r="T272" s="937"/>
      <c r="U272" s="937"/>
      <c r="V272" s="937"/>
      <c r="W272" s="937"/>
      <c r="X272" s="937"/>
      <c r="Y272" s="937"/>
      <c r="Z272" s="937"/>
    </row>
    <row r="273" ht="15.75" customHeight="1">
      <c r="A273" s="937" t="s">
        <v>5371</v>
      </c>
      <c r="B273" s="937" t="s">
        <v>5266</v>
      </c>
      <c r="C273" s="937" t="s">
        <v>1601</v>
      </c>
      <c r="D273" s="937">
        <v>172.8</v>
      </c>
      <c r="E273" s="937">
        <v>141.8</v>
      </c>
      <c r="F273" s="938">
        <v>0.8206018518518519</v>
      </c>
      <c r="G273" s="937"/>
      <c r="H273" s="937"/>
      <c r="I273" s="937"/>
      <c r="J273" s="937"/>
      <c r="K273" s="937"/>
      <c r="L273" s="937"/>
      <c r="M273" s="937"/>
      <c r="N273" s="937"/>
      <c r="O273" s="937"/>
      <c r="P273" s="937"/>
      <c r="Q273" s="937"/>
      <c r="R273" s="937"/>
      <c r="S273" s="937"/>
      <c r="T273" s="937"/>
      <c r="U273" s="937"/>
      <c r="V273" s="937"/>
      <c r="W273" s="937"/>
      <c r="X273" s="937"/>
      <c r="Y273" s="937"/>
      <c r="Z273" s="937"/>
    </row>
    <row r="274" ht="15.75" customHeight="1">
      <c r="A274" s="937" t="s">
        <v>5371</v>
      </c>
      <c r="B274" s="937" t="s">
        <v>5283</v>
      </c>
      <c r="C274" s="937" t="s">
        <v>1605</v>
      </c>
      <c r="D274" s="937">
        <v>229.1</v>
      </c>
      <c r="E274" s="937">
        <v>195.7</v>
      </c>
      <c r="F274" s="938">
        <v>0.8542121344391095</v>
      </c>
      <c r="G274" s="937"/>
      <c r="H274" s="937"/>
      <c r="I274" s="937"/>
      <c r="J274" s="937"/>
      <c r="K274" s="937"/>
      <c r="L274" s="937"/>
      <c r="M274" s="937"/>
      <c r="N274" s="937"/>
      <c r="O274" s="937"/>
      <c r="P274" s="937"/>
      <c r="Q274" s="937"/>
      <c r="R274" s="937"/>
      <c r="S274" s="937"/>
      <c r="T274" s="937"/>
      <c r="U274" s="937"/>
      <c r="V274" s="937"/>
      <c r="W274" s="937"/>
      <c r="X274" s="937"/>
      <c r="Y274" s="937"/>
      <c r="Z274" s="937"/>
    </row>
    <row r="275" ht="15.75" customHeight="1">
      <c r="A275" s="937" t="s">
        <v>5372</v>
      </c>
      <c r="B275" s="937" t="s">
        <v>5263</v>
      </c>
      <c r="C275" s="937" t="s">
        <v>1609</v>
      </c>
      <c r="D275" s="937">
        <v>107.0</v>
      </c>
      <c r="E275" s="937">
        <v>99.5</v>
      </c>
      <c r="F275" s="938">
        <v>0.9299065420560748</v>
      </c>
      <c r="G275" s="937"/>
      <c r="H275" s="937"/>
      <c r="I275" s="937"/>
      <c r="J275" s="937"/>
      <c r="K275" s="937"/>
      <c r="L275" s="937"/>
      <c r="M275" s="937"/>
      <c r="N275" s="937"/>
      <c r="O275" s="937"/>
      <c r="P275" s="937"/>
      <c r="Q275" s="937"/>
      <c r="R275" s="937"/>
      <c r="S275" s="937"/>
      <c r="T275" s="937"/>
      <c r="U275" s="937"/>
      <c r="V275" s="937"/>
      <c r="W275" s="937"/>
      <c r="X275" s="937"/>
      <c r="Y275" s="937"/>
      <c r="Z275" s="937"/>
    </row>
    <row r="276" ht="15.75" customHeight="1">
      <c r="A276" s="937" t="s">
        <v>5372</v>
      </c>
      <c r="B276" s="937" t="s">
        <v>5266</v>
      </c>
      <c r="C276" s="937" t="s">
        <v>1612</v>
      </c>
      <c r="D276" s="937">
        <v>172.8</v>
      </c>
      <c r="E276" s="937">
        <v>161.6</v>
      </c>
      <c r="F276" s="938">
        <v>0.9351851851851851</v>
      </c>
      <c r="G276" s="937"/>
      <c r="H276" s="937"/>
      <c r="I276" s="937"/>
      <c r="J276" s="937"/>
      <c r="K276" s="937"/>
      <c r="L276" s="937"/>
      <c r="M276" s="937"/>
      <c r="N276" s="937"/>
      <c r="O276" s="937"/>
      <c r="P276" s="937"/>
      <c r="Q276" s="937"/>
      <c r="R276" s="937"/>
      <c r="S276" s="937"/>
      <c r="T276" s="937"/>
      <c r="U276" s="937"/>
      <c r="V276" s="937"/>
      <c r="W276" s="937"/>
      <c r="X276" s="937"/>
      <c r="Y276" s="937"/>
      <c r="Z276" s="937"/>
    </row>
    <row r="277" ht="15.75" customHeight="1">
      <c r="A277" s="937" t="s">
        <v>5372</v>
      </c>
      <c r="B277" s="937" t="s">
        <v>5283</v>
      </c>
      <c r="C277" s="937" t="s">
        <v>1616</v>
      </c>
      <c r="D277" s="937">
        <v>229.1</v>
      </c>
      <c r="E277" s="937">
        <v>217.3</v>
      </c>
      <c r="F277" s="938">
        <v>0.9484941073766915</v>
      </c>
      <c r="G277" s="937"/>
      <c r="H277" s="937"/>
      <c r="I277" s="937"/>
      <c r="J277" s="937"/>
      <c r="K277" s="937"/>
      <c r="L277" s="937"/>
      <c r="M277" s="937"/>
      <c r="N277" s="937"/>
      <c r="O277" s="937"/>
      <c r="P277" s="937"/>
      <c r="Q277" s="937"/>
      <c r="R277" s="937"/>
      <c r="S277" s="937"/>
      <c r="T277" s="937"/>
      <c r="U277" s="937"/>
      <c r="V277" s="937"/>
      <c r="W277" s="937"/>
      <c r="X277" s="937"/>
      <c r="Y277" s="937"/>
      <c r="Z277" s="937"/>
    </row>
    <row r="278" ht="15.75" customHeight="1">
      <c r="A278" s="937" t="s">
        <v>5372</v>
      </c>
      <c r="B278" s="937" t="s">
        <v>5366</v>
      </c>
      <c r="C278" s="937" t="s">
        <v>1620</v>
      </c>
      <c r="D278" s="937">
        <v>1.9</v>
      </c>
      <c r="E278" s="937">
        <v>1.9</v>
      </c>
      <c r="F278" s="938">
        <v>1.0</v>
      </c>
      <c r="G278" s="937"/>
      <c r="H278" s="937"/>
      <c r="I278" s="937"/>
      <c r="J278" s="937"/>
      <c r="K278" s="937"/>
      <c r="L278" s="937"/>
      <c r="M278" s="937"/>
      <c r="N278" s="937"/>
      <c r="O278" s="937"/>
      <c r="P278" s="937"/>
      <c r="Q278" s="937"/>
      <c r="R278" s="937"/>
      <c r="S278" s="937"/>
      <c r="T278" s="937"/>
      <c r="U278" s="937"/>
      <c r="V278" s="937"/>
      <c r="W278" s="937"/>
      <c r="X278" s="937"/>
      <c r="Y278" s="937"/>
      <c r="Z278" s="937"/>
    </row>
    <row r="279" ht="15.75" customHeight="1">
      <c r="A279" s="937" t="s">
        <v>5372</v>
      </c>
      <c r="B279" s="937" t="s">
        <v>5373</v>
      </c>
      <c r="C279" s="937" t="s">
        <v>1624</v>
      </c>
      <c r="D279" s="937">
        <v>3.0</v>
      </c>
      <c r="E279" s="937">
        <v>3.0</v>
      </c>
      <c r="F279" s="938">
        <v>1.0</v>
      </c>
      <c r="G279" s="937"/>
      <c r="H279" s="937"/>
      <c r="I279" s="937"/>
      <c r="J279" s="937"/>
      <c r="K279" s="937"/>
      <c r="L279" s="937"/>
      <c r="M279" s="937"/>
      <c r="N279" s="937"/>
      <c r="O279" s="937"/>
      <c r="P279" s="937"/>
      <c r="Q279" s="937"/>
      <c r="R279" s="937"/>
      <c r="S279" s="937"/>
      <c r="T279" s="937"/>
      <c r="U279" s="937"/>
      <c r="V279" s="937"/>
      <c r="W279" s="937"/>
      <c r="X279" s="937"/>
      <c r="Y279" s="937"/>
      <c r="Z279" s="937"/>
    </row>
    <row r="280" ht="15.75" customHeight="1">
      <c r="A280" s="937" t="s">
        <v>5372</v>
      </c>
      <c r="B280" s="937" t="s">
        <v>5374</v>
      </c>
      <c r="C280" s="937" t="s">
        <v>1628</v>
      </c>
      <c r="D280" s="937">
        <v>16.3</v>
      </c>
      <c r="E280" s="937">
        <v>16.3</v>
      </c>
      <c r="F280" s="938">
        <v>1.0</v>
      </c>
      <c r="G280" s="937"/>
      <c r="H280" s="937"/>
      <c r="I280" s="937"/>
      <c r="J280" s="937"/>
      <c r="K280" s="937"/>
      <c r="L280" s="937"/>
      <c r="M280" s="937"/>
      <c r="N280" s="937"/>
      <c r="O280" s="937"/>
      <c r="P280" s="937"/>
      <c r="Q280" s="937"/>
      <c r="R280" s="937"/>
      <c r="S280" s="937"/>
      <c r="T280" s="937"/>
      <c r="U280" s="937"/>
      <c r="V280" s="937"/>
      <c r="W280" s="937"/>
      <c r="X280" s="937"/>
      <c r="Y280" s="937"/>
      <c r="Z280" s="937"/>
    </row>
    <row r="281" ht="15.75" customHeight="1">
      <c r="A281" s="937" t="s">
        <v>5375</v>
      </c>
      <c r="B281" s="937" t="s">
        <v>5263</v>
      </c>
      <c r="C281" s="937" t="s">
        <v>1632</v>
      </c>
      <c r="D281" s="937">
        <v>106.0</v>
      </c>
      <c r="E281" s="937">
        <v>52.4</v>
      </c>
      <c r="F281" s="938">
        <v>0.49433962264150944</v>
      </c>
      <c r="G281" s="937"/>
      <c r="H281" s="937"/>
      <c r="I281" s="937"/>
      <c r="J281" s="937"/>
      <c r="K281" s="937"/>
      <c r="L281" s="937"/>
      <c r="M281" s="937"/>
      <c r="N281" s="937"/>
      <c r="O281" s="937"/>
      <c r="P281" s="937"/>
      <c r="Q281" s="937"/>
      <c r="R281" s="937"/>
      <c r="S281" s="937"/>
      <c r="T281" s="937"/>
      <c r="U281" s="937"/>
      <c r="V281" s="937"/>
      <c r="W281" s="937"/>
      <c r="X281" s="937"/>
      <c r="Y281" s="937"/>
      <c r="Z281" s="937"/>
    </row>
    <row r="282" ht="15.75" customHeight="1">
      <c r="A282" s="937" t="s">
        <v>5375</v>
      </c>
      <c r="B282" s="937" t="s">
        <v>5266</v>
      </c>
      <c r="C282" s="937" t="s">
        <v>1636</v>
      </c>
      <c r="D282" s="937">
        <v>150.3</v>
      </c>
      <c r="E282" s="937">
        <v>86.0</v>
      </c>
      <c r="F282" s="938">
        <v>0.5721889554224883</v>
      </c>
      <c r="G282" s="937"/>
      <c r="H282" s="937"/>
      <c r="I282" s="937"/>
      <c r="J282" s="937"/>
      <c r="K282" s="937"/>
      <c r="L282" s="937"/>
      <c r="M282" s="937"/>
      <c r="N282" s="937"/>
      <c r="O282" s="937"/>
      <c r="P282" s="937"/>
      <c r="Q282" s="937"/>
      <c r="R282" s="937"/>
      <c r="S282" s="937"/>
      <c r="T282" s="937"/>
      <c r="U282" s="937"/>
      <c r="V282" s="937"/>
      <c r="W282" s="937"/>
      <c r="X282" s="937"/>
      <c r="Y282" s="937"/>
      <c r="Z282" s="937"/>
    </row>
    <row r="283" ht="15.75" customHeight="1">
      <c r="A283" s="937" t="s">
        <v>5375</v>
      </c>
      <c r="B283" s="937" t="s">
        <v>5283</v>
      </c>
      <c r="C283" s="937" t="s">
        <v>1640</v>
      </c>
      <c r="D283" s="937">
        <v>197.9</v>
      </c>
      <c r="E283" s="937">
        <v>105.2</v>
      </c>
      <c r="F283" s="938">
        <v>0.5315816068721576</v>
      </c>
      <c r="G283" s="937"/>
      <c r="H283" s="937"/>
      <c r="I283" s="937"/>
      <c r="J283" s="937"/>
      <c r="K283" s="937"/>
      <c r="L283" s="937"/>
      <c r="M283" s="937"/>
      <c r="N283" s="937"/>
      <c r="O283" s="937"/>
      <c r="P283" s="937"/>
      <c r="Q283" s="937"/>
      <c r="R283" s="937"/>
      <c r="S283" s="937"/>
      <c r="T283" s="937"/>
      <c r="U283" s="937"/>
      <c r="V283" s="937"/>
      <c r="W283" s="937"/>
      <c r="X283" s="937"/>
      <c r="Y283" s="937"/>
      <c r="Z283" s="937"/>
    </row>
    <row r="284" ht="15.75" customHeight="1">
      <c r="A284" s="937" t="s">
        <v>5375</v>
      </c>
      <c r="B284" s="937" t="s">
        <v>5351</v>
      </c>
      <c r="C284" s="937" t="s">
        <v>1644</v>
      </c>
      <c r="D284" s="937">
        <v>14.2</v>
      </c>
      <c r="E284" s="937">
        <v>14.2</v>
      </c>
      <c r="F284" s="938">
        <v>1.0</v>
      </c>
      <c r="G284" s="937"/>
      <c r="H284" s="937"/>
      <c r="I284" s="937"/>
      <c r="J284" s="937"/>
      <c r="K284" s="937"/>
      <c r="L284" s="937"/>
      <c r="M284" s="937"/>
      <c r="N284" s="937"/>
      <c r="O284" s="937"/>
      <c r="P284" s="937"/>
      <c r="Q284" s="937"/>
      <c r="R284" s="937"/>
      <c r="S284" s="937"/>
      <c r="T284" s="937"/>
      <c r="U284" s="937"/>
      <c r="V284" s="937"/>
      <c r="W284" s="937"/>
      <c r="X284" s="937"/>
      <c r="Y284" s="937"/>
      <c r="Z284" s="937"/>
    </row>
    <row r="285" ht="15.75" customHeight="1">
      <c r="A285" s="937" t="s">
        <v>5375</v>
      </c>
      <c r="B285" s="937" t="s">
        <v>5352</v>
      </c>
      <c r="C285" s="937" t="s">
        <v>1648</v>
      </c>
      <c r="D285" s="937">
        <v>8.4</v>
      </c>
      <c r="E285" s="937">
        <v>8.4</v>
      </c>
      <c r="F285" s="938">
        <v>1.0</v>
      </c>
      <c r="G285" s="937"/>
      <c r="H285" s="937"/>
      <c r="I285" s="937"/>
      <c r="J285" s="937"/>
      <c r="K285" s="937"/>
      <c r="L285" s="937"/>
      <c r="M285" s="937"/>
      <c r="N285" s="937"/>
      <c r="O285" s="937"/>
      <c r="P285" s="937"/>
      <c r="Q285" s="937"/>
      <c r="R285" s="937"/>
      <c r="S285" s="937"/>
      <c r="T285" s="937"/>
      <c r="U285" s="937"/>
      <c r="V285" s="937"/>
      <c r="W285" s="937"/>
      <c r="X285" s="937"/>
      <c r="Y285" s="937"/>
      <c r="Z285" s="937"/>
    </row>
    <row r="286" ht="15.75" customHeight="1">
      <c r="A286" s="937" t="s">
        <v>5375</v>
      </c>
      <c r="B286" s="937" t="s">
        <v>5353</v>
      </c>
      <c r="C286" s="937" t="s">
        <v>1652</v>
      </c>
      <c r="D286" s="937">
        <v>6.5</v>
      </c>
      <c r="E286" s="937">
        <v>6.5</v>
      </c>
      <c r="F286" s="938">
        <v>1.0</v>
      </c>
      <c r="G286" s="937"/>
      <c r="H286" s="937"/>
      <c r="I286" s="937"/>
      <c r="J286" s="937"/>
      <c r="K286" s="937"/>
      <c r="L286" s="937"/>
      <c r="M286" s="937"/>
      <c r="N286" s="937"/>
      <c r="O286" s="937"/>
      <c r="P286" s="937"/>
      <c r="Q286" s="937"/>
      <c r="R286" s="937"/>
      <c r="S286" s="937"/>
      <c r="T286" s="937"/>
      <c r="U286" s="937"/>
      <c r="V286" s="937"/>
      <c r="W286" s="937"/>
      <c r="X286" s="937"/>
      <c r="Y286" s="937"/>
      <c r="Z286" s="937"/>
    </row>
    <row r="287" ht="15.75" customHeight="1">
      <c r="A287" s="937" t="s">
        <v>5375</v>
      </c>
      <c r="B287" s="937" t="s">
        <v>5354</v>
      </c>
      <c r="C287" s="937" t="s">
        <v>1656</v>
      </c>
      <c r="D287" s="937">
        <v>3.6</v>
      </c>
      <c r="E287" s="937">
        <v>3.6</v>
      </c>
      <c r="F287" s="938">
        <v>1.0</v>
      </c>
      <c r="G287" s="937"/>
      <c r="H287" s="937"/>
      <c r="I287" s="937"/>
      <c r="J287" s="937"/>
      <c r="K287" s="937"/>
      <c r="L287" s="937"/>
      <c r="M287" s="937"/>
      <c r="N287" s="937"/>
      <c r="O287" s="937"/>
      <c r="P287" s="937"/>
      <c r="Q287" s="937"/>
      <c r="R287" s="937"/>
      <c r="S287" s="937"/>
      <c r="T287" s="937"/>
      <c r="U287" s="937"/>
      <c r="V287" s="937"/>
      <c r="W287" s="937"/>
      <c r="X287" s="937"/>
      <c r="Y287" s="937"/>
      <c r="Z287" s="937"/>
    </row>
    <row r="288" ht="15.75" customHeight="1">
      <c r="A288" s="937" t="s">
        <v>5376</v>
      </c>
      <c r="B288" s="937" t="s">
        <v>5263</v>
      </c>
      <c r="C288" s="937" t="s">
        <v>1659</v>
      </c>
      <c r="D288" s="937">
        <v>106.0</v>
      </c>
      <c r="E288" s="937">
        <v>26.2</v>
      </c>
      <c r="F288" s="938">
        <v>0.24716981132075472</v>
      </c>
      <c r="G288" s="937"/>
      <c r="H288" s="937"/>
      <c r="I288" s="937"/>
      <c r="J288" s="937"/>
      <c r="K288" s="937"/>
      <c r="L288" s="937"/>
      <c r="M288" s="937"/>
      <c r="N288" s="937"/>
      <c r="O288" s="937"/>
      <c r="P288" s="937"/>
      <c r="Q288" s="937"/>
      <c r="R288" s="937"/>
      <c r="S288" s="937"/>
      <c r="T288" s="937"/>
      <c r="U288" s="937"/>
      <c r="V288" s="937"/>
      <c r="W288" s="937"/>
      <c r="X288" s="937"/>
      <c r="Y288" s="937"/>
      <c r="Z288" s="937"/>
    </row>
    <row r="289" ht="15.75" customHeight="1">
      <c r="A289" s="937" t="s">
        <v>5376</v>
      </c>
      <c r="B289" s="937" t="s">
        <v>5266</v>
      </c>
      <c r="C289" s="937" t="s">
        <v>1662</v>
      </c>
      <c r="D289" s="937">
        <v>150.3</v>
      </c>
      <c r="E289" s="937">
        <v>46.2</v>
      </c>
      <c r="F289" s="938">
        <v>0.3073852295409182</v>
      </c>
      <c r="G289" s="937"/>
      <c r="H289" s="937"/>
      <c r="I289" s="937"/>
      <c r="J289" s="937"/>
      <c r="K289" s="937"/>
      <c r="L289" s="937"/>
      <c r="M289" s="937"/>
      <c r="N289" s="937"/>
      <c r="O289" s="937"/>
      <c r="P289" s="937"/>
      <c r="Q289" s="937"/>
      <c r="R289" s="937"/>
      <c r="S289" s="937"/>
      <c r="T289" s="937"/>
      <c r="U289" s="937"/>
      <c r="V289" s="937"/>
      <c r="W289" s="937"/>
      <c r="X289" s="937"/>
      <c r="Y289" s="937"/>
      <c r="Z289" s="937"/>
    </row>
    <row r="290" ht="15.75" customHeight="1">
      <c r="A290" s="937" t="s">
        <v>5376</v>
      </c>
      <c r="B290" s="937" t="s">
        <v>5283</v>
      </c>
      <c r="C290" s="937" t="s">
        <v>1665</v>
      </c>
      <c r="D290" s="937">
        <v>197.9</v>
      </c>
      <c r="E290" s="937">
        <v>58.3</v>
      </c>
      <c r="F290" s="938">
        <v>0.2945932289034866</v>
      </c>
      <c r="G290" s="937"/>
      <c r="H290" s="937"/>
      <c r="I290" s="937"/>
      <c r="J290" s="937"/>
      <c r="K290" s="937"/>
      <c r="L290" s="937"/>
      <c r="M290" s="937"/>
      <c r="N290" s="937"/>
      <c r="O290" s="937"/>
      <c r="P290" s="937"/>
      <c r="Q290" s="937"/>
      <c r="R290" s="937"/>
      <c r="S290" s="937"/>
      <c r="T290" s="937"/>
      <c r="U290" s="937"/>
      <c r="V290" s="937"/>
      <c r="W290" s="937"/>
      <c r="X290" s="937"/>
      <c r="Y290" s="937"/>
      <c r="Z290" s="937"/>
    </row>
    <row r="291" ht="15.75" customHeight="1">
      <c r="A291" s="937" t="s">
        <v>5377</v>
      </c>
      <c r="B291" s="937" t="s">
        <v>5263</v>
      </c>
      <c r="C291" s="937" t="s">
        <v>1668</v>
      </c>
      <c r="D291" s="937">
        <v>69.0</v>
      </c>
      <c r="E291" s="937">
        <v>60.8</v>
      </c>
      <c r="F291" s="938">
        <v>0.881159420289855</v>
      </c>
      <c r="G291" s="937"/>
      <c r="H291" s="937"/>
      <c r="I291" s="937"/>
      <c r="J291" s="937"/>
      <c r="K291" s="937"/>
      <c r="L291" s="937"/>
      <c r="M291" s="937"/>
      <c r="N291" s="937"/>
      <c r="O291" s="937"/>
      <c r="P291" s="937"/>
      <c r="Q291" s="937"/>
      <c r="R291" s="937"/>
      <c r="S291" s="937"/>
      <c r="T291" s="937"/>
      <c r="U291" s="937"/>
      <c r="V291" s="937"/>
      <c r="W291" s="937"/>
      <c r="X291" s="937"/>
      <c r="Y291" s="937"/>
      <c r="Z291" s="937"/>
    </row>
    <row r="292" ht="15.75" customHeight="1">
      <c r="A292" s="937" t="s">
        <v>5377</v>
      </c>
      <c r="B292" s="937" t="s">
        <v>5266</v>
      </c>
      <c r="C292" s="937" t="s">
        <v>1671</v>
      </c>
      <c r="D292" s="937">
        <v>93.5</v>
      </c>
      <c r="E292" s="937">
        <v>84.5</v>
      </c>
      <c r="F292" s="938">
        <v>0.9037433155080213</v>
      </c>
      <c r="G292" s="937"/>
      <c r="H292" s="937"/>
      <c r="I292" s="937"/>
      <c r="J292" s="937"/>
      <c r="K292" s="937"/>
      <c r="L292" s="937"/>
      <c r="M292" s="937"/>
      <c r="N292" s="937"/>
      <c r="O292" s="937"/>
      <c r="P292" s="937"/>
      <c r="Q292" s="937"/>
      <c r="R292" s="937"/>
      <c r="S292" s="937"/>
      <c r="T292" s="937"/>
      <c r="U292" s="937"/>
      <c r="V292" s="937"/>
      <c r="W292" s="937"/>
      <c r="X292" s="937"/>
      <c r="Y292" s="937"/>
      <c r="Z292" s="937"/>
    </row>
    <row r="293" ht="15.75" customHeight="1">
      <c r="A293" s="937" t="s">
        <v>5377</v>
      </c>
      <c r="B293" s="937" t="s">
        <v>5283</v>
      </c>
      <c r="C293" s="937" t="s">
        <v>1674</v>
      </c>
      <c r="D293" s="937">
        <v>124.5</v>
      </c>
      <c r="E293" s="937">
        <v>113.5</v>
      </c>
      <c r="F293" s="938">
        <v>0.9116465863453815</v>
      </c>
      <c r="G293" s="937"/>
      <c r="H293" s="937"/>
      <c r="I293" s="937"/>
      <c r="J293" s="937"/>
      <c r="K293" s="937"/>
      <c r="L293" s="937"/>
      <c r="M293" s="937"/>
      <c r="N293" s="937"/>
      <c r="O293" s="937"/>
      <c r="P293" s="937"/>
      <c r="Q293" s="937"/>
      <c r="R293" s="937"/>
      <c r="S293" s="937"/>
      <c r="T293" s="937"/>
      <c r="U293" s="937"/>
      <c r="V293" s="937"/>
      <c r="W293" s="937"/>
      <c r="X293" s="937"/>
      <c r="Y293" s="937"/>
      <c r="Z293" s="937"/>
    </row>
    <row r="294" ht="15.75" customHeight="1">
      <c r="A294" s="937" t="s">
        <v>5378</v>
      </c>
      <c r="B294" s="937" t="s">
        <v>5263</v>
      </c>
      <c r="C294" s="937" t="s">
        <v>1677</v>
      </c>
      <c r="D294" s="937">
        <v>69.0</v>
      </c>
      <c r="E294" s="937">
        <v>52.2</v>
      </c>
      <c r="F294" s="938">
        <v>0.7565217391304349</v>
      </c>
      <c r="G294" s="937"/>
      <c r="H294" s="937"/>
      <c r="I294" s="937"/>
      <c r="J294" s="937"/>
      <c r="K294" s="937"/>
      <c r="L294" s="937"/>
      <c r="M294" s="937"/>
      <c r="N294" s="937"/>
      <c r="O294" s="937"/>
      <c r="P294" s="937"/>
      <c r="Q294" s="937"/>
      <c r="R294" s="937"/>
      <c r="S294" s="937"/>
      <c r="T294" s="937"/>
      <c r="U294" s="937"/>
      <c r="V294" s="937"/>
      <c r="W294" s="937"/>
      <c r="X294" s="937"/>
      <c r="Y294" s="937"/>
      <c r="Z294" s="937"/>
    </row>
    <row r="295" ht="15.75" customHeight="1">
      <c r="A295" s="937" t="s">
        <v>5378</v>
      </c>
      <c r="B295" s="937" t="s">
        <v>5266</v>
      </c>
      <c r="C295" s="937" t="s">
        <v>1680</v>
      </c>
      <c r="D295" s="937">
        <v>93.5</v>
      </c>
      <c r="E295" s="937">
        <v>71.7</v>
      </c>
      <c r="F295" s="938">
        <v>0.7668449197860963</v>
      </c>
      <c r="G295" s="937"/>
      <c r="H295" s="937"/>
      <c r="I295" s="937"/>
      <c r="J295" s="937"/>
      <c r="K295" s="937"/>
      <c r="L295" s="937"/>
      <c r="M295" s="937"/>
      <c r="N295" s="937"/>
      <c r="O295" s="937"/>
      <c r="P295" s="937"/>
      <c r="Q295" s="937"/>
      <c r="R295" s="937"/>
      <c r="S295" s="937"/>
      <c r="T295" s="937"/>
      <c r="U295" s="937"/>
      <c r="V295" s="937"/>
      <c r="W295" s="937"/>
      <c r="X295" s="937"/>
      <c r="Y295" s="937"/>
      <c r="Z295" s="937"/>
    </row>
    <row r="296" ht="15.75" customHeight="1">
      <c r="A296" s="937" t="s">
        <v>5378</v>
      </c>
      <c r="B296" s="937" t="s">
        <v>5283</v>
      </c>
      <c r="C296" s="937" t="s">
        <v>1683</v>
      </c>
      <c r="D296" s="937">
        <v>124.5</v>
      </c>
      <c r="E296" s="937">
        <v>98.2</v>
      </c>
      <c r="F296" s="938">
        <v>0.7887550200803213</v>
      </c>
      <c r="G296" s="937"/>
      <c r="H296" s="937"/>
      <c r="I296" s="937"/>
      <c r="J296" s="937"/>
      <c r="K296" s="937"/>
      <c r="L296" s="937"/>
      <c r="M296" s="937"/>
      <c r="N296" s="937"/>
      <c r="O296" s="937"/>
      <c r="P296" s="937"/>
      <c r="Q296" s="937"/>
      <c r="R296" s="937"/>
      <c r="S296" s="937"/>
      <c r="T296" s="937"/>
      <c r="U296" s="937"/>
      <c r="V296" s="937"/>
      <c r="W296" s="937"/>
      <c r="X296" s="937"/>
      <c r="Y296" s="937"/>
      <c r="Z296" s="937"/>
    </row>
    <row r="297" ht="15.75" customHeight="1">
      <c r="A297" s="937" t="s">
        <v>5379</v>
      </c>
      <c r="B297" s="937" t="s">
        <v>5266</v>
      </c>
      <c r="C297" s="937" t="s">
        <v>1686</v>
      </c>
      <c r="D297" s="937">
        <v>2230.1</v>
      </c>
      <c r="E297" s="937">
        <v>1455.1</v>
      </c>
      <c r="F297" s="938">
        <v>0.6524819514819963</v>
      </c>
      <c r="G297" s="937"/>
      <c r="H297" s="937"/>
      <c r="I297" s="937"/>
      <c r="J297" s="937"/>
      <c r="K297" s="937"/>
      <c r="L297" s="937"/>
      <c r="M297" s="937"/>
      <c r="N297" s="937"/>
      <c r="O297" s="937"/>
      <c r="P297" s="937"/>
      <c r="Q297" s="937"/>
      <c r="R297" s="937"/>
      <c r="S297" s="937"/>
      <c r="T297" s="937"/>
      <c r="U297" s="937"/>
      <c r="V297" s="937"/>
      <c r="W297" s="937"/>
      <c r="X297" s="937"/>
      <c r="Y297" s="937"/>
      <c r="Z297" s="937"/>
    </row>
    <row r="298" ht="15.75" customHeight="1">
      <c r="A298" s="937" t="s">
        <v>5379</v>
      </c>
      <c r="B298" s="937" t="s">
        <v>5380</v>
      </c>
      <c r="C298" s="937" t="s">
        <v>1689</v>
      </c>
      <c r="D298" s="937">
        <v>378.8</v>
      </c>
      <c r="E298" s="937">
        <v>273.4</v>
      </c>
      <c r="F298" s="938">
        <v>0.7217529039070749</v>
      </c>
      <c r="G298" s="937"/>
      <c r="H298" s="937"/>
      <c r="I298" s="937"/>
      <c r="J298" s="937"/>
      <c r="K298" s="937"/>
      <c r="L298" s="937"/>
      <c r="M298" s="937"/>
      <c r="N298" s="937"/>
      <c r="O298" s="937"/>
      <c r="P298" s="937"/>
      <c r="Q298" s="937"/>
      <c r="R298" s="937"/>
      <c r="S298" s="937"/>
      <c r="T298" s="937"/>
      <c r="U298" s="937"/>
      <c r="V298" s="937"/>
      <c r="W298" s="937"/>
      <c r="X298" s="937"/>
      <c r="Y298" s="937"/>
      <c r="Z298" s="937"/>
    </row>
    <row r="299" ht="15.75" customHeight="1">
      <c r="A299" s="937" t="s">
        <v>5379</v>
      </c>
      <c r="B299" s="937" t="s">
        <v>5326</v>
      </c>
      <c r="C299" s="937" t="s">
        <v>1692</v>
      </c>
      <c r="D299" s="937">
        <v>225.9</v>
      </c>
      <c r="E299" s="937">
        <v>225.9</v>
      </c>
      <c r="F299" s="938">
        <v>1.0</v>
      </c>
      <c r="G299" s="937"/>
      <c r="H299" s="937"/>
      <c r="I299" s="937"/>
      <c r="J299" s="937"/>
      <c r="K299" s="937"/>
      <c r="L299" s="937"/>
      <c r="M299" s="937"/>
      <c r="N299" s="937"/>
      <c r="O299" s="937"/>
      <c r="P299" s="937"/>
      <c r="Q299" s="937"/>
      <c r="R299" s="937"/>
      <c r="S299" s="937"/>
      <c r="T299" s="937"/>
      <c r="U299" s="937"/>
      <c r="V299" s="937"/>
      <c r="W299" s="937"/>
      <c r="X299" s="937"/>
      <c r="Y299" s="937"/>
      <c r="Z299" s="937"/>
    </row>
    <row r="300" ht="15.75" customHeight="1">
      <c r="A300" s="937" t="s">
        <v>1800</v>
      </c>
      <c r="B300" s="937" t="s">
        <v>5266</v>
      </c>
      <c r="C300" s="937" t="s">
        <v>1695</v>
      </c>
      <c r="D300" s="937">
        <v>100.0</v>
      </c>
      <c r="E300" s="937">
        <v>88.0</v>
      </c>
      <c r="F300" s="938">
        <v>0.88</v>
      </c>
      <c r="G300" s="937"/>
      <c r="H300" s="937"/>
      <c r="I300" s="937"/>
      <c r="J300" s="937"/>
      <c r="K300" s="937"/>
      <c r="L300" s="937"/>
      <c r="M300" s="937"/>
      <c r="N300" s="937"/>
      <c r="O300" s="937"/>
      <c r="P300" s="937"/>
      <c r="Q300" s="937"/>
      <c r="R300" s="937"/>
      <c r="S300" s="937"/>
      <c r="T300" s="937"/>
      <c r="U300" s="937"/>
      <c r="V300" s="937"/>
      <c r="W300" s="937"/>
      <c r="X300" s="937"/>
      <c r="Y300" s="937"/>
      <c r="Z300" s="937"/>
    </row>
    <row r="301" ht="15.75" customHeight="1">
      <c r="A301" s="937" t="s">
        <v>5381</v>
      </c>
      <c r="B301" s="937" t="s">
        <v>5263</v>
      </c>
      <c r="C301" s="937" t="s">
        <v>1698</v>
      </c>
      <c r="D301" s="937">
        <v>165.8</v>
      </c>
      <c r="E301" s="937">
        <v>132.2</v>
      </c>
      <c r="F301" s="938">
        <v>0.7973462002412544</v>
      </c>
      <c r="G301" s="937"/>
      <c r="H301" s="937"/>
      <c r="I301" s="937"/>
      <c r="J301" s="937"/>
      <c r="K301" s="937"/>
      <c r="L301" s="937"/>
      <c r="M301" s="937"/>
      <c r="N301" s="937"/>
      <c r="O301" s="937"/>
      <c r="P301" s="937"/>
      <c r="Q301" s="937"/>
      <c r="R301" s="937"/>
      <c r="S301" s="937"/>
      <c r="T301" s="937"/>
      <c r="U301" s="937"/>
      <c r="V301" s="937"/>
      <c r="W301" s="937"/>
      <c r="X301" s="937"/>
      <c r="Y301" s="937"/>
      <c r="Z301" s="937"/>
    </row>
    <row r="302" ht="15.75" customHeight="1">
      <c r="A302" s="937" t="s">
        <v>5381</v>
      </c>
      <c r="B302" s="937" t="s">
        <v>5266</v>
      </c>
      <c r="C302" s="937" t="s">
        <v>1701</v>
      </c>
      <c r="D302" s="937">
        <v>216.3</v>
      </c>
      <c r="E302" s="937">
        <v>178.0</v>
      </c>
      <c r="F302" s="938">
        <v>0.82293111419325</v>
      </c>
      <c r="G302" s="937"/>
      <c r="H302" s="937"/>
      <c r="I302" s="937"/>
      <c r="J302" s="937"/>
      <c r="K302" s="937"/>
      <c r="L302" s="937"/>
      <c r="M302" s="937"/>
      <c r="N302" s="937"/>
      <c r="O302" s="937"/>
      <c r="P302" s="937"/>
      <c r="Q302" s="937"/>
      <c r="R302" s="937"/>
      <c r="S302" s="937"/>
      <c r="T302" s="937"/>
      <c r="U302" s="937"/>
      <c r="V302" s="937"/>
      <c r="W302" s="937"/>
      <c r="X302" s="937"/>
      <c r="Y302" s="937"/>
      <c r="Z302" s="937"/>
    </row>
    <row r="303" ht="15.75" customHeight="1">
      <c r="A303" s="937" t="s">
        <v>5381</v>
      </c>
      <c r="B303" s="937" t="s">
        <v>5283</v>
      </c>
      <c r="C303" s="937" t="s">
        <v>1704</v>
      </c>
      <c r="D303" s="937">
        <v>272.2</v>
      </c>
      <c r="E303" s="937">
        <v>221.2</v>
      </c>
      <c r="F303" s="938">
        <v>0.8126377663482733</v>
      </c>
      <c r="G303" s="937"/>
      <c r="H303" s="937"/>
      <c r="I303" s="937"/>
      <c r="J303" s="937"/>
      <c r="K303" s="937"/>
      <c r="L303" s="937"/>
      <c r="M303" s="937"/>
      <c r="N303" s="937"/>
      <c r="O303" s="937"/>
      <c r="P303" s="937"/>
      <c r="Q303" s="937"/>
      <c r="R303" s="937"/>
      <c r="S303" s="937"/>
      <c r="T303" s="937"/>
      <c r="U303" s="937"/>
      <c r="V303" s="937"/>
      <c r="W303" s="937"/>
      <c r="X303" s="937"/>
      <c r="Y303" s="937"/>
      <c r="Z303" s="937"/>
    </row>
    <row r="304" ht="15.75" customHeight="1">
      <c r="A304" s="937" t="s">
        <v>5382</v>
      </c>
      <c r="B304" s="937" t="s">
        <v>5263</v>
      </c>
      <c r="C304" s="937" t="s">
        <v>1707</v>
      </c>
      <c r="D304" s="937">
        <v>165.8</v>
      </c>
      <c r="E304" s="937">
        <v>76.4</v>
      </c>
      <c r="F304" s="938">
        <v>0.46079613992762364</v>
      </c>
      <c r="G304" s="937"/>
      <c r="H304" s="937"/>
      <c r="I304" s="937"/>
      <c r="J304" s="937"/>
      <c r="K304" s="937"/>
      <c r="L304" s="937"/>
      <c r="M304" s="937"/>
      <c r="N304" s="937"/>
      <c r="O304" s="937"/>
      <c r="P304" s="937"/>
      <c r="Q304" s="937"/>
      <c r="R304" s="937"/>
      <c r="S304" s="937"/>
      <c r="T304" s="937"/>
      <c r="U304" s="937"/>
      <c r="V304" s="937"/>
      <c r="W304" s="937"/>
      <c r="X304" s="937"/>
      <c r="Y304" s="937"/>
      <c r="Z304" s="937"/>
    </row>
    <row r="305" ht="15.75" customHeight="1">
      <c r="A305" s="937" t="s">
        <v>5382</v>
      </c>
      <c r="B305" s="937" t="s">
        <v>5266</v>
      </c>
      <c r="C305" s="937" t="s">
        <v>1710</v>
      </c>
      <c r="D305" s="937">
        <v>216.3</v>
      </c>
      <c r="E305" s="937">
        <v>108.6</v>
      </c>
      <c r="F305" s="938">
        <v>0.5020804438280166</v>
      </c>
      <c r="G305" s="937"/>
      <c r="H305" s="937"/>
      <c r="I305" s="937"/>
      <c r="J305" s="937"/>
      <c r="K305" s="937"/>
      <c r="L305" s="937"/>
      <c r="M305" s="937"/>
      <c r="N305" s="937"/>
      <c r="O305" s="937"/>
      <c r="P305" s="937"/>
      <c r="Q305" s="937"/>
      <c r="R305" s="937"/>
      <c r="S305" s="937"/>
      <c r="T305" s="937"/>
      <c r="U305" s="937"/>
      <c r="V305" s="937"/>
      <c r="W305" s="937"/>
      <c r="X305" s="937"/>
      <c r="Y305" s="937"/>
      <c r="Z305" s="937"/>
    </row>
    <row r="306" ht="15.75" customHeight="1">
      <c r="A306" s="937" t="s">
        <v>5382</v>
      </c>
      <c r="B306" s="937" t="s">
        <v>5283</v>
      </c>
      <c r="C306" s="937" t="s">
        <v>1713</v>
      </c>
      <c r="D306" s="937">
        <v>272.2</v>
      </c>
      <c r="E306" s="937">
        <v>141.0</v>
      </c>
      <c r="F306" s="938">
        <v>0.518001469507715</v>
      </c>
      <c r="G306" s="937"/>
      <c r="H306" s="937"/>
      <c r="I306" s="937"/>
      <c r="J306" s="937"/>
      <c r="K306" s="937"/>
      <c r="L306" s="937"/>
      <c r="M306" s="937"/>
      <c r="N306" s="937"/>
      <c r="O306" s="937"/>
      <c r="P306" s="937"/>
      <c r="Q306" s="937"/>
      <c r="R306" s="937"/>
      <c r="S306" s="937"/>
      <c r="T306" s="937"/>
      <c r="U306" s="937"/>
      <c r="V306" s="937"/>
      <c r="W306" s="937"/>
      <c r="X306" s="937"/>
      <c r="Y306" s="937"/>
      <c r="Z306" s="937"/>
    </row>
    <row r="307" ht="15.75" customHeight="1">
      <c r="A307" s="937" t="s">
        <v>5383</v>
      </c>
      <c r="B307" s="937" t="s">
        <v>5263</v>
      </c>
      <c r="C307" s="937" t="s">
        <v>1715</v>
      </c>
      <c r="D307" s="937">
        <v>206.0</v>
      </c>
      <c r="E307" s="937">
        <v>155.9</v>
      </c>
      <c r="F307" s="938">
        <v>0.7567961165048543</v>
      </c>
      <c r="G307" s="937"/>
      <c r="H307" s="937"/>
      <c r="I307" s="937"/>
      <c r="J307" s="937"/>
      <c r="K307" s="937"/>
      <c r="L307" s="937"/>
      <c r="M307" s="937"/>
      <c r="N307" s="937"/>
      <c r="O307" s="937"/>
      <c r="P307" s="937"/>
      <c r="Q307" s="937"/>
      <c r="R307" s="937"/>
      <c r="S307" s="937"/>
      <c r="T307" s="937"/>
      <c r="U307" s="937"/>
      <c r="V307" s="937"/>
      <c r="W307" s="937"/>
      <c r="X307" s="937"/>
      <c r="Y307" s="937"/>
      <c r="Z307" s="937"/>
    </row>
    <row r="308" ht="15.75" customHeight="1">
      <c r="A308" s="937" t="s">
        <v>5383</v>
      </c>
      <c r="B308" s="937" t="s">
        <v>5266</v>
      </c>
      <c r="C308" s="937" t="s">
        <v>1718</v>
      </c>
      <c r="D308" s="937">
        <v>293.4</v>
      </c>
      <c r="E308" s="937">
        <v>222.5</v>
      </c>
      <c r="F308" s="938">
        <v>0.7583503749147922</v>
      </c>
      <c r="G308" s="937"/>
      <c r="H308" s="937"/>
      <c r="I308" s="937"/>
      <c r="J308" s="937"/>
      <c r="K308" s="937"/>
      <c r="L308" s="937"/>
      <c r="M308" s="937"/>
      <c r="N308" s="937"/>
      <c r="O308" s="937"/>
      <c r="P308" s="937"/>
      <c r="Q308" s="937"/>
      <c r="R308" s="937"/>
      <c r="S308" s="937"/>
      <c r="T308" s="937"/>
      <c r="U308" s="937"/>
      <c r="V308" s="937"/>
      <c r="W308" s="937"/>
      <c r="X308" s="937"/>
      <c r="Y308" s="937"/>
      <c r="Z308" s="937"/>
    </row>
    <row r="309" ht="15.75" customHeight="1">
      <c r="A309" s="937" t="s">
        <v>5383</v>
      </c>
      <c r="B309" s="937" t="s">
        <v>5283</v>
      </c>
      <c r="C309" s="937" t="s">
        <v>1721</v>
      </c>
      <c r="D309" s="937">
        <v>366.3</v>
      </c>
      <c r="E309" s="937">
        <v>277.6</v>
      </c>
      <c r="F309" s="938">
        <v>0.7578487578487579</v>
      </c>
      <c r="G309" s="937"/>
      <c r="H309" s="937"/>
      <c r="I309" s="937"/>
      <c r="J309" s="937"/>
      <c r="K309" s="937"/>
      <c r="L309" s="937"/>
      <c r="M309" s="937"/>
      <c r="N309" s="937"/>
      <c r="O309" s="937"/>
      <c r="P309" s="937"/>
      <c r="Q309" s="937"/>
      <c r="R309" s="937"/>
      <c r="S309" s="937"/>
      <c r="T309" s="937"/>
      <c r="U309" s="937"/>
      <c r="V309" s="937"/>
      <c r="W309" s="937"/>
      <c r="X309" s="937"/>
      <c r="Y309" s="937"/>
      <c r="Z309" s="937"/>
    </row>
    <row r="310" ht="15.75" customHeight="1">
      <c r="A310" s="937" t="s">
        <v>5384</v>
      </c>
      <c r="B310" s="937" t="s">
        <v>5263</v>
      </c>
      <c r="C310" s="937" t="s">
        <v>1724</v>
      </c>
      <c r="D310" s="937">
        <v>206.0</v>
      </c>
      <c r="E310" s="937">
        <v>79.2</v>
      </c>
      <c r="F310" s="938">
        <v>0.38446601941747577</v>
      </c>
      <c r="G310" s="937"/>
      <c r="H310" s="937"/>
      <c r="I310" s="937"/>
      <c r="J310" s="937"/>
      <c r="K310" s="937"/>
      <c r="L310" s="937"/>
      <c r="M310" s="937"/>
      <c r="N310" s="937"/>
      <c r="O310" s="937"/>
      <c r="P310" s="937"/>
      <c r="Q310" s="937"/>
      <c r="R310" s="937"/>
      <c r="S310" s="937"/>
      <c r="T310" s="937"/>
      <c r="U310" s="937"/>
      <c r="V310" s="937"/>
      <c r="W310" s="937"/>
      <c r="X310" s="937"/>
      <c r="Y310" s="937"/>
      <c r="Z310" s="937"/>
    </row>
    <row r="311" ht="15.75" customHeight="1">
      <c r="A311" s="937" t="s">
        <v>5384</v>
      </c>
      <c r="B311" s="937" t="s">
        <v>5266</v>
      </c>
      <c r="C311" s="937" t="s">
        <v>1727</v>
      </c>
      <c r="D311" s="937">
        <v>293.4</v>
      </c>
      <c r="E311" s="937">
        <v>112.9</v>
      </c>
      <c r="F311" s="938">
        <v>0.3847989093387867</v>
      </c>
      <c r="G311" s="937"/>
      <c r="H311" s="937"/>
      <c r="I311" s="937"/>
      <c r="J311" s="937"/>
      <c r="K311" s="937"/>
      <c r="L311" s="937"/>
      <c r="M311" s="937"/>
      <c r="N311" s="937"/>
      <c r="O311" s="937"/>
      <c r="P311" s="937"/>
      <c r="Q311" s="937"/>
      <c r="R311" s="937"/>
      <c r="S311" s="937"/>
      <c r="T311" s="937"/>
      <c r="U311" s="937"/>
      <c r="V311" s="937"/>
      <c r="W311" s="937"/>
      <c r="X311" s="937"/>
      <c r="Y311" s="937"/>
      <c r="Z311" s="937"/>
    </row>
    <row r="312" ht="15.75" customHeight="1">
      <c r="A312" s="937" t="s">
        <v>5384</v>
      </c>
      <c r="B312" s="937" t="s">
        <v>5283</v>
      </c>
      <c r="C312" s="937" t="s">
        <v>1730</v>
      </c>
      <c r="D312" s="937">
        <v>366.3</v>
      </c>
      <c r="E312" s="937">
        <v>132.5</v>
      </c>
      <c r="F312" s="938">
        <v>0.36172536172536174</v>
      </c>
      <c r="G312" s="937"/>
      <c r="H312" s="937"/>
      <c r="I312" s="937"/>
      <c r="J312" s="937"/>
      <c r="K312" s="937"/>
      <c r="L312" s="937"/>
      <c r="M312" s="937"/>
      <c r="N312" s="937"/>
      <c r="O312" s="937"/>
      <c r="P312" s="937"/>
      <c r="Q312" s="937"/>
      <c r="R312" s="937"/>
      <c r="S312" s="937"/>
      <c r="T312" s="937"/>
      <c r="U312" s="937"/>
      <c r="V312" s="937"/>
      <c r="W312" s="937"/>
      <c r="X312" s="937"/>
      <c r="Y312" s="937"/>
      <c r="Z312" s="937"/>
    </row>
    <row r="313" ht="15.75" customHeight="1">
      <c r="A313" s="937" t="s">
        <v>5385</v>
      </c>
      <c r="B313" s="937" t="s">
        <v>5386</v>
      </c>
      <c r="C313" s="937" t="s">
        <v>1733</v>
      </c>
      <c r="D313" s="937">
        <v>130.0</v>
      </c>
      <c r="E313" s="937">
        <v>40.0</v>
      </c>
      <c r="F313" s="938">
        <v>0.3076923076923077</v>
      </c>
      <c r="G313" s="937"/>
      <c r="H313" s="937"/>
      <c r="I313" s="937"/>
      <c r="J313" s="937"/>
      <c r="K313" s="937"/>
      <c r="L313" s="937"/>
      <c r="M313" s="937"/>
      <c r="N313" s="937"/>
      <c r="O313" s="937"/>
      <c r="P313" s="937"/>
      <c r="Q313" s="937"/>
      <c r="R313" s="937"/>
      <c r="S313" s="937"/>
      <c r="T313" s="937"/>
      <c r="U313" s="937"/>
      <c r="V313" s="937"/>
      <c r="W313" s="937"/>
      <c r="X313" s="937"/>
      <c r="Y313" s="937"/>
      <c r="Z313" s="937"/>
    </row>
    <row r="314" ht="15.75" customHeight="1">
      <c r="A314" s="937" t="s">
        <v>5387</v>
      </c>
      <c r="B314" s="937" t="s">
        <v>5263</v>
      </c>
      <c r="C314" s="937" t="s">
        <v>1736</v>
      </c>
      <c r="D314" s="937">
        <v>169.9</v>
      </c>
      <c r="E314" s="937">
        <v>115.9</v>
      </c>
      <c r="F314" s="938">
        <v>0.6821659799882284</v>
      </c>
      <c r="G314" s="937"/>
      <c r="H314" s="937"/>
      <c r="I314" s="937"/>
      <c r="J314" s="937"/>
      <c r="K314" s="937"/>
      <c r="L314" s="937"/>
      <c r="M314" s="937"/>
      <c r="N314" s="937"/>
      <c r="O314" s="937"/>
      <c r="P314" s="937"/>
      <c r="Q314" s="937"/>
      <c r="R314" s="937"/>
      <c r="S314" s="937"/>
      <c r="T314" s="937"/>
      <c r="U314" s="937"/>
      <c r="V314" s="937"/>
      <c r="W314" s="937"/>
      <c r="X314" s="937"/>
      <c r="Y314" s="937"/>
      <c r="Z314" s="937"/>
    </row>
    <row r="315" ht="15.75" customHeight="1">
      <c r="A315" s="937" t="s">
        <v>5387</v>
      </c>
      <c r="B315" s="937" t="s">
        <v>5266</v>
      </c>
      <c r="C315" s="937" t="s">
        <v>1739</v>
      </c>
      <c r="D315" s="937">
        <v>267.4</v>
      </c>
      <c r="E315" s="937">
        <v>201.4</v>
      </c>
      <c r="F315" s="938">
        <v>0.7531787584143605</v>
      </c>
      <c r="G315" s="937"/>
      <c r="H315" s="937"/>
      <c r="I315" s="937"/>
      <c r="J315" s="937"/>
      <c r="K315" s="937"/>
      <c r="L315" s="937"/>
      <c r="M315" s="937"/>
      <c r="N315" s="937"/>
      <c r="O315" s="937"/>
      <c r="P315" s="937"/>
      <c r="Q315" s="937"/>
      <c r="R315" s="937"/>
      <c r="S315" s="937"/>
      <c r="T315" s="937"/>
      <c r="U315" s="937"/>
      <c r="V315" s="937"/>
      <c r="W315" s="937"/>
      <c r="X315" s="937"/>
      <c r="Y315" s="937"/>
      <c r="Z315" s="937"/>
    </row>
    <row r="316" ht="15.75" customHeight="1">
      <c r="A316" s="937" t="s">
        <v>5387</v>
      </c>
      <c r="B316" s="937" t="s">
        <v>5283</v>
      </c>
      <c r="C316" s="937" t="s">
        <v>1742</v>
      </c>
      <c r="D316" s="937">
        <v>344.2</v>
      </c>
      <c r="E316" s="937">
        <v>263.4</v>
      </c>
      <c r="F316" s="938">
        <v>0.7652527600232423</v>
      </c>
      <c r="G316" s="937"/>
      <c r="H316" s="937"/>
      <c r="I316" s="937"/>
      <c r="J316" s="937"/>
      <c r="K316" s="937"/>
      <c r="L316" s="937"/>
      <c r="M316" s="937"/>
      <c r="N316" s="937"/>
      <c r="O316" s="937"/>
      <c r="P316" s="937"/>
      <c r="Q316" s="937"/>
      <c r="R316" s="937"/>
      <c r="S316" s="937"/>
      <c r="T316" s="937"/>
      <c r="U316" s="937"/>
      <c r="V316" s="937"/>
      <c r="W316" s="937"/>
      <c r="X316" s="937"/>
      <c r="Y316" s="937"/>
      <c r="Z316" s="937"/>
    </row>
    <row r="317" ht="15.75" customHeight="1">
      <c r="A317" s="937" t="s">
        <v>5387</v>
      </c>
      <c r="B317" s="937" t="s">
        <v>5340</v>
      </c>
      <c r="C317" s="937" t="s">
        <v>1745</v>
      </c>
      <c r="D317" s="937">
        <v>29.4</v>
      </c>
      <c r="E317" s="937">
        <v>29.4</v>
      </c>
      <c r="F317" s="938">
        <v>1.0</v>
      </c>
      <c r="G317" s="937"/>
      <c r="H317" s="937"/>
      <c r="I317" s="937"/>
      <c r="J317" s="937"/>
      <c r="K317" s="937"/>
      <c r="L317" s="937"/>
      <c r="M317" s="937"/>
      <c r="N317" s="937"/>
      <c r="O317" s="937"/>
      <c r="P317" s="937"/>
      <c r="Q317" s="937"/>
      <c r="R317" s="937"/>
      <c r="S317" s="937"/>
      <c r="T317" s="937"/>
      <c r="U317" s="937"/>
      <c r="V317" s="937"/>
      <c r="W317" s="937"/>
      <c r="X317" s="937"/>
      <c r="Y317" s="937"/>
      <c r="Z317" s="937"/>
    </row>
    <row r="318" ht="15.75" customHeight="1">
      <c r="A318" s="937" t="s">
        <v>5387</v>
      </c>
      <c r="B318" s="937" t="s">
        <v>5388</v>
      </c>
      <c r="C318" s="937" t="s">
        <v>1748</v>
      </c>
      <c r="D318" s="937">
        <v>109.0</v>
      </c>
      <c r="E318" s="937">
        <v>109.0</v>
      </c>
      <c r="F318" s="938">
        <v>1.0</v>
      </c>
      <c r="G318" s="937"/>
      <c r="H318" s="937"/>
      <c r="I318" s="937"/>
      <c r="J318" s="937"/>
      <c r="K318" s="937"/>
      <c r="L318" s="937"/>
      <c r="M318" s="937"/>
      <c r="N318" s="937"/>
      <c r="O318" s="937"/>
      <c r="P318" s="937"/>
      <c r="Q318" s="937"/>
      <c r="R318" s="937"/>
      <c r="S318" s="937"/>
      <c r="T318" s="937"/>
      <c r="U318" s="937"/>
      <c r="V318" s="937"/>
      <c r="W318" s="937"/>
      <c r="X318" s="937"/>
      <c r="Y318" s="937"/>
      <c r="Z318" s="937"/>
    </row>
    <row r="319" ht="15.75" customHeight="1">
      <c r="A319" s="937" t="s">
        <v>5389</v>
      </c>
      <c r="B319" s="937" t="s">
        <v>5238</v>
      </c>
      <c r="C319" s="937" t="s">
        <v>1751</v>
      </c>
      <c r="D319" s="937">
        <v>11.6</v>
      </c>
      <c r="E319" s="937">
        <v>11.6</v>
      </c>
      <c r="F319" s="938">
        <v>1.0</v>
      </c>
      <c r="G319" s="937"/>
      <c r="H319" s="937"/>
      <c r="I319" s="937"/>
      <c r="J319" s="937"/>
      <c r="K319" s="937"/>
      <c r="L319" s="937"/>
      <c r="M319" s="937"/>
      <c r="N319" s="937"/>
      <c r="O319" s="937"/>
      <c r="P319" s="937"/>
      <c r="Q319" s="937"/>
      <c r="R319" s="937"/>
      <c r="S319" s="937"/>
      <c r="T319" s="937"/>
      <c r="U319" s="937"/>
      <c r="V319" s="937"/>
      <c r="W319" s="937"/>
      <c r="X319" s="937"/>
      <c r="Y319" s="937"/>
      <c r="Z319" s="937"/>
    </row>
    <row r="320" ht="15.75" customHeight="1">
      <c r="A320" s="937" t="s">
        <v>5389</v>
      </c>
      <c r="B320" s="937" t="s">
        <v>5228</v>
      </c>
      <c r="C320" s="937" t="s">
        <v>1754</v>
      </c>
      <c r="D320" s="937">
        <v>26.2</v>
      </c>
      <c r="E320" s="937">
        <v>26.2</v>
      </c>
      <c r="F320" s="938">
        <v>1.0</v>
      </c>
      <c r="G320" s="937"/>
      <c r="H320" s="937"/>
      <c r="I320" s="937"/>
      <c r="J320" s="937"/>
      <c r="K320" s="937"/>
      <c r="L320" s="937"/>
      <c r="M320" s="937"/>
      <c r="N320" s="937"/>
      <c r="O320" s="937"/>
      <c r="P320" s="937"/>
      <c r="Q320" s="937"/>
      <c r="R320" s="937"/>
      <c r="S320" s="937"/>
      <c r="T320" s="937"/>
      <c r="U320" s="937"/>
      <c r="V320" s="937"/>
      <c r="W320" s="937"/>
      <c r="X320" s="937"/>
      <c r="Y320" s="937"/>
      <c r="Z320" s="937"/>
    </row>
    <row r="321" ht="15.75" customHeight="1">
      <c r="A321" s="937" t="s">
        <v>520</v>
      </c>
      <c r="B321" s="937" t="s">
        <v>5263</v>
      </c>
      <c r="C321" s="937" t="s">
        <v>1757</v>
      </c>
      <c r="D321" s="937">
        <v>1197.0</v>
      </c>
      <c r="E321" s="937">
        <v>1013.1</v>
      </c>
      <c r="F321" s="938">
        <v>0.8463659147869674</v>
      </c>
      <c r="G321" s="937"/>
      <c r="H321" s="937"/>
      <c r="I321" s="937"/>
      <c r="J321" s="937"/>
      <c r="K321" s="937"/>
      <c r="L321" s="937"/>
      <c r="M321" s="937"/>
      <c r="N321" s="937"/>
      <c r="O321" s="937"/>
      <c r="P321" s="937"/>
      <c r="Q321" s="937"/>
      <c r="R321" s="937"/>
      <c r="S321" s="937"/>
      <c r="T321" s="937"/>
      <c r="U321" s="937"/>
      <c r="V321" s="937"/>
      <c r="W321" s="937"/>
      <c r="X321" s="937"/>
      <c r="Y321" s="937"/>
      <c r="Z321" s="937"/>
    </row>
    <row r="322" ht="15.75" customHeight="1">
      <c r="A322" s="937" t="s">
        <v>520</v>
      </c>
      <c r="B322" s="937" t="s">
        <v>5266</v>
      </c>
      <c r="C322" s="937" t="s">
        <v>1760</v>
      </c>
      <c r="D322" s="937">
        <v>1730.4</v>
      </c>
      <c r="E322" s="937">
        <v>1511.2</v>
      </c>
      <c r="F322" s="938">
        <v>0.8733240869163199</v>
      </c>
      <c r="G322" s="937"/>
      <c r="H322" s="937"/>
      <c r="I322" s="937"/>
      <c r="J322" s="937"/>
      <c r="K322" s="937"/>
      <c r="L322" s="937"/>
      <c r="M322" s="937"/>
      <c r="N322" s="937"/>
      <c r="O322" s="937"/>
      <c r="P322" s="937"/>
      <c r="Q322" s="937"/>
      <c r="R322" s="937"/>
      <c r="S322" s="937"/>
      <c r="T322" s="937"/>
      <c r="U322" s="937"/>
      <c r="V322" s="937"/>
      <c r="W322" s="937"/>
      <c r="X322" s="937"/>
      <c r="Y322" s="937"/>
      <c r="Z322" s="937"/>
    </row>
    <row r="323" ht="15.75" customHeight="1">
      <c r="A323" s="937" t="s">
        <v>520</v>
      </c>
      <c r="B323" s="937" t="s">
        <v>5283</v>
      </c>
      <c r="C323" s="937" t="s">
        <v>1763</v>
      </c>
      <c r="D323" s="937">
        <v>2263.6</v>
      </c>
      <c r="E323" s="937">
        <v>2010.3</v>
      </c>
      <c r="F323" s="938">
        <v>0.8880986039936385</v>
      </c>
      <c r="G323" s="937"/>
      <c r="H323" s="937"/>
      <c r="I323" s="937"/>
      <c r="J323" s="937"/>
      <c r="K323" s="937"/>
      <c r="L323" s="937"/>
      <c r="M323" s="937"/>
      <c r="N323" s="937"/>
      <c r="O323" s="937"/>
      <c r="P323" s="937"/>
      <c r="Q323" s="937"/>
      <c r="R323" s="937"/>
      <c r="S323" s="937"/>
      <c r="T323" s="937"/>
      <c r="U323" s="937"/>
      <c r="V323" s="937"/>
      <c r="W323" s="937"/>
      <c r="X323" s="937"/>
      <c r="Y323" s="937"/>
      <c r="Z323" s="937"/>
    </row>
    <row r="324" ht="15.75" customHeight="1">
      <c r="A324" s="937" t="s">
        <v>520</v>
      </c>
      <c r="B324" s="937" t="s">
        <v>5390</v>
      </c>
      <c r="C324" s="937" t="s">
        <v>1766</v>
      </c>
      <c r="D324" s="937">
        <v>182.3</v>
      </c>
      <c r="E324" s="937">
        <v>182.3</v>
      </c>
      <c r="F324" s="938">
        <v>1.0</v>
      </c>
      <c r="G324" s="937"/>
      <c r="H324" s="937"/>
      <c r="I324" s="937"/>
      <c r="J324" s="937"/>
      <c r="K324" s="937"/>
      <c r="L324" s="937"/>
      <c r="M324" s="937"/>
      <c r="N324" s="937"/>
      <c r="O324" s="937"/>
      <c r="P324" s="937"/>
      <c r="Q324" s="937"/>
      <c r="R324" s="937"/>
      <c r="S324" s="937"/>
      <c r="T324" s="937"/>
      <c r="U324" s="937"/>
      <c r="V324" s="937"/>
      <c r="W324" s="937"/>
      <c r="X324" s="937"/>
      <c r="Y324" s="937"/>
      <c r="Z324" s="937"/>
    </row>
    <row r="325" ht="15.75" customHeight="1">
      <c r="A325" s="937" t="s">
        <v>520</v>
      </c>
      <c r="B325" s="937" t="s">
        <v>5340</v>
      </c>
      <c r="C325" s="937" t="s">
        <v>1769</v>
      </c>
      <c r="D325" s="937">
        <v>270.6</v>
      </c>
      <c r="E325" s="937">
        <v>270.6</v>
      </c>
      <c r="F325" s="938">
        <v>1.0</v>
      </c>
      <c r="G325" s="937"/>
      <c r="H325" s="937"/>
      <c r="I325" s="937"/>
      <c r="J325" s="937"/>
      <c r="K325" s="937"/>
      <c r="L325" s="937"/>
      <c r="M325" s="937"/>
      <c r="N325" s="937"/>
      <c r="O325" s="937"/>
      <c r="P325" s="937"/>
      <c r="Q325" s="937"/>
      <c r="R325" s="937"/>
      <c r="S325" s="937"/>
      <c r="T325" s="937"/>
      <c r="U325" s="937"/>
      <c r="V325" s="937"/>
      <c r="W325" s="937"/>
      <c r="X325" s="937"/>
      <c r="Y325" s="937"/>
      <c r="Z325" s="937"/>
    </row>
    <row r="326" ht="15.75" customHeight="1">
      <c r="A326" s="937" t="s">
        <v>520</v>
      </c>
      <c r="B326" s="937" t="s">
        <v>5391</v>
      </c>
      <c r="C326" s="937" t="s">
        <v>1772</v>
      </c>
      <c r="D326" s="937">
        <v>342.1</v>
      </c>
      <c r="E326" s="937">
        <v>342.1</v>
      </c>
      <c r="F326" s="938">
        <v>1.0</v>
      </c>
      <c r="G326" s="937"/>
      <c r="H326" s="937"/>
      <c r="I326" s="937"/>
      <c r="J326" s="937"/>
      <c r="K326" s="937"/>
      <c r="L326" s="937"/>
      <c r="M326" s="937"/>
      <c r="N326" s="937"/>
      <c r="O326" s="937"/>
      <c r="P326" s="937"/>
      <c r="Q326" s="937"/>
      <c r="R326" s="937"/>
      <c r="S326" s="937"/>
      <c r="T326" s="937"/>
      <c r="U326" s="937"/>
      <c r="V326" s="937"/>
      <c r="W326" s="937"/>
      <c r="X326" s="937"/>
      <c r="Y326" s="937"/>
      <c r="Z326" s="937"/>
    </row>
    <row r="327" ht="15.75" customHeight="1">
      <c r="A327" s="937" t="s">
        <v>5392</v>
      </c>
      <c r="B327" s="937" t="s">
        <v>5263</v>
      </c>
      <c r="C327" s="937" t="s">
        <v>1775</v>
      </c>
      <c r="D327" s="937">
        <v>0.6</v>
      </c>
      <c r="E327" s="937">
        <v>0.6</v>
      </c>
      <c r="F327" s="938">
        <v>1.0</v>
      </c>
      <c r="G327" s="937"/>
      <c r="H327" s="937"/>
      <c r="I327" s="937"/>
      <c r="J327" s="937"/>
      <c r="K327" s="937"/>
      <c r="L327" s="937"/>
      <c r="M327" s="937"/>
      <c r="N327" s="937"/>
      <c r="O327" s="937"/>
      <c r="P327" s="937"/>
      <c r="Q327" s="937"/>
      <c r="R327" s="937"/>
      <c r="S327" s="937"/>
      <c r="T327" s="937"/>
      <c r="U327" s="937"/>
      <c r="V327" s="937"/>
      <c r="W327" s="937"/>
      <c r="X327" s="937"/>
      <c r="Y327" s="937"/>
      <c r="Z327" s="937"/>
    </row>
    <row r="328" ht="15.75" customHeight="1">
      <c r="A328" s="937" t="s">
        <v>5392</v>
      </c>
      <c r="B328" s="937" t="s">
        <v>5266</v>
      </c>
      <c r="C328" s="937" t="s">
        <v>1778</v>
      </c>
      <c r="D328" s="937">
        <v>1.2</v>
      </c>
      <c r="E328" s="937">
        <v>1.2</v>
      </c>
      <c r="F328" s="938">
        <v>1.0</v>
      </c>
      <c r="G328" s="937"/>
      <c r="H328" s="937"/>
      <c r="I328" s="937"/>
      <c r="J328" s="937"/>
      <c r="K328" s="937"/>
      <c r="L328" s="937"/>
      <c r="M328" s="937"/>
      <c r="N328" s="937"/>
      <c r="O328" s="937"/>
      <c r="P328" s="937"/>
      <c r="Q328" s="937"/>
      <c r="R328" s="937"/>
      <c r="S328" s="937"/>
      <c r="T328" s="937"/>
      <c r="U328" s="937"/>
      <c r="V328" s="937"/>
      <c r="W328" s="937"/>
      <c r="X328" s="937"/>
      <c r="Y328" s="937"/>
      <c r="Z328" s="937"/>
    </row>
    <row r="329" ht="15.75" customHeight="1">
      <c r="A329" s="937" t="s">
        <v>5392</v>
      </c>
      <c r="B329" s="937" t="s">
        <v>5283</v>
      </c>
      <c r="C329" s="937" t="s">
        <v>1781</v>
      </c>
      <c r="D329" s="937">
        <v>1.8</v>
      </c>
      <c r="E329" s="937">
        <v>1.8</v>
      </c>
      <c r="F329" s="938">
        <v>1.0</v>
      </c>
      <c r="G329" s="937"/>
      <c r="H329" s="937"/>
      <c r="I329" s="937"/>
      <c r="J329" s="937"/>
      <c r="K329" s="937"/>
      <c r="L329" s="937"/>
      <c r="M329" s="937"/>
      <c r="N329" s="937"/>
      <c r="O329" s="937"/>
      <c r="P329" s="937"/>
      <c r="Q329" s="937"/>
      <c r="R329" s="937"/>
      <c r="S329" s="937"/>
      <c r="T329" s="937"/>
      <c r="U329" s="937"/>
      <c r="V329" s="937"/>
      <c r="W329" s="937"/>
      <c r="X329" s="937"/>
      <c r="Y329" s="937"/>
      <c r="Z329" s="937"/>
    </row>
    <row r="330" ht="15.75" customHeight="1">
      <c r="A330" s="937" t="s">
        <v>5392</v>
      </c>
      <c r="B330" s="937" t="s">
        <v>5393</v>
      </c>
      <c r="C330" s="937" t="s">
        <v>1784</v>
      </c>
      <c r="D330" s="937">
        <v>4.8</v>
      </c>
      <c r="E330" s="937">
        <v>4.8</v>
      </c>
      <c r="F330" s="938">
        <v>1.0</v>
      </c>
      <c r="G330" s="937"/>
      <c r="H330" s="937"/>
      <c r="I330" s="937"/>
      <c r="J330" s="937"/>
      <c r="K330" s="937"/>
      <c r="L330" s="937"/>
      <c r="M330" s="937"/>
      <c r="N330" s="937"/>
      <c r="O330" s="937"/>
      <c r="P330" s="937"/>
      <c r="Q330" s="937"/>
      <c r="R330" s="937"/>
      <c r="S330" s="937"/>
      <c r="T330" s="937"/>
      <c r="U330" s="937"/>
      <c r="V330" s="937"/>
      <c r="W330" s="937"/>
      <c r="X330" s="937"/>
      <c r="Y330" s="937"/>
      <c r="Z330" s="937"/>
    </row>
    <row r="331" ht="15.75" customHeight="1">
      <c r="A331" s="937" t="s">
        <v>5392</v>
      </c>
      <c r="B331" s="937" t="s">
        <v>5394</v>
      </c>
      <c r="C331" s="937" t="s">
        <v>1787</v>
      </c>
      <c r="D331" s="937">
        <v>11.7</v>
      </c>
      <c r="E331" s="937">
        <v>11.7</v>
      </c>
      <c r="F331" s="938">
        <v>1.0</v>
      </c>
      <c r="G331" s="937"/>
      <c r="H331" s="937"/>
      <c r="I331" s="937"/>
      <c r="J331" s="937"/>
      <c r="K331" s="937"/>
      <c r="L331" s="937"/>
      <c r="M331" s="937"/>
      <c r="N331" s="937"/>
      <c r="O331" s="937"/>
      <c r="P331" s="937"/>
      <c r="Q331" s="937"/>
      <c r="R331" s="937"/>
      <c r="S331" s="937"/>
      <c r="T331" s="937"/>
      <c r="U331" s="937"/>
      <c r="V331" s="937"/>
      <c r="W331" s="937"/>
      <c r="X331" s="937"/>
      <c r="Y331" s="937"/>
      <c r="Z331" s="937"/>
    </row>
    <row r="332" ht="15.75" customHeight="1">
      <c r="A332" s="937" t="s">
        <v>5395</v>
      </c>
      <c r="B332" s="937" t="s">
        <v>5263</v>
      </c>
      <c r="C332" s="937" t="s">
        <v>1790</v>
      </c>
      <c r="D332" s="937">
        <v>152.6</v>
      </c>
      <c r="E332" s="937">
        <v>138.5</v>
      </c>
      <c r="F332" s="938">
        <v>0.9076015727391874</v>
      </c>
      <c r="G332" s="937"/>
      <c r="H332" s="937"/>
      <c r="I332" s="937"/>
      <c r="J332" s="937"/>
      <c r="K332" s="937"/>
      <c r="L332" s="937"/>
      <c r="M332" s="937"/>
      <c r="N332" s="937"/>
      <c r="O332" s="937"/>
      <c r="P332" s="937"/>
      <c r="Q332" s="937"/>
      <c r="R332" s="937"/>
      <c r="S332" s="937"/>
      <c r="T332" s="937"/>
      <c r="U332" s="937"/>
      <c r="V332" s="937"/>
      <c r="W332" s="937"/>
      <c r="X332" s="937"/>
      <c r="Y332" s="937"/>
      <c r="Z332" s="937"/>
    </row>
    <row r="333" ht="15.75" customHeight="1">
      <c r="A333" s="937" t="s">
        <v>5395</v>
      </c>
      <c r="B333" s="937" t="s">
        <v>5266</v>
      </c>
      <c r="C333" s="937" t="s">
        <v>1793</v>
      </c>
      <c r="D333" s="937">
        <v>200.9</v>
      </c>
      <c r="E333" s="937">
        <v>187.3</v>
      </c>
      <c r="F333" s="938">
        <v>0.9323046291687407</v>
      </c>
      <c r="G333" s="937"/>
      <c r="H333" s="937"/>
      <c r="I333" s="937"/>
      <c r="J333" s="937"/>
      <c r="K333" s="937"/>
      <c r="L333" s="937"/>
      <c r="M333" s="937"/>
      <c r="N333" s="937"/>
      <c r="O333" s="937"/>
      <c r="P333" s="937"/>
      <c r="Q333" s="937"/>
      <c r="R333" s="937"/>
      <c r="S333" s="937"/>
      <c r="T333" s="937"/>
      <c r="U333" s="937"/>
      <c r="V333" s="937"/>
      <c r="W333" s="937"/>
      <c r="X333" s="937"/>
      <c r="Y333" s="937"/>
      <c r="Z333" s="937"/>
    </row>
    <row r="334" ht="15.75" customHeight="1">
      <c r="A334" s="937" t="s">
        <v>5395</v>
      </c>
      <c r="B334" s="937" t="s">
        <v>5283</v>
      </c>
      <c r="C334" s="937" t="s">
        <v>1796</v>
      </c>
      <c r="D334" s="937">
        <v>240.9</v>
      </c>
      <c r="E334" s="937">
        <v>226.7</v>
      </c>
      <c r="F334" s="938">
        <v>0.9410543794105437</v>
      </c>
      <c r="G334" s="937"/>
      <c r="H334" s="937"/>
      <c r="I334" s="937"/>
      <c r="J334" s="937"/>
      <c r="K334" s="937"/>
      <c r="L334" s="937"/>
      <c r="M334" s="937"/>
      <c r="N334" s="937"/>
      <c r="O334" s="937"/>
      <c r="P334" s="937"/>
      <c r="Q334" s="937"/>
      <c r="R334" s="937"/>
      <c r="S334" s="937"/>
      <c r="T334" s="937"/>
      <c r="U334" s="937"/>
      <c r="V334" s="937"/>
      <c r="W334" s="937"/>
      <c r="X334" s="937"/>
      <c r="Y334" s="937"/>
      <c r="Z334" s="937"/>
    </row>
    <row r="335" ht="15.75" customHeight="1">
      <c r="A335" s="937" t="s">
        <v>5396</v>
      </c>
      <c r="B335" s="937" t="s">
        <v>5263</v>
      </c>
      <c r="C335" s="937" t="s">
        <v>1799</v>
      </c>
      <c r="D335" s="937">
        <v>152.6</v>
      </c>
      <c r="E335" s="937">
        <v>119.7</v>
      </c>
      <c r="F335" s="938">
        <v>0.7844036697247707</v>
      </c>
      <c r="G335" s="937"/>
      <c r="H335" s="937"/>
      <c r="I335" s="937"/>
      <c r="J335" s="937"/>
      <c r="K335" s="937"/>
      <c r="L335" s="937"/>
      <c r="M335" s="937"/>
      <c r="N335" s="937"/>
      <c r="O335" s="937"/>
      <c r="P335" s="937"/>
      <c r="Q335" s="937"/>
      <c r="R335" s="937"/>
      <c r="S335" s="937"/>
      <c r="T335" s="937"/>
      <c r="U335" s="937"/>
      <c r="V335" s="937"/>
      <c r="W335" s="937"/>
      <c r="X335" s="937"/>
      <c r="Y335" s="937"/>
      <c r="Z335" s="937"/>
    </row>
    <row r="336" ht="15.75" customHeight="1">
      <c r="A336" s="937" t="s">
        <v>5396</v>
      </c>
      <c r="B336" s="937" t="s">
        <v>5266</v>
      </c>
      <c r="C336" s="937" t="s">
        <v>1802</v>
      </c>
      <c r="D336" s="937">
        <v>200.9</v>
      </c>
      <c r="E336" s="937">
        <v>164.7</v>
      </c>
      <c r="F336" s="938">
        <v>0.8198108511697361</v>
      </c>
      <c r="G336" s="937"/>
      <c r="H336" s="937"/>
      <c r="I336" s="937"/>
      <c r="J336" s="937"/>
      <c r="K336" s="937"/>
      <c r="L336" s="937"/>
      <c r="M336" s="937"/>
      <c r="N336" s="937"/>
      <c r="O336" s="937"/>
      <c r="P336" s="937"/>
      <c r="Q336" s="937"/>
      <c r="R336" s="937"/>
      <c r="S336" s="937"/>
      <c r="T336" s="937"/>
      <c r="U336" s="937"/>
      <c r="V336" s="937"/>
      <c r="W336" s="937"/>
      <c r="X336" s="937"/>
      <c r="Y336" s="937"/>
      <c r="Z336" s="937"/>
    </row>
    <row r="337" ht="15.75" customHeight="1">
      <c r="A337" s="937" t="s">
        <v>5396</v>
      </c>
      <c r="B337" s="937" t="s">
        <v>5283</v>
      </c>
      <c r="C337" s="937" t="s">
        <v>1805</v>
      </c>
      <c r="D337" s="937">
        <v>240.9</v>
      </c>
      <c r="E337" s="937">
        <v>201.2</v>
      </c>
      <c r="F337" s="938">
        <v>0.8352013283520132</v>
      </c>
      <c r="G337" s="937"/>
      <c r="H337" s="937"/>
      <c r="I337" s="937"/>
      <c r="J337" s="937"/>
      <c r="K337" s="937"/>
      <c r="L337" s="937"/>
      <c r="M337" s="937"/>
      <c r="N337" s="937"/>
      <c r="O337" s="937"/>
      <c r="P337" s="937"/>
      <c r="Q337" s="937"/>
      <c r="R337" s="937"/>
      <c r="S337" s="937"/>
      <c r="T337" s="937"/>
      <c r="U337" s="937"/>
      <c r="V337" s="937"/>
      <c r="W337" s="937"/>
      <c r="X337" s="937"/>
      <c r="Y337" s="937"/>
      <c r="Z337" s="937"/>
    </row>
    <row r="338" ht="15.75" customHeight="1">
      <c r="A338" s="937" t="s">
        <v>5397</v>
      </c>
      <c r="B338" s="937" t="s">
        <v>5266</v>
      </c>
      <c r="C338" s="937" t="s">
        <v>1808</v>
      </c>
      <c r="D338" s="937">
        <v>2319.5</v>
      </c>
      <c r="E338" s="937">
        <v>1296.3</v>
      </c>
      <c r="F338" s="938">
        <v>0.5588704462168571</v>
      </c>
      <c r="G338" s="937"/>
      <c r="H338" s="937"/>
      <c r="I338" s="937"/>
      <c r="J338" s="937"/>
      <c r="K338" s="937"/>
      <c r="L338" s="937"/>
      <c r="M338" s="937"/>
      <c r="N338" s="937"/>
      <c r="O338" s="937"/>
      <c r="P338" s="937"/>
      <c r="Q338" s="937"/>
      <c r="R338" s="937"/>
      <c r="S338" s="937"/>
      <c r="T338" s="937"/>
      <c r="U338" s="937"/>
      <c r="V338" s="937"/>
      <c r="W338" s="937"/>
      <c r="X338" s="937"/>
      <c r="Y338" s="937"/>
      <c r="Z338" s="937"/>
    </row>
    <row r="339" ht="15.75" customHeight="1">
      <c r="A339" s="937" t="s">
        <v>5397</v>
      </c>
      <c r="B339" s="937" t="s">
        <v>5326</v>
      </c>
      <c r="C339" s="937" t="s">
        <v>1811</v>
      </c>
      <c r="D339" s="937">
        <v>239.4</v>
      </c>
      <c r="E339" s="937">
        <v>215.9</v>
      </c>
      <c r="F339" s="938">
        <v>0.9018379281537177</v>
      </c>
      <c r="G339" s="937"/>
      <c r="H339" s="937"/>
      <c r="I339" s="937"/>
      <c r="J339" s="937"/>
      <c r="K339" s="937"/>
      <c r="L339" s="937"/>
      <c r="M339" s="937"/>
      <c r="N339" s="937"/>
      <c r="O339" s="937"/>
      <c r="P339" s="937"/>
      <c r="Q339" s="937"/>
      <c r="R339" s="937"/>
      <c r="S339" s="937"/>
      <c r="T339" s="937"/>
      <c r="U339" s="937"/>
      <c r="V339" s="937"/>
      <c r="W339" s="937"/>
      <c r="X339" s="937"/>
      <c r="Y339" s="937"/>
      <c r="Z339" s="937"/>
    </row>
    <row r="340" ht="15.75" customHeight="1">
      <c r="A340" s="937" t="s">
        <v>5397</v>
      </c>
      <c r="B340" s="937" t="s">
        <v>5325</v>
      </c>
      <c r="C340" s="937" t="s">
        <v>1814</v>
      </c>
      <c r="D340" s="937">
        <v>122.4</v>
      </c>
      <c r="E340" s="937">
        <v>109.6</v>
      </c>
      <c r="F340" s="938">
        <v>0.8954248366013071</v>
      </c>
      <c r="G340" s="937"/>
      <c r="H340" s="937"/>
      <c r="I340" s="937"/>
      <c r="J340" s="937"/>
      <c r="K340" s="937"/>
      <c r="L340" s="937"/>
      <c r="M340" s="937"/>
      <c r="N340" s="937"/>
      <c r="O340" s="937"/>
      <c r="P340" s="937"/>
      <c r="Q340" s="937"/>
      <c r="R340" s="937"/>
      <c r="S340" s="937"/>
      <c r="T340" s="937"/>
      <c r="U340" s="937"/>
      <c r="V340" s="937"/>
      <c r="W340" s="937"/>
      <c r="X340" s="937"/>
      <c r="Y340" s="937"/>
      <c r="Z340" s="937"/>
    </row>
    <row r="341" ht="15.75" customHeight="1">
      <c r="A341" s="937" t="s">
        <v>5398</v>
      </c>
      <c r="B341" s="937" t="s">
        <v>5399</v>
      </c>
      <c r="C341" s="937" t="s">
        <v>1817</v>
      </c>
      <c r="D341" s="937">
        <v>54.1</v>
      </c>
      <c r="E341" s="937">
        <v>54.1</v>
      </c>
      <c r="F341" s="938">
        <v>1.0</v>
      </c>
      <c r="G341" s="937"/>
      <c r="H341" s="937"/>
      <c r="I341" s="937"/>
      <c r="J341" s="937"/>
      <c r="K341" s="937"/>
      <c r="L341" s="937"/>
      <c r="M341" s="937"/>
      <c r="N341" s="937"/>
      <c r="O341" s="937"/>
      <c r="P341" s="937"/>
      <c r="Q341" s="937"/>
      <c r="R341" s="937"/>
      <c r="S341" s="937"/>
      <c r="T341" s="937"/>
      <c r="U341" s="937"/>
      <c r="V341" s="937"/>
      <c r="W341" s="937"/>
      <c r="X341" s="937"/>
      <c r="Y341" s="937"/>
      <c r="Z341" s="937"/>
    </row>
    <row r="342" ht="15.75" customHeight="1">
      <c r="A342" s="937" t="s">
        <v>5400</v>
      </c>
      <c r="B342" s="937" t="s">
        <v>5263</v>
      </c>
      <c r="C342" s="937" t="s">
        <v>1820</v>
      </c>
      <c r="D342" s="937">
        <v>214.0</v>
      </c>
      <c r="E342" s="937">
        <v>126.4</v>
      </c>
      <c r="F342" s="938">
        <v>0.5906542056074766</v>
      </c>
      <c r="G342" s="937"/>
      <c r="H342" s="937"/>
      <c r="I342" s="937"/>
      <c r="J342" s="937"/>
      <c r="K342" s="937"/>
      <c r="L342" s="937"/>
      <c r="M342" s="937"/>
      <c r="N342" s="937"/>
      <c r="O342" s="937"/>
      <c r="P342" s="937"/>
      <c r="Q342" s="937"/>
      <c r="R342" s="937"/>
      <c r="S342" s="937"/>
      <c r="T342" s="937"/>
      <c r="U342" s="937"/>
      <c r="V342" s="937"/>
      <c r="W342" s="937"/>
      <c r="X342" s="937"/>
      <c r="Y342" s="937"/>
      <c r="Z342" s="937"/>
    </row>
    <row r="343" ht="15.75" customHeight="1">
      <c r="A343" s="937" t="s">
        <v>5400</v>
      </c>
      <c r="B343" s="937" t="s">
        <v>5266</v>
      </c>
      <c r="C343" s="937" t="s">
        <v>1823</v>
      </c>
      <c r="D343" s="937">
        <v>280.0</v>
      </c>
      <c r="E343" s="937">
        <v>171.1</v>
      </c>
      <c r="F343" s="938">
        <v>0.6110714285714286</v>
      </c>
      <c r="G343" s="937"/>
      <c r="H343" s="937"/>
      <c r="I343" s="937"/>
      <c r="J343" s="937"/>
      <c r="K343" s="937"/>
      <c r="L343" s="937"/>
      <c r="M343" s="937"/>
      <c r="N343" s="937"/>
      <c r="O343" s="937"/>
      <c r="P343" s="937"/>
      <c r="Q343" s="937"/>
      <c r="R343" s="937"/>
      <c r="S343" s="937"/>
      <c r="T343" s="937"/>
      <c r="U343" s="937"/>
      <c r="V343" s="937"/>
      <c r="W343" s="937"/>
      <c r="X343" s="937"/>
      <c r="Y343" s="937"/>
      <c r="Z343" s="937"/>
    </row>
    <row r="344" ht="15.75" customHeight="1">
      <c r="A344" s="937" t="s">
        <v>5400</v>
      </c>
      <c r="B344" s="937" t="s">
        <v>5283</v>
      </c>
      <c r="C344" s="937" t="s">
        <v>1826</v>
      </c>
      <c r="D344" s="937">
        <v>333.4</v>
      </c>
      <c r="E344" s="937">
        <v>208.9</v>
      </c>
      <c r="F344" s="938">
        <v>0.6265746850629874</v>
      </c>
      <c r="G344" s="937"/>
      <c r="H344" s="937"/>
      <c r="I344" s="937"/>
      <c r="J344" s="937"/>
      <c r="K344" s="937"/>
      <c r="L344" s="937"/>
      <c r="M344" s="937"/>
      <c r="N344" s="937"/>
      <c r="O344" s="937"/>
      <c r="P344" s="937"/>
      <c r="Q344" s="937"/>
      <c r="R344" s="937"/>
      <c r="S344" s="937"/>
      <c r="T344" s="937"/>
      <c r="U344" s="937"/>
      <c r="V344" s="937"/>
      <c r="W344" s="937"/>
      <c r="X344" s="937"/>
      <c r="Y344" s="937"/>
      <c r="Z344" s="937"/>
    </row>
    <row r="345" ht="15.75" customHeight="1">
      <c r="A345" s="937" t="s">
        <v>5400</v>
      </c>
      <c r="B345" s="937" t="s">
        <v>5401</v>
      </c>
      <c r="C345" s="937" t="s">
        <v>1829</v>
      </c>
      <c r="D345" s="937">
        <v>1.9</v>
      </c>
      <c r="E345" s="937">
        <v>1.9</v>
      </c>
      <c r="F345" s="938">
        <v>1.0</v>
      </c>
      <c r="G345" s="937"/>
      <c r="H345" s="937"/>
      <c r="I345" s="937"/>
      <c r="J345" s="937"/>
      <c r="K345" s="937"/>
      <c r="L345" s="937"/>
      <c r="M345" s="937"/>
      <c r="N345" s="937"/>
      <c r="O345" s="937"/>
      <c r="P345" s="937"/>
      <c r="Q345" s="937"/>
      <c r="R345" s="937"/>
      <c r="S345" s="937"/>
      <c r="T345" s="937"/>
      <c r="U345" s="937"/>
      <c r="V345" s="937"/>
      <c r="W345" s="937"/>
      <c r="X345" s="937"/>
      <c r="Y345" s="937"/>
      <c r="Z345" s="937"/>
    </row>
    <row r="346" ht="15.75" customHeight="1">
      <c r="A346" s="937" t="s">
        <v>5402</v>
      </c>
      <c r="B346" s="937" t="s">
        <v>5263</v>
      </c>
      <c r="C346" s="937" t="s">
        <v>1832</v>
      </c>
      <c r="D346" s="937">
        <v>124.1</v>
      </c>
      <c r="E346" s="937">
        <v>84.6</v>
      </c>
      <c r="F346" s="938">
        <v>0.6817082997582594</v>
      </c>
      <c r="G346" s="937"/>
      <c r="H346" s="937"/>
      <c r="I346" s="937"/>
      <c r="J346" s="937"/>
      <c r="K346" s="937"/>
      <c r="L346" s="937"/>
      <c r="M346" s="937"/>
      <c r="N346" s="937"/>
      <c r="O346" s="937"/>
      <c r="P346" s="937"/>
      <c r="Q346" s="937"/>
      <c r="R346" s="937"/>
      <c r="S346" s="937"/>
      <c r="T346" s="937"/>
      <c r="U346" s="937"/>
      <c r="V346" s="937"/>
      <c r="W346" s="937"/>
      <c r="X346" s="937"/>
      <c r="Y346" s="937"/>
      <c r="Z346" s="937"/>
    </row>
    <row r="347" ht="15.75" customHeight="1">
      <c r="A347" s="937" t="s">
        <v>5402</v>
      </c>
      <c r="B347" s="937" t="s">
        <v>5266</v>
      </c>
      <c r="C347" s="937" t="s">
        <v>1835</v>
      </c>
      <c r="D347" s="937">
        <v>162.8</v>
      </c>
      <c r="E347" s="937">
        <v>105.4</v>
      </c>
      <c r="F347" s="938">
        <v>0.6474201474201474</v>
      </c>
      <c r="G347" s="937"/>
      <c r="H347" s="937"/>
      <c r="I347" s="937"/>
      <c r="J347" s="937"/>
      <c r="K347" s="937"/>
      <c r="L347" s="937"/>
      <c r="M347" s="937"/>
      <c r="N347" s="937"/>
      <c r="O347" s="937"/>
      <c r="P347" s="937"/>
      <c r="Q347" s="937"/>
      <c r="R347" s="937"/>
      <c r="S347" s="937"/>
      <c r="T347" s="937"/>
      <c r="U347" s="937"/>
      <c r="V347" s="937"/>
      <c r="W347" s="937"/>
      <c r="X347" s="937"/>
      <c r="Y347" s="937"/>
      <c r="Z347" s="937"/>
    </row>
    <row r="348" ht="15.75" customHeight="1">
      <c r="A348" s="937" t="s">
        <v>5402</v>
      </c>
      <c r="B348" s="937" t="s">
        <v>5283</v>
      </c>
      <c r="C348" s="937" t="s">
        <v>1837</v>
      </c>
      <c r="D348" s="937">
        <v>225.1</v>
      </c>
      <c r="E348" s="937">
        <v>151.2</v>
      </c>
      <c r="F348" s="938">
        <v>0.6717014660151044</v>
      </c>
      <c r="G348" s="937"/>
      <c r="H348" s="937"/>
      <c r="I348" s="937"/>
      <c r="J348" s="937"/>
      <c r="K348" s="937"/>
      <c r="L348" s="937"/>
      <c r="M348" s="937"/>
      <c r="N348" s="937"/>
      <c r="O348" s="937"/>
      <c r="P348" s="937"/>
      <c r="Q348" s="937"/>
      <c r="R348" s="937"/>
      <c r="S348" s="937"/>
      <c r="T348" s="937"/>
      <c r="U348" s="937"/>
      <c r="V348" s="937"/>
      <c r="W348" s="937"/>
      <c r="X348" s="937"/>
      <c r="Y348" s="937"/>
      <c r="Z348" s="937"/>
    </row>
    <row r="349" ht="15.75" customHeight="1">
      <c r="A349" s="937" t="s">
        <v>5402</v>
      </c>
      <c r="B349" s="937" t="s">
        <v>5403</v>
      </c>
      <c r="C349" s="937" t="s">
        <v>1840</v>
      </c>
      <c r="D349" s="937">
        <v>9.0</v>
      </c>
      <c r="E349" s="937">
        <v>9.0</v>
      </c>
      <c r="F349" s="938">
        <v>1.0</v>
      </c>
      <c r="G349" s="937"/>
      <c r="H349" s="937"/>
      <c r="I349" s="937"/>
      <c r="J349" s="937"/>
      <c r="K349" s="937"/>
      <c r="L349" s="937"/>
      <c r="M349" s="937"/>
      <c r="N349" s="937"/>
      <c r="O349" s="937"/>
      <c r="P349" s="937"/>
      <c r="Q349" s="937"/>
      <c r="R349" s="937"/>
      <c r="S349" s="937"/>
      <c r="T349" s="937"/>
      <c r="U349" s="937"/>
      <c r="V349" s="937"/>
      <c r="W349" s="937"/>
      <c r="X349" s="937"/>
      <c r="Y349" s="937"/>
      <c r="Z349" s="937"/>
    </row>
    <row r="350" ht="15.75" customHeight="1">
      <c r="A350" s="937" t="s">
        <v>518</v>
      </c>
      <c r="B350" s="937" t="s">
        <v>5263</v>
      </c>
      <c r="C350" s="937" t="s">
        <v>1843</v>
      </c>
      <c r="D350" s="937">
        <v>112.5</v>
      </c>
      <c r="E350" s="937">
        <v>65.7</v>
      </c>
      <c r="F350" s="938">
        <v>0.5840000000000001</v>
      </c>
      <c r="G350" s="937"/>
      <c r="H350" s="937"/>
      <c r="I350" s="937"/>
      <c r="J350" s="937"/>
      <c r="K350" s="937"/>
      <c r="L350" s="937"/>
      <c r="M350" s="937"/>
      <c r="N350" s="937"/>
      <c r="O350" s="937"/>
      <c r="P350" s="937"/>
      <c r="Q350" s="937"/>
      <c r="R350" s="937"/>
      <c r="S350" s="937"/>
      <c r="T350" s="937"/>
      <c r="U350" s="937"/>
      <c r="V350" s="937"/>
      <c r="W350" s="937"/>
      <c r="X350" s="937"/>
      <c r="Y350" s="937"/>
      <c r="Z350" s="937"/>
    </row>
    <row r="351" ht="15.75" customHeight="1">
      <c r="A351" s="937" t="s">
        <v>518</v>
      </c>
      <c r="B351" s="937" t="s">
        <v>5266</v>
      </c>
      <c r="C351" s="937" t="s">
        <v>522</v>
      </c>
      <c r="D351" s="937">
        <v>201.0</v>
      </c>
      <c r="E351" s="937">
        <v>128.7</v>
      </c>
      <c r="F351" s="938">
        <v>0.6402985074626865</v>
      </c>
      <c r="G351" s="937"/>
      <c r="H351" s="937"/>
      <c r="I351" s="937"/>
      <c r="J351" s="937"/>
      <c r="K351" s="937"/>
      <c r="L351" s="937"/>
      <c r="M351" s="937"/>
      <c r="N351" s="937"/>
      <c r="O351" s="937"/>
      <c r="P351" s="937"/>
      <c r="Q351" s="937"/>
      <c r="R351" s="937"/>
      <c r="S351" s="937"/>
      <c r="T351" s="937"/>
      <c r="U351" s="937"/>
      <c r="V351" s="937"/>
      <c r="W351" s="937"/>
      <c r="X351" s="937"/>
      <c r="Y351" s="937"/>
      <c r="Z351" s="937"/>
    </row>
    <row r="352" ht="15.75" customHeight="1">
      <c r="A352" s="937" t="s">
        <v>518</v>
      </c>
      <c r="B352" s="937" t="s">
        <v>5283</v>
      </c>
      <c r="C352" s="937" t="s">
        <v>1848</v>
      </c>
      <c r="D352" s="937">
        <v>257.0</v>
      </c>
      <c r="E352" s="937">
        <v>161.4</v>
      </c>
      <c r="F352" s="938">
        <v>0.6280155642023346</v>
      </c>
      <c r="G352" s="937"/>
      <c r="H352" s="937"/>
      <c r="I352" s="937"/>
      <c r="J352" s="937"/>
      <c r="K352" s="937"/>
      <c r="L352" s="937"/>
      <c r="M352" s="937"/>
      <c r="N352" s="937"/>
      <c r="O352" s="937"/>
      <c r="P352" s="937"/>
      <c r="Q352" s="937"/>
      <c r="R352" s="937"/>
      <c r="S352" s="937"/>
      <c r="T352" s="937"/>
      <c r="U352" s="937"/>
      <c r="V352" s="937"/>
      <c r="W352" s="937"/>
      <c r="X352" s="937"/>
      <c r="Y352" s="937"/>
      <c r="Z352" s="937"/>
    </row>
    <row r="353" ht="15.75" customHeight="1">
      <c r="A353" s="937" t="s">
        <v>518</v>
      </c>
      <c r="B353" s="937" t="s">
        <v>5403</v>
      </c>
      <c r="C353" s="937" t="s">
        <v>1851</v>
      </c>
      <c r="D353" s="937">
        <v>6.5</v>
      </c>
      <c r="E353" s="937">
        <v>6.5</v>
      </c>
      <c r="F353" s="938">
        <v>1.0</v>
      </c>
      <c r="G353" s="937"/>
      <c r="H353" s="937"/>
      <c r="I353" s="937"/>
      <c r="J353" s="937"/>
      <c r="K353" s="937"/>
      <c r="L353" s="937"/>
      <c r="M353" s="937"/>
      <c r="N353" s="937"/>
      <c r="O353" s="937"/>
      <c r="P353" s="937"/>
      <c r="Q353" s="937"/>
      <c r="R353" s="937"/>
      <c r="S353" s="937"/>
      <c r="T353" s="937"/>
      <c r="U353" s="937"/>
      <c r="V353" s="937"/>
      <c r="W353" s="937"/>
      <c r="X353" s="937"/>
      <c r="Y353" s="937"/>
      <c r="Z353" s="937"/>
    </row>
    <row r="354" ht="15.75" customHeight="1">
      <c r="A354" s="937" t="s">
        <v>1875</v>
      </c>
      <c r="B354" s="937" t="s">
        <v>5263</v>
      </c>
      <c r="C354" s="937" t="s">
        <v>1854</v>
      </c>
      <c r="D354" s="937">
        <v>58.4</v>
      </c>
      <c r="E354" s="937">
        <v>43.3</v>
      </c>
      <c r="F354" s="938">
        <v>0.7414383561643836</v>
      </c>
      <c r="G354" s="937"/>
      <c r="H354" s="937"/>
      <c r="I354" s="937"/>
      <c r="J354" s="937"/>
      <c r="K354" s="937"/>
      <c r="L354" s="937"/>
      <c r="M354" s="937"/>
      <c r="N354" s="937"/>
      <c r="O354" s="937"/>
      <c r="P354" s="937"/>
      <c r="Q354" s="937"/>
      <c r="R354" s="937"/>
      <c r="S354" s="937"/>
      <c r="T354" s="937"/>
      <c r="U354" s="937"/>
      <c r="V354" s="937"/>
      <c r="W354" s="937"/>
      <c r="X354" s="937"/>
      <c r="Y354" s="937"/>
      <c r="Z354" s="937"/>
    </row>
    <row r="355" ht="15.75" customHeight="1">
      <c r="A355" s="937" t="s">
        <v>1875</v>
      </c>
      <c r="B355" s="937" t="s">
        <v>5266</v>
      </c>
      <c r="C355" s="937" t="s">
        <v>1857</v>
      </c>
      <c r="D355" s="937">
        <v>78.7</v>
      </c>
      <c r="E355" s="937">
        <v>53.4</v>
      </c>
      <c r="F355" s="938">
        <v>0.6785260482846251</v>
      </c>
      <c r="G355" s="937"/>
      <c r="H355" s="937"/>
      <c r="I355" s="937"/>
      <c r="J355" s="937"/>
      <c r="K355" s="937"/>
      <c r="L355" s="937"/>
      <c r="M355" s="937"/>
      <c r="N355" s="937"/>
      <c r="O355" s="937"/>
      <c r="P355" s="937"/>
      <c r="Q355" s="937"/>
      <c r="R355" s="937"/>
      <c r="S355" s="937"/>
      <c r="T355" s="937"/>
      <c r="U355" s="937"/>
      <c r="V355" s="937"/>
      <c r="W355" s="937"/>
      <c r="X355" s="937"/>
      <c r="Y355" s="937"/>
      <c r="Z355" s="937"/>
    </row>
    <row r="356" ht="15.75" customHeight="1">
      <c r="A356" s="937" t="s">
        <v>1875</v>
      </c>
      <c r="B356" s="937" t="s">
        <v>5283</v>
      </c>
      <c r="C356" s="937" t="s">
        <v>1860</v>
      </c>
      <c r="D356" s="937">
        <v>103.7</v>
      </c>
      <c r="E356" s="937">
        <v>76.9</v>
      </c>
      <c r="F356" s="938">
        <v>0.7415621986499518</v>
      </c>
      <c r="G356" s="937"/>
      <c r="H356" s="937"/>
      <c r="I356" s="937"/>
      <c r="J356" s="937"/>
      <c r="K356" s="937"/>
      <c r="L356" s="937"/>
      <c r="M356" s="937"/>
      <c r="N356" s="937"/>
      <c r="O356" s="937"/>
      <c r="P356" s="937"/>
      <c r="Q356" s="937"/>
      <c r="R356" s="937"/>
      <c r="S356" s="937"/>
      <c r="T356" s="937"/>
      <c r="U356" s="937"/>
      <c r="V356" s="937"/>
      <c r="W356" s="937"/>
      <c r="X356" s="937"/>
      <c r="Y356" s="937"/>
      <c r="Z356" s="937"/>
    </row>
    <row r="357" ht="15.75" customHeight="1">
      <c r="A357" s="937" t="s">
        <v>1875</v>
      </c>
      <c r="B357" s="937" t="s">
        <v>5326</v>
      </c>
      <c r="C357" s="937" t="s">
        <v>1863</v>
      </c>
      <c r="D357" s="937">
        <v>5.3</v>
      </c>
      <c r="E357" s="937">
        <v>5.3</v>
      </c>
      <c r="F357" s="938">
        <v>1.0</v>
      </c>
      <c r="G357" s="937"/>
      <c r="H357" s="937"/>
      <c r="I357" s="937"/>
      <c r="J357" s="937"/>
      <c r="K357" s="937"/>
      <c r="L357" s="937"/>
      <c r="M357" s="937"/>
      <c r="N357" s="937"/>
      <c r="O357" s="937"/>
      <c r="P357" s="937"/>
      <c r="Q357" s="937"/>
      <c r="R357" s="937"/>
      <c r="S357" s="937"/>
      <c r="T357" s="937"/>
      <c r="U357" s="937"/>
      <c r="V357" s="937"/>
      <c r="W357" s="937"/>
      <c r="X357" s="937"/>
      <c r="Y357" s="937"/>
      <c r="Z357" s="937"/>
    </row>
    <row r="358" ht="15.75" customHeight="1">
      <c r="A358" s="937" t="s">
        <v>1905</v>
      </c>
      <c r="B358" s="937" t="s">
        <v>5326</v>
      </c>
      <c r="C358" s="937" t="s">
        <v>1866</v>
      </c>
      <c r="D358" s="937">
        <v>320.2</v>
      </c>
      <c r="E358" s="937">
        <v>311.3</v>
      </c>
      <c r="F358" s="938">
        <v>0.9722048719550281</v>
      </c>
      <c r="G358" s="937"/>
      <c r="H358" s="937"/>
      <c r="I358" s="937"/>
      <c r="J358" s="937"/>
      <c r="K358" s="937"/>
      <c r="L358" s="937"/>
      <c r="M358" s="937"/>
      <c r="N358" s="937"/>
      <c r="O358" s="937"/>
      <c r="P358" s="937"/>
      <c r="Q358" s="937"/>
      <c r="R358" s="937"/>
      <c r="S358" s="937"/>
      <c r="T358" s="937"/>
      <c r="U358" s="937"/>
      <c r="V358" s="937"/>
      <c r="W358" s="937"/>
      <c r="X358" s="937"/>
      <c r="Y358" s="937"/>
      <c r="Z358" s="937"/>
    </row>
    <row r="359" ht="15.75" customHeight="1">
      <c r="A359" s="937" t="s">
        <v>5404</v>
      </c>
      <c r="B359" s="937" t="s">
        <v>5405</v>
      </c>
      <c r="C359" s="937" t="s">
        <v>1869</v>
      </c>
      <c r="D359" s="937">
        <v>100.0</v>
      </c>
      <c r="E359" s="937">
        <v>100.0</v>
      </c>
      <c r="F359" s="938">
        <v>1.0</v>
      </c>
      <c r="G359" s="937"/>
      <c r="H359" s="937"/>
      <c r="I359" s="937"/>
      <c r="J359" s="937"/>
      <c r="K359" s="937"/>
      <c r="L359" s="937"/>
      <c r="M359" s="937"/>
      <c r="N359" s="937"/>
      <c r="O359" s="937"/>
      <c r="P359" s="937"/>
      <c r="Q359" s="937"/>
      <c r="R359" s="937"/>
      <c r="S359" s="937"/>
      <c r="T359" s="937"/>
      <c r="U359" s="937"/>
      <c r="V359" s="937"/>
      <c r="W359" s="937"/>
      <c r="X359" s="937"/>
      <c r="Y359" s="937"/>
      <c r="Z359" s="937"/>
    </row>
    <row r="360" ht="15.75" customHeight="1">
      <c r="A360" s="937" t="s">
        <v>1929</v>
      </c>
      <c r="B360" s="937" t="s">
        <v>5263</v>
      </c>
      <c r="C360" s="937" t="s">
        <v>1871</v>
      </c>
      <c r="D360" s="937">
        <v>105.8</v>
      </c>
      <c r="E360" s="937">
        <v>59.3</v>
      </c>
      <c r="F360" s="938">
        <v>0.5604914933837429</v>
      </c>
      <c r="G360" s="937"/>
      <c r="H360" s="937"/>
      <c r="I360" s="937"/>
      <c r="J360" s="937"/>
      <c r="K360" s="937"/>
      <c r="L360" s="937"/>
      <c r="M360" s="937"/>
      <c r="N360" s="937"/>
      <c r="O360" s="937"/>
      <c r="P360" s="937"/>
      <c r="Q360" s="937"/>
      <c r="R360" s="937"/>
      <c r="S360" s="937"/>
      <c r="T360" s="937"/>
      <c r="U360" s="937"/>
      <c r="V360" s="937"/>
      <c r="W360" s="937"/>
      <c r="X360" s="937"/>
      <c r="Y360" s="937"/>
      <c r="Z360" s="937"/>
    </row>
    <row r="361" ht="15.75" customHeight="1">
      <c r="A361" s="937" t="s">
        <v>1929</v>
      </c>
      <c r="B361" s="937" t="s">
        <v>5266</v>
      </c>
      <c r="C361" s="937" t="s">
        <v>1874</v>
      </c>
      <c r="D361" s="937">
        <v>139.1</v>
      </c>
      <c r="E361" s="937">
        <v>80.7</v>
      </c>
      <c r="F361" s="938">
        <v>0.580158159597412</v>
      </c>
      <c r="G361" s="937"/>
      <c r="H361" s="937"/>
      <c r="I361" s="937"/>
      <c r="J361" s="937"/>
      <c r="K361" s="937"/>
      <c r="L361" s="937"/>
      <c r="M361" s="937"/>
      <c r="N361" s="937"/>
      <c r="O361" s="937"/>
      <c r="P361" s="937"/>
      <c r="Q361" s="937"/>
      <c r="R361" s="937"/>
      <c r="S361" s="937"/>
      <c r="T361" s="937"/>
      <c r="U361" s="937"/>
      <c r="V361" s="937"/>
      <c r="W361" s="937"/>
      <c r="X361" s="937"/>
      <c r="Y361" s="937"/>
      <c r="Z361" s="937"/>
    </row>
    <row r="362" ht="15.75" customHeight="1">
      <c r="A362" s="937" t="s">
        <v>1929</v>
      </c>
      <c r="B362" s="937" t="s">
        <v>5283</v>
      </c>
      <c r="C362" s="937" t="s">
        <v>1877</v>
      </c>
      <c r="D362" s="937">
        <v>186.8</v>
      </c>
      <c r="E362" s="937">
        <v>114.7</v>
      </c>
      <c r="F362" s="938">
        <v>0.6140256959314775</v>
      </c>
      <c r="G362" s="937"/>
      <c r="H362" s="937"/>
      <c r="I362" s="937"/>
      <c r="J362" s="937"/>
      <c r="K362" s="937"/>
      <c r="L362" s="937"/>
      <c r="M362" s="937"/>
      <c r="N362" s="937"/>
      <c r="O362" s="937"/>
      <c r="P362" s="937"/>
      <c r="Q362" s="937"/>
      <c r="R362" s="937"/>
      <c r="S362" s="937"/>
      <c r="T362" s="937"/>
      <c r="U362" s="937"/>
      <c r="V362" s="937"/>
      <c r="W362" s="937"/>
      <c r="X362" s="937"/>
      <c r="Y362" s="937"/>
      <c r="Z362" s="937"/>
    </row>
    <row r="363" ht="15.75" customHeight="1">
      <c r="A363" s="937" t="s">
        <v>1929</v>
      </c>
      <c r="B363" s="937" t="s">
        <v>5403</v>
      </c>
      <c r="C363" s="937" t="s">
        <v>1880</v>
      </c>
      <c r="D363" s="937">
        <v>11.9</v>
      </c>
      <c r="E363" s="937">
        <v>11.9</v>
      </c>
      <c r="F363" s="938">
        <v>1.0</v>
      </c>
      <c r="G363" s="937"/>
      <c r="H363" s="937"/>
      <c r="I363" s="937"/>
      <c r="J363" s="937"/>
      <c r="K363" s="937"/>
      <c r="L363" s="937"/>
      <c r="M363" s="937"/>
      <c r="N363" s="937"/>
      <c r="O363" s="937"/>
      <c r="P363" s="937"/>
      <c r="Q363" s="937"/>
      <c r="R363" s="937"/>
      <c r="S363" s="937"/>
      <c r="T363" s="937"/>
      <c r="U363" s="937"/>
      <c r="V363" s="937"/>
      <c r="W363" s="937"/>
      <c r="X363" s="937"/>
      <c r="Y363" s="937"/>
      <c r="Z363" s="937"/>
    </row>
    <row r="364" ht="15.75" customHeight="1">
      <c r="A364" s="937" t="s">
        <v>1935</v>
      </c>
      <c r="B364" s="937" t="s">
        <v>5263</v>
      </c>
      <c r="C364" s="937" t="s">
        <v>1883</v>
      </c>
      <c r="D364" s="937">
        <v>4.0</v>
      </c>
      <c r="E364" s="937">
        <v>3.9</v>
      </c>
      <c r="F364" s="938">
        <v>0.975</v>
      </c>
      <c r="G364" s="937"/>
      <c r="H364" s="937"/>
      <c r="I364" s="937"/>
      <c r="J364" s="937"/>
      <c r="K364" s="937"/>
      <c r="L364" s="937"/>
      <c r="M364" s="937"/>
      <c r="N364" s="937"/>
      <c r="O364" s="937"/>
      <c r="P364" s="937"/>
      <c r="Q364" s="937"/>
      <c r="R364" s="937"/>
      <c r="S364" s="937"/>
      <c r="T364" s="937"/>
      <c r="U364" s="937"/>
      <c r="V364" s="937"/>
      <c r="W364" s="937"/>
      <c r="X364" s="937"/>
      <c r="Y364" s="937"/>
      <c r="Z364" s="937"/>
    </row>
    <row r="365" ht="15.75" customHeight="1">
      <c r="A365" s="937" t="s">
        <v>1935</v>
      </c>
      <c r="B365" s="937" t="s">
        <v>5266</v>
      </c>
      <c r="C365" s="937" t="s">
        <v>1886</v>
      </c>
      <c r="D365" s="937">
        <v>6.5</v>
      </c>
      <c r="E365" s="937">
        <v>6.4</v>
      </c>
      <c r="F365" s="938">
        <v>0.9846153846153847</v>
      </c>
      <c r="G365" s="937"/>
      <c r="H365" s="937"/>
      <c r="I365" s="937"/>
      <c r="J365" s="937"/>
      <c r="K365" s="937"/>
      <c r="L365" s="937"/>
      <c r="M365" s="937"/>
      <c r="N365" s="937"/>
      <c r="O365" s="937"/>
      <c r="P365" s="937"/>
      <c r="Q365" s="937"/>
      <c r="R365" s="937"/>
      <c r="S365" s="937"/>
      <c r="T365" s="937"/>
      <c r="U365" s="937"/>
      <c r="V365" s="937"/>
      <c r="W365" s="937"/>
      <c r="X365" s="937"/>
      <c r="Y365" s="937"/>
      <c r="Z365" s="937"/>
    </row>
    <row r="366" ht="15.75" customHeight="1">
      <c r="A366" s="937" t="s">
        <v>1935</v>
      </c>
      <c r="B366" s="937" t="s">
        <v>5283</v>
      </c>
      <c r="C366" s="937" t="s">
        <v>1889</v>
      </c>
      <c r="D366" s="937">
        <v>8.4</v>
      </c>
      <c r="E366" s="937">
        <v>8.2</v>
      </c>
      <c r="F366" s="938">
        <v>0.976190476190476</v>
      </c>
      <c r="G366" s="937"/>
      <c r="H366" s="937"/>
      <c r="I366" s="937"/>
      <c r="J366" s="937"/>
      <c r="K366" s="937"/>
      <c r="L366" s="937"/>
      <c r="M366" s="937"/>
      <c r="N366" s="937"/>
      <c r="O366" s="937"/>
      <c r="P366" s="937"/>
      <c r="Q366" s="937"/>
      <c r="R366" s="937"/>
      <c r="S366" s="937"/>
      <c r="T366" s="937"/>
      <c r="U366" s="937"/>
      <c r="V366" s="937"/>
      <c r="W366" s="937"/>
      <c r="X366" s="937"/>
      <c r="Y366" s="937"/>
      <c r="Z366" s="937"/>
    </row>
    <row r="367" ht="15.75" customHeight="1">
      <c r="A367" s="937" t="s">
        <v>1935</v>
      </c>
      <c r="B367" s="937" t="s">
        <v>5273</v>
      </c>
      <c r="C367" s="937" t="s">
        <v>1892</v>
      </c>
      <c r="D367" s="937">
        <v>277.5</v>
      </c>
      <c r="E367" s="937">
        <v>269.2</v>
      </c>
      <c r="F367" s="938">
        <v>0.9700900900900901</v>
      </c>
      <c r="G367" s="937"/>
      <c r="H367" s="937"/>
      <c r="I367" s="937"/>
      <c r="J367" s="937"/>
      <c r="K367" s="937"/>
      <c r="L367" s="937"/>
      <c r="M367" s="937"/>
      <c r="N367" s="937"/>
      <c r="O367" s="937"/>
      <c r="P367" s="937"/>
      <c r="Q367" s="937"/>
      <c r="R367" s="937"/>
      <c r="S367" s="937"/>
      <c r="T367" s="937"/>
      <c r="U367" s="937"/>
      <c r="V367" s="937"/>
      <c r="W367" s="937"/>
      <c r="X367" s="937"/>
      <c r="Y367" s="937"/>
      <c r="Z367" s="937"/>
    </row>
    <row r="368" ht="15.75" customHeight="1">
      <c r="A368" s="937" t="s">
        <v>1935</v>
      </c>
      <c r="B368" s="937" t="s">
        <v>5348</v>
      </c>
      <c r="C368" s="937" t="s">
        <v>1895</v>
      </c>
      <c r="D368" s="937">
        <v>264.2</v>
      </c>
      <c r="E368" s="937">
        <v>256.3</v>
      </c>
      <c r="F368" s="938">
        <v>0.9700984102952309</v>
      </c>
      <c r="G368" s="937"/>
      <c r="H368" s="937"/>
      <c r="I368" s="937"/>
      <c r="J368" s="937"/>
      <c r="K368" s="937"/>
      <c r="L368" s="937"/>
      <c r="M368" s="937"/>
      <c r="N368" s="937"/>
      <c r="O368" s="937"/>
      <c r="P368" s="937"/>
      <c r="Q368" s="937"/>
      <c r="R368" s="937"/>
      <c r="S368" s="937"/>
      <c r="T368" s="937"/>
      <c r="U368" s="937"/>
      <c r="V368" s="937"/>
      <c r="W368" s="937"/>
      <c r="X368" s="937"/>
      <c r="Y368" s="937"/>
      <c r="Z368" s="937"/>
    </row>
    <row r="369" ht="15.75" customHeight="1">
      <c r="A369" s="937" t="s">
        <v>1935</v>
      </c>
      <c r="B369" s="937" t="s">
        <v>5349</v>
      </c>
      <c r="C369" s="937" t="s">
        <v>1898</v>
      </c>
      <c r="D369" s="937">
        <v>221.6</v>
      </c>
      <c r="E369" s="937">
        <v>215.0</v>
      </c>
      <c r="F369" s="938">
        <v>0.970216606498195</v>
      </c>
      <c r="G369" s="937"/>
      <c r="H369" s="937"/>
      <c r="I369" s="937"/>
      <c r="J369" s="937"/>
      <c r="K369" s="937"/>
      <c r="L369" s="937"/>
      <c r="M369" s="937"/>
      <c r="N369" s="937"/>
      <c r="O369" s="937"/>
      <c r="P369" s="937"/>
      <c r="Q369" s="937"/>
      <c r="R369" s="937"/>
      <c r="S369" s="937"/>
      <c r="T369" s="937"/>
      <c r="U369" s="937"/>
      <c r="V369" s="937"/>
      <c r="W369" s="937"/>
      <c r="X369" s="937"/>
      <c r="Y369" s="937"/>
      <c r="Z369" s="937"/>
    </row>
    <row r="370" ht="15.75" customHeight="1">
      <c r="A370" s="937" t="s">
        <v>2106</v>
      </c>
      <c r="B370" s="937" t="s">
        <v>5270</v>
      </c>
      <c r="C370" s="937" t="s">
        <v>1901</v>
      </c>
      <c r="D370" s="937">
        <v>314.4</v>
      </c>
      <c r="E370" s="937">
        <v>314.4</v>
      </c>
      <c r="F370" s="938">
        <v>1.0</v>
      </c>
      <c r="G370" s="937"/>
      <c r="H370" s="937"/>
      <c r="I370" s="937"/>
      <c r="J370" s="937"/>
      <c r="K370" s="937"/>
      <c r="L370" s="937"/>
      <c r="M370" s="937"/>
      <c r="N370" s="937"/>
      <c r="O370" s="937"/>
      <c r="P370" s="937"/>
      <c r="Q370" s="937"/>
      <c r="R370" s="937"/>
      <c r="S370" s="937"/>
      <c r="T370" s="937"/>
      <c r="U370" s="937"/>
      <c r="V370" s="937"/>
      <c r="W370" s="937"/>
      <c r="X370" s="937"/>
      <c r="Y370" s="937"/>
      <c r="Z370" s="937"/>
    </row>
    <row r="371" ht="15.75" customHeight="1">
      <c r="A371" s="937" t="s">
        <v>2106</v>
      </c>
      <c r="B371" s="937" t="s">
        <v>5406</v>
      </c>
      <c r="C371" s="937" t="s">
        <v>1904</v>
      </c>
      <c r="D371" s="937">
        <v>349.3</v>
      </c>
      <c r="E371" s="937">
        <v>349.3</v>
      </c>
      <c r="F371" s="938">
        <v>1.0</v>
      </c>
      <c r="G371" s="937"/>
      <c r="H371" s="937"/>
      <c r="I371" s="937"/>
      <c r="J371" s="937"/>
      <c r="K371" s="937"/>
      <c r="L371" s="937"/>
      <c r="M371" s="937"/>
      <c r="N371" s="937"/>
      <c r="O371" s="937"/>
      <c r="P371" s="937"/>
      <c r="Q371" s="937"/>
      <c r="R371" s="937"/>
      <c r="S371" s="937"/>
      <c r="T371" s="937"/>
      <c r="U371" s="937"/>
      <c r="V371" s="937"/>
      <c r="W371" s="937"/>
      <c r="X371" s="937"/>
      <c r="Y371" s="937"/>
      <c r="Z371" s="937"/>
    </row>
    <row r="372" ht="15.75" customHeight="1">
      <c r="A372" s="937" t="s">
        <v>2106</v>
      </c>
      <c r="B372" s="937" t="s">
        <v>5272</v>
      </c>
      <c r="C372" s="937" t="s">
        <v>1907</v>
      </c>
      <c r="D372" s="937">
        <v>364.8</v>
      </c>
      <c r="E372" s="937">
        <v>364.8</v>
      </c>
      <c r="F372" s="938">
        <v>1.0</v>
      </c>
      <c r="G372" s="937"/>
      <c r="H372" s="937"/>
      <c r="I372" s="937"/>
      <c r="J372" s="937"/>
      <c r="K372" s="937"/>
      <c r="L372" s="937"/>
      <c r="M372" s="937"/>
      <c r="N372" s="937"/>
      <c r="O372" s="937"/>
      <c r="P372" s="937"/>
      <c r="Q372" s="937"/>
      <c r="R372" s="937"/>
      <c r="S372" s="937"/>
      <c r="T372" s="937"/>
      <c r="U372" s="937"/>
      <c r="V372" s="937"/>
      <c r="W372" s="937"/>
      <c r="X372" s="937"/>
      <c r="Y372" s="937"/>
      <c r="Z372" s="937"/>
    </row>
    <row r="373" ht="15.75" customHeight="1">
      <c r="A373" s="937" t="s">
        <v>2106</v>
      </c>
      <c r="B373" s="937" t="s">
        <v>5238</v>
      </c>
      <c r="C373" s="937" t="s">
        <v>1910</v>
      </c>
      <c r="D373" s="937">
        <v>2.4</v>
      </c>
      <c r="E373" s="937">
        <v>2.4</v>
      </c>
      <c r="F373" s="938">
        <v>1.0</v>
      </c>
      <c r="G373" s="937"/>
      <c r="H373" s="937"/>
      <c r="I373" s="937"/>
      <c r="J373" s="937"/>
      <c r="K373" s="937"/>
      <c r="L373" s="937"/>
      <c r="M373" s="937"/>
      <c r="N373" s="937"/>
      <c r="O373" s="937"/>
      <c r="P373" s="937"/>
      <c r="Q373" s="937"/>
      <c r="R373" s="937"/>
      <c r="S373" s="937"/>
      <c r="T373" s="937"/>
      <c r="U373" s="937"/>
      <c r="V373" s="937"/>
      <c r="W373" s="937"/>
      <c r="X373" s="937"/>
      <c r="Y373" s="937"/>
      <c r="Z373" s="937"/>
    </row>
    <row r="374" ht="15.75" customHeight="1">
      <c r="A374" s="937" t="s">
        <v>2106</v>
      </c>
      <c r="B374" s="937" t="s">
        <v>5228</v>
      </c>
      <c r="C374" s="937" t="s">
        <v>1913</v>
      </c>
      <c r="D374" s="937">
        <v>6.6</v>
      </c>
      <c r="E374" s="937">
        <v>6.6</v>
      </c>
      <c r="F374" s="938">
        <v>1.0</v>
      </c>
      <c r="G374" s="937"/>
      <c r="H374" s="937"/>
      <c r="I374" s="937"/>
      <c r="J374" s="937"/>
      <c r="K374" s="937"/>
      <c r="L374" s="937"/>
      <c r="M374" s="937"/>
      <c r="N374" s="937"/>
      <c r="O374" s="937"/>
      <c r="P374" s="937"/>
      <c r="Q374" s="937"/>
      <c r="R374" s="937"/>
      <c r="S374" s="937"/>
      <c r="T374" s="937"/>
      <c r="U374" s="937"/>
      <c r="V374" s="937"/>
      <c r="W374" s="937"/>
      <c r="X374" s="937"/>
      <c r="Y374" s="937"/>
      <c r="Z374" s="937"/>
    </row>
    <row r="375" ht="15.75" customHeight="1">
      <c r="A375" s="937" t="s">
        <v>2106</v>
      </c>
      <c r="B375" s="937" t="s">
        <v>5407</v>
      </c>
      <c r="C375" s="937" t="s">
        <v>1916</v>
      </c>
      <c r="D375" s="937">
        <v>17.0</v>
      </c>
      <c r="E375" s="937">
        <v>17.0</v>
      </c>
      <c r="F375" s="938">
        <v>1.0</v>
      </c>
      <c r="G375" s="937"/>
      <c r="H375" s="937"/>
      <c r="I375" s="937"/>
      <c r="J375" s="937"/>
      <c r="K375" s="937"/>
      <c r="L375" s="937"/>
      <c r="M375" s="937"/>
      <c r="N375" s="937"/>
      <c r="O375" s="937"/>
      <c r="P375" s="937"/>
      <c r="Q375" s="937"/>
      <c r="R375" s="937"/>
      <c r="S375" s="937"/>
      <c r="T375" s="937"/>
      <c r="U375" s="937"/>
      <c r="V375" s="937"/>
      <c r="W375" s="937"/>
      <c r="X375" s="937"/>
      <c r="Y375" s="937"/>
      <c r="Z375" s="937"/>
    </row>
    <row r="376" ht="15.75" customHeight="1">
      <c r="A376" s="937" t="s">
        <v>2106</v>
      </c>
      <c r="B376" s="937" t="s">
        <v>5408</v>
      </c>
      <c r="C376" s="937" t="s">
        <v>1919</v>
      </c>
      <c r="D376" s="937">
        <v>8.0</v>
      </c>
      <c r="E376" s="937">
        <v>8.0</v>
      </c>
      <c r="F376" s="938">
        <v>1.0</v>
      </c>
      <c r="G376" s="937"/>
      <c r="H376" s="937"/>
      <c r="I376" s="937"/>
      <c r="J376" s="937"/>
      <c r="K376" s="937"/>
      <c r="L376" s="937"/>
      <c r="M376" s="937"/>
      <c r="N376" s="937"/>
      <c r="O376" s="937"/>
      <c r="P376" s="937"/>
      <c r="Q376" s="937"/>
      <c r="R376" s="937"/>
      <c r="S376" s="937"/>
      <c r="T376" s="937"/>
      <c r="U376" s="937"/>
      <c r="V376" s="937"/>
      <c r="W376" s="937"/>
      <c r="X376" s="937"/>
      <c r="Y376" s="937"/>
      <c r="Z376" s="937"/>
    </row>
    <row r="377" ht="15.75" customHeight="1">
      <c r="A377" s="937" t="s">
        <v>2106</v>
      </c>
      <c r="B377" s="937" t="s">
        <v>5409</v>
      </c>
      <c r="C377" s="937" t="s">
        <v>1922</v>
      </c>
      <c r="D377" s="937">
        <v>3.0</v>
      </c>
      <c r="E377" s="937">
        <v>3.0</v>
      </c>
      <c r="F377" s="938">
        <v>1.0</v>
      </c>
      <c r="G377" s="937"/>
      <c r="H377" s="937"/>
      <c r="I377" s="937"/>
      <c r="J377" s="937"/>
      <c r="K377" s="937"/>
      <c r="L377" s="937"/>
      <c r="M377" s="937"/>
      <c r="N377" s="937"/>
      <c r="O377" s="937"/>
      <c r="P377" s="937"/>
      <c r="Q377" s="937"/>
      <c r="R377" s="937"/>
      <c r="S377" s="937"/>
      <c r="T377" s="937"/>
      <c r="U377" s="937"/>
      <c r="V377" s="937"/>
      <c r="W377" s="937"/>
      <c r="X377" s="937"/>
      <c r="Y377" s="937"/>
      <c r="Z377" s="937"/>
    </row>
    <row r="378" ht="15.75" customHeight="1">
      <c r="A378" s="937" t="s">
        <v>5410</v>
      </c>
      <c r="B378" s="937" t="s">
        <v>5411</v>
      </c>
      <c r="C378" s="937" t="s">
        <v>1925</v>
      </c>
      <c r="D378" s="937">
        <v>65.0</v>
      </c>
      <c r="E378" s="937">
        <v>30.0</v>
      </c>
      <c r="F378" s="938">
        <v>0.46153846153846156</v>
      </c>
      <c r="G378" s="937"/>
      <c r="H378" s="937"/>
      <c r="I378" s="937"/>
      <c r="J378" s="937"/>
      <c r="K378" s="937"/>
      <c r="L378" s="937"/>
      <c r="M378" s="937"/>
      <c r="N378" s="937"/>
      <c r="O378" s="937"/>
      <c r="P378" s="937"/>
      <c r="Q378" s="937"/>
      <c r="R378" s="937"/>
      <c r="S378" s="937"/>
      <c r="T378" s="937"/>
      <c r="U378" s="937"/>
      <c r="V378" s="937"/>
      <c r="W378" s="937"/>
      <c r="X378" s="937"/>
      <c r="Y378" s="937"/>
      <c r="Z378" s="937"/>
    </row>
    <row r="379" ht="15.75" customHeight="1">
      <c r="A379" s="937" t="s">
        <v>5412</v>
      </c>
      <c r="B379" s="937" t="s">
        <v>5413</v>
      </c>
      <c r="C379" s="937" t="s">
        <v>1928</v>
      </c>
      <c r="D379" s="937">
        <v>2.3</v>
      </c>
      <c r="E379" s="937">
        <v>2.2</v>
      </c>
      <c r="F379" s="938">
        <v>0.9565217391304349</v>
      </c>
      <c r="G379" s="937"/>
      <c r="H379" s="937"/>
      <c r="I379" s="937"/>
      <c r="J379" s="937"/>
      <c r="K379" s="937"/>
      <c r="L379" s="937"/>
      <c r="M379" s="937"/>
      <c r="N379" s="937"/>
      <c r="O379" s="937"/>
      <c r="P379" s="937"/>
      <c r="Q379" s="937"/>
      <c r="R379" s="937"/>
      <c r="S379" s="937"/>
      <c r="T379" s="937"/>
      <c r="U379" s="937"/>
      <c r="V379" s="937"/>
      <c r="W379" s="937"/>
      <c r="X379" s="937"/>
      <c r="Y379" s="937"/>
      <c r="Z379" s="937"/>
    </row>
    <row r="380" ht="15.75" customHeight="1">
      <c r="A380" s="937" t="s">
        <v>5412</v>
      </c>
      <c r="B380" s="937" t="s">
        <v>5414</v>
      </c>
      <c r="C380" s="937" t="s">
        <v>1931</v>
      </c>
      <c r="D380" s="937">
        <v>3.3</v>
      </c>
      <c r="E380" s="937">
        <v>3.1</v>
      </c>
      <c r="F380" s="938">
        <v>0.9393939393939394</v>
      </c>
      <c r="G380" s="937"/>
      <c r="H380" s="937"/>
      <c r="I380" s="937"/>
      <c r="J380" s="937"/>
      <c r="K380" s="937"/>
      <c r="L380" s="937"/>
      <c r="M380" s="937"/>
      <c r="N380" s="937"/>
      <c r="O380" s="937"/>
      <c r="P380" s="937"/>
      <c r="Q380" s="937"/>
      <c r="R380" s="937"/>
      <c r="S380" s="937"/>
      <c r="T380" s="937"/>
      <c r="U380" s="937"/>
      <c r="V380" s="937"/>
      <c r="W380" s="937"/>
      <c r="X380" s="937"/>
      <c r="Y380" s="937"/>
      <c r="Z380" s="937"/>
    </row>
    <row r="381" ht="15.75" customHeight="1">
      <c r="A381" s="937" t="s">
        <v>5412</v>
      </c>
      <c r="B381" s="937" t="s">
        <v>5415</v>
      </c>
      <c r="C381" s="937" t="s">
        <v>1934</v>
      </c>
      <c r="D381" s="937">
        <v>5.3</v>
      </c>
      <c r="E381" s="937">
        <v>5.0</v>
      </c>
      <c r="F381" s="938">
        <v>0.9433962264150944</v>
      </c>
      <c r="G381" s="937"/>
      <c r="H381" s="937"/>
      <c r="I381" s="937"/>
      <c r="J381" s="937"/>
      <c r="K381" s="937"/>
      <c r="L381" s="937"/>
      <c r="M381" s="937"/>
      <c r="N381" s="937"/>
      <c r="O381" s="937"/>
      <c r="P381" s="937"/>
      <c r="Q381" s="937"/>
      <c r="R381" s="937"/>
      <c r="S381" s="937"/>
      <c r="T381" s="937"/>
      <c r="U381" s="937"/>
      <c r="V381" s="937"/>
      <c r="W381" s="937"/>
      <c r="X381" s="937"/>
      <c r="Y381" s="937"/>
      <c r="Z381" s="937"/>
    </row>
    <row r="382" ht="15.75" customHeight="1">
      <c r="A382" s="937" t="s">
        <v>5412</v>
      </c>
      <c r="B382" s="937" t="s">
        <v>5228</v>
      </c>
      <c r="C382" s="937" t="s">
        <v>1937</v>
      </c>
      <c r="D382" s="937">
        <v>17.2</v>
      </c>
      <c r="E382" s="937">
        <v>16.4</v>
      </c>
      <c r="F382" s="938">
        <v>0.9534883720930232</v>
      </c>
      <c r="G382" s="937"/>
      <c r="H382" s="937"/>
      <c r="I382" s="937"/>
      <c r="J382" s="937"/>
      <c r="K382" s="937"/>
      <c r="L382" s="937"/>
      <c r="M382" s="937"/>
      <c r="N382" s="937"/>
      <c r="O382" s="937"/>
      <c r="P382" s="937"/>
      <c r="Q382" s="937"/>
      <c r="R382" s="937"/>
      <c r="S382" s="937"/>
      <c r="T382" s="937"/>
      <c r="U382" s="937"/>
      <c r="V382" s="937"/>
      <c r="W382" s="937"/>
      <c r="X382" s="937"/>
      <c r="Y382" s="937"/>
      <c r="Z382" s="937"/>
    </row>
    <row r="383" ht="15.75" customHeight="1">
      <c r="A383" s="937" t="s">
        <v>5412</v>
      </c>
      <c r="B383" s="937" t="s">
        <v>5251</v>
      </c>
      <c r="C383" s="937" t="s">
        <v>1940</v>
      </c>
      <c r="D383" s="937">
        <v>30.0</v>
      </c>
      <c r="E383" s="937">
        <v>21.0</v>
      </c>
      <c r="F383" s="938">
        <v>0.7</v>
      </c>
      <c r="G383" s="937"/>
      <c r="H383" s="937"/>
      <c r="I383" s="937"/>
      <c r="J383" s="937"/>
      <c r="K383" s="937"/>
      <c r="L383" s="937"/>
      <c r="M383" s="937"/>
      <c r="N383" s="937"/>
      <c r="O383" s="937"/>
      <c r="P383" s="937"/>
      <c r="Q383" s="937"/>
      <c r="R383" s="937"/>
      <c r="S383" s="937"/>
      <c r="T383" s="937"/>
      <c r="U383" s="937"/>
      <c r="V383" s="937"/>
      <c r="W383" s="937"/>
      <c r="X383" s="937"/>
      <c r="Y383" s="937"/>
      <c r="Z383" s="937"/>
    </row>
    <row r="384" ht="15.75" customHeight="1">
      <c r="A384" s="937" t="s">
        <v>5412</v>
      </c>
      <c r="B384" s="937" t="s">
        <v>5244</v>
      </c>
      <c r="C384" s="937" t="s">
        <v>1943</v>
      </c>
      <c r="D384" s="937">
        <v>21.0</v>
      </c>
      <c r="E384" s="937">
        <v>15.0</v>
      </c>
      <c r="F384" s="938">
        <v>0.7142857142857143</v>
      </c>
      <c r="G384" s="937"/>
      <c r="H384" s="937"/>
      <c r="I384" s="937"/>
      <c r="J384" s="937"/>
      <c r="K384" s="937"/>
      <c r="L384" s="937"/>
      <c r="M384" s="937"/>
      <c r="N384" s="937"/>
      <c r="O384" s="937"/>
      <c r="P384" s="937"/>
      <c r="Q384" s="937"/>
      <c r="R384" s="937"/>
      <c r="S384" s="937"/>
      <c r="T384" s="937"/>
      <c r="U384" s="937"/>
      <c r="V384" s="937"/>
      <c r="W384" s="937"/>
      <c r="X384" s="937"/>
      <c r="Y384" s="937"/>
      <c r="Z384" s="937"/>
    </row>
    <row r="385" ht="15.75" customHeight="1">
      <c r="A385" s="937" t="s">
        <v>5416</v>
      </c>
      <c r="B385" s="937" t="s">
        <v>5238</v>
      </c>
      <c r="C385" s="937" t="s">
        <v>1946</v>
      </c>
      <c r="D385" s="937">
        <v>6.5</v>
      </c>
      <c r="E385" s="937">
        <v>6.5</v>
      </c>
      <c r="F385" s="938">
        <v>1.0</v>
      </c>
      <c r="G385" s="937"/>
      <c r="H385" s="937"/>
      <c r="I385" s="937"/>
      <c r="J385" s="937"/>
      <c r="K385" s="937"/>
      <c r="L385" s="937"/>
      <c r="M385" s="937"/>
      <c r="N385" s="937"/>
      <c r="O385" s="937"/>
      <c r="P385" s="937"/>
      <c r="Q385" s="937"/>
      <c r="R385" s="937"/>
      <c r="S385" s="937"/>
      <c r="T385" s="937"/>
      <c r="U385" s="937"/>
      <c r="V385" s="937"/>
      <c r="W385" s="937"/>
      <c r="X385" s="937"/>
      <c r="Y385" s="937"/>
      <c r="Z385" s="937"/>
    </row>
    <row r="386" ht="15.75" customHeight="1">
      <c r="A386" s="937" t="s">
        <v>5416</v>
      </c>
      <c r="B386" s="937" t="s">
        <v>5228</v>
      </c>
      <c r="C386" s="937" t="s">
        <v>1949</v>
      </c>
      <c r="D386" s="937">
        <v>14.6</v>
      </c>
      <c r="E386" s="937">
        <v>14.6</v>
      </c>
      <c r="F386" s="938">
        <v>1.0</v>
      </c>
      <c r="G386" s="937"/>
      <c r="H386" s="937"/>
      <c r="I386" s="937"/>
      <c r="J386" s="937"/>
      <c r="K386" s="937"/>
      <c r="L386" s="937"/>
      <c r="M386" s="937"/>
      <c r="N386" s="937"/>
      <c r="O386" s="937"/>
      <c r="P386" s="937"/>
      <c r="Q386" s="937"/>
      <c r="R386" s="937"/>
      <c r="S386" s="937"/>
      <c r="T386" s="937"/>
      <c r="U386" s="937"/>
      <c r="V386" s="937"/>
      <c r="W386" s="937"/>
      <c r="X386" s="937"/>
      <c r="Y386" s="937"/>
      <c r="Z386" s="937"/>
    </row>
    <row r="387" ht="15.75" customHeight="1">
      <c r="A387" s="937" t="s">
        <v>5417</v>
      </c>
      <c r="B387" s="937" t="s">
        <v>5228</v>
      </c>
      <c r="C387" s="937" t="s">
        <v>1952</v>
      </c>
      <c r="D387" s="937">
        <v>12.3</v>
      </c>
      <c r="E387" s="937">
        <v>12.3</v>
      </c>
      <c r="F387" s="938">
        <v>1.0</v>
      </c>
      <c r="G387" s="937"/>
      <c r="H387" s="937"/>
      <c r="I387" s="937"/>
      <c r="J387" s="937"/>
      <c r="K387" s="937"/>
      <c r="L387" s="937"/>
      <c r="M387" s="937"/>
      <c r="N387" s="937"/>
      <c r="O387" s="937"/>
      <c r="P387" s="937"/>
      <c r="Q387" s="937"/>
      <c r="R387" s="937"/>
      <c r="S387" s="937"/>
      <c r="T387" s="937"/>
      <c r="U387" s="937"/>
      <c r="V387" s="937"/>
      <c r="W387" s="937"/>
      <c r="X387" s="937"/>
      <c r="Y387" s="937"/>
      <c r="Z387" s="937"/>
    </row>
    <row r="388" ht="15.75" customHeight="1">
      <c r="A388" s="937" t="s">
        <v>5417</v>
      </c>
      <c r="B388" s="937" t="s">
        <v>5232</v>
      </c>
      <c r="C388" s="937" t="s">
        <v>1955</v>
      </c>
      <c r="D388" s="937">
        <v>18.2</v>
      </c>
      <c r="E388" s="937">
        <v>18.2</v>
      </c>
      <c r="F388" s="938">
        <v>1.0</v>
      </c>
      <c r="G388" s="937"/>
      <c r="H388" s="937"/>
      <c r="I388" s="937"/>
      <c r="J388" s="937"/>
      <c r="K388" s="937"/>
      <c r="L388" s="937"/>
      <c r="M388" s="937"/>
      <c r="N388" s="937"/>
      <c r="O388" s="937"/>
      <c r="P388" s="937"/>
      <c r="Q388" s="937"/>
      <c r="R388" s="937"/>
      <c r="S388" s="937"/>
      <c r="T388" s="937"/>
      <c r="U388" s="937"/>
      <c r="V388" s="937"/>
      <c r="W388" s="937"/>
      <c r="X388" s="937"/>
      <c r="Y388" s="937"/>
      <c r="Z388" s="937"/>
    </row>
    <row r="389" ht="15.75" customHeight="1">
      <c r="A389" s="937" t="s">
        <v>2135</v>
      </c>
      <c r="B389" s="937" t="s">
        <v>5256</v>
      </c>
      <c r="C389" s="937" t="s">
        <v>1958</v>
      </c>
      <c r="D389" s="937">
        <v>2.2</v>
      </c>
      <c r="E389" s="937">
        <v>2.2</v>
      </c>
      <c r="F389" s="938">
        <v>1.0</v>
      </c>
      <c r="G389" s="937"/>
      <c r="H389" s="937"/>
      <c r="I389" s="937"/>
      <c r="J389" s="937"/>
      <c r="K389" s="937"/>
      <c r="L389" s="937"/>
      <c r="M389" s="937"/>
      <c r="N389" s="937"/>
      <c r="O389" s="937"/>
      <c r="P389" s="937"/>
      <c r="Q389" s="937"/>
      <c r="R389" s="937"/>
      <c r="S389" s="937"/>
      <c r="T389" s="937"/>
      <c r="U389" s="937"/>
      <c r="V389" s="937"/>
      <c r="W389" s="937"/>
      <c r="X389" s="937"/>
      <c r="Y389" s="937"/>
      <c r="Z389" s="937"/>
    </row>
    <row r="390" ht="15.75" customHeight="1">
      <c r="A390" s="937" t="s">
        <v>2135</v>
      </c>
      <c r="B390" s="937" t="s">
        <v>5238</v>
      </c>
      <c r="C390" s="937" t="s">
        <v>1961</v>
      </c>
      <c r="D390" s="937">
        <v>6.5</v>
      </c>
      <c r="E390" s="937">
        <v>6.5</v>
      </c>
      <c r="F390" s="938">
        <v>1.0</v>
      </c>
      <c r="G390" s="937"/>
      <c r="H390" s="937"/>
      <c r="I390" s="937"/>
      <c r="J390" s="937"/>
      <c r="K390" s="937"/>
      <c r="L390" s="937"/>
      <c r="M390" s="937"/>
      <c r="N390" s="937"/>
      <c r="O390" s="937"/>
      <c r="P390" s="937"/>
      <c r="Q390" s="937"/>
      <c r="R390" s="937"/>
      <c r="S390" s="937"/>
      <c r="T390" s="937"/>
      <c r="U390" s="937"/>
      <c r="V390" s="937"/>
      <c r="W390" s="937"/>
      <c r="X390" s="937"/>
      <c r="Y390" s="937"/>
      <c r="Z390" s="937"/>
    </row>
    <row r="391" ht="15.75" customHeight="1">
      <c r="A391" s="937" t="s">
        <v>2135</v>
      </c>
      <c r="B391" s="937" t="s">
        <v>5257</v>
      </c>
      <c r="C391" s="937" t="s">
        <v>1964</v>
      </c>
      <c r="D391" s="937">
        <v>5.9</v>
      </c>
      <c r="E391" s="937">
        <v>5.9</v>
      </c>
      <c r="F391" s="938">
        <v>1.0</v>
      </c>
      <c r="G391" s="937"/>
      <c r="H391" s="937"/>
      <c r="I391" s="937"/>
      <c r="J391" s="937"/>
      <c r="K391" s="937"/>
      <c r="L391" s="937"/>
      <c r="M391" s="937"/>
      <c r="N391" s="937"/>
      <c r="O391" s="937"/>
      <c r="P391" s="937"/>
      <c r="Q391" s="937"/>
      <c r="R391" s="937"/>
      <c r="S391" s="937"/>
      <c r="T391" s="937"/>
      <c r="U391" s="937"/>
      <c r="V391" s="937"/>
      <c r="W391" s="937"/>
      <c r="X391" s="937"/>
      <c r="Y391" s="937"/>
      <c r="Z391" s="937"/>
    </row>
    <row r="392" ht="15.75" customHeight="1">
      <c r="A392" s="937" t="s">
        <v>2135</v>
      </c>
      <c r="B392" s="937" t="s">
        <v>5228</v>
      </c>
      <c r="C392" s="937" t="s">
        <v>1967</v>
      </c>
      <c r="D392" s="937">
        <v>14.0</v>
      </c>
      <c r="E392" s="937">
        <v>14.0</v>
      </c>
      <c r="F392" s="938">
        <v>1.0</v>
      </c>
      <c r="G392" s="937"/>
      <c r="H392" s="937"/>
      <c r="I392" s="937"/>
      <c r="J392" s="937"/>
      <c r="K392" s="937"/>
      <c r="L392" s="937"/>
      <c r="M392" s="937"/>
      <c r="N392" s="937"/>
      <c r="O392" s="937"/>
      <c r="P392" s="937"/>
      <c r="Q392" s="937"/>
      <c r="R392" s="937"/>
      <c r="S392" s="937"/>
      <c r="T392" s="937"/>
      <c r="U392" s="937"/>
      <c r="V392" s="937"/>
      <c r="W392" s="937"/>
      <c r="X392" s="937"/>
      <c r="Y392" s="937"/>
      <c r="Z392" s="937"/>
    </row>
    <row r="393" ht="15.75" customHeight="1">
      <c r="A393" s="937" t="s">
        <v>2135</v>
      </c>
      <c r="B393" s="937" t="s">
        <v>5418</v>
      </c>
      <c r="C393" s="937" t="s">
        <v>1970</v>
      </c>
      <c r="D393" s="937">
        <v>2.8</v>
      </c>
      <c r="E393" s="937">
        <v>2.8</v>
      </c>
      <c r="F393" s="938">
        <v>1.0</v>
      </c>
      <c r="G393" s="937"/>
      <c r="H393" s="937"/>
      <c r="I393" s="937"/>
      <c r="J393" s="937"/>
      <c r="K393" s="937"/>
      <c r="L393" s="937"/>
      <c r="M393" s="937"/>
      <c r="N393" s="937"/>
      <c r="O393" s="937"/>
      <c r="P393" s="937"/>
      <c r="Q393" s="937"/>
      <c r="R393" s="937"/>
      <c r="S393" s="937"/>
      <c r="T393" s="937"/>
      <c r="U393" s="937"/>
      <c r="V393" s="937"/>
      <c r="W393" s="937"/>
      <c r="X393" s="937"/>
      <c r="Y393" s="937"/>
      <c r="Z393" s="937"/>
    </row>
    <row r="394" ht="15.75" customHeight="1">
      <c r="A394" s="937" t="s">
        <v>2135</v>
      </c>
      <c r="B394" s="937" t="s">
        <v>5419</v>
      </c>
      <c r="C394" s="937" t="s">
        <v>1973</v>
      </c>
      <c r="D394" s="937">
        <v>4.8</v>
      </c>
      <c r="E394" s="937">
        <v>4.8</v>
      </c>
      <c r="F394" s="938">
        <v>1.0</v>
      </c>
      <c r="G394" s="937"/>
      <c r="H394" s="937"/>
      <c r="I394" s="937"/>
      <c r="J394" s="937"/>
      <c r="K394" s="937"/>
      <c r="L394" s="937"/>
      <c r="M394" s="937"/>
      <c r="N394" s="937"/>
      <c r="O394" s="937"/>
      <c r="P394" s="937"/>
      <c r="Q394" s="937"/>
      <c r="R394" s="937"/>
      <c r="S394" s="937"/>
      <c r="T394" s="937"/>
      <c r="U394" s="937"/>
      <c r="V394" s="937"/>
      <c r="W394" s="937"/>
      <c r="X394" s="937"/>
      <c r="Y394" s="937"/>
      <c r="Z394" s="937"/>
    </row>
    <row r="395" ht="15.75" customHeight="1">
      <c r="A395" s="937" t="s">
        <v>5420</v>
      </c>
      <c r="B395" s="937" t="s">
        <v>5318</v>
      </c>
      <c r="C395" s="937" t="s">
        <v>1976</v>
      </c>
      <c r="D395" s="937">
        <v>8.0</v>
      </c>
      <c r="E395" s="937">
        <v>8.0</v>
      </c>
      <c r="F395" s="938">
        <v>1.0</v>
      </c>
      <c r="G395" s="937"/>
      <c r="H395" s="937"/>
      <c r="I395" s="937"/>
      <c r="J395" s="937"/>
      <c r="K395" s="937"/>
      <c r="L395" s="937"/>
      <c r="M395" s="937"/>
      <c r="N395" s="937"/>
      <c r="O395" s="937"/>
      <c r="P395" s="937"/>
      <c r="Q395" s="937"/>
      <c r="R395" s="937"/>
      <c r="S395" s="937"/>
      <c r="T395" s="937"/>
      <c r="U395" s="937"/>
      <c r="V395" s="937"/>
      <c r="W395" s="937"/>
      <c r="X395" s="937"/>
      <c r="Y395" s="937"/>
      <c r="Z395" s="937"/>
    </row>
    <row r="396" ht="15.75" customHeight="1">
      <c r="A396" s="937" t="s">
        <v>5420</v>
      </c>
      <c r="B396" s="937" t="s">
        <v>5257</v>
      </c>
      <c r="C396" s="937" t="s">
        <v>1979</v>
      </c>
      <c r="D396" s="937">
        <v>12.0</v>
      </c>
      <c r="E396" s="937">
        <v>12.0</v>
      </c>
      <c r="F396" s="938">
        <v>1.0</v>
      </c>
      <c r="G396" s="937"/>
      <c r="H396" s="937"/>
      <c r="I396" s="937"/>
      <c r="J396" s="937"/>
      <c r="K396" s="937"/>
      <c r="L396" s="937"/>
      <c r="M396" s="937"/>
      <c r="N396" s="937"/>
      <c r="O396" s="937"/>
      <c r="P396" s="937"/>
      <c r="Q396" s="937"/>
      <c r="R396" s="937"/>
      <c r="S396" s="937"/>
      <c r="T396" s="937"/>
      <c r="U396" s="937"/>
      <c r="V396" s="937"/>
      <c r="W396" s="937"/>
      <c r="X396" s="937"/>
      <c r="Y396" s="937"/>
      <c r="Z396" s="937"/>
    </row>
    <row r="397" ht="15.75" customHeight="1">
      <c r="A397" s="937" t="s">
        <v>5420</v>
      </c>
      <c r="B397" s="937" t="s">
        <v>5232</v>
      </c>
      <c r="C397" s="937" t="s">
        <v>1982</v>
      </c>
      <c r="D397" s="937">
        <v>25.0</v>
      </c>
      <c r="E397" s="937">
        <v>25.0</v>
      </c>
      <c r="F397" s="938">
        <v>1.0</v>
      </c>
      <c r="G397" s="937"/>
      <c r="H397" s="937"/>
      <c r="I397" s="937"/>
      <c r="J397" s="937"/>
      <c r="K397" s="937"/>
      <c r="L397" s="937"/>
      <c r="M397" s="937"/>
      <c r="N397" s="937"/>
      <c r="O397" s="937"/>
      <c r="P397" s="937"/>
      <c r="Q397" s="937"/>
      <c r="R397" s="937"/>
      <c r="S397" s="937"/>
      <c r="T397" s="937"/>
      <c r="U397" s="937"/>
      <c r="V397" s="937"/>
      <c r="W397" s="937"/>
      <c r="X397" s="937"/>
      <c r="Y397" s="937"/>
      <c r="Z397" s="937"/>
    </row>
    <row r="398" ht="15.75" customHeight="1">
      <c r="A398" s="937" t="s">
        <v>5421</v>
      </c>
      <c r="B398" s="937" t="s">
        <v>5238</v>
      </c>
      <c r="C398" s="937" t="s">
        <v>1985</v>
      </c>
      <c r="D398" s="937">
        <v>5.6</v>
      </c>
      <c r="E398" s="937">
        <v>5.6</v>
      </c>
      <c r="F398" s="938">
        <v>1.0</v>
      </c>
      <c r="G398" s="937"/>
      <c r="H398" s="937"/>
      <c r="I398" s="937"/>
      <c r="J398" s="937"/>
      <c r="K398" s="937"/>
      <c r="L398" s="937"/>
      <c r="M398" s="937"/>
      <c r="N398" s="937"/>
      <c r="O398" s="937"/>
      <c r="P398" s="937"/>
      <c r="Q398" s="937"/>
      <c r="R398" s="937"/>
      <c r="S398" s="937"/>
      <c r="T398" s="937"/>
      <c r="U398" s="937"/>
      <c r="V398" s="937"/>
      <c r="W398" s="937"/>
      <c r="X398" s="937"/>
      <c r="Y398" s="937"/>
      <c r="Z398" s="937"/>
    </row>
    <row r="399" ht="15.75" customHeight="1">
      <c r="A399" s="937" t="s">
        <v>5421</v>
      </c>
      <c r="B399" s="937" t="s">
        <v>5239</v>
      </c>
      <c r="C399" s="937" t="s">
        <v>1988</v>
      </c>
      <c r="D399" s="937">
        <v>8.2</v>
      </c>
      <c r="E399" s="937">
        <v>8.2</v>
      </c>
      <c r="F399" s="938">
        <v>1.0</v>
      </c>
      <c r="G399" s="937"/>
      <c r="H399" s="937"/>
      <c r="I399" s="937"/>
      <c r="J399" s="937"/>
      <c r="K399" s="937"/>
      <c r="L399" s="937"/>
      <c r="M399" s="937"/>
      <c r="N399" s="937"/>
      <c r="O399" s="937"/>
      <c r="P399" s="937"/>
      <c r="Q399" s="937"/>
      <c r="R399" s="937"/>
      <c r="S399" s="937"/>
      <c r="T399" s="937"/>
      <c r="U399" s="937"/>
      <c r="V399" s="937"/>
      <c r="W399" s="937"/>
      <c r="X399" s="937"/>
      <c r="Y399" s="937"/>
      <c r="Z399" s="937"/>
    </row>
    <row r="400" ht="15.75" customHeight="1">
      <c r="A400" s="937" t="s">
        <v>5421</v>
      </c>
      <c r="B400" s="937" t="s">
        <v>5228</v>
      </c>
      <c r="C400" s="937" t="s">
        <v>1991</v>
      </c>
      <c r="D400" s="937">
        <v>13.3</v>
      </c>
      <c r="E400" s="937">
        <v>13.3</v>
      </c>
      <c r="F400" s="938">
        <v>1.0</v>
      </c>
      <c r="G400" s="937"/>
      <c r="H400" s="937"/>
      <c r="I400" s="937"/>
      <c r="J400" s="937"/>
      <c r="K400" s="937"/>
      <c r="L400" s="937"/>
      <c r="M400" s="937"/>
      <c r="N400" s="937"/>
      <c r="O400" s="937"/>
      <c r="P400" s="937"/>
      <c r="Q400" s="937"/>
      <c r="R400" s="937"/>
      <c r="S400" s="937"/>
      <c r="T400" s="937"/>
      <c r="U400" s="937"/>
      <c r="V400" s="937"/>
      <c r="W400" s="937"/>
      <c r="X400" s="937"/>
      <c r="Y400" s="937"/>
      <c r="Z400" s="937"/>
    </row>
    <row r="401" ht="15.75" customHeight="1">
      <c r="A401" s="937" t="s">
        <v>5421</v>
      </c>
      <c r="B401" s="937" t="s">
        <v>5232</v>
      </c>
      <c r="C401" s="937" t="s">
        <v>1994</v>
      </c>
      <c r="D401" s="937">
        <v>18.2</v>
      </c>
      <c r="E401" s="937">
        <v>18.2</v>
      </c>
      <c r="F401" s="938">
        <v>1.0</v>
      </c>
      <c r="G401" s="937"/>
      <c r="H401" s="937"/>
      <c r="I401" s="937"/>
      <c r="J401" s="937"/>
      <c r="K401" s="937"/>
      <c r="L401" s="937"/>
      <c r="M401" s="937"/>
      <c r="N401" s="937"/>
      <c r="O401" s="937"/>
      <c r="P401" s="937"/>
      <c r="Q401" s="937"/>
      <c r="R401" s="937"/>
      <c r="S401" s="937"/>
      <c r="T401" s="937"/>
      <c r="U401" s="937"/>
      <c r="V401" s="937"/>
      <c r="W401" s="937"/>
      <c r="X401" s="937"/>
      <c r="Y401" s="937"/>
      <c r="Z401" s="937"/>
    </row>
    <row r="402" ht="15.75" customHeight="1">
      <c r="A402" s="937" t="s">
        <v>5422</v>
      </c>
      <c r="B402" s="937" t="s">
        <v>5251</v>
      </c>
      <c r="C402" s="937" t="s">
        <v>1997</v>
      </c>
      <c r="D402" s="937">
        <v>50.0</v>
      </c>
      <c r="E402" s="937">
        <v>50.0</v>
      </c>
      <c r="F402" s="938">
        <v>1.0</v>
      </c>
      <c r="G402" s="937"/>
      <c r="H402" s="937"/>
      <c r="I402" s="937"/>
      <c r="J402" s="937"/>
      <c r="K402" s="937"/>
      <c r="L402" s="937"/>
      <c r="M402" s="937"/>
      <c r="N402" s="937"/>
      <c r="O402" s="937"/>
      <c r="P402" s="937"/>
      <c r="Q402" s="937"/>
      <c r="R402" s="937"/>
      <c r="S402" s="937"/>
      <c r="T402" s="937"/>
      <c r="U402" s="937"/>
      <c r="V402" s="937"/>
      <c r="W402" s="937"/>
      <c r="X402" s="937"/>
      <c r="Y402" s="937"/>
      <c r="Z402" s="937"/>
    </row>
    <row r="403" ht="15.75" customHeight="1">
      <c r="A403" s="937" t="s">
        <v>5423</v>
      </c>
      <c r="B403" s="937" t="s">
        <v>5424</v>
      </c>
      <c r="C403" s="937" t="s">
        <v>2000</v>
      </c>
      <c r="D403" s="937">
        <v>95.0</v>
      </c>
      <c r="E403" s="937">
        <v>65.0</v>
      </c>
      <c r="F403" s="938">
        <v>0.6842105263157895</v>
      </c>
      <c r="G403" s="937"/>
      <c r="H403" s="937"/>
      <c r="I403" s="937"/>
      <c r="J403" s="937"/>
      <c r="K403" s="937"/>
      <c r="L403" s="937"/>
      <c r="M403" s="937"/>
      <c r="N403" s="937"/>
      <c r="O403" s="937"/>
      <c r="P403" s="937"/>
      <c r="Q403" s="937"/>
      <c r="R403" s="937"/>
      <c r="S403" s="937"/>
      <c r="T403" s="937"/>
      <c r="U403" s="937"/>
      <c r="V403" s="937"/>
      <c r="W403" s="937"/>
      <c r="X403" s="937"/>
      <c r="Y403" s="937"/>
      <c r="Z403" s="937"/>
    </row>
    <row r="404" ht="15.75" customHeight="1">
      <c r="A404" s="937" t="s">
        <v>5425</v>
      </c>
      <c r="B404" s="937" t="s">
        <v>5426</v>
      </c>
      <c r="C404" s="937" t="s">
        <v>2003</v>
      </c>
      <c r="D404" s="937">
        <v>55.0</v>
      </c>
      <c r="E404" s="937">
        <v>27.0</v>
      </c>
      <c r="F404" s="938">
        <v>0.4909090909090909</v>
      </c>
      <c r="G404" s="937"/>
      <c r="H404" s="937"/>
      <c r="I404" s="937"/>
      <c r="J404" s="937"/>
      <c r="K404" s="937"/>
      <c r="L404" s="937"/>
      <c r="M404" s="937"/>
      <c r="N404" s="937"/>
      <c r="O404" s="937"/>
      <c r="P404" s="937"/>
      <c r="Q404" s="937"/>
      <c r="R404" s="937"/>
      <c r="S404" s="937"/>
      <c r="T404" s="937"/>
      <c r="U404" s="937"/>
      <c r="V404" s="937"/>
      <c r="W404" s="937"/>
      <c r="X404" s="937"/>
      <c r="Y404" s="937"/>
      <c r="Z404" s="937"/>
    </row>
    <row r="405" ht="15.75" customHeight="1">
      <c r="A405" s="937" t="s">
        <v>5427</v>
      </c>
      <c r="B405" s="937" t="s">
        <v>5251</v>
      </c>
      <c r="C405" s="937" t="s">
        <v>2005</v>
      </c>
      <c r="D405" s="937">
        <v>30.0</v>
      </c>
      <c r="E405" s="937">
        <v>30.0</v>
      </c>
      <c r="F405" s="938">
        <v>1.0</v>
      </c>
      <c r="G405" s="937"/>
      <c r="H405" s="937"/>
      <c r="I405" s="937"/>
      <c r="J405" s="937"/>
      <c r="K405" s="937"/>
      <c r="L405" s="937"/>
      <c r="M405" s="937"/>
      <c r="N405" s="937"/>
      <c r="O405" s="937"/>
      <c r="P405" s="937"/>
      <c r="Q405" s="937"/>
      <c r="R405" s="937"/>
      <c r="S405" s="937"/>
      <c r="T405" s="937"/>
      <c r="U405" s="937"/>
      <c r="V405" s="937"/>
      <c r="W405" s="937"/>
      <c r="X405" s="937"/>
      <c r="Y405" s="937"/>
      <c r="Z405" s="937"/>
    </row>
    <row r="406" ht="15.75" customHeight="1">
      <c r="A406" s="937" t="s">
        <v>5428</v>
      </c>
      <c r="B406" s="937" t="s">
        <v>5333</v>
      </c>
      <c r="C406" s="937" t="s">
        <v>2008</v>
      </c>
      <c r="D406" s="937">
        <v>95.0</v>
      </c>
      <c r="E406" s="937">
        <v>70.0</v>
      </c>
      <c r="F406" s="938">
        <v>0.7368421052631579</v>
      </c>
      <c r="G406" s="937"/>
      <c r="H406" s="937"/>
      <c r="I406" s="937"/>
      <c r="J406" s="937"/>
      <c r="K406" s="937"/>
      <c r="L406" s="937"/>
      <c r="M406" s="937"/>
      <c r="N406" s="937"/>
      <c r="O406" s="937"/>
      <c r="P406" s="937"/>
      <c r="Q406" s="937"/>
      <c r="R406" s="937"/>
      <c r="S406" s="937"/>
      <c r="T406" s="937"/>
      <c r="U406" s="937"/>
      <c r="V406" s="937"/>
      <c r="W406" s="937"/>
      <c r="X406" s="937"/>
      <c r="Y406" s="937"/>
      <c r="Z406" s="937"/>
    </row>
    <row r="407" ht="15.75" customHeight="1">
      <c r="A407" s="937" t="s">
        <v>5428</v>
      </c>
      <c r="B407" s="937" t="s">
        <v>5429</v>
      </c>
      <c r="C407" s="937" t="s">
        <v>2011</v>
      </c>
      <c r="D407" s="937">
        <v>55.0</v>
      </c>
      <c r="E407" s="937">
        <v>55.0</v>
      </c>
      <c r="F407" s="938">
        <v>1.0</v>
      </c>
      <c r="G407" s="937"/>
      <c r="H407" s="937"/>
      <c r="I407" s="937"/>
      <c r="J407" s="937"/>
      <c r="K407" s="937"/>
      <c r="L407" s="937"/>
      <c r="M407" s="937"/>
      <c r="N407" s="937"/>
      <c r="O407" s="937"/>
      <c r="P407" s="937"/>
      <c r="Q407" s="937"/>
      <c r="R407" s="937"/>
      <c r="S407" s="937"/>
      <c r="T407" s="937"/>
      <c r="U407" s="937"/>
      <c r="V407" s="937"/>
      <c r="W407" s="937"/>
      <c r="X407" s="937"/>
      <c r="Y407" s="937"/>
      <c r="Z407" s="937"/>
    </row>
    <row r="408" ht="15.75" customHeight="1">
      <c r="A408" s="937" t="s">
        <v>5430</v>
      </c>
      <c r="B408" s="937" t="s">
        <v>5431</v>
      </c>
      <c r="C408" s="937" t="s">
        <v>2014</v>
      </c>
      <c r="D408" s="937">
        <v>55.0</v>
      </c>
      <c r="E408" s="937">
        <v>55.0</v>
      </c>
      <c r="F408" s="938">
        <v>1.0</v>
      </c>
      <c r="G408" s="937"/>
      <c r="H408" s="937"/>
      <c r="I408" s="937"/>
      <c r="J408" s="937"/>
      <c r="K408" s="937"/>
      <c r="L408" s="937"/>
      <c r="M408" s="937"/>
      <c r="N408" s="937"/>
      <c r="O408" s="937"/>
      <c r="P408" s="937"/>
      <c r="Q408" s="937"/>
      <c r="R408" s="937"/>
      <c r="S408" s="937"/>
      <c r="T408" s="937"/>
      <c r="U408" s="937"/>
      <c r="V408" s="937"/>
      <c r="W408" s="937"/>
      <c r="X408" s="937"/>
      <c r="Y408" s="937"/>
      <c r="Z408" s="937"/>
    </row>
    <row r="409" ht="15.75" customHeight="1">
      <c r="A409" s="937" t="s">
        <v>2506</v>
      </c>
      <c r="B409" s="937" t="s">
        <v>5432</v>
      </c>
      <c r="C409" s="937" t="s">
        <v>2017</v>
      </c>
      <c r="D409" s="937">
        <v>132.0</v>
      </c>
      <c r="E409" s="937">
        <v>132.0</v>
      </c>
      <c r="F409" s="938">
        <v>1.0</v>
      </c>
      <c r="G409" s="937"/>
      <c r="H409" s="937"/>
      <c r="I409" s="937"/>
      <c r="J409" s="937"/>
      <c r="K409" s="937"/>
      <c r="L409" s="937"/>
      <c r="M409" s="937"/>
      <c r="N409" s="937"/>
      <c r="O409" s="937"/>
      <c r="P409" s="937"/>
      <c r="Q409" s="937"/>
      <c r="R409" s="937"/>
      <c r="S409" s="937"/>
      <c r="T409" s="937"/>
      <c r="U409" s="937"/>
      <c r="V409" s="937"/>
      <c r="W409" s="937"/>
      <c r="X409" s="937"/>
      <c r="Y409" s="937"/>
      <c r="Z409" s="937"/>
    </row>
    <row r="410" ht="15.75" customHeight="1">
      <c r="A410" s="937" t="s">
        <v>2506</v>
      </c>
      <c r="B410" s="937" t="s">
        <v>5433</v>
      </c>
      <c r="C410" s="937" t="s">
        <v>2020</v>
      </c>
      <c r="D410" s="937">
        <v>70.0</v>
      </c>
      <c r="E410" s="937">
        <v>70.0</v>
      </c>
      <c r="F410" s="938">
        <v>1.0</v>
      </c>
      <c r="G410" s="937"/>
      <c r="H410" s="937"/>
      <c r="I410" s="937"/>
      <c r="J410" s="937"/>
      <c r="K410" s="937"/>
      <c r="L410" s="937"/>
      <c r="M410" s="937"/>
      <c r="N410" s="937"/>
      <c r="O410" s="937"/>
      <c r="P410" s="937"/>
      <c r="Q410" s="937"/>
      <c r="R410" s="937"/>
      <c r="S410" s="937"/>
      <c r="T410" s="937"/>
      <c r="U410" s="937"/>
      <c r="V410" s="937"/>
      <c r="W410" s="937"/>
      <c r="X410" s="937"/>
      <c r="Y410" s="937"/>
      <c r="Z410" s="937"/>
    </row>
    <row r="411" ht="15.75" customHeight="1">
      <c r="A411" s="937" t="s">
        <v>5434</v>
      </c>
      <c r="B411" s="937" t="s">
        <v>5435</v>
      </c>
      <c r="C411" s="937" t="s">
        <v>2023</v>
      </c>
      <c r="D411" s="937">
        <v>190.0</v>
      </c>
      <c r="E411" s="937">
        <v>92.0</v>
      </c>
      <c r="F411" s="938">
        <v>0.4842105263157895</v>
      </c>
      <c r="G411" s="937"/>
      <c r="H411" s="937"/>
      <c r="I411" s="937"/>
      <c r="J411" s="937"/>
      <c r="K411" s="937"/>
      <c r="L411" s="937"/>
      <c r="M411" s="937"/>
      <c r="N411" s="937"/>
      <c r="O411" s="937"/>
      <c r="P411" s="937"/>
      <c r="Q411" s="937"/>
      <c r="R411" s="937"/>
      <c r="S411" s="937"/>
      <c r="T411" s="937"/>
      <c r="U411" s="937"/>
      <c r="V411" s="937"/>
      <c r="W411" s="937"/>
      <c r="X411" s="937"/>
      <c r="Y411" s="937"/>
      <c r="Z411" s="937"/>
    </row>
    <row r="412" ht="15.75" customHeight="1">
      <c r="A412" s="937" t="s">
        <v>5434</v>
      </c>
      <c r="B412" s="937" t="s">
        <v>5436</v>
      </c>
      <c r="C412" s="937" t="s">
        <v>2026</v>
      </c>
      <c r="D412" s="937">
        <v>230.0</v>
      </c>
      <c r="E412" s="937">
        <v>106.0</v>
      </c>
      <c r="F412" s="938">
        <v>0.4608695652173913</v>
      </c>
      <c r="G412" s="937"/>
      <c r="H412" s="937"/>
      <c r="I412" s="937"/>
      <c r="J412" s="937"/>
      <c r="K412" s="937"/>
      <c r="L412" s="937"/>
      <c r="M412" s="937"/>
      <c r="N412" s="937"/>
      <c r="O412" s="937"/>
      <c r="P412" s="937"/>
      <c r="Q412" s="937"/>
      <c r="R412" s="937"/>
      <c r="S412" s="937"/>
      <c r="T412" s="937"/>
      <c r="U412" s="937"/>
      <c r="V412" s="937"/>
      <c r="W412" s="937"/>
      <c r="X412" s="937"/>
      <c r="Y412" s="937"/>
      <c r="Z412" s="937"/>
    </row>
    <row r="413" ht="15.75" customHeight="1">
      <c r="A413" s="937" t="s">
        <v>5437</v>
      </c>
      <c r="B413" s="937" t="s">
        <v>5438</v>
      </c>
      <c r="C413" s="937" t="s">
        <v>2029</v>
      </c>
      <c r="D413" s="937">
        <v>90.0</v>
      </c>
      <c r="E413" s="937">
        <v>90.0</v>
      </c>
      <c r="F413" s="938">
        <v>1.0</v>
      </c>
      <c r="G413" s="937"/>
      <c r="H413" s="937"/>
      <c r="I413" s="937"/>
      <c r="J413" s="937"/>
      <c r="K413" s="937"/>
      <c r="L413" s="937"/>
      <c r="M413" s="937"/>
      <c r="N413" s="937"/>
      <c r="O413" s="937"/>
      <c r="P413" s="937"/>
      <c r="Q413" s="937"/>
      <c r="R413" s="937"/>
      <c r="S413" s="937"/>
      <c r="T413" s="937"/>
      <c r="U413" s="937"/>
      <c r="V413" s="937"/>
      <c r="W413" s="937"/>
      <c r="X413" s="937"/>
      <c r="Y413" s="937"/>
      <c r="Z413" s="937"/>
    </row>
    <row r="414" ht="15.75" customHeight="1">
      <c r="A414" s="937" t="s">
        <v>5437</v>
      </c>
      <c r="B414" s="937" t="s">
        <v>5439</v>
      </c>
      <c r="C414" s="937" t="s">
        <v>2032</v>
      </c>
      <c r="D414" s="937">
        <v>140.0</v>
      </c>
      <c r="E414" s="937">
        <v>140.0</v>
      </c>
      <c r="F414" s="938">
        <v>1.0</v>
      </c>
      <c r="G414" s="937"/>
      <c r="H414" s="937"/>
      <c r="I414" s="937"/>
      <c r="J414" s="937"/>
      <c r="K414" s="937"/>
      <c r="L414" s="937"/>
      <c r="M414" s="937"/>
      <c r="N414" s="937"/>
      <c r="O414" s="937"/>
      <c r="P414" s="937"/>
      <c r="Q414" s="937"/>
      <c r="R414" s="937"/>
      <c r="S414" s="937"/>
      <c r="T414" s="937"/>
      <c r="U414" s="937"/>
      <c r="V414" s="937"/>
      <c r="W414" s="937"/>
      <c r="X414" s="937"/>
      <c r="Y414" s="937"/>
      <c r="Z414" s="937"/>
    </row>
    <row r="415" ht="15.75" customHeight="1">
      <c r="A415" s="937" t="s">
        <v>5440</v>
      </c>
      <c r="B415" s="937" t="s">
        <v>5441</v>
      </c>
      <c r="C415" s="937" t="s">
        <v>2035</v>
      </c>
      <c r="D415" s="937">
        <v>100.0</v>
      </c>
      <c r="E415" s="937">
        <v>56.0</v>
      </c>
      <c r="F415" s="938">
        <v>0.56</v>
      </c>
      <c r="G415" s="937"/>
      <c r="H415" s="937"/>
      <c r="I415" s="937"/>
      <c r="J415" s="937"/>
      <c r="K415" s="937"/>
      <c r="L415" s="937"/>
      <c r="M415" s="937"/>
      <c r="N415" s="937"/>
      <c r="O415" s="937"/>
      <c r="P415" s="937"/>
      <c r="Q415" s="937"/>
      <c r="R415" s="937"/>
      <c r="S415" s="937"/>
      <c r="T415" s="937"/>
      <c r="U415" s="937"/>
      <c r="V415" s="937"/>
      <c r="W415" s="937"/>
      <c r="X415" s="937"/>
      <c r="Y415" s="937"/>
      <c r="Z415" s="937"/>
    </row>
    <row r="416" ht="15.75" customHeight="1">
      <c r="A416" s="937" t="s">
        <v>2607</v>
      </c>
      <c r="B416" s="937" t="s">
        <v>5309</v>
      </c>
      <c r="C416" s="937" t="s">
        <v>2038</v>
      </c>
      <c r="D416" s="937">
        <v>40.0</v>
      </c>
      <c r="E416" s="937">
        <v>40.0</v>
      </c>
      <c r="F416" s="938">
        <v>1.0</v>
      </c>
      <c r="G416" s="937"/>
      <c r="H416" s="937"/>
      <c r="I416" s="937"/>
      <c r="J416" s="937"/>
      <c r="K416" s="937"/>
      <c r="L416" s="937"/>
      <c r="M416" s="937"/>
      <c r="N416" s="937"/>
      <c r="O416" s="937"/>
      <c r="P416" s="937"/>
      <c r="Q416" s="937"/>
      <c r="R416" s="937"/>
      <c r="S416" s="937"/>
      <c r="T416" s="937"/>
      <c r="U416" s="937"/>
      <c r="V416" s="937"/>
      <c r="W416" s="937"/>
      <c r="X416" s="937"/>
      <c r="Y416" s="937"/>
      <c r="Z416" s="937"/>
    </row>
    <row r="417" ht="15.75" customHeight="1">
      <c r="A417" s="937" t="s">
        <v>5442</v>
      </c>
      <c r="B417" s="937" t="s">
        <v>5443</v>
      </c>
      <c r="C417" s="937" t="s">
        <v>2041</v>
      </c>
      <c r="D417" s="937">
        <v>40.0</v>
      </c>
      <c r="E417" s="937">
        <v>40.0</v>
      </c>
      <c r="F417" s="938">
        <v>1.0</v>
      </c>
      <c r="G417" s="937"/>
      <c r="H417" s="937"/>
      <c r="I417" s="937"/>
      <c r="J417" s="937"/>
      <c r="K417" s="937"/>
      <c r="L417" s="937"/>
      <c r="M417" s="937"/>
      <c r="N417" s="937"/>
      <c r="O417" s="937"/>
      <c r="P417" s="937"/>
      <c r="Q417" s="937"/>
      <c r="R417" s="937"/>
      <c r="S417" s="937"/>
      <c r="T417" s="937"/>
      <c r="U417" s="937"/>
      <c r="V417" s="937"/>
      <c r="W417" s="937"/>
      <c r="X417" s="937"/>
      <c r="Y417" s="937"/>
      <c r="Z417" s="937"/>
    </row>
    <row r="418" ht="15.75" customHeight="1">
      <c r="A418" s="937" t="s">
        <v>5444</v>
      </c>
      <c r="B418" s="937" t="s">
        <v>5266</v>
      </c>
      <c r="C418" s="937" t="s">
        <v>2044</v>
      </c>
      <c r="D418" s="937">
        <v>36.0</v>
      </c>
      <c r="E418" s="937">
        <v>36.0</v>
      </c>
      <c r="F418" s="938">
        <v>1.0</v>
      </c>
      <c r="G418" s="937"/>
      <c r="H418" s="937"/>
      <c r="I418" s="937"/>
      <c r="J418" s="937"/>
      <c r="K418" s="937"/>
      <c r="L418" s="937"/>
      <c r="M418" s="937"/>
      <c r="N418" s="937"/>
      <c r="O418" s="937"/>
      <c r="P418" s="937"/>
      <c r="Q418" s="937"/>
      <c r="R418" s="937"/>
      <c r="S418" s="937"/>
      <c r="T418" s="937"/>
      <c r="U418" s="937"/>
      <c r="V418" s="937"/>
      <c r="W418" s="937"/>
      <c r="X418" s="937"/>
      <c r="Y418" s="937"/>
      <c r="Z418" s="937"/>
    </row>
    <row r="419" ht="15.75" customHeight="1">
      <c r="A419" s="937" t="s">
        <v>2616</v>
      </c>
      <c r="B419" s="937" t="s">
        <v>5445</v>
      </c>
      <c r="C419" s="937" t="s">
        <v>2047</v>
      </c>
      <c r="D419" s="937">
        <v>17.0</v>
      </c>
      <c r="E419" s="937">
        <v>17.0</v>
      </c>
      <c r="F419" s="938">
        <v>1.0</v>
      </c>
      <c r="G419" s="937"/>
      <c r="H419" s="937"/>
      <c r="I419" s="937"/>
      <c r="J419" s="937"/>
      <c r="K419" s="937"/>
      <c r="L419" s="937"/>
      <c r="M419" s="937"/>
      <c r="N419" s="937"/>
      <c r="O419" s="937"/>
      <c r="P419" s="937"/>
      <c r="Q419" s="937"/>
      <c r="R419" s="937"/>
      <c r="S419" s="937"/>
      <c r="T419" s="937"/>
      <c r="U419" s="937"/>
      <c r="V419" s="937"/>
      <c r="W419" s="937"/>
      <c r="X419" s="937"/>
      <c r="Y419" s="937"/>
      <c r="Z419" s="937"/>
    </row>
    <row r="420" ht="15.75" customHeight="1">
      <c r="A420" s="937" t="s">
        <v>494</v>
      </c>
      <c r="B420" s="937" t="s">
        <v>5445</v>
      </c>
      <c r="C420" s="937" t="s">
        <v>496</v>
      </c>
      <c r="D420" s="937">
        <v>13.0</v>
      </c>
      <c r="E420" s="937">
        <v>13.0</v>
      </c>
      <c r="F420" s="938">
        <v>1.0</v>
      </c>
      <c r="G420" s="937"/>
      <c r="H420" s="937"/>
      <c r="I420" s="937"/>
      <c r="J420" s="937"/>
      <c r="K420" s="937"/>
      <c r="L420" s="937"/>
      <c r="M420" s="937"/>
      <c r="N420" s="937"/>
      <c r="O420" s="937"/>
      <c r="P420" s="937"/>
      <c r="Q420" s="937"/>
      <c r="R420" s="937"/>
      <c r="S420" s="937"/>
      <c r="T420" s="937"/>
      <c r="U420" s="937"/>
      <c r="V420" s="937"/>
      <c r="W420" s="937"/>
      <c r="X420" s="937"/>
      <c r="Y420" s="937"/>
      <c r="Z420" s="937"/>
    </row>
    <row r="421" ht="15.75" customHeight="1">
      <c r="A421" s="937" t="s">
        <v>5446</v>
      </c>
      <c r="B421" s="937" t="s">
        <v>5441</v>
      </c>
      <c r="C421" s="937" t="s">
        <v>2052</v>
      </c>
      <c r="D421" s="937">
        <v>552.3</v>
      </c>
      <c r="E421" s="937">
        <v>315.5</v>
      </c>
      <c r="F421" s="938">
        <v>0.5712475104110085</v>
      </c>
      <c r="G421" s="937"/>
      <c r="H421" s="937"/>
      <c r="I421" s="937"/>
      <c r="J421" s="937"/>
      <c r="K421" s="937"/>
      <c r="L421" s="937"/>
      <c r="M421" s="937"/>
      <c r="N421" s="937"/>
      <c r="O421" s="937"/>
      <c r="P421" s="937"/>
      <c r="Q421" s="937"/>
      <c r="R421" s="937"/>
      <c r="S421" s="937"/>
      <c r="T421" s="937"/>
      <c r="U421" s="937"/>
      <c r="V421" s="937"/>
      <c r="W421" s="937"/>
      <c r="X421" s="937"/>
      <c r="Y421" s="937"/>
      <c r="Z421" s="937"/>
    </row>
    <row r="422" ht="15.75" customHeight="1">
      <c r="A422" s="937" t="s">
        <v>5446</v>
      </c>
      <c r="B422" s="937" t="s">
        <v>5447</v>
      </c>
      <c r="C422" s="937" t="s">
        <v>2055</v>
      </c>
      <c r="D422" s="937">
        <v>204.2</v>
      </c>
      <c r="E422" s="937">
        <v>192.3</v>
      </c>
      <c r="F422" s="938">
        <v>0.9417238001958865</v>
      </c>
      <c r="G422" s="937"/>
      <c r="H422" s="937"/>
      <c r="I422" s="937"/>
      <c r="J422" s="937"/>
      <c r="K422" s="937"/>
      <c r="L422" s="937"/>
      <c r="M422" s="937"/>
      <c r="N422" s="937"/>
      <c r="O422" s="937"/>
      <c r="P422" s="937"/>
      <c r="Q422" s="937"/>
      <c r="R422" s="937"/>
      <c r="S422" s="937"/>
      <c r="T422" s="937"/>
      <c r="U422" s="937"/>
      <c r="V422" s="937"/>
      <c r="W422" s="937"/>
      <c r="X422" s="937"/>
      <c r="Y422" s="937"/>
      <c r="Z422" s="937"/>
    </row>
    <row r="423" ht="15.75" customHeight="1">
      <c r="A423" s="937" t="s">
        <v>5446</v>
      </c>
      <c r="B423" s="937" t="s">
        <v>5448</v>
      </c>
      <c r="C423" s="937" t="s">
        <v>2058</v>
      </c>
      <c r="D423" s="937">
        <v>133.9</v>
      </c>
      <c r="E423" s="937">
        <v>121.3</v>
      </c>
      <c r="F423" s="938">
        <v>0.9058999253174009</v>
      </c>
      <c r="G423" s="937"/>
      <c r="H423" s="937"/>
      <c r="I423" s="937"/>
      <c r="J423" s="937"/>
      <c r="K423" s="937"/>
      <c r="L423" s="937"/>
      <c r="M423" s="937"/>
      <c r="N423" s="937"/>
      <c r="O423" s="937"/>
      <c r="P423" s="937"/>
      <c r="Q423" s="937"/>
      <c r="R423" s="937"/>
      <c r="S423" s="937"/>
      <c r="T423" s="937"/>
      <c r="U423" s="937"/>
      <c r="V423" s="937"/>
      <c r="W423" s="937"/>
      <c r="X423" s="937"/>
      <c r="Y423" s="937"/>
      <c r="Z423" s="937"/>
    </row>
    <row r="424" ht="15.75" customHeight="1">
      <c r="A424" s="937" t="s">
        <v>5446</v>
      </c>
      <c r="B424" s="937" t="s">
        <v>5449</v>
      </c>
      <c r="C424" s="937" t="s">
        <v>2061</v>
      </c>
      <c r="D424" s="937">
        <v>94.8</v>
      </c>
      <c r="E424" s="937">
        <v>94.8</v>
      </c>
      <c r="F424" s="938">
        <v>1.0</v>
      </c>
      <c r="G424" s="937"/>
      <c r="H424" s="937"/>
      <c r="I424" s="937"/>
      <c r="J424" s="937"/>
      <c r="K424" s="937"/>
      <c r="L424" s="937"/>
      <c r="M424" s="937"/>
      <c r="N424" s="937"/>
      <c r="O424" s="937"/>
      <c r="P424" s="937"/>
      <c r="Q424" s="937"/>
      <c r="R424" s="937"/>
      <c r="S424" s="937"/>
      <c r="T424" s="937"/>
      <c r="U424" s="937"/>
      <c r="V424" s="937"/>
      <c r="W424" s="937"/>
      <c r="X424" s="937"/>
      <c r="Y424" s="937"/>
      <c r="Z424" s="937"/>
    </row>
    <row r="425" ht="15.75" customHeight="1">
      <c r="A425" s="937" t="s">
        <v>5446</v>
      </c>
      <c r="B425" s="937" t="s">
        <v>5450</v>
      </c>
      <c r="C425" s="937" t="s">
        <v>2064</v>
      </c>
      <c r="D425" s="937">
        <v>59.8</v>
      </c>
      <c r="E425" s="937">
        <v>59.8</v>
      </c>
      <c r="F425" s="938">
        <v>1.0</v>
      </c>
      <c r="G425" s="937"/>
      <c r="H425" s="937"/>
      <c r="I425" s="937"/>
      <c r="J425" s="937"/>
      <c r="K425" s="937"/>
      <c r="L425" s="937"/>
      <c r="M425" s="937"/>
      <c r="N425" s="937"/>
      <c r="O425" s="937"/>
      <c r="P425" s="937"/>
      <c r="Q425" s="937"/>
      <c r="R425" s="937"/>
      <c r="S425" s="937"/>
      <c r="T425" s="937"/>
      <c r="U425" s="937"/>
      <c r="V425" s="937"/>
      <c r="W425" s="937"/>
      <c r="X425" s="937"/>
      <c r="Y425" s="937"/>
      <c r="Z425" s="937"/>
    </row>
    <row r="426" ht="15.75" customHeight="1">
      <c r="A426" s="937" t="s">
        <v>5451</v>
      </c>
      <c r="B426" s="937" t="s">
        <v>5441</v>
      </c>
      <c r="C426" s="937" t="s">
        <v>2067</v>
      </c>
      <c r="D426" s="937">
        <v>335.4</v>
      </c>
      <c r="E426" s="937">
        <v>190.0</v>
      </c>
      <c r="F426" s="938">
        <v>0.5664877757901015</v>
      </c>
      <c r="G426" s="937"/>
      <c r="H426" s="937"/>
      <c r="I426" s="937"/>
      <c r="J426" s="937"/>
      <c r="K426" s="937"/>
      <c r="L426" s="937"/>
      <c r="M426" s="937"/>
      <c r="N426" s="937"/>
      <c r="O426" s="937"/>
      <c r="P426" s="937"/>
      <c r="Q426" s="937"/>
      <c r="R426" s="937"/>
      <c r="S426" s="937"/>
      <c r="T426" s="937"/>
      <c r="U426" s="937"/>
      <c r="V426" s="937"/>
      <c r="W426" s="937"/>
      <c r="X426" s="937"/>
      <c r="Y426" s="937"/>
      <c r="Z426" s="937"/>
    </row>
    <row r="427" ht="15.75" customHeight="1">
      <c r="A427" s="937" t="s">
        <v>5451</v>
      </c>
      <c r="B427" s="937" t="s">
        <v>5447</v>
      </c>
      <c r="C427" s="937" t="s">
        <v>2070</v>
      </c>
      <c r="D427" s="937">
        <v>116.6</v>
      </c>
      <c r="E427" s="937">
        <v>107.5</v>
      </c>
      <c r="F427" s="938">
        <v>0.9219554030874786</v>
      </c>
      <c r="G427" s="937"/>
      <c r="H427" s="937"/>
      <c r="I427" s="937"/>
      <c r="J427" s="937"/>
      <c r="K427" s="937"/>
      <c r="L427" s="937"/>
      <c r="M427" s="937"/>
      <c r="N427" s="937"/>
      <c r="O427" s="937"/>
      <c r="P427" s="937"/>
      <c r="Q427" s="937"/>
      <c r="R427" s="937"/>
      <c r="S427" s="937"/>
      <c r="T427" s="937"/>
      <c r="U427" s="937"/>
      <c r="V427" s="937"/>
      <c r="W427" s="937"/>
      <c r="X427" s="937"/>
      <c r="Y427" s="937"/>
      <c r="Z427" s="937"/>
    </row>
    <row r="428" ht="15.75" customHeight="1">
      <c r="A428" s="937" t="s">
        <v>5451</v>
      </c>
      <c r="B428" s="937" t="s">
        <v>5448</v>
      </c>
      <c r="C428" s="937" t="s">
        <v>2073</v>
      </c>
      <c r="D428" s="937">
        <v>76.3</v>
      </c>
      <c r="E428" s="937">
        <v>69.7</v>
      </c>
      <c r="F428" s="938">
        <v>0.9134993446920053</v>
      </c>
      <c r="G428" s="937"/>
      <c r="H428" s="937"/>
      <c r="I428" s="937"/>
      <c r="J428" s="937"/>
      <c r="K428" s="937"/>
      <c r="L428" s="937"/>
      <c r="M428" s="937"/>
      <c r="N428" s="937"/>
      <c r="O428" s="937"/>
      <c r="P428" s="937"/>
      <c r="Q428" s="937"/>
      <c r="R428" s="937"/>
      <c r="S428" s="937"/>
      <c r="T428" s="937"/>
      <c r="U428" s="937"/>
      <c r="V428" s="937"/>
      <c r="W428" s="937"/>
      <c r="X428" s="937"/>
      <c r="Y428" s="937"/>
      <c r="Z428" s="937"/>
    </row>
    <row r="429" ht="15.75" customHeight="1">
      <c r="A429" s="937" t="s">
        <v>5451</v>
      </c>
      <c r="B429" s="937" t="s">
        <v>5449</v>
      </c>
      <c r="C429" s="937" t="s">
        <v>2076</v>
      </c>
      <c r="D429" s="937">
        <v>53.9</v>
      </c>
      <c r="E429" s="937">
        <v>53.9</v>
      </c>
      <c r="F429" s="938">
        <v>1.0</v>
      </c>
      <c r="G429" s="937"/>
      <c r="H429" s="937"/>
      <c r="I429" s="937"/>
      <c r="J429" s="937"/>
      <c r="K429" s="937"/>
      <c r="L429" s="937"/>
      <c r="M429" s="937"/>
      <c r="N429" s="937"/>
      <c r="O429" s="937"/>
      <c r="P429" s="937"/>
      <c r="Q429" s="937"/>
      <c r="R429" s="937"/>
      <c r="S429" s="937"/>
      <c r="T429" s="937"/>
      <c r="U429" s="937"/>
      <c r="V429" s="937"/>
      <c r="W429" s="937"/>
      <c r="X429" s="937"/>
      <c r="Y429" s="937"/>
      <c r="Z429" s="937"/>
    </row>
    <row r="430" ht="15.75" customHeight="1">
      <c r="A430" s="937" t="s">
        <v>5451</v>
      </c>
      <c r="B430" s="937" t="s">
        <v>5450</v>
      </c>
      <c r="C430" s="937" t="s">
        <v>2079</v>
      </c>
      <c r="D430" s="937">
        <v>36.1</v>
      </c>
      <c r="E430" s="937">
        <v>36.1</v>
      </c>
      <c r="F430" s="938">
        <v>1.0</v>
      </c>
      <c r="G430" s="937"/>
      <c r="H430" s="937"/>
      <c r="I430" s="937"/>
      <c r="J430" s="937"/>
      <c r="K430" s="937"/>
      <c r="L430" s="937"/>
      <c r="M430" s="937"/>
      <c r="N430" s="937"/>
      <c r="O430" s="937"/>
      <c r="P430" s="937"/>
      <c r="Q430" s="937"/>
      <c r="R430" s="937"/>
      <c r="S430" s="937"/>
      <c r="T430" s="937"/>
      <c r="U430" s="937"/>
      <c r="V430" s="937"/>
      <c r="W430" s="937"/>
      <c r="X430" s="937"/>
      <c r="Y430" s="937"/>
      <c r="Z430" s="937"/>
    </row>
    <row r="431" ht="15.75" customHeight="1">
      <c r="A431" s="937" t="s">
        <v>2692</v>
      </c>
      <c r="B431" s="937" t="s">
        <v>5251</v>
      </c>
      <c r="C431" s="937" t="s">
        <v>2082</v>
      </c>
      <c r="D431" s="937">
        <v>30.0</v>
      </c>
      <c r="E431" s="937">
        <v>30.0</v>
      </c>
      <c r="F431" s="938">
        <v>1.0</v>
      </c>
      <c r="G431" s="937"/>
      <c r="H431" s="937"/>
      <c r="I431" s="937"/>
      <c r="J431" s="937"/>
      <c r="K431" s="937"/>
      <c r="L431" s="937"/>
      <c r="M431" s="937"/>
      <c r="N431" s="937"/>
      <c r="O431" s="937"/>
      <c r="P431" s="937"/>
      <c r="Q431" s="937"/>
      <c r="R431" s="937"/>
      <c r="S431" s="937"/>
      <c r="T431" s="937"/>
      <c r="U431" s="937"/>
      <c r="V431" s="937"/>
      <c r="W431" s="937"/>
      <c r="X431" s="937"/>
      <c r="Y431" s="937"/>
      <c r="Z431" s="937"/>
    </row>
    <row r="432" ht="15.75" customHeight="1">
      <c r="A432" s="937" t="s">
        <v>2621</v>
      </c>
      <c r="B432" s="937" t="s">
        <v>5445</v>
      </c>
      <c r="C432" s="937" t="s">
        <v>2085</v>
      </c>
      <c r="D432" s="937">
        <v>20.0</v>
      </c>
      <c r="E432" s="937">
        <v>20.0</v>
      </c>
      <c r="F432" s="938">
        <v>1.0</v>
      </c>
      <c r="G432" s="937"/>
      <c r="H432" s="937"/>
      <c r="I432" s="937"/>
      <c r="J432" s="937"/>
      <c r="K432" s="937"/>
      <c r="L432" s="937"/>
      <c r="M432" s="937"/>
      <c r="N432" s="937"/>
      <c r="O432" s="937"/>
      <c r="P432" s="937"/>
      <c r="Q432" s="937"/>
      <c r="R432" s="937"/>
      <c r="S432" s="937"/>
      <c r="T432" s="937"/>
      <c r="U432" s="937"/>
      <c r="V432" s="937"/>
      <c r="W432" s="937"/>
      <c r="X432" s="937"/>
      <c r="Y432" s="937"/>
      <c r="Z432" s="937"/>
    </row>
    <row r="433" ht="15.75" customHeight="1">
      <c r="A433" s="937" t="s">
        <v>2624</v>
      </c>
      <c r="B433" s="937" t="s">
        <v>5452</v>
      </c>
      <c r="C433" s="937" t="s">
        <v>2088</v>
      </c>
      <c r="D433" s="937">
        <v>15.0</v>
      </c>
      <c r="E433" s="937">
        <v>15.0</v>
      </c>
      <c r="F433" s="938">
        <v>1.0</v>
      </c>
      <c r="G433" s="937"/>
      <c r="H433" s="937"/>
      <c r="I433" s="937"/>
      <c r="J433" s="937"/>
      <c r="K433" s="937"/>
      <c r="L433" s="937"/>
      <c r="M433" s="937"/>
      <c r="N433" s="937"/>
      <c r="O433" s="937"/>
      <c r="P433" s="937"/>
      <c r="Q433" s="937"/>
      <c r="R433" s="937"/>
      <c r="S433" s="937"/>
      <c r="T433" s="937"/>
      <c r="U433" s="937"/>
      <c r="V433" s="937"/>
      <c r="W433" s="937"/>
      <c r="X433" s="937"/>
      <c r="Y433" s="937"/>
      <c r="Z433" s="937"/>
    </row>
    <row r="434" ht="15.75" customHeight="1">
      <c r="A434" s="937" t="s">
        <v>5453</v>
      </c>
      <c r="B434" s="937" t="s">
        <v>5454</v>
      </c>
      <c r="C434" s="937" t="s">
        <v>2091</v>
      </c>
      <c r="D434" s="937">
        <v>30.0</v>
      </c>
      <c r="E434" s="937">
        <v>25.0</v>
      </c>
      <c r="F434" s="938">
        <v>0.8333333333333334</v>
      </c>
      <c r="G434" s="937"/>
      <c r="H434" s="937"/>
      <c r="I434" s="937"/>
      <c r="J434" s="937"/>
      <c r="K434" s="937"/>
      <c r="L434" s="937"/>
      <c r="M434" s="937"/>
      <c r="N434" s="937"/>
      <c r="O434" s="937"/>
      <c r="P434" s="937"/>
      <c r="Q434" s="937"/>
      <c r="R434" s="937"/>
      <c r="S434" s="937"/>
      <c r="T434" s="937"/>
      <c r="U434" s="937"/>
      <c r="V434" s="937"/>
      <c r="W434" s="937"/>
      <c r="X434" s="937"/>
      <c r="Y434" s="937"/>
      <c r="Z434" s="937"/>
    </row>
    <row r="435" ht="15.75" customHeight="1">
      <c r="A435" s="937" t="s">
        <v>5453</v>
      </c>
      <c r="B435" s="937" t="s">
        <v>5455</v>
      </c>
      <c r="C435" s="937" t="s">
        <v>2093</v>
      </c>
      <c r="D435" s="937">
        <v>40.0</v>
      </c>
      <c r="E435" s="937">
        <v>33.0</v>
      </c>
      <c r="F435" s="938">
        <v>0.825</v>
      </c>
      <c r="G435" s="937"/>
      <c r="H435" s="937"/>
      <c r="I435" s="937"/>
      <c r="J435" s="937"/>
      <c r="K435" s="937"/>
      <c r="L435" s="937"/>
      <c r="M435" s="937"/>
      <c r="N435" s="937"/>
      <c r="O435" s="937"/>
      <c r="P435" s="937"/>
      <c r="Q435" s="937"/>
      <c r="R435" s="937"/>
      <c r="S435" s="937"/>
      <c r="T435" s="937"/>
      <c r="U435" s="937"/>
      <c r="V435" s="937"/>
      <c r="W435" s="937"/>
      <c r="X435" s="937"/>
      <c r="Y435" s="937"/>
      <c r="Z435" s="937"/>
    </row>
    <row r="436" ht="15.75" customHeight="1">
      <c r="A436" s="937" t="s">
        <v>5453</v>
      </c>
      <c r="B436" s="937" t="s">
        <v>5456</v>
      </c>
      <c r="C436" s="937" t="s">
        <v>2096</v>
      </c>
      <c r="D436" s="937">
        <v>50.0</v>
      </c>
      <c r="E436" s="937">
        <v>41.0</v>
      </c>
      <c r="F436" s="938">
        <v>0.82</v>
      </c>
      <c r="G436" s="937"/>
      <c r="H436" s="937"/>
      <c r="I436" s="937"/>
      <c r="J436" s="937"/>
      <c r="K436" s="937"/>
      <c r="L436" s="937"/>
      <c r="M436" s="937"/>
      <c r="N436" s="937"/>
      <c r="O436" s="937"/>
      <c r="P436" s="937"/>
      <c r="Q436" s="937"/>
      <c r="R436" s="937"/>
      <c r="S436" s="937"/>
      <c r="T436" s="937"/>
      <c r="U436" s="937"/>
      <c r="V436" s="937"/>
      <c r="W436" s="937"/>
      <c r="X436" s="937"/>
      <c r="Y436" s="937"/>
      <c r="Z436" s="937"/>
    </row>
    <row r="437" ht="15.75" customHeight="1">
      <c r="A437" s="937" t="s">
        <v>5457</v>
      </c>
      <c r="B437" s="937" t="s">
        <v>5458</v>
      </c>
      <c r="C437" s="937" t="s">
        <v>2099</v>
      </c>
      <c r="D437" s="937">
        <v>125.0</v>
      </c>
      <c r="E437" s="937">
        <v>69.0</v>
      </c>
      <c r="F437" s="938">
        <v>0.552</v>
      </c>
      <c r="G437" s="937"/>
      <c r="H437" s="937"/>
      <c r="I437" s="937"/>
      <c r="J437" s="937"/>
      <c r="K437" s="937"/>
      <c r="L437" s="937"/>
      <c r="M437" s="937"/>
      <c r="N437" s="937"/>
      <c r="O437" s="937"/>
      <c r="P437" s="937"/>
      <c r="Q437" s="937"/>
      <c r="R437" s="937"/>
      <c r="S437" s="937"/>
      <c r="T437" s="937"/>
      <c r="U437" s="937"/>
      <c r="V437" s="937"/>
      <c r="W437" s="937"/>
      <c r="X437" s="937"/>
      <c r="Y437" s="937"/>
      <c r="Z437" s="937"/>
    </row>
    <row r="438" ht="15.75" customHeight="1">
      <c r="A438" s="937" t="s">
        <v>5459</v>
      </c>
      <c r="B438" s="937" t="s">
        <v>5441</v>
      </c>
      <c r="C438" s="937" t="s">
        <v>2102</v>
      </c>
      <c r="D438" s="937">
        <v>105.0</v>
      </c>
      <c r="E438" s="937">
        <v>38.0</v>
      </c>
      <c r="F438" s="938">
        <v>0.3619047619047619</v>
      </c>
      <c r="G438" s="937"/>
      <c r="H438" s="937"/>
      <c r="I438" s="937"/>
      <c r="J438" s="937"/>
      <c r="K438" s="937"/>
      <c r="L438" s="937"/>
      <c r="M438" s="937"/>
      <c r="N438" s="937"/>
      <c r="O438" s="937"/>
      <c r="P438" s="937"/>
      <c r="Q438" s="937"/>
      <c r="R438" s="937"/>
      <c r="S438" s="937"/>
      <c r="T438" s="937"/>
      <c r="U438" s="937"/>
      <c r="V438" s="937"/>
      <c r="W438" s="937"/>
      <c r="X438" s="937"/>
      <c r="Y438" s="937"/>
      <c r="Z438" s="937"/>
    </row>
    <row r="439" ht="15.75" customHeight="1">
      <c r="A439" s="937" t="s">
        <v>2547</v>
      </c>
      <c r="B439" s="937" t="s">
        <v>5263</v>
      </c>
      <c r="C439" s="937" t="s">
        <v>2105</v>
      </c>
      <c r="D439" s="937">
        <v>11.5</v>
      </c>
      <c r="E439" s="937">
        <v>7.9</v>
      </c>
      <c r="F439" s="938">
        <v>0.6869565217391305</v>
      </c>
      <c r="G439" s="937"/>
      <c r="H439" s="937"/>
      <c r="I439" s="937"/>
      <c r="J439" s="937"/>
      <c r="K439" s="937"/>
      <c r="L439" s="937"/>
      <c r="M439" s="937"/>
      <c r="N439" s="937"/>
      <c r="O439" s="937"/>
      <c r="P439" s="937"/>
      <c r="Q439" s="937"/>
      <c r="R439" s="937"/>
      <c r="S439" s="937"/>
      <c r="T439" s="937"/>
      <c r="U439" s="937"/>
      <c r="V439" s="937"/>
      <c r="W439" s="937"/>
      <c r="X439" s="937"/>
      <c r="Y439" s="937"/>
      <c r="Z439" s="937"/>
    </row>
    <row r="440" ht="15.75" customHeight="1">
      <c r="A440" s="937" t="s">
        <v>2547</v>
      </c>
      <c r="B440" s="937" t="s">
        <v>5266</v>
      </c>
      <c r="C440" s="937" t="s">
        <v>2108</v>
      </c>
      <c r="D440" s="937">
        <v>14.1</v>
      </c>
      <c r="E440" s="937">
        <v>9.2</v>
      </c>
      <c r="F440" s="938">
        <v>0.652482269503546</v>
      </c>
      <c r="G440" s="937"/>
      <c r="H440" s="937"/>
      <c r="I440" s="937"/>
      <c r="J440" s="937"/>
      <c r="K440" s="937"/>
      <c r="L440" s="937"/>
      <c r="M440" s="937"/>
      <c r="N440" s="937"/>
      <c r="O440" s="937"/>
      <c r="P440" s="937"/>
      <c r="Q440" s="937"/>
      <c r="R440" s="937"/>
      <c r="S440" s="937"/>
      <c r="T440" s="937"/>
      <c r="U440" s="937"/>
      <c r="V440" s="937"/>
      <c r="W440" s="937"/>
      <c r="X440" s="937"/>
      <c r="Y440" s="937"/>
      <c r="Z440" s="937"/>
    </row>
    <row r="441" ht="15.75" customHeight="1">
      <c r="A441" s="937" t="s">
        <v>2547</v>
      </c>
      <c r="B441" s="937" t="s">
        <v>5283</v>
      </c>
      <c r="C441" s="937" t="s">
        <v>2111</v>
      </c>
      <c r="D441" s="937">
        <v>16.3</v>
      </c>
      <c r="E441" s="937">
        <v>11.2</v>
      </c>
      <c r="F441" s="938">
        <v>0.6871165644171778</v>
      </c>
      <c r="G441" s="937"/>
      <c r="H441" s="937"/>
      <c r="I441" s="937"/>
      <c r="J441" s="937"/>
      <c r="K441" s="937"/>
      <c r="L441" s="937"/>
      <c r="M441" s="937"/>
      <c r="N441" s="937"/>
      <c r="O441" s="937"/>
      <c r="P441" s="937"/>
      <c r="Q441" s="937"/>
      <c r="R441" s="937"/>
      <c r="S441" s="937"/>
      <c r="T441" s="937"/>
      <c r="U441" s="937"/>
      <c r="V441" s="937"/>
      <c r="W441" s="937"/>
      <c r="X441" s="937"/>
      <c r="Y441" s="937"/>
      <c r="Z441" s="937"/>
    </row>
    <row r="442" ht="15.75" customHeight="1">
      <c r="A442" s="937" t="s">
        <v>5460</v>
      </c>
      <c r="B442" s="937" t="s">
        <v>5461</v>
      </c>
      <c r="C442" s="937" t="s">
        <v>2114</v>
      </c>
      <c r="D442" s="937">
        <v>1800.0</v>
      </c>
      <c r="E442" s="937">
        <v>1350.0</v>
      </c>
      <c r="F442" s="938">
        <v>0.75</v>
      </c>
      <c r="G442" s="937"/>
      <c r="H442" s="937"/>
      <c r="I442" s="937"/>
      <c r="J442" s="937"/>
      <c r="K442" s="937"/>
      <c r="L442" s="937"/>
      <c r="M442" s="937"/>
      <c r="N442" s="937"/>
      <c r="O442" s="937"/>
      <c r="P442" s="937"/>
      <c r="Q442" s="937"/>
      <c r="R442" s="937"/>
      <c r="S442" s="937"/>
      <c r="T442" s="937"/>
      <c r="U442" s="937"/>
      <c r="V442" s="937"/>
      <c r="W442" s="937"/>
      <c r="X442" s="937"/>
      <c r="Y442" s="937"/>
      <c r="Z442" s="937"/>
    </row>
    <row r="443" ht="15.75" customHeight="1">
      <c r="A443" s="937" t="s">
        <v>5460</v>
      </c>
      <c r="B443" s="937" t="s">
        <v>5462</v>
      </c>
      <c r="C443" s="937" t="s">
        <v>2117</v>
      </c>
      <c r="D443" s="937">
        <v>1360.0</v>
      </c>
      <c r="E443" s="937">
        <v>993.0</v>
      </c>
      <c r="F443" s="938">
        <v>0.7301470588235294</v>
      </c>
      <c r="G443" s="937"/>
      <c r="H443" s="937"/>
      <c r="I443" s="937"/>
      <c r="J443" s="937"/>
      <c r="K443" s="937"/>
      <c r="L443" s="937"/>
      <c r="M443" s="937"/>
      <c r="N443" s="937"/>
      <c r="O443" s="937"/>
      <c r="P443" s="937"/>
      <c r="Q443" s="937"/>
      <c r="R443" s="937"/>
      <c r="S443" s="937"/>
      <c r="T443" s="937"/>
      <c r="U443" s="937"/>
      <c r="V443" s="937"/>
      <c r="W443" s="937"/>
      <c r="X443" s="937"/>
      <c r="Y443" s="937"/>
      <c r="Z443" s="937"/>
    </row>
    <row r="444" ht="15.75" customHeight="1">
      <c r="A444" s="937" t="s">
        <v>5463</v>
      </c>
      <c r="B444" s="937" t="s">
        <v>5458</v>
      </c>
      <c r="C444" s="937" t="s">
        <v>2120</v>
      </c>
      <c r="D444" s="937">
        <v>140.0</v>
      </c>
      <c r="E444" s="937">
        <v>67.0</v>
      </c>
      <c r="F444" s="938">
        <v>0.4785714285714286</v>
      </c>
      <c r="G444" s="937"/>
      <c r="H444" s="937"/>
      <c r="I444" s="937"/>
      <c r="J444" s="937"/>
      <c r="K444" s="937"/>
      <c r="L444" s="937"/>
      <c r="M444" s="937"/>
      <c r="N444" s="937"/>
      <c r="O444" s="937"/>
      <c r="P444" s="937"/>
      <c r="Q444" s="937"/>
      <c r="R444" s="937"/>
      <c r="S444" s="937"/>
      <c r="T444" s="937"/>
      <c r="U444" s="937"/>
      <c r="V444" s="937"/>
      <c r="W444" s="937"/>
      <c r="X444" s="937"/>
      <c r="Y444" s="937"/>
      <c r="Z444" s="937"/>
    </row>
    <row r="445" ht="15.75" customHeight="1">
      <c r="A445" s="937" t="s">
        <v>5464</v>
      </c>
      <c r="B445" s="937" t="s">
        <v>5263</v>
      </c>
      <c r="C445" s="937" t="s">
        <v>2123</v>
      </c>
      <c r="D445" s="937">
        <v>72.9</v>
      </c>
      <c r="E445" s="937">
        <v>72.9</v>
      </c>
      <c r="F445" s="938">
        <v>1.0</v>
      </c>
      <c r="G445" s="937"/>
      <c r="H445" s="937"/>
      <c r="I445" s="937"/>
      <c r="J445" s="937"/>
      <c r="K445" s="937"/>
      <c r="L445" s="937"/>
      <c r="M445" s="937"/>
      <c r="N445" s="937"/>
      <c r="O445" s="937"/>
      <c r="P445" s="937"/>
      <c r="Q445" s="937"/>
      <c r="R445" s="937"/>
      <c r="S445" s="937"/>
      <c r="T445" s="937"/>
      <c r="U445" s="937"/>
      <c r="V445" s="937"/>
      <c r="W445" s="937"/>
      <c r="X445" s="937"/>
      <c r="Y445" s="937"/>
      <c r="Z445" s="937"/>
    </row>
    <row r="446" ht="15.75" customHeight="1">
      <c r="A446" s="937" t="s">
        <v>5464</v>
      </c>
      <c r="B446" s="937" t="s">
        <v>5266</v>
      </c>
      <c r="C446" s="937" t="s">
        <v>497</v>
      </c>
      <c r="D446" s="937">
        <v>114.3</v>
      </c>
      <c r="E446" s="937">
        <v>114.3</v>
      </c>
      <c r="F446" s="938">
        <v>1.0</v>
      </c>
      <c r="G446" s="937"/>
      <c r="H446" s="937"/>
      <c r="I446" s="937"/>
      <c r="J446" s="937"/>
      <c r="K446" s="937"/>
      <c r="L446" s="937"/>
      <c r="M446" s="937"/>
      <c r="N446" s="937"/>
      <c r="O446" s="937"/>
      <c r="P446" s="937"/>
      <c r="Q446" s="937"/>
      <c r="R446" s="937"/>
      <c r="S446" s="937"/>
      <c r="T446" s="937"/>
      <c r="U446" s="937"/>
      <c r="V446" s="937"/>
      <c r="W446" s="937"/>
      <c r="X446" s="937"/>
      <c r="Y446" s="937"/>
      <c r="Z446" s="937"/>
    </row>
    <row r="447" ht="15.75" customHeight="1">
      <c r="A447" s="937" t="s">
        <v>5464</v>
      </c>
      <c r="B447" s="937" t="s">
        <v>5283</v>
      </c>
      <c r="C447" s="937" t="s">
        <v>2128</v>
      </c>
      <c r="D447" s="937">
        <v>162.3</v>
      </c>
      <c r="E447" s="937">
        <v>162.3</v>
      </c>
      <c r="F447" s="938">
        <v>1.0</v>
      </c>
      <c r="G447" s="937"/>
      <c r="H447" s="937"/>
      <c r="I447" s="937"/>
      <c r="J447" s="937"/>
      <c r="K447" s="937"/>
      <c r="L447" s="937"/>
      <c r="M447" s="937"/>
      <c r="N447" s="937"/>
      <c r="O447" s="937"/>
      <c r="P447" s="937"/>
      <c r="Q447" s="937"/>
      <c r="R447" s="937"/>
      <c r="S447" s="937"/>
      <c r="T447" s="937"/>
      <c r="U447" s="937"/>
      <c r="V447" s="937"/>
      <c r="W447" s="937"/>
      <c r="X447" s="937"/>
      <c r="Y447" s="937"/>
      <c r="Z447" s="937"/>
    </row>
    <row r="448" ht="15.75" customHeight="1">
      <c r="A448" s="937" t="s">
        <v>2550</v>
      </c>
      <c r="B448" s="937" t="s">
        <v>5263</v>
      </c>
      <c r="C448" s="937" t="s">
        <v>2131</v>
      </c>
      <c r="D448" s="937">
        <v>46.5</v>
      </c>
      <c r="E448" s="937">
        <v>44.9</v>
      </c>
      <c r="F448" s="938">
        <v>0.9655913978494624</v>
      </c>
      <c r="G448" s="937"/>
      <c r="H448" s="937"/>
      <c r="I448" s="937"/>
      <c r="J448" s="937"/>
      <c r="K448" s="937"/>
      <c r="L448" s="937"/>
      <c r="M448" s="937"/>
      <c r="N448" s="937"/>
      <c r="O448" s="937"/>
      <c r="P448" s="937"/>
      <c r="Q448" s="937"/>
      <c r="R448" s="937"/>
      <c r="S448" s="937"/>
      <c r="T448" s="937"/>
      <c r="U448" s="937"/>
      <c r="V448" s="937"/>
      <c r="W448" s="937"/>
      <c r="X448" s="937"/>
      <c r="Y448" s="937"/>
      <c r="Z448" s="937"/>
    </row>
    <row r="449" ht="15.75" customHeight="1">
      <c r="A449" s="937" t="s">
        <v>2550</v>
      </c>
      <c r="B449" s="937" t="s">
        <v>5266</v>
      </c>
      <c r="C449" s="937" t="s">
        <v>2134</v>
      </c>
      <c r="D449" s="937">
        <v>54.1</v>
      </c>
      <c r="E449" s="937">
        <v>51.5</v>
      </c>
      <c r="F449" s="938">
        <v>0.9519408502772643</v>
      </c>
      <c r="G449" s="937"/>
      <c r="H449" s="937"/>
      <c r="I449" s="937"/>
      <c r="J449" s="937"/>
      <c r="K449" s="937"/>
      <c r="L449" s="937"/>
      <c r="M449" s="937"/>
      <c r="N449" s="937"/>
      <c r="O449" s="937"/>
      <c r="P449" s="937"/>
      <c r="Q449" s="937"/>
      <c r="R449" s="937"/>
      <c r="S449" s="937"/>
      <c r="T449" s="937"/>
      <c r="U449" s="937"/>
      <c r="V449" s="937"/>
      <c r="W449" s="937"/>
      <c r="X449" s="937"/>
      <c r="Y449" s="937"/>
      <c r="Z449" s="937"/>
    </row>
    <row r="450" ht="15.75" customHeight="1">
      <c r="A450" s="937" t="s">
        <v>2550</v>
      </c>
      <c r="B450" s="937" t="s">
        <v>5283</v>
      </c>
      <c r="C450" s="937" t="s">
        <v>2137</v>
      </c>
      <c r="D450" s="937">
        <v>64.2</v>
      </c>
      <c r="E450" s="937">
        <v>61.9</v>
      </c>
      <c r="F450" s="938">
        <v>0.9641744548286604</v>
      </c>
      <c r="G450" s="937"/>
      <c r="H450" s="937"/>
      <c r="I450" s="937"/>
      <c r="J450" s="937"/>
      <c r="K450" s="937"/>
      <c r="L450" s="937"/>
      <c r="M450" s="937"/>
      <c r="N450" s="937"/>
      <c r="O450" s="937"/>
      <c r="P450" s="937"/>
      <c r="Q450" s="937"/>
      <c r="R450" s="937"/>
      <c r="S450" s="937"/>
      <c r="T450" s="937"/>
      <c r="U450" s="937"/>
      <c r="V450" s="937"/>
      <c r="W450" s="937"/>
      <c r="X450" s="937"/>
      <c r="Y450" s="937"/>
      <c r="Z450" s="937"/>
    </row>
    <row r="451" ht="15.75" customHeight="1">
      <c r="A451" s="937" t="s">
        <v>5465</v>
      </c>
      <c r="B451" s="937" t="s">
        <v>5263</v>
      </c>
      <c r="C451" s="937" t="s">
        <v>2140</v>
      </c>
      <c r="D451" s="937">
        <v>845.3</v>
      </c>
      <c r="E451" s="937">
        <v>581.5</v>
      </c>
      <c r="F451" s="938">
        <v>0.6879214480066249</v>
      </c>
      <c r="G451" s="937"/>
      <c r="H451" s="937"/>
      <c r="I451" s="937"/>
      <c r="J451" s="937"/>
      <c r="K451" s="937"/>
      <c r="L451" s="937"/>
      <c r="M451" s="937"/>
      <c r="N451" s="937"/>
      <c r="O451" s="937"/>
      <c r="P451" s="937"/>
      <c r="Q451" s="937"/>
      <c r="R451" s="937"/>
      <c r="S451" s="937"/>
      <c r="T451" s="937"/>
      <c r="U451" s="937"/>
      <c r="V451" s="937"/>
      <c r="W451" s="937"/>
      <c r="X451" s="937"/>
      <c r="Y451" s="937"/>
      <c r="Z451" s="937"/>
    </row>
    <row r="452" ht="15.75" customHeight="1">
      <c r="A452" s="937" t="s">
        <v>5465</v>
      </c>
      <c r="B452" s="937" t="s">
        <v>5266</v>
      </c>
      <c r="C452" s="937" t="s">
        <v>2143</v>
      </c>
      <c r="D452" s="937">
        <v>1087.4</v>
      </c>
      <c r="E452" s="937">
        <v>693.9</v>
      </c>
      <c r="F452" s="938">
        <v>0.6381276439212801</v>
      </c>
      <c r="G452" s="937"/>
      <c r="H452" s="937"/>
      <c r="I452" s="937"/>
      <c r="J452" s="937"/>
      <c r="K452" s="937"/>
      <c r="L452" s="937"/>
      <c r="M452" s="937"/>
      <c r="N452" s="937"/>
      <c r="O452" s="937"/>
      <c r="P452" s="937"/>
      <c r="Q452" s="937"/>
      <c r="R452" s="937"/>
      <c r="S452" s="937"/>
      <c r="T452" s="937"/>
      <c r="U452" s="937"/>
      <c r="V452" s="937"/>
      <c r="W452" s="937"/>
      <c r="X452" s="937"/>
      <c r="Y452" s="937"/>
      <c r="Z452" s="937"/>
    </row>
    <row r="453" ht="15.75" customHeight="1">
      <c r="A453" s="937" t="s">
        <v>5465</v>
      </c>
      <c r="B453" s="937" t="s">
        <v>5283</v>
      </c>
      <c r="C453" s="937" t="s">
        <v>2146</v>
      </c>
      <c r="D453" s="937">
        <v>1238.0</v>
      </c>
      <c r="E453" s="937">
        <v>754.8</v>
      </c>
      <c r="F453" s="938">
        <v>0.6096930533117931</v>
      </c>
      <c r="G453" s="937"/>
      <c r="H453" s="937"/>
      <c r="I453" s="937"/>
      <c r="J453" s="937"/>
      <c r="K453" s="937"/>
      <c r="L453" s="937"/>
      <c r="M453" s="937"/>
      <c r="N453" s="937"/>
      <c r="O453" s="937"/>
      <c r="P453" s="937"/>
      <c r="Q453" s="937"/>
      <c r="R453" s="937"/>
      <c r="S453" s="937"/>
      <c r="T453" s="937"/>
      <c r="U453" s="937"/>
      <c r="V453" s="937"/>
      <c r="W453" s="937"/>
      <c r="X453" s="937"/>
      <c r="Y453" s="937"/>
      <c r="Z453" s="937"/>
    </row>
    <row r="454" ht="15.75" customHeight="1">
      <c r="A454" s="937" t="s">
        <v>5466</v>
      </c>
      <c r="B454" s="937" t="s">
        <v>5263</v>
      </c>
      <c r="C454" s="937" t="s">
        <v>2149</v>
      </c>
      <c r="D454" s="937">
        <v>115.2</v>
      </c>
      <c r="E454" s="937">
        <v>68.6</v>
      </c>
      <c r="F454" s="938">
        <v>0.595486111111111</v>
      </c>
      <c r="G454" s="937"/>
      <c r="H454" s="937"/>
      <c r="I454" s="937"/>
      <c r="J454" s="937"/>
      <c r="K454" s="937"/>
      <c r="L454" s="937"/>
      <c r="M454" s="937"/>
      <c r="N454" s="937"/>
      <c r="O454" s="937"/>
      <c r="P454" s="937"/>
      <c r="Q454" s="937"/>
      <c r="R454" s="937"/>
      <c r="S454" s="937"/>
      <c r="T454" s="937"/>
      <c r="U454" s="937"/>
      <c r="V454" s="937"/>
      <c r="W454" s="937"/>
      <c r="X454" s="937"/>
      <c r="Y454" s="937"/>
      <c r="Z454" s="937"/>
    </row>
    <row r="455" ht="15.75" customHeight="1">
      <c r="A455" s="937" t="s">
        <v>5466</v>
      </c>
      <c r="B455" s="937" t="s">
        <v>5266</v>
      </c>
      <c r="C455" s="937" t="s">
        <v>2152</v>
      </c>
      <c r="D455" s="937">
        <v>148.8</v>
      </c>
      <c r="E455" s="937">
        <v>85.8</v>
      </c>
      <c r="F455" s="938">
        <v>0.5766129032258064</v>
      </c>
      <c r="G455" s="937"/>
      <c r="H455" s="937"/>
      <c r="I455" s="937"/>
      <c r="J455" s="937"/>
      <c r="K455" s="937"/>
      <c r="L455" s="937"/>
      <c r="M455" s="937"/>
      <c r="N455" s="937"/>
      <c r="O455" s="937"/>
      <c r="P455" s="937"/>
      <c r="Q455" s="937"/>
      <c r="R455" s="937"/>
      <c r="S455" s="937"/>
      <c r="T455" s="937"/>
      <c r="U455" s="937"/>
      <c r="V455" s="937"/>
      <c r="W455" s="937"/>
      <c r="X455" s="937"/>
      <c r="Y455" s="937"/>
      <c r="Z455" s="937"/>
    </row>
    <row r="456" ht="15.75" customHeight="1">
      <c r="A456" s="937" t="s">
        <v>5466</v>
      </c>
      <c r="B456" s="937" t="s">
        <v>5283</v>
      </c>
      <c r="C456" s="937" t="s">
        <v>2155</v>
      </c>
      <c r="D456" s="937">
        <v>179.7</v>
      </c>
      <c r="E456" s="937">
        <v>103.8</v>
      </c>
      <c r="F456" s="938">
        <v>0.5776293823038398</v>
      </c>
      <c r="G456" s="937"/>
      <c r="H456" s="937"/>
      <c r="I456" s="937"/>
      <c r="J456" s="937"/>
      <c r="K456" s="937"/>
      <c r="L456" s="937"/>
      <c r="M456" s="937"/>
      <c r="N456" s="937"/>
      <c r="O456" s="937"/>
      <c r="P456" s="937"/>
      <c r="Q456" s="937"/>
      <c r="R456" s="937"/>
      <c r="S456" s="937"/>
      <c r="T456" s="937"/>
      <c r="U456" s="937"/>
      <c r="V456" s="937"/>
      <c r="W456" s="937"/>
      <c r="X456" s="937"/>
      <c r="Y456" s="937"/>
      <c r="Z456" s="937"/>
    </row>
    <row r="457" ht="15.75" customHeight="1">
      <c r="A457" s="937" t="s">
        <v>5467</v>
      </c>
      <c r="B457" s="937" t="s">
        <v>5458</v>
      </c>
      <c r="C457" s="937" t="s">
        <v>2158</v>
      </c>
      <c r="D457" s="937">
        <v>150.0</v>
      </c>
      <c r="E457" s="937">
        <v>72.0</v>
      </c>
      <c r="F457" s="938">
        <v>0.48</v>
      </c>
      <c r="G457" s="937"/>
      <c r="H457" s="937"/>
      <c r="I457" s="937"/>
      <c r="J457" s="937"/>
      <c r="K457" s="937"/>
      <c r="L457" s="937"/>
      <c r="M457" s="937"/>
      <c r="N457" s="937"/>
      <c r="O457" s="937"/>
      <c r="P457" s="937"/>
      <c r="Q457" s="937"/>
      <c r="R457" s="937"/>
      <c r="S457" s="937"/>
      <c r="T457" s="937"/>
      <c r="U457" s="937"/>
      <c r="V457" s="937"/>
      <c r="W457" s="937"/>
      <c r="X457" s="937"/>
      <c r="Y457" s="937"/>
      <c r="Z457" s="937"/>
    </row>
    <row r="458" ht="15.75" customHeight="1">
      <c r="A458" s="937" t="s">
        <v>5467</v>
      </c>
      <c r="B458" s="937" t="s">
        <v>5468</v>
      </c>
      <c r="C458" s="937" t="s">
        <v>2161</v>
      </c>
      <c r="D458" s="937">
        <v>160.0</v>
      </c>
      <c r="E458" s="937">
        <v>77.0</v>
      </c>
      <c r="F458" s="938">
        <v>0.48125</v>
      </c>
      <c r="G458" s="937"/>
      <c r="H458" s="937"/>
      <c r="I458" s="937"/>
      <c r="J458" s="937"/>
      <c r="K458" s="937"/>
      <c r="L458" s="937"/>
      <c r="M458" s="937"/>
      <c r="N458" s="937"/>
      <c r="O458" s="937"/>
      <c r="P458" s="937"/>
      <c r="Q458" s="937"/>
      <c r="R458" s="937"/>
      <c r="S458" s="937"/>
      <c r="T458" s="937"/>
      <c r="U458" s="937"/>
      <c r="V458" s="937"/>
      <c r="W458" s="937"/>
      <c r="X458" s="937"/>
      <c r="Y458" s="937"/>
      <c r="Z458" s="937"/>
    </row>
    <row r="459" ht="15.75" customHeight="1">
      <c r="A459" s="937" t="s">
        <v>5469</v>
      </c>
      <c r="B459" s="937" t="s">
        <v>5263</v>
      </c>
      <c r="C459" s="937" t="s">
        <v>2164</v>
      </c>
      <c r="D459" s="937">
        <v>165.0</v>
      </c>
      <c r="E459" s="937">
        <v>132.1</v>
      </c>
      <c r="F459" s="938">
        <v>0.8006060606060605</v>
      </c>
      <c r="G459" s="937"/>
      <c r="H459" s="937"/>
      <c r="I459" s="937"/>
      <c r="J459" s="937"/>
      <c r="K459" s="937"/>
      <c r="L459" s="937"/>
      <c r="M459" s="937"/>
      <c r="N459" s="937"/>
      <c r="O459" s="937"/>
      <c r="P459" s="937"/>
      <c r="Q459" s="937"/>
      <c r="R459" s="937"/>
      <c r="S459" s="937"/>
      <c r="T459" s="937"/>
      <c r="U459" s="937"/>
      <c r="V459" s="937"/>
      <c r="W459" s="937"/>
      <c r="X459" s="937"/>
      <c r="Y459" s="937"/>
      <c r="Z459" s="937"/>
    </row>
    <row r="460" ht="15.75" customHeight="1">
      <c r="A460" s="937" t="s">
        <v>5469</v>
      </c>
      <c r="B460" s="937" t="s">
        <v>5266</v>
      </c>
      <c r="C460" s="937" t="s">
        <v>2167</v>
      </c>
      <c r="D460" s="937">
        <v>199.0</v>
      </c>
      <c r="E460" s="937">
        <v>153.1</v>
      </c>
      <c r="F460" s="938">
        <v>0.7693467336683417</v>
      </c>
      <c r="G460" s="937"/>
      <c r="H460" s="937"/>
      <c r="I460" s="937"/>
      <c r="J460" s="937"/>
      <c r="K460" s="937"/>
      <c r="L460" s="937"/>
      <c r="M460" s="937"/>
      <c r="N460" s="937"/>
      <c r="O460" s="937"/>
      <c r="P460" s="937"/>
      <c r="Q460" s="937"/>
      <c r="R460" s="937"/>
      <c r="S460" s="937"/>
      <c r="T460" s="937"/>
      <c r="U460" s="937"/>
      <c r="V460" s="937"/>
      <c r="W460" s="937"/>
      <c r="X460" s="937"/>
      <c r="Y460" s="937"/>
      <c r="Z460" s="937"/>
    </row>
    <row r="461" ht="15.75" customHeight="1">
      <c r="A461" s="937" t="s">
        <v>5469</v>
      </c>
      <c r="B461" s="937" t="s">
        <v>5283</v>
      </c>
      <c r="C461" s="937" t="s">
        <v>2170</v>
      </c>
      <c r="D461" s="937">
        <v>228.0</v>
      </c>
      <c r="E461" s="937">
        <v>183.6</v>
      </c>
      <c r="F461" s="938">
        <v>0.8052631578947368</v>
      </c>
      <c r="G461" s="937"/>
      <c r="H461" s="937"/>
      <c r="I461" s="937"/>
      <c r="J461" s="937"/>
      <c r="K461" s="937"/>
      <c r="L461" s="937"/>
      <c r="M461" s="937"/>
      <c r="N461" s="937"/>
      <c r="O461" s="937"/>
      <c r="P461" s="937"/>
      <c r="Q461" s="937"/>
      <c r="R461" s="937"/>
      <c r="S461" s="937"/>
      <c r="T461" s="937"/>
      <c r="U461" s="937"/>
      <c r="V461" s="937"/>
      <c r="W461" s="937"/>
      <c r="X461" s="937"/>
      <c r="Y461" s="937"/>
      <c r="Z461" s="937"/>
    </row>
    <row r="462" ht="15.75" customHeight="1">
      <c r="A462" s="937" t="s">
        <v>5470</v>
      </c>
      <c r="B462" s="937" t="s">
        <v>5263</v>
      </c>
      <c r="C462" s="937" t="s">
        <v>2173</v>
      </c>
      <c r="D462" s="937">
        <v>203.6</v>
      </c>
      <c r="E462" s="937">
        <v>158.6</v>
      </c>
      <c r="F462" s="938">
        <v>0.7789783889980354</v>
      </c>
      <c r="G462" s="937"/>
      <c r="H462" s="937"/>
      <c r="I462" s="937"/>
      <c r="J462" s="937"/>
      <c r="K462" s="937"/>
      <c r="L462" s="937"/>
      <c r="M462" s="937"/>
      <c r="N462" s="937"/>
      <c r="O462" s="937"/>
      <c r="P462" s="937"/>
      <c r="Q462" s="937"/>
      <c r="R462" s="937"/>
      <c r="S462" s="937"/>
      <c r="T462" s="937"/>
      <c r="U462" s="937"/>
      <c r="V462" s="937"/>
      <c r="W462" s="937"/>
      <c r="X462" s="937"/>
      <c r="Y462" s="937"/>
      <c r="Z462" s="937"/>
    </row>
    <row r="463" ht="15.75" customHeight="1">
      <c r="A463" s="937" t="s">
        <v>5470</v>
      </c>
      <c r="B463" s="937" t="s">
        <v>5266</v>
      </c>
      <c r="C463" s="937" t="s">
        <v>2176</v>
      </c>
      <c r="D463" s="937">
        <v>253.1</v>
      </c>
      <c r="E463" s="937">
        <v>193.8</v>
      </c>
      <c r="F463" s="938">
        <v>0.7657052548399843</v>
      </c>
      <c r="G463" s="937"/>
      <c r="H463" s="937"/>
      <c r="I463" s="937"/>
      <c r="J463" s="937"/>
      <c r="K463" s="937"/>
      <c r="L463" s="937"/>
      <c r="M463" s="937"/>
      <c r="N463" s="937"/>
      <c r="O463" s="937"/>
      <c r="P463" s="937"/>
      <c r="Q463" s="937"/>
      <c r="R463" s="937"/>
      <c r="S463" s="937"/>
      <c r="T463" s="937"/>
      <c r="U463" s="937"/>
      <c r="V463" s="937"/>
      <c r="W463" s="937"/>
      <c r="X463" s="937"/>
      <c r="Y463" s="937"/>
      <c r="Z463" s="937"/>
    </row>
    <row r="464" ht="15.75" customHeight="1">
      <c r="A464" s="937" t="s">
        <v>5470</v>
      </c>
      <c r="B464" s="937" t="s">
        <v>5283</v>
      </c>
      <c r="C464" s="937" t="s">
        <v>2179</v>
      </c>
      <c r="D464" s="937">
        <v>264.6</v>
      </c>
      <c r="E464" s="937">
        <v>217.2</v>
      </c>
      <c r="F464" s="938">
        <v>0.820861678004535</v>
      </c>
      <c r="G464" s="937"/>
      <c r="H464" s="937"/>
      <c r="I464" s="937"/>
      <c r="J464" s="937"/>
      <c r="K464" s="937"/>
      <c r="L464" s="937"/>
      <c r="M464" s="937"/>
      <c r="N464" s="937"/>
      <c r="O464" s="937"/>
      <c r="P464" s="937"/>
      <c r="Q464" s="937"/>
      <c r="R464" s="937"/>
      <c r="S464" s="937"/>
      <c r="T464" s="937"/>
      <c r="U464" s="937"/>
      <c r="V464" s="937"/>
      <c r="W464" s="937"/>
      <c r="X464" s="937"/>
      <c r="Y464" s="937"/>
      <c r="Z464" s="937"/>
    </row>
    <row r="465" ht="15.75" customHeight="1">
      <c r="A465" s="937" t="s">
        <v>5471</v>
      </c>
      <c r="B465" s="937" t="s">
        <v>5472</v>
      </c>
      <c r="C465" s="937" t="s">
        <v>2182</v>
      </c>
      <c r="D465" s="937">
        <v>407.6</v>
      </c>
      <c r="E465" s="937">
        <v>407.6</v>
      </c>
      <c r="F465" s="938">
        <v>1.0</v>
      </c>
      <c r="G465" s="937"/>
      <c r="H465" s="937"/>
      <c r="I465" s="937"/>
      <c r="J465" s="937"/>
      <c r="K465" s="937"/>
      <c r="L465" s="937"/>
      <c r="M465" s="937"/>
      <c r="N465" s="937"/>
      <c r="O465" s="937"/>
      <c r="P465" s="937"/>
      <c r="Q465" s="937"/>
      <c r="R465" s="937"/>
      <c r="S465" s="937"/>
      <c r="T465" s="937"/>
      <c r="U465" s="937"/>
      <c r="V465" s="937"/>
      <c r="W465" s="937"/>
      <c r="X465" s="937"/>
      <c r="Y465" s="937"/>
      <c r="Z465" s="937"/>
    </row>
    <row r="466" ht="15.75" customHeight="1">
      <c r="A466" s="937" t="s">
        <v>5471</v>
      </c>
      <c r="B466" s="937" t="s">
        <v>5473</v>
      </c>
      <c r="C466" s="937" t="s">
        <v>2185</v>
      </c>
      <c r="D466" s="937">
        <v>382.1</v>
      </c>
      <c r="E466" s="937">
        <v>382.1</v>
      </c>
      <c r="F466" s="938">
        <v>1.0</v>
      </c>
      <c r="G466" s="937"/>
      <c r="H466" s="937"/>
      <c r="I466" s="937"/>
      <c r="J466" s="937"/>
      <c r="K466" s="937"/>
      <c r="L466" s="937"/>
      <c r="M466" s="937"/>
      <c r="N466" s="937"/>
      <c r="O466" s="937"/>
      <c r="P466" s="937"/>
      <c r="Q466" s="937"/>
      <c r="R466" s="937"/>
      <c r="S466" s="937"/>
      <c r="T466" s="937"/>
      <c r="U466" s="937"/>
      <c r="V466" s="937"/>
      <c r="W466" s="937"/>
      <c r="X466" s="937"/>
      <c r="Y466" s="937"/>
      <c r="Z466" s="937"/>
    </row>
    <row r="467" ht="15.75" customHeight="1">
      <c r="A467" s="937" t="s">
        <v>5474</v>
      </c>
      <c r="B467" s="937" t="s">
        <v>5263</v>
      </c>
      <c r="C467" s="937" t="s">
        <v>2188</v>
      </c>
      <c r="D467" s="937">
        <v>61.6</v>
      </c>
      <c r="E467" s="937">
        <v>61.6</v>
      </c>
      <c r="F467" s="938">
        <v>1.0</v>
      </c>
      <c r="G467" s="937"/>
      <c r="H467" s="937"/>
      <c r="I467" s="937"/>
      <c r="J467" s="937"/>
      <c r="K467" s="937"/>
      <c r="L467" s="937"/>
      <c r="M467" s="937"/>
      <c r="N467" s="937"/>
      <c r="O467" s="937"/>
      <c r="P467" s="937"/>
      <c r="Q467" s="937"/>
      <c r="R467" s="937"/>
      <c r="S467" s="937"/>
      <c r="T467" s="937"/>
      <c r="U467" s="937"/>
      <c r="V467" s="937"/>
      <c r="W467" s="937"/>
      <c r="X467" s="937"/>
      <c r="Y467" s="937"/>
      <c r="Z467" s="937"/>
    </row>
    <row r="468" ht="15.75" customHeight="1">
      <c r="A468" s="937" t="s">
        <v>5474</v>
      </c>
      <c r="B468" s="937" t="s">
        <v>5266</v>
      </c>
      <c r="C468" s="937" t="s">
        <v>2191</v>
      </c>
      <c r="D468" s="937">
        <v>107.5</v>
      </c>
      <c r="E468" s="937">
        <v>107.5</v>
      </c>
      <c r="F468" s="938">
        <v>1.0</v>
      </c>
      <c r="G468" s="937"/>
      <c r="H468" s="937"/>
      <c r="I468" s="937"/>
      <c r="J468" s="937"/>
      <c r="K468" s="937"/>
      <c r="L468" s="937"/>
      <c r="M468" s="937"/>
      <c r="N468" s="937"/>
      <c r="O468" s="937"/>
      <c r="P468" s="937"/>
      <c r="Q468" s="937"/>
      <c r="R468" s="937"/>
      <c r="S468" s="937"/>
      <c r="T468" s="937"/>
      <c r="U468" s="937"/>
      <c r="V468" s="937"/>
      <c r="W468" s="937"/>
      <c r="X468" s="937"/>
      <c r="Y468" s="937"/>
      <c r="Z468" s="937"/>
    </row>
    <row r="469" ht="15.75" customHeight="1">
      <c r="A469" s="937" t="s">
        <v>5474</v>
      </c>
      <c r="B469" s="937" t="s">
        <v>5283</v>
      </c>
      <c r="C469" s="937" t="s">
        <v>2194</v>
      </c>
      <c r="D469" s="937">
        <v>154.2</v>
      </c>
      <c r="E469" s="937">
        <v>154.2</v>
      </c>
      <c r="F469" s="938">
        <v>1.0</v>
      </c>
      <c r="G469" s="937"/>
      <c r="H469" s="937"/>
      <c r="I469" s="937"/>
      <c r="J469" s="937"/>
      <c r="K469" s="937"/>
      <c r="L469" s="937"/>
      <c r="M469" s="937"/>
      <c r="N469" s="937"/>
      <c r="O469" s="937"/>
      <c r="P469" s="937"/>
      <c r="Q469" s="937"/>
      <c r="R469" s="937"/>
      <c r="S469" s="937"/>
      <c r="T469" s="937"/>
      <c r="U469" s="937"/>
      <c r="V469" s="937"/>
      <c r="W469" s="937"/>
      <c r="X469" s="937"/>
      <c r="Y469" s="937"/>
      <c r="Z469" s="937"/>
    </row>
    <row r="470" ht="15.75" customHeight="1">
      <c r="A470" s="937" t="s">
        <v>2630</v>
      </c>
      <c r="B470" s="937" t="s">
        <v>5475</v>
      </c>
      <c r="C470" s="937" t="s">
        <v>2197</v>
      </c>
      <c r="D470" s="937">
        <v>30.0</v>
      </c>
      <c r="E470" s="937">
        <v>30.0</v>
      </c>
      <c r="F470" s="938">
        <v>1.0</v>
      </c>
      <c r="G470" s="937"/>
      <c r="H470" s="937"/>
      <c r="I470" s="937"/>
      <c r="J470" s="937"/>
      <c r="K470" s="937"/>
      <c r="L470" s="937"/>
      <c r="M470" s="937"/>
      <c r="N470" s="937"/>
      <c r="O470" s="937"/>
      <c r="P470" s="937"/>
      <c r="Q470" s="937"/>
      <c r="R470" s="937"/>
      <c r="S470" s="937"/>
      <c r="T470" s="937"/>
      <c r="U470" s="937"/>
      <c r="V470" s="937"/>
      <c r="W470" s="937"/>
      <c r="X470" s="937"/>
      <c r="Y470" s="937"/>
      <c r="Z470" s="937"/>
    </row>
    <row r="471" ht="15.75" customHeight="1">
      <c r="A471" s="937" t="s">
        <v>5476</v>
      </c>
      <c r="B471" s="937" t="s">
        <v>5348</v>
      </c>
      <c r="C471" s="937" t="s">
        <v>2200</v>
      </c>
      <c r="D471" s="937">
        <v>290.8</v>
      </c>
      <c r="E471" s="937">
        <v>290.8</v>
      </c>
      <c r="F471" s="938">
        <v>1.0</v>
      </c>
      <c r="G471" s="937"/>
      <c r="H471" s="937"/>
      <c r="I471" s="937"/>
      <c r="J471" s="937"/>
      <c r="K471" s="937"/>
      <c r="L471" s="937"/>
      <c r="M471" s="937"/>
      <c r="N471" s="937"/>
      <c r="O471" s="937"/>
      <c r="P471" s="937"/>
      <c r="Q471" s="937"/>
      <c r="R471" s="937"/>
      <c r="S471" s="937"/>
      <c r="T471" s="937"/>
      <c r="U471" s="937"/>
      <c r="V471" s="937"/>
      <c r="W471" s="937"/>
      <c r="X471" s="937"/>
      <c r="Y471" s="937"/>
      <c r="Z471" s="937"/>
    </row>
    <row r="472" ht="15.75" customHeight="1">
      <c r="A472" s="937" t="s">
        <v>5476</v>
      </c>
      <c r="B472" s="937" t="s">
        <v>5273</v>
      </c>
      <c r="C472" s="937" t="s">
        <v>2203</v>
      </c>
      <c r="D472" s="937">
        <v>300.6</v>
      </c>
      <c r="E472" s="937">
        <v>300.6</v>
      </c>
      <c r="F472" s="938">
        <v>1.0</v>
      </c>
      <c r="G472" s="937"/>
      <c r="H472" s="937"/>
      <c r="I472" s="937"/>
      <c r="J472" s="937"/>
      <c r="K472" s="937"/>
      <c r="L472" s="937"/>
      <c r="M472" s="937"/>
      <c r="N472" s="937"/>
      <c r="O472" s="937"/>
      <c r="P472" s="937"/>
      <c r="Q472" s="937"/>
      <c r="R472" s="937"/>
      <c r="S472" s="937"/>
      <c r="T472" s="937"/>
      <c r="U472" s="937"/>
      <c r="V472" s="937"/>
      <c r="W472" s="937"/>
      <c r="X472" s="937"/>
      <c r="Y472" s="937"/>
      <c r="Z472" s="937"/>
    </row>
    <row r="473" ht="15.75" customHeight="1">
      <c r="A473" s="937" t="s">
        <v>5476</v>
      </c>
      <c r="B473" s="937" t="s">
        <v>5228</v>
      </c>
      <c r="C473" s="937" t="s">
        <v>2206</v>
      </c>
      <c r="D473" s="937">
        <v>15.5</v>
      </c>
      <c r="E473" s="937">
        <v>15.5</v>
      </c>
      <c r="F473" s="938">
        <v>1.0</v>
      </c>
      <c r="G473" s="937"/>
      <c r="H473" s="937"/>
      <c r="I473" s="937"/>
      <c r="J473" s="937"/>
      <c r="K473" s="937"/>
      <c r="L473" s="937"/>
      <c r="M473" s="937"/>
      <c r="N473" s="937"/>
      <c r="O473" s="937"/>
      <c r="P473" s="937"/>
      <c r="Q473" s="937"/>
      <c r="R473" s="937"/>
      <c r="S473" s="937"/>
      <c r="T473" s="937"/>
      <c r="U473" s="937"/>
      <c r="V473" s="937"/>
      <c r="W473" s="937"/>
      <c r="X473" s="937"/>
      <c r="Y473" s="937"/>
      <c r="Z473" s="937"/>
    </row>
    <row r="474" ht="15.75" customHeight="1">
      <c r="A474" s="937" t="s">
        <v>5476</v>
      </c>
      <c r="B474" s="937" t="s">
        <v>5232</v>
      </c>
      <c r="C474" s="937" t="s">
        <v>2209</v>
      </c>
      <c r="D474" s="937">
        <v>26.1</v>
      </c>
      <c r="E474" s="937">
        <v>26.1</v>
      </c>
      <c r="F474" s="938">
        <v>1.0</v>
      </c>
      <c r="G474" s="937"/>
      <c r="H474" s="937"/>
      <c r="I474" s="937"/>
      <c r="J474" s="937"/>
      <c r="K474" s="937"/>
      <c r="L474" s="937"/>
      <c r="M474" s="937"/>
      <c r="N474" s="937"/>
      <c r="O474" s="937"/>
      <c r="P474" s="937"/>
      <c r="Q474" s="937"/>
      <c r="R474" s="937"/>
      <c r="S474" s="937"/>
      <c r="T474" s="937"/>
      <c r="U474" s="937"/>
      <c r="V474" s="937"/>
      <c r="W474" s="937"/>
      <c r="X474" s="937"/>
      <c r="Y474" s="937"/>
      <c r="Z474" s="937"/>
    </row>
    <row r="475" ht="15.75" customHeight="1">
      <c r="A475" s="937" t="s">
        <v>2571</v>
      </c>
      <c r="B475" s="937" t="s">
        <v>5477</v>
      </c>
      <c r="C475" s="937" t="s">
        <v>2212</v>
      </c>
      <c r="D475" s="937">
        <v>62.3</v>
      </c>
      <c r="E475" s="937">
        <v>62.3</v>
      </c>
      <c r="F475" s="938">
        <v>1.0</v>
      </c>
      <c r="G475" s="937"/>
      <c r="H475" s="937"/>
      <c r="I475" s="937"/>
      <c r="J475" s="937"/>
      <c r="K475" s="937"/>
      <c r="L475" s="937"/>
      <c r="M475" s="937"/>
      <c r="N475" s="937"/>
      <c r="O475" s="937"/>
      <c r="P475" s="937"/>
      <c r="Q475" s="937"/>
      <c r="R475" s="937"/>
      <c r="S475" s="937"/>
      <c r="T475" s="937"/>
      <c r="U475" s="937"/>
      <c r="V475" s="937"/>
      <c r="W475" s="937"/>
      <c r="X475" s="937"/>
      <c r="Y475" s="937"/>
      <c r="Z475" s="937"/>
    </row>
    <row r="476" ht="15.75" customHeight="1">
      <c r="A476" s="937" t="s">
        <v>2571</v>
      </c>
      <c r="B476" s="937" t="s">
        <v>5478</v>
      </c>
      <c r="C476" s="937" t="s">
        <v>2215</v>
      </c>
      <c r="D476" s="937">
        <v>96.9</v>
      </c>
      <c r="E476" s="937">
        <v>96.9</v>
      </c>
      <c r="F476" s="938">
        <v>1.0</v>
      </c>
      <c r="G476" s="937"/>
      <c r="H476" s="937"/>
      <c r="I476" s="937"/>
      <c r="J476" s="937"/>
      <c r="K476" s="937"/>
      <c r="L476" s="937"/>
      <c r="M476" s="937"/>
      <c r="N476" s="937"/>
      <c r="O476" s="937"/>
      <c r="P476" s="937"/>
      <c r="Q476" s="937"/>
      <c r="R476" s="937"/>
      <c r="S476" s="937"/>
      <c r="T476" s="937"/>
      <c r="U476" s="937"/>
      <c r="V476" s="937"/>
      <c r="W476" s="937"/>
      <c r="X476" s="937"/>
      <c r="Y476" s="937"/>
      <c r="Z476" s="937"/>
    </row>
    <row r="477" ht="15.75" customHeight="1">
      <c r="A477" s="937" t="s">
        <v>2571</v>
      </c>
      <c r="B477" s="937" t="s">
        <v>5479</v>
      </c>
      <c r="C477" s="937" t="s">
        <v>2218</v>
      </c>
      <c r="D477" s="937">
        <v>149.9</v>
      </c>
      <c r="E477" s="937">
        <v>149.9</v>
      </c>
      <c r="F477" s="938">
        <v>1.0</v>
      </c>
      <c r="G477" s="937"/>
      <c r="H477" s="937"/>
      <c r="I477" s="937"/>
      <c r="J477" s="937"/>
      <c r="K477" s="937"/>
      <c r="L477" s="937"/>
      <c r="M477" s="937"/>
      <c r="N477" s="937"/>
      <c r="O477" s="937"/>
      <c r="P477" s="937"/>
      <c r="Q477" s="937"/>
      <c r="R477" s="937"/>
      <c r="S477" s="937"/>
      <c r="T477" s="937"/>
      <c r="U477" s="937"/>
      <c r="V477" s="937"/>
      <c r="W477" s="937"/>
      <c r="X477" s="937"/>
      <c r="Y477" s="937"/>
      <c r="Z477" s="937"/>
    </row>
    <row r="478" ht="15.75" customHeight="1">
      <c r="A478" s="937" t="s">
        <v>2571</v>
      </c>
      <c r="B478" s="937" t="s">
        <v>5309</v>
      </c>
      <c r="C478" s="937" t="s">
        <v>2221</v>
      </c>
      <c r="D478" s="937">
        <v>96.2</v>
      </c>
      <c r="E478" s="937">
        <v>96.2</v>
      </c>
      <c r="F478" s="938">
        <v>1.0</v>
      </c>
      <c r="G478" s="937"/>
      <c r="H478" s="937"/>
      <c r="I478" s="937"/>
      <c r="J478" s="937"/>
      <c r="K478" s="937"/>
      <c r="L478" s="937"/>
      <c r="M478" s="937"/>
      <c r="N478" s="937"/>
      <c r="O478" s="937"/>
      <c r="P478" s="937"/>
      <c r="Q478" s="937"/>
      <c r="R478" s="937"/>
      <c r="S478" s="937"/>
      <c r="T478" s="937"/>
      <c r="U478" s="937"/>
      <c r="V478" s="937"/>
      <c r="W478" s="937"/>
      <c r="X478" s="937"/>
      <c r="Y478" s="937"/>
      <c r="Z478" s="937"/>
    </row>
    <row r="479" ht="15.75" customHeight="1">
      <c r="A479" s="937" t="s">
        <v>2571</v>
      </c>
      <c r="B479" s="937" t="s">
        <v>5333</v>
      </c>
      <c r="C479" s="937" t="s">
        <v>2224</v>
      </c>
      <c r="D479" s="937">
        <v>123.3</v>
      </c>
      <c r="E479" s="937">
        <v>123.3</v>
      </c>
      <c r="F479" s="938">
        <v>1.0</v>
      </c>
      <c r="G479" s="937"/>
      <c r="H479" s="937"/>
      <c r="I479" s="937"/>
      <c r="J479" s="937"/>
      <c r="K479" s="937"/>
      <c r="L479" s="937"/>
      <c r="M479" s="937"/>
      <c r="N479" s="937"/>
      <c r="O479" s="937"/>
      <c r="P479" s="937"/>
      <c r="Q479" s="937"/>
      <c r="R479" s="937"/>
      <c r="S479" s="937"/>
      <c r="T479" s="937"/>
      <c r="U479" s="937"/>
      <c r="V479" s="937"/>
      <c r="W479" s="937"/>
      <c r="X479" s="937"/>
      <c r="Y479" s="937"/>
      <c r="Z479" s="937"/>
    </row>
    <row r="480" ht="15.75" customHeight="1">
      <c r="A480" s="937" t="s">
        <v>2571</v>
      </c>
      <c r="B480" s="937" t="s">
        <v>5334</v>
      </c>
      <c r="C480" s="937" t="s">
        <v>2227</v>
      </c>
      <c r="D480" s="937">
        <v>162.8</v>
      </c>
      <c r="E480" s="937">
        <v>162.8</v>
      </c>
      <c r="F480" s="938">
        <v>1.0</v>
      </c>
      <c r="G480" s="937"/>
      <c r="H480" s="937"/>
      <c r="I480" s="937"/>
      <c r="J480" s="937"/>
      <c r="K480" s="937"/>
      <c r="L480" s="937"/>
      <c r="M480" s="937"/>
      <c r="N480" s="937"/>
      <c r="O480" s="937"/>
      <c r="P480" s="937"/>
      <c r="Q480" s="937"/>
      <c r="R480" s="937"/>
      <c r="S480" s="937"/>
      <c r="T480" s="937"/>
      <c r="U480" s="937"/>
      <c r="V480" s="937"/>
      <c r="W480" s="937"/>
      <c r="X480" s="937"/>
      <c r="Y480" s="937"/>
      <c r="Z480" s="937"/>
    </row>
    <row r="481" ht="15.75" customHeight="1">
      <c r="A481" s="937" t="s">
        <v>5480</v>
      </c>
      <c r="B481" s="937" t="s">
        <v>5481</v>
      </c>
      <c r="C481" s="937" t="s">
        <v>2230</v>
      </c>
      <c r="D481" s="937">
        <v>60.0</v>
      </c>
      <c r="E481" s="937">
        <v>60.0</v>
      </c>
      <c r="F481" s="938">
        <v>1.0</v>
      </c>
      <c r="G481" s="937"/>
      <c r="H481" s="937"/>
      <c r="I481" s="937"/>
      <c r="J481" s="937"/>
      <c r="K481" s="937"/>
      <c r="L481" s="937"/>
      <c r="M481" s="937"/>
      <c r="N481" s="937"/>
      <c r="O481" s="937"/>
      <c r="P481" s="937"/>
      <c r="Q481" s="937"/>
      <c r="R481" s="937"/>
      <c r="S481" s="937"/>
      <c r="T481" s="937"/>
      <c r="U481" s="937"/>
      <c r="V481" s="937"/>
      <c r="W481" s="937"/>
      <c r="X481" s="937"/>
      <c r="Y481" s="937"/>
      <c r="Z481" s="937"/>
    </row>
    <row r="482" ht="15.75" customHeight="1">
      <c r="A482" s="937" t="s">
        <v>5482</v>
      </c>
      <c r="B482" s="937" t="s">
        <v>5271</v>
      </c>
      <c r="C482" s="937" t="s">
        <v>2233</v>
      </c>
      <c r="D482" s="937">
        <v>305.9</v>
      </c>
      <c r="E482" s="937">
        <v>305.9</v>
      </c>
      <c r="F482" s="938">
        <v>1.0</v>
      </c>
      <c r="G482" s="937"/>
      <c r="H482" s="937"/>
      <c r="I482" s="937"/>
      <c r="J482" s="937"/>
      <c r="K482" s="937"/>
      <c r="L482" s="937"/>
      <c r="M482" s="937"/>
      <c r="N482" s="937"/>
      <c r="O482" s="937"/>
      <c r="P482" s="937"/>
      <c r="Q482" s="937"/>
      <c r="R482" s="937"/>
      <c r="S482" s="937"/>
      <c r="T482" s="937"/>
      <c r="U482" s="937"/>
      <c r="V482" s="937"/>
      <c r="W482" s="937"/>
      <c r="X482" s="937"/>
      <c r="Y482" s="937"/>
      <c r="Z482" s="937"/>
    </row>
    <row r="483" ht="15.75" customHeight="1">
      <c r="A483" s="937" t="s">
        <v>5482</v>
      </c>
      <c r="B483" s="937" t="s">
        <v>5348</v>
      </c>
      <c r="C483" s="937" t="s">
        <v>2236</v>
      </c>
      <c r="D483" s="937">
        <v>350.1</v>
      </c>
      <c r="E483" s="937">
        <v>350.1</v>
      </c>
      <c r="F483" s="938">
        <v>1.0</v>
      </c>
      <c r="G483" s="937"/>
      <c r="H483" s="937"/>
      <c r="I483" s="937"/>
      <c r="J483" s="937"/>
      <c r="K483" s="937"/>
      <c r="L483" s="937"/>
      <c r="M483" s="937"/>
      <c r="N483" s="937"/>
      <c r="O483" s="937"/>
      <c r="P483" s="937"/>
      <c r="Q483" s="937"/>
      <c r="R483" s="937"/>
      <c r="S483" s="937"/>
      <c r="T483" s="937"/>
      <c r="U483" s="937"/>
      <c r="V483" s="937"/>
      <c r="W483" s="937"/>
      <c r="X483" s="937"/>
      <c r="Y483" s="937"/>
      <c r="Z483" s="937"/>
    </row>
    <row r="484" ht="15.75" customHeight="1">
      <c r="A484" s="937" t="s">
        <v>5482</v>
      </c>
      <c r="B484" s="937" t="s">
        <v>5273</v>
      </c>
      <c r="C484" s="937" t="s">
        <v>2239</v>
      </c>
      <c r="D484" s="937">
        <v>366.5</v>
      </c>
      <c r="E484" s="937">
        <v>366.5</v>
      </c>
      <c r="F484" s="938">
        <v>1.0</v>
      </c>
      <c r="G484" s="937"/>
      <c r="H484" s="937"/>
      <c r="I484" s="937"/>
      <c r="J484" s="937"/>
      <c r="K484" s="937"/>
      <c r="L484" s="937"/>
      <c r="M484" s="937"/>
      <c r="N484" s="937"/>
      <c r="O484" s="937"/>
      <c r="P484" s="937"/>
      <c r="Q484" s="937"/>
      <c r="R484" s="937"/>
      <c r="S484" s="937"/>
      <c r="T484" s="937"/>
      <c r="U484" s="937"/>
      <c r="V484" s="937"/>
      <c r="W484" s="937"/>
      <c r="X484" s="937"/>
      <c r="Y484" s="937"/>
      <c r="Z484" s="937"/>
    </row>
    <row r="485" ht="15.75" customHeight="1">
      <c r="A485" s="937" t="s">
        <v>2580</v>
      </c>
      <c r="B485" s="937" t="s">
        <v>5263</v>
      </c>
      <c r="C485" s="937" t="s">
        <v>2242</v>
      </c>
      <c r="D485" s="937">
        <v>58.7</v>
      </c>
      <c r="E485" s="937">
        <v>58.7</v>
      </c>
      <c r="F485" s="938">
        <v>1.0</v>
      </c>
      <c r="G485" s="937"/>
      <c r="H485" s="937"/>
      <c r="I485" s="937"/>
      <c r="J485" s="937"/>
      <c r="K485" s="937"/>
      <c r="L485" s="937"/>
      <c r="M485" s="937"/>
      <c r="N485" s="937"/>
      <c r="O485" s="937"/>
      <c r="P485" s="937"/>
      <c r="Q485" s="937"/>
      <c r="R485" s="937"/>
      <c r="S485" s="937"/>
      <c r="T485" s="937"/>
      <c r="U485" s="937"/>
      <c r="V485" s="937"/>
      <c r="W485" s="937"/>
      <c r="X485" s="937"/>
      <c r="Y485" s="937"/>
      <c r="Z485" s="937"/>
    </row>
    <row r="486" ht="15.75" customHeight="1">
      <c r="A486" s="937" t="s">
        <v>2580</v>
      </c>
      <c r="B486" s="937" t="s">
        <v>5266</v>
      </c>
      <c r="C486" s="937" t="s">
        <v>2245</v>
      </c>
      <c r="D486" s="937">
        <v>108.1</v>
      </c>
      <c r="E486" s="937">
        <v>108.1</v>
      </c>
      <c r="F486" s="938">
        <v>1.0</v>
      </c>
      <c r="G486" s="937"/>
      <c r="H486" s="937"/>
      <c r="I486" s="937"/>
      <c r="J486" s="937"/>
      <c r="K486" s="937"/>
      <c r="L486" s="937"/>
      <c r="M486" s="937"/>
      <c r="N486" s="937"/>
      <c r="O486" s="937"/>
      <c r="P486" s="937"/>
      <c r="Q486" s="937"/>
      <c r="R486" s="937"/>
      <c r="S486" s="937"/>
      <c r="T486" s="937"/>
      <c r="U486" s="937"/>
      <c r="V486" s="937"/>
      <c r="W486" s="937"/>
      <c r="X486" s="937"/>
      <c r="Y486" s="937"/>
      <c r="Z486" s="937"/>
    </row>
    <row r="487" ht="15.75" customHeight="1">
      <c r="A487" s="937" t="s">
        <v>2580</v>
      </c>
      <c r="B487" s="937" t="s">
        <v>5283</v>
      </c>
      <c r="C487" s="937" t="s">
        <v>2248</v>
      </c>
      <c r="D487" s="937">
        <v>149.8</v>
      </c>
      <c r="E487" s="937">
        <v>149.8</v>
      </c>
      <c r="F487" s="938">
        <v>1.0</v>
      </c>
      <c r="G487" s="937"/>
      <c r="H487" s="937"/>
      <c r="I487" s="937"/>
      <c r="J487" s="937"/>
      <c r="K487" s="937"/>
      <c r="L487" s="937"/>
      <c r="M487" s="937"/>
      <c r="N487" s="937"/>
      <c r="O487" s="937"/>
      <c r="P487" s="937"/>
      <c r="Q487" s="937"/>
      <c r="R487" s="937"/>
      <c r="S487" s="937"/>
      <c r="T487" s="937"/>
      <c r="U487" s="937"/>
      <c r="V487" s="937"/>
      <c r="W487" s="937"/>
      <c r="X487" s="937"/>
      <c r="Y487" s="937"/>
      <c r="Z487" s="937"/>
    </row>
    <row r="488" ht="15.75" customHeight="1">
      <c r="A488" s="937" t="s">
        <v>5483</v>
      </c>
      <c r="B488" s="937" t="s">
        <v>5431</v>
      </c>
      <c r="C488" s="937" t="s">
        <v>2251</v>
      </c>
      <c r="D488" s="937">
        <v>55.0</v>
      </c>
      <c r="E488" s="937">
        <v>55.0</v>
      </c>
      <c r="F488" s="938">
        <v>1.0</v>
      </c>
      <c r="G488" s="937"/>
      <c r="H488" s="937"/>
      <c r="I488" s="937"/>
      <c r="J488" s="937"/>
      <c r="K488" s="937"/>
      <c r="L488" s="937"/>
      <c r="M488" s="937"/>
      <c r="N488" s="937"/>
      <c r="O488" s="937"/>
      <c r="P488" s="937"/>
      <c r="Q488" s="937"/>
      <c r="R488" s="937"/>
      <c r="S488" s="937"/>
      <c r="T488" s="937"/>
      <c r="U488" s="937"/>
      <c r="V488" s="937"/>
      <c r="W488" s="937"/>
      <c r="X488" s="937"/>
      <c r="Y488" s="937"/>
      <c r="Z488" s="937"/>
    </row>
    <row r="489" ht="15.75" customHeight="1">
      <c r="A489" s="937" t="s">
        <v>5484</v>
      </c>
      <c r="B489" s="937" t="s">
        <v>5431</v>
      </c>
      <c r="C489" s="937" t="s">
        <v>2254</v>
      </c>
      <c r="D489" s="937">
        <v>55.0</v>
      </c>
      <c r="E489" s="937">
        <v>55.0</v>
      </c>
      <c r="F489" s="938">
        <v>1.0</v>
      </c>
      <c r="G489" s="937"/>
      <c r="H489" s="937"/>
      <c r="I489" s="937"/>
      <c r="J489" s="937"/>
      <c r="K489" s="937"/>
      <c r="L489" s="937"/>
      <c r="M489" s="937"/>
      <c r="N489" s="937"/>
      <c r="O489" s="937"/>
      <c r="P489" s="937"/>
      <c r="Q489" s="937"/>
      <c r="R489" s="937"/>
      <c r="S489" s="937"/>
      <c r="T489" s="937"/>
      <c r="U489" s="937"/>
      <c r="V489" s="937"/>
      <c r="W489" s="937"/>
      <c r="X489" s="937"/>
      <c r="Y489" s="937"/>
      <c r="Z489" s="937"/>
    </row>
    <row r="490" ht="15.75" customHeight="1">
      <c r="A490" s="937" t="s">
        <v>2645</v>
      </c>
      <c r="B490" s="937" t="s">
        <v>5475</v>
      </c>
      <c r="C490" s="937" t="s">
        <v>2257</v>
      </c>
      <c r="D490" s="937">
        <v>20.0</v>
      </c>
      <c r="E490" s="937">
        <v>20.0</v>
      </c>
      <c r="F490" s="938">
        <v>1.0</v>
      </c>
      <c r="G490" s="937"/>
      <c r="H490" s="937"/>
      <c r="I490" s="937"/>
      <c r="J490" s="937"/>
      <c r="K490" s="937"/>
      <c r="L490" s="937"/>
      <c r="M490" s="937"/>
      <c r="N490" s="937"/>
      <c r="O490" s="937"/>
      <c r="P490" s="937"/>
      <c r="Q490" s="937"/>
      <c r="R490" s="937"/>
      <c r="S490" s="937"/>
      <c r="T490" s="937"/>
      <c r="U490" s="937"/>
      <c r="V490" s="937"/>
      <c r="W490" s="937"/>
      <c r="X490" s="937"/>
      <c r="Y490" s="937"/>
      <c r="Z490" s="937"/>
    </row>
    <row r="491" ht="15.75" customHeight="1">
      <c r="A491" s="937" t="s">
        <v>5485</v>
      </c>
      <c r="B491" s="937" t="s">
        <v>5270</v>
      </c>
      <c r="C491" s="937" t="s">
        <v>478</v>
      </c>
      <c r="D491" s="937">
        <v>370.7</v>
      </c>
      <c r="E491" s="937">
        <v>370.7</v>
      </c>
      <c r="F491" s="938">
        <v>1.0</v>
      </c>
      <c r="G491" s="937"/>
      <c r="H491" s="937"/>
      <c r="I491" s="937"/>
      <c r="J491" s="937"/>
      <c r="K491" s="937"/>
      <c r="L491" s="937"/>
      <c r="M491" s="937"/>
      <c r="N491" s="937"/>
      <c r="O491" s="937"/>
      <c r="P491" s="937"/>
      <c r="Q491" s="937"/>
      <c r="R491" s="937"/>
      <c r="S491" s="937"/>
      <c r="T491" s="937"/>
      <c r="U491" s="937"/>
      <c r="V491" s="937"/>
      <c r="W491" s="937"/>
      <c r="X491" s="937"/>
      <c r="Y491" s="937"/>
      <c r="Z491" s="937"/>
    </row>
    <row r="492" ht="15.75" customHeight="1">
      <c r="A492" s="937" t="s">
        <v>5486</v>
      </c>
      <c r="B492" s="937" t="s">
        <v>5238</v>
      </c>
      <c r="C492" s="937" t="s">
        <v>2262</v>
      </c>
      <c r="D492" s="937">
        <v>4.9</v>
      </c>
      <c r="E492" s="937">
        <v>4.9</v>
      </c>
      <c r="F492" s="938">
        <v>1.0</v>
      </c>
      <c r="G492" s="937"/>
      <c r="H492" s="937"/>
      <c r="I492" s="937"/>
      <c r="J492" s="937"/>
      <c r="K492" s="937"/>
      <c r="L492" s="937"/>
      <c r="M492" s="937"/>
      <c r="N492" s="937"/>
      <c r="O492" s="937"/>
      <c r="P492" s="937"/>
      <c r="Q492" s="937"/>
      <c r="R492" s="937"/>
      <c r="S492" s="937"/>
      <c r="T492" s="937"/>
      <c r="U492" s="937"/>
      <c r="V492" s="937"/>
      <c r="W492" s="937"/>
      <c r="X492" s="937"/>
      <c r="Y492" s="937"/>
      <c r="Z492" s="937"/>
    </row>
    <row r="493" ht="15.75" customHeight="1">
      <c r="A493" s="937" t="s">
        <v>5486</v>
      </c>
      <c r="B493" s="937" t="s">
        <v>5228</v>
      </c>
      <c r="C493" s="937" t="s">
        <v>2265</v>
      </c>
      <c r="D493" s="937">
        <v>12.9</v>
      </c>
      <c r="E493" s="937">
        <v>12.9</v>
      </c>
      <c r="F493" s="938">
        <v>1.0</v>
      </c>
      <c r="G493" s="937"/>
      <c r="H493" s="937"/>
      <c r="I493" s="937"/>
      <c r="J493" s="937"/>
      <c r="K493" s="937"/>
      <c r="L493" s="937"/>
      <c r="M493" s="937"/>
      <c r="N493" s="937"/>
      <c r="O493" s="937"/>
      <c r="P493" s="937"/>
      <c r="Q493" s="937"/>
      <c r="R493" s="937"/>
      <c r="S493" s="937"/>
      <c r="T493" s="937"/>
      <c r="U493" s="937"/>
      <c r="V493" s="937"/>
      <c r="W493" s="937"/>
      <c r="X493" s="937"/>
      <c r="Y493" s="937"/>
      <c r="Z493" s="937"/>
    </row>
    <row r="494" ht="15.75" customHeight="1">
      <c r="A494" s="937" t="s">
        <v>5487</v>
      </c>
      <c r="B494" s="937" t="s">
        <v>5239</v>
      </c>
      <c r="C494" s="937" t="s">
        <v>2268</v>
      </c>
      <c r="D494" s="937">
        <v>7.9</v>
      </c>
      <c r="E494" s="937">
        <v>7.9</v>
      </c>
      <c r="F494" s="938">
        <v>1.0</v>
      </c>
      <c r="G494" s="937"/>
      <c r="H494" s="937"/>
      <c r="I494" s="937"/>
      <c r="J494" s="937"/>
      <c r="K494" s="937"/>
      <c r="L494" s="937"/>
      <c r="M494" s="937"/>
      <c r="N494" s="937"/>
      <c r="O494" s="937"/>
      <c r="P494" s="937"/>
      <c r="Q494" s="937"/>
      <c r="R494" s="937"/>
      <c r="S494" s="937"/>
      <c r="T494" s="937"/>
      <c r="U494" s="937"/>
      <c r="V494" s="937"/>
      <c r="W494" s="937"/>
      <c r="X494" s="937"/>
      <c r="Y494" s="937"/>
      <c r="Z494" s="937"/>
    </row>
    <row r="495" ht="15.75" customHeight="1">
      <c r="A495" s="937" t="s">
        <v>5487</v>
      </c>
      <c r="B495" s="937" t="s">
        <v>5257</v>
      </c>
      <c r="C495" s="937" t="s">
        <v>2271</v>
      </c>
      <c r="D495" s="937">
        <v>6.0</v>
      </c>
      <c r="E495" s="937">
        <v>6.0</v>
      </c>
      <c r="F495" s="938">
        <v>1.0</v>
      </c>
      <c r="G495" s="937"/>
      <c r="H495" s="937"/>
      <c r="I495" s="937"/>
      <c r="J495" s="937"/>
      <c r="K495" s="937"/>
      <c r="L495" s="937"/>
      <c r="M495" s="937"/>
      <c r="N495" s="937"/>
      <c r="O495" s="937"/>
      <c r="P495" s="937"/>
      <c r="Q495" s="937"/>
      <c r="R495" s="937"/>
      <c r="S495" s="937"/>
      <c r="T495" s="937"/>
      <c r="U495" s="937"/>
      <c r="V495" s="937"/>
      <c r="W495" s="937"/>
      <c r="X495" s="937"/>
      <c r="Y495" s="937"/>
      <c r="Z495" s="937"/>
    </row>
    <row r="496" ht="15.75" customHeight="1">
      <c r="A496" s="937" t="s">
        <v>5487</v>
      </c>
      <c r="B496" s="937" t="s">
        <v>5228</v>
      </c>
      <c r="C496" s="937" t="s">
        <v>2274</v>
      </c>
      <c r="D496" s="937">
        <v>12.0</v>
      </c>
      <c r="E496" s="937">
        <v>12.0</v>
      </c>
      <c r="F496" s="938">
        <v>1.0</v>
      </c>
      <c r="G496" s="937"/>
      <c r="H496" s="937"/>
      <c r="I496" s="937"/>
      <c r="J496" s="937"/>
      <c r="K496" s="937"/>
      <c r="L496" s="937"/>
      <c r="M496" s="937"/>
      <c r="N496" s="937"/>
      <c r="O496" s="937"/>
      <c r="P496" s="937"/>
      <c r="Q496" s="937"/>
      <c r="R496" s="937"/>
      <c r="S496" s="937"/>
      <c r="T496" s="937"/>
      <c r="U496" s="937"/>
      <c r="V496" s="937"/>
      <c r="W496" s="937"/>
      <c r="X496" s="937"/>
      <c r="Y496" s="937"/>
      <c r="Z496" s="937"/>
    </row>
    <row r="497" ht="15.75" customHeight="1">
      <c r="A497" s="937" t="s">
        <v>5487</v>
      </c>
      <c r="B497" s="937" t="s">
        <v>5232</v>
      </c>
      <c r="C497" s="937" t="s">
        <v>2277</v>
      </c>
      <c r="D497" s="937">
        <v>16.4</v>
      </c>
      <c r="E497" s="937">
        <v>16.4</v>
      </c>
      <c r="F497" s="938">
        <v>1.0</v>
      </c>
      <c r="G497" s="937"/>
      <c r="H497" s="937"/>
      <c r="I497" s="937"/>
      <c r="J497" s="937"/>
      <c r="K497" s="937"/>
      <c r="L497" s="937"/>
      <c r="M497" s="937"/>
      <c r="N497" s="937"/>
      <c r="O497" s="937"/>
      <c r="P497" s="937"/>
      <c r="Q497" s="937"/>
      <c r="R497" s="937"/>
      <c r="S497" s="937"/>
      <c r="T497" s="937"/>
      <c r="U497" s="937"/>
      <c r="V497" s="937"/>
      <c r="W497" s="937"/>
      <c r="X497" s="937"/>
      <c r="Y497" s="937"/>
      <c r="Z497" s="937"/>
    </row>
    <row r="498" ht="15.75" customHeight="1">
      <c r="A498" s="937" t="s">
        <v>5485</v>
      </c>
      <c r="B498" s="937" t="s">
        <v>5406</v>
      </c>
      <c r="C498" s="937" t="s">
        <v>2280</v>
      </c>
      <c r="D498" s="937">
        <v>416.2</v>
      </c>
      <c r="E498" s="937">
        <v>416.2</v>
      </c>
      <c r="F498" s="938">
        <v>1.0</v>
      </c>
      <c r="G498" s="937"/>
      <c r="H498" s="937"/>
      <c r="I498" s="937"/>
      <c r="J498" s="937"/>
      <c r="K498" s="937"/>
      <c r="L498" s="937"/>
      <c r="M498" s="937"/>
      <c r="N498" s="937"/>
      <c r="O498" s="937"/>
      <c r="P498" s="937"/>
      <c r="Q498" s="937"/>
      <c r="R498" s="937"/>
      <c r="S498" s="937"/>
      <c r="T498" s="937"/>
      <c r="U498" s="937"/>
      <c r="V498" s="937"/>
      <c r="W498" s="937"/>
      <c r="X498" s="937"/>
      <c r="Y498" s="937"/>
      <c r="Z498" s="937"/>
    </row>
    <row r="499" ht="15.75" customHeight="1">
      <c r="A499" s="937" t="s">
        <v>5485</v>
      </c>
      <c r="B499" s="937" t="s">
        <v>5488</v>
      </c>
      <c r="C499" s="937" t="s">
        <v>2282</v>
      </c>
      <c r="D499" s="937">
        <v>422.5</v>
      </c>
      <c r="E499" s="937">
        <v>422.5</v>
      </c>
      <c r="F499" s="938">
        <v>1.0</v>
      </c>
      <c r="G499" s="937"/>
      <c r="H499" s="937"/>
      <c r="I499" s="937"/>
      <c r="J499" s="937"/>
      <c r="K499" s="937"/>
      <c r="L499" s="937"/>
      <c r="M499" s="937"/>
      <c r="N499" s="937"/>
      <c r="O499" s="937"/>
      <c r="P499" s="937"/>
      <c r="Q499" s="937"/>
      <c r="R499" s="937"/>
      <c r="S499" s="937"/>
      <c r="T499" s="937"/>
      <c r="U499" s="937"/>
      <c r="V499" s="937"/>
      <c r="W499" s="937"/>
      <c r="X499" s="937"/>
      <c r="Y499" s="937"/>
      <c r="Z499" s="937"/>
    </row>
    <row r="500" ht="15.75" customHeight="1">
      <c r="A500" s="937" t="s">
        <v>5485</v>
      </c>
      <c r="B500" s="937" t="s">
        <v>5489</v>
      </c>
      <c r="C500" s="937" t="s">
        <v>2285</v>
      </c>
      <c r="D500" s="937">
        <v>348.8</v>
      </c>
      <c r="E500" s="937">
        <v>348.8</v>
      </c>
      <c r="F500" s="938">
        <v>1.0</v>
      </c>
      <c r="G500" s="937"/>
      <c r="H500" s="937"/>
      <c r="I500" s="937"/>
      <c r="J500" s="937"/>
      <c r="K500" s="937"/>
      <c r="L500" s="937"/>
      <c r="M500" s="937"/>
      <c r="N500" s="937"/>
      <c r="O500" s="937"/>
      <c r="P500" s="937"/>
      <c r="Q500" s="937"/>
      <c r="R500" s="937"/>
      <c r="S500" s="937"/>
      <c r="T500" s="937"/>
      <c r="U500" s="937"/>
      <c r="V500" s="937"/>
      <c r="W500" s="937"/>
      <c r="X500" s="937"/>
      <c r="Y500" s="937"/>
      <c r="Z500" s="937"/>
    </row>
    <row r="501" ht="15.75" customHeight="1">
      <c r="A501" s="937" t="s">
        <v>5485</v>
      </c>
      <c r="B501" s="937" t="s">
        <v>5238</v>
      </c>
      <c r="C501" s="937" t="s">
        <v>2288</v>
      </c>
      <c r="D501" s="937">
        <v>3.3</v>
      </c>
      <c r="E501" s="937">
        <v>3.3</v>
      </c>
      <c r="F501" s="938">
        <v>1.0</v>
      </c>
      <c r="G501" s="937"/>
      <c r="H501" s="937"/>
      <c r="I501" s="937"/>
      <c r="J501" s="937"/>
      <c r="K501" s="937"/>
      <c r="L501" s="937"/>
      <c r="M501" s="937"/>
      <c r="N501" s="937"/>
      <c r="O501" s="937"/>
      <c r="P501" s="937"/>
      <c r="Q501" s="937"/>
      <c r="R501" s="937"/>
      <c r="S501" s="937"/>
      <c r="T501" s="937"/>
      <c r="U501" s="937"/>
      <c r="V501" s="937"/>
      <c r="W501" s="937"/>
      <c r="X501" s="937"/>
      <c r="Y501" s="937"/>
      <c r="Z501" s="937"/>
    </row>
    <row r="502" ht="15.75" customHeight="1">
      <c r="A502" s="937" t="s">
        <v>2804</v>
      </c>
      <c r="B502" s="937" t="s">
        <v>5228</v>
      </c>
      <c r="C502" s="937" t="s">
        <v>2291</v>
      </c>
      <c r="D502" s="937">
        <v>8.6</v>
      </c>
      <c r="E502" s="937">
        <v>8.6</v>
      </c>
      <c r="F502" s="938">
        <v>1.0</v>
      </c>
      <c r="G502" s="937"/>
      <c r="H502" s="937"/>
      <c r="I502" s="937"/>
      <c r="J502" s="937"/>
      <c r="K502" s="937"/>
      <c r="L502" s="937"/>
      <c r="M502" s="937"/>
      <c r="N502" s="937"/>
      <c r="O502" s="937"/>
      <c r="P502" s="937"/>
      <c r="Q502" s="937"/>
      <c r="R502" s="937"/>
      <c r="S502" s="937"/>
      <c r="T502" s="937"/>
      <c r="U502" s="937"/>
      <c r="V502" s="937"/>
      <c r="W502" s="937"/>
      <c r="X502" s="937"/>
      <c r="Y502" s="937"/>
      <c r="Z502" s="937"/>
    </row>
    <row r="503" ht="15.75" customHeight="1">
      <c r="A503" s="937" t="s">
        <v>2804</v>
      </c>
      <c r="B503" s="937" t="s">
        <v>5270</v>
      </c>
      <c r="C503" s="937" t="s">
        <v>2294</v>
      </c>
      <c r="D503" s="937">
        <v>359.8</v>
      </c>
      <c r="E503" s="937">
        <v>359.8</v>
      </c>
      <c r="F503" s="938">
        <v>1.0</v>
      </c>
      <c r="G503" s="937"/>
      <c r="H503" s="937"/>
      <c r="I503" s="937"/>
      <c r="J503" s="937"/>
      <c r="K503" s="937"/>
      <c r="L503" s="937"/>
      <c r="M503" s="937"/>
      <c r="N503" s="937"/>
      <c r="O503" s="937"/>
      <c r="P503" s="937"/>
      <c r="Q503" s="937"/>
      <c r="R503" s="937"/>
      <c r="S503" s="937"/>
      <c r="T503" s="937"/>
      <c r="U503" s="937"/>
      <c r="V503" s="937"/>
      <c r="W503" s="937"/>
      <c r="X503" s="937"/>
      <c r="Y503" s="937"/>
      <c r="Z503" s="937"/>
    </row>
    <row r="504" ht="15.75" customHeight="1">
      <c r="A504" s="937" t="s">
        <v>2804</v>
      </c>
      <c r="B504" s="937" t="s">
        <v>5406</v>
      </c>
      <c r="C504" s="937" t="s">
        <v>2297</v>
      </c>
      <c r="D504" s="937">
        <v>404.9</v>
      </c>
      <c r="E504" s="937">
        <v>404.9</v>
      </c>
      <c r="F504" s="938">
        <v>1.0</v>
      </c>
      <c r="G504" s="937"/>
      <c r="H504" s="937"/>
      <c r="I504" s="937"/>
      <c r="J504" s="937"/>
      <c r="K504" s="937"/>
      <c r="L504" s="937"/>
      <c r="M504" s="937"/>
      <c r="N504" s="937"/>
      <c r="O504" s="937"/>
      <c r="P504" s="937"/>
      <c r="Q504" s="937"/>
      <c r="R504" s="937"/>
      <c r="S504" s="937"/>
      <c r="T504" s="937"/>
      <c r="U504" s="937"/>
      <c r="V504" s="937"/>
      <c r="W504" s="937"/>
      <c r="X504" s="937"/>
      <c r="Y504" s="937"/>
      <c r="Z504" s="937"/>
    </row>
    <row r="505" ht="15.75" customHeight="1">
      <c r="A505" s="937" t="s">
        <v>2804</v>
      </c>
      <c r="B505" s="937" t="s">
        <v>5488</v>
      </c>
      <c r="C505" s="937" t="s">
        <v>2300</v>
      </c>
      <c r="D505" s="937">
        <v>410.7</v>
      </c>
      <c r="E505" s="937">
        <v>410.7</v>
      </c>
      <c r="F505" s="938">
        <v>1.0</v>
      </c>
      <c r="G505" s="937"/>
      <c r="H505" s="937"/>
      <c r="I505" s="937"/>
      <c r="J505" s="937"/>
      <c r="K505" s="937"/>
      <c r="L505" s="937"/>
      <c r="M505" s="937"/>
      <c r="N505" s="937"/>
      <c r="O505" s="937"/>
      <c r="P505" s="937"/>
      <c r="Q505" s="937"/>
      <c r="R505" s="937"/>
      <c r="S505" s="937"/>
      <c r="T505" s="937"/>
      <c r="U505" s="937"/>
      <c r="V505" s="937"/>
      <c r="W505" s="937"/>
      <c r="X505" s="937"/>
      <c r="Y505" s="937"/>
      <c r="Z505" s="937"/>
    </row>
    <row r="506" ht="15.75" customHeight="1">
      <c r="A506" s="937" t="s">
        <v>2804</v>
      </c>
      <c r="B506" s="937" t="s">
        <v>5489</v>
      </c>
      <c r="C506" s="937" t="s">
        <v>2303</v>
      </c>
      <c r="D506" s="937">
        <v>337.2</v>
      </c>
      <c r="E506" s="937">
        <v>337.2</v>
      </c>
      <c r="F506" s="938">
        <v>1.0</v>
      </c>
      <c r="G506" s="937"/>
      <c r="H506" s="937"/>
      <c r="I506" s="937"/>
      <c r="J506" s="937"/>
      <c r="K506" s="937"/>
      <c r="L506" s="937"/>
      <c r="M506" s="937"/>
      <c r="N506" s="937"/>
      <c r="O506" s="937"/>
      <c r="P506" s="937"/>
      <c r="Q506" s="937"/>
      <c r="R506" s="937"/>
      <c r="S506" s="937"/>
      <c r="T506" s="937"/>
      <c r="U506" s="937"/>
      <c r="V506" s="937"/>
      <c r="W506" s="937"/>
      <c r="X506" s="937"/>
      <c r="Y506" s="937"/>
      <c r="Z506" s="937"/>
    </row>
    <row r="507" ht="15.75" customHeight="1">
      <c r="A507" s="937" t="s">
        <v>2804</v>
      </c>
      <c r="B507" s="937" t="s">
        <v>5238</v>
      </c>
      <c r="C507" s="937" t="s">
        <v>2306</v>
      </c>
      <c r="D507" s="937">
        <v>3.4</v>
      </c>
      <c r="E507" s="937">
        <v>3.4</v>
      </c>
      <c r="F507" s="938">
        <v>1.0</v>
      </c>
      <c r="G507" s="937"/>
      <c r="H507" s="937"/>
      <c r="I507" s="937"/>
      <c r="J507" s="937"/>
      <c r="K507" s="937"/>
      <c r="L507" s="937"/>
      <c r="M507" s="937"/>
      <c r="N507" s="937"/>
      <c r="O507" s="937"/>
      <c r="P507" s="937"/>
      <c r="Q507" s="937"/>
      <c r="R507" s="937"/>
      <c r="S507" s="937"/>
      <c r="T507" s="937"/>
      <c r="U507" s="937"/>
      <c r="V507" s="937"/>
      <c r="W507" s="937"/>
      <c r="X507" s="937"/>
      <c r="Y507" s="937"/>
      <c r="Z507" s="937"/>
    </row>
    <row r="508" ht="15.75" customHeight="1">
      <c r="A508" s="937" t="s">
        <v>2804</v>
      </c>
      <c r="B508" s="937" t="s">
        <v>5228</v>
      </c>
      <c r="C508" s="937" t="s">
        <v>2291</v>
      </c>
      <c r="D508" s="937">
        <v>8.6</v>
      </c>
      <c r="E508" s="937">
        <v>8.6</v>
      </c>
      <c r="F508" s="938">
        <v>1.0</v>
      </c>
      <c r="G508" s="937"/>
      <c r="H508" s="937"/>
      <c r="I508" s="937"/>
      <c r="J508" s="937"/>
      <c r="K508" s="937"/>
      <c r="L508" s="937"/>
      <c r="M508" s="937"/>
      <c r="N508" s="937"/>
      <c r="O508" s="937"/>
      <c r="P508" s="937"/>
      <c r="Q508" s="937"/>
      <c r="R508" s="937"/>
      <c r="S508" s="937"/>
      <c r="T508" s="937"/>
      <c r="U508" s="937"/>
      <c r="V508" s="937"/>
      <c r="W508" s="937"/>
      <c r="X508" s="937"/>
      <c r="Y508" s="937"/>
      <c r="Z508" s="937"/>
    </row>
    <row r="509" ht="15.75" customHeight="1">
      <c r="A509" s="937" t="s">
        <v>2804</v>
      </c>
      <c r="B509" s="937" t="s">
        <v>5238</v>
      </c>
      <c r="C509" s="937" t="s">
        <v>2306</v>
      </c>
      <c r="D509" s="937">
        <v>4.8</v>
      </c>
      <c r="E509" s="937">
        <v>4.8</v>
      </c>
      <c r="F509" s="938">
        <v>1.0</v>
      </c>
      <c r="G509" s="937"/>
      <c r="H509" s="937"/>
      <c r="I509" s="937"/>
      <c r="J509" s="937"/>
      <c r="K509" s="937"/>
      <c r="L509" s="937"/>
      <c r="M509" s="937"/>
      <c r="N509" s="937"/>
      <c r="O509" s="937"/>
      <c r="P509" s="937"/>
      <c r="Q509" s="937"/>
      <c r="R509" s="937"/>
      <c r="S509" s="937"/>
      <c r="T509" s="937"/>
      <c r="U509" s="937"/>
      <c r="V509" s="937"/>
      <c r="W509" s="937"/>
      <c r="X509" s="937"/>
      <c r="Y509" s="937"/>
      <c r="Z509" s="937"/>
    </row>
    <row r="510" ht="15.75" customHeight="1">
      <c r="A510" s="937" t="s">
        <v>5490</v>
      </c>
      <c r="B510" s="937" t="s">
        <v>5366</v>
      </c>
      <c r="C510" s="937" t="s">
        <v>2313</v>
      </c>
      <c r="D510" s="937">
        <v>4.4</v>
      </c>
      <c r="E510" s="937">
        <v>4.4</v>
      </c>
      <c r="F510" s="938">
        <v>1.0</v>
      </c>
      <c r="G510" s="937"/>
      <c r="H510" s="937"/>
      <c r="I510" s="937"/>
      <c r="J510" s="937"/>
      <c r="K510" s="937"/>
      <c r="L510" s="937"/>
      <c r="M510" s="937"/>
      <c r="N510" s="937"/>
      <c r="O510" s="937"/>
      <c r="P510" s="937"/>
      <c r="Q510" s="937"/>
      <c r="R510" s="937"/>
      <c r="S510" s="937"/>
      <c r="T510" s="937"/>
      <c r="U510" s="937"/>
      <c r="V510" s="937"/>
      <c r="W510" s="937"/>
      <c r="X510" s="937"/>
      <c r="Y510" s="937"/>
      <c r="Z510" s="937"/>
    </row>
    <row r="511" ht="15.75" customHeight="1">
      <c r="A511" s="937" t="s">
        <v>2810</v>
      </c>
      <c r="B511" s="937" t="s">
        <v>5475</v>
      </c>
      <c r="C511" s="937" t="s">
        <v>2316</v>
      </c>
      <c r="D511" s="937">
        <v>30.0</v>
      </c>
      <c r="E511" s="937">
        <v>30.0</v>
      </c>
      <c r="F511" s="938">
        <v>1.0</v>
      </c>
      <c r="G511" s="937"/>
      <c r="H511" s="937"/>
      <c r="I511" s="937"/>
      <c r="J511" s="937"/>
      <c r="K511" s="937"/>
      <c r="L511" s="937"/>
      <c r="M511" s="937"/>
      <c r="N511" s="937"/>
      <c r="O511" s="937"/>
      <c r="P511" s="937"/>
      <c r="Q511" s="937"/>
      <c r="R511" s="937"/>
      <c r="S511" s="937"/>
      <c r="T511" s="937"/>
      <c r="U511" s="937"/>
      <c r="V511" s="937"/>
      <c r="W511" s="937"/>
      <c r="X511" s="937"/>
      <c r="Y511" s="937"/>
      <c r="Z511" s="937"/>
    </row>
    <row r="512" ht="15.75" customHeight="1">
      <c r="A512" s="937" t="s">
        <v>2813</v>
      </c>
      <c r="B512" s="937" t="s">
        <v>5491</v>
      </c>
      <c r="C512" s="937" t="s">
        <v>2319</v>
      </c>
      <c r="D512" s="937">
        <v>11.7</v>
      </c>
      <c r="E512" s="937">
        <v>11.7</v>
      </c>
      <c r="F512" s="938">
        <v>1.0</v>
      </c>
      <c r="G512" s="937"/>
      <c r="H512" s="937"/>
      <c r="I512" s="937"/>
      <c r="J512" s="937"/>
      <c r="K512" s="937"/>
      <c r="L512" s="937"/>
      <c r="M512" s="937"/>
      <c r="N512" s="937"/>
      <c r="O512" s="937"/>
      <c r="P512" s="937"/>
      <c r="Q512" s="937"/>
      <c r="R512" s="937"/>
      <c r="S512" s="937"/>
      <c r="T512" s="937"/>
      <c r="U512" s="937"/>
      <c r="V512" s="937"/>
      <c r="W512" s="937"/>
      <c r="X512" s="937"/>
      <c r="Y512" s="937"/>
      <c r="Z512" s="937"/>
    </row>
    <row r="513" ht="15.75" customHeight="1">
      <c r="A513" s="937" t="s">
        <v>2813</v>
      </c>
      <c r="B513" s="937" t="s">
        <v>5492</v>
      </c>
      <c r="C513" s="937" t="s">
        <v>2322</v>
      </c>
      <c r="D513" s="937">
        <v>19.4</v>
      </c>
      <c r="E513" s="937">
        <v>19.4</v>
      </c>
      <c r="F513" s="938">
        <v>1.0</v>
      </c>
      <c r="G513" s="937"/>
      <c r="H513" s="937"/>
      <c r="I513" s="937"/>
      <c r="J513" s="937"/>
      <c r="K513" s="937"/>
      <c r="L513" s="937"/>
      <c r="M513" s="937"/>
      <c r="N513" s="937"/>
      <c r="O513" s="937"/>
      <c r="P513" s="937"/>
      <c r="Q513" s="937"/>
      <c r="R513" s="937"/>
      <c r="S513" s="937"/>
      <c r="T513" s="937"/>
      <c r="U513" s="937"/>
      <c r="V513" s="937"/>
      <c r="W513" s="937"/>
      <c r="X513" s="937"/>
      <c r="Y513" s="937"/>
      <c r="Z513" s="937"/>
    </row>
    <row r="514" ht="15.75" customHeight="1">
      <c r="A514" s="937" t="s">
        <v>2813</v>
      </c>
      <c r="B514" s="937" t="s">
        <v>5493</v>
      </c>
      <c r="C514" s="937" t="s">
        <v>2325</v>
      </c>
      <c r="D514" s="937">
        <v>32.8</v>
      </c>
      <c r="E514" s="937">
        <v>32.8</v>
      </c>
      <c r="F514" s="938">
        <v>1.0</v>
      </c>
      <c r="G514" s="937"/>
      <c r="H514" s="937"/>
      <c r="I514" s="937"/>
      <c r="J514" s="937"/>
      <c r="K514" s="937"/>
      <c r="L514" s="937"/>
      <c r="M514" s="937"/>
      <c r="N514" s="937"/>
      <c r="O514" s="937"/>
      <c r="P514" s="937"/>
      <c r="Q514" s="937"/>
      <c r="R514" s="937"/>
      <c r="S514" s="937"/>
      <c r="T514" s="937"/>
      <c r="U514" s="937"/>
      <c r="V514" s="937"/>
      <c r="W514" s="937"/>
      <c r="X514" s="937"/>
      <c r="Y514" s="937"/>
      <c r="Z514" s="937"/>
    </row>
    <row r="515" ht="15.75" customHeight="1">
      <c r="A515" s="937" t="s">
        <v>2816</v>
      </c>
      <c r="B515" s="937" t="s">
        <v>5494</v>
      </c>
      <c r="C515" s="937" t="s">
        <v>2328</v>
      </c>
      <c r="D515" s="937">
        <v>30.9</v>
      </c>
      <c r="E515" s="937">
        <v>30.9</v>
      </c>
      <c r="F515" s="938">
        <v>1.0</v>
      </c>
      <c r="G515" s="937"/>
      <c r="H515" s="937"/>
      <c r="I515" s="937"/>
      <c r="J515" s="937"/>
      <c r="K515" s="937"/>
      <c r="L515" s="937"/>
      <c r="M515" s="937"/>
      <c r="N515" s="937"/>
      <c r="O515" s="937"/>
      <c r="P515" s="937"/>
      <c r="Q515" s="937"/>
      <c r="R515" s="937"/>
      <c r="S515" s="937"/>
      <c r="T515" s="937"/>
      <c r="U515" s="937"/>
      <c r="V515" s="937"/>
      <c r="W515" s="937"/>
      <c r="X515" s="937"/>
      <c r="Y515" s="937"/>
      <c r="Z515" s="937"/>
    </row>
    <row r="516" ht="15.75" customHeight="1">
      <c r="A516" s="937" t="s">
        <v>2816</v>
      </c>
      <c r="B516" s="937" t="s">
        <v>5238</v>
      </c>
      <c r="C516" s="937" t="s">
        <v>2331</v>
      </c>
      <c r="D516" s="937">
        <v>9.2</v>
      </c>
      <c r="E516" s="937">
        <v>9.2</v>
      </c>
      <c r="F516" s="938">
        <v>1.0</v>
      </c>
      <c r="G516" s="937"/>
      <c r="H516" s="937"/>
      <c r="I516" s="937"/>
      <c r="J516" s="937"/>
      <c r="K516" s="937"/>
      <c r="L516" s="937"/>
      <c r="M516" s="937"/>
      <c r="N516" s="937"/>
      <c r="O516" s="937"/>
      <c r="P516" s="937"/>
      <c r="Q516" s="937"/>
      <c r="R516" s="937"/>
      <c r="S516" s="937"/>
      <c r="T516" s="937"/>
      <c r="U516" s="937"/>
      <c r="V516" s="937"/>
      <c r="W516" s="937"/>
      <c r="X516" s="937"/>
      <c r="Y516" s="937"/>
      <c r="Z516" s="937"/>
    </row>
    <row r="517" ht="15.75" customHeight="1">
      <c r="A517" s="937" t="s">
        <v>5495</v>
      </c>
      <c r="B517" s="937" t="s">
        <v>5238</v>
      </c>
      <c r="C517" s="937" t="s">
        <v>2334</v>
      </c>
      <c r="D517" s="937">
        <v>3.9</v>
      </c>
      <c r="E517" s="937">
        <v>3.9</v>
      </c>
      <c r="F517" s="938">
        <v>1.0</v>
      </c>
      <c r="G517" s="937"/>
      <c r="H517" s="937"/>
      <c r="I517" s="937"/>
      <c r="J517" s="937"/>
      <c r="K517" s="937"/>
      <c r="L517" s="937"/>
      <c r="M517" s="937"/>
      <c r="N517" s="937"/>
      <c r="O517" s="937"/>
      <c r="P517" s="937"/>
      <c r="Q517" s="937"/>
      <c r="R517" s="937"/>
      <c r="S517" s="937"/>
      <c r="T517" s="937"/>
      <c r="U517" s="937"/>
      <c r="V517" s="937"/>
      <c r="W517" s="937"/>
      <c r="X517" s="937"/>
      <c r="Y517" s="937"/>
      <c r="Z517" s="937"/>
    </row>
    <row r="518" ht="15.75" customHeight="1">
      <c r="A518" s="937" t="s">
        <v>5495</v>
      </c>
      <c r="B518" s="937" t="s">
        <v>5239</v>
      </c>
      <c r="C518" s="937" t="s">
        <v>2337</v>
      </c>
      <c r="D518" s="937">
        <v>6.1</v>
      </c>
      <c r="E518" s="937">
        <v>6.1</v>
      </c>
      <c r="F518" s="938">
        <v>1.0</v>
      </c>
      <c r="G518" s="937"/>
      <c r="H518" s="937"/>
      <c r="I518" s="937"/>
      <c r="J518" s="937"/>
      <c r="K518" s="937"/>
      <c r="L518" s="937"/>
      <c r="M518" s="937"/>
      <c r="N518" s="937"/>
      <c r="O518" s="937"/>
      <c r="P518" s="937"/>
      <c r="Q518" s="937"/>
      <c r="R518" s="937"/>
      <c r="S518" s="937"/>
      <c r="T518" s="937"/>
      <c r="U518" s="937"/>
      <c r="V518" s="937"/>
      <c r="W518" s="937"/>
      <c r="X518" s="937"/>
      <c r="Y518" s="937"/>
      <c r="Z518" s="937"/>
    </row>
    <row r="519" ht="15.75" customHeight="1">
      <c r="A519" s="937" t="s">
        <v>5495</v>
      </c>
      <c r="B519" s="937" t="s">
        <v>5228</v>
      </c>
      <c r="C519" s="937" t="s">
        <v>2340</v>
      </c>
      <c r="D519" s="937">
        <v>10.0</v>
      </c>
      <c r="E519" s="937">
        <v>10.0</v>
      </c>
      <c r="F519" s="938">
        <v>1.0</v>
      </c>
      <c r="G519" s="937"/>
      <c r="H519" s="937"/>
      <c r="I519" s="937"/>
      <c r="J519" s="937"/>
      <c r="K519" s="937"/>
      <c r="L519" s="937"/>
      <c r="M519" s="937"/>
      <c r="N519" s="937"/>
      <c r="O519" s="937"/>
      <c r="P519" s="937"/>
      <c r="Q519" s="937"/>
      <c r="R519" s="937"/>
      <c r="S519" s="937"/>
      <c r="T519" s="937"/>
      <c r="U519" s="937"/>
      <c r="V519" s="937"/>
      <c r="W519" s="937"/>
      <c r="X519" s="937"/>
      <c r="Y519" s="937"/>
      <c r="Z519" s="937"/>
    </row>
    <row r="520" ht="15.75" customHeight="1">
      <c r="A520" s="937" t="s">
        <v>5495</v>
      </c>
      <c r="B520" s="937" t="s">
        <v>5232</v>
      </c>
      <c r="C520" s="937" t="s">
        <v>2343</v>
      </c>
      <c r="D520" s="937">
        <v>14.2</v>
      </c>
      <c r="E520" s="937">
        <v>14.2</v>
      </c>
      <c r="F520" s="938">
        <v>1.0</v>
      </c>
      <c r="G520" s="937"/>
      <c r="H520" s="937"/>
      <c r="I520" s="937"/>
      <c r="J520" s="937"/>
      <c r="K520" s="937"/>
      <c r="L520" s="937"/>
      <c r="M520" s="937"/>
      <c r="N520" s="937"/>
      <c r="O520" s="937"/>
      <c r="P520" s="937"/>
      <c r="Q520" s="937"/>
      <c r="R520" s="937"/>
      <c r="S520" s="937"/>
      <c r="T520" s="937"/>
      <c r="U520" s="937"/>
      <c r="V520" s="937"/>
      <c r="W520" s="937"/>
      <c r="X520" s="937"/>
      <c r="Y520" s="937"/>
      <c r="Z520" s="937"/>
    </row>
    <row r="521" ht="15.75" customHeight="1">
      <c r="A521" s="937" t="s">
        <v>5496</v>
      </c>
      <c r="B521" s="937" t="s">
        <v>5497</v>
      </c>
      <c r="C521" s="937" t="s">
        <v>2346</v>
      </c>
      <c r="D521" s="937">
        <v>30.0</v>
      </c>
      <c r="E521" s="937">
        <v>30.0</v>
      </c>
      <c r="F521" s="938">
        <v>1.0</v>
      </c>
      <c r="G521" s="937"/>
      <c r="H521" s="937"/>
      <c r="I521" s="937"/>
      <c r="J521" s="937"/>
      <c r="K521" s="937"/>
      <c r="L521" s="937"/>
      <c r="M521" s="937"/>
      <c r="N521" s="937"/>
      <c r="O521" s="937"/>
      <c r="P521" s="937"/>
      <c r="Q521" s="937"/>
      <c r="R521" s="937"/>
      <c r="S521" s="937"/>
      <c r="T521" s="937"/>
      <c r="U521" s="937"/>
      <c r="V521" s="937"/>
      <c r="W521" s="937"/>
      <c r="X521" s="937"/>
      <c r="Y521" s="937"/>
      <c r="Z521" s="937"/>
    </row>
    <row r="522" ht="15.75" customHeight="1">
      <c r="A522" s="937" t="s">
        <v>5498</v>
      </c>
      <c r="B522" s="937" t="s">
        <v>5270</v>
      </c>
      <c r="C522" s="937" t="s">
        <v>2349</v>
      </c>
      <c r="D522" s="937">
        <v>374.0</v>
      </c>
      <c r="E522" s="937">
        <v>374.0</v>
      </c>
      <c r="F522" s="938">
        <v>1.0</v>
      </c>
      <c r="G522" s="937"/>
      <c r="H522" s="937"/>
      <c r="I522" s="937"/>
      <c r="J522" s="937"/>
      <c r="K522" s="937"/>
      <c r="L522" s="937"/>
      <c r="M522" s="937"/>
      <c r="N522" s="937"/>
      <c r="O522" s="937"/>
      <c r="P522" s="937"/>
      <c r="Q522" s="937"/>
      <c r="R522" s="937"/>
      <c r="S522" s="937"/>
      <c r="T522" s="937"/>
      <c r="U522" s="937"/>
      <c r="V522" s="937"/>
      <c r="W522" s="937"/>
      <c r="X522" s="937"/>
      <c r="Y522" s="937"/>
      <c r="Z522" s="937"/>
    </row>
    <row r="523" ht="15.75" customHeight="1">
      <c r="A523" s="937" t="s">
        <v>5498</v>
      </c>
      <c r="B523" s="937" t="s">
        <v>5406</v>
      </c>
      <c r="C523" s="937" t="s">
        <v>2352</v>
      </c>
      <c r="D523" s="937">
        <v>426.0</v>
      </c>
      <c r="E523" s="937">
        <v>426.0</v>
      </c>
      <c r="F523" s="938">
        <v>1.0</v>
      </c>
      <c r="G523" s="937"/>
      <c r="H523" s="937"/>
      <c r="I523" s="937"/>
      <c r="J523" s="937"/>
      <c r="K523" s="937"/>
      <c r="L523" s="937"/>
      <c r="M523" s="937"/>
      <c r="N523" s="937"/>
      <c r="O523" s="937"/>
      <c r="P523" s="937"/>
      <c r="Q523" s="937"/>
      <c r="R523" s="937"/>
      <c r="S523" s="937"/>
      <c r="T523" s="937"/>
      <c r="U523" s="937"/>
      <c r="V523" s="937"/>
      <c r="W523" s="937"/>
      <c r="X523" s="937"/>
      <c r="Y523" s="937"/>
      <c r="Z523" s="937"/>
    </row>
    <row r="524" ht="15.75" customHeight="1">
      <c r="A524" s="937" t="s">
        <v>5498</v>
      </c>
      <c r="B524" s="937" t="s">
        <v>5499</v>
      </c>
      <c r="C524" s="937" t="s">
        <v>2355</v>
      </c>
      <c r="D524" s="937">
        <v>416.4</v>
      </c>
      <c r="E524" s="937">
        <v>416.4</v>
      </c>
      <c r="F524" s="938">
        <v>1.0</v>
      </c>
      <c r="G524" s="937"/>
      <c r="H524" s="937"/>
      <c r="I524" s="937"/>
      <c r="J524" s="937"/>
      <c r="K524" s="937"/>
      <c r="L524" s="937"/>
      <c r="M524" s="937"/>
      <c r="N524" s="937"/>
      <c r="O524" s="937"/>
      <c r="P524" s="937"/>
      <c r="Q524" s="937"/>
      <c r="R524" s="937"/>
      <c r="S524" s="937"/>
      <c r="T524" s="937"/>
      <c r="U524" s="937"/>
      <c r="V524" s="937"/>
      <c r="W524" s="937"/>
      <c r="X524" s="937"/>
      <c r="Y524" s="937"/>
      <c r="Z524" s="937"/>
    </row>
    <row r="525" ht="15.75" customHeight="1">
      <c r="A525" s="937" t="s">
        <v>5498</v>
      </c>
      <c r="B525" s="937" t="s">
        <v>5500</v>
      </c>
      <c r="C525" s="937" t="s">
        <v>2358</v>
      </c>
      <c r="D525" s="937">
        <v>251.5</v>
      </c>
      <c r="E525" s="937">
        <v>251.5</v>
      </c>
      <c r="F525" s="938">
        <v>1.0</v>
      </c>
      <c r="G525" s="937"/>
      <c r="H525" s="937"/>
      <c r="I525" s="937"/>
      <c r="J525" s="937"/>
      <c r="K525" s="937"/>
      <c r="L525" s="937"/>
      <c r="M525" s="937"/>
      <c r="N525" s="937"/>
      <c r="O525" s="937"/>
      <c r="P525" s="937"/>
      <c r="Q525" s="937"/>
      <c r="R525" s="937"/>
      <c r="S525" s="937"/>
      <c r="T525" s="937"/>
      <c r="U525" s="937"/>
      <c r="V525" s="937"/>
      <c r="W525" s="937"/>
      <c r="X525" s="937"/>
      <c r="Y525" s="937"/>
      <c r="Z525" s="937"/>
    </row>
    <row r="526" ht="15.75" customHeight="1">
      <c r="A526" s="937" t="s">
        <v>5498</v>
      </c>
      <c r="B526" s="937" t="s">
        <v>5489</v>
      </c>
      <c r="C526" s="937" t="s">
        <v>2361</v>
      </c>
      <c r="D526" s="937">
        <v>343.9</v>
      </c>
      <c r="E526" s="937">
        <v>334.0</v>
      </c>
      <c r="F526" s="938">
        <v>0.9712125617912184</v>
      </c>
      <c r="G526" s="937"/>
      <c r="H526" s="937"/>
      <c r="I526" s="937"/>
      <c r="J526" s="937"/>
      <c r="K526" s="937"/>
      <c r="L526" s="937"/>
      <c r="M526" s="937"/>
      <c r="N526" s="937"/>
      <c r="O526" s="937"/>
      <c r="P526" s="937"/>
      <c r="Q526" s="937"/>
      <c r="R526" s="937"/>
      <c r="S526" s="937"/>
      <c r="T526" s="937"/>
      <c r="U526" s="937"/>
      <c r="V526" s="937"/>
      <c r="W526" s="937"/>
      <c r="X526" s="937"/>
      <c r="Y526" s="937"/>
      <c r="Z526" s="937"/>
    </row>
    <row r="527" ht="15.75" customHeight="1">
      <c r="A527" s="937" t="s">
        <v>5498</v>
      </c>
      <c r="B527" s="937" t="s">
        <v>5238</v>
      </c>
      <c r="C527" s="937" t="s">
        <v>2364</v>
      </c>
      <c r="D527" s="937">
        <v>4.3</v>
      </c>
      <c r="E527" s="937">
        <v>4.0</v>
      </c>
      <c r="F527" s="938">
        <v>0.9302325581395349</v>
      </c>
      <c r="G527" s="937"/>
      <c r="H527" s="937"/>
      <c r="I527" s="937"/>
      <c r="J527" s="937"/>
      <c r="K527" s="937"/>
      <c r="L527" s="937"/>
      <c r="M527" s="937"/>
      <c r="N527" s="937"/>
      <c r="O527" s="937"/>
      <c r="P527" s="937"/>
      <c r="Q527" s="937"/>
      <c r="R527" s="937"/>
      <c r="S527" s="937"/>
      <c r="T527" s="937"/>
      <c r="U527" s="937"/>
      <c r="V527" s="937"/>
      <c r="W527" s="937"/>
      <c r="X527" s="937"/>
      <c r="Y527" s="937"/>
      <c r="Z527" s="937"/>
    </row>
    <row r="528" ht="15.75" customHeight="1">
      <c r="A528" s="937" t="s">
        <v>5498</v>
      </c>
      <c r="B528" s="937" t="s">
        <v>5228</v>
      </c>
      <c r="C528" s="937" t="s">
        <v>2367</v>
      </c>
      <c r="D528" s="937">
        <v>10.2</v>
      </c>
      <c r="E528" s="937">
        <v>10.0</v>
      </c>
      <c r="F528" s="938">
        <v>0.9803921568627452</v>
      </c>
      <c r="G528" s="937"/>
      <c r="H528" s="937"/>
      <c r="I528" s="937"/>
      <c r="J528" s="937"/>
      <c r="K528" s="937"/>
      <c r="L528" s="937"/>
      <c r="M528" s="937"/>
      <c r="N528" s="937"/>
      <c r="O528" s="937"/>
      <c r="P528" s="937"/>
      <c r="Q528" s="937"/>
      <c r="R528" s="937"/>
      <c r="S528" s="937"/>
      <c r="T528" s="937"/>
      <c r="U528" s="937"/>
      <c r="V528" s="937"/>
      <c r="W528" s="937"/>
      <c r="X528" s="937"/>
      <c r="Y528" s="937"/>
      <c r="Z528" s="937"/>
    </row>
    <row r="529" ht="15.75" customHeight="1">
      <c r="A529" s="937" t="s">
        <v>5501</v>
      </c>
      <c r="B529" s="937" t="s">
        <v>5266</v>
      </c>
      <c r="C529" s="937" t="s">
        <v>2370</v>
      </c>
      <c r="D529" s="937">
        <v>12.1</v>
      </c>
      <c r="E529" s="937">
        <v>10.2</v>
      </c>
      <c r="F529" s="938">
        <v>0.8429752066115702</v>
      </c>
      <c r="G529" s="937"/>
      <c r="H529" s="937"/>
      <c r="I529" s="937"/>
      <c r="J529" s="937"/>
      <c r="K529" s="937"/>
      <c r="L529" s="937"/>
      <c r="M529" s="937"/>
      <c r="N529" s="937"/>
      <c r="O529" s="937"/>
      <c r="P529" s="937"/>
      <c r="Q529" s="937"/>
      <c r="R529" s="937"/>
      <c r="S529" s="937"/>
      <c r="T529" s="937"/>
      <c r="U529" s="937"/>
      <c r="V529" s="937"/>
      <c r="W529" s="937"/>
      <c r="X529" s="937"/>
      <c r="Y529" s="937"/>
      <c r="Z529" s="937"/>
    </row>
    <row r="530" ht="15.75" customHeight="1">
      <c r="A530" s="937" t="s">
        <v>5502</v>
      </c>
      <c r="B530" s="937" t="s">
        <v>5266</v>
      </c>
      <c r="C530" s="937" t="s">
        <v>2373</v>
      </c>
      <c r="D530" s="937">
        <v>40.9</v>
      </c>
      <c r="E530" s="937">
        <v>40.9</v>
      </c>
      <c r="F530" s="938">
        <v>1.0</v>
      </c>
      <c r="G530" s="937"/>
      <c r="H530" s="937"/>
      <c r="I530" s="937"/>
      <c r="J530" s="937"/>
      <c r="K530" s="937"/>
      <c r="L530" s="937"/>
      <c r="M530" s="937"/>
      <c r="N530" s="937"/>
      <c r="O530" s="937"/>
      <c r="P530" s="937"/>
      <c r="Q530" s="937"/>
      <c r="R530" s="937"/>
      <c r="S530" s="937"/>
      <c r="T530" s="937"/>
      <c r="U530" s="937"/>
      <c r="V530" s="937"/>
      <c r="W530" s="937"/>
      <c r="X530" s="937"/>
      <c r="Y530" s="937"/>
      <c r="Z530" s="937"/>
    </row>
    <row r="531" ht="15.75" customHeight="1">
      <c r="A531" s="937" t="s">
        <v>5503</v>
      </c>
      <c r="B531" s="937" t="s">
        <v>5263</v>
      </c>
      <c r="C531" s="937" t="s">
        <v>2376</v>
      </c>
      <c r="D531" s="937">
        <v>59.8</v>
      </c>
      <c r="E531" s="937">
        <v>51.8</v>
      </c>
      <c r="F531" s="938">
        <v>0.8662207357859532</v>
      </c>
      <c r="G531" s="937"/>
      <c r="H531" s="937"/>
      <c r="I531" s="937"/>
      <c r="J531" s="937"/>
      <c r="K531" s="937"/>
      <c r="L531" s="937"/>
      <c r="M531" s="937"/>
      <c r="N531" s="937"/>
      <c r="O531" s="937"/>
      <c r="P531" s="937"/>
      <c r="Q531" s="937"/>
      <c r="R531" s="937"/>
      <c r="S531" s="937"/>
      <c r="T531" s="937"/>
      <c r="U531" s="937"/>
      <c r="V531" s="937"/>
      <c r="W531" s="937"/>
      <c r="X531" s="937"/>
      <c r="Y531" s="937"/>
      <c r="Z531" s="937"/>
    </row>
    <row r="532" ht="15.75" customHeight="1">
      <c r="A532" s="937" t="s">
        <v>5503</v>
      </c>
      <c r="B532" s="937" t="s">
        <v>5266</v>
      </c>
      <c r="C532" s="937" t="s">
        <v>2379</v>
      </c>
      <c r="D532" s="937">
        <v>68.4</v>
      </c>
      <c r="E532" s="937">
        <v>59.9</v>
      </c>
      <c r="F532" s="938">
        <v>0.8757309941520467</v>
      </c>
      <c r="G532" s="937"/>
      <c r="H532" s="937"/>
      <c r="I532" s="937"/>
      <c r="J532" s="937"/>
      <c r="K532" s="937"/>
      <c r="L532" s="937"/>
      <c r="M532" s="937"/>
      <c r="N532" s="937"/>
      <c r="O532" s="937"/>
      <c r="P532" s="937"/>
      <c r="Q532" s="937"/>
      <c r="R532" s="937"/>
      <c r="S532" s="937"/>
      <c r="T532" s="937"/>
      <c r="U532" s="937"/>
      <c r="V532" s="937"/>
      <c r="W532" s="937"/>
      <c r="X532" s="937"/>
      <c r="Y532" s="937"/>
      <c r="Z532" s="937"/>
    </row>
    <row r="533" ht="15.75" customHeight="1">
      <c r="A533" s="937" t="s">
        <v>5503</v>
      </c>
      <c r="B533" s="937" t="s">
        <v>5283</v>
      </c>
      <c r="C533" s="937" t="s">
        <v>2382</v>
      </c>
      <c r="D533" s="937">
        <v>77.3</v>
      </c>
      <c r="E533" s="937">
        <v>67.7</v>
      </c>
      <c r="F533" s="938">
        <v>0.8758085381630014</v>
      </c>
      <c r="G533" s="937"/>
      <c r="H533" s="937"/>
      <c r="I533" s="937"/>
      <c r="J533" s="937"/>
      <c r="K533" s="937"/>
      <c r="L533" s="937"/>
      <c r="M533" s="937"/>
      <c r="N533" s="937"/>
      <c r="O533" s="937"/>
      <c r="P533" s="937"/>
      <c r="Q533" s="937"/>
      <c r="R533" s="937"/>
      <c r="S533" s="937"/>
      <c r="T533" s="937"/>
      <c r="U533" s="937"/>
      <c r="V533" s="937"/>
      <c r="W533" s="937"/>
      <c r="X533" s="937"/>
      <c r="Y533" s="937"/>
      <c r="Z533" s="937"/>
    </row>
    <row r="534" ht="15.75" customHeight="1">
      <c r="A534" s="937" t="s">
        <v>2915</v>
      </c>
      <c r="B534" s="937" t="s">
        <v>5266</v>
      </c>
      <c r="C534" s="937" t="s">
        <v>2385</v>
      </c>
      <c r="D534" s="937">
        <v>67.0</v>
      </c>
      <c r="E534" s="937">
        <v>60.0</v>
      </c>
      <c r="F534" s="938">
        <v>0.8955223880597015</v>
      </c>
      <c r="G534" s="937"/>
      <c r="H534" s="937"/>
      <c r="I534" s="937"/>
      <c r="J534" s="937"/>
      <c r="K534" s="937"/>
      <c r="L534" s="937"/>
      <c r="M534" s="937"/>
      <c r="N534" s="937"/>
      <c r="O534" s="937"/>
      <c r="P534" s="937"/>
      <c r="Q534" s="937"/>
      <c r="R534" s="937"/>
      <c r="S534" s="937"/>
      <c r="T534" s="937"/>
      <c r="U534" s="937"/>
      <c r="V534" s="937"/>
      <c r="W534" s="937"/>
      <c r="X534" s="937"/>
      <c r="Y534" s="937"/>
      <c r="Z534" s="937"/>
    </row>
    <row r="535" ht="15.75" customHeight="1">
      <c r="A535" s="937" t="s">
        <v>5504</v>
      </c>
      <c r="B535" s="937" t="s">
        <v>5266</v>
      </c>
      <c r="C535" s="937" t="s">
        <v>2388</v>
      </c>
      <c r="D535" s="937">
        <v>19.9</v>
      </c>
      <c r="E535" s="937">
        <v>19.9</v>
      </c>
      <c r="F535" s="938">
        <v>1.0</v>
      </c>
      <c r="G535" s="937"/>
      <c r="H535" s="937"/>
      <c r="I535" s="937"/>
      <c r="J535" s="937"/>
      <c r="K535" s="937"/>
      <c r="L535" s="937"/>
      <c r="M535" s="937"/>
      <c r="N535" s="937"/>
      <c r="O535" s="937"/>
      <c r="P535" s="937"/>
      <c r="Q535" s="937"/>
      <c r="R535" s="937"/>
      <c r="S535" s="937"/>
      <c r="T535" s="937"/>
      <c r="U535" s="937"/>
      <c r="V535" s="937"/>
      <c r="W535" s="937"/>
      <c r="X535" s="937"/>
      <c r="Y535" s="937"/>
      <c r="Z535" s="937"/>
    </row>
    <row r="536" ht="15.75" customHeight="1">
      <c r="A536" s="937" t="s">
        <v>2945</v>
      </c>
      <c r="B536" s="937" t="s">
        <v>5270</v>
      </c>
      <c r="C536" s="937" t="s">
        <v>2391</v>
      </c>
      <c r="D536" s="937">
        <v>293.2</v>
      </c>
      <c r="E536" s="937">
        <v>293.2</v>
      </c>
      <c r="F536" s="938">
        <v>1.0</v>
      </c>
      <c r="G536" s="937"/>
      <c r="H536" s="937"/>
      <c r="I536" s="937"/>
      <c r="J536" s="937"/>
      <c r="K536" s="937"/>
      <c r="L536" s="937"/>
      <c r="M536" s="937"/>
      <c r="N536" s="937"/>
      <c r="O536" s="937"/>
      <c r="P536" s="937"/>
      <c r="Q536" s="937"/>
      <c r="R536" s="937"/>
      <c r="S536" s="937"/>
      <c r="T536" s="937"/>
      <c r="U536" s="937"/>
      <c r="V536" s="937"/>
      <c r="W536" s="937"/>
      <c r="X536" s="937"/>
      <c r="Y536" s="937"/>
      <c r="Z536" s="937"/>
    </row>
    <row r="537" ht="15.75" customHeight="1">
      <c r="A537" s="937" t="s">
        <v>2945</v>
      </c>
      <c r="B537" s="937" t="s">
        <v>5271</v>
      </c>
      <c r="C537" s="937" t="s">
        <v>2394</v>
      </c>
      <c r="D537" s="937">
        <v>338.9</v>
      </c>
      <c r="E537" s="937">
        <v>338.9</v>
      </c>
      <c r="F537" s="938">
        <v>1.0</v>
      </c>
      <c r="G537" s="937"/>
      <c r="H537" s="937"/>
      <c r="I537" s="937"/>
      <c r="J537" s="937"/>
      <c r="K537" s="937"/>
      <c r="L537" s="937"/>
      <c r="M537" s="937"/>
      <c r="N537" s="937"/>
      <c r="O537" s="937"/>
      <c r="P537" s="937"/>
      <c r="Q537" s="937"/>
      <c r="R537" s="937"/>
      <c r="S537" s="937"/>
      <c r="T537" s="937"/>
      <c r="U537" s="937"/>
      <c r="V537" s="937"/>
      <c r="W537" s="937"/>
      <c r="X537" s="937"/>
      <c r="Y537" s="937"/>
      <c r="Z537" s="937"/>
    </row>
    <row r="538" ht="15.75" customHeight="1">
      <c r="A538" s="937" t="s">
        <v>2945</v>
      </c>
      <c r="B538" s="937" t="s">
        <v>5505</v>
      </c>
      <c r="C538" s="937" t="s">
        <v>2397</v>
      </c>
      <c r="D538" s="937">
        <v>350.8</v>
      </c>
      <c r="E538" s="937">
        <v>350.8</v>
      </c>
      <c r="F538" s="938">
        <v>1.0</v>
      </c>
      <c r="G538" s="937"/>
      <c r="H538" s="937"/>
      <c r="I538" s="937"/>
      <c r="J538" s="937"/>
      <c r="K538" s="937"/>
      <c r="L538" s="937"/>
      <c r="M538" s="937"/>
      <c r="N538" s="937"/>
      <c r="O538" s="937"/>
      <c r="P538" s="937"/>
      <c r="Q538" s="937"/>
      <c r="R538" s="937"/>
      <c r="S538" s="937"/>
      <c r="T538" s="937"/>
      <c r="U538" s="937"/>
      <c r="V538" s="937"/>
      <c r="W538" s="937"/>
      <c r="X538" s="937"/>
      <c r="Y538" s="937"/>
      <c r="Z538" s="937"/>
    </row>
    <row r="539" ht="15.75" customHeight="1">
      <c r="A539" s="937" t="s">
        <v>2945</v>
      </c>
      <c r="B539" s="937" t="s">
        <v>5406</v>
      </c>
      <c r="C539" s="937" t="s">
        <v>2400</v>
      </c>
      <c r="D539" s="937">
        <v>337.1</v>
      </c>
      <c r="E539" s="937">
        <v>337.1</v>
      </c>
      <c r="F539" s="938">
        <v>1.0</v>
      </c>
      <c r="G539" s="937"/>
      <c r="H539" s="937"/>
      <c r="I539" s="937"/>
      <c r="J539" s="937"/>
      <c r="K539" s="937"/>
      <c r="L539" s="937"/>
      <c r="M539" s="937"/>
      <c r="N539" s="937"/>
      <c r="O539" s="937"/>
      <c r="P539" s="937"/>
      <c r="Q539" s="937"/>
      <c r="R539" s="937"/>
      <c r="S539" s="937"/>
      <c r="T539" s="937"/>
      <c r="U539" s="937"/>
      <c r="V539" s="937"/>
      <c r="W539" s="937"/>
      <c r="X539" s="937"/>
      <c r="Y539" s="937"/>
      <c r="Z539" s="937"/>
    </row>
    <row r="540" ht="15.75" customHeight="1">
      <c r="A540" s="937" t="s">
        <v>2945</v>
      </c>
      <c r="B540" s="937" t="s">
        <v>5348</v>
      </c>
      <c r="C540" s="937" t="s">
        <v>2403</v>
      </c>
      <c r="D540" s="937">
        <v>371.6</v>
      </c>
      <c r="E540" s="937">
        <v>371.6</v>
      </c>
      <c r="F540" s="938">
        <v>1.0</v>
      </c>
      <c r="G540" s="937"/>
      <c r="H540" s="937"/>
      <c r="I540" s="937"/>
      <c r="J540" s="937"/>
      <c r="K540" s="937"/>
      <c r="L540" s="937"/>
      <c r="M540" s="937"/>
      <c r="N540" s="937"/>
      <c r="O540" s="937"/>
      <c r="P540" s="937"/>
      <c r="Q540" s="937"/>
      <c r="R540" s="937"/>
      <c r="S540" s="937"/>
      <c r="T540" s="937"/>
      <c r="U540" s="937"/>
      <c r="V540" s="937"/>
      <c r="W540" s="937"/>
      <c r="X540" s="937"/>
      <c r="Y540" s="937"/>
      <c r="Z540" s="937"/>
    </row>
    <row r="541" ht="15.75" customHeight="1">
      <c r="A541" s="937" t="s">
        <v>2945</v>
      </c>
      <c r="B541" s="937" t="s">
        <v>5506</v>
      </c>
      <c r="C541" s="937" t="s">
        <v>2406</v>
      </c>
      <c r="D541" s="937">
        <v>411.5</v>
      </c>
      <c r="E541" s="937">
        <v>411.5</v>
      </c>
      <c r="F541" s="938">
        <v>1.0</v>
      </c>
      <c r="G541" s="937"/>
      <c r="H541" s="937"/>
      <c r="I541" s="937"/>
      <c r="J541" s="937"/>
      <c r="K541" s="937"/>
      <c r="L541" s="937"/>
      <c r="M541" s="937"/>
      <c r="N541" s="937"/>
      <c r="O541" s="937"/>
      <c r="P541" s="937"/>
      <c r="Q541" s="937"/>
      <c r="R541" s="937"/>
      <c r="S541" s="937"/>
      <c r="T541" s="937"/>
      <c r="U541" s="937"/>
      <c r="V541" s="937"/>
      <c r="W541" s="937"/>
      <c r="X541" s="937"/>
      <c r="Y541" s="937"/>
      <c r="Z541" s="937"/>
    </row>
    <row r="542" ht="15.75" customHeight="1">
      <c r="A542" s="937" t="s">
        <v>2945</v>
      </c>
      <c r="B542" s="937" t="s">
        <v>5272</v>
      </c>
      <c r="C542" s="937" t="s">
        <v>2409</v>
      </c>
      <c r="D542" s="937">
        <v>349.7</v>
      </c>
      <c r="E542" s="937">
        <v>349.7</v>
      </c>
      <c r="F542" s="938">
        <v>1.0</v>
      </c>
      <c r="G542" s="937"/>
      <c r="H542" s="937"/>
      <c r="I542" s="937"/>
      <c r="J542" s="937"/>
      <c r="K542" s="937"/>
      <c r="L542" s="937"/>
      <c r="M542" s="937"/>
      <c r="N542" s="937"/>
      <c r="O542" s="937"/>
      <c r="P542" s="937"/>
      <c r="Q542" s="937"/>
      <c r="R542" s="937"/>
      <c r="S542" s="937"/>
      <c r="T542" s="937"/>
      <c r="U542" s="937"/>
      <c r="V542" s="937"/>
      <c r="W542" s="937"/>
      <c r="X542" s="937"/>
      <c r="Y542" s="937"/>
      <c r="Z542" s="937"/>
    </row>
    <row r="543" ht="15.75" customHeight="1">
      <c r="A543" s="937" t="s">
        <v>2945</v>
      </c>
      <c r="B543" s="937" t="s">
        <v>5273</v>
      </c>
      <c r="C543" s="937" t="s">
        <v>2412</v>
      </c>
      <c r="D543" s="937">
        <v>390.3</v>
      </c>
      <c r="E543" s="937">
        <v>390.3</v>
      </c>
      <c r="F543" s="938">
        <v>1.0</v>
      </c>
      <c r="G543" s="937"/>
      <c r="H543" s="937"/>
      <c r="I543" s="937"/>
      <c r="J543" s="937"/>
      <c r="K543" s="937"/>
      <c r="L543" s="937"/>
      <c r="M543" s="937"/>
      <c r="N543" s="937"/>
      <c r="O543" s="937"/>
      <c r="P543" s="937"/>
      <c r="Q543" s="937"/>
      <c r="R543" s="937"/>
      <c r="S543" s="937"/>
      <c r="T543" s="937"/>
      <c r="U543" s="937"/>
      <c r="V543" s="937"/>
      <c r="W543" s="937"/>
      <c r="X543" s="937"/>
      <c r="Y543" s="937"/>
      <c r="Z543" s="937"/>
    </row>
    <row r="544" ht="15.75" customHeight="1">
      <c r="A544" s="937" t="s">
        <v>2945</v>
      </c>
      <c r="B544" s="937" t="s">
        <v>5306</v>
      </c>
      <c r="C544" s="937" t="s">
        <v>2415</v>
      </c>
      <c r="D544" s="937">
        <v>430.1</v>
      </c>
      <c r="E544" s="937">
        <v>430.1</v>
      </c>
      <c r="F544" s="938">
        <v>1.0</v>
      </c>
      <c r="G544" s="937"/>
      <c r="H544" s="937"/>
      <c r="I544" s="937"/>
      <c r="J544" s="937"/>
      <c r="K544" s="937"/>
      <c r="L544" s="937"/>
      <c r="M544" s="937"/>
      <c r="N544" s="937"/>
      <c r="O544" s="937"/>
      <c r="P544" s="937"/>
      <c r="Q544" s="937"/>
      <c r="R544" s="937"/>
      <c r="S544" s="937"/>
      <c r="T544" s="937"/>
      <c r="U544" s="937"/>
      <c r="V544" s="937"/>
      <c r="W544" s="937"/>
      <c r="X544" s="937"/>
      <c r="Y544" s="937"/>
      <c r="Z544" s="937"/>
    </row>
    <row r="545" ht="15.75" customHeight="1">
      <c r="A545" s="937" t="s">
        <v>2945</v>
      </c>
      <c r="B545" s="937" t="s">
        <v>5507</v>
      </c>
      <c r="C545" s="937" t="s">
        <v>2418</v>
      </c>
      <c r="D545" s="937">
        <v>2.8</v>
      </c>
      <c r="E545" s="937">
        <v>2.8</v>
      </c>
      <c r="F545" s="938">
        <v>1.0</v>
      </c>
      <c r="G545" s="937"/>
      <c r="H545" s="937"/>
      <c r="I545" s="937"/>
      <c r="J545" s="937"/>
      <c r="K545" s="937"/>
      <c r="L545" s="937"/>
      <c r="M545" s="937"/>
      <c r="N545" s="937"/>
      <c r="O545" s="937"/>
      <c r="P545" s="937"/>
      <c r="Q545" s="937"/>
      <c r="R545" s="937"/>
      <c r="S545" s="937"/>
      <c r="T545" s="937"/>
      <c r="U545" s="937"/>
      <c r="V545" s="937"/>
      <c r="W545" s="937"/>
      <c r="X545" s="937"/>
      <c r="Y545" s="937"/>
      <c r="Z545" s="937"/>
    </row>
    <row r="546" ht="15.75" customHeight="1">
      <c r="A546" s="937" t="s">
        <v>2945</v>
      </c>
      <c r="B546" s="937" t="s">
        <v>5238</v>
      </c>
      <c r="C546" s="937" t="s">
        <v>2421</v>
      </c>
      <c r="D546" s="937">
        <v>6.5</v>
      </c>
      <c r="E546" s="937">
        <v>6.5</v>
      </c>
      <c r="F546" s="938">
        <v>1.0</v>
      </c>
      <c r="G546" s="937"/>
      <c r="H546" s="937"/>
      <c r="I546" s="937"/>
      <c r="J546" s="937"/>
      <c r="K546" s="937"/>
      <c r="L546" s="937"/>
      <c r="M546" s="937"/>
      <c r="N546" s="937"/>
      <c r="O546" s="937"/>
      <c r="P546" s="937"/>
      <c r="Q546" s="937"/>
      <c r="R546" s="937"/>
      <c r="S546" s="937"/>
      <c r="T546" s="937"/>
      <c r="U546" s="937"/>
      <c r="V546" s="937"/>
      <c r="W546" s="937"/>
      <c r="X546" s="937"/>
      <c r="Y546" s="937"/>
      <c r="Z546" s="937"/>
    </row>
    <row r="547" ht="15.75" customHeight="1">
      <c r="A547" s="937" t="s">
        <v>2945</v>
      </c>
      <c r="B547" s="937" t="s">
        <v>5239</v>
      </c>
      <c r="C547" s="937" t="s">
        <v>2424</v>
      </c>
      <c r="D547" s="937">
        <v>10.0</v>
      </c>
      <c r="E547" s="937">
        <v>10.0</v>
      </c>
      <c r="F547" s="938">
        <v>1.0</v>
      </c>
      <c r="G547" s="937"/>
      <c r="H547" s="937"/>
      <c r="I547" s="937"/>
      <c r="J547" s="937"/>
      <c r="K547" s="937"/>
      <c r="L547" s="937"/>
      <c r="M547" s="937"/>
      <c r="N547" s="937"/>
      <c r="O547" s="937"/>
      <c r="P547" s="937"/>
      <c r="Q547" s="937"/>
      <c r="R547" s="937"/>
      <c r="S547" s="937"/>
      <c r="T547" s="937"/>
      <c r="U547" s="937"/>
      <c r="V547" s="937"/>
      <c r="W547" s="937"/>
      <c r="X547" s="937"/>
      <c r="Y547" s="937"/>
      <c r="Z547" s="937"/>
    </row>
    <row r="548" ht="15.75" customHeight="1">
      <c r="A548" s="937" t="s">
        <v>2945</v>
      </c>
      <c r="B548" s="937" t="s">
        <v>5257</v>
      </c>
      <c r="C548" s="937" t="s">
        <v>2427</v>
      </c>
      <c r="D548" s="937">
        <v>6.5</v>
      </c>
      <c r="E548" s="937">
        <v>6.5</v>
      </c>
      <c r="F548" s="938">
        <v>1.0</v>
      </c>
      <c r="G548" s="937"/>
      <c r="H548" s="937"/>
      <c r="I548" s="937"/>
      <c r="J548" s="937"/>
      <c r="K548" s="937"/>
      <c r="L548" s="937"/>
      <c r="M548" s="937"/>
      <c r="N548" s="937"/>
      <c r="O548" s="937"/>
      <c r="P548" s="937"/>
      <c r="Q548" s="937"/>
      <c r="R548" s="937"/>
      <c r="S548" s="937"/>
      <c r="T548" s="937"/>
      <c r="U548" s="937"/>
      <c r="V548" s="937"/>
      <c r="W548" s="937"/>
      <c r="X548" s="937"/>
      <c r="Y548" s="937"/>
      <c r="Z548" s="937"/>
    </row>
    <row r="549" ht="15.75" customHeight="1">
      <c r="A549" s="937" t="s">
        <v>2945</v>
      </c>
      <c r="B549" s="937" t="s">
        <v>5228</v>
      </c>
      <c r="C549" s="937" t="s">
        <v>2430</v>
      </c>
      <c r="D549" s="937">
        <v>16.1</v>
      </c>
      <c r="E549" s="937">
        <v>16.1</v>
      </c>
      <c r="F549" s="938">
        <v>1.0</v>
      </c>
      <c r="G549" s="937"/>
      <c r="H549" s="937"/>
      <c r="I549" s="937"/>
      <c r="J549" s="937"/>
      <c r="K549" s="937"/>
      <c r="L549" s="937"/>
      <c r="M549" s="937"/>
      <c r="N549" s="937"/>
      <c r="O549" s="937"/>
      <c r="P549" s="937"/>
      <c r="Q549" s="937"/>
      <c r="R549" s="937"/>
      <c r="S549" s="937"/>
      <c r="T549" s="937"/>
      <c r="U549" s="937"/>
      <c r="V549" s="937"/>
      <c r="W549" s="937"/>
      <c r="X549" s="937"/>
      <c r="Y549" s="937"/>
      <c r="Z549" s="937"/>
    </row>
    <row r="550" ht="15.75" customHeight="1">
      <c r="A550" s="937" t="s">
        <v>2945</v>
      </c>
      <c r="B550" s="937" t="s">
        <v>5232</v>
      </c>
      <c r="C550" s="937" t="s">
        <v>2433</v>
      </c>
      <c r="D550" s="937">
        <v>27.5</v>
      </c>
      <c r="E550" s="937">
        <v>27.5</v>
      </c>
      <c r="F550" s="938">
        <v>1.0</v>
      </c>
      <c r="G550" s="937"/>
      <c r="H550" s="937"/>
      <c r="I550" s="937"/>
      <c r="J550" s="937"/>
      <c r="K550" s="937"/>
      <c r="L550" s="937"/>
      <c r="M550" s="937"/>
      <c r="N550" s="937"/>
      <c r="O550" s="937"/>
      <c r="P550" s="937"/>
      <c r="Q550" s="937"/>
      <c r="R550" s="937"/>
      <c r="S550" s="937"/>
      <c r="T550" s="937"/>
      <c r="U550" s="937"/>
      <c r="V550" s="937"/>
      <c r="W550" s="937"/>
      <c r="X550" s="937"/>
      <c r="Y550" s="937"/>
      <c r="Z550" s="937"/>
    </row>
    <row r="551" ht="15.75" customHeight="1">
      <c r="A551" s="937" t="s">
        <v>2948</v>
      </c>
      <c r="B551" s="937" t="s">
        <v>5508</v>
      </c>
      <c r="C551" s="937" t="s">
        <v>2436</v>
      </c>
      <c r="D551" s="937">
        <v>458.6</v>
      </c>
      <c r="E551" s="937">
        <v>458.6</v>
      </c>
      <c r="F551" s="938">
        <v>1.0</v>
      </c>
      <c r="G551" s="937"/>
      <c r="H551" s="937"/>
      <c r="I551" s="937"/>
      <c r="J551" s="937"/>
      <c r="K551" s="937"/>
      <c r="L551" s="937"/>
      <c r="M551" s="937"/>
      <c r="N551" s="937"/>
      <c r="O551" s="937"/>
      <c r="P551" s="937"/>
      <c r="Q551" s="937"/>
      <c r="R551" s="937"/>
      <c r="S551" s="937"/>
      <c r="T551" s="937"/>
      <c r="U551" s="937"/>
      <c r="V551" s="937"/>
      <c r="W551" s="937"/>
      <c r="X551" s="937"/>
      <c r="Y551" s="937"/>
      <c r="Z551" s="937"/>
    </row>
    <row r="552" ht="15.75" customHeight="1">
      <c r="A552" s="937" t="s">
        <v>2948</v>
      </c>
      <c r="B552" s="937" t="s">
        <v>5509</v>
      </c>
      <c r="C552" s="937" t="s">
        <v>2439</v>
      </c>
      <c r="D552" s="937">
        <v>941.8</v>
      </c>
      <c r="E552" s="937">
        <v>941.8</v>
      </c>
      <c r="F552" s="938">
        <v>1.0</v>
      </c>
      <c r="G552" s="937"/>
      <c r="H552" s="937"/>
      <c r="I552" s="937"/>
      <c r="J552" s="937"/>
      <c r="K552" s="937"/>
      <c r="L552" s="937"/>
      <c r="M552" s="937"/>
      <c r="N552" s="937"/>
      <c r="O552" s="937"/>
      <c r="P552" s="937"/>
      <c r="Q552" s="937"/>
      <c r="R552" s="937"/>
      <c r="S552" s="937"/>
      <c r="T552" s="937"/>
      <c r="U552" s="937"/>
      <c r="V552" s="937"/>
      <c r="W552" s="937"/>
      <c r="X552" s="937"/>
      <c r="Y552" s="937"/>
      <c r="Z552" s="937"/>
    </row>
    <row r="553" ht="15.75" customHeight="1">
      <c r="A553" s="937" t="s">
        <v>5510</v>
      </c>
      <c r="B553" s="937" t="s">
        <v>5511</v>
      </c>
      <c r="C553" s="937" t="s">
        <v>2442</v>
      </c>
      <c r="D553" s="937">
        <v>44.0</v>
      </c>
      <c r="E553" s="937">
        <v>44.0</v>
      </c>
      <c r="F553" s="938">
        <v>1.0</v>
      </c>
      <c r="G553" s="937"/>
      <c r="H553" s="937"/>
      <c r="I553" s="937"/>
      <c r="J553" s="937"/>
      <c r="K553" s="937"/>
      <c r="L553" s="937"/>
      <c r="M553" s="937"/>
      <c r="N553" s="937"/>
      <c r="O553" s="937"/>
      <c r="P553" s="937"/>
      <c r="Q553" s="937"/>
      <c r="R553" s="937"/>
      <c r="S553" s="937"/>
      <c r="T553" s="937"/>
      <c r="U553" s="937"/>
      <c r="V553" s="937"/>
      <c r="W553" s="937"/>
      <c r="X553" s="937"/>
      <c r="Y553" s="937"/>
      <c r="Z553" s="937"/>
    </row>
    <row r="554" ht="15.75" customHeight="1">
      <c r="A554" s="937" t="s">
        <v>5510</v>
      </c>
      <c r="B554" s="937" t="s">
        <v>5512</v>
      </c>
      <c r="C554" s="937" t="s">
        <v>2445</v>
      </c>
      <c r="D554" s="937">
        <v>5.5</v>
      </c>
      <c r="E554" s="937">
        <v>5.5</v>
      </c>
      <c r="F554" s="938">
        <v>1.0</v>
      </c>
      <c r="G554" s="937"/>
      <c r="H554" s="937"/>
      <c r="I554" s="937"/>
      <c r="J554" s="937"/>
      <c r="K554" s="937"/>
      <c r="L554" s="937"/>
      <c r="M554" s="937"/>
      <c r="N554" s="937"/>
      <c r="O554" s="937"/>
      <c r="P554" s="937"/>
      <c r="Q554" s="937"/>
      <c r="R554" s="937"/>
      <c r="S554" s="937"/>
      <c r="T554" s="937"/>
      <c r="U554" s="937"/>
      <c r="V554" s="937"/>
      <c r="W554" s="937"/>
      <c r="X554" s="937"/>
      <c r="Y554" s="937"/>
      <c r="Z554" s="937"/>
    </row>
    <row r="555" ht="15.75" customHeight="1">
      <c r="A555" s="937" t="s">
        <v>5513</v>
      </c>
      <c r="B555" s="937" t="s">
        <v>5514</v>
      </c>
      <c r="C555" s="937" t="s">
        <v>2448</v>
      </c>
      <c r="D555" s="937">
        <v>40.9</v>
      </c>
      <c r="E555" s="937">
        <v>40.9</v>
      </c>
      <c r="F555" s="938">
        <v>1.0</v>
      </c>
      <c r="G555" s="937"/>
      <c r="H555" s="937"/>
      <c r="I555" s="937"/>
      <c r="J555" s="937"/>
      <c r="K555" s="937"/>
      <c r="L555" s="937"/>
      <c r="M555" s="937"/>
      <c r="N555" s="937"/>
      <c r="O555" s="937"/>
      <c r="P555" s="937"/>
      <c r="Q555" s="937"/>
      <c r="R555" s="937"/>
      <c r="S555" s="937"/>
      <c r="T555" s="937"/>
      <c r="U555" s="937"/>
      <c r="V555" s="937"/>
      <c r="W555" s="937"/>
      <c r="X555" s="937"/>
      <c r="Y555" s="937"/>
      <c r="Z555" s="937"/>
    </row>
    <row r="556" ht="15.75" customHeight="1">
      <c r="A556" s="937" t="s">
        <v>5513</v>
      </c>
      <c r="B556" s="937" t="s">
        <v>5515</v>
      </c>
      <c r="C556" s="937" t="s">
        <v>2451</v>
      </c>
      <c r="D556" s="937">
        <v>3.4</v>
      </c>
      <c r="E556" s="937">
        <v>3.4</v>
      </c>
      <c r="F556" s="938">
        <v>1.0</v>
      </c>
      <c r="G556" s="937"/>
      <c r="H556" s="937"/>
      <c r="I556" s="937"/>
      <c r="J556" s="937"/>
      <c r="K556" s="937"/>
      <c r="L556" s="937"/>
      <c r="M556" s="937"/>
      <c r="N556" s="937"/>
      <c r="O556" s="937"/>
      <c r="P556" s="937"/>
      <c r="Q556" s="937"/>
      <c r="R556" s="937"/>
      <c r="S556" s="937"/>
      <c r="T556" s="937"/>
      <c r="U556" s="937"/>
      <c r="V556" s="937"/>
      <c r="W556" s="937"/>
      <c r="X556" s="937"/>
      <c r="Y556" s="937"/>
      <c r="Z556" s="937"/>
    </row>
    <row r="557" ht="15.75" customHeight="1">
      <c r="A557" s="937" t="s">
        <v>5156</v>
      </c>
      <c r="B557" s="937" t="s">
        <v>5516</v>
      </c>
      <c r="C557" s="937" t="s">
        <v>2454</v>
      </c>
      <c r="D557" s="937">
        <v>37.5</v>
      </c>
      <c r="E557" s="937">
        <v>37.5</v>
      </c>
      <c r="F557" s="938">
        <v>1.0</v>
      </c>
      <c r="G557" s="937"/>
      <c r="H557" s="937"/>
      <c r="I557" s="937"/>
      <c r="J557" s="937"/>
      <c r="K557" s="937"/>
      <c r="L557" s="937"/>
      <c r="M557" s="937"/>
      <c r="N557" s="937"/>
      <c r="O557" s="937"/>
      <c r="P557" s="937"/>
      <c r="Q557" s="937"/>
      <c r="R557" s="937"/>
      <c r="S557" s="937"/>
      <c r="T557" s="937"/>
      <c r="U557" s="937"/>
      <c r="V557" s="937"/>
      <c r="W557" s="937"/>
      <c r="X557" s="937"/>
      <c r="Y557" s="937"/>
      <c r="Z557" s="937"/>
    </row>
    <row r="558" ht="15.75" customHeight="1">
      <c r="A558" s="937" t="s">
        <v>5156</v>
      </c>
      <c r="B558" s="937" t="s">
        <v>5515</v>
      </c>
      <c r="C558" s="937" t="s">
        <v>2457</v>
      </c>
      <c r="D558" s="937">
        <v>4.6</v>
      </c>
      <c r="E558" s="937">
        <v>4.6</v>
      </c>
      <c r="F558" s="938">
        <v>1.0</v>
      </c>
      <c r="G558" s="937"/>
      <c r="H558" s="937"/>
      <c r="I558" s="937"/>
      <c r="J558" s="937"/>
      <c r="K558" s="937"/>
      <c r="L558" s="937"/>
      <c r="M558" s="937"/>
      <c r="N558" s="937"/>
      <c r="O558" s="937"/>
      <c r="P558" s="937"/>
      <c r="Q558" s="937"/>
      <c r="R558" s="937"/>
      <c r="S558" s="937"/>
      <c r="T558" s="937"/>
      <c r="U558" s="937"/>
      <c r="V558" s="937"/>
      <c r="W558" s="937"/>
      <c r="X558" s="937"/>
      <c r="Y558" s="937"/>
      <c r="Z558" s="937"/>
    </row>
    <row r="559" ht="15.75" customHeight="1">
      <c r="A559" s="937" t="s">
        <v>5517</v>
      </c>
      <c r="B559" s="937" t="s">
        <v>5518</v>
      </c>
      <c r="C559" s="937" t="s">
        <v>2460</v>
      </c>
      <c r="D559" s="937">
        <v>31.9</v>
      </c>
      <c r="E559" s="937">
        <v>31.9</v>
      </c>
      <c r="F559" s="938">
        <v>1.0</v>
      </c>
      <c r="G559" s="937"/>
      <c r="H559" s="937"/>
      <c r="I559" s="937"/>
      <c r="J559" s="937"/>
      <c r="K559" s="937"/>
      <c r="L559" s="937"/>
      <c r="M559" s="937"/>
      <c r="N559" s="937"/>
      <c r="O559" s="937"/>
      <c r="P559" s="937"/>
      <c r="Q559" s="937"/>
      <c r="R559" s="937"/>
      <c r="S559" s="937"/>
      <c r="T559" s="937"/>
      <c r="U559" s="937"/>
      <c r="V559" s="937"/>
      <c r="W559" s="937"/>
      <c r="X559" s="937"/>
      <c r="Y559" s="937"/>
      <c r="Z559" s="937"/>
    </row>
    <row r="560" ht="15.75" customHeight="1">
      <c r="A560" s="937" t="s">
        <v>5517</v>
      </c>
      <c r="B560" s="937" t="s">
        <v>5512</v>
      </c>
      <c r="C560" s="937" t="s">
        <v>2463</v>
      </c>
      <c r="D560" s="937">
        <v>7.7</v>
      </c>
      <c r="E560" s="937">
        <v>7.7</v>
      </c>
      <c r="F560" s="938">
        <v>1.0</v>
      </c>
      <c r="G560" s="937"/>
      <c r="H560" s="937"/>
      <c r="I560" s="937"/>
      <c r="J560" s="937"/>
      <c r="K560" s="937"/>
      <c r="L560" s="937"/>
      <c r="M560" s="937"/>
      <c r="N560" s="937"/>
      <c r="O560" s="937"/>
      <c r="P560" s="937"/>
      <c r="Q560" s="937"/>
      <c r="R560" s="937"/>
      <c r="S560" s="937"/>
      <c r="T560" s="937"/>
      <c r="U560" s="937"/>
      <c r="V560" s="937"/>
      <c r="W560" s="937"/>
      <c r="X560" s="937"/>
      <c r="Y560" s="937"/>
      <c r="Z560" s="937"/>
    </row>
    <row r="561" ht="15.75" customHeight="1">
      <c r="A561" s="937" t="s">
        <v>5519</v>
      </c>
      <c r="B561" s="937" t="s">
        <v>5520</v>
      </c>
      <c r="C561" s="937" t="s">
        <v>2466</v>
      </c>
      <c r="D561" s="937">
        <v>51.8</v>
      </c>
      <c r="E561" s="937">
        <v>51.8</v>
      </c>
      <c r="F561" s="938">
        <v>1.0</v>
      </c>
      <c r="G561" s="937"/>
      <c r="H561" s="937"/>
      <c r="I561" s="937"/>
      <c r="J561" s="937"/>
      <c r="K561" s="937"/>
      <c r="L561" s="937"/>
      <c r="M561" s="937"/>
      <c r="N561" s="937"/>
      <c r="O561" s="937"/>
      <c r="P561" s="937"/>
      <c r="Q561" s="937"/>
      <c r="R561" s="937"/>
      <c r="S561" s="937"/>
      <c r="T561" s="937"/>
      <c r="U561" s="937"/>
      <c r="V561" s="937"/>
      <c r="W561" s="937"/>
      <c r="X561" s="937"/>
      <c r="Y561" s="937"/>
      <c r="Z561" s="937"/>
    </row>
    <row r="562" ht="15.75" customHeight="1">
      <c r="A562" s="937" t="s">
        <v>5519</v>
      </c>
      <c r="B562" s="937" t="s">
        <v>5515</v>
      </c>
      <c r="C562" s="937" t="s">
        <v>2469</v>
      </c>
      <c r="D562" s="937">
        <v>12.9</v>
      </c>
      <c r="E562" s="937">
        <v>12.9</v>
      </c>
      <c r="F562" s="938">
        <v>1.0</v>
      </c>
      <c r="G562" s="937"/>
      <c r="H562" s="937"/>
      <c r="I562" s="937"/>
      <c r="J562" s="937"/>
      <c r="K562" s="937"/>
      <c r="L562" s="937"/>
      <c r="M562" s="937"/>
      <c r="N562" s="937"/>
      <c r="O562" s="937"/>
      <c r="P562" s="937"/>
      <c r="Q562" s="937"/>
      <c r="R562" s="937"/>
      <c r="S562" s="937"/>
      <c r="T562" s="937"/>
      <c r="U562" s="937"/>
      <c r="V562" s="937"/>
      <c r="W562" s="937"/>
      <c r="X562" s="937"/>
      <c r="Y562" s="937"/>
      <c r="Z562" s="937"/>
    </row>
    <row r="563" ht="15.75" customHeight="1">
      <c r="A563" s="937" t="s">
        <v>5521</v>
      </c>
      <c r="B563" s="937" t="s">
        <v>5238</v>
      </c>
      <c r="C563" s="937" t="s">
        <v>2472</v>
      </c>
      <c r="D563" s="937">
        <v>6.3</v>
      </c>
      <c r="E563" s="937">
        <v>6.3</v>
      </c>
      <c r="F563" s="938">
        <v>1.0</v>
      </c>
      <c r="G563" s="937"/>
      <c r="H563" s="937"/>
      <c r="I563" s="937"/>
      <c r="J563" s="937"/>
      <c r="K563" s="937"/>
      <c r="L563" s="937"/>
      <c r="M563" s="937"/>
      <c r="N563" s="937"/>
      <c r="O563" s="937"/>
      <c r="P563" s="937"/>
      <c r="Q563" s="937"/>
      <c r="R563" s="937"/>
      <c r="S563" s="937"/>
      <c r="T563" s="937"/>
      <c r="U563" s="937"/>
      <c r="V563" s="937"/>
      <c r="W563" s="937"/>
      <c r="X563" s="937"/>
      <c r="Y563" s="937"/>
      <c r="Z563" s="937"/>
    </row>
    <row r="564" ht="15.75" customHeight="1">
      <c r="A564" s="937" t="s">
        <v>5521</v>
      </c>
      <c r="B564" s="937" t="s">
        <v>5228</v>
      </c>
      <c r="C564" s="937" t="s">
        <v>2475</v>
      </c>
      <c r="D564" s="937">
        <v>17.1</v>
      </c>
      <c r="E564" s="937">
        <v>17.1</v>
      </c>
      <c r="F564" s="938">
        <v>1.0</v>
      </c>
      <c r="G564" s="937"/>
      <c r="H564" s="937"/>
      <c r="I564" s="937"/>
      <c r="J564" s="937"/>
      <c r="K564" s="937"/>
      <c r="L564" s="937"/>
      <c r="M564" s="937"/>
      <c r="N564" s="937"/>
      <c r="O564" s="937"/>
      <c r="P564" s="937"/>
      <c r="Q564" s="937"/>
      <c r="R564" s="937"/>
      <c r="S564" s="937"/>
      <c r="T564" s="937"/>
      <c r="U564" s="937"/>
      <c r="V564" s="937"/>
      <c r="W564" s="937"/>
      <c r="X564" s="937"/>
      <c r="Y564" s="937"/>
      <c r="Z564" s="937"/>
    </row>
    <row r="565" ht="15.75" customHeight="1">
      <c r="A565" s="937" t="s">
        <v>2951</v>
      </c>
      <c r="B565" s="937" t="s">
        <v>5238</v>
      </c>
      <c r="C565" s="937" t="s">
        <v>2478</v>
      </c>
      <c r="D565" s="937">
        <v>5.3</v>
      </c>
      <c r="E565" s="937">
        <v>5.3</v>
      </c>
      <c r="F565" s="938">
        <v>1.0</v>
      </c>
      <c r="G565" s="937"/>
      <c r="H565" s="937"/>
      <c r="I565" s="937"/>
      <c r="J565" s="937"/>
      <c r="K565" s="937"/>
      <c r="L565" s="937"/>
      <c r="M565" s="937"/>
      <c r="N565" s="937"/>
      <c r="O565" s="937"/>
      <c r="P565" s="937"/>
      <c r="Q565" s="937"/>
      <c r="R565" s="937"/>
      <c r="S565" s="937"/>
      <c r="T565" s="937"/>
      <c r="U565" s="937"/>
      <c r="V565" s="937"/>
      <c r="W565" s="937"/>
      <c r="X565" s="937"/>
      <c r="Y565" s="937"/>
      <c r="Z565" s="937"/>
    </row>
    <row r="566" ht="15.75" customHeight="1">
      <c r="A566" s="937" t="s">
        <v>2951</v>
      </c>
      <c r="B566" s="937" t="s">
        <v>5228</v>
      </c>
      <c r="C566" s="937" t="s">
        <v>2481</v>
      </c>
      <c r="D566" s="937">
        <v>12.4</v>
      </c>
      <c r="E566" s="937">
        <v>12.4</v>
      </c>
      <c r="F566" s="938">
        <v>1.0</v>
      </c>
      <c r="G566" s="937"/>
      <c r="H566" s="937"/>
      <c r="I566" s="937"/>
      <c r="J566" s="937"/>
      <c r="K566" s="937"/>
      <c r="L566" s="937"/>
      <c r="M566" s="937"/>
      <c r="N566" s="937"/>
      <c r="O566" s="937"/>
      <c r="P566" s="937"/>
      <c r="Q566" s="937"/>
      <c r="R566" s="937"/>
      <c r="S566" s="937"/>
      <c r="T566" s="937"/>
      <c r="U566" s="937"/>
      <c r="V566" s="937"/>
      <c r="W566" s="937"/>
      <c r="X566" s="937"/>
      <c r="Y566" s="937"/>
      <c r="Z566" s="937"/>
    </row>
    <row r="567" ht="15.75" customHeight="1">
      <c r="A567" s="937" t="s">
        <v>5522</v>
      </c>
      <c r="B567" s="937" t="s">
        <v>5523</v>
      </c>
      <c r="C567" s="937" t="s">
        <v>2484</v>
      </c>
      <c r="D567" s="937">
        <v>246.0</v>
      </c>
      <c r="E567" s="937">
        <v>106.9</v>
      </c>
      <c r="F567" s="938">
        <v>0.4345528455284553</v>
      </c>
      <c r="G567" s="937"/>
      <c r="H567" s="937"/>
      <c r="I567" s="937"/>
      <c r="J567" s="937"/>
      <c r="K567" s="937"/>
      <c r="L567" s="937"/>
      <c r="M567" s="937"/>
      <c r="N567" s="937"/>
      <c r="O567" s="937"/>
      <c r="P567" s="937"/>
      <c r="Q567" s="937"/>
      <c r="R567" s="937"/>
      <c r="S567" s="937"/>
      <c r="T567" s="937"/>
      <c r="U567" s="937"/>
      <c r="V567" s="937"/>
      <c r="W567" s="937"/>
      <c r="X567" s="937"/>
      <c r="Y567" s="937"/>
      <c r="Z567" s="937"/>
    </row>
    <row r="568" ht="15.75" customHeight="1">
      <c r="A568" s="937" t="s">
        <v>5524</v>
      </c>
      <c r="B568" s="937" t="s">
        <v>5270</v>
      </c>
      <c r="C568" s="937" t="s">
        <v>2487</v>
      </c>
      <c r="D568" s="937">
        <v>205.1</v>
      </c>
      <c r="E568" s="937">
        <v>205.1</v>
      </c>
      <c r="F568" s="938">
        <v>1.0</v>
      </c>
      <c r="G568" s="937"/>
      <c r="H568" s="937"/>
      <c r="I568" s="937"/>
      <c r="J568" s="937"/>
      <c r="K568" s="937"/>
      <c r="L568" s="937"/>
      <c r="M568" s="937"/>
      <c r="N568" s="937"/>
      <c r="O568" s="937"/>
      <c r="P568" s="937"/>
      <c r="Q568" s="937"/>
      <c r="R568" s="937"/>
      <c r="S568" s="937"/>
      <c r="T568" s="937"/>
      <c r="U568" s="937"/>
      <c r="V568" s="937"/>
      <c r="W568" s="937"/>
      <c r="X568" s="937"/>
      <c r="Y568" s="937"/>
      <c r="Z568" s="937"/>
    </row>
    <row r="569" ht="15.75" customHeight="1">
      <c r="A569" s="937" t="s">
        <v>5524</v>
      </c>
      <c r="B569" s="937" t="s">
        <v>5272</v>
      </c>
      <c r="C569" s="937" t="s">
        <v>2490</v>
      </c>
      <c r="D569" s="937">
        <v>247.5</v>
      </c>
      <c r="E569" s="937">
        <v>247.5</v>
      </c>
      <c r="F569" s="938">
        <v>1.0</v>
      </c>
      <c r="G569" s="937"/>
      <c r="H569" s="937"/>
      <c r="I569" s="937"/>
      <c r="J569" s="937"/>
      <c r="K569" s="937"/>
      <c r="L569" s="937"/>
      <c r="M569" s="937"/>
      <c r="N569" s="937"/>
      <c r="O569" s="937"/>
      <c r="P569" s="937"/>
      <c r="Q569" s="937"/>
      <c r="R569" s="937"/>
      <c r="S569" s="937"/>
      <c r="T569" s="937"/>
      <c r="U569" s="937"/>
      <c r="V569" s="937"/>
      <c r="W569" s="937"/>
      <c r="X569" s="937"/>
      <c r="Y569" s="937"/>
      <c r="Z569" s="937"/>
    </row>
    <row r="570" ht="15.75" customHeight="1">
      <c r="A570" s="937" t="s">
        <v>5524</v>
      </c>
      <c r="B570" s="937" t="s">
        <v>5238</v>
      </c>
      <c r="C570" s="937" t="s">
        <v>2493</v>
      </c>
      <c r="D570" s="937">
        <v>5.9</v>
      </c>
      <c r="E570" s="937">
        <v>5.9</v>
      </c>
      <c r="F570" s="938">
        <v>1.0</v>
      </c>
      <c r="G570" s="937"/>
      <c r="H570" s="937"/>
      <c r="I570" s="937"/>
      <c r="J570" s="937"/>
      <c r="K570" s="937"/>
      <c r="L570" s="937"/>
      <c r="M570" s="937"/>
      <c r="N570" s="937"/>
      <c r="O570" s="937"/>
      <c r="P570" s="937"/>
      <c r="Q570" s="937"/>
      <c r="R570" s="937"/>
      <c r="S570" s="937"/>
      <c r="T570" s="937"/>
      <c r="U570" s="937"/>
      <c r="V570" s="937"/>
      <c r="W570" s="937"/>
      <c r="X570" s="937"/>
      <c r="Y570" s="937"/>
      <c r="Z570" s="937"/>
    </row>
    <row r="571" ht="15.75" customHeight="1">
      <c r="A571" s="937" t="s">
        <v>5524</v>
      </c>
      <c r="B571" s="937" t="s">
        <v>5228</v>
      </c>
      <c r="C571" s="937" t="s">
        <v>2496</v>
      </c>
      <c r="D571" s="937">
        <v>14.4</v>
      </c>
      <c r="E571" s="937">
        <v>14.4</v>
      </c>
      <c r="F571" s="938">
        <v>1.0</v>
      </c>
      <c r="G571" s="937"/>
      <c r="H571" s="937"/>
      <c r="I571" s="937"/>
      <c r="J571" s="937"/>
      <c r="K571" s="937"/>
      <c r="L571" s="937"/>
      <c r="M571" s="937"/>
      <c r="N571" s="937"/>
      <c r="O571" s="937"/>
      <c r="P571" s="937"/>
      <c r="Q571" s="937"/>
      <c r="R571" s="937"/>
      <c r="S571" s="937"/>
      <c r="T571" s="937"/>
      <c r="U571" s="937"/>
      <c r="V571" s="937"/>
      <c r="W571" s="937"/>
      <c r="X571" s="937"/>
      <c r="Y571" s="937"/>
      <c r="Z571" s="937"/>
    </row>
    <row r="572" ht="15.75" customHeight="1">
      <c r="A572" s="937" t="s">
        <v>5524</v>
      </c>
      <c r="B572" s="937" t="s">
        <v>5244</v>
      </c>
      <c r="C572" s="937" t="s">
        <v>2499</v>
      </c>
      <c r="D572" s="937">
        <v>39.0</v>
      </c>
      <c r="E572" s="937">
        <v>39.0</v>
      </c>
      <c r="F572" s="938">
        <v>1.0</v>
      </c>
      <c r="G572" s="937"/>
      <c r="H572" s="937"/>
      <c r="I572" s="937"/>
      <c r="J572" s="937"/>
      <c r="K572" s="937"/>
      <c r="L572" s="937"/>
      <c r="M572" s="937"/>
      <c r="N572" s="937"/>
      <c r="O572" s="937"/>
      <c r="P572" s="937"/>
      <c r="Q572" s="937"/>
      <c r="R572" s="937"/>
      <c r="S572" s="937"/>
      <c r="T572" s="937"/>
      <c r="U572" s="937"/>
      <c r="V572" s="937"/>
      <c r="W572" s="937"/>
      <c r="X572" s="937"/>
      <c r="Y572" s="937"/>
      <c r="Z572" s="937"/>
    </row>
    <row r="573" ht="15.75" customHeight="1">
      <c r="A573" s="937" t="s">
        <v>5524</v>
      </c>
      <c r="B573" s="937" t="s">
        <v>5525</v>
      </c>
      <c r="C573" s="937" t="s">
        <v>2502</v>
      </c>
      <c r="D573" s="937">
        <v>7.0</v>
      </c>
      <c r="E573" s="937">
        <v>7.0</v>
      </c>
      <c r="F573" s="938">
        <v>1.0</v>
      </c>
      <c r="G573" s="937"/>
      <c r="H573" s="937"/>
      <c r="I573" s="937"/>
      <c r="J573" s="937"/>
      <c r="K573" s="937"/>
      <c r="L573" s="937"/>
      <c r="M573" s="937"/>
      <c r="N573" s="937"/>
      <c r="O573" s="937"/>
      <c r="P573" s="937"/>
      <c r="Q573" s="937"/>
      <c r="R573" s="937"/>
      <c r="S573" s="937"/>
      <c r="T573" s="937"/>
      <c r="U573" s="937"/>
      <c r="V573" s="937"/>
      <c r="W573" s="937"/>
      <c r="X573" s="937"/>
      <c r="Y573" s="937"/>
      <c r="Z573" s="937"/>
    </row>
    <row r="574" ht="15.75" customHeight="1">
      <c r="A574" s="937" t="s">
        <v>5526</v>
      </c>
      <c r="B574" s="937" t="s">
        <v>5270</v>
      </c>
      <c r="C574" s="937" t="s">
        <v>2505</v>
      </c>
      <c r="D574" s="937">
        <v>305.4</v>
      </c>
      <c r="E574" s="937">
        <v>305.4</v>
      </c>
      <c r="F574" s="938">
        <v>1.0</v>
      </c>
      <c r="G574" s="937"/>
      <c r="H574" s="937"/>
      <c r="I574" s="937"/>
      <c r="J574" s="937"/>
      <c r="K574" s="937"/>
      <c r="L574" s="937"/>
      <c r="M574" s="937"/>
      <c r="N574" s="937"/>
      <c r="O574" s="937"/>
      <c r="P574" s="937"/>
      <c r="Q574" s="937"/>
      <c r="R574" s="937"/>
      <c r="S574" s="937"/>
      <c r="T574" s="937"/>
      <c r="U574" s="937"/>
      <c r="V574" s="937"/>
      <c r="W574" s="937"/>
      <c r="X574" s="937"/>
      <c r="Y574" s="937"/>
      <c r="Z574" s="937"/>
    </row>
    <row r="575" ht="15.75" customHeight="1">
      <c r="A575" s="937" t="s">
        <v>5526</v>
      </c>
      <c r="B575" s="937" t="s">
        <v>5271</v>
      </c>
      <c r="C575" s="937" t="s">
        <v>2508</v>
      </c>
      <c r="D575" s="937">
        <v>328.2</v>
      </c>
      <c r="E575" s="937">
        <v>328.2</v>
      </c>
      <c r="F575" s="938">
        <v>1.0</v>
      </c>
      <c r="G575" s="937"/>
      <c r="H575" s="937"/>
      <c r="I575" s="937"/>
      <c r="J575" s="937"/>
      <c r="K575" s="937"/>
      <c r="L575" s="937"/>
      <c r="M575" s="937"/>
      <c r="N575" s="937"/>
      <c r="O575" s="937"/>
      <c r="P575" s="937"/>
      <c r="Q575" s="937"/>
      <c r="R575" s="937"/>
      <c r="S575" s="937"/>
      <c r="T575" s="937"/>
      <c r="U575" s="937"/>
      <c r="V575" s="937"/>
      <c r="W575" s="937"/>
      <c r="X575" s="937"/>
      <c r="Y575" s="937"/>
      <c r="Z575" s="937"/>
    </row>
    <row r="576" ht="15.75" customHeight="1">
      <c r="A576" s="937" t="s">
        <v>5526</v>
      </c>
      <c r="B576" s="937" t="s">
        <v>5272</v>
      </c>
      <c r="C576" s="937" t="s">
        <v>2511</v>
      </c>
      <c r="D576" s="937">
        <v>348.8</v>
      </c>
      <c r="E576" s="937">
        <v>348.8</v>
      </c>
      <c r="F576" s="938">
        <v>1.0</v>
      </c>
      <c r="G576" s="937"/>
      <c r="H576" s="937"/>
      <c r="I576" s="937"/>
      <c r="J576" s="937"/>
      <c r="K576" s="937"/>
      <c r="L576" s="937"/>
      <c r="M576" s="937"/>
      <c r="N576" s="937"/>
      <c r="O576" s="937"/>
      <c r="P576" s="937"/>
      <c r="Q576" s="937"/>
      <c r="R576" s="937"/>
      <c r="S576" s="937"/>
      <c r="T576" s="937"/>
      <c r="U576" s="937"/>
      <c r="V576" s="937"/>
      <c r="W576" s="937"/>
      <c r="X576" s="937"/>
      <c r="Y576" s="937"/>
      <c r="Z576" s="937"/>
    </row>
    <row r="577" ht="15.75" customHeight="1">
      <c r="A577" s="937" t="s">
        <v>5526</v>
      </c>
      <c r="B577" s="937" t="s">
        <v>5527</v>
      </c>
      <c r="C577" s="937" t="s">
        <v>2514</v>
      </c>
      <c r="D577" s="937">
        <v>408.2</v>
      </c>
      <c r="E577" s="937">
        <v>408.2</v>
      </c>
      <c r="F577" s="938">
        <v>1.0</v>
      </c>
      <c r="G577" s="937"/>
      <c r="H577" s="937"/>
      <c r="I577" s="937"/>
      <c r="J577" s="937"/>
      <c r="K577" s="937"/>
      <c r="L577" s="937"/>
      <c r="M577" s="937"/>
      <c r="N577" s="937"/>
      <c r="O577" s="937"/>
      <c r="P577" s="937"/>
      <c r="Q577" s="937"/>
      <c r="R577" s="937"/>
      <c r="S577" s="937"/>
      <c r="T577" s="937"/>
      <c r="U577" s="937"/>
      <c r="V577" s="937"/>
      <c r="W577" s="937"/>
      <c r="X577" s="937"/>
      <c r="Y577" s="937"/>
      <c r="Z577" s="937"/>
    </row>
    <row r="578" ht="15.75" customHeight="1">
      <c r="A578" s="937" t="s">
        <v>5526</v>
      </c>
      <c r="B578" s="937" t="s">
        <v>5238</v>
      </c>
      <c r="C578" s="937" t="s">
        <v>2517</v>
      </c>
      <c r="D578" s="937">
        <v>6.5</v>
      </c>
      <c r="E578" s="937">
        <v>6.5</v>
      </c>
      <c r="F578" s="938">
        <v>1.0</v>
      </c>
      <c r="G578" s="937"/>
      <c r="H578" s="937"/>
      <c r="I578" s="937"/>
      <c r="J578" s="937"/>
      <c r="K578" s="937"/>
      <c r="L578" s="937"/>
      <c r="M578" s="937"/>
      <c r="N578" s="937"/>
      <c r="O578" s="937"/>
      <c r="P578" s="937"/>
      <c r="Q578" s="937"/>
      <c r="R578" s="937"/>
      <c r="S578" s="937"/>
      <c r="T578" s="937"/>
      <c r="U578" s="937"/>
      <c r="V578" s="937"/>
      <c r="W578" s="937"/>
      <c r="X578" s="937"/>
      <c r="Y578" s="937"/>
      <c r="Z578" s="937"/>
    </row>
    <row r="579" ht="15.75" customHeight="1">
      <c r="A579" s="937" t="s">
        <v>5526</v>
      </c>
      <c r="B579" s="937" t="s">
        <v>5228</v>
      </c>
      <c r="C579" s="937" t="s">
        <v>2520</v>
      </c>
      <c r="D579" s="937">
        <v>16.9</v>
      </c>
      <c r="E579" s="937">
        <v>16.9</v>
      </c>
      <c r="F579" s="938">
        <v>1.0</v>
      </c>
      <c r="G579" s="937"/>
      <c r="H579" s="937"/>
      <c r="I579" s="937"/>
      <c r="J579" s="937"/>
      <c r="K579" s="937"/>
      <c r="L579" s="937"/>
      <c r="M579" s="937"/>
      <c r="N579" s="937"/>
      <c r="O579" s="937"/>
      <c r="P579" s="937"/>
      <c r="Q579" s="937"/>
      <c r="R579" s="937"/>
      <c r="S579" s="937"/>
      <c r="T579" s="937"/>
      <c r="U579" s="937"/>
      <c r="V579" s="937"/>
      <c r="W579" s="937"/>
      <c r="X579" s="937"/>
      <c r="Y579" s="937"/>
      <c r="Z579" s="937"/>
    </row>
    <row r="580" ht="15.75" customHeight="1">
      <c r="A580" s="937" t="s">
        <v>5528</v>
      </c>
      <c r="B580" s="937" t="s">
        <v>5270</v>
      </c>
      <c r="C580" s="937" t="s">
        <v>2523</v>
      </c>
      <c r="D580" s="937">
        <v>295.7</v>
      </c>
      <c r="E580" s="937">
        <v>295.7</v>
      </c>
      <c r="F580" s="938">
        <v>1.0</v>
      </c>
      <c r="G580" s="937"/>
      <c r="H580" s="937"/>
      <c r="I580" s="937"/>
      <c r="J580" s="937"/>
      <c r="K580" s="937"/>
      <c r="L580" s="937"/>
      <c r="M580" s="937"/>
      <c r="N580" s="937"/>
      <c r="O580" s="937"/>
      <c r="P580" s="937"/>
      <c r="Q580" s="937"/>
      <c r="R580" s="937"/>
      <c r="S580" s="937"/>
      <c r="T580" s="937"/>
      <c r="U580" s="937"/>
      <c r="V580" s="937"/>
      <c r="W580" s="937"/>
      <c r="X580" s="937"/>
      <c r="Y580" s="937"/>
      <c r="Z580" s="937"/>
    </row>
    <row r="581" ht="15.75" customHeight="1">
      <c r="A581" s="937" t="s">
        <v>5528</v>
      </c>
      <c r="B581" s="937" t="s">
        <v>5272</v>
      </c>
      <c r="C581" s="937" t="s">
        <v>2526</v>
      </c>
      <c r="D581" s="937">
        <v>358.2</v>
      </c>
      <c r="E581" s="937">
        <v>358.2</v>
      </c>
      <c r="F581" s="938">
        <v>1.0</v>
      </c>
      <c r="G581" s="937"/>
      <c r="H581" s="937"/>
      <c r="I581" s="937"/>
      <c r="J581" s="937"/>
      <c r="K581" s="937"/>
      <c r="L581" s="937"/>
      <c r="M581" s="937"/>
      <c r="N581" s="937"/>
      <c r="O581" s="937"/>
      <c r="P581" s="937"/>
      <c r="Q581" s="937"/>
      <c r="R581" s="937"/>
      <c r="S581" s="937"/>
      <c r="T581" s="937"/>
      <c r="U581" s="937"/>
      <c r="V581" s="937"/>
      <c r="W581" s="937"/>
      <c r="X581" s="937"/>
      <c r="Y581" s="937"/>
      <c r="Z581" s="937"/>
    </row>
    <row r="582" ht="15.75" customHeight="1">
      <c r="A582" s="937" t="s">
        <v>5528</v>
      </c>
      <c r="B582" s="937" t="s">
        <v>5238</v>
      </c>
      <c r="C582" s="937" t="s">
        <v>2529</v>
      </c>
      <c r="D582" s="937">
        <v>9.2</v>
      </c>
      <c r="E582" s="937">
        <v>9.2</v>
      </c>
      <c r="F582" s="938">
        <v>1.0</v>
      </c>
      <c r="G582" s="937"/>
      <c r="H582" s="937"/>
      <c r="I582" s="937"/>
      <c r="J582" s="937"/>
      <c r="K582" s="937"/>
      <c r="L582" s="937"/>
      <c r="M582" s="937"/>
      <c r="N582" s="937"/>
      <c r="O582" s="937"/>
      <c r="P582" s="937"/>
      <c r="Q582" s="937"/>
      <c r="R582" s="937"/>
      <c r="S582" s="937"/>
      <c r="T582" s="937"/>
      <c r="U582" s="937"/>
      <c r="V582" s="937"/>
      <c r="W582" s="937"/>
      <c r="X582" s="937"/>
      <c r="Y582" s="937"/>
      <c r="Z582" s="937"/>
    </row>
    <row r="583" ht="15.75" customHeight="1">
      <c r="A583" s="937" t="s">
        <v>5528</v>
      </c>
      <c r="B583" s="937" t="s">
        <v>5239</v>
      </c>
      <c r="C583" s="937" t="s">
        <v>2532</v>
      </c>
      <c r="D583" s="937">
        <v>15.6</v>
      </c>
      <c r="E583" s="937">
        <v>15.6</v>
      </c>
      <c r="F583" s="938">
        <v>1.0</v>
      </c>
      <c r="G583" s="937"/>
      <c r="H583" s="937"/>
      <c r="I583" s="937"/>
      <c r="J583" s="937"/>
      <c r="K583" s="937"/>
      <c r="L583" s="937"/>
      <c r="M583" s="937"/>
      <c r="N583" s="937"/>
      <c r="O583" s="937"/>
      <c r="P583" s="937"/>
      <c r="Q583" s="937"/>
      <c r="R583" s="937"/>
      <c r="S583" s="937"/>
      <c r="T583" s="937"/>
      <c r="U583" s="937"/>
      <c r="V583" s="937"/>
      <c r="W583" s="937"/>
      <c r="X583" s="937"/>
      <c r="Y583" s="937"/>
      <c r="Z583" s="937"/>
    </row>
    <row r="584" ht="15.75" customHeight="1">
      <c r="A584" s="937" t="s">
        <v>5528</v>
      </c>
      <c r="B584" s="937" t="s">
        <v>5228</v>
      </c>
      <c r="C584" s="937" t="s">
        <v>2535</v>
      </c>
      <c r="D584" s="937">
        <v>22.9</v>
      </c>
      <c r="E584" s="937">
        <v>22.9</v>
      </c>
      <c r="F584" s="938">
        <v>1.0</v>
      </c>
      <c r="G584" s="937"/>
      <c r="H584" s="937"/>
      <c r="I584" s="937"/>
      <c r="J584" s="937"/>
      <c r="K584" s="937"/>
      <c r="L584" s="937"/>
      <c r="M584" s="937"/>
      <c r="N584" s="937"/>
      <c r="O584" s="937"/>
      <c r="P584" s="937"/>
      <c r="Q584" s="937"/>
      <c r="R584" s="937"/>
      <c r="S584" s="937"/>
      <c r="T584" s="937"/>
      <c r="U584" s="937"/>
      <c r="V584" s="937"/>
      <c r="W584" s="937"/>
      <c r="X584" s="937"/>
      <c r="Y584" s="937"/>
      <c r="Z584" s="937"/>
    </row>
    <row r="585" ht="15.75" customHeight="1">
      <c r="A585" s="937" t="s">
        <v>5528</v>
      </c>
      <c r="B585" s="937" t="s">
        <v>5232</v>
      </c>
      <c r="C585" s="937" t="s">
        <v>2538</v>
      </c>
      <c r="D585" s="937">
        <v>38.1</v>
      </c>
      <c r="E585" s="937">
        <v>38.1</v>
      </c>
      <c r="F585" s="938">
        <v>1.0</v>
      </c>
      <c r="G585" s="937"/>
      <c r="H585" s="937"/>
      <c r="I585" s="937"/>
      <c r="J585" s="937"/>
      <c r="K585" s="937"/>
      <c r="L585" s="937"/>
      <c r="M585" s="937"/>
      <c r="N585" s="937"/>
      <c r="O585" s="937"/>
      <c r="P585" s="937"/>
      <c r="Q585" s="937"/>
      <c r="R585" s="937"/>
      <c r="S585" s="937"/>
      <c r="T585" s="937"/>
      <c r="U585" s="937"/>
      <c r="V585" s="937"/>
      <c r="W585" s="937"/>
      <c r="X585" s="937"/>
      <c r="Y585" s="937"/>
      <c r="Z585" s="937"/>
    </row>
    <row r="586" ht="15.75" customHeight="1">
      <c r="A586" s="937" t="s">
        <v>5529</v>
      </c>
      <c r="B586" s="937" t="s">
        <v>5270</v>
      </c>
      <c r="C586" s="937" t="s">
        <v>2541</v>
      </c>
      <c r="D586" s="937">
        <v>298.8</v>
      </c>
      <c r="E586" s="937">
        <v>298.8</v>
      </c>
      <c r="F586" s="938">
        <v>1.0</v>
      </c>
      <c r="G586" s="937"/>
      <c r="H586" s="937"/>
      <c r="I586" s="937"/>
      <c r="J586" s="937"/>
      <c r="K586" s="937"/>
      <c r="L586" s="937"/>
      <c r="M586" s="937"/>
      <c r="N586" s="937"/>
      <c r="O586" s="937"/>
      <c r="P586" s="937"/>
      <c r="Q586" s="937"/>
      <c r="R586" s="937"/>
      <c r="S586" s="937"/>
      <c r="T586" s="937"/>
      <c r="U586" s="937"/>
      <c r="V586" s="937"/>
      <c r="W586" s="937"/>
      <c r="X586" s="937"/>
      <c r="Y586" s="937"/>
      <c r="Z586" s="937"/>
    </row>
    <row r="587" ht="15.75" customHeight="1">
      <c r="A587" s="937" t="s">
        <v>5529</v>
      </c>
      <c r="B587" s="937" t="s">
        <v>5271</v>
      </c>
      <c r="C587" s="937" t="s">
        <v>2544</v>
      </c>
      <c r="D587" s="937">
        <v>336.7</v>
      </c>
      <c r="E587" s="937">
        <v>336.7</v>
      </c>
      <c r="F587" s="938">
        <v>1.0</v>
      </c>
      <c r="G587" s="937"/>
      <c r="H587" s="937"/>
      <c r="I587" s="937"/>
      <c r="J587" s="937"/>
      <c r="K587" s="937"/>
      <c r="L587" s="937"/>
      <c r="M587" s="937"/>
      <c r="N587" s="937"/>
      <c r="O587" s="937"/>
      <c r="P587" s="937"/>
      <c r="Q587" s="937"/>
      <c r="R587" s="937"/>
      <c r="S587" s="937"/>
      <c r="T587" s="937"/>
      <c r="U587" s="937"/>
      <c r="V587" s="937"/>
      <c r="W587" s="937"/>
      <c r="X587" s="937"/>
      <c r="Y587" s="937"/>
      <c r="Z587" s="937"/>
    </row>
    <row r="588" ht="15.75" customHeight="1">
      <c r="A588" s="937" t="s">
        <v>5529</v>
      </c>
      <c r="B588" s="937" t="s">
        <v>5272</v>
      </c>
      <c r="C588" s="937" t="s">
        <v>2546</v>
      </c>
      <c r="D588" s="937">
        <v>344.2</v>
      </c>
      <c r="E588" s="937">
        <v>344.2</v>
      </c>
      <c r="F588" s="938">
        <v>1.0</v>
      </c>
      <c r="G588" s="937"/>
      <c r="H588" s="937"/>
      <c r="I588" s="937"/>
      <c r="J588" s="937"/>
      <c r="K588" s="937"/>
      <c r="L588" s="937"/>
      <c r="M588" s="937"/>
      <c r="N588" s="937"/>
      <c r="O588" s="937"/>
      <c r="P588" s="937"/>
      <c r="Q588" s="937"/>
      <c r="R588" s="937"/>
      <c r="S588" s="937"/>
      <c r="T588" s="937"/>
      <c r="U588" s="937"/>
      <c r="V588" s="937"/>
      <c r="W588" s="937"/>
      <c r="X588" s="937"/>
      <c r="Y588" s="937"/>
      <c r="Z588" s="937"/>
    </row>
    <row r="589" ht="15.75" customHeight="1">
      <c r="A589" s="937" t="s">
        <v>5529</v>
      </c>
      <c r="B589" s="937" t="s">
        <v>5527</v>
      </c>
      <c r="C589" s="937" t="s">
        <v>2549</v>
      </c>
      <c r="D589" s="937">
        <v>417.5</v>
      </c>
      <c r="E589" s="937">
        <v>417.5</v>
      </c>
      <c r="F589" s="938">
        <v>1.0</v>
      </c>
      <c r="G589" s="937"/>
      <c r="H589" s="937"/>
      <c r="I589" s="937"/>
      <c r="J589" s="937"/>
      <c r="K589" s="937"/>
      <c r="L589" s="937"/>
      <c r="M589" s="937"/>
      <c r="N589" s="937"/>
      <c r="O589" s="937"/>
      <c r="P589" s="937"/>
      <c r="Q589" s="937"/>
      <c r="R589" s="937"/>
      <c r="S589" s="937"/>
      <c r="T589" s="937"/>
      <c r="U589" s="937"/>
      <c r="V589" s="937"/>
      <c r="W589" s="937"/>
      <c r="X589" s="937"/>
      <c r="Y589" s="937"/>
      <c r="Z589" s="937"/>
    </row>
    <row r="590" ht="15.75" customHeight="1">
      <c r="A590" s="937" t="s">
        <v>5529</v>
      </c>
      <c r="B590" s="937" t="s">
        <v>5238</v>
      </c>
      <c r="C590" s="937" t="s">
        <v>2552</v>
      </c>
      <c r="D590" s="937">
        <v>7.7</v>
      </c>
      <c r="E590" s="937">
        <v>7.7</v>
      </c>
      <c r="F590" s="938">
        <v>1.0</v>
      </c>
      <c r="G590" s="937"/>
      <c r="H590" s="937"/>
      <c r="I590" s="937"/>
      <c r="J590" s="937"/>
      <c r="K590" s="937"/>
      <c r="L590" s="937"/>
      <c r="M590" s="937"/>
      <c r="N590" s="937"/>
      <c r="O590" s="937"/>
      <c r="P590" s="937"/>
      <c r="Q590" s="937"/>
      <c r="R590" s="937"/>
      <c r="S590" s="937"/>
      <c r="T590" s="937"/>
      <c r="U590" s="937"/>
      <c r="V590" s="937"/>
      <c r="W590" s="937"/>
      <c r="X590" s="937"/>
      <c r="Y590" s="937"/>
      <c r="Z590" s="937"/>
    </row>
    <row r="591" ht="15.75" customHeight="1">
      <c r="A591" s="937" t="s">
        <v>5529</v>
      </c>
      <c r="B591" s="937" t="s">
        <v>5228</v>
      </c>
      <c r="C591" s="937" t="s">
        <v>2555</v>
      </c>
      <c r="D591" s="937">
        <v>19.3</v>
      </c>
      <c r="E591" s="937">
        <v>19.3</v>
      </c>
      <c r="F591" s="938">
        <v>1.0</v>
      </c>
      <c r="G591" s="937"/>
      <c r="H591" s="937"/>
      <c r="I591" s="937"/>
      <c r="J591" s="937"/>
      <c r="K591" s="937"/>
      <c r="L591" s="937"/>
      <c r="M591" s="937"/>
      <c r="N591" s="937"/>
      <c r="O591" s="937"/>
      <c r="P591" s="937"/>
      <c r="Q591" s="937"/>
      <c r="R591" s="937"/>
      <c r="S591" s="937"/>
      <c r="T591" s="937"/>
      <c r="U591" s="937"/>
      <c r="V591" s="937"/>
      <c r="W591" s="937"/>
      <c r="X591" s="937"/>
      <c r="Y591" s="937"/>
      <c r="Z591" s="937"/>
    </row>
    <row r="592" ht="15.75" customHeight="1">
      <c r="A592" s="937" t="s">
        <v>5530</v>
      </c>
      <c r="B592" s="937" t="s">
        <v>5270</v>
      </c>
      <c r="C592" s="937" t="s">
        <v>2558</v>
      </c>
      <c r="D592" s="937">
        <v>243.8</v>
      </c>
      <c r="E592" s="937">
        <v>243.8</v>
      </c>
      <c r="F592" s="938">
        <v>1.0</v>
      </c>
      <c r="G592" s="937"/>
      <c r="H592" s="937"/>
      <c r="I592" s="937"/>
      <c r="J592" s="937"/>
      <c r="K592" s="937"/>
      <c r="L592" s="937"/>
      <c r="M592" s="937"/>
      <c r="N592" s="937"/>
      <c r="O592" s="937"/>
      <c r="P592" s="937"/>
      <c r="Q592" s="937"/>
      <c r="R592" s="937"/>
      <c r="S592" s="937"/>
      <c r="T592" s="937"/>
      <c r="U592" s="937"/>
      <c r="V592" s="937"/>
      <c r="W592" s="937"/>
      <c r="X592" s="937"/>
      <c r="Y592" s="937"/>
      <c r="Z592" s="937"/>
    </row>
    <row r="593" ht="15.75" customHeight="1">
      <c r="A593" s="937" t="s">
        <v>5530</v>
      </c>
      <c r="B593" s="937" t="s">
        <v>5272</v>
      </c>
      <c r="C593" s="937" t="s">
        <v>2561</v>
      </c>
      <c r="D593" s="937">
        <v>283.9</v>
      </c>
      <c r="E593" s="937">
        <v>283.9</v>
      </c>
      <c r="F593" s="938">
        <v>1.0</v>
      </c>
      <c r="G593" s="937"/>
      <c r="H593" s="937"/>
      <c r="I593" s="937"/>
      <c r="J593" s="937"/>
      <c r="K593" s="937"/>
      <c r="L593" s="937"/>
      <c r="M593" s="937"/>
      <c r="N593" s="937"/>
      <c r="O593" s="937"/>
      <c r="P593" s="937"/>
      <c r="Q593" s="937"/>
      <c r="R593" s="937"/>
      <c r="S593" s="937"/>
      <c r="T593" s="937"/>
      <c r="U593" s="937"/>
      <c r="V593" s="937"/>
      <c r="W593" s="937"/>
      <c r="X593" s="937"/>
      <c r="Y593" s="937"/>
      <c r="Z593" s="937"/>
    </row>
    <row r="594" ht="15.75" customHeight="1">
      <c r="A594" s="937" t="s">
        <v>5530</v>
      </c>
      <c r="B594" s="937" t="s">
        <v>5238</v>
      </c>
      <c r="C594" s="937" t="s">
        <v>2564</v>
      </c>
      <c r="D594" s="937">
        <v>7.4</v>
      </c>
      <c r="E594" s="937">
        <v>7.4</v>
      </c>
      <c r="F594" s="938">
        <v>1.0</v>
      </c>
      <c r="G594" s="937"/>
      <c r="H594" s="937"/>
      <c r="I594" s="937"/>
      <c r="J594" s="937"/>
      <c r="K594" s="937"/>
      <c r="L594" s="937"/>
      <c r="M594" s="937"/>
      <c r="N594" s="937"/>
      <c r="O594" s="937"/>
      <c r="P594" s="937"/>
      <c r="Q594" s="937"/>
      <c r="R594" s="937"/>
      <c r="S594" s="937"/>
      <c r="T594" s="937"/>
      <c r="U594" s="937"/>
      <c r="V594" s="937"/>
      <c r="W594" s="937"/>
      <c r="X594" s="937"/>
      <c r="Y594" s="937"/>
      <c r="Z594" s="937"/>
    </row>
    <row r="595" ht="15.75" customHeight="1">
      <c r="A595" s="937" t="s">
        <v>5530</v>
      </c>
      <c r="B595" s="937" t="s">
        <v>5228</v>
      </c>
      <c r="C595" s="937" t="s">
        <v>2567</v>
      </c>
      <c r="D595" s="937">
        <v>17.4</v>
      </c>
      <c r="E595" s="937">
        <v>17.4</v>
      </c>
      <c r="F595" s="938">
        <v>1.0</v>
      </c>
      <c r="G595" s="937"/>
      <c r="H595" s="937"/>
      <c r="I595" s="937"/>
      <c r="J595" s="937"/>
      <c r="K595" s="937"/>
      <c r="L595" s="937"/>
      <c r="M595" s="937"/>
      <c r="N595" s="937"/>
      <c r="O595" s="937"/>
      <c r="P595" s="937"/>
      <c r="Q595" s="937"/>
      <c r="R595" s="937"/>
      <c r="S595" s="937"/>
      <c r="T595" s="937"/>
      <c r="U595" s="937"/>
      <c r="V595" s="937"/>
      <c r="W595" s="937"/>
      <c r="X595" s="937"/>
      <c r="Y595" s="937"/>
      <c r="Z595" s="937"/>
    </row>
    <row r="596" ht="15.75" customHeight="1">
      <c r="A596" s="937" t="s">
        <v>5531</v>
      </c>
      <c r="B596" s="937" t="s">
        <v>5270</v>
      </c>
      <c r="C596" s="937" t="s">
        <v>2570</v>
      </c>
      <c r="D596" s="937">
        <v>270.8</v>
      </c>
      <c r="E596" s="937">
        <v>270.8</v>
      </c>
      <c r="F596" s="938">
        <v>1.0</v>
      </c>
      <c r="G596" s="937"/>
      <c r="H596" s="937"/>
      <c r="I596" s="937"/>
      <c r="J596" s="937"/>
      <c r="K596" s="937"/>
      <c r="L596" s="937"/>
      <c r="M596" s="937"/>
      <c r="N596" s="937"/>
      <c r="O596" s="937"/>
      <c r="P596" s="937"/>
      <c r="Q596" s="937"/>
      <c r="R596" s="937"/>
      <c r="S596" s="937"/>
      <c r="T596" s="937"/>
      <c r="U596" s="937"/>
      <c r="V596" s="937"/>
      <c r="W596" s="937"/>
      <c r="X596" s="937"/>
      <c r="Y596" s="937"/>
      <c r="Z596" s="937"/>
    </row>
    <row r="597" ht="15.75" customHeight="1">
      <c r="A597" s="937" t="s">
        <v>5531</v>
      </c>
      <c r="B597" s="937" t="s">
        <v>5271</v>
      </c>
      <c r="C597" s="937" t="s">
        <v>2573</v>
      </c>
      <c r="D597" s="937">
        <v>303.4</v>
      </c>
      <c r="E597" s="937">
        <v>303.4</v>
      </c>
      <c r="F597" s="938">
        <v>1.0</v>
      </c>
      <c r="G597" s="937"/>
      <c r="H597" s="937"/>
      <c r="I597" s="937"/>
      <c r="J597" s="937"/>
      <c r="K597" s="937"/>
      <c r="L597" s="937"/>
      <c r="M597" s="937"/>
      <c r="N597" s="937"/>
      <c r="O597" s="937"/>
      <c r="P597" s="937"/>
      <c r="Q597" s="937"/>
      <c r="R597" s="937"/>
      <c r="S597" s="937"/>
      <c r="T597" s="937"/>
      <c r="U597" s="937"/>
      <c r="V597" s="937"/>
      <c r="W597" s="937"/>
      <c r="X597" s="937"/>
      <c r="Y597" s="937"/>
      <c r="Z597" s="937"/>
    </row>
    <row r="598" ht="15.75" customHeight="1">
      <c r="A598" s="937" t="s">
        <v>5531</v>
      </c>
      <c r="B598" s="937" t="s">
        <v>5272</v>
      </c>
      <c r="C598" s="937" t="s">
        <v>2576</v>
      </c>
      <c r="D598" s="937">
        <v>316.4</v>
      </c>
      <c r="E598" s="937">
        <v>316.4</v>
      </c>
      <c r="F598" s="938">
        <v>1.0</v>
      </c>
      <c r="G598" s="937"/>
      <c r="H598" s="937"/>
      <c r="I598" s="937"/>
      <c r="J598" s="937"/>
      <c r="K598" s="937"/>
      <c r="L598" s="937"/>
      <c r="M598" s="937"/>
      <c r="N598" s="937"/>
      <c r="O598" s="937"/>
      <c r="P598" s="937"/>
      <c r="Q598" s="937"/>
      <c r="R598" s="937"/>
      <c r="S598" s="937"/>
      <c r="T598" s="937"/>
      <c r="U598" s="937"/>
      <c r="V598" s="937"/>
      <c r="W598" s="937"/>
      <c r="X598" s="937"/>
      <c r="Y598" s="937"/>
      <c r="Z598" s="937"/>
    </row>
    <row r="599" ht="15.75" customHeight="1">
      <c r="A599" s="937" t="s">
        <v>5531</v>
      </c>
      <c r="B599" s="937" t="s">
        <v>5273</v>
      </c>
      <c r="C599" s="937" t="s">
        <v>2579</v>
      </c>
      <c r="D599" s="937">
        <v>368.4</v>
      </c>
      <c r="E599" s="937">
        <v>368.4</v>
      </c>
      <c r="F599" s="938">
        <v>1.0</v>
      </c>
      <c r="G599" s="937"/>
      <c r="H599" s="937"/>
      <c r="I599" s="937"/>
      <c r="J599" s="937"/>
      <c r="K599" s="937"/>
      <c r="L599" s="937"/>
      <c r="M599" s="937"/>
      <c r="N599" s="937"/>
      <c r="O599" s="937"/>
      <c r="P599" s="937"/>
      <c r="Q599" s="937"/>
      <c r="R599" s="937"/>
      <c r="S599" s="937"/>
      <c r="T599" s="937"/>
      <c r="U599" s="937"/>
      <c r="V599" s="937"/>
      <c r="W599" s="937"/>
      <c r="X599" s="937"/>
      <c r="Y599" s="937"/>
      <c r="Z599" s="937"/>
    </row>
    <row r="600" ht="15.75" customHeight="1">
      <c r="A600" s="937" t="s">
        <v>5531</v>
      </c>
      <c r="B600" s="937" t="s">
        <v>5238</v>
      </c>
      <c r="C600" s="937" t="s">
        <v>2582</v>
      </c>
      <c r="D600" s="937">
        <v>6.6</v>
      </c>
      <c r="E600" s="937">
        <v>6.6</v>
      </c>
      <c r="F600" s="938">
        <v>1.0</v>
      </c>
      <c r="G600" s="937"/>
      <c r="H600" s="937"/>
      <c r="I600" s="937"/>
      <c r="J600" s="937"/>
      <c r="K600" s="937"/>
      <c r="L600" s="937"/>
      <c r="M600" s="937"/>
      <c r="N600" s="937"/>
      <c r="O600" s="937"/>
      <c r="P600" s="937"/>
      <c r="Q600" s="937"/>
      <c r="R600" s="937"/>
      <c r="S600" s="937"/>
      <c r="T600" s="937"/>
      <c r="U600" s="937"/>
      <c r="V600" s="937"/>
      <c r="W600" s="937"/>
      <c r="X600" s="937"/>
      <c r="Y600" s="937"/>
      <c r="Z600" s="937"/>
    </row>
    <row r="601" ht="15.75" customHeight="1">
      <c r="A601" s="937" t="s">
        <v>5531</v>
      </c>
      <c r="B601" s="937" t="s">
        <v>5228</v>
      </c>
      <c r="C601" s="937" t="s">
        <v>2585</v>
      </c>
      <c r="D601" s="937">
        <v>16.7</v>
      </c>
      <c r="E601" s="937">
        <v>16.7</v>
      </c>
      <c r="F601" s="938">
        <v>1.0</v>
      </c>
      <c r="G601" s="937"/>
      <c r="H601" s="937"/>
      <c r="I601" s="937"/>
      <c r="J601" s="937"/>
      <c r="K601" s="937"/>
      <c r="L601" s="937"/>
      <c r="M601" s="937"/>
      <c r="N601" s="937"/>
      <c r="O601" s="937"/>
      <c r="P601" s="937"/>
      <c r="Q601" s="937"/>
      <c r="R601" s="937"/>
      <c r="S601" s="937"/>
      <c r="T601" s="937"/>
      <c r="U601" s="937"/>
      <c r="V601" s="937"/>
      <c r="W601" s="937"/>
      <c r="X601" s="937"/>
      <c r="Y601" s="937"/>
      <c r="Z601" s="937"/>
    </row>
    <row r="602" ht="15.75" customHeight="1">
      <c r="A602" s="937" t="s">
        <v>5532</v>
      </c>
      <c r="B602" s="937" t="s">
        <v>5270</v>
      </c>
      <c r="C602" s="937" t="s">
        <v>2588</v>
      </c>
      <c r="D602" s="937">
        <v>233.5</v>
      </c>
      <c r="E602" s="937">
        <v>233.5</v>
      </c>
      <c r="F602" s="938">
        <v>1.0</v>
      </c>
      <c r="G602" s="937"/>
      <c r="H602" s="937"/>
      <c r="I602" s="937"/>
      <c r="J602" s="937"/>
      <c r="K602" s="937"/>
      <c r="L602" s="937"/>
      <c r="M602" s="937"/>
      <c r="N602" s="937"/>
      <c r="O602" s="937"/>
      <c r="P602" s="937"/>
      <c r="Q602" s="937"/>
      <c r="R602" s="937"/>
      <c r="S602" s="937"/>
      <c r="T602" s="937"/>
      <c r="U602" s="937"/>
      <c r="V602" s="937"/>
      <c r="W602" s="937"/>
      <c r="X602" s="937"/>
      <c r="Y602" s="937"/>
      <c r="Z602" s="937"/>
    </row>
    <row r="603" ht="15.75" customHeight="1">
      <c r="A603" s="937" t="s">
        <v>5532</v>
      </c>
      <c r="B603" s="937" t="s">
        <v>5272</v>
      </c>
      <c r="C603" s="937" t="s">
        <v>2591</v>
      </c>
      <c r="D603" s="937">
        <v>278.9</v>
      </c>
      <c r="E603" s="937">
        <v>278.9</v>
      </c>
      <c r="F603" s="938">
        <v>1.0</v>
      </c>
      <c r="G603" s="937"/>
      <c r="H603" s="937"/>
      <c r="I603" s="937"/>
      <c r="J603" s="937"/>
      <c r="K603" s="937"/>
      <c r="L603" s="937"/>
      <c r="M603" s="937"/>
      <c r="N603" s="937"/>
      <c r="O603" s="937"/>
      <c r="P603" s="937"/>
      <c r="Q603" s="937"/>
      <c r="R603" s="937"/>
      <c r="S603" s="937"/>
      <c r="T603" s="937"/>
      <c r="U603" s="937"/>
      <c r="V603" s="937"/>
      <c r="W603" s="937"/>
      <c r="X603" s="937"/>
      <c r="Y603" s="937"/>
      <c r="Z603" s="937"/>
    </row>
    <row r="604" ht="15.75" customHeight="1">
      <c r="A604" s="937" t="s">
        <v>5532</v>
      </c>
      <c r="B604" s="937" t="s">
        <v>5238</v>
      </c>
      <c r="C604" s="937" t="s">
        <v>2594</v>
      </c>
      <c r="D604" s="937">
        <v>6.0</v>
      </c>
      <c r="E604" s="937">
        <v>6.0</v>
      </c>
      <c r="F604" s="938">
        <v>1.0</v>
      </c>
      <c r="G604" s="937"/>
      <c r="H604" s="937"/>
      <c r="I604" s="937"/>
      <c r="J604" s="937"/>
      <c r="K604" s="937"/>
      <c r="L604" s="937"/>
      <c r="M604" s="937"/>
      <c r="N604" s="937"/>
      <c r="O604" s="937"/>
      <c r="P604" s="937"/>
      <c r="Q604" s="937"/>
      <c r="R604" s="937"/>
      <c r="S604" s="937"/>
      <c r="T604" s="937"/>
      <c r="U604" s="937"/>
      <c r="V604" s="937"/>
      <c r="W604" s="937"/>
      <c r="X604" s="937"/>
      <c r="Y604" s="937"/>
      <c r="Z604" s="937"/>
    </row>
    <row r="605" ht="15.75" customHeight="1">
      <c r="A605" s="937" t="s">
        <v>5532</v>
      </c>
      <c r="B605" s="937" t="s">
        <v>5228</v>
      </c>
      <c r="C605" s="937" t="s">
        <v>2597</v>
      </c>
      <c r="D605" s="937">
        <v>14.4</v>
      </c>
      <c r="E605" s="937">
        <v>14.4</v>
      </c>
      <c r="F605" s="938">
        <v>1.0</v>
      </c>
      <c r="G605" s="937"/>
      <c r="H605" s="937"/>
      <c r="I605" s="937"/>
      <c r="J605" s="937"/>
      <c r="K605" s="937"/>
      <c r="L605" s="937"/>
      <c r="M605" s="937"/>
      <c r="N605" s="937"/>
      <c r="O605" s="937"/>
      <c r="P605" s="937"/>
      <c r="Q605" s="937"/>
      <c r="R605" s="937"/>
      <c r="S605" s="937"/>
      <c r="T605" s="937"/>
      <c r="U605" s="937"/>
      <c r="V605" s="937"/>
      <c r="W605" s="937"/>
      <c r="X605" s="937"/>
      <c r="Y605" s="937"/>
      <c r="Z605" s="937"/>
    </row>
    <row r="606" ht="15.75" customHeight="1">
      <c r="A606" s="937" t="s">
        <v>5532</v>
      </c>
      <c r="B606" s="937" t="s">
        <v>5232</v>
      </c>
      <c r="C606" s="937" t="s">
        <v>2600</v>
      </c>
      <c r="D606" s="937">
        <v>19.8</v>
      </c>
      <c r="E606" s="937">
        <v>19.8</v>
      </c>
      <c r="F606" s="938">
        <v>1.0</v>
      </c>
      <c r="G606" s="937"/>
      <c r="H606" s="937"/>
      <c r="I606" s="937"/>
      <c r="J606" s="937"/>
      <c r="K606" s="937"/>
      <c r="L606" s="937"/>
      <c r="M606" s="937"/>
      <c r="N606" s="937"/>
      <c r="O606" s="937"/>
      <c r="P606" s="937"/>
      <c r="Q606" s="937"/>
      <c r="R606" s="937"/>
      <c r="S606" s="937"/>
      <c r="T606" s="937"/>
      <c r="U606" s="937"/>
      <c r="V606" s="937"/>
      <c r="W606" s="937"/>
      <c r="X606" s="937"/>
      <c r="Y606" s="937"/>
      <c r="Z606" s="937"/>
    </row>
    <row r="607" ht="15.75" customHeight="1">
      <c r="A607" s="937" t="s">
        <v>5533</v>
      </c>
      <c r="B607" s="937" t="s">
        <v>5270</v>
      </c>
      <c r="C607" s="937" t="s">
        <v>2603</v>
      </c>
      <c r="D607" s="937">
        <v>292.3</v>
      </c>
      <c r="E607" s="937">
        <v>292.3</v>
      </c>
      <c r="F607" s="938">
        <v>1.0</v>
      </c>
      <c r="G607" s="937"/>
      <c r="H607" s="937"/>
      <c r="I607" s="937"/>
      <c r="J607" s="937"/>
      <c r="K607" s="937"/>
      <c r="L607" s="937"/>
      <c r="M607" s="937"/>
      <c r="N607" s="937"/>
      <c r="O607" s="937"/>
      <c r="P607" s="937"/>
      <c r="Q607" s="937"/>
      <c r="R607" s="937"/>
      <c r="S607" s="937"/>
      <c r="T607" s="937"/>
      <c r="U607" s="937"/>
      <c r="V607" s="937"/>
      <c r="W607" s="937"/>
      <c r="X607" s="937"/>
      <c r="Y607" s="937"/>
      <c r="Z607" s="937"/>
    </row>
    <row r="608" ht="15.75" customHeight="1">
      <c r="A608" s="937" t="s">
        <v>5533</v>
      </c>
      <c r="B608" s="937" t="s">
        <v>5271</v>
      </c>
      <c r="C608" s="937" t="s">
        <v>2606</v>
      </c>
      <c r="D608" s="937">
        <v>318.0</v>
      </c>
      <c r="E608" s="937">
        <v>318.0</v>
      </c>
      <c r="F608" s="938">
        <v>1.0</v>
      </c>
      <c r="G608" s="937"/>
      <c r="H608" s="937"/>
      <c r="I608" s="937"/>
      <c r="J608" s="937"/>
      <c r="K608" s="937"/>
      <c r="L608" s="937"/>
      <c r="M608" s="937"/>
      <c r="N608" s="937"/>
      <c r="O608" s="937"/>
      <c r="P608" s="937"/>
      <c r="Q608" s="937"/>
      <c r="R608" s="937"/>
      <c r="S608" s="937"/>
      <c r="T608" s="937"/>
      <c r="U608" s="937"/>
      <c r="V608" s="937"/>
      <c r="W608" s="937"/>
      <c r="X608" s="937"/>
      <c r="Y608" s="937"/>
      <c r="Z608" s="937"/>
    </row>
    <row r="609" ht="15.75" customHeight="1">
      <c r="A609" s="937" t="s">
        <v>5533</v>
      </c>
      <c r="B609" s="937" t="s">
        <v>5406</v>
      </c>
      <c r="C609" s="937" t="s">
        <v>2609</v>
      </c>
      <c r="D609" s="937">
        <v>327.3</v>
      </c>
      <c r="E609" s="937">
        <v>327.3</v>
      </c>
      <c r="F609" s="938">
        <v>1.0</v>
      </c>
      <c r="G609" s="937"/>
      <c r="H609" s="937"/>
      <c r="I609" s="937"/>
      <c r="J609" s="937"/>
      <c r="K609" s="937"/>
      <c r="L609" s="937"/>
      <c r="M609" s="937"/>
      <c r="N609" s="937"/>
      <c r="O609" s="937"/>
      <c r="P609" s="937"/>
      <c r="Q609" s="937"/>
      <c r="R609" s="937"/>
      <c r="S609" s="937"/>
      <c r="T609" s="937"/>
      <c r="U609" s="937"/>
      <c r="V609" s="937"/>
      <c r="W609" s="937"/>
      <c r="X609" s="937"/>
      <c r="Y609" s="937"/>
      <c r="Z609" s="937"/>
    </row>
    <row r="610" ht="15.75" customHeight="1">
      <c r="A610" s="937" t="s">
        <v>5533</v>
      </c>
      <c r="B610" s="937" t="s">
        <v>5348</v>
      </c>
      <c r="C610" s="937" t="s">
        <v>2612</v>
      </c>
      <c r="D610" s="937">
        <v>352.6</v>
      </c>
      <c r="E610" s="937">
        <v>352.6</v>
      </c>
      <c r="F610" s="938">
        <v>1.0</v>
      </c>
      <c r="G610" s="937"/>
      <c r="H610" s="937"/>
      <c r="I610" s="937"/>
      <c r="J610" s="937"/>
      <c r="K610" s="937"/>
      <c r="L610" s="937"/>
      <c r="M610" s="937"/>
      <c r="N610" s="937"/>
      <c r="O610" s="937"/>
      <c r="P610" s="937"/>
      <c r="Q610" s="937"/>
      <c r="R610" s="937"/>
      <c r="S610" s="937"/>
      <c r="T610" s="937"/>
      <c r="U610" s="937"/>
      <c r="V610" s="937"/>
      <c r="W610" s="937"/>
      <c r="X610" s="937"/>
      <c r="Y610" s="937"/>
      <c r="Z610" s="937"/>
    </row>
    <row r="611" ht="15.75" customHeight="1">
      <c r="A611" s="937" t="s">
        <v>5533</v>
      </c>
      <c r="B611" s="937" t="s">
        <v>5272</v>
      </c>
      <c r="C611" s="937" t="s">
        <v>2615</v>
      </c>
      <c r="D611" s="937">
        <v>341.8</v>
      </c>
      <c r="E611" s="937">
        <v>341.8</v>
      </c>
      <c r="F611" s="938">
        <v>1.0</v>
      </c>
      <c r="G611" s="937"/>
      <c r="H611" s="937"/>
      <c r="I611" s="937"/>
      <c r="J611" s="937"/>
      <c r="K611" s="937"/>
      <c r="L611" s="937"/>
      <c r="M611" s="937"/>
      <c r="N611" s="937"/>
      <c r="O611" s="937"/>
      <c r="P611" s="937"/>
      <c r="Q611" s="937"/>
      <c r="R611" s="937"/>
      <c r="S611" s="937"/>
      <c r="T611" s="937"/>
      <c r="U611" s="937"/>
      <c r="V611" s="937"/>
      <c r="W611" s="937"/>
      <c r="X611" s="937"/>
      <c r="Y611" s="937"/>
      <c r="Z611" s="937"/>
    </row>
    <row r="612" ht="15.75" customHeight="1">
      <c r="A612" s="937" t="s">
        <v>5533</v>
      </c>
      <c r="B612" s="937" t="s">
        <v>5273</v>
      </c>
      <c r="C612" s="937" t="s">
        <v>2618</v>
      </c>
      <c r="D612" s="937">
        <v>386.2</v>
      </c>
      <c r="E612" s="937">
        <v>386.2</v>
      </c>
      <c r="F612" s="938">
        <v>1.0</v>
      </c>
      <c r="G612" s="937"/>
      <c r="H612" s="937"/>
      <c r="I612" s="937"/>
      <c r="J612" s="937"/>
      <c r="K612" s="937"/>
      <c r="L612" s="937"/>
      <c r="M612" s="937"/>
      <c r="N612" s="937"/>
      <c r="O612" s="937"/>
      <c r="P612" s="937"/>
      <c r="Q612" s="937"/>
      <c r="R612" s="937"/>
      <c r="S612" s="937"/>
      <c r="T612" s="937"/>
      <c r="U612" s="937"/>
      <c r="V612" s="937"/>
      <c r="W612" s="937"/>
      <c r="X612" s="937"/>
      <c r="Y612" s="937"/>
      <c r="Z612" s="937"/>
    </row>
    <row r="613" ht="15.75" customHeight="1">
      <c r="A613" s="937" t="s">
        <v>5533</v>
      </c>
      <c r="B613" s="937" t="s">
        <v>5238</v>
      </c>
      <c r="C613" s="937" t="s">
        <v>2620</v>
      </c>
      <c r="D613" s="937">
        <v>6.1</v>
      </c>
      <c r="E613" s="937">
        <v>6.1</v>
      </c>
      <c r="F613" s="938">
        <v>1.0</v>
      </c>
      <c r="G613" s="937"/>
      <c r="H613" s="937"/>
      <c r="I613" s="937"/>
      <c r="J613" s="937"/>
      <c r="K613" s="937"/>
      <c r="L613" s="937"/>
      <c r="M613" s="937"/>
      <c r="N613" s="937"/>
      <c r="O613" s="937"/>
      <c r="P613" s="937"/>
      <c r="Q613" s="937"/>
      <c r="R613" s="937"/>
      <c r="S613" s="937"/>
      <c r="T613" s="937"/>
      <c r="U613" s="937"/>
      <c r="V613" s="937"/>
      <c r="W613" s="937"/>
      <c r="X613" s="937"/>
      <c r="Y613" s="937"/>
      <c r="Z613" s="937"/>
    </row>
    <row r="614" ht="15.75" customHeight="1">
      <c r="A614" s="937" t="s">
        <v>5533</v>
      </c>
      <c r="B614" s="937" t="s">
        <v>5228</v>
      </c>
      <c r="C614" s="937" t="s">
        <v>2623</v>
      </c>
      <c r="D614" s="937">
        <v>15.3</v>
      </c>
      <c r="E614" s="937">
        <v>15.3</v>
      </c>
      <c r="F614" s="938">
        <v>1.0</v>
      </c>
      <c r="G614" s="937"/>
      <c r="H614" s="937"/>
      <c r="I614" s="937"/>
      <c r="J614" s="937"/>
      <c r="K614" s="937"/>
      <c r="L614" s="937"/>
      <c r="M614" s="937"/>
      <c r="N614" s="937"/>
      <c r="O614" s="937"/>
      <c r="P614" s="937"/>
      <c r="Q614" s="937"/>
      <c r="R614" s="937"/>
      <c r="S614" s="937"/>
      <c r="T614" s="937"/>
      <c r="U614" s="937"/>
      <c r="V614" s="937"/>
      <c r="W614" s="937"/>
      <c r="X614" s="937"/>
      <c r="Y614" s="937"/>
      <c r="Z614" s="937"/>
    </row>
    <row r="615" ht="15.75" customHeight="1">
      <c r="A615" s="937" t="s">
        <v>5534</v>
      </c>
      <c r="B615" s="937" t="s">
        <v>5270</v>
      </c>
      <c r="C615" s="937" t="s">
        <v>2626</v>
      </c>
      <c r="D615" s="937">
        <v>240.9</v>
      </c>
      <c r="E615" s="937">
        <v>240.9</v>
      </c>
      <c r="F615" s="938">
        <v>1.0</v>
      </c>
      <c r="G615" s="937"/>
      <c r="H615" s="937"/>
      <c r="I615" s="937"/>
      <c r="J615" s="937"/>
      <c r="K615" s="937"/>
      <c r="L615" s="937"/>
      <c r="M615" s="937"/>
      <c r="N615" s="937"/>
      <c r="O615" s="937"/>
      <c r="P615" s="937"/>
      <c r="Q615" s="937"/>
      <c r="R615" s="937"/>
      <c r="S615" s="937"/>
      <c r="T615" s="937"/>
      <c r="U615" s="937"/>
      <c r="V615" s="937"/>
      <c r="W615" s="937"/>
      <c r="X615" s="937"/>
      <c r="Y615" s="937"/>
      <c r="Z615" s="937"/>
    </row>
    <row r="616" ht="15.75" customHeight="1">
      <c r="A616" s="937" t="s">
        <v>5534</v>
      </c>
      <c r="B616" s="937" t="s">
        <v>5406</v>
      </c>
      <c r="C616" s="937" t="s">
        <v>2629</v>
      </c>
      <c r="D616" s="937">
        <v>268.0</v>
      </c>
      <c r="E616" s="937">
        <v>268.0</v>
      </c>
      <c r="F616" s="938">
        <v>1.0</v>
      </c>
      <c r="G616" s="937"/>
      <c r="H616" s="937"/>
      <c r="I616" s="937"/>
      <c r="J616" s="937"/>
      <c r="K616" s="937"/>
      <c r="L616" s="937"/>
      <c r="M616" s="937"/>
      <c r="N616" s="937"/>
      <c r="O616" s="937"/>
      <c r="P616" s="937"/>
      <c r="Q616" s="937"/>
      <c r="R616" s="937"/>
      <c r="S616" s="937"/>
      <c r="T616" s="937"/>
      <c r="U616" s="937"/>
      <c r="V616" s="937"/>
      <c r="W616" s="937"/>
      <c r="X616" s="937"/>
      <c r="Y616" s="937"/>
      <c r="Z616" s="937"/>
    </row>
    <row r="617" ht="15.75" customHeight="1">
      <c r="A617" s="937" t="s">
        <v>5534</v>
      </c>
      <c r="B617" s="937" t="s">
        <v>5272</v>
      </c>
      <c r="C617" s="937" t="s">
        <v>2632</v>
      </c>
      <c r="D617" s="937">
        <v>276.2</v>
      </c>
      <c r="E617" s="937">
        <v>276.2</v>
      </c>
      <c r="F617" s="938">
        <v>1.0</v>
      </c>
      <c r="G617" s="937"/>
      <c r="H617" s="937"/>
      <c r="I617" s="937"/>
      <c r="J617" s="937"/>
      <c r="K617" s="937"/>
      <c r="L617" s="937"/>
      <c r="M617" s="937"/>
      <c r="N617" s="937"/>
      <c r="O617" s="937"/>
      <c r="P617" s="937"/>
      <c r="Q617" s="937"/>
      <c r="R617" s="937"/>
      <c r="S617" s="937"/>
      <c r="T617" s="937"/>
      <c r="U617" s="937"/>
      <c r="V617" s="937"/>
      <c r="W617" s="937"/>
      <c r="X617" s="937"/>
      <c r="Y617" s="937"/>
      <c r="Z617" s="937"/>
    </row>
    <row r="618" ht="15.75" customHeight="1">
      <c r="A618" s="937" t="s">
        <v>5534</v>
      </c>
      <c r="B618" s="937" t="s">
        <v>5238</v>
      </c>
      <c r="C618" s="937" t="s">
        <v>2635</v>
      </c>
      <c r="D618" s="937">
        <v>6.4</v>
      </c>
      <c r="E618" s="937">
        <v>6.4</v>
      </c>
      <c r="F618" s="938">
        <v>1.0</v>
      </c>
      <c r="G618" s="937"/>
      <c r="H618" s="937"/>
      <c r="I618" s="937"/>
      <c r="J618" s="937"/>
      <c r="K618" s="937"/>
      <c r="L618" s="937"/>
      <c r="M618" s="937"/>
      <c r="N618" s="937"/>
      <c r="O618" s="937"/>
      <c r="P618" s="937"/>
      <c r="Q618" s="937"/>
      <c r="R618" s="937"/>
      <c r="S618" s="937"/>
      <c r="T618" s="937"/>
      <c r="U618" s="937"/>
      <c r="V618" s="937"/>
      <c r="W618" s="937"/>
      <c r="X618" s="937"/>
      <c r="Y618" s="937"/>
      <c r="Z618" s="937"/>
    </row>
    <row r="619" ht="15.75" customHeight="1">
      <c r="A619" s="937" t="s">
        <v>5534</v>
      </c>
      <c r="B619" s="937" t="s">
        <v>5228</v>
      </c>
      <c r="C619" s="937" t="s">
        <v>2638</v>
      </c>
      <c r="D619" s="937">
        <v>15.3</v>
      </c>
      <c r="E619" s="937">
        <v>15.3</v>
      </c>
      <c r="F619" s="938">
        <v>1.0</v>
      </c>
      <c r="G619" s="937"/>
      <c r="H619" s="937"/>
      <c r="I619" s="937"/>
      <c r="J619" s="937"/>
      <c r="K619" s="937"/>
      <c r="L619" s="937"/>
      <c r="M619" s="937"/>
      <c r="N619" s="937"/>
      <c r="O619" s="937"/>
      <c r="P619" s="937"/>
      <c r="Q619" s="937"/>
      <c r="R619" s="937"/>
      <c r="S619" s="937"/>
      <c r="T619" s="937"/>
      <c r="U619" s="937"/>
      <c r="V619" s="937"/>
      <c r="W619" s="937"/>
      <c r="X619" s="937"/>
      <c r="Y619" s="937"/>
      <c r="Z619" s="937"/>
    </row>
    <row r="620" ht="15.75" customHeight="1">
      <c r="A620" s="937" t="s">
        <v>5535</v>
      </c>
      <c r="B620" s="937" t="s">
        <v>5272</v>
      </c>
      <c r="C620" s="937" t="s">
        <v>2641</v>
      </c>
      <c r="D620" s="937">
        <v>235.3</v>
      </c>
      <c r="E620" s="937">
        <v>235.3</v>
      </c>
      <c r="F620" s="938">
        <v>1.0</v>
      </c>
      <c r="G620" s="937"/>
      <c r="H620" s="937"/>
      <c r="I620" s="937"/>
      <c r="J620" s="937"/>
      <c r="K620" s="937"/>
      <c r="L620" s="937"/>
      <c r="M620" s="937"/>
      <c r="N620" s="937"/>
      <c r="O620" s="937"/>
      <c r="P620" s="937"/>
      <c r="Q620" s="937"/>
      <c r="R620" s="937"/>
      <c r="S620" s="937"/>
      <c r="T620" s="937"/>
      <c r="U620" s="937"/>
      <c r="V620" s="937"/>
      <c r="W620" s="937"/>
      <c r="X620" s="937"/>
      <c r="Y620" s="937"/>
      <c r="Z620" s="937"/>
    </row>
    <row r="621" ht="15.75" customHeight="1">
      <c r="A621" s="937" t="s">
        <v>5535</v>
      </c>
      <c r="B621" s="937" t="s">
        <v>5406</v>
      </c>
      <c r="C621" s="937" t="s">
        <v>2644</v>
      </c>
      <c r="D621" s="937">
        <v>258.9</v>
      </c>
      <c r="E621" s="937">
        <v>258.9</v>
      </c>
      <c r="F621" s="938">
        <v>1.0</v>
      </c>
      <c r="G621" s="937"/>
      <c r="H621" s="937"/>
      <c r="I621" s="937"/>
      <c r="J621" s="937"/>
      <c r="K621" s="937"/>
      <c r="L621" s="937"/>
      <c r="M621" s="937"/>
      <c r="N621" s="937"/>
      <c r="O621" s="937"/>
      <c r="P621" s="937"/>
      <c r="Q621" s="937"/>
      <c r="R621" s="937"/>
      <c r="S621" s="937"/>
      <c r="T621" s="937"/>
      <c r="U621" s="937"/>
      <c r="V621" s="937"/>
      <c r="W621" s="937"/>
      <c r="X621" s="937"/>
      <c r="Y621" s="937"/>
      <c r="Z621" s="937"/>
    </row>
    <row r="622" ht="15.75" customHeight="1">
      <c r="A622" s="937" t="s">
        <v>5535</v>
      </c>
      <c r="B622" s="937" t="s">
        <v>5272</v>
      </c>
      <c r="C622" s="937" t="s">
        <v>2641</v>
      </c>
      <c r="D622" s="937">
        <v>275.2</v>
      </c>
      <c r="E622" s="937">
        <v>275.2</v>
      </c>
      <c r="F622" s="938">
        <v>1.0</v>
      </c>
      <c r="G622" s="937"/>
      <c r="H622" s="937"/>
      <c r="I622" s="937"/>
      <c r="J622" s="937"/>
      <c r="K622" s="937"/>
      <c r="L622" s="937"/>
      <c r="M622" s="937"/>
      <c r="N622" s="937"/>
      <c r="O622" s="937"/>
      <c r="P622" s="937"/>
      <c r="Q622" s="937"/>
      <c r="R622" s="937"/>
      <c r="S622" s="937"/>
      <c r="T622" s="937"/>
      <c r="U622" s="937"/>
      <c r="V622" s="937"/>
      <c r="W622" s="937"/>
      <c r="X622" s="937"/>
      <c r="Y622" s="937"/>
      <c r="Z622" s="937"/>
    </row>
    <row r="623" ht="15.75" customHeight="1">
      <c r="A623" s="937" t="s">
        <v>5535</v>
      </c>
      <c r="B623" s="937" t="s">
        <v>5238</v>
      </c>
      <c r="C623" s="937" t="s">
        <v>2649</v>
      </c>
      <c r="D623" s="937">
        <v>7.5</v>
      </c>
      <c r="E623" s="937">
        <v>7.5</v>
      </c>
      <c r="F623" s="938">
        <v>1.0</v>
      </c>
      <c r="G623" s="937"/>
      <c r="H623" s="937"/>
      <c r="I623" s="937"/>
      <c r="J623" s="937"/>
      <c r="K623" s="937"/>
      <c r="L623" s="937"/>
      <c r="M623" s="937"/>
      <c r="N623" s="937"/>
      <c r="O623" s="937"/>
      <c r="P623" s="937"/>
      <c r="Q623" s="937"/>
      <c r="R623" s="937"/>
      <c r="S623" s="937"/>
      <c r="T623" s="937"/>
      <c r="U623" s="937"/>
      <c r="V623" s="937"/>
      <c r="W623" s="937"/>
      <c r="X623" s="937"/>
      <c r="Y623" s="937"/>
      <c r="Z623" s="937"/>
    </row>
    <row r="624" ht="15.75" customHeight="1">
      <c r="A624" s="937" t="s">
        <v>5535</v>
      </c>
      <c r="B624" s="937" t="s">
        <v>5228</v>
      </c>
      <c r="C624" s="937" t="s">
        <v>2652</v>
      </c>
      <c r="D624" s="937">
        <v>14.8</v>
      </c>
      <c r="E624" s="937">
        <v>14.8</v>
      </c>
      <c r="F624" s="938">
        <v>1.0</v>
      </c>
      <c r="G624" s="937"/>
      <c r="H624" s="937"/>
      <c r="I624" s="937"/>
      <c r="J624" s="937"/>
      <c r="K624" s="937"/>
      <c r="L624" s="937"/>
      <c r="M624" s="937"/>
      <c r="N624" s="937"/>
      <c r="O624" s="937"/>
      <c r="P624" s="937"/>
      <c r="Q624" s="937"/>
      <c r="R624" s="937"/>
      <c r="S624" s="937"/>
      <c r="T624" s="937"/>
      <c r="U624" s="937"/>
      <c r="V624" s="937"/>
      <c r="W624" s="937"/>
      <c r="X624" s="937"/>
      <c r="Y624" s="937"/>
      <c r="Z624" s="937"/>
    </row>
    <row r="625" ht="15.75" customHeight="1">
      <c r="A625" s="937" t="s">
        <v>3162</v>
      </c>
      <c r="B625" s="937" t="s">
        <v>5270</v>
      </c>
      <c r="C625" s="937" t="s">
        <v>2655</v>
      </c>
      <c r="D625" s="937">
        <v>270.6</v>
      </c>
      <c r="E625" s="937">
        <v>270.6</v>
      </c>
      <c r="F625" s="938">
        <v>1.0</v>
      </c>
      <c r="G625" s="937"/>
      <c r="H625" s="937"/>
      <c r="I625" s="937"/>
      <c r="J625" s="937"/>
      <c r="K625" s="937"/>
      <c r="L625" s="937"/>
      <c r="M625" s="937"/>
      <c r="N625" s="937"/>
      <c r="O625" s="937"/>
      <c r="P625" s="937"/>
      <c r="Q625" s="937"/>
      <c r="R625" s="937"/>
      <c r="S625" s="937"/>
      <c r="T625" s="937"/>
      <c r="U625" s="937"/>
      <c r="V625" s="937"/>
      <c r="W625" s="937"/>
      <c r="X625" s="937"/>
      <c r="Y625" s="937"/>
      <c r="Z625" s="937"/>
    </row>
    <row r="626" ht="15.75" customHeight="1">
      <c r="A626" s="937" t="s">
        <v>3162</v>
      </c>
      <c r="B626" s="937" t="s">
        <v>5271</v>
      </c>
      <c r="C626" s="937" t="s">
        <v>2658</v>
      </c>
      <c r="D626" s="937">
        <v>295.8</v>
      </c>
      <c r="E626" s="937">
        <v>295.8</v>
      </c>
      <c r="F626" s="938">
        <v>1.0</v>
      </c>
      <c r="G626" s="937"/>
      <c r="H626" s="937"/>
      <c r="I626" s="937"/>
      <c r="J626" s="937"/>
      <c r="K626" s="937"/>
      <c r="L626" s="937"/>
      <c r="M626" s="937"/>
      <c r="N626" s="937"/>
      <c r="O626" s="937"/>
      <c r="P626" s="937"/>
      <c r="Q626" s="937"/>
      <c r="R626" s="937"/>
      <c r="S626" s="937"/>
      <c r="T626" s="937"/>
      <c r="U626" s="937"/>
      <c r="V626" s="937"/>
      <c r="W626" s="937"/>
      <c r="X626" s="937"/>
      <c r="Y626" s="937"/>
      <c r="Z626" s="937"/>
    </row>
    <row r="627" ht="15.75" customHeight="1">
      <c r="A627" s="937" t="s">
        <v>3162</v>
      </c>
      <c r="B627" s="937" t="s">
        <v>5272</v>
      </c>
      <c r="C627" s="937" t="s">
        <v>2661</v>
      </c>
      <c r="D627" s="937">
        <v>325.0</v>
      </c>
      <c r="E627" s="937">
        <v>325.0</v>
      </c>
      <c r="F627" s="938">
        <v>1.0</v>
      </c>
      <c r="G627" s="937"/>
      <c r="H627" s="937"/>
      <c r="I627" s="937"/>
      <c r="J627" s="937"/>
      <c r="K627" s="937"/>
      <c r="L627" s="937"/>
      <c r="M627" s="937"/>
      <c r="N627" s="937"/>
      <c r="O627" s="937"/>
      <c r="P627" s="937"/>
      <c r="Q627" s="937"/>
      <c r="R627" s="937"/>
      <c r="S627" s="937"/>
      <c r="T627" s="937"/>
      <c r="U627" s="937"/>
      <c r="V627" s="937"/>
      <c r="W627" s="937"/>
      <c r="X627" s="937"/>
      <c r="Y627" s="937"/>
      <c r="Z627" s="937"/>
    </row>
    <row r="628" ht="15.75" customHeight="1">
      <c r="A628" s="937" t="s">
        <v>3162</v>
      </c>
      <c r="B628" s="937" t="s">
        <v>5273</v>
      </c>
      <c r="C628" s="937" t="s">
        <v>2664</v>
      </c>
      <c r="D628" s="937">
        <v>357.7</v>
      </c>
      <c r="E628" s="937">
        <v>357.7</v>
      </c>
      <c r="F628" s="938">
        <v>1.0</v>
      </c>
      <c r="G628" s="937"/>
      <c r="H628" s="937"/>
      <c r="I628" s="937"/>
      <c r="J628" s="937"/>
      <c r="K628" s="937"/>
      <c r="L628" s="937"/>
      <c r="M628" s="937"/>
      <c r="N628" s="937"/>
      <c r="O628" s="937"/>
      <c r="P628" s="937"/>
      <c r="Q628" s="937"/>
      <c r="R628" s="937"/>
      <c r="S628" s="937"/>
      <c r="T628" s="937"/>
      <c r="U628" s="937"/>
      <c r="V628" s="937"/>
      <c r="W628" s="937"/>
      <c r="X628" s="937"/>
      <c r="Y628" s="937"/>
      <c r="Z628" s="937"/>
    </row>
    <row r="629" ht="15.75" customHeight="1">
      <c r="A629" s="937" t="s">
        <v>3162</v>
      </c>
      <c r="B629" s="937" t="s">
        <v>5238</v>
      </c>
      <c r="C629" s="937" t="s">
        <v>2667</v>
      </c>
      <c r="D629" s="937">
        <v>7.7</v>
      </c>
      <c r="E629" s="937">
        <v>7.7</v>
      </c>
      <c r="F629" s="938">
        <v>1.0</v>
      </c>
      <c r="G629" s="937"/>
      <c r="H629" s="937"/>
      <c r="I629" s="937"/>
      <c r="J629" s="937"/>
      <c r="K629" s="937"/>
      <c r="L629" s="937"/>
      <c r="M629" s="937"/>
      <c r="N629" s="937"/>
      <c r="O629" s="937"/>
      <c r="P629" s="937"/>
      <c r="Q629" s="937"/>
      <c r="R629" s="937"/>
      <c r="S629" s="937"/>
      <c r="T629" s="937"/>
      <c r="U629" s="937"/>
      <c r="V629" s="937"/>
      <c r="W629" s="937"/>
      <c r="X629" s="937"/>
      <c r="Y629" s="937"/>
      <c r="Z629" s="937"/>
    </row>
    <row r="630" ht="15.75" customHeight="1">
      <c r="A630" s="937" t="s">
        <v>3162</v>
      </c>
      <c r="B630" s="937" t="s">
        <v>5228</v>
      </c>
      <c r="C630" s="937" t="s">
        <v>2670</v>
      </c>
      <c r="D630" s="937">
        <v>17.7</v>
      </c>
      <c r="E630" s="937">
        <v>17.7</v>
      </c>
      <c r="F630" s="938">
        <v>1.0</v>
      </c>
      <c r="G630" s="937"/>
      <c r="H630" s="937"/>
      <c r="I630" s="937"/>
      <c r="J630" s="937"/>
      <c r="K630" s="937"/>
      <c r="L630" s="937"/>
      <c r="M630" s="937"/>
      <c r="N630" s="937"/>
      <c r="O630" s="937"/>
      <c r="P630" s="937"/>
      <c r="Q630" s="937"/>
      <c r="R630" s="937"/>
      <c r="S630" s="937"/>
      <c r="T630" s="937"/>
      <c r="U630" s="937"/>
      <c r="V630" s="937"/>
      <c r="W630" s="937"/>
      <c r="X630" s="937"/>
      <c r="Y630" s="937"/>
      <c r="Z630" s="937"/>
    </row>
    <row r="631" ht="15.75" customHeight="1">
      <c r="A631" s="937" t="s">
        <v>5536</v>
      </c>
      <c r="B631" s="937" t="s">
        <v>5270</v>
      </c>
      <c r="C631" s="937" t="s">
        <v>2673</v>
      </c>
      <c r="D631" s="937">
        <v>230.6</v>
      </c>
      <c r="E631" s="937">
        <v>230.6</v>
      </c>
      <c r="F631" s="938">
        <v>1.0</v>
      </c>
      <c r="G631" s="937"/>
      <c r="H631" s="937"/>
      <c r="I631" s="937"/>
      <c r="J631" s="937"/>
      <c r="K631" s="937"/>
      <c r="L631" s="937"/>
      <c r="M631" s="937"/>
      <c r="N631" s="937"/>
      <c r="O631" s="937"/>
      <c r="P631" s="937"/>
      <c r="Q631" s="937"/>
      <c r="R631" s="937"/>
      <c r="S631" s="937"/>
      <c r="T631" s="937"/>
      <c r="U631" s="937"/>
      <c r="V631" s="937"/>
      <c r="W631" s="937"/>
      <c r="X631" s="937"/>
      <c r="Y631" s="937"/>
      <c r="Z631" s="937"/>
    </row>
    <row r="632" ht="15.75" customHeight="1">
      <c r="A632" s="937" t="s">
        <v>5536</v>
      </c>
      <c r="B632" s="937" t="s">
        <v>5272</v>
      </c>
      <c r="C632" s="937" t="s">
        <v>2676</v>
      </c>
      <c r="D632" s="937">
        <v>277.5</v>
      </c>
      <c r="E632" s="937">
        <v>277.5</v>
      </c>
      <c r="F632" s="938">
        <v>1.0</v>
      </c>
      <c r="G632" s="937"/>
      <c r="H632" s="937"/>
      <c r="I632" s="937"/>
      <c r="J632" s="937"/>
      <c r="K632" s="937"/>
      <c r="L632" s="937"/>
      <c r="M632" s="937"/>
      <c r="N632" s="937"/>
      <c r="O632" s="937"/>
      <c r="P632" s="937"/>
      <c r="Q632" s="937"/>
      <c r="R632" s="937"/>
      <c r="S632" s="937"/>
      <c r="T632" s="937"/>
      <c r="U632" s="937"/>
      <c r="V632" s="937"/>
      <c r="W632" s="937"/>
      <c r="X632" s="937"/>
      <c r="Y632" s="937"/>
      <c r="Z632" s="937"/>
    </row>
    <row r="633" ht="15.75" customHeight="1">
      <c r="A633" s="937" t="s">
        <v>5536</v>
      </c>
      <c r="B633" s="937" t="s">
        <v>5228</v>
      </c>
      <c r="C633" s="937" t="s">
        <v>2679</v>
      </c>
      <c r="D633" s="937">
        <v>19.4</v>
      </c>
      <c r="E633" s="937">
        <v>19.4</v>
      </c>
      <c r="F633" s="938">
        <v>1.0</v>
      </c>
      <c r="G633" s="937"/>
      <c r="H633" s="937"/>
      <c r="I633" s="937"/>
      <c r="J633" s="937"/>
      <c r="K633" s="937"/>
      <c r="L633" s="937"/>
      <c r="M633" s="937"/>
      <c r="N633" s="937"/>
      <c r="O633" s="937"/>
      <c r="P633" s="937"/>
      <c r="Q633" s="937"/>
      <c r="R633" s="937"/>
      <c r="S633" s="937"/>
      <c r="T633" s="937"/>
      <c r="U633" s="937"/>
      <c r="V633" s="937"/>
      <c r="W633" s="937"/>
      <c r="X633" s="937"/>
      <c r="Y633" s="937"/>
      <c r="Z633" s="937"/>
    </row>
    <row r="634" ht="15.75" customHeight="1">
      <c r="A634" s="937" t="s">
        <v>5537</v>
      </c>
      <c r="B634" s="937" t="s">
        <v>5538</v>
      </c>
      <c r="C634" s="937" t="s">
        <v>2682</v>
      </c>
      <c r="D634" s="937">
        <v>3.5</v>
      </c>
      <c r="E634" s="937">
        <v>3.5</v>
      </c>
      <c r="F634" s="938">
        <v>1.0</v>
      </c>
      <c r="G634" s="937"/>
      <c r="H634" s="937"/>
      <c r="I634" s="937"/>
      <c r="J634" s="937"/>
      <c r="K634" s="937"/>
      <c r="L634" s="937"/>
      <c r="M634" s="937"/>
      <c r="N634" s="937"/>
      <c r="O634" s="937"/>
      <c r="P634" s="937"/>
      <c r="Q634" s="937"/>
      <c r="R634" s="937"/>
      <c r="S634" s="937"/>
      <c r="T634" s="937"/>
      <c r="U634" s="937"/>
      <c r="V634" s="937"/>
      <c r="W634" s="937"/>
      <c r="X634" s="937"/>
      <c r="Y634" s="937"/>
      <c r="Z634" s="937"/>
    </row>
    <row r="635" ht="15.75" customHeight="1">
      <c r="A635" s="937" t="s">
        <v>5537</v>
      </c>
      <c r="B635" s="937" t="s">
        <v>5539</v>
      </c>
      <c r="C635" s="937" t="s">
        <v>2685</v>
      </c>
      <c r="D635" s="937">
        <v>5.5</v>
      </c>
      <c r="E635" s="937">
        <v>5.5</v>
      </c>
      <c r="F635" s="938">
        <v>1.0</v>
      </c>
      <c r="G635" s="937"/>
      <c r="H635" s="937"/>
      <c r="I635" s="937"/>
      <c r="J635" s="937"/>
      <c r="K635" s="937"/>
      <c r="L635" s="937"/>
      <c r="M635" s="937"/>
      <c r="N635" s="937"/>
      <c r="O635" s="937"/>
      <c r="P635" s="937"/>
      <c r="Q635" s="937"/>
      <c r="R635" s="937"/>
      <c r="S635" s="937"/>
      <c r="T635" s="937"/>
      <c r="U635" s="937"/>
      <c r="V635" s="937"/>
      <c r="W635" s="937"/>
      <c r="X635" s="937"/>
      <c r="Y635" s="937"/>
      <c r="Z635" s="937"/>
    </row>
    <row r="636" ht="15.75" customHeight="1">
      <c r="A636" s="937" t="s">
        <v>5537</v>
      </c>
      <c r="B636" s="937" t="s">
        <v>5540</v>
      </c>
      <c r="C636" s="937" t="s">
        <v>2688</v>
      </c>
      <c r="D636" s="937">
        <v>7.4</v>
      </c>
      <c r="E636" s="937">
        <v>7.4</v>
      </c>
      <c r="F636" s="938">
        <v>1.0</v>
      </c>
      <c r="G636" s="937"/>
      <c r="H636" s="937"/>
      <c r="I636" s="937"/>
      <c r="J636" s="937"/>
      <c r="K636" s="937"/>
      <c r="L636" s="937"/>
      <c r="M636" s="937"/>
      <c r="N636" s="937"/>
      <c r="O636" s="937"/>
      <c r="P636" s="937"/>
      <c r="Q636" s="937"/>
      <c r="R636" s="937"/>
      <c r="S636" s="937"/>
      <c r="T636" s="937"/>
      <c r="U636" s="937"/>
      <c r="V636" s="937"/>
      <c r="W636" s="937"/>
      <c r="X636" s="937"/>
      <c r="Y636" s="937"/>
      <c r="Z636" s="937"/>
    </row>
    <row r="637" ht="15.75" customHeight="1">
      <c r="A637" s="937" t="s">
        <v>5541</v>
      </c>
      <c r="B637" s="937" t="s">
        <v>5542</v>
      </c>
      <c r="C637" s="937" t="s">
        <v>2691</v>
      </c>
      <c r="D637" s="937">
        <v>2.4</v>
      </c>
      <c r="E637" s="937">
        <v>2.4</v>
      </c>
      <c r="F637" s="938">
        <v>1.0</v>
      </c>
      <c r="G637" s="937"/>
      <c r="H637" s="937"/>
      <c r="I637" s="937"/>
      <c r="J637" s="937"/>
      <c r="K637" s="937"/>
      <c r="L637" s="937"/>
      <c r="M637" s="937"/>
      <c r="N637" s="937"/>
      <c r="O637" s="937"/>
      <c r="P637" s="937"/>
      <c r="Q637" s="937"/>
      <c r="R637" s="937"/>
      <c r="S637" s="937"/>
      <c r="T637" s="937"/>
      <c r="U637" s="937"/>
      <c r="V637" s="937"/>
      <c r="W637" s="937"/>
      <c r="X637" s="937"/>
      <c r="Y637" s="937"/>
      <c r="Z637" s="937"/>
    </row>
    <row r="638" ht="15.75" customHeight="1">
      <c r="A638" s="937" t="s">
        <v>5541</v>
      </c>
      <c r="B638" s="937" t="s">
        <v>5543</v>
      </c>
      <c r="C638" s="937" t="s">
        <v>2694</v>
      </c>
      <c r="D638" s="937">
        <v>4.0</v>
      </c>
      <c r="E638" s="937">
        <v>4.0</v>
      </c>
      <c r="F638" s="938">
        <v>1.0</v>
      </c>
      <c r="G638" s="937"/>
      <c r="H638" s="937"/>
      <c r="I638" s="937"/>
      <c r="J638" s="937"/>
      <c r="K638" s="937"/>
      <c r="L638" s="937"/>
      <c r="M638" s="937"/>
      <c r="N638" s="937"/>
      <c r="O638" s="937"/>
      <c r="P638" s="937"/>
      <c r="Q638" s="937"/>
      <c r="R638" s="937"/>
      <c r="S638" s="937"/>
      <c r="T638" s="937"/>
      <c r="U638" s="937"/>
      <c r="V638" s="937"/>
      <c r="W638" s="937"/>
      <c r="X638" s="937"/>
      <c r="Y638" s="937"/>
      <c r="Z638" s="937"/>
    </row>
    <row r="639" ht="15.75" customHeight="1">
      <c r="A639" s="937" t="s">
        <v>5541</v>
      </c>
      <c r="B639" s="937" t="s">
        <v>5544</v>
      </c>
      <c r="C639" s="937" t="s">
        <v>2697</v>
      </c>
      <c r="D639" s="937">
        <v>5.6</v>
      </c>
      <c r="E639" s="937">
        <v>5.6</v>
      </c>
      <c r="F639" s="938">
        <v>1.0</v>
      </c>
      <c r="G639" s="937"/>
      <c r="H639" s="937"/>
      <c r="I639" s="937"/>
      <c r="J639" s="937"/>
      <c r="K639" s="937"/>
      <c r="L639" s="937"/>
      <c r="M639" s="937"/>
      <c r="N639" s="937"/>
      <c r="O639" s="937"/>
      <c r="P639" s="937"/>
      <c r="Q639" s="937"/>
      <c r="R639" s="937"/>
      <c r="S639" s="937"/>
      <c r="T639" s="937"/>
      <c r="U639" s="937"/>
      <c r="V639" s="937"/>
      <c r="W639" s="937"/>
      <c r="X639" s="937"/>
      <c r="Y639" s="937"/>
      <c r="Z639" s="937"/>
    </row>
    <row r="640" ht="15.75" customHeight="1">
      <c r="A640" s="937" t="s">
        <v>5541</v>
      </c>
      <c r="B640" s="937" t="s">
        <v>5270</v>
      </c>
      <c r="C640" s="937" t="s">
        <v>2700</v>
      </c>
      <c r="D640" s="937">
        <v>179.8</v>
      </c>
      <c r="E640" s="937">
        <v>179.8</v>
      </c>
      <c r="F640" s="938">
        <v>1.0</v>
      </c>
      <c r="G640" s="937"/>
      <c r="H640" s="937"/>
      <c r="I640" s="937"/>
      <c r="J640" s="937"/>
      <c r="K640" s="937"/>
      <c r="L640" s="937"/>
      <c r="M640" s="937"/>
      <c r="N640" s="937"/>
      <c r="O640" s="937"/>
      <c r="P640" s="937"/>
      <c r="Q640" s="937"/>
      <c r="R640" s="937"/>
      <c r="S640" s="937"/>
      <c r="T640" s="937"/>
      <c r="U640" s="937"/>
      <c r="V640" s="937"/>
      <c r="W640" s="937"/>
      <c r="X640" s="937"/>
      <c r="Y640" s="937"/>
      <c r="Z640" s="937"/>
    </row>
    <row r="641" ht="15.75" customHeight="1">
      <c r="A641" s="937" t="s">
        <v>5541</v>
      </c>
      <c r="B641" s="937" t="s">
        <v>5272</v>
      </c>
      <c r="C641" s="937" t="s">
        <v>2703</v>
      </c>
      <c r="D641" s="937">
        <v>223.7</v>
      </c>
      <c r="E641" s="937">
        <v>223.7</v>
      </c>
      <c r="F641" s="938">
        <v>1.0</v>
      </c>
      <c r="G641" s="937"/>
      <c r="H641" s="937"/>
      <c r="I641" s="937"/>
      <c r="J641" s="937"/>
      <c r="K641" s="937"/>
      <c r="L641" s="937"/>
      <c r="M641" s="937"/>
      <c r="N641" s="937"/>
      <c r="O641" s="937"/>
      <c r="P641" s="937"/>
      <c r="Q641" s="937"/>
      <c r="R641" s="937"/>
      <c r="S641" s="937"/>
      <c r="T641" s="937"/>
      <c r="U641" s="937"/>
      <c r="V641" s="937"/>
      <c r="W641" s="937"/>
      <c r="X641" s="937"/>
      <c r="Y641" s="937"/>
      <c r="Z641" s="937"/>
    </row>
    <row r="642" ht="15.75" customHeight="1">
      <c r="A642" s="937" t="s">
        <v>5545</v>
      </c>
      <c r="B642" s="937" t="s">
        <v>5270</v>
      </c>
      <c r="C642" s="937" t="s">
        <v>2706</v>
      </c>
      <c r="D642" s="937">
        <v>213.4</v>
      </c>
      <c r="E642" s="937">
        <v>213.4</v>
      </c>
      <c r="F642" s="938">
        <v>1.0</v>
      </c>
      <c r="G642" s="937"/>
      <c r="H642" s="937"/>
      <c r="I642" s="937"/>
      <c r="J642" s="937"/>
      <c r="K642" s="937"/>
      <c r="L642" s="937"/>
      <c r="M642" s="937"/>
      <c r="N642" s="937"/>
      <c r="O642" s="937"/>
      <c r="P642" s="937"/>
      <c r="Q642" s="937"/>
      <c r="R642" s="937"/>
      <c r="S642" s="937"/>
      <c r="T642" s="937"/>
      <c r="U642" s="937"/>
      <c r="V642" s="937"/>
      <c r="W642" s="937"/>
      <c r="X642" s="937"/>
      <c r="Y642" s="937"/>
      <c r="Z642" s="937"/>
    </row>
    <row r="643" ht="15.75" customHeight="1">
      <c r="A643" s="937" t="s">
        <v>5545</v>
      </c>
      <c r="B643" s="937" t="s">
        <v>5271</v>
      </c>
      <c r="C643" s="937" t="s">
        <v>2709</v>
      </c>
      <c r="D643" s="937">
        <v>231.7</v>
      </c>
      <c r="E643" s="937">
        <v>231.7</v>
      </c>
      <c r="F643" s="938">
        <v>1.0</v>
      </c>
      <c r="G643" s="937"/>
      <c r="H643" s="937"/>
      <c r="I643" s="937"/>
      <c r="J643" s="937"/>
      <c r="K643" s="937"/>
      <c r="L643" s="937"/>
      <c r="M643" s="937"/>
      <c r="N643" s="937"/>
      <c r="O643" s="937"/>
      <c r="P643" s="937"/>
      <c r="Q643" s="937"/>
      <c r="R643" s="937"/>
      <c r="S643" s="937"/>
      <c r="T643" s="937"/>
      <c r="U643" s="937"/>
      <c r="V643" s="937"/>
      <c r="W643" s="937"/>
      <c r="X643" s="937"/>
      <c r="Y643" s="937"/>
      <c r="Z643" s="937"/>
    </row>
    <row r="644" ht="15.75" customHeight="1">
      <c r="A644" s="937" t="s">
        <v>5545</v>
      </c>
      <c r="B644" s="937" t="s">
        <v>5272</v>
      </c>
      <c r="C644" s="937" t="s">
        <v>2712</v>
      </c>
      <c r="D644" s="937">
        <v>256.2</v>
      </c>
      <c r="E644" s="937">
        <v>256.2</v>
      </c>
      <c r="F644" s="938">
        <v>1.0</v>
      </c>
      <c r="G644" s="937"/>
      <c r="H644" s="937"/>
      <c r="I644" s="937"/>
      <c r="J644" s="937"/>
      <c r="K644" s="937"/>
      <c r="L644" s="937"/>
      <c r="M644" s="937"/>
      <c r="N644" s="937"/>
      <c r="O644" s="937"/>
      <c r="P644" s="937"/>
      <c r="Q644" s="937"/>
      <c r="R644" s="937"/>
      <c r="S644" s="937"/>
      <c r="T644" s="937"/>
      <c r="U644" s="937"/>
      <c r="V644" s="937"/>
      <c r="W644" s="937"/>
      <c r="X644" s="937"/>
      <c r="Y644" s="937"/>
      <c r="Z644" s="937"/>
    </row>
    <row r="645" ht="15.75" customHeight="1">
      <c r="A645" s="937" t="s">
        <v>5545</v>
      </c>
      <c r="B645" s="937" t="s">
        <v>5273</v>
      </c>
      <c r="C645" s="937" t="s">
        <v>2715</v>
      </c>
      <c r="D645" s="937">
        <v>285.3</v>
      </c>
      <c r="E645" s="937">
        <v>285.3</v>
      </c>
      <c r="F645" s="938">
        <v>1.0</v>
      </c>
      <c r="G645" s="937"/>
      <c r="H645" s="937"/>
      <c r="I645" s="937"/>
      <c r="J645" s="937"/>
      <c r="K645" s="937"/>
      <c r="L645" s="937"/>
      <c r="M645" s="937"/>
      <c r="N645" s="937"/>
      <c r="O645" s="937"/>
      <c r="P645" s="937"/>
      <c r="Q645" s="937"/>
      <c r="R645" s="937"/>
      <c r="S645" s="937"/>
      <c r="T645" s="937"/>
      <c r="U645" s="937"/>
      <c r="V645" s="937"/>
      <c r="W645" s="937"/>
      <c r="X645" s="937"/>
      <c r="Y645" s="937"/>
      <c r="Z645" s="937"/>
    </row>
    <row r="646" ht="15.75" customHeight="1">
      <c r="A646" s="937" t="s">
        <v>5545</v>
      </c>
      <c r="B646" s="937" t="s">
        <v>5238</v>
      </c>
      <c r="C646" s="937" t="s">
        <v>2718</v>
      </c>
      <c r="D646" s="937">
        <v>5.1</v>
      </c>
      <c r="E646" s="937">
        <v>5.1</v>
      </c>
      <c r="F646" s="938">
        <v>1.0</v>
      </c>
      <c r="G646" s="937"/>
      <c r="H646" s="937"/>
      <c r="I646" s="937"/>
      <c r="J646" s="937"/>
      <c r="K646" s="937"/>
      <c r="L646" s="937"/>
      <c r="M646" s="937"/>
      <c r="N646" s="937"/>
      <c r="O646" s="937"/>
      <c r="P646" s="937"/>
      <c r="Q646" s="937"/>
      <c r="R646" s="937"/>
      <c r="S646" s="937"/>
      <c r="T646" s="937"/>
      <c r="U646" s="937"/>
      <c r="V646" s="937"/>
      <c r="W646" s="937"/>
      <c r="X646" s="937"/>
      <c r="Y646" s="937"/>
      <c r="Z646" s="937"/>
    </row>
    <row r="647" ht="15.75" customHeight="1">
      <c r="A647" s="937" t="s">
        <v>5545</v>
      </c>
      <c r="B647" s="937" t="s">
        <v>5228</v>
      </c>
      <c r="C647" s="937" t="s">
        <v>2721</v>
      </c>
      <c r="D647" s="937">
        <v>11.8</v>
      </c>
      <c r="E647" s="937">
        <v>11.8</v>
      </c>
      <c r="F647" s="938">
        <v>1.0</v>
      </c>
      <c r="G647" s="937"/>
      <c r="H647" s="937"/>
      <c r="I647" s="937"/>
      <c r="J647" s="937"/>
      <c r="K647" s="937"/>
      <c r="L647" s="937"/>
      <c r="M647" s="937"/>
      <c r="N647" s="937"/>
      <c r="O647" s="937"/>
      <c r="P647" s="937"/>
      <c r="Q647" s="937"/>
      <c r="R647" s="937"/>
      <c r="S647" s="937"/>
      <c r="T647" s="937"/>
      <c r="U647" s="937"/>
      <c r="V647" s="937"/>
      <c r="W647" s="937"/>
      <c r="X647" s="937"/>
      <c r="Y647" s="937"/>
      <c r="Z647" s="937"/>
    </row>
    <row r="648" ht="15.75" customHeight="1">
      <c r="A648" s="937" t="s">
        <v>5546</v>
      </c>
      <c r="B648" s="937" t="s">
        <v>5270</v>
      </c>
      <c r="C648" s="937" t="s">
        <v>2724</v>
      </c>
      <c r="D648" s="937">
        <v>366.2</v>
      </c>
      <c r="E648" s="937">
        <v>366.2</v>
      </c>
      <c r="F648" s="938">
        <v>1.0</v>
      </c>
      <c r="G648" s="937"/>
      <c r="H648" s="937"/>
      <c r="I648" s="937"/>
      <c r="J648" s="937"/>
      <c r="K648" s="937"/>
      <c r="L648" s="937"/>
      <c r="M648" s="937"/>
      <c r="N648" s="937"/>
      <c r="O648" s="937"/>
      <c r="P648" s="937"/>
      <c r="Q648" s="937"/>
      <c r="R648" s="937"/>
      <c r="S648" s="937"/>
      <c r="T648" s="937"/>
      <c r="U648" s="937"/>
      <c r="V648" s="937"/>
      <c r="W648" s="937"/>
      <c r="X648" s="937"/>
      <c r="Y648" s="937"/>
      <c r="Z648" s="937"/>
    </row>
    <row r="649" ht="15.75" customHeight="1">
      <c r="A649" s="937" t="s">
        <v>5546</v>
      </c>
      <c r="B649" s="937" t="s">
        <v>5272</v>
      </c>
      <c r="C649" s="937" t="s">
        <v>2727</v>
      </c>
      <c r="D649" s="937">
        <v>423.0</v>
      </c>
      <c r="E649" s="937">
        <v>423.0</v>
      </c>
      <c r="F649" s="938">
        <v>1.0</v>
      </c>
      <c r="G649" s="937"/>
      <c r="H649" s="937"/>
      <c r="I649" s="937"/>
      <c r="J649" s="937"/>
      <c r="K649" s="937"/>
      <c r="L649" s="937"/>
      <c r="M649" s="937"/>
      <c r="N649" s="937"/>
      <c r="O649" s="937"/>
      <c r="P649" s="937"/>
      <c r="Q649" s="937"/>
      <c r="R649" s="937"/>
      <c r="S649" s="937"/>
      <c r="T649" s="937"/>
      <c r="U649" s="937"/>
      <c r="V649" s="937"/>
      <c r="W649" s="937"/>
      <c r="X649" s="937"/>
      <c r="Y649" s="937"/>
      <c r="Z649" s="937"/>
    </row>
    <row r="650" ht="15.75" customHeight="1">
      <c r="A650" s="937" t="s">
        <v>5546</v>
      </c>
      <c r="B650" s="937" t="s">
        <v>5238</v>
      </c>
      <c r="C650" s="937" t="s">
        <v>2730</v>
      </c>
      <c r="D650" s="937">
        <v>8.6</v>
      </c>
      <c r="E650" s="937">
        <v>8.6</v>
      </c>
      <c r="F650" s="938">
        <v>1.0</v>
      </c>
      <c r="G650" s="937"/>
      <c r="H650" s="937"/>
      <c r="I650" s="937"/>
      <c r="J650" s="937"/>
      <c r="K650" s="937"/>
      <c r="L650" s="937"/>
      <c r="M650" s="937"/>
      <c r="N650" s="937"/>
      <c r="O650" s="937"/>
      <c r="P650" s="937"/>
      <c r="Q650" s="937"/>
      <c r="R650" s="937"/>
      <c r="S650" s="937"/>
      <c r="T650" s="937"/>
      <c r="U650" s="937"/>
      <c r="V650" s="937"/>
      <c r="W650" s="937"/>
      <c r="X650" s="937"/>
      <c r="Y650" s="937"/>
      <c r="Z650" s="937"/>
    </row>
    <row r="651" ht="15.75" customHeight="1">
      <c r="A651" s="937" t="s">
        <v>5546</v>
      </c>
      <c r="B651" s="937" t="s">
        <v>5228</v>
      </c>
      <c r="C651" s="937" t="s">
        <v>2733</v>
      </c>
      <c r="D651" s="937">
        <v>22.1</v>
      </c>
      <c r="E651" s="937">
        <v>22.1</v>
      </c>
      <c r="F651" s="938">
        <v>1.0</v>
      </c>
      <c r="G651" s="937"/>
      <c r="H651" s="937"/>
      <c r="I651" s="937"/>
      <c r="J651" s="937"/>
      <c r="K651" s="937"/>
      <c r="L651" s="937"/>
      <c r="M651" s="937"/>
      <c r="N651" s="937"/>
      <c r="O651" s="937"/>
      <c r="P651" s="937"/>
      <c r="Q651" s="937"/>
      <c r="R651" s="937"/>
      <c r="S651" s="937"/>
      <c r="T651" s="937"/>
      <c r="U651" s="937"/>
      <c r="V651" s="937"/>
      <c r="W651" s="937"/>
      <c r="X651" s="937"/>
      <c r="Y651" s="937"/>
      <c r="Z651" s="937"/>
    </row>
    <row r="652" ht="15.75" customHeight="1">
      <c r="A652" s="937" t="s">
        <v>5547</v>
      </c>
      <c r="B652" s="937" t="s">
        <v>5263</v>
      </c>
      <c r="C652" s="937" t="s">
        <v>2736</v>
      </c>
      <c r="D652" s="937">
        <v>1.6</v>
      </c>
      <c r="E652" s="937">
        <v>1.3</v>
      </c>
      <c r="F652" s="938">
        <v>0.8125</v>
      </c>
      <c r="G652" s="937"/>
      <c r="H652" s="937"/>
      <c r="I652" s="937"/>
      <c r="J652" s="937"/>
      <c r="K652" s="937"/>
      <c r="L652" s="937"/>
      <c r="M652" s="937"/>
      <c r="N652" s="937"/>
      <c r="O652" s="937"/>
      <c r="P652" s="937"/>
      <c r="Q652" s="937"/>
      <c r="R652" s="937"/>
      <c r="S652" s="937"/>
      <c r="T652" s="937"/>
      <c r="U652" s="937"/>
      <c r="V652" s="937"/>
      <c r="W652" s="937"/>
      <c r="X652" s="937"/>
      <c r="Y652" s="937"/>
      <c r="Z652" s="937"/>
    </row>
    <row r="653" ht="15.75" customHeight="1">
      <c r="A653" s="937" t="s">
        <v>5547</v>
      </c>
      <c r="B653" s="937" t="s">
        <v>5266</v>
      </c>
      <c r="C653" s="937" t="s">
        <v>2739</v>
      </c>
      <c r="D653" s="937">
        <v>2.0</v>
      </c>
      <c r="E653" s="937">
        <v>1.7</v>
      </c>
      <c r="F653" s="938">
        <v>0.85</v>
      </c>
      <c r="G653" s="937"/>
      <c r="H653" s="937"/>
      <c r="I653" s="937"/>
      <c r="J653" s="937"/>
      <c r="K653" s="937"/>
      <c r="L653" s="937"/>
      <c r="M653" s="937"/>
      <c r="N653" s="937"/>
      <c r="O653" s="937"/>
      <c r="P653" s="937"/>
      <c r="Q653" s="937"/>
      <c r="R653" s="937"/>
      <c r="S653" s="937"/>
      <c r="T653" s="937"/>
      <c r="U653" s="937"/>
      <c r="V653" s="937"/>
      <c r="W653" s="937"/>
      <c r="X653" s="937"/>
      <c r="Y653" s="937"/>
      <c r="Z653" s="937"/>
    </row>
    <row r="654" ht="15.75" customHeight="1">
      <c r="A654" s="937" t="s">
        <v>5547</v>
      </c>
      <c r="B654" s="937" t="s">
        <v>5548</v>
      </c>
      <c r="C654" s="937" t="s">
        <v>2742</v>
      </c>
      <c r="D654" s="937">
        <v>29.8</v>
      </c>
      <c r="E654" s="937">
        <v>25.1</v>
      </c>
      <c r="F654" s="938">
        <v>0.8422818791946309</v>
      </c>
      <c r="G654" s="937"/>
      <c r="H654" s="937"/>
      <c r="I654" s="937"/>
      <c r="J654" s="937"/>
      <c r="K654" s="937"/>
      <c r="L654" s="937"/>
      <c r="M654" s="937"/>
      <c r="N654" s="937"/>
      <c r="O654" s="937"/>
      <c r="P654" s="937"/>
      <c r="Q654" s="937"/>
      <c r="R654" s="937"/>
      <c r="S654" s="937"/>
      <c r="T654" s="937"/>
      <c r="U654" s="937"/>
      <c r="V654" s="937"/>
      <c r="W654" s="937"/>
      <c r="X654" s="937"/>
      <c r="Y654" s="937"/>
      <c r="Z654" s="937"/>
    </row>
    <row r="655" ht="15.75" customHeight="1">
      <c r="A655" s="937" t="s">
        <v>5547</v>
      </c>
      <c r="B655" s="937" t="s">
        <v>5273</v>
      </c>
      <c r="C655" s="937" t="s">
        <v>2745</v>
      </c>
      <c r="D655" s="937">
        <v>227.3</v>
      </c>
      <c r="E655" s="937">
        <v>191.1</v>
      </c>
      <c r="F655" s="938">
        <v>0.8407391113066431</v>
      </c>
      <c r="G655" s="937"/>
      <c r="H655" s="937"/>
      <c r="I655" s="937"/>
      <c r="J655" s="937"/>
      <c r="K655" s="937"/>
      <c r="L655" s="937"/>
      <c r="M655" s="937"/>
      <c r="N655" s="937"/>
      <c r="O655" s="937"/>
      <c r="P655" s="937"/>
      <c r="Q655" s="937"/>
      <c r="R655" s="937"/>
      <c r="S655" s="937"/>
      <c r="T655" s="937"/>
      <c r="U655" s="937"/>
      <c r="V655" s="937"/>
      <c r="W655" s="937"/>
      <c r="X655" s="937"/>
      <c r="Y655" s="937"/>
      <c r="Z655" s="937"/>
    </row>
    <row r="656" ht="15.75" customHeight="1">
      <c r="A656" s="937" t="s">
        <v>5547</v>
      </c>
      <c r="B656" s="937" t="s">
        <v>5228</v>
      </c>
      <c r="C656" s="937" t="s">
        <v>2748</v>
      </c>
      <c r="D656" s="937">
        <v>15.0</v>
      </c>
      <c r="E656" s="937">
        <v>12.6</v>
      </c>
      <c r="F656" s="938">
        <v>0.84</v>
      </c>
      <c r="G656" s="937"/>
      <c r="H656" s="937"/>
      <c r="I656" s="937"/>
      <c r="J656" s="937"/>
      <c r="K656" s="937"/>
      <c r="L656" s="937"/>
      <c r="M656" s="937"/>
      <c r="N656" s="937"/>
      <c r="O656" s="937"/>
      <c r="P656" s="937"/>
      <c r="Q656" s="937"/>
      <c r="R656" s="937"/>
      <c r="S656" s="937"/>
      <c r="T656" s="937"/>
      <c r="U656" s="937"/>
      <c r="V656" s="937"/>
      <c r="W656" s="937"/>
      <c r="X656" s="937"/>
      <c r="Y656" s="937"/>
      <c r="Z656" s="937"/>
    </row>
    <row r="657" ht="15.75" customHeight="1">
      <c r="A657" s="937" t="s">
        <v>5547</v>
      </c>
      <c r="B657" s="937" t="s">
        <v>5251</v>
      </c>
      <c r="C657" s="937" t="s">
        <v>2751</v>
      </c>
      <c r="D657" s="937">
        <v>30.8</v>
      </c>
      <c r="E657" s="937">
        <v>25.9</v>
      </c>
      <c r="F657" s="938">
        <v>0.8409090909090908</v>
      </c>
      <c r="G657" s="937"/>
      <c r="H657" s="937"/>
      <c r="I657" s="937"/>
      <c r="J657" s="937"/>
      <c r="K657" s="937"/>
      <c r="L657" s="937"/>
      <c r="M657" s="937"/>
      <c r="N657" s="937"/>
      <c r="O657" s="937"/>
      <c r="P657" s="937"/>
      <c r="Q657" s="937"/>
      <c r="R657" s="937"/>
      <c r="S657" s="937"/>
      <c r="T657" s="937"/>
      <c r="U657" s="937"/>
      <c r="V657" s="937"/>
      <c r="W657" s="937"/>
      <c r="X657" s="937"/>
      <c r="Y657" s="937"/>
      <c r="Z657" s="937"/>
    </row>
    <row r="658" ht="15.75" customHeight="1">
      <c r="A658" s="937" t="s">
        <v>5549</v>
      </c>
      <c r="B658" s="937" t="s">
        <v>5523</v>
      </c>
      <c r="C658" s="937" t="s">
        <v>2754</v>
      </c>
      <c r="D658" s="937">
        <v>250.6</v>
      </c>
      <c r="E658" s="937">
        <v>111.6</v>
      </c>
      <c r="F658" s="938">
        <v>0.44533120510774143</v>
      </c>
      <c r="G658" s="937"/>
      <c r="H658" s="937"/>
      <c r="I658" s="937"/>
      <c r="J658" s="937"/>
      <c r="K658" s="937"/>
      <c r="L658" s="937"/>
      <c r="M658" s="937"/>
      <c r="N658" s="937"/>
      <c r="O658" s="937"/>
      <c r="P658" s="937"/>
      <c r="Q658" s="937"/>
      <c r="R658" s="937"/>
      <c r="S658" s="937"/>
      <c r="T658" s="937"/>
      <c r="U658" s="937"/>
      <c r="V658" s="937"/>
      <c r="W658" s="937"/>
      <c r="X658" s="937"/>
      <c r="Y658" s="937"/>
      <c r="Z658" s="937"/>
    </row>
    <row r="659" ht="15.75" customHeight="1">
      <c r="A659" s="937" t="s">
        <v>5550</v>
      </c>
      <c r="B659" s="937" t="s">
        <v>5523</v>
      </c>
      <c r="C659" s="937" t="s">
        <v>2757</v>
      </c>
      <c r="D659" s="937">
        <v>250.6</v>
      </c>
      <c r="E659" s="937">
        <v>78.9</v>
      </c>
      <c r="F659" s="938">
        <v>0.3148443735035914</v>
      </c>
      <c r="G659" s="937"/>
      <c r="H659" s="937"/>
      <c r="I659" s="937"/>
      <c r="J659" s="937"/>
      <c r="K659" s="937"/>
      <c r="L659" s="937"/>
      <c r="M659" s="937"/>
      <c r="N659" s="937"/>
      <c r="O659" s="937"/>
      <c r="P659" s="937"/>
      <c r="Q659" s="937"/>
      <c r="R659" s="937"/>
      <c r="S659" s="937"/>
      <c r="T659" s="937"/>
      <c r="U659" s="937"/>
      <c r="V659" s="937"/>
      <c r="W659" s="937"/>
      <c r="X659" s="937"/>
      <c r="Y659" s="937"/>
      <c r="Z659" s="937"/>
    </row>
    <row r="660" ht="15.75" customHeight="1">
      <c r="A660" s="937" t="s">
        <v>5551</v>
      </c>
      <c r="B660" s="937" t="s">
        <v>5238</v>
      </c>
      <c r="C660" s="937" t="s">
        <v>2760</v>
      </c>
      <c r="D660" s="937">
        <v>5.4</v>
      </c>
      <c r="E660" s="937">
        <v>5.4</v>
      </c>
      <c r="F660" s="938">
        <v>1.0</v>
      </c>
      <c r="G660" s="937"/>
      <c r="H660" s="937"/>
      <c r="I660" s="937"/>
      <c r="J660" s="937"/>
      <c r="K660" s="937"/>
      <c r="L660" s="937"/>
      <c r="M660" s="937"/>
      <c r="N660" s="937"/>
      <c r="O660" s="937"/>
      <c r="P660" s="937"/>
      <c r="Q660" s="937"/>
      <c r="R660" s="937"/>
      <c r="S660" s="937"/>
      <c r="T660" s="937"/>
      <c r="U660" s="937"/>
      <c r="V660" s="937"/>
      <c r="W660" s="937"/>
      <c r="X660" s="937"/>
      <c r="Y660" s="937"/>
      <c r="Z660" s="937"/>
    </row>
    <row r="661" ht="15.75" customHeight="1">
      <c r="A661" s="937" t="s">
        <v>5551</v>
      </c>
      <c r="B661" s="937" t="s">
        <v>5228</v>
      </c>
      <c r="C661" s="937" t="s">
        <v>2763</v>
      </c>
      <c r="D661" s="937">
        <v>14.2</v>
      </c>
      <c r="E661" s="937">
        <v>14.2</v>
      </c>
      <c r="F661" s="938">
        <v>1.0</v>
      </c>
      <c r="G661" s="937"/>
      <c r="H661" s="937"/>
      <c r="I661" s="937"/>
      <c r="J661" s="937"/>
      <c r="K661" s="937"/>
      <c r="L661" s="937"/>
      <c r="M661" s="937"/>
      <c r="N661" s="937"/>
      <c r="O661" s="937"/>
      <c r="P661" s="937"/>
      <c r="Q661" s="937"/>
      <c r="R661" s="937"/>
      <c r="S661" s="937"/>
      <c r="T661" s="937"/>
      <c r="U661" s="937"/>
      <c r="V661" s="937"/>
      <c r="W661" s="937"/>
      <c r="X661" s="937"/>
      <c r="Y661" s="937"/>
      <c r="Z661" s="937"/>
    </row>
    <row r="662" ht="15.75" customHeight="1">
      <c r="A662" s="937" t="s">
        <v>5552</v>
      </c>
      <c r="B662" s="937" t="s">
        <v>5238</v>
      </c>
      <c r="C662" s="937" t="s">
        <v>2766</v>
      </c>
      <c r="D662" s="937">
        <v>5.9</v>
      </c>
      <c r="E662" s="937">
        <v>5.9</v>
      </c>
      <c r="F662" s="938">
        <v>1.0</v>
      </c>
      <c r="G662" s="937"/>
      <c r="H662" s="937"/>
      <c r="I662" s="937"/>
      <c r="J662" s="937"/>
      <c r="K662" s="937"/>
      <c r="L662" s="937"/>
      <c r="M662" s="937"/>
      <c r="N662" s="937"/>
      <c r="O662" s="937"/>
      <c r="P662" s="937"/>
      <c r="Q662" s="937"/>
      <c r="R662" s="937"/>
      <c r="S662" s="937"/>
      <c r="T662" s="937"/>
      <c r="U662" s="937"/>
      <c r="V662" s="937"/>
      <c r="W662" s="937"/>
      <c r="X662" s="937"/>
      <c r="Y662" s="937"/>
      <c r="Z662" s="937"/>
    </row>
    <row r="663" ht="15.75" customHeight="1">
      <c r="A663" s="937" t="s">
        <v>5552</v>
      </c>
      <c r="B663" s="937" t="s">
        <v>5239</v>
      </c>
      <c r="C663" s="937" t="s">
        <v>2769</v>
      </c>
      <c r="D663" s="937">
        <v>8.5</v>
      </c>
      <c r="E663" s="937">
        <v>8.5</v>
      </c>
      <c r="F663" s="938">
        <v>1.0</v>
      </c>
      <c r="G663" s="937"/>
      <c r="H663" s="937"/>
      <c r="I663" s="937"/>
      <c r="J663" s="937"/>
      <c r="K663" s="937"/>
      <c r="L663" s="937"/>
      <c r="M663" s="937"/>
      <c r="N663" s="937"/>
      <c r="O663" s="937"/>
      <c r="P663" s="937"/>
      <c r="Q663" s="937"/>
      <c r="R663" s="937"/>
      <c r="S663" s="937"/>
      <c r="T663" s="937"/>
      <c r="U663" s="937"/>
      <c r="V663" s="937"/>
      <c r="W663" s="937"/>
      <c r="X663" s="937"/>
      <c r="Y663" s="937"/>
      <c r="Z663" s="937"/>
    </row>
    <row r="664" ht="15.75" customHeight="1">
      <c r="A664" s="937" t="s">
        <v>5552</v>
      </c>
      <c r="B664" s="937" t="s">
        <v>5228</v>
      </c>
      <c r="C664" s="937" t="s">
        <v>2772</v>
      </c>
      <c r="D664" s="937">
        <v>13.5</v>
      </c>
      <c r="E664" s="937">
        <v>13.5</v>
      </c>
      <c r="F664" s="938">
        <v>1.0</v>
      </c>
      <c r="G664" s="937"/>
      <c r="H664" s="937"/>
      <c r="I664" s="937"/>
      <c r="J664" s="937"/>
      <c r="K664" s="937"/>
      <c r="L664" s="937"/>
      <c r="M664" s="937"/>
      <c r="N664" s="937"/>
      <c r="O664" s="937"/>
      <c r="P664" s="937"/>
      <c r="Q664" s="937"/>
      <c r="R664" s="937"/>
      <c r="S664" s="937"/>
      <c r="T664" s="937"/>
      <c r="U664" s="937"/>
      <c r="V664" s="937"/>
      <c r="W664" s="937"/>
      <c r="X664" s="937"/>
      <c r="Y664" s="937"/>
      <c r="Z664" s="937"/>
    </row>
    <row r="665" ht="15.75" customHeight="1">
      <c r="A665" s="937" t="s">
        <v>5552</v>
      </c>
      <c r="B665" s="937" t="s">
        <v>5232</v>
      </c>
      <c r="C665" s="937" t="s">
        <v>2775</v>
      </c>
      <c r="D665" s="937">
        <v>22.2</v>
      </c>
      <c r="E665" s="937">
        <v>22.2</v>
      </c>
      <c r="F665" s="938">
        <v>1.0</v>
      </c>
      <c r="G665" s="937"/>
      <c r="H665" s="937"/>
      <c r="I665" s="937"/>
      <c r="J665" s="937"/>
      <c r="K665" s="937"/>
      <c r="L665" s="937"/>
      <c r="M665" s="937"/>
      <c r="N665" s="937"/>
      <c r="O665" s="937"/>
      <c r="P665" s="937"/>
      <c r="Q665" s="937"/>
      <c r="R665" s="937"/>
      <c r="S665" s="937"/>
      <c r="T665" s="937"/>
      <c r="U665" s="937"/>
      <c r="V665" s="937"/>
      <c r="W665" s="937"/>
      <c r="X665" s="937"/>
      <c r="Y665" s="937"/>
      <c r="Z665" s="937"/>
    </row>
    <row r="666" ht="15.75" customHeight="1">
      <c r="A666" s="937" t="s">
        <v>5553</v>
      </c>
      <c r="B666" s="937" t="s">
        <v>5270</v>
      </c>
      <c r="C666" s="937" t="s">
        <v>2778</v>
      </c>
      <c r="D666" s="937">
        <v>259.8</v>
      </c>
      <c r="E666" s="937">
        <v>259.8</v>
      </c>
      <c r="F666" s="938">
        <v>1.0</v>
      </c>
      <c r="G666" s="937"/>
      <c r="H666" s="937"/>
      <c r="I666" s="937"/>
      <c r="J666" s="937"/>
      <c r="K666" s="937"/>
      <c r="L666" s="937"/>
      <c r="M666" s="937"/>
      <c r="N666" s="937"/>
      <c r="O666" s="937"/>
      <c r="P666" s="937"/>
      <c r="Q666" s="937"/>
      <c r="R666" s="937"/>
      <c r="S666" s="937"/>
      <c r="T666" s="937"/>
      <c r="U666" s="937"/>
      <c r="V666" s="937"/>
      <c r="W666" s="937"/>
      <c r="X666" s="937"/>
      <c r="Y666" s="937"/>
      <c r="Z666" s="937"/>
    </row>
    <row r="667" ht="15.75" customHeight="1">
      <c r="A667" s="937" t="s">
        <v>5553</v>
      </c>
      <c r="B667" s="937" t="s">
        <v>5271</v>
      </c>
      <c r="C667" s="937" t="s">
        <v>2781</v>
      </c>
      <c r="D667" s="937">
        <v>291.6</v>
      </c>
      <c r="E667" s="937">
        <v>291.6</v>
      </c>
      <c r="F667" s="938">
        <v>1.0</v>
      </c>
      <c r="G667" s="937"/>
      <c r="H667" s="937"/>
      <c r="I667" s="937"/>
      <c r="J667" s="937"/>
      <c r="K667" s="937"/>
      <c r="L667" s="937"/>
      <c r="M667" s="937"/>
      <c r="N667" s="937"/>
      <c r="O667" s="937"/>
      <c r="P667" s="937"/>
      <c r="Q667" s="937"/>
      <c r="R667" s="937"/>
      <c r="S667" s="937"/>
      <c r="T667" s="937"/>
      <c r="U667" s="937"/>
      <c r="V667" s="937"/>
      <c r="W667" s="937"/>
      <c r="X667" s="937"/>
      <c r="Y667" s="937"/>
      <c r="Z667" s="937"/>
    </row>
    <row r="668" ht="15.75" customHeight="1">
      <c r="A668" s="937" t="s">
        <v>5553</v>
      </c>
      <c r="B668" s="937" t="s">
        <v>5554</v>
      </c>
      <c r="C668" s="937" t="s">
        <v>2784</v>
      </c>
      <c r="D668" s="937">
        <v>301.0</v>
      </c>
      <c r="E668" s="937">
        <v>301.0</v>
      </c>
      <c r="F668" s="938">
        <v>1.0</v>
      </c>
      <c r="G668" s="937"/>
      <c r="H668" s="937"/>
      <c r="I668" s="937"/>
      <c r="J668" s="937"/>
      <c r="K668" s="937"/>
      <c r="L668" s="937"/>
      <c r="M668" s="937"/>
      <c r="N668" s="937"/>
      <c r="O668" s="937"/>
      <c r="P668" s="937"/>
      <c r="Q668" s="937"/>
      <c r="R668" s="937"/>
      <c r="S668" s="937"/>
      <c r="T668" s="937"/>
      <c r="U668" s="937"/>
      <c r="V668" s="937"/>
      <c r="W668" s="937"/>
      <c r="X668" s="937"/>
      <c r="Y668" s="937"/>
      <c r="Z668" s="937"/>
    </row>
    <row r="669" ht="15.75" customHeight="1">
      <c r="A669" s="937" t="s">
        <v>5553</v>
      </c>
      <c r="B669" s="937" t="s">
        <v>5273</v>
      </c>
      <c r="C669" s="937" t="s">
        <v>2787</v>
      </c>
      <c r="D669" s="937">
        <v>354.7</v>
      </c>
      <c r="E669" s="937">
        <v>354.7</v>
      </c>
      <c r="F669" s="938">
        <v>1.0</v>
      </c>
      <c r="G669" s="937"/>
      <c r="H669" s="937"/>
      <c r="I669" s="937"/>
      <c r="J669" s="937"/>
      <c r="K669" s="937"/>
      <c r="L669" s="937"/>
      <c r="M669" s="937"/>
      <c r="N669" s="937"/>
      <c r="O669" s="937"/>
      <c r="P669" s="937"/>
      <c r="Q669" s="937"/>
      <c r="R669" s="937"/>
      <c r="S669" s="937"/>
      <c r="T669" s="937"/>
      <c r="U669" s="937"/>
      <c r="V669" s="937"/>
      <c r="W669" s="937"/>
      <c r="X669" s="937"/>
      <c r="Y669" s="937"/>
      <c r="Z669" s="937"/>
    </row>
    <row r="670" ht="15.75" customHeight="1">
      <c r="A670" s="937" t="s">
        <v>5553</v>
      </c>
      <c r="B670" s="937" t="s">
        <v>5238</v>
      </c>
      <c r="C670" s="937" t="s">
        <v>2790</v>
      </c>
      <c r="D670" s="937">
        <v>5.8</v>
      </c>
      <c r="E670" s="937">
        <v>5.8</v>
      </c>
      <c r="F670" s="938">
        <v>1.0</v>
      </c>
      <c r="G670" s="937"/>
      <c r="H670" s="937"/>
      <c r="I670" s="937"/>
      <c r="J670" s="937"/>
      <c r="K670" s="937"/>
      <c r="L670" s="937"/>
      <c r="M670" s="937"/>
      <c r="N670" s="937"/>
      <c r="O670" s="937"/>
      <c r="P670" s="937"/>
      <c r="Q670" s="937"/>
      <c r="R670" s="937"/>
      <c r="S670" s="937"/>
      <c r="T670" s="937"/>
      <c r="U670" s="937"/>
      <c r="V670" s="937"/>
      <c r="W670" s="937"/>
      <c r="X670" s="937"/>
      <c r="Y670" s="937"/>
      <c r="Z670" s="937"/>
    </row>
    <row r="671" ht="15.75" customHeight="1">
      <c r="A671" s="937" t="s">
        <v>5553</v>
      </c>
      <c r="B671" s="937" t="s">
        <v>5228</v>
      </c>
      <c r="C671" s="937" t="s">
        <v>2793</v>
      </c>
      <c r="D671" s="937">
        <v>14.5</v>
      </c>
      <c r="E671" s="937">
        <v>14.5</v>
      </c>
      <c r="F671" s="938">
        <v>1.0</v>
      </c>
      <c r="G671" s="937"/>
      <c r="H671" s="937"/>
      <c r="I671" s="937"/>
      <c r="J671" s="937"/>
      <c r="K671" s="937"/>
      <c r="L671" s="937"/>
      <c r="M671" s="937"/>
      <c r="N671" s="937"/>
      <c r="O671" s="937"/>
      <c r="P671" s="937"/>
      <c r="Q671" s="937"/>
      <c r="R671" s="937"/>
      <c r="S671" s="937"/>
      <c r="T671" s="937"/>
      <c r="U671" s="937"/>
      <c r="V671" s="937"/>
      <c r="W671" s="937"/>
      <c r="X671" s="937"/>
      <c r="Y671" s="937"/>
      <c r="Z671" s="937"/>
    </row>
    <row r="672" ht="15.75" customHeight="1">
      <c r="A672" s="937" t="s">
        <v>5555</v>
      </c>
      <c r="B672" s="937" t="s">
        <v>5270</v>
      </c>
      <c r="C672" s="937" t="s">
        <v>2794</v>
      </c>
      <c r="D672" s="937">
        <v>224.0</v>
      </c>
      <c r="E672" s="937">
        <v>224.0</v>
      </c>
      <c r="F672" s="938">
        <v>1.0</v>
      </c>
      <c r="G672" s="937"/>
      <c r="H672" s="937"/>
      <c r="I672" s="937"/>
      <c r="J672" s="937"/>
      <c r="K672" s="937"/>
      <c r="L672" s="937"/>
      <c r="M672" s="937"/>
      <c r="N672" s="937"/>
      <c r="O672" s="937"/>
      <c r="P672" s="937"/>
      <c r="Q672" s="937"/>
      <c r="R672" s="937"/>
      <c r="S672" s="937"/>
      <c r="T672" s="937"/>
      <c r="U672" s="937"/>
      <c r="V672" s="937"/>
      <c r="W672" s="937"/>
      <c r="X672" s="937"/>
      <c r="Y672" s="937"/>
      <c r="Z672" s="937"/>
    </row>
    <row r="673" ht="15.75" customHeight="1">
      <c r="A673" s="937" t="s">
        <v>5555</v>
      </c>
      <c r="B673" s="937" t="s">
        <v>5272</v>
      </c>
      <c r="C673" s="937" t="s">
        <v>2797</v>
      </c>
      <c r="D673" s="937">
        <v>260.2</v>
      </c>
      <c r="E673" s="937">
        <v>260.2</v>
      </c>
      <c r="F673" s="938">
        <v>1.0</v>
      </c>
      <c r="G673" s="937"/>
      <c r="H673" s="937"/>
      <c r="I673" s="937"/>
      <c r="J673" s="937"/>
      <c r="K673" s="937"/>
      <c r="L673" s="937"/>
      <c r="M673" s="937"/>
      <c r="N673" s="937"/>
      <c r="O673" s="937"/>
      <c r="P673" s="937"/>
      <c r="Q673" s="937"/>
      <c r="R673" s="937"/>
      <c r="S673" s="937"/>
      <c r="T673" s="937"/>
      <c r="U673" s="937"/>
      <c r="V673" s="937"/>
      <c r="W673" s="937"/>
      <c r="X673" s="937"/>
      <c r="Y673" s="937"/>
      <c r="Z673" s="937"/>
    </row>
    <row r="674" ht="15.75" customHeight="1">
      <c r="A674" s="937" t="s">
        <v>5555</v>
      </c>
      <c r="B674" s="937" t="s">
        <v>5238</v>
      </c>
      <c r="C674" s="937" t="s">
        <v>2800</v>
      </c>
      <c r="D674" s="937">
        <v>6.0</v>
      </c>
      <c r="E674" s="937">
        <v>6.0</v>
      </c>
      <c r="F674" s="938">
        <v>1.0</v>
      </c>
      <c r="G674" s="937"/>
      <c r="H674" s="937"/>
      <c r="I674" s="937"/>
      <c r="J674" s="937"/>
      <c r="K674" s="937"/>
      <c r="L674" s="937"/>
      <c r="M674" s="937"/>
      <c r="N674" s="937"/>
      <c r="O674" s="937"/>
      <c r="P674" s="937"/>
      <c r="Q674" s="937"/>
      <c r="R674" s="937"/>
      <c r="S674" s="937"/>
      <c r="T674" s="937"/>
      <c r="U674" s="937"/>
      <c r="V674" s="937"/>
      <c r="W674" s="937"/>
      <c r="X674" s="937"/>
      <c r="Y674" s="937"/>
      <c r="Z674" s="937"/>
    </row>
    <row r="675" ht="15.75" customHeight="1">
      <c r="A675" s="937" t="s">
        <v>5555</v>
      </c>
      <c r="B675" s="937" t="s">
        <v>5239</v>
      </c>
      <c r="C675" s="937" t="s">
        <v>2803</v>
      </c>
      <c r="D675" s="937">
        <v>11.0</v>
      </c>
      <c r="E675" s="937">
        <v>11.0</v>
      </c>
      <c r="F675" s="938">
        <v>1.0</v>
      </c>
      <c r="G675" s="937"/>
      <c r="H675" s="937"/>
      <c r="I675" s="937"/>
      <c r="J675" s="937"/>
      <c r="K675" s="937"/>
      <c r="L675" s="937"/>
      <c r="M675" s="937"/>
      <c r="N675" s="937"/>
      <c r="O675" s="937"/>
      <c r="P675" s="937"/>
      <c r="Q675" s="937"/>
      <c r="R675" s="937"/>
      <c r="S675" s="937"/>
      <c r="T675" s="937"/>
      <c r="U675" s="937"/>
      <c r="V675" s="937"/>
      <c r="W675" s="937"/>
      <c r="X675" s="937"/>
      <c r="Y675" s="937"/>
      <c r="Z675" s="937"/>
    </row>
    <row r="676" ht="15.75" customHeight="1">
      <c r="A676" s="937" t="s">
        <v>5555</v>
      </c>
      <c r="B676" s="937" t="s">
        <v>5228</v>
      </c>
      <c r="C676" s="937" t="s">
        <v>2806</v>
      </c>
      <c r="D676" s="937">
        <v>14.5</v>
      </c>
      <c r="E676" s="937">
        <v>14.5</v>
      </c>
      <c r="F676" s="938">
        <v>1.0</v>
      </c>
      <c r="G676" s="937"/>
      <c r="H676" s="937"/>
      <c r="I676" s="937"/>
      <c r="J676" s="937"/>
      <c r="K676" s="937"/>
      <c r="L676" s="937"/>
      <c r="M676" s="937"/>
      <c r="N676" s="937"/>
      <c r="O676" s="937"/>
      <c r="P676" s="937"/>
      <c r="Q676" s="937"/>
      <c r="R676" s="937"/>
      <c r="S676" s="937"/>
      <c r="T676" s="937"/>
      <c r="U676" s="937"/>
      <c r="V676" s="937"/>
      <c r="W676" s="937"/>
      <c r="X676" s="937"/>
      <c r="Y676" s="937"/>
      <c r="Z676" s="937"/>
    </row>
    <row r="677" ht="15.75" customHeight="1">
      <c r="A677" s="937" t="s">
        <v>5555</v>
      </c>
      <c r="B677" s="937" t="s">
        <v>5232</v>
      </c>
      <c r="C677" s="937" t="s">
        <v>2809</v>
      </c>
      <c r="D677" s="937">
        <v>23.3</v>
      </c>
      <c r="E677" s="937">
        <v>23.3</v>
      </c>
      <c r="F677" s="938">
        <v>1.0</v>
      </c>
      <c r="G677" s="937"/>
      <c r="H677" s="937"/>
      <c r="I677" s="937"/>
      <c r="J677" s="937"/>
      <c r="K677" s="937"/>
      <c r="L677" s="937"/>
      <c r="M677" s="937"/>
      <c r="N677" s="937"/>
      <c r="O677" s="937"/>
      <c r="P677" s="937"/>
      <c r="Q677" s="937"/>
      <c r="R677" s="937"/>
      <c r="S677" s="937"/>
      <c r="T677" s="937"/>
      <c r="U677" s="937"/>
      <c r="V677" s="937"/>
      <c r="W677" s="937"/>
      <c r="X677" s="937"/>
      <c r="Y677" s="937"/>
      <c r="Z677" s="937"/>
    </row>
    <row r="678" ht="15.75" customHeight="1">
      <c r="A678" s="937" t="s">
        <v>5556</v>
      </c>
      <c r="B678" s="937" t="s">
        <v>5266</v>
      </c>
      <c r="C678" s="937" t="s">
        <v>2812</v>
      </c>
      <c r="D678" s="937">
        <v>1.8</v>
      </c>
      <c r="E678" s="937">
        <v>1.8</v>
      </c>
      <c r="F678" s="938">
        <v>1.0</v>
      </c>
      <c r="G678" s="937"/>
      <c r="H678" s="937"/>
      <c r="I678" s="937"/>
      <c r="J678" s="937"/>
      <c r="K678" s="937"/>
      <c r="L678" s="937"/>
      <c r="M678" s="937"/>
      <c r="N678" s="937"/>
      <c r="O678" s="937"/>
      <c r="P678" s="937"/>
      <c r="Q678" s="937"/>
      <c r="R678" s="937"/>
      <c r="S678" s="937"/>
      <c r="T678" s="937"/>
      <c r="U678" s="937"/>
      <c r="V678" s="937"/>
      <c r="W678" s="937"/>
      <c r="X678" s="937"/>
      <c r="Y678" s="937"/>
      <c r="Z678" s="937"/>
    </row>
    <row r="679" ht="15.75" customHeight="1">
      <c r="A679" s="937" t="s">
        <v>5556</v>
      </c>
      <c r="B679" s="937" t="s">
        <v>5283</v>
      </c>
      <c r="C679" s="937" t="s">
        <v>2815</v>
      </c>
      <c r="D679" s="937">
        <v>2.9</v>
      </c>
      <c r="E679" s="937">
        <v>2.9</v>
      </c>
      <c r="F679" s="938">
        <v>1.0</v>
      </c>
      <c r="G679" s="937"/>
      <c r="H679" s="937"/>
      <c r="I679" s="937"/>
      <c r="J679" s="937"/>
      <c r="K679" s="937"/>
      <c r="L679" s="937"/>
      <c r="M679" s="937"/>
      <c r="N679" s="937"/>
      <c r="O679" s="937"/>
      <c r="P679" s="937"/>
      <c r="Q679" s="937"/>
      <c r="R679" s="937"/>
      <c r="S679" s="937"/>
      <c r="T679" s="937"/>
      <c r="U679" s="937"/>
      <c r="V679" s="937"/>
      <c r="W679" s="937"/>
      <c r="X679" s="937"/>
      <c r="Y679" s="937"/>
      <c r="Z679" s="937"/>
    </row>
    <row r="680" ht="15.75" customHeight="1">
      <c r="A680" s="937" t="s">
        <v>5556</v>
      </c>
      <c r="B680" s="937" t="s">
        <v>5228</v>
      </c>
      <c r="C680" s="937" t="s">
        <v>2818</v>
      </c>
      <c r="D680" s="937">
        <v>20.0</v>
      </c>
      <c r="E680" s="937">
        <v>20.0</v>
      </c>
      <c r="F680" s="938">
        <v>1.0</v>
      </c>
      <c r="G680" s="937"/>
      <c r="H680" s="937"/>
      <c r="I680" s="937"/>
      <c r="J680" s="937"/>
      <c r="K680" s="937"/>
      <c r="L680" s="937"/>
      <c r="M680" s="937"/>
      <c r="N680" s="937"/>
      <c r="O680" s="937"/>
      <c r="P680" s="937"/>
      <c r="Q680" s="937"/>
      <c r="R680" s="937"/>
      <c r="S680" s="937"/>
      <c r="T680" s="937"/>
      <c r="U680" s="937"/>
      <c r="V680" s="937"/>
      <c r="W680" s="937"/>
      <c r="X680" s="937"/>
      <c r="Y680" s="937"/>
      <c r="Z680" s="937"/>
    </row>
    <row r="681" ht="15.75" customHeight="1">
      <c r="A681" s="937" t="s">
        <v>5556</v>
      </c>
      <c r="B681" s="937" t="s">
        <v>5271</v>
      </c>
      <c r="C681" s="937" t="s">
        <v>2820</v>
      </c>
      <c r="D681" s="937">
        <v>292.7</v>
      </c>
      <c r="E681" s="937">
        <v>292.7</v>
      </c>
      <c r="F681" s="938">
        <v>1.0</v>
      </c>
      <c r="G681" s="937"/>
      <c r="H681" s="937"/>
      <c r="I681" s="937"/>
      <c r="J681" s="937"/>
      <c r="K681" s="937"/>
      <c r="L681" s="937"/>
      <c r="M681" s="937"/>
      <c r="N681" s="937"/>
      <c r="O681" s="937"/>
      <c r="P681" s="937"/>
      <c r="Q681" s="937"/>
      <c r="R681" s="937"/>
      <c r="S681" s="937"/>
      <c r="T681" s="937"/>
      <c r="U681" s="937"/>
      <c r="V681" s="937"/>
      <c r="W681" s="937"/>
      <c r="X681" s="937"/>
      <c r="Y681" s="937"/>
      <c r="Z681" s="937"/>
    </row>
    <row r="682" ht="15.75" customHeight="1">
      <c r="A682" s="937" t="s">
        <v>5556</v>
      </c>
      <c r="B682" s="937" t="s">
        <v>5273</v>
      </c>
      <c r="C682" s="937" t="s">
        <v>2823</v>
      </c>
      <c r="D682" s="937">
        <v>355.0</v>
      </c>
      <c r="E682" s="937">
        <v>355.0</v>
      </c>
      <c r="F682" s="938">
        <v>1.0</v>
      </c>
      <c r="G682" s="937"/>
      <c r="H682" s="937"/>
      <c r="I682" s="937"/>
      <c r="J682" s="937"/>
      <c r="K682" s="937"/>
      <c r="L682" s="937"/>
      <c r="M682" s="937"/>
      <c r="N682" s="937"/>
      <c r="O682" s="937"/>
      <c r="P682" s="937"/>
      <c r="Q682" s="937"/>
      <c r="R682" s="937"/>
      <c r="S682" s="937"/>
      <c r="T682" s="937"/>
      <c r="U682" s="937"/>
      <c r="V682" s="937"/>
      <c r="W682" s="937"/>
      <c r="X682" s="937"/>
      <c r="Y682" s="937"/>
      <c r="Z682" s="937"/>
    </row>
    <row r="683" ht="15.75" customHeight="1">
      <c r="A683" s="937" t="s">
        <v>5557</v>
      </c>
      <c r="B683" s="937" t="s">
        <v>5270</v>
      </c>
      <c r="C683" s="937" t="s">
        <v>2826</v>
      </c>
      <c r="D683" s="937">
        <v>377.1</v>
      </c>
      <c r="E683" s="937">
        <v>377.1</v>
      </c>
      <c r="F683" s="938">
        <v>1.0</v>
      </c>
      <c r="G683" s="937"/>
      <c r="H683" s="937"/>
      <c r="I683" s="937"/>
      <c r="J683" s="937"/>
      <c r="K683" s="937"/>
      <c r="L683" s="937"/>
      <c r="M683" s="937"/>
      <c r="N683" s="937"/>
      <c r="O683" s="937"/>
      <c r="P683" s="937"/>
      <c r="Q683" s="937"/>
      <c r="R683" s="937"/>
      <c r="S683" s="937"/>
      <c r="T683" s="937"/>
      <c r="U683" s="937"/>
      <c r="V683" s="937"/>
      <c r="W683" s="937"/>
      <c r="X683" s="937"/>
      <c r="Y683" s="937"/>
      <c r="Z683" s="937"/>
    </row>
    <row r="684" ht="15.75" customHeight="1">
      <c r="A684" s="937" t="s">
        <v>5557</v>
      </c>
      <c r="B684" s="937" t="s">
        <v>5272</v>
      </c>
      <c r="C684" s="937" t="s">
        <v>2829</v>
      </c>
      <c r="D684" s="937">
        <v>434.8</v>
      </c>
      <c r="E684" s="937">
        <v>434.8</v>
      </c>
      <c r="F684" s="938">
        <v>1.0</v>
      </c>
      <c r="G684" s="937"/>
      <c r="H684" s="937"/>
      <c r="I684" s="937"/>
      <c r="J684" s="937"/>
      <c r="K684" s="937"/>
      <c r="L684" s="937"/>
      <c r="M684" s="937"/>
      <c r="N684" s="937"/>
      <c r="O684" s="937"/>
      <c r="P684" s="937"/>
      <c r="Q684" s="937"/>
      <c r="R684" s="937"/>
      <c r="S684" s="937"/>
      <c r="T684" s="937"/>
      <c r="U684" s="937"/>
      <c r="V684" s="937"/>
      <c r="W684" s="937"/>
      <c r="X684" s="937"/>
      <c r="Y684" s="937"/>
      <c r="Z684" s="937"/>
    </row>
    <row r="685" ht="15.75" customHeight="1">
      <c r="A685" s="937" t="s">
        <v>5557</v>
      </c>
      <c r="B685" s="937" t="s">
        <v>5238</v>
      </c>
      <c r="C685" s="937" t="s">
        <v>2832</v>
      </c>
      <c r="D685" s="937">
        <v>11.5</v>
      </c>
      <c r="E685" s="937">
        <v>11.5</v>
      </c>
      <c r="F685" s="938">
        <v>1.0</v>
      </c>
      <c r="G685" s="937"/>
      <c r="H685" s="937"/>
      <c r="I685" s="937"/>
      <c r="J685" s="937"/>
      <c r="K685" s="937"/>
      <c r="L685" s="937"/>
      <c r="M685" s="937"/>
      <c r="N685" s="937"/>
      <c r="O685" s="937"/>
      <c r="P685" s="937"/>
      <c r="Q685" s="937"/>
      <c r="R685" s="937"/>
      <c r="S685" s="937"/>
      <c r="T685" s="937"/>
      <c r="U685" s="937"/>
      <c r="V685" s="937"/>
      <c r="W685" s="937"/>
      <c r="X685" s="937"/>
      <c r="Y685" s="937"/>
      <c r="Z685" s="937"/>
    </row>
    <row r="686" ht="15.75" customHeight="1">
      <c r="A686" s="937" t="s">
        <v>5557</v>
      </c>
      <c r="B686" s="937" t="s">
        <v>5228</v>
      </c>
      <c r="C686" s="937" t="s">
        <v>2835</v>
      </c>
      <c r="D686" s="937">
        <v>20.3</v>
      </c>
      <c r="E686" s="937">
        <v>20.3</v>
      </c>
      <c r="F686" s="938">
        <v>1.0</v>
      </c>
      <c r="G686" s="937"/>
      <c r="H686" s="937"/>
      <c r="I686" s="937"/>
      <c r="J686" s="937"/>
      <c r="K686" s="937"/>
      <c r="L686" s="937"/>
      <c r="M686" s="937"/>
      <c r="N686" s="937"/>
      <c r="O686" s="937"/>
      <c r="P686" s="937"/>
      <c r="Q686" s="937"/>
      <c r="R686" s="937"/>
      <c r="S686" s="937"/>
      <c r="T686" s="937"/>
      <c r="U686" s="937"/>
      <c r="V686" s="937"/>
      <c r="W686" s="937"/>
      <c r="X686" s="937"/>
      <c r="Y686" s="937"/>
      <c r="Z686" s="937"/>
    </row>
    <row r="687" ht="15.75" customHeight="1">
      <c r="A687" s="937" t="s">
        <v>5557</v>
      </c>
      <c r="B687" s="937" t="s">
        <v>5232</v>
      </c>
      <c r="C687" s="937" t="s">
        <v>2838</v>
      </c>
      <c r="D687" s="937">
        <v>29.2</v>
      </c>
      <c r="E687" s="937">
        <v>29.2</v>
      </c>
      <c r="F687" s="938">
        <v>1.0</v>
      </c>
      <c r="G687" s="937"/>
      <c r="H687" s="937"/>
      <c r="I687" s="937"/>
      <c r="J687" s="937"/>
      <c r="K687" s="937"/>
      <c r="L687" s="937"/>
      <c r="M687" s="937"/>
      <c r="N687" s="937"/>
      <c r="O687" s="937"/>
      <c r="P687" s="937"/>
      <c r="Q687" s="937"/>
      <c r="R687" s="937"/>
      <c r="S687" s="937"/>
      <c r="T687" s="937"/>
      <c r="U687" s="937"/>
      <c r="V687" s="937"/>
      <c r="W687" s="937"/>
      <c r="X687" s="937"/>
      <c r="Y687" s="937"/>
      <c r="Z687" s="937"/>
    </row>
    <row r="688" ht="15.75" customHeight="1">
      <c r="A688" s="937" t="s">
        <v>3305</v>
      </c>
      <c r="B688" s="937" t="s">
        <v>5230</v>
      </c>
      <c r="C688" s="937" t="s">
        <v>2841</v>
      </c>
      <c r="D688" s="937">
        <v>149.1</v>
      </c>
      <c r="E688" s="937">
        <v>149.1</v>
      </c>
      <c r="F688" s="938">
        <v>1.0</v>
      </c>
      <c r="G688" s="937"/>
      <c r="H688" s="937"/>
      <c r="I688" s="937"/>
      <c r="J688" s="937"/>
      <c r="K688" s="937"/>
      <c r="L688" s="937"/>
      <c r="M688" s="937"/>
      <c r="N688" s="937"/>
      <c r="O688" s="937"/>
      <c r="P688" s="937"/>
      <c r="Q688" s="937"/>
      <c r="R688" s="937"/>
      <c r="S688" s="937"/>
      <c r="T688" s="937"/>
      <c r="U688" s="937"/>
      <c r="V688" s="937"/>
      <c r="W688" s="937"/>
      <c r="X688" s="937"/>
      <c r="Y688" s="937"/>
      <c r="Z688" s="937"/>
    </row>
    <row r="689" ht="15.75" customHeight="1">
      <c r="A689" s="937" t="s">
        <v>3305</v>
      </c>
      <c r="B689" s="937" t="s">
        <v>5263</v>
      </c>
      <c r="C689" s="937" t="s">
        <v>2844</v>
      </c>
      <c r="D689" s="937">
        <v>135.2</v>
      </c>
      <c r="E689" s="937">
        <v>114.9</v>
      </c>
      <c r="F689" s="938">
        <v>0.8498520710059173</v>
      </c>
      <c r="G689" s="937"/>
      <c r="H689" s="937"/>
      <c r="I689" s="937"/>
      <c r="J689" s="937"/>
      <c r="K689" s="937"/>
      <c r="L689" s="937"/>
      <c r="M689" s="937"/>
      <c r="N689" s="937"/>
      <c r="O689" s="937"/>
      <c r="P689" s="937"/>
      <c r="Q689" s="937"/>
      <c r="R689" s="937"/>
      <c r="S689" s="937"/>
      <c r="T689" s="937"/>
      <c r="U689" s="937"/>
      <c r="V689" s="937"/>
      <c r="W689" s="937"/>
      <c r="X689" s="937"/>
      <c r="Y689" s="937"/>
      <c r="Z689" s="937"/>
    </row>
    <row r="690" ht="15.75" customHeight="1">
      <c r="A690" s="937" t="s">
        <v>3305</v>
      </c>
      <c r="B690" s="937" t="s">
        <v>5266</v>
      </c>
      <c r="C690" s="937" t="s">
        <v>2847</v>
      </c>
      <c r="D690" s="937">
        <v>188.8</v>
      </c>
      <c r="E690" s="937">
        <v>152.7</v>
      </c>
      <c r="F690" s="938">
        <v>0.8087923728813559</v>
      </c>
      <c r="G690" s="937"/>
      <c r="H690" s="937"/>
      <c r="I690" s="937"/>
      <c r="J690" s="937"/>
      <c r="K690" s="937"/>
      <c r="L690" s="937"/>
      <c r="M690" s="937"/>
      <c r="N690" s="937"/>
      <c r="O690" s="937"/>
      <c r="P690" s="937"/>
      <c r="Q690" s="937"/>
      <c r="R690" s="937"/>
      <c r="S690" s="937"/>
      <c r="T690" s="937"/>
      <c r="U690" s="937"/>
      <c r="V690" s="937"/>
      <c r="W690" s="937"/>
      <c r="X690" s="937"/>
      <c r="Y690" s="937"/>
      <c r="Z690" s="937"/>
    </row>
    <row r="691" ht="15.75" customHeight="1">
      <c r="A691" s="937" t="s">
        <v>3305</v>
      </c>
      <c r="B691" s="937" t="s">
        <v>5283</v>
      </c>
      <c r="C691" s="937" t="s">
        <v>2850</v>
      </c>
      <c r="D691" s="937">
        <v>259.4</v>
      </c>
      <c r="E691" s="937">
        <v>227.6</v>
      </c>
      <c r="F691" s="938">
        <v>0.8774094063222823</v>
      </c>
      <c r="G691" s="937"/>
      <c r="H691" s="937"/>
      <c r="I691" s="937"/>
      <c r="J691" s="937"/>
      <c r="K691" s="937"/>
      <c r="L691" s="937"/>
      <c r="M691" s="937"/>
      <c r="N691" s="937"/>
      <c r="O691" s="937"/>
      <c r="P691" s="937"/>
      <c r="Q691" s="937"/>
      <c r="R691" s="937"/>
      <c r="S691" s="937"/>
      <c r="T691" s="937"/>
      <c r="U691" s="937"/>
      <c r="V691" s="937"/>
      <c r="W691" s="937"/>
      <c r="X691" s="937"/>
      <c r="Y691" s="937"/>
      <c r="Z691" s="937"/>
    </row>
    <row r="692" ht="15.75" customHeight="1">
      <c r="A692" s="937" t="s">
        <v>3305</v>
      </c>
      <c r="B692" s="937" t="s">
        <v>5558</v>
      </c>
      <c r="C692" s="937" t="s">
        <v>2853</v>
      </c>
      <c r="D692" s="937">
        <v>10.5</v>
      </c>
      <c r="E692" s="937">
        <v>10.5</v>
      </c>
      <c r="F692" s="938">
        <v>1.0</v>
      </c>
      <c r="G692" s="937"/>
      <c r="H692" s="937"/>
      <c r="I692" s="937"/>
      <c r="J692" s="937"/>
      <c r="K692" s="937"/>
      <c r="L692" s="937"/>
      <c r="M692" s="937"/>
      <c r="N692" s="937"/>
      <c r="O692" s="937"/>
      <c r="P692" s="937"/>
      <c r="Q692" s="937"/>
      <c r="R692" s="937"/>
      <c r="S692" s="937"/>
      <c r="T692" s="937"/>
      <c r="U692" s="937"/>
      <c r="V692" s="937"/>
      <c r="W692" s="937"/>
      <c r="X692" s="937"/>
      <c r="Y692" s="937"/>
      <c r="Z692" s="937"/>
    </row>
    <row r="693" ht="15.75" customHeight="1">
      <c r="A693" s="937" t="s">
        <v>3305</v>
      </c>
      <c r="B693" s="937" t="s">
        <v>5559</v>
      </c>
      <c r="C693" s="937" t="s">
        <v>2856</v>
      </c>
      <c r="D693" s="937">
        <v>24.1</v>
      </c>
      <c r="E693" s="937">
        <v>24.1</v>
      </c>
      <c r="F693" s="938">
        <v>1.0</v>
      </c>
      <c r="G693" s="937"/>
      <c r="H693" s="937"/>
      <c r="I693" s="937"/>
      <c r="J693" s="937"/>
      <c r="K693" s="937"/>
      <c r="L693" s="937"/>
      <c r="M693" s="937"/>
      <c r="N693" s="937"/>
      <c r="O693" s="937"/>
      <c r="P693" s="937"/>
      <c r="Q693" s="937"/>
      <c r="R693" s="937"/>
      <c r="S693" s="937"/>
      <c r="T693" s="937"/>
      <c r="U693" s="937"/>
      <c r="V693" s="937"/>
      <c r="W693" s="937"/>
      <c r="X693" s="937"/>
      <c r="Y693" s="937"/>
      <c r="Z693" s="937"/>
    </row>
    <row r="694" ht="15.75" customHeight="1">
      <c r="A694" s="937" t="s">
        <v>3305</v>
      </c>
      <c r="B694" s="937" t="s">
        <v>5560</v>
      </c>
      <c r="C694" s="937" t="s">
        <v>2859</v>
      </c>
      <c r="D694" s="937">
        <v>42.4</v>
      </c>
      <c r="E694" s="937">
        <v>42.4</v>
      </c>
      <c r="F694" s="938">
        <v>1.0</v>
      </c>
      <c r="G694" s="937"/>
      <c r="H694" s="937"/>
      <c r="I694" s="937"/>
      <c r="J694" s="937"/>
      <c r="K694" s="937"/>
      <c r="L694" s="937"/>
      <c r="M694" s="937"/>
      <c r="N694" s="937"/>
      <c r="O694" s="937"/>
      <c r="P694" s="937"/>
      <c r="Q694" s="937"/>
      <c r="R694" s="937"/>
      <c r="S694" s="937"/>
      <c r="T694" s="937"/>
      <c r="U694" s="937"/>
      <c r="V694" s="937"/>
      <c r="W694" s="937"/>
      <c r="X694" s="937"/>
      <c r="Y694" s="937"/>
      <c r="Z694" s="937"/>
    </row>
    <row r="695" ht="15.75" customHeight="1">
      <c r="A695" s="937" t="s">
        <v>5561</v>
      </c>
      <c r="B695" s="937" t="s">
        <v>5263</v>
      </c>
      <c r="C695" s="937" t="s">
        <v>2862</v>
      </c>
      <c r="D695" s="937">
        <v>170.8</v>
      </c>
      <c r="E695" s="937">
        <v>149.1</v>
      </c>
      <c r="F695" s="938">
        <v>0.8729508196721311</v>
      </c>
      <c r="G695" s="937"/>
      <c r="H695" s="937"/>
      <c r="I695" s="937"/>
      <c r="J695" s="937"/>
      <c r="K695" s="937"/>
      <c r="L695" s="937"/>
      <c r="M695" s="937"/>
      <c r="N695" s="937"/>
      <c r="O695" s="937"/>
      <c r="P695" s="937"/>
      <c r="Q695" s="937"/>
      <c r="R695" s="937"/>
      <c r="S695" s="937"/>
      <c r="T695" s="937"/>
      <c r="U695" s="937"/>
      <c r="V695" s="937"/>
      <c r="W695" s="937"/>
      <c r="X695" s="937"/>
      <c r="Y695" s="937"/>
      <c r="Z695" s="937"/>
    </row>
    <row r="696" ht="15.75" customHeight="1">
      <c r="A696" s="937" t="s">
        <v>5561</v>
      </c>
      <c r="B696" s="937" t="s">
        <v>5266</v>
      </c>
      <c r="C696" s="937" t="s">
        <v>2865</v>
      </c>
      <c r="D696" s="937">
        <v>316.5</v>
      </c>
      <c r="E696" s="937">
        <v>276.7</v>
      </c>
      <c r="F696" s="938">
        <v>0.8742496050552923</v>
      </c>
      <c r="G696" s="937"/>
      <c r="H696" s="937"/>
      <c r="I696" s="937"/>
      <c r="J696" s="937"/>
      <c r="K696" s="937"/>
      <c r="L696" s="937"/>
      <c r="M696" s="937"/>
      <c r="N696" s="937"/>
      <c r="O696" s="937"/>
      <c r="P696" s="937"/>
      <c r="Q696" s="937"/>
      <c r="R696" s="937"/>
      <c r="S696" s="937"/>
      <c r="T696" s="937"/>
      <c r="U696" s="937"/>
      <c r="V696" s="937"/>
      <c r="W696" s="937"/>
      <c r="X696" s="937"/>
      <c r="Y696" s="937"/>
      <c r="Z696" s="937"/>
    </row>
    <row r="697" ht="15.75" customHeight="1">
      <c r="A697" s="937" t="s">
        <v>5561</v>
      </c>
      <c r="B697" s="937" t="s">
        <v>5283</v>
      </c>
      <c r="C697" s="937" t="s">
        <v>2868</v>
      </c>
      <c r="D697" s="937">
        <v>460.5</v>
      </c>
      <c r="E697" s="937">
        <v>407.5</v>
      </c>
      <c r="F697" s="938">
        <v>0.8849077090119435</v>
      </c>
      <c r="G697" s="937"/>
      <c r="H697" s="937"/>
      <c r="I697" s="937"/>
      <c r="J697" s="937"/>
      <c r="K697" s="937"/>
      <c r="L697" s="937"/>
      <c r="M697" s="937"/>
      <c r="N697" s="937"/>
      <c r="O697" s="937"/>
      <c r="P697" s="937"/>
      <c r="Q697" s="937"/>
      <c r="R697" s="937"/>
      <c r="S697" s="937"/>
      <c r="T697" s="937"/>
      <c r="U697" s="937"/>
      <c r="V697" s="937"/>
      <c r="W697" s="937"/>
      <c r="X697" s="937"/>
      <c r="Y697" s="937"/>
      <c r="Z697" s="937"/>
    </row>
    <row r="698" ht="15.75" customHeight="1">
      <c r="A698" s="937" t="s">
        <v>5561</v>
      </c>
      <c r="B698" s="937" t="s">
        <v>5558</v>
      </c>
      <c r="C698" s="937" t="s">
        <v>2871</v>
      </c>
      <c r="D698" s="937">
        <v>7.9</v>
      </c>
      <c r="E698" s="937">
        <v>7.9</v>
      </c>
      <c r="F698" s="938">
        <v>1.0</v>
      </c>
      <c r="G698" s="937"/>
      <c r="H698" s="937"/>
      <c r="I698" s="937"/>
      <c r="J698" s="937"/>
      <c r="K698" s="937"/>
      <c r="L698" s="937"/>
      <c r="M698" s="937"/>
      <c r="N698" s="937"/>
      <c r="O698" s="937"/>
      <c r="P698" s="937"/>
      <c r="Q698" s="937"/>
      <c r="R698" s="937"/>
      <c r="S698" s="937"/>
      <c r="T698" s="937"/>
      <c r="U698" s="937"/>
      <c r="V698" s="937"/>
      <c r="W698" s="937"/>
      <c r="X698" s="937"/>
      <c r="Y698" s="937"/>
      <c r="Z698" s="937"/>
    </row>
    <row r="699" ht="15.75" customHeight="1">
      <c r="A699" s="937" t="s">
        <v>5561</v>
      </c>
      <c r="B699" s="937" t="s">
        <v>5559</v>
      </c>
      <c r="C699" s="937" t="s">
        <v>2874</v>
      </c>
      <c r="D699" s="937">
        <v>20.2</v>
      </c>
      <c r="E699" s="937">
        <v>20.2</v>
      </c>
      <c r="F699" s="938">
        <v>1.0</v>
      </c>
      <c r="G699" s="937"/>
      <c r="H699" s="937"/>
      <c r="I699" s="937"/>
      <c r="J699" s="937"/>
      <c r="K699" s="937"/>
      <c r="L699" s="937"/>
      <c r="M699" s="937"/>
      <c r="N699" s="937"/>
      <c r="O699" s="937"/>
      <c r="P699" s="937"/>
      <c r="Q699" s="937"/>
      <c r="R699" s="937"/>
      <c r="S699" s="937"/>
      <c r="T699" s="937"/>
      <c r="U699" s="937"/>
      <c r="V699" s="937"/>
      <c r="W699" s="937"/>
      <c r="X699" s="937"/>
      <c r="Y699" s="937"/>
      <c r="Z699" s="937"/>
    </row>
    <row r="700" ht="15.75" customHeight="1">
      <c r="A700" s="937" t="s">
        <v>5561</v>
      </c>
      <c r="B700" s="937" t="s">
        <v>5562</v>
      </c>
      <c r="C700" s="937" t="s">
        <v>2877</v>
      </c>
      <c r="D700" s="937">
        <v>27.2</v>
      </c>
      <c r="E700" s="937">
        <v>27.2</v>
      </c>
      <c r="F700" s="938">
        <v>1.0</v>
      </c>
      <c r="G700" s="937"/>
      <c r="H700" s="937"/>
      <c r="I700" s="937"/>
      <c r="J700" s="937"/>
      <c r="K700" s="937"/>
      <c r="L700" s="937"/>
      <c r="M700" s="937"/>
      <c r="N700" s="937"/>
      <c r="O700" s="937"/>
      <c r="P700" s="937"/>
      <c r="Q700" s="937"/>
      <c r="R700" s="937"/>
      <c r="S700" s="937"/>
      <c r="T700" s="937"/>
      <c r="U700" s="937"/>
      <c r="V700" s="937"/>
      <c r="W700" s="937"/>
      <c r="X700" s="937"/>
      <c r="Y700" s="937"/>
      <c r="Z700" s="937"/>
    </row>
    <row r="701" ht="15.75" customHeight="1">
      <c r="A701" s="937" t="s">
        <v>5563</v>
      </c>
      <c r="B701" s="937" t="s">
        <v>5263</v>
      </c>
      <c r="C701" s="937" t="s">
        <v>2880</v>
      </c>
      <c r="D701" s="937">
        <v>148.0</v>
      </c>
      <c r="E701" s="937">
        <v>124.0</v>
      </c>
      <c r="F701" s="938">
        <v>0.8378378378378378</v>
      </c>
      <c r="G701" s="937"/>
      <c r="H701" s="937"/>
      <c r="I701" s="937"/>
      <c r="J701" s="937"/>
      <c r="K701" s="937"/>
      <c r="L701" s="937"/>
      <c r="M701" s="937"/>
      <c r="N701" s="937"/>
      <c r="O701" s="937"/>
      <c r="P701" s="937"/>
      <c r="Q701" s="937"/>
      <c r="R701" s="937"/>
      <c r="S701" s="937"/>
      <c r="T701" s="937"/>
      <c r="U701" s="937"/>
      <c r="V701" s="937"/>
      <c r="W701" s="937"/>
      <c r="X701" s="937"/>
      <c r="Y701" s="937"/>
      <c r="Z701" s="937"/>
    </row>
    <row r="702" ht="15.75" customHeight="1">
      <c r="A702" s="937" t="s">
        <v>5563</v>
      </c>
      <c r="B702" s="937" t="s">
        <v>5266</v>
      </c>
      <c r="C702" s="937" t="s">
        <v>2883</v>
      </c>
      <c r="D702" s="937">
        <v>280.1</v>
      </c>
      <c r="E702" s="937">
        <v>239.9</v>
      </c>
      <c r="F702" s="938">
        <v>0.8564798286326312</v>
      </c>
      <c r="G702" s="937"/>
      <c r="H702" s="937"/>
      <c r="I702" s="937"/>
      <c r="J702" s="937"/>
      <c r="K702" s="937"/>
      <c r="L702" s="937"/>
      <c r="M702" s="937"/>
      <c r="N702" s="937"/>
      <c r="O702" s="937"/>
      <c r="P702" s="937"/>
      <c r="Q702" s="937"/>
      <c r="R702" s="937"/>
      <c r="S702" s="937"/>
      <c r="T702" s="937"/>
      <c r="U702" s="937"/>
      <c r="V702" s="937"/>
      <c r="W702" s="937"/>
      <c r="X702" s="937"/>
      <c r="Y702" s="937"/>
      <c r="Z702" s="937"/>
    </row>
    <row r="703" ht="15.75" customHeight="1">
      <c r="A703" s="937" t="s">
        <v>5563</v>
      </c>
      <c r="B703" s="937" t="s">
        <v>5283</v>
      </c>
      <c r="C703" s="937" t="s">
        <v>2886</v>
      </c>
      <c r="D703" s="937">
        <v>368.5</v>
      </c>
      <c r="E703" s="937">
        <v>318.2</v>
      </c>
      <c r="F703" s="938">
        <v>0.8635006784260515</v>
      </c>
      <c r="G703" s="937"/>
      <c r="H703" s="937"/>
      <c r="I703" s="937"/>
      <c r="J703" s="937"/>
      <c r="K703" s="937"/>
      <c r="L703" s="937"/>
      <c r="M703" s="937"/>
      <c r="N703" s="937"/>
      <c r="O703" s="937"/>
      <c r="P703" s="937"/>
      <c r="Q703" s="937"/>
      <c r="R703" s="937"/>
      <c r="S703" s="937"/>
      <c r="T703" s="937"/>
      <c r="U703" s="937"/>
      <c r="V703" s="937"/>
      <c r="W703" s="937"/>
      <c r="X703" s="937"/>
      <c r="Y703" s="937"/>
      <c r="Z703" s="937"/>
    </row>
    <row r="704" ht="15.75" customHeight="1">
      <c r="A704" s="937" t="s">
        <v>5563</v>
      </c>
      <c r="B704" s="937" t="s">
        <v>5558</v>
      </c>
      <c r="C704" s="937" t="s">
        <v>2889</v>
      </c>
      <c r="D704" s="937">
        <v>10.6</v>
      </c>
      <c r="E704" s="937">
        <v>10.6</v>
      </c>
      <c r="F704" s="938">
        <v>1.0</v>
      </c>
      <c r="G704" s="937"/>
      <c r="H704" s="937"/>
      <c r="I704" s="937"/>
      <c r="J704" s="937"/>
      <c r="K704" s="937"/>
      <c r="L704" s="937"/>
      <c r="M704" s="937"/>
      <c r="N704" s="937"/>
      <c r="O704" s="937"/>
      <c r="P704" s="937"/>
      <c r="Q704" s="937"/>
      <c r="R704" s="937"/>
      <c r="S704" s="937"/>
      <c r="T704" s="937"/>
      <c r="U704" s="937"/>
      <c r="V704" s="937"/>
      <c r="W704" s="937"/>
      <c r="X704" s="937"/>
      <c r="Y704" s="937"/>
      <c r="Z704" s="937"/>
    </row>
    <row r="705" ht="15.75" customHeight="1">
      <c r="A705" s="937" t="s">
        <v>5563</v>
      </c>
      <c r="B705" s="937" t="s">
        <v>5564</v>
      </c>
      <c r="C705" s="937" t="s">
        <v>2892</v>
      </c>
      <c r="D705" s="937">
        <v>18.4</v>
      </c>
      <c r="E705" s="937">
        <v>18.4</v>
      </c>
      <c r="F705" s="938">
        <v>1.0</v>
      </c>
      <c r="G705" s="937"/>
      <c r="H705" s="937"/>
      <c r="I705" s="937"/>
      <c r="J705" s="937"/>
      <c r="K705" s="937"/>
      <c r="L705" s="937"/>
      <c r="M705" s="937"/>
      <c r="N705" s="937"/>
      <c r="O705" s="937"/>
      <c r="P705" s="937"/>
      <c r="Q705" s="937"/>
      <c r="R705" s="937"/>
      <c r="S705" s="937"/>
      <c r="T705" s="937"/>
      <c r="U705" s="937"/>
      <c r="V705" s="937"/>
      <c r="W705" s="937"/>
      <c r="X705" s="937"/>
      <c r="Y705" s="937"/>
      <c r="Z705" s="937"/>
    </row>
    <row r="706" ht="15.75" customHeight="1">
      <c r="A706" s="937" t="s">
        <v>5563</v>
      </c>
      <c r="B706" s="937" t="s">
        <v>5565</v>
      </c>
      <c r="C706" s="937" t="s">
        <v>2895</v>
      </c>
      <c r="D706" s="937">
        <v>30.3</v>
      </c>
      <c r="E706" s="937">
        <v>30.3</v>
      </c>
      <c r="F706" s="938">
        <v>1.0</v>
      </c>
      <c r="G706" s="937"/>
      <c r="H706" s="937"/>
      <c r="I706" s="937"/>
      <c r="J706" s="937"/>
      <c r="K706" s="937"/>
      <c r="L706" s="937"/>
      <c r="M706" s="937"/>
      <c r="N706" s="937"/>
      <c r="O706" s="937"/>
      <c r="P706" s="937"/>
      <c r="Q706" s="937"/>
      <c r="R706" s="937"/>
      <c r="S706" s="937"/>
      <c r="T706" s="937"/>
      <c r="U706" s="937"/>
      <c r="V706" s="937"/>
      <c r="W706" s="937"/>
      <c r="X706" s="937"/>
      <c r="Y706" s="937"/>
      <c r="Z706" s="937"/>
    </row>
    <row r="707" ht="15.75" customHeight="1">
      <c r="A707" s="937" t="s">
        <v>5563</v>
      </c>
      <c r="B707" s="937" t="s">
        <v>5566</v>
      </c>
      <c r="C707" s="937" t="s">
        <v>2898</v>
      </c>
      <c r="D707" s="937">
        <v>102.8</v>
      </c>
      <c r="E707" s="937">
        <v>102.8</v>
      </c>
      <c r="F707" s="938">
        <v>1.0</v>
      </c>
      <c r="G707" s="937"/>
      <c r="H707" s="937"/>
      <c r="I707" s="937"/>
      <c r="J707" s="937"/>
      <c r="K707" s="937"/>
      <c r="L707" s="937"/>
      <c r="M707" s="937"/>
      <c r="N707" s="937"/>
      <c r="O707" s="937"/>
      <c r="P707" s="937"/>
      <c r="Q707" s="937"/>
      <c r="R707" s="937"/>
      <c r="S707" s="937"/>
      <c r="T707" s="937"/>
      <c r="U707" s="937"/>
      <c r="V707" s="937"/>
      <c r="W707" s="937"/>
      <c r="X707" s="937"/>
      <c r="Y707" s="937"/>
      <c r="Z707" s="937"/>
    </row>
    <row r="708" ht="15.75" customHeight="1">
      <c r="A708" s="937" t="s">
        <v>3256</v>
      </c>
      <c r="B708" s="937" t="s">
        <v>5256</v>
      </c>
      <c r="C708" s="937" t="s">
        <v>2901</v>
      </c>
      <c r="D708" s="937">
        <v>2.0</v>
      </c>
      <c r="E708" s="937">
        <v>2.0</v>
      </c>
      <c r="F708" s="938">
        <v>1.0</v>
      </c>
      <c r="G708" s="937"/>
      <c r="H708" s="937"/>
      <c r="I708" s="937"/>
      <c r="J708" s="937"/>
      <c r="K708" s="937"/>
      <c r="L708" s="937"/>
      <c r="M708" s="937"/>
      <c r="N708" s="937"/>
      <c r="O708" s="937"/>
      <c r="P708" s="937"/>
      <c r="Q708" s="937"/>
      <c r="R708" s="937"/>
      <c r="S708" s="937"/>
      <c r="T708" s="937"/>
      <c r="U708" s="937"/>
      <c r="V708" s="937"/>
      <c r="W708" s="937"/>
      <c r="X708" s="937"/>
      <c r="Y708" s="937"/>
      <c r="Z708" s="937"/>
    </row>
    <row r="709" ht="15.75" customHeight="1">
      <c r="A709" s="937" t="s">
        <v>3256</v>
      </c>
      <c r="B709" s="937" t="s">
        <v>5257</v>
      </c>
      <c r="C709" s="937" t="s">
        <v>2904</v>
      </c>
      <c r="D709" s="937">
        <v>5.0</v>
      </c>
      <c r="E709" s="937">
        <v>5.0</v>
      </c>
      <c r="F709" s="938">
        <v>1.0</v>
      </c>
      <c r="G709" s="937"/>
      <c r="H709" s="937"/>
      <c r="I709" s="937"/>
      <c r="J709" s="937"/>
      <c r="K709" s="937"/>
      <c r="L709" s="937"/>
      <c r="M709" s="937"/>
      <c r="N709" s="937"/>
      <c r="O709" s="937"/>
      <c r="P709" s="937"/>
      <c r="Q709" s="937"/>
      <c r="R709" s="937"/>
      <c r="S709" s="937"/>
      <c r="T709" s="937"/>
      <c r="U709" s="937"/>
      <c r="V709" s="937"/>
      <c r="W709" s="937"/>
      <c r="X709" s="937"/>
      <c r="Y709" s="937"/>
      <c r="Z709" s="937"/>
    </row>
    <row r="710" ht="15.75" customHeight="1">
      <c r="A710" s="937" t="s">
        <v>5567</v>
      </c>
      <c r="B710" s="937" t="s">
        <v>5229</v>
      </c>
      <c r="C710" s="937" t="s">
        <v>2906</v>
      </c>
      <c r="D710" s="937">
        <v>175.6</v>
      </c>
      <c r="E710" s="937">
        <v>175.6</v>
      </c>
      <c r="F710" s="938">
        <v>1.0</v>
      </c>
      <c r="G710" s="937"/>
      <c r="H710" s="937"/>
      <c r="I710" s="937"/>
      <c r="J710" s="937"/>
      <c r="K710" s="937"/>
      <c r="L710" s="937"/>
      <c r="M710" s="937"/>
      <c r="N710" s="937"/>
      <c r="O710" s="937"/>
      <c r="P710" s="937"/>
      <c r="Q710" s="937"/>
      <c r="R710" s="937"/>
      <c r="S710" s="937"/>
      <c r="T710" s="937"/>
      <c r="U710" s="937"/>
      <c r="V710" s="937"/>
      <c r="W710" s="937"/>
      <c r="X710" s="937"/>
      <c r="Y710" s="937"/>
      <c r="Z710" s="937"/>
    </row>
    <row r="711" ht="15.75" customHeight="1">
      <c r="A711" s="937" t="s">
        <v>5567</v>
      </c>
      <c r="B711" s="937" t="s">
        <v>5230</v>
      </c>
      <c r="C711" s="937" t="s">
        <v>2908</v>
      </c>
      <c r="D711" s="937">
        <v>206.5</v>
      </c>
      <c r="E711" s="937">
        <v>206.5</v>
      </c>
      <c r="F711" s="938">
        <v>1.0</v>
      </c>
      <c r="G711" s="937"/>
      <c r="H711" s="937"/>
      <c r="I711" s="937"/>
      <c r="J711" s="937"/>
      <c r="K711" s="937"/>
      <c r="L711" s="937"/>
      <c r="M711" s="937"/>
      <c r="N711" s="937"/>
      <c r="O711" s="937"/>
      <c r="P711" s="937"/>
      <c r="Q711" s="937"/>
      <c r="R711" s="937"/>
      <c r="S711" s="937"/>
      <c r="T711" s="937"/>
      <c r="U711" s="937"/>
      <c r="V711" s="937"/>
      <c r="W711" s="937"/>
      <c r="X711" s="937"/>
      <c r="Y711" s="937"/>
      <c r="Z711" s="937"/>
    </row>
    <row r="712" ht="15.75" customHeight="1">
      <c r="A712" s="937" t="s">
        <v>5567</v>
      </c>
      <c r="B712" s="937" t="s">
        <v>5231</v>
      </c>
      <c r="C712" s="937" t="s">
        <v>2911</v>
      </c>
      <c r="D712" s="937">
        <v>254.5</v>
      </c>
      <c r="E712" s="937">
        <v>254.5</v>
      </c>
      <c r="F712" s="938">
        <v>1.0</v>
      </c>
      <c r="G712" s="937"/>
      <c r="H712" s="937"/>
      <c r="I712" s="937"/>
      <c r="J712" s="937"/>
      <c r="K712" s="937"/>
      <c r="L712" s="937"/>
      <c r="M712" s="937"/>
      <c r="N712" s="937"/>
      <c r="O712" s="937"/>
      <c r="P712" s="937"/>
      <c r="Q712" s="937"/>
      <c r="R712" s="937"/>
      <c r="S712" s="937"/>
      <c r="T712" s="937"/>
      <c r="U712" s="937"/>
      <c r="V712" s="937"/>
      <c r="W712" s="937"/>
      <c r="X712" s="937"/>
      <c r="Y712" s="937"/>
      <c r="Z712" s="937"/>
    </row>
    <row r="713" ht="15.75" customHeight="1">
      <c r="A713" s="937" t="s">
        <v>5567</v>
      </c>
      <c r="B713" s="937" t="s">
        <v>5256</v>
      </c>
      <c r="C713" s="937" t="s">
        <v>2914</v>
      </c>
      <c r="D713" s="937">
        <v>2.2</v>
      </c>
      <c r="E713" s="937">
        <v>2.2</v>
      </c>
      <c r="F713" s="938">
        <v>1.0</v>
      </c>
      <c r="G713" s="937"/>
      <c r="H713" s="937"/>
      <c r="I713" s="937"/>
      <c r="J713" s="937"/>
      <c r="K713" s="937"/>
      <c r="L713" s="937"/>
      <c r="M713" s="937"/>
      <c r="N713" s="937"/>
      <c r="O713" s="937"/>
      <c r="P713" s="937"/>
      <c r="Q713" s="937"/>
      <c r="R713" s="937"/>
      <c r="S713" s="937"/>
      <c r="T713" s="937"/>
      <c r="U713" s="937"/>
      <c r="V713" s="937"/>
      <c r="W713" s="937"/>
      <c r="X713" s="937"/>
      <c r="Y713" s="937"/>
      <c r="Z713" s="937"/>
    </row>
    <row r="714" ht="15.75" customHeight="1">
      <c r="A714" s="937" t="s">
        <v>5567</v>
      </c>
      <c r="B714" s="937" t="s">
        <v>5238</v>
      </c>
      <c r="C714" s="937" t="s">
        <v>2917</v>
      </c>
      <c r="D714" s="937">
        <v>5.9</v>
      </c>
      <c r="E714" s="937">
        <v>5.9</v>
      </c>
      <c r="F714" s="938">
        <v>1.0</v>
      </c>
      <c r="G714" s="937"/>
      <c r="H714" s="937"/>
      <c r="I714" s="937"/>
      <c r="J714" s="937"/>
      <c r="K714" s="937"/>
      <c r="L714" s="937"/>
      <c r="M714" s="937"/>
      <c r="N714" s="937"/>
      <c r="O714" s="937"/>
      <c r="P714" s="937"/>
      <c r="Q714" s="937"/>
      <c r="R714" s="937"/>
      <c r="S714" s="937"/>
      <c r="T714" s="937"/>
      <c r="U714" s="937"/>
      <c r="V714" s="937"/>
      <c r="W714" s="937"/>
      <c r="X714" s="937"/>
      <c r="Y714" s="937"/>
      <c r="Z714" s="937"/>
    </row>
    <row r="715" ht="15.75" customHeight="1">
      <c r="A715" s="937" t="s">
        <v>5567</v>
      </c>
      <c r="B715" s="937" t="s">
        <v>5239</v>
      </c>
      <c r="C715" s="937" t="s">
        <v>2920</v>
      </c>
      <c r="D715" s="937">
        <v>15.2</v>
      </c>
      <c r="E715" s="937">
        <v>15.2</v>
      </c>
      <c r="F715" s="938">
        <v>1.0</v>
      </c>
      <c r="G715" s="937"/>
      <c r="H715" s="937"/>
      <c r="I715" s="937"/>
      <c r="J715" s="937"/>
      <c r="K715" s="937"/>
      <c r="L715" s="937"/>
      <c r="M715" s="937"/>
      <c r="N715" s="937"/>
      <c r="O715" s="937"/>
      <c r="P715" s="937"/>
      <c r="Q715" s="937"/>
      <c r="R715" s="937"/>
      <c r="S715" s="937"/>
      <c r="T715" s="937"/>
      <c r="U715" s="937"/>
      <c r="V715" s="937"/>
      <c r="W715" s="937"/>
      <c r="X715" s="937"/>
      <c r="Y715" s="937"/>
      <c r="Z715" s="937"/>
    </row>
    <row r="716" ht="15.75" customHeight="1">
      <c r="A716" s="937" t="s">
        <v>5567</v>
      </c>
      <c r="B716" s="937" t="s">
        <v>5257</v>
      </c>
      <c r="C716" s="937" t="s">
        <v>2923</v>
      </c>
      <c r="D716" s="937">
        <v>5.4</v>
      </c>
      <c r="E716" s="937">
        <v>5.4</v>
      </c>
      <c r="F716" s="938">
        <v>1.0</v>
      </c>
      <c r="G716" s="937"/>
      <c r="H716" s="937"/>
      <c r="I716" s="937"/>
      <c r="J716" s="937"/>
      <c r="K716" s="937"/>
      <c r="L716" s="937"/>
      <c r="M716" s="937"/>
      <c r="N716" s="937"/>
      <c r="O716" s="937"/>
      <c r="P716" s="937"/>
      <c r="Q716" s="937"/>
      <c r="R716" s="937"/>
      <c r="S716" s="937"/>
      <c r="T716" s="937"/>
      <c r="U716" s="937"/>
      <c r="V716" s="937"/>
      <c r="W716" s="937"/>
      <c r="X716" s="937"/>
      <c r="Y716" s="937"/>
      <c r="Z716" s="937"/>
    </row>
    <row r="717" ht="15.75" customHeight="1">
      <c r="A717" s="937" t="s">
        <v>5567</v>
      </c>
      <c r="B717" s="937" t="s">
        <v>5228</v>
      </c>
      <c r="C717" s="937" t="s">
        <v>2926</v>
      </c>
      <c r="D717" s="937">
        <v>12.9</v>
      </c>
      <c r="E717" s="937">
        <v>12.9</v>
      </c>
      <c r="F717" s="938">
        <v>1.0</v>
      </c>
      <c r="G717" s="937"/>
      <c r="H717" s="937"/>
      <c r="I717" s="937"/>
      <c r="J717" s="937"/>
      <c r="K717" s="937"/>
      <c r="L717" s="937"/>
      <c r="M717" s="937"/>
      <c r="N717" s="937"/>
      <c r="O717" s="937"/>
      <c r="P717" s="937"/>
      <c r="Q717" s="937"/>
      <c r="R717" s="937"/>
      <c r="S717" s="937"/>
      <c r="T717" s="937"/>
      <c r="U717" s="937"/>
      <c r="V717" s="937"/>
      <c r="W717" s="937"/>
      <c r="X717" s="937"/>
      <c r="Y717" s="937"/>
      <c r="Z717" s="937"/>
    </row>
    <row r="718" ht="15.75" customHeight="1">
      <c r="A718" s="937" t="s">
        <v>5567</v>
      </c>
      <c r="B718" s="937" t="s">
        <v>5232</v>
      </c>
      <c r="C718" s="937" t="s">
        <v>2929</v>
      </c>
      <c r="D718" s="937">
        <v>33.0</v>
      </c>
      <c r="E718" s="937">
        <v>33.0</v>
      </c>
      <c r="F718" s="938">
        <v>1.0</v>
      </c>
      <c r="G718" s="937"/>
      <c r="H718" s="937"/>
      <c r="I718" s="937"/>
      <c r="J718" s="937"/>
      <c r="K718" s="937"/>
      <c r="L718" s="937"/>
      <c r="M718" s="937"/>
      <c r="N718" s="937"/>
      <c r="O718" s="937"/>
      <c r="P718" s="937"/>
      <c r="Q718" s="937"/>
      <c r="R718" s="937"/>
      <c r="S718" s="937"/>
      <c r="T718" s="937"/>
      <c r="U718" s="937"/>
      <c r="V718" s="937"/>
      <c r="W718" s="937"/>
      <c r="X718" s="937"/>
      <c r="Y718" s="937"/>
      <c r="Z718" s="937"/>
    </row>
    <row r="719" ht="15.75" customHeight="1">
      <c r="A719" s="937" t="s">
        <v>5568</v>
      </c>
      <c r="B719" s="937" t="s">
        <v>5569</v>
      </c>
      <c r="C719" s="937" t="s">
        <v>2932</v>
      </c>
      <c r="D719" s="937">
        <v>19.7</v>
      </c>
      <c r="E719" s="937">
        <v>19.3</v>
      </c>
      <c r="F719" s="938">
        <v>0.9796954314720813</v>
      </c>
      <c r="G719" s="937"/>
      <c r="H719" s="937"/>
      <c r="I719" s="937"/>
      <c r="J719" s="937"/>
      <c r="K719" s="937"/>
      <c r="L719" s="937"/>
      <c r="M719" s="937"/>
      <c r="N719" s="937"/>
      <c r="O719" s="937"/>
      <c r="P719" s="937"/>
      <c r="Q719" s="937"/>
      <c r="R719" s="937"/>
      <c r="S719" s="937"/>
      <c r="T719" s="937"/>
      <c r="U719" s="937"/>
      <c r="V719" s="937"/>
      <c r="W719" s="937"/>
      <c r="X719" s="937"/>
      <c r="Y719" s="937"/>
      <c r="Z719" s="937"/>
    </row>
    <row r="720" ht="15.75" customHeight="1">
      <c r="A720" s="937" t="s">
        <v>5568</v>
      </c>
      <c r="B720" s="937" t="s">
        <v>5570</v>
      </c>
      <c r="C720" s="937" t="s">
        <v>2935</v>
      </c>
      <c r="D720" s="937">
        <v>40.3</v>
      </c>
      <c r="E720" s="937">
        <v>39.1</v>
      </c>
      <c r="F720" s="938">
        <v>0.9702233250620348</v>
      </c>
      <c r="G720" s="937"/>
      <c r="H720" s="937"/>
      <c r="I720" s="937"/>
      <c r="J720" s="937"/>
      <c r="K720" s="937"/>
      <c r="L720" s="937"/>
      <c r="M720" s="937"/>
      <c r="N720" s="937"/>
      <c r="O720" s="937"/>
      <c r="P720" s="937"/>
      <c r="Q720" s="937"/>
      <c r="R720" s="937"/>
      <c r="S720" s="937"/>
      <c r="T720" s="937"/>
      <c r="U720" s="937"/>
      <c r="V720" s="937"/>
      <c r="W720" s="937"/>
      <c r="X720" s="937"/>
      <c r="Y720" s="937"/>
      <c r="Z720" s="937"/>
    </row>
    <row r="721" ht="15.75" customHeight="1">
      <c r="A721" s="937" t="s">
        <v>5568</v>
      </c>
      <c r="B721" s="937" t="s">
        <v>5571</v>
      </c>
      <c r="C721" s="937" t="s">
        <v>2938</v>
      </c>
      <c r="D721" s="937">
        <v>62.7</v>
      </c>
      <c r="E721" s="937">
        <v>60.8</v>
      </c>
      <c r="F721" s="938">
        <v>0.9696969696969696</v>
      </c>
      <c r="G721" s="937"/>
      <c r="H721" s="937"/>
      <c r="I721" s="937"/>
      <c r="J721" s="937"/>
      <c r="K721" s="937"/>
      <c r="L721" s="937"/>
      <c r="M721" s="937"/>
      <c r="N721" s="937"/>
      <c r="O721" s="937"/>
      <c r="P721" s="937"/>
      <c r="Q721" s="937"/>
      <c r="R721" s="937"/>
      <c r="S721" s="937"/>
      <c r="T721" s="937"/>
      <c r="U721" s="937"/>
      <c r="V721" s="937"/>
      <c r="W721" s="937"/>
      <c r="X721" s="937"/>
      <c r="Y721" s="937"/>
      <c r="Z721" s="937"/>
    </row>
    <row r="722" ht="15.75" customHeight="1">
      <c r="A722" s="937" t="s">
        <v>5572</v>
      </c>
      <c r="B722" s="937" t="s">
        <v>5573</v>
      </c>
      <c r="C722" s="937" t="s">
        <v>2941</v>
      </c>
      <c r="D722" s="937">
        <v>24.3</v>
      </c>
      <c r="E722" s="937">
        <v>23.8</v>
      </c>
      <c r="F722" s="938">
        <v>0.9794238683127572</v>
      </c>
      <c r="G722" s="937"/>
      <c r="H722" s="937"/>
      <c r="I722" s="937"/>
      <c r="J722" s="937"/>
      <c r="K722" s="937"/>
      <c r="L722" s="937"/>
      <c r="M722" s="937"/>
      <c r="N722" s="937"/>
      <c r="O722" s="937"/>
      <c r="P722" s="937"/>
      <c r="Q722" s="937"/>
      <c r="R722" s="937"/>
      <c r="S722" s="937"/>
      <c r="T722" s="937"/>
      <c r="U722" s="937"/>
      <c r="V722" s="937"/>
      <c r="W722" s="937"/>
      <c r="X722" s="937"/>
      <c r="Y722" s="937"/>
      <c r="Z722" s="937"/>
    </row>
    <row r="723" ht="15.75" customHeight="1">
      <c r="A723" s="937" t="s">
        <v>5572</v>
      </c>
      <c r="B723" s="937" t="s">
        <v>5574</v>
      </c>
      <c r="C723" s="937" t="s">
        <v>2944</v>
      </c>
      <c r="D723" s="937">
        <v>45.8</v>
      </c>
      <c r="E723" s="937">
        <v>44.7</v>
      </c>
      <c r="F723" s="938">
        <v>0.9759825327510918</v>
      </c>
      <c r="G723" s="937"/>
      <c r="H723" s="937"/>
      <c r="I723" s="937"/>
      <c r="J723" s="937"/>
      <c r="K723" s="937"/>
      <c r="L723" s="937"/>
      <c r="M723" s="937"/>
      <c r="N723" s="937"/>
      <c r="O723" s="937"/>
      <c r="P723" s="937"/>
      <c r="Q723" s="937"/>
      <c r="R723" s="937"/>
      <c r="S723" s="937"/>
      <c r="T723" s="937"/>
      <c r="U723" s="937"/>
      <c r="V723" s="937"/>
      <c r="W723" s="937"/>
      <c r="X723" s="937"/>
      <c r="Y723" s="937"/>
      <c r="Z723" s="937"/>
    </row>
    <row r="724" ht="15.75" customHeight="1">
      <c r="A724" s="937" t="s">
        <v>5572</v>
      </c>
      <c r="B724" s="937" t="s">
        <v>5575</v>
      </c>
      <c r="C724" s="937" t="s">
        <v>2947</v>
      </c>
      <c r="D724" s="937">
        <v>78.1</v>
      </c>
      <c r="E724" s="937">
        <v>75.7</v>
      </c>
      <c r="F724" s="938">
        <v>0.9692701664532651</v>
      </c>
      <c r="G724" s="937"/>
      <c r="H724" s="937"/>
      <c r="I724" s="937"/>
      <c r="J724" s="937"/>
      <c r="K724" s="937"/>
      <c r="L724" s="937"/>
      <c r="M724" s="937"/>
      <c r="N724" s="937"/>
      <c r="O724" s="937"/>
      <c r="P724" s="937"/>
      <c r="Q724" s="937"/>
      <c r="R724" s="937"/>
      <c r="S724" s="937"/>
      <c r="T724" s="937"/>
      <c r="U724" s="937"/>
      <c r="V724" s="937"/>
      <c r="W724" s="937"/>
      <c r="X724" s="937"/>
      <c r="Y724" s="937"/>
      <c r="Z724" s="937"/>
    </row>
    <row r="725" ht="15.75" customHeight="1">
      <c r="A725" s="937" t="s">
        <v>5576</v>
      </c>
      <c r="B725" s="937" t="s">
        <v>5229</v>
      </c>
      <c r="C725" s="937" t="s">
        <v>2950</v>
      </c>
      <c r="D725" s="937">
        <v>100.0</v>
      </c>
      <c r="E725" s="937">
        <v>100.0</v>
      </c>
      <c r="F725" s="938">
        <v>1.0</v>
      </c>
      <c r="G725" s="937"/>
      <c r="H725" s="937"/>
      <c r="I725" s="937"/>
      <c r="J725" s="937"/>
      <c r="K725" s="937"/>
      <c r="L725" s="937"/>
      <c r="M725" s="937"/>
      <c r="N725" s="937"/>
      <c r="O725" s="937"/>
      <c r="P725" s="937"/>
      <c r="Q725" s="937"/>
      <c r="R725" s="937"/>
      <c r="S725" s="937"/>
      <c r="T725" s="937"/>
      <c r="U725" s="937"/>
      <c r="V725" s="937"/>
      <c r="W725" s="937"/>
      <c r="X725" s="937"/>
      <c r="Y725" s="937"/>
      <c r="Z725" s="937"/>
    </row>
    <row r="726" ht="15.75" customHeight="1">
      <c r="A726" s="937" t="s">
        <v>5576</v>
      </c>
      <c r="B726" s="937" t="s">
        <v>5230</v>
      </c>
      <c r="C726" s="937" t="s">
        <v>2953</v>
      </c>
      <c r="D726" s="937">
        <v>135.1</v>
      </c>
      <c r="E726" s="937">
        <v>135.1</v>
      </c>
      <c r="F726" s="938">
        <v>1.0</v>
      </c>
      <c r="G726" s="937"/>
      <c r="H726" s="937"/>
      <c r="I726" s="937"/>
      <c r="J726" s="937"/>
      <c r="K726" s="937"/>
      <c r="L726" s="937"/>
      <c r="M726" s="937"/>
      <c r="N726" s="937"/>
      <c r="O726" s="937"/>
      <c r="P726" s="937"/>
      <c r="Q726" s="937"/>
      <c r="R726" s="937"/>
      <c r="S726" s="937"/>
      <c r="T726" s="937"/>
      <c r="U726" s="937"/>
      <c r="V726" s="937"/>
      <c r="W726" s="937"/>
      <c r="X726" s="937"/>
      <c r="Y726" s="937"/>
      <c r="Z726" s="937"/>
    </row>
    <row r="727" ht="15.75" customHeight="1">
      <c r="A727" s="937" t="s">
        <v>5576</v>
      </c>
      <c r="B727" s="937" t="s">
        <v>5231</v>
      </c>
      <c r="C727" s="937" t="s">
        <v>2956</v>
      </c>
      <c r="D727" s="937">
        <v>140.0</v>
      </c>
      <c r="E727" s="937">
        <v>140.0</v>
      </c>
      <c r="F727" s="938">
        <v>1.0</v>
      </c>
      <c r="G727" s="937"/>
      <c r="H727" s="937"/>
      <c r="I727" s="937"/>
      <c r="J727" s="937"/>
      <c r="K727" s="937"/>
      <c r="L727" s="937"/>
      <c r="M727" s="937"/>
      <c r="N727" s="937"/>
      <c r="O727" s="937"/>
      <c r="P727" s="937"/>
      <c r="Q727" s="937"/>
      <c r="R727" s="937"/>
      <c r="S727" s="937"/>
      <c r="T727" s="937"/>
      <c r="U727" s="937"/>
      <c r="V727" s="937"/>
      <c r="W727" s="937"/>
      <c r="X727" s="937"/>
      <c r="Y727" s="937"/>
      <c r="Z727" s="937"/>
    </row>
    <row r="728" ht="15.75" customHeight="1">
      <c r="A728" s="937" t="s">
        <v>5577</v>
      </c>
      <c r="B728" s="937" t="s">
        <v>5263</v>
      </c>
      <c r="C728" s="937" t="s">
        <v>2959</v>
      </c>
      <c r="D728" s="937">
        <v>96.9</v>
      </c>
      <c r="E728" s="937">
        <v>81.5</v>
      </c>
      <c r="F728" s="938">
        <v>0.8410732714138286</v>
      </c>
      <c r="G728" s="937"/>
      <c r="H728" s="937"/>
      <c r="I728" s="937"/>
      <c r="J728" s="937"/>
      <c r="K728" s="937"/>
      <c r="L728" s="937"/>
      <c r="M728" s="937"/>
      <c r="N728" s="937"/>
      <c r="O728" s="937"/>
      <c r="P728" s="937"/>
      <c r="Q728" s="937"/>
      <c r="R728" s="937"/>
      <c r="S728" s="937"/>
      <c r="T728" s="937"/>
      <c r="U728" s="937"/>
      <c r="V728" s="937"/>
      <c r="W728" s="937"/>
      <c r="X728" s="937"/>
      <c r="Y728" s="937"/>
      <c r="Z728" s="937"/>
    </row>
    <row r="729" ht="15.75" customHeight="1">
      <c r="A729" s="937" t="s">
        <v>5577</v>
      </c>
      <c r="B729" s="937" t="s">
        <v>5266</v>
      </c>
      <c r="C729" s="937" t="s">
        <v>2962</v>
      </c>
      <c r="D729" s="937">
        <v>188.4</v>
      </c>
      <c r="E729" s="937">
        <v>162.5</v>
      </c>
      <c r="F729" s="938">
        <v>0.8625265392781316</v>
      </c>
      <c r="G729" s="937"/>
      <c r="H729" s="937"/>
      <c r="I729" s="937"/>
      <c r="J729" s="937"/>
      <c r="K729" s="937"/>
      <c r="L729" s="937"/>
      <c r="M729" s="937"/>
      <c r="N729" s="937"/>
      <c r="O729" s="937"/>
      <c r="P729" s="937"/>
      <c r="Q729" s="937"/>
      <c r="R729" s="937"/>
      <c r="S729" s="937"/>
      <c r="T729" s="937"/>
      <c r="U729" s="937"/>
      <c r="V729" s="937"/>
      <c r="W729" s="937"/>
      <c r="X729" s="937"/>
      <c r="Y729" s="937"/>
      <c r="Z729" s="937"/>
    </row>
    <row r="730" ht="15.75" customHeight="1">
      <c r="A730" s="937" t="s">
        <v>5577</v>
      </c>
      <c r="B730" s="937" t="s">
        <v>5283</v>
      </c>
      <c r="C730" s="937" t="s">
        <v>2965</v>
      </c>
      <c r="D730" s="937">
        <v>265.7</v>
      </c>
      <c r="E730" s="937">
        <v>232.0</v>
      </c>
      <c r="F730" s="938">
        <v>0.8731652239367709</v>
      </c>
      <c r="G730" s="937"/>
      <c r="H730" s="937"/>
      <c r="I730" s="937"/>
      <c r="J730" s="937"/>
      <c r="K730" s="937"/>
      <c r="L730" s="937"/>
      <c r="M730" s="937"/>
      <c r="N730" s="937"/>
      <c r="O730" s="937"/>
      <c r="P730" s="937"/>
      <c r="Q730" s="937"/>
      <c r="R730" s="937"/>
      <c r="S730" s="937"/>
      <c r="T730" s="937"/>
      <c r="U730" s="937"/>
      <c r="V730" s="937"/>
      <c r="W730" s="937"/>
      <c r="X730" s="937"/>
      <c r="Y730" s="937"/>
      <c r="Z730" s="937"/>
    </row>
    <row r="731" ht="15.75" customHeight="1">
      <c r="A731" s="937" t="s">
        <v>5577</v>
      </c>
      <c r="B731" s="937" t="s">
        <v>5578</v>
      </c>
      <c r="C731" s="937" t="s">
        <v>2968</v>
      </c>
      <c r="D731" s="937">
        <v>13.9</v>
      </c>
      <c r="E731" s="937">
        <v>13.9</v>
      </c>
      <c r="F731" s="938">
        <v>1.0</v>
      </c>
      <c r="G731" s="937"/>
      <c r="H731" s="937"/>
      <c r="I731" s="937"/>
      <c r="J731" s="937"/>
      <c r="K731" s="937"/>
      <c r="L731" s="937"/>
      <c r="M731" s="937"/>
      <c r="N731" s="937"/>
      <c r="O731" s="937"/>
      <c r="P731" s="937"/>
      <c r="Q731" s="937"/>
      <c r="R731" s="937"/>
      <c r="S731" s="937"/>
      <c r="T731" s="937"/>
      <c r="U731" s="937"/>
      <c r="V731" s="937"/>
      <c r="W731" s="937"/>
      <c r="X731" s="937"/>
      <c r="Y731" s="937"/>
      <c r="Z731" s="937"/>
    </row>
    <row r="732" ht="15.75" customHeight="1">
      <c r="A732" s="937" t="s">
        <v>5577</v>
      </c>
      <c r="B732" s="937" t="s">
        <v>5559</v>
      </c>
      <c r="C732" s="937" t="s">
        <v>2971</v>
      </c>
      <c r="D732" s="937">
        <v>33.5</v>
      </c>
      <c r="E732" s="937">
        <v>33.5</v>
      </c>
      <c r="F732" s="938">
        <v>1.0</v>
      </c>
      <c r="G732" s="937"/>
      <c r="H732" s="937"/>
      <c r="I732" s="937"/>
      <c r="J732" s="937"/>
      <c r="K732" s="937"/>
      <c r="L732" s="937"/>
      <c r="M732" s="937"/>
      <c r="N732" s="937"/>
      <c r="O732" s="937"/>
      <c r="P732" s="937"/>
      <c r="Q732" s="937"/>
      <c r="R732" s="937"/>
      <c r="S732" s="937"/>
      <c r="T732" s="937"/>
      <c r="U732" s="937"/>
      <c r="V732" s="937"/>
      <c r="W732" s="937"/>
      <c r="X732" s="937"/>
      <c r="Y732" s="937"/>
      <c r="Z732" s="937"/>
    </row>
    <row r="733" ht="15.75" customHeight="1">
      <c r="A733" s="937" t="s">
        <v>5577</v>
      </c>
      <c r="B733" s="937" t="s">
        <v>5560</v>
      </c>
      <c r="C733" s="937" t="s">
        <v>2974</v>
      </c>
      <c r="D733" s="937">
        <v>52.5</v>
      </c>
      <c r="E733" s="937">
        <v>52.5</v>
      </c>
      <c r="F733" s="938">
        <v>1.0</v>
      </c>
      <c r="G733" s="937"/>
      <c r="H733" s="937"/>
      <c r="I733" s="937"/>
      <c r="J733" s="937"/>
      <c r="K733" s="937"/>
      <c r="L733" s="937"/>
      <c r="M733" s="937"/>
      <c r="N733" s="937"/>
      <c r="O733" s="937"/>
      <c r="P733" s="937"/>
      <c r="Q733" s="937"/>
      <c r="R733" s="937"/>
      <c r="S733" s="937"/>
      <c r="T733" s="937"/>
      <c r="U733" s="937"/>
      <c r="V733" s="937"/>
      <c r="W733" s="937"/>
      <c r="X733" s="937"/>
      <c r="Y733" s="937"/>
      <c r="Z733" s="937"/>
    </row>
    <row r="734" ht="15.75" customHeight="1">
      <c r="A734" s="937" t="s">
        <v>5579</v>
      </c>
      <c r="B734" s="937" t="s">
        <v>5580</v>
      </c>
      <c r="C734" s="937" t="s">
        <v>2977</v>
      </c>
      <c r="D734" s="937">
        <v>166.6</v>
      </c>
      <c r="E734" s="937">
        <v>166.6</v>
      </c>
      <c r="F734" s="938">
        <v>1.0</v>
      </c>
      <c r="G734" s="937"/>
      <c r="H734" s="937"/>
      <c r="I734" s="937"/>
      <c r="J734" s="937"/>
      <c r="K734" s="937"/>
      <c r="L734" s="937"/>
      <c r="M734" s="937"/>
      <c r="N734" s="937"/>
      <c r="O734" s="937"/>
      <c r="P734" s="937"/>
      <c r="Q734" s="937"/>
      <c r="R734" s="937"/>
      <c r="S734" s="937"/>
      <c r="T734" s="937"/>
      <c r="U734" s="937"/>
      <c r="V734" s="937"/>
      <c r="W734" s="937"/>
      <c r="X734" s="937"/>
      <c r="Y734" s="937"/>
      <c r="Z734" s="937"/>
    </row>
    <row r="735" ht="15.75" customHeight="1">
      <c r="A735" s="937" t="s">
        <v>5579</v>
      </c>
      <c r="B735" s="937" t="s">
        <v>5263</v>
      </c>
      <c r="C735" s="937" t="s">
        <v>2980</v>
      </c>
      <c r="D735" s="937">
        <v>137.9</v>
      </c>
      <c r="E735" s="937">
        <v>119.5</v>
      </c>
      <c r="F735" s="938">
        <v>0.8665699782451051</v>
      </c>
      <c r="G735" s="937"/>
      <c r="H735" s="937"/>
      <c r="I735" s="937"/>
      <c r="J735" s="937"/>
      <c r="K735" s="937"/>
      <c r="L735" s="937"/>
      <c r="M735" s="937"/>
      <c r="N735" s="937"/>
      <c r="O735" s="937"/>
      <c r="P735" s="937"/>
      <c r="Q735" s="937"/>
      <c r="R735" s="937"/>
      <c r="S735" s="937"/>
      <c r="T735" s="937"/>
      <c r="U735" s="937"/>
      <c r="V735" s="937"/>
      <c r="W735" s="937"/>
      <c r="X735" s="937"/>
      <c r="Y735" s="937"/>
      <c r="Z735" s="937"/>
    </row>
    <row r="736" ht="15.75" customHeight="1">
      <c r="A736" s="937" t="s">
        <v>5579</v>
      </c>
      <c r="B736" s="937" t="s">
        <v>5266</v>
      </c>
      <c r="C736" s="937" t="s">
        <v>2983</v>
      </c>
      <c r="D736" s="937">
        <v>225.6</v>
      </c>
      <c r="E736" s="937">
        <v>197.7</v>
      </c>
      <c r="F736" s="938">
        <v>0.8763297872340425</v>
      </c>
      <c r="G736" s="937"/>
      <c r="H736" s="937"/>
      <c r="I736" s="937"/>
      <c r="J736" s="937"/>
      <c r="K736" s="937"/>
      <c r="L736" s="937"/>
      <c r="M736" s="937"/>
      <c r="N736" s="937"/>
      <c r="O736" s="937"/>
      <c r="P736" s="937"/>
      <c r="Q736" s="937"/>
      <c r="R736" s="937"/>
      <c r="S736" s="937"/>
      <c r="T736" s="937"/>
      <c r="U736" s="937"/>
      <c r="V736" s="937"/>
      <c r="W736" s="937"/>
      <c r="X736" s="937"/>
      <c r="Y736" s="937"/>
      <c r="Z736" s="937"/>
    </row>
    <row r="737" ht="15.75" customHeight="1">
      <c r="A737" s="937" t="s">
        <v>5579</v>
      </c>
      <c r="B737" s="937" t="s">
        <v>5283</v>
      </c>
      <c r="C737" s="937" t="s">
        <v>2986</v>
      </c>
      <c r="D737" s="937">
        <v>340.1</v>
      </c>
      <c r="E737" s="937">
        <v>303.7</v>
      </c>
      <c r="F737" s="938">
        <v>0.8929726551014406</v>
      </c>
      <c r="G737" s="937"/>
      <c r="H737" s="937"/>
      <c r="I737" s="937"/>
      <c r="J737" s="937"/>
      <c r="K737" s="937"/>
      <c r="L737" s="937"/>
      <c r="M737" s="937"/>
      <c r="N737" s="937"/>
      <c r="O737" s="937"/>
      <c r="P737" s="937"/>
      <c r="Q737" s="937"/>
      <c r="R737" s="937"/>
      <c r="S737" s="937"/>
      <c r="T737" s="937"/>
      <c r="U737" s="937"/>
      <c r="V737" s="937"/>
      <c r="W737" s="937"/>
      <c r="X737" s="937"/>
      <c r="Y737" s="937"/>
      <c r="Z737" s="937"/>
    </row>
    <row r="738" ht="15.75" customHeight="1">
      <c r="A738" s="937" t="s">
        <v>5579</v>
      </c>
      <c r="B738" s="937" t="s">
        <v>5578</v>
      </c>
      <c r="C738" s="937" t="s">
        <v>2989</v>
      </c>
      <c r="D738" s="937">
        <v>9.4</v>
      </c>
      <c r="E738" s="937">
        <v>9.4</v>
      </c>
      <c r="F738" s="938">
        <v>1.0</v>
      </c>
      <c r="G738" s="937"/>
      <c r="H738" s="937"/>
      <c r="I738" s="937"/>
      <c r="J738" s="937"/>
      <c r="K738" s="937"/>
      <c r="L738" s="937"/>
      <c r="M738" s="937"/>
      <c r="N738" s="937"/>
      <c r="O738" s="937"/>
      <c r="P738" s="937"/>
      <c r="Q738" s="937"/>
      <c r="R738" s="937"/>
      <c r="S738" s="937"/>
      <c r="T738" s="937"/>
      <c r="U738" s="937"/>
      <c r="V738" s="937"/>
      <c r="W738" s="937"/>
      <c r="X738" s="937"/>
      <c r="Y738" s="937"/>
      <c r="Z738" s="937"/>
    </row>
    <row r="739" ht="15.75" customHeight="1">
      <c r="A739" s="937" t="s">
        <v>5579</v>
      </c>
      <c r="B739" s="937" t="s">
        <v>5559</v>
      </c>
      <c r="C739" s="937" t="s">
        <v>2992</v>
      </c>
      <c r="D739" s="937">
        <v>17.5</v>
      </c>
      <c r="E739" s="937">
        <v>17.5</v>
      </c>
      <c r="F739" s="938">
        <v>1.0</v>
      </c>
      <c r="G739" s="937"/>
      <c r="H739" s="937"/>
      <c r="I739" s="937"/>
      <c r="J739" s="937"/>
      <c r="K739" s="937"/>
      <c r="L739" s="937"/>
      <c r="M739" s="937"/>
      <c r="N739" s="937"/>
      <c r="O739" s="937"/>
      <c r="P739" s="937"/>
      <c r="Q739" s="937"/>
      <c r="R739" s="937"/>
      <c r="S739" s="937"/>
      <c r="T739" s="937"/>
      <c r="U739" s="937"/>
      <c r="V739" s="937"/>
      <c r="W739" s="937"/>
      <c r="X739" s="937"/>
      <c r="Y739" s="937"/>
      <c r="Z739" s="937"/>
    </row>
    <row r="740" ht="15.75" customHeight="1">
      <c r="A740" s="937" t="s">
        <v>5579</v>
      </c>
      <c r="B740" s="937" t="s">
        <v>5560</v>
      </c>
      <c r="C740" s="937" t="s">
        <v>2995</v>
      </c>
      <c r="D740" s="937">
        <v>49.6</v>
      </c>
      <c r="E740" s="937">
        <v>49.6</v>
      </c>
      <c r="F740" s="938">
        <v>1.0</v>
      </c>
      <c r="G740" s="937"/>
      <c r="H740" s="937"/>
      <c r="I740" s="937"/>
      <c r="J740" s="937"/>
      <c r="K740" s="937"/>
      <c r="L740" s="937"/>
      <c r="M740" s="937"/>
      <c r="N740" s="937"/>
      <c r="O740" s="937"/>
      <c r="P740" s="937"/>
      <c r="Q740" s="937"/>
      <c r="R740" s="937"/>
      <c r="S740" s="937"/>
      <c r="T740" s="937"/>
      <c r="U740" s="937"/>
      <c r="V740" s="937"/>
      <c r="W740" s="937"/>
      <c r="X740" s="937"/>
      <c r="Y740" s="937"/>
      <c r="Z740" s="937"/>
    </row>
    <row r="741" ht="15.75" customHeight="1">
      <c r="A741" s="937" t="s">
        <v>5579</v>
      </c>
      <c r="B741" s="937" t="s">
        <v>5581</v>
      </c>
      <c r="C741" s="937" t="s">
        <v>2998</v>
      </c>
      <c r="D741" s="937">
        <v>160.4</v>
      </c>
      <c r="E741" s="937">
        <v>160.4</v>
      </c>
      <c r="F741" s="938">
        <v>1.0</v>
      </c>
      <c r="G741" s="937"/>
      <c r="H741" s="937"/>
      <c r="I741" s="937"/>
      <c r="J741" s="937"/>
      <c r="K741" s="937"/>
      <c r="L741" s="937"/>
      <c r="M741" s="937"/>
      <c r="N741" s="937"/>
      <c r="O741" s="937"/>
      <c r="P741" s="937"/>
      <c r="Q741" s="937"/>
      <c r="R741" s="937"/>
      <c r="S741" s="937"/>
      <c r="T741" s="937"/>
      <c r="U741" s="937"/>
      <c r="V741" s="937"/>
      <c r="W741" s="937"/>
      <c r="X741" s="937"/>
      <c r="Y741" s="937"/>
      <c r="Z741" s="937"/>
    </row>
    <row r="742" ht="15.75" customHeight="1">
      <c r="A742" s="937" t="s">
        <v>5582</v>
      </c>
      <c r="B742" s="937" t="s">
        <v>5583</v>
      </c>
      <c r="C742" s="937" t="s">
        <v>3001</v>
      </c>
      <c r="D742" s="937">
        <v>204.0</v>
      </c>
      <c r="E742" s="937">
        <v>204.0</v>
      </c>
      <c r="F742" s="938">
        <v>1.0</v>
      </c>
      <c r="G742" s="937"/>
      <c r="H742" s="937"/>
      <c r="I742" s="937"/>
      <c r="J742" s="937"/>
      <c r="K742" s="937"/>
      <c r="L742" s="937"/>
      <c r="M742" s="937"/>
      <c r="N742" s="937"/>
      <c r="O742" s="937"/>
      <c r="P742" s="937"/>
      <c r="Q742" s="937"/>
      <c r="R742" s="937"/>
      <c r="S742" s="937"/>
      <c r="T742" s="937"/>
      <c r="U742" s="937"/>
      <c r="V742" s="937"/>
      <c r="W742" s="937"/>
      <c r="X742" s="937"/>
      <c r="Y742" s="937"/>
      <c r="Z742" s="937"/>
    </row>
    <row r="743" ht="15.75" customHeight="1">
      <c r="A743" s="937" t="s">
        <v>5584</v>
      </c>
      <c r="B743" s="937" t="s">
        <v>5580</v>
      </c>
      <c r="C743" s="937" t="s">
        <v>3004</v>
      </c>
      <c r="D743" s="937">
        <v>174.5</v>
      </c>
      <c r="E743" s="937">
        <v>174.5</v>
      </c>
      <c r="F743" s="938">
        <v>1.0</v>
      </c>
      <c r="G743" s="937"/>
      <c r="H743" s="937"/>
      <c r="I743" s="937"/>
      <c r="J743" s="937"/>
      <c r="K743" s="937"/>
      <c r="L743" s="937"/>
      <c r="M743" s="937"/>
      <c r="N743" s="937"/>
      <c r="O743" s="937"/>
      <c r="P743" s="937"/>
      <c r="Q743" s="937"/>
      <c r="R743" s="937"/>
      <c r="S743" s="937"/>
      <c r="T743" s="937"/>
      <c r="U743" s="937"/>
      <c r="V743" s="937"/>
      <c r="W743" s="937"/>
      <c r="X743" s="937"/>
      <c r="Y743" s="937"/>
      <c r="Z743" s="937"/>
    </row>
    <row r="744" ht="15.75" customHeight="1">
      <c r="A744" s="937" t="s">
        <v>5584</v>
      </c>
      <c r="B744" s="937" t="s">
        <v>5263</v>
      </c>
      <c r="C744" s="937" t="s">
        <v>3007</v>
      </c>
      <c r="D744" s="937">
        <v>110.3</v>
      </c>
      <c r="E744" s="937">
        <v>91.8</v>
      </c>
      <c r="F744" s="938">
        <v>0.8322756119673618</v>
      </c>
      <c r="G744" s="937"/>
      <c r="H744" s="937"/>
      <c r="I744" s="937"/>
      <c r="J744" s="937"/>
      <c r="K744" s="937"/>
      <c r="L744" s="937"/>
      <c r="M744" s="937"/>
      <c r="N744" s="937"/>
      <c r="O744" s="937"/>
      <c r="P744" s="937"/>
      <c r="Q744" s="937"/>
      <c r="R744" s="937"/>
      <c r="S744" s="937"/>
      <c r="T744" s="937"/>
      <c r="U744" s="937"/>
      <c r="V744" s="937"/>
      <c r="W744" s="937"/>
      <c r="X744" s="937"/>
      <c r="Y744" s="937"/>
      <c r="Z744" s="937"/>
    </row>
    <row r="745" ht="15.75" customHeight="1">
      <c r="A745" s="937" t="s">
        <v>5584</v>
      </c>
      <c r="B745" s="937" t="s">
        <v>5266</v>
      </c>
      <c r="C745" s="937" t="s">
        <v>3010</v>
      </c>
      <c r="D745" s="937">
        <v>220.8</v>
      </c>
      <c r="E745" s="937">
        <v>185.8</v>
      </c>
      <c r="F745" s="938">
        <v>0.8414855072463768</v>
      </c>
      <c r="G745" s="937"/>
      <c r="H745" s="937"/>
      <c r="I745" s="937"/>
      <c r="J745" s="937"/>
      <c r="K745" s="937"/>
      <c r="L745" s="937"/>
      <c r="M745" s="937"/>
      <c r="N745" s="937"/>
      <c r="O745" s="937"/>
      <c r="P745" s="937"/>
      <c r="Q745" s="937"/>
      <c r="R745" s="937"/>
      <c r="S745" s="937"/>
      <c r="T745" s="937"/>
      <c r="U745" s="937"/>
      <c r="V745" s="937"/>
      <c r="W745" s="937"/>
      <c r="X745" s="937"/>
      <c r="Y745" s="937"/>
      <c r="Z745" s="937"/>
    </row>
    <row r="746" ht="15.75" customHeight="1">
      <c r="A746" s="937" t="s">
        <v>5584</v>
      </c>
      <c r="B746" s="937" t="s">
        <v>5283</v>
      </c>
      <c r="C746" s="937" t="s">
        <v>3013</v>
      </c>
      <c r="D746" s="937">
        <v>313.3</v>
      </c>
      <c r="E746" s="937">
        <v>271.2</v>
      </c>
      <c r="F746" s="938">
        <v>0.8656240025534631</v>
      </c>
      <c r="G746" s="937"/>
      <c r="H746" s="937"/>
      <c r="I746" s="937"/>
      <c r="J746" s="937"/>
      <c r="K746" s="937"/>
      <c r="L746" s="937"/>
      <c r="M746" s="937"/>
      <c r="N746" s="937"/>
      <c r="O746" s="937"/>
      <c r="P746" s="937"/>
      <c r="Q746" s="937"/>
      <c r="R746" s="937"/>
      <c r="S746" s="937"/>
      <c r="T746" s="937"/>
      <c r="U746" s="937"/>
      <c r="V746" s="937"/>
      <c r="W746" s="937"/>
      <c r="X746" s="937"/>
      <c r="Y746" s="937"/>
      <c r="Z746" s="937"/>
    </row>
    <row r="747" ht="15.75" customHeight="1">
      <c r="A747" s="937" t="s">
        <v>5584</v>
      </c>
      <c r="B747" s="937" t="s">
        <v>5585</v>
      </c>
      <c r="C747" s="937" t="s">
        <v>3016</v>
      </c>
      <c r="D747" s="937">
        <v>17.8</v>
      </c>
      <c r="E747" s="937">
        <v>17.8</v>
      </c>
      <c r="F747" s="938">
        <v>1.0</v>
      </c>
      <c r="G747" s="937"/>
      <c r="H747" s="937"/>
      <c r="I747" s="937"/>
      <c r="J747" s="937"/>
      <c r="K747" s="937"/>
      <c r="L747" s="937"/>
      <c r="M747" s="937"/>
      <c r="N747" s="937"/>
      <c r="O747" s="937"/>
      <c r="P747" s="937"/>
      <c r="Q747" s="937"/>
      <c r="R747" s="937"/>
      <c r="S747" s="937"/>
      <c r="T747" s="937"/>
      <c r="U747" s="937"/>
      <c r="V747" s="937"/>
      <c r="W747" s="937"/>
      <c r="X747" s="937"/>
      <c r="Y747" s="937"/>
      <c r="Z747" s="937"/>
    </row>
    <row r="748" ht="15.75" customHeight="1">
      <c r="A748" s="937" t="s">
        <v>5584</v>
      </c>
      <c r="B748" s="937" t="s">
        <v>5586</v>
      </c>
      <c r="C748" s="937" t="s">
        <v>3019</v>
      </c>
      <c r="D748" s="937">
        <v>30.0</v>
      </c>
      <c r="E748" s="937">
        <v>30.0</v>
      </c>
      <c r="F748" s="938">
        <v>1.0</v>
      </c>
      <c r="G748" s="937"/>
      <c r="H748" s="937"/>
      <c r="I748" s="937"/>
      <c r="J748" s="937"/>
      <c r="K748" s="937"/>
      <c r="L748" s="937"/>
      <c r="M748" s="937"/>
      <c r="N748" s="937"/>
      <c r="O748" s="937"/>
      <c r="P748" s="937"/>
      <c r="Q748" s="937"/>
      <c r="R748" s="937"/>
      <c r="S748" s="937"/>
      <c r="T748" s="937"/>
      <c r="U748" s="937"/>
      <c r="V748" s="937"/>
      <c r="W748" s="937"/>
      <c r="X748" s="937"/>
      <c r="Y748" s="937"/>
      <c r="Z748" s="937"/>
    </row>
    <row r="749" ht="15.75" customHeight="1">
      <c r="A749" s="937" t="s">
        <v>5584</v>
      </c>
      <c r="B749" s="937" t="s">
        <v>5587</v>
      </c>
      <c r="C749" s="937" t="s">
        <v>3022</v>
      </c>
      <c r="D749" s="937">
        <v>33.3</v>
      </c>
      <c r="E749" s="937">
        <v>33.3</v>
      </c>
      <c r="F749" s="938">
        <v>1.0</v>
      </c>
      <c r="G749" s="937"/>
      <c r="H749" s="937"/>
      <c r="I749" s="937"/>
      <c r="J749" s="937"/>
      <c r="K749" s="937"/>
      <c r="L749" s="937"/>
      <c r="M749" s="937"/>
      <c r="N749" s="937"/>
      <c r="O749" s="937"/>
      <c r="P749" s="937"/>
      <c r="Q749" s="937"/>
      <c r="R749" s="937"/>
      <c r="S749" s="937"/>
      <c r="T749" s="937"/>
      <c r="U749" s="937"/>
      <c r="V749" s="937"/>
      <c r="W749" s="937"/>
      <c r="X749" s="937"/>
      <c r="Y749" s="937"/>
      <c r="Z749" s="937"/>
    </row>
    <row r="750" ht="15.75" customHeight="1">
      <c r="A750" s="937" t="s">
        <v>5584</v>
      </c>
      <c r="B750" s="937" t="s">
        <v>5581</v>
      </c>
      <c r="C750" s="937" t="s">
        <v>3025</v>
      </c>
      <c r="D750" s="937">
        <v>112.2</v>
      </c>
      <c r="E750" s="937">
        <v>112.2</v>
      </c>
      <c r="F750" s="938">
        <v>1.0</v>
      </c>
      <c r="G750" s="937"/>
      <c r="H750" s="937"/>
      <c r="I750" s="937"/>
      <c r="J750" s="937"/>
      <c r="K750" s="937"/>
      <c r="L750" s="937"/>
      <c r="M750" s="937"/>
      <c r="N750" s="937"/>
      <c r="O750" s="937"/>
      <c r="P750" s="937"/>
      <c r="Q750" s="937"/>
      <c r="R750" s="937"/>
      <c r="S750" s="937"/>
      <c r="T750" s="937"/>
      <c r="U750" s="937"/>
      <c r="V750" s="937"/>
      <c r="W750" s="937"/>
      <c r="X750" s="937"/>
      <c r="Y750" s="937"/>
      <c r="Z750" s="937"/>
    </row>
    <row r="751" ht="15.75" customHeight="1">
      <c r="A751" s="937" t="s">
        <v>3293</v>
      </c>
      <c r="B751" s="937" t="s">
        <v>5230</v>
      </c>
      <c r="C751" s="937" t="s">
        <v>3028</v>
      </c>
      <c r="D751" s="937">
        <v>186.5</v>
      </c>
      <c r="E751" s="937">
        <v>186.5</v>
      </c>
      <c r="F751" s="938">
        <v>1.0</v>
      </c>
      <c r="G751" s="937"/>
      <c r="H751" s="937"/>
      <c r="I751" s="937"/>
      <c r="J751" s="937"/>
      <c r="K751" s="937"/>
      <c r="L751" s="937"/>
      <c r="M751" s="937"/>
      <c r="N751" s="937"/>
      <c r="O751" s="937"/>
      <c r="P751" s="937"/>
      <c r="Q751" s="937"/>
      <c r="R751" s="937"/>
      <c r="S751" s="937"/>
      <c r="T751" s="937"/>
      <c r="U751" s="937"/>
      <c r="V751" s="937"/>
      <c r="W751" s="937"/>
      <c r="X751" s="937"/>
      <c r="Y751" s="937"/>
      <c r="Z751" s="937"/>
    </row>
    <row r="752" ht="15.75" customHeight="1">
      <c r="A752" s="937" t="s">
        <v>3293</v>
      </c>
      <c r="B752" s="937" t="s">
        <v>5231</v>
      </c>
      <c r="C752" s="937" t="s">
        <v>3031</v>
      </c>
      <c r="D752" s="937">
        <v>201.3</v>
      </c>
      <c r="E752" s="937">
        <v>201.3</v>
      </c>
      <c r="F752" s="938">
        <v>1.0</v>
      </c>
      <c r="G752" s="937"/>
      <c r="H752" s="937"/>
      <c r="I752" s="937"/>
      <c r="J752" s="937"/>
      <c r="K752" s="937"/>
      <c r="L752" s="937"/>
      <c r="M752" s="937"/>
      <c r="N752" s="937"/>
      <c r="O752" s="937"/>
      <c r="P752" s="937"/>
      <c r="Q752" s="937"/>
      <c r="R752" s="937"/>
      <c r="S752" s="937"/>
      <c r="T752" s="937"/>
      <c r="U752" s="937"/>
      <c r="V752" s="937"/>
      <c r="W752" s="937"/>
      <c r="X752" s="937"/>
      <c r="Y752" s="937"/>
      <c r="Z752" s="937"/>
    </row>
    <row r="753" ht="15.75" customHeight="1">
      <c r="A753" s="937" t="s">
        <v>3293</v>
      </c>
      <c r="B753" s="937" t="s">
        <v>5228</v>
      </c>
      <c r="C753" s="937" t="s">
        <v>3034</v>
      </c>
      <c r="D753" s="937">
        <v>13.1</v>
      </c>
      <c r="E753" s="937">
        <v>13.1</v>
      </c>
      <c r="F753" s="938">
        <v>1.0</v>
      </c>
      <c r="G753" s="937"/>
      <c r="H753" s="937"/>
      <c r="I753" s="937"/>
      <c r="J753" s="937"/>
      <c r="K753" s="937"/>
      <c r="L753" s="937"/>
      <c r="M753" s="937"/>
      <c r="N753" s="937"/>
      <c r="O753" s="937"/>
      <c r="P753" s="937"/>
      <c r="Q753" s="937"/>
      <c r="R753" s="937"/>
      <c r="S753" s="937"/>
      <c r="T753" s="937"/>
      <c r="U753" s="937"/>
      <c r="V753" s="937"/>
      <c r="W753" s="937"/>
      <c r="X753" s="937"/>
      <c r="Y753" s="937"/>
      <c r="Z753" s="937"/>
    </row>
    <row r="754" ht="15.75" customHeight="1">
      <c r="A754" s="937" t="s">
        <v>3293</v>
      </c>
      <c r="B754" s="937" t="s">
        <v>5232</v>
      </c>
      <c r="C754" s="937" t="s">
        <v>3037</v>
      </c>
      <c r="D754" s="937">
        <v>21.6</v>
      </c>
      <c r="E754" s="937">
        <v>21.6</v>
      </c>
      <c r="F754" s="938">
        <v>1.0</v>
      </c>
      <c r="G754" s="937"/>
      <c r="H754" s="937"/>
      <c r="I754" s="937"/>
      <c r="J754" s="937"/>
      <c r="K754" s="937"/>
      <c r="L754" s="937"/>
      <c r="M754" s="937"/>
      <c r="N754" s="937"/>
      <c r="O754" s="937"/>
      <c r="P754" s="937"/>
      <c r="Q754" s="937"/>
      <c r="R754" s="937"/>
      <c r="S754" s="937"/>
      <c r="T754" s="937"/>
      <c r="U754" s="937"/>
      <c r="V754" s="937"/>
      <c r="W754" s="937"/>
      <c r="X754" s="937"/>
      <c r="Y754" s="937"/>
      <c r="Z754" s="937"/>
    </row>
    <row r="755" ht="15.75" customHeight="1">
      <c r="A755" s="937" t="s">
        <v>5588</v>
      </c>
      <c r="B755" s="937" t="s">
        <v>5263</v>
      </c>
      <c r="C755" s="937" t="s">
        <v>3040</v>
      </c>
      <c r="D755" s="937">
        <v>687.3</v>
      </c>
      <c r="E755" s="937">
        <v>586.0</v>
      </c>
      <c r="F755" s="938">
        <v>0.8526116688491198</v>
      </c>
      <c r="G755" s="937"/>
      <c r="H755" s="937"/>
      <c r="I755" s="937"/>
      <c r="J755" s="937"/>
      <c r="K755" s="937"/>
      <c r="L755" s="937"/>
      <c r="M755" s="937"/>
      <c r="N755" s="937"/>
      <c r="O755" s="937"/>
      <c r="P755" s="937"/>
      <c r="Q755" s="937"/>
      <c r="R755" s="937"/>
      <c r="S755" s="937"/>
      <c r="T755" s="937"/>
      <c r="U755" s="937"/>
      <c r="V755" s="937"/>
      <c r="W755" s="937"/>
      <c r="X755" s="937"/>
      <c r="Y755" s="937"/>
      <c r="Z755" s="937"/>
    </row>
    <row r="756" ht="15.75" customHeight="1">
      <c r="A756" s="937" t="s">
        <v>5588</v>
      </c>
      <c r="B756" s="937" t="s">
        <v>5266</v>
      </c>
      <c r="C756" s="937" t="s">
        <v>3043</v>
      </c>
      <c r="D756" s="937">
        <v>1122.1</v>
      </c>
      <c r="E756" s="937">
        <v>972.5</v>
      </c>
      <c r="F756" s="938">
        <v>0.8666785491489173</v>
      </c>
      <c r="G756" s="937"/>
      <c r="H756" s="937"/>
      <c r="I756" s="937"/>
      <c r="J756" s="937"/>
      <c r="K756" s="937"/>
      <c r="L756" s="937"/>
      <c r="M756" s="937"/>
      <c r="N756" s="937"/>
      <c r="O756" s="937"/>
      <c r="P756" s="937"/>
      <c r="Q756" s="937"/>
      <c r="R756" s="937"/>
      <c r="S756" s="937"/>
      <c r="T756" s="937"/>
      <c r="U756" s="937"/>
      <c r="V756" s="937"/>
      <c r="W756" s="937"/>
      <c r="X756" s="937"/>
      <c r="Y756" s="937"/>
      <c r="Z756" s="937"/>
    </row>
    <row r="757" ht="15.75" customHeight="1">
      <c r="A757" s="937" t="s">
        <v>5588</v>
      </c>
      <c r="B757" s="937" t="s">
        <v>5283</v>
      </c>
      <c r="C757" s="937" t="s">
        <v>3046</v>
      </c>
      <c r="D757" s="937">
        <v>1709.0</v>
      </c>
      <c r="E757" s="937">
        <v>1484.3</v>
      </c>
      <c r="F757" s="938">
        <v>0.868519602106495</v>
      </c>
      <c r="G757" s="937"/>
      <c r="H757" s="937"/>
      <c r="I757" s="937"/>
      <c r="J757" s="937"/>
      <c r="K757" s="937"/>
      <c r="L757" s="937"/>
      <c r="M757" s="937"/>
      <c r="N757" s="937"/>
      <c r="O757" s="937"/>
      <c r="P757" s="937"/>
      <c r="Q757" s="937"/>
      <c r="R757" s="937"/>
      <c r="S757" s="937"/>
      <c r="T757" s="937"/>
      <c r="U757" s="937"/>
      <c r="V757" s="937"/>
      <c r="W757" s="937"/>
      <c r="X757" s="937"/>
      <c r="Y757" s="937"/>
      <c r="Z757" s="937"/>
    </row>
    <row r="758" ht="15.75" customHeight="1">
      <c r="A758" s="937" t="s">
        <v>5588</v>
      </c>
      <c r="B758" s="937" t="s">
        <v>5589</v>
      </c>
      <c r="C758" s="937" t="s">
        <v>3049</v>
      </c>
      <c r="D758" s="937">
        <v>82.9</v>
      </c>
      <c r="E758" s="937">
        <v>82.9</v>
      </c>
      <c r="F758" s="938">
        <v>1.0</v>
      </c>
      <c r="G758" s="937"/>
      <c r="H758" s="937"/>
      <c r="I758" s="937"/>
      <c r="J758" s="937"/>
      <c r="K758" s="937"/>
      <c r="L758" s="937"/>
      <c r="M758" s="937"/>
      <c r="N758" s="937"/>
      <c r="O758" s="937"/>
      <c r="P758" s="937"/>
      <c r="Q758" s="937"/>
      <c r="R758" s="937"/>
      <c r="S758" s="937"/>
      <c r="T758" s="937"/>
      <c r="U758" s="937"/>
      <c r="V758" s="937"/>
      <c r="W758" s="937"/>
      <c r="X758" s="937"/>
      <c r="Y758" s="937"/>
      <c r="Z758" s="937"/>
    </row>
    <row r="759" ht="15.75" customHeight="1">
      <c r="A759" s="937" t="s">
        <v>5588</v>
      </c>
      <c r="B759" s="937" t="s">
        <v>5590</v>
      </c>
      <c r="C759" s="937" t="s">
        <v>3052</v>
      </c>
      <c r="D759" s="937">
        <v>225.4</v>
      </c>
      <c r="E759" s="937">
        <v>225.4</v>
      </c>
      <c r="F759" s="938">
        <v>1.0</v>
      </c>
      <c r="G759" s="937"/>
      <c r="H759" s="937"/>
      <c r="I759" s="937"/>
      <c r="J759" s="937"/>
      <c r="K759" s="937"/>
      <c r="L759" s="937"/>
      <c r="M759" s="937"/>
      <c r="N759" s="937"/>
      <c r="O759" s="937"/>
      <c r="P759" s="937"/>
      <c r="Q759" s="937"/>
      <c r="R759" s="937"/>
      <c r="S759" s="937"/>
      <c r="T759" s="937"/>
      <c r="U759" s="937"/>
      <c r="V759" s="937"/>
      <c r="W759" s="937"/>
      <c r="X759" s="937"/>
      <c r="Y759" s="937"/>
      <c r="Z759" s="937"/>
    </row>
    <row r="760" ht="15.75" customHeight="1">
      <c r="A760" s="937" t="s">
        <v>5588</v>
      </c>
      <c r="B760" s="937" t="s">
        <v>5591</v>
      </c>
      <c r="C760" s="937" t="s">
        <v>3055</v>
      </c>
      <c r="D760" s="937">
        <v>388.8</v>
      </c>
      <c r="E760" s="937">
        <v>388.8</v>
      </c>
      <c r="F760" s="938">
        <v>1.0</v>
      </c>
      <c r="G760" s="937"/>
      <c r="H760" s="937"/>
      <c r="I760" s="937"/>
      <c r="J760" s="937"/>
      <c r="K760" s="937"/>
      <c r="L760" s="937"/>
      <c r="M760" s="937"/>
      <c r="N760" s="937"/>
      <c r="O760" s="937"/>
      <c r="P760" s="937"/>
      <c r="Q760" s="937"/>
      <c r="R760" s="937"/>
      <c r="S760" s="937"/>
      <c r="T760" s="937"/>
      <c r="U760" s="937"/>
      <c r="V760" s="937"/>
      <c r="W760" s="937"/>
      <c r="X760" s="937"/>
      <c r="Y760" s="937"/>
      <c r="Z760" s="937"/>
    </row>
    <row r="761" ht="15.75" customHeight="1">
      <c r="A761" s="937" t="s">
        <v>5588</v>
      </c>
      <c r="B761" s="937" t="s">
        <v>5581</v>
      </c>
      <c r="C761" s="937" t="s">
        <v>3058</v>
      </c>
      <c r="D761" s="937">
        <v>152.0</v>
      </c>
      <c r="E761" s="937">
        <v>152.0</v>
      </c>
      <c r="F761" s="938">
        <v>1.0</v>
      </c>
      <c r="G761" s="937"/>
      <c r="H761" s="937"/>
      <c r="I761" s="937"/>
      <c r="J761" s="937"/>
      <c r="K761" s="937"/>
      <c r="L761" s="937"/>
      <c r="M761" s="937"/>
      <c r="N761" s="937"/>
      <c r="O761" s="937"/>
      <c r="P761" s="937"/>
      <c r="Q761" s="937"/>
      <c r="R761" s="937"/>
      <c r="S761" s="937"/>
      <c r="T761" s="937"/>
      <c r="U761" s="937"/>
      <c r="V761" s="937"/>
      <c r="W761" s="937"/>
      <c r="X761" s="937"/>
      <c r="Y761" s="937"/>
      <c r="Z761" s="937"/>
    </row>
    <row r="762" ht="15.75" customHeight="1">
      <c r="A762" s="937" t="s">
        <v>5592</v>
      </c>
      <c r="B762" s="937" t="s">
        <v>5263</v>
      </c>
      <c r="C762" s="937" t="s">
        <v>3061</v>
      </c>
      <c r="D762" s="937">
        <v>489.3</v>
      </c>
      <c r="E762" s="937">
        <v>489.3</v>
      </c>
      <c r="F762" s="938">
        <v>1.0</v>
      </c>
      <c r="G762" s="937"/>
      <c r="H762" s="937"/>
      <c r="I762" s="937"/>
      <c r="J762" s="937"/>
      <c r="K762" s="937"/>
      <c r="L762" s="937"/>
      <c r="M762" s="937"/>
      <c r="N762" s="937"/>
      <c r="O762" s="937"/>
      <c r="P762" s="937"/>
      <c r="Q762" s="937"/>
      <c r="R762" s="937"/>
      <c r="S762" s="937"/>
      <c r="T762" s="937"/>
      <c r="U762" s="937"/>
      <c r="V762" s="937"/>
      <c r="W762" s="937"/>
      <c r="X762" s="937"/>
      <c r="Y762" s="937"/>
      <c r="Z762" s="937"/>
    </row>
    <row r="763" ht="15.75" customHeight="1">
      <c r="A763" s="937" t="s">
        <v>5592</v>
      </c>
      <c r="B763" s="937" t="s">
        <v>5266</v>
      </c>
      <c r="C763" s="937" t="s">
        <v>3064</v>
      </c>
      <c r="D763" s="937">
        <v>786.9</v>
      </c>
      <c r="E763" s="937">
        <v>628.9</v>
      </c>
      <c r="F763" s="938">
        <v>0.7992120981064939</v>
      </c>
      <c r="G763" s="937"/>
      <c r="H763" s="937"/>
      <c r="I763" s="937"/>
      <c r="J763" s="937"/>
      <c r="K763" s="937"/>
      <c r="L763" s="937"/>
      <c r="M763" s="937"/>
      <c r="N763" s="937"/>
      <c r="O763" s="937"/>
      <c r="P763" s="937"/>
      <c r="Q763" s="937"/>
      <c r="R763" s="937"/>
      <c r="S763" s="937"/>
      <c r="T763" s="937"/>
      <c r="U763" s="937"/>
      <c r="V763" s="937"/>
      <c r="W763" s="937"/>
      <c r="X763" s="937"/>
      <c r="Y763" s="937"/>
      <c r="Z763" s="937"/>
    </row>
    <row r="764" ht="15.75" customHeight="1">
      <c r="A764" s="937" t="s">
        <v>5592</v>
      </c>
      <c r="B764" s="937" t="s">
        <v>5283</v>
      </c>
      <c r="C764" s="937" t="s">
        <v>3067</v>
      </c>
      <c r="D764" s="937">
        <v>1049.8</v>
      </c>
      <c r="E764" s="937">
        <v>829.3</v>
      </c>
      <c r="F764" s="938">
        <v>0.7899599923795009</v>
      </c>
      <c r="G764" s="937"/>
      <c r="H764" s="937"/>
      <c r="I764" s="937"/>
      <c r="J764" s="937"/>
      <c r="K764" s="937"/>
      <c r="L764" s="937"/>
      <c r="M764" s="937"/>
      <c r="N764" s="937"/>
      <c r="O764" s="937"/>
      <c r="P764" s="937"/>
      <c r="Q764" s="937"/>
      <c r="R764" s="937"/>
      <c r="S764" s="937"/>
      <c r="T764" s="937"/>
      <c r="U764" s="937"/>
      <c r="V764" s="937"/>
      <c r="W764" s="937"/>
      <c r="X764" s="937"/>
      <c r="Y764" s="937"/>
      <c r="Z764" s="937"/>
    </row>
    <row r="765" ht="15.75" customHeight="1">
      <c r="A765" s="937" t="s">
        <v>5592</v>
      </c>
      <c r="B765" s="937" t="s">
        <v>5593</v>
      </c>
      <c r="C765" s="937" t="s">
        <v>3070</v>
      </c>
      <c r="D765" s="937">
        <v>67.1</v>
      </c>
      <c r="E765" s="937">
        <v>67.1</v>
      </c>
      <c r="F765" s="938">
        <v>1.0</v>
      </c>
      <c r="G765" s="937"/>
      <c r="H765" s="937"/>
      <c r="I765" s="937"/>
      <c r="J765" s="937"/>
      <c r="K765" s="937"/>
      <c r="L765" s="937"/>
      <c r="M765" s="937"/>
      <c r="N765" s="937"/>
      <c r="O765" s="937"/>
      <c r="P765" s="937"/>
      <c r="Q765" s="937"/>
      <c r="R765" s="937"/>
      <c r="S765" s="937"/>
      <c r="T765" s="937"/>
      <c r="U765" s="937"/>
      <c r="V765" s="937"/>
      <c r="W765" s="937"/>
      <c r="X765" s="937"/>
      <c r="Y765" s="937"/>
      <c r="Z765" s="937"/>
    </row>
    <row r="766" ht="15.75" customHeight="1">
      <c r="A766" s="937" t="s">
        <v>5592</v>
      </c>
      <c r="B766" s="937" t="s">
        <v>5594</v>
      </c>
      <c r="C766" s="937" t="s">
        <v>3073</v>
      </c>
      <c r="D766" s="937">
        <v>158.5</v>
      </c>
      <c r="E766" s="937">
        <v>158.5</v>
      </c>
      <c r="F766" s="938">
        <v>1.0</v>
      </c>
      <c r="G766" s="937"/>
      <c r="H766" s="937"/>
      <c r="I766" s="937"/>
      <c r="J766" s="937"/>
      <c r="K766" s="937"/>
      <c r="L766" s="937"/>
      <c r="M766" s="937"/>
      <c r="N766" s="937"/>
      <c r="O766" s="937"/>
      <c r="P766" s="937"/>
      <c r="Q766" s="937"/>
      <c r="R766" s="937"/>
      <c r="S766" s="937"/>
      <c r="T766" s="937"/>
      <c r="U766" s="937"/>
      <c r="V766" s="937"/>
      <c r="W766" s="937"/>
      <c r="X766" s="937"/>
      <c r="Y766" s="937"/>
      <c r="Z766" s="937"/>
    </row>
    <row r="767" ht="15.75" customHeight="1">
      <c r="A767" s="937" t="s">
        <v>5592</v>
      </c>
      <c r="B767" s="937" t="s">
        <v>5595</v>
      </c>
      <c r="C767" s="937" t="s">
        <v>3076</v>
      </c>
      <c r="D767" s="937">
        <v>261.9</v>
      </c>
      <c r="E767" s="937">
        <v>261.9</v>
      </c>
      <c r="F767" s="938">
        <v>1.0</v>
      </c>
      <c r="G767" s="937"/>
      <c r="H767" s="937"/>
      <c r="I767" s="937"/>
      <c r="J767" s="937"/>
      <c r="K767" s="937"/>
      <c r="L767" s="937"/>
      <c r="M767" s="937"/>
      <c r="N767" s="937"/>
      <c r="O767" s="937"/>
      <c r="P767" s="937"/>
      <c r="Q767" s="937"/>
      <c r="R767" s="937"/>
      <c r="S767" s="937"/>
      <c r="T767" s="937"/>
      <c r="U767" s="937"/>
      <c r="V767" s="937"/>
      <c r="W767" s="937"/>
      <c r="X767" s="937"/>
      <c r="Y767" s="937"/>
      <c r="Z767" s="937"/>
    </row>
    <row r="768" ht="15.75" customHeight="1">
      <c r="A768" s="937" t="s">
        <v>3319</v>
      </c>
      <c r="B768" s="937" t="s">
        <v>5596</v>
      </c>
      <c r="C768" s="937" t="s">
        <v>3079</v>
      </c>
      <c r="D768" s="937">
        <v>100.0</v>
      </c>
      <c r="E768" s="937">
        <v>100.0</v>
      </c>
      <c r="F768" s="938">
        <v>1.0</v>
      </c>
      <c r="G768" s="937"/>
      <c r="H768" s="937"/>
      <c r="I768" s="937"/>
      <c r="J768" s="937"/>
      <c r="K768" s="937"/>
      <c r="L768" s="937"/>
      <c r="M768" s="937"/>
      <c r="N768" s="937"/>
      <c r="O768" s="937"/>
      <c r="P768" s="937"/>
      <c r="Q768" s="937"/>
      <c r="R768" s="937"/>
      <c r="S768" s="937"/>
      <c r="T768" s="937"/>
      <c r="U768" s="937"/>
      <c r="V768" s="937"/>
      <c r="W768" s="937"/>
      <c r="X768" s="937"/>
      <c r="Y768" s="937"/>
      <c r="Z768" s="937"/>
    </row>
    <row r="769" ht="15.75" customHeight="1">
      <c r="A769" s="937"/>
      <c r="B769" s="937"/>
      <c r="C769" s="937"/>
      <c r="D769" s="937"/>
      <c r="E769" s="937"/>
      <c r="F769" s="937"/>
      <c r="G769" s="937"/>
      <c r="H769" s="937"/>
      <c r="I769" s="937"/>
      <c r="J769" s="937"/>
      <c r="K769" s="937"/>
      <c r="L769" s="937"/>
      <c r="M769" s="937"/>
      <c r="N769" s="937"/>
      <c r="O769" s="937"/>
      <c r="P769" s="937"/>
      <c r="Q769" s="937"/>
      <c r="R769" s="937"/>
      <c r="S769" s="937"/>
      <c r="T769" s="937"/>
      <c r="U769" s="937"/>
      <c r="V769" s="937"/>
      <c r="W769" s="937"/>
      <c r="X769" s="937"/>
      <c r="Y769" s="937"/>
      <c r="Z769" s="937"/>
    </row>
    <row r="770" ht="15.75" customHeight="1">
      <c r="A770" s="937"/>
      <c r="B770" s="937"/>
      <c r="C770" s="937"/>
      <c r="D770" s="937"/>
      <c r="E770" s="937"/>
      <c r="F770" s="937"/>
      <c r="G770" s="937"/>
      <c r="H770" s="937"/>
      <c r="I770" s="937"/>
      <c r="J770" s="937"/>
      <c r="K770" s="937"/>
      <c r="L770" s="937"/>
      <c r="M770" s="937"/>
      <c r="N770" s="937"/>
      <c r="O770" s="937"/>
      <c r="P770" s="937"/>
      <c r="Q770" s="937"/>
      <c r="R770" s="937"/>
      <c r="S770" s="937"/>
      <c r="T770" s="937"/>
      <c r="U770" s="937"/>
      <c r="V770" s="937"/>
      <c r="W770" s="937"/>
      <c r="X770" s="937"/>
      <c r="Y770" s="937"/>
      <c r="Z770" s="937"/>
    </row>
    <row r="771" ht="15.75" customHeight="1">
      <c r="A771" s="937"/>
      <c r="B771" s="937"/>
      <c r="C771" s="937"/>
      <c r="D771" s="937"/>
      <c r="E771" s="937"/>
      <c r="F771" s="937"/>
      <c r="G771" s="937"/>
      <c r="H771" s="937"/>
      <c r="I771" s="937"/>
      <c r="J771" s="937"/>
      <c r="K771" s="937"/>
      <c r="L771" s="937"/>
      <c r="M771" s="937"/>
      <c r="N771" s="937"/>
      <c r="O771" s="937"/>
      <c r="P771" s="937"/>
      <c r="Q771" s="937"/>
      <c r="R771" s="937"/>
      <c r="S771" s="937"/>
      <c r="T771" s="937"/>
      <c r="U771" s="937"/>
      <c r="V771" s="937"/>
      <c r="W771" s="937"/>
      <c r="X771" s="937"/>
      <c r="Y771" s="937"/>
      <c r="Z771" s="937"/>
    </row>
    <row r="772" ht="15.75" customHeight="1">
      <c r="A772" s="937"/>
      <c r="B772" s="937"/>
      <c r="C772" s="937"/>
      <c r="D772" s="937"/>
      <c r="E772" s="937"/>
      <c r="F772" s="937"/>
      <c r="G772" s="937"/>
      <c r="H772" s="937"/>
      <c r="I772" s="937"/>
      <c r="J772" s="937"/>
      <c r="K772" s="937"/>
      <c r="L772" s="937"/>
      <c r="M772" s="937"/>
      <c r="N772" s="937"/>
      <c r="O772" s="937"/>
      <c r="P772" s="937"/>
      <c r="Q772" s="937"/>
      <c r="R772" s="937"/>
      <c r="S772" s="937"/>
      <c r="T772" s="937"/>
      <c r="U772" s="937"/>
      <c r="V772" s="937"/>
      <c r="W772" s="937"/>
      <c r="X772" s="937"/>
      <c r="Y772" s="937"/>
      <c r="Z772" s="937"/>
    </row>
    <row r="773" ht="15.75" customHeight="1">
      <c r="A773" s="937"/>
      <c r="B773" s="937"/>
      <c r="C773" s="937"/>
      <c r="D773" s="937"/>
      <c r="E773" s="937"/>
      <c r="F773" s="937"/>
      <c r="G773" s="937"/>
      <c r="H773" s="937"/>
      <c r="I773" s="937"/>
      <c r="J773" s="937"/>
      <c r="K773" s="937"/>
      <c r="L773" s="937"/>
      <c r="M773" s="937"/>
      <c r="N773" s="937"/>
      <c r="O773" s="937"/>
      <c r="P773" s="937"/>
      <c r="Q773" s="937"/>
      <c r="R773" s="937"/>
      <c r="S773" s="937"/>
      <c r="T773" s="937"/>
      <c r="U773" s="937"/>
      <c r="V773" s="937"/>
      <c r="W773" s="937"/>
      <c r="X773" s="937"/>
      <c r="Y773" s="937"/>
      <c r="Z773" s="937"/>
    </row>
    <row r="774" ht="15.75" customHeight="1">
      <c r="A774" s="937"/>
      <c r="B774" s="937"/>
      <c r="C774" s="937"/>
      <c r="D774" s="937"/>
      <c r="E774" s="937"/>
      <c r="F774" s="937"/>
      <c r="G774" s="937"/>
      <c r="H774" s="937"/>
      <c r="I774" s="937"/>
      <c r="J774" s="937"/>
      <c r="K774" s="937"/>
      <c r="L774" s="937"/>
      <c r="M774" s="937"/>
      <c r="N774" s="937"/>
      <c r="O774" s="937"/>
      <c r="P774" s="937"/>
      <c r="Q774" s="937"/>
      <c r="R774" s="937"/>
      <c r="S774" s="937"/>
      <c r="T774" s="937"/>
      <c r="U774" s="937"/>
      <c r="V774" s="937"/>
      <c r="W774" s="937"/>
      <c r="X774" s="937"/>
      <c r="Y774" s="937"/>
      <c r="Z774" s="937"/>
    </row>
    <row r="775" ht="15.75" customHeight="1">
      <c r="A775" s="937"/>
      <c r="B775" s="937"/>
      <c r="C775" s="937"/>
      <c r="D775" s="937"/>
      <c r="E775" s="937"/>
      <c r="F775" s="937"/>
      <c r="G775" s="937"/>
      <c r="H775" s="937"/>
      <c r="I775" s="937"/>
      <c r="J775" s="937"/>
      <c r="K775" s="937"/>
      <c r="L775" s="937"/>
      <c r="M775" s="937"/>
      <c r="N775" s="937"/>
      <c r="O775" s="937"/>
      <c r="P775" s="937"/>
      <c r="Q775" s="937"/>
      <c r="R775" s="937"/>
      <c r="S775" s="937"/>
      <c r="T775" s="937"/>
      <c r="U775" s="937"/>
      <c r="V775" s="937"/>
      <c r="W775" s="937"/>
      <c r="X775" s="937"/>
      <c r="Y775" s="937"/>
      <c r="Z775" s="937"/>
    </row>
    <row r="776" ht="15.75" customHeight="1">
      <c r="A776" s="937"/>
      <c r="B776" s="937"/>
      <c r="C776" s="937"/>
      <c r="D776" s="937"/>
      <c r="E776" s="937"/>
      <c r="F776" s="937"/>
      <c r="G776" s="937"/>
      <c r="H776" s="937"/>
      <c r="I776" s="937"/>
      <c r="J776" s="937"/>
      <c r="K776" s="937"/>
      <c r="L776" s="937"/>
      <c r="M776" s="937"/>
      <c r="N776" s="937"/>
      <c r="O776" s="937"/>
      <c r="P776" s="937"/>
      <c r="Q776" s="937"/>
      <c r="R776" s="937"/>
      <c r="S776" s="937"/>
      <c r="T776" s="937"/>
      <c r="U776" s="937"/>
      <c r="V776" s="937"/>
      <c r="W776" s="937"/>
      <c r="X776" s="937"/>
      <c r="Y776" s="937"/>
      <c r="Z776" s="937"/>
    </row>
    <row r="777" ht="15.75" customHeight="1">
      <c r="A777" s="937"/>
      <c r="B777" s="937"/>
      <c r="C777" s="937"/>
      <c r="D777" s="937"/>
      <c r="E777" s="937"/>
      <c r="F777" s="937"/>
      <c r="G777" s="937"/>
      <c r="H777" s="937"/>
      <c r="I777" s="937"/>
      <c r="J777" s="937"/>
      <c r="K777" s="937"/>
      <c r="L777" s="937"/>
      <c r="M777" s="937"/>
      <c r="N777" s="937"/>
      <c r="O777" s="937"/>
      <c r="P777" s="937"/>
      <c r="Q777" s="937"/>
      <c r="R777" s="937"/>
      <c r="S777" s="937"/>
      <c r="T777" s="937"/>
      <c r="U777" s="937"/>
      <c r="V777" s="937"/>
      <c r="W777" s="937"/>
      <c r="X777" s="937"/>
      <c r="Y777" s="937"/>
      <c r="Z777" s="937"/>
    </row>
    <row r="778" ht="15.75" customHeight="1">
      <c r="A778" s="937"/>
      <c r="B778" s="937"/>
      <c r="C778" s="937"/>
      <c r="D778" s="937"/>
      <c r="E778" s="937"/>
      <c r="F778" s="937"/>
      <c r="G778" s="937"/>
      <c r="H778" s="937"/>
      <c r="I778" s="937"/>
      <c r="J778" s="937"/>
      <c r="K778" s="937"/>
      <c r="L778" s="937"/>
      <c r="M778" s="937"/>
      <c r="N778" s="937"/>
      <c r="O778" s="937"/>
      <c r="P778" s="937"/>
      <c r="Q778" s="937"/>
      <c r="R778" s="937"/>
      <c r="S778" s="937"/>
      <c r="T778" s="937"/>
      <c r="U778" s="937"/>
      <c r="V778" s="937"/>
      <c r="W778" s="937"/>
      <c r="X778" s="937"/>
      <c r="Y778" s="937"/>
      <c r="Z778" s="937"/>
    </row>
    <row r="779" ht="15.75" customHeight="1">
      <c r="A779" s="937"/>
      <c r="B779" s="937"/>
      <c r="C779" s="937"/>
      <c r="D779" s="937"/>
      <c r="E779" s="937"/>
      <c r="F779" s="937"/>
      <c r="G779" s="937"/>
      <c r="H779" s="937"/>
      <c r="I779" s="937"/>
      <c r="J779" s="937"/>
      <c r="K779" s="937"/>
      <c r="L779" s="937"/>
      <c r="M779" s="937"/>
      <c r="N779" s="937"/>
      <c r="O779" s="937"/>
      <c r="P779" s="937"/>
      <c r="Q779" s="937"/>
      <c r="R779" s="937"/>
      <c r="S779" s="937"/>
      <c r="T779" s="937"/>
      <c r="U779" s="937"/>
      <c r="V779" s="937"/>
      <c r="W779" s="937"/>
      <c r="X779" s="937"/>
      <c r="Y779" s="937"/>
      <c r="Z779" s="937"/>
    </row>
    <row r="780" ht="15.75" customHeight="1">
      <c r="A780" s="937"/>
      <c r="B780" s="937"/>
      <c r="C780" s="937"/>
      <c r="D780" s="937"/>
      <c r="E780" s="937"/>
      <c r="F780" s="937"/>
      <c r="G780" s="937"/>
      <c r="H780" s="937"/>
      <c r="I780" s="937"/>
      <c r="J780" s="937"/>
      <c r="K780" s="937"/>
      <c r="L780" s="937"/>
      <c r="M780" s="937"/>
      <c r="N780" s="937"/>
      <c r="O780" s="937"/>
      <c r="P780" s="937"/>
      <c r="Q780" s="937"/>
      <c r="R780" s="937"/>
      <c r="S780" s="937"/>
      <c r="T780" s="937"/>
      <c r="U780" s="937"/>
      <c r="V780" s="937"/>
      <c r="W780" s="937"/>
      <c r="X780" s="937"/>
      <c r="Y780" s="937"/>
      <c r="Z780" s="937"/>
    </row>
    <row r="781" ht="15.75" customHeight="1">
      <c r="A781" s="937"/>
      <c r="B781" s="937"/>
      <c r="C781" s="937"/>
      <c r="D781" s="937"/>
      <c r="E781" s="937"/>
      <c r="F781" s="937"/>
      <c r="G781" s="937"/>
      <c r="H781" s="937"/>
      <c r="I781" s="937"/>
      <c r="J781" s="937"/>
      <c r="K781" s="937"/>
      <c r="L781" s="937"/>
      <c r="M781" s="937"/>
      <c r="N781" s="937"/>
      <c r="O781" s="937"/>
      <c r="P781" s="937"/>
      <c r="Q781" s="937"/>
      <c r="R781" s="937"/>
      <c r="S781" s="937"/>
      <c r="T781" s="937"/>
      <c r="U781" s="937"/>
      <c r="V781" s="937"/>
      <c r="W781" s="937"/>
      <c r="X781" s="937"/>
      <c r="Y781" s="937"/>
      <c r="Z781" s="937"/>
    </row>
    <row r="782" ht="15.75" customHeight="1">
      <c r="A782" s="937"/>
      <c r="B782" s="937"/>
      <c r="C782" s="937"/>
      <c r="D782" s="937"/>
      <c r="E782" s="937"/>
      <c r="F782" s="937"/>
      <c r="G782" s="937"/>
      <c r="H782" s="937"/>
      <c r="I782" s="937"/>
      <c r="J782" s="937"/>
      <c r="K782" s="937"/>
      <c r="L782" s="937"/>
      <c r="M782" s="937"/>
      <c r="N782" s="937"/>
      <c r="O782" s="937"/>
      <c r="P782" s="937"/>
      <c r="Q782" s="937"/>
      <c r="R782" s="937"/>
      <c r="S782" s="937"/>
      <c r="T782" s="937"/>
      <c r="U782" s="937"/>
      <c r="V782" s="937"/>
      <c r="W782" s="937"/>
      <c r="X782" s="937"/>
      <c r="Y782" s="937"/>
      <c r="Z782" s="937"/>
    </row>
    <row r="783" ht="15.75" customHeight="1">
      <c r="A783" s="937"/>
      <c r="B783" s="937"/>
      <c r="C783" s="937"/>
      <c r="D783" s="937"/>
      <c r="E783" s="937"/>
      <c r="F783" s="937"/>
      <c r="G783" s="937"/>
      <c r="H783" s="937"/>
      <c r="I783" s="937"/>
      <c r="J783" s="937"/>
      <c r="K783" s="937"/>
      <c r="L783" s="937"/>
      <c r="M783" s="937"/>
      <c r="N783" s="937"/>
      <c r="O783" s="937"/>
      <c r="P783" s="937"/>
      <c r="Q783" s="937"/>
      <c r="R783" s="937"/>
      <c r="S783" s="937"/>
      <c r="T783" s="937"/>
      <c r="U783" s="937"/>
      <c r="V783" s="937"/>
      <c r="W783" s="937"/>
      <c r="X783" s="937"/>
      <c r="Y783" s="937"/>
      <c r="Z783" s="937"/>
    </row>
    <row r="784" ht="15.75" customHeight="1">
      <c r="A784" s="937"/>
      <c r="B784" s="937"/>
      <c r="C784" s="937"/>
      <c r="D784" s="937"/>
      <c r="E784" s="937"/>
      <c r="F784" s="937"/>
      <c r="G784" s="937"/>
      <c r="H784" s="937"/>
      <c r="I784" s="937"/>
      <c r="J784" s="937"/>
      <c r="K784" s="937"/>
      <c r="L784" s="937"/>
      <c r="M784" s="937"/>
      <c r="N784" s="937"/>
      <c r="O784" s="937"/>
      <c r="P784" s="937"/>
      <c r="Q784" s="937"/>
      <c r="R784" s="937"/>
      <c r="S784" s="937"/>
      <c r="T784" s="937"/>
      <c r="U784" s="937"/>
      <c r="V784" s="937"/>
      <c r="W784" s="937"/>
      <c r="X784" s="937"/>
      <c r="Y784" s="937"/>
      <c r="Z784" s="937"/>
    </row>
    <row r="785" ht="15.75" customHeight="1">
      <c r="A785" s="937"/>
      <c r="B785" s="937"/>
      <c r="C785" s="937"/>
      <c r="D785" s="937"/>
      <c r="E785" s="937"/>
      <c r="F785" s="937"/>
      <c r="G785" s="937"/>
      <c r="H785" s="937"/>
      <c r="I785" s="937"/>
      <c r="J785" s="937"/>
      <c r="K785" s="937"/>
      <c r="L785" s="937"/>
      <c r="M785" s="937"/>
      <c r="N785" s="937"/>
      <c r="O785" s="937"/>
      <c r="P785" s="937"/>
      <c r="Q785" s="937"/>
      <c r="R785" s="937"/>
      <c r="S785" s="937"/>
      <c r="T785" s="937"/>
      <c r="U785" s="937"/>
      <c r="V785" s="937"/>
      <c r="W785" s="937"/>
      <c r="X785" s="937"/>
      <c r="Y785" s="937"/>
      <c r="Z785" s="937"/>
    </row>
    <row r="786" ht="15.75" customHeight="1">
      <c r="A786" s="937"/>
      <c r="B786" s="937"/>
      <c r="C786" s="937"/>
      <c r="D786" s="937"/>
      <c r="E786" s="937"/>
      <c r="F786" s="937"/>
      <c r="G786" s="937"/>
      <c r="H786" s="937"/>
      <c r="I786" s="937"/>
      <c r="J786" s="937"/>
      <c r="K786" s="937"/>
      <c r="L786" s="937"/>
      <c r="M786" s="937"/>
      <c r="N786" s="937"/>
      <c r="O786" s="937"/>
      <c r="P786" s="937"/>
      <c r="Q786" s="937"/>
      <c r="R786" s="937"/>
      <c r="S786" s="937"/>
      <c r="T786" s="937"/>
      <c r="U786" s="937"/>
      <c r="V786" s="937"/>
      <c r="W786" s="937"/>
      <c r="X786" s="937"/>
      <c r="Y786" s="937"/>
      <c r="Z786" s="937"/>
    </row>
    <row r="787" ht="15.75" customHeight="1">
      <c r="A787" s="937"/>
      <c r="B787" s="937"/>
      <c r="C787" s="937"/>
      <c r="D787" s="937"/>
      <c r="E787" s="937"/>
      <c r="F787" s="937"/>
      <c r="G787" s="937"/>
      <c r="H787" s="937"/>
      <c r="I787" s="937"/>
      <c r="J787" s="937"/>
      <c r="K787" s="937"/>
      <c r="L787" s="937"/>
      <c r="M787" s="937"/>
      <c r="N787" s="937"/>
      <c r="O787" s="937"/>
      <c r="P787" s="937"/>
      <c r="Q787" s="937"/>
      <c r="R787" s="937"/>
      <c r="S787" s="937"/>
      <c r="T787" s="937"/>
      <c r="U787" s="937"/>
      <c r="V787" s="937"/>
      <c r="W787" s="937"/>
      <c r="X787" s="937"/>
      <c r="Y787" s="937"/>
      <c r="Z787" s="937"/>
    </row>
    <row r="788" ht="15.75" customHeight="1">
      <c r="A788" s="937"/>
      <c r="B788" s="937"/>
      <c r="C788" s="937"/>
      <c r="D788" s="937"/>
      <c r="E788" s="937"/>
      <c r="F788" s="937"/>
      <c r="G788" s="937"/>
      <c r="H788" s="937"/>
      <c r="I788" s="937"/>
      <c r="J788" s="937"/>
      <c r="K788" s="937"/>
      <c r="L788" s="937"/>
      <c r="M788" s="937"/>
      <c r="N788" s="937"/>
      <c r="O788" s="937"/>
      <c r="P788" s="937"/>
      <c r="Q788" s="937"/>
      <c r="R788" s="937"/>
      <c r="S788" s="937"/>
      <c r="T788" s="937"/>
      <c r="U788" s="937"/>
      <c r="V788" s="937"/>
      <c r="W788" s="937"/>
      <c r="X788" s="937"/>
      <c r="Y788" s="937"/>
      <c r="Z788" s="937"/>
    </row>
    <row r="789" ht="15.75" customHeight="1">
      <c r="A789" s="937"/>
      <c r="B789" s="937"/>
      <c r="C789" s="937"/>
      <c r="D789" s="937"/>
      <c r="E789" s="937"/>
      <c r="F789" s="937"/>
      <c r="G789" s="937"/>
      <c r="H789" s="937"/>
      <c r="I789" s="937"/>
      <c r="J789" s="937"/>
      <c r="K789" s="937"/>
      <c r="L789" s="937"/>
      <c r="M789" s="937"/>
      <c r="N789" s="937"/>
      <c r="O789" s="937"/>
      <c r="P789" s="937"/>
      <c r="Q789" s="937"/>
      <c r="R789" s="937"/>
      <c r="S789" s="937"/>
      <c r="T789" s="937"/>
      <c r="U789" s="937"/>
      <c r="V789" s="937"/>
      <c r="W789" s="937"/>
      <c r="X789" s="937"/>
      <c r="Y789" s="937"/>
      <c r="Z789" s="937"/>
    </row>
    <row r="790" ht="15.75" customHeight="1">
      <c r="A790" s="937"/>
      <c r="B790" s="937"/>
      <c r="C790" s="937"/>
      <c r="D790" s="937"/>
      <c r="E790" s="937"/>
      <c r="F790" s="937"/>
      <c r="G790" s="937"/>
      <c r="H790" s="937"/>
      <c r="I790" s="937"/>
      <c r="J790" s="937"/>
      <c r="K790" s="937"/>
      <c r="L790" s="937"/>
      <c r="M790" s="937"/>
      <c r="N790" s="937"/>
      <c r="O790" s="937"/>
      <c r="P790" s="937"/>
      <c r="Q790" s="937"/>
      <c r="R790" s="937"/>
      <c r="S790" s="937"/>
      <c r="T790" s="937"/>
      <c r="U790" s="937"/>
      <c r="V790" s="937"/>
      <c r="W790" s="937"/>
      <c r="X790" s="937"/>
      <c r="Y790" s="937"/>
      <c r="Z790" s="937"/>
    </row>
    <row r="791" ht="15.75" customHeight="1">
      <c r="A791" s="937"/>
      <c r="B791" s="937"/>
      <c r="C791" s="937"/>
      <c r="D791" s="937"/>
      <c r="E791" s="937"/>
      <c r="F791" s="937"/>
      <c r="G791" s="937"/>
      <c r="H791" s="937"/>
      <c r="I791" s="937"/>
      <c r="J791" s="937"/>
      <c r="K791" s="937"/>
      <c r="L791" s="937"/>
      <c r="M791" s="937"/>
      <c r="N791" s="937"/>
      <c r="O791" s="937"/>
      <c r="P791" s="937"/>
      <c r="Q791" s="937"/>
      <c r="R791" s="937"/>
      <c r="S791" s="937"/>
      <c r="T791" s="937"/>
      <c r="U791" s="937"/>
      <c r="V791" s="937"/>
      <c r="W791" s="937"/>
      <c r="X791" s="937"/>
      <c r="Y791" s="937"/>
      <c r="Z791" s="937"/>
    </row>
    <row r="792" ht="15.75" customHeight="1">
      <c r="A792" s="937"/>
      <c r="B792" s="937"/>
      <c r="C792" s="937"/>
      <c r="D792" s="937"/>
      <c r="E792" s="937"/>
      <c r="F792" s="937"/>
      <c r="G792" s="937"/>
      <c r="H792" s="937"/>
      <c r="I792" s="937"/>
      <c r="J792" s="937"/>
      <c r="K792" s="937"/>
      <c r="L792" s="937"/>
      <c r="M792" s="937"/>
      <c r="N792" s="937"/>
      <c r="O792" s="937"/>
      <c r="P792" s="937"/>
      <c r="Q792" s="937"/>
      <c r="R792" s="937"/>
      <c r="S792" s="937"/>
      <c r="T792" s="937"/>
      <c r="U792" s="937"/>
      <c r="V792" s="937"/>
      <c r="W792" s="937"/>
      <c r="X792" s="937"/>
      <c r="Y792" s="937"/>
      <c r="Z792" s="937"/>
    </row>
    <row r="793" ht="15.75" customHeight="1">
      <c r="A793" s="937"/>
      <c r="B793" s="937"/>
      <c r="C793" s="937"/>
      <c r="D793" s="937"/>
      <c r="E793" s="937"/>
      <c r="F793" s="937"/>
      <c r="G793" s="937"/>
      <c r="H793" s="937"/>
      <c r="I793" s="937"/>
      <c r="J793" s="937"/>
      <c r="K793" s="937"/>
      <c r="L793" s="937"/>
      <c r="M793" s="937"/>
      <c r="N793" s="937"/>
      <c r="O793" s="937"/>
      <c r="P793" s="937"/>
      <c r="Q793" s="937"/>
      <c r="R793" s="937"/>
      <c r="S793" s="937"/>
      <c r="T793" s="937"/>
      <c r="U793" s="937"/>
      <c r="V793" s="937"/>
      <c r="W793" s="937"/>
      <c r="X793" s="937"/>
      <c r="Y793" s="937"/>
      <c r="Z793" s="937"/>
    </row>
    <row r="794" ht="15.75" customHeight="1">
      <c r="A794" s="937"/>
      <c r="B794" s="937"/>
      <c r="C794" s="937"/>
      <c r="D794" s="937"/>
      <c r="E794" s="937"/>
      <c r="F794" s="937"/>
      <c r="G794" s="937"/>
      <c r="H794" s="937"/>
      <c r="I794" s="937"/>
      <c r="J794" s="937"/>
      <c r="K794" s="937"/>
      <c r="L794" s="937"/>
      <c r="M794" s="937"/>
      <c r="N794" s="937"/>
      <c r="O794" s="937"/>
      <c r="P794" s="937"/>
      <c r="Q794" s="937"/>
      <c r="R794" s="937"/>
      <c r="S794" s="937"/>
      <c r="T794" s="937"/>
      <c r="U794" s="937"/>
      <c r="V794" s="937"/>
      <c r="W794" s="937"/>
      <c r="X794" s="937"/>
      <c r="Y794" s="937"/>
      <c r="Z794" s="937"/>
    </row>
    <row r="795" ht="15.75" customHeight="1">
      <c r="A795" s="937"/>
      <c r="B795" s="937"/>
      <c r="C795" s="937"/>
      <c r="D795" s="937"/>
      <c r="E795" s="937"/>
      <c r="F795" s="937"/>
      <c r="G795" s="937"/>
      <c r="H795" s="937"/>
      <c r="I795" s="937"/>
      <c r="J795" s="937"/>
      <c r="K795" s="937"/>
      <c r="L795" s="937"/>
      <c r="M795" s="937"/>
      <c r="N795" s="937"/>
      <c r="O795" s="937"/>
      <c r="P795" s="937"/>
      <c r="Q795" s="937"/>
      <c r="R795" s="937"/>
      <c r="S795" s="937"/>
      <c r="T795" s="937"/>
      <c r="U795" s="937"/>
      <c r="V795" s="937"/>
      <c r="W795" s="937"/>
      <c r="X795" s="937"/>
      <c r="Y795" s="937"/>
      <c r="Z795" s="937"/>
    </row>
    <row r="796" ht="15.75" customHeight="1">
      <c r="A796" s="937"/>
      <c r="B796" s="937"/>
      <c r="C796" s="937"/>
      <c r="D796" s="937"/>
      <c r="E796" s="937"/>
      <c r="F796" s="937"/>
      <c r="G796" s="937"/>
      <c r="H796" s="937"/>
      <c r="I796" s="937"/>
      <c r="J796" s="937"/>
      <c r="K796" s="937"/>
      <c r="L796" s="937"/>
      <c r="M796" s="937"/>
      <c r="N796" s="937"/>
      <c r="O796" s="937"/>
      <c r="P796" s="937"/>
      <c r="Q796" s="937"/>
      <c r="R796" s="937"/>
      <c r="S796" s="937"/>
      <c r="T796" s="937"/>
      <c r="U796" s="937"/>
      <c r="V796" s="937"/>
      <c r="W796" s="937"/>
      <c r="X796" s="937"/>
      <c r="Y796" s="937"/>
      <c r="Z796" s="937"/>
    </row>
    <row r="797" ht="15.75" customHeight="1">
      <c r="A797" s="937"/>
      <c r="B797" s="937"/>
      <c r="C797" s="937"/>
      <c r="D797" s="937"/>
      <c r="E797" s="937"/>
      <c r="F797" s="937"/>
      <c r="G797" s="937"/>
      <c r="H797" s="937"/>
      <c r="I797" s="937"/>
      <c r="J797" s="937"/>
      <c r="K797" s="937"/>
      <c r="L797" s="937"/>
      <c r="M797" s="937"/>
      <c r="N797" s="937"/>
      <c r="O797" s="937"/>
      <c r="P797" s="937"/>
      <c r="Q797" s="937"/>
      <c r="R797" s="937"/>
      <c r="S797" s="937"/>
      <c r="T797" s="937"/>
      <c r="U797" s="937"/>
      <c r="V797" s="937"/>
      <c r="W797" s="937"/>
      <c r="X797" s="937"/>
      <c r="Y797" s="937"/>
      <c r="Z797" s="937"/>
    </row>
    <row r="798" ht="15.75" customHeight="1">
      <c r="A798" s="937"/>
      <c r="B798" s="937"/>
      <c r="C798" s="937"/>
      <c r="D798" s="937"/>
      <c r="E798" s="937"/>
      <c r="F798" s="937"/>
      <c r="G798" s="937"/>
      <c r="H798" s="937"/>
      <c r="I798" s="937"/>
      <c r="J798" s="937"/>
      <c r="K798" s="937"/>
      <c r="L798" s="937"/>
      <c r="M798" s="937"/>
      <c r="N798" s="937"/>
      <c r="O798" s="937"/>
      <c r="P798" s="937"/>
      <c r="Q798" s="937"/>
      <c r="R798" s="937"/>
      <c r="S798" s="937"/>
      <c r="T798" s="937"/>
      <c r="U798" s="937"/>
      <c r="V798" s="937"/>
      <c r="W798" s="937"/>
      <c r="X798" s="937"/>
      <c r="Y798" s="937"/>
      <c r="Z798" s="937"/>
    </row>
    <row r="799" ht="15.75" customHeight="1">
      <c r="A799" s="937"/>
      <c r="B799" s="937"/>
      <c r="C799" s="937"/>
      <c r="D799" s="937"/>
      <c r="E799" s="937"/>
      <c r="F799" s="937"/>
      <c r="G799" s="937"/>
      <c r="H799" s="937"/>
      <c r="I799" s="937"/>
      <c r="J799" s="937"/>
      <c r="K799" s="937"/>
      <c r="L799" s="937"/>
      <c r="M799" s="937"/>
      <c r="N799" s="937"/>
      <c r="O799" s="937"/>
      <c r="P799" s="937"/>
      <c r="Q799" s="937"/>
      <c r="R799" s="937"/>
      <c r="S799" s="937"/>
      <c r="T799" s="937"/>
      <c r="U799" s="937"/>
      <c r="V799" s="937"/>
      <c r="W799" s="937"/>
      <c r="X799" s="937"/>
      <c r="Y799" s="937"/>
      <c r="Z799" s="937"/>
    </row>
    <row r="800" ht="15.75" customHeight="1">
      <c r="A800" s="937"/>
      <c r="B800" s="937"/>
      <c r="C800" s="937"/>
      <c r="D800" s="937"/>
      <c r="E800" s="937"/>
      <c r="F800" s="937"/>
      <c r="G800" s="937"/>
      <c r="H800" s="937"/>
      <c r="I800" s="937"/>
      <c r="J800" s="937"/>
      <c r="K800" s="937"/>
      <c r="L800" s="937"/>
      <c r="M800" s="937"/>
      <c r="N800" s="937"/>
      <c r="O800" s="937"/>
      <c r="P800" s="937"/>
      <c r="Q800" s="937"/>
      <c r="R800" s="937"/>
      <c r="S800" s="937"/>
      <c r="T800" s="937"/>
      <c r="U800" s="937"/>
      <c r="V800" s="937"/>
      <c r="W800" s="937"/>
      <c r="X800" s="937"/>
      <c r="Y800" s="937"/>
      <c r="Z800" s="937"/>
    </row>
    <row r="801" ht="15.75" customHeight="1">
      <c r="A801" s="937"/>
      <c r="B801" s="937"/>
      <c r="C801" s="937"/>
      <c r="D801" s="937"/>
      <c r="E801" s="937"/>
      <c r="F801" s="937"/>
      <c r="G801" s="937"/>
      <c r="H801" s="937"/>
      <c r="I801" s="937"/>
      <c r="J801" s="937"/>
      <c r="K801" s="937"/>
      <c r="L801" s="937"/>
      <c r="M801" s="937"/>
      <c r="N801" s="937"/>
      <c r="O801" s="937"/>
      <c r="P801" s="937"/>
      <c r="Q801" s="937"/>
      <c r="R801" s="937"/>
      <c r="S801" s="937"/>
      <c r="T801" s="937"/>
      <c r="U801" s="937"/>
      <c r="V801" s="937"/>
      <c r="W801" s="937"/>
      <c r="X801" s="937"/>
      <c r="Y801" s="937"/>
      <c r="Z801" s="937"/>
    </row>
    <row r="802" ht="15.75" customHeight="1">
      <c r="A802" s="937"/>
      <c r="B802" s="937"/>
      <c r="C802" s="937"/>
      <c r="D802" s="937"/>
      <c r="E802" s="937"/>
      <c r="F802" s="937"/>
      <c r="G802" s="937"/>
      <c r="H802" s="937"/>
      <c r="I802" s="937"/>
      <c r="J802" s="937"/>
      <c r="K802" s="937"/>
      <c r="L802" s="937"/>
      <c r="M802" s="937"/>
      <c r="N802" s="937"/>
      <c r="O802" s="937"/>
      <c r="P802" s="937"/>
      <c r="Q802" s="937"/>
      <c r="R802" s="937"/>
      <c r="S802" s="937"/>
      <c r="T802" s="937"/>
      <c r="U802" s="937"/>
      <c r="V802" s="937"/>
      <c r="W802" s="937"/>
      <c r="X802" s="937"/>
      <c r="Y802" s="937"/>
      <c r="Z802" s="937"/>
    </row>
    <row r="803" ht="15.75" customHeight="1">
      <c r="A803" s="937"/>
      <c r="B803" s="937"/>
      <c r="C803" s="937"/>
      <c r="D803" s="937"/>
      <c r="E803" s="937"/>
      <c r="F803" s="937"/>
      <c r="G803" s="937"/>
      <c r="H803" s="937"/>
      <c r="I803" s="937"/>
      <c r="J803" s="937"/>
      <c r="K803" s="937"/>
      <c r="L803" s="937"/>
      <c r="M803" s="937"/>
      <c r="N803" s="937"/>
      <c r="O803" s="937"/>
      <c r="P803" s="937"/>
      <c r="Q803" s="937"/>
      <c r="R803" s="937"/>
      <c r="S803" s="937"/>
      <c r="T803" s="937"/>
      <c r="U803" s="937"/>
      <c r="V803" s="937"/>
      <c r="W803" s="937"/>
      <c r="X803" s="937"/>
      <c r="Y803" s="937"/>
      <c r="Z803" s="937"/>
    </row>
    <row r="804" ht="15.75" customHeight="1">
      <c r="A804" s="937"/>
      <c r="B804" s="937"/>
      <c r="C804" s="937"/>
      <c r="D804" s="937"/>
      <c r="E804" s="937"/>
      <c r="F804" s="937"/>
      <c r="G804" s="937"/>
      <c r="H804" s="937"/>
      <c r="I804" s="937"/>
      <c r="J804" s="937"/>
      <c r="K804" s="937"/>
      <c r="L804" s="937"/>
      <c r="M804" s="937"/>
      <c r="N804" s="937"/>
      <c r="O804" s="937"/>
      <c r="P804" s="937"/>
      <c r="Q804" s="937"/>
      <c r="R804" s="937"/>
      <c r="S804" s="937"/>
      <c r="T804" s="937"/>
      <c r="U804" s="937"/>
      <c r="V804" s="937"/>
      <c r="W804" s="937"/>
      <c r="X804" s="937"/>
      <c r="Y804" s="937"/>
      <c r="Z804" s="937"/>
    </row>
    <row r="805" ht="15.75" customHeight="1">
      <c r="A805" s="937"/>
      <c r="B805" s="937"/>
      <c r="C805" s="937"/>
      <c r="D805" s="937"/>
      <c r="E805" s="937"/>
      <c r="F805" s="937"/>
      <c r="G805" s="937"/>
      <c r="H805" s="937"/>
      <c r="I805" s="937"/>
      <c r="J805" s="937"/>
      <c r="K805" s="937"/>
      <c r="L805" s="937"/>
      <c r="M805" s="937"/>
      <c r="N805" s="937"/>
      <c r="O805" s="937"/>
      <c r="P805" s="937"/>
      <c r="Q805" s="937"/>
      <c r="R805" s="937"/>
      <c r="S805" s="937"/>
      <c r="T805" s="937"/>
      <c r="U805" s="937"/>
      <c r="V805" s="937"/>
      <c r="W805" s="937"/>
      <c r="X805" s="937"/>
      <c r="Y805" s="937"/>
      <c r="Z805" s="937"/>
    </row>
    <row r="806" ht="15.75" customHeight="1">
      <c r="A806" s="937"/>
      <c r="B806" s="937"/>
      <c r="C806" s="937"/>
      <c r="D806" s="937"/>
      <c r="E806" s="937"/>
      <c r="F806" s="937"/>
      <c r="G806" s="937"/>
      <c r="H806" s="937"/>
      <c r="I806" s="937"/>
      <c r="J806" s="937"/>
      <c r="K806" s="937"/>
      <c r="L806" s="937"/>
      <c r="M806" s="937"/>
      <c r="N806" s="937"/>
      <c r="O806" s="937"/>
      <c r="P806" s="937"/>
      <c r="Q806" s="937"/>
      <c r="R806" s="937"/>
      <c r="S806" s="937"/>
      <c r="T806" s="937"/>
      <c r="U806" s="937"/>
      <c r="V806" s="937"/>
      <c r="W806" s="937"/>
      <c r="X806" s="937"/>
      <c r="Y806" s="937"/>
      <c r="Z806" s="937"/>
    </row>
    <row r="807" ht="15.75" customHeight="1">
      <c r="A807" s="937"/>
      <c r="B807" s="937"/>
      <c r="C807" s="937"/>
      <c r="D807" s="937"/>
      <c r="E807" s="937"/>
      <c r="F807" s="937"/>
      <c r="G807" s="937"/>
      <c r="H807" s="937"/>
      <c r="I807" s="937"/>
      <c r="J807" s="937"/>
      <c r="K807" s="937"/>
      <c r="L807" s="937"/>
      <c r="M807" s="937"/>
      <c r="N807" s="937"/>
      <c r="O807" s="937"/>
      <c r="P807" s="937"/>
      <c r="Q807" s="937"/>
      <c r="R807" s="937"/>
      <c r="S807" s="937"/>
      <c r="T807" s="937"/>
      <c r="U807" s="937"/>
      <c r="V807" s="937"/>
      <c r="W807" s="937"/>
      <c r="X807" s="937"/>
      <c r="Y807" s="937"/>
      <c r="Z807" s="937"/>
    </row>
    <row r="808" ht="15.75" customHeight="1">
      <c r="A808" s="937"/>
      <c r="B808" s="937"/>
      <c r="C808" s="937"/>
      <c r="D808" s="937"/>
      <c r="E808" s="937"/>
      <c r="F808" s="937"/>
      <c r="G808" s="937"/>
      <c r="H808" s="937"/>
      <c r="I808" s="937"/>
      <c r="J808" s="937"/>
      <c r="K808" s="937"/>
      <c r="L808" s="937"/>
      <c r="M808" s="937"/>
      <c r="N808" s="937"/>
      <c r="O808" s="937"/>
      <c r="P808" s="937"/>
      <c r="Q808" s="937"/>
      <c r="R808" s="937"/>
      <c r="S808" s="937"/>
      <c r="T808" s="937"/>
      <c r="U808" s="937"/>
      <c r="V808" s="937"/>
      <c r="W808" s="937"/>
      <c r="X808" s="937"/>
      <c r="Y808" s="937"/>
      <c r="Z808" s="937"/>
    </row>
    <row r="809" ht="15.75" customHeight="1">
      <c r="A809" s="937"/>
      <c r="B809" s="937"/>
      <c r="C809" s="937"/>
      <c r="D809" s="937"/>
      <c r="E809" s="937"/>
      <c r="F809" s="937"/>
      <c r="G809" s="937"/>
      <c r="H809" s="937"/>
      <c r="I809" s="937"/>
      <c r="J809" s="937"/>
      <c r="K809" s="937"/>
      <c r="L809" s="937"/>
      <c r="M809" s="937"/>
      <c r="N809" s="937"/>
      <c r="O809" s="937"/>
      <c r="P809" s="937"/>
      <c r="Q809" s="937"/>
      <c r="R809" s="937"/>
      <c r="S809" s="937"/>
      <c r="T809" s="937"/>
      <c r="U809" s="937"/>
      <c r="V809" s="937"/>
      <c r="W809" s="937"/>
      <c r="X809" s="937"/>
      <c r="Y809" s="937"/>
      <c r="Z809" s="937"/>
    </row>
    <row r="810" ht="15.75" customHeight="1">
      <c r="A810" s="937"/>
      <c r="B810" s="937"/>
      <c r="C810" s="937"/>
      <c r="D810" s="937"/>
      <c r="E810" s="937"/>
      <c r="F810" s="937"/>
      <c r="G810" s="937"/>
      <c r="H810" s="937"/>
      <c r="I810" s="937"/>
      <c r="J810" s="937"/>
      <c r="K810" s="937"/>
      <c r="L810" s="937"/>
      <c r="M810" s="937"/>
      <c r="N810" s="937"/>
      <c r="O810" s="937"/>
      <c r="P810" s="937"/>
      <c r="Q810" s="937"/>
      <c r="R810" s="937"/>
      <c r="S810" s="937"/>
      <c r="T810" s="937"/>
      <c r="U810" s="937"/>
      <c r="V810" s="937"/>
      <c r="W810" s="937"/>
      <c r="X810" s="937"/>
      <c r="Y810" s="937"/>
      <c r="Z810" s="937"/>
    </row>
    <row r="811" ht="15.75" customHeight="1">
      <c r="A811" s="937"/>
      <c r="B811" s="937"/>
      <c r="C811" s="937"/>
      <c r="D811" s="937"/>
      <c r="E811" s="937"/>
      <c r="F811" s="937"/>
      <c r="G811" s="937"/>
      <c r="H811" s="937"/>
      <c r="I811" s="937"/>
      <c r="J811" s="937"/>
      <c r="K811" s="937"/>
      <c r="L811" s="937"/>
      <c r="M811" s="937"/>
      <c r="N811" s="937"/>
      <c r="O811" s="937"/>
      <c r="P811" s="937"/>
      <c r="Q811" s="937"/>
      <c r="R811" s="937"/>
      <c r="S811" s="937"/>
      <c r="T811" s="937"/>
      <c r="U811" s="937"/>
      <c r="V811" s="937"/>
      <c r="W811" s="937"/>
      <c r="X811" s="937"/>
      <c r="Y811" s="937"/>
      <c r="Z811" s="937"/>
    </row>
    <row r="812" ht="15.75" customHeight="1">
      <c r="A812" s="937"/>
      <c r="B812" s="937"/>
      <c r="C812" s="937"/>
      <c r="D812" s="937"/>
      <c r="E812" s="937"/>
      <c r="F812" s="937"/>
      <c r="G812" s="937"/>
      <c r="H812" s="937"/>
      <c r="I812" s="937"/>
      <c r="J812" s="937"/>
      <c r="K812" s="937"/>
      <c r="L812" s="937"/>
      <c r="M812" s="937"/>
      <c r="N812" s="937"/>
      <c r="O812" s="937"/>
      <c r="P812" s="937"/>
      <c r="Q812" s="937"/>
      <c r="R812" s="937"/>
      <c r="S812" s="937"/>
      <c r="T812" s="937"/>
      <c r="U812" s="937"/>
      <c r="V812" s="937"/>
      <c r="W812" s="937"/>
      <c r="X812" s="937"/>
      <c r="Y812" s="937"/>
      <c r="Z812" s="937"/>
    </row>
    <row r="813" ht="15.75" customHeight="1">
      <c r="A813" s="937"/>
      <c r="B813" s="937"/>
      <c r="C813" s="937"/>
      <c r="D813" s="937"/>
      <c r="E813" s="937"/>
      <c r="F813" s="937"/>
      <c r="G813" s="937"/>
      <c r="H813" s="937"/>
      <c r="I813" s="937"/>
      <c r="J813" s="937"/>
      <c r="K813" s="937"/>
      <c r="L813" s="937"/>
      <c r="M813" s="937"/>
      <c r="N813" s="937"/>
      <c r="O813" s="937"/>
      <c r="P813" s="937"/>
      <c r="Q813" s="937"/>
      <c r="R813" s="937"/>
      <c r="S813" s="937"/>
      <c r="T813" s="937"/>
      <c r="U813" s="937"/>
      <c r="V813" s="937"/>
      <c r="W813" s="937"/>
      <c r="X813" s="937"/>
      <c r="Y813" s="937"/>
      <c r="Z813" s="937"/>
    </row>
    <row r="814" ht="15.75" customHeight="1">
      <c r="A814" s="937"/>
      <c r="B814" s="937"/>
      <c r="C814" s="937"/>
      <c r="D814" s="937"/>
      <c r="E814" s="937"/>
      <c r="F814" s="937"/>
      <c r="G814" s="937"/>
      <c r="H814" s="937"/>
      <c r="I814" s="937"/>
      <c r="J814" s="937"/>
      <c r="K814" s="937"/>
      <c r="L814" s="937"/>
      <c r="M814" s="937"/>
      <c r="N814" s="937"/>
      <c r="O814" s="937"/>
      <c r="P814" s="937"/>
      <c r="Q814" s="937"/>
      <c r="R814" s="937"/>
      <c r="S814" s="937"/>
      <c r="T814" s="937"/>
      <c r="U814" s="937"/>
      <c r="V814" s="937"/>
      <c r="W814" s="937"/>
      <c r="X814" s="937"/>
      <c r="Y814" s="937"/>
      <c r="Z814" s="937"/>
    </row>
    <row r="815" ht="15.75" customHeight="1">
      <c r="A815" s="937"/>
      <c r="B815" s="937"/>
      <c r="C815" s="937"/>
      <c r="D815" s="937"/>
      <c r="E815" s="937"/>
      <c r="F815" s="937"/>
      <c r="G815" s="937"/>
      <c r="H815" s="937"/>
      <c r="I815" s="937"/>
      <c r="J815" s="937"/>
      <c r="K815" s="937"/>
      <c r="L815" s="937"/>
      <c r="M815" s="937"/>
      <c r="N815" s="937"/>
      <c r="O815" s="937"/>
      <c r="P815" s="937"/>
      <c r="Q815" s="937"/>
      <c r="R815" s="937"/>
      <c r="S815" s="937"/>
      <c r="T815" s="937"/>
      <c r="U815" s="937"/>
      <c r="V815" s="937"/>
      <c r="W815" s="937"/>
      <c r="X815" s="937"/>
      <c r="Y815" s="937"/>
      <c r="Z815" s="937"/>
    </row>
    <row r="816" ht="15.75" customHeight="1">
      <c r="A816" s="937"/>
      <c r="B816" s="937"/>
      <c r="C816" s="937"/>
      <c r="D816" s="937"/>
      <c r="E816" s="937"/>
      <c r="F816" s="937"/>
      <c r="G816" s="937"/>
      <c r="H816" s="937"/>
      <c r="I816" s="937"/>
      <c r="J816" s="937"/>
      <c r="K816" s="937"/>
      <c r="L816" s="937"/>
      <c r="M816" s="937"/>
      <c r="N816" s="937"/>
      <c r="O816" s="937"/>
      <c r="P816" s="937"/>
      <c r="Q816" s="937"/>
      <c r="R816" s="937"/>
      <c r="S816" s="937"/>
      <c r="T816" s="937"/>
      <c r="U816" s="937"/>
      <c r="V816" s="937"/>
      <c r="W816" s="937"/>
      <c r="X816" s="937"/>
      <c r="Y816" s="937"/>
      <c r="Z816" s="937"/>
    </row>
    <row r="817" ht="15.75" customHeight="1">
      <c r="A817" s="937"/>
      <c r="B817" s="937"/>
      <c r="C817" s="937"/>
      <c r="D817" s="937"/>
      <c r="E817" s="937"/>
      <c r="F817" s="937"/>
      <c r="G817" s="937"/>
      <c r="H817" s="937"/>
      <c r="I817" s="937"/>
      <c r="J817" s="937"/>
      <c r="K817" s="937"/>
      <c r="L817" s="937"/>
      <c r="M817" s="937"/>
      <c r="N817" s="937"/>
      <c r="O817" s="937"/>
      <c r="P817" s="937"/>
      <c r="Q817" s="937"/>
      <c r="R817" s="937"/>
      <c r="S817" s="937"/>
      <c r="T817" s="937"/>
      <c r="U817" s="937"/>
      <c r="V817" s="937"/>
      <c r="W817" s="937"/>
      <c r="X817" s="937"/>
      <c r="Y817" s="937"/>
      <c r="Z817" s="937"/>
    </row>
    <row r="818" ht="15.75" customHeight="1">
      <c r="A818" s="937"/>
      <c r="B818" s="937"/>
      <c r="C818" s="937"/>
      <c r="D818" s="937"/>
      <c r="E818" s="937"/>
      <c r="F818" s="937"/>
      <c r="G818" s="937"/>
      <c r="H818" s="937"/>
      <c r="I818" s="937"/>
      <c r="J818" s="937"/>
      <c r="K818" s="937"/>
      <c r="L818" s="937"/>
      <c r="M818" s="937"/>
      <c r="N818" s="937"/>
      <c r="O818" s="937"/>
      <c r="P818" s="937"/>
      <c r="Q818" s="937"/>
      <c r="R818" s="937"/>
      <c r="S818" s="937"/>
      <c r="T818" s="937"/>
      <c r="U818" s="937"/>
      <c r="V818" s="937"/>
      <c r="W818" s="937"/>
      <c r="X818" s="937"/>
      <c r="Y818" s="937"/>
      <c r="Z818" s="937"/>
    </row>
    <row r="819" ht="15.75" customHeight="1">
      <c r="A819" s="937"/>
      <c r="B819" s="937"/>
      <c r="C819" s="937"/>
      <c r="D819" s="937"/>
      <c r="E819" s="937"/>
      <c r="F819" s="937"/>
      <c r="G819" s="937"/>
      <c r="H819" s="937"/>
      <c r="I819" s="937"/>
      <c r="J819" s="937"/>
      <c r="K819" s="937"/>
      <c r="L819" s="937"/>
      <c r="M819" s="937"/>
      <c r="N819" s="937"/>
      <c r="O819" s="937"/>
      <c r="P819" s="937"/>
      <c r="Q819" s="937"/>
      <c r="R819" s="937"/>
      <c r="S819" s="937"/>
      <c r="T819" s="937"/>
      <c r="U819" s="937"/>
      <c r="V819" s="937"/>
      <c r="W819" s="937"/>
      <c r="X819" s="937"/>
      <c r="Y819" s="937"/>
      <c r="Z819" s="937"/>
    </row>
    <row r="820" ht="15.75" customHeight="1">
      <c r="A820" s="937"/>
      <c r="B820" s="937"/>
      <c r="C820" s="937"/>
      <c r="D820" s="937"/>
      <c r="E820" s="937"/>
      <c r="F820" s="937"/>
      <c r="G820" s="937"/>
      <c r="H820" s="937"/>
      <c r="I820" s="937"/>
      <c r="J820" s="937"/>
      <c r="K820" s="937"/>
      <c r="L820" s="937"/>
      <c r="M820" s="937"/>
      <c r="N820" s="937"/>
      <c r="O820" s="937"/>
      <c r="P820" s="937"/>
      <c r="Q820" s="937"/>
      <c r="R820" s="937"/>
      <c r="S820" s="937"/>
      <c r="T820" s="937"/>
      <c r="U820" s="937"/>
      <c r="V820" s="937"/>
      <c r="W820" s="937"/>
      <c r="X820" s="937"/>
      <c r="Y820" s="937"/>
      <c r="Z820" s="937"/>
    </row>
    <row r="821" ht="15.75" customHeight="1">
      <c r="A821" s="937"/>
      <c r="B821" s="937"/>
      <c r="C821" s="937"/>
      <c r="D821" s="937"/>
      <c r="E821" s="937"/>
      <c r="F821" s="937"/>
      <c r="G821" s="937"/>
      <c r="H821" s="937"/>
      <c r="I821" s="937"/>
      <c r="J821" s="937"/>
      <c r="K821" s="937"/>
      <c r="L821" s="937"/>
      <c r="M821" s="937"/>
      <c r="N821" s="937"/>
      <c r="O821" s="937"/>
      <c r="P821" s="937"/>
      <c r="Q821" s="937"/>
      <c r="R821" s="937"/>
      <c r="S821" s="937"/>
      <c r="T821" s="937"/>
      <c r="U821" s="937"/>
      <c r="V821" s="937"/>
      <c r="W821" s="937"/>
      <c r="X821" s="937"/>
      <c r="Y821" s="937"/>
      <c r="Z821" s="937"/>
    </row>
    <row r="822" ht="15.75" customHeight="1">
      <c r="A822" s="937"/>
      <c r="B822" s="937"/>
      <c r="C822" s="937"/>
      <c r="D822" s="937"/>
      <c r="E822" s="937"/>
      <c r="F822" s="937"/>
      <c r="G822" s="937"/>
      <c r="H822" s="937"/>
      <c r="I822" s="937"/>
      <c r="J822" s="937"/>
      <c r="K822" s="937"/>
      <c r="L822" s="937"/>
      <c r="M822" s="937"/>
      <c r="N822" s="937"/>
      <c r="O822" s="937"/>
      <c r="P822" s="937"/>
      <c r="Q822" s="937"/>
      <c r="R822" s="937"/>
      <c r="S822" s="937"/>
      <c r="T822" s="937"/>
      <c r="U822" s="937"/>
      <c r="V822" s="937"/>
      <c r="W822" s="937"/>
      <c r="X822" s="937"/>
      <c r="Y822" s="937"/>
      <c r="Z822" s="937"/>
    </row>
    <row r="823" ht="15.75" customHeight="1">
      <c r="A823" s="937"/>
      <c r="B823" s="937"/>
      <c r="C823" s="937"/>
      <c r="D823" s="937"/>
      <c r="E823" s="937"/>
      <c r="F823" s="937"/>
      <c r="G823" s="937"/>
      <c r="H823" s="937"/>
      <c r="I823" s="937"/>
      <c r="J823" s="937"/>
      <c r="K823" s="937"/>
      <c r="L823" s="937"/>
      <c r="M823" s="937"/>
      <c r="N823" s="937"/>
      <c r="O823" s="937"/>
      <c r="P823" s="937"/>
      <c r="Q823" s="937"/>
      <c r="R823" s="937"/>
      <c r="S823" s="937"/>
      <c r="T823" s="937"/>
      <c r="U823" s="937"/>
      <c r="V823" s="937"/>
      <c r="W823" s="937"/>
      <c r="X823" s="937"/>
      <c r="Y823" s="937"/>
      <c r="Z823" s="937"/>
    </row>
    <row r="824" ht="15.75" customHeight="1">
      <c r="A824" s="937"/>
      <c r="B824" s="937"/>
      <c r="C824" s="937"/>
      <c r="D824" s="937"/>
      <c r="E824" s="937"/>
      <c r="F824" s="937"/>
      <c r="G824" s="937"/>
      <c r="H824" s="937"/>
      <c r="I824" s="937"/>
      <c r="J824" s="937"/>
      <c r="K824" s="937"/>
      <c r="L824" s="937"/>
      <c r="M824" s="937"/>
      <c r="N824" s="937"/>
      <c r="O824" s="937"/>
      <c r="P824" s="937"/>
      <c r="Q824" s="937"/>
      <c r="R824" s="937"/>
      <c r="S824" s="937"/>
      <c r="T824" s="937"/>
      <c r="U824" s="937"/>
      <c r="V824" s="937"/>
      <c r="W824" s="937"/>
      <c r="X824" s="937"/>
      <c r="Y824" s="937"/>
      <c r="Z824" s="937"/>
    </row>
    <row r="825" ht="15.75" customHeight="1">
      <c r="A825" s="937"/>
      <c r="B825" s="937"/>
      <c r="C825" s="937"/>
      <c r="D825" s="937"/>
      <c r="E825" s="937"/>
      <c r="F825" s="937"/>
      <c r="G825" s="937"/>
      <c r="H825" s="937"/>
      <c r="I825" s="937"/>
      <c r="J825" s="937"/>
      <c r="K825" s="937"/>
      <c r="L825" s="937"/>
      <c r="M825" s="937"/>
      <c r="N825" s="937"/>
      <c r="O825" s="937"/>
      <c r="P825" s="937"/>
      <c r="Q825" s="937"/>
      <c r="R825" s="937"/>
      <c r="S825" s="937"/>
      <c r="T825" s="937"/>
      <c r="U825" s="937"/>
      <c r="V825" s="937"/>
      <c r="W825" s="937"/>
      <c r="X825" s="937"/>
      <c r="Y825" s="937"/>
      <c r="Z825" s="937"/>
    </row>
    <row r="826" ht="15.75" customHeight="1">
      <c r="A826" s="937"/>
      <c r="B826" s="937"/>
      <c r="C826" s="937"/>
      <c r="D826" s="937"/>
      <c r="E826" s="937"/>
      <c r="F826" s="937"/>
      <c r="G826" s="937"/>
      <c r="H826" s="937"/>
      <c r="I826" s="937"/>
      <c r="J826" s="937"/>
      <c r="K826" s="937"/>
      <c r="L826" s="937"/>
      <c r="M826" s="937"/>
      <c r="N826" s="937"/>
      <c r="O826" s="937"/>
      <c r="P826" s="937"/>
      <c r="Q826" s="937"/>
      <c r="R826" s="937"/>
      <c r="S826" s="937"/>
      <c r="T826" s="937"/>
      <c r="U826" s="937"/>
      <c r="V826" s="937"/>
      <c r="W826" s="937"/>
      <c r="X826" s="937"/>
      <c r="Y826" s="937"/>
      <c r="Z826" s="937"/>
    </row>
    <row r="827" ht="15.75" customHeight="1">
      <c r="A827" s="937"/>
      <c r="B827" s="937"/>
      <c r="C827" s="937"/>
      <c r="D827" s="937"/>
      <c r="E827" s="937"/>
      <c r="F827" s="937"/>
      <c r="G827" s="937"/>
      <c r="H827" s="937"/>
      <c r="I827" s="937"/>
      <c r="J827" s="937"/>
      <c r="K827" s="937"/>
      <c r="L827" s="937"/>
      <c r="M827" s="937"/>
      <c r="N827" s="937"/>
      <c r="O827" s="937"/>
      <c r="P827" s="937"/>
      <c r="Q827" s="937"/>
      <c r="R827" s="937"/>
      <c r="S827" s="937"/>
      <c r="T827" s="937"/>
      <c r="U827" s="937"/>
      <c r="V827" s="937"/>
      <c r="W827" s="937"/>
      <c r="X827" s="937"/>
      <c r="Y827" s="937"/>
      <c r="Z827" s="937"/>
    </row>
    <row r="828" ht="15.75" customHeight="1">
      <c r="A828" s="937"/>
      <c r="B828" s="937"/>
      <c r="C828" s="937"/>
      <c r="D828" s="937"/>
      <c r="E828" s="937"/>
      <c r="F828" s="937"/>
      <c r="G828" s="937"/>
      <c r="H828" s="937"/>
      <c r="I828" s="937"/>
      <c r="J828" s="937"/>
      <c r="K828" s="937"/>
      <c r="L828" s="937"/>
      <c r="M828" s="937"/>
      <c r="N828" s="937"/>
      <c r="O828" s="937"/>
      <c r="P828" s="937"/>
      <c r="Q828" s="937"/>
      <c r="R828" s="937"/>
      <c r="S828" s="937"/>
      <c r="T828" s="937"/>
      <c r="U828" s="937"/>
      <c r="V828" s="937"/>
      <c r="W828" s="937"/>
      <c r="X828" s="937"/>
      <c r="Y828" s="937"/>
      <c r="Z828" s="937"/>
    </row>
    <row r="829" ht="15.75" customHeight="1">
      <c r="A829" s="937"/>
      <c r="B829" s="937"/>
      <c r="C829" s="937"/>
      <c r="D829" s="937"/>
      <c r="E829" s="937"/>
      <c r="F829" s="937"/>
      <c r="G829" s="937"/>
      <c r="H829" s="937"/>
      <c r="I829" s="937"/>
      <c r="J829" s="937"/>
      <c r="K829" s="937"/>
      <c r="L829" s="937"/>
      <c r="M829" s="937"/>
      <c r="N829" s="937"/>
      <c r="O829" s="937"/>
      <c r="P829" s="937"/>
      <c r="Q829" s="937"/>
      <c r="R829" s="937"/>
      <c r="S829" s="937"/>
      <c r="T829" s="937"/>
      <c r="U829" s="937"/>
      <c r="V829" s="937"/>
      <c r="W829" s="937"/>
      <c r="X829" s="937"/>
      <c r="Y829" s="937"/>
      <c r="Z829" s="937"/>
    </row>
    <row r="830" ht="15.75" customHeight="1">
      <c r="A830" s="937"/>
      <c r="B830" s="937"/>
      <c r="C830" s="937"/>
      <c r="D830" s="937"/>
      <c r="E830" s="937"/>
      <c r="F830" s="937"/>
      <c r="G830" s="937"/>
      <c r="H830" s="937"/>
      <c r="I830" s="937"/>
      <c r="J830" s="937"/>
      <c r="K830" s="937"/>
      <c r="L830" s="937"/>
      <c r="M830" s="937"/>
      <c r="N830" s="937"/>
      <c r="O830" s="937"/>
      <c r="P830" s="937"/>
      <c r="Q830" s="937"/>
      <c r="R830" s="937"/>
      <c r="S830" s="937"/>
      <c r="T830" s="937"/>
      <c r="U830" s="937"/>
      <c r="V830" s="937"/>
      <c r="W830" s="937"/>
      <c r="X830" s="937"/>
      <c r="Y830" s="937"/>
      <c r="Z830" s="937"/>
    </row>
    <row r="831" ht="15.75" customHeight="1">
      <c r="A831" s="937"/>
      <c r="B831" s="937"/>
      <c r="C831" s="937"/>
      <c r="D831" s="937"/>
      <c r="E831" s="937"/>
      <c r="F831" s="937"/>
      <c r="G831" s="937"/>
      <c r="H831" s="937"/>
      <c r="I831" s="937"/>
      <c r="J831" s="937"/>
      <c r="K831" s="937"/>
      <c r="L831" s="937"/>
      <c r="M831" s="937"/>
      <c r="N831" s="937"/>
      <c r="O831" s="937"/>
      <c r="P831" s="937"/>
      <c r="Q831" s="937"/>
      <c r="R831" s="937"/>
      <c r="S831" s="937"/>
      <c r="T831" s="937"/>
      <c r="U831" s="937"/>
      <c r="V831" s="937"/>
      <c r="W831" s="937"/>
      <c r="X831" s="937"/>
      <c r="Y831" s="937"/>
      <c r="Z831" s="937"/>
    </row>
    <row r="832" ht="15.75" customHeight="1">
      <c r="A832" s="937"/>
      <c r="B832" s="937"/>
      <c r="C832" s="937"/>
      <c r="D832" s="937"/>
      <c r="E832" s="937"/>
      <c r="F832" s="937"/>
      <c r="G832" s="937"/>
      <c r="H832" s="937"/>
      <c r="I832" s="937"/>
      <c r="J832" s="937"/>
      <c r="K832" s="937"/>
      <c r="L832" s="937"/>
      <c r="M832" s="937"/>
      <c r="N832" s="937"/>
      <c r="O832" s="937"/>
      <c r="P832" s="937"/>
      <c r="Q832" s="937"/>
      <c r="R832" s="937"/>
      <c r="S832" s="937"/>
      <c r="T832" s="937"/>
      <c r="U832" s="937"/>
      <c r="V832" s="937"/>
      <c r="W832" s="937"/>
      <c r="X832" s="937"/>
      <c r="Y832" s="937"/>
      <c r="Z832" s="937"/>
    </row>
    <row r="833" ht="15.75" customHeight="1">
      <c r="A833" s="937"/>
      <c r="B833" s="937"/>
      <c r="C833" s="937"/>
      <c r="D833" s="937"/>
      <c r="E833" s="937"/>
      <c r="F833" s="937"/>
      <c r="G833" s="937"/>
      <c r="H833" s="937"/>
      <c r="I833" s="937"/>
      <c r="J833" s="937"/>
      <c r="K833" s="937"/>
      <c r="L833" s="937"/>
      <c r="M833" s="937"/>
      <c r="N833" s="937"/>
      <c r="O833" s="937"/>
      <c r="P833" s="937"/>
      <c r="Q833" s="937"/>
      <c r="R833" s="937"/>
      <c r="S833" s="937"/>
      <c r="T833" s="937"/>
      <c r="U833" s="937"/>
      <c r="V833" s="937"/>
      <c r="W833" s="937"/>
      <c r="X833" s="937"/>
      <c r="Y833" s="937"/>
      <c r="Z833" s="937"/>
    </row>
    <row r="834" ht="15.75" customHeight="1">
      <c r="A834" s="937"/>
      <c r="B834" s="937"/>
      <c r="C834" s="937"/>
      <c r="D834" s="937"/>
      <c r="E834" s="937"/>
      <c r="F834" s="937"/>
      <c r="G834" s="937"/>
      <c r="H834" s="937"/>
      <c r="I834" s="937"/>
      <c r="J834" s="937"/>
      <c r="K834" s="937"/>
      <c r="L834" s="937"/>
      <c r="M834" s="937"/>
      <c r="N834" s="937"/>
      <c r="O834" s="937"/>
      <c r="P834" s="937"/>
      <c r="Q834" s="937"/>
      <c r="R834" s="937"/>
      <c r="S834" s="937"/>
      <c r="T834" s="937"/>
      <c r="U834" s="937"/>
      <c r="V834" s="937"/>
      <c r="W834" s="937"/>
      <c r="X834" s="937"/>
      <c r="Y834" s="937"/>
      <c r="Z834" s="937"/>
    </row>
    <row r="835" ht="15.75" customHeight="1">
      <c r="A835" s="937"/>
      <c r="B835" s="937"/>
      <c r="C835" s="937"/>
      <c r="D835" s="937"/>
      <c r="E835" s="937"/>
      <c r="F835" s="937"/>
      <c r="G835" s="937"/>
      <c r="H835" s="937"/>
      <c r="I835" s="937"/>
      <c r="J835" s="937"/>
      <c r="K835" s="937"/>
      <c r="L835" s="937"/>
      <c r="M835" s="937"/>
      <c r="N835" s="937"/>
      <c r="O835" s="937"/>
      <c r="P835" s="937"/>
      <c r="Q835" s="937"/>
      <c r="R835" s="937"/>
      <c r="S835" s="937"/>
      <c r="T835" s="937"/>
      <c r="U835" s="937"/>
      <c r="V835" s="937"/>
      <c r="W835" s="937"/>
      <c r="X835" s="937"/>
      <c r="Y835" s="937"/>
      <c r="Z835" s="937"/>
    </row>
    <row r="836" ht="15.75" customHeight="1">
      <c r="A836" s="937"/>
      <c r="B836" s="937"/>
      <c r="C836" s="937"/>
      <c r="D836" s="937"/>
      <c r="E836" s="937"/>
      <c r="F836" s="937"/>
      <c r="G836" s="937"/>
      <c r="H836" s="937"/>
      <c r="I836" s="937"/>
      <c r="J836" s="937"/>
      <c r="K836" s="937"/>
      <c r="L836" s="937"/>
      <c r="M836" s="937"/>
      <c r="N836" s="937"/>
      <c r="O836" s="937"/>
      <c r="P836" s="937"/>
      <c r="Q836" s="937"/>
      <c r="R836" s="937"/>
      <c r="S836" s="937"/>
      <c r="T836" s="937"/>
      <c r="U836" s="937"/>
      <c r="V836" s="937"/>
      <c r="W836" s="937"/>
      <c r="X836" s="937"/>
      <c r="Y836" s="937"/>
      <c r="Z836" s="937"/>
    </row>
    <row r="837" ht="15.75" customHeight="1">
      <c r="A837" s="937"/>
      <c r="B837" s="937"/>
      <c r="C837" s="937"/>
      <c r="D837" s="937"/>
      <c r="E837" s="937"/>
      <c r="F837" s="937"/>
      <c r="G837" s="937"/>
      <c r="H837" s="937"/>
      <c r="I837" s="937"/>
      <c r="J837" s="937"/>
      <c r="K837" s="937"/>
      <c r="L837" s="937"/>
      <c r="M837" s="937"/>
      <c r="N837" s="937"/>
      <c r="O837" s="937"/>
      <c r="P837" s="937"/>
      <c r="Q837" s="937"/>
      <c r="R837" s="937"/>
      <c r="S837" s="937"/>
      <c r="T837" s="937"/>
      <c r="U837" s="937"/>
      <c r="V837" s="937"/>
      <c r="W837" s="937"/>
      <c r="X837" s="937"/>
      <c r="Y837" s="937"/>
      <c r="Z837" s="937"/>
    </row>
    <row r="838" ht="15.75" customHeight="1">
      <c r="A838" s="937"/>
      <c r="B838" s="937"/>
      <c r="C838" s="937"/>
      <c r="D838" s="937"/>
      <c r="E838" s="937"/>
      <c r="F838" s="937"/>
      <c r="G838" s="937"/>
      <c r="H838" s="937"/>
      <c r="I838" s="937"/>
      <c r="J838" s="937"/>
      <c r="K838" s="937"/>
      <c r="L838" s="937"/>
      <c r="M838" s="937"/>
      <c r="N838" s="937"/>
      <c r="O838" s="937"/>
      <c r="P838" s="937"/>
      <c r="Q838" s="937"/>
      <c r="R838" s="937"/>
      <c r="S838" s="937"/>
      <c r="T838" s="937"/>
      <c r="U838" s="937"/>
      <c r="V838" s="937"/>
      <c r="W838" s="937"/>
      <c r="X838" s="937"/>
      <c r="Y838" s="937"/>
      <c r="Z838" s="937"/>
    </row>
    <row r="839" ht="15.75" customHeight="1">
      <c r="A839" s="937"/>
      <c r="B839" s="937"/>
      <c r="C839" s="937"/>
      <c r="D839" s="937"/>
      <c r="E839" s="937"/>
      <c r="F839" s="937"/>
      <c r="G839" s="937"/>
      <c r="H839" s="937"/>
      <c r="I839" s="937"/>
      <c r="J839" s="937"/>
      <c r="K839" s="937"/>
      <c r="L839" s="937"/>
      <c r="M839" s="937"/>
      <c r="N839" s="937"/>
      <c r="O839" s="937"/>
      <c r="P839" s="937"/>
      <c r="Q839" s="937"/>
      <c r="R839" s="937"/>
      <c r="S839" s="937"/>
      <c r="T839" s="937"/>
      <c r="U839" s="937"/>
      <c r="V839" s="937"/>
      <c r="W839" s="937"/>
      <c r="X839" s="937"/>
      <c r="Y839" s="937"/>
      <c r="Z839" s="937"/>
    </row>
    <row r="840" ht="15.75" customHeight="1">
      <c r="A840" s="937"/>
      <c r="B840" s="937"/>
      <c r="C840" s="937"/>
      <c r="D840" s="937"/>
      <c r="E840" s="937"/>
      <c r="F840" s="937"/>
      <c r="G840" s="937"/>
      <c r="H840" s="937"/>
      <c r="I840" s="937"/>
      <c r="J840" s="937"/>
      <c r="K840" s="937"/>
      <c r="L840" s="937"/>
      <c r="M840" s="937"/>
      <c r="N840" s="937"/>
      <c r="O840" s="937"/>
      <c r="P840" s="937"/>
      <c r="Q840" s="937"/>
      <c r="R840" s="937"/>
      <c r="S840" s="937"/>
      <c r="T840" s="937"/>
      <c r="U840" s="937"/>
      <c r="V840" s="937"/>
      <c r="W840" s="937"/>
      <c r="X840" s="937"/>
      <c r="Y840" s="937"/>
      <c r="Z840" s="937"/>
    </row>
    <row r="841" ht="15.75" customHeight="1">
      <c r="A841" s="937"/>
      <c r="B841" s="937"/>
      <c r="C841" s="937"/>
      <c r="D841" s="937"/>
      <c r="E841" s="937"/>
      <c r="F841" s="937"/>
      <c r="G841" s="937"/>
      <c r="H841" s="937"/>
      <c r="I841" s="937"/>
      <c r="J841" s="937"/>
      <c r="K841" s="937"/>
      <c r="L841" s="937"/>
      <c r="M841" s="937"/>
      <c r="N841" s="937"/>
      <c r="O841" s="937"/>
      <c r="P841" s="937"/>
      <c r="Q841" s="937"/>
      <c r="R841" s="937"/>
      <c r="S841" s="937"/>
      <c r="T841" s="937"/>
      <c r="U841" s="937"/>
      <c r="V841" s="937"/>
      <c r="W841" s="937"/>
      <c r="X841" s="937"/>
      <c r="Y841" s="937"/>
      <c r="Z841" s="937"/>
    </row>
    <row r="842" ht="15.75" customHeight="1">
      <c r="A842" s="937"/>
      <c r="B842" s="937"/>
      <c r="C842" s="937"/>
      <c r="D842" s="937"/>
      <c r="E842" s="937"/>
      <c r="F842" s="937"/>
      <c r="G842" s="937"/>
      <c r="H842" s="937"/>
      <c r="I842" s="937"/>
      <c r="J842" s="937"/>
      <c r="K842" s="937"/>
      <c r="L842" s="937"/>
      <c r="M842" s="937"/>
      <c r="N842" s="937"/>
      <c r="O842" s="937"/>
      <c r="P842" s="937"/>
      <c r="Q842" s="937"/>
      <c r="R842" s="937"/>
      <c r="S842" s="937"/>
      <c r="T842" s="937"/>
      <c r="U842" s="937"/>
      <c r="V842" s="937"/>
      <c r="W842" s="937"/>
      <c r="X842" s="937"/>
      <c r="Y842" s="937"/>
      <c r="Z842" s="937"/>
    </row>
    <row r="843" ht="15.75" customHeight="1">
      <c r="A843" s="937"/>
      <c r="B843" s="937"/>
      <c r="C843" s="937"/>
      <c r="D843" s="937"/>
      <c r="E843" s="937"/>
      <c r="F843" s="937"/>
      <c r="G843" s="937"/>
      <c r="H843" s="937"/>
      <c r="I843" s="937"/>
      <c r="J843" s="937"/>
      <c r="K843" s="937"/>
      <c r="L843" s="937"/>
      <c r="M843" s="937"/>
      <c r="N843" s="937"/>
      <c r="O843" s="937"/>
      <c r="P843" s="937"/>
      <c r="Q843" s="937"/>
      <c r="R843" s="937"/>
      <c r="S843" s="937"/>
      <c r="T843" s="937"/>
      <c r="U843" s="937"/>
      <c r="V843" s="937"/>
      <c r="W843" s="937"/>
      <c r="X843" s="937"/>
      <c r="Y843" s="937"/>
      <c r="Z843" s="937"/>
    </row>
    <row r="844" ht="15.75" customHeight="1">
      <c r="A844" s="937"/>
      <c r="B844" s="937"/>
      <c r="C844" s="937"/>
      <c r="D844" s="937"/>
      <c r="E844" s="937"/>
      <c r="F844" s="937"/>
      <c r="G844" s="937"/>
      <c r="H844" s="937"/>
      <c r="I844" s="937"/>
      <c r="J844" s="937"/>
      <c r="K844" s="937"/>
      <c r="L844" s="937"/>
      <c r="M844" s="937"/>
      <c r="N844" s="937"/>
      <c r="O844" s="937"/>
      <c r="P844" s="937"/>
      <c r="Q844" s="937"/>
      <c r="R844" s="937"/>
      <c r="S844" s="937"/>
      <c r="T844" s="937"/>
      <c r="U844" s="937"/>
      <c r="V844" s="937"/>
      <c r="W844" s="937"/>
      <c r="X844" s="937"/>
      <c r="Y844" s="937"/>
      <c r="Z844" s="937"/>
    </row>
    <row r="845" ht="15.75" customHeight="1">
      <c r="A845" s="937"/>
      <c r="B845" s="937"/>
      <c r="C845" s="937"/>
      <c r="D845" s="937"/>
      <c r="E845" s="937"/>
      <c r="F845" s="937"/>
      <c r="G845" s="937"/>
      <c r="H845" s="937"/>
      <c r="I845" s="937"/>
      <c r="J845" s="937"/>
      <c r="K845" s="937"/>
      <c r="L845" s="937"/>
      <c r="M845" s="937"/>
      <c r="N845" s="937"/>
      <c r="O845" s="937"/>
      <c r="P845" s="937"/>
      <c r="Q845" s="937"/>
      <c r="R845" s="937"/>
      <c r="S845" s="937"/>
      <c r="T845" s="937"/>
      <c r="U845" s="937"/>
      <c r="V845" s="937"/>
      <c r="W845" s="937"/>
      <c r="X845" s="937"/>
      <c r="Y845" s="937"/>
      <c r="Z845" s="937"/>
    </row>
    <row r="846" ht="15.75" customHeight="1">
      <c r="A846" s="937"/>
      <c r="B846" s="937"/>
      <c r="C846" s="937"/>
      <c r="D846" s="937"/>
      <c r="E846" s="937"/>
      <c r="F846" s="937"/>
      <c r="G846" s="937"/>
      <c r="H846" s="937"/>
      <c r="I846" s="937"/>
      <c r="J846" s="937"/>
      <c r="K846" s="937"/>
      <c r="L846" s="937"/>
      <c r="M846" s="937"/>
      <c r="N846" s="937"/>
      <c r="O846" s="937"/>
      <c r="P846" s="937"/>
      <c r="Q846" s="937"/>
      <c r="R846" s="937"/>
      <c r="S846" s="937"/>
      <c r="T846" s="937"/>
      <c r="U846" s="937"/>
      <c r="V846" s="937"/>
      <c r="W846" s="937"/>
      <c r="X846" s="937"/>
      <c r="Y846" s="937"/>
      <c r="Z846" s="937"/>
    </row>
    <row r="847" ht="15.75" customHeight="1">
      <c r="A847" s="937"/>
      <c r="B847" s="937"/>
      <c r="C847" s="937"/>
      <c r="D847" s="937"/>
      <c r="E847" s="937"/>
      <c r="F847" s="937"/>
      <c r="G847" s="937"/>
      <c r="H847" s="937"/>
      <c r="I847" s="937"/>
      <c r="J847" s="937"/>
      <c r="K847" s="937"/>
      <c r="L847" s="937"/>
      <c r="M847" s="937"/>
      <c r="N847" s="937"/>
      <c r="O847" s="937"/>
      <c r="P847" s="937"/>
      <c r="Q847" s="937"/>
      <c r="R847" s="937"/>
      <c r="S847" s="937"/>
      <c r="T847" s="937"/>
      <c r="U847" s="937"/>
      <c r="V847" s="937"/>
      <c r="W847" s="937"/>
      <c r="X847" s="937"/>
      <c r="Y847" s="937"/>
      <c r="Z847" s="937"/>
    </row>
    <row r="848" ht="15.75" customHeight="1">
      <c r="A848" s="937"/>
      <c r="B848" s="937"/>
      <c r="C848" s="937"/>
      <c r="D848" s="937"/>
      <c r="E848" s="937"/>
      <c r="F848" s="937"/>
      <c r="G848" s="937"/>
      <c r="H848" s="937"/>
      <c r="I848" s="937"/>
      <c r="J848" s="937"/>
      <c r="K848" s="937"/>
      <c r="L848" s="937"/>
      <c r="M848" s="937"/>
      <c r="N848" s="937"/>
      <c r="O848" s="937"/>
      <c r="P848" s="937"/>
      <c r="Q848" s="937"/>
      <c r="R848" s="937"/>
      <c r="S848" s="937"/>
      <c r="T848" s="937"/>
      <c r="U848" s="937"/>
      <c r="V848" s="937"/>
      <c r="W848" s="937"/>
      <c r="X848" s="937"/>
      <c r="Y848" s="937"/>
      <c r="Z848" s="937"/>
    </row>
    <row r="849" ht="15.75" customHeight="1">
      <c r="A849" s="937"/>
      <c r="B849" s="937"/>
      <c r="C849" s="937"/>
      <c r="D849" s="937"/>
      <c r="E849" s="937"/>
      <c r="F849" s="937"/>
      <c r="G849" s="937"/>
      <c r="H849" s="937"/>
      <c r="I849" s="937"/>
      <c r="J849" s="937"/>
      <c r="K849" s="937"/>
      <c r="L849" s="937"/>
      <c r="M849" s="937"/>
      <c r="N849" s="937"/>
      <c r="O849" s="937"/>
      <c r="P849" s="937"/>
      <c r="Q849" s="937"/>
      <c r="R849" s="937"/>
      <c r="S849" s="937"/>
      <c r="T849" s="937"/>
      <c r="U849" s="937"/>
      <c r="V849" s="937"/>
      <c r="W849" s="937"/>
      <c r="X849" s="937"/>
      <c r="Y849" s="937"/>
      <c r="Z849" s="937"/>
    </row>
    <row r="850" ht="15.75" customHeight="1">
      <c r="A850" s="937"/>
      <c r="B850" s="937"/>
      <c r="C850" s="937"/>
      <c r="D850" s="937"/>
      <c r="E850" s="937"/>
      <c r="F850" s="937"/>
      <c r="G850" s="937"/>
      <c r="H850" s="937"/>
      <c r="I850" s="937"/>
      <c r="J850" s="937"/>
      <c r="K850" s="937"/>
      <c r="L850" s="937"/>
      <c r="M850" s="937"/>
      <c r="N850" s="937"/>
      <c r="O850" s="937"/>
      <c r="P850" s="937"/>
      <c r="Q850" s="937"/>
      <c r="R850" s="937"/>
      <c r="S850" s="937"/>
      <c r="T850" s="937"/>
      <c r="U850" s="937"/>
      <c r="V850" s="937"/>
      <c r="W850" s="937"/>
      <c r="X850" s="937"/>
      <c r="Y850" s="937"/>
      <c r="Z850" s="937"/>
    </row>
    <row r="851" ht="15.75" customHeight="1">
      <c r="A851" s="937"/>
      <c r="B851" s="937"/>
      <c r="C851" s="937"/>
      <c r="D851" s="937"/>
      <c r="E851" s="937"/>
      <c r="F851" s="937"/>
      <c r="G851" s="937"/>
      <c r="H851" s="937"/>
      <c r="I851" s="937"/>
      <c r="J851" s="937"/>
      <c r="K851" s="937"/>
      <c r="L851" s="937"/>
      <c r="M851" s="937"/>
      <c r="N851" s="937"/>
      <c r="O851" s="937"/>
      <c r="P851" s="937"/>
      <c r="Q851" s="937"/>
      <c r="R851" s="937"/>
      <c r="S851" s="937"/>
      <c r="T851" s="937"/>
      <c r="U851" s="937"/>
      <c r="V851" s="937"/>
      <c r="W851" s="937"/>
      <c r="X851" s="937"/>
      <c r="Y851" s="937"/>
      <c r="Z851" s="937"/>
    </row>
    <row r="852" ht="15.75" customHeight="1">
      <c r="A852" s="937"/>
      <c r="B852" s="937"/>
      <c r="C852" s="937"/>
      <c r="D852" s="937"/>
      <c r="E852" s="937"/>
      <c r="F852" s="937"/>
      <c r="G852" s="937"/>
      <c r="H852" s="937"/>
      <c r="I852" s="937"/>
      <c r="J852" s="937"/>
      <c r="K852" s="937"/>
      <c r="L852" s="937"/>
      <c r="M852" s="937"/>
      <c r="N852" s="937"/>
      <c r="O852" s="937"/>
      <c r="P852" s="937"/>
      <c r="Q852" s="937"/>
      <c r="R852" s="937"/>
      <c r="S852" s="937"/>
      <c r="T852" s="937"/>
      <c r="U852" s="937"/>
      <c r="V852" s="937"/>
      <c r="W852" s="937"/>
      <c r="X852" s="937"/>
      <c r="Y852" s="937"/>
      <c r="Z852" s="937"/>
    </row>
    <row r="853" ht="15.75" customHeight="1">
      <c r="A853" s="937"/>
      <c r="B853" s="937"/>
      <c r="C853" s="937"/>
      <c r="D853" s="937"/>
      <c r="E853" s="937"/>
      <c r="F853" s="937"/>
      <c r="G853" s="937"/>
      <c r="H853" s="937"/>
      <c r="I853" s="937"/>
      <c r="J853" s="937"/>
      <c r="K853" s="937"/>
      <c r="L853" s="937"/>
      <c r="M853" s="937"/>
      <c r="N853" s="937"/>
      <c r="O853" s="937"/>
      <c r="P853" s="937"/>
      <c r="Q853" s="937"/>
      <c r="R853" s="937"/>
      <c r="S853" s="937"/>
      <c r="T853" s="937"/>
      <c r="U853" s="937"/>
      <c r="V853" s="937"/>
      <c r="W853" s="937"/>
      <c r="X853" s="937"/>
      <c r="Y853" s="937"/>
      <c r="Z853" s="937"/>
    </row>
    <row r="854" ht="15.75" customHeight="1">
      <c r="A854" s="937"/>
      <c r="B854" s="937"/>
      <c r="C854" s="937"/>
      <c r="D854" s="937"/>
      <c r="E854" s="937"/>
      <c r="F854" s="937"/>
      <c r="G854" s="937"/>
      <c r="H854" s="937"/>
      <c r="I854" s="937"/>
      <c r="J854" s="937"/>
      <c r="K854" s="937"/>
      <c r="L854" s="937"/>
      <c r="M854" s="937"/>
      <c r="N854" s="937"/>
      <c r="O854" s="937"/>
      <c r="P854" s="937"/>
      <c r="Q854" s="937"/>
      <c r="R854" s="937"/>
      <c r="S854" s="937"/>
      <c r="T854" s="937"/>
      <c r="U854" s="937"/>
      <c r="V854" s="937"/>
      <c r="W854" s="937"/>
      <c r="X854" s="937"/>
      <c r="Y854" s="937"/>
      <c r="Z854" s="937"/>
    </row>
    <row r="855" ht="15.75" customHeight="1">
      <c r="A855" s="937"/>
      <c r="B855" s="937"/>
      <c r="C855" s="937"/>
      <c r="D855" s="937"/>
      <c r="E855" s="937"/>
      <c r="F855" s="937"/>
      <c r="G855" s="937"/>
      <c r="H855" s="937"/>
      <c r="I855" s="937"/>
      <c r="J855" s="937"/>
      <c r="K855" s="937"/>
      <c r="L855" s="937"/>
      <c r="M855" s="937"/>
      <c r="N855" s="937"/>
      <c r="O855" s="937"/>
      <c r="P855" s="937"/>
      <c r="Q855" s="937"/>
      <c r="R855" s="937"/>
      <c r="S855" s="937"/>
      <c r="T855" s="937"/>
      <c r="U855" s="937"/>
      <c r="V855" s="937"/>
      <c r="W855" s="937"/>
      <c r="X855" s="937"/>
      <c r="Y855" s="937"/>
      <c r="Z855" s="937"/>
    </row>
    <row r="856" ht="15.75" customHeight="1">
      <c r="A856" s="937"/>
      <c r="B856" s="937"/>
      <c r="C856" s="937"/>
      <c r="D856" s="937"/>
      <c r="E856" s="937"/>
      <c r="F856" s="937"/>
      <c r="G856" s="937"/>
      <c r="H856" s="937"/>
      <c r="I856" s="937"/>
      <c r="J856" s="937"/>
      <c r="K856" s="937"/>
      <c r="L856" s="937"/>
      <c r="M856" s="937"/>
      <c r="N856" s="937"/>
      <c r="O856" s="937"/>
      <c r="P856" s="937"/>
      <c r="Q856" s="937"/>
      <c r="R856" s="937"/>
      <c r="S856" s="937"/>
      <c r="T856" s="937"/>
      <c r="U856" s="937"/>
      <c r="V856" s="937"/>
      <c r="W856" s="937"/>
      <c r="X856" s="937"/>
      <c r="Y856" s="937"/>
      <c r="Z856" s="937"/>
    </row>
    <row r="857" ht="15.75" customHeight="1">
      <c r="A857" s="937"/>
      <c r="B857" s="937"/>
      <c r="C857" s="937"/>
      <c r="D857" s="937"/>
      <c r="E857" s="937"/>
      <c r="F857" s="937"/>
      <c r="G857" s="937"/>
      <c r="H857" s="937"/>
      <c r="I857" s="937"/>
      <c r="J857" s="937"/>
      <c r="K857" s="937"/>
      <c r="L857" s="937"/>
      <c r="M857" s="937"/>
      <c r="N857" s="937"/>
      <c r="O857" s="937"/>
      <c r="P857" s="937"/>
      <c r="Q857" s="937"/>
      <c r="R857" s="937"/>
      <c r="S857" s="937"/>
      <c r="T857" s="937"/>
      <c r="U857" s="937"/>
      <c r="V857" s="937"/>
      <c r="W857" s="937"/>
      <c r="X857" s="937"/>
      <c r="Y857" s="937"/>
      <c r="Z857" s="937"/>
    </row>
    <row r="858" ht="15.75" customHeight="1">
      <c r="A858" s="937"/>
      <c r="B858" s="937"/>
      <c r="C858" s="937"/>
      <c r="D858" s="937"/>
      <c r="E858" s="937"/>
      <c r="F858" s="937"/>
      <c r="G858" s="937"/>
      <c r="H858" s="937"/>
      <c r="I858" s="937"/>
      <c r="J858" s="937"/>
      <c r="K858" s="937"/>
      <c r="L858" s="937"/>
      <c r="M858" s="937"/>
      <c r="N858" s="937"/>
      <c r="O858" s="937"/>
      <c r="P858" s="937"/>
      <c r="Q858" s="937"/>
      <c r="R858" s="937"/>
      <c r="S858" s="937"/>
      <c r="T858" s="937"/>
      <c r="U858" s="937"/>
      <c r="V858" s="937"/>
      <c r="W858" s="937"/>
      <c r="X858" s="937"/>
      <c r="Y858" s="937"/>
      <c r="Z858" s="937"/>
    </row>
    <row r="859" ht="15.75" customHeight="1">
      <c r="A859" s="937"/>
      <c r="B859" s="937"/>
      <c r="C859" s="937"/>
      <c r="D859" s="937"/>
      <c r="E859" s="937"/>
      <c r="F859" s="937"/>
      <c r="G859" s="937"/>
      <c r="H859" s="937"/>
      <c r="I859" s="937"/>
      <c r="J859" s="937"/>
      <c r="K859" s="937"/>
      <c r="L859" s="937"/>
      <c r="M859" s="937"/>
      <c r="N859" s="937"/>
      <c r="O859" s="937"/>
      <c r="P859" s="937"/>
      <c r="Q859" s="937"/>
      <c r="R859" s="937"/>
      <c r="S859" s="937"/>
      <c r="T859" s="937"/>
      <c r="U859" s="937"/>
      <c r="V859" s="937"/>
      <c r="W859" s="937"/>
      <c r="X859" s="937"/>
      <c r="Y859" s="937"/>
      <c r="Z859" s="937"/>
    </row>
    <row r="860" ht="15.75" customHeight="1">
      <c r="A860" s="937"/>
      <c r="B860" s="937"/>
      <c r="C860" s="937"/>
      <c r="D860" s="937"/>
      <c r="E860" s="937"/>
      <c r="F860" s="937"/>
      <c r="G860" s="937"/>
      <c r="H860" s="937"/>
      <c r="I860" s="937"/>
      <c r="J860" s="937"/>
      <c r="K860" s="937"/>
      <c r="L860" s="937"/>
      <c r="M860" s="937"/>
      <c r="N860" s="937"/>
      <c r="O860" s="937"/>
      <c r="P860" s="937"/>
      <c r="Q860" s="937"/>
      <c r="R860" s="937"/>
      <c r="S860" s="937"/>
      <c r="T860" s="937"/>
      <c r="U860" s="937"/>
      <c r="V860" s="937"/>
      <c r="W860" s="937"/>
      <c r="X860" s="937"/>
      <c r="Y860" s="937"/>
      <c r="Z860" s="937"/>
    </row>
    <row r="861" ht="15.75" customHeight="1">
      <c r="A861" s="937"/>
      <c r="B861" s="937"/>
      <c r="C861" s="937"/>
      <c r="D861" s="937"/>
      <c r="E861" s="937"/>
      <c r="F861" s="937"/>
      <c r="G861" s="937"/>
      <c r="H861" s="937"/>
      <c r="I861" s="937"/>
      <c r="J861" s="937"/>
      <c r="K861" s="937"/>
      <c r="L861" s="937"/>
      <c r="M861" s="937"/>
      <c r="N861" s="937"/>
      <c r="O861" s="937"/>
      <c r="P861" s="937"/>
      <c r="Q861" s="937"/>
      <c r="R861" s="937"/>
      <c r="S861" s="937"/>
      <c r="T861" s="937"/>
      <c r="U861" s="937"/>
      <c r="V861" s="937"/>
      <c r="W861" s="937"/>
      <c r="X861" s="937"/>
      <c r="Y861" s="937"/>
      <c r="Z861" s="937"/>
    </row>
    <row r="862" ht="15.75" customHeight="1">
      <c r="A862" s="937"/>
      <c r="B862" s="937"/>
      <c r="C862" s="937"/>
      <c r="D862" s="937"/>
      <c r="E862" s="937"/>
      <c r="F862" s="937"/>
      <c r="G862" s="937"/>
      <c r="H862" s="937"/>
      <c r="I862" s="937"/>
      <c r="J862" s="937"/>
      <c r="K862" s="937"/>
      <c r="L862" s="937"/>
      <c r="M862" s="937"/>
      <c r="N862" s="937"/>
      <c r="O862" s="937"/>
      <c r="P862" s="937"/>
      <c r="Q862" s="937"/>
      <c r="R862" s="937"/>
      <c r="S862" s="937"/>
      <c r="T862" s="937"/>
      <c r="U862" s="937"/>
      <c r="V862" s="937"/>
      <c r="W862" s="937"/>
      <c r="X862" s="937"/>
      <c r="Y862" s="937"/>
      <c r="Z862" s="937"/>
    </row>
    <row r="863" ht="15.75" customHeight="1">
      <c r="A863" s="937"/>
      <c r="B863" s="937"/>
      <c r="C863" s="937"/>
      <c r="D863" s="937"/>
      <c r="E863" s="937"/>
      <c r="F863" s="937"/>
      <c r="G863" s="937"/>
      <c r="H863" s="937"/>
      <c r="I863" s="937"/>
      <c r="J863" s="937"/>
      <c r="K863" s="937"/>
      <c r="L863" s="937"/>
      <c r="M863" s="937"/>
      <c r="N863" s="937"/>
      <c r="O863" s="937"/>
      <c r="P863" s="937"/>
      <c r="Q863" s="937"/>
      <c r="R863" s="937"/>
      <c r="S863" s="937"/>
      <c r="T863" s="937"/>
      <c r="U863" s="937"/>
      <c r="V863" s="937"/>
      <c r="W863" s="937"/>
      <c r="X863" s="937"/>
      <c r="Y863" s="937"/>
      <c r="Z863" s="937"/>
    </row>
    <row r="864" ht="15.75" customHeight="1">
      <c r="A864" s="937"/>
      <c r="B864" s="937"/>
      <c r="C864" s="937"/>
      <c r="D864" s="937"/>
      <c r="E864" s="937"/>
      <c r="F864" s="937"/>
      <c r="G864" s="937"/>
      <c r="H864" s="937"/>
      <c r="I864" s="937"/>
      <c r="J864" s="937"/>
      <c r="K864" s="937"/>
      <c r="L864" s="937"/>
      <c r="M864" s="937"/>
      <c r="N864" s="937"/>
      <c r="O864" s="937"/>
      <c r="P864" s="937"/>
      <c r="Q864" s="937"/>
      <c r="R864" s="937"/>
      <c r="S864" s="937"/>
      <c r="T864" s="937"/>
      <c r="U864" s="937"/>
      <c r="V864" s="937"/>
      <c r="W864" s="937"/>
      <c r="X864" s="937"/>
      <c r="Y864" s="937"/>
      <c r="Z864" s="937"/>
    </row>
    <row r="865" ht="15.75" customHeight="1">
      <c r="A865" s="937"/>
      <c r="B865" s="937"/>
      <c r="C865" s="937"/>
      <c r="D865" s="937"/>
      <c r="E865" s="937"/>
      <c r="F865" s="937"/>
      <c r="G865" s="937"/>
      <c r="H865" s="937"/>
      <c r="I865" s="937"/>
      <c r="J865" s="937"/>
      <c r="K865" s="937"/>
      <c r="L865" s="937"/>
      <c r="M865" s="937"/>
      <c r="N865" s="937"/>
      <c r="O865" s="937"/>
      <c r="P865" s="937"/>
      <c r="Q865" s="937"/>
      <c r="R865" s="937"/>
      <c r="S865" s="937"/>
      <c r="T865" s="937"/>
      <c r="U865" s="937"/>
      <c r="V865" s="937"/>
      <c r="W865" s="937"/>
      <c r="X865" s="937"/>
      <c r="Y865" s="937"/>
      <c r="Z865" s="937"/>
    </row>
    <row r="866" ht="15.75" customHeight="1">
      <c r="A866" s="937"/>
      <c r="B866" s="937"/>
      <c r="C866" s="937"/>
      <c r="D866" s="937"/>
      <c r="E866" s="937"/>
      <c r="F866" s="937"/>
      <c r="G866" s="937"/>
      <c r="H866" s="937"/>
      <c r="I866" s="937"/>
      <c r="J866" s="937"/>
      <c r="K866" s="937"/>
      <c r="L866" s="937"/>
      <c r="M866" s="937"/>
      <c r="N866" s="937"/>
      <c r="O866" s="937"/>
      <c r="P866" s="937"/>
      <c r="Q866" s="937"/>
      <c r="R866" s="937"/>
      <c r="S866" s="937"/>
      <c r="T866" s="937"/>
      <c r="U866" s="937"/>
      <c r="V866" s="937"/>
      <c r="W866" s="937"/>
      <c r="X866" s="937"/>
      <c r="Y866" s="937"/>
      <c r="Z866" s="937"/>
    </row>
    <row r="867" ht="15.75" customHeight="1">
      <c r="A867" s="937"/>
      <c r="B867" s="937"/>
      <c r="C867" s="937"/>
      <c r="D867" s="937"/>
      <c r="E867" s="937"/>
      <c r="F867" s="937"/>
      <c r="G867" s="937"/>
      <c r="H867" s="937"/>
      <c r="I867" s="937"/>
      <c r="J867" s="937"/>
      <c r="K867" s="937"/>
      <c r="L867" s="937"/>
      <c r="M867" s="937"/>
      <c r="N867" s="937"/>
      <c r="O867" s="937"/>
      <c r="P867" s="937"/>
      <c r="Q867" s="937"/>
      <c r="R867" s="937"/>
      <c r="S867" s="937"/>
      <c r="T867" s="937"/>
      <c r="U867" s="937"/>
      <c r="V867" s="937"/>
      <c r="W867" s="937"/>
      <c r="X867" s="937"/>
      <c r="Y867" s="937"/>
      <c r="Z867" s="937"/>
    </row>
    <row r="868" ht="15.75" customHeight="1">
      <c r="A868" s="937"/>
      <c r="B868" s="937"/>
      <c r="C868" s="937"/>
      <c r="D868" s="937"/>
      <c r="E868" s="937"/>
      <c r="F868" s="937"/>
      <c r="G868" s="937"/>
      <c r="H868" s="937"/>
      <c r="I868" s="937"/>
      <c r="J868" s="937"/>
      <c r="K868" s="937"/>
      <c r="L868" s="937"/>
      <c r="M868" s="937"/>
      <c r="N868" s="937"/>
      <c r="O868" s="937"/>
      <c r="P868" s="937"/>
      <c r="Q868" s="937"/>
      <c r="R868" s="937"/>
      <c r="S868" s="937"/>
      <c r="T868" s="937"/>
      <c r="U868" s="937"/>
      <c r="V868" s="937"/>
      <c r="W868" s="937"/>
      <c r="X868" s="937"/>
      <c r="Y868" s="937"/>
      <c r="Z868" s="937"/>
    </row>
    <row r="869" ht="15.75" customHeight="1">
      <c r="A869" s="937"/>
      <c r="B869" s="937"/>
      <c r="C869" s="937"/>
      <c r="D869" s="937"/>
      <c r="E869" s="937"/>
      <c r="F869" s="937"/>
      <c r="G869" s="937"/>
      <c r="H869" s="937"/>
      <c r="I869" s="937"/>
      <c r="J869" s="937"/>
      <c r="K869" s="937"/>
      <c r="L869" s="937"/>
      <c r="M869" s="937"/>
      <c r="N869" s="937"/>
      <c r="O869" s="937"/>
      <c r="P869" s="937"/>
      <c r="Q869" s="937"/>
      <c r="R869" s="937"/>
      <c r="S869" s="937"/>
      <c r="T869" s="937"/>
      <c r="U869" s="937"/>
      <c r="V869" s="937"/>
      <c r="W869" s="937"/>
      <c r="X869" s="937"/>
      <c r="Y869" s="937"/>
      <c r="Z869" s="937"/>
    </row>
    <row r="870" ht="15.75" customHeight="1">
      <c r="A870" s="937"/>
      <c r="B870" s="937"/>
      <c r="C870" s="937"/>
      <c r="D870" s="937"/>
      <c r="E870" s="937"/>
      <c r="F870" s="937"/>
      <c r="G870" s="937"/>
      <c r="H870" s="937"/>
      <c r="I870" s="937"/>
      <c r="J870" s="937"/>
      <c r="K870" s="937"/>
      <c r="L870" s="937"/>
      <c r="M870" s="937"/>
      <c r="N870" s="937"/>
      <c r="O870" s="937"/>
      <c r="P870" s="937"/>
      <c r="Q870" s="937"/>
      <c r="R870" s="937"/>
      <c r="S870" s="937"/>
      <c r="T870" s="937"/>
      <c r="U870" s="937"/>
      <c r="V870" s="937"/>
      <c r="W870" s="937"/>
      <c r="X870" s="937"/>
      <c r="Y870" s="937"/>
      <c r="Z870" s="937"/>
    </row>
    <row r="871" ht="15.75" customHeight="1">
      <c r="A871" s="937"/>
      <c r="B871" s="937"/>
      <c r="C871" s="937"/>
      <c r="D871" s="937"/>
      <c r="E871" s="937"/>
      <c r="F871" s="937"/>
      <c r="G871" s="937"/>
      <c r="H871" s="937"/>
      <c r="I871" s="937"/>
      <c r="J871" s="937"/>
      <c r="K871" s="937"/>
      <c r="L871" s="937"/>
      <c r="M871" s="937"/>
      <c r="N871" s="937"/>
      <c r="O871" s="937"/>
      <c r="P871" s="937"/>
      <c r="Q871" s="937"/>
      <c r="R871" s="937"/>
      <c r="S871" s="937"/>
      <c r="T871" s="937"/>
      <c r="U871" s="937"/>
      <c r="V871" s="937"/>
      <c r="W871" s="937"/>
      <c r="X871" s="937"/>
      <c r="Y871" s="937"/>
      <c r="Z871" s="937"/>
    </row>
    <row r="872" ht="15.75" customHeight="1">
      <c r="A872" s="937"/>
      <c r="B872" s="937"/>
      <c r="C872" s="937"/>
      <c r="D872" s="937"/>
      <c r="E872" s="937"/>
      <c r="F872" s="937"/>
      <c r="G872" s="937"/>
      <c r="H872" s="937"/>
      <c r="I872" s="937"/>
      <c r="J872" s="937"/>
      <c r="K872" s="937"/>
      <c r="L872" s="937"/>
      <c r="M872" s="937"/>
      <c r="N872" s="937"/>
      <c r="O872" s="937"/>
      <c r="P872" s="937"/>
      <c r="Q872" s="937"/>
      <c r="R872" s="937"/>
      <c r="S872" s="937"/>
      <c r="T872" s="937"/>
      <c r="U872" s="937"/>
      <c r="V872" s="937"/>
      <c r="W872" s="937"/>
      <c r="X872" s="937"/>
      <c r="Y872" s="937"/>
      <c r="Z872" s="937"/>
    </row>
    <row r="873" ht="15.75" customHeight="1">
      <c r="A873" s="937"/>
      <c r="B873" s="937"/>
      <c r="C873" s="937"/>
      <c r="D873" s="937"/>
      <c r="E873" s="937"/>
      <c r="F873" s="937"/>
      <c r="G873" s="937"/>
      <c r="H873" s="937"/>
      <c r="I873" s="937"/>
      <c r="J873" s="937"/>
      <c r="K873" s="937"/>
      <c r="L873" s="937"/>
      <c r="M873" s="937"/>
      <c r="N873" s="937"/>
      <c r="O873" s="937"/>
      <c r="P873" s="937"/>
      <c r="Q873" s="937"/>
      <c r="R873" s="937"/>
      <c r="S873" s="937"/>
      <c r="T873" s="937"/>
      <c r="U873" s="937"/>
      <c r="V873" s="937"/>
      <c r="W873" s="937"/>
      <c r="X873" s="937"/>
      <c r="Y873" s="937"/>
      <c r="Z873" s="937"/>
    </row>
    <row r="874" ht="15.75" customHeight="1">
      <c r="A874" s="937"/>
      <c r="B874" s="937"/>
      <c r="C874" s="937"/>
      <c r="D874" s="937"/>
      <c r="E874" s="937"/>
      <c r="F874" s="937"/>
      <c r="G874" s="937"/>
      <c r="H874" s="937"/>
      <c r="I874" s="937"/>
      <c r="J874" s="937"/>
      <c r="K874" s="937"/>
      <c r="L874" s="937"/>
      <c r="M874" s="937"/>
      <c r="N874" s="937"/>
      <c r="O874" s="937"/>
      <c r="P874" s="937"/>
      <c r="Q874" s="937"/>
      <c r="R874" s="937"/>
      <c r="S874" s="937"/>
      <c r="T874" s="937"/>
      <c r="U874" s="937"/>
      <c r="V874" s="937"/>
      <c r="W874" s="937"/>
      <c r="X874" s="937"/>
      <c r="Y874" s="937"/>
      <c r="Z874" s="937"/>
    </row>
    <row r="875" ht="15.75" customHeight="1">
      <c r="A875" s="937"/>
      <c r="B875" s="937"/>
      <c r="C875" s="937"/>
      <c r="D875" s="937"/>
      <c r="E875" s="937"/>
      <c r="F875" s="937"/>
      <c r="G875" s="937"/>
      <c r="H875" s="937"/>
      <c r="I875" s="937"/>
      <c r="J875" s="937"/>
      <c r="K875" s="937"/>
      <c r="L875" s="937"/>
      <c r="M875" s="937"/>
      <c r="N875" s="937"/>
      <c r="O875" s="937"/>
      <c r="P875" s="937"/>
      <c r="Q875" s="937"/>
      <c r="R875" s="937"/>
      <c r="S875" s="937"/>
      <c r="T875" s="937"/>
      <c r="U875" s="937"/>
      <c r="V875" s="937"/>
      <c r="W875" s="937"/>
      <c r="X875" s="937"/>
      <c r="Y875" s="937"/>
      <c r="Z875" s="937"/>
    </row>
    <row r="876" ht="15.75" customHeight="1">
      <c r="A876" s="937"/>
      <c r="B876" s="937"/>
      <c r="C876" s="937"/>
      <c r="D876" s="937"/>
      <c r="E876" s="937"/>
      <c r="F876" s="937"/>
      <c r="G876" s="937"/>
      <c r="H876" s="937"/>
      <c r="I876" s="937"/>
      <c r="J876" s="937"/>
      <c r="K876" s="937"/>
      <c r="L876" s="937"/>
      <c r="M876" s="937"/>
      <c r="N876" s="937"/>
      <c r="O876" s="937"/>
      <c r="P876" s="937"/>
      <c r="Q876" s="937"/>
      <c r="R876" s="937"/>
      <c r="S876" s="937"/>
      <c r="T876" s="937"/>
      <c r="U876" s="937"/>
      <c r="V876" s="937"/>
      <c r="W876" s="937"/>
      <c r="X876" s="937"/>
      <c r="Y876" s="937"/>
      <c r="Z876" s="937"/>
    </row>
    <row r="877" ht="15.75" customHeight="1">
      <c r="A877" s="937"/>
      <c r="B877" s="937"/>
      <c r="C877" s="937"/>
      <c r="D877" s="937"/>
      <c r="E877" s="937"/>
      <c r="F877" s="937"/>
      <c r="G877" s="937"/>
      <c r="H877" s="937"/>
      <c r="I877" s="937"/>
      <c r="J877" s="937"/>
      <c r="K877" s="937"/>
      <c r="L877" s="937"/>
      <c r="M877" s="937"/>
      <c r="N877" s="937"/>
      <c r="O877" s="937"/>
      <c r="P877" s="937"/>
      <c r="Q877" s="937"/>
      <c r="R877" s="937"/>
      <c r="S877" s="937"/>
      <c r="T877" s="937"/>
      <c r="U877" s="937"/>
      <c r="V877" s="937"/>
      <c r="W877" s="937"/>
      <c r="X877" s="937"/>
      <c r="Y877" s="937"/>
      <c r="Z877" s="937"/>
    </row>
    <row r="878" ht="15.75" customHeight="1">
      <c r="A878" s="937"/>
      <c r="B878" s="937"/>
      <c r="C878" s="937"/>
      <c r="D878" s="937"/>
      <c r="E878" s="937"/>
      <c r="F878" s="937"/>
      <c r="G878" s="937"/>
      <c r="H878" s="937"/>
      <c r="I878" s="937"/>
      <c r="J878" s="937"/>
      <c r="K878" s="937"/>
      <c r="L878" s="937"/>
      <c r="M878" s="937"/>
      <c r="N878" s="937"/>
      <c r="O878" s="937"/>
      <c r="P878" s="937"/>
      <c r="Q878" s="937"/>
      <c r="R878" s="937"/>
      <c r="S878" s="937"/>
      <c r="T878" s="937"/>
      <c r="U878" s="937"/>
      <c r="V878" s="937"/>
      <c r="W878" s="937"/>
      <c r="X878" s="937"/>
      <c r="Y878" s="937"/>
      <c r="Z878" s="937"/>
    </row>
    <row r="879" ht="15.75" customHeight="1">
      <c r="A879" s="937"/>
      <c r="B879" s="937"/>
      <c r="C879" s="937"/>
      <c r="D879" s="937"/>
      <c r="E879" s="937"/>
      <c r="F879" s="937"/>
      <c r="G879" s="937"/>
      <c r="H879" s="937"/>
      <c r="I879" s="937"/>
      <c r="J879" s="937"/>
      <c r="K879" s="937"/>
      <c r="L879" s="937"/>
      <c r="M879" s="937"/>
      <c r="N879" s="937"/>
      <c r="O879" s="937"/>
      <c r="P879" s="937"/>
      <c r="Q879" s="937"/>
      <c r="R879" s="937"/>
      <c r="S879" s="937"/>
      <c r="T879" s="937"/>
      <c r="U879" s="937"/>
      <c r="V879" s="937"/>
      <c r="W879" s="937"/>
      <c r="X879" s="937"/>
      <c r="Y879" s="937"/>
      <c r="Z879" s="937"/>
    </row>
    <row r="880" ht="15.75" customHeight="1">
      <c r="A880" s="937"/>
      <c r="B880" s="937"/>
      <c r="C880" s="937"/>
      <c r="D880" s="937"/>
      <c r="E880" s="937"/>
      <c r="F880" s="937"/>
      <c r="G880" s="937"/>
      <c r="H880" s="937"/>
      <c r="I880" s="937"/>
      <c r="J880" s="937"/>
      <c r="K880" s="937"/>
      <c r="L880" s="937"/>
      <c r="M880" s="937"/>
      <c r="N880" s="937"/>
      <c r="O880" s="937"/>
      <c r="P880" s="937"/>
      <c r="Q880" s="937"/>
      <c r="R880" s="937"/>
      <c r="S880" s="937"/>
      <c r="T880" s="937"/>
      <c r="U880" s="937"/>
      <c r="V880" s="937"/>
      <c r="W880" s="937"/>
      <c r="X880" s="937"/>
      <c r="Y880" s="937"/>
      <c r="Z880" s="937"/>
    </row>
    <row r="881" ht="15.75" customHeight="1">
      <c r="A881" s="937"/>
      <c r="B881" s="937"/>
      <c r="C881" s="937"/>
      <c r="D881" s="937"/>
      <c r="E881" s="937"/>
      <c r="F881" s="937"/>
      <c r="G881" s="937"/>
      <c r="H881" s="937"/>
      <c r="I881" s="937"/>
      <c r="J881" s="937"/>
      <c r="K881" s="937"/>
      <c r="L881" s="937"/>
      <c r="M881" s="937"/>
      <c r="N881" s="937"/>
      <c r="O881" s="937"/>
      <c r="P881" s="937"/>
      <c r="Q881" s="937"/>
      <c r="R881" s="937"/>
      <c r="S881" s="937"/>
      <c r="T881" s="937"/>
      <c r="U881" s="937"/>
      <c r="V881" s="937"/>
      <c r="W881" s="937"/>
      <c r="X881" s="937"/>
      <c r="Y881" s="937"/>
      <c r="Z881" s="937"/>
    </row>
    <row r="882" ht="15.75" customHeight="1">
      <c r="A882" s="937"/>
      <c r="B882" s="937"/>
      <c r="C882" s="937"/>
      <c r="D882" s="937"/>
      <c r="E882" s="937"/>
      <c r="F882" s="937"/>
      <c r="G882" s="937"/>
      <c r="H882" s="937"/>
      <c r="I882" s="937"/>
      <c r="J882" s="937"/>
      <c r="K882" s="937"/>
      <c r="L882" s="937"/>
      <c r="M882" s="937"/>
      <c r="N882" s="937"/>
      <c r="O882" s="937"/>
      <c r="P882" s="937"/>
      <c r="Q882" s="937"/>
      <c r="R882" s="937"/>
      <c r="S882" s="937"/>
      <c r="T882" s="937"/>
      <c r="U882" s="937"/>
      <c r="V882" s="937"/>
      <c r="W882" s="937"/>
      <c r="X882" s="937"/>
      <c r="Y882" s="937"/>
      <c r="Z882" s="937"/>
    </row>
    <row r="883" ht="15.75" customHeight="1">
      <c r="A883" s="937"/>
      <c r="B883" s="937"/>
      <c r="C883" s="937"/>
      <c r="D883" s="937"/>
      <c r="E883" s="937"/>
      <c r="F883" s="937"/>
      <c r="G883" s="937"/>
      <c r="H883" s="937"/>
      <c r="I883" s="937"/>
      <c r="J883" s="937"/>
      <c r="K883" s="937"/>
      <c r="L883" s="937"/>
      <c r="M883" s="937"/>
      <c r="N883" s="937"/>
      <c r="O883" s="937"/>
      <c r="P883" s="937"/>
      <c r="Q883" s="937"/>
      <c r="R883" s="937"/>
      <c r="S883" s="937"/>
      <c r="T883" s="937"/>
      <c r="U883" s="937"/>
      <c r="V883" s="937"/>
      <c r="W883" s="937"/>
      <c r="X883" s="937"/>
      <c r="Y883" s="937"/>
      <c r="Z883" s="937"/>
    </row>
    <row r="884" ht="15.75" customHeight="1">
      <c r="A884" s="937"/>
      <c r="B884" s="937"/>
      <c r="C884" s="937"/>
      <c r="D884" s="937"/>
      <c r="E884" s="937"/>
      <c r="F884" s="937"/>
      <c r="G884" s="937"/>
      <c r="H884" s="937"/>
      <c r="I884" s="937"/>
      <c r="J884" s="937"/>
      <c r="K884" s="937"/>
      <c r="L884" s="937"/>
      <c r="M884" s="937"/>
      <c r="N884" s="937"/>
      <c r="O884" s="937"/>
      <c r="P884" s="937"/>
      <c r="Q884" s="937"/>
      <c r="R884" s="937"/>
      <c r="S884" s="937"/>
      <c r="T884" s="937"/>
      <c r="U884" s="937"/>
      <c r="V884" s="937"/>
      <c r="W884" s="937"/>
      <c r="X884" s="937"/>
      <c r="Y884" s="937"/>
      <c r="Z884" s="937"/>
    </row>
    <row r="885" ht="15.75" customHeight="1">
      <c r="A885" s="937"/>
      <c r="B885" s="937"/>
      <c r="C885" s="937"/>
      <c r="D885" s="937"/>
      <c r="E885" s="937"/>
      <c r="F885" s="937"/>
      <c r="G885" s="937"/>
      <c r="H885" s="937"/>
      <c r="I885" s="937"/>
      <c r="J885" s="937"/>
      <c r="K885" s="937"/>
      <c r="L885" s="937"/>
      <c r="M885" s="937"/>
      <c r="N885" s="937"/>
      <c r="O885" s="937"/>
      <c r="P885" s="937"/>
      <c r="Q885" s="937"/>
      <c r="R885" s="937"/>
      <c r="S885" s="937"/>
      <c r="T885" s="937"/>
      <c r="U885" s="937"/>
      <c r="V885" s="937"/>
      <c r="W885" s="937"/>
      <c r="X885" s="937"/>
      <c r="Y885" s="937"/>
      <c r="Z885" s="937"/>
    </row>
    <row r="886" ht="15.75" customHeight="1">
      <c r="A886" s="937"/>
      <c r="B886" s="937"/>
      <c r="C886" s="937"/>
      <c r="D886" s="937"/>
      <c r="E886" s="937"/>
      <c r="F886" s="937"/>
      <c r="G886" s="937"/>
      <c r="H886" s="937"/>
      <c r="I886" s="937"/>
      <c r="J886" s="937"/>
      <c r="K886" s="937"/>
      <c r="L886" s="937"/>
      <c r="M886" s="937"/>
      <c r="N886" s="937"/>
      <c r="O886" s="937"/>
      <c r="P886" s="937"/>
      <c r="Q886" s="937"/>
      <c r="R886" s="937"/>
      <c r="S886" s="937"/>
      <c r="T886" s="937"/>
      <c r="U886" s="937"/>
      <c r="V886" s="937"/>
      <c r="W886" s="937"/>
      <c r="X886" s="937"/>
      <c r="Y886" s="937"/>
      <c r="Z886" s="937"/>
    </row>
    <row r="887" ht="15.75" customHeight="1">
      <c r="A887" s="937"/>
      <c r="B887" s="937"/>
      <c r="C887" s="937"/>
      <c r="D887" s="937"/>
      <c r="E887" s="937"/>
      <c r="F887" s="937"/>
      <c r="G887" s="937"/>
      <c r="H887" s="937"/>
      <c r="I887" s="937"/>
      <c r="J887" s="937"/>
      <c r="K887" s="937"/>
      <c r="L887" s="937"/>
      <c r="M887" s="937"/>
      <c r="N887" s="937"/>
      <c r="O887" s="937"/>
      <c r="P887" s="937"/>
      <c r="Q887" s="937"/>
      <c r="R887" s="937"/>
      <c r="S887" s="937"/>
      <c r="T887" s="937"/>
      <c r="U887" s="937"/>
      <c r="V887" s="937"/>
      <c r="W887" s="937"/>
      <c r="X887" s="937"/>
      <c r="Y887" s="937"/>
      <c r="Z887" s="937"/>
    </row>
    <row r="888" ht="15.75" customHeight="1">
      <c r="A888" s="937"/>
      <c r="B888" s="937"/>
      <c r="C888" s="937"/>
      <c r="D888" s="937"/>
      <c r="E888" s="937"/>
      <c r="F888" s="937"/>
      <c r="G888" s="937"/>
      <c r="H888" s="937"/>
      <c r="I888" s="937"/>
      <c r="J888" s="937"/>
      <c r="K888" s="937"/>
      <c r="L888" s="937"/>
      <c r="M888" s="937"/>
      <c r="N888" s="937"/>
      <c r="O888" s="937"/>
      <c r="P888" s="937"/>
      <c r="Q888" s="937"/>
      <c r="R888" s="937"/>
      <c r="S888" s="937"/>
      <c r="T888" s="937"/>
      <c r="U888" s="937"/>
      <c r="V888" s="937"/>
      <c r="W888" s="937"/>
      <c r="X888" s="937"/>
      <c r="Y888" s="937"/>
      <c r="Z888" s="937"/>
    </row>
    <row r="889" ht="15.75" customHeight="1">
      <c r="A889" s="937"/>
      <c r="B889" s="937"/>
      <c r="C889" s="937"/>
      <c r="D889" s="937"/>
      <c r="E889" s="937"/>
      <c r="F889" s="937"/>
      <c r="G889" s="937"/>
      <c r="H889" s="937"/>
      <c r="I889" s="937"/>
      <c r="J889" s="937"/>
      <c r="K889" s="937"/>
      <c r="L889" s="937"/>
      <c r="M889" s="937"/>
      <c r="N889" s="937"/>
      <c r="O889" s="937"/>
      <c r="P889" s="937"/>
      <c r="Q889" s="937"/>
      <c r="R889" s="937"/>
      <c r="S889" s="937"/>
      <c r="T889" s="937"/>
      <c r="U889" s="937"/>
      <c r="V889" s="937"/>
      <c r="W889" s="937"/>
      <c r="X889" s="937"/>
      <c r="Y889" s="937"/>
      <c r="Z889" s="937"/>
    </row>
    <row r="890" ht="15.75" customHeight="1">
      <c r="A890" s="937"/>
      <c r="B890" s="937"/>
      <c r="C890" s="937"/>
      <c r="D890" s="937"/>
      <c r="E890" s="937"/>
      <c r="F890" s="937"/>
      <c r="G890" s="937"/>
      <c r="H890" s="937"/>
      <c r="I890" s="937"/>
      <c r="J890" s="937"/>
      <c r="K890" s="937"/>
      <c r="L890" s="937"/>
      <c r="M890" s="937"/>
      <c r="N890" s="937"/>
      <c r="O890" s="937"/>
      <c r="P890" s="937"/>
      <c r="Q890" s="937"/>
      <c r="R890" s="937"/>
      <c r="S890" s="937"/>
      <c r="T890" s="937"/>
      <c r="U890" s="937"/>
      <c r="V890" s="937"/>
      <c r="W890" s="937"/>
      <c r="X890" s="937"/>
      <c r="Y890" s="937"/>
      <c r="Z890" s="937"/>
    </row>
    <row r="891" ht="15.75" customHeight="1">
      <c r="A891" s="937"/>
      <c r="B891" s="937"/>
      <c r="C891" s="937"/>
      <c r="D891" s="937"/>
      <c r="E891" s="937"/>
      <c r="F891" s="937"/>
      <c r="G891" s="937"/>
      <c r="H891" s="937"/>
      <c r="I891" s="937"/>
      <c r="J891" s="937"/>
      <c r="K891" s="937"/>
      <c r="L891" s="937"/>
      <c r="M891" s="937"/>
      <c r="N891" s="937"/>
      <c r="O891" s="937"/>
      <c r="P891" s="937"/>
      <c r="Q891" s="937"/>
      <c r="R891" s="937"/>
      <c r="S891" s="937"/>
      <c r="T891" s="937"/>
      <c r="U891" s="937"/>
      <c r="V891" s="937"/>
      <c r="W891" s="937"/>
      <c r="X891" s="937"/>
      <c r="Y891" s="937"/>
      <c r="Z891" s="937"/>
    </row>
    <row r="892" ht="15.75" customHeight="1">
      <c r="A892" s="937"/>
      <c r="B892" s="937"/>
      <c r="C892" s="937"/>
      <c r="D892" s="937"/>
      <c r="E892" s="937"/>
      <c r="F892" s="937"/>
      <c r="G892" s="937"/>
      <c r="H892" s="937"/>
      <c r="I892" s="937"/>
      <c r="J892" s="937"/>
      <c r="K892" s="937"/>
      <c r="L892" s="937"/>
      <c r="M892" s="937"/>
      <c r="N892" s="937"/>
      <c r="O892" s="937"/>
      <c r="P892" s="937"/>
      <c r="Q892" s="937"/>
      <c r="R892" s="937"/>
      <c r="S892" s="937"/>
      <c r="T892" s="937"/>
      <c r="U892" s="937"/>
      <c r="V892" s="937"/>
      <c r="W892" s="937"/>
      <c r="X892" s="937"/>
      <c r="Y892" s="937"/>
      <c r="Z892" s="937"/>
    </row>
    <row r="893" ht="15.75" customHeight="1">
      <c r="A893" s="937"/>
      <c r="B893" s="937"/>
      <c r="C893" s="937"/>
      <c r="D893" s="937"/>
      <c r="E893" s="937"/>
      <c r="F893" s="937"/>
      <c r="G893" s="937"/>
      <c r="H893" s="937"/>
      <c r="I893" s="937"/>
      <c r="J893" s="937"/>
      <c r="K893" s="937"/>
      <c r="L893" s="937"/>
      <c r="M893" s="937"/>
      <c r="N893" s="937"/>
      <c r="O893" s="937"/>
      <c r="P893" s="937"/>
      <c r="Q893" s="937"/>
      <c r="R893" s="937"/>
      <c r="S893" s="937"/>
      <c r="T893" s="937"/>
      <c r="U893" s="937"/>
      <c r="V893" s="937"/>
      <c r="W893" s="937"/>
      <c r="X893" s="937"/>
      <c r="Y893" s="937"/>
      <c r="Z893" s="937"/>
    </row>
    <row r="894" ht="15.75" customHeight="1">
      <c r="A894" s="937"/>
      <c r="B894" s="937"/>
      <c r="C894" s="937"/>
      <c r="D894" s="937"/>
      <c r="E894" s="937"/>
      <c r="F894" s="937"/>
      <c r="G894" s="937"/>
      <c r="H894" s="937"/>
      <c r="I894" s="937"/>
      <c r="J894" s="937"/>
      <c r="K894" s="937"/>
      <c r="L894" s="937"/>
      <c r="M894" s="937"/>
      <c r="N894" s="937"/>
      <c r="O894" s="937"/>
      <c r="P894" s="937"/>
      <c r="Q894" s="937"/>
      <c r="R894" s="937"/>
      <c r="S894" s="937"/>
      <c r="T894" s="937"/>
      <c r="U894" s="937"/>
      <c r="V894" s="937"/>
      <c r="W894" s="937"/>
      <c r="X894" s="937"/>
      <c r="Y894" s="937"/>
      <c r="Z894" s="937"/>
    </row>
    <row r="895" ht="15.75" customHeight="1">
      <c r="A895" s="937"/>
      <c r="B895" s="937"/>
      <c r="C895" s="937"/>
      <c r="D895" s="937"/>
      <c r="E895" s="937"/>
      <c r="F895" s="937"/>
      <c r="G895" s="937"/>
      <c r="H895" s="937"/>
      <c r="I895" s="937"/>
      <c r="J895" s="937"/>
      <c r="K895" s="937"/>
      <c r="L895" s="937"/>
      <c r="M895" s="937"/>
      <c r="N895" s="937"/>
      <c r="O895" s="937"/>
      <c r="P895" s="937"/>
      <c r="Q895" s="937"/>
      <c r="R895" s="937"/>
      <c r="S895" s="937"/>
      <c r="T895" s="937"/>
      <c r="U895" s="937"/>
      <c r="V895" s="937"/>
      <c r="W895" s="937"/>
      <c r="X895" s="937"/>
      <c r="Y895" s="937"/>
      <c r="Z895" s="937"/>
    </row>
    <row r="896" ht="15.75" customHeight="1">
      <c r="A896" s="937"/>
      <c r="B896" s="937"/>
      <c r="C896" s="937"/>
      <c r="D896" s="937"/>
      <c r="E896" s="937"/>
      <c r="F896" s="937"/>
      <c r="G896" s="937"/>
      <c r="H896" s="937"/>
      <c r="I896" s="937"/>
      <c r="J896" s="937"/>
      <c r="K896" s="937"/>
      <c r="L896" s="937"/>
      <c r="M896" s="937"/>
      <c r="N896" s="937"/>
      <c r="O896" s="937"/>
      <c r="P896" s="937"/>
      <c r="Q896" s="937"/>
      <c r="R896" s="937"/>
      <c r="S896" s="937"/>
      <c r="T896" s="937"/>
      <c r="U896" s="937"/>
      <c r="V896" s="937"/>
      <c r="W896" s="937"/>
      <c r="X896" s="937"/>
      <c r="Y896" s="937"/>
      <c r="Z896" s="937"/>
    </row>
    <row r="897" ht="15.75" customHeight="1">
      <c r="A897" s="937"/>
      <c r="B897" s="937"/>
      <c r="C897" s="937"/>
      <c r="D897" s="937"/>
      <c r="E897" s="937"/>
      <c r="F897" s="937"/>
      <c r="G897" s="937"/>
      <c r="H897" s="937"/>
      <c r="I897" s="937"/>
      <c r="J897" s="937"/>
      <c r="K897" s="937"/>
      <c r="L897" s="937"/>
      <c r="M897" s="937"/>
      <c r="N897" s="937"/>
      <c r="O897" s="937"/>
      <c r="P897" s="937"/>
      <c r="Q897" s="937"/>
      <c r="R897" s="937"/>
      <c r="S897" s="937"/>
      <c r="T897" s="937"/>
      <c r="U897" s="937"/>
      <c r="V897" s="937"/>
      <c r="W897" s="937"/>
      <c r="X897" s="937"/>
      <c r="Y897" s="937"/>
      <c r="Z897" s="937"/>
    </row>
    <row r="898" ht="15.75" customHeight="1">
      <c r="A898" s="937"/>
      <c r="B898" s="937"/>
      <c r="C898" s="937"/>
      <c r="D898" s="937"/>
      <c r="E898" s="937"/>
      <c r="F898" s="937"/>
      <c r="G898" s="937"/>
      <c r="H898" s="937"/>
      <c r="I898" s="937"/>
      <c r="J898" s="937"/>
      <c r="K898" s="937"/>
      <c r="L898" s="937"/>
      <c r="M898" s="937"/>
      <c r="N898" s="937"/>
      <c r="O898" s="937"/>
      <c r="P898" s="937"/>
      <c r="Q898" s="937"/>
      <c r="R898" s="937"/>
      <c r="S898" s="937"/>
      <c r="T898" s="937"/>
      <c r="U898" s="937"/>
      <c r="V898" s="937"/>
      <c r="W898" s="937"/>
      <c r="X898" s="937"/>
      <c r="Y898" s="937"/>
      <c r="Z898" s="937"/>
    </row>
    <row r="899" ht="15.75" customHeight="1">
      <c r="A899" s="937"/>
      <c r="B899" s="937"/>
      <c r="C899" s="937"/>
      <c r="D899" s="937"/>
      <c r="E899" s="937"/>
      <c r="F899" s="937"/>
      <c r="G899" s="937"/>
      <c r="H899" s="937"/>
      <c r="I899" s="937"/>
      <c r="J899" s="937"/>
      <c r="K899" s="937"/>
      <c r="L899" s="937"/>
      <c r="M899" s="937"/>
      <c r="N899" s="937"/>
      <c r="O899" s="937"/>
      <c r="P899" s="937"/>
      <c r="Q899" s="937"/>
      <c r="R899" s="937"/>
      <c r="S899" s="937"/>
      <c r="T899" s="937"/>
      <c r="U899" s="937"/>
      <c r="V899" s="937"/>
      <c r="W899" s="937"/>
      <c r="X899" s="937"/>
      <c r="Y899" s="937"/>
      <c r="Z899" s="937"/>
    </row>
    <row r="900" ht="15.75" customHeight="1">
      <c r="A900" s="937"/>
      <c r="B900" s="937"/>
      <c r="C900" s="937"/>
      <c r="D900" s="937"/>
      <c r="E900" s="937"/>
      <c r="F900" s="937"/>
      <c r="G900" s="937"/>
      <c r="H900" s="937"/>
      <c r="I900" s="937"/>
      <c r="J900" s="937"/>
      <c r="K900" s="937"/>
      <c r="L900" s="937"/>
      <c r="M900" s="937"/>
      <c r="N900" s="937"/>
      <c r="O900" s="937"/>
      <c r="P900" s="937"/>
      <c r="Q900" s="937"/>
      <c r="R900" s="937"/>
      <c r="S900" s="937"/>
      <c r="T900" s="937"/>
      <c r="U900" s="937"/>
      <c r="V900" s="937"/>
      <c r="W900" s="937"/>
      <c r="X900" s="937"/>
      <c r="Y900" s="937"/>
      <c r="Z900" s="937"/>
    </row>
    <row r="901" ht="15.75" customHeight="1">
      <c r="A901" s="937"/>
      <c r="B901" s="937"/>
      <c r="C901" s="937"/>
      <c r="D901" s="937"/>
      <c r="E901" s="937"/>
      <c r="F901" s="937"/>
      <c r="G901" s="937"/>
      <c r="H901" s="937"/>
      <c r="I901" s="937"/>
      <c r="J901" s="937"/>
      <c r="K901" s="937"/>
      <c r="L901" s="937"/>
      <c r="M901" s="937"/>
      <c r="N901" s="937"/>
      <c r="O901" s="937"/>
      <c r="P901" s="937"/>
      <c r="Q901" s="937"/>
      <c r="R901" s="937"/>
      <c r="S901" s="937"/>
      <c r="T901" s="937"/>
      <c r="U901" s="937"/>
      <c r="V901" s="937"/>
      <c r="W901" s="937"/>
      <c r="X901" s="937"/>
      <c r="Y901" s="937"/>
      <c r="Z901" s="937"/>
    </row>
    <row r="902" ht="15.75" customHeight="1">
      <c r="A902" s="937"/>
      <c r="B902" s="937"/>
      <c r="C902" s="937"/>
      <c r="D902" s="937"/>
      <c r="E902" s="937"/>
      <c r="F902" s="937"/>
      <c r="G902" s="937"/>
      <c r="H902" s="937"/>
      <c r="I902" s="937"/>
      <c r="J902" s="937"/>
      <c r="K902" s="937"/>
      <c r="L902" s="937"/>
      <c r="M902" s="937"/>
      <c r="N902" s="937"/>
      <c r="O902" s="937"/>
      <c r="P902" s="937"/>
      <c r="Q902" s="937"/>
      <c r="R902" s="937"/>
      <c r="S902" s="937"/>
      <c r="T902" s="937"/>
      <c r="U902" s="937"/>
      <c r="V902" s="937"/>
      <c r="W902" s="937"/>
      <c r="X902" s="937"/>
      <c r="Y902" s="937"/>
      <c r="Z902" s="937"/>
    </row>
    <row r="903" ht="15.75" customHeight="1">
      <c r="A903" s="937"/>
      <c r="B903" s="937"/>
      <c r="C903" s="937"/>
      <c r="D903" s="937"/>
      <c r="E903" s="937"/>
      <c r="F903" s="937"/>
      <c r="G903" s="937"/>
      <c r="H903" s="937"/>
      <c r="I903" s="937"/>
      <c r="J903" s="937"/>
      <c r="K903" s="937"/>
      <c r="L903" s="937"/>
      <c r="M903" s="937"/>
      <c r="N903" s="937"/>
      <c r="O903" s="937"/>
      <c r="P903" s="937"/>
      <c r="Q903" s="937"/>
      <c r="R903" s="937"/>
      <c r="S903" s="937"/>
      <c r="T903" s="937"/>
      <c r="U903" s="937"/>
      <c r="V903" s="937"/>
      <c r="W903" s="937"/>
      <c r="X903" s="937"/>
      <c r="Y903" s="937"/>
      <c r="Z903" s="937"/>
    </row>
    <row r="904" ht="15.75" customHeight="1">
      <c r="A904" s="937"/>
      <c r="B904" s="937"/>
      <c r="C904" s="937"/>
      <c r="D904" s="937"/>
      <c r="E904" s="937"/>
      <c r="F904" s="937"/>
      <c r="G904" s="937"/>
      <c r="H904" s="937"/>
      <c r="I904" s="937"/>
      <c r="J904" s="937"/>
      <c r="K904" s="937"/>
      <c r="L904" s="937"/>
      <c r="M904" s="937"/>
      <c r="N904" s="937"/>
      <c r="O904" s="937"/>
      <c r="P904" s="937"/>
      <c r="Q904" s="937"/>
      <c r="R904" s="937"/>
      <c r="S904" s="937"/>
      <c r="T904" s="937"/>
      <c r="U904" s="937"/>
      <c r="V904" s="937"/>
      <c r="W904" s="937"/>
      <c r="X904" s="937"/>
      <c r="Y904" s="937"/>
      <c r="Z904" s="937"/>
    </row>
    <row r="905" ht="15.75" customHeight="1">
      <c r="A905" s="937"/>
      <c r="B905" s="937"/>
      <c r="C905" s="937"/>
      <c r="D905" s="937"/>
      <c r="E905" s="937"/>
      <c r="F905" s="937"/>
      <c r="G905" s="937"/>
      <c r="H905" s="937"/>
      <c r="I905" s="937"/>
      <c r="J905" s="937"/>
      <c r="K905" s="937"/>
      <c r="L905" s="937"/>
      <c r="M905" s="937"/>
      <c r="N905" s="937"/>
      <c r="O905" s="937"/>
      <c r="P905" s="937"/>
      <c r="Q905" s="937"/>
      <c r="R905" s="937"/>
      <c r="S905" s="937"/>
      <c r="T905" s="937"/>
      <c r="U905" s="937"/>
      <c r="V905" s="937"/>
      <c r="W905" s="937"/>
      <c r="X905" s="937"/>
      <c r="Y905" s="937"/>
      <c r="Z905" s="937"/>
    </row>
    <row r="906" ht="15.75" customHeight="1">
      <c r="A906" s="937"/>
      <c r="B906" s="937"/>
      <c r="C906" s="937"/>
      <c r="D906" s="937"/>
      <c r="E906" s="937"/>
      <c r="F906" s="937"/>
      <c r="G906" s="937"/>
      <c r="H906" s="937"/>
      <c r="I906" s="937"/>
      <c r="J906" s="937"/>
      <c r="K906" s="937"/>
      <c r="L906" s="937"/>
      <c r="M906" s="937"/>
      <c r="N906" s="937"/>
      <c r="O906" s="937"/>
      <c r="P906" s="937"/>
      <c r="Q906" s="937"/>
      <c r="R906" s="937"/>
      <c r="S906" s="937"/>
      <c r="T906" s="937"/>
      <c r="U906" s="937"/>
      <c r="V906" s="937"/>
      <c r="W906" s="937"/>
      <c r="X906" s="937"/>
      <c r="Y906" s="937"/>
      <c r="Z906" s="937"/>
    </row>
    <row r="907" ht="15.75" customHeight="1">
      <c r="A907" s="937"/>
      <c r="B907" s="937"/>
      <c r="C907" s="937"/>
      <c r="D907" s="937"/>
      <c r="E907" s="937"/>
      <c r="F907" s="937"/>
      <c r="G907" s="937"/>
      <c r="H907" s="937"/>
      <c r="I907" s="937"/>
      <c r="J907" s="937"/>
      <c r="K907" s="937"/>
      <c r="L907" s="937"/>
      <c r="M907" s="937"/>
      <c r="N907" s="937"/>
      <c r="O907" s="937"/>
      <c r="P907" s="937"/>
      <c r="Q907" s="937"/>
      <c r="R907" s="937"/>
      <c r="S907" s="937"/>
      <c r="T907" s="937"/>
      <c r="U907" s="937"/>
      <c r="V907" s="937"/>
      <c r="W907" s="937"/>
      <c r="X907" s="937"/>
      <c r="Y907" s="937"/>
      <c r="Z907" s="937"/>
    </row>
    <row r="908" ht="15.75" customHeight="1">
      <c r="A908" s="937"/>
      <c r="B908" s="937"/>
      <c r="C908" s="937"/>
      <c r="D908" s="937"/>
      <c r="E908" s="937"/>
      <c r="F908" s="937"/>
      <c r="G908" s="937"/>
      <c r="H908" s="937"/>
      <c r="I908" s="937"/>
      <c r="J908" s="937"/>
      <c r="K908" s="937"/>
      <c r="L908" s="937"/>
      <c r="M908" s="937"/>
      <c r="N908" s="937"/>
      <c r="O908" s="937"/>
      <c r="P908" s="937"/>
      <c r="Q908" s="937"/>
      <c r="R908" s="937"/>
      <c r="S908" s="937"/>
      <c r="T908" s="937"/>
      <c r="U908" s="937"/>
      <c r="V908" s="937"/>
      <c r="W908" s="937"/>
      <c r="X908" s="937"/>
      <c r="Y908" s="937"/>
      <c r="Z908" s="937"/>
    </row>
    <row r="909" ht="15.75" customHeight="1">
      <c r="A909" s="937"/>
      <c r="B909" s="937"/>
      <c r="C909" s="937"/>
      <c r="D909" s="937"/>
      <c r="E909" s="937"/>
      <c r="F909" s="937"/>
      <c r="G909" s="937"/>
      <c r="H909" s="937"/>
      <c r="I909" s="937"/>
      <c r="J909" s="937"/>
      <c r="K909" s="937"/>
      <c r="L909" s="937"/>
      <c r="M909" s="937"/>
      <c r="N909" s="937"/>
      <c r="O909" s="937"/>
      <c r="P909" s="937"/>
      <c r="Q909" s="937"/>
      <c r="R909" s="937"/>
      <c r="S909" s="937"/>
      <c r="T909" s="937"/>
      <c r="U909" s="937"/>
      <c r="V909" s="937"/>
      <c r="W909" s="937"/>
      <c r="X909" s="937"/>
      <c r="Y909" s="937"/>
      <c r="Z909" s="937"/>
    </row>
    <row r="910" ht="15.75" customHeight="1">
      <c r="A910" s="937"/>
      <c r="B910" s="937"/>
      <c r="C910" s="937"/>
      <c r="D910" s="937"/>
      <c r="E910" s="937"/>
      <c r="F910" s="937"/>
      <c r="G910" s="937"/>
      <c r="H910" s="937"/>
      <c r="I910" s="937"/>
      <c r="J910" s="937"/>
      <c r="K910" s="937"/>
      <c r="L910" s="937"/>
      <c r="M910" s="937"/>
      <c r="N910" s="937"/>
      <c r="O910" s="937"/>
      <c r="P910" s="937"/>
      <c r="Q910" s="937"/>
      <c r="R910" s="937"/>
      <c r="S910" s="937"/>
      <c r="T910" s="937"/>
      <c r="U910" s="937"/>
      <c r="V910" s="937"/>
      <c r="W910" s="937"/>
      <c r="X910" s="937"/>
      <c r="Y910" s="937"/>
      <c r="Z910" s="937"/>
    </row>
    <row r="911" ht="15.75" customHeight="1">
      <c r="A911" s="937"/>
      <c r="B911" s="937"/>
      <c r="C911" s="937"/>
      <c r="D911" s="937"/>
      <c r="E911" s="937"/>
      <c r="F911" s="937"/>
      <c r="G911" s="937"/>
      <c r="H911" s="937"/>
      <c r="I911" s="937"/>
      <c r="J911" s="937"/>
      <c r="K911" s="937"/>
      <c r="L911" s="937"/>
      <c r="M911" s="937"/>
      <c r="N911" s="937"/>
      <c r="O911" s="937"/>
      <c r="P911" s="937"/>
      <c r="Q911" s="937"/>
      <c r="R911" s="937"/>
      <c r="S911" s="937"/>
      <c r="T911" s="937"/>
      <c r="U911" s="937"/>
      <c r="V911" s="937"/>
      <c r="W911" s="937"/>
      <c r="X911" s="937"/>
      <c r="Y911" s="937"/>
      <c r="Z911" s="937"/>
    </row>
    <row r="912" ht="15.75" customHeight="1">
      <c r="A912" s="937"/>
      <c r="B912" s="937"/>
      <c r="C912" s="937"/>
      <c r="D912" s="937"/>
      <c r="E912" s="937"/>
      <c r="F912" s="937"/>
      <c r="G912" s="937"/>
      <c r="H912" s="937"/>
      <c r="I912" s="937"/>
      <c r="J912" s="937"/>
      <c r="K912" s="937"/>
      <c r="L912" s="937"/>
      <c r="M912" s="937"/>
      <c r="N912" s="937"/>
      <c r="O912" s="937"/>
      <c r="P912" s="937"/>
      <c r="Q912" s="937"/>
      <c r="R912" s="937"/>
      <c r="S912" s="937"/>
      <c r="T912" s="937"/>
      <c r="U912" s="937"/>
      <c r="V912" s="937"/>
      <c r="W912" s="937"/>
      <c r="X912" s="937"/>
      <c r="Y912" s="937"/>
      <c r="Z912" s="937"/>
    </row>
    <row r="913" ht="15.75" customHeight="1">
      <c r="A913" s="937"/>
      <c r="B913" s="937"/>
      <c r="C913" s="937"/>
      <c r="D913" s="937"/>
      <c r="E913" s="937"/>
      <c r="F913" s="937"/>
      <c r="G913" s="937"/>
      <c r="H913" s="937"/>
      <c r="I913" s="937"/>
      <c r="J913" s="937"/>
      <c r="K913" s="937"/>
      <c r="L913" s="937"/>
      <c r="M913" s="937"/>
      <c r="N913" s="937"/>
      <c r="O913" s="937"/>
      <c r="P913" s="937"/>
      <c r="Q913" s="937"/>
      <c r="R913" s="937"/>
      <c r="S913" s="937"/>
      <c r="T913" s="937"/>
      <c r="U913" s="937"/>
      <c r="V913" s="937"/>
      <c r="W913" s="937"/>
      <c r="X913" s="937"/>
      <c r="Y913" s="937"/>
      <c r="Z913" s="937"/>
    </row>
    <row r="914" ht="15.75" customHeight="1">
      <c r="A914" s="937"/>
      <c r="B914" s="937"/>
      <c r="C914" s="937"/>
      <c r="D914" s="937"/>
      <c r="E914" s="937"/>
      <c r="F914" s="937"/>
      <c r="G914" s="937"/>
      <c r="H914" s="937"/>
      <c r="I914" s="937"/>
      <c r="J914" s="937"/>
      <c r="K914" s="937"/>
      <c r="L914" s="937"/>
      <c r="M914" s="937"/>
      <c r="N914" s="937"/>
      <c r="O914" s="937"/>
      <c r="P914" s="937"/>
      <c r="Q914" s="937"/>
      <c r="R914" s="937"/>
      <c r="S914" s="937"/>
      <c r="T914" s="937"/>
      <c r="U914" s="937"/>
      <c r="V914" s="937"/>
      <c r="W914" s="937"/>
      <c r="X914" s="937"/>
      <c r="Y914" s="937"/>
      <c r="Z914" s="937"/>
    </row>
    <row r="915" ht="15.75" customHeight="1">
      <c r="A915" s="937"/>
      <c r="B915" s="937"/>
      <c r="C915" s="937"/>
      <c r="D915" s="937"/>
      <c r="E915" s="937"/>
      <c r="F915" s="937"/>
      <c r="G915" s="937"/>
      <c r="H915" s="937"/>
      <c r="I915" s="937"/>
      <c r="J915" s="937"/>
      <c r="K915" s="937"/>
      <c r="L915" s="937"/>
      <c r="M915" s="937"/>
      <c r="N915" s="937"/>
      <c r="O915" s="937"/>
      <c r="P915" s="937"/>
      <c r="Q915" s="937"/>
      <c r="R915" s="937"/>
      <c r="S915" s="937"/>
      <c r="T915" s="937"/>
      <c r="U915" s="937"/>
      <c r="V915" s="937"/>
      <c r="W915" s="937"/>
      <c r="X915" s="937"/>
      <c r="Y915" s="937"/>
      <c r="Z915" s="937"/>
    </row>
    <row r="916" ht="15.75" customHeight="1">
      <c r="A916" s="937"/>
      <c r="B916" s="937"/>
      <c r="C916" s="937"/>
      <c r="D916" s="937"/>
      <c r="E916" s="937"/>
      <c r="F916" s="937"/>
      <c r="G916" s="937"/>
      <c r="H916" s="937"/>
      <c r="I916" s="937"/>
      <c r="J916" s="937"/>
      <c r="K916" s="937"/>
      <c r="L916" s="937"/>
      <c r="M916" s="937"/>
      <c r="N916" s="937"/>
      <c r="O916" s="937"/>
      <c r="P916" s="937"/>
      <c r="Q916" s="937"/>
      <c r="R916" s="937"/>
      <c r="S916" s="937"/>
      <c r="T916" s="937"/>
      <c r="U916" s="937"/>
      <c r="V916" s="937"/>
      <c r="W916" s="937"/>
      <c r="X916" s="937"/>
      <c r="Y916" s="937"/>
      <c r="Z916" s="937"/>
    </row>
    <row r="917" ht="15.75" customHeight="1">
      <c r="A917" s="937"/>
      <c r="B917" s="937"/>
      <c r="C917" s="937"/>
      <c r="D917" s="937"/>
      <c r="E917" s="937"/>
      <c r="F917" s="937"/>
      <c r="G917" s="937"/>
      <c r="H917" s="937"/>
      <c r="I917" s="937"/>
      <c r="J917" s="937"/>
      <c r="K917" s="937"/>
      <c r="L917" s="937"/>
      <c r="M917" s="937"/>
      <c r="N917" s="937"/>
      <c r="O917" s="937"/>
      <c r="P917" s="937"/>
      <c r="Q917" s="937"/>
      <c r="R917" s="937"/>
      <c r="S917" s="937"/>
      <c r="T917" s="937"/>
      <c r="U917" s="937"/>
      <c r="V917" s="937"/>
      <c r="W917" s="937"/>
      <c r="X917" s="937"/>
      <c r="Y917" s="937"/>
      <c r="Z917" s="937"/>
    </row>
    <row r="918" ht="15.75" customHeight="1">
      <c r="A918" s="937"/>
      <c r="B918" s="937"/>
      <c r="C918" s="937"/>
      <c r="D918" s="937"/>
      <c r="E918" s="937"/>
      <c r="F918" s="937"/>
      <c r="G918" s="937"/>
      <c r="H918" s="937"/>
      <c r="I918" s="937"/>
      <c r="J918" s="937"/>
      <c r="K918" s="937"/>
      <c r="L918" s="937"/>
      <c r="M918" s="937"/>
      <c r="N918" s="937"/>
      <c r="O918" s="937"/>
      <c r="P918" s="937"/>
      <c r="Q918" s="937"/>
      <c r="R918" s="937"/>
      <c r="S918" s="937"/>
      <c r="T918" s="937"/>
      <c r="U918" s="937"/>
      <c r="V918" s="937"/>
      <c r="W918" s="937"/>
      <c r="X918" s="937"/>
      <c r="Y918" s="937"/>
      <c r="Z918" s="937"/>
    </row>
    <row r="919" ht="15.75" customHeight="1">
      <c r="A919" s="937"/>
      <c r="B919" s="937"/>
      <c r="C919" s="937"/>
      <c r="D919" s="937"/>
      <c r="E919" s="937"/>
      <c r="F919" s="937"/>
      <c r="G919" s="937"/>
      <c r="H919" s="937"/>
      <c r="I919" s="937"/>
      <c r="J919" s="937"/>
      <c r="K919" s="937"/>
      <c r="L919" s="937"/>
      <c r="M919" s="937"/>
      <c r="N919" s="937"/>
      <c r="O919" s="937"/>
      <c r="P919" s="937"/>
      <c r="Q919" s="937"/>
      <c r="R919" s="937"/>
      <c r="S919" s="937"/>
      <c r="T919" s="937"/>
      <c r="U919" s="937"/>
      <c r="V919" s="937"/>
      <c r="W919" s="937"/>
      <c r="X919" s="937"/>
      <c r="Y919" s="937"/>
      <c r="Z919" s="937"/>
    </row>
    <row r="920" ht="15.75" customHeight="1">
      <c r="A920" s="937"/>
      <c r="B920" s="937"/>
      <c r="C920" s="937"/>
      <c r="D920" s="937"/>
      <c r="E920" s="937"/>
      <c r="F920" s="937"/>
      <c r="G920" s="937"/>
      <c r="H920" s="937"/>
      <c r="I920" s="937"/>
      <c r="J920" s="937"/>
      <c r="K920" s="937"/>
      <c r="L920" s="937"/>
      <c r="M920" s="937"/>
      <c r="N920" s="937"/>
      <c r="O920" s="937"/>
      <c r="P920" s="937"/>
      <c r="Q920" s="937"/>
      <c r="R920" s="937"/>
      <c r="S920" s="937"/>
      <c r="T920" s="937"/>
      <c r="U920" s="937"/>
      <c r="V920" s="937"/>
      <c r="W920" s="937"/>
      <c r="X920" s="937"/>
      <c r="Y920" s="937"/>
      <c r="Z920" s="937"/>
    </row>
    <row r="921" ht="15.75" customHeight="1">
      <c r="A921" s="937"/>
      <c r="B921" s="937"/>
      <c r="C921" s="937"/>
      <c r="D921" s="937"/>
      <c r="E921" s="937"/>
      <c r="F921" s="937"/>
      <c r="G921" s="937"/>
      <c r="H921" s="937"/>
      <c r="I921" s="937"/>
      <c r="J921" s="937"/>
      <c r="K921" s="937"/>
      <c r="L921" s="937"/>
      <c r="M921" s="937"/>
      <c r="N921" s="937"/>
      <c r="O921" s="937"/>
      <c r="P921" s="937"/>
      <c r="Q921" s="937"/>
      <c r="R921" s="937"/>
      <c r="S921" s="937"/>
      <c r="T921" s="937"/>
      <c r="U921" s="937"/>
      <c r="V921" s="937"/>
      <c r="W921" s="937"/>
      <c r="X921" s="937"/>
      <c r="Y921" s="937"/>
      <c r="Z921" s="937"/>
    </row>
    <row r="922" ht="15.75" customHeight="1">
      <c r="A922" s="937"/>
      <c r="B922" s="937"/>
      <c r="C922" s="937"/>
      <c r="D922" s="937"/>
      <c r="E922" s="937"/>
      <c r="F922" s="937"/>
      <c r="G922" s="937"/>
      <c r="H922" s="937"/>
      <c r="I922" s="937"/>
      <c r="J922" s="937"/>
      <c r="K922" s="937"/>
      <c r="L922" s="937"/>
      <c r="M922" s="937"/>
      <c r="N922" s="937"/>
      <c r="O922" s="937"/>
      <c r="P922" s="937"/>
      <c r="Q922" s="937"/>
      <c r="R922" s="937"/>
      <c r="S922" s="937"/>
      <c r="T922" s="937"/>
      <c r="U922" s="937"/>
      <c r="V922" s="937"/>
      <c r="W922" s="937"/>
      <c r="X922" s="937"/>
      <c r="Y922" s="937"/>
      <c r="Z922" s="937"/>
    </row>
    <row r="923" ht="15.75" customHeight="1">
      <c r="A923" s="937"/>
      <c r="B923" s="937"/>
      <c r="C923" s="937"/>
      <c r="D923" s="937"/>
      <c r="E923" s="937"/>
      <c r="F923" s="937"/>
      <c r="G923" s="937"/>
      <c r="H923" s="937"/>
      <c r="I923" s="937"/>
      <c r="J923" s="937"/>
      <c r="K923" s="937"/>
      <c r="L923" s="937"/>
      <c r="M923" s="937"/>
      <c r="N923" s="937"/>
      <c r="O923" s="937"/>
      <c r="P923" s="937"/>
      <c r="Q923" s="937"/>
      <c r="R923" s="937"/>
      <c r="S923" s="937"/>
      <c r="T923" s="937"/>
      <c r="U923" s="937"/>
      <c r="V923" s="937"/>
      <c r="W923" s="937"/>
      <c r="X923" s="937"/>
      <c r="Y923" s="937"/>
      <c r="Z923" s="937"/>
    </row>
    <row r="924" ht="15.75" customHeight="1">
      <c r="A924" s="937"/>
      <c r="B924" s="937"/>
      <c r="C924" s="937"/>
      <c r="D924" s="937"/>
      <c r="E924" s="937"/>
      <c r="F924" s="937"/>
      <c r="G924" s="937"/>
      <c r="H924" s="937"/>
      <c r="I924" s="937"/>
      <c r="J924" s="937"/>
      <c r="K924" s="937"/>
      <c r="L924" s="937"/>
      <c r="M924" s="937"/>
      <c r="N924" s="937"/>
      <c r="O924" s="937"/>
      <c r="P924" s="937"/>
      <c r="Q924" s="937"/>
      <c r="R924" s="937"/>
      <c r="S924" s="937"/>
      <c r="T924" s="937"/>
      <c r="U924" s="937"/>
      <c r="V924" s="937"/>
      <c r="W924" s="937"/>
      <c r="X924" s="937"/>
      <c r="Y924" s="937"/>
      <c r="Z924" s="937"/>
    </row>
    <row r="925" ht="15.75" customHeight="1">
      <c r="A925" s="937"/>
      <c r="B925" s="937"/>
      <c r="C925" s="937"/>
      <c r="D925" s="937"/>
      <c r="E925" s="937"/>
      <c r="F925" s="937"/>
      <c r="G925" s="937"/>
      <c r="H925" s="937"/>
      <c r="I925" s="937"/>
      <c r="J925" s="937"/>
      <c r="K925" s="937"/>
      <c r="L925" s="937"/>
      <c r="M925" s="937"/>
      <c r="N925" s="937"/>
      <c r="O925" s="937"/>
      <c r="P925" s="937"/>
      <c r="Q925" s="937"/>
      <c r="R925" s="937"/>
      <c r="S925" s="937"/>
      <c r="T925" s="937"/>
      <c r="U925" s="937"/>
      <c r="V925" s="937"/>
      <c r="W925" s="937"/>
      <c r="X925" s="937"/>
      <c r="Y925" s="937"/>
      <c r="Z925" s="937"/>
    </row>
    <row r="926" ht="15.75" customHeight="1">
      <c r="A926" s="937"/>
      <c r="B926" s="937"/>
      <c r="C926" s="937"/>
      <c r="D926" s="937"/>
      <c r="E926" s="937"/>
      <c r="F926" s="937"/>
      <c r="G926" s="937"/>
      <c r="H926" s="937"/>
      <c r="I926" s="937"/>
      <c r="J926" s="937"/>
      <c r="K926" s="937"/>
      <c r="L926" s="937"/>
      <c r="M926" s="937"/>
      <c r="N926" s="937"/>
      <c r="O926" s="937"/>
      <c r="P926" s="937"/>
      <c r="Q926" s="937"/>
      <c r="R926" s="937"/>
      <c r="S926" s="937"/>
      <c r="T926" s="937"/>
      <c r="U926" s="937"/>
      <c r="V926" s="937"/>
      <c r="W926" s="937"/>
      <c r="X926" s="937"/>
      <c r="Y926" s="937"/>
      <c r="Z926" s="937"/>
    </row>
    <row r="927" ht="15.75" customHeight="1">
      <c r="A927" s="937"/>
      <c r="B927" s="937"/>
      <c r="C927" s="937"/>
      <c r="D927" s="937"/>
      <c r="E927" s="937"/>
      <c r="F927" s="937"/>
      <c r="G927" s="937"/>
      <c r="H927" s="937"/>
      <c r="I927" s="937"/>
      <c r="J927" s="937"/>
      <c r="K927" s="937"/>
      <c r="L927" s="937"/>
      <c r="M927" s="937"/>
      <c r="N927" s="937"/>
      <c r="O927" s="937"/>
      <c r="P927" s="937"/>
      <c r="Q927" s="937"/>
      <c r="R927" s="937"/>
      <c r="S927" s="937"/>
      <c r="T927" s="937"/>
      <c r="U927" s="937"/>
      <c r="V927" s="937"/>
      <c r="W927" s="937"/>
      <c r="X927" s="937"/>
      <c r="Y927" s="937"/>
      <c r="Z927" s="937"/>
    </row>
    <row r="928" ht="15.75" customHeight="1">
      <c r="A928" s="937"/>
      <c r="B928" s="937"/>
      <c r="C928" s="937"/>
      <c r="D928" s="937"/>
      <c r="E928" s="937"/>
      <c r="F928" s="937"/>
      <c r="G928" s="937"/>
      <c r="H928" s="937"/>
      <c r="I928" s="937"/>
      <c r="J928" s="937"/>
      <c r="K928" s="937"/>
      <c r="L928" s="937"/>
      <c r="M928" s="937"/>
      <c r="N928" s="937"/>
      <c r="O928" s="937"/>
      <c r="P928" s="937"/>
      <c r="Q928" s="937"/>
      <c r="R928" s="937"/>
      <c r="S928" s="937"/>
      <c r="T928" s="937"/>
      <c r="U928" s="937"/>
      <c r="V928" s="937"/>
      <c r="W928" s="937"/>
      <c r="X928" s="937"/>
      <c r="Y928" s="937"/>
      <c r="Z928" s="937"/>
    </row>
    <row r="929" ht="15.75" customHeight="1">
      <c r="A929" s="937"/>
      <c r="B929" s="937"/>
      <c r="C929" s="937"/>
      <c r="D929" s="937"/>
      <c r="E929" s="937"/>
      <c r="F929" s="937"/>
      <c r="G929" s="937"/>
      <c r="H929" s="937"/>
      <c r="I929" s="937"/>
      <c r="J929" s="937"/>
      <c r="K929" s="937"/>
      <c r="L929" s="937"/>
      <c r="M929" s="937"/>
      <c r="N929" s="937"/>
      <c r="O929" s="937"/>
      <c r="P929" s="937"/>
      <c r="Q929" s="937"/>
      <c r="R929" s="937"/>
      <c r="S929" s="937"/>
      <c r="T929" s="937"/>
      <c r="U929" s="937"/>
      <c r="V929" s="937"/>
      <c r="W929" s="937"/>
      <c r="X929" s="937"/>
      <c r="Y929" s="937"/>
      <c r="Z929" s="937"/>
    </row>
    <row r="930" ht="15.75" customHeight="1">
      <c r="A930" s="937"/>
      <c r="B930" s="937"/>
      <c r="C930" s="937"/>
      <c r="D930" s="937"/>
      <c r="E930" s="937"/>
      <c r="F930" s="937"/>
      <c r="G930" s="937"/>
      <c r="H930" s="937"/>
      <c r="I930" s="937"/>
      <c r="J930" s="937"/>
      <c r="K930" s="937"/>
      <c r="L930" s="937"/>
      <c r="M930" s="937"/>
      <c r="N930" s="937"/>
      <c r="O930" s="937"/>
      <c r="P930" s="937"/>
      <c r="Q930" s="937"/>
      <c r="R930" s="937"/>
      <c r="S930" s="937"/>
      <c r="T930" s="937"/>
      <c r="U930" s="937"/>
      <c r="V930" s="937"/>
      <c r="W930" s="937"/>
      <c r="X930" s="937"/>
      <c r="Y930" s="937"/>
      <c r="Z930" s="937"/>
    </row>
    <row r="931" ht="15.75" customHeight="1">
      <c r="A931" s="937"/>
      <c r="B931" s="937"/>
      <c r="C931" s="937"/>
      <c r="D931" s="937"/>
      <c r="E931" s="937"/>
      <c r="F931" s="937"/>
      <c r="G931" s="937"/>
      <c r="H931" s="937"/>
      <c r="I931" s="937"/>
      <c r="J931" s="937"/>
      <c r="K931" s="937"/>
      <c r="L931" s="937"/>
      <c r="M931" s="937"/>
      <c r="N931" s="937"/>
      <c r="O931" s="937"/>
      <c r="P931" s="937"/>
      <c r="Q931" s="937"/>
      <c r="R931" s="937"/>
      <c r="S931" s="937"/>
      <c r="T931" s="937"/>
      <c r="U931" s="937"/>
      <c r="V931" s="937"/>
      <c r="W931" s="937"/>
      <c r="X931" s="937"/>
      <c r="Y931" s="937"/>
      <c r="Z931" s="937"/>
    </row>
    <row r="932" ht="15.75" customHeight="1">
      <c r="A932" s="937"/>
      <c r="B932" s="937"/>
      <c r="C932" s="937"/>
      <c r="D932" s="937"/>
      <c r="E932" s="937"/>
      <c r="F932" s="937"/>
      <c r="G932" s="937"/>
      <c r="H932" s="937"/>
      <c r="I932" s="937"/>
      <c r="J932" s="937"/>
      <c r="K932" s="937"/>
      <c r="L932" s="937"/>
      <c r="M932" s="937"/>
      <c r="N932" s="937"/>
      <c r="O932" s="937"/>
      <c r="P932" s="937"/>
      <c r="Q932" s="937"/>
      <c r="R932" s="937"/>
      <c r="S932" s="937"/>
      <c r="T932" s="937"/>
      <c r="U932" s="937"/>
      <c r="V932" s="937"/>
      <c r="W932" s="937"/>
      <c r="X932" s="937"/>
      <c r="Y932" s="937"/>
      <c r="Z932" s="937"/>
    </row>
    <row r="933" ht="15.75" customHeight="1">
      <c r="A933" s="937"/>
      <c r="B933" s="937"/>
      <c r="C933" s="937"/>
      <c r="D933" s="937"/>
      <c r="E933" s="937"/>
      <c r="F933" s="937"/>
      <c r="G933" s="937"/>
      <c r="H933" s="937"/>
      <c r="I933" s="937"/>
      <c r="J933" s="937"/>
      <c r="K933" s="937"/>
      <c r="L933" s="937"/>
      <c r="M933" s="937"/>
      <c r="N933" s="937"/>
      <c r="O933" s="937"/>
      <c r="P933" s="937"/>
      <c r="Q933" s="937"/>
      <c r="R933" s="937"/>
      <c r="S933" s="937"/>
      <c r="T933" s="937"/>
      <c r="U933" s="937"/>
      <c r="V933" s="937"/>
      <c r="W933" s="937"/>
      <c r="X933" s="937"/>
      <c r="Y933" s="937"/>
      <c r="Z933" s="937"/>
    </row>
    <row r="934" ht="15.75" customHeight="1">
      <c r="A934" s="937"/>
      <c r="B934" s="937"/>
      <c r="C934" s="937"/>
      <c r="D934" s="937"/>
      <c r="E934" s="937"/>
      <c r="F934" s="937"/>
      <c r="G934" s="937"/>
      <c r="H934" s="937"/>
      <c r="I934" s="937"/>
      <c r="J934" s="937"/>
      <c r="K934" s="937"/>
      <c r="L934" s="937"/>
      <c r="M934" s="937"/>
      <c r="N934" s="937"/>
      <c r="O934" s="937"/>
      <c r="P934" s="937"/>
      <c r="Q934" s="937"/>
      <c r="R934" s="937"/>
      <c r="S934" s="937"/>
      <c r="T934" s="937"/>
      <c r="U934" s="937"/>
      <c r="V934" s="937"/>
      <c r="W934" s="937"/>
      <c r="X934" s="937"/>
      <c r="Y934" s="937"/>
      <c r="Z934" s="937"/>
    </row>
    <row r="935" ht="15.75" customHeight="1">
      <c r="A935" s="937"/>
      <c r="B935" s="937"/>
      <c r="C935" s="937"/>
      <c r="D935" s="937"/>
      <c r="E935" s="937"/>
      <c r="F935" s="937"/>
      <c r="G935" s="937"/>
      <c r="H935" s="937"/>
      <c r="I935" s="937"/>
      <c r="J935" s="937"/>
      <c r="K935" s="937"/>
      <c r="L935" s="937"/>
      <c r="M935" s="937"/>
      <c r="N935" s="937"/>
      <c r="O935" s="937"/>
      <c r="P935" s="937"/>
      <c r="Q935" s="937"/>
      <c r="R935" s="937"/>
      <c r="S935" s="937"/>
      <c r="T935" s="937"/>
      <c r="U935" s="937"/>
      <c r="V935" s="937"/>
      <c r="W935" s="937"/>
      <c r="X935" s="937"/>
      <c r="Y935" s="937"/>
      <c r="Z935" s="937"/>
    </row>
    <row r="936" ht="15.75" customHeight="1">
      <c r="A936" s="937"/>
      <c r="B936" s="937"/>
      <c r="C936" s="937"/>
      <c r="D936" s="937"/>
      <c r="E936" s="937"/>
      <c r="F936" s="937"/>
      <c r="G936" s="937"/>
      <c r="H936" s="937"/>
      <c r="I936" s="937"/>
      <c r="J936" s="937"/>
      <c r="K936" s="937"/>
      <c r="L936" s="937"/>
      <c r="M936" s="937"/>
      <c r="N936" s="937"/>
      <c r="O936" s="937"/>
      <c r="P936" s="937"/>
      <c r="Q936" s="937"/>
      <c r="R936" s="937"/>
      <c r="S936" s="937"/>
      <c r="T936" s="937"/>
      <c r="U936" s="937"/>
      <c r="V936" s="937"/>
      <c r="W936" s="937"/>
      <c r="X936" s="937"/>
      <c r="Y936" s="937"/>
      <c r="Z936" s="937"/>
    </row>
    <row r="937" ht="15.75" customHeight="1">
      <c r="A937" s="937"/>
      <c r="B937" s="937"/>
      <c r="C937" s="937"/>
      <c r="D937" s="937"/>
      <c r="E937" s="937"/>
      <c r="F937" s="937"/>
      <c r="G937" s="937"/>
      <c r="H937" s="937"/>
      <c r="I937" s="937"/>
      <c r="J937" s="937"/>
      <c r="K937" s="937"/>
      <c r="L937" s="937"/>
      <c r="M937" s="937"/>
      <c r="N937" s="937"/>
      <c r="O937" s="937"/>
      <c r="P937" s="937"/>
      <c r="Q937" s="937"/>
      <c r="R937" s="937"/>
      <c r="S937" s="937"/>
      <c r="T937" s="937"/>
      <c r="U937" s="937"/>
      <c r="V937" s="937"/>
      <c r="W937" s="937"/>
      <c r="X937" s="937"/>
      <c r="Y937" s="937"/>
      <c r="Z937" s="937"/>
    </row>
    <row r="938" ht="15.75" customHeight="1">
      <c r="A938" s="937"/>
      <c r="B938" s="937"/>
      <c r="C938" s="937"/>
      <c r="D938" s="937"/>
      <c r="E938" s="937"/>
      <c r="F938" s="937"/>
      <c r="G938" s="937"/>
      <c r="H938" s="937"/>
      <c r="I938" s="937"/>
      <c r="J938" s="937"/>
      <c r="K938" s="937"/>
      <c r="L938" s="937"/>
      <c r="M938" s="937"/>
      <c r="N938" s="937"/>
      <c r="O938" s="937"/>
      <c r="P938" s="937"/>
      <c r="Q938" s="937"/>
      <c r="R938" s="937"/>
      <c r="S938" s="937"/>
      <c r="T938" s="937"/>
      <c r="U938" s="937"/>
      <c r="V938" s="937"/>
      <c r="W938" s="937"/>
      <c r="X938" s="937"/>
      <c r="Y938" s="937"/>
      <c r="Z938" s="937"/>
    </row>
    <row r="939" ht="15.75" customHeight="1">
      <c r="A939" s="937"/>
      <c r="B939" s="937"/>
      <c r="C939" s="937"/>
      <c r="D939" s="937"/>
      <c r="E939" s="937"/>
      <c r="F939" s="937"/>
      <c r="G939" s="937"/>
      <c r="H939" s="937"/>
      <c r="I939" s="937"/>
      <c r="J939" s="937"/>
      <c r="K939" s="937"/>
      <c r="L939" s="937"/>
      <c r="M939" s="937"/>
      <c r="N939" s="937"/>
      <c r="O939" s="937"/>
      <c r="P939" s="937"/>
      <c r="Q939" s="937"/>
      <c r="R939" s="937"/>
      <c r="S939" s="937"/>
      <c r="T939" s="937"/>
      <c r="U939" s="937"/>
      <c r="V939" s="937"/>
      <c r="W939" s="937"/>
      <c r="X939" s="937"/>
      <c r="Y939" s="937"/>
      <c r="Z939" s="937"/>
    </row>
    <row r="940" ht="15.75" customHeight="1">
      <c r="A940" s="937"/>
      <c r="B940" s="937"/>
      <c r="C940" s="937"/>
      <c r="D940" s="937"/>
      <c r="E940" s="937"/>
      <c r="F940" s="937"/>
      <c r="G940" s="937"/>
      <c r="H940" s="937"/>
      <c r="I940" s="937"/>
      <c r="J940" s="937"/>
      <c r="K940" s="937"/>
      <c r="L940" s="937"/>
      <c r="M940" s="937"/>
      <c r="N940" s="937"/>
      <c r="O940" s="937"/>
      <c r="P940" s="937"/>
      <c r="Q940" s="937"/>
      <c r="R940" s="937"/>
      <c r="S940" s="937"/>
      <c r="T940" s="937"/>
      <c r="U940" s="937"/>
      <c r="V940" s="937"/>
      <c r="W940" s="937"/>
      <c r="X940" s="937"/>
      <c r="Y940" s="937"/>
      <c r="Z940" s="937"/>
    </row>
    <row r="941" ht="15.75" customHeight="1">
      <c r="A941" s="937"/>
      <c r="B941" s="937"/>
      <c r="C941" s="937"/>
      <c r="D941" s="937"/>
      <c r="E941" s="937"/>
      <c r="F941" s="937"/>
      <c r="G941" s="937"/>
      <c r="H941" s="937"/>
      <c r="I941" s="937"/>
      <c r="J941" s="937"/>
      <c r="K941" s="937"/>
      <c r="L941" s="937"/>
      <c r="M941" s="937"/>
      <c r="N941" s="937"/>
      <c r="O941" s="937"/>
      <c r="P941" s="937"/>
      <c r="Q941" s="937"/>
      <c r="R941" s="937"/>
      <c r="S941" s="937"/>
      <c r="T941" s="937"/>
      <c r="U941" s="937"/>
      <c r="V941" s="937"/>
      <c r="W941" s="937"/>
      <c r="X941" s="937"/>
      <c r="Y941" s="937"/>
      <c r="Z941" s="937"/>
    </row>
    <row r="942" ht="15.75" customHeight="1">
      <c r="A942" s="937"/>
      <c r="B942" s="937"/>
      <c r="C942" s="937"/>
      <c r="D942" s="937"/>
      <c r="E942" s="937"/>
      <c r="F942" s="937"/>
      <c r="G942" s="937"/>
      <c r="H942" s="937"/>
      <c r="I942" s="937"/>
      <c r="J942" s="937"/>
      <c r="K942" s="937"/>
      <c r="L942" s="937"/>
      <c r="M942" s="937"/>
      <c r="N942" s="937"/>
      <c r="O942" s="937"/>
      <c r="P942" s="937"/>
      <c r="Q942" s="937"/>
      <c r="R942" s="937"/>
      <c r="S942" s="937"/>
      <c r="T942" s="937"/>
      <c r="U942" s="937"/>
      <c r="V942" s="937"/>
      <c r="W942" s="937"/>
      <c r="X942" s="937"/>
      <c r="Y942" s="937"/>
      <c r="Z942" s="937"/>
    </row>
    <row r="943" ht="15.75" customHeight="1">
      <c r="A943" s="937"/>
      <c r="B943" s="937"/>
      <c r="C943" s="937"/>
      <c r="D943" s="937"/>
      <c r="E943" s="937"/>
      <c r="F943" s="937"/>
      <c r="G943" s="937"/>
      <c r="H943" s="937"/>
      <c r="I943" s="937"/>
      <c r="J943" s="937"/>
      <c r="K943" s="937"/>
      <c r="L943" s="937"/>
      <c r="M943" s="937"/>
      <c r="N943" s="937"/>
      <c r="O943" s="937"/>
      <c r="P943" s="937"/>
      <c r="Q943" s="937"/>
      <c r="R943" s="937"/>
      <c r="S943" s="937"/>
      <c r="T943" s="937"/>
      <c r="U943" s="937"/>
      <c r="V943" s="937"/>
      <c r="W943" s="937"/>
      <c r="X943" s="937"/>
      <c r="Y943" s="937"/>
      <c r="Z943" s="937"/>
    </row>
    <row r="944" ht="15.75" customHeight="1">
      <c r="A944" s="937"/>
      <c r="B944" s="937"/>
      <c r="C944" s="937"/>
      <c r="D944" s="937"/>
      <c r="E944" s="937"/>
      <c r="F944" s="937"/>
      <c r="G944" s="937"/>
      <c r="H944" s="937"/>
      <c r="I944" s="937"/>
      <c r="J944" s="937"/>
      <c r="K944" s="937"/>
      <c r="L944" s="937"/>
      <c r="M944" s="937"/>
      <c r="N944" s="937"/>
      <c r="O944" s="937"/>
      <c r="P944" s="937"/>
      <c r="Q944" s="937"/>
      <c r="R944" s="937"/>
      <c r="S944" s="937"/>
      <c r="T944" s="937"/>
      <c r="U944" s="937"/>
      <c r="V944" s="937"/>
      <c r="W944" s="937"/>
      <c r="X944" s="937"/>
      <c r="Y944" s="937"/>
      <c r="Z944" s="937"/>
    </row>
    <row r="945" ht="15.75" customHeight="1">
      <c r="A945" s="937"/>
      <c r="B945" s="937"/>
      <c r="C945" s="937"/>
      <c r="D945" s="937"/>
      <c r="E945" s="937"/>
      <c r="F945" s="937"/>
      <c r="G945" s="937"/>
      <c r="H945" s="937"/>
      <c r="I945" s="937"/>
      <c r="J945" s="937"/>
      <c r="K945" s="937"/>
      <c r="L945" s="937"/>
      <c r="M945" s="937"/>
      <c r="N945" s="937"/>
      <c r="O945" s="937"/>
      <c r="P945" s="937"/>
      <c r="Q945" s="937"/>
      <c r="R945" s="937"/>
      <c r="S945" s="937"/>
      <c r="T945" s="937"/>
      <c r="U945" s="937"/>
      <c r="V945" s="937"/>
      <c r="W945" s="937"/>
      <c r="X945" s="937"/>
      <c r="Y945" s="937"/>
      <c r="Z945" s="937"/>
    </row>
    <row r="946" ht="15.75" customHeight="1">
      <c r="A946" s="937"/>
      <c r="B946" s="937"/>
      <c r="C946" s="937"/>
      <c r="D946" s="937"/>
      <c r="E946" s="937"/>
      <c r="F946" s="937"/>
      <c r="G946" s="937"/>
      <c r="H946" s="937"/>
      <c r="I946" s="937"/>
      <c r="J946" s="937"/>
      <c r="K946" s="937"/>
      <c r="L946" s="937"/>
      <c r="M946" s="937"/>
      <c r="N946" s="937"/>
      <c r="O946" s="937"/>
      <c r="P946" s="937"/>
      <c r="Q946" s="937"/>
      <c r="R946" s="937"/>
      <c r="S946" s="937"/>
      <c r="T946" s="937"/>
      <c r="U946" s="937"/>
      <c r="V946" s="937"/>
      <c r="W946" s="937"/>
      <c r="X946" s="937"/>
      <c r="Y946" s="937"/>
      <c r="Z946" s="937"/>
    </row>
    <row r="947" ht="15.75" customHeight="1">
      <c r="A947" s="937"/>
      <c r="B947" s="937"/>
      <c r="C947" s="937"/>
      <c r="D947" s="937"/>
      <c r="E947" s="937"/>
      <c r="F947" s="937"/>
      <c r="G947" s="937"/>
      <c r="H947" s="937"/>
      <c r="I947" s="937"/>
      <c r="J947" s="937"/>
      <c r="K947" s="937"/>
      <c r="L947" s="937"/>
      <c r="M947" s="937"/>
      <c r="N947" s="937"/>
      <c r="O947" s="937"/>
      <c r="P947" s="937"/>
      <c r="Q947" s="937"/>
      <c r="R947" s="937"/>
      <c r="S947" s="937"/>
      <c r="T947" s="937"/>
      <c r="U947" s="937"/>
      <c r="V947" s="937"/>
      <c r="W947" s="937"/>
      <c r="X947" s="937"/>
      <c r="Y947" s="937"/>
      <c r="Z947" s="937"/>
    </row>
    <row r="948" ht="15.75" customHeight="1">
      <c r="A948" s="937"/>
      <c r="B948" s="937"/>
      <c r="C948" s="937"/>
      <c r="D948" s="937"/>
      <c r="E948" s="937"/>
      <c r="F948" s="937"/>
      <c r="G948" s="937"/>
      <c r="H948" s="937"/>
      <c r="I948" s="937"/>
      <c r="J948" s="937"/>
      <c r="K948" s="937"/>
      <c r="L948" s="937"/>
      <c r="M948" s="937"/>
      <c r="N948" s="937"/>
      <c r="O948" s="937"/>
      <c r="P948" s="937"/>
      <c r="Q948" s="937"/>
      <c r="R948" s="937"/>
      <c r="S948" s="937"/>
      <c r="T948" s="937"/>
      <c r="U948" s="937"/>
      <c r="V948" s="937"/>
      <c r="W948" s="937"/>
      <c r="X948" s="937"/>
      <c r="Y948" s="937"/>
      <c r="Z948" s="937"/>
    </row>
    <row r="949" ht="15.75" customHeight="1">
      <c r="A949" s="937"/>
      <c r="B949" s="937"/>
      <c r="C949" s="937"/>
      <c r="D949" s="937"/>
      <c r="E949" s="937"/>
      <c r="F949" s="937"/>
      <c r="G949" s="937"/>
      <c r="H949" s="937"/>
      <c r="I949" s="937"/>
      <c r="J949" s="937"/>
      <c r="K949" s="937"/>
      <c r="L949" s="937"/>
      <c r="M949" s="937"/>
      <c r="N949" s="937"/>
      <c r="O949" s="937"/>
      <c r="P949" s="937"/>
      <c r="Q949" s="937"/>
      <c r="R949" s="937"/>
      <c r="S949" s="937"/>
      <c r="T949" s="937"/>
      <c r="U949" s="937"/>
      <c r="V949" s="937"/>
      <c r="W949" s="937"/>
      <c r="X949" s="937"/>
      <c r="Y949" s="937"/>
      <c r="Z949" s="937"/>
    </row>
    <row r="950" ht="15.75" customHeight="1">
      <c r="A950" s="937"/>
      <c r="B950" s="937"/>
      <c r="C950" s="937"/>
      <c r="D950" s="937"/>
      <c r="E950" s="937"/>
      <c r="F950" s="937"/>
      <c r="G950" s="937"/>
      <c r="H950" s="937"/>
      <c r="I950" s="937"/>
      <c r="J950" s="937"/>
      <c r="K950" s="937"/>
      <c r="L950" s="937"/>
      <c r="M950" s="937"/>
      <c r="N950" s="937"/>
      <c r="O950" s="937"/>
      <c r="P950" s="937"/>
      <c r="Q950" s="937"/>
      <c r="R950" s="937"/>
      <c r="S950" s="937"/>
      <c r="T950" s="937"/>
      <c r="U950" s="937"/>
      <c r="V950" s="937"/>
      <c r="W950" s="937"/>
      <c r="X950" s="937"/>
      <c r="Y950" s="937"/>
      <c r="Z950" s="937"/>
    </row>
    <row r="951" ht="15.75" customHeight="1">
      <c r="A951" s="937"/>
      <c r="B951" s="937"/>
      <c r="C951" s="937"/>
      <c r="D951" s="937"/>
      <c r="E951" s="937"/>
      <c r="F951" s="937"/>
      <c r="G951" s="937"/>
      <c r="H951" s="937"/>
      <c r="I951" s="937"/>
      <c r="J951" s="937"/>
      <c r="K951" s="937"/>
      <c r="L951" s="937"/>
      <c r="M951" s="937"/>
      <c r="N951" s="937"/>
      <c r="O951" s="937"/>
      <c r="P951" s="937"/>
      <c r="Q951" s="937"/>
      <c r="R951" s="937"/>
      <c r="S951" s="937"/>
      <c r="T951" s="937"/>
      <c r="U951" s="937"/>
      <c r="V951" s="937"/>
      <c r="W951" s="937"/>
      <c r="X951" s="937"/>
      <c r="Y951" s="937"/>
      <c r="Z951" s="937"/>
    </row>
    <row r="952" ht="15.75" customHeight="1">
      <c r="A952" s="937"/>
      <c r="B952" s="937"/>
      <c r="C952" s="937"/>
      <c r="D952" s="937"/>
      <c r="E952" s="937"/>
      <c r="F952" s="937"/>
      <c r="G952" s="937"/>
      <c r="H952" s="937"/>
      <c r="I952" s="937"/>
      <c r="J952" s="937"/>
      <c r="K952" s="937"/>
      <c r="L952" s="937"/>
      <c r="M952" s="937"/>
      <c r="N952" s="937"/>
      <c r="O952" s="937"/>
      <c r="P952" s="937"/>
      <c r="Q952" s="937"/>
      <c r="R952" s="937"/>
      <c r="S952" s="937"/>
      <c r="T952" s="937"/>
      <c r="U952" s="937"/>
      <c r="V952" s="937"/>
      <c r="W952" s="937"/>
      <c r="X952" s="937"/>
      <c r="Y952" s="937"/>
      <c r="Z952" s="937"/>
    </row>
    <row r="953" ht="15.75" customHeight="1">
      <c r="A953" s="937"/>
      <c r="B953" s="937"/>
      <c r="C953" s="937"/>
      <c r="D953" s="937"/>
      <c r="E953" s="937"/>
      <c r="F953" s="937"/>
      <c r="G953" s="937"/>
      <c r="H953" s="937"/>
      <c r="I953" s="937"/>
      <c r="J953" s="937"/>
      <c r="K953" s="937"/>
      <c r="L953" s="937"/>
      <c r="M953" s="937"/>
      <c r="N953" s="937"/>
      <c r="O953" s="937"/>
      <c r="P953" s="937"/>
      <c r="Q953" s="937"/>
      <c r="R953" s="937"/>
      <c r="S953" s="937"/>
      <c r="T953" s="937"/>
      <c r="U953" s="937"/>
      <c r="V953" s="937"/>
      <c r="W953" s="937"/>
      <c r="X953" s="937"/>
      <c r="Y953" s="937"/>
      <c r="Z953" s="937"/>
    </row>
    <row r="954" ht="15.75" customHeight="1">
      <c r="A954" s="937"/>
      <c r="B954" s="937"/>
      <c r="C954" s="937"/>
      <c r="D954" s="937"/>
      <c r="E954" s="937"/>
      <c r="F954" s="937"/>
      <c r="G954" s="937"/>
      <c r="H954" s="937"/>
      <c r="I954" s="937"/>
      <c r="J954" s="937"/>
      <c r="K954" s="937"/>
      <c r="L954" s="937"/>
      <c r="M954" s="937"/>
      <c r="N954" s="937"/>
      <c r="O954" s="937"/>
      <c r="P954" s="937"/>
      <c r="Q954" s="937"/>
      <c r="R954" s="937"/>
      <c r="S954" s="937"/>
      <c r="T954" s="937"/>
      <c r="U954" s="937"/>
      <c r="V954" s="937"/>
      <c r="W954" s="937"/>
      <c r="X954" s="937"/>
      <c r="Y954" s="937"/>
      <c r="Z954" s="937"/>
    </row>
    <row r="955" ht="15.75" customHeight="1">
      <c r="A955" s="937"/>
      <c r="B955" s="937"/>
      <c r="C955" s="937"/>
      <c r="D955" s="937"/>
      <c r="E955" s="937"/>
      <c r="F955" s="937"/>
      <c r="G955" s="937"/>
      <c r="H955" s="937"/>
      <c r="I955" s="937"/>
      <c r="J955" s="937"/>
      <c r="K955" s="937"/>
      <c r="L955" s="937"/>
      <c r="M955" s="937"/>
      <c r="N955" s="937"/>
      <c r="O955" s="937"/>
      <c r="P955" s="937"/>
      <c r="Q955" s="937"/>
      <c r="R955" s="937"/>
      <c r="S955" s="937"/>
      <c r="T955" s="937"/>
      <c r="U955" s="937"/>
      <c r="V955" s="937"/>
      <c r="W955" s="937"/>
      <c r="X955" s="937"/>
      <c r="Y955" s="937"/>
      <c r="Z955" s="937"/>
    </row>
    <row r="956" ht="15.75" customHeight="1">
      <c r="A956" s="937"/>
      <c r="B956" s="937"/>
      <c r="C956" s="937"/>
      <c r="D956" s="937"/>
      <c r="E956" s="937"/>
      <c r="F956" s="937"/>
      <c r="G956" s="937"/>
      <c r="H956" s="937"/>
      <c r="I956" s="937"/>
      <c r="J956" s="937"/>
      <c r="K956" s="937"/>
      <c r="L956" s="937"/>
      <c r="M956" s="937"/>
      <c r="N956" s="937"/>
      <c r="O956" s="937"/>
      <c r="P956" s="937"/>
      <c r="Q956" s="937"/>
      <c r="R956" s="937"/>
      <c r="S956" s="937"/>
      <c r="T956" s="937"/>
      <c r="U956" s="937"/>
      <c r="V956" s="937"/>
      <c r="W956" s="937"/>
      <c r="X956" s="937"/>
      <c r="Y956" s="937"/>
      <c r="Z956" s="937"/>
    </row>
    <row r="957" ht="15.75" customHeight="1">
      <c r="A957" s="937"/>
      <c r="B957" s="937"/>
      <c r="C957" s="937"/>
      <c r="D957" s="937"/>
      <c r="E957" s="937"/>
      <c r="F957" s="937"/>
      <c r="G957" s="937"/>
      <c r="H957" s="937"/>
      <c r="I957" s="937"/>
      <c r="J957" s="937"/>
      <c r="K957" s="937"/>
      <c r="L957" s="937"/>
      <c r="M957" s="937"/>
      <c r="N957" s="937"/>
      <c r="O957" s="937"/>
      <c r="P957" s="937"/>
      <c r="Q957" s="937"/>
      <c r="R957" s="937"/>
      <c r="S957" s="937"/>
      <c r="T957" s="937"/>
      <c r="U957" s="937"/>
      <c r="V957" s="937"/>
      <c r="W957" s="937"/>
      <c r="X957" s="937"/>
      <c r="Y957" s="937"/>
      <c r="Z957" s="937"/>
    </row>
    <row r="958" ht="15.75" customHeight="1">
      <c r="A958" s="937"/>
      <c r="B958" s="937"/>
      <c r="C958" s="937"/>
      <c r="D958" s="937"/>
      <c r="E958" s="937"/>
      <c r="F958" s="937"/>
      <c r="G958" s="937"/>
      <c r="H958" s="937"/>
      <c r="I958" s="937"/>
      <c r="J958" s="937"/>
      <c r="K958" s="937"/>
      <c r="L958" s="937"/>
      <c r="M958" s="937"/>
      <c r="N958" s="937"/>
      <c r="O958" s="937"/>
      <c r="P958" s="937"/>
      <c r="Q958" s="937"/>
      <c r="R958" s="937"/>
      <c r="S958" s="937"/>
      <c r="T958" s="937"/>
      <c r="U958" s="937"/>
      <c r="V958" s="937"/>
      <c r="W958" s="937"/>
      <c r="X958" s="937"/>
      <c r="Y958" s="937"/>
      <c r="Z958" s="937"/>
    </row>
    <row r="959" ht="15.75" customHeight="1">
      <c r="A959" s="937"/>
      <c r="B959" s="937"/>
      <c r="C959" s="937"/>
      <c r="D959" s="937"/>
      <c r="E959" s="937"/>
      <c r="F959" s="937"/>
      <c r="G959" s="937"/>
      <c r="H959" s="937"/>
      <c r="I959" s="937"/>
      <c r="J959" s="937"/>
      <c r="K959" s="937"/>
      <c r="L959" s="937"/>
      <c r="M959" s="937"/>
      <c r="N959" s="937"/>
      <c r="O959" s="937"/>
      <c r="P959" s="937"/>
      <c r="Q959" s="937"/>
      <c r="R959" s="937"/>
      <c r="S959" s="937"/>
      <c r="T959" s="937"/>
      <c r="U959" s="937"/>
      <c r="V959" s="937"/>
      <c r="W959" s="937"/>
      <c r="X959" s="937"/>
      <c r="Y959" s="937"/>
      <c r="Z959" s="937"/>
    </row>
    <row r="960" ht="15.75" customHeight="1">
      <c r="A960" s="937"/>
      <c r="B960" s="937"/>
      <c r="C960" s="937"/>
      <c r="D960" s="937"/>
      <c r="E960" s="937"/>
      <c r="F960" s="937"/>
      <c r="G960" s="937"/>
      <c r="H960" s="937"/>
      <c r="I960" s="937"/>
      <c r="J960" s="937"/>
      <c r="K960" s="937"/>
      <c r="L960" s="937"/>
      <c r="M960" s="937"/>
      <c r="N960" s="937"/>
      <c r="O960" s="937"/>
      <c r="P960" s="937"/>
      <c r="Q960" s="937"/>
      <c r="R960" s="937"/>
      <c r="S960" s="937"/>
      <c r="T960" s="937"/>
      <c r="U960" s="937"/>
      <c r="V960" s="937"/>
      <c r="W960" s="937"/>
      <c r="X960" s="937"/>
      <c r="Y960" s="937"/>
      <c r="Z960" s="937"/>
    </row>
    <row r="961" ht="15.75" customHeight="1">
      <c r="A961" s="937"/>
      <c r="B961" s="937"/>
      <c r="C961" s="937"/>
      <c r="D961" s="937"/>
      <c r="E961" s="937"/>
      <c r="F961" s="937"/>
      <c r="G961" s="937"/>
      <c r="H961" s="937"/>
      <c r="I961" s="937"/>
      <c r="J961" s="937"/>
      <c r="K961" s="937"/>
      <c r="L961" s="937"/>
      <c r="M961" s="937"/>
      <c r="N961" s="937"/>
      <c r="O961" s="937"/>
      <c r="P961" s="937"/>
      <c r="Q961" s="937"/>
      <c r="R961" s="937"/>
      <c r="S961" s="937"/>
      <c r="T961" s="937"/>
      <c r="U961" s="937"/>
      <c r="V961" s="937"/>
      <c r="W961" s="937"/>
      <c r="X961" s="937"/>
      <c r="Y961" s="937"/>
      <c r="Z961" s="937"/>
    </row>
    <row r="962" ht="15.75" customHeight="1">
      <c r="A962" s="937"/>
      <c r="B962" s="937"/>
      <c r="C962" s="937"/>
      <c r="D962" s="937"/>
      <c r="E962" s="937"/>
      <c r="F962" s="937"/>
      <c r="G962" s="937"/>
      <c r="H962" s="937"/>
      <c r="I962" s="937"/>
      <c r="J962" s="937"/>
      <c r="K962" s="937"/>
      <c r="L962" s="937"/>
      <c r="M962" s="937"/>
      <c r="N962" s="937"/>
      <c r="O962" s="937"/>
      <c r="P962" s="937"/>
      <c r="Q962" s="937"/>
      <c r="R962" s="937"/>
      <c r="S962" s="937"/>
      <c r="T962" s="937"/>
      <c r="U962" s="937"/>
      <c r="V962" s="937"/>
      <c r="W962" s="937"/>
      <c r="X962" s="937"/>
      <c r="Y962" s="937"/>
      <c r="Z962" s="937"/>
    </row>
    <row r="963" ht="15.75" customHeight="1">
      <c r="A963" s="937"/>
      <c r="B963" s="937"/>
      <c r="C963" s="937"/>
      <c r="D963" s="937"/>
      <c r="E963" s="937"/>
      <c r="F963" s="937"/>
      <c r="G963" s="937"/>
      <c r="H963" s="937"/>
      <c r="I963" s="937"/>
      <c r="J963" s="937"/>
      <c r="K963" s="937"/>
      <c r="L963" s="937"/>
      <c r="M963" s="937"/>
      <c r="N963" s="937"/>
      <c r="O963" s="937"/>
      <c r="P963" s="937"/>
      <c r="Q963" s="937"/>
      <c r="R963" s="937"/>
      <c r="S963" s="937"/>
      <c r="T963" s="937"/>
      <c r="U963" s="937"/>
      <c r="V963" s="937"/>
      <c r="W963" s="937"/>
      <c r="X963" s="937"/>
      <c r="Y963" s="937"/>
      <c r="Z963" s="937"/>
    </row>
    <row r="964" ht="15.75" customHeight="1">
      <c r="A964" s="937"/>
      <c r="B964" s="937"/>
      <c r="C964" s="937"/>
      <c r="D964" s="937"/>
      <c r="E964" s="937"/>
      <c r="F964" s="937"/>
      <c r="G964" s="937"/>
      <c r="H964" s="937"/>
      <c r="I964" s="937"/>
      <c r="J964" s="937"/>
      <c r="K964" s="937"/>
      <c r="L964" s="937"/>
      <c r="M964" s="937"/>
      <c r="N964" s="937"/>
      <c r="O964" s="937"/>
      <c r="P964" s="937"/>
      <c r="Q964" s="937"/>
      <c r="R964" s="937"/>
      <c r="S964" s="937"/>
      <c r="T964" s="937"/>
      <c r="U964" s="937"/>
      <c r="V964" s="937"/>
      <c r="W964" s="937"/>
      <c r="X964" s="937"/>
      <c r="Y964" s="937"/>
      <c r="Z964" s="937"/>
    </row>
    <row r="965" ht="15.75" customHeight="1">
      <c r="A965" s="937"/>
      <c r="B965" s="937"/>
      <c r="C965" s="937"/>
      <c r="D965" s="937"/>
      <c r="E965" s="937"/>
      <c r="F965" s="937"/>
      <c r="G965" s="937"/>
      <c r="H965" s="937"/>
      <c r="I965" s="937"/>
      <c r="J965" s="937"/>
      <c r="K965" s="937"/>
      <c r="L965" s="937"/>
      <c r="M965" s="937"/>
      <c r="N965" s="937"/>
      <c r="O965" s="937"/>
      <c r="P965" s="937"/>
      <c r="Q965" s="937"/>
      <c r="R965" s="937"/>
      <c r="S965" s="937"/>
      <c r="T965" s="937"/>
      <c r="U965" s="937"/>
      <c r="V965" s="937"/>
      <c r="W965" s="937"/>
      <c r="X965" s="937"/>
      <c r="Y965" s="937"/>
      <c r="Z965" s="937"/>
    </row>
    <row r="966" ht="15.75" customHeight="1">
      <c r="A966" s="937"/>
      <c r="B966" s="937"/>
      <c r="C966" s="937"/>
      <c r="D966" s="937"/>
      <c r="E966" s="937"/>
      <c r="F966" s="937"/>
      <c r="G966" s="937"/>
      <c r="H966" s="937"/>
      <c r="I966" s="937"/>
      <c r="J966" s="937"/>
      <c r="K966" s="937"/>
      <c r="L966" s="937"/>
      <c r="M966" s="937"/>
      <c r="N966" s="937"/>
      <c r="O966" s="937"/>
      <c r="P966" s="937"/>
      <c r="Q966" s="937"/>
      <c r="R966" s="937"/>
      <c r="S966" s="937"/>
      <c r="T966" s="937"/>
      <c r="U966" s="937"/>
      <c r="V966" s="937"/>
      <c r="W966" s="937"/>
      <c r="X966" s="937"/>
      <c r="Y966" s="937"/>
      <c r="Z966" s="937"/>
    </row>
    <row r="967" ht="15.75" customHeight="1">
      <c r="A967" s="937"/>
      <c r="B967" s="937"/>
      <c r="C967" s="937"/>
      <c r="D967" s="937"/>
      <c r="E967" s="937"/>
      <c r="F967" s="937"/>
      <c r="G967" s="937"/>
      <c r="H967" s="937"/>
      <c r="I967" s="937"/>
      <c r="J967" s="937"/>
      <c r="K967" s="937"/>
      <c r="L967" s="937"/>
      <c r="M967" s="937"/>
      <c r="N967" s="937"/>
      <c r="O967" s="937"/>
      <c r="P967" s="937"/>
      <c r="Q967" s="937"/>
      <c r="R967" s="937"/>
      <c r="S967" s="937"/>
      <c r="T967" s="937"/>
      <c r="U967" s="937"/>
      <c r="V967" s="937"/>
      <c r="W967" s="937"/>
      <c r="X967" s="937"/>
      <c r="Y967" s="937"/>
      <c r="Z967" s="937"/>
    </row>
    <row r="968" ht="15.75" customHeight="1">
      <c r="A968" s="937"/>
      <c r="B968" s="937"/>
      <c r="C968" s="937"/>
      <c r="D968" s="937"/>
      <c r="E968" s="937"/>
      <c r="F968" s="937"/>
      <c r="G968" s="937"/>
      <c r="H968" s="937"/>
      <c r="I968" s="937"/>
      <c r="J968" s="937"/>
      <c r="K968" s="937"/>
      <c r="L968" s="937"/>
      <c r="M968" s="937"/>
      <c r="N968" s="937"/>
      <c r="O968" s="937"/>
      <c r="P968" s="937"/>
      <c r="Q968" s="937"/>
      <c r="R968" s="937"/>
      <c r="S968" s="937"/>
      <c r="T968" s="937"/>
      <c r="U968" s="937"/>
      <c r="V968" s="937"/>
      <c r="W968" s="937"/>
      <c r="X968" s="937"/>
      <c r="Y968" s="937"/>
      <c r="Z968" s="937"/>
    </row>
    <row r="969" ht="15.75" customHeight="1">
      <c r="A969" s="937"/>
      <c r="B969" s="937"/>
      <c r="C969" s="937"/>
      <c r="D969" s="937"/>
      <c r="E969" s="937"/>
      <c r="F969" s="937"/>
      <c r="G969" s="937"/>
      <c r="H969" s="937"/>
      <c r="I969" s="937"/>
      <c r="J969" s="937"/>
      <c r="K969" s="937"/>
      <c r="L969" s="937"/>
      <c r="M969" s="937"/>
      <c r="N969" s="937"/>
      <c r="O969" s="937"/>
      <c r="P969" s="937"/>
      <c r="Q969" s="937"/>
      <c r="R969" s="937"/>
      <c r="S969" s="937"/>
      <c r="T969" s="937"/>
      <c r="U969" s="937"/>
      <c r="V969" s="937"/>
      <c r="W969" s="937"/>
      <c r="X969" s="937"/>
      <c r="Y969" s="937"/>
      <c r="Z969" s="937"/>
    </row>
    <row r="970" ht="15.75" customHeight="1">
      <c r="A970" s="937"/>
      <c r="B970" s="937"/>
      <c r="C970" s="937"/>
      <c r="D970" s="937"/>
      <c r="E970" s="937"/>
      <c r="F970" s="937"/>
      <c r="G970" s="937"/>
      <c r="H970" s="937"/>
      <c r="I970" s="937"/>
      <c r="J970" s="937"/>
      <c r="K970" s="937"/>
      <c r="L970" s="937"/>
      <c r="M970" s="937"/>
      <c r="N970" s="937"/>
      <c r="O970" s="937"/>
      <c r="P970" s="937"/>
      <c r="Q970" s="937"/>
      <c r="R970" s="937"/>
      <c r="S970" s="937"/>
      <c r="T970" s="937"/>
      <c r="U970" s="937"/>
      <c r="V970" s="937"/>
      <c r="W970" s="937"/>
      <c r="X970" s="937"/>
      <c r="Y970" s="937"/>
      <c r="Z970" s="937"/>
    </row>
    <row r="971" ht="15.75" customHeight="1">
      <c r="A971" s="937"/>
      <c r="B971" s="937"/>
      <c r="C971" s="937"/>
      <c r="D971" s="937"/>
      <c r="E971" s="937"/>
      <c r="F971" s="937"/>
      <c r="G971" s="937"/>
      <c r="H971" s="937"/>
      <c r="I971" s="937"/>
      <c r="J971" s="937"/>
      <c r="K971" s="937"/>
      <c r="L971" s="937"/>
      <c r="M971" s="937"/>
      <c r="N971" s="937"/>
      <c r="O971" s="937"/>
      <c r="P971" s="937"/>
      <c r="Q971" s="937"/>
      <c r="R971" s="937"/>
      <c r="S971" s="937"/>
      <c r="T971" s="937"/>
      <c r="U971" s="937"/>
      <c r="V971" s="937"/>
      <c r="W971" s="937"/>
      <c r="X971" s="937"/>
      <c r="Y971" s="937"/>
      <c r="Z971" s="937"/>
    </row>
    <row r="972" ht="15.75" customHeight="1">
      <c r="A972" s="937"/>
      <c r="B972" s="937"/>
      <c r="C972" s="937"/>
      <c r="D972" s="937"/>
      <c r="E972" s="937"/>
      <c r="F972" s="937"/>
      <c r="G972" s="937"/>
      <c r="H972" s="937"/>
      <c r="I972" s="937"/>
      <c r="J972" s="937"/>
      <c r="K972" s="937"/>
      <c r="L972" s="937"/>
      <c r="M972" s="937"/>
      <c r="N972" s="937"/>
      <c r="O972" s="937"/>
      <c r="P972" s="937"/>
      <c r="Q972" s="937"/>
      <c r="R972" s="937"/>
      <c r="S972" s="937"/>
      <c r="T972" s="937"/>
      <c r="U972" s="937"/>
      <c r="V972" s="937"/>
      <c r="W972" s="937"/>
      <c r="X972" s="937"/>
      <c r="Y972" s="937"/>
      <c r="Z972" s="937"/>
    </row>
    <row r="973" ht="15.75" customHeight="1">
      <c r="A973" s="937"/>
      <c r="B973" s="937"/>
      <c r="C973" s="937"/>
      <c r="D973" s="937"/>
      <c r="E973" s="937"/>
      <c r="F973" s="937"/>
      <c r="G973" s="937"/>
      <c r="H973" s="937"/>
      <c r="I973" s="937"/>
      <c r="J973" s="937"/>
      <c r="K973" s="937"/>
      <c r="L973" s="937"/>
      <c r="M973" s="937"/>
      <c r="N973" s="937"/>
      <c r="O973" s="937"/>
      <c r="P973" s="937"/>
      <c r="Q973" s="937"/>
      <c r="R973" s="937"/>
      <c r="S973" s="937"/>
      <c r="T973" s="937"/>
      <c r="U973" s="937"/>
      <c r="V973" s="937"/>
      <c r="W973" s="937"/>
      <c r="X973" s="937"/>
      <c r="Y973" s="937"/>
      <c r="Z973" s="937"/>
    </row>
    <row r="974" ht="15.75" customHeight="1">
      <c r="A974" s="937"/>
      <c r="B974" s="937"/>
      <c r="C974" s="937"/>
      <c r="D974" s="937"/>
      <c r="E974" s="937"/>
      <c r="F974" s="937"/>
      <c r="G974" s="937"/>
      <c r="H974" s="937"/>
      <c r="I974" s="937"/>
      <c r="J974" s="937"/>
      <c r="K974" s="937"/>
      <c r="L974" s="937"/>
      <c r="M974" s="937"/>
      <c r="N974" s="937"/>
      <c r="O974" s="937"/>
      <c r="P974" s="937"/>
      <c r="Q974" s="937"/>
      <c r="R974" s="937"/>
      <c r="S974" s="937"/>
      <c r="T974" s="937"/>
      <c r="U974" s="937"/>
      <c r="V974" s="937"/>
      <c r="W974" s="937"/>
      <c r="X974" s="937"/>
      <c r="Y974" s="937"/>
      <c r="Z974" s="937"/>
    </row>
    <row r="975" ht="15.75" customHeight="1">
      <c r="A975" s="937"/>
      <c r="B975" s="937"/>
      <c r="C975" s="937"/>
      <c r="D975" s="937"/>
      <c r="E975" s="937"/>
      <c r="F975" s="937"/>
      <c r="G975" s="937"/>
      <c r="H975" s="937"/>
      <c r="I975" s="937"/>
      <c r="J975" s="937"/>
      <c r="K975" s="937"/>
      <c r="L975" s="937"/>
      <c r="M975" s="937"/>
      <c r="N975" s="937"/>
      <c r="O975" s="937"/>
      <c r="P975" s="937"/>
      <c r="Q975" s="937"/>
      <c r="R975" s="937"/>
      <c r="S975" s="937"/>
      <c r="T975" s="937"/>
      <c r="U975" s="937"/>
      <c r="V975" s="937"/>
      <c r="W975" s="937"/>
      <c r="X975" s="937"/>
      <c r="Y975" s="937"/>
      <c r="Z975" s="937"/>
    </row>
    <row r="976" ht="15.75" customHeight="1">
      <c r="A976" s="937"/>
      <c r="B976" s="937"/>
      <c r="C976" s="937"/>
      <c r="D976" s="937"/>
      <c r="E976" s="937"/>
      <c r="F976" s="937"/>
      <c r="G976" s="937"/>
      <c r="H976" s="937"/>
      <c r="I976" s="937"/>
      <c r="J976" s="937"/>
      <c r="K976" s="937"/>
      <c r="L976" s="937"/>
      <c r="M976" s="937"/>
      <c r="N976" s="937"/>
      <c r="O976" s="937"/>
      <c r="P976" s="937"/>
      <c r="Q976" s="937"/>
      <c r="R976" s="937"/>
      <c r="S976" s="937"/>
      <c r="T976" s="937"/>
      <c r="U976" s="937"/>
      <c r="V976" s="937"/>
      <c r="W976" s="937"/>
      <c r="X976" s="937"/>
      <c r="Y976" s="937"/>
      <c r="Z976" s="937"/>
    </row>
    <row r="977" ht="15.75" customHeight="1">
      <c r="A977" s="937"/>
      <c r="B977" s="937"/>
      <c r="C977" s="937"/>
      <c r="D977" s="937"/>
      <c r="E977" s="937"/>
      <c r="F977" s="937"/>
      <c r="G977" s="937"/>
      <c r="H977" s="937"/>
      <c r="I977" s="937"/>
      <c r="J977" s="937"/>
      <c r="K977" s="937"/>
      <c r="L977" s="937"/>
      <c r="M977" s="937"/>
      <c r="N977" s="937"/>
      <c r="O977" s="937"/>
      <c r="P977" s="937"/>
      <c r="Q977" s="937"/>
      <c r="R977" s="937"/>
      <c r="S977" s="937"/>
      <c r="T977" s="937"/>
      <c r="U977" s="937"/>
      <c r="V977" s="937"/>
      <c r="W977" s="937"/>
      <c r="X977" s="937"/>
      <c r="Y977" s="937"/>
      <c r="Z977" s="937"/>
    </row>
    <row r="978" ht="15.75" customHeight="1">
      <c r="A978" s="937"/>
      <c r="B978" s="937"/>
      <c r="C978" s="937"/>
      <c r="D978" s="937"/>
      <c r="E978" s="937"/>
      <c r="F978" s="937"/>
      <c r="G978" s="937"/>
      <c r="H978" s="937"/>
      <c r="I978" s="937"/>
      <c r="J978" s="937"/>
      <c r="K978" s="937"/>
      <c r="L978" s="937"/>
      <c r="M978" s="937"/>
      <c r="N978" s="937"/>
      <c r="O978" s="937"/>
      <c r="P978" s="937"/>
      <c r="Q978" s="937"/>
      <c r="R978" s="937"/>
      <c r="S978" s="937"/>
      <c r="T978" s="937"/>
      <c r="U978" s="937"/>
      <c r="V978" s="937"/>
      <c r="W978" s="937"/>
      <c r="X978" s="937"/>
      <c r="Y978" s="937"/>
      <c r="Z978" s="937"/>
    </row>
    <row r="979" ht="15.75" customHeight="1">
      <c r="A979" s="937"/>
      <c r="B979" s="937"/>
      <c r="C979" s="937"/>
      <c r="D979" s="937"/>
      <c r="E979" s="937"/>
      <c r="F979" s="937"/>
      <c r="G979" s="937"/>
      <c r="H979" s="937"/>
      <c r="I979" s="937"/>
      <c r="J979" s="937"/>
      <c r="K979" s="937"/>
      <c r="L979" s="937"/>
      <c r="M979" s="937"/>
      <c r="N979" s="937"/>
      <c r="O979" s="937"/>
      <c r="P979" s="937"/>
      <c r="Q979" s="937"/>
      <c r="R979" s="937"/>
      <c r="S979" s="937"/>
      <c r="T979" s="937"/>
      <c r="U979" s="937"/>
      <c r="V979" s="937"/>
      <c r="W979" s="937"/>
      <c r="X979" s="937"/>
      <c r="Y979" s="937"/>
      <c r="Z979" s="937"/>
    </row>
    <row r="980" ht="15.75" customHeight="1">
      <c r="A980" s="937"/>
      <c r="B980" s="937"/>
      <c r="C980" s="937"/>
      <c r="D980" s="937"/>
      <c r="E980" s="937"/>
      <c r="F980" s="937"/>
      <c r="G980" s="937"/>
      <c r="H980" s="937"/>
      <c r="I980" s="937"/>
      <c r="J980" s="937"/>
      <c r="K980" s="937"/>
      <c r="L980" s="937"/>
      <c r="M980" s="937"/>
      <c r="N980" s="937"/>
      <c r="O980" s="937"/>
      <c r="P980" s="937"/>
      <c r="Q980" s="937"/>
      <c r="R980" s="937"/>
      <c r="S980" s="937"/>
      <c r="T980" s="937"/>
      <c r="U980" s="937"/>
      <c r="V980" s="937"/>
      <c r="W980" s="937"/>
      <c r="X980" s="937"/>
      <c r="Y980" s="937"/>
      <c r="Z980" s="937"/>
    </row>
    <row r="981" ht="15.75" customHeight="1">
      <c r="A981" s="937"/>
      <c r="B981" s="937"/>
      <c r="C981" s="937"/>
      <c r="D981" s="937"/>
      <c r="E981" s="937"/>
      <c r="F981" s="937"/>
      <c r="G981" s="937"/>
      <c r="H981" s="937"/>
      <c r="I981" s="937"/>
      <c r="J981" s="937"/>
      <c r="K981" s="937"/>
      <c r="L981" s="937"/>
      <c r="M981" s="937"/>
      <c r="N981" s="937"/>
      <c r="O981" s="937"/>
      <c r="P981" s="937"/>
      <c r="Q981" s="937"/>
      <c r="R981" s="937"/>
      <c r="S981" s="937"/>
      <c r="T981" s="937"/>
      <c r="U981" s="937"/>
      <c r="V981" s="937"/>
      <c r="W981" s="937"/>
      <c r="X981" s="937"/>
      <c r="Y981" s="937"/>
      <c r="Z981" s="937"/>
    </row>
    <row r="982" ht="15.75" customHeight="1">
      <c r="A982" s="937"/>
      <c r="B982" s="937"/>
      <c r="C982" s="937"/>
      <c r="D982" s="937"/>
      <c r="E982" s="937"/>
      <c r="F982" s="937"/>
      <c r="G982" s="937"/>
      <c r="H982" s="937"/>
      <c r="I982" s="937"/>
      <c r="J982" s="937"/>
      <c r="K982" s="937"/>
      <c r="L982" s="937"/>
      <c r="M982" s="937"/>
      <c r="N982" s="937"/>
      <c r="O982" s="937"/>
      <c r="P982" s="937"/>
      <c r="Q982" s="937"/>
      <c r="R982" s="937"/>
      <c r="S982" s="937"/>
      <c r="T982" s="937"/>
      <c r="U982" s="937"/>
      <c r="V982" s="937"/>
      <c r="W982" s="937"/>
      <c r="X982" s="937"/>
      <c r="Y982" s="937"/>
      <c r="Z982" s="937"/>
    </row>
    <row r="983" ht="15.75" customHeight="1">
      <c r="A983" s="937"/>
      <c r="B983" s="937"/>
      <c r="C983" s="937"/>
      <c r="D983" s="937"/>
      <c r="E983" s="937"/>
      <c r="F983" s="937"/>
      <c r="G983" s="937"/>
      <c r="H983" s="937"/>
      <c r="I983" s="937"/>
      <c r="J983" s="937"/>
      <c r="K983" s="937"/>
      <c r="L983" s="937"/>
      <c r="M983" s="937"/>
      <c r="N983" s="937"/>
      <c r="O983" s="937"/>
      <c r="P983" s="937"/>
      <c r="Q983" s="937"/>
      <c r="R983" s="937"/>
      <c r="S983" s="937"/>
      <c r="T983" s="937"/>
      <c r="U983" s="937"/>
      <c r="V983" s="937"/>
      <c r="W983" s="937"/>
      <c r="X983" s="937"/>
      <c r="Y983" s="937"/>
      <c r="Z983" s="937"/>
    </row>
    <row r="984" ht="15.75" customHeight="1">
      <c r="A984" s="937"/>
      <c r="B984" s="937"/>
      <c r="C984" s="937"/>
      <c r="D984" s="937"/>
      <c r="E984" s="937"/>
      <c r="F984" s="937"/>
      <c r="G984" s="937"/>
      <c r="H984" s="937"/>
      <c r="I984" s="937"/>
      <c r="J984" s="937"/>
      <c r="K984" s="937"/>
      <c r="L984" s="937"/>
      <c r="M984" s="937"/>
      <c r="N984" s="937"/>
      <c r="O984" s="937"/>
      <c r="P984" s="937"/>
      <c r="Q984" s="937"/>
      <c r="R984" s="937"/>
      <c r="S984" s="937"/>
      <c r="T984" s="937"/>
      <c r="U984" s="937"/>
      <c r="V984" s="937"/>
      <c r="W984" s="937"/>
      <c r="X984" s="937"/>
      <c r="Y984" s="937"/>
      <c r="Z984" s="937"/>
    </row>
    <row r="985" ht="15.75" customHeight="1">
      <c r="A985" s="937"/>
      <c r="B985" s="937"/>
      <c r="C985" s="937"/>
      <c r="D985" s="937"/>
      <c r="E985" s="937"/>
      <c r="F985" s="937"/>
      <c r="G985" s="937"/>
      <c r="H985" s="937"/>
      <c r="I985" s="937"/>
      <c r="J985" s="937"/>
      <c r="K985" s="937"/>
      <c r="L985" s="937"/>
      <c r="M985" s="937"/>
      <c r="N985" s="937"/>
      <c r="O985" s="937"/>
      <c r="P985" s="937"/>
      <c r="Q985" s="937"/>
      <c r="R985" s="937"/>
      <c r="S985" s="937"/>
      <c r="T985" s="937"/>
      <c r="U985" s="937"/>
      <c r="V985" s="937"/>
      <c r="W985" s="937"/>
      <c r="X985" s="937"/>
      <c r="Y985" s="937"/>
      <c r="Z985" s="937"/>
    </row>
    <row r="986" ht="15.75" customHeight="1">
      <c r="A986" s="937"/>
      <c r="B986" s="937"/>
      <c r="C986" s="937"/>
      <c r="D986" s="937"/>
      <c r="E986" s="937"/>
      <c r="F986" s="937"/>
      <c r="G986" s="937"/>
      <c r="H986" s="937"/>
      <c r="I986" s="937"/>
      <c r="J986" s="937"/>
      <c r="K986" s="937"/>
      <c r="L986" s="937"/>
      <c r="M986" s="937"/>
      <c r="N986" s="937"/>
      <c r="O986" s="937"/>
      <c r="P986" s="937"/>
      <c r="Q986" s="937"/>
      <c r="R986" s="937"/>
      <c r="S986" s="937"/>
      <c r="T986" s="937"/>
      <c r="U986" s="937"/>
      <c r="V986" s="937"/>
      <c r="W986" s="937"/>
      <c r="X986" s="937"/>
      <c r="Y986" s="937"/>
      <c r="Z986" s="937"/>
    </row>
    <row r="987" ht="15.75" customHeight="1">
      <c r="A987" s="937"/>
      <c r="B987" s="937"/>
      <c r="C987" s="937"/>
      <c r="D987" s="937"/>
      <c r="E987" s="937"/>
      <c r="F987" s="937"/>
      <c r="G987" s="937"/>
      <c r="H987" s="937"/>
      <c r="I987" s="937"/>
      <c r="J987" s="937"/>
      <c r="K987" s="937"/>
      <c r="L987" s="937"/>
      <c r="M987" s="937"/>
      <c r="N987" s="937"/>
      <c r="O987" s="937"/>
      <c r="P987" s="937"/>
      <c r="Q987" s="937"/>
      <c r="R987" s="937"/>
      <c r="S987" s="937"/>
      <c r="T987" s="937"/>
      <c r="U987" s="937"/>
      <c r="V987" s="937"/>
      <c r="W987" s="937"/>
      <c r="X987" s="937"/>
      <c r="Y987" s="937"/>
      <c r="Z987" s="937"/>
    </row>
    <row r="988" ht="15.75" customHeight="1">
      <c r="A988" s="937"/>
      <c r="B988" s="937"/>
      <c r="C988" s="937"/>
      <c r="D988" s="937"/>
      <c r="E988" s="937"/>
      <c r="F988" s="937"/>
      <c r="G988" s="937"/>
      <c r="H988" s="937"/>
      <c r="I988" s="937"/>
      <c r="J988" s="937"/>
      <c r="K988" s="937"/>
      <c r="L988" s="937"/>
      <c r="M988" s="937"/>
      <c r="N988" s="937"/>
      <c r="O988" s="937"/>
      <c r="P988" s="937"/>
      <c r="Q988" s="937"/>
      <c r="R988" s="937"/>
      <c r="S988" s="937"/>
      <c r="T988" s="937"/>
      <c r="U988" s="937"/>
      <c r="V988" s="937"/>
      <c r="W988" s="937"/>
      <c r="X988" s="937"/>
      <c r="Y988" s="937"/>
      <c r="Z988" s="937"/>
    </row>
    <row r="989" ht="15.75" customHeight="1">
      <c r="A989" s="937"/>
      <c r="B989" s="937"/>
      <c r="C989" s="937"/>
      <c r="D989" s="937"/>
      <c r="E989" s="937"/>
      <c r="F989" s="937"/>
      <c r="G989" s="937"/>
      <c r="H989" s="937"/>
      <c r="I989" s="937"/>
      <c r="J989" s="937"/>
      <c r="K989" s="937"/>
      <c r="L989" s="937"/>
      <c r="M989" s="937"/>
      <c r="N989" s="937"/>
      <c r="O989" s="937"/>
      <c r="P989" s="937"/>
      <c r="Q989" s="937"/>
      <c r="R989" s="937"/>
      <c r="S989" s="937"/>
      <c r="T989" s="937"/>
      <c r="U989" s="937"/>
      <c r="V989" s="937"/>
      <c r="W989" s="937"/>
      <c r="X989" s="937"/>
      <c r="Y989" s="937"/>
      <c r="Z989" s="937"/>
    </row>
    <row r="990" ht="15.75" customHeight="1">
      <c r="A990" s="937"/>
      <c r="B990" s="937"/>
      <c r="C990" s="937"/>
      <c r="D990" s="937"/>
      <c r="E990" s="937"/>
      <c r="F990" s="937"/>
      <c r="G990" s="937"/>
      <c r="H990" s="937"/>
      <c r="I990" s="937"/>
      <c r="J990" s="937"/>
      <c r="K990" s="937"/>
      <c r="L990" s="937"/>
      <c r="M990" s="937"/>
      <c r="N990" s="937"/>
      <c r="O990" s="937"/>
      <c r="P990" s="937"/>
      <c r="Q990" s="937"/>
      <c r="R990" s="937"/>
      <c r="S990" s="937"/>
      <c r="T990" s="937"/>
      <c r="U990" s="937"/>
      <c r="V990" s="937"/>
      <c r="W990" s="937"/>
      <c r="X990" s="937"/>
      <c r="Y990" s="937"/>
      <c r="Z990" s="937"/>
    </row>
    <row r="991" ht="15.75" customHeight="1">
      <c r="A991" s="937"/>
      <c r="B991" s="937"/>
      <c r="C991" s="937"/>
      <c r="D991" s="937"/>
      <c r="E991" s="937"/>
      <c r="F991" s="937"/>
      <c r="G991" s="937"/>
      <c r="H991" s="937"/>
      <c r="I991" s="937"/>
      <c r="J991" s="937"/>
      <c r="K991" s="937"/>
      <c r="L991" s="937"/>
      <c r="M991" s="937"/>
      <c r="N991" s="937"/>
      <c r="O991" s="937"/>
      <c r="P991" s="937"/>
      <c r="Q991" s="937"/>
      <c r="R991" s="937"/>
      <c r="S991" s="937"/>
      <c r="T991" s="937"/>
      <c r="U991" s="937"/>
      <c r="V991" s="937"/>
      <c r="W991" s="937"/>
      <c r="X991" s="937"/>
      <c r="Y991" s="937"/>
      <c r="Z991" s="937"/>
    </row>
    <row r="992" ht="15.75" customHeight="1">
      <c r="A992" s="937"/>
      <c r="B992" s="937"/>
      <c r="C992" s="937"/>
      <c r="D992" s="937"/>
      <c r="E992" s="937"/>
      <c r="F992" s="937"/>
      <c r="G992" s="937"/>
      <c r="H992" s="937"/>
      <c r="I992" s="937"/>
      <c r="J992" s="937"/>
      <c r="K992" s="937"/>
      <c r="L992" s="937"/>
      <c r="M992" s="937"/>
      <c r="N992" s="937"/>
      <c r="O992" s="937"/>
      <c r="P992" s="937"/>
      <c r="Q992" s="937"/>
      <c r="R992" s="937"/>
      <c r="S992" s="937"/>
      <c r="T992" s="937"/>
      <c r="U992" s="937"/>
      <c r="V992" s="937"/>
      <c r="W992" s="937"/>
      <c r="X992" s="937"/>
      <c r="Y992" s="937"/>
      <c r="Z992" s="937"/>
    </row>
    <row r="993" ht="15.75" customHeight="1">
      <c r="A993" s="937"/>
      <c r="B993" s="937"/>
      <c r="C993" s="937"/>
      <c r="D993" s="937"/>
      <c r="E993" s="937"/>
      <c r="F993" s="937"/>
      <c r="G993" s="937"/>
      <c r="H993" s="937"/>
      <c r="I993" s="937"/>
      <c r="J993" s="937"/>
      <c r="K993" s="937"/>
      <c r="L993" s="937"/>
      <c r="M993" s="937"/>
      <c r="N993" s="937"/>
      <c r="O993" s="937"/>
      <c r="P993" s="937"/>
      <c r="Q993" s="937"/>
      <c r="R993" s="937"/>
      <c r="S993" s="937"/>
      <c r="T993" s="937"/>
      <c r="U993" s="937"/>
      <c r="V993" s="937"/>
      <c r="W993" s="937"/>
      <c r="X993" s="937"/>
      <c r="Y993" s="937"/>
      <c r="Z993" s="937"/>
    </row>
    <row r="994" ht="15.75" customHeight="1">
      <c r="A994" s="937"/>
      <c r="B994" s="937"/>
      <c r="C994" s="937"/>
      <c r="D994" s="937"/>
      <c r="E994" s="937"/>
      <c r="F994" s="937"/>
      <c r="G994" s="937"/>
      <c r="H994" s="937"/>
      <c r="I994" s="937"/>
      <c r="J994" s="937"/>
      <c r="K994" s="937"/>
      <c r="L994" s="937"/>
      <c r="M994" s="937"/>
      <c r="N994" s="937"/>
      <c r="O994" s="937"/>
      <c r="P994" s="937"/>
      <c r="Q994" s="937"/>
      <c r="R994" s="937"/>
      <c r="S994" s="937"/>
      <c r="T994" s="937"/>
      <c r="U994" s="937"/>
      <c r="V994" s="937"/>
      <c r="W994" s="937"/>
      <c r="X994" s="937"/>
      <c r="Y994" s="937"/>
      <c r="Z994" s="937"/>
    </row>
    <row r="995" ht="15.75" customHeight="1">
      <c r="A995" s="937"/>
      <c r="B995" s="937"/>
      <c r="C995" s="937"/>
      <c r="D995" s="937"/>
      <c r="E995" s="937"/>
      <c r="F995" s="937"/>
      <c r="G995" s="937"/>
      <c r="H995" s="937"/>
      <c r="I995" s="937"/>
      <c r="J995" s="937"/>
      <c r="K995" s="937"/>
      <c r="L995" s="937"/>
      <c r="M995" s="937"/>
      <c r="N995" s="937"/>
      <c r="O995" s="937"/>
      <c r="P995" s="937"/>
      <c r="Q995" s="937"/>
      <c r="R995" s="937"/>
      <c r="S995" s="937"/>
      <c r="T995" s="937"/>
      <c r="U995" s="937"/>
      <c r="V995" s="937"/>
      <c r="W995" s="937"/>
      <c r="X995" s="937"/>
      <c r="Y995" s="937"/>
      <c r="Z995" s="937"/>
    </row>
    <row r="996" ht="15.75" customHeight="1">
      <c r="A996" s="937"/>
      <c r="B996" s="937"/>
      <c r="C996" s="937"/>
      <c r="D996" s="937"/>
      <c r="E996" s="937"/>
      <c r="F996" s="937"/>
      <c r="G996" s="937"/>
      <c r="H996" s="937"/>
      <c r="I996" s="937"/>
      <c r="J996" s="937"/>
      <c r="K996" s="937"/>
      <c r="L996" s="937"/>
      <c r="M996" s="937"/>
      <c r="N996" s="937"/>
      <c r="O996" s="937"/>
      <c r="P996" s="937"/>
      <c r="Q996" s="937"/>
      <c r="R996" s="937"/>
      <c r="S996" s="937"/>
      <c r="T996" s="937"/>
      <c r="U996" s="937"/>
      <c r="V996" s="937"/>
      <c r="W996" s="937"/>
      <c r="X996" s="937"/>
      <c r="Y996" s="937"/>
      <c r="Z996" s="937"/>
    </row>
    <row r="997" ht="15.75" customHeight="1">
      <c r="A997" s="937"/>
      <c r="B997" s="937"/>
      <c r="C997" s="937"/>
      <c r="D997" s="937"/>
      <c r="E997" s="937"/>
      <c r="F997" s="937"/>
      <c r="G997" s="937"/>
      <c r="H997" s="937"/>
      <c r="I997" s="937"/>
      <c r="J997" s="937"/>
      <c r="K997" s="937"/>
      <c r="L997" s="937"/>
      <c r="M997" s="937"/>
      <c r="N997" s="937"/>
      <c r="O997" s="937"/>
      <c r="P997" s="937"/>
      <c r="Q997" s="937"/>
      <c r="R997" s="937"/>
      <c r="S997" s="937"/>
      <c r="T997" s="937"/>
      <c r="U997" s="937"/>
      <c r="V997" s="937"/>
      <c r="W997" s="937"/>
      <c r="X997" s="937"/>
      <c r="Y997" s="937"/>
      <c r="Z997" s="937"/>
    </row>
    <row r="998" ht="15.75" customHeight="1">
      <c r="A998" s="937"/>
      <c r="B998" s="937"/>
      <c r="C998" s="937"/>
      <c r="D998" s="937"/>
      <c r="E998" s="937"/>
      <c r="F998" s="937"/>
      <c r="G998" s="937"/>
      <c r="H998" s="937"/>
      <c r="I998" s="937"/>
      <c r="J998" s="937"/>
      <c r="K998" s="937"/>
      <c r="L998" s="937"/>
      <c r="M998" s="937"/>
      <c r="N998" s="937"/>
      <c r="O998" s="937"/>
      <c r="P998" s="937"/>
      <c r="Q998" s="937"/>
      <c r="R998" s="937"/>
      <c r="S998" s="937"/>
      <c r="T998" s="937"/>
      <c r="U998" s="937"/>
      <c r="V998" s="937"/>
      <c r="W998" s="937"/>
      <c r="X998" s="937"/>
      <c r="Y998" s="937"/>
      <c r="Z998" s="937"/>
    </row>
    <row r="999" ht="15.75" customHeight="1">
      <c r="A999" s="937"/>
      <c r="B999" s="937"/>
      <c r="C999" s="937"/>
      <c r="D999" s="937"/>
      <c r="E999" s="937"/>
      <c r="F999" s="937"/>
      <c r="G999" s="937"/>
      <c r="H999" s="937"/>
      <c r="I999" s="937"/>
      <c r="J999" s="937"/>
      <c r="K999" s="937"/>
      <c r="L999" s="937"/>
      <c r="M999" s="937"/>
      <c r="N999" s="937"/>
      <c r="O999" s="937"/>
      <c r="P999" s="937"/>
      <c r="Q999" s="937"/>
      <c r="R999" s="937"/>
      <c r="S999" s="937"/>
      <c r="T999" s="937"/>
      <c r="U999" s="937"/>
      <c r="V999" s="937"/>
      <c r="W999" s="937"/>
      <c r="X999" s="937"/>
      <c r="Y999" s="937"/>
      <c r="Z999" s="937"/>
    </row>
    <row r="1000" ht="15.75" customHeight="1">
      <c r="A1000" s="937"/>
      <c r="B1000" s="937"/>
      <c r="C1000" s="937"/>
      <c r="D1000" s="937"/>
      <c r="E1000" s="937"/>
      <c r="F1000" s="937"/>
      <c r="G1000" s="937"/>
      <c r="H1000" s="937"/>
      <c r="I1000" s="937"/>
      <c r="J1000" s="937"/>
      <c r="K1000" s="937"/>
      <c r="L1000" s="937"/>
      <c r="M1000" s="937"/>
      <c r="N1000" s="937"/>
      <c r="O1000" s="937"/>
      <c r="P1000" s="937"/>
      <c r="Q1000" s="937"/>
      <c r="R1000" s="937"/>
      <c r="S1000" s="937"/>
      <c r="T1000" s="937"/>
      <c r="U1000" s="937"/>
      <c r="V1000" s="937"/>
      <c r="W1000" s="937"/>
      <c r="X1000" s="937"/>
      <c r="Y1000" s="937"/>
      <c r="Z1000" s="937"/>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43.43"/>
    <col customWidth="1" min="2" max="2" width="7.43"/>
    <col customWidth="1" min="3" max="3" width="10.86"/>
    <col customWidth="1" min="4" max="4" width="7.57"/>
    <col customWidth="1" min="5" max="6" width="7.43"/>
    <col customWidth="1" min="7" max="7" width="10.0"/>
    <col customWidth="1" min="8" max="8" width="8.57"/>
    <col customWidth="1" min="9" max="14" width="7.43"/>
    <col customWidth="1" min="15" max="15" width="10.0"/>
    <col customWidth="1" min="16" max="20" width="7.43"/>
    <col customWidth="1" min="21" max="21" width="8.43"/>
    <col customWidth="1" min="22" max="22" width="7.43"/>
    <col customWidth="1" min="23" max="23" width="8.43"/>
    <col customWidth="1" min="24" max="31" width="7.43"/>
    <col customWidth="1" min="32" max="32" width="56.57"/>
  </cols>
  <sheetData>
    <row r="1" ht="39.0" customHeight="1">
      <c r="A1" s="939" t="s">
        <v>5597</v>
      </c>
      <c r="B1" s="18"/>
      <c r="C1" s="18"/>
      <c r="D1" s="18"/>
      <c r="E1" s="18"/>
      <c r="F1" s="18"/>
      <c r="G1" s="18"/>
      <c r="H1" s="18"/>
      <c r="I1" s="18"/>
      <c r="J1" s="18"/>
      <c r="K1" s="18"/>
      <c r="L1" s="18"/>
      <c r="M1" s="18"/>
      <c r="N1" s="18"/>
      <c r="O1" s="18"/>
      <c r="P1" s="18"/>
      <c r="Q1" s="18"/>
      <c r="R1" s="18"/>
      <c r="S1" s="18"/>
      <c r="T1" s="18"/>
      <c r="U1" s="122"/>
      <c r="V1" s="28"/>
      <c r="W1" s="28"/>
      <c r="X1" s="28"/>
      <c r="Y1" s="28"/>
      <c r="Z1" s="28"/>
      <c r="AA1" s="28"/>
      <c r="AB1" s="28"/>
      <c r="AC1" s="28"/>
      <c r="AD1" s="28"/>
      <c r="AE1" s="28"/>
      <c r="AF1" s="28"/>
    </row>
    <row r="2" ht="15.0" customHeight="1">
      <c r="A2" s="940" t="s">
        <v>467</v>
      </c>
      <c r="B2" s="941" t="s">
        <v>5150</v>
      </c>
      <c r="C2" s="941" t="s">
        <v>5598</v>
      </c>
      <c r="D2" s="942" t="s">
        <v>5599</v>
      </c>
      <c r="E2" s="314"/>
      <c r="F2" s="943"/>
      <c r="G2" s="941" t="s">
        <v>5600</v>
      </c>
      <c r="H2" s="941" t="s">
        <v>5601</v>
      </c>
      <c r="I2" s="941" t="s">
        <v>5602</v>
      </c>
      <c r="J2" s="944"/>
      <c r="K2" s="944"/>
      <c r="L2" s="945"/>
      <c r="M2" s="944"/>
      <c r="N2" s="945"/>
      <c r="O2" s="944"/>
      <c r="P2" s="945"/>
      <c r="Q2" s="944"/>
      <c r="R2" s="945"/>
      <c r="S2" s="944"/>
      <c r="T2" s="944"/>
      <c r="U2" s="946"/>
      <c r="V2" s="28"/>
      <c r="W2" s="28"/>
      <c r="X2" s="28"/>
      <c r="Y2" s="28"/>
      <c r="Z2" s="28"/>
      <c r="AA2" s="28"/>
      <c r="AB2" s="28"/>
      <c r="AC2" s="28"/>
      <c r="AD2" s="28"/>
      <c r="AE2" s="28"/>
      <c r="AF2" s="28"/>
    </row>
    <row r="3" ht="25.5" customHeight="1">
      <c r="A3" s="195"/>
      <c r="B3" s="947"/>
      <c r="C3" s="947"/>
      <c r="D3" s="948" t="s">
        <v>5603</v>
      </c>
      <c r="E3" s="949" t="s">
        <v>5604</v>
      </c>
      <c r="F3" s="948" t="s">
        <v>442</v>
      </c>
      <c r="G3" s="947"/>
      <c r="H3" s="947"/>
      <c r="I3" s="947"/>
      <c r="J3" s="950" t="s">
        <v>172</v>
      </c>
      <c r="K3" s="950" t="s">
        <v>173</v>
      </c>
      <c r="L3" s="951" t="s">
        <v>178</v>
      </c>
      <c r="M3" s="950" t="s">
        <v>176</v>
      </c>
      <c r="N3" s="951" t="s">
        <v>5605</v>
      </c>
      <c r="O3" s="950" t="s">
        <v>5606</v>
      </c>
      <c r="P3" s="951" t="s">
        <v>5607</v>
      </c>
      <c r="Q3" s="950" t="s">
        <v>167</v>
      </c>
      <c r="R3" s="951" t="s">
        <v>261</v>
      </c>
      <c r="S3" s="950" t="s">
        <v>5608</v>
      </c>
      <c r="T3" s="950" t="s">
        <v>5609</v>
      </c>
      <c r="U3" s="952" t="s">
        <v>5610</v>
      </c>
      <c r="V3" s="953"/>
      <c r="W3" s="953"/>
      <c r="X3" s="953"/>
      <c r="Y3" s="953"/>
      <c r="Z3" s="953"/>
      <c r="AA3" s="953"/>
      <c r="AB3" s="953"/>
      <c r="AC3" s="953"/>
      <c r="AD3" s="953"/>
      <c r="AE3" s="953"/>
      <c r="AF3" s="953"/>
    </row>
    <row r="4">
      <c r="A4" s="198"/>
      <c r="B4" s="954"/>
      <c r="C4" s="954"/>
      <c r="D4" s="839"/>
      <c r="E4" s="954"/>
      <c r="F4" s="839"/>
      <c r="G4" s="954"/>
      <c r="H4" s="954"/>
      <c r="I4" s="954"/>
      <c r="J4" s="955" t="s">
        <v>259</v>
      </c>
      <c r="K4" s="955" t="s">
        <v>259</v>
      </c>
      <c r="L4" s="956" t="s">
        <v>259</v>
      </c>
      <c r="M4" s="955" t="s">
        <v>259</v>
      </c>
      <c r="N4" s="956" t="s">
        <v>5611</v>
      </c>
      <c r="O4" s="955" t="s">
        <v>259</v>
      </c>
      <c r="P4" s="956" t="s">
        <v>259</v>
      </c>
      <c r="Q4" s="955" t="s">
        <v>259</v>
      </c>
      <c r="R4" s="956" t="s">
        <v>259</v>
      </c>
      <c r="S4" s="955" t="s">
        <v>5611</v>
      </c>
      <c r="T4" s="955" t="s">
        <v>259</v>
      </c>
      <c r="U4" s="957" t="s">
        <v>259</v>
      </c>
      <c r="V4" s="28"/>
      <c r="W4" s="28"/>
      <c r="X4" s="28"/>
      <c r="Y4" s="28"/>
      <c r="Z4" s="28"/>
      <c r="AA4" s="28"/>
      <c r="AB4" s="28"/>
      <c r="AC4" s="28"/>
      <c r="AD4" s="28"/>
      <c r="AE4" s="28"/>
      <c r="AF4" s="28"/>
    </row>
    <row r="5">
      <c r="A5" s="958" t="str">
        <f>CAL!AG12</f>
        <v>DESAYUNO: 1 papaya picada + 1 pan con huevo frito + 1 vaso de leche descremada</v>
      </c>
      <c r="B5" s="959" t="str">
        <f>CAL!AF12</f>
        <v/>
      </c>
      <c r="C5" s="960" t="str">
        <f>CAL!AI12</f>
        <v/>
      </c>
      <c r="D5" s="961" t="str">
        <f>CAL!AN12</f>
        <v/>
      </c>
      <c r="E5" s="961" t="str">
        <f>CAL!AM12</f>
        <v/>
      </c>
      <c r="F5" s="961" t="str">
        <f>CAL!AL12</f>
        <v/>
      </c>
      <c r="G5" s="961" t="str">
        <f>CAL!AO12</f>
        <v/>
      </c>
      <c r="H5" s="961" t="str">
        <f>CAL!AQ12</f>
        <v/>
      </c>
      <c r="I5" s="961" t="str">
        <f>CAL!AR12</f>
        <v/>
      </c>
      <c r="J5" s="959" t="str">
        <f>CAL!AS12</f>
        <v/>
      </c>
      <c r="K5" s="959" t="str">
        <f>CAL!AU12</f>
        <v/>
      </c>
      <c r="L5" s="959" t="str">
        <f>CAL!AV12</f>
        <v/>
      </c>
      <c r="M5" s="959" t="str">
        <f>CAL!AW12</f>
        <v/>
      </c>
      <c r="N5" s="959" t="str">
        <f>CAL!AY12</f>
        <v/>
      </c>
      <c r="O5" s="959" t="str">
        <f>CAL!AZ12</f>
        <v/>
      </c>
      <c r="P5" s="959" t="str">
        <f>CAL!BA12</f>
        <v/>
      </c>
      <c r="Q5" s="959" t="str">
        <f>CAL!BB12</f>
        <v/>
      </c>
      <c r="R5" s="959" t="str">
        <f>CAL!BC12</f>
        <v/>
      </c>
      <c r="S5" s="959" t="str">
        <f>CAL!BD12</f>
        <v/>
      </c>
      <c r="T5" s="959" t="str">
        <f>CAL!BE12</f>
        <v/>
      </c>
      <c r="U5" s="962" t="str">
        <f>CAL!BF12</f>
        <v/>
      </c>
      <c r="V5" s="28"/>
      <c r="W5" s="28"/>
      <c r="X5" s="28"/>
      <c r="Y5" s="28"/>
      <c r="Z5" s="28"/>
      <c r="AA5" s="28"/>
      <c r="AB5" s="28"/>
      <c r="AC5" s="28"/>
      <c r="AD5" s="28"/>
      <c r="AE5" s="28"/>
      <c r="AF5" s="28"/>
    </row>
    <row r="6">
      <c r="A6" s="963" t="str">
        <f>CAL!AG13</f>
        <v>Huevo de gallina entero, sancochado en agua</v>
      </c>
      <c r="B6" s="964">
        <f>CAL!AF13</f>
        <v>60</v>
      </c>
      <c r="C6" s="965">
        <f>CAL!AI13</f>
        <v>87</v>
      </c>
      <c r="D6" s="966">
        <f>CAL!AN13</f>
        <v>7.68</v>
      </c>
      <c r="E6" s="966">
        <f>CAL!AM13</f>
        <v>0</v>
      </c>
      <c r="F6" s="966">
        <f>CAL!AL13</f>
        <v>7.68</v>
      </c>
      <c r="G6" s="966">
        <f>CAL!AO13</f>
        <v>5.94</v>
      </c>
      <c r="H6" s="966">
        <f>CAL!AQ13</f>
        <v>0</v>
      </c>
      <c r="I6" s="966">
        <f>CAL!AR13</f>
        <v>0</v>
      </c>
      <c r="J6" s="964">
        <f>CAL!AS13</f>
        <v>26.4</v>
      </c>
      <c r="K6" s="964">
        <f>CAL!AU13</f>
        <v>96</v>
      </c>
      <c r="L6" s="964">
        <f>CAL!AV13</f>
        <v>0.966</v>
      </c>
      <c r="M6" s="964">
        <f>CAL!AW13</f>
        <v>1.824</v>
      </c>
      <c r="N6" s="964">
        <f>CAL!AY13</f>
        <v>101.4</v>
      </c>
      <c r="O6" s="964">
        <f>CAL!AZ13</f>
        <v>0.042</v>
      </c>
      <c r="P6" s="964">
        <f>CAL!BA13</f>
        <v>0.234</v>
      </c>
      <c r="Q6" s="964">
        <f>CAL!BB13</f>
        <v>0.072</v>
      </c>
      <c r="R6" s="964">
        <f>CAL!BC13</f>
        <v>0</v>
      </c>
      <c r="S6" s="964">
        <f>CAL!BD13</f>
        <v>0</v>
      </c>
      <c r="T6" s="964">
        <f>CAL!BE13</f>
        <v>0</v>
      </c>
      <c r="U6" s="967">
        <f>CAL!BF13</f>
        <v>0</v>
      </c>
      <c r="V6" s="28"/>
      <c r="W6" s="28"/>
      <c r="X6" s="28"/>
      <c r="Y6" s="28"/>
      <c r="Z6" s="28"/>
      <c r="AA6" s="28"/>
      <c r="AB6" s="28"/>
      <c r="AC6" s="28"/>
      <c r="AD6" s="28"/>
      <c r="AE6" s="28"/>
      <c r="AF6" s="28"/>
    </row>
    <row r="7">
      <c r="A7" s="963" t="str">
        <f>CAL!AG14</f>
        <v>Huevo de gallina entero, sancochado en agua</v>
      </c>
      <c r="B7" s="964">
        <f>CAL!AF14</f>
        <v>112</v>
      </c>
      <c r="C7" s="965">
        <f>CAL!AI14</f>
        <v>162.4</v>
      </c>
      <c r="D7" s="966">
        <f>CAL!AN14</f>
        <v>14.336</v>
      </c>
      <c r="E7" s="966">
        <f>CAL!AM14</f>
        <v>0</v>
      </c>
      <c r="F7" s="966">
        <f>CAL!AL14</f>
        <v>14.336</v>
      </c>
      <c r="G7" s="966">
        <f>CAL!AO14</f>
        <v>11.088</v>
      </c>
      <c r="H7" s="966">
        <f>CAL!AQ14</f>
        <v>0</v>
      </c>
      <c r="I7" s="966">
        <f>CAL!AR14</f>
        <v>0</v>
      </c>
      <c r="J7" s="964">
        <f>CAL!AS14</f>
        <v>49.28</v>
      </c>
      <c r="K7" s="964">
        <f>CAL!AU14</f>
        <v>179.2</v>
      </c>
      <c r="L7" s="964">
        <f>CAL!AV14</f>
        <v>1.8032</v>
      </c>
      <c r="M7" s="964">
        <f>CAL!AW14</f>
        <v>3.4048</v>
      </c>
      <c r="N7" s="964">
        <f>CAL!AY14</f>
        <v>189.28</v>
      </c>
      <c r="O7" s="964">
        <f>CAL!AZ14</f>
        <v>0.0784</v>
      </c>
      <c r="P7" s="964">
        <f>CAL!BA14</f>
        <v>0.4368</v>
      </c>
      <c r="Q7" s="964">
        <f>CAL!BB14</f>
        <v>0.1344</v>
      </c>
      <c r="R7" s="964">
        <f>CAL!BC14</f>
        <v>0</v>
      </c>
      <c r="S7" s="964">
        <f>CAL!BD14</f>
        <v>0</v>
      </c>
      <c r="T7" s="964">
        <f>CAL!BE14</f>
        <v>0</v>
      </c>
      <c r="U7" s="967">
        <f>CAL!BF14</f>
        <v>0</v>
      </c>
      <c r="V7" s="28"/>
      <c r="W7" s="28"/>
      <c r="X7" s="28"/>
      <c r="Y7" s="28"/>
      <c r="Z7" s="28"/>
      <c r="AA7" s="28"/>
      <c r="AB7" s="28"/>
      <c r="AC7" s="28"/>
      <c r="AD7" s="28"/>
      <c r="AE7" s="28"/>
      <c r="AF7" s="28"/>
    </row>
    <row r="8">
      <c r="A8" s="963" t="str">
        <f>CAL!AG15</f>
        <v>Huevo de gallina entero, sancochado en agua</v>
      </c>
      <c r="B8" s="964">
        <f>CAL!AF15</f>
        <v>250</v>
      </c>
      <c r="C8" s="965">
        <f>CAL!AI15</f>
        <v>362.5</v>
      </c>
      <c r="D8" s="966">
        <f>CAL!AN15</f>
        <v>32</v>
      </c>
      <c r="E8" s="966">
        <f>CAL!AM15</f>
        <v>0</v>
      </c>
      <c r="F8" s="966">
        <f>CAL!AL15</f>
        <v>32</v>
      </c>
      <c r="G8" s="966">
        <f>CAL!AO15</f>
        <v>24.75</v>
      </c>
      <c r="H8" s="966">
        <f>CAL!AQ15</f>
        <v>0</v>
      </c>
      <c r="I8" s="966">
        <f>CAL!AR15</f>
        <v>0</v>
      </c>
      <c r="J8" s="964">
        <f>CAL!AS15</f>
        <v>110</v>
      </c>
      <c r="K8" s="964">
        <f>CAL!AU15</f>
        <v>400</v>
      </c>
      <c r="L8" s="964">
        <f>CAL!AV15</f>
        <v>4.025</v>
      </c>
      <c r="M8" s="964">
        <f>CAL!AW15</f>
        <v>7.6</v>
      </c>
      <c r="N8" s="964">
        <f>CAL!AY15</f>
        <v>422.5</v>
      </c>
      <c r="O8" s="964">
        <f>CAL!AZ15</f>
        <v>0.175</v>
      </c>
      <c r="P8" s="964">
        <f>CAL!BA15</f>
        <v>0.975</v>
      </c>
      <c r="Q8" s="964">
        <f>CAL!BB15</f>
        <v>0.3</v>
      </c>
      <c r="R8" s="964">
        <f>CAL!BC15</f>
        <v>0</v>
      </c>
      <c r="S8" s="964">
        <f>CAL!BD15</f>
        <v>0</v>
      </c>
      <c r="T8" s="964">
        <f>CAL!BE15</f>
        <v>0</v>
      </c>
      <c r="U8" s="967">
        <f>CAL!BF15</f>
        <v>0</v>
      </c>
      <c r="V8" s="28"/>
      <c r="W8" s="28"/>
      <c r="X8" s="28"/>
      <c r="Y8" s="28"/>
      <c r="Z8" s="28"/>
      <c r="AA8" s="28"/>
      <c r="AB8" s="28"/>
      <c r="AC8" s="28"/>
      <c r="AD8" s="28"/>
      <c r="AE8" s="28"/>
      <c r="AF8" s="28"/>
    </row>
    <row r="9">
      <c r="A9" s="963" t="str">
        <f>CAL!AG16</f>
        <v>ALMUERZO: </v>
      </c>
      <c r="B9" s="964" t="str">
        <f>CAL!AF16</f>
        <v/>
      </c>
      <c r="C9" s="965" t="str">
        <f>CAL!AI16</f>
        <v/>
      </c>
      <c r="D9" s="966" t="str">
        <f>CAL!AN16</f>
        <v/>
      </c>
      <c r="E9" s="966" t="str">
        <f>CAL!AM16</f>
        <v/>
      </c>
      <c r="F9" s="966" t="str">
        <f>CAL!AL16</f>
        <v/>
      </c>
      <c r="G9" s="966" t="str">
        <f>CAL!AO16</f>
        <v/>
      </c>
      <c r="H9" s="966" t="str">
        <f>CAL!AQ16</f>
        <v/>
      </c>
      <c r="I9" s="966" t="str">
        <f>CAL!AR16</f>
        <v/>
      </c>
      <c r="J9" s="964" t="str">
        <f>CAL!AS16</f>
        <v/>
      </c>
      <c r="K9" s="964" t="str">
        <f>CAL!AU16</f>
        <v/>
      </c>
      <c r="L9" s="964" t="str">
        <f>CAL!AV16</f>
        <v/>
      </c>
      <c r="M9" s="964" t="str">
        <f>CAL!AW16</f>
        <v/>
      </c>
      <c r="N9" s="964" t="str">
        <f>CAL!AY16</f>
        <v/>
      </c>
      <c r="O9" s="964" t="str">
        <f>CAL!AZ16</f>
        <v/>
      </c>
      <c r="P9" s="964" t="str">
        <f>CAL!BA16</f>
        <v/>
      </c>
      <c r="Q9" s="964" t="str">
        <f>CAL!BB16</f>
        <v/>
      </c>
      <c r="R9" s="964" t="str">
        <f>CAL!BC16</f>
        <v/>
      </c>
      <c r="S9" s="964" t="str">
        <f>CAL!BD16</f>
        <v/>
      </c>
      <c r="T9" s="964" t="str">
        <f>CAL!BE16</f>
        <v/>
      </c>
      <c r="U9" s="967" t="str">
        <f>CAL!BF16</f>
        <v/>
      </c>
      <c r="V9" s="28"/>
      <c r="W9" s="28"/>
      <c r="X9" s="28"/>
      <c r="Y9" s="28"/>
      <c r="Z9" s="28"/>
      <c r="AA9" s="28"/>
      <c r="AB9" s="28"/>
      <c r="AC9" s="28"/>
      <c r="AD9" s="28"/>
      <c r="AE9" s="28"/>
      <c r="AF9" s="28"/>
    </row>
    <row r="10">
      <c r="A10" s="963" t="str">
        <f>CAL!AG17</f>
        <v>Acelga, tallos de</v>
      </c>
      <c r="B10" s="964" t="str">
        <f>CAL!AF17</f>
        <v>B</v>
      </c>
      <c r="C10" s="965" t="str">
        <f>CAL!AI17</f>
        <v>#VALUE!</v>
      </c>
      <c r="D10" s="966" t="str">
        <f>CAL!AN17</f>
        <v>#VALUE!</v>
      </c>
      <c r="E10" s="966" t="str">
        <f>CAL!AM17</f>
        <v>#VALUE!</v>
      </c>
      <c r="F10" s="966" t="str">
        <f>CAL!AL17</f>
        <v>#VALUE!</v>
      </c>
      <c r="G10" s="966" t="str">
        <f>CAL!AO17</f>
        <v>#VALUE!</v>
      </c>
      <c r="H10" s="966" t="str">
        <f>CAL!AQ17</f>
        <v>#VALUE!</v>
      </c>
      <c r="I10" s="966" t="str">
        <f>CAL!AR17</f>
        <v>#VALUE!</v>
      </c>
      <c r="J10" s="964" t="str">
        <f>CAL!AS17</f>
        <v>#VALUE!</v>
      </c>
      <c r="K10" s="964" t="str">
        <f>CAL!AU17</f>
        <v>#VALUE!</v>
      </c>
      <c r="L10" s="964" t="str">
        <f>CAL!AV17</f>
        <v>#VALUE!</v>
      </c>
      <c r="M10" s="964" t="str">
        <f>CAL!AW17</f>
        <v>#VALUE!</v>
      </c>
      <c r="N10" s="964" t="str">
        <f>CAL!AY17</f>
        <v>#VALUE!</v>
      </c>
      <c r="O10" s="964" t="str">
        <f>CAL!AZ17</f>
        <v>#VALUE!</v>
      </c>
      <c r="P10" s="964" t="str">
        <f>CAL!BA17</f>
        <v>#VALUE!</v>
      </c>
      <c r="Q10" s="964" t="str">
        <f>CAL!BB17</f>
        <v>#VALUE!</v>
      </c>
      <c r="R10" s="964" t="str">
        <f>CAL!BC17</f>
        <v>#VALUE!</v>
      </c>
      <c r="S10" s="964" t="str">
        <f>CAL!BD17</f>
        <v>#VALUE!</v>
      </c>
      <c r="T10" s="964" t="str">
        <f>CAL!BE17</f>
        <v>#VALUE!</v>
      </c>
      <c r="U10" s="967" t="str">
        <f>CAL!BF17</f>
        <v>#VALUE!</v>
      </c>
      <c r="V10" s="28"/>
      <c r="W10" s="28"/>
      <c r="X10" s="28"/>
      <c r="Y10" s="28"/>
      <c r="Z10" s="28"/>
      <c r="AA10" s="28"/>
      <c r="AB10" s="28"/>
      <c r="AC10" s="28"/>
      <c r="AD10" s="28"/>
      <c r="AE10" s="28"/>
      <c r="AF10" s="28"/>
    </row>
    <row r="11">
      <c r="A11" s="963" t="str">
        <f>CAL!AG18</f>
        <v>Maiz, maicena</v>
      </c>
      <c r="B11" s="964" t="str">
        <f>CAL!AF18</f>
        <v/>
      </c>
      <c r="C11" s="965" t="str">
        <f>CAL!AI18</f>
        <v/>
      </c>
      <c r="D11" s="966" t="str">
        <f>CAL!AN18</f>
        <v/>
      </c>
      <c r="E11" s="966" t="str">
        <f>CAL!AM18</f>
        <v/>
      </c>
      <c r="F11" s="966" t="str">
        <f>CAL!AL18</f>
        <v/>
      </c>
      <c r="G11" s="966" t="str">
        <f>CAL!AO18</f>
        <v/>
      </c>
      <c r="H11" s="966" t="str">
        <f>CAL!AQ18</f>
        <v/>
      </c>
      <c r="I11" s="966" t="str">
        <f>CAL!AR18</f>
        <v/>
      </c>
      <c r="J11" s="964" t="str">
        <f>CAL!AS18</f>
        <v/>
      </c>
      <c r="K11" s="964" t="str">
        <f>CAL!AU18</f>
        <v/>
      </c>
      <c r="L11" s="964" t="str">
        <f>CAL!AV18</f>
        <v/>
      </c>
      <c r="M11" s="964" t="str">
        <f>CAL!AW18</f>
        <v/>
      </c>
      <c r="N11" s="964" t="str">
        <f>CAL!AY18</f>
        <v/>
      </c>
      <c r="O11" s="964" t="str">
        <f>CAL!AZ18</f>
        <v/>
      </c>
      <c r="P11" s="964" t="str">
        <f>CAL!BA18</f>
        <v/>
      </c>
      <c r="Q11" s="964" t="str">
        <f>CAL!BB18</f>
        <v/>
      </c>
      <c r="R11" s="964" t="str">
        <f>CAL!BC18</f>
        <v/>
      </c>
      <c r="S11" s="964" t="str">
        <f>CAL!BD18</f>
        <v/>
      </c>
      <c r="T11" s="964" t="str">
        <f>CAL!BE18</f>
        <v/>
      </c>
      <c r="U11" s="967" t="str">
        <f>CAL!BF18</f>
        <v/>
      </c>
      <c r="V11" s="28"/>
      <c r="W11" s="28"/>
      <c r="X11" s="28"/>
      <c r="Y11" s="28"/>
      <c r="Z11" s="28"/>
      <c r="AA11" s="28"/>
      <c r="AB11" s="28"/>
      <c r="AC11" s="28"/>
      <c r="AD11" s="28"/>
      <c r="AE11" s="28"/>
      <c r="AF11" s="28"/>
    </row>
    <row r="12">
      <c r="A12" s="963" t="str">
        <f>CAL!AG19</f>
        <v/>
      </c>
      <c r="B12" s="964" t="str">
        <f>CAL!AF19</f>
        <v/>
      </c>
      <c r="C12" s="965" t="str">
        <f>CAL!AI19</f>
        <v/>
      </c>
      <c r="D12" s="966" t="str">
        <f>CAL!AN19</f>
        <v/>
      </c>
      <c r="E12" s="966" t="str">
        <f>CAL!AM19</f>
        <v/>
      </c>
      <c r="F12" s="966" t="str">
        <f>CAL!AL19</f>
        <v/>
      </c>
      <c r="G12" s="966" t="str">
        <f>CAL!AO19</f>
        <v/>
      </c>
      <c r="H12" s="966" t="str">
        <f>CAL!AQ19</f>
        <v/>
      </c>
      <c r="I12" s="966" t="str">
        <f>CAL!AR19</f>
        <v/>
      </c>
      <c r="J12" s="964" t="str">
        <f>CAL!AS19</f>
        <v/>
      </c>
      <c r="K12" s="964" t="str">
        <f>CAL!AU19</f>
        <v/>
      </c>
      <c r="L12" s="964" t="str">
        <f>CAL!AV19</f>
        <v/>
      </c>
      <c r="M12" s="964" t="str">
        <f>CAL!AW19</f>
        <v/>
      </c>
      <c r="N12" s="964" t="str">
        <f>CAL!AY19</f>
        <v/>
      </c>
      <c r="O12" s="964" t="str">
        <f>CAL!AZ19</f>
        <v/>
      </c>
      <c r="P12" s="964" t="str">
        <f>CAL!BA19</f>
        <v/>
      </c>
      <c r="Q12" s="964" t="str">
        <f>CAL!BB19</f>
        <v/>
      </c>
      <c r="R12" s="964" t="str">
        <f>CAL!BC19</f>
        <v/>
      </c>
      <c r="S12" s="964" t="str">
        <f>CAL!BD19</f>
        <v/>
      </c>
      <c r="T12" s="964" t="str">
        <f>CAL!BE19</f>
        <v/>
      </c>
      <c r="U12" s="967" t="str">
        <f>CAL!BF19</f>
        <v/>
      </c>
      <c r="V12" s="28"/>
      <c r="W12" s="28"/>
      <c r="X12" s="28"/>
      <c r="Y12" s="28"/>
      <c r="Z12" s="28"/>
      <c r="AA12" s="28"/>
      <c r="AB12" s="28"/>
      <c r="AC12" s="28"/>
      <c r="AD12" s="28"/>
      <c r="AE12" s="28"/>
      <c r="AF12" s="28"/>
    </row>
    <row r="13">
      <c r="A13" s="963" t="str">
        <f>CAL!AG20</f>
        <v>Galleta de vainilla</v>
      </c>
      <c r="B13" s="964">
        <f>CAL!AF20</f>
        <v>200</v>
      </c>
      <c r="C13" s="965">
        <f>CAL!AI20</f>
        <v>924</v>
      </c>
      <c r="D13" s="966">
        <f>CAL!AN20</f>
        <v>0</v>
      </c>
      <c r="E13" s="966">
        <f>CAL!AM20</f>
        <v>14.6</v>
      </c>
      <c r="F13" s="966">
        <f>CAL!AL20</f>
        <v>14.6</v>
      </c>
      <c r="G13" s="966" t="str">
        <f>CAL!AO20</f>
        <v> </v>
      </c>
      <c r="H13" s="966">
        <f>CAL!AQ20</f>
        <v>0</v>
      </c>
      <c r="I13" s="966">
        <f>CAL!AR20</f>
        <v>0</v>
      </c>
      <c r="J13" s="964">
        <f>CAL!AS20</f>
        <v>0</v>
      </c>
      <c r="K13" s="964">
        <f>CAL!AU20</f>
        <v>0</v>
      </c>
      <c r="L13" s="964">
        <f>CAL!AV20</f>
        <v>0</v>
      </c>
      <c r="M13" s="964">
        <f>CAL!AW20</f>
        <v>8.8</v>
      </c>
      <c r="N13" s="964">
        <f>CAL!AY20</f>
        <v>0</v>
      </c>
      <c r="O13" s="964">
        <f>CAL!AZ20</f>
        <v>0</v>
      </c>
      <c r="P13" s="964">
        <f>CAL!BA20</f>
        <v>0</v>
      </c>
      <c r="Q13" s="964">
        <f>CAL!BB20</f>
        <v>0</v>
      </c>
      <c r="R13" s="964">
        <f>CAL!BC20</f>
        <v>0</v>
      </c>
      <c r="S13" s="964">
        <f>CAL!BD20</f>
        <v>0</v>
      </c>
      <c r="T13" s="964">
        <f>CAL!BE20</f>
        <v>0</v>
      </c>
      <c r="U13" s="967">
        <f>CAL!BF20</f>
        <v>0</v>
      </c>
      <c r="V13" s="28"/>
      <c r="W13" s="28"/>
      <c r="X13" s="28"/>
      <c r="Y13" s="28"/>
      <c r="Z13" s="28"/>
      <c r="AA13" s="28"/>
      <c r="AB13" s="28"/>
      <c r="AC13" s="28"/>
      <c r="AD13" s="28"/>
      <c r="AE13" s="28"/>
      <c r="AF13" s="28"/>
    </row>
    <row r="14">
      <c r="A14" s="963" t="str">
        <f>CAL!AG21</f>
        <v>Mandarina</v>
      </c>
      <c r="B14" s="964">
        <f>CAL!AF21</f>
        <v>157</v>
      </c>
      <c r="C14" s="965">
        <f>CAL!AI21</f>
        <v>45.53</v>
      </c>
      <c r="D14" s="966">
        <f>CAL!AN21</f>
        <v>0</v>
      </c>
      <c r="E14" s="966">
        <f>CAL!AM21</f>
        <v>0.942</v>
      </c>
      <c r="F14" s="966">
        <f>CAL!AL21</f>
        <v>0.942</v>
      </c>
      <c r="G14" s="966">
        <f>CAL!AO21</f>
        <v>0.471</v>
      </c>
      <c r="H14" s="966">
        <f>CAL!AQ21</f>
        <v>10.676</v>
      </c>
      <c r="I14" s="966">
        <f>CAL!AR21</f>
        <v>2.826</v>
      </c>
      <c r="J14" s="964">
        <f>CAL!AS21</f>
        <v>29.83</v>
      </c>
      <c r="K14" s="964">
        <f>CAL!AU21</f>
        <v>26.69</v>
      </c>
      <c r="L14" s="964">
        <f>CAL!AV21</f>
        <v>0.1099</v>
      </c>
      <c r="M14" s="964">
        <f>CAL!AW21</f>
        <v>0.471</v>
      </c>
      <c r="N14" s="964">
        <f>CAL!AY21</f>
        <v>53.38</v>
      </c>
      <c r="O14" s="964">
        <f>CAL!AZ21</f>
        <v>0.0942</v>
      </c>
      <c r="P14" s="964">
        <f>CAL!BA21</f>
        <v>0.0785</v>
      </c>
      <c r="Q14" s="964">
        <f>CAL!BB21</f>
        <v>0.471</v>
      </c>
      <c r="R14" s="964">
        <f>CAL!BC21</f>
        <v>76.459</v>
      </c>
      <c r="S14" s="964">
        <f>CAL!BD21</f>
        <v>0</v>
      </c>
      <c r="T14" s="964">
        <f>CAL!BE21</f>
        <v>0</v>
      </c>
      <c r="U14" s="967">
        <f>CAL!BF21</f>
        <v>0</v>
      </c>
      <c r="V14" s="28"/>
      <c r="W14" s="28"/>
      <c r="X14" s="28"/>
      <c r="Y14" s="28"/>
      <c r="Z14" s="28"/>
      <c r="AA14" s="28"/>
      <c r="AB14" s="28"/>
      <c r="AC14" s="28"/>
      <c r="AD14" s="28"/>
      <c r="AE14" s="28"/>
      <c r="AF14" s="28"/>
    </row>
    <row r="15">
      <c r="A15" s="963" t="str">
        <f>CAL!AG22</f>
        <v>Yogurt bebible de fresa</v>
      </c>
      <c r="B15" s="964">
        <f>CAL!AF22</f>
        <v>68</v>
      </c>
      <c r="C15" s="965">
        <f>CAL!AI22</f>
        <v>53.04</v>
      </c>
      <c r="D15" s="966">
        <f>CAL!AN22</f>
        <v>1.836</v>
      </c>
      <c r="E15" s="966">
        <f>CAL!AM22</f>
        <v>0</v>
      </c>
      <c r="F15" s="966">
        <f>CAL!AL22</f>
        <v>1.836</v>
      </c>
      <c r="G15" s="966">
        <f>CAL!AO22</f>
        <v>0.816</v>
      </c>
      <c r="H15" s="966">
        <f>CAL!AQ22</f>
        <v>9.86</v>
      </c>
      <c r="I15" s="966">
        <f>CAL!AR22</f>
        <v>0</v>
      </c>
      <c r="J15" s="964">
        <f>CAL!AS22</f>
        <v>86.36</v>
      </c>
      <c r="K15" s="964">
        <f>CAL!AU22</f>
        <v>0</v>
      </c>
      <c r="L15" s="964">
        <f>CAL!AV22</f>
        <v>0.272</v>
      </c>
      <c r="M15" s="964">
        <f>CAL!AW22</f>
        <v>0.0544</v>
      </c>
      <c r="N15" s="964">
        <f>CAL!AY22</f>
        <v>29.24</v>
      </c>
      <c r="O15" s="964">
        <f>CAL!AZ22</f>
        <v>0</v>
      </c>
      <c r="P15" s="964">
        <f>CAL!BA22</f>
        <v>0</v>
      </c>
      <c r="Q15" s="964">
        <f>CAL!BB22</f>
        <v>0</v>
      </c>
      <c r="R15" s="964">
        <f>CAL!BC22</f>
        <v>0</v>
      </c>
      <c r="S15" s="964">
        <f>CAL!BD22</f>
        <v>0</v>
      </c>
      <c r="T15" s="964">
        <f>CAL!BE22</f>
        <v>27.2</v>
      </c>
      <c r="U15" s="967">
        <f>CAL!BF22</f>
        <v>84.32</v>
      </c>
      <c r="V15" s="28"/>
      <c r="W15" s="28"/>
      <c r="X15" s="28"/>
      <c r="Y15" s="28"/>
      <c r="Z15" s="28"/>
      <c r="AA15" s="28"/>
      <c r="AB15" s="28"/>
      <c r="AC15" s="28"/>
      <c r="AD15" s="28"/>
      <c r="AE15" s="28"/>
      <c r="AF15" s="28"/>
    </row>
    <row r="16">
      <c r="A16" s="963" t="str">
        <f>CAL!AG23</f>
        <v>Arroz blanco corriente</v>
      </c>
      <c r="B16" s="964">
        <f>CAL!AF23</f>
        <v>118</v>
      </c>
      <c r="C16" s="965">
        <f>CAL!AI23</f>
        <v>422.44</v>
      </c>
      <c r="D16" s="966">
        <f>CAL!AN23</f>
        <v>0</v>
      </c>
      <c r="E16" s="966">
        <f>CAL!AM23</f>
        <v>9.204</v>
      </c>
      <c r="F16" s="966">
        <f>CAL!AL23</f>
        <v>9.204</v>
      </c>
      <c r="G16" s="966">
        <f>CAL!AO23</f>
        <v>0.826</v>
      </c>
      <c r="H16" s="966">
        <f>CAL!AQ23</f>
        <v>0</v>
      </c>
      <c r="I16" s="966">
        <f>CAL!AR23</f>
        <v>0</v>
      </c>
      <c r="J16" s="964">
        <f>CAL!AS23</f>
        <v>7.08</v>
      </c>
      <c r="K16" s="964">
        <f>CAL!AU23</f>
        <v>158.12</v>
      </c>
      <c r="L16" s="964">
        <f>CAL!AV23</f>
        <v>1.7818</v>
      </c>
      <c r="M16" s="964">
        <f>CAL!AW23</f>
        <v>1.2272</v>
      </c>
      <c r="N16" s="964">
        <f>CAL!AY23</f>
        <v>0</v>
      </c>
      <c r="O16" s="964">
        <f>CAL!AZ23</f>
        <v>0.1298</v>
      </c>
      <c r="P16" s="964">
        <f>CAL!BA23</f>
        <v>0.0472</v>
      </c>
      <c r="Q16" s="964">
        <f>CAL!BB23</f>
        <v>2.5842</v>
      </c>
      <c r="R16" s="964">
        <f>CAL!BC23</f>
        <v>1.062</v>
      </c>
      <c r="S16" s="964">
        <f>CAL!BD23</f>
        <v>0</v>
      </c>
      <c r="T16" s="964">
        <f>CAL!BE23</f>
        <v>22.42</v>
      </c>
      <c r="U16" s="967">
        <f>CAL!BF23</f>
        <v>174.64</v>
      </c>
      <c r="V16" s="28"/>
      <c r="W16" s="28"/>
      <c r="X16" s="28"/>
      <c r="Y16" s="28"/>
      <c r="Z16" s="28"/>
      <c r="AA16" s="28"/>
      <c r="AB16" s="28"/>
      <c r="AC16" s="28"/>
      <c r="AD16" s="28"/>
      <c r="AE16" s="28"/>
      <c r="AF16" s="28"/>
    </row>
    <row r="17">
      <c r="A17" s="963" t="str">
        <f>CAL!AG24</f>
        <v>Pollo, carne pulpa</v>
      </c>
      <c r="B17" s="964">
        <f>CAL!AF24</f>
        <v>46</v>
      </c>
      <c r="C17" s="965">
        <f>CAL!AI24</f>
        <v>54.74</v>
      </c>
      <c r="D17" s="966">
        <f>CAL!AN24</f>
        <v>9.844</v>
      </c>
      <c r="E17" s="966">
        <f>CAL!AM24</f>
        <v>0</v>
      </c>
      <c r="F17" s="966">
        <f>CAL!AL24</f>
        <v>9.844</v>
      </c>
      <c r="G17" s="966">
        <f>CAL!AO24</f>
        <v>1.426</v>
      </c>
      <c r="H17" s="966">
        <f>CAL!AQ24</f>
        <v>0</v>
      </c>
      <c r="I17" s="966">
        <f>CAL!AR24</f>
        <v>0</v>
      </c>
      <c r="J17" s="964">
        <f>CAL!AS24</f>
        <v>5.52</v>
      </c>
      <c r="K17" s="964">
        <f>CAL!AU24</f>
        <v>79.58</v>
      </c>
      <c r="L17" s="964">
        <f>CAL!AV24</f>
        <v>0.7084</v>
      </c>
      <c r="M17" s="964">
        <f>CAL!AW24</f>
        <v>0.69</v>
      </c>
      <c r="N17" s="964">
        <f>CAL!AY24</f>
        <v>7.36</v>
      </c>
      <c r="O17" s="964">
        <f>CAL!AZ24</f>
        <v>0.0322</v>
      </c>
      <c r="P17" s="964">
        <f>CAL!BA24</f>
        <v>0.0644</v>
      </c>
      <c r="Q17" s="964">
        <f>CAL!BB24</f>
        <v>3.7904</v>
      </c>
      <c r="R17" s="964">
        <f>CAL!BC24</f>
        <v>1.058</v>
      </c>
      <c r="S17" s="964">
        <f>CAL!BD24</f>
        <v>0</v>
      </c>
      <c r="T17" s="964">
        <f>CAL!BE24</f>
        <v>0</v>
      </c>
      <c r="U17" s="967">
        <f>CAL!BF24</f>
        <v>0</v>
      </c>
      <c r="V17" s="28"/>
      <c r="W17" s="28"/>
      <c r="X17" s="28"/>
      <c r="Y17" s="28"/>
      <c r="Z17" s="28"/>
      <c r="AA17" s="28"/>
      <c r="AB17" s="28"/>
      <c r="AC17" s="28"/>
      <c r="AD17" s="28"/>
      <c r="AE17" s="28"/>
      <c r="AF17" s="28"/>
    </row>
    <row r="18">
      <c r="A18" s="963" t="str">
        <f>CAL!AG25</f>
        <v>Arveja, fresca sin vaina</v>
      </c>
      <c r="B18" s="964">
        <f>CAL!AF25</f>
        <v>15</v>
      </c>
      <c r="C18" s="965">
        <f>CAL!AI25</f>
        <v>12.75</v>
      </c>
      <c r="D18" s="966">
        <f>CAL!AN25</f>
        <v>0</v>
      </c>
      <c r="E18" s="966">
        <f>CAL!AM25</f>
        <v>1.065</v>
      </c>
      <c r="F18" s="966">
        <f>CAL!AL25</f>
        <v>1.065</v>
      </c>
      <c r="G18" s="966">
        <f>CAL!AO25</f>
        <v>0.09</v>
      </c>
      <c r="H18" s="966">
        <f>CAL!AQ25</f>
        <v>2.055</v>
      </c>
      <c r="I18" s="966">
        <f>CAL!AR25</f>
        <v>0.765</v>
      </c>
      <c r="J18" s="964">
        <f>CAL!AS25</f>
        <v>4.05</v>
      </c>
      <c r="K18" s="964">
        <f>CAL!AU25</f>
        <v>20.1</v>
      </c>
      <c r="L18" s="964">
        <f>CAL!AV25</f>
        <v>0.186</v>
      </c>
      <c r="M18" s="964">
        <f>CAL!AW25</f>
        <v>0.255</v>
      </c>
      <c r="N18" s="964">
        <f>CAL!AY25</f>
        <v>5.7</v>
      </c>
      <c r="O18" s="964">
        <f>CAL!AZ25</f>
        <v>0.042</v>
      </c>
      <c r="P18" s="964">
        <f>CAL!BA25</f>
        <v>0.027</v>
      </c>
      <c r="Q18" s="964">
        <f>CAL!BB25</f>
        <v>0.3225</v>
      </c>
      <c r="R18" s="964">
        <f>CAL!BC25</f>
        <v>3.345</v>
      </c>
      <c r="S18" s="964">
        <f>CAL!BD25</f>
        <v>0</v>
      </c>
      <c r="T18" s="964">
        <f>CAL!BE25</f>
        <v>0.45</v>
      </c>
      <c r="U18" s="967">
        <f>CAL!BF25</f>
        <v>49.65</v>
      </c>
      <c r="V18" s="28"/>
      <c r="W18" s="28"/>
      <c r="X18" s="28"/>
      <c r="Y18" s="28"/>
      <c r="Z18" s="28"/>
      <c r="AA18" s="28"/>
      <c r="AB18" s="28"/>
      <c r="AC18" s="28"/>
      <c r="AD18" s="28"/>
      <c r="AE18" s="28"/>
      <c r="AF18" s="28"/>
    </row>
    <row r="19">
      <c r="A19" s="963" t="str">
        <f>CAL!AG26</f>
        <v>Papa blanca</v>
      </c>
      <c r="B19" s="964">
        <f>CAL!AF26</f>
        <v>536</v>
      </c>
      <c r="C19" s="965">
        <f>CAL!AI26</f>
        <v>466.32</v>
      </c>
      <c r="D19" s="966">
        <f>CAL!AN26</f>
        <v>0</v>
      </c>
      <c r="E19" s="966">
        <f>CAL!AM26</f>
        <v>11.256</v>
      </c>
      <c r="F19" s="966">
        <f>CAL!AL26</f>
        <v>11.256</v>
      </c>
      <c r="G19" s="966">
        <f>CAL!AO26</f>
        <v>0.536</v>
      </c>
      <c r="H19" s="966">
        <f>CAL!AQ26</f>
        <v>106.664</v>
      </c>
      <c r="I19" s="966">
        <f>CAL!AR26</f>
        <v>12.864</v>
      </c>
      <c r="J19" s="964">
        <f>CAL!AS26</f>
        <v>48.24</v>
      </c>
      <c r="K19" s="964">
        <f>CAL!AU26</f>
        <v>251.92</v>
      </c>
      <c r="L19" s="964">
        <f>CAL!AV26</f>
        <v>1.5544</v>
      </c>
      <c r="M19" s="964">
        <f>CAL!AW26</f>
        <v>2.68</v>
      </c>
      <c r="N19" s="964">
        <f>CAL!AY26</f>
        <v>0</v>
      </c>
      <c r="O19" s="964">
        <f>CAL!AZ26</f>
        <v>0.4824</v>
      </c>
      <c r="P19" s="964">
        <f>CAL!BA26</f>
        <v>0.4824</v>
      </c>
      <c r="Q19" s="964">
        <f>CAL!BB26</f>
        <v>8.9512</v>
      </c>
      <c r="R19" s="964">
        <f>CAL!BC26</f>
        <v>75.04</v>
      </c>
      <c r="S19" s="964">
        <f>CAL!BD26</f>
        <v>0</v>
      </c>
      <c r="T19" s="964">
        <f>CAL!BE26</f>
        <v>0</v>
      </c>
      <c r="U19" s="967">
        <f>CAL!BF26</f>
        <v>0</v>
      </c>
      <c r="V19" s="28"/>
      <c r="W19" s="28"/>
      <c r="X19" s="28"/>
      <c r="Y19" s="28"/>
      <c r="Z19" s="28"/>
      <c r="AA19" s="28"/>
      <c r="AB19" s="28"/>
      <c r="AC19" s="28"/>
      <c r="AD19" s="28"/>
      <c r="AE19" s="28"/>
      <c r="AF19" s="28"/>
    </row>
    <row r="20">
      <c r="A20" s="963" t="str">
        <f>CAL!AG27</f>
        <v>Zanahoria</v>
      </c>
      <c r="B20" s="964">
        <f>CAL!AF27</f>
        <v>25</v>
      </c>
      <c r="C20" s="965">
        <f>CAL!AI27</f>
        <v>4.75</v>
      </c>
      <c r="D20" s="966">
        <f>CAL!AN27</f>
        <v>0</v>
      </c>
      <c r="E20" s="966">
        <f>CAL!AM27</f>
        <v>0.25</v>
      </c>
      <c r="F20" s="966">
        <f>CAL!AL27</f>
        <v>0.25</v>
      </c>
      <c r="G20" s="966">
        <f>CAL!AO27</f>
        <v>0.075</v>
      </c>
      <c r="H20" s="966">
        <f>CAL!AQ27</f>
        <v>0.9</v>
      </c>
      <c r="I20" s="966">
        <f>CAL!AR27</f>
        <v>1.025</v>
      </c>
      <c r="J20" s="964">
        <f>CAL!AS27</f>
        <v>12.75</v>
      </c>
      <c r="K20" s="964">
        <f>CAL!AU27</f>
        <v>10</v>
      </c>
      <c r="L20" s="964">
        <f>CAL!AV27</f>
        <v>0.0375</v>
      </c>
      <c r="M20" s="964">
        <f>CAL!AW27</f>
        <v>0.075</v>
      </c>
      <c r="N20" s="964">
        <f>CAL!AY27</f>
        <v>273</v>
      </c>
      <c r="O20" s="964">
        <f>CAL!AZ27</f>
        <v>0.01</v>
      </c>
      <c r="P20" s="964">
        <f>CAL!BA27</f>
        <v>0.01</v>
      </c>
      <c r="Q20" s="964">
        <f>CAL!BB27</f>
        <v>0.045</v>
      </c>
      <c r="R20" s="964">
        <f>CAL!BC27</f>
        <v>0.8075</v>
      </c>
      <c r="S20" s="964">
        <f>CAL!BD27</f>
        <v>0</v>
      </c>
      <c r="T20" s="964">
        <f>CAL!BE27</f>
        <v>7.75</v>
      </c>
      <c r="U20" s="967">
        <f>CAL!BF27</f>
        <v>23.75</v>
      </c>
      <c r="V20" s="28"/>
      <c r="W20" s="28"/>
      <c r="X20" s="28"/>
      <c r="Y20" s="28"/>
      <c r="Z20" s="28"/>
      <c r="AA20" s="28"/>
      <c r="AB20" s="28"/>
      <c r="AC20" s="28"/>
      <c r="AD20" s="28"/>
      <c r="AE20" s="28"/>
      <c r="AF20" s="28"/>
    </row>
    <row r="21" ht="15.75" customHeight="1">
      <c r="A21" s="963" t="str">
        <f>CAL!AG28</f>
        <v>Zapallo criollo</v>
      </c>
      <c r="B21" s="964">
        <f>CAL!AF28</f>
        <v>43</v>
      </c>
      <c r="C21" s="965">
        <f>CAL!AI28</f>
        <v>12.04</v>
      </c>
      <c r="D21" s="966">
        <f>CAL!AN28</f>
        <v>0</v>
      </c>
      <c r="E21" s="966">
        <f>CAL!AM28</f>
        <v>0.258</v>
      </c>
      <c r="F21" s="966">
        <f>CAL!AL28</f>
        <v>0.258</v>
      </c>
      <c r="G21" s="966">
        <f>CAL!AO28</f>
        <v>0.086</v>
      </c>
      <c r="H21" s="966">
        <f>CAL!AQ28</f>
        <v>3.053</v>
      </c>
      <c r="I21" s="966">
        <f>CAL!AR28</f>
        <v>0.215</v>
      </c>
      <c r="J21" s="964">
        <f>CAL!AS28</f>
        <v>12.04</v>
      </c>
      <c r="K21" s="964">
        <f>CAL!AU28</f>
        <v>0</v>
      </c>
      <c r="L21" s="964">
        <f>CAL!AV28</f>
        <v>0.688</v>
      </c>
      <c r="M21" s="964">
        <f>CAL!AW28</f>
        <v>0.172</v>
      </c>
      <c r="N21" s="964">
        <f>CAL!AY28</f>
        <v>61.49</v>
      </c>
      <c r="O21" s="964">
        <f>CAL!AZ28</f>
        <v>0</v>
      </c>
      <c r="P21" s="964">
        <f>CAL!BA28</f>
        <v>0</v>
      </c>
      <c r="Q21" s="964">
        <f>CAL!BB28</f>
        <v>0</v>
      </c>
      <c r="R21" s="964">
        <f>CAL!BC28</f>
        <v>0.043</v>
      </c>
      <c r="S21" s="964">
        <f>CAL!BD28</f>
        <v>0</v>
      </c>
      <c r="T21" s="964">
        <f>CAL!BE28</f>
        <v>2.58</v>
      </c>
      <c r="U21" s="967">
        <f>CAL!BF28</f>
        <v>60.2</v>
      </c>
      <c r="V21" s="28"/>
      <c r="W21" s="28"/>
      <c r="X21" s="28"/>
      <c r="Y21" s="28"/>
      <c r="Z21" s="28"/>
      <c r="AA21" s="28"/>
      <c r="AB21" s="28"/>
      <c r="AC21" s="28"/>
      <c r="AD21" s="28"/>
      <c r="AE21" s="28"/>
      <c r="AF21" s="28"/>
    </row>
    <row r="22" ht="15.75" customHeight="1">
      <c r="A22" s="963" t="str">
        <f>CAL!AG29</f>
        <v>Fideo tallarín sancochado fortiticado con hierro</v>
      </c>
      <c r="B22" s="964">
        <f>CAL!AF29</f>
        <v>53</v>
      </c>
      <c r="C22" s="965">
        <f>CAL!AI29</f>
        <v>47.7</v>
      </c>
      <c r="D22" s="966">
        <f>CAL!AN29</f>
        <v>0</v>
      </c>
      <c r="E22" s="966">
        <f>CAL!AM29</f>
        <v>1.643</v>
      </c>
      <c r="F22" s="966">
        <f>CAL!AL29</f>
        <v>1.643</v>
      </c>
      <c r="G22" s="966">
        <f>CAL!AO29</f>
        <v>0</v>
      </c>
      <c r="H22" s="966">
        <f>CAL!AQ29</f>
        <v>10.335</v>
      </c>
      <c r="I22" s="966">
        <f>CAL!AR29</f>
        <v>0.954</v>
      </c>
      <c r="J22" s="964">
        <f>CAL!AS29</f>
        <v>13.25</v>
      </c>
      <c r="K22" s="964">
        <f>CAL!AU29</f>
        <v>13.25</v>
      </c>
      <c r="L22" s="964">
        <f>CAL!AV29</f>
        <v>0.265</v>
      </c>
      <c r="M22" s="964">
        <f>CAL!AW29</f>
        <v>0.7155</v>
      </c>
      <c r="N22" s="964">
        <f>CAL!AY29</f>
        <v>0</v>
      </c>
      <c r="O22" s="964">
        <f>CAL!AZ29</f>
        <v>0.0106</v>
      </c>
      <c r="P22" s="964">
        <f>CAL!BA29</f>
        <v>0.0212</v>
      </c>
      <c r="Q22" s="964">
        <f>CAL!BB29</f>
        <v>0.0901</v>
      </c>
      <c r="R22" s="964">
        <f>CAL!BC29</f>
        <v>0</v>
      </c>
      <c r="S22" s="964">
        <f>CAL!BD29</f>
        <v>0</v>
      </c>
      <c r="T22" s="964">
        <f>CAL!BE29</f>
        <v>0</v>
      </c>
      <c r="U22" s="967">
        <f>CAL!BF29</f>
        <v>0</v>
      </c>
      <c r="V22" s="28"/>
      <c r="W22" s="28"/>
      <c r="X22" s="28"/>
      <c r="Y22" s="28"/>
      <c r="Z22" s="28"/>
      <c r="AA22" s="28"/>
      <c r="AB22" s="28"/>
      <c r="AC22" s="28"/>
      <c r="AD22" s="28"/>
      <c r="AE22" s="28"/>
      <c r="AF22" s="28"/>
    </row>
    <row r="23" ht="15.75" customHeight="1">
      <c r="A23" s="963" t="str">
        <f>CAL!AG30</f>
        <v/>
      </c>
      <c r="B23" s="964" t="str">
        <f>CAL!AF30</f>
        <v/>
      </c>
      <c r="C23" s="965" t="str">
        <f>CAL!AI30</f>
        <v/>
      </c>
      <c r="D23" s="966" t="str">
        <f>CAL!AN30</f>
        <v/>
      </c>
      <c r="E23" s="966" t="str">
        <f>CAL!AM30</f>
        <v/>
      </c>
      <c r="F23" s="966" t="str">
        <f>CAL!AL30</f>
        <v/>
      </c>
      <c r="G23" s="966" t="str">
        <f>CAL!AO30</f>
        <v/>
      </c>
      <c r="H23" s="966" t="str">
        <f>CAL!AQ30</f>
        <v/>
      </c>
      <c r="I23" s="966" t="str">
        <f>CAL!AR30</f>
        <v/>
      </c>
      <c r="J23" s="964" t="str">
        <f>CAL!AS30</f>
        <v/>
      </c>
      <c r="K23" s="964" t="str">
        <f>CAL!AU30</f>
        <v/>
      </c>
      <c r="L23" s="964" t="str">
        <f>CAL!AV30</f>
        <v/>
      </c>
      <c r="M23" s="964" t="str">
        <f>CAL!AW30</f>
        <v/>
      </c>
      <c r="N23" s="964" t="str">
        <f>CAL!AY30</f>
        <v/>
      </c>
      <c r="O23" s="964" t="str">
        <f>CAL!AZ30</f>
        <v/>
      </c>
      <c r="P23" s="964" t="str">
        <f>CAL!BA30</f>
        <v/>
      </c>
      <c r="Q23" s="964" t="str">
        <f>CAL!BB30</f>
        <v/>
      </c>
      <c r="R23" s="964" t="str">
        <f>CAL!BC30</f>
        <v/>
      </c>
      <c r="S23" s="964" t="str">
        <f>CAL!BD30</f>
        <v/>
      </c>
      <c r="T23" s="964" t="str">
        <f>CAL!BE30</f>
        <v/>
      </c>
      <c r="U23" s="967" t="str">
        <f>CAL!BF30</f>
        <v/>
      </c>
      <c r="V23" s="28"/>
      <c r="W23" s="28"/>
      <c r="X23" s="28"/>
      <c r="Y23" s="28"/>
      <c r="Z23" s="28"/>
      <c r="AA23" s="28"/>
      <c r="AB23" s="28"/>
      <c r="AC23" s="28"/>
      <c r="AD23" s="28"/>
      <c r="AE23" s="28"/>
      <c r="AF23" s="28"/>
    </row>
    <row r="24" ht="15.75" customHeight="1">
      <c r="A24" s="963" t="str">
        <f>CAL!AG31</f>
        <v/>
      </c>
      <c r="B24" s="964" t="str">
        <f>CAL!AF31</f>
        <v/>
      </c>
      <c r="C24" s="965" t="str">
        <f>CAL!AI31</f>
        <v/>
      </c>
      <c r="D24" s="966" t="str">
        <f>CAL!AN31</f>
        <v/>
      </c>
      <c r="E24" s="966" t="str">
        <f>CAL!AM31</f>
        <v/>
      </c>
      <c r="F24" s="966" t="str">
        <f>CAL!AL31</f>
        <v/>
      </c>
      <c r="G24" s="966" t="str">
        <f>CAL!AO31</f>
        <v/>
      </c>
      <c r="H24" s="966" t="str">
        <f>CAL!AQ31</f>
        <v/>
      </c>
      <c r="I24" s="966" t="str">
        <f>CAL!AR31</f>
        <v/>
      </c>
      <c r="J24" s="964" t="str">
        <f>CAL!AS31</f>
        <v/>
      </c>
      <c r="K24" s="964" t="str">
        <f>CAL!AU31</f>
        <v/>
      </c>
      <c r="L24" s="964" t="str">
        <f>CAL!AV31</f>
        <v/>
      </c>
      <c r="M24" s="964" t="str">
        <f>CAL!AW31</f>
        <v/>
      </c>
      <c r="N24" s="964" t="str">
        <f>CAL!AY31</f>
        <v/>
      </c>
      <c r="O24" s="964" t="str">
        <f>CAL!AZ31</f>
        <v/>
      </c>
      <c r="P24" s="964" t="str">
        <f>CAL!BA31</f>
        <v/>
      </c>
      <c r="Q24" s="964" t="str">
        <f>CAL!BB31</f>
        <v/>
      </c>
      <c r="R24" s="964" t="str">
        <f>CAL!BC31</f>
        <v/>
      </c>
      <c r="S24" s="964" t="str">
        <f>CAL!BD31</f>
        <v/>
      </c>
      <c r="T24" s="964" t="str">
        <f>CAL!BE31</f>
        <v/>
      </c>
      <c r="U24" s="967" t="str">
        <f>CAL!BF31</f>
        <v/>
      </c>
      <c r="V24" s="28"/>
      <c r="W24" s="28"/>
      <c r="X24" s="28"/>
      <c r="Y24" s="28"/>
      <c r="Z24" s="28"/>
      <c r="AA24" s="28"/>
      <c r="AB24" s="28"/>
      <c r="AC24" s="28"/>
      <c r="AD24" s="28"/>
      <c r="AE24" s="28"/>
      <c r="AF24" s="28"/>
    </row>
    <row r="25" ht="15.75" customHeight="1">
      <c r="A25" s="963" t="str">
        <f>CAL!AG32</f>
        <v/>
      </c>
      <c r="B25" s="964" t="str">
        <f>CAL!AF32</f>
        <v/>
      </c>
      <c r="C25" s="965" t="str">
        <f>CAL!AI32</f>
        <v/>
      </c>
      <c r="D25" s="966" t="str">
        <f>CAL!AN32</f>
        <v/>
      </c>
      <c r="E25" s="966" t="str">
        <f>CAL!AM32</f>
        <v/>
      </c>
      <c r="F25" s="966" t="str">
        <f>CAL!AL32</f>
        <v/>
      </c>
      <c r="G25" s="966" t="str">
        <f>CAL!AO32</f>
        <v/>
      </c>
      <c r="H25" s="966" t="str">
        <f>CAL!AQ32</f>
        <v/>
      </c>
      <c r="I25" s="966" t="str">
        <f>CAL!AR32</f>
        <v/>
      </c>
      <c r="J25" s="964" t="str">
        <f>CAL!AS32</f>
        <v/>
      </c>
      <c r="K25" s="964" t="str">
        <f>CAL!AU32</f>
        <v/>
      </c>
      <c r="L25" s="964" t="str">
        <f>CAL!AV32</f>
        <v/>
      </c>
      <c r="M25" s="964" t="str">
        <f>CAL!AW32</f>
        <v/>
      </c>
      <c r="N25" s="964" t="str">
        <f>CAL!AY32</f>
        <v/>
      </c>
      <c r="O25" s="964" t="str">
        <f>CAL!AZ32</f>
        <v/>
      </c>
      <c r="P25" s="964" t="str">
        <f>CAL!BA32</f>
        <v/>
      </c>
      <c r="Q25" s="964" t="str">
        <f>CAL!BB32</f>
        <v/>
      </c>
      <c r="R25" s="964" t="str">
        <f>CAL!BC32</f>
        <v/>
      </c>
      <c r="S25" s="964" t="str">
        <f>CAL!BD32</f>
        <v/>
      </c>
      <c r="T25" s="964" t="str">
        <f>CAL!BE32</f>
        <v/>
      </c>
      <c r="U25" s="967" t="str">
        <f>CAL!BF32</f>
        <v/>
      </c>
      <c r="V25" s="28"/>
      <c r="W25" s="28"/>
      <c r="X25" s="28"/>
      <c r="Y25" s="28"/>
      <c r="Z25" s="28"/>
      <c r="AA25" s="28"/>
      <c r="AB25" s="28"/>
      <c r="AC25" s="28"/>
      <c r="AD25" s="28"/>
      <c r="AE25" s="28"/>
      <c r="AF25" s="28"/>
    </row>
    <row r="26" ht="15.75" customHeight="1">
      <c r="A26" s="963" t="str">
        <f>CAL!AG33</f>
        <v>Fideo tallarín sancochado fortiticado con hierro</v>
      </c>
      <c r="B26" s="964" t="str">
        <f>CAL!AF33</f>
        <v/>
      </c>
      <c r="C26" s="965" t="str">
        <f>CAL!AI33</f>
        <v/>
      </c>
      <c r="D26" s="966" t="str">
        <f>CAL!AN33</f>
        <v/>
      </c>
      <c r="E26" s="966" t="str">
        <f>CAL!AM33</f>
        <v/>
      </c>
      <c r="F26" s="966" t="str">
        <f>CAL!AL33</f>
        <v/>
      </c>
      <c r="G26" s="966" t="str">
        <f>CAL!AO33</f>
        <v/>
      </c>
      <c r="H26" s="966" t="str">
        <f>CAL!AQ33</f>
        <v/>
      </c>
      <c r="I26" s="966" t="str">
        <f>CAL!AR33</f>
        <v/>
      </c>
      <c r="J26" s="964" t="str">
        <f>CAL!AS33</f>
        <v/>
      </c>
      <c r="K26" s="964" t="str">
        <f>CAL!AU33</f>
        <v/>
      </c>
      <c r="L26" s="964" t="str">
        <f>CAL!AV33</f>
        <v/>
      </c>
      <c r="M26" s="964" t="str">
        <f>CAL!AW33</f>
        <v/>
      </c>
      <c r="N26" s="964" t="str">
        <f>CAL!AY33</f>
        <v/>
      </c>
      <c r="O26" s="964" t="str">
        <f>CAL!AZ33</f>
        <v/>
      </c>
      <c r="P26" s="964" t="str">
        <f>CAL!BA33</f>
        <v/>
      </c>
      <c r="Q26" s="964" t="str">
        <f>CAL!BB33</f>
        <v/>
      </c>
      <c r="R26" s="964" t="str">
        <f>CAL!BC33</f>
        <v/>
      </c>
      <c r="S26" s="964" t="str">
        <f>CAL!BD33</f>
        <v/>
      </c>
      <c r="T26" s="964" t="str">
        <f>CAL!BE33</f>
        <v/>
      </c>
      <c r="U26" s="967" t="str">
        <f>CAL!BF33</f>
        <v/>
      </c>
      <c r="V26" s="28"/>
      <c r="W26" s="28"/>
      <c r="X26" s="28"/>
      <c r="Y26" s="28"/>
      <c r="Z26" s="28"/>
      <c r="AA26" s="28"/>
      <c r="AB26" s="28"/>
      <c r="AC26" s="28"/>
      <c r="AD26" s="28"/>
      <c r="AE26" s="28"/>
      <c r="AF26" s="28"/>
    </row>
    <row r="27" ht="15.75" customHeight="1">
      <c r="A27" s="963" t="str">
        <f>CAL!AG34</f>
        <v>Res, bazo de</v>
      </c>
      <c r="B27" s="964">
        <f>CAL!AF34</f>
        <v>20</v>
      </c>
      <c r="C27" s="965">
        <f>CAL!AI34</f>
        <v>18.4</v>
      </c>
      <c r="D27" s="966">
        <f>CAL!AN34</f>
        <v>3.78</v>
      </c>
      <c r="E27" s="966">
        <f>CAL!AM34</f>
        <v>0</v>
      </c>
      <c r="F27" s="966">
        <f>CAL!AL34</f>
        <v>3.78</v>
      </c>
      <c r="G27" s="966">
        <f>CAL!AO34</f>
        <v>0.24</v>
      </c>
      <c r="H27" s="966">
        <f>CAL!AQ34</f>
        <v>0</v>
      </c>
      <c r="I27" s="966">
        <f>CAL!AR34</f>
        <v>0</v>
      </c>
      <c r="J27" s="964">
        <f>CAL!AS34</f>
        <v>1.4</v>
      </c>
      <c r="K27" s="964">
        <f>CAL!AU34</f>
        <v>32.2</v>
      </c>
      <c r="L27" s="964">
        <f>CAL!AV34</f>
        <v>0.422</v>
      </c>
      <c r="M27" s="964">
        <f>CAL!AW34</f>
        <v>5.74</v>
      </c>
      <c r="N27" s="964">
        <f>CAL!AY34</f>
        <v>17.8</v>
      </c>
      <c r="O27" s="964">
        <f>CAL!AZ34</f>
        <v>0.034</v>
      </c>
      <c r="P27" s="964">
        <f>CAL!BA34</f>
        <v>0.076</v>
      </c>
      <c r="Q27" s="964">
        <f>CAL!BB34</f>
        <v>0.71</v>
      </c>
      <c r="R27" s="964">
        <f>CAL!BC34</f>
        <v>2.02</v>
      </c>
      <c r="S27" s="964">
        <f>CAL!BD34</f>
        <v>0</v>
      </c>
      <c r="T27" s="964">
        <f>CAL!BE34</f>
        <v>0</v>
      </c>
      <c r="U27" s="967">
        <f>CAL!BF34</f>
        <v>0</v>
      </c>
      <c r="V27" s="28"/>
      <c r="W27" s="28"/>
      <c r="X27" s="28"/>
      <c r="Y27" s="28"/>
      <c r="Z27" s="28"/>
      <c r="AA27" s="28"/>
      <c r="AB27" s="28"/>
      <c r="AC27" s="28"/>
      <c r="AD27" s="28"/>
      <c r="AE27" s="28"/>
      <c r="AF27" s="28"/>
    </row>
    <row r="28" ht="15.75" customHeight="1">
      <c r="A28" s="963" t="str">
        <f>CAL!AG35</f>
        <v>Margarina, Swis Light</v>
      </c>
      <c r="B28" s="964" t="str">
        <f>CAL!AF35</f>
        <v/>
      </c>
      <c r="C28" s="965" t="str">
        <f>CAL!AI35</f>
        <v/>
      </c>
      <c r="D28" s="966" t="str">
        <f>CAL!AN35</f>
        <v/>
      </c>
      <c r="E28" s="966" t="str">
        <f>CAL!AM35</f>
        <v/>
      </c>
      <c r="F28" s="966" t="str">
        <f>CAL!AL35</f>
        <v/>
      </c>
      <c r="G28" s="966" t="str">
        <f>CAL!AO35</f>
        <v/>
      </c>
      <c r="H28" s="966" t="str">
        <f>CAL!AQ35</f>
        <v/>
      </c>
      <c r="I28" s="966" t="str">
        <f>CAL!AR35</f>
        <v/>
      </c>
      <c r="J28" s="964" t="str">
        <f>CAL!AS35</f>
        <v/>
      </c>
      <c r="K28" s="964" t="str">
        <f>CAL!AU35</f>
        <v/>
      </c>
      <c r="L28" s="964" t="str">
        <f>CAL!AV35</f>
        <v/>
      </c>
      <c r="M28" s="964" t="str">
        <f>CAL!AW35</f>
        <v/>
      </c>
      <c r="N28" s="964" t="str">
        <f>CAL!AY35</f>
        <v/>
      </c>
      <c r="O28" s="964" t="str">
        <f>CAL!AZ35</f>
        <v/>
      </c>
      <c r="P28" s="964" t="str">
        <f>CAL!BA35</f>
        <v/>
      </c>
      <c r="Q28" s="964" t="str">
        <f>CAL!BB35</f>
        <v/>
      </c>
      <c r="R28" s="964" t="str">
        <f>CAL!BC35</f>
        <v/>
      </c>
      <c r="S28" s="964" t="str">
        <f>CAL!BD35</f>
        <v/>
      </c>
      <c r="T28" s="964" t="str">
        <f>CAL!BE35</f>
        <v/>
      </c>
      <c r="U28" s="967" t="str">
        <f>CAL!BF35</f>
        <v/>
      </c>
      <c r="V28" s="28"/>
      <c r="W28" s="28"/>
      <c r="X28" s="28"/>
      <c r="Y28" s="28"/>
      <c r="Z28" s="28"/>
      <c r="AA28" s="28"/>
      <c r="AB28" s="28"/>
      <c r="AC28" s="28"/>
      <c r="AD28" s="28"/>
      <c r="AE28" s="28"/>
      <c r="AF28" s="28"/>
    </row>
    <row r="29" ht="15.75" customHeight="1">
      <c r="A29" s="963" t="str">
        <f>CAL!AG36</f>
        <v/>
      </c>
      <c r="B29" s="964" t="str">
        <f>CAL!AF36</f>
        <v/>
      </c>
      <c r="C29" s="965" t="str">
        <f>CAL!AI36</f>
        <v/>
      </c>
      <c r="D29" s="966" t="str">
        <f>CAL!AN36</f>
        <v/>
      </c>
      <c r="E29" s="966" t="str">
        <f>CAL!AM36</f>
        <v/>
      </c>
      <c r="F29" s="966" t="str">
        <f>CAL!AL36</f>
        <v/>
      </c>
      <c r="G29" s="966" t="str">
        <f>CAL!AO36</f>
        <v/>
      </c>
      <c r="H29" s="966" t="str">
        <f>CAL!AQ36</f>
        <v/>
      </c>
      <c r="I29" s="966" t="str">
        <f>CAL!AR36</f>
        <v/>
      </c>
      <c r="J29" s="964" t="str">
        <f>CAL!AS36</f>
        <v/>
      </c>
      <c r="K29" s="964" t="str">
        <f>CAL!AU36</f>
        <v/>
      </c>
      <c r="L29" s="964" t="str">
        <f>CAL!AV36</f>
        <v/>
      </c>
      <c r="M29" s="964" t="str">
        <f>CAL!AW36</f>
        <v/>
      </c>
      <c r="N29" s="964" t="str">
        <f>CAL!AY36</f>
        <v/>
      </c>
      <c r="O29" s="964" t="str">
        <f>CAL!AZ36</f>
        <v/>
      </c>
      <c r="P29" s="964" t="str">
        <f>CAL!BA36</f>
        <v/>
      </c>
      <c r="Q29" s="964" t="str">
        <f>CAL!BB36</f>
        <v/>
      </c>
      <c r="R29" s="964" t="str">
        <f>CAL!BC36</f>
        <v/>
      </c>
      <c r="S29" s="964" t="str">
        <f>CAL!BD36</f>
        <v/>
      </c>
      <c r="T29" s="964" t="str">
        <f>CAL!BE36</f>
        <v/>
      </c>
      <c r="U29" s="967" t="str">
        <f>CAL!BF36</f>
        <v/>
      </c>
      <c r="V29" s="28"/>
      <c r="W29" s="28"/>
      <c r="X29" s="28"/>
      <c r="Y29" s="28"/>
      <c r="Z29" s="28"/>
      <c r="AA29" s="28"/>
      <c r="AB29" s="28"/>
      <c r="AC29" s="28"/>
      <c r="AD29" s="28"/>
      <c r="AE29" s="28"/>
      <c r="AF29" s="28"/>
    </row>
    <row r="30" ht="15.75" customHeight="1">
      <c r="A30" s="963" t="str">
        <f>CAL!AG37</f>
        <v/>
      </c>
      <c r="B30" s="964" t="str">
        <f>CAL!AF37</f>
        <v/>
      </c>
      <c r="C30" s="965" t="str">
        <f>CAL!AI37</f>
        <v/>
      </c>
      <c r="D30" s="966" t="str">
        <f>CAL!AN37</f>
        <v/>
      </c>
      <c r="E30" s="966" t="str">
        <f>CAL!AM37</f>
        <v/>
      </c>
      <c r="F30" s="966" t="str">
        <f>CAL!AL37</f>
        <v/>
      </c>
      <c r="G30" s="966" t="str">
        <f>CAL!AO37</f>
        <v/>
      </c>
      <c r="H30" s="966" t="str">
        <f>CAL!AQ37</f>
        <v/>
      </c>
      <c r="I30" s="966" t="str">
        <f>CAL!AR37</f>
        <v/>
      </c>
      <c r="J30" s="964" t="str">
        <f>CAL!AS37</f>
        <v/>
      </c>
      <c r="K30" s="964" t="str">
        <f>CAL!AU37</f>
        <v/>
      </c>
      <c r="L30" s="964" t="str">
        <f>CAL!AV37</f>
        <v/>
      </c>
      <c r="M30" s="964" t="str">
        <f>CAL!AW37</f>
        <v/>
      </c>
      <c r="N30" s="964" t="str">
        <f>CAL!AY37</f>
        <v/>
      </c>
      <c r="O30" s="964" t="str">
        <f>CAL!AZ37</f>
        <v/>
      </c>
      <c r="P30" s="964" t="str">
        <f>CAL!BA37</f>
        <v/>
      </c>
      <c r="Q30" s="964" t="str">
        <f>CAL!BB37</f>
        <v/>
      </c>
      <c r="R30" s="964" t="str">
        <f>CAL!BC37</f>
        <v/>
      </c>
      <c r="S30" s="964" t="str">
        <f>CAL!BD37</f>
        <v/>
      </c>
      <c r="T30" s="964" t="str">
        <f>CAL!BE37</f>
        <v/>
      </c>
      <c r="U30" s="967" t="str">
        <f>CAL!BF37</f>
        <v/>
      </c>
      <c r="V30" s="28"/>
      <c r="W30" s="28"/>
      <c r="X30" s="28"/>
      <c r="Y30" s="28"/>
      <c r="Z30" s="28"/>
      <c r="AA30" s="28"/>
      <c r="AB30" s="28"/>
      <c r="AC30" s="28"/>
      <c r="AD30" s="28"/>
      <c r="AE30" s="28"/>
      <c r="AF30" s="28"/>
    </row>
    <row r="31" ht="15.75" customHeight="1">
      <c r="A31" s="963" t="str">
        <f>CAL!AG38</f>
        <v/>
      </c>
      <c r="B31" s="964" t="str">
        <f>CAL!AF38</f>
        <v/>
      </c>
      <c r="C31" s="965" t="str">
        <f>CAL!AI38</f>
        <v/>
      </c>
      <c r="D31" s="966" t="str">
        <f>CAL!AN38</f>
        <v/>
      </c>
      <c r="E31" s="966" t="str">
        <f>CAL!AM38</f>
        <v/>
      </c>
      <c r="F31" s="966" t="str">
        <f>CAL!AL38</f>
        <v/>
      </c>
      <c r="G31" s="966" t="str">
        <f>CAL!AO38</f>
        <v/>
      </c>
      <c r="H31" s="966" t="str">
        <f>CAL!AQ38</f>
        <v/>
      </c>
      <c r="I31" s="966" t="str">
        <f>CAL!AR38</f>
        <v/>
      </c>
      <c r="J31" s="964" t="str">
        <f>CAL!AS38</f>
        <v/>
      </c>
      <c r="K31" s="964" t="str">
        <f>CAL!AU38</f>
        <v/>
      </c>
      <c r="L31" s="964" t="str">
        <f>CAL!AV38</f>
        <v/>
      </c>
      <c r="M31" s="964" t="str">
        <f>CAL!AW38</f>
        <v/>
      </c>
      <c r="N31" s="964" t="str">
        <f>CAL!AY38</f>
        <v/>
      </c>
      <c r="O31" s="964" t="str">
        <f>CAL!AZ38</f>
        <v/>
      </c>
      <c r="P31" s="964" t="str">
        <f>CAL!BA38</f>
        <v/>
      </c>
      <c r="Q31" s="964" t="str">
        <f>CAL!BB38</f>
        <v/>
      </c>
      <c r="R31" s="964" t="str">
        <f>CAL!BC38</f>
        <v/>
      </c>
      <c r="S31" s="964" t="str">
        <f>CAL!BD38</f>
        <v/>
      </c>
      <c r="T31" s="964" t="str">
        <f>CAL!BE38</f>
        <v/>
      </c>
      <c r="U31" s="967" t="str">
        <f>CAL!BF38</f>
        <v/>
      </c>
      <c r="V31" s="28"/>
      <c r="W31" s="28"/>
      <c r="X31" s="28"/>
      <c r="Y31" s="28"/>
      <c r="Z31" s="28"/>
      <c r="AA31" s="28"/>
      <c r="AB31" s="28"/>
      <c r="AC31" s="28"/>
      <c r="AD31" s="28"/>
      <c r="AE31" s="28"/>
      <c r="AF31" s="28"/>
    </row>
    <row r="32" ht="15.75" customHeight="1">
      <c r="A32" s="963" t="str">
        <f>CAL!AG39</f>
        <v/>
      </c>
      <c r="B32" s="964" t="str">
        <f>CAL!AF39</f>
        <v/>
      </c>
      <c r="C32" s="965" t="str">
        <f>CAL!AI39</f>
        <v/>
      </c>
      <c r="D32" s="966" t="str">
        <f>CAL!AN39</f>
        <v/>
      </c>
      <c r="E32" s="966" t="str">
        <f>CAL!AM39</f>
        <v/>
      </c>
      <c r="F32" s="966" t="str">
        <f>CAL!AL39</f>
        <v/>
      </c>
      <c r="G32" s="966" t="str">
        <f>CAL!AO39</f>
        <v/>
      </c>
      <c r="H32" s="966" t="str">
        <f>CAL!AQ39</f>
        <v/>
      </c>
      <c r="I32" s="966" t="str">
        <f>CAL!AR39</f>
        <v/>
      </c>
      <c r="J32" s="964" t="str">
        <f>CAL!AS39</f>
        <v/>
      </c>
      <c r="K32" s="964" t="str">
        <f>CAL!AU39</f>
        <v/>
      </c>
      <c r="L32" s="964" t="str">
        <f>CAL!AV39</f>
        <v/>
      </c>
      <c r="M32" s="964" t="str">
        <f>CAL!AW39</f>
        <v/>
      </c>
      <c r="N32" s="964" t="str">
        <f>CAL!AY39</f>
        <v/>
      </c>
      <c r="O32" s="964" t="str">
        <f>CAL!AZ39</f>
        <v/>
      </c>
      <c r="P32" s="964" t="str">
        <f>CAL!BA39</f>
        <v/>
      </c>
      <c r="Q32" s="964" t="str">
        <f>CAL!BB39</f>
        <v/>
      </c>
      <c r="R32" s="964" t="str">
        <f>CAL!BC39</f>
        <v/>
      </c>
      <c r="S32" s="964" t="str">
        <f>CAL!BD39</f>
        <v/>
      </c>
      <c r="T32" s="964" t="str">
        <f>CAL!BE39</f>
        <v/>
      </c>
      <c r="U32" s="967" t="str">
        <f>CAL!BF39</f>
        <v/>
      </c>
      <c r="V32" s="28"/>
      <c r="W32" s="28"/>
      <c r="X32" s="28"/>
      <c r="Y32" s="28"/>
      <c r="Z32" s="28"/>
      <c r="AA32" s="28"/>
      <c r="AB32" s="28"/>
      <c r="AC32" s="28"/>
      <c r="AD32" s="28"/>
      <c r="AE32" s="28"/>
      <c r="AF32" s="28"/>
    </row>
    <row r="33" ht="15.75" customHeight="1">
      <c r="A33" s="963" t="str">
        <f>CAL!AG40</f>
        <v/>
      </c>
      <c r="B33" s="964" t="str">
        <f>CAL!AF40</f>
        <v/>
      </c>
      <c r="C33" s="965" t="str">
        <f>CAL!AI40</f>
        <v/>
      </c>
      <c r="D33" s="966" t="str">
        <f>CAL!AN40</f>
        <v/>
      </c>
      <c r="E33" s="966" t="str">
        <f>CAL!AM40</f>
        <v/>
      </c>
      <c r="F33" s="966" t="str">
        <f>CAL!AL40</f>
        <v/>
      </c>
      <c r="G33" s="966" t="str">
        <f>CAL!AO40</f>
        <v/>
      </c>
      <c r="H33" s="966" t="str">
        <f>CAL!AQ40</f>
        <v/>
      </c>
      <c r="I33" s="966" t="str">
        <f>CAL!AR40</f>
        <v/>
      </c>
      <c r="J33" s="964" t="str">
        <f>CAL!AS40</f>
        <v/>
      </c>
      <c r="K33" s="964" t="str">
        <f>CAL!AU40</f>
        <v/>
      </c>
      <c r="L33" s="964" t="str">
        <f>CAL!AV40</f>
        <v/>
      </c>
      <c r="M33" s="964" t="str">
        <f>CAL!AW40</f>
        <v/>
      </c>
      <c r="N33" s="964" t="str">
        <f>CAL!AY40</f>
        <v/>
      </c>
      <c r="O33" s="964" t="str">
        <f>CAL!AZ40</f>
        <v/>
      </c>
      <c r="P33" s="964" t="str">
        <f>CAL!BA40</f>
        <v/>
      </c>
      <c r="Q33" s="964" t="str">
        <f>CAL!BB40</f>
        <v/>
      </c>
      <c r="R33" s="964" t="str">
        <f>CAL!BC40</f>
        <v/>
      </c>
      <c r="S33" s="964" t="str">
        <f>CAL!BD40</f>
        <v/>
      </c>
      <c r="T33" s="964" t="str">
        <f>CAL!BE40</f>
        <v/>
      </c>
      <c r="U33" s="967" t="str">
        <f>CAL!BF40</f>
        <v/>
      </c>
      <c r="V33" s="28"/>
      <c r="W33" s="28"/>
      <c r="X33" s="28"/>
      <c r="Y33" s="28"/>
      <c r="Z33" s="28"/>
      <c r="AA33" s="28"/>
      <c r="AB33" s="28"/>
      <c r="AC33" s="28"/>
      <c r="AD33" s="28"/>
      <c r="AE33" s="28"/>
      <c r="AF33" s="28"/>
    </row>
    <row r="34" ht="15.75" customHeight="1">
      <c r="A34" s="963" t="str">
        <f>CAL!AG41</f>
        <v/>
      </c>
      <c r="B34" s="964" t="str">
        <f>CAL!AF41</f>
        <v/>
      </c>
      <c r="C34" s="965" t="str">
        <f>CAL!AI41</f>
        <v/>
      </c>
      <c r="D34" s="966" t="str">
        <f>CAL!AN41</f>
        <v/>
      </c>
      <c r="E34" s="966" t="str">
        <f>CAL!AM41</f>
        <v/>
      </c>
      <c r="F34" s="966" t="str">
        <f>CAL!AL41</f>
        <v/>
      </c>
      <c r="G34" s="966" t="str">
        <f>CAL!AO41</f>
        <v/>
      </c>
      <c r="H34" s="966" t="str">
        <f>CAL!AQ41</f>
        <v/>
      </c>
      <c r="I34" s="966" t="str">
        <f>CAL!AR41</f>
        <v/>
      </c>
      <c r="J34" s="964" t="str">
        <f>CAL!AS41</f>
        <v/>
      </c>
      <c r="K34" s="964" t="str">
        <f>CAL!AU41</f>
        <v/>
      </c>
      <c r="L34" s="964" t="str">
        <f>CAL!AV41</f>
        <v/>
      </c>
      <c r="M34" s="964" t="str">
        <f>CAL!AW41</f>
        <v/>
      </c>
      <c r="N34" s="964" t="str">
        <f>CAL!AY41</f>
        <v/>
      </c>
      <c r="O34" s="964" t="str">
        <f>CAL!AZ41</f>
        <v/>
      </c>
      <c r="P34" s="964" t="str">
        <f>CAL!BA41</f>
        <v/>
      </c>
      <c r="Q34" s="964" t="str">
        <f>CAL!BB41</f>
        <v/>
      </c>
      <c r="R34" s="964" t="str">
        <f>CAL!BC41</f>
        <v/>
      </c>
      <c r="S34" s="964" t="str">
        <f>CAL!BD41</f>
        <v/>
      </c>
      <c r="T34" s="964" t="str">
        <f>CAL!BE41</f>
        <v/>
      </c>
      <c r="U34" s="967" t="str">
        <f>CAL!BF41</f>
        <v/>
      </c>
      <c r="V34" s="28"/>
      <c r="W34" s="28"/>
      <c r="X34" s="28"/>
      <c r="Y34" s="28"/>
      <c r="Z34" s="28"/>
      <c r="AA34" s="28"/>
      <c r="AB34" s="28"/>
      <c r="AC34" s="28"/>
      <c r="AD34" s="28"/>
      <c r="AE34" s="28"/>
      <c r="AF34" s="28"/>
    </row>
    <row r="35" ht="15.75" customHeight="1">
      <c r="A35" s="963" t="str">
        <f>CAL!AG42</f>
        <v/>
      </c>
      <c r="B35" s="964" t="str">
        <f>CAL!AF42</f>
        <v/>
      </c>
      <c r="C35" s="965" t="str">
        <f>CAL!AI42</f>
        <v/>
      </c>
      <c r="D35" s="966" t="str">
        <f>CAL!AN42</f>
        <v/>
      </c>
      <c r="E35" s="966" t="str">
        <f>CAL!AM42</f>
        <v/>
      </c>
      <c r="F35" s="966" t="str">
        <f>CAL!AL42</f>
        <v/>
      </c>
      <c r="G35" s="966" t="str">
        <f>CAL!AO42</f>
        <v/>
      </c>
      <c r="H35" s="966" t="str">
        <f>CAL!AQ42</f>
        <v/>
      </c>
      <c r="I35" s="966" t="str">
        <f>CAL!AR42</f>
        <v/>
      </c>
      <c r="J35" s="964" t="str">
        <f>CAL!AS42</f>
        <v/>
      </c>
      <c r="K35" s="964" t="str">
        <f>CAL!AU42</f>
        <v/>
      </c>
      <c r="L35" s="964" t="str">
        <f>CAL!AV42</f>
        <v/>
      </c>
      <c r="M35" s="964" t="str">
        <f>CAL!AW42</f>
        <v/>
      </c>
      <c r="N35" s="964" t="str">
        <f>CAL!AY42</f>
        <v/>
      </c>
      <c r="O35" s="964" t="str">
        <f>CAL!AZ42</f>
        <v/>
      </c>
      <c r="P35" s="964" t="str">
        <f>CAL!BA42</f>
        <v/>
      </c>
      <c r="Q35" s="964" t="str">
        <f>CAL!BB42</f>
        <v/>
      </c>
      <c r="R35" s="964" t="str">
        <f>CAL!BC42</f>
        <v/>
      </c>
      <c r="S35" s="964" t="str">
        <f>CAL!BD42</f>
        <v/>
      </c>
      <c r="T35" s="964" t="str">
        <f>CAL!BE42</f>
        <v/>
      </c>
      <c r="U35" s="967" t="str">
        <f>CAL!BF42</f>
        <v/>
      </c>
      <c r="V35" s="28"/>
      <c r="W35" s="28"/>
      <c r="X35" s="28"/>
      <c r="Y35" s="28"/>
      <c r="Z35" s="28"/>
      <c r="AA35" s="28"/>
      <c r="AB35" s="28"/>
      <c r="AC35" s="28"/>
      <c r="AD35" s="28"/>
      <c r="AE35" s="28"/>
      <c r="AF35" s="28"/>
    </row>
    <row r="36" ht="15.75" customHeight="1">
      <c r="A36" s="963" t="str">
        <f>CAL!AG43</f>
        <v/>
      </c>
      <c r="B36" s="964" t="str">
        <f>CAL!AF43</f>
        <v/>
      </c>
      <c r="C36" s="965" t="str">
        <f>CAL!AI43</f>
        <v/>
      </c>
      <c r="D36" s="966" t="str">
        <f>CAL!AN43</f>
        <v/>
      </c>
      <c r="E36" s="966" t="str">
        <f>CAL!AM43</f>
        <v/>
      </c>
      <c r="F36" s="966" t="str">
        <f>CAL!AL43</f>
        <v/>
      </c>
      <c r="G36" s="966" t="str">
        <f>CAL!AO43</f>
        <v/>
      </c>
      <c r="H36" s="966" t="str">
        <f>CAL!AQ43</f>
        <v/>
      </c>
      <c r="I36" s="966" t="str">
        <f>CAL!AR43</f>
        <v/>
      </c>
      <c r="J36" s="964" t="str">
        <f>CAL!AS43</f>
        <v/>
      </c>
      <c r="K36" s="964" t="str">
        <f>CAL!AU43</f>
        <v/>
      </c>
      <c r="L36" s="964" t="str">
        <f>CAL!AV43</f>
        <v/>
      </c>
      <c r="M36" s="964" t="str">
        <f>CAL!AW43</f>
        <v/>
      </c>
      <c r="N36" s="964" t="str">
        <f>CAL!AY43</f>
        <v/>
      </c>
      <c r="O36" s="964" t="str">
        <f>CAL!AZ43</f>
        <v/>
      </c>
      <c r="P36" s="964" t="str">
        <f>CAL!BA43</f>
        <v/>
      </c>
      <c r="Q36" s="964" t="str">
        <f>CAL!BB43</f>
        <v/>
      </c>
      <c r="R36" s="964" t="str">
        <f>CAL!BC43</f>
        <v/>
      </c>
      <c r="S36" s="964" t="str">
        <f>CAL!BD43</f>
        <v/>
      </c>
      <c r="T36" s="964" t="str">
        <f>CAL!BE43</f>
        <v/>
      </c>
      <c r="U36" s="967" t="str">
        <f>CAL!BF43</f>
        <v/>
      </c>
      <c r="V36" s="28"/>
      <c r="W36" s="28"/>
      <c r="X36" s="28"/>
      <c r="Y36" s="28"/>
      <c r="Z36" s="28"/>
      <c r="AA36" s="28"/>
      <c r="AB36" s="28"/>
      <c r="AC36" s="28"/>
      <c r="AD36" s="28"/>
      <c r="AE36" s="28"/>
      <c r="AF36" s="28"/>
    </row>
    <row r="37" ht="15.75" customHeight="1">
      <c r="A37" s="963" t="str">
        <f>CAL!AG44</f>
        <v/>
      </c>
      <c r="B37" s="964" t="str">
        <f>CAL!AF44</f>
        <v/>
      </c>
      <c r="C37" s="965" t="str">
        <f>CAL!AI44</f>
        <v/>
      </c>
      <c r="D37" s="966" t="str">
        <f>CAL!AN44</f>
        <v/>
      </c>
      <c r="E37" s="966" t="str">
        <f>CAL!AM44</f>
        <v/>
      </c>
      <c r="F37" s="966" t="str">
        <f>CAL!AL44</f>
        <v/>
      </c>
      <c r="G37" s="966" t="str">
        <f>CAL!AO44</f>
        <v/>
      </c>
      <c r="H37" s="966" t="str">
        <f>CAL!AQ44</f>
        <v/>
      </c>
      <c r="I37" s="966" t="str">
        <f>CAL!AR44</f>
        <v/>
      </c>
      <c r="J37" s="964" t="str">
        <f>CAL!AS44</f>
        <v/>
      </c>
      <c r="K37" s="964" t="str">
        <f>CAL!AU44</f>
        <v/>
      </c>
      <c r="L37" s="964" t="str">
        <f>CAL!AV44</f>
        <v/>
      </c>
      <c r="M37" s="964" t="str">
        <f>CAL!AW44</f>
        <v/>
      </c>
      <c r="N37" s="964" t="str">
        <f>CAL!AY44</f>
        <v/>
      </c>
      <c r="O37" s="964" t="str">
        <f>CAL!AZ44</f>
        <v/>
      </c>
      <c r="P37" s="964" t="str">
        <f>CAL!BA44</f>
        <v/>
      </c>
      <c r="Q37" s="964" t="str">
        <f>CAL!BB44</f>
        <v/>
      </c>
      <c r="R37" s="964" t="str">
        <f>CAL!BC44</f>
        <v/>
      </c>
      <c r="S37" s="964" t="str">
        <f>CAL!BD44</f>
        <v/>
      </c>
      <c r="T37" s="964" t="str">
        <f>CAL!BE44</f>
        <v/>
      </c>
      <c r="U37" s="967" t="str">
        <f>CAL!BF44</f>
        <v/>
      </c>
      <c r="V37" s="28"/>
      <c r="W37" s="28"/>
      <c r="X37" s="28"/>
      <c r="Y37" s="28"/>
      <c r="Z37" s="28"/>
      <c r="AA37" s="28"/>
      <c r="AB37" s="28"/>
      <c r="AC37" s="28"/>
      <c r="AD37" s="28"/>
      <c r="AE37" s="28"/>
      <c r="AF37" s="28"/>
    </row>
    <row r="38" ht="15.75" customHeight="1">
      <c r="A38" s="963" t="str">
        <f>CAL!AG45</f>
        <v/>
      </c>
      <c r="B38" s="964" t="str">
        <f>CAL!AF45</f>
        <v/>
      </c>
      <c r="C38" s="965" t="str">
        <f>CAL!AI45</f>
        <v/>
      </c>
      <c r="D38" s="966" t="str">
        <f>CAL!AN45</f>
        <v/>
      </c>
      <c r="E38" s="966" t="str">
        <f>CAL!AM45</f>
        <v/>
      </c>
      <c r="F38" s="966" t="str">
        <f>CAL!AL45</f>
        <v/>
      </c>
      <c r="G38" s="966" t="str">
        <f>CAL!AO45</f>
        <v/>
      </c>
      <c r="H38" s="966" t="str">
        <f>CAL!AQ45</f>
        <v/>
      </c>
      <c r="I38" s="966" t="str">
        <f>CAL!AR45</f>
        <v/>
      </c>
      <c r="J38" s="964" t="str">
        <f>CAL!AS45</f>
        <v/>
      </c>
      <c r="K38" s="964" t="str">
        <f>CAL!AU45</f>
        <v/>
      </c>
      <c r="L38" s="964" t="str">
        <f>CAL!AV45</f>
        <v/>
      </c>
      <c r="M38" s="964" t="str">
        <f>CAL!AW45</f>
        <v/>
      </c>
      <c r="N38" s="964" t="str">
        <f>CAL!AY45</f>
        <v/>
      </c>
      <c r="O38" s="964" t="str">
        <f>CAL!AZ45</f>
        <v/>
      </c>
      <c r="P38" s="964" t="str">
        <f>CAL!BA45</f>
        <v/>
      </c>
      <c r="Q38" s="964" t="str">
        <f>CAL!BB45</f>
        <v/>
      </c>
      <c r="R38" s="964" t="str">
        <f>CAL!BC45</f>
        <v/>
      </c>
      <c r="S38" s="964" t="str">
        <f>CAL!BD45</f>
        <v/>
      </c>
      <c r="T38" s="964" t="str">
        <f>CAL!BE45</f>
        <v/>
      </c>
      <c r="U38" s="967" t="str">
        <f>CAL!BF45</f>
        <v/>
      </c>
      <c r="V38" s="28"/>
      <c r="W38" s="28"/>
      <c r="X38" s="28"/>
      <c r="Y38" s="28"/>
      <c r="Z38" s="28"/>
      <c r="AA38" s="28"/>
      <c r="AB38" s="28"/>
      <c r="AC38" s="28"/>
      <c r="AD38" s="28"/>
      <c r="AE38" s="28"/>
      <c r="AF38" s="28"/>
    </row>
    <row r="39" ht="15.75" customHeight="1">
      <c r="A39" s="963" t="str">
        <f>CAL!AG46</f>
        <v/>
      </c>
      <c r="B39" s="964" t="str">
        <f>CAL!AF46</f>
        <v/>
      </c>
      <c r="C39" s="965" t="str">
        <f>CAL!AI46</f>
        <v/>
      </c>
      <c r="D39" s="966" t="str">
        <f>CAL!AN46</f>
        <v/>
      </c>
      <c r="E39" s="966" t="str">
        <f>CAL!AM46</f>
        <v/>
      </c>
      <c r="F39" s="966" t="str">
        <f>CAL!AL46</f>
        <v/>
      </c>
      <c r="G39" s="966" t="str">
        <f>CAL!AO46</f>
        <v/>
      </c>
      <c r="H39" s="966" t="str">
        <f>CAL!AQ46</f>
        <v/>
      </c>
      <c r="I39" s="966" t="str">
        <f>CAL!AR46</f>
        <v/>
      </c>
      <c r="J39" s="964" t="str">
        <f>CAL!AS46</f>
        <v/>
      </c>
      <c r="K39" s="964" t="str">
        <f>CAL!AU46</f>
        <v/>
      </c>
      <c r="L39" s="964" t="str">
        <f>CAL!AV46</f>
        <v/>
      </c>
      <c r="M39" s="964" t="str">
        <f>CAL!AW46</f>
        <v/>
      </c>
      <c r="N39" s="964" t="str">
        <f>CAL!AY46</f>
        <v/>
      </c>
      <c r="O39" s="964" t="str">
        <f>CAL!AZ46</f>
        <v/>
      </c>
      <c r="P39" s="964" t="str">
        <f>CAL!BA46</f>
        <v/>
      </c>
      <c r="Q39" s="964" t="str">
        <f>CAL!BB46</f>
        <v/>
      </c>
      <c r="R39" s="964" t="str">
        <f>CAL!BC46</f>
        <v/>
      </c>
      <c r="S39" s="964" t="str">
        <f>CAL!BD46</f>
        <v/>
      </c>
      <c r="T39" s="964" t="str">
        <f>CAL!BE46</f>
        <v/>
      </c>
      <c r="U39" s="967" t="str">
        <f>CAL!BF46</f>
        <v/>
      </c>
      <c r="V39" s="28"/>
      <c r="W39" s="28"/>
      <c r="X39" s="28"/>
      <c r="Y39" s="28"/>
      <c r="Z39" s="28"/>
      <c r="AA39" s="28"/>
      <c r="AB39" s="28"/>
      <c r="AC39" s="28"/>
      <c r="AD39" s="28"/>
      <c r="AE39" s="28"/>
      <c r="AF39" s="28"/>
    </row>
    <row r="40" ht="15.75" customHeight="1">
      <c r="A40" s="963" t="str">
        <f>CAL!AG47</f>
        <v/>
      </c>
      <c r="B40" s="964" t="str">
        <f>CAL!AF47</f>
        <v/>
      </c>
      <c r="C40" s="965" t="str">
        <f>CAL!AI47</f>
        <v/>
      </c>
      <c r="D40" s="966" t="str">
        <f>CAL!AN47</f>
        <v/>
      </c>
      <c r="E40" s="966" t="str">
        <f>CAL!AM47</f>
        <v/>
      </c>
      <c r="F40" s="966" t="str">
        <f>CAL!AL47</f>
        <v/>
      </c>
      <c r="G40" s="966" t="str">
        <f>CAL!AO47</f>
        <v/>
      </c>
      <c r="H40" s="966" t="str">
        <f>CAL!AQ47</f>
        <v/>
      </c>
      <c r="I40" s="966" t="str">
        <f>CAL!AR47</f>
        <v/>
      </c>
      <c r="J40" s="964" t="str">
        <f>CAL!AS47</f>
        <v/>
      </c>
      <c r="K40" s="964" t="str">
        <f>CAL!AU47</f>
        <v/>
      </c>
      <c r="L40" s="964" t="str">
        <f>CAL!AV47</f>
        <v/>
      </c>
      <c r="M40" s="964" t="str">
        <f>CAL!AW47</f>
        <v/>
      </c>
      <c r="N40" s="964" t="str">
        <f>CAL!AY47</f>
        <v/>
      </c>
      <c r="O40" s="964" t="str">
        <f>CAL!AZ47</f>
        <v/>
      </c>
      <c r="P40" s="964" t="str">
        <f>CAL!BA47</f>
        <v/>
      </c>
      <c r="Q40" s="964" t="str">
        <f>CAL!BB47</f>
        <v/>
      </c>
      <c r="R40" s="964" t="str">
        <f>CAL!BC47</f>
        <v/>
      </c>
      <c r="S40" s="964" t="str">
        <f>CAL!BD47</f>
        <v/>
      </c>
      <c r="T40" s="964" t="str">
        <f>CAL!BE47</f>
        <v/>
      </c>
      <c r="U40" s="967" t="str">
        <f>CAL!BF47</f>
        <v/>
      </c>
      <c r="V40" s="28"/>
      <c r="W40" s="28"/>
      <c r="X40" s="28"/>
      <c r="Y40" s="28"/>
      <c r="Z40" s="28"/>
      <c r="AA40" s="28"/>
      <c r="AB40" s="28"/>
      <c r="AC40" s="28"/>
      <c r="AD40" s="28"/>
      <c r="AE40" s="28"/>
      <c r="AF40" s="28"/>
    </row>
    <row r="41" ht="15.75" customHeight="1">
      <c r="A41" s="963" t="str">
        <f>CAL!AG48</f>
        <v/>
      </c>
      <c r="B41" s="964" t="str">
        <f>CAL!AF48</f>
        <v/>
      </c>
      <c r="C41" s="965" t="str">
        <f>CAL!AI48</f>
        <v/>
      </c>
      <c r="D41" s="966" t="str">
        <f>CAL!AN48</f>
        <v/>
      </c>
      <c r="E41" s="966" t="str">
        <f>CAL!AM48</f>
        <v/>
      </c>
      <c r="F41" s="966" t="str">
        <f>CAL!AL48</f>
        <v/>
      </c>
      <c r="G41" s="966" t="str">
        <f>CAL!AO48</f>
        <v/>
      </c>
      <c r="H41" s="966" t="str">
        <f>CAL!AQ48</f>
        <v/>
      </c>
      <c r="I41" s="966" t="str">
        <f>CAL!AR48</f>
        <v/>
      </c>
      <c r="J41" s="964" t="str">
        <f>CAL!AS48</f>
        <v/>
      </c>
      <c r="K41" s="964" t="str">
        <f>CAL!AU48</f>
        <v/>
      </c>
      <c r="L41" s="964" t="str">
        <f>CAL!AV48</f>
        <v/>
      </c>
      <c r="M41" s="964" t="str">
        <f>CAL!AW48</f>
        <v/>
      </c>
      <c r="N41" s="964" t="str">
        <f>CAL!AY48</f>
        <v/>
      </c>
      <c r="O41" s="964" t="str">
        <f>CAL!AZ48</f>
        <v/>
      </c>
      <c r="P41" s="964" t="str">
        <f>CAL!BA48</f>
        <v/>
      </c>
      <c r="Q41" s="964" t="str">
        <f>CAL!BB48</f>
        <v/>
      </c>
      <c r="R41" s="964" t="str">
        <f>CAL!BC48</f>
        <v/>
      </c>
      <c r="S41" s="964" t="str">
        <f>CAL!BD48</f>
        <v/>
      </c>
      <c r="T41" s="964" t="str">
        <f>CAL!BE48</f>
        <v/>
      </c>
      <c r="U41" s="967" t="str">
        <f>CAL!BF48</f>
        <v/>
      </c>
      <c r="V41" s="28"/>
      <c r="W41" s="28"/>
      <c r="X41" s="28"/>
      <c r="Y41" s="28"/>
      <c r="Z41" s="28"/>
      <c r="AA41" s="28"/>
      <c r="AB41" s="28"/>
      <c r="AC41" s="28"/>
      <c r="AD41" s="28"/>
      <c r="AE41" s="28"/>
      <c r="AF41" s="28"/>
    </row>
    <row r="42" ht="15.75" customHeight="1">
      <c r="A42" s="963" t="str">
        <f>CAL!AG49</f>
        <v/>
      </c>
      <c r="B42" s="964" t="str">
        <f>CAL!AF49</f>
        <v/>
      </c>
      <c r="C42" s="965" t="str">
        <f>CAL!AI49</f>
        <v/>
      </c>
      <c r="D42" s="966" t="str">
        <f>CAL!AN49</f>
        <v/>
      </c>
      <c r="E42" s="966" t="str">
        <f>CAL!AM49</f>
        <v/>
      </c>
      <c r="F42" s="966" t="str">
        <f>CAL!AL49</f>
        <v/>
      </c>
      <c r="G42" s="966" t="str">
        <f>CAL!AO49</f>
        <v/>
      </c>
      <c r="H42" s="966" t="str">
        <f>CAL!AQ49</f>
        <v/>
      </c>
      <c r="I42" s="966" t="str">
        <f>CAL!AR49</f>
        <v/>
      </c>
      <c r="J42" s="964" t="str">
        <f>CAL!AS49</f>
        <v/>
      </c>
      <c r="K42" s="964" t="str">
        <f>CAL!AU49</f>
        <v/>
      </c>
      <c r="L42" s="964" t="str">
        <f>CAL!AV49</f>
        <v/>
      </c>
      <c r="M42" s="964" t="str">
        <f>CAL!AW49</f>
        <v/>
      </c>
      <c r="N42" s="964" t="str">
        <f>CAL!AY49</f>
        <v/>
      </c>
      <c r="O42" s="964" t="str">
        <f>CAL!AZ49</f>
        <v/>
      </c>
      <c r="P42" s="964" t="str">
        <f>CAL!BA49</f>
        <v/>
      </c>
      <c r="Q42" s="964" t="str">
        <f>CAL!BB49</f>
        <v/>
      </c>
      <c r="R42" s="964" t="str">
        <f>CAL!BC49</f>
        <v/>
      </c>
      <c r="S42" s="964" t="str">
        <f>CAL!BD49</f>
        <v/>
      </c>
      <c r="T42" s="964" t="str">
        <f>CAL!BE49</f>
        <v/>
      </c>
      <c r="U42" s="967" t="str">
        <f>CAL!BF49</f>
        <v/>
      </c>
      <c r="V42" s="28"/>
      <c r="W42" s="28"/>
      <c r="X42" s="28"/>
      <c r="Y42" s="28"/>
      <c r="Z42" s="28"/>
      <c r="AA42" s="28"/>
      <c r="AB42" s="28"/>
      <c r="AC42" s="28"/>
      <c r="AD42" s="28"/>
      <c r="AE42" s="28"/>
      <c r="AF42" s="28"/>
    </row>
    <row r="43" ht="15.75" customHeight="1">
      <c r="A43" s="963" t="str">
        <f>CAL!AG50</f>
        <v/>
      </c>
      <c r="B43" s="964" t="str">
        <f>CAL!AF50</f>
        <v/>
      </c>
      <c r="C43" s="965" t="str">
        <f>CAL!AI50</f>
        <v/>
      </c>
      <c r="D43" s="966" t="str">
        <f>CAL!AN50</f>
        <v/>
      </c>
      <c r="E43" s="966" t="str">
        <f>CAL!AM50</f>
        <v/>
      </c>
      <c r="F43" s="966" t="str">
        <f>CAL!AL50</f>
        <v/>
      </c>
      <c r="G43" s="966" t="str">
        <f>CAL!AO50</f>
        <v/>
      </c>
      <c r="H43" s="966" t="str">
        <f>CAL!AQ50</f>
        <v/>
      </c>
      <c r="I43" s="966" t="str">
        <f>CAL!AR50</f>
        <v/>
      </c>
      <c r="J43" s="964" t="str">
        <f>CAL!AS50</f>
        <v/>
      </c>
      <c r="K43" s="964" t="str">
        <f>CAL!AU50</f>
        <v/>
      </c>
      <c r="L43" s="964" t="str">
        <f>CAL!AV50</f>
        <v/>
      </c>
      <c r="M43" s="964" t="str">
        <f>CAL!AW50</f>
        <v/>
      </c>
      <c r="N43" s="964" t="str">
        <f>CAL!AY50</f>
        <v/>
      </c>
      <c r="O43" s="964" t="str">
        <f>CAL!AZ50</f>
        <v/>
      </c>
      <c r="P43" s="964" t="str">
        <f>CAL!BA50</f>
        <v/>
      </c>
      <c r="Q43" s="964" t="str">
        <f>CAL!BB50</f>
        <v/>
      </c>
      <c r="R43" s="964" t="str">
        <f>CAL!BC50</f>
        <v/>
      </c>
      <c r="S43" s="964" t="str">
        <f>CAL!BD50</f>
        <v/>
      </c>
      <c r="T43" s="964" t="str">
        <f>CAL!BE50</f>
        <v/>
      </c>
      <c r="U43" s="967" t="str">
        <f>CAL!BF50</f>
        <v/>
      </c>
      <c r="V43" s="28"/>
      <c r="W43" s="28"/>
      <c r="X43" s="28"/>
      <c r="Y43" s="28"/>
      <c r="Z43" s="28"/>
      <c r="AA43" s="28"/>
      <c r="AB43" s="28"/>
      <c r="AC43" s="28"/>
      <c r="AD43" s="28"/>
      <c r="AE43" s="28"/>
      <c r="AF43" s="28"/>
    </row>
    <row r="44" ht="15.75" customHeight="1">
      <c r="A44" s="963" t="str">
        <f>CAL!AG51</f>
        <v/>
      </c>
      <c r="B44" s="964" t="str">
        <f>CAL!AF51</f>
        <v/>
      </c>
      <c r="C44" s="965" t="str">
        <f>CAL!AI51</f>
        <v/>
      </c>
      <c r="D44" s="966" t="str">
        <f>CAL!AN51</f>
        <v/>
      </c>
      <c r="E44" s="966" t="str">
        <f>CAL!AM51</f>
        <v/>
      </c>
      <c r="F44" s="966" t="str">
        <f>CAL!AL51</f>
        <v/>
      </c>
      <c r="G44" s="966" t="str">
        <f>CAL!AO51</f>
        <v/>
      </c>
      <c r="H44" s="966" t="str">
        <f>CAL!AQ51</f>
        <v/>
      </c>
      <c r="I44" s="966" t="str">
        <f>CAL!AR51</f>
        <v/>
      </c>
      <c r="J44" s="964" t="str">
        <f>CAL!AS51</f>
        <v/>
      </c>
      <c r="K44" s="964" t="str">
        <f>CAL!AU51</f>
        <v/>
      </c>
      <c r="L44" s="964" t="str">
        <f>CAL!AV51</f>
        <v/>
      </c>
      <c r="M44" s="964" t="str">
        <f>CAL!AW51</f>
        <v/>
      </c>
      <c r="N44" s="964" t="str">
        <f>CAL!AY51</f>
        <v/>
      </c>
      <c r="O44" s="964" t="str">
        <f>CAL!AZ51</f>
        <v/>
      </c>
      <c r="P44" s="964" t="str">
        <f>CAL!BA51</f>
        <v/>
      </c>
      <c r="Q44" s="964" t="str">
        <f>CAL!BB51</f>
        <v/>
      </c>
      <c r="R44" s="964" t="str">
        <f>CAL!BC51</f>
        <v/>
      </c>
      <c r="S44" s="964" t="str">
        <f>CAL!BD51</f>
        <v/>
      </c>
      <c r="T44" s="964" t="str">
        <f>CAL!BE51</f>
        <v/>
      </c>
      <c r="U44" s="967" t="str">
        <f>CAL!BF51</f>
        <v/>
      </c>
      <c r="V44" s="28"/>
      <c r="W44" s="28"/>
      <c r="X44" s="28"/>
      <c r="Y44" s="28"/>
      <c r="Z44" s="28"/>
      <c r="AA44" s="28"/>
      <c r="AB44" s="28"/>
      <c r="AC44" s="28"/>
      <c r="AD44" s="28"/>
      <c r="AE44" s="28"/>
      <c r="AF44" s="28"/>
    </row>
    <row r="45" ht="15.75" customHeight="1">
      <c r="A45" s="963" t="str">
        <f>CAL!AG52</f>
        <v/>
      </c>
      <c r="B45" s="964" t="str">
        <f>CAL!AF52</f>
        <v/>
      </c>
      <c r="C45" s="965" t="str">
        <f>CAL!AI52</f>
        <v/>
      </c>
      <c r="D45" s="966" t="str">
        <f>CAL!AN52</f>
        <v/>
      </c>
      <c r="E45" s="966" t="str">
        <f>CAL!AM52</f>
        <v/>
      </c>
      <c r="F45" s="966" t="str">
        <f>CAL!AL52</f>
        <v/>
      </c>
      <c r="G45" s="966" t="str">
        <f>CAL!AO52</f>
        <v/>
      </c>
      <c r="H45" s="966" t="str">
        <f>CAL!AQ52</f>
        <v/>
      </c>
      <c r="I45" s="966" t="str">
        <f>CAL!AR52</f>
        <v/>
      </c>
      <c r="J45" s="964" t="str">
        <f>CAL!AS52</f>
        <v/>
      </c>
      <c r="K45" s="964" t="str">
        <f>CAL!AU52</f>
        <v/>
      </c>
      <c r="L45" s="964" t="str">
        <f>CAL!AV52</f>
        <v/>
      </c>
      <c r="M45" s="964" t="str">
        <f>CAL!AW52</f>
        <v/>
      </c>
      <c r="N45" s="964" t="str">
        <f>CAL!AY52</f>
        <v/>
      </c>
      <c r="O45" s="964" t="str">
        <f>CAL!AZ52</f>
        <v/>
      </c>
      <c r="P45" s="964" t="str">
        <f>CAL!BA52</f>
        <v/>
      </c>
      <c r="Q45" s="964" t="str">
        <f>CAL!BB52</f>
        <v/>
      </c>
      <c r="R45" s="964" t="str">
        <f>CAL!BC52</f>
        <v/>
      </c>
      <c r="S45" s="964" t="str">
        <f>CAL!BD52</f>
        <v/>
      </c>
      <c r="T45" s="964" t="str">
        <f>CAL!BE52</f>
        <v/>
      </c>
      <c r="U45" s="967" t="str">
        <f>CAL!BF52</f>
        <v/>
      </c>
      <c r="V45" s="28"/>
      <c r="W45" s="28"/>
      <c r="X45" s="28"/>
      <c r="Y45" s="28"/>
      <c r="Z45" s="28"/>
      <c r="AA45" s="28"/>
      <c r="AB45" s="28"/>
      <c r="AC45" s="28"/>
      <c r="AD45" s="28"/>
      <c r="AE45" s="28"/>
      <c r="AF45" s="28"/>
    </row>
    <row r="46" ht="15.75" customHeight="1">
      <c r="A46" s="963" t="str">
        <f>CAL!AG53</f>
        <v/>
      </c>
      <c r="B46" s="964" t="str">
        <f>CAL!AF53</f>
        <v/>
      </c>
      <c r="C46" s="965" t="str">
        <f>CAL!AI53</f>
        <v/>
      </c>
      <c r="D46" s="966" t="str">
        <f>CAL!AN53</f>
        <v/>
      </c>
      <c r="E46" s="966" t="str">
        <f>CAL!AM53</f>
        <v/>
      </c>
      <c r="F46" s="966" t="str">
        <f>CAL!AL53</f>
        <v/>
      </c>
      <c r="G46" s="966" t="str">
        <f>CAL!AO53</f>
        <v/>
      </c>
      <c r="H46" s="966" t="str">
        <f>CAL!AQ53</f>
        <v/>
      </c>
      <c r="I46" s="966" t="str">
        <f>CAL!AR53</f>
        <v/>
      </c>
      <c r="J46" s="964" t="str">
        <f>CAL!AS53</f>
        <v/>
      </c>
      <c r="K46" s="964" t="str">
        <f>CAL!AU53</f>
        <v/>
      </c>
      <c r="L46" s="964" t="str">
        <f>CAL!AV53</f>
        <v/>
      </c>
      <c r="M46" s="964" t="str">
        <f>CAL!AW53</f>
        <v/>
      </c>
      <c r="N46" s="964" t="str">
        <f>CAL!AY53</f>
        <v/>
      </c>
      <c r="O46" s="964" t="str">
        <f>CAL!AZ53</f>
        <v/>
      </c>
      <c r="P46" s="964" t="str">
        <f>CAL!BA53</f>
        <v/>
      </c>
      <c r="Q46" s="964" t="str">
        <f>CAL!BB53</f>
        <v/>
      </c>
      <c r="R46" s="964" t="str">
        <f>CAL!BC53</f>
        <v/>
      </c>
      <c r="S46" s="964" t="str">
        <f>CAL!BD53</f>
        <v/>
      </c>
      <c r="T46" s="964" t="str">
        <f>CAL!BE53</f>
        <v/>
      </c>
      <c r="U46" s="967" t="str">
        <f>CAL!BF53</f>
        <v/>
      </c>
      <c r="V46" s="28"/>
      <c r="W46" s="28"/>
      <c r="X46" s="28"/>
      <c r="Y46" s="28"/>
      <c r="Z46" s="28"/>
      <c r="AA46" s="28"/>
      <c r="AB46" s="28"/>
      <c r="AC46" s="28"/>
      <c r="AD46" s="28"/>
      <c r="AE46" s="28"/>
      <c r="AF46" s="28"/>
    </row>
    <row r="47" ht="15.75" customHeight="1">
      <c r="A47" s="963" t="str">
        <f>CAL!AG54</f>
        <v/>
      </c>
      <c r="B47" s="964" t="str">
        <f>CAL!AF54</f>
        <v/>
      </c>
      <c r="C47" s="965" t="str">
        <f>CAL!AI54</f>
        <v/>
      </c>
      <c r="D47" s="966" t="str">
        <f>CAL!AN54</f>
        <v/>
      </c>
      <c r="E47" s="966" t="str">
        <f>CAL!AM54</f>
        <v/>
      </c>
      <c r="F47" s="966" t="str">
        <f>CAL!AL54</f>
        <v/>
      </c>
      <c r="G47" s="966" t="str">
        <f>CAL!AO54</f>
        <v/>
      </c>
      <c r="H47" s="966" t="str">
        <f>CAL!AQ54</f>
        <v/>
      </c>
      <c r="I47" s="966" t="str">
        <f>CAL!AR54</f>
        <v/>
      </c>
      <c r="J47" s="964" t="str">
        <f>CAL!AS54</f>
        <v/>
      </c>
      <c r="K47" s="964" t="str">
        <f>CAL!AU54</f>
        <v/>
      </c>
      <c r="L47" s="964" t="str">
        <f>CAL!AV54</f>
        <v/>
      </c>
      <c r="M47" s="964" t="str">
        <f>CAL!AW54</f>
        <v/>
      </c>
      <c r="N47" s="964" t="str">
        <f>CAL!AY54</f>
        <v/>
      </c>
      <c r="O47" s="964" t="str">
        <f>CAL!AZ54</f>
        <v/>
      </c>
      <c r="P47" s="964" t="str">
        <f>CAL!BA54</f>
        <v/>
      </c>
      <c r="Q47" s="964" t="str">
        <f>CAL!BB54</f>
        <v/>
      </c>
      <c r="R47" s="964" t="str">
        <f>CAL!BC54</f>
        <v/>
      </c>
      <c r="S47" s="964" t="str">
        <f>CAL!BD54</f>
        <v/>
      </c>
      <c r="T47" s="964" t="str">
        <f>CAL!BE54</f>
        <v/>
      </c>
      <c r="U47" s="967" t="str">
        <f>CAL!BF54</f>
        <v/>
      </c>
      <c r="V47" s="28"/>
      <c r="W47" s="28"/>
      <c r="X47" s="28"/>
      <c r="Y47" s="28"/>
      <c r="Z47" s="28"/>
      <c r="AA47" s="28"/>
      <c r="AB47" s="28"/>
      <c r="AC47" s="28"/>
      <c r="AD47" s="28"/>
      <c r="AE47" s="28"/>
      <c r="AF47" s="28"/>
    </row>
    <row r="48" ht="15.75" customHeight="1">
      <c r="A48" s="963" t="str">
        <f>CAL!AG55</f>
        <v/>
      </c>
      <c r="B48" s="964" t="str">
        <f>CAL!AF55</f>
        <v/>
      </c>
      <c r="C48" s="965" t="str">
        <f>CAL!AI55</f>
        <v/>
      </c>
      <c r="D48" s="966" t="str">
        <f>CAL!AN55</f>
        <v/>
      </c>
      <c r="E48" s="966" t="str">
        <f>CAL!AM55</f>
        <v/>
      </c>
      <c r="F48" s="966" t="str">
        <f>CAL!AL55</f>
        <v/>
      </c>
      <c r="G48" s="966" t="str">
        <f>CAL!AO55</f>
        <v/>
      </c>
      <c r="H48" s="966" t="str">
        <f>CAL!AQ55</f>
        <v/>
      </c>
      <c r="I48" s="966" t="str">
        <f>CAL!AR55</f>
        <v/>
      </c>
      <c r="J48" s="964" t="str">
        <f>CAL!AS55</f>
        <v/>
      </c>
      <c r="K48" s="964" t="str">
        <f>CAL!AU55</f>
        <v/>
      </c>
      <c r="L48" s="964" t="str">
        <f>CAL!AV55</f>
        <v/>
      </c>
      <c r="M48" s="964" t="str">
        <f>CAL!AW55</f>
        <v/>
      </c>
      <c r="N48" s="964" t="str">
        <f>CAL!AY55</f>
        <v/>
      </c>
      <c r="O48" s="964" t="str">
        <f>CAL!AZ55</f>
        <v/>
      </c>
      <c r="P48" s="964" t="str">
        <f>CAL!BA55</f>
        <v/>
      </c>
      <c r="Q48" s="964" t="str">
        <f>CAL!BB55</f>
        <v/>
      </c>
      <c r="R48" s="964" t="str">
        <f>CAL!BC55</f>
        <v/>
      </c>
      <c r="S48" s="964" t="str">
        <f>CAL!BD55</f>
        <v/>
      </c>
      <c r="T48" s="964" t="str">
        <f>CAL!BE55</f>
        <v/>
      </c>
      <c r="U48" s="967" t="str">
        <f>CAL!BF55</f>
        <v/>
      </c>
      <c r="V48" s="28"/>
      <c r="W48" s="28"/>
      <c r="X48" s="28"/>
      <c r="Y48" s="28"/>
      <c r="Z48" s="28"/>
      <c r="AA48" s="28"/>
      <c r="AB48" s="28"/>
      <c r="AC48" s="28"/>
      <c r="AD48" s="28"/>
      <c r="AE48" s="28"/>
      <c r="AF48" s="28"/>
    </row>
    <row r="49" ht="15.75" customHeight="1">
      <c r="A49" s="963" t="str">
        <f>CAL!AG56</f>
        <v/>
      </c>
      <c r="B49" s="964" t="str">
        <f>CAL!AF56</f>
        <v/>
      </c>
      <c r="C49" s="965" t="str">
        <f>CAL!AI56</f>
        <v/>
      </c>
      <c r="D49" s="966" t="str">
        <f>CAL!AN56</f>
        <v/>
      </c>
      <c r="E49" s="966" t="str">
        <f>CAL!AM56</f>
        <v/>
      </c>
      <c r="F49" s="966" t="str">
        <f>CAL!AL56</f>
        <v/>
      </c>
      <c r="G49" s="966" t="str">
        <f>CAL!AO56</f>
        <v/>
      </c>
      <c r="H49" s="966" t="str">
        <f>CAL!AQ56</f>
        <v/>
      </c>
      <c r="I49" s="966" t="str">
        <f>CAL!AR56</f>
        <v/>
      </c>
      <c r="J49" s="964" t="str">
        <f>CAL!AS56</f>
        <v/>
      </c>
      <c r="K49" s="964" t="str">
        <f>CAL!AU56</f>
        <v/>
      </c>
      <c r="L49" s="964" t="str">
        <f>CAL!AV56</f>
        <v/>
      </c>
      <c r="M49" s="964" t="str">
        <f>CAL!AW56</f>
        <v/>
      </c>
      <c r="N49" s="964" t="str">
        <f>CAL!AY56</f>
        <v/>
      </c>
      <c r="O49" s="964" t="str">
        <f>CAL!AZ56</f>
        <v/>
      </c>
      <c r="P49" s="964" t="str">
        <f>CAL!BA56</f>
        <v/>
      </c>
      <c r="Q49" s="964" t="str">
        <f>CAL!BB56</f>
        <v/>
      </c>
      <c r="R49" s="964" t="str">
        <f>CAL!BC56</f>
        <v/>
      </c>
      <c r="S49" s="964" t="str">
        <f>CAL!BD56</f>
        <v/>
      </c>
      <c r="T49" s="964" t="str">
        <f>CAL!BE56</f>
        <v/>
      </c>
      <c r="U49" s="967" t="str">
        <f>CAL!BF56</f>
        <v/>
      </c>
      <c r="V49" s="28"/>
      <c r="W49" s="28"/>
      <c r="X49" s="28"/>
      <c r="Y49" s="28"/>
      <c r="Z49" s="28"/>
      <c r="AA49" s="28"/>
      <c r="AB49" s="28"/>
      <c r="AC49" s="28"/>
      <c r="AD49" s="28"/>
      <c r="AE49" s="28"/>
      <c r="AF49" s="28"/>
    </row>
    <row r="50" ht="15.75" customHeight="1">
      <c r="A50" s="963" t="str">
        <f>CAL!AG57</f>
        <v/>
      </c>
      <c r="B50" s="964" t="str">
        <f>CAL!AF57</f>
        <v/>
      </c>
      <c r="C50" s="965" t="str">
        <f>CAL!AI57</f>
        <v/>
      </c>
      <c r="D50" s="966" t="str">
        <f>CAL!AN57</f>
        <v/>
      </c>
      <c r="E50" s="966" t="str">
        <f>CAL!AM57</f>
        <v/>
      </c>
      <c r="F50" s="966" t="str">
        <f>CAL!AL57</f>
        <v/>
      </c>
      <c r="G50" s="966" t="str">
        <f>CAL!AO57</f>
        <v/>
      </c>
      <c r="H50" s="966" t="str">
        <f>CAL!AQ57</f>
        <v/>
      </c>
      <c r="I50" s="966" t="str">
        <f>CAL!AR57</f>
        <v/>
      </c>
      <c r="J50" s="964" t="str">
        <f>CAL!AS57</f>
        <v/>
      </c>
      <c r="K50" s="964" t="str">
        <f>CAL!AU57</f>
        <v/>
      </c>
      <c r="L50" s="964" t="str">
        <f>CAL!AV57</f>
        <v/>
      </c>
      <c r="M50" s="964" t="str">
        <f>CAL!AW57</f>
        <v/>
      </c>
      <c r="N50" s="964" t="str">
        <f>CAL!AY57</f>
        <v/>
      </c>
      <c r="O50" s="964" t="str">
        <f>CAL!AZ57</f>
        <v/>
      </c>
      <c r="P50" s="964" t="str">
        <f>CAL!BA57</f>
        <v/>
      </c>
      <c r="Q50" s="964" t="str">
        <f>CAL!BB57</f>
        <v/>
      </c>
      <c r="R50" s="964" t="str">
        <f>CAL!BC57</f>
        <v/>
      </c>
      <c r="S50" s="964" t="str">
        <f>CAL!BD57</f>
        <v/>
      </c>
      <c r="T50" s="964" t="str">
        <f>CAL!BE57</f>
        <v/>
      </c>
      <c r="U50" s="967" t="str">
        <f>CAL!BF57</f>
        <v/>
      </c>
      <c r="V50" s="28"/>
      <c r="W50" s="28"/>
      <c r="X50" s="28"/>
      <c r="Y50" s="28"/>
      <c r="Z50" s="28"/>
      <c r="AA50" s="28"/>
      <c r="AB50" s="28"/>
      <c r="AC50" s="28"/>
      <c r="AD50" s="28"/>
      <c r="AE50" s="28"/>
      <c r="AF50" s="28"/>
    </row>
    <row r="51" ht="15.75" customHeight="1">
      <c r="A51" s="963" t="str">
        <f>CAL!AG58</f>
        <v/>
      </c>
      <c r="B51" s="964" t="str">
        <f>CAL!AF58</f>
        <v/>
      </c>
      <c r="C51" s="965" t="str">
        <f>CAL!AI58</f>
        <v/>
      </c>
      <c r="D51" s="966" t="str">
        <f>CAL!AN58</f>
        <v/>
      </c>
      <c r="E51" s="966" t="str">
        <f>CAL!AM58</f>
        <v/>
      </c>
      <c r="F51" s="966" t="str">
        <f>CAL!AL58</f>
        <v/>
      </c>
      <c r="G51" s="966" t="str">
        <f>CAL!AO58</f>
        <v/>
      </c>
      <c r="H51" s="966" t="str">
        <f>CAL!AQ58</f>
        <v/>
      </c>
      <c r="I51" s="966" t="str">
        <f>CAL!AR58</f>
        <v/>
      </c>
      <c r="J51" s="964" t="str">
        <f>CAL!AS58</f>
        <v/>
      </c>
      <c r="K51" s="964" t="str">
        <f>CAL!AU58</f>
        <v/>
      </c>
      <c r="L51" s="964" t="str">
        <f>CAL!AV58</f>
        <v/>
      </c>
      <c r="M51" s="964" t="str">
        <f>CAL!AW58</f>
        <v/>
      </c>
      <c r="N51" s="964" t="str">
        <f>CAL!AY58</f>
        <v/>
      </c>
      <c r="O51" s="964" t="str">
        <f>CAL!AZ58</f>
        <v/>
      </c>
      <c r="P51" s="964" t="str">
        <f>CAL!BA58</f>
        <v/>
      </c>
      <c r="Q51" s="964" t="str">
        <f>CAL!BB58</f>
        <v/>
      </c>
      <c r="R51" s="964" t="str">
        <f>CAL!BC58</f>
        <v/>
      </c>
      <c r="S51" s="964" t="str">
        <f>CAL!BD58</f>
        <v/>
      </c>
      <c r="T51" s="964" t="str">
        <f>CAL!BE58</f>
        <v/>
      </c>
      <c r="U51" s="967" t="str">
        <f>CAL!BF58</f>
        <v/>
      </c>
      <c r="V51" s="28"/>
      <c r="W51" s="28"/>
      <c r="X51" s="28"/>
      <c r="Y51" s="28"/>
      <c r="Z51" s="28"/>
      <c r="AA51" s="28"/>
      <c r="AB51" s="28"/>
      <c r="AC51" s="28"/>
      <c r="AD51" s="28"/>
      <c r="AE51" s="28"/>
      <c r="AF51" s="28"/>
    </row>
    <row r="52" ht="15.75" customHeight="1">
      <c r="A52" s="963" t="str">
        <f>CAL!AG59</f>
        <v/>
      </c>
      <c r="B52" s="964" t="str">
        <f>CAL!AF59</f>
        <v/>
      </c>
      <c r="C52" s="965" t="str">
        <f>CAL!AI59</f>
        <v/>
      </c>
      <c r="D52" s="966" t="str">
        <f>CAL!AN59</f>
        <v/>
      </c>
      <c r="E52" s="966" t="str">
        <f>CAL!AM59</f>
        <v/>
      </c>
      <c r="F52" s="966" t="str">
        <f>CAL!AL59</f>
        <v/>
      </c>
      <c r="G52" s="966" t="str">
        <f>CAL!AO59</f>
        <v/>
      </c>
      <c r="H52" s="966" t="str">
        <f>CAL!AQ59</f>
        <v/>
      </c>
      <c r="I52" s="966" t="str">
        <f>CAL!AR59</f>
        <v/>
      </c>
      <c r="J52" s="964" t="str">
        <f>CAL!AS59</f>
        <v/>
      </c>
      <c r="K52" s="964" t="str">
        <f>CAL!AU59</f>
        <v/>
      </c>
      <c r="L52" s="964" t="str">
        <f>CAL!AV59</f>
        <v/>
      </c>
      <c r="M52" s="964" t="str">
        <f>CAL!AW59</f>
        <v/>
      </c>
      <c r="N52" s="964" t="str">
        <f>CAL!AY59</f>
        <v/>
      </c>
      <c r="O52" s="964" t="str">
        <f>CAL!AZ59</f>
        <v/>
      </c>
      <c r="P52" s="964" t="str">
        <f>CAL!BA59</f>
        <v/>
      </c>
      <c r="Q52" s="964" t="str">
        <f>CAL!BB59</f>
        <v/>
      </c>
      <c r="R52" s="964" t="str">
        <f>CAL!BC59</f>
        <v/>
      </c>
      <c r="S52" s="964" t="str">
        <f>CAL!BD59</f>
        <v/>
      </c>
      <c r="T52" s="964" t="str">
        <f>CAL!BE59</f>
        <v/>
      </c>
      <c r="U52" s="967" t="str">
        <f>CAL!BF59</f>
        <v/>
      </c>
      <c r="V52" s="28"/>
      <c r="W52" s="28"/>
      <c r="X52" s="28"/>
      <c r="Y52" s="28"/>
      <c r="Z52" s="28"/>
      <c r="AA52" s="28"/>
      <c r="AB52" s="28"/>
      <c r="AC52" s="28"/>
      <c r="AD52" s="28"/>
      <c r="AE52" s="28"/>
      <c r="AF52" s="28"/>
    </row>
    <row r="53" ht="15.75" customHeight="1">
      <c r="A53" s="963" t="str">
        <f>CAL!AG60</f>
        <v/>
      </c>
      <c r="B53" s="964" t="str">
        <f>CAL!AF60</f>
        <v/>
      </c>
      <c r="C53" s="965" t="str">
        <f>CAL!AI60</f>
        <v/>
      </c>
      <c r="D53" s="966" t="str">
        <f>CAL!AN60</f>
        <v/>
      </c>
      <c r="E53" s="966" t="str">
        <f>CAL!AM60</f>
        <v/>
      </c>
      <c r="F53" s="966" t="str">
        <f>CAL!AL60</f>
        <v/>
      </c>
      <c r="G53" s="966" t="str">
        <f>CAL!AO60</f>
        <v/>
      </c>
      <c r="H53" s="966" t="str">
        <f>CAL!AQ60</f>
        <v/>
      </c>
      <c r="I53" s="966" t="str">
        <f>CAL!AR60</f>
        <v/>
      </c>
      <c r="J53" s="964" t="str">
        <f>CAL!AS60</f>
        <v/>
      </c>
      <c r="K53" s="964" t="str">
        <f>CAL!AU60</f>
        <v/>
      </c>
      <c r="L53" s="964" t="str">
        <f>CAL!AV60</f>
        <v/>
      </c>
      <c r="M53" s="964" t="str">
        <f>CAL!AW60</f>
        <v/>
      </c>
      <c r="N53" s="964" t="str">
        <f>CAL!AY60</f>
        <v/>
      </c>
      <c r="O53" s="964" t="str">
        <f>CAL!AZ60</f>
        <v/>
      </c>
      <c r="P53" s="964" t="str">
        <f>CAL!BA60</f>
        <v/>
      </c>
      <c r="Q53" s="964" t="str">
        <f>CAL!BB60</f>
        <v/>
      </c>
      <c r="R53" s="964" t="str">
        <f>CAL!BC60</f>
        <v/>
      </c>
      <c r="S53" s="964" t="str">
        <f>CAL!BD60</f>
        <v/>
      </c>
      <c r="T53" s="964" t="str">
        <f>CAL!BE60</f>
        <v/>
      </c>
      <c r="U53" s="967" t="str">
        <f>CAL!BF60</f>
        <v/>
      </c>
      <c r="V53" s="28"/>
      <c r="W53" s="28"/>
      <c r="X53" s="28"/>
      <c r="Y53" s="28"/>
      <c r="Z53" s="28"/>
      <c r="AA53" s="28"/>
      <c r="AB53" s="28"/>
      <c r="AC53" s="28"/>
      <c r="AD53" s="28"/>
      <c r="AE53" s="28"/>
      <c r="AF53" s="28"/>
    </row>
    <row r="54" ht="15.75" customHeight="1">
      <c r="A54" s="963" t="str">
        <f>CAL!AG61</f>
        <v/>
      </c>
      <c r="B54" s="964" t="str">
        <f>CAL!AF61</f>
        <v/>
      </c>
      <c r="C54" s="965" t="str">
        <f>CAL!AI61</f>
        <v/>
      </c>
      <c r="D54" s="966" t="str">
        <f>CAL!AN61</f>
        <v/>
      </c>
      <c r="E54" s="966" t="str">
        <f>CAL!AM61</f>
        <v/>
      </c>
      <c r="F54" s="966" t="str">
        <f>CAL!AL61</f>
        <v/>
      </c>
      <c r="G54" s="966" t="str">
        <f>CAL!AO61</f>
        <v/>
      </c>
      <c r="H54" s="966" t="str">
        <f>CAL!AQ61</f>
        <v/>
      </c>
      <c r="I54" s="966" t="str">
        <f>CAL!AR61</f>
        <v/>
      </c>
      <c r="J54" s="964" t="str">
        <f>CAL!AS61</f>
        <v/>
      </c>
      <c r="K54" s="964" t="str">
        <f>CAL!AU61</f>
        <v/>
      </c>
      <c r="L54" s="964" t="str">
        <f>CAL!AV61</f>
        <v/>
      </c>
      <c r="M54" s="964" t="str">
        <f>CAL!AW61</f>
        <v/>
      </c>
      <c r="N54" s="964" t="str">
        <f>CAL!AY61</f>
        <v/>
      </c>
      <c r="O54" s="964" t="str">
        <f>CAL!AZ61</f>
        <v/>
      </c>
      <c r="P54" s="964" t="str">
        <f>CAL!BA61</f>
        <v/>
      </c>
      <c r="Q54" s="964" t="str">
        <f>CAL!BB61</f>
        <v/>
      </c>
      <c r="R54" s="964" t="str">
        <f>CAL!BC61</f>
        <v/>
      </c>
      <c r="S54" s="964" t="str">
        <f>CAL!BD61</f>
        <v/>
      </c>
      <c r="T54" s="964" t="str">
        <f>CAL!BE61</f>
        <v/>
      </c>
      <c r="U54" s="967" t="str">
        <f>CAL!BF61</f>
        <v/>
      </c>
      <c r="V54" s="28"/>
      <c r="W54" s="28"/>
      <c r="X54" s="28"/>
      <c r="Y54" s="28"/>
      <c r="Z54" s="28"/>
      <c r="AA54" s="28"/>
      <c r="AB54" s="28"/>
      <c r="AC54" s="28"/>
      <c r="AD54" s="28"/>
      <c r="AE54" s="28"/>
      <c r="AF54" s="28"/>
    </row>
    <row r="55" ht="15.75" customHeight="1">
      <c r="A55" s="963" t="str">
        <f>CAL!AG62</f>
        <v/>
      </c>
      <c r="B55" s="964" t="str">
        <f>CAL!AF62</f>
        <v/>
      </c>
      <c r="C55" s="965" t="str">
        <f>CAL!AI62</f>
        <v/>
      </c>
      <c r="D55" s="966" t="str">
        <f>CAL!AN62</f>
        <v/>
      </c>
      <c r="E55" s="966" t="str">
        <f>CAL!AM62</f>
        <v/>
      </c>
      <c r="F55" s="966" t="str">
        <f>CAL!AL62</f>
        <v/>
      </c>
      <c r="G55" s="966" t="str">
        <f>CAL!AO62</f>
        <v/>
      </c>
      <c r="H55" s="966" t="str">
        <f>CAL!AQ62</f>
        <v/>
      </c>
      <c r="I55" s="966" t="str">
        <f>CAL!AR62</f>
        <v/>
      </c>
      <c r="J55" s="964" t="str">
        <f>CAL!AS62</f>
        <v/>
      </c>
      <c r="K55" s="964" t="str">
        <f>CAL!AU62</f>
        <v/>
      </c>
      <c r="L55" s="964" t="str">
        <f>CAL!AV62</f>
        <v/>
      </c>
      <c r="M55" s="964" t="str">
        <f>CAL!AW62</f>
        <v/>
      </c>
      <c r="N55" s="964" t="str">
        <f>CAL!AY62</f>
        <v/>
      </c>
      <c r="O55" s="964" t="str">
        <f>CAL!AZ62</f>
        <v/>
      </c>
      <c r="P55" s="964" t="str">
        <f>CAL!BA62</f>
        <v/>
      </c>
      <c r="Q55" s="964" t="str">
        <f>CAL!BB62</f>
        <v/>
      </c>
      <c r="R55" s="964" t="str">
        <f>CAL!BC62</f>
        <v/>
      </c>
      <c r="S55" s="964" t="str">
        <f>CAL!BD62</f>
        <v/>
      </c>
      <c r="T55" s="964" t="str">
        <f>CAL!BE62</f>
        <v/>
      </c>
      <c r="U55" s="967" t="str">
        <f>CAL!BF62</f>
        <v/>
      </c>
      <c r="V55" s="28"/>
      <c r="W55" s="28"/>
      <c r="X55" s="28"/>
      <c r="Y55" s="28"/>
      <c r="Z55" s="28"/>
      <c r="AA55" s="28"/>
      <c r="AB55" s="28"/>
      <c r="AC55" s="28"/>
      <c r="AD55" s="28"/>
      <c r="AE55" s="28"/>
      <c r="AF55" s="28"/>
    </row>
    <row r="56" ht="15.75" customHeight="1">
      <c r="A56" s="963" t="str">
        <f>CAL!AG63</f>
        <v/>
      </c>
      <c r="B56" s="964" t="str">
        <f>CAL!AF63</f>
        <v/>
      </c>
      <c r="C56" s="965" t="str">
        <f>CAL!AI63</f>
        <v/>
      </c>
      <c r="D56" s="966" t="str">
        <f>CAL!AN63</f>
        <v/>
      </c>
      <c r="E56" s="966" t="str">
        <f>CAL!AM63</f>
        <v/>
      </c>
      <c r="F56" s="966" t="str">
        <f>CAL!AL63</f>
        <v/>
      </c>
      <c r="G56" s="966" t="str">
        <f>CAL!AO63</f>
        <v/>
      </c>
      <c r="H56" s="966" t="str">
        <f>CAL!AQ63</f>
        <v/>
      </c>
      <c r="I56" s="966" t="str">
        <f>CAL!AR63</f>
        <v/>
      </c>
      <c r="J56" s="964" t="str">
        <f>CAL!AS63</f>
        <v/>
      </c>
      <c r="K56" s="964" t="str">
        <f>CAL!AU63</f>
        <v/>
      </c>
      <c r="L56" s="964" t="str">
        <f>CAL!AV63</f>
        <v/>
      </c>
      <c r="M56" s="964" t="str">
        <f>CAL!AW63</f>
        <v/>
      </c>
      <c r="N56" s="964" t="str">
        <f>CAL!AY63</f>
        <v/>
      </c>
      <c r="O56" s="964" t="str">
        <f>CAL!AZ63</f>
        <v/>
      </c>
      <c r="P56" s="964" t="str">
        <f>CAL!BA63</f>
        <v/>
      </c>
      <c r="Q56" s="964" t="str">
        <f>CAL!BB63</f>
        <v/>
      </c>
      <c r="R56" s="964" t="str">
        <f>CAL!BC63</f>
        <v/>
      </c>
      <c r="S56" s="964" t="str">
        <f>CAL!BD63</f>
        <v/>
      </c>
      <c r="T56" s="964" t="str">
        <f>CAL!BE63</f>
        <v/>
      </c>
      <c r="U56" s="967" t="str">
        <f>CAL!BF63</f>
        <v/>
      </c>
      <c r="V56" s="28"/>
      <c r="W56" s="28"/>
      <c r="X56" s="28"/>
      <c r="Y56" s="28"/>
      <c r="Z56" s="28"/>
      <c r="AA56" s="28"/>
      <c r="AB56" s="28"/>
      <c r="AC56" s="28"/>
      <c r="AD56" s="28"/>
      <c r="AE56" s="28"/>
      <c r="AF56" s="28"/>
    </row>
    <row r="57" ht="15.75" customHeight="1">
      <c r="A57" s="963" t="str">
        <f>CAL!AG64</f>
        <v/>
      </c>
      <c r="B57" s="964" t="str">
        <f>CAL!AF64</f>
        <v/>
      </c>
      <c r="C57" s="965" t="str">
        <f>CAL!AI64</f>
        <v/>
      </c>
      <c r="D57" s="966" t="str">
        <f>CAL!AN64</f>
        <v/>
      </c>
      <c r="E57" s="966" t="str">
        <f>CAL!AM64</f>
        <v/>
      </c>
      <c r="F57" s="966" t="str">
        <f>CAL!AL64</f>
        <v/>
      </c>
      <c r="G57" s="966" t="str">
        <f>CAL!AO64</f>
        <v/>
      </c>
      <c r="H57" s="966" t="str">
        <f>CAL!AQ64</f>
        <v/>
      </c>
      <c r="I57" s="966" t="str">
        <f>CAL!AR64</f>
        <v/>
      </c>
      <c r="J57" s="964" t="str">
        <f>CAL!AS64</f>
        <v/>
      </c>
      <c r="K57" s="964" t="str">
        <f>CAL!AU64</f>
        <v/>
      </c>
      <c r="L57" s="964" t="str">
        <f>CAL!AV64</f>
        <v/>
      </c>
      <c r="M57" s="964" t="str">
        <f>CAL!AW64</f>
        <v/>
      </c>
      <c r="N57" s="964" t="str">
        <f>CAL!AY64</f>
        <v/>
      </c>
      <c r="O57" s="964" t="str">
        <f>CAL!AZ64</f>
        <v/>
      </c>
      <c r="P57" s="964" t="str">
        <f>CAL!BA64</f>
        <v/>
      </c>
      <c r="Q57" s="964" t="str">
        <f>CAL!BB64</f>
        <v/>
      </c>
      <c r="R57" s="964" t="str">
        <f>CAL!BC64</f>
        <v/>
      </c>
      <c r="S57" s="964" t="str">
        <f>CAL!BD64</f>
        <v/>
      </c>
      <c r="T57" s="964" t="str">
        <f>CAL!BE64</f>
        <v/>
      </c>
      <c r="U57" s="967" t="str">
        <f>CAL!BF64</f>
        <v/>
      </c>
      <c r="V57" s="28"/>
      <c r="W57" s="28"/>
      <c r="X57" s="28"/>
      <c r="Y57" s="28"/>
      <c r="Z57" s="28"/>
      <c r="AA57" s="28"/>
      <c r="AB57" s="28"/>
      <c r="AC57" s="28"/>
      <c r="AD57" s="28"/>
      <c r="AE57" s="28"/>
      <c r="AF57" s="28"/>
    </row>
    <row r="58" ht="15.75" customHeight="1">
      <c r="A58" s="963" t="str">
        <f>CAL!AG65</f>
        <v/>
      </c>
      <c r="B58" s="964" t="str">
        <f>CAL!AF65</f>
        <v/>
      </c>
      <c r="C58" s="965" t="str">
        <f>CAL!AI65</f>
        <v/>
      </c>
      <c r="D58" s="966" t="str">
        <f>CAL!AN65</f>
        <v/>
      </c>
      <c r="E58" s="966" t="str">
        <f>CAL!AM65</f>
        <v/>
      </c>
      <c r="F58" s="966" t="str">
        <f>CAL!AL65</f>
        <v/>
      </c>
      <c r="G58" s="966" t="str">
        <f>CAL!AO65</f>
        <v/>
      </c>
      <c r="H58" s="966" t="str">
        <f>CAL!AQ65</f>
        <v/>
      </c>
      <c r="I58" s="966" t="str">
        <f>CAL!AR65</f>
        <v/>
      </c>
      <c r="J58" s="964" t="str">
        <f>CAL!AS65</f>
        <v/>
      </c>
      <c r="K58" s="964" t="str">
        <f>CAL!AU65</f>
        <v/>
      </c>
      <c r="L58" s="964" t="str">
        <f>CAL!AV65</f>
        <v/>
      </c>
      <c r="M58" s="964" t="str">
        <f>CAL!AW65</f>
        <v/>
      </c>
      <c r="N58" s="964" t="str">
        <f>CAL!AY65</f>
        <v/>
      </c>
      <c r="O58" s="964" t="str">
        <f>CAL!AZ65</f>
        <v/>
      </c>
      <c r="P58" s="964" t="str">
        <f>CAL!BA65</f>
        <v/>
      </c>
      <c r="Q58" s="964" t="str">
        <f>CAL!BB65</f>
        <v/>
      </c>
      <c r="R58" s="964" t="str">
        <f>CAL!BC65</f>
        <v/>
      </c>
      <c r="S58" s="964" t="str">
        <f>CAL!BD65</f>
        <v/>
      </c>
      <c r="T58" s="964" t="str">
        <f>CAL!BE65</f>
        <v/>
      </c>
      <c r="U58" s="967" t="str">
        <f>CAL!BF65</f>
        <v/>
      </c>
      <c r="V58" s="28"/>
      <c r="W58" s="28"/>
      <c r="X58" s="28"/>
      <c r="Y58" s="28"/>
      <c r="Z58" s="28"/>
      <c r="AA58" s="28"/>
      <c r="AB58" s="28"/>
      <c r="AC58" s="28"/>
      <c r="AD58" s="28"/>
      <c r="AE58" s="28"/>
      <c r="AF58" s="28"/>
    </row>
    <row r="59" ht="15.75" customHeight="1">
      <c r="A59" s="963" t="str">
        <f>CAL!AG66</f>
        <v/>
      </c>
      <c r="B59" s="964" t="str">
        <f>CAL!AF66</f>
        <v/>
      </c>
      <c r="C59" s="965" t="str">
        <f>CAL!AI66</f>
        <v/>
      </c>
      <c r="D59" s="966" t="str">
        <f>CAL!AN66</f>
        <v/>
      </c>
      <c r="E59" s="966" t="str">
        <f>CAL!AM66</f>
        <v/>
      </c>
      <c r="F59" s="966" t="str">
        <f>CAL!AL66</f>
        <v/>
      </c>
      <c r="G59" s="966" t="str">
        <f>CAL!AO66</f>
        <v/>
      </c>
      <c r="H59" s="966" t="str">
        <f>CAL!AQ66</f>
        <v/>
      </c>
      <c r="I59" s="966" t="str">
        <f>CAL!AR66</f>
        <v/>
      </c>
      <c r="J59" s="964" t="str">
        <f>CAL!AS66</f>
        <v/>
      </c>
      <c r="K59" s="964" t="str">
        <f>CAL!AU66</f>
        <v/>
      </c>
      <c r="L59" s="964" t="str">
        <f>CAL!AV66</f>
        <v/>
      </c>
      <c r="M59" s="964" t="str">
        <f>CAL!AW66</f>
        <v/>
      </c>
      <c r="N59" s="964" t="str">
        <f>CAL!AY66</f>
        <v/>
      </c>
      <c r="O59" s="964" t="str">
        <f>CAL!AZ66</f>
        <v/>
      </c>
      <c r="P59" s="964" t="str">
        <f>CAL!BA66</f>
        <v/>
      </c>
      <c r="Q59" s="964" t="str">
        <f>CAL!BB66</f>
        <v/>
      </c>
      <c r="R59" s="964" t="str">
        <f>CAL!BC66</f>
        <v/>
      </c>
      <c r="S59" s="964" t="str">
        <f>CAL!BD66</f>
        <v/>
      </c>
      <c r="T59" s="964" t="str">
        <f>CAL!BE66</f>
        <v/>
      </c>
      <c r="U59" s="967" t="str">
        <f>CAL!BF66</f>
        <v/>
      </c>
      <c r="V59" s="28"/>
      <c r="W59" s="28"/>
      <c r="X59" s="28"/>
      <c r="Y59" s="28"/>
      <c r="Z59" s="28"/>
      <c r="AA59" s="28"/>
      <c r="AB59" s="28"/>
      <c r="AC59" s="28"/>
      <c r="AD59" s="28"/>
      <c r="AE59" s="28"/>
      <c r="AF59" s="28"/>
    </row>
    <row r="60" ht="15.75" customHeight="1">
      <c r="A60" s="963" t="str">
        <f>CAL!AG67</f>
        <v/>
      </c>
      <c r="B60" s="964" t="str">
        <f>CAL!AF67</f>
        <v/>
      </c>
      <c r="C60" s="965" t="str">
        <f>CAL!AI67</f>
        <v/>
      </c>
      <c r="D60" s="966" t="str">
        <f>CAL!AN67</f>
        <v/>
      </c>
      <c r="E60" s="966" t="str">
        <f>CAL!AM67</f>
        <v/>
      </c>
      <c r="F60" s="966" t="str">
        <f>CAL!AL67</f>
        <v/>
      </c>
      <c r="G60" s="966" t="str">
        <f>CAL!AO67</f>
        <v/>
      </c>
      <c r="H60" s="966" t="str">
        <f>CAL!AQ67</f>
        <v/>
      </c>
      <c r="I60" s="966" t="str">
        <f>CAL!AR67</f>
        <v/>
      </c>
      <c r="J60" s="964" t="str">
        <f>CAL!AS67</f>
        <v/>
      </c>
      <c r="K60" s="964" t="str">
        <f>CAL!AU67</f>
        <v/>
      </c>
      <c r="L60" s="964" t="str">
        <f>CAL!AV67</f>
        <v/>
      </c>
      <c r="M60" s="964" t="str">
        <f>CAL!AW67</f>
        <v/>
      </c>
      <c r="N60" s="964" t="str">
        <f>CAL!AY67</f>
        <v/>
      </c>
      <c r="O60" s="964" t="str">
        <f>CAL!AZ67</f>
        <v/>
      </c>
      <c r="P60" s="964" t="str">
        <f>CAL!BA67</f>
        <v/>
      </c>
      <c r="Q60" s="964" t="str">
        <f>CAL!BB67</f>
        <v/>
      </c>
      <c r="R60" s="964" t="str">
        <f>CAL!BC67</f>
        <v/>
      </c>
      <c r="S60" s="964" t="str">
        <f>CAL!BD67</f>
        <v/>
      </c>
      <c r="T60" s="964" t="str">
        <f>CAL!BE67</f>
        <v/>
      </c>
      <c r="U60" s="967" t="str">
        <f>CAL!BF67</f>
        <v/>
      </c>
      <c r="V60" s="28"/>
      <c r="W60" s="28"/>
      <c r="X60" s="28"/>
      <c r="Y60" s="28"/>
      <c r="Z60" s="28"/>
      <c r="AA60" s="28"/>
      <c r="AB60" s="28"/>
      <c r="AC60" s="28"/>
      <c r="AD60" s="28"/>
      <c r="AE60" s="28"/>
      <c r="AF60" s="28"/>
    </row>
    <row r="61" ht="15.75" customHeight="1">
      <c r="A61" s="963" t="str">
        <f>CAL!AG68</f>
        <v/>
      </c>
      <c r="B61" s="964" t="str">
        <f>CAL!AF68</f>
        <v/>
      </c>
      <c r="C61" s="965" t="str">
        <f>CAL!AI68</f>
        <v/>
      </c>
      <c r="D61" s="966" t="str">
        <f>CAL!AN68</f>
        <v/>
      </c>
      <c r="E61" s="966" t="str">
        <f>CAL!AM68</f>
        <v/>
      </c>
      <c r="F61" s="966" t="str">
        <f>CAL!AL68</f>
        <v/>
      </c>
      <c r="G61" s="966" t="str">
        <f>CAL!AO68</f>
        <v/>
      </c>
      <c r="H61" s="966" t="str">
        <f>CAL!AQ68</f>
        <v/>
      </c>
      <c r="I61" s="966" t="str">
        <f>CAL!AR68</f>
        <v/>
      </c>
      <c r="J61" s="964" t="str">
        <f>CAL!AS68</f>
        <v/>
      </c>
      <c r="K61" s="964" t="str">
        <f>CAL!AU68</f>
        <v/>
      </c>
      <c r="L61" s="964" t="str">
        <f>CAL!AV68</f>
        <v/>
      </c>
      <c r="M61" s="964" t="str">
        <f>CAL!AW68</f>
        <v/>
      </c>
      <c r="N61" s="964" t="str">
        <f>CAL!AY68</f>
        <v/>
      </c>
      <c r="O61" s="964" t="str">
        <f>CAL!AZ68</f>
        <v/>
      </c>
      <c r="P61" s="964" t="str">
        <f>CAL!BA68</f>
        <v/>
      </c>
      <c r="Q61" s="964" t="str">
        <f>CAL!BB68</f>
        <v/>
      </c>
      <c r="R61" s="964" t="str">
        <f>CAL!BC68</f>
        <v/>
      </c>
      <c r="S61" s="964" t="str">
        <f>CAL!BD68</f>
        <v/>
      </c>
      <c r="T61" s="964" t="str">
        <f>CAL!BE68</f>
        <v/>
      </c>
      <c r="U61" s="967" t="str">
        <f>CAL!BF68</f>
        <v/>
      </c>
      <c r="V61" s="28"/>
      <c r="W61" s="28"/>
      <c r="X61" s="28"/>
      <c r="Y61" s="28"/>
      <c r="Z61" s="28"/>
      <c r="AA61" s="28"/>
      <c r="AB61" s="28"/>
      <c r="AC61" s="28"/>
      <c r="AD61" s="28"/>
      <c r="AE61" s="28"/>
      <c r="AF61" s="28"/>
    </row>
    <row r="62" ht="15.75" customHeight="1">
      <c r="A62" s="963" t="str">
        <f>CAL!AG69</f>
        <v/>
      </c>
      <c r="B62" s="964" t="str">
        <f>CAL!AF69</f>
        <v/>
      </c>
      <c r="C62" s="965" t="str">
        <f>CAL!AI69</f>
        <v/>
      </c>
      <c r="D62" s="966" t="str">
        <f>CAL!AN69</f>
        <v/>
      </c>
      <c r="E62" s="966" t="str">
        <f>CAL!AM69</f>
        <v/>
      </c>
      <c r="F62" s="966" t="str">
        <f>CAL!AL69</f>
        <v/>
      </c>
      <c r="G62" s="966" t="str">
        <f>CAL!AO69</f>
        <v/>
      </c>
      <c r="H62" s="966" t="str">
        <f>CAL!AQ69</f>
        <v/>
      </c>
      <c r="I62" s="966" t="str">
        <f>CAL!AR69</f>
        <v/>
      </c>
      <c r="J62" s="964" t="str">
        <f>CAL!AS69</f>
        <v/>
      </c>
      <c r="K62" s="964" t="str">
        <f>CAL!AU69</f>
        <v/>
      </c>
      <c r="L62" s="964" t="str">
        <f>CAL!AV69</f>
        <v/>
      </c>
      <c r="M62" s="964" t="str">
        <f>CAL!AW69</f>
        <v/>
      </c>
      <c r="N62" s="964" t="str">
        <f>CAL!AY69</f>
        <v/>
      </c>
      <c r="O62" s="964" t="str">
        <f>CAL!AZ69</f>
        <v/>
      </c>
      <c r="P62" s="964" t="str">
        <f>CAL!BA69</f>
        <v/>
      </c>
      <c r="Q62" s="964" t="str">
        <f>CAL!BB69</f>
        <v/>
      </c>
      <c r="R62" s="964" t="str">
        <f>CAL!BC69</f>
        <v/>
      </c>
      <c r="S62" s="964" t="str">
        <f>CAL!BD69</f>
        <v/>
      </c>
      <c r="T62" s="964" t="str">
        <f>CAL!BE69</f>
        <v/>
      </c>
      <c r="U62" s="967" t="str">
        <f>CAL!BF69</f>
        <v/>
      </c>
      <c r="V62" s="28"/>
      <c r="W62" s="28"/>
      <c r="X62" s="28"/>
      <c r="Y62" s="28"/>
      <c r="Z62" s="28"/>
      <c r="AA62" s="28"/>
      <c r="AB62" s="28"/>
      <c r="AC62" s="28"/>
      <c r="AD62" s="28"/>
      <c r="AE62" s="28"/>
      <c r="AF62" s="28"/>
    </row>
    <row r="63" ht="15.75" customHeight="1">
      <c r="A63" s="963" t="str">
        <f>CAL!AG70</f>
        <v/>
      </c>
      <c r="B63" s="964" t="str">
        <f>CAL!AF70</f>
        <v/>
      </c>
      <c r="C63" s="965" t="str">
        <f>CAL!AI70</f>
        <v/>
      </c>
      <c r="D63" s="966" t="str">
        <f>CAL!AN70</f>
        <v/>
      </c>
      <c r="E63" s="966" t="str">
        <f>CAL!AM70</f>
        <v/>
      </c>
      <c r="F63" s="966" t="str">
        <f>CAL!AL70</f>
        <v/>
      </c>
      <c r="G63" s="966" t="str">
        <f>CAL!AO70</f>
        <v/>
      </c>
      <c r="H63" s="966" t="str">
        <f>CAL!AQ70</f>
        <v/>
      </c>
      <c r="I63" s="966" t="str">
        <f>CAL!AR70</f>
        <v/>
      </c>
      <c r="J63" s="964" t="str">
        <f>CAL!AS70</f>
        <v/>
      </c>
      <c r="K63" s="964" t="str">
        <f>CAL!AU70</f>
        <v/>
      </c>
      <c r="L63" s="964" t="str">
        <f>CAL!AV70</f>
        <v/>
      </c>
      <c r="M63" s="964" t="str">
        <f>CAL!AW70</f>
        <v/>
      </c>
      <c r="N63" s="964" t="str">
        <f>CAL!AY70</f>
        <v/>
      </c>
      <c r="O63" s="964" t="str">
        <f>CAL!AZ70</f>
        <v/>
      </c>
      <c r="P63" s="964" t="str">
        <f>CAL!BA70</f>
        <v/>
      </c>
      <c r="Q63" s="964" t="str">
        <f>CAL!BB70</f>
        <v/>
      </c>
      <c r="R63" s="964" t="str">
        <f>CAL!BC70</f>
        <v/>
      </c>
      <c r="S63" s="964" t="str">
        <f>CAL!BD70</f>
        <v/>
      </c>
      <c r="T63" s="964" t="str">
        <f>CAL!BE70</f>
        <v/>
      </c>
      <c r="U63" s="967" t="str">
        <f>CAL!BF70</f>
        <v/>
      </c>
      <c r="V63" s="28"/>
      <c r="W63" s="28"/>
      <c r="X63" s="28"/>
      <c r="Y63" s="28"/>
      <c r="Z63" s="28"/>
      <c r="AA63" s="28"/>
      <c r="AB63" s="28"/>
      <c r="AC63" s="28"/>
      <c r="AD63" s="28"/>
      <c r="AE63" s="28"/>
      <c r="AF63" s="28"/>
    </row>
    <row r="64" ht="15.75" customHeight="1">
      <c r="A64" s="963" t="str">
        <f>CAL!AG71</f>
        <v/>
      </c>
      <c r="B64" s="964" t="str">
        <f>CAL!AF71</f>
        <v/>
      </c>
      <c r="C64" s="965" t="str">
        <f>CAL!AI71</f>
        <v/>
      </c>
      <c r="D64" s="966" t="str">
        <f>CAL!AN71</f>
        <v/>
      </c>
      <c r="E64" s="966" t="str">
        <f>CAL!AM71</f>
        <v/>
      </c>
      <c r="F64" s="966" t="str">
        <f>CAL!AL71</f>
        <v/>
      </c>
      <c r="G64" s="966" t="str">
        <f>CAL!AO71</f>
        <v/>
      </c>
      <c r="H64" s="966" t="str">
        <f>CAL!AQ71</f>
        <v/>
      </c>
      <c r="I64" s="966" t="str">
        <f>CAL!AR71</f>
        <v/>
      </c>
      <c r="J64" s="964" t="str">
        <f>CAL!AS71</f>
        <v/>
      </c>
      <c r="K64" s="964" t="str">
        <f>CAL!AU71</f>
        <v/>
      </c>
      <c r="L64" s="964" t="str">
        <f>CAL!AV71</f>
        <v/>
      </c>
      <c r="M64" s="964" t="str">
        <f>CAL!AW71</f>
        <v/>
      </c>
      <c r="N64" s="964" t="str">
        <f>CAL!AY71</f>
        <v/>
      </c>
      <c r="O64" s="964" t="str">
        <f>CAL!AZ71</f>
        <v/>
      </c>
      <c r="P64" s="964" t="str">
        <f>CAL!BA71</f>
        <v/>
      </c>
      <c r="Q64" s="964" t="str">
        <f>CAL!BB71</f>
        <v/>
      </c>
      <c r="R64" s="964" t="str">
        <f>CAL!BC71</f>
        <v/>
      </c>
      <c r="S64" s="964" t="str">
        <f>CAL!BD71</f>
        <v/>
      </c>
      <c r="T64" s="964" t="str">
        <f>CAL!BE71</f>
        <v/>
      </c>
      <c r="U64" s="967" t="str">
        <f>CAL!BF71</f>
        <v/>
      </c>
      <c r="V64" s="28"/>
      <c r="W64" s="28"/>
      <c r="X64" s="28"/>
      <c r="Y64" s="28"/>
      <c r="Z64" s="28"/>
      <c r="AA64" s="28"/>
      <c r="AB64" s="28"/>
      <c r="AC64" s="28"/>
      <c r="AD64" s="28"/>
      <c r="AE64" s="28"/>
      <c r="AF64" s="28"/>
    </row>
    <row r="65" ht="15.75" customHeight="1">
      <c r="A65" s="963" t="str">
        <f>CAL!AG72</f>
        <v/>
      </c>
      <c r="B65" s="964" t="str">
        <f>CAL!AF72</f>
        <v/>
      </c>
      <c r="C65" s="965" t="str">
        <f>CAL!AI72</f>
        <v/>
      </c>
      <c r="D65" s="966" t="str">
        <f>CAL!AN72</f>
        <v/>
      </c>
      <c r="E65" s="966" t="str">
        <f>CAL!AM72</f>
        <v/>
      </c>
      <c r="F65" s="966" t="str">
        <f>CAL!AL72</f>
        <v/>
      </c>
      <c r="G65" s="966" t="str">
        <f>CAL!AO72</f>
        <v/>
      </c>
      <c r="H65" s="966" t="str">
        <f>CAL!AQ72</f>
        <v/>
      </c>
      <c r="I65" s="966" t="str">
        <f>CAL!AR72</f>
        <v/>
      </c>
      <c r="J65" s="964" t="str">
        <f>CAL!AS72</f>
        <v/>
      </c>
      <c r="K65" s="964" t="str">
        <f>CAL!AU72</f>
        <v/>
      </c>
      <c r="L65" s="964" t="str">
        <f>CAL!AV72</f>
        <v/>
      </c>
      <c r="M65" s="964" t="str">
        <f>CAL!AW72</f>
        <v/>
      </c>
      <c r="N65" s="964" t="str">
        <f>CAL!AY72</f>
        <v/>
      </c>
      <c r="O65" s="964" t="str">
        <f>CAL!AZ72</f>
        <v/>
      </c>
      <c r="P65" s="964" t="str">
        <f>CAL!BA72</f>
        <v/>
      </c>
      <c r="Q65" s="964" t="str">
        <f>CAL!BB72</f>
        <v/>
      </c>
      <c r="R65" s="964" t="str">
        <f>CAL!BC72</f>
        <v/>
      </c>
      <c r="S65" s="964" t="str">
        <f>CAL!BD72</f>
        <v/>
      </c>
      <c r="T65" s="964" t="str">
        <f>CAL!BE72</f>
        <v/>
      </c>
      <c r="U65" s="967" t="str">
        <f>CAL!BF72</f>
        <v/>
      </c>
      <c r="V65" s="28"/>
      <c r="W65" s="28"/>
      <c r="X65" s="28"/>
      <c r="Y65" s="28"/>
      <c r="Z65" s="28"/>
      <c r="AA65" s="28"/>
      <c r="AB65" s="28"/>
      <c r="AC65" s="28"/>
      <c r="AD65" s="28"/>
      <c r="AE65" s="28"/>
      <c r="AF65" s="28"/>
    </row>
    <row r="66" ht="15.75" customHeight="1">
      <c r="A66" s="963" t="str">
        <f>CAL!AG73</f>
        <v/>
      </c>
      <c r="B66" s="964" t="str">
        <f>CAL!AF73</f>
        <v/>
      </c>
      <c r="C66" s="965" t="str">
        <f>CAL!AI73</f>
        <v/>
      </c>
      <c r="D66" s="966" t="str">
        <f>CAL!AN73</f>
        <v/>
      </c>
      <c r="E66" s="966" t="str">
        <f>CAL!AM73</f>
        <v/>
      </c>
      <c r="F66" s="966" t="str">
        <f>CAL!AL73</f>
        <v/>
      </c>
      <c r="G66" s="966" t="str">
        <f>CAL!AO73</f>
        <v/>
      </c>
      <c r="H66" s="966" t="str">
        <f>CAL!AQ73</f>
        <v/>
      </c>
      <c r="I66" s="966" t="str">
        <f>CAL!AR73</f>
        <v/>
      </c>
      <c r="J66" s="964" t="str">
        <f>CAL!AS73</f>
        <v/>
      </c>
      <c r="K66" s="964" t="str">
        <f>CAL!AU73</f>
        <v/>
      </c>
      <c r="L66" s="964" t="str">
        <f>CAL!AV73</f>
        <v/>
      </c>
      <c r="M66" s="964" t="str">
        <f>CAL!AW73</f>
        <v/>
      </c>
      <c r="N66" s="964" t="str">
        <f>CAL!AY73</f>
        <v/>
      </c>
      <c r="O66" s="964" t="str">
        <f>CAL!AZ73</f>
        <v/>
      </c>
      <c r="P66" s="964" t="str">
        <f>CAL!BA73</f>
        <v/>
      </c>
      <c r="Q66" s="964" t="str">
        <f>CAL!BB73</f>
        <v/>
      </c>
      <c r="R66" s="964" t="str">
        <f>CAL!BC73</f>
        <v/>
      </c>
      <c r="S66" s="964" t="str">
        <f>CAL!BD73</f>
        <v/>
      </c>
      <c r="T66" s="964" t="str">
        <f>CAL!BE73</f>
        <v/>
      </c>
      <c r="U66" s="967" t="str">
        <f>CAL!BF73</f>
        <v/>
      </c>
      <c r="V66" s="28"/>
      <c r="W66" s="28"/>
      <c r="X66" s="28"/>
      <c r="Y66" s="28"/>
      <c r="Z66" s="28"/>
      <c r="AA66" s="28"/>
      <c r="AB66" s="28"/>
      <c r="AC66" s="28"/>
      <c r="AD66" s="28"/>
      <c r="AE66" s="28"/>
      <c r="AF66" s="28"/>
    </row>
    <row r="67" ht="15.75" customHeight="1">
      <c r="A67" s="963" t="str">
        <f>CAL!AG74</f>
        <v/>
      </c>
      <c r="B67" s="964" t="str">
        <f>CAL!AF74</f>
        <v/>
      </c>
      <c r="C67" s="965" t="str">
        <f>CAL!AI74</f>
        <v/>
      </c>
      <c r="D67" s="966" t="str">
        <f>CAL!AN74</f>
        <v/>
      </c>
      <c r="E67" s="966" t="str">
        <f>CAL!AM74</f>
        <v/>
      </c>
      <c r="F67" s="966" t="str">
        <f>CAL!AL74</f>
        <v/>
      </c>
      <c r="G67" s="966" t="str">
        <f>CAL!AO74</f>
        <v/>
      </c>
      <c r="H67" s="966" t="str">
        <f>CAL!AQ74</f>
        <v/>
      </c>
      <c r="I67" s="966" t="str">
        <f>CAL!AR74</f>
        <v/>
      </c>
      <c r="J67" s="964" t="str">
        <f>CAL!AS74</f>
        <v/>
      </c>
      <c r="K67" s="964" t="str">
        <f>CAL!AU74</f>
        <v/>
      </c>
      <c r="L67" s="964" t="str">
        <f>CAL!AV74</f>
        <v/>
      </c>
      <c r="M67" s="964" t="str">
        <f>CAL!AW74</f>
        <v/>
      </c>
      <c r="N67" s="964" t="str">
        <f>CAL!AY74</f>
        <v/>
      </c>
      <c r="O67" s="964" t="str">
        <f>CAL!AZ74</f>
        <v/>
      </c>
      <c r="P67" s="964" t="str">
        <f>CAL!BA74</f>
        <v/>
      </c>
      <c r="Q67" s="964" t="str">
        <f>CAL!BB74</f>
        <v/>
      </c>
      <c r="R67" s="964" t="str">
        <f>CAL!BC74</f>
        <v/>
      </c>
      <c r="S67" s="964" t="str">
        <f>CAL!BD74</f>
        <v/>
      </c>
      <c r="T67" s="964" t="str">
        <f>CAL!BE74</f>
        <v/>
      </c>
      <c r="U67" s="967" t="str">
        <f>CAL!BF74</f>
        <v/>
      </c>
      <c r="V67" s="28"/>
      <c r="W67" s="28"/>
      <c r="X67" s="28"/>
      <c r="Y67" s="28"/>
      <c r="Z67" s="28"/>
      <c r="AA67" s="28"/>
      <c r="AB67" s="28"/>
      <c r="AC67" s="28"/>
      <c r="AD67" s="28"/>
      <c r="AE67" s="28"/>
      <c r="AF67" s="28"/>
    </row>
    <row r="68" ht="15.75" customHeight="1">
      <c r="A68" s="963" t="str">
        <f>CAL!AG75</f>
        <v/>
      </c>
      <c r="B68" s="964" t="str">
        <f>CAL!AF75</f>
        <v/>
      </c>
      <c r="C68" s="965" t="str">
        <f>CAL!AI75</f>
        <v/>
      </c>
      <c r="D68" s="966" t="str">
        <f>CAL!AN75</f>
        <v/>
      </c>
      <c r="E68" s="966" t="str">
        <f>CAL!AM75</f>
        <v/>
      </c>
      <c r="F68" s="966" t="str">
        <f>CAL!AL75</f>
        <v/>
      </c>
      <c r="G68" s="966" t="str">
        <f>CAL!AO75</f>
        <v/>
      </c>
      <c r="H68" s="966" t="str">
        <f>CAL!AQ75</f>
        <v/>
      </c>
      <c r="I68" s="966" t="str">
        <f>CAL!AR75</f>
        <v/>
      </c>
      <c r="J68" s="964" t="str">
        <f>CAL!AS75</f>
        <v/>
      </c>
      <c r="K68" s="964" t="str">
        <f>CAL!AU75</f>
        <v/>
      </c>
      <c r="L68" s="964" t="str">
        <f>CAL!AV75</f>
        <v/>
      </c>
      <c r="M68" s="964" t="str">
        <f>CAL!AW75</f>
        <v/>
      </c>
      <c r="N68" s="964" t="str">
        <f>CAL!AY75</f>
        <v/>
      </c>
      <c r="O68" s="964" t="str">
        <f>CAL!AZ75</f>
        <v/>
      </c>
      <c r="P68" s="964" t="str">
        <f>CAL!BA75</f>
        <v/>
      </c>
      <c r="Q68" s="964" t="str">
        <f>CAL!BB75</f>
        <v/>
      </c>
      <c r="R68" s="964" t="str">
        <f>CAL!BC75</f>
        <v/>
      </c>
      <c r="S68" s="964" t="str">
        <f>CAL!BD75</f>
        <v/>
      </c>
      <c r="T68" s="964" t="str">
        <f>CAL!BE75</f>
        <v/>
      </c>
      <c r="U68" s="967" t="str">
        <f>CAL!BF75</f>
        <v/>
      </c>
      <c r="V68" s="28"/>
      <c r="W68" s="28"/>
      <c r="X68" s="28"/>
      <c r="Y68" s="28"/>
      <c r="Z68" s="28"/>
      <c r="AA68" s="28"/>
      <c r="AB68" s="28"/>
      <c r="AC68" s="28"/>
      <c r="AD68" s="28"/>
      <c r="AE68" s="28"/>
      <c r="AF68" s="28"/>
    </row>
    <row r="69" ht="15.75" customHeight="1">
      <c r="A69" s="963" t="str">
        <f>CAL!AG76</f>
        <v/>
      </c>
      <c r="B69" s="964" t="str">
        <f>CAL!AF76</f>
        <v/>
      </c>
      <c r="C69" s="965" t="str">
        <f>CAL!AI76</f>
        <v/>
      </c>
      <c r="D69" s="966" t="str">
        <f>CAL!AN76</f>
        <v/>
      </c>
      <c r="E69" s="966" t="str">
        <f>CAL!AM76</f>
        <v/>
      </c>
      <c r="F69" s="966" t="str">
        <f>CAL!AL76</f>
        <v/>
      </c>
      <c r="G69" s="966" t="str">
        <f>CAL!AO76</f>
        <v/>
      </c>
      <c r="H69" s="966" t="str">
        <f>CAL!AQ76</f>
        <v/>
      </c>
      <c r="I69" s="966" t="str">
        <f>CAL!AR76</f>
        <v/>
      </c>
      <c r="J69" s="964" t="str">
        <f>CAL!AS76</f>
        <v/>
      </c>
      <c r="K69" s="964" t="str">
        <f>CAL!AU76</f>
        <v/>
      </c>
      <c r="L69" s="964" t="str">
        <f>CAL!AV76</f>
        <v/>
      </c>
      <c r="M69" s="964" t="str">
        <f>CAL!AW76</f>
        <v/>
      </c>
      <c r="N69" s="964" t="str">
        <f>CAL!AY76</f>
        <v/>
      </c>
      <c r="O69" s="964" t="str">
        <f>CAL!AZ76</f>
        <v/>
      </c>
      <c r="P69" s="964" t="str">
        <f>CAL!BA76</f>
        <v/>
      </c>
      <c r="Q69" s="964" t="str">
        <f>CAL!BB76</f>
        <v/>
      </c>
      <c r="R69" s="964" t="str">
        <f>CAL!BC76</f>
        <v/>
      </c>
      <c r="S69" s="964" t="str">
        <f>CAL!BD76</f>
        <v/>
      </c>
      <c r="T69" s="964" t="str">
        <f>CAL!BE76</f>
        <v/>
      </c>
      <c r="U69" s="967" t="str">
        <f>CAL!BF76</f>
        <v/>
      </c>
      <c r="V69" s="28"/>
      <c r="W69" s="28"/>
      <c r="X69" s="28"/>
      <c r="Y69" s="28"/>
      <c r="Z69" s="28"/>
      <c r="AA69" s="28"/>
      <c r="AB69" s="28"/>
      <c r="AC69" s="28"/>
      <c r="AD69" s="28"/>
      <c r="AE69" s="28"/>
      <c r="AF69" s="28"/>
    </row>
    <row r="70" ht="15.75" customHeight="1">
      <c r="A70" s="963" t="str">
        <f>CAL!AG77</f>
        <v/>
      </c>
      <c r="B70" s="964" t="str">
        <f>CAL!AF77</f>
        <v/>
      </c>
      <c r="C70" s="965" t="str">
        <f>CAL!AI77</f>
        <v/>
      </c>
      <c r="D70" s="966" t="str">
        <f>CAL!AN77</f>
        <v/>
      </c>
      <c r="E70" s="966" t="str">
        <f>CAL!AM77</f>
        <v/>
      </c>
      <c r="F70" s="966" t="str">
        <f>CAL!AL77</f>
        <v/>
      </c>
      <c r="G70" s="966" t="str">
        <f>CAL!AO77</f>
        <v/>
      </c>
      <c r="H70" s="966" t="str">
        <f>CAL!AQ77</f>
        <v/>
      </c>
      <c r="I70" s="966" t="str">
        <f>CAL!AR77</f>
        <v/>
      </c>
      <c r="J70" s="964" t="str">
        <f>CAL!AS77</f>
        <v/>
      </c>
      <c r="K70" s="964" t="str">
        <f>CAL!AU77</f>
        <v/>
      </c>
      <c r="L70" s="964" t="str">
        <f>CAL!AV77</f>
        <v/>
      </c>
      <c r="M70" s="964" t="str">
        <f>CAL!AW77</f>
        <v/>
      </c>
      <c r="N70" s="964" t="str">
        <f>CAL!AY77</f>
        <v/>
      </c>
      <c r="O70" s="964" t="str">
        <f>CAL!AZ77</f>
        <v/>
      </c>
      <c r="P70" s="964" t="str">
        <f>CAL!BA77</f>
        <v/>
      </c>
      <c r="Q70" s="964" t="str">
        <f>CAL!BB77</f>
        <v/>
      </c>
      <c r="R70" s="964" t="str">
        <f>CAL!BC77</f>
        <v/>
      </c>
      <c r="S70" s="964" t="str">
        <f>CAL!BD77</f>
        <v/>
      </c>
      <c r="T70" s="964" t="str">
        <f>CAL!BE77</f>
        <v/>
      </c>
      <c r="U70" s="967" t="str">
        <f>CAL!BF77</f>
        <v/>
      </c>
      <c r="V70" s="28"/>
      <c r="W70" s="28"/>
      <c r="X70" s="28"/>
      <c r="Y70" s="28"/>
      <c r="Z70" s="28"/>
      <c r="AA70" s="28"/>
      <c r="AB70" s="28"/>
      <c r="AC70" s="28"/>
      <c r="AD70" s="28"/>
      <c r="AE70" s="28"/>
      <c r="AF70" s="28"/>
    </row>
    <row r="71" ht="15.75" customHeight="1">
      <c r="A71" s="963" t="str">
        <f>CAL!AG78</f>
        <v/>
      </c>
      <c r="B71" s="964" t="str">
        <f>CAL!AF78</f>
        <v/>
      </c>
      <c r="C71" s="965" t="str">
        <f>CAL!AI78</f>
        <v/>
      </c>
      <c r="D71" s="966" t="str">
        <f>CAL!AN78</f>
        <v/>
      </c>
      <c r="E71" s="966" t="str">
        <f>CAL!AM78</f>
        <v/>
      </c>
      <c r="F71" s="966" t="str">
        <f>CAL!AL78</f>
        <v/>
      </c>
      <c r="G71" s="966" t="str">
        <f>CAL!AO78</f>
        <v/>
      </c>
      <c r="H71" s="966" t="str">
        <f>CAL!AQ78</f>
        <v/>
      </c>
      <c r="I71" s="966" t="str">
        <f>CAL!AR78</f>
        <v/>
      </c>
      <c r="J71" s="964" t="str">
        <f>CAL!AS78</f>
        <v/>
      </c>
      <c r="K71" s="964" t="str">
        <f>CAL!AU78</f>
        <v/>
      </c>
      <c r="L71" s="964" t="str">
        <f>CAL!AV78</f>
        <v/>
      </c>
      <c r="M71" s="964" t="str">
        <f>CAL!AW78</f>
        <v/>
      </c>
      <c r="N71" s="964" t="str">
        <f>CAL!AY78</f>
        <v/>
      </c>
      <c r="O71" s="964" t="str">
        <f>CAL!AZ78</f>
        <v/>
      </c>
      <c r="P71" s="964" t="str">
        <f>CAL!BA78</f>
        <v/>
      </c>
      <c r="Q71" s="964" t="str">
        <f>CAL!BB78</f>
        <v/>
      </c>
      <c r="R71" s="964" t="str">
        <f>CAL!BC78</f>
        <v/>
      </c>
      <c r="S71" s="964" t="str">
        <f>CAL!BD78</f>
        <v/>
      </c>
      <c r="T71" s="964" t="str">
        <f>CAL!BE78</f>
        <v/>
      </c>
      <c r="U71" s="967" t="str">
        <f>CAL!BF78</f>
        <v/>
      </c>
      <c r="V71" s="28"/>
      <c r="W71" s="28"/>
      <c r="X71" s="28"/>
      <c r="Y71" s="28"/>
      <c r="Z71" s="28"/>
      <c r="AA71" s="28"/>
      <c r="AB71" s="28"/>
      <c r="AC71" s="28"/>
      <c r="AD71" s="28"/>
      <c r="AE71" s="28"/>
      <c r="AF71" s="28"/>
    </row>
    <row r="72" ht="15.75" customHeight="1">
      <c r="A72" s="963" t="str">
        <f>CAL!AG79</f>
        <v/>
      </c>
      <c r="B72" s="964" t="str">
        <f>CAL!AF79</f>
        <v/>
      </c>
      <c r="C72" s="965" t="str">
        <f>CAL!AI79</f>
        <v/>
      </c>
      <c r="D72" s="966" t="str">
        <f>CAL!AN79</f>
        <v/>
      </c>
      <c r="E72" s="966" t="str">
        <f>CAL!AM79</f>
        <v/>
      </c>
      <c r="F72" s="966" t="str">
        <f>CAL!AL79</f>
        <v/>
      </c>
      <c r="G72" s="966" t="str">
        <f>CAL!AO79</f>
        <v/>
      </c>
      <c r="H72" s="966" t="str">
        <f>CAL!AQ79</f>
        <v/>
      </c>
      <c r="I72" s="966" t="str">
        <f>CAL!AR79</f>
        <v/>
      </c>
      <c r="J72" s="964" t="str">
        <f>CAL!AS79</f>
        <v/>
      </c>
      <c r="K72" s="964" t="str">
        <f>CAL!AU79</f>
        <v/>
      </c>
      <c r="L72" s="964" t="str">
        <f>CAL!AV79</f>
        <v/>
      </c>
      <c r="M72" s="964" t="str">
        <f>CAL!AW79</f>
        <v/>
      </c>
      <c r="N72" s="964" t="str">
        <f>CAL!AY79</f>
        <v/>
      </c>
      <c r="O72" s="964" t="str">
        <f>CAL!AZ79</f>
        <v/>
      </c>
      <c r="P72" s="964" t="str">
        <f>CAL!BA79</f>
        <v/>
      </c>
      <c r="Q72" s="964" t="str">
        <f>CAL!BB79</f>
        <v/>
      </c>
      <c r="R72" s="964" t="str">
        <f>CAL!BC79</f>
        <v/>
      </c>
      <c r="S72" s="964" t="str">
        <f>CAL!BD79</f>
        <v/>
      </c>
      <c r="T72" s="964" t="str">
        <f>CAL!BE79</f>
        <v/>
      </c>
      <c r="U72" s="967" t="str">
        <f>CAL!BF79</f>
        <v/>
      </c>
      <c r="V72" s="28"/>
      <c r="W72" s="28"/>
      <c r="X72" s="28"/>
      <c r="Y72" s="28"/>
      <c r="Z72" s="28"/>
      <c r="AA72" s="28"/>
      <c r="AB72" s="28"/>
      <c r="AC72" s="28"/>
      <c r="AD72" s="28"/>
      <c r="AE72" s="28"/>
      <c r="AF72" s="28"/>
    </row>
    <row r="73" ht="15.75" customHeight="1">
      <c r="A73" s="963" t="str">
        <f>CAL!AG80</f>
        <v/>
      </c>
      <c r="B73" s="964" t="str">
        <f>CAL!AF80</f>
        <v/>
      </c>
      <c r="C73" s="965" t="str">
        <f>CAL!AI80</f>
        <v/>
      </c>
      <c r="D73" s="966" t="str">
        <f>CAL!AN80</f>
        <v/>
      </c>
      <c r="E73" s="966" t="str">
        <f>CAL!AM80</f>
        <v/>
      </c>
      <c r="F73" s="966" t="str">
        <f>CAL!AL80</f>
        <v/>
      </c>
      <c r="G73" s="966" t="str">
        <f>CAL!AO80</f>
        <v/>
      </c>
      <c r="H73" s="966" t="str">
        <f>CAL!AQ80</f>
        <v/>
      </c>
      <c r="I73" s="966" t="str">
        <f>CAL!AR80</f>
        <v/>
      </c>
      <c r="J73" s="964" t="str">
        <f>CAL!AS80</f>
        <v/>
      </c>
      <c r="K73" s="964" t="str">
        <f>CAL!AU80</f>
        <v/>
      </c>
      <c r="L73" s="964" t="str">
        <f>CAL!AV80</f>
        <v/>
      </c>
      <c r="M73" s="964" t="str">
        <f>CAL!AW80</f>
        <v/>
      </c>
      <c r="N73" s="964" t="str">
        <f>CAL!AY80</f>
        <v/>
      </c>
      <c r="O73" s="964" t="str">
        <f>CAL!AZ80</f>
        <v/>
      </c>
      <c r="P73" s="964" t="str">
        <f>CAL!BA80</f>
        <v/>
      </c>
      <c r="Q73" s="964" t="str">
        <f>CAL!BB80</f>
        <v/>
      </c>
      <c r="R73" s="964" t="str">
        <f>CAL!BC80</f>
        <v/>
      </c>
      <c r="S73" s="964" t="str">
        <f>CAL!BD80</f>
        <v/>
      </c>
      <c r="T73" s="964" t="str">
        <f>CAL!BE80</f>
        <v/>
      </c>
      <c r="U73" s="967" t="str">
        <f>CAL!BF80</f>
        <v/>
      </c>
      <c r="V73" s="28"/>
      <c r="W73" s="28"/>
      <c r="X73" s="28"/>
      <c r="Y73" s="28"/>
      <c r="Z73" s="28"/>
      <c r="AA73" s="28"/>
      <c r="AB73" s="28"/>
      <c r="AC73" s="28"/>
      <c r="AD73" s="28"/>
      <c r="AE73" s="28"/>
      <c r="AF73" s="28"/>
    </row>
    <row r="74" ht="15.75" customHeight="1">
      <c r="A74" s="963" t="str">
        <f>CAL!AG81</f>
        <v/>
      </c>
      <c r="B74" s="964" t="str">
        <f>CAL!AF81</f>
        <v/>
      </c>
      <c r="C74" s="965" t="str">
        <f>CAL!AI81</f>
        <v/>
      </c>
      <c r="D74" s="966" t="str">
        <f>CAL!AN81</f>
        <v/>
      </c>
      <c r="E74" s="966" t="str">
        <f>CAL!AM81</f>
        <v/>
      </c>
      <c r="F74" s="966" t="str">
        <f>CAL!AL81</f>
        <v/>
      </c>
      <c r="G74" s="966" t="str">
        <f>CAL!AO81</f>
        <v/>
      </c>
      <c r="H74" s="966" t="str">
        <f>CAL!AQ81</f>
        <v/>
      </c>
      <c r="I74" s="966" t="str">
        <f>CAL!AR81</f>
        <v/>
      </c>
      <c r="J74" s="964" t="str">
        <f>CAL!AS81</f>
        <v/>
      </c>
      <c r="K74" s="964" t="str">
        <f>CAL!AU81</f>
        <v/>
      </c>
      <c r="L74" s="964" t="str">
        <f>CAL!AV81</f>
        <v/>
      </c>
      <c r="M74" s="964" t="str">
        <f>CAL!AW81</f>
        <v/>
      </c>
      <c r="N74" s="964" t="str">
        <f>CAL!AY81</f>
        <v/>
      </c>
      <c r="O74" s="964" t="str">
        <f>CAL!AZ81</f>
        <v/>
      </c>
      <c r="P74" s="964" t="str">
        <f>CAL!BA81</f>
        <v/>
      </c>
      <c r="Q74" s="964" t="str">
        <f>CAL!BB81</f>
        <v/>
      </c>
      <c r="R74" s="964" t="str">
        <f>CAL!BC81</f>
        <v/>
      </c>
      <c r="S74" s="964" t="str">
        <f>CAL!BD81</f>
        <v/>
      </c>
      <c r="T74" s="964" t="str">
        <f>CAL!BE81</f>
        <v/>
      </c>
      <c r="U74" s="967" t="str">
        <f>CAL!BF81</f>
        <v/>
      </c>
      <c r="V74" s="28"/>
      <c r="W74" s="28"/>
      <c r="X74" s="28"/>
      <c r="Y74" s="28"/>
      <c r="Z74" s="28"/>
      <c r="AA74" s="28"/>
      <c r="AB74" s="28"/>
      <c r="AC74" s="28"/>
      <c r="AD74" s="28"/>
      <c r="AE74" s="28"/>
      <c r="AF74" s="28"/>
    </row>
    <row r="75" ht="15.75" customHeight="1">
      <c r="A75" s="963" t="str">
        <f>CAL!AG82</f>
        <v/>
      </c>
      <c r="B75" s="964" t="str">
        <f>CAL!AF82</f>
        <v/>
      </c>
      <c r="C75" s="965" t="str">
        <f>CAL!AI82</f>
        <v/>
      </c>
      <c r="D75" s="966" t="str">
        <f>CAL!AN82</f>
        <v/>
      </c>
      <c r="E75" s="966" t="str">
        <f>CAL!AM82</f>
        <v/>
      </c>
      <c r="F75" s="966" t="str">
        <f>CAL!AL82</f>
        <v/>
      </c>
      <c r="G75" s="966" t="str">
        <f>CAL!AO82</f>
        <v/>
      </c>
      <c r="H75" s="966" t="str">
        <f>CAL!AQ82</f>
        <v/>
      </c>
      <c r="I75" s="966" t="str">
        <f>CAL!AR82</f>
        <v/>
      </c>
      <c r="J75" s="964" t="str">
        <f>CAL!AS82</f>
        <v/>
      </c>
      <c r="K75" s="964" t="str">
        <f>CAL!AU82</f>
        <v/>
      </c>
      <c r="L75" s="964" t="str">
        <f>CAL!AV82</f>
        <v/>
      </c>
      <c r="M75" s="964" t="str">
        <f>CAL!AW82</f>
        <v/>
      </c>
      <c r="N75" s="964" t="str">
        <f>CAL!AY82</f>
        <v/>
      </c>
      <c r="O75" s="964" t="str">
        <f>CAL!AZ82</f>
        <v/>
      </c>
      <c r="P75" s="964" t="str">
        <f>CAL!BA82</f>
        <v/>
      </c>
      <c r="Q75" s="964" t="str">
        <f>CAL!BB82</f>
        <v/>
      </c>
      <c r="R75" s="964" t="str">
        <f>CAL!BC82</f>
        <v/>
      </c>
      <c r="S75" s="964" t="str">
        <f>CAL!BD82</f>
        <v/>
      </c>
      <c r="T75" s="964" t="str">
        <f>CAL!BE82</f>
        <v/>
      </c>
      <c r="U75" s="967" t="str">
        <f>CAL!BF82</f>
        <v/>
      </c>
      <c r="V75" s="28"/>
      <c r="W75" s="28"/>
      <c r="X75" s="28"/>
      <c r="Y75" s="28"/>
      <c r="Z75" s="28"/>
      <c r="AA75" s="28"/>
      <c r="AB75" s="28"/>
      <c r="AC75" s="28"/>
      <c r="AD75" s="28"/>
      <c r="AE75" s="28"/>
      <c r="AF75" s="28"/>
    </row>
    <row r="76" ht="15.75" customHeight="1">
      <c r="A76" s="963" t="str">
        <f>CAL!AG83</f>
        <v/>
      </c>
      <c r="B76" s="964" t="str">
        <f>CAL!AF83</f>
        <v/>
      </c>
      <c r="C76" s="965" t="str">
        <f>CAL!AI83</f>
        <v/>
      </c>
      <c r="D76" s="966" t="str">
        <f>CAL!AN83</f>
        <v/>
      </c>
      <c r="E76" s="966" t="str">
        <f>CAL!AM83</f>
        <v/>
      </c>
      <c r="F76" s="966" t="str">
        <f>CAL!AL83</f>
        <v/>
      </c>
      <c r="G76" s="966" t="str">
        <f>CAL!AO83</f>
        <v/>
      </c>
      <c r="H76" s="966" t="str">
        <f>CAL!AQ83</f>
        <v/>
      </c>
      <c r="I76" s="966" t="str">
        <f>CAL!AR83</f>
        <v/>
      </c>
      <c r="J76" s="964" t="str">
        <f>CAL!AS83</f>
        <v/>
      </c>
      <c r="K76" s="964" t="str">
        <f>CAL!AU83</f>
        <v/>
      </c>
      <c r="L76" s="964" t="str">
        <f>CAL!AV83</f>
        <v/>
      </c>
      <c r="M76" s="964" t="str">
        <f>CAL!AW83</f>
        <v/>
      </c>
      <c r="N76" s="964" t="str">
        <f>CAL!AY83</f>
        <v/>
      </c>
      <c r="O76" s="964" t="str">
        <f>CAL!AZ83</f>
        <v/>
      </c>
      <c r="P76" s="964" t="str">
        <f>CAL!BA83</f>
        <v/>
      </c>
      <c r="Q76" s="964" t="str">
        <f>CAL!BB83</f>
        <v/>
      </c>
      <c r="R76" s="964" t="str">
        <f>CAL!BC83</f>
        <v/>
      </c>
      <c r="S76" s="964" t="str">
        <f>CAL!BD83</f>
        <v/>
      </c>
      <c r="T76" s="964" t="str">
        <f>CAL!BE83</f>
        <v/>
      </c>
      <c r="U76" s="967" t="str">
        <f>CAL!BF83</f>
        <v/>
      </c>
      <c r="V76" s="28"/>
      <c r="W76" s="28"/>
      <c r="X76" s="28"/>
      <c r="Y76" s="28"/>
      <c r="Z76" s="28"/>
      <c r="AA76" s="28"/>
      <c r="AB76" s="28"/>
      <c r="AC76" s="28"/>
      <c r="AD76" s="28"/>
      <c r="AE76" s="28"/>
      <c r="AF76" s="28"/>
    </row>
    <row r="77" ht="15.75" customHeight="1">
      <c r="A77" s="963" t="str">
        <f>CAL!AG84</f>
        <v/>
      </c>
      <c r="B77" s="964" t="str">
        <f>CAL!AF84</f>
        <v/>
      </c>
      <c r="C77" s="965" t="str">
        <f>CAL!AI84</f>
        <v/>
      </c>
      <c r="D77" s="966" t="str">
        <f>CAL!AN84</f>
        <v/>
      </c>
      <c r="E77" s="966" t="str">
        <f>CAL!AM84</f>
        <v/>
      </c>
      <c r="F77" s="966" t="str">
        <f>CAL!AL84</f>
        <v/>
      </c>
      <c r="G77" s="966" t="str">
        <f>CAL!AO84</f>
        <v/>
      </c>
      <c r="H77" s="966" t="str">
        <f>CAL!AQ84</f>
        <v/>
      </c>
      <c r="I77" s="966" t="str">
        <f>CAL!AR84</f>
        <v/>
      </c>
      <c r="J77" s="964" t="str">
        <f>CAL!AS84</f>
        <v/>
      </c>
      <c r="K77" s="964" t="str">
        <f>CAL!AU84</f>
        <v/>
      </c>
      <c r="L77" s="964" t="str">
        <f>CAL!AV84</f>
        <v/>
      </c>
      <c r="M77" s="964" t="str">
        <f>CAL!AW84</f>
        <v/>
      </c>
      <c r="N77" s="964" t="str">
        <f>CAL!AY84</f>
        <v/>
      </c>
      <c r="O77" s="964" t="str">
        <f>CAL!AZ84</f>
        <v/>
      </c>
      <c r="P77" s="964" t="str">
        <f>CAL!BA84</f>
        <v/>
      </c>
      <c r="Q77" s="964" t="str">
        <f>CAL!BB84</f>
        <v/>
      </c>
      <c r="R77" s="964" t="str">
        <f>CAL!BC84</f>
        <v/>
      </c>
      <c r="S77" s="964" t="str">
        <f>CAL!BD84</f>
        <v/>
      </c>
      <c r="T77" s="964" t="str">
        <f>CAL!BE84</f>
        <v/>
      </c>
      <c r="U77" s="967" t="str">
        <f>CAL!BF84</f>
        <v/>
      </c>
      <c r="V77" s="28"/>
      <c r="W77" s="28"/>
      <c r="X77" s="28"/>
      <c r="Y77" s="28"/>
      <c r="Z77" s="28"/>
      <c r="AA77" s="28"/>
      <c r="AB77" s="28"/>
      <c r="AC77" s="28"/>
      <c r="AD77" s="28"/>
      <c r="AE77" s="28"/>
      <c r="AF77" s="28"/>
    </row>
    <row r="78" ht="15.75" customHeight="1">
      <c r="A78" s="963" t="str">
        <f>CAL!AG85</f>
        <v/>
      </c>
      <c r="B78" s="964" t="str">
        <f>CAL!AF85</f>
        <v/>
      </c>
      <c r="C78" s="965" t="str">
        <f>CAL!AI85</f>
        <v/>
      </c>
      <c r="D78" s="966" t="str">
        <f>CAL!AN85</f>
        <v/>
      </c>
      <c r="E78" s="966" t="str">
        <f>CAL!AM85</f>
        <v/>
      </c>
      <c r="F78" s="966" t="str">
        <f>CAL!AL85</f>
        <v/>
      </c>
      <c r="G78" s="966" t="str">
        <f>CAL!AO85</f>
        <v/>
      </c>
      <c r="H78" s="966" t="str">
        <f>CAL!AQ85</f>
        <v/>
      </c>
      <c r="I78" s="966" t="str">
        <f>CAL!AR85</f>
        <v/>
      </c>
      <c r="J78" s="964" t="str">
        <f>CAL!AS85</f>
        <v/>
      </c>
      <c r="K78" s="964" t="str">
        <f>CAL!AU85</f>
        <v/>
      </c>
      <c r="L78" s="964" t="str">
        <f>CAL!AV85</f>
        <v/>
      </c>
      <c r="M78" s="964" t="str">
        <f>CAL!AW85</f>
        <v/>
      </c>
      <c r="N78" s="964" t="str">
        <f>CAL!AY85</f>
        <v/>
      </c>
      <c r="O78" s="964" t="str">
        <f>CAL!AZ85</f>
        <v/>
      </c>
      <c r="P78" s="964" t="str">
        <f>CAL!BA85</f>
        <v/>
      </c>
      <c r="Q78" s="964" t="str">
        <f>CAL!BB85</f>
        <v/>
      </c>
      <c r="R78" s="964" t="str">
        <f>CAL!BC85</f>
        <v/>
      </c>
      <c r="S78" s="964" t="str">
        <f>CAL!BD85</f>
        <v/>
      </c>
      <c r="T78" s="964" t="str">
        <f>CAL!BE85</f>
        <v/>
      </c>
      <c r="U78" s="967" t="str">
        <f>CAL!BF85</f>
        <v/>
      </c>
      <c r="V78" s="28"/>
      <c r="W78" s="28"/>
      <c r="X78" s="28"/>
      <c r="Y78" s="28"/>
      <c r="Z78" s="28"/>
      <c r="AA78" s="28"/>
      <c r="AB78" s="28"/>
      <c r="AC78" s="28"/>
      <c r="AD78" s="28"/>
      <c r="AE78" s="28"/>
      <c r="AF78" s="28"/>
    </row>
    <row r="79" ht="15.75" customHeight="1">
      <c r="A79" s="963" t="str">
        <f>CAL!AG86</f>
        <v/>
      </c>
      <c r="B79" s="964" t="str">
        <f>CAL!AF86</f>
        <v/>
      </c>
      <c r="C79" s="965" t="str">
        <f>CAL!AI86</f>
        <v/>
      </c>
      <c r="D79" s="966" t="str">
        <f>CAL!AN86</f>
        <v/>
      </c>
      <c r="E79" s="966" t="str">
        <f>CAL!AM86</f>
        <v/>
      </c>
      <c r="F79" s="966" t="str">
        <f>CAL!AL86</f>
        <v/>
      </c>
      <c r="G79" s="966" t="str">
        <f>CAL!AO86</f>
        <v/>
      </c>
      <c r="H79" s="966" t="str">
        <f>CAL!AQ86</f>
        <v/>
      </c>
      <c r="I79" s="966" t="str">
        <f>CAL!AR86</f>
        <v/>
      </c>
      <c r="J79" s="964" t="str">
        <f>CAL!AS86</f>
        <v/>
      </c>
      <c r="K79" s="964" t="str">
        <f>CAL!AU86</f>
        <v/>
      </c>
      <c r="L79" s="964" t="str">
        <f>CAL!AV86</f>
        <v/>
      </c>
      <c r="M79" s="964" t="str">
        <f>CAL!AW86</f>
        <v/>
      </c>
      <c r="N79" s="964" t="str">
        <f>CAL!AY86</f>
        <v/>
      </c>
      <c r="O79" s="964" t="str">
        <f>CAL!AZ86</f>
        <v/>
      </c>
      <c r="P79" s="964" t="str">
        <f>CAL!BA86</f>
        <v/>
      </c>
      <c r="Q79" s="964" t="str">
        <f>CAL!BB86</f>
        <v/>
      </c>
      <c r="R79" s="964" t="str">
        <f>CAL!BC86</f>
        <v/>
      </c>
      <c r="S79" s="964" t="str">
        <f>CAL!BD86</f>
        <v/>
      </c>
      <c r="T79" s="964" t="str">
        <f>CAL!BE86</f>
        <v/>
      </c>
      <c r="U79" s="967" t="str">
        <f>CAL!BF86</f>
        <v/>
      </c>
      <c r="V79" s="28"/>
      <c r="W79" s="28"/>
      <c r="X79" s="28"/>
      <c r="Y79" s="28"/>
      <c r="Z79" s="28"/>
      <c r="AA79" s="28"/>
      <c r="AB79" s="28"/>
      <c r="AC79" s="28"/>
      <c r="AD79" s="28"/>
      <c r="AE79" s="28"/>
      <c r="AF79" s="28"/>
    </row>
    <row r="80" ht="15.75" customHeight="1">
      <c r="A80" s="963" t="str">
        <f>CAL!AG87</f>
        <v/>
      </c>
      <c r="B80" s="964" t="str">
        <f>CAL!AF87</f>
        <v/>
      </c>
      <c r="C80" s="965" t="str">
        <f>CAL!AI87</f>
        <v/>
      </c>
      <c r="D80" s="966" t="str">
        <f>CAL!AN87</f>
        <v/>
      </c>
      <c r="E80" s="966" t="str">
        <f>CAL!AM87</f>
        <v/>
      </c>
      <c r="F80" s="966" t="str">
        <f>CAL!AL87</f>
        <v/>
      </c>
      <c r="G80" s="966" t="str">
        <f>CAL!AO87</f>
        <v/>
      </c>
      <c r="H80" s="966" t="str">
        <f>CAL!AQ87</f>
        <v/>
      </c>
      <c r="I80" s="966" t="str">
        <f>CAL!AR87</f>
        <v/>
      </c>
      <c r="J80" s="964" t="str">
        <f>CAL!AS87</f>
        <v/>
      </c>
      <c r="K80" s="964" t="str">
        <f>CAL!AU87</f>
        <v/>
      </c>
      <c r="L80" s="964" t="str">
        <f>CAL!AV87</f>
        <v/>
      </c>
      <c r="M80" s="964" t="str">
        <f>CAL!AW87</f>
        <v/>
      </c>
      <c r="N80" s="964" t="str">
        <f>CAL!AY87</f>
        <v/>
      </c>
      <c r="O80" s="964" t="str">
        <f>CAL!AZ87</f>
        <v/>
      </c>
      <c r="P80" s="964" t="str">
        <f>CAL!BA87</f>
        <v/>
      </c>
      <c r="Q80" s="964" t="str">
        <f>CAL!BB87</f>
        <v/>
      </c>
      <c r="R80" s="964" t="str">
        <f>CAL!BC87</f>
        <v/>
      </c>
      <c r="S80" s="964" t="str">
        <f>CAL!BD87</f>
        <v/>
      </c>
      <c r="T80" s="964" t="str">
        <f>CAL!BE87</f>
        <v/>
      </c>
      <c r="U80" s="967" t="str">
        <f>CAL!BF87</f>
        <v/>
      </c>
      <c r="V80" s="28"/>
      <c r="W80" s="28"/>
      <c r="X80" s="28"/>
      <c r="Y80" s="28"/>
      <c r="Z80" s="28"/>
      <c r="AA80" s="28"/>
      <c r="AB80" s="28"/>
      <c r="AC80" s="28"/>
      <c r="AD80" s="28"/>
      <c r="AE80" s="28"/>
      <c r="AF80" s="28"/>
    </row>
    <row r="81" ht="15.75" customHeight="1">
      <c r="A81" s="963" t="str">
        <f>CAL!AG88</f>
        <v/>
      </c>
      <c r="B81" s="964" t="str">
        <f>CAL!AF88</f>
        <v/>
      </c>
      <c r="C81" s="965" t="str">
        <f>CAL!AI88</f>
        <v/>
      </c>
      <c r="D81" s="966" t="str">
        <f>CAL!AN88</f>
        <v/>
      </c>
      <c r="E81" s="966" t="str">
        <f>CAL!AM88</f>
        <v/>
      </c>
      <c r="F81" s="966" t="str">
        <f>CAL!AL88</f>
        <v/>
      </c>
      <c r="G81" s="966" t="str">
        <f>CAL!AO88</f>
        <v/>
      </c>
      <c r="H81" s="966" t="str">
        <f>CAL!AQ88</f>
        <v/>
      </c>
      <c r="I81" s="966" t="str">
        <f>CAL!AR88</f>
        <v/>
      </c>
      <c r="J81" s="964" t="str">
        <f>CAL!AS88</f>
        <v/>
      </c>
      <c r="K81" s="964" t="str">
        <f>CAL!AU88</f>
        <v/>
      </c>
      <c r="L81" s="964" t="str">
        <f>CAL!AV88</f>
        <v/>
      </c>
      <c r="M81" s="964" t="str">
        <f>CAL!AW88</f>
        <v/>
      </c>
      <c r="N81" s="964" t="str">
        <f>CAL!AY88</f>
        <v/>
      </c>
      <c r="O81" s="964" t="str">
        <f>CAL!AZ88</f>
        <v/>
      </c>
      <c r="P81" s="964" t="str">
        <f>CAL!BA88</f>
        <v/>
      </c>
      <c r="Q81" s="964" t="str">
        <f>CAL!BB88</f>
        <v/>
      </c>
      <c r="R81" s="964" t="str">
        <f>CAL!BC88</f>
        <v/>
      </c>
      <c r="S81" s="964" t="str">
        <f>CAL!BD88</f>
        <v/>
      </c>
      <c r="T81" s="964" t="str">
        <f>CAL!BE88</f>
        <v/>
      </c>
      <c r="U81" s="967" t="str">
        <f>CAL!BF88</f>
        <v/>
      </c>
      <c r="V81" s="28"/>
      <c r="W81" s="28"/>
      <c r="X81" s="28"/>
      <c r="Y81" s="28"/>
      <c r="Z81" s="28"/>
      <c r="AA81" s="28"/>
      <c r="AB81" s="28"/>
      <c r="AC81" s="28"/>
      <c r="AD81" s="28"/>
      <c r="AE81" s="28"/>
      <c r="AF81" s="28"/>
    </row>
    <row r="82" ht="15.75" customHeight="1">
      <c r="A82" s="963" t="str">
        <f>CAL!AG89</f>
        <v/>
      </c>
      <c r="B82" s="964" t="str">
        <f>CAL!AF89</f>
        <v/>
      </c>
      <c r="C82" s="965" t="str">
        <f>CAL!AI89</f>
        <v/>
      </c>
      <c r="D82" s="966" t="str">
        <f>CAL!AN89</f>
        <v/>
      </c>
      <c r="E82" s="966" t="str">
        <f>CAL!AM89</f>
        <v/>
      </c>
      <c r="F82" s="966" t="str">
        <f>CAL!AL89</f>
        <v/>
      </c>
      <c r="G82" s="966" t="str">
        <f>CAL!AO89</f>
        <v/>
      </c>
      <c r="H82" s="966" t="str">
        <f>CAL!AQ89</f>
        <v/>
      </c>
      <c r="I82" s="966" t="str">
        <f>CAL!AR89</f>
        <v/>
      </c>
      <c r="J82" s="964" t="str">
        <f>CAL!AS89</f>
        <v/>
      </c>
      <c r="K82" s="964" t="str">
        <f>CAL!AU89</f>
        <v/>
      </c>
      <c r="L82" s="964" t="str">
        <f>CAL!AV89</f>
        <v/>
      </c>
      <c r="M82" s="964" t="str">
        <f>CAL!AW89</f>
        <v/>
      </c>
      <c r="N82" s="964" t="str">
        <f>CAL!AY89</f>
        <v/>
      </c>
      <c r="O82" s="964" t="str">
        <f>CAL!AZ89</f>
        <v/>
      </c>
      <c r="P82" s="964" t="str">
        <f>CAL!BA89</f>
        <v/>
      </c>
      <c r="Q82" s="964" t="str">
        <f>CAL!BB89</f>
        <v/>
      </c>
      <c r="R82" s="964" t="str">
        <f>CAL!BC89</f>
        <v/>
      </c>
      <c r="S82" s="964" t="str">
        <f>CAL!BD89</f>
        <v/>
      </c>
      <c r="T82" s="964" t="str">
        <f>CAL!BE89</f>
        <v/>
      </c>
      <c r="U82" s="967" t="str">
        <f>CAL!BF89</f>
        <v/>
      </c>
      <c r="V82" s="28"/>
      <c r="W82" s="28"/>
      <c r="X82" s="28"/>
      <c r="Y82" s="28"/>
      <c r="Z82" s="28"/>
      <c r="AA82" s="28"/>
      <c r="AB82" s="28"/>
      <c r="AC82" s="28"/>
      <c r="AD82" s="28"/>
      <c r="AE82" s="28"/>
      <c r="AF82" s="28"/>
    </row>
    <row r="83" ht="15.75" customHeight="1">
      <c r="A83" s="963" t="str">
        <f>CAL!AG90</f>
        <v/>
      </c>
      <c r="B83" s="964" t="str">
        <f>CAL!AF90</f>
        <v/>
      </c>
      <c r="C83" s="965" t="str">
        <f>CAL!AI90</f>
        <v/>
      </c>
      <c r="D83" s="966" t="str">
        <f>CAL!AN90</f>
        <v/>
      </c>
      <c r="E83" s="966" t="str">
        <f>CAL!AM90</f>
        <v/>
      </c>
      <c r="F83" s="966" t="str">
        <f>CAL!AL90</f>
        <v/>
      </c>
      <c r="G83" s="966" t="str">
        <f>CAL!AO90</f>
        <v/>
      </c>
      <c r="H83" s="966" t="str">
        <f>CAL!AQ90</f>
        <v/>
      </c>
      <c r="I83" s="966" t="str">
        <f>CAL!AR90</f>
        <v/>
      </c>
      <c r="J83" s="964" t="str">
        <f>CAL!AS90</f>
        <v/>
      </c>
      <c r="K83" s="964" t="str">
        <f>CAL!AU90</f>
        <v/>
      </c>
      <c r="L83" s="964" t="str">
        <f>CAL!AV90</f>
        <v/>
      </c>
      <c r="M83" s="964" t="str">
        <f>CAL!AW90</f>
        <v/>
      </c>
      <c r="N83" s="964" t="str">
        <f>CAL!AY90</f>
        <v/>
      </c>
      <c r="O83" s="964" t="str">
        <f>CAL!AZ90</f>
        <v/>
      </c>
      <c r="P83" s="964" t="str">
        <f>CAL!BA90</f>
        <v/>
      </c>
      <c r="Q83" s="964" t="str">
        <f>CAL!BB90</f>
        <v/>
      </c>
      <c r="R83" s="964" t="str">
        <f>CAL!BC90</f>
        <v/>
      </c>
      <c r="S83" s="964" t="str">
        <f>CAL!BD90</f>
        <v/>
      </c>
      <c r="T83" s="964" t="str">
        <f>CAL!BE90</f>
        <v/>
      </c>
      <c r="U83" s="967" t="str">
        <f>CAL!BF90</f>
        <v/>
      </c>
      <c r="V83" s="28"/>
      <c r="W83" s="28"/>
      <c r="X83" s="28"/>
      <c r="Y83" s="28"/>
      <c r="Z83" s="28"/>
      <c r="AA83" s="28"/>
      <c r="AB83" s="28"/>
      <c r="AC83" s="28"/>
      <c r="AD83" s="28"/>
      <c r="AE83" s="28"/>
      <c r="AF83" s="28"/>
    </row>
    <row r="84" ht="15.75" customHeight="1">
      <c r="A84" s="963" t="str">
        <f>CAL!AG91</f>
        <v/>
      </c>
      <c r="B84" s="964" t="str">
        <f>CAL!AF91</f>
        <v/>
      </c>
      <c r="C84" s="965" t="str">
        <f>CAL!AI91</f>
        <v/>
      </c>
      <c r="D84" s="966" t="str">
        <f>CAL!AN91</f>
        <v/>
      </c>
      <c r="E84" s="966" t="str">
        <f>CAL!AM91</f>
        <v/>
      </c>
      <c r="F84" s="966" t="str">
        <f>CAL!AL91</f>
        <v/>
      </c>
      <c r="G84" s="966" t="str">
        <f>CAL!AO91</f>
        <v/>
      </c>
      <c r="H84" s="966" t="str">
        <f>CAL!AQ91</f>
        <v/>
      </c>
      <c r="I84" s="966" t="str">
        <f>CAL!AR91</f>
        <v/>
      </c>
      <c r="J84" s="964" t="str">
        <f>CAL!AS91</f>
        <v/>
      </c>
      <c r="K84" s="964" t="str">
        <f>CAL!AU91</f>
        <v/>
      </c>
      <c r="L84" s="964" t="str">
        <f>CAL!AV91</f>
        <v/>
      </c>
      <c r="M84" s="964" t="str">
        <f>CAL!AW91</f>
        <v/>
      </c>
      <c r="N84" s="964" t="str">
        <f>CAL!AY91</f>
        <v/>
      </c>
      <c r="O84" s="964" t="str">
        <f>CAL!AZ91</f>
        <v/>
      </c>
      <c r="P84" s="964" t="str">
        <f>CAL!BA91</f>
        <v/>
      </c>
      <c r="Q84" s="964" t="str">
        <f>CAL!BB91</f>
        <v/>
      </c>
      <c r="R84" s="964" t="str">
        <f>CAL!BC91</f>
        <v/>
      </c>
      <c r="S84" s="964" t="str">
        <f>CAL!BD91</f>
        <v/>
      </c>
      <c r="T84" s="964" t="str">
        <f>CAL!BE91</f>
        <v/>
      </c>
      <c r="U84" s="967" t="str">
        <f>CAL!BF91</f>
        <v/>
      </c>
      <c r="V84" s="28"/>
      <c r="W84" s="28"/>
      <c r="X84" s="28"/>
      <c r="Y84" s="28"/>
      <c r="Z84" s="28"/>
      <c r="AA84" s="28"/>
      <c r="AB84" s="28"/>
      <c r="AC84" s="28"/>
      <c r="AD84" s="28"/>
      <c r="AE84" s="28"/>
      <c r="AF84" s="28"/>
    </row>
    <row r="85" ht="15.75" customHeight="1">
      <c r="A85" s="963" t="str">
        <f>CAL!AG92</f>
        <v/>
      </c>
      <c r="B85" s="964" t="str">
        <f>CAL!AF92</f>
        <v/>
      </c>
      <c r="C85" s="965" t="str">
        <f>CAL!AI92</f>
        <v/>
      </c>
      <c r="D85" s="966" t="str">
        <f>CAL!AN92</f>
        <v/>
      </c>
      <c r="E85" s="966" t="str">
        <f>CAL!AM92</f>
        <v/>
      </c>
      <c r="F85" s="966" t="str">
        <f>CAL!AL92</f>
        <v/>
      </c>
      <c r="G85" s="966" t="str">
        <f>CAL!AO92</f>
        <v/>
      </c>
      <c r="H85" s="966" t="str">
        <f>CAL!AQ92</f>
        <v/>
      </c>
      <c r="I85" s="966" t="str">
        <f>CAL!AR92</f>
        <v/>
      </c>
      <c r="J85" s="964" t="str">
        <f>CAL!AS92</f>
        <v/>
      </c>
      <c r="K85" s="964" t="str">
        <f>CAL!AU92</f>
        <v/>
      </c>
      <c r="L85" s="964" t="str">
        <f>CAL!AV92</f>
        <v/>
      </c>
      <c r="M85" s="964" t="str">
        <f>CAL!AW92</f>
        <v/>
      </c>
      <c r="N85" s="964" t="str">
        <f>CAL!AY92</f>
        <v/>
      </c>
      <c r="O85" s="964" t="str">
        <f>CAL!AZ92</f>
        <v/>
      </c>
      <c r="P85" s="964" t="str">
        <f>CAL!BA92</f>
        <v/>
      </c>
      <c r="Q85" s="964" t="str">
        <f>CAL!BB92</f>
        <v/>
      </c>
      <c r="R85" s="964" t="str">
        <f>CAL!BC92</f>
        <v/>
      </c>
      <c r="S85" s="964" t="str">
        <f>CAL!BD92</f>
        <v/>
      </c>
      <c r="T85" s="964" t="str">
        <f>CAL!BE92</f>
        <v/>
      </c>
      <c r="U85" s="967" t="str">
        <f>CAL!BF92</f>
        <v/>
      </c>
      <c r="V85" s="28"/>
      <c r="W85" s="28"/>
      <c r="X85" s="28"/>
      <c r="Y85" s="28"/>
      <c r="Z85" s="28"/>
      <c r="AA85" s="28"/>
      <c r="AB85" s="28"/>
      <c r="AC85" s="28"/>
      <c r="AD85" s="28"/>
      <c r="AE85" s="28"/>
      <c r="AF85" s="28"/>
    </row>
    <row r="86" ht="15.75" customHeight="1">
      <c r="A86" s="963" t="str">
        <f>CAL!AG93</f>
        <v/>
      </c>
      <c r="B86" s="964" t="str">
        <f>CAL!AF93</f>
        <v/>
      </c>
      <c r="C86" s="965" t="str">
        <f>CAL!AI93</f>
        <v/>
      </c>
      <c r="D86" s="966" t="str">
        <f>CAL!AN93</f>
        <v/>
      </c>
      <c r="E86" s="966" t="str">
        <f>CAL!AM93</f>
        <v/>
      </c>
      <c r="F86" s="966" t="str">
        <f>CAL!AL93</f>
        <v/>
      </c>
      <c r="G86" s="966" t="str">
        <f>CAL!AO93</f>
        <v/>
      </c>
      <c r="H86" s="966" t="str">
        <f>CAL!AQ93</f>
        <v/>
      </c>
      <c r="I86" s="966" t="str">
        <f>CAL!AR93</f>
        <v/>
      </c>
      <c r="J86" s="964" t="str">
        <f>CAL!AS93</f>
        <v/>
      </c>
      <c r="K86" s="964" t="str">
        <f>CAL!AU93</f>
        <v/>
      </c>
      <c r="L86" s="964" t="str">
        <f>CAL!AV93</f>
        <v/>
      </c>
      <c r="M86" s="964" t="str">
        <f>CAL!AW93</f>
        <v/>
      </c>
      <c r="N86" s="964" t="str">
        <f>CAL!AY93</f>
        <v/>
      </c>
      <c r="O86" s="964" t="str">
        <f>CAL!AZ93</f>
        <v/>
      </c>
      <c r="P86" s="964" t="str">
        <f>CAL!BA93</f>
        <v/>
      </c>
      <c r="Q86" s="964" t="str">
        <f>CAL!BB93</f>
        <v/>
      </c>
      <c r="R86" s="964" t="str">
        <f>CAL!BC93</f>
        <v/>
      </c>
      <c r="S86" s="964" t="str">
        <f>CAL!BD93</f>
        <v/>
      </c>
      <c r="T86" s="964" t="str">
        <f>CAL!BE93</f>
        <v/>
      </c>
      <c r="U86" s="967" t="str">
        <f>CAL!BF93</f>
        <v/>
      </c>
      <c r="V86" s="28"/>
      <c r="W86" s="28"/>
      <c r="X86" s="28"/>
      <c r="Y86" s="28"/>
      <c r="Z86" s="28"/>
      <c r="AA86" s="28"/>
      <c r="AB86" s="28"/>
      <c r="AC86" s="28"/>
      <c r="AD86" s="28"/>
      <c r="AE86" s="28"/>
      <c r="AF86" s="28"/>
    </row>
    <row r="87" ht="15.75" customHeight="1">
      <c r="A87" s="963" t="str">
        <f>CAL!AG94</f>
        <v/>
      </c>
      <c r="B87" s="964" t="str">
        <f>CAL!AF94</f>
        <v/>
      </c>
      <c r="C87" s="965" t="str">
        <f>CAL!AI94</f>
        <v/>
      </c>
      <c r="D87" s="966" t="str">
        <f>CAL!AN94</f>
        <v/>
      </c>
      <c r="E87" s="966" t="str">
        <f>CAL!AM94</f>
        <v/>
      </c>
      <c r="F87" s="966" t="str">
        <f>CAL!AL94</f>
        <v/>
      </c>
      <c r="G87" s="966" t="str">
        <f>CAL!AO94</f>
        <v/>
      </c>
      <c r="H87" s="966" t="str">
        <f>CAL!AQ94</f>
        <v/>
      </c>
      <c r="I87" s="966" t="str">
        <f>CAL!AR94</f>
        <v/>
      </c>
      <c r="J87" s="964" t="str">
        <f>CAL!AS94</f>
        <v/>
      </c>
      <c r="K87" s="964" t="str">
        <f>CAL!AU94</f>
        <v/>
      </c>
      <c r="L87" s="964" t="str">
        <f>CAL!AV94</f>
        <v/>
      </c>
      <c r="M87" s="964" t="str">
        <f>CAL!AW94</f>
        <v/>
      </c>
      <c r="N87" s="964" t="str">
        <f>CAL!AY94</f>
        <v/>
      </c>
      <c r="O87" s="964" t="str">
        <f>CAL!AZ94</f>
        <v/>
      </c>
      <c r="P87" s="964" t="str">
        <f>CAL!BA94</f>
        <v/>
      </c>
      <c r="Q87" s="964" t="str">
        <f>CAL!BB94</f>
        <v/>
      </c>
      <c r="R87" s="964" t="str">
        <f>CAL!BC94</f>
        <v/>
      </c>
      <c r="S87" s="964" t="str">
        <f>CAL!BD94</f>
        <v/>
      </c>
      <c r="T87" s="964" t="str">
        <f>CAL!BE94</f>
        <v/>
      </c>
      <c r="U87" s="967" t="str">
        <f>CAL!BF94</f>
        <v/>
      </c>
      <c r="V87" s="28"/>
      <c r="W87" s="28"/>
      <c r="X87" s="28"/>
      <c r="Y87" s="28"/>
      <c r="Z87" s="28"/>
      <c r="AA87" s="28"/>
      <c r="AB87" s="28"/>
      <c r="AC87" s="28"/>
      <c r="AD87" s="28"/>
      <c r="AE87" s="28"/>
      <c r="AF87" s="28"/>
    </row>
    <row r="88" ht="15.75" customHeight="1">
      <c r="A88" s="963" t="str">
        <f>CAL!AG95</f>
        <v/>
      </c>
      <c r="B88" s="964" t="str">
        <f>CAL!AF95</f>
        <v/>
      </c>
      <c r="C88" s="965" t="str">
        <f>CAL!AI95</f>
        <v/>
      </c>
      <c r="D88" s="966" t="str">
        <f>CAL!AN95</f>
        <v/>
      </c>
      <c r="E88" s="966" t="str">
        <f>CAL!AM95</f>
        <v/>
      </c>
      <c r="F88" s="966" t="str">
        <f>CAL!AL95</f>
        <v/>
      </c>
      <c r="G88" s="966" t="str">
        <f>CAL!AO95</f>
        <v/>
      </c>
      <c r="H88" s="966" t="str">
        <f>CAL!AQ95</f>
        <v/>
      </c>
      <c r="I88" s="966" t="str">
        <f>CAL!AR95</f>
        <v/>
      </c>
      <c r="J88" s="964" t="str">
        <f>CAL!AS95</f>
        <v/>
      </c>
      <c r="K88" s="964" t="str">
        <f>CAL!AU95</f>
        <v/>
      </c>
      <c r="L88" s="964" t="str">
        <f>CAL!AV95</f>
        <v/>
      </c>
      <c r="M88" s="964" t="str">
        <f>CAL!AW95</f>
        <v/>
      </c>
      <c r="N88" s="964" t="str">
        <f>CAL!AY95</f>
        <v/>
      </c>
      <c r="O88" s="964" t="str">
        <f>CAL!AZ95</f>
        <v/>
      </c>
      <c r="P88" s="964" t="str">
        <f>CAL!BA95</f>
        <v/>
      </c>
      <c r="Q88" s="964" t="str">
        <f>CAL!BB95</f>
        <v/>
      </c>
      <c r="R88" s="964" t="str">
        <f>CAL!BC95</f>
        <v/>
      </c>
      <c r="S88" s="964" t="str">
        <f>CAL!BD95</f>
        <v/>
      </c>
      <c r="T88" s="964" t="str">
        <f>CAL!BE95</f>
        <v/>
      </c>
      <c r="U88" s="967" t="str">
        <f>CAL!BF95</f>
        <v/>
      </c>
      <c r="V88" s="28"/>
      <c r="W88" s="28"/>
      <c r="X88" s="28"/>
      <c r="Y88" s="28"/>
      <c r="Z88" s="28"/>
      <c r="AA88" s="28"/>
      <c r="AB88" s="28"/>
      <c r="AC88" s="28"/>
      <c r="AD88" s="28"/>
      <c r="AE88" s="28"/>
      <c r="AF88" s="28"/>
    </row>
    <row r="89" ht="15.75" customHeight="1">
      <c r="A89" s="963" t="str">
        <f>CAL!AG96</f>
        <v/>
      </c>
      <c r="B89" s="964" t="str">
        <f>CAL!AF96</f>
        <v/>
      </c>
      <c r="C89" s="965" t="str">
        <f>CAL!AI96</f>
        <v/>
      </c>
      <c r="D89" s="966" t="str">
        <f>CAL!AN96</f>
        <v/>
      </c>
      <c r="E89" s="966" t="str">
        <f>CAL!AM96</f>
        <v/>
      </c>
      <c r="F89" s="966" t="str">
        <f>CAL!AL96</f>
        <v/>
      </c>
      <c r="G89" s="966" t="str">
        <f>CAL!AO96</f>
        <v/>
      </c>
      <c r="H89" s="966" t="str">
        <f>CAL!AQ96</f>
        <v/>
      </c>
      <c r="I89" s="966" t="str">
        <f>CAL!AR96</f>
        <v/>
      </c>
      <c r="J89" s="964" t="str">
        <f>CAL!AS96</f>
        <v/>
      </c>
      <c r="K89" s="964" t="str">
        <f>CAL!AU96</f>
        <v/>
      </c>
      <c r="L89" s="964" t="str">
        <f>CAL!AV96</f>
        <v/>
      </c>
      <c r="M89" s="964" t="str">
        <f>CAL!AW96</f>
        <v/>
      </c>
      <c r="N89" s="964" t="str">
        <f>CAL!AY96</f>
        <v/>
      </c>
      <c r="O89" s="964" t="str">
        <f>CAL!AZ96</f>
        <v/>
      </c>
      <c r="P89" s="964" t="str">
        <f>CAL!BA96</f>
        <v/>
      </c>
      <c r="Q89" s="964" t="str">
        <f>CAL!BB96</f>
        <v/>
      </c>
      <c r="R89" s="964" t="str">
        <f>CAL!BC96</f>
        <v/>
      </c>
      <c r="S89" s="964" t="str">
        <f>CAL!BD96</f>
        <v/>
      </c>
      <c r="T89" s="964" t="str">
        <f>CAL!BE96</f>
        <v/>
      </c>
      <c r="U89" s="967" t="str">
        <f>CAL!BF96</f>
        <v/>
      </c>
      <c r="V89" s="28"/>
      <c r="W89" s="28"/>
      <c r="X89" s="28"/>
      <c r="Y89" s="28"/>
      <c r="Z89" s="28"/>
      <c r="AA89" s="28"/>
      <c r="AB89" s="28"/>
      <c r="AC89" s="28"/>
      <c r="AD89" s="28"/>
      <c r="AE89" s="28"/>
      <c r="AF89" s="28"/>
    </row>
    <row r="90" ht="15.75" customHeight="1">
      <c r="A90" s="963" t="str">
        <f>CAL!AG97</f>
        <v/>
      </c>
      <c r="B90" s="964" t="str">
        <f>CAL!AF97</f>
        <v/>
      </c>
      <c r="C90" s="965" t="str">
        <f>CAL!AI97</f>
        <v/>
      </c>
      <c r="D90" s="966" t="str">
        <f>CAL!AN97</f>
        <v/>
      </c>
      <c r="E90" s="966" t="str">
        <f>CAL!AM97</f>
        <v/>
      </c>
      <c r="F90" s="966" t="str">
        <f>CAL!AL97</f>
        <v/>
      </c>
      <c r="G90" s="966" t="str">
        <f>CAL!AO97</f>
        <v/>
      </c>
      <c r="H90" s="966" t="str">
        <f>CAL!AQ97</f>
        <v/>
      </c>
      <c r="I90" s="966" t="str">
        <f>CAL!AR97</f>
        <v/>
      </c>
      <c r="J90" s="964" t="str">
        <f>CAL!AS97</f>
        <v/>
      </c>
      <c r="K90" s="964" t="str">
        <f>CAL!AU97</f>
        <v/>
      </c>
      <c r="L90" s="964" t="str">
        <f>CAL!AV97</f>
        <v/>
      </c>
      <c r="M90" s="964" t="str">
        <f>CAL!AW97</f>
        <v/>
      </c>
      <c r="N90" s="964" t="str">
        <f>CAL!AY97</f>
        <v/>
      </c>
      <c r="O90" s="964" t="str">
        <f>CAL!AZ97</f>
        <v/>
      </c>
      <c r="P90" s="964" t="str">
        <f>CAL!BA97</f>
        <v/>
      </c>
      <c r="Q90" s="964" t="str">
        <f>CAL!BB97</f>
        <v/>
      </c>
      <c r="R90" s="964" t="str">
        <f>CAL!BC97</f>
        <v/>
      </c>
      <c r="S90" s="964" t="str">
        <f>CAL!BD97</f>
        <v/>
      </c>
      <c r="T90" s="964" t="str">
        <f>CAL!BE97</f>
        <v/>
      </c>
      <c r="U90" s="967" t="str">
        <f>CAL!BF97</f>
        <v/>
      </c>
      <c r="V90" s="28"/>
      <c r="W90" s="28"/>
      <c r="X90" s="28"/>
      <c r="Y90" s="28"/>
      <c r="Z90" s="28"/>
      <c r="AA90" s="28"/>
      <c r="AB90" s="28"/>
      <c r="AC90" s="28"/>
      <c r="AD90" s="28"/>
      <c r="AE90" s="28"/>
      <c r="AF90" s="28"/>
    </row>
    <row r="91" ht="15.75" customHeight="1">
      <c r="A91" s="963" t="str">
        <f>CAL!AG98</f>
        <v/>
      </c>
      <c r="B91" s="964" t="str">
        <f>CAL!AF98</f>
        <v/>
      </c>
      <c r="C91" s="965" t="str">
        <f>CAL!AI98</f>
        <v/>
      </c>
      <c r="D91" s="966" t="str">
        <f>CAL!AN98</f>
        <v/>
      </c>
      <c r="E91" s="966" t="str">
        <f>CAL!AM98</f>
        <v/>
      </c>
      <c r="F91" s="966" t="str">
        <f>CAL!AL98</f>
        <v/>
      </c>
      <c r="G91" s="966" t="str">
        <f>CAL!AO98</f>
        <v/>
      </c>
      <c r="H91" s="966" t="str">
        <f>CAL!AQ98</f>
        <v/>
      </c>
      <c r="I91" s="966" t="str">
        <f>CAL!AR98</f>
        <v/>
      </c>
      <c r="J91" s="964" t="str">
        <f>CAL!AS98</f>
        <v/>
      </c>
      <c r="K91" s="964" t="str">
        <f>CAL!AU98</f>
        <v/>
      </c>
      <c r="L91" s="964" t="str">
        <f>CAL!AV98</f>
        <v/>
      </c>
      <c r="M91" s="964" t="str">
        <f>CAL!AW98</f>
        <v/>
      </c>
      <c r="N91" s="964" t="str">
        <f>CAL!AY98</f>
        <v/>
      </c>
      <c r="O91" s="964" t="str">
        <f>CAL!AZ98</f>
        <v/>
      </c>
      <c r="P91" s="964" t="str">
        <f>CAL!BA98</f>
        <v/>
      </c>
      <c r="Q91" s="964" t="str">
        <f>CAL!BB98</f>
        <v/>
      </c>
      <c r="R91" s="964" t="str">
        <f>CAL!BC98</f>
        <v/>
      </c>
      <c r="S91" s="964" t="str">
        <f>CAL!BD98</f>
        <v/>
      </c>
      <c r="T91" s="964" t="str">
        <f>CAL!BE98</f>
        <v/>
      </c>
      <c r="U91" s="967" t="str">
        <f>CAL!BF98</f>
        <v/>
      </c>
      <c r="V91" s="28"/>
      <c r="W91" s="28"/>
      <c r="X91" s="28"/>
      <c r="Y91" s="28"/>
      <c r="Z91" s="28"/>
      <c r="AA91" s="28"/>
      <c r="AB91" s="28"/>
      <c r="AC91" s="28"/>
      <c r="AD91" s="28"/>
      <c r="AE91" s="28"/>
      <c r="AF91" s="28"/>
    </row>
    <row r="92" ht="15.75" customHeight="1">
      <c r="A92" s="963" t="str">
        <f>CAL!AG99</f>
        <v/>
      </c>
      <c r="B92" s="964" t="str">
        <f>CAL!AF99</f>
        <v/>
      </c>
      <c r="C92" s="965" t="str">
        <f>CAL!AI99</f>
        <v/>
      </c>
      <c r="D92" s="966" t="str">
        <f>CAL!AN99</f>
        <v/>
      </c>
      <c r="E92" s="966" t="str">
        <f>CAL!AM99</f>
        <v/>
      </c>
      <c r="F92" s="966" t="str">
        <f>CAL!AL99</f>
        <v/>
      </c>
      <c r="G92" s="966" t="str">
        <f>CAL!AO99</f>
        <v/>
      </c>
      <c r="H92" s="966" t="str">
        <f>CAL!AQ99</f>
        <v/>
      </c>
      <c r="I92" s="966" t="str">
        <f>CAL!AR99</f>
        <v/>
      </c>
      <c r="J92" s="964" t="str">
        <f>CAL!AS99</f>
        <v/>
      </c>
      <c r="K92" s="964" t="str">
        <f>CAL!AU99</f>
        <v/>
      </c>
      <c r="L92" s="964" t="str">
        <f>CAL!AV99</f>
        <v/>
      </c>
      <c r="M92" s="964" t="str">
        <f>CAL!AW99</f>
        <v/>
      </c>
      <c r="N92" s="964" t="str">
        <f>CAL!AY99</f>
        <v/>
      </c>
      <c r="O92" s="964" t="str">
        <f>CAL!AZ99</f>
        <v/>
      </c>
      <c r="P92" s="964" t="str">
        <f>CAL!BA99</f>
        <v/>
      </c>
      <c r="Q92" s="964" t="str">
        <f>CAL!BB99</f>
        <v/>
      </c>
      <c r="R92" s="964" t="str">
        <f>CAL!BC99</f>
        <v/>
      </c>
      <c r="S92" s="964" t="str">
        <f>CAL!BD99</f>
        <v/>
      </c>
      <c r="T92" s="964" t="str">
        <f>CAL!BE99</f>
        <v/>
      </c>
      <c r="U92" s="967" t="str">
        <f>CAL!BF99</f>
        <v/>
      </c>
      <c r="V92" s="28"/>
      <c r="W92" s="28"/>
      <c r="X92" s="28"/>
      <c r="Y92" s="28"/>
      <c r="Z92" s="28"/>
      <c r="AA92" s="28"/>
      <c r="AB92" s="28"/>
      <c r="AC92" s="28"/>
      <c r="AD92" s="28"/>
      <c r="AE92" s="28"/>
      <c r="AF92" s="28"/>
    </row>
    <row r="93" ht="13.5" customHeight="1">
      <c r="A93" s="963" t="str">
        <f>CAL!AG100</f>
        <v/>
      </c>
      <c r="B93" s="964" t="str">
        <f>CAL!AF100</f>
        <v/>
      </c>
      <c r="C93" s="965" t="str">
        <f>CAL!AI100</f>
        <v/>
      </c>
      <c r="D93" s="966" t="str">
        <f>CAL!AN100</f>
        <v/>
      </c>
      <c r="E93" s="966" t="str">
        <f>CAL!AM100</f>
        <v/>
      </c>
      <c r="F93" s="966" t="str">
        <f>CAL!AL100</f>
        <v/>
      </c>
      <c r="G93" s="966" t="str">
        <f>CAL!AO100</f>
        <v/>
      </c>
      <c r="H93" s="966" t="str">
        <f>CAL!AQ100</f>
        <v/>
      </c>
      <c r="I93" s="966" t="str">
        <f>CAL!AR100</f>
        <v/>
      </c>
      <c r="J93" s="964" t="str">
        <f>CAL!AS100</f>
        <v/>
      </c>
      <c r="K93" s="964" t="str">
        <f>CAL!AU100</f>
        <v/>
      </c>
      <c r="L93" s="964" t="str">
        <f>CAL!AV100</f>
        <v/>
      </c>
      <c r="M93" s="964" t="str">
        <f>CAL!AW100</f>
        <v/>
      </c>
      <c r="N93" s="964" t="str">
        <f>CAL!AY100</f>
        <v/>
      </c>
      <c r="O93" s="964" t="str">
        <f>CAL!AZ100</f>
        <v/>
      </c>
      <c r="P93" s="964" t="str">
        <f>CAL!BA100</f>
        <v/>
      </c>
      <c r="Q93" s="964" t="str">
        <f>CAL!BB100</f>
        <v/>
      </c>
      <c r="R93" s="964" t="str">
        <f>CAL!BC100</f>
        <v/>
      </c>
      <c r="S93" s="964" t="str">
        <f>CAL!BD100</f>
        <v/>
      </c>
      <c r="T93" s="964" t="str">
        <f>CAL!BE100</f>
        <v/>
      </c>
      <c r="U93" s="967" t="str">
        <f>CAL!BF100</f>
        <v/>
      </c>
      <c r="V93" s="28"/>
      <c r="W93" s="28"/>
      <c r="X93" s="28"/>
      <c r="Y93" s="28"/>
      <c r="Z93" s="28"/>
      <c r="AA93" s="28"/>
      <c r="AB93" s="28"/>
      <c r="AC93" s="28"/>
      <c r="AD93" s="28"/>
      <c r="AE93" s="28"/>
      <c r="AF93" s="28"/>
    </row>
    <row r="94" ht="15.75" customHeight="1">
      <c r="A94" s="968" t="s">
        <v>442</v>
      </c>
      <c r="B94" s="969">
        <f t="shared" ref="B94:U94" si="1">SUM(B5:B93)</f>
        <v>1703</v>
      </c>
      <c r="C94" s="969" t="str">
        <f t="shared" si="1"/>
        <v>#VALUE!</v>
      </c>
      <c r="D94" s="969" t="str">
        <f t="shared" si="1"/>
        <v>#VALUE!</v>
      </c>
      <c r="E94" s="969" t="str">
        <f t="shared" si="1"/>
        <v>#VALUE!</v>
      </c>
      <c r="F94" s="969" t="str">
        <f t="shared" si="1"/>
        <v>#VALUE!</v>
      </c>
      <c r="G94" s="969" t="str">
        <f t="shared" si="1"/>
        <v>#VALUE!</v>
      </c>
      <c r="H94" s="969" t="str">
        <f t="shared" si="1"/>
        <v>#VALUE!</v>
      </c>
      <c r="I94" s="969" t="str">
        <f t="shared" si="1"/>
        <v>#VALUE!</v>
      </c>
      <c r="J94" s="969" t="str">
        <f t="shared" si="1"/>
        <v>#VALUE!</v>
      </c>
      <c r="K94" s="969" t="str">
        <f t="shared" si="1"/>
        <v>#VALUE!</v>
      </c>
      <c r="L94" s="969" t="str">
        <f t="shared" si="1"/>
        <v>#VALUE!</v>
      </c>
      <c r="M94" s="969" t="str">
        <f t="shared" si="1"/>
        <v>#VALUE!</v>
      </c>
      <c r="N94" s="969" t="str">
        <f t="shared" si="1"/>
        <v>#VALUE!</v>
      </c>
      <c r="O94" s="969" t="str">
        <f t="shared" si="1"/>
        <v>#VALUE!</v>
      </c>
      <c r="P94" s="969" t="str">
        <f t="shared" si="1"/>
        <v>#VALUE!</v>
      </c>
      <c r="Q94" s="969" t="str">
        <f t="shared" si="1"/>
        <v>#VALUE!</v>
      </c>
      <c r="R94" s="969" t="str">
        <f t="shared" si="1"/>
        <v>#VALUE!</v>
      </c>
      <c r="S94" s="969" t="str">
        <f t="shared" si="1"/>
        <v>#VALUE!</v>
      </c>
      <c r="T94" s="969" t="str">
        <f t="shared" si="1"/>
        <v>#VALUE!</v>
      </c>
      <c r="U94" s="970" t="str">
        <f t="shared" si="1"/>
        <v>#VALUE!</v>
      </c>
      <c r="V94" s="28"/>
      <c r="W94" s="28"/>
      <c r="X94" s="28"/>
      <c r="Y94" s="28"/>
      <c r="Z94" s="28"/>
      <c r="AA94" s="28"/>
      <c r="AB94" s="28"/>
      <c r="AC94" s="28"/>
      <c r="AD94" s="28"/>
      <c r="AE94" s="28"/>
      <c r="AF94" s="28"/>
    </row>
    <row r="95" ht="15.75" customHeight="1">
      <c r="A95" s="971"/>
      <c r="B95" s="971"/>
      <c r="C95" s="971"/>
      <c r="D95" s="972"/>
      <c r="E95" s="972"/>
      <c r="F95" s="972"/>
      <c r="G95" s="971"/>
      <c r="H95" s="971"/>
      <c r="I95" s="971"/>
      <c r="J95" s="971"/>
      <c r="K95" s="971"/>
      <c r="L95" s="971"/>
      <c r="M95" s="971"/>
      <c r="N95" s="971"/>
      <c r="O95" s="971"/>
      <c r="P95" s="971"/>
      <c r="Q95" s="971"/>
      <c r="R95" s="971"/>
      <c r="S95" s="971"/>
      <c r="T95" s="28"/>
      <c r="U95" s="28"/>
      <c r="V95" s="28"/>
      <c r="W95" s="28"/>
      <c r="X95" s="28"/>
      <c r="Y95" s="28"/>
      <c r="Z95" s="28"/>
      <c r="AA95" s="28"/>
      <c r="AB95" s="28"/>
      <c r="AC95" s="28"/>
      <c r="AD95" s="28"/>
      <c r="AE95" s="28"/>
      <c r="AF95" s="28"/>
    </row>
    <row r="96" ht="15.0" customHeight="1">
      <c r="A96" s="973" t="s">
        <v>467</v>
      </c>
      <c r="B96" s="949"/>
      <c r="C96" s="949" t="s">
        <v>5598</v>
      </c>
      <c r="D96" s="942" t="s">
        <v>5599</v>
      </c>
      <c r="E96" s="314"/>
      <c r="F96" s="387"/>
      <c r="G96" s="949" t="s">
        <v>5600</v>
      </c>
      <c r="H96" s="949" t="s">
        <v>5601</v>
      </c>
      <c r="I96" s="949" t="s">
        <v>5602</v>
      </c>
      <c r="J96" s="974"/>
      <c r="K96" s="974"/>
      <c r="L96" s="974"/>
      <c r="M96" s="974"/>
      <c r="N96" s="974"/>
      <c r="O96" s="974"/>
      <c r="P96" s="974"/>
      <c r="Q96" s="974"/>
      <c r="R96" s="974"/>
      <c r="S96" s="975"/>
      <c r="T96" s="975"/>
      <c r="U96" s="975"/>
      <c r="V96" s="28"/>
      <c r="W96" s="28"/>
      <c r="X96" s="28"/>
      <c r="Y96" s="28"/>
      <c r="Z96" s="28"/>
      <c r="AA96" s="28"/>
      <c r="AB96" s="28"/>
      <c r="AC96" s="28"/>
      <c r="AD96" s="28"/>
      <c r="AE96" s="28"/>
      <c r="AF96" s="28"/>
    </row>
    <row r="97" ht="12.75" customHeight="1">
      <c r="A97" s="354"/>
      <c r="B97" s="947"/>
      <c r="C97" s="947"/>
      <c r="D97" s="949" t="s">
        <v>5603</v>
      </c>
      <c r="E97" s="949" t="s">
        <v>5604</v>
      </c>
      <c r="F97" s="949" t="s">
        <v>442</v>
      </c>
      <c r="G97" s="947"/>
      <c r="H97" s="947"/>
      <c r="I97" s="947"/>
      <c r="J97" s="950" t="s">
        <v>172</v>
      </c>
      <c r="K97" s="950" t="s">
        <v>173</v>
      </c>
      <c r="L97" s="950" t="s">
        <v>178</v>
      </c>
      <c r="M97" s="950" t="s">
        <v>176</v>
      </c>
      <c r="N97" s="950" t="s">
        <v>5605</v>
      </c>
      <c r="O97" s="950" t="s">
        <v>5606</v>
      </c>
      <c r="P97" s="950" t="s">
        <v>5607</v>
      </c>
      <c r="Q97" s="950" t="s">
        <v>167</v>
      </c>
      <c r="R97" s="950" t="s">
        <v>261</v>
      </c>
      <c r="S97" s="976" t="s">
        <v>5608</v>
      </c>
      <c r="T97" s="976" t="s">
        <v>5609</v>
      </c>
      <c r="U97" s="976" t="s">
        <v>5610</v>
      </c>
      <c r="V97" s="28"/>
      <c r="W97" s="28"/>
      <c r="X97" s="28"/>
      <c r="Y97" s="28"/>
      <c r="Z97" s="28"/>
      <c r="AA97" s="28"/>
      <c r="AB97" s="28"/>
      <c r="AC97" s="28"/>
      <c r="AD97" s="28"/>
      <c r="AE97" s="28"/>
      <c r="AF97" s="28"/>
    </row>
    <row r="98" ht="15.75" customHeight="1">
      <c r="A98" s="977"/>
      <c r="B98" s="978"/>
      <c r="C98" s="978"/>
      <c r="D98" s="978"/>
      <c r="E98" s="978"/>
      <c r="F98" s="978"/>
      <c r="G98" s="978"/>
      <c r="H98" s="978"/>
      <c r="I98" s="978"/>
      <c r="J98" s="979" t="s">
        <v>259</v>
      </c>
      <c r="K98" s="979" t="s">
        <v>259</v>
      </c>
      <c r="L98" s="979" t="s">
        <v>259</v>
      </c>
      <c r="M98" s="979" t="s">
        <v>259</v>
      </c>
      <c r="N98" s="979" t="s">
        <v>5611</v>
      </c>
      <c r="O98" s="979" t="s">
        <v>259</v>
      </c>
      <c r="P98" s="979" t="s">
        <v>259</v>
      </c>
      <c r="Q98" s="979" t="s">
        <v>259</v>
      </c>
      <c r="R98" s="979" t="s">
        <v>259</v>
      </c>
      <c r="S98" s="980" t="s">
        <v>5611</v>
      </c>
      <c r="T98" s="980" t="s">
        <v>259</v>
      </c>
      <c r="U98" s="980" t="s">
        <v>259</v>
      </c>
      <c r="V98" s="28"/>
      <c r="W98" s="28"/>
      <c r="X98" s="28"/>
      <c r="Y98" s="28"/>
      <c r="Z98" s="28"/>
      <c r="AA98" s="28"/>
      <c r="AB98" s="28"/>
      <c r="AC98" s="28"/>
      <c r="AD98" s="28"/>
      <c r="AE98" s="28"/>
      <c r="AF98" s="28"/>
    </row>
    <row r="99" ht="15.75" customHeight="1">
      <c r="A99" s="981" t="s">
        <v>5612</v>
      </c>
      <c r="B99" s="982"/>
      <c r="C99" s="983">
        <f>PLAN!B8</f>
        <v>2095</v>
      </c>
      <c r="D99" s="984"/>
      <c r="E99" s="985"/>
      <c r="F99" s="986">
        <f>F103*C99/4</f>
        <v>69.75106285</v>
      </c>
      <c r="G99" s="987">
        <f>G103*C99/9</f>
        <v>69.83333333</v>
      </c>
      <c r="H99" s="988">
        <f>H103*C99/4</f>
        <v>296.8739372</v>
      </c>
      <c r="I99" s="989">
        <f>REQ!I71</f>
        <v>27.3322</v>
      </c>
      <c r="J99" s="990">
        <f>REQ!I51</f>
        <v>1000</v>
      </c>
      <c r="K99" s="990">
        <f>REQ!I52</f>
        <v>700</v>
      </c>
      <c r="L99" s="990">
        <f>REQ!I57</f>
        <v>12</v>
      </c>
      <c r="M99" s="990">
        <f>REQ!I55</f>
        <v>9</v>
      </c>
      <c r="N99" s="990">
        <f>REQ!I37</f>
        <v>1300</v>
      </c>
      <c r="O99" s="990">
        <f>REQ!I38</f>
        <v>1.6</v>
      </c>
      <c r="P99" s="990">
        <f>REQ!I39</f>
        <v>1.6</v>
      </c>
      <c r="Q99" s="990">
        <f>REQ!I46</f>
        <v>17</v>
      </c>
      <c r="R99" s="990">
        <f>REQ!I42</f>
        <v>120</v>
      </c>
      <c r="S99" s="991">
        <f>REQ!I47</f>
        <v>500</v>
      </c>
      <c r="T99" s="992">
        <f>REQ!I63</f>
        <v>2000</v>
      </c>
      <c r="U99" s="992">
        <f>REQ!I64</f>
        <v>3510</v>
      </c>
      <c r="V99" s="28"/>
      <c r="W99" s="28"/>
      <c r="X99" s="28"/>
      <c r="Y99" s="28"/>
      <c r="Z99" s="28"/>
      <c r="AA99" s="28"/>
      <c r="AB99" s="28"/>
      <c r="AC99" s="28"/>
      <c r="AD99" s="28"/>
      <c r="AE99" s="28"/>
      <c r="AF99" s="28"/>
    </row>
    <row r="100" ht="15.75" customHeight="1">
      <c r="A100" s="981"/>
      <c r="B100" s="982">
        <f t="shared" ref="B100:U100" si="2">B94</f>
        <v>1703</v>
      </c>
      <c r="C100" s="982" t="str">
        <f t="shared" si="2"/>
        <v>#VALUE!</v>
      </c>
      <c r="D100" s="982" t="str">
        <f t="shared" si="2"/>
        <v>#VALUE!</v>
      </c>
      <c r="E100" s="982" t="str">
        <f t="shared" si="2"/>
        <v>#VALUE!</v>
      </c>
      <c r="F100" s="982" t="str">
        <f t="shared" si="2"/>
        <v>#VALUE!</v>
      </c>
      <c r="G100" s="982" t="str">
        <f t="shared" si="2"/>
        <v>#VALUE!</v>
      </c>
      <c r="H100" s="982" t="str">
        <f t="shared" si="2"/>
        <v>#VALUE!</v>
      </c>
      <c r="I100" s="982" t="str">
        <f t="shared" si="2"/>
        <v>#VALUE!</v>
      </c>
      <c r="J100" s="982" t="str">
        <f t="shared" si="2"/>
        <v>#VALUE!</v>
      </c>
      <c r="K100" s="982" t="str">
        <f t="shared" si="2"/>
        <v>#VALUE!</v>
      </c>
      <c r="L100" s="982" t="str">
        <f t="shared" si="2"/>
        <v>#VALUE!</v>
      </c>
      <c r="M100" s="982" t="str">
        <f t="shared" si="2"/>
        <v>#VALUE!</v>
      </c>
      <c r="N100" s="982" t="str">
        <f t="shared" si="2"/>
        <v>#VALUE!</v>
      </c>
      <c r="O100" s="982" t="str">
        <f t="shared" si="2"/>
        <v>#VALUE!</v>
      </c>
      <c r="P100" s="982" t="str">
        <f t="shared" si="2"/>
        <v>#VALUE!</v>
      </c>
      <c r="Q100" s="982" t="str">
        <f t="shared" si="2"/>
        <v>#VALUE!</v>
      </c>
      <c r="R100" s="982" t="str">
        <f t="shared" si="2"/>
        <v>#VALUE!</v>
      </c>
      <c r="S100" s="982" t="str">
        <f t="shared" si="2"/>
        <v>#VALUE!</v>
      </c>
      <c r="T100" s="982" t="str">
        <f t="shared" si="2"/>
        <v>#VALUE!</v>
      </c>
      <c r="U100" s="982" t="str">
        <f t="shared" si="2"/>
        <v>#VALUE!</v>
      </c>
      <c r="V100" s="28"/>
      <c r="W100" s="28"/>
      <c r="X100" s="28"/>
      <c r="Y100" s="28"/>
      <c r="Z100" s="28"/>
      <c r="AA100" s="28"/>
      <c r="AB100" s="28"/>
      <c r="AC100" s="28"/>
      <c r="AD100" s="28"/>
      <c r="AE100" s="28"/>
      <c r="AF100" s="28"/>
    </row>
    <row r="101" ht="15.75" customHeight="1">
      <c r="A101" s="993" t="s">
        <v>5613</v>
      </c>
      <c r="B101" s="994"/>
      <c r="C101" s="995" t="str">
        <f>IF(C99=0,0,C100/C99)</f>
        <v>#VALUE!</v>
      </c>
      <c r="D101" s="995" t="str">
        <f>D94/(E94+D94)</f>
        <v>#VALUE!</v>
      </c>
      <c r="E101" s="995" t="str">
        <f>E94/(D94+E94)</f>
        <v>#VALUE!</v>
      </c>
      <c r="F101" s="995" t="str">
        <f t="shared" ref="F101:U101" si="3">IF(F99=0,0,F100/F99)</f>
        <v>#VALUE!</v>
      </c>
      <c r="G101" s="995" t="str">
        <f t="shared" si="3"/>
        <v>#VALUE!</v>
      </c>
      <c r="H101" s="995" t="str">
        <f t="shared" si="3"/>
        <v>#VALUE!</v>
      </c>
      <c r="I101" s="995" t="str">
        <f t="shared" si="3"/>
        <v>#VALUE!</v>
      </c>
      <c r="J101" s="995" t="str">
        <f t="shared" si="3"/>
        <v>#VALUE!</v>
      </c>
      <c r="K101" s="995" t="str">
        <f t="shared" si="3"/>
        <v>#VALUE!</v>
      </c>
      <c r="L101" s="995" t="str">
        <f t="shared" si="3"/>
        <v>#VALUE!</v>
      </c>
      <c r="M101" s="995" t="str">
        <f t="shared" si="3"/>
        <v>#VALUE!</v>
      </c>
      <c r="N101" s="995" t="str">
        <f t="shared" si="3"/>
        <v>#VALUE!</v>
      </c>
      <c r="O101" s="995" t="str">
        <f t="shared" si="3"/>
        <v>#VALUE!</v>
      </c>
      <c r="P101" s="995" t="str">
        <f t="shared" si="3"/>
        <v>#VALUE!</v>
      </c>
      <c r="Q101" s="995" t="str">
        <f t="shared" si="3"/>
        <v>#VALUE!</v>
      </c>
      <c r="R101" s="995" t="str">
        <f t="shared" si="3"/>
        <v>#VALUE!</v>
      </c>
      <c r="S101" s="995" t="str">
        <f t="shared" si="3"/>
        <v>#VALUE!</v>
      </c>
      <c r="T101" s="995" t="str">
        <f t="shared" si="3"/>
        <v>#VALUE!</v>
      </c>
      <c r="U101" s="995" t="str">
        <f t="shared" si="3"/>
        <v>#VALUE!</v>
      </c>
      <c r="V101" s="28"/>
      <c r="W101" s="28"/>
      <c r="X101" s="28"/>
      <c r="Y101" s="28"/>
      <c r="Z101" s="28"/>
      <c r="AA101" s="28"/>
      <c r="AB101" s="28"/>
      <c r="AC101" s="28"/>
      <c r="AD101" s="28"/>
      <c r="AE101" s="28"/>
      <c r="AF101" s="28"/>
    </row>
    <row r="102" ht="15.75" customHeight="1">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row>
    <row r="103" ht="15.75" hidden="1" customHeight="1">
      <c r="A103" s="290"/>
      <c r="B103" s="290"/>
      <c r="C103" s="290"/>
      <c r="D103" s="290"/>
      <c r="E103" s="290"/>
      <c r="F103" s="297">
        <f>REQ!H26</f>
        <v>0.1331762536</v>
      </c>
      <c r="G103" s="297">
        <f>REQ!H29</f>
        <v>0.3</v>
      </c>
      <c r="H103" s="297">
        <f>REQ!H33</f>
        <v>0.5668237464</v>
      </c>
      <c r="I103" s="290"/>
      <c r="J103" s="290"/>
      <c r="K103" s="290"/>
      <c r="L103" s="290"/>
      <c r="M103" s="290"/>
      <c r="N103" s="290"/>
      <c r="O103" s="290"/>
      <c r="P103" s="290"/>
      <c r="Q103" s="290"/>
      <c r="R103" s="290"/>
      <c r="S103" s="290"/>
      <c r="T103" s="28"/>
      <c r="U103" s="28"/>
      <c r="V103" s="28"/>
      <c r="W103" s="28"/>
      <c r="X103" s="28"/>
      <c r="Y103" s="28"/>
      <c r="Z103" s="28"/>
      <c r="AA103" s="28"/>
      <c r="AB103" s="28"/>
      <c r="AC103" s="28"/>
      <c r="AD103" s="28"/>
      <c r="AE103" s="28"/>
      <c r="AF103" s="28"/>
    </row>
    <row r="104" ht="15.75" hidden="1" customHeight="1">
      <c r="A104" s="28"/>
      <c r="B104" s="28"/>
      <c r="C104" s="28"/>
      <c r="D104" s="28"/>
      <c r="E104" s="290"/>
      <c r="F104" s="290"/>
      <c r="G104" s="290"/>
      <c r="H104" s="290"/>
      <c r="I104" s="290"/>
      <c r="J104" s="290"/>
      <c r="K104" s="290"/>
      <c r="L104" s="290"/>
      <c r="M104" s="290"/>
      <c r="N104" s="290"/>
      <c r="O104" s="290"/>
      <c r="P104" s="290"/>
      <c r="Q104" s="290"/>
      <c r="R104" s="290"/>
      <c r="S104" s="290"/>
      <c r="T104" s="28"/>
      <c r="U104" s="28"/>
      <c r="V104" s="28"/>
      <c r="W104" s="28"/>
      <c r="X104" s="28"/>
      <c r="Y104" s="28"/>
      <c r="Z104" s="28"/>
      <c r="AA104" s="28"/>
      <c r="AB104" s="28"/>
      <c r="AC104" s="28"/>
      <c r="AD104" s="28"/>
      <c r="AE104" s="28"/>
      <c r="AF104" s="28"/>
    </row>
    <row r="105" ht="15.75" hidden="1" customHeight="1">
      <c r="A105" s="28"/>
      <c r="B105" s="28"/>
      <c r="C105" s="28"/>
      <c r="D105" s="28"/>
      <c r="E105" s="290"/>
      <c r="F105" s="290"/>
      <c r="G105" s="290"/>
      <c r="H105" s="290"/>
      <c r="I105" s="290"/>
      <c r="J105" s="290"/>
      <c r="K105" s="290"/>
      <c r="L105" s="290"/>
      <c r="M105" s="290"/>
      <c r="N105" s="290"/>
      <c r="O105" s="290"/>
      <c r="P105" s="290"/>
      <c r="Q105" s="290"/>
      <c r="R105" s="290"/>
      <c r="S105" s="290"/>
      <c r="T105" s="28"/>
      <c r="U105" s="28"/>
      <c r="V105" s="28"/>
      <c r="W105" s="28"/>
      <c r="X105" s="28"/>
      <c r="Y105" s="28"/>
      <c r="Z105" s="28"/>
      <c r="AA105" s="28"/>
      <c r="AB105" s="28"/>
      <c r="AC105" s="28"/>
      <c r="AD105" s="28"/>
      <c r="AE105" s="28"/>
      <c r="AF105" s="28"/>
    </row>
    <row r="106" ht="20.25" hidden="1" customHeight="1">
      <c r="A106" s="28"/>
      <c r="B106" s="28"/>
      <c r="C106" s="28"/>
      <c r="D106" s="28"/>
      <c r="E106" s="290"/>
      <c r="F106" s="290"/>
      <c r="G106" s="290"/>
      <c r="H106" s="290"/>
      <c r="I106" s="290"/>
      <c r="J106" s="290"/>
      <c r="K106" s="290"/>
      <c r="L106" s="290"/>
      <c r="M106" s="290"/>
      <c r="N106" s="290"/>
      <c r="O106" s="290"/>
      <c r="P106" s="290"/>
      <c r="Q106" s="290"/>
      <c r="R106" s="290"/>
      <c r="S106" s="290"/>
      <c r="T106" s="28"/>
      <c r="U106" s="28"/>
      <c r="V106" s="28"/>
      <c r="W106" s="28"/>
      <c r="X106" s="28"/>
      <c r="Y106" s="28"/>
      <c r="Z106" s="28"/>
      <c r="AA106" s="28"/>
      <c r="AB106" s="28"/>
      <c r="AC106" s="28"/>
      <c r="AD106" s="28"/>
      <c r="AE106" s="28"/>
      <c r="AF106" s="28"/>
    </row>
    <row r="107" ht="20.25" hidden="1" customHeight="1">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row>
    <row r="108" ht="20.25" hidden="1" customHeight="1">
      <c r="A108" s="996"/>
      <c r="B108" s="996"/>
      <c r="C108" s="997">
        <f>PLAN!B8</f>
        <v>2095</v>
      </c>
      <c r="D108" s="996">
        <f>PLAN!M4</f>
        <v>69.75106285</v>
      </c>
      <c r="E108" s="996"/>
      <c r="F108" s="996"/>
      <c r="G108" s="996">
        <f>PLAN!M5</f>
        <v>69.83333333</v>
      </c>
      <c r="H108" s="308">
        <f>PLAN!M6</f>
        <v>296.8739372</v>
      </c>
      <c r="I108" s="308">
        <f>H108</f>
        <v>296.8739372</v>
      </c>
      <c r="J108" s="998">
        <f>REQ!I71</f>
        <v>27.3322</v>
      </c>
      <c r="K108" s="998">
        <f>J108</f>
        <v>27.3322</v>
      </c>
      <c r="L108" s="308">
        <f>REQ!I51</f>
        <v>1000</v>
      </c>
      <c r="M108" s="308">
        <f>REQ!I52</f>
        <v>700</v>
      </c>
      <c r="N108" s="308">
        <f>REQ!I55</f>
        <v>9</v>
      </c>
      <c r="O108" s="308">
        <f>REQ!I37</f>
        <v>1300</v>
      </c>
      <c r="P108" s="308">
        <f>REQ!I38</f>
        <v>1.6</v>
      </c>
      <c r="Q108" s="308">
        <f>REQ!I39</f>
        <v>1.6</v>
      </c>
      <c r="R108" s="308">
        <f>REQ!I46</f>
        <v>17</v>
      </c>
      <c r="S108" s="308">
        <f>REQ!I42</f>
        <v>120</v>
      </c>
      <c r="T108" s="28"/>
      <c r="U108" s="28"/>
      <c r="V108" s="28"/>
      <c r="W108" s="28"/>
      <c r="X108" s="28"/>
      <c r="Y108" s="28"/>
      <c r="Z108" s="28"/>
      <c r="AA108" s="28"/>
      <c r="AB108" s="28"/>
      <c r="AC108" s="28"/>
      <c r="AD108" s="28"/>
      <c r="AE108" s="28"/>
      <c r="AF108" s="28"/>
    </row>
    <row r="109" ht="20.25" customHeight="1">
      <c r="A109" s="999" t="s">
        <v>5614</v>
      </c>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000"/>
    </row>
    <row r="110" ht="15.75" customHeight="1">
      <c r="A110" s="1001" t="s">
        <v>22</v>
      </c>
      <c r="B110" s="1001" t="s">
        <v>25</v>
      </c>
      <c r="C110" s="1001" t="s">
        <v>28</v>
      </c>
      <c r="D110" s="1001" t="s">
        <v>31</v>
      </c>
      <c r="E110" s="1001" t="s">
        <v>34</v>
      </c>
      <c r="F110" s="1001" t="s">
        <v>36</v>
      </c>
      <c r="G110" s="1001" t="s">
        <v>39</v>
      </c>
      <c r="H110" s="1001" t="s">
        <v>42</v>
      </c>
      <c r="I110" s="1001" t="s">
        <v>44</v>
      </c>
      <c r="J110" s="1001" t="s">
        <v>46</v>
      </c>
      <c r="K110" s="1001" t="s">
        <v>24</v>
      </c>
      <c r="L110" s="1001" t="s">
        <v>27</v>
      </c>
      <c r="M110" s="1001" t="s">
        <v>30</v>
      </c>
      <c r="N110" s="1001" t="s">
        <v>33</v>
      </c>
      <c r="O110" s="1001" t="s">
        <v>35</v>
      </c>
      <c r="P110" s="1001" t="s">
        <v>38</v>
      </c>
      <c r="Q110" s="1001" t="s">
        <v>41</v>
      </c>
      <c r="R110" s="1001" t="s">
        <v>43</v>
      </c>
      <c r="S110" s="1001" t="s">
        <v>45</v>
      </c>
      <c r="T110" s="1001" t="s">
        <v>47</v>
      </c>
      <c r="U110" s="1001" t="s">
        <v>53</v>
      </c>
      <c r="V110" s="1001" t="s">
        <v>54</v>
      </c>
      <c r="W110" s="1001" t="s">
        <v>56</v>
      </c>
      <c r="X110" s="1001" t="s">
        <v>57</v>
      </c>
      <c r="Y110" s="1001" t="s">
        <v>59</v>
      </c>
      <c r="Z110" s="1001" t="s">
        <v>61</v>
      </c>
      <c r="AA110" s="1001" t="s">
        <v>62</v>
      </c>
      <c r="AB110" s="1001" t="s">
        <v>65</v>
      </c>
      <c r="AC110" s="1001" t="s">
        <v>67</v>
      </c>
      <c r="AD110" s="1001" t="s">
        <v>69</v>
      </c>
      <c r="AE110" s="1001" t="s">
        <v>71</v>
      </c>
      <c r="AF110" s="1001" t="s">
        <v>66</v>
      </c>
    </row>
    <row r="111" ht="15.0" customHeight="1">
      <c r="A111" s="1002" t="str">
        <f>VN!E4</f>
        <v>ANGELA</v>
      </c>
      <c r="B111" s="1003">
        <f>VN!E5</f>
        <v>50</v>
      </c>
      <c r="C111" s="1003" t="str">
        <f>VN!E6</f>
        <v>FEMENINO</v>
      </c>
      <c r="D111" s="1003">
        <f>VN!E7</f>
        <v>65</v>
      </c>
      <c r="E111" s="1003">
        <f>VN!E8</f>
        <v>65</v>
      </c>
      <c r="F111" s="1003">
        <f>VN!E9</f>
        <v>1.7</v>
      </c>
      <c r="G111" s="1003" t="str">
        <f>VN!E10</f>
        <v/>
      </c>
      <c r="H111" s="1003" t="str">
        <f>VN!E11</f>
        <v/>
      </c>
      <c r="I111" s="1003" t="str">
        <f>VN!E12</f>
        <v/>
      </c>
      <c r="J111" s="1004" t="str">
        <f>VN!E13</f>
        <v/>
      </c>
      <c r="K111" s="1005" t="str">
        <f>VN!I4</f>
        <v/>
      </c>
      <c r="L111" s="1005" t="str">
        <f>VN!I5</f>
        <v/>
      </c>
      <c r="M111" s="1005" t="str">
        <f>VN!I6</f>
        <v/>
      </c>
      <c r="N111" s="1005" t="str">
        <f>VN!I7</f>
        <v/>
      </c>
      <c r="O111" s="1005" t="str">
        <f>VN!I8</f>
        <v/>
      </c>
      <c r="P111" s="1006" t="str">
        <f>VN!I9</f>
        <v/>
      </c>
      <c r="Q111" s="1007" t="str">
        <f>VN!I10</f>
        <v/>
      </c>
      <c r="R111" s="1005" t="str">
        <f>VN!I11</f>
        <v/>
      </c>
      <c r="S111" s="1005" t="str">
        <f>VN!I12</f>
        <v/>
      </c>
      <c r="T111" s="1005" t="str">
        <f>VN!I13</f>
        <v/>
      </c>
      <c r="U111" s="1007" t="str">
        <f>VN!I17</f>
        <v/>
      </c>
      <c r="V111" s="1007" t="str">
        <f>VN!I18</f>
        <v/>
      </c>
      <c r="W111" s="1007" t="str">
        <f>VN!I19</f>
        <v/>
      </c>
      <c r="X111" s="1007">
        <f>VN!I20</f>
        <v>0.3308961938</v>
      </c>
      <c r="Y111" s="1007" t="str">
        <f>VN!I21</f>
        <v/>
      </c>
      <c r="Z111" s="1007" t="str">
        <f>VN!I22</f>
        <v/>
      </c>
      <c r="AA111" s="1007" t="str">
        <f>VN!I23</f>
        <v/>
      </c>
      <c r="AB111" s="1005" t="str">
        <f>VN!I24</f>
        <v/>
      </c>
      <c r="AC111" s="1005" t="str">
        <f>VN!I25</f>
        <v/>
      </c>
      <c r="AD111" s="1005" t="str">
        <f>VN!I26</f>
        <v/>
      </c>
      <c r="AE111" s="1007" t="str">
        <f>VN!I27</f>
        <v/>
      </c>
      <c r="AF111" s="1007" t="str">
        <f>VN!D40</f>
        <v>Sobrepeso con alto riesgo de enfermar</v>
      </c>
    </row>
    <row r="112" ht="15.75" customHeight="1">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row>
    <row r="113" ht="15.75" customHeight="1">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row>
    <row r="114" ht="15.75" customHeight="1">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row>
    <row r="115" ht="15.75" customHeight="1">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row>
    <row r="116" ht="15.75" customHeight="1">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row>
    <row r="117" ht="15.75" customHeight="1">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row>
    <row r="118" ht="15.75" customHeight="1">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row>
    <row r="119" ht="15.75" customHeight="1">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row>
    <row r="120" ht="15.75" customHeight="1">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row>
    <row r="121" ht="15.75" customHeight="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row>
    <row r="122" ht="15.75" customHeight="1">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row>
    <row r="123" ht="15.75" customHeight="1">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row>
    <row r="124" ht="15.75" customHeight="1">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row>
    <row r="125" ht="15.75" customHeight="1">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row>
    <row r="126" ht="15.75" customHeight="1">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row>
    <row r="127" ht="15.75" customHeight="1">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row>
    <row r="128" ht="15.75" customHeight="1">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row>
    <row r="129" ht="15.75" customHeight="1">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row>
    <row r="130" ht="15.75" customHeight="1">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row>
    <row r="131" ht="15.75" customHeight="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row>
    <row r="132" ht="15.75" customHeight="1">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row>
    <row r="133" ht="15.75" customHeight="1">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row>
    <row r="134" ht="15.75" customHeight="1">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row>
    <row r="135" ht="15.75" customHeight="1">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row>
    <row r="136" ht="15.75" customHeight="1">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row>
    <row r="137" ht="15.75" customHeight="1">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row>
    <row r="138" ht="15.75" customHeight="1">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row>
    <row r="139" ht="15.75" customHeight="1">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row>
    <row r="140" ht="15.75" customHeight="1">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row>
    <row r="141" ht="15.75" customHeight="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row>
    <row r="142" ht="15.75" customHeight="1">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row>
    <row r="143" ht="15.75" customHeight="1">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row>
    <row r="144" ht="15.75" customHeight="1">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row>
    <row r="145" ht="15.75" customHeight="1">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row>
    <row r="146" ht="15.75" customHeight="1">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row>
    <row r="147" ht="15.75" customHeight="1">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row>
    <row r="148" ht="15.75" customHeight="1">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row>
    <row r="149" ht="15.75" customHeight="1">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row>
    <row r="150" ht="15.75" customHeight="1">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row>
    <row r="151" ht="15.75" customHeight="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row>
    <row r="152" ht="15.75" customHeight="1">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row>
    <row r="153" ht="15.75" customHeight="1">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row>
    <row r="154" ht="15.75" customHeight="1">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row>
    <row r="155" ht="15.75" customHeight="1">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row>
    <row r="156" ht="15.7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row>
    <row r="157" ht="15.7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row>
    <row r="158" ht="15.7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row>
    <row r="159" ht="15.7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row>
    <row r="160" ht="15.7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row>
    <row r="161" ht="15.7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row>
    <row r="162" ht="15.75" customHeight="1">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row>
    <row r="163" ht="15.75" customHeight="1">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row>
    <row r="164" ht="15.75" customHeight="1">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row>
    <row r="165" ht="15.75" customHeight="1">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row>
    <row r="166" ht="15.75" customHeight="1">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row>
    <row r="167" ht="15.75" customHeight="1">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row>
    <row r="168" ht="15.75" customHeight="1">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row>
    <row r="169" ht="15.75" customHeight="1">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row>
    <row r="170" ht="15.75" customHeight="1">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row>
    <row r="171" ht="15.75" customHeight="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row>
    <row r="172" ht="15.75" customHeight="1">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row>
    <row r="173" ht="15.75" customHeight="1">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row>
    <row r="174" ht="15.75" customHeight="1">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row>
    <row r="175" ht="15.75" customHeight="1">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row>
    <row r="176" ht="15.75" customHeight="1">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row>
    <row r="177" ht="15.75" customHeight="1">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row>
    <row r="178" ht="15.75" customHeight="1">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row>
    <row r="179" ht="15.75" customHeight="1">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row>
    <row r="180" ht="15.75" customHeight="1">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row>
    <row r="181" ht="15.75" customHeight="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row>
    <row r="182" ht="15.75" customHeight="1">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row>
    <row r="183" ht="15.75" customHeight="1">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row>
    <row r="184" ht="15.75" customHeight="1">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row>
    <row r="185" ht="15.75" customHeight="1">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row>
    <row r="186" ht="15.75" customHeight="1">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row>
    <row r="187" ht="15.75" customHeight="1">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row>
    <row r="188" ht="15.75" customHeight="1">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row>
    <row r="189" ht="15.75" customHeight="1">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row>
    <row r="190" ht="15.75" customHeight="1">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row>
    <row r="191" ht="15.75" customHeight="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row>
    <row r="192" ht="15.75" customHeight="1">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row>
    <row r="193" ht="15.75" customHeight="1">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row>
    <row r="194" ht="15.75" customHeight="1">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row>
    <row r="195" ht="15.75" customHeight="1">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row>
    <row r="196" ht="15.75" customHeight="1">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row>
    <row r="197" ht="15.75" customHeight="1">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row>
    <row r="198" ht="15.75" customHeight="1">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row>
    <row r="199" ht="15.75" customHeight="1">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row>
    <row r="200" ht="15.75" customHeight="1">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row>
    <row r="201" ht="15.75" customHeight="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row>
    <row r="202" ht="15.75" customHeight="1">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row>
    <row r="203" ht="15.75" customHeight="1">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row>
    <row r="204" ht="15.75" customHeight="1">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row>
    <row r="205" ht="15.75" customHeight="1">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row>
    <row r="206" ht="15.75" customHeight="1">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row>
    <row r="207" ht="15.75" customHeight="1">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row>
    <row r="208" ht="15.75" customHeight="1">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row>
    <row r="209" ht="15.75" customHeight="1">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row>
    <row r="210" ht="15.75" customHeight="1">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row>
    <row r="211" ht="15.75" customHeight="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row>
    <row r="212" ht="15.75" customHeight="1">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row>
    <row r="213" ht="15.75" customHeight="1">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row>
    <row r="214" ht="15.75" customHeight="1">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row>
    <row r="215" ht="15.75" customHeight="1">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row>
    <row r="216" ht="15.75" customHeight="1">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row>
    <row r="217" ht="15.75" customHeight="1">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row>
    <row r="218" ht="15.75" customHeight="1">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row>
    <row r="219" ht="15.75" customHeight="1">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row>
    <row r="220" ht="15.75" customHeight="1">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row>
    <row r="221" ht="15.75" customHeight="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row>
    <row r="222" ht="15.75" customHeight="1">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row>
    <row r="223" ht="15.75" customHeight="1">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row>
    <row r="224" ht="15.75" customHeight="1">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row>
    <row r="225" ht="15.75" customHeight="1">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row>
    <row r="226" ht="15.75" customHeight="1">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row>
    <row r="227" ht="15.75" customHeight="1">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row>
    <row r="228" ht="15.75" customHeight="1">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row>
    <row r="229" ht="15.75" customHeight="1">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row>
    <row r="230" ht="15.75" customHeight="1">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row>
    <row r="231" ht="15.75" customHeight="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row>
    <row r="232" ht="15.75" customHeight="1">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row>
    <row r="233" ht="15.75" customHeight="1">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row>
    <row r="234" ht="15.75" customHeight="1">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row>
    <row r="235" ht="15.75" customHeight="1">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row>
    <row r="236" ht="15.75" customHeight="1">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row>
    <row r="237" ht="15.75" customHeight="1">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row>
    <row r="238" ht="15.75" customHeight="1">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row>
    <row r="239" ht="15.75" customHeight="1">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row>
    <row r="240" ht="15.75" customHeight="1">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row>
    <row r="241" ht="15.75" customHeight="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row>
    <row r="242" ht="15.75" customHeight="1">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row>
    <row r="243" ht="15.75" customHeight="1">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row>
    <row r="244" ht="15.75" customHeight="1">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row>
    <row r="245" ht="15.75" customHeight="1">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row>
    <row r="246" ht="15.75" customHeight="1">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row>
    <row r="247" ht="15.75" customHeight="1">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row>
    <row r="248" ht="15.75" customHeight="1">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row>
    <row r="249" ht="15.75" customHeight="1">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row>
    <row r="250" ht="15.75" customHeight="1">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row>
    <row r="251" ht="15.75" customHeight="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row>
    <row r="252" ht="15.75" customHeight="1">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row>
    <row r="253" ht="15.75" customHeight="1">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row>
    <row r="254" ht="15.75" customHeight="1">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row>
    <row r="255" ht="15.75" customHeight="1">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row>
    <row r="256" ht="15.75" customHeight="1">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row>
    <row r="257" ht="15.75" customHeight="1">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row>
    <row r="258" ht="15.75" customHeight="1">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row>
    <row r="259" ht="15.75" customHeight="1">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row>
    <row r="260" ht="15.75" customHeight="1">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row>
    <row r="261" ht="15.75" customHeight="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row>
    <row r="262" ht="15.75" customHeight="1">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row>
    <row r="263" ht="15.75" customHeight="1">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row>
    <row r="264" ht="15.75" customHeight="1">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row>
    <row r="265" ht="15.75" customHeight="1">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row>
    <row r="266" ht="15.75" customHeight="1">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row>
    <row r="267" ht="15.75" customHeight="1">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row>
    <row r="268" ht="15.75" customHeight="1">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row>
    <row r="269" ht="15.75" customHeight="1">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row>
    <row r="270" ht="15.75" customHeight="1">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row>
    <row r="271" ht="15.75" customHeight="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row>
    <row r="272" ht="15.75" customHeight="1">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row>
    <row r="273" ht="15.75" customHeight="1">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row>
    <row r="274" ht="15.75" customHeight="1">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row>
    <row r="275" ht="15.75" customHeight="1">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row>
    <row r="276" ht="15.75" customHeight="1">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row>
    <row r="277" ht="15.75" customHeight="1">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row>
    <row r="278" ht="15.75" customHeight="1">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row>
    <row r="279" ht="15.75" customHeight="1">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row>
    <row r="280" ht="15.75" customHeight="1">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row>
    <row r="281" ht="15.75" customHeight="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row>
    <row r="282" ht="15.75" customHeight="1">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row>
    <row r="283" ht="15.75" customHeight="1">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row>
    <row r="284" ht="15.75" customHeight="1">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row>
    <row r="285" ht="15.75" customHeight="1">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row>
    <row r="286" ht="15.75" customHeight="1">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row>
    <row r="287" ht="15.75" customHeight="1">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row>
    <row r="288" ht="15.75" customHeight="1">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row>
    <row r="289" ht="15.75" customHeight="1">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row>
    <row r="290" ht="15.75" customHeight="1">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row>
    <row r="291" ht="15.75" customHeight="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row>
    <row r="292" ht="15.75" customHeight="1">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row>
    <row r="293" ht="15.75" customHeight="1">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row>
    <row r="294" ht="15.75" customHeight="1">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row>
    <row r="295" ht="15.75" customHeight="1">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row>
    <row r="296" ht="15.75" customHeight="1">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row>
    <row r="297" ht="15.75" customHeight="1">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row>
    <row r="298" ht="15.75" customHeight="1">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row>
    <row r="299" ht="15.75" customHeight="1">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row>
    <row r="300" ht="15.75" customHeight="1">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row>
    <row r="301" ht="15.75" customHeight="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row>
    <row r="302" ht="15.75" customHeight="1">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row>
    <row r="303" ht="15.75" customHeight="1">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row>
    <row r="304" ht="15.75" customHeight="1">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row>
    <row r="305" ht="15.75" customHeight="1">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row>
    <row r="306" ht="15.75" customHeight="1">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row>
    <row r="307" ht="15.75" customHeight="1">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row>
    <row r="308" ht="15.75" customHeight="1">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row>
    <row r="309" ht="15.75" customHeight="1">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row>
    <row r="310" ht="15.75" customHeight="1">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row>
    <row r="311" ht="15.75" customHeight="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row>
    <row r="312" ht="15.75" customHeight="1">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row>
    <row r="313" ht="15.75" customHeight="1">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row>
    <row r="314" ht="15.75" customHeight="1">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row>
    <row r="315" ht="15.75" customHeight="1">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row>
    <row r="316" ht="15.75" customHeight="1">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row>
    <row r="317" ht="15.75" customHeight="1">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row>
    <row r="318" ht="15.75" customHeight="1">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row>
    <row r="319" ht="15.75" customHeight="1">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row>
    <row r="320" ht="15.75" customHeight="1">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row>
    <row r="321" ht="15.75" customHeight="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row>
    <row r="322" ht="15.75" customHeight="1">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row>
    <row r="323" ht="15.75" customHeight="1">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row>
    <row r="324" ht="15.75" customHeight="1">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row>
    <row r="325" ht="15.75" customHeight="1">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row>
    <row r="326" ht="15.75" customHeight="1">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row>
    <row r="327" ht="15.75" customHeight="1">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row>
    <row r="328" ht="15.75" customHeight="1">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row>
    <row r="329" ht="15.75" customHeight="1">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row>
    <row r="330" ht="15.75" customHeight="1">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row>
    <row r="331" ht="15.75" customHeight="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row>
    <row r="332" ht="15.75" customHeight="1">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row>
    <row r="333" ht="15.75" customHeight="1">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row>
    <row r="334" ht="15.75" customHeight="1">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row>
    <row r="335" ht="15.75" customHeight="1">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row>
    <row r="336" ht="15.75" customHeight="1">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row>
    <row r="337" ht="15.75" customHeight="1">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row>
    <row r="338" ht="15.75" customHeight="1">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row>
    <row r="339" ht="15.75" customHeight="1">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row>
    <row r="340" ht="15.75" customHeight="1">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row>
    <row r="341" ht="15.75" customHeight="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row>
    <row r="342" ht="15.75" customHeight="1">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row>
    <row r="343" ht="15.75" customHeight="1">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row>
    <row r="344" ht="15.75" customHeight="1">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row>
    <row r="345" ht="15.75" customHeight="1">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row>
    <row r="346" ht="15.75" customHeight="1">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row>
    <row r="347" ht="15.75" customHeight="1">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row>
    <row r="348" ht="15.75" customHeight="1">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row>
    <row r="349" ht="15.75" customHeight="1">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row>
    <row r="350" ht="15.75" customHeight="1">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row>
    <row r="351" ht="15.75" customHeight="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row>
    <row r="352" ht="15.75" customHeight="1">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row>
    <row r="353" ht="15.75" customHeight="1">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row>
    <row r="354" ht="15.75" customHeight="1">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row>
    <row r="355" ht="15.75" customHeight="1">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row>
    <row r="356" ht="15.75" customHeight="1">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row>
    <row r="357" ht="15.75" customHeight="1">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row>
    <row r="358" ht="15.75" customHeight="1">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row>
    <row r="359" ht="15.75" customHeight="1">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row>
    <row r="360" ht="15.75" customHeight="1">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row>
    <row r="361" ht="15.75" customHeight="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row>
    <row r="362" ht="15.75" customHeight="1">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row>
    <row r="363" ht="15.75" customHeight="1">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row>
    <row r="364" ht="15.75" customHeight="1">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row>
    <row r="365" ht="15.75" customHeight="1">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row>
    <row r="366" ht="15.75" customHeight="1">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row>
    <row r="367" ht="15.75" customHeight="1">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row>
    <row r="368" ht="15.75" customHeight="1">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row>
    <row r="369" ht="15.75" customHeight="1">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row>
    <row r="370" ht="15.75" customHeight="1">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row>
    <row r="371" ht="15.75" customHeight="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row>
    <row r="372" ht="15.75" customHeight="1">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row>
    <row r="373" ht="15.75" customHeight="1">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row>
    <row r="374" ht="15.75" customHeight="1">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row>
    <row r="375" ht="15.75" customHeight="1">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row>
    <row r="376" ht="15.75" customHeight="1">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row>
    <row r="377" ht="15.75" customHeight="1">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row>
    <row r="378" ht="15.75" customHeight="1">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row>
    <row r="379" ht="15.7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row>
    <row r="380" ht="15.75" customHeight="1">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row>
    <row r="381" ht="15.75" customHeight="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row>
    <row r="382" ht="15.75" customHeight="1">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row>
    <row r="383" ht="15.75" customHeight="1">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row>
    <row r="384" ht="15.75" customHeight="1">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row>
    <row r="385" ht="15.75" customHeight="1">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row>
    <row r="386" ht="15.75" customHeight="1">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row>
    <row r="387" ht="15.75" customHeight="1">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row>
    <row r="388" ht="15.75" customHeight="1">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row>
    <row r="389" ht="15.75" customHeight="1">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row>
    <row r="390" ht="15.75" customHeight="1">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row>
    <row r="391" ht="15.75" customHeight="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row>
    <row r="392" ht="15.75" customHeight="1">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row>
    <row r="393" ht="15.7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row>
    <row r="394" ht="15.75" customHeight="1">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row>
    <row r="395" ht="15.75" customHeight="1">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row>
    <row r="396" ht="15.75" customHeight="1">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row>
    <row r="397" ht="15.75" customHeight="1">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row>
    <row r="398" ht="15.75" customHeight="1">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row>
    <row r="399" ht="15.75" customHeight="1">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row>
    <row r="400" ht="15.75" customHeight="1">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row>
    <row r="401" ht="15.75" customHeight="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row>
    <row r="402" ht="15.75" customHeight="1">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row>
    <row r="403" ht="15.75" customHeight="1">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row>
    <row r="404" ht="15.75" customHeight="1">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row>
    <row r="405" ht="15.75" customHeight="1">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row>
    <row r="406" ht="15.75" customHeight="1">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row>
    <row r="407" ht="15.75" customHeight="1">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row>
    <row r="408" ht="15.75" customHeight="1">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row>
    <row r="409" ht="15.75" customHeight="1">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row>
    <row r="410" ht="15.75" customHeight="1">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row>
    <row r="411" ht="15.75" customHeight="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row>
    <row r="412" ht="15.75" customHeight="1">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row>
    <row r="413" ht="15.75" customHeight="1">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row>
    <row r="414" ht="15.75" customHeight="1">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row>
    <row r="415" ht="15.75" customHeight="1">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row>
    <row r="416" ht="15.75" customHeight="1">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row>
    <row r="417" ht="15.75" customHeight="1">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row>
    <row r="418" ht="15.75" customHeight="1">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row>
    <row r="419" ht="15.75" customHeight="1">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row>
    <row r="420" ht="15.75" customHeight="1">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row>
    <row r="421" ht="15.75" customHeight="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row>
    <row r="422" ht="15.75" customHeight="1">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row>
    <row r="423" ht="15.75" customHeight="1">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row>
    <row r="424" ht="15.75" customHeight="1">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row>
    <row r="425" ht="15.75" customHeight="1">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row>
    <row r="426" ht="15.75" customHeight="1">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row>
    <row r="427" ht="15.75" customHeight="1">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row>
    <row r="428" ht="15.75" customHeight="1">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row>
    <row r="429" ht="15.75" customHeight="1">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row>
    <row r="430" ht="15.75" customHeight="1">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row>
    <row r="431" ht="15.75" customHeight="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row>
    <row r="432" ht="15.75" customHeight="1">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row>
    <row r="433" ht="15.75" customHeight="1">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row>
    <row r="434" ht="15.75" customHeight="1">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row>
    <row r="435" ht="15.75" customHeight="1">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row>
    <row r="436" ht="15.75" customHeight="1">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row>
    <row r="437" ht="15.75" customHeight="1">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row>
    <row r="438" ht="15.75" customHeight="1">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row>
    <row r="439" ht="15.75" customHeight="1">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row>
    <row r="440" ht="15.75" customHeight="1">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row>
    <row r="441" ht="15.75" customHeight="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row>
    <row r="442" ht="15.75" customHeight="1">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row>
    <row r="443" ht="15.75" customHeight="1">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row>
    <row r="444" ht="15.75" customHeight="1">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row>
    <row r="445" ht="15.75" customHeight="1">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row>
    <row r="446" ht="15.75" customHeight="1">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row>
    <row r="447" ht="15.75" customHeight="1">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row>
    <row r="448" ht="15.75" customHeight="1">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row>
    <row r="449" ht="15.75" customHeight="1">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row>
    <row r="450" ht="15.75" customHeight="1">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row>
    <row r="451" ht="15.75" customHeight="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row>
    <row r="452" ht="15.75" customHeight="1">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row>
    <row r="453" ht="15.75" customHeight="1">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row>
    <row r="454" ht="15.75" customHeight="1">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row>
    <row r="455" ht="15.75" customHeight="1">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row>
    <row r="456" ht="15.75" customHeight="1">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row>
    <row r="457" ht="15.75" customHeight="1">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row>
    <row r="458" ht="15.75" customHeight="1">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row>
    <row r="459" ht="15.75" customHeight="1">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row>
    <row r="460" ht="15.75" customHeight="1">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row>
    <row r="461" ht="15.75" customHeight="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row>
    <row r="462" ht="15.75" customHeight="1">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row>
    <row r="463" ht="15.75" customHeight="1">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row>
    <row r="464" ht="15.75" customHeight="1">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row>
    <row r="465" ht="15.75" customHeight="1">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row>
    <row r="466" ht="15.75" customHeight="1">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row>
    <row r="467" ht="15.75" customHeight="1">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row>
    <row r="468" ht="15.75" customHeight="1">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row>
    <row r="469" ht="15.75" customHeight="1">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row>
    <row r="470" ht="15.75" customHeight="1">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row>
    <row r="471" ht="15.75" customHeight="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row>
    <row r="472" ht="15.75" customHeight="1">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row>
    <row r="473" ht="15.75" customHeight="1">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row>
    <row r="474" ht="15.75" customHeight="1">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row>
    <row r="475" ht="15.75" customHeight="1">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row>
    <row r="476" ht="15.75" customHeight="1">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row>
    <row r="477" ht="15.75" customHeight="1">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row>
    <row r="478" ht="15.75" customHeight="1">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row>
    <row r="479" ht="15.75" customHeight="1">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row>
    <row r="480" ht="15.75" customHeight="1">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row>
    <row r="481" ht="15.75" customHeight="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row>
    <row r="482" ht="15.75" customHeight="1">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row>
    <row r="483" ht="15.75" customHeight="1">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row>
    <row r="484" ht="15.75" customHeight="1">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row>
    <row r="485" ht="15.75" customHeight="1">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row>
    <row r="486" ht="15.75" customHeight="1">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row>
    <row r="487" ht="15.75" customHeight="1">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row>
    <row r="488" ht="15.75" customHeight="1">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row>
    <row r="489" ht="15.75" customHeight="1">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row>
    <row r="490" ht="15.75" customHeight="1">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row>
    <row r="491" ht="15.75" customHeight="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row>
    <row r="492" ht="15.75" customHeight="1">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row>
    <row r="493" ht="15.75" customHeight="1">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row>
    <row r="494" ht="15.75" customHeight="1">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row>
    <row r="495" ht="15.75" customHeight="1">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row>
    <row r="496" ht="15.75" customHeight="1">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row>
    <row r="497" ht="15.75" customHeight="1">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row>
    <row r="498" ht="15.75" customHeight="1">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row>
    <row r="499" ht="15.75" customHeight="1">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row>
    <row r="500" ht="15.75" customHeight="1">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row>
    <row r="501" ht="15.75" customHeight="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row>
    <row r="502" ht="15.75" customHeight="1">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row>
    <row r="503" ht="15.75" customHeight="1">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row>
    <row r="504" ht="15.75" customHeight="1">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row>
    <row r="505" ht="15.75" customHeight="1">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row>
    <row r="506" ht="15.75" customHeight="1">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row>
    <row r="507" ht="15.75" customHeight="1">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row>
    <row r="508" ht="15.75" customHeight="1">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row>
    <row r="509" ht="15.75" customHeight="1">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row>
    <row r="510" ht="15.75" customHeight="1">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row>
    <row r="511" ht="15.75" customHeight="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row>
    <row r="512" ht="15.75" customHeight="1">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row>
    <row r="513" ht="15.75" customHeight="1">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row>
    <row r="514" ht="15.75" customHeight="1">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row>
    <row r="515" ht="15.75" customHeight="1">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row>
    <row r="516" ht="15.75" customHeight="1">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row>
    <row r="517" ht="15.75" customHeight="1">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row>
    <row r="518" ht="15.75" customHeight="1">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row>
    <row r="519" ht="15.75" customHeight="1">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row>
    <row r="520" ht="15.75" customHeight="1">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row>
    <row r="521" ht="15.75" customHeight="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row>
    <row r="522" ht="15.75" customHeight="1">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row>
    <row r="523" ht="15.75" customHeight="1">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row>
    <row r="524" ht="15.75" customHeight="1">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row>
    <row r="525" ht="15.75" customHeight="1">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row>
    <row r="526" ht="15.75" customHeight="1">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row>
    <row r="527" ht="15.75" customHeight="1">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row>
    <row r="528" ht="15.75" customHeight="1">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row>
    <row r="529" ht="15.75" customHeight="1">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row>
    <row r="530" ht="15.75" customHeight="1">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row>
    <row r="531" ht="15.75" customHeight="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row>
    <row r="532" ht="15.75" customHeight="1">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row>
    <row r="533" ht="15.75" customHeight="1">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row>
    <row r="534" ht="15.75" customHeight="1">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row>
    <row r="535" ht="15.75" customHeight="1">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row>
    <row r="536" ht="15.75" customHeight="1">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row>
    <row r="537" ht="15.75" customHeight="1">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row>
    <row r="538" ht="15.75" customHeight="1">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row>
    <row r="539" ht="15.75" customHeight="1">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row>
    <row r="540" ht="15.75" customHeight="1">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row>
    <row r="541" ht="15.75" customHeight="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row>
    <row r="542" ht="15.75" customHeight="1">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row>
    <row r="543" ht="15.75" customHeight="1">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row>
    <row r="544" ht="15.75" customHeight="1">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row>
    <row r="545" ht="15.75" customHeight="1">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row>
    <row r="546" ht="15.75" customHeight="1">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row>
    <row r="547" ht="15.75" customHeight="1">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row>
    <row r="548" ht="15.75" customHeight="1">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row>
    <row r="549" ht="15.75" customHeight="1">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row>
    <row r="550" ht="15.75" customHeight="1">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row>
    <row r="551" ht="15.75" customHeight="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row>
    <row r="552" ht="15.75" customHeight="1">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row>
    <row r="553" ht="15.75" customHeight="1">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row>
    <row r="554" ht="15.75" customHeight="1">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row>
    <row r="555" ht="15.75" customHeight="1">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row>
    <row r="556" ht="15.75" customHeight="1">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row>
    <row r="557" ht="15.75" customHeight="1">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row>
    <row r="558" ht="15.75" customHeight="1">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row>
    <row r="559" ht="15.75" customHeight="1">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row>
    <row r="560" ht="15.75" customHeight="1">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row>
    <row r="561" ht="15.75" customHeight="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row>
    <row r="562" ht="15.75" customHeight="1">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row>
    <row r="563" ht="15.75" customHeight="1">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row>
    <row r="564" ht="15.75" customHeight="1">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row>
    <row r="565" ht="15.75" customHeight="1">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row>
    <row r="566" ht="15.75" customHeight="1">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row>
    <row r="567" ht="15.75" customHeight="1">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row>
    <row r="568" ht="15.75" customHeight="1">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row>
    <row r="569" ht="15.75" customHeight="1">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row>
    <row r="570" ht="15.75" customHeight="1">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row>
    <row r="571" ht="15.75" customHeight="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row>
    <row r="572" ht="15.75" customHeight="1">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row>
    <row r="573" ht="15.75" customHeight="1">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row>
    <row r="574" ht="15.75" customHeight="1">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row>
    <row r="575" ht="15.75" customHeight="1">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row>
    <row r="576" ht="15.75" customHeight="1">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row>
    <row r="577" ht="15.75" customHeight="1">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row>
    <row r="578" ht="15.75" customHeight="1">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row>
    <row r="579" ht="15.75" customHeight="1">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row>
    <row r="580" ht="15.75" customHeight="1">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row>
    <row r="581" ht="15.75" customHeight="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row>
    <row r="582" ht="15.75" customHeight="1">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row>
    <row r="583" ht="15.75" customHeight="1">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row>
    <row r="584" ht="15.75" customHeight="1">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row>
    <row r="585" ht="15.75" customHeight="1">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row>
    <row r="586" ht="15.75" customHeight="1">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row>
    <row r="587" ht="15.75" customHeight="1">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row>
    <row r="588" ht="15.75" customHeight="1">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row>
    <row r="589" ht="15.75" customHeight="1">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row>
    <row r="590" ht="15.75" customHeight="1">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row>
    <row r="591" ht="15.75" customHeight="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row>
    <row r="592" ht="15.75" customHeight="1">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row>
    <row r="593" ht="15.75" customHeight="1">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row>
    <row r="594" ht="15.75" customHeight="1">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row>
    <row r="595" ht="15.75" customHeight="1">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row>
    <row r="596" ht="15.75" customHeight="1">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row>
    <row r="597" ht="15.75" customHeight="1">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row>
    <row r="598" ht="15.75" customHeight="1">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row>
    <row r="599" ht="15.75" customHeight="1">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row>
    <row r="600" ht="15.75" customHeight="1">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row>
    <row r="601" ht="15.75" customHeight="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row>
    <row r="602" ht="15.75" customHeight="1">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row>
    <row r="603" ht="15.75" customHeight="1">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row>
    <row r="604" ht="15.75" customHeight="1">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row>
    <row r="605" ht="15.75" customHeight="1">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row>
    <row r="606" ht="15.75" customHeight="1">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row>
    <row r="607" ht="15.75" customHeight="1">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row>
    <row r="608" ht="15.75" customHeight="1">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row>
    <row r="609" ht="15.75" customHeight="1">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row>
    <row r="610" ht="15.75" customHeight="1">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row>
    <row r="611" ht="15.75" customHeight="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row>
    <row r="612" ht="15.75" customHeight="1">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row>
    <row r="613" ht="15.75" customHeight="1">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row>
    <row r="614" ht="15.75" customHeight="1">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row>
    <row r="615" ht="15.75" customHeight="1">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row>
    <row r="616" ht="15.75" customHeight="1">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row>
    <row r="617" ht="15.75" customHeight="1">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row>
    <row r="618" ht="15.75" customHeight="1">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row>
    <row r="619" ht="15.75" customHeight="1">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row>
    <row r="620" ht="15.75" customHeight="1">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row>
    <row r="621" ht="15.75" customHeight="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row>
    <row r="622" ht="15.75" customHeight="1">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row>
    <row r="623" ht="15.75" customHeight="1">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row>
    <row r="624" ht="15.75" customHeight="1">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row>
    <row r="625" ht="15.75" customHeight="1">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row>
    <row r="626" ht="15.75" customHeight="1">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row>
    <row r="627" ht="15.75" customHeight="1">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row>
    <row r="628" ht="15.75" customHeight="1">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row>
    <row r="629" ht="15.75" customHeight="1">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row>
    <row r="630" ht="15.75" customHeight="1">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row>
    <row r="631" ht="15.75" customHeight="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row>
    <row r="632" ht="15.75" customHeight="1">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row>
    <row r="633" ht="15.75" customHeight="1">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row>
    <row r="634" ht="15.75" customHeight="1">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row>
    <row r="635" ht="15.75" customHeight="1">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row>
    <row r="636" ht="15.75" customHeight="1">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row>
    <row r="637" ht="15.75" customHeight="1">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row>
    <row r="638" ht="15.75" customHeight="1">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row>
    <row r="639" ht="15.75" customHeight="1">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row>
    <row r="640" ht="15.75" customHeight="1">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row>
    <row r="641" ht="15.75" customHeight="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row>
    <row r="642" ht="15.75" customHeight="1">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row>
    <row r="643" ht="15.75" customHeight="1">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row>
    <row r="644" ht="15.75" customHeight="1">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row>
    <row r="645" ht="15.75" customHeight="1">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row>
    <row r="646" ht="15.75" customHeight="1">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row>
    <row r="647" ht="15.75" customHeight="1">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row>
    <row r="648" ht="15.75" customHeight="1">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row>
    <row r="649" ht="15.75" customHeight="1">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row>
    <row r="650" ht="15.75" customHeight="1">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row>
    <row r="651" ht="15.75" customHeight="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row>
    <row r="652" ht="15.75" customHeight="1">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row>
    <row r="653" ht="15.75" customHeight="1">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row>
    <row r="654" ht="15.75" customHeight="1">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row>
    <row r="655" ht="15.75" customHeight="1">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row>
    <row r="656" ht="15.75" customHeight="1">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row>
    <row r="657" ht="15.75" customHeight="1">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row>
    <row r="658" ht="15.75" customHeight="1">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row>
    <row r="659" ht="15.75" customHeight="1">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row>
    <row r="660" ht="15.75" customHeight="1">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row>
    <row r="661" ht="15.75" customHeight="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row>
    <row r="662" ht="15.75" customHeight="1">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row>
    <row r="663" ht="15.75" customHeight="1">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row>
    <row r="664" ht="15.75" customHeight="1">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row>
    <row r="665" ht="15.75" customHeight="1">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row>
    <row r="666" ht="15.75" customHeight="1">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row>
    <row r="667" ht="15.75" customHeight="1">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row>
    <row r="668" ht="15.75" customHeight="1">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row>
    <row r="669" ht="15.75" customHeight="1">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row>
    <row r="670" ht="15.75" customHeight="1">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row>
    <row r="671" ht="15.75" customHeight="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row>
    <row r="672" ht="15.75" customHeight="1">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row>
    <row r="673" ht="15.75" customHeight="1">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row>
    <row r="674" ht="15.75" customHeight="1">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row>
    <row r="675" ht="15.75" customHeight="1">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row>
    <row r="676" ht="15.75" customHeight="1">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row>
    <row r="677" ht="15.75" customHeight="1">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row>
    <row r="678" ht="15.75" customHeight="1">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row>
    <row r="679" ht="15.75" customHeight="1">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row>
    <row r="680" ht="15.75" customHeight="1">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row>
    <row r="681" ht="15.75" customHeight="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row>
    <row r="682" ht="15.75" customHeight="1">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row>
    <row r="683" ht="15.75" customHeight="1">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row>
    <row r="684" ht="15.75" customHeight="1">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row>
    <row r="685" ht="15.75" customHeight="1">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row>
    <row r="686" ht="15.75" customHeight="1">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row>
    <row r="687" ht="15.75" customHeight="1">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row>
    <row r="688" ht="15.75" customHeight="1">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row>
    <row r="689" ht="15.75" customHeight="1">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row>
    <row r="690" ht="15.75" customHeight="1">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row>
    <row r="691" ht="15.75" customHeight="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row>
    <row r="692" ht="15.75" customHeight="1">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row>
    <row r="693" ht="15.75" customHeight="1">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row>
    <row r="694" ht="15.75" customHeight="1">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row>
    <row r="695" ht="15.75" customHeight="1">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row>
    <row r="696" ht="15.75" customHeight="1">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row>
    <row r="697" ht="15.75" customHeight="1">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row>
    <row r="698" ht="15.75" customHeight="1">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row>
    <row r="699" ht="15.75" customHeight="1">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row>
    <row r="700" ht="15.75" customHeight="1">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row>
    <row r="701" ht="15.75" customHeight="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row>
    <row r="702" ht="15.75" customHeight="1">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row>
    <row r="703" ht="15.75" customHeight="1">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row>
    <row r="704" ht="15.75" customHeight="1">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row>
    <row r="705" ht="15.75" customHeight="1">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row>
    <row r="706" ht="15.75" customHeight="1">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row>
    <row r="707" ht="15.75" customHeight="1">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row>
    <row r="708" ht="15.75" customHeight="1">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row>
    <row r="709" ht="15.75" customHeight="1">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row>
    <row r="710" ht="15.75" customHeight="1">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row>
    <row r="711" ht="15.75" customHeight="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row>
    <row r="712" ht="15.75" customHeight="1">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row>
    <row r="713" ht="15.75" customHeight="1">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row>
    <row r="714" ht="15.75" customHeight="1">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row>
    <row r="715" ht="15.75" customHeight="1">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row>
    <row r="716" ht="15.75" customHeight="1">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row>
    <row r="717" ht="15.75" customHeight="1">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row>
    <row r="718" ht="15.75" customHeight="1">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row>
    <row r="719" ht="15.75" customHeight="1">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row>
    <row r="720" ht="15.75" customHeight="1">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row>
    <row r="721" ht="15.75" customHeight="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row>
    <row r="722" ht="15.75" customHeight="1">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row>
    <row r="723" ht="15.75" customHeight="1">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row>
    <row r="724" ht="15.75" customHeight="1">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row>
    <row r="725" ht="15.75" customHeight="1">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row>
    <row r="726" ht="15.75" customHeight="1">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row>
    <row r="727" ht="15.75" customHeight="1">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row>
    <row r="728" ht="15.75" customHeight="1">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row>
    <row r="729" ht="15.75" customHeight="1">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row>
    <row r="730" ht="15.75" customHeight="1">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row>
    <row r="731" ht="15.75" customHeight="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row>
    <row r="732" ht="15.75" customHeight="1">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row>
    <row r="733" ht="15.75" customHeight="1">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row>
    <row r="734" ht="15.75" customHeight="1">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row>
    <row r="735" ht="15.75" customHeight="1">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row>
    <row r="736" ht="15.75" customHeight="1">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row>
    <row r="737" ht="15.75" customHeight="1">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row>
    <row r="738" ht="15.75" customHeight="1">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row>
    <row r="739" ht="15.75" customHeight="1">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row>
    <row r="740" ht="15.75" customHeight="1">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row>
    <row r="741" ht="15.75" customHeight="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row>
    <row r="742" ht="15.75" customHeight="1">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row>
    <row r="743" ht="15.75" customHeight="1">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row>
    <row r="744" ht="15.75" customHeight="1">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row>
    <row r="745" ht="15.75" customHeight="1">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row>
    <row r="746" ht="15.75" customHeight="1">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row>
    <row r="747" ht="15.75" customHeight="1">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row>
    <row r="748" ht="15.75" customHeight="1">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row>
    <row r="749" ht="15.75" customHeight="1">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row>
    <row r="750" ht="15.75" customHeight="1">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row>
    <row r="751" ht="15.75" customHeight="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row>
    <row r="752" ht="15.75" customHeight="1">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row>
    <row r="753" ht="15.75" customHeight="1">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row>
    <row r="754" ht="15.75" customHeight="1">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row>
    <row r="755" ht="15.75" customHeight="1">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row>
    <row r="756" ht="15.75" customHeight="1">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row>
    <row r="757" ht="15.75" customHeight="1">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row>
    <row r="758" ht="15.75" customHeight="1">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row>
    <row r="759" ht="15.75" customHeight="1">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row>
    <row r="760" ht="15.75" customHeight="1">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row>
    <row r="761" ht="15.75" customHeight="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row>
    <row r="762" ht="15.75" customHeight="1">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row>
    <row r="763" ht="15.75" customHeight="1">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row>
    <row r="764" ht="15.75" customHeight="1">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row>
    <row r="765" ht="15.75" customHeight="1">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row>
    <row r="766" ht="15.75" customHeight="1">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row>
    <row r="767" ht="15.75" customHeight="1">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row>
    <row r="768" ht="15.75" customHeight="1">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row>
    <row r="769" ht="15.75" customHeight="1">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row>
    <row r="770" ht="15.75" customHeight="1">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row>
    <row r="771" ht="15.75" customHeight="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row>
    <row r="772" ht="15.75" customHeight="1">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row>
    <row r="773" ht="15.75" customHeight="1">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row>
    <row r="774" ht="15.75" customHeight="1">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row>
    <row r="775" ht="15.75" customHeight="1">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row>
    <row r="776" ht="15.75" customHeight="1">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row>
    <row r="777" ht="15.75" customHeight="1">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row>
    <row r="778" ht="15.75" customHeight="1">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row>
    <row r="779" ht="15.75" customHeight="1">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row>
    <row r="780" ht="15.75" customHeight="1">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row>
    <row r="781" ht="15.75" customHeight="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row>
    <row r="782" ht="15.75" customHeight="1">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row>
    <row r="783" ht="15.75" customHeight="1">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row>
    <row r="784" ht="15.75" customHeight="1">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row>
    <row r="785" ht="15.75" customHeight="1">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row>
    <row r="786" ht="15.75" customHeight="1">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row>
    <row r="787" ht="15.75" customHeight="1">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row>
    <row r="788" ht="15.75" customHeight="1">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row>
    <row r="789" ht="15.75" customHeight="1">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row>
    <row r="790" ht="15.75" customHeight="1">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row>
    <row r="791" ht="15.75" customHeight="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row>
    <row r="792" ht="15.75" customHeight="1">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row>
    <row r="793" ht="15.75" customHeight="1">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row>
    <row r="794" ht="15.75" customHeight="1">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row>
    <row r="795" ht="15.75" customHeight="1">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row>
    <row r="796" ht="15.75" customHeight="1">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row>
    <row r="797" ht="15.75" customHeight="1">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row>
    <row r="798" ht="15.75" customHeight="1">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row>
    <row r="799" ht="15.75" customHeight="1">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row>
    <row r="800" ht="15.75" customHeight="1">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row>
    <row r="801" ht="15.75" customHeight="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row>
    <row r="802" ht="15.75" customHeight="1">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row>
    <row r="803" ht="15.75" customHeight="1">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row>
    <row r="804" ht="15.75" customHeight="1">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row>
    <row r="805" ht="15.75" customHeight="1">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row>
    <row r="806" ht="15.75" customHeight="1">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row>
    <row r="807" ht="15.75" customHeight="1">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row>
    <row r="808" ht="15.75" customHeight="1">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row>
    <row r="809" ht="15.75" customHeight="1">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row>
    <row r="810" ht="15.75" customHeight="1">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row>
    <row r="811" ht="15.75" customHeight="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row>
    <row r="812" ht="15.75" customHeight="1">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row>
    <row r="813" ht="15.75" customHeight="1">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row>
    <row r="814" ht="15.75" customHeight="1">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row>
    <row r="815" ht="15.75" customHeight="1">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row>
    <row r="816" ht="15.75" customHeight="1">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row>
    <row r="817" ht="15.75" customHeight="1">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row>
    <row r="818" ht="15.75" customHeight="1">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row>
    <row r="819" ht="15.75" customHeight="1">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row>
    <row r="820" ht="15.75" customHeight="1">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row>
    <row r="821" ht="15.75" customHeight="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row>
    <row r="822" ht="15.75" customHeight="1">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row>
    <row r="823" ht="15.75" customHeight="1">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row>
    <row r="824" ht="15.75" customHeight="1">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row>
    <row r="825" ht="15.75" customHeight="1">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row>
    <row r="826" ht="15.75" customHeight="1">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row>
    <row r="827" ht="15.75" customHeight="1">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row>
    <row r="828" ht="15.75" customHeight="1">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row>
    <row r="829" ht="15.75" customHeight="1">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row>
    <row r="830" ht="15.75" customHeight="1">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row>
    <row r="831" ht="15.75" customHeight="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row>
    <row r="832" ht="15.75" customHeight="1">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row>
    <row r="833" ht="15.75" customHeight="1">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row>
    <row r="834" ht="15.75" customHeight="1">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row>
    <row r="835" ht="15.75" customHeight="1">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row>
    <row r="836" ht="15.75" customHeight="1">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row>
    <row r="837" ht="15.75" customHeight="1">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row>
    <row r="838" ht="15.75" customHeight="1">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row>
    <row r="839" ht="15.75" customHeight="1">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row>
    <row r="840" ht="15.75" customHeight="1">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row>
    <row r="841" ht="15.75" customHeight="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row>
    <row r="842" ht="15.75" customHeight="1">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row>
    <row r="843" ht="15.75" customHeight="1">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row>
    <row r="844" ht="15.75" customHeight="1">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row>
    <row r="845" ht="15.75" customHeight="1">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row>
    <row r="846" ht="15.75" customHeight="1">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row>
    <row r="847" ht="15.75" customHeight="1">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row>
    <row r="848" ht="15.75" customHeight="1">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row>
    <row r="849" ht="15.75" customHeight="1">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row>
    <row r="850" ht="15.75" customHeight="1">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row>
    <row r="851" ht="15.75" customHeight="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row>
    <row r="852" ht="15.75" customHeight="1">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row>
    <row r="853" ht="15.75" customHeight="1">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row>
    <row r="854" ht="15.75" customHeight="1">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row>
    <row r="855" ht="15.75" customHeight="1">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row>
    <row r="856" ht="15.75" customHeight="1">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row>
    <row r="857" ht="15.75" customHeight="1">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row>
    <row r="858" ht="15.75" customHeight="1">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row>
    <row r="859" ht="15.75" customHeight="1">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row>
    <row r="860" ht="15.75" customHeight="1">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row>
    <row r="861" ht="15.75" customHeight="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row>
    <row r="862" ht="15.75" customHeight="1">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row>
    <row r="863" ht="15.75" customHeight="1">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row>
    <row r="864" ht="15.75" customHeight="1">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row>
    <row r="865" ht="15.75" customHeight="1">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row>
    <row r="866" ht="15.75" customHeight="1">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row>
    <row r="867" ht="15.75" customHeight="1">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row>
    <row r="868" ht="15.75" customHeight="1">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row>
    <row r="869" ht="15.75" customHeight="1">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row>
    <row r="870" ht="15.75" customHeight="1">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row>
    <row r="871" ht="15.75" customHeight="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row>
    <row r="872" ht="15.75" customHeight="1">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row>
    <row r="873" ht="15.75" customHeight="1">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row>
    <row r="874" ht="15.75" customHeight="1">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row>
    <row r="875" ht="15.75" customHeight="1">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row>
    <row r="876" ht="15.75" customHeight="1">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row>
    <row r="877" ht="15.75" customHeight="1">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row>
    <row r="878" ht="15.75" customHeight="1">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row>
    <row r="879" ht="15.75" customHeight="1">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row>
    <row r="880" ht="15.75" customHeight="1">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row>
    <row r="881" ht="15.75" customHeight="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row>
    <row r="882" ht="15.75" customHeight="1">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row>
    <row r="883" ht="15.75" customHeight="1">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row>
    <row r="884" ht="15.75" customHeight="1">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row>
    <row r="885" ht="15.75" customHeight="1">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row>
    <row r="886" ht="15.75" customHeight="1">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row>
    <row r="887" ht="15.75" customHeight="1">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row>
    <row r="888" ht="15.75" customHeight="1">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row>
    <row r="889" ht="15.75" customHeight="1">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row>
    <row r="890" ht="15.75" customHeight="1">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row>
    <row r="891" ht="15.75" customHeight="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row>
    <row r="892" ht="15.75" customHeight="1">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row>
    <row r="893" ht="15.75" customHeight="1">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row>
    <row r="894" ht="15.75" customHeight="1">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row>
    <row r="895" ht="15.75" customHeight="1">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row>
    <row r="896" ht="15.75" customHeight="1">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row>
    <row r="897" ht="15.75" customHeight="1">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row>
    <row r="898" ht="15.75" customHeight="1">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row>
    <row r="899" ht="15.75" customHeight="1">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row>
    <row r="900" ht="15.75" customHeight="1">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row>
    <row r="901" ht="15.75" customHeight="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row>
    <row r="902" ht="15.75" customHeight="1">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row>
    <row r="903" ht="15.75" customHeight="1">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row>
    <row r="904" ht="15.75" customHeight="1">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row>
    <row r="905" ht="15.75" customHeight="1">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row>
    <row r="906" ht="15.75" customHeight="1">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row>
    <row r="907" ht="15.75" customHeight="1">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row>
    <row r="908" ht="15.75" customHeight="1">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row>
    <row r="909" ht="15.75" customHeight="1">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row>
    <row r="910" ht="15.75" customHeight="1">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row>
    <row r="911" ht="15.75" customHeight="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row>
    <row r="912" ht="15.75" customHeight="1">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row>
    <row r="913" ht="15.75" customHeight="1">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row>
    <row r="914" ht="15.75" customHeight="1">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row>
    <row r="915" ht="15.75" customHeight="1">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row>
    <row r="916" ht="15.75" customHeight="1">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row>
    <row r="917" ht="15.75" customHeight="1">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row>
    <row r="918" ht="15.75" customHeight="1">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row>
    <row r="919" ht="15.75" customHeight="1">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row>
    <row r="920" ht="15.75" customHeight="1">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row>
    <row r="921" ht="15.75" customHeight="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row>
    <row r="922" ht="15.75" customHeight="1">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row>
    <row r="923" ht="15.75" customHeight="1">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row>
    <row r="924" ht="15.75" customHeight="1">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row>
    <row r="925" ht="15.75" customHeight="1">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row>
    <row r="926" ht="15.75" customHeight="1">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row>
    <row r="927" ht="15.75" customHeight="1">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row>
    <row r="928" ht="15.75" customHeight="1">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row>
    <row r="929" ht="15.75" customHeight="1">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row>
    <row r="930" ht="15.75" customHeight="1">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row>
    <row r="931" ht="15.75" customHeight="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row>
    <row r="932" ht="15.75" customHeight="1">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row>
    <row r="933" ht="15.75" customHeight="1">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row>
    <row r="934" ht="15.75" customHeight="1">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row>
    <row r="935" ht="15.75" customHeight="1">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row>
    <row r="936" ht="15.75" customHeight="1">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row>
    <row r="937" ht="15.75" customHeight="1">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row>
    <row r="938" ht="15.75" customHeight="1">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row>
    <row r="939" ht="15.75" customHeight="1">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row>
    <row r="940" ht="15.75" customHeight="1">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row>
    <row r="941" ht="15.75" customHeight="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row>
    <row r="942" ht="15.75" customHeight="1">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row>
    <row r="943" ht="15.75" customHeight="1">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row>
    <row r="944" ht="15.75" customHeight="1">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row>
    <row r="945" ht="15.75" customHeight="1">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row>
    <row r="946" ht="15.75" customHeight="1">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row>
    <row r="947" ht="15.75" customHeight="1">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row>
    <row r="948" ht="15.75" customHeight="1">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row>
    <row r="949" ht="15.75" customHeight="1">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row>
    <row r="950" ht="15.75" customHeight="1">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row>
    <row r="951" ht="15.75" customHeight="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row>
    <row r="952" ht="15.75" customHeight="1">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row>
    <row r="953" ht="15.75" customHeight="1">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row>
    <row r="954" ht="15.75" customHeight="1">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row>
    <row r="955" ht="15.75" customHeight="1">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row>
    <row r="956" ht="15.75" customHeight="1">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row>
    <row r="957" ht="15.75" customHeight="1">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row>
    <row r="958" ht="15.75" customHeight="1">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row>
    <row r="959" ht="15.75" customHeight="1">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row>
    <row r="960" ht="15.75" customHeight="1">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row>
    <row r="961" ht="15.75" customHeight="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row>
    <row r="962" ht="15.75" customHeight="1">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row>
    <row r="963" ht="15.75" customHeight="1">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row>
    <row r="964" ht="15.75" customHeight="1">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row>
    <row r="965" ht="15.75" customHeight="1">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row>
    <row r="966" ht="15.75" customHeight="1">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row>
    <row r="967" ht="15.75" customHeight="1">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row>
    <row r="968" ht="15.75" customHeight="1">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row>
    <row r="969" ht="15.75" customHeight="1">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row>
    <row r="970" ht="15.75" customHeight="1">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row>
    <row r="971" ht="15.75" customHeight="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row>
    <row r="972" ht="15.75" customHeight="1">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row>
    <row r="973" ht="15.75" customHeight="1">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row>
    <row r="974" ht="15.75" customHeight="1">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row>
    <row r="975" ht="15.75" customHeight="1">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row>
    <row r="976" ht="15.75" customHeight="1">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row>
    <row r="977" ht="15.75" customHeight="1">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row>
    <row r="978" ht="15.75" customHeight="1">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row>
    <row r="979" ht="15.75" customHeight="1">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row>
    <row r="980" ht="15.75" customHeight="1">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row>
    <row r="981" ht="15.75" customHeight="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row>
    <row r="982" ht="15.75" customHeight="1">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row>
    <row r="983" ht="15.75" customHeight="1">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row>
    <row r="984" ht="15.75" customHeight="1">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row>
    <row r="985" ht="15.75" customHeight="1">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row>
    <row r="986" ht="15.75" customHeight="1">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row>
    <row r="987" ht="15.75" customHeight="1">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row>
    <row r="988" ht="15.75" customHeight="1">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row>
    <row r="989" ht="15.75" customHeight="1">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row>
    <row r="990" ht="15.75" customHeight="1">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row>
    <row r="991" ht="15.75" customHeight="1">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row>
    <row r="992" ht="15.75" customHeight="1">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row>
    <row r="993" ht="15.75" customHeight="1">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row>
    <row r="994" ht="15.75" customHeight="1">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row>
    <row r="995" ht="15.75" customHeight="1">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row>
    <row r="996" ht="15.75" customHeight="1">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row>
    <row r="997" ht="15.75" customHeight="1">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row>
    <row r="998" ht="15.75" customHeight="1">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row>
    <row r="999" ht="15.75" customHeight="1">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row>
    <row r="1000" ht="15.75" customHeight="1">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row>
  </sheetData>
  <mergeCells count="22">
    <mergeCell ref="E3:E4"/>
    <mergeCell ref="F3:F4"/>
    <mergeCell ref="A1:U1"/>
    <mergeCell ref="A2:A4"/>
    <mergeCell ref="B2:B4"/>
    <mergeCell ref="D2:F2"/>
    <mergeCell ref="G2:G4"/>
    <mergeCell ref="H2:H4"/>
    <mergeCell ref="I2:I4"/>
    <mergeCell ref="H96:H98"/>
    <mergeCell ref="I96:I98"/>
    <mergeCell ref="D97:D98"/>
    <mergeCell ref="E97:E98"/>
    <mergeCell ref="A109:AF109"/>
    <mergeCell ref="C2:C4"/>
    <mergeCell ref="D3:D4"/>
    <mergeCell ref="A96:A98"/>
    <mergeCell ref="B96:B98"/>
    <mergeCell ref="C96:C98"/>
    <mergeCell ref="D96:F96"/>
    <mergeCell ref="G96:G98"/>
    <mergeCell ref="F97:F98"/>
  </mergeCells>
  <conditionalFormatting sqref="A101:U101 T102:AF102">
    <cfRule type="cellIs" dxfId="1" priority="1" stopIfTrue="1" operator="lessThan">
      <formula>90</formula>
    </cfRule>
  </conditionalFormatting>
  <conditionalFormatting sqref="A101:U101 T102:AF102">
    <cfRule type="cellIs" dxfId="2" priority="2" stopIfTrue="1" operator="greaterThan">
      <formula>110</formula>
    </cfRule>
  </conditionalFormatting>
  <conditionalFormatting sqref="A5:U93">
    <cfRule type="cellIs" dxfId="3" priority="3" operator="equal">
      <formula>0</formula>
    </cfRule>
  </conditionalFormatting>
  <printOptions/>
  <pageMargins bottom="1.0" footer="0.0" header="0.0" left="0.75" right="0.75" top="1.0"/>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57"/>
    <col customWidth="1" min="2" max="2" width="9.57"/>
    <col customWidth="1" min="3" max="3" width="11.0"/>
    <col customWidth="1" min="4" max="4" width="8.0"/>
    <col customWidth="1" min="5" max="5" width="37.14"/>
    <col customWidth="1" min="6" max="6" width="11.43"/>
    <col customWidth="1" min="7" max="26" width="10.71"/>
  </cols>
  <sheetData>
    <row r="1">
      <c r="A1" s="1008" t="s">
        <v>5615</v>
      </c>
      <c r="B1" s="18"/>
      <c r="C1" s="122"/>
      <c r="D1" s="1009"/>
      <c r="E1" s="1010" t="s">
        <v>5216</v>
      </c>
      <c r="F1" s="86"/>
      <c r="G1" s="1009"/>
      <c r="H1" s="1009"/>
      <c r="I1" s="1009"/>
      <c r="J1" s="1009"/>
      <c r="K1" s="1009"/>
      <c r="L1" s="1009"/>
      <c r="M1" s="1009"/>
      <c r="N1" s="1009"/>
      <c r="O1" s="1009"/>
      <c r="P1" s="1009"/>
      <c r="Q1" s="1009"/>
      <c r="R1" s="1009"/>
      <c r="S1" s="1009"/>
      <c r="T1" s="1009"/>
      <c r="U1" s="1009"/>
      <c r="V1" s="1009"/>
      <c r="W1" s="1009"/>
      <c r="X1" s="1009"/>
      <c r="Y1" s="1009"/>
      <c r="Z1" s="1009"/>
    </row>
    <row r="2">
      <c r="A2" s="1009"/>
      <c r="B2" s="1009"/>
      <c r="C2" s="1009"/>
      <c r="D2" s="1009"/>
      <c r="E2" s="1011" t="s">
        <v>5220</v>
      </c>
      <c r="F2" s="1012">
        <f>'no eliminar'!C22</f>
        <v>3</v>
      </c>
      <c r="G2" s="1009"/>
      <c r="H2" s="1009"/>
      <c r="I2" s="1009"/>
      <c r="J2" s="1009"/>
      <c r="K2" s="1009"/>
      <c r="L2" s="1009"/>
      <c r="M2" s="1009"/>
      <c r="N2" s="1009"/>
      <c r="O2" s="1009"/>
      <c r="P2" s="1009"/>
      <c r="Q2" s="1009"/>
      <c r="R2" s="1009"/>
      <c r="S2" s="1009"/>
      <c r="T2" s="1009"/>
      <c r="U2" s="1009"/>
      <c r="V2" s="1009"/>
      <c r="W2" s="1009"/>
      <c r="X2" s="1009"/>
      <c r="Y2" s="1009"/>
      <c r="Z2" s="1009"/>
    </row>
    <row r="3">
      <c r="A3" s="1013" t="s">
        <v>5192</v>
      </c>
      <c r="B3" s="1014">
        <f>PLAN!B8</f>
        <v>2095</v>
      </c>
      <c r="C3" s="1015" t="s">
        <v>193</v>
      </c>
      <c r="D3" s="1009"/>
      <c r="E3" s="1011" t="s">
        <v>5221</v>
      </c>
      <c r="F3" s="1012">
        <f>'no eliminar'!C23</f>
        <v>2</v>
      </c>
      <c r="G3" s="1009"/>
      <c r="H3" s="1009"/>
      <c r="I3" s="1009"/>
      <c r="J3" s="1009"/>
      <c r="K3" s="1009"/>
      <c r="L3" s="1009"/>
      <c r="M3" s="1009"/>
      <c r="N3" s="1009"/>
      <c r="O3" s="1009"/>
      <c r="P3" s="1009"/>
      <c r="Q3" s="1009"/>
      <c r="R3" s="1009"/>
      <c r="S3" s="1009"/>
      <c r="T3" s="1009"/>
      <c r="U3" s="1009"/>
      <c r="V3" s="1009"/>
      <c r="W3" s="1009"/>
      <c r="X3" s="1009"/>
      <c r="Y3" s="1009"/>
      <c r="Z3" s="1009"/>
    </row>
    <row r="4">
      <c r="A4" s="1009"/>
      <c r="B4" s="1009"/>
      <c r="C4" s="1009"/>
      <c r="D4" s="1009"/>
      <c r="E4" s="1011" t="s">
        <v>5222</v>
      </c>
      <c r="F4" s="1012">
        <f>'no eliminar'!C24</f>
        <v>0</v>
      </c>
      <c r="G4" s="1009"/>
      <c r="H4" s="1009"/>
      <c r="I4" s="1009"/>
      <c r="J4" s="1009"/>
      <c r="K4" s="1009"/>
      <c r="L4" s="1009"/>
      <c r="M4" s="1009"/>
      <c r="N4" s="1009"/>
      <c r="O4" s="1009"/>
      <c r="P4" s="1009"/>
      <c r="Q4" s="1009"/>
      <c r="R4" s="1009"/>
      <c r="S4" s="1009"/>
      <c r="T4" s="1009"/>
      <c r="U4" s="1009"/>
      <c r="V4" s="1009"/>
      <c r="W4" s="1009"/>
      <c r="X4" s="1009"/>
      <c r="Y4" s="1009"/>
      <c r="Z4" s="1009"/>
    </row>
    <row r="5">
      <c r="A5" s="1016" t="s">
        <v>5196</v>
      </c>
      <c r="B5" s="1017">
        <f>REQ!H33</f>
        <v>0.5668237464</v>
      </c>
      <c r="C5" s="1018" t="s">
        <v>442</v>
      </c>
      <c r="D5" s="1009"/>
      <c r="E5" s="1011" t="s">
        <v>5223</v>
      </c>
      <c r="F5" s="1012">
        <f>'no eliminar'!C25</f>
        <v>1</v>
      </c>
      <c r="G5" s="1009"/>
      <c r="H5" s="1009"/>
      <c r="I5" s="1009"/>
      <c r="J5" s="1009"/>
      <c r="K5" s="1009"/>
      <c r="L5" s="1009"/>
      <c r="M5" s="1009"/>
      <c r="N5" s="1009"/>
      <c r="O5" s="1009"/>
      <c r="P5" s="1009"/>
      <c r="Q5" s="1009"/>
      <c r="R5" s="1009"/>
      <c r="S5" s="1009"/>
      <c r="T5" s="1009"/>
      <c r="U5" s="1009"/>
      <c r="V5" s="1009"/>
      <c r="W5" s="1009"/>
      <c r="X5" s="1009"/>
      <c r="Y5" s="1009"/>
      <c r="Z5" s="1009"/>
    </row>
    <row r="6">
      <c r="A6" s="1019" t="s">
        <v>5198</v>
      </c>
      <c r="B6" s="1020">
        <f>REQ!H29</f>
        <v>0.3</v>
      </c>
      <c r="C6" s="1021">
        <f>SUM(B5:B7)</f>
        <v>1</v>
      </c>
      <c r="D6" s="1009"/>
      <c r="E6" s="1011" t="s">
        <v>5224</v>
      </c>
      <c r="F6" s="1012">
        <f>'no eliminar'!C26</f>
        <v>0</v>
      </c>
      <c r="G6" s="1009"/>
      <c r="H6" s="1009"/>
      <c r="I6" s="1009"/>
      <c r="J6" s="1009"/>
      <c r="K6" s="1009"/>
      <c r="L6" s="1009"/>
      <c r="M6" s="1009"/>
      <c r="N6" s="1009"/>
      <c r="O6" s="1009"/>
      <c r="P6" s="1009"/>
      <c r="Q6" s="1009"/>
      <c r="R6" s="1009"/>
      <c r="S6" s="1009"/>
      <c r="T6" s="1009"/>
      <c r="U6" s="1009"/>
      <c r="V6" s="1009"/>
      <c r="W6" s="1009"/>
      <c r="X6" s="1009"/>
      <c r="Y6" s="1009"/>
      <c r="Z6" s="1009"/>
    </row>
    <row r="7">
      <c r="A7" s="1022" t="s">
        <v>5200</v>
      </c>
      <c r="B7" s="1023">
        <f>REQ!H26</f>
        <v>0.1331762536</v>
      </c>
      <c r="C7" s="62"/>
      <c r="D7" s="1009"/>
      <c r="E7" s="1011" t="s">
        <v>5194</v>
      </c>
      <c r="F7" s="1024">
        <f>'no eliminar'!C27</f>
        <v>8</v>
      </c>
      <c r="G7" s="1009"/>
      <c r="H7" s="1009"/>
      <c r="I7" s="1009"/>
      <c r="J7" s="1009"/>
      <c r="K7" s="1009"/>
      <c r="L7" s="1009"/>
      <c r="M7" s="1009"/>
      <c r="N7" s="1009"/>
      <c r="O7" s="1009"/>
      <c r="P7" s="1009"/>
      <c r="Q7" s="1009"/>
      <c r="R7" s="1009"/>
      <c r="S7" s="1009"/>
      <c r="T7" s="1009"/>
      <c r="U7" s="1009"/>
      <c r="V7" s="1009"/>
      <c r="W7" s="1009"/>
      <c r="X7" s="1009"/>
      <c r="Y7" s="1009"/>
      <c r="Z7" s="1009"/>
    </row>
    <row r="8">
      <c r="A8" s="1009"/>
      <c r="B8" s="1009"/>
      <c r="C8" s="1009"/>
      <c r="D8" s="1009"/>
      <c r="E8" s="1011" t="s">
        <v>5202</v>
      </c>
      <c r="F8" s="1012">
        <f>'no eliminar'!C28</f>
        <v>0</v>
      </c>
      <c r="G8" s="1009"/>
      <c r="H8" s="1009"/>
      <c r="I8" s="1009"/>
      <c r="J8" s="1009"/>
      <c r="K8" s="1009"/>
      <c r="L8" s="1009"/>
      <c r="M8" s="1009"/>
      <c r="N8" s="1009"/>
      <c r="O8" s="1009"/>
      <c r="P8" s="1009"/>
      <c r="Q8" s="1009"/>
      <c r="R8" s="1009"/>
      <c r="S8" s="1009"/>
      <c r="T8" s="1009"/>
      <c r="U8" s="1009"/>
      <c r="V8" s="1009"/>
      <c r="W8" s="1009"/>
      <c r="X8" s="1009"/>
      <c r="Y8" s="1009"/>
      <c r="Z8" s="1009"/>
    </row>
    <row r="9">
      <c r="A9" s="1025" t="s">
        <v>5616</v>
      </c>
      <c r="B9" s="86"/>
      <c r="C9" s="1009"/>
      <c r="D9" s="1009"/>
      <c r="E9" s="1011" t="s">
        <v>5203</v>
      </c>
      <c r="F9" s="1012">
        <f>'no eliminar'!C29</f>
        <v>3</v>
      </c>
      <c r="G9" s="1009"/>
      <c r="H9" s="1009"/>
      <c r="I9" s="1009"/>
      <c r="J9" s="1009"/>
      <c r="K9" s="1009"/>
      <c r="L9" s="1009"/>
      <c r="M9" s="1009"/>
      <c r="N9" s="1009"/>
      <c r="O9" s="1009"/>
      <c r="P9" s="1009"/>
      <c r="Q9" s="1009"/>
      <c r="R9" s="1009"/>
      <c r="S9" s="1009"/>
      <c r="T9" s="1009"/>
      <c r="U9" s="1009"/>
      <c r="V9" s="1009"/>
      <c r="W9" s="1009"/>
      <c r="X9" s="1009"/>
      <c r="Y9" s="1009"/>
      <c r="Z9" s="1009"/>
    </row>
    <row r="10">
      <c r="A10" s="174" t="s">
        <v>5617</v>
      </c>
      <c r="B10" s="1026">
        <v>0.1</v>
      </c>
      <c r="C10" s="1009"/>
      <c r="D10" s="1009"/>
      <c r="E10" s="1011" t="s">
        <v>4853</v>
      </c>
      <c r="F10" s="1012">
        <f>'no eliminar'!C31</f>
        <v>1</v>
      </c>
      <c r="G10" s="1009"/>
      <c r="H10" s="1009"/>
      <c r="I10" s="1009"/>
      <c r="J10" s="1009"/>
      <c r="K10" s="1009"/>
      <c r="L10" s="1009"/>
      <c r="M10" s="1009"/>
      <c r="N10" s="1009"/>
      <c r="O10" s="1009"/>
      <c r="P10" s="1009"/>
      <c r="Q10" s="1009"/>
      <c r="R10" s="1009"/>
      <c r="S10" s="1009"/>
      <c r="T10" s="1009"/>
      <c r="U10" s="1009"/>
      <c r="V10" s="1009"/>
      <c r="W10" s="1009"/>
      <c r="X10" s="1009"/>
      <c r="Y10" s="1009"/>
      <c r="Z10" s="1009"/>
    </row>
    <row r="11">
      <c r="A11" s="174" t="s">
        <v>5618</v>
      </c>
      <c r="B11" s="1027">
        <v>2.0</v>
      </c>
      <c r="C11" s="1009"/>
      <c r="D11" s="1009"/>
      <c r="E11" s="1011" t="s">
        <v>4859</v>
      </c>
      <c r="F11" s="1012">
        <f>B11</f>
        <v>2</v>
      </c>
      <c r="G11" s="1009"/>
      <c r="H11" s="1009"/>
      <c r="I11" s="1009"/>
      <c r="J11" s="1009"/>
      <c r="K11" s="1009"/>
      <c r="L11" s="1009"/>
      <c r="M11" s="1009"/>
      <c r="N11" s="1009"/>
      <c r="O11" s="1009"/>
      <c r="P11" s="1009"/>
      <c r="Q11" s="1009"/>
      <c r="R11" s="1009"/>
      <c r="S11" s="1009"/>
      <c r="T11" s="1009"/>
      <c r="U11" s="1009"/>
      <c r="V11" s="1009"/>
      <c r="W11" s="1009"/>
      <c r="X11" s="1009"/>
      <c r="Y11" s="1009"/>
      <c r="Z11" s="1009"/>
    </row>
    <row r="12">
      <c r="A12" s="174" t="s">
        <v>5619</v>
      </c>
      <c r="B12" s="1027">
        <v>0.0</v>
      </c>
      <c r="C12" s="1009"/>
      <c r="D12" s="1009"/>
      <c r="E12" s="1011" t="s">
        <v>5204</v>
      </c>
      <c r="F12" s="1012">
        <f>'no eliminar'!C32</f>
        <v>5</v>
      </c>
      <c r="G12" s="1009"/>
      <c r="H12" s="1009"/>
      <c r="I12" s="1009"/>
      <c r="J12" s="1009"/>
      <c r="K12" s="1009"/>
      <c r="L12" s="1009"/>
      <c r="M12" s="1009"/>
      <c r="N12" s="1009"/>
      <c r="O12" s="1009"/>
      <c r="P12" s="1009"/>
      <c r="Q12" s="1009"/>
      <c r="R12" s="1009"/>
      <c r="S12" s="1009"/>
      <c r="T12" s="1009"/>
      <c r="U12" s="1009"/>
      <c r="V12" s="1009"/>
      <c r="W12" s="1009"/>
      <c r="X12" s="1009"/>
      <c r="Y12" s="1009"/>
      <c r="Z12" s="1009"/>
    </row>
    <row r="13">
      <c r="A13" s="174" t="s">
        <v>5620</v>
      </c>
      <c r="B13" s="1027">
        <v>1.0</v>
      </c>
      <c r="C13" s="1009"/>
      <c r="D13" s="1009"/>
      <c r="E13" s="1028" t="s">
        <v>5621</v>
      </c>
      <c r="F13" s="1029">
        <f>'no eliminar'!H33</f>
        <v>2127</v>
      </c>
      <c r="G13" s="1009"/>
      <c r="H13" s="1009"/>
      <c r="I13" s="1009"/>
      <c r="J13" s="1009"/>
      <c r="K13" s="1009"/>
      <c r="L13" s="1009"/>
      <c r="M13" s="1009"/>
      <c r="N13" s="1009"/>
      <c r="O13" s="1009"/>
      <c r="P13" s="1009"/>
      <c r="Q13" s="1009"/>
      <c r="R13" s="1009"/>
      <c r="S13" s="1009"/>
      <c r="T13" s="1009"/>
      <c r="U13" s="1009"/>
      <c r="V13" s="1009"/>
      <c r="W13" s="1009"/>
      <c r="X13" s="1009"/>
      <c r="Y13" s="1009"/>
      <c r="Z13" s="1009"/>
    </row>
    <row r="14">
      <c r="A14" s="174" t="s">
        <v>5622</v>
      </c>
      <c r="B14" s="1027">
        <v>0.0</v>
      </c>
      <c r="C14" s="1009"/>
      <c r="D14" s="1009"/>
      <c r="E14" s="1009"/>
      <c r="F14" s="1009"/>
      <c r="G14" s="1009"/>
      <c r="H14" s="1009"/>
      <c r="I14" s="1009"/>
      <c r="J14" s="1009"/>
      <c r="K14" s="1009"/>
      <c r="L14" s="1009"/>
      <c r="M14" s="1009"/>
      <c r="N14" s="1009"/>
      <c r="O14" s="1009"/>
      <c r="P14" s="1009"/>
      <c r="Q14" s="1009"/>
      <c r="R14" s="1009"/>
      <c r="S14" s="1009"/>
      <c r="T14" s="1009"/>
      <c r="U14" s="1009"/>
      <c r="V14" s="1009"/>
      <c r="W14" s="1009"/>
      <c r="X14" s="1009"/>
      <c r="Y14" s="1009"/>
      <c r="Z14" s="1009"/>
    </row>
    <row r="15">
      <c r="A15" s="174" t="s">
        <v>5623</v>
      </c>
      <c r="B15" s="1027">
        <v>0.0</v>
      </c>
      <c r="C15" s="1009"/>
      <c r="D15" s="1009"/>
      <c r="E15" s="1010" t="s">
        <v>5624</v>
      </c>
      <c r="F15" s="86"/>
      <c r="G15" s="1009"/>
      <c r="H15" s="1009"/>
      <c r="I15" s="1009"/>
      <c r="J15" s="1009"/>
      <c r="K15" s="1009"/>
      <c r="L15" s="1009"/>
      <c r="M15" s="1009"/>
      <c r="N15" s="1009"/>
      <c r="O15" s="1009"/>
      <c r="P15" s="1009"/>
      <c r="Q15" s="1009"/>
      <c r="R15" s="1009"/>
      <c r="S15" s="1009"/>
      <c r="T15" s="1009"/>
      <c r="U15" s="1009"/>
      <c r="V15" s="1009"/>
      <c r="W15" s="1009"/>
      <c r="X15" s="1009"/>
      <c r="Y15" s="1009"/>
      <c r="Z15" s="1009"/>
    </row>
    <row r="16">
      <c r="A16" s="174" t="s">
        <v>5625</v>
      </c>
      <c r="B16" s="1027">
        <v>3.0</v>
      </c>
      <c r="C16" s="1009"/>
      <c r="D16" s="1009"/>
      <c r="E16" s="1030" t="s">
        <v>5599</v>
      </c>
      <c r="F16" s="1031">
        <f>'no eliminar'!I36</f>
        <v>0.1629976581</v>
      </c>
      <c r="G16" s="1009"/>
      <c r="H16" s="1009"/>
      <c r="I16" s="1009"/>
      <c r="J16" s="1009"/>
      <c r="K16" s="1009"/>
      <c r="L16" s="1009"/>
      <c r="M16" s="1009"/>
      <c r="N16" s="1009"/>
      <c r="O16" s="1009"/>
      <c r="P16" s="1009"/>
      <c r="Q16" s="1009"/>
      <c r="R16" s="1009"/>
      <c r="S16" s="1009"/>
      <c r="T16" s="1009"/>
      <c r="U16" s="1009"/>
      <c r="V16" s="1009"/>
      <c r="W16" s="1009"/>
      <c r="X16" s="1009"/>
      <c r="Y16" s="1009"/>
      <c r="Z16" s="1009"/>
    </row>
    <row r="17">
      <c r="A17" s="178" t="s">
        <v>5626</v>
      </c>
      <c r="B17" s="1032">
        <v>1.0</v>
      </c>
      <c r="C17" s="1009"/>
      <c r="D17" s="1009"/>
      <c r="E17" s="1033" t="s">
        <v>5627</v>
      </c>
      <c r="F17" s="1034">
        <f>'no eliminar'!K36</f>
        <v>0.5208430913</v>
      </c>
      <c r="G17" s="1009"/>
      <c r="H17" s="1009"/>
      <c r="I17" s="1009"/>
      <c r="J17" s="1009"/>
      <c r="K17" s="1009"/>
      <c r="L17" s="1009"/>
      <c r="M17" s="1009"/>
      <c r="N17" s="1009"/>
      <c r="O17" s="1009"/>
      <c r="P17" s="1009"/>
      <c r="Q17" s="1009"/>
      <c r="R17" s="1009"/>
      <c r="S17" s="1009"/>
      <c r="T17" s="1009"/>
      <c r="U17" s="1009"/>
      <c r="V17" s="1009"/>
      <c r="W17" s="1009"/>
      <c r="X17" s="1009"/>
      <c r="Y17" s="1009"/>
      <c r="Z17" s="1009"/>
    </row>
    <row r="18">
      <c r="A18" s="1009"/>
      <c r="B18" s="1009"/>
      <c r="C18" s="1009"/>
      <c r="D18" s="1009"/>
      <c r="E18" s="1035" t="s">
        <v>5218</v>
      </c>
      <c r="F18" s="1036">
        <f>'no eliminar'!J36</f>
        <v>0.3161592506</v>
      </c>
      <c r="G18" s="1009"/>
      <c r="H18" s="1009"/>
      <c r="I18" s="1009"/>
      <c r="J18" s="1009"/>
      <c r="K18" s="1009"/>
      <c r="L18" s="1009"/>
      <c r="M18" s="1009"/>
      <c r="N18" s="1009"/>
      <c r="O18" s="1009"/>
      <c r="P18" s="1009"/>
      <c r="Q18" s="1009"/>
      <c r="R18" s="1009"/>
      <c r="S18" s="1009"/>
      <c r="T18" s="1009"/>
      <c r="U18" s="1009"/>
      <c r="V18" s="1009"/>
      <c r="W18" s="1009"/>
      <c r="X18" s="1009"/>
      <c r="Y18" s="1009"/>
      <c r="Z18" s="1009"/>
    </row>
    <row r="19">
      <c r="A19" s="1009"/>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c r="A20" s="1009"/>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1" ht="15.75" customHeight="1">
      <c r="A21" s="1009"/>
      <c r="B21" s="1009"/>
      <c r="C21" s="1009"/>
      <c r="D21" s="1009"/>
      <c r="E21" s="1009"/>
      <c r="F21" s="1009"/>
      <c r="G21" s="1009"/>
      <c r="H21" s="1009"/>
      <c r="I21" s="1009"/>
      <c r="J21" s="1009"/>
      <c r="K21" s="1009"/>
      <c r="L21" s="1009"/>
      <c r="M21" s="1009"/>
      <c r="N21" s="1009"/>
      <c r="O21" s="1009"/>
      <c r="P21" s="1009"/>
      <c r="Q21" s="1009"/>
      <c r="R21" s="1009"/>
      <c r="S21" s="1009"/>
      <c r="T21" s="1009"/>
      <c r="U21" s="1009"/>
      <c r="V21" s="1009"/>
      <c r="W21" s="1009"/>
      <c r="X21" s="1009"/>
      <c r="Y21" s="1009"/>
      <c r="Z21" s="1009"/>
    </row>
    <row r="22" ht="15.75" customHeight="1">
      <c r="A22" s="1009"/>
      <c r="B22" s="1009"/>
      <c r="C22" s="1009"/>
      <c r="D22" s="1009"/>
      <c r="E22" s="1009"/>
      <c r="F22" s="1009"/>
      <c r="G22" s="1009"/>
      <c r="H22" s="1009"/>
      <c r="I22" s="1009"/>
      <c r="J22" s="1009"/>
      <c r="K22" s="1009"/>
      <c r="L22" s="1009"/>
      <c r="M22" s="1009"/>
      <c r="N22" s="1009"/>
      <c r="O22" s="1009"/>
      <c r="P22" s="1009"/>
      <c r="Q22" s="1009"/>
      <c r="R22" s="1009"/>
      <c r="S22" s="1009"/>
      <c r="T22" s="1009"/>
      <c r="U22" s="1009"/>
      <c r="V22" s="1009"/>
      <c r="W22" s="1009"/>
      <c r="X22" s="1009"/>
      <c r="Y22" s="1009"/>
      <c r="Z22" s="1009"/>
    </row>
    <row r="23" ht="15.75" customHeight="1">
      <c r="A23" s="1009"/>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row>
    <row r="24" ht="15.75" customHeight="1">
      <c r="A24" s="1009"/>
      <c r="B24" s="1009"/>
      <c r="C24" s="1009"/>
      <c r="D24" s="1009"/>
      <c r="E24" s="1009"/>
      <c r="F24" s="1009"/>
      <c r="G24" s="1009"/>
      <c r="H24" s="1009"/>
      <c r="I24" s="1009"/>
      <c r="J24" s="1009"/>
      <c r="K24" s="1009"/>
      <c r="L24" s="1009"/>
      <c r="M24" s="1009"/>
      <c r="N24" s="1009"/>
      <c r="O24" s="1009"/>
      <c r="P24" s="1009"/>
      <c r="Q24" s="1009"/>
      <c r="R24" s="1009"/>
      <c r="S24" s="1009"/>
      <c r="T24" s="1009"/>
      <c r="U24" s="1009"/>
      <c r="V24" s="1009"/>
      <c r="W24" s="1009"/>
      <c r="X24" s="1009"/>
      <c r="Y24" s="1009"/>
      <c r="Z24" s="1009"/>
    </row>
    <row r="25" ht="15.75" customHeight="1">
      <c r="A25" s="1009"/>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row>
    <row r="26" ht="15.75" customHeight="1">
      <c r="A26" s="1009"/>
      <c r="B26" s="1009"/>
      <c r="C26" s="1009"/>
      <c r="D26" s="1009"/>
      <c r="E26" s="1009"/>
      <c r="F26" s="1009"/>
      <c r="G26" s="1009"/>
      <c r="H26" s="1009"/>
      <c r="I26" s="1009"/>
      <c r="J26" s="1009"/>
      <c r="K26" s="1009"/>
      <c r="L26" s="1009"/>
      <c r="M26" s="1009"/>
      <c r="N26" s="1009"/>
      <c r="O26" s="1009"/>
      <c r="P26" s="1009"/>
      <c r="Q26" s="1009"/>
      <c r="R26" s="1009"/>
      <c r="S26" s="1009"/>
      <c r="T26" s="1009"/>
      <c r="U26" s="1009"/>
      <c r="V26" s="1009"/>
      <c r="W26" s="1009"/>
      <c r="X26" s="1009"/>
      <c r="Y26" s="1009"/>
      <c r="Z26" s="1009"/>
    </row>
    <row r="27" ht="15.75" customHeight="1">
      <c r="A27" s="1009"/>
      <c r="B27" s="1009"/>
      <c r="C27" s="1009"/>
      <c r="D27" s="1009"/>
      <c r="E27" s="1009"/>
      <c r="F27" s="1009"/>
      <c r="G27" s="1009"/>
      <c r="H27" s="1009"/>
      <c r="I27" s="1009"/>
      <c r="J27" s="1009"/>
      <c r="K27" s="1009"/>
      <c r="L27" s="1009"/>
      <c r="M27" s="1009"/>
      <c r="N27" s="1009"/>
      <c r="O27" s="1009"/>
      <c r="P27" s="1009"/>
      <c r="Q27" s="1009"/>
      <c r="R27" s="1009"/>
      <c r="S27" s="1009"/>
      <c r="T27" s="1009"/>
      <c r="U27" s="1009"/>
      <c r="V27" s="1009"/>
      <c r="W27" s="1009"/>
      <c r="X27" s="1009"/>
      <c r="Y27" s="1009"/>
      <c r="Z27" s="1009"/>
    </row>
    <row r="28" ht="15.75" customHeight="1">
      <c r="A28" s="1009"/>
      <c r="B28" s="1009"/>
      <c r="C28" s="1009"/>
      <c r="D28" s="1009"/>
      <c r="E28" s="1009"/>
      <c r="F28" s="1009"/>
      <c r="G28" s="1009"/>
      <c r="H28" s="1009"/>
      <c r="I28" s="1009"/>
      <c r="J28" s="1009"/>
      <c r="K28" s="1009"/>
      <c r="L28" s="1009"/>
      <c r="M28" s="1009"/>
      <c r="N28" s="1009"/>
      <c r="O28" s="1009"/>
      <c r="P28" s="1009"/>
      <c r="Q28" s="1009"/>
      <c r="R28" s="1009"/>
      <c r="S28" s="1009"/>
      <c r="T28" s="1009"/>
      <c r="U28" s="1009"/>
      <c r="V28" s="1009"/>
      <c r="W28" s="1009"/>
      <c r="X28" s="1009"/>
      <c r="Y28" s="1009"/>
      <c r="Z28" s="1009"/>
    </row>
    <row r="29" ht="15.75" customHeight="1">
      <c r="A29" s="1009"/>
      <c r="B29" s="1009"/>
      <c r="C29" s="1009"/>
      <c r="D29" s="1009"/>
      <c r="E29" s="1009"/>
      <c r="F29" s="1009"/>
      <c r="G29" s="1009"/>
      <c r="H29" s="1009"/>
      <c r="I29" s="1009"/>
      <c r="J29" s="1009"/>
      <c r="K29" s="1009"/>
      <c r="L29" s="1009"/>
      <c r="M29" s="1009"/>
      <c r="N29" s="1009"/>
      <c r="O29" s="1009"/>
      <c r="P29" s="1009"/>
      <c r="Q29" s="1009"/>
      <c r="R29" s="1009"/>
      <c r="S29" s="1009"/>
      <c r="T29" s="1009"/>
      <c r="U29" s="1009"/>
      <c r="V29" s="1009"/>
      <c r="W29" s="1009"/>
      <c r="X29" s="1009"/>
      <c r="Y29" s="1009"/>
      <c r="Z29" s="1009"/>
    </row>
    <row r="30" ht="15.75" customHeight="1">
      <c r="A30" s="1009"/>
      <c r="B30" s="1009"/>
      <c r="C30" s="1009"/>
      <c r="D30" s="1009"/>
      <c r="E30" s="1009"/>
      <c r="F30" s="1009"/>
      <c r="G30" s="1009"/>
      <c r="H30" s="1009"/>
      <c r="I30" s="1009"/>
      <c r="J30" s="1009"/>
      <c r="K30" s="1009"/>
      <c r="L30" s="1009"/>
      <c r="M30" s="1009"/>
      <c r="N30" s="1009"/>
      <c r="O30" s="1009"/>
      <c r="P30" s="1009"/>
      <c r="Q30" s="1009"/>
      <c r="R30" s="1009"/>
      <c r="S30" s="1009"/>
      <c r="T30" s="1009"/>
      <c r="U30" s="1009"/>
      <c r="V30" s="1009"/>
      <c r="W30" s="1009"/>
      <c r="X30" s="1009"/>
      <c r="Y30" s="1009"/>
      <c r="Z30" s="1009"/>
    </row>
    <row r="31" ht="15.75" customHeight="1">
      <c r="A31" s="1009"/>
      <c r="B31" s="1009"/>
      <c r="C31" s="1009"/>
      <c r="D31" s="1009"/>
      <c r="E31" s="1009"/>
      <c r="F31" s="1009"/>
      <c r="G31" s="1009"/>
      <c r="H31" s="1009"/>
      <c r="I31" s="1009"/>
      <c r="J31" s="1009"/>
      <c r="K31" s="1009"/>
      <c r="L31" s="1009"/>
      <c r="M31" s="1009"/>
      <c r="N31" s="1009"/>
      <c r="O31" s="1009"/>
      <c r="P31" s="1009"/>
      <c r="Q31" s="1009"/>
      <c r="R31" s="1009"/>
      <c r="S31" s="1009"/>
      <c r="T31" s="1009"/>
      <c r="U31" s="1009"/>
      <c r="V31" s="1009"/>
      <c r="W31" s="1009"/>
      <c r="X31" s="1009"/>
      <c r="Y31" s="1009"/>
      <c r="Z31" s="1009"/>
    </row>
    <row r="32" ht="15.75" customHeight="1">
      <c r="A32" s="1009"/>
      <c r="B32" s="1009"/>
      <c r="C32" s="1009"/>
      <c r="D32" s="1009"/>
      <c r="E32" s="1009"/>
      <c r="F32" s="1009"/>
      <c r="G32" s="1009"/>
      <c r="H32" s="1009"/>
      <c r="I32" s="1009"/>
      <c r="J32" s="1009"/>
      <c r="K32" s="1009"/>
      <c r="L32" s="1009"/>
      <c r="M32" s="1009"/>
      <c r="N32" s="1009"/>
      <c r="O32" s="1009"/>
      <c r="P32" s="1009"/>
      <c r="Q32" s="1009"/>
      <c r="R32" s="1009"/>
      <c r="S32" s="1009"/>
      <c r="T32" s="1009"/>
      <c r="U32" s="1009"/>
      <c r="V32" s="1009"/>
      <c r="W32" s="1009"/>
      <c r="X32" s="1009"/>
      <c r="Y32" s="1009"/>
      <c r="Z32" s="1009"/>
    </row>
    <row r="33" ht="15.75" customHeight="1">
      <c r="A33" s="1009"/>
      <c r="B33" s="1009"/>
      <c r="C33" s="1009"/>
      <c r="D33" s="1009"/>
      <c r="E33" s="1009"/>
      <c r="F33" s="1009"/>
      <c r="G33" s="1009"/>
      <c r="H33" s="1009"/>
      <c r="I33" s="1009"/>
      <c r="J33" s="1009"/>
      <c r="K33" s="1009"/>
      <c r="L33" s="1009"/>
      <c r="M33" s="1009"/>
      <c r="N33" s="1009"/>
      <c r="O33" s="1009"/>
      <c r="P33" s="1009"/>
      <c r="Q33" s="1009"/>
      <c r="R33" s="1009"/>
      <c r="S33" s="1009"/>
      <c r="T33" s="1009"/>
      <c r="U33" s="1009"/>
      <c r="V33" s="1009"/>
      <c r="W33" s="1009"/>
      <c r="X33" s="1009"/>
      <c r="Y33" s="1009"/>
      <c r="Z33" s="1009"/>
    </row>
    <row r="34" ht="15.75" customHeight="1">
      <c r="A34" s="1009"/>
      <c r="B34" s="1009"/>
      <c r="C34" s="1009"/>
      <c r="D34" s="1009"/>
      <c r="E34" s="1009"/>
      <c r="F34" s="1009"/>
      <c r="G34" s="1009"/>
      <c r="H34" s="1009"/>
      <c r="I34" s="1009"/>
      <c r="J34" s="1009"/>
      <c r="K34" s="1009"/>
      <c r="L34" s="1009"/>
      <c r="M34" s="1009"/>
      <c r="N34" s="1009"/>
      <c r="O34" s="1009"/>
      <c r="P34" s="1009"/>
      <c r="Q34" s="1009"/>
      <c r="R34" s="1009"/>
      <c r="S34" s="1009"/>
      <c r="T34" s="1009"/>
      <c r="U34" s="1009"/>
      <c r="V34" s="1009"/>
      <c r="W34" s="1009"/>
      <c r="X34" s="1009"/>
      <c r="Y34" s="1009"/>
      <c r="Z34" s="1009"/>
    </row>
    <row r="35" ht="15.75" customHeight="1">
      <c r="A35" s="1009"/>
      <c r="B35" s="1009"/>
      <c r="C35" s="1009"/>
      <c r="D35" s="1009"/>
      <c r="E35" s="1009"/>
      <c r="F35" s="1009"/>
      <c r="G35" s="1009"/>
      <c r="H35" s="1009"/>
      <c r="I35" s="1009"/>
      <c r="J35" s="1009"/>
      <c r="K35" s="1009"/>
      <c r="L35" s="1009"/>
      <c r="M35" s="1009"/>
      <c r="N35" s="1009"/>
      <c r="O35" s="1009"/>
      <c r="P35" s="1009"/>
      <c r="Q35" s="1009"/>
      <c r="R35" s="1009"/>
      <c r="S35" s="1009"/>
      <c r="T35" s="1009"/>
      <c r="U35" s="1009"/>
      <c r="V35" s="1009"/>
      <c r="W35" s="1009"/>
      <c r="X35" s="1009"/>
      <c r="Y35" s="1009"/>
      <c r="Z35" s="1009"/>
    </row>
    <row r="36" ht="15.75" customHeight="1">
      <c r="A36" s="1009"/>
      <c r="B36" s="1009"/>
      <c r="C36" s="1009"/>
      <c r="D36" s="1009"/>
      <c r="E36" s="1009"/>
      <c r="F36" s="1009"/>
      <c r="G36" s="1009"/>
      <c r="H36" s="1009"/>
      <c r="I36" s="1009"/>
      <c r="J36" s="1009"/>
      <c r="K36" s="1009"/>
      <c r="L36" s="1009"/>
      <c r="M36" s="1009"/>
      <c r="N36" s="1009"/>
      <c r="O36" s="1009"/>
      <c r="P36" s="1009"/>
      <c r="Q36" s="1009"/>
      <c r="R36" s="1009"/>
      <c r="S36" s="1009"/>
      <c r="T36" s="1009"/>
      <c r="U36" s="1009"/>
      <c r="V36" s="1009"/>
      <c r="W36" s="1009"/>
      <c r="X36" s="1009"/>
      <c r="Y36" s="1009"/>
      <c r="Z36" s="1009"/>
    </row>
    <row r="37" ht="15.75" customHeight="1">
      <c r="A37" s="1009"/>
      <c r="B37" s="1009"/>
      <c r="C37" s="1009"/>
      <c r="D37" s="1009"/>
      <c r="E37" s="1009"/>
      <c r="F37" s="1009"/>
      <c r="G37" s="1009"/>
      <c r="H37" s="1009"/>
      <c r="I37" s="1009"/>
      <c r="J37" s="1009"/>
      <c r="K37" s="1009"/>
      <c r="L37" s="1009"/>
      <c r="M37" s="1009"/>
      <c r="N37" s="1009"/>
      <c r="O37" s="1009"/>
      <c r="P37" s="1009"/>
      <c r="Q37" s="1009"/>
      <c r="R37" s="1009"/>
      <c r="S37" s="1009"/>
      <c r="T37" s="1009"/>
      <c r="U37" s="1009"/>
      <c r="V37" s="1009"/>
      <c r="W37" s="1009"/>
      <c r="X37" s="1009"/>
      <c r="Y37" s="1009"/>
      <c r="Z37" s="1009"/>
    </row>
    <row r="38" ht="15.75" customHeight="1">
      <c r="A38" s="1009"/>
      <c r="B38" s="1009"/>
      <c r="C38" s="1009"/>
      <c r="D38" s="1009"/>
      <c r="E38" s="1009"/>
      <c r="F38" s="1009"/>
      <c r="G38" s="1009"/>
      <c r="H38" s="1009"/>
      <c r="I38" s="1009"/>
      <c r="J38" s="1009"/>
      <c r="K38" s="1009"/>
      <c r="L38" s="1009"/>
      <c r="M38" s="1009"/>
      <c r="N38" s="1009"/>
      <c r="O38" s="1009"/>
      <c r="P38" s="1009"/>
      <c r="Q38" s="1009"/>
      <c r="R38" s="1009"/>
      <c r="S38" s="1009"/>
      <c r="T38" s="1009"/>
      <c r="U38" s="1009"/>
      <c r="V38" s="1009"/>
      <c r="W38" s="1009"/>
      <c r="X38" s="1009"/>
      <c r="Y38" s="1009"/>
      <c r="Z38" s="1009"/>
    </row>
    <row r="39" ht="15.75" customHeight="1">
      <c r="A39" s="1009"/>
      <c r="B39" s="1009"/>
      <c r="C39" s="1009"/>
      <c r="D39" s="1009"/>
      <c r="E39" s="1009"/>
      <c r="F39" s="1009"/>
      <c r="G39" s="1009"/>
      <c r="H39" s="1009"/>
      <c r="I39" s="1009"/>
      <c r="J39" s="1009"/>
      <c r="K39" s="1009"/>
      <c r="L39" s="1009"/>
      <c r="M39" s="1009"/>
      <c r="N39" s="1009"/>
      <c r="O39" s="1009"/>
      <c r="P39" s="1009"/>
      <c r="Q39" s="1009"/>
      <c r="R39" s="1009"/>
      <c r="S39" s="1009"/>
      <c r="T39" s="1009"/>
      <c r="U39" s="1009"/>
      <c r="V39" s="1009"/>
      <c r="W39" s="1009"/>
      <c r="X39" s="1009"/>
      <c r="Y39" s="1009"/>
      <c r="Z39" s="1009"/>
    </row>
    <row r="40" ht="15.75" customHeight="1">
      <c r="A40" s="1009"/>
      <c r="B40" s="1009"/>
      <c r="C40" s="1009"/>
      <c r="D40" s="1009"/>
      <c r="E40" s="1009"/>
      <c r="F40" s="1009"/>
      <c r="G40" s="1009"/>
      <c r="H40" s="1009"/>
      <c r="I40" s="1009"/>
      <c r="J40" s="1009"/>
      <c r="K40" s="1009"/>
      <c r="L40" s="1009"/>
      <c r="M40" s="1009"/>
      <c r="N40" s="1009"/>
      <c r="O40" s="1009"/>
      <c r="P40" s="1009"/>
      <c r="Q40" s="1009"/>
      <c r="R40" s="1009"/>
      <c r="S40" s="1009"/>
      <c r="T40" s="1009"/>
      <c r="U40" s="1009"/>
      <c r="V40" s="1009"/>
      <c r="W40" s="1009"/>
      <c r="X40" s="1009"/>
      <c r="Y40" s="1009"/>
      <c r="Z40" s="1009"/>
    </row>
    <row r="41" ht="15.75" customHeight="1">
      <c r="A41" s="1009"/>
      <c r="B41" s="1009"/>
      <c r="C41" s="1009"/>
      <c r="D41" s="1009"/>
      <c r="E41" s="1009"/>
      <c r="F41" s="1009"/>
      <c r="G41" s="1009"/>
      <c r="H41" s="1009"/>
      <c r="I41" s="1009"/>
      <c r="J41" s="1009"/>
      <c r="K41" s="1009"/>
      <c r="L41" s="1009"/>
      <c r="M41" s="1009"/>
      <c r="N41" s="1009"/>
      <c r="O41" s="1009"/>
      <c r="P41" s="1009"/>
      <c r="Q41" s="1009"/>
      <c r="R41" s="1009"/>
      <c r="S41" s="1009"/>
      <c r="T41" s="1009"/>
      <c r="U41" s="1009"/>
      <c r="V41" s="1009"/>
      <c r="W41" s="1009"/>
      <c r="X41" s="1009"/>
      <c r="Y41" s="1009"/>
      <c r="Z41" s="1009"/>
    </row>
    <row r="42" ht="15.75" customHeight="1">
      <c r="A42" s="1009"/>
      <c r="B42" s="1009"/>
      <c r="C42" s="1009"/>
      <c r="D42" s="1009"/>
      <c r="E42" s="1009"/>
      <c r="F42" s="1009"/>
      <c r="G42" s="1009"/>
      <c r="H42" s="1009"/>
      <c r="I42" s="1009"/>
      <c r="J42" s="1009"/>
      <c r="K42" s="1009"/>
      <c r="L42" s="1009"/>
      <c r="M42" s="1009"/>
      <c r="N42" s="1009"/>
      <c r="O42" s="1009"/>
      <c r="P42" s="1009"/>
      <c r="Q42" s="1009"/>
      <c r="R42" s="1009"/>
      <c r="S42" s="1009"/>
      <c r="T42" s="1009"/>
      <c r="U42" s="1009"/>
      <c r="V42" s="1009"/>
      <c r="W42" s="1009"/>
      <c r="X42" s="1009"/>
      <c r="Y42" s="1009"/>
      <c r="Z42" s="1009"/>
    </row>
    <row r="43" ht="15.75" customHeight="1">
      <c r="A43" s="1009"/>
      <c r="B43" s="1009"/>
      <c r="C43" s="1009"/>
      <c r="D43" s="1009"/>
      <c r="E43" s="1009"/>
      <c r="F43" s="1009"/>
      <c r="G43" s="1009"/>
      <c r="H43" s="1009"/>
      <c r="I43" s="1009"/>
      <c r="J43" s="1009"/>
      <c r="K43" s="1009"/>
      <c r="L43" s="1009"/>
      <c r="M43" s="1009"/>
      <c r="N43" s="1009"/>
      <c r="O43" s="1009"/>
      <c r="P43" s="1009"/>
      <c r="Q43" s="1009"/>
      <c r="R43" s="1009"/>
      <c r="S43" s="1009"/>
      <c r="T43" s="1009"/>
      <c r="U43" s="1009"/>
      <c r="V43" s="1009"/>
      <c r="W43" s="1009"/>
      <c r="X43" s="1009"/>
      <c r="Y43" s="1009"/>
      <c r="Z43" s="1009"/>
    </row>
    <row r="44" ht="15.75" customHeight="1">
      <c r="A44" s="1009"/>
      <c r="B44" s="1009"/>
      <c r="C44" s="1009"/>
      <c r="D44" s="1009"/>
      <c r="E44" s="1009"/>
      <c r="F44" s="1009"/>
      <c r="G44" s="1009"/>
      <c r="H44" s="1009"/>
      <c r="I44" s="1009"/>
      <c r="J44" s="1009"/>
      <c r="K44" s="1009"/>
      <c r="L44" s="1009"/>
      <c r="M44" s="1009"/>
      <c r="N44" s="1009"/>
      <c r="O44" s="1009"/>
      <c r="P44" s="1009"/>
      <c r="Q44" s="1009"/>
      <c r="R44" s="1009"/>
      <c r="S44" s="1009"/>
      <c r="T44" s="1009"/>
      <c r="U44" s="1009"/>
      <c r="V44" s="1009"/>
      <c r="W44" s="1009"/>
      <c r="X44" s="1009"/>
      <c r="Y44" s="1009"/>
      <c r="Z44" s="1009"/>
    </row>
    <row r="45" ht="15.75" customHeight="1">
      <c r="A45" s="1009"/>
      <c r="B45" s="1009"/>
      <c r="C45" s="1009"/>
      <c r="D45" s="1009"/>
      <c r="E45" s="1009"/>
      <c r="F45" s="1009"/>
      <c r="G45" s="1009"/>
      <c r="H45" s="1009"/>
      <c r="I45" s="1009"/>
      <c r="J45" s="1009"/>
      <c r="K45" s="1009"/>
      <c r="L45" s="1009"/>
      <c r="M45" s="1009"/>
      <c r="N45" s="1009"/>
      <c r="O45" s="1009"/>
      <c r="P45" s="1009"/>
      <c r="Q45" s="1009"/>
      <c r="R45" s="1009"/>
      <c r="S45" s="1009"/>
      <c r="T45" s="1009"/>
      <c r="U45" s="1009"/>
      <c r="V45" s="1009"/>
      <c r="W45" s="1009"/>
      <c r="X45" s="1009"/>
      <c r="Y45" s="1009"/>
      <c r="Z45" s="1009"/>
    </row>
    <row r="46" ht="15.75" customHeight="1">
      <c r="A46" s="1009"/>
      <c r="B46" s="1009"/>
      <c r="C46" s="1009"/>
      <c r="D46" s="1009"/>
      <c r="E46" s="1009"/>
      <c r="F46" s="1009"/>
      <c r="G46" s="1009"/>
      <c r="H46" s="1009"/>
      <c r="I46" s="1009"/>
      <c r="J46" s="1009"/>
      <c r="K46" s="1009"/>
      <c r="L46" s="1009"/>
      <c r="M46" s="1009"/>
      <c r="N46" s="1009"/>
      <c r="O46" s="1009"/>
      <c r="P46" s="1009"/>
      <c r="Q46" s="1009"/>
      <c r="R46" s="1009"/>
      <c r="S46" s="1009"/>
      <c r="T46" s="1009"/>
      <c r="U46" s="1009"/>
      <c r="V46" s="1009"/>
      <c r="W46" s="1009"/>
      <c r="X46" s="1009"/>
      <c r="Y46" s="1009"/>
      <c r="Z46" s="1009"/>
    </row>
    <row r="47" ht="15.75" customHeight="1">
      <c r="A47" s="1009"/>
      <c r="B47" s="1009"/>
      <c r="C47" s="1009"/>
      <c r="D47" s="1009"/>
      <c r="E47" s="1009"/>
      <c r="F47" s="1009"/>
      <c r="G47" s="1009"/>
      <c r="H47" s="1009"/>
      <c r="I47" s="1009"/>
      <c r="J47" s="1009"/>
      <c r="K47" s="1009"/>
      <c r="L47" s="1009"/>
      <c r="M47" s="1009"/>
      <c r="N47" s="1009"/>
      <c r="O47" s="1009"/>
      <c r="P47" s="1009"/>
      <c r="Q47" s="1009"/>
      <c r="R47" s="1009"/>
      <c r="S47" s="1009"/>
      <c r="T47" s="1009"/>
      <c r="U47" s="1009"/>
      <c r="V47" s="1009"/>
      <c r="W47" s="1009"/>
      <c r="X47" s="1009"/>
      <c r="Y47" s="1009"/>
      <c r="Z47" s="1009"/>
    </row>
    <row r="48" ht="15.75" customHeight="1">
      <c r="A48" s="1009"/>
      <c r="B48" s="1009"/>
      <c r="C48" s="1009"/>
      <c r="D48" s="1009"/>
      <c r="E48" s="1009"/>
      <c r="F48" s="1009"/>
      <c r="G48" s="1009"/>
      <c r="H48" s="1009"/>
      <c r="I48" s="1009"/>
      <c r="J48" s="1009"/>
      <c r="K48" s="1009"/>
      <c r="L48" s="1009"/>
      <c r="M48" s="1009"/>
      <c r="N48" s="1009"/>
      <c r="O48" s="1009"/>
      <c r="P48" s="1009"/>
      <c r="Q48" s="1009"/>
      <c r="R48" s="1009"/>
      <c r="S48" s="1009"/>
      <c r="T48" s="1009"/>
      <c r="U48" s="1009"/>
      <c r="V48" s="1009"/>
      <c r="W48" s="1009"/>
      <c r="X48" s="1009"/>
      <c r="Y48" s="1009"/>
      <c r="Z48" s="1009"/>
    </row>
    <row r="49" ht="15.75" customHeight="1">
      <c r="A49" s="1009"/>
      <c r="B49" s="1009"/>
      <c r="C49" s="1009"/>
      <c r="D49" s="1009"/>
      <c r="E49" s="1009"/>
      <c r="F49" s="1009"/>
      <c r="G49" s="1009"/>
      <c r="H49" s="1009"/>
      <c r="I49" s="1009"/>
      <c r="J49" s="1009"/>
      <c r="K49" s="1009"/>
      <c r="L49" s="1009"/>
      <c r="M49" s="1009"/>
      <c r="N49" s="1009"/>
      <c r="O49" s="1009"/>
      <c r="P49" s="1009"/>
      <c r="Q49" s="1009"/>
      <c r="R49" s="1009"/>
      <c r="S49" s="1009"/>
      <c r="T49" s="1009"/>
      <c r="U49" s="1009"/>
      <c r="V49" s="1009"/>
      <c r="W49" s="1009"/>
      <c r="X49" s="1009"/>
      <c r="Y49" s="1009"/>
      <c r="Z49" s="1009"/>
    </row>
    <row r="50" ht="15.75" customHeight="1">
      <c r="A50" s="1009"/>
      <c r="B50" s="1009"/>
      <c r="C50" s="1009"/>
      <c r="D50" s="1009"/>
      <c r="E50" s="1009"/>
      <c r="F50" s="1009"/>
      <c r="G50" s="1009"/>
      <c r="H50" s="1009"/>
      <c r="I50" s="1009"/>
      <c r="J50" s="1009"/>
      <c r="K50" s="1009"/>
      <c r="L50" s="1009"/>
      <c r="M50" s="1009"/>
      <c r="N50" s="1009"/>
      <c r="O50" s="1009"/>
      <c r="P50" s="1009"/>
      <c r="Q50" s="1009"/>
      <c r="R50" s="1009"/>
      <c r="S50" s="1009"/>
      <c r="T50" s="1009"/>
      <c r="U50" s="1009"/>
      <c r="V50" s="1009"/>
      <c r="W50" s="1009"/>
      <c r="X50" s="1009"/>
      <c r="Y50" s="1009"/>
      <c r="Z50" s="1009"/>
    </row>
    <row r="51" ht="15.75" customHeight="1">
      <c r="A51" s="1009"/>
      <c r="B51" s="1009"/>
      <c r="C51" s="1009"/>
      <c r="D51" s="1009"/>
      <c r="E51" s="1009"/>
      <c r="F51" s="1009"/>
      <c r="G51" s="1009"/>
      <c r="H51" s="1009"/>
      <c r="I51" s="1009"/>
      <c r="J51" s="1009"/>
      <c r="K51" s="1009"/>
      <c r="L51" s="1009"/>
      <c r="M51" s="1009"/>
      <c r="N51" s="1009"/>
      <c r="O51" s="1009"/>
      <c r="P51" s="1009"/>
      <c r="Q51" s="1009"/>
      <c r="R51" s="1009"/>
      <c r="S51" s="1009"/>
      <c r="T51" s="1009"/>
      <c r="U51" s="1009"/>
      <c r="V51" s="1009"/>
      <c r="W51" s="1009"/>
      <c r="X51" s="1009"/>
      <c r="Y51" s="1009"/>
      <c r="Z51" s="1009"/>
    </row>
    <row r="52" ht="15.75" customHeight="1">
      <c r="A52" s="1009"/>
      <c r="B52" s="1009"/>
      <c r="C52" s="1009"/>
      <c r="D52" s="1009"/>
      <c r="E52" s="1009"/>
      <c r="F52" s="1009"/>
      <c r="G52" s="1009"/>
      <c r="H52" s="1009"/>
      <c r="I52" s="1009"/>
      <c r="J52" s="1009"/>
      <c r="K52" s="1009"/>
      <c r="L52" s="1009"/>
      <c r="M52" s="1009"/>
      <c r="N52" s="1009"/>
      <c r="O52" s="1009"/>
      <c r="P52" s="1009"/>
      <c r="Q52" s="1009"/>
      <c r="R52" s="1009"/>
      <c r="S52" s="1009"/>
      <c r="T52" s="1009"/>
      <c r="U52" s="1009"/>
      <c r="V52" s="1009"/>
      <c r="W52" s="1009"/>
      <c r="X52" s="1009"/>
      <c r="Y52" s="1009"/>
      <c r="Z52" s="1009"/>
    </row>
    <row r="53" ht="15.75" customHeight="1">
      <c r="A53" s="1009"/>
      <c r="B53" s="1009"/>
      <c r="C53" s="1009"/>
      <c r="D53" s="1009"/>
      <c r="E53" s="1009"/>
      <c r="F53" s="1009"/>
      <c r="G53" s="1009"/>
      <c r="H53" s="1009"/>
      <c r="I53" s="1009"/>
      <c r="J53" s="1009"/>
      <c r="K53" s="1009"/>
      <c r="L53" s="1009"/>
      <c r="M53" s="1009"/>
      <c r="N53" s="1009"/>
      <c r="O53" s="1009"/>
      <c r="P53" s="1009"/>
      <c r="Q53" s="1009"/>
      <c r="R53" s="1009"/>
      <c r="S53" s="1009"/>
      <c r="T53" s="1009"/>
      <c r="U53" s="1009"/>
      <c r="V53" s="1009"/>
      <c r="W53" s="1009"/>
      <c r="X53" s="1009"/>
      <c r="Y53" s="1009"/>
      <c r="Z53" s="1009"/>
    </row>
    <row r="54" ht="15.75" customHeight="1">
      <c r="A54" s="1009"/>
      <c r="B54" s="1009"/>
      <c r="C54" s="1009"/>
      <c r="D54" s="1009"/>
      <c r="E54" s="1009"/>
      <c r="F54" s="1009"/>
      <c r="G54" s="1009"/>
      <c r="H54" s="1009"/>
      <c r="I54" s="1009"/>
      <c r="J54" s="1009"/>
      <c r="K54" s="1009"/>
      <c r="L54" s="1009"/>
      <c r="M54" s="1009"/>
      <c r="N54" s="1009"/>
      <c r="O54" s="1009"/>
      <c r="P54" s="1009"/>
      <c r="Q54" s="1009"/>
      <c r="R54" s="1009"/>
      <c r="S54" s="1009"/>
      <c r="T54" s="1009"/>
      <c r="U54" s="1009"/>
      <c r="V54" s="1009"/>
      <c r="W54" s="1009"/>
      <c r="X54" s="1009"/>
      <c r="Y54" s="1009"/>
      <c r="Z54" s="1009"/>
    </row>
    <row r="55" ht="15.75" customHeight="1">
      <c r="A55" s="1009"/>
      <c r="B55" s="1009"/>
      <c r="C55" s="1009"/>
      <c r="D55" s="1009"/>
      <c r="E55" s="1009"/>
      <c r="F55" s="1009"/>
      <c r="G55" s="1009"/>
      <c r="H55" s="1009"/>
      <c r="I55" s="1009"/>
      <c r="J55" s="1009"/>
      <c r="K55" s="1009"/>
      <c r="L55" s="1009"/>
      <c r="M55" s="1009"/>
      <c r="N55" s="1009"/>
      <c r="O55" s="1009"/>
      <c r="P55" s="1009"/>
      <c r="Q55" s="1009"/>
      <c r="R55" s="1009"/>
      <c r="S55" s="1009"/>
      <c r="T55" s="1009"/>
      <c r="U55" s="1009"/>
      <c r="V55" s="1009"/>
      <c r="W55" s="1009"/>
      <c r="X55" s="1009"/>
      <c r="Y55" s="1009"/>
      <c r="Z55" s="1009"/>
    </row>
    <row r="56" ht="15.75" customHeight="1">
      <c r="A56" s="1009"/>
      <c r="B56" s="1009"/>
      <c r="C56" s="1009"/>
      <c r="D56" s="1009"/>
      <c r="E56" s="1009"/>
      <c r="F56" s="1009"/>
      <c r="G56" s="1009"/>
      <c r="H56" s="1009"/>
      <c r="I56" s="1009"/>
      <c r="J56" s="1009"/>
      <c r="K56" s="1009"/>
      <c r="L56" s="1009"/>
      <c r="M56" s="1009"/>
      <c r="N56" s="1009"/>
      <c r="O56" s="1009"/>
      <c r="P56" s="1009"/>
      <c r="Q56" s="1009"/>
      <c r="R56" s="1009"/>
      <c r="S56" s="1009"/>
      <c r="T56" s="1009"/>
      <c r="U56" s="1009"/>
      <c r="V56" s="1009"/>
      <c r="W56" s="1009"/>
      <c r="X56" s="1009"/>
      <c r="Y56" s="1009"/>
      <c r="Z56" s="1009"/>
    </row>
    <row r="57" ht="15.75" customHeight="1">
      <c r="A57" s="1009"/>
      <c r="B57" s="1009"/>
      <c r="C57" s="1009"/>
      <c r="D57" s="1009"/>
      <c r="E57" s="1009"/>
      <c r="F57" s="1009"/>
      <c r="G57" s="1009"/>
      <c r="H57" s="1009"/>
      <c r="I57" s="1009"/>
      <c r="J57" s="1009"/>
      <c r="K57" s="1009"/>
      <c r="L57" s="1009"/>
      <c r="M57" s="1009"/>
      <c r="N57" s="1009"/>
      <c r="O57" s="1009"/>
      <c r="P57" s="1009"/>
      <c r="Q57" s="1009"/>
      <c r="R57" s="1009"/>
      <c r="S57" s="1009"/>
      <c r="T57" s="1009"/>
      <c r="U57" s="1009"/>
      <c r="V57" s="1009"/>
      <c r="W57" s="1009"/>
      <c r="X57" s="1009"/>
      <c r="Y57" s="1009"/>
      <c r="Z57" s="1009"/>
    </row>
    <row r="58" ht="15.75" customHeight="1">
      <c r="A58" s="1009"/>
      <c r="B58" s="1009"/>
      <c r="C58" s="1009"/>
      <c r="D58" s="1009"/>
      <c r="E58" s="1009"/>
      <c r="F58" s="1009"/>
      <c r="G58" s="1009"/>
      <c r="H58" s="1009"/>
      <c r="I58" s="1009"/>
      <c r="J58" s="1009"/>
      <c r="K58" s="1009"/>
      <c r="L58" s="1009"/>
      <c r="M58" s="1009"/>
      <c r="N58" s="1009"/>
      <c r="O58" s="1009"/>
      <c r="P58" s="1009"/>
      <c r="Q58" s="1009"/>
      <c r="R58" s="1009"/>
      <c r="S58" s="1009"/>
      <c r="T58" s="1009"/>
      <c r="U58" s="1009"/>
      <c r="V58" s="1009"/>
      <c r="W58" s="1009"/>
      <c r="X58" s="1009"/>
      <c r="Y58" s="1009"/>
      <c r="Z58" s="1009"/>
    </row>
    <row r="59" ht="15.75" customHeight="1">
      <c r="A59" s="1009"/>
      <c r="B59" s="1009"/>
      <c r="C59" s="1009"/>
      <c r="D59" s="1009"/>
      <c r="E59" s="1009"/>
      <c r="F59" s="1009"/>
      <c r="G59" s="1009"/>
      <c r="H59" s="1009"/>
      <c r="I59" s="1009"/>
      <c r="J59" s="1009"/>
      <c r="K59" s="1009"/>
      <c r="L59" s="1009"/>
      <c r="M59" s="1009"/>
      <c r="N59" s="1009"/>
      <c r="O59" s="1009"/>
      <c r="P59" s="1009"/>
      <c r="Q59" s="1009"/>
      <c r="R59" s="1009"/>
      <c r="S59" s="1009"/>
      <c r="T59" s="1009"/>
      <c r="U59" s="1009"/>
      <c r="V59" s="1009"/>
      <c r="W59" s="1009"/>
      <c r="X59" s="1009"/>
      <c r="Y59" s="1009"/>
      <c r="Z59" s="1009"/>
    </row>
    <row r="60" ht="15.75" customHeight="1">
      <c r="A60" s="1009"/>
      <c r="B60" s="1009"/>
      <c r="C60" s="1009"/>
      <c r="D60" s="1009"/>
      <c r="E60" s="1009"/>
      <c r="F60" s="1009"/>
      <c r="G60" s="1009"/>
      <c r="H60" s="1009"/>
      <c r="I60" s="1009"/>
      <c r="J60" s="1009"/>
      <c r="K60" s="1009"/>
      <c r="L60" s="1009"/>
      <c r="M60" s="1009"/>
      <c r="N60" s="1009"/>
      <c r="O60" s="1009"/>
      <c r="P60" s="1009"/>
      <c r="Q60" s="1009"/>
      <c r="R60" s="1009"/>
      <c r="S60" s="1009"/>
      <c r="T60" s="1009"/>
      <c r="U60" s="1009"/>
      <c r="V60" s="1009"/>
      <c r="W60" s="1009"/>
      <c r="X60" s="1009"/>
      <c r="Y60" s="1009"/>
      <c r="Z60" s="1009"/>
    </row>
    <row r="61" ht="15.75" customHeight="1">
      <c r="A61" s="1009"/>
      <c r="B61" s="1009"/>
      <c r="C61" s="1009"/>
      <c r="D61" s="1009"/>
      <c r="E61" s="1009"/>
      <c r="F61" s="1009"/>
      <c r="G61" s="1009"/>
      <c r="H61" s="1009"/>
      <c r="I61" s="1009"/>
      <c r="J61" s="1009"/>
      <c r="K61" s="1009"/>
      <c r="L61" s="1009"/>
      <c r="M61" s="1009"/>
      <c r="N61" s="1009"/>
      <c r="O61" s="1009"/>
      <c r="P61" s="1009"/>
      <c r="Q61" s="1009"/>
      <c r="R61" s="1009"/>
      <c r="S61" s="1009"/>
      <c r="T61" s="1009"/>
      <c r="U61" s="1009"/>
      <c r="V61" s="1009"/>
      <c r="W61" s="1009"/>
      <c r="X61" s="1009"/>
      <c r="Y61" s="1009"/>
      <c r="Z61" s="1009"/>
    </row>
    <row r="62" ht="15.75" customHeight="1">
      <c r="A62" s="1009"/>
      <c r="B62" s="1009"/>
      <c r="C62" s="1009"/>
      <c r="D62" s="1009"/>
      <c r="E62" s="1009"/>
      <c r="F62" s="1009"/>
      <c r="G62" s="1009"/>
      <c r="H62" s="1009"/>
      <c r="I62" s="1009"/>
      <c r="J62" s="1009"/>
      <c r="K62" s="1009"/>
      <c r="L62" s="1009"/>
      <c r="M62" s="1009"/>
      <c r="N62" s="1009"/>
      <c r="O62" s="1009"/>
      <c r="P62" s="1009"/>
      <c r="Q62" s="1009"/>
      <c r="R62" s="1009"/>
      <c r="S62" s="1009"/>
      <c r="T62" s="1009"/>
      <c r="U62" s="1009"/>
      <c r="V62" s="1009"/>
      <c r="W62" s="1009"/>
      <c r="X62" s="1009"/>
      <c r="Y62" s="1009"/>
      <c r="Z62" s="1009"/>
    </row>
    <row r="63" ht="15.75" customHeight="1">
      <c r="A63" s="1009"/>
      <c r="B63" s="1009"/>
      <c r="C63" s="1009"/>
      <c r="D63" s="1009"/>
      <c r="E63" s="1009"/>
      <c r="F63" s="1009"/>
      <c r="G63" s="1009"/>
      <c r="H63" s="1009"/>
      <c r="I63" s="1009"/>
      <c r="J63" s="1009"/>
      <c r="K63" s="1009"/>
      <c r="L63" s="1009"/>
      <c r="M63" s="1009"/>
      <c r="N63" s="1009"/>
      <c r="O63" s="1009"/>
      <c r="P63" s="1009"/>
      <c r="Q63" s="1009"/>
      <c r="R63" s="1009"/>
      <c r="S63" s="1009"/>
      <c r="T63" s="1009"/>
      <c r="U63" s="1009"/>
      <c r="V63" s="1009"/>
      <c r="W63" s="1009"/>
      <c r="X63" s="1009"/>
      <c r="Y63" s="1009"/>
      <c r="Z63" s="1009"/>
    </row>
    <row r="64" ht="15.75" customHeight="1">
      <c r="A64" s="1009"/>
      <c r="B64" s="1009"/>
      <c r="C64" s="1009"/>
      <c r="D64" s="1009"/>
      <c r="E64" s="1009"/>
      <c r="F64" s="1009"/>
      <c r="G64" s="1009"/>
      <c r="H64" s="1009"/>
      <c r="I64" s="1009"/>
      <c r="J64" s="1009"/>
      <c r="K64" s="1009"/>
      <c r="L64" s="1009"/>
      <c r="M64" s="1009"/>
      <c r="N64" s="1009"/>
      <c r="O64" s="1009"/>
      <c r="P64" s="1009"/>
      <c r="Q64" s="1009"/>
      <c r="R64" s="1009"/>
      <c r="S64" s="1009"/>
      <c r="T64" s="1009"/>
      <c r="U64" s="1009"/>
      <c r="V64" s="1009"/>
      <c r="W64" s="1009"/>
      <c r="X64" s="1009"/>
      <c r="Y64" s="1009"/>
      <c r="Z64" s="1009"/>
    </row>
    <row r="65" ht="15.75" customHeight="1">
      <c r="A65" s="1009"/>
      <c r="B65" s="1009"/>
      <c r="C65" s="1009"/>
      <c r="D65" s="1009"/>
      <c r="E65" s="1009"/>
      <c r="F65" s="1009"/>
      <c r="G65" s="1009"/>
      <c r="H65" s="1009"/>
      <c r="I65" s="1009"/>
      <c r="J65" s="1009"/>
      <c r="K65" s="1009"/>
      <c r="L65" s="1009"/>
      <c r="M65" s="1009"/>
      <c r="N65" s="1009"/>
      <c r="O65" s="1009"/>
      <c r="P65" s="1009"/>
      <c r="Q65" s="1009"/>
      <c r="R65" s="1009"/>
      <c r="S65" s="1009"/>
      <c r="T65" s="1009"/>
      <c r="U65" s="1009"/>
      <c r="V65" s="1009"/>
      <c r="W65" s="1009"/>
      <c r="X65" s="1009"/>
      <c r="Y65" s="1009"/>
      <c r="Z65" s="1009"/>
    </row>
    <row r="66" ht="15.75" customHeight="1">
      <c r="A66" s="1009"/>
      <c r="B66" s="1009"/>
      <c r="C66" s="1009"/>
      <c r="D66" s="1009"/>
      <c r="E66" s="1009"/>
      <c r="F66" s="1009"/>
      <c r="G66" s="1009"/>
      <c r="H66" s="1009"/>
      <c r="I66" s="1009"/>
      <c r="J66" s="1009"/>
      <c r="K66" s="1009"/>
      <c r="L66" s="1009"/>
      <c r="M66" s="1009"/>
      <c r="N66" s="1009"/>
      <c r="O66" s="1009"/>
      <c r="P66" s="1009"/>
      <c r="Q66" s="1009"/>
      <c r="R66" s="1009"/>
      <c r="S66" s="1009"/>
      <c r="T66" s="1009"/>
      <c r="U66" s="1009"/>
      <c r="V66" s="1009"/>
      <c r="W66" s="1009"/>
      <c r="X66" s="1009"/>
      <c r="Y66" s="1009"/>
      <c r="Z66" s="1009"/>
    </row>
    <row r="67" ht="15.75" customHeight="1">
      <c r="A67" s="1009"/>
      <c r="B67" s="1009"/>
      <c r="C67" s="1009"/>
      <c r="D67" s="1009"/>
      <c r="E67" s="1009"/>
      <c r="F67" s="1009"/>
      <c r="G67" s="1009"/>
      <c r="H67" s="1009"/>
      <c r="I67" s="1009"/>
      <c r="J67" s="1009"/>
      <c r="K67" s="1009"/>
      <c r="L67" s="1009"/>
      <c r="M67" s="1009"/>
      <c r="N67" s="1009"/>
      <c r="O67" s="1009"/>
      <c r="P67" s="1009"/>
      <c r="Q67" s="1009"/>
      <c r="R67" s="1009"/>
      <c r="S67" s="1009"/>
      <c r="T67" s="1009"/>
      <c r="U67" s="1009"/>
      <c r="V67" s="1009"/>
      <c r="W67" s="1009"/>
      <c r="X67" s="1009"/>
      <c r="Y67" s="1009"/>
      <c r="Z67" s="1009"/>
    </row>
    <row r="68" ht="15.75" customHeight="1">
      <c r="A68" s="1009"/>
      <c r="B68" s="1009"/>
      <c r="C68" s="1009"/>
      <c r="D68" s="1009"/>
      <c r="E68" s="1009"/>
      <c r="F68" s="1009"/>
      <c r="G68" s="1009"/>
      <c r="H68" s="1009"/>
      <c r="I68" s="1009"/>
      <c r="J68" s="1009"/>
      <c r="K68" s="1009"/>
      <c r="L68" s="1009"/>
      <c r="M68" s="1009"/>
      <c r="N68" s="1009"/>
      <c r="O68" s="1009"/>
      <c r="P68" s="1009"/>
      <c r="Q68" s="1009"/>
      <c r="R68" s="1009"/>
      <c r="S68" s="1009"/>
      <c r="T68" s="1009"/>
      <c r="U68" s="1009"/>
      <c r="V68" s="1009"/>
      <c r="W68" s="1009"/>
      <c r="X68" s="1009"/>
      <c r="Y68" s="1009"/>
      <c r="Z68" s="1009"/>
    </row>
    <row r="69" ht="15.75" customHeight="1">
      <c r="A69" s="1009"/>
      <c r="B69" s="1009"/>
      <c r="C69" s="1009"/>
      <c r="D69" s="1009"/>
      <c r="E69" s="1009"/>
      <c r="F69" s="1009"/>
      <c r="G69" s="1009"/>
      <c r="H69" s="1009"/>
      <c r="I69" s="1009"/>
      <c r="J69" s="1009"/>
      <c r="K69" s="1009"/>
      <c r="L69" s="1009"/>
      <c r="M69" s="1009"/>
      <c r="N69" s="1009"/>
      <c r="O69" s="1009"/>
      <c r="P69" s="1009"/>
      <c r="Q69" s="1009"/>
      <c r="R69" s="1009"/>
      <c r="S69" s="1009"/>
      <c r="T69" s="1009"/>
      <c r="U69" s="1009"/>
      <c r="V69" s="1009"/>
      <c r="W69" s="1009"/>
      <c r="X69" s="1009"/>
      <c r="Y69" s="1009"/>
      <c r="Z69" s="1009"/>
    </row>
    <row r="70" ht="15.75" customHeight="1">
      <c r="A70" s="1009"/>
      <c r="B70" s="1009"/>
      <c r="C70" s="1009"/>
      <c r="D70" s="1009"/>
      <c r="E70" s="1009"/>
      <c r="F70" s="1009"/>
      <c r="G70" s="1009"/>
      <c r="H70" s="1009"/>
      <c r="I70" s="1009"/>
      <c r="J70" s="1009"/>
      <c r="K70" s="1009"/>
      <c r="L70" s="1009"/>
      <c r="M70" s="1009"/>
      <c r="N70" s="1009"/>
      <c r="O70" s="1009"/>
      <c r="P70" s="1009"/>
      <c r="Q70" s="1009"/>
      <c r="R70" s="1009"/>
      <c r="S70" s="1009"/>
      <c r="T70" s="1009"/>
      <c r="U70" s="1009"/>
      <c r="V70" s="1009"/>
      <c r="W70" s="1009"/>
      <c r="X70" s="1009"/>
      <c r="Y70" s="1009"/>
      <c r="Z70" s="1009"/>
    </row>
    <row r="71" ht="15.75" customHeight="1">
      <c r="A71" s="1009"/>
      <c r="B71" s="1009"/>
      <c r="C71" s="1009"/>
      <c r="D71" s="1009"/>
      <c r="E71" s="1009"/>
      <c r="F71" s="1009"/>
      <c r="G71" s="1009"/>
      <c r="H71" s="1009"/>
      <c r="I71" s="1009"/>
      <c r="J71" s="1009"/>
      <c r="K71" s="1009"/>
      <c r="L71" s="1009"/>
      <c r="M71" s="1009"/>
      <c r="N71" s="1009"/>
      <c r="O71" s="1009"/>
      <c r="P71" s="1009"/>
      <c r="Q71" s="1009"/>
      <c r="R71" s="1009"/>
      <c r="S71" s="1009"/>
      <c r="T71" s="1009"/>
      <c r="U71" s="1009"/>
      <c r="V71" s="1009"/>
      <c r="W71" s="1009"/>
      <c r="X71" s="1009"/>
      <c r="Y71" s="1009"/>
      <c r="Z71" s="1009"/>
    </row>
    <row r="72" ht="15.75" customHeight="1">
      <c r="A72" s="1009"/>
      <c r="B72" s="1009"/>
      <c r="C72" s="1009"/>
      <c r="D72" s="1009"/>
      <c r="E72" s="1009"/>
      <c r="F72" s="1009"/>
      <c r="G72" s="1009"/>
      <c r="H72" s="1009"/>
      <c r="I72" s="1009"/>
      <c r="J72" s="1009"/>
      <c r="K72" s="1009"/>
      <c r="L72" s="1009"/>
      <c r="M72" s="1009"/>
      <c r="N72" s="1009"/>
      <c r="O72" s="1009"/>
      <c r="P72" s="1009"/>
      <c r="Q72" s="1009"/>
      <c r="R72" s="1009"/>
      <c r="S72" s="1009"/>
      <c r="T72" s="1009"/>
      <c r="U72" s="1009"/>
      <c r="V72" s="1009"/>
      <c r="W72" s="1009"/>
      <c r="X72" s="1009"/>
      <c r="Y72" s="1009"/>
      <c r="Z72" s="1009"/>
    </row>
    <row r="73" ht="15.75" customHeight="1">
      <c r="A73" s="1009"/>
      <c r="B73" s="1009"/>
      <c r="C73" s="1009"/>
      <c r="D73" s="1009"/>
      <c r="E73" s="1009"/>
      <c r="F73" s="1009"/>
      <c r="G73" s="1009"/>
      <c r="H73" s="1009"/>
      <c r="I73" s="1009"/>
      <c r="J73" s="1009"/>
      <c r="K73" s="1009"/>
      <c r="L73" s="1009"/>
      <c r="M73" s="1009"/>
      <c r="N73" s="1009"/>
      <c r="O73" s="1009"/>
      <c r="P73" s="1009"/>
      <c r="Q73" s="1009"/>
      <c r="R73" s="1009"/>
      <c r="S73" s="1009"/>
      <c r="T73" s="1009"/>
      <c r="U73" s="1009"/>
      <c r="V73" s="1009"/>
      <c r="W73" s="1009"/>
      <c r="X73" s="1009"/>
      <c r="Y73" s="1009"/>
      <c r="Z73" s="1009"/>
    </row>
    <row r="74" ht="15.75" customHeight="1">
      <c r="A74" s="1009"/>
      <c r="B74" s="1009"/>
      <c r="C74" s="1009"/>
      <c r="D74" s="1009"/>
      <c r="E74" s="1009"/>
      <c r="F74" s="1009"/>
      <c r="G74" s="1009"/>
      <c r="H74" s="1009"/>
      <c r="I74" s="1009"/>
      <c r="J74" s="1009"/>
      <c r="K74" s="1009"/>
      <c r="L74" s="1009"/>
      <c r="M74" s="1009"/>
      <c r="N74" s="1009"/>
      <c r="O74" s="1009"/>
      <c r="P74" s="1009"/>
      <c r="Q74" s="1009"/>
      <c r="R74" s="1009"/>
      <c r="S74" s="1009"/>
      <c r="T74" s="1009"/>
      <c r="U74" s="1009"/>
      <c r="V74" s="1009"/>
      <c r="W74" s="1009"/>
      <c r="X74" s="1009"/>
      <c r="Y74" s="1009"/>
      <c r="Z74" s="1009"/>
    </row>
    <row r="75" ht="15.75" customHeight="1">
      <c r="A75" s="1009"/>
      <c r="B75" s="1009"/>
      <c r="C75" s="1009"/>
      <c r="D75" s="1009"/>
      <c r="E75" s="1009"/>
      <c r="F75" s="1009"/>
      <c r="G75" s="1009"/>
      <c r="H75" s="1009"/>
      <c r="I75" s="1009"/>
      <c r="J75" s="1009"/>
      <c r="K75" s="1009"/>
      <c r="L75" s="1009"/>
      <c r="M75" s="1009"/>
      <c r="N75" s="1009"/>
      <c r="O75" s="1009"/>
      <c r="P75" s="1009"/>
      <c r="Q75" s="1009"/>
      <c r="R75" s="1009"/>
      <c r="S75" s="1009"/>
      <c r="T75" s="1009"/>
      <c r="U75" s="1009"/>
      <c r="V75" s="1009"/>
      <c r="W75" s="1009"/>
      <c r="X75" s="1009"/>
      <c r="Y75" s="1009"/>
      <c r="Z75" s="1009"/>
    </row>
    <row r="76" ht="15.75" customHeight="1">
      <c r="A76" s="1009"/>
      <c r="B76" s="1009"/>
      <c r="C76" s="1009"/>
      <c r="D76" s="1009"/>
      <c r="E76" s="1009"/>
      <c r="F76" s="1009"/>
      <c r="G76" s="1009"/>
      <c r="H76" s="1009"/>
      <c r="I76" s="1009"/>
      <c r="J76" s="1009"/>
      <c r="K76" s="1009"/>
      <c r="L76" s="1009"/>
      <c r="M76" s="1009"/>
      <c r="N76" s="1009"/>
      <c r="O76" s="1009"/>
      <c r="P76" s="1009"/>
      <c r="Q76" s="1009"/>
      <c r="R76" s="1009"/>
      <c r="S76" s="1009"/>
      <c r="T76" s="1009"/>
      <c r="U76" s="1009"/>
      <c r="V76" s="1009"/>
      <c r="W76" s="1009"/>
      <c r="X76" s="1009"/>
      <c r="Y76" s="1009"/>
      <c r="Z76" s="1009"/>
    </row>
    <row r="77" ht="15.75" customHeight="1">
      <c r="A77" s="1009"/>
      <c r="B77" s="1009"/>
      <c r="C77" s="1009"/>
      <c r="D77" s="1009"/>
      <c r="E77" s="1009"/>
      <c r="F77" s="1009"/>
      <c r="G77" s="1009"/>
      <c r="H77" s="1009"/>
      <c r="I77" s="1009"/>
      <c r="J77" s="1009"/>
      <c r="K77" s="1009"/>
      <c r="L77" s="1009"/>
      <c r="M77" s="1009"/>
      <c r="N77" s="1009"/>
      <c r="O77" s="1009"/>
      <c r="P77" s="1009"/>
      <c r="Q77" s="1009"/>
      <c r="R77" s="1009"/>
      <c r="S77" s="1009"/>
      <c r="T77" s="1009"/>
      <c r="U77" s="1009"/>
      <c r="V77" s="1009"/>
      <c r="W77" s="1009"/>
      <c r="X77" s="1009"/>
      <c r="Y77" s="1009"/>
      <c r="Z77" s="1009"/>
    </row>
    <row r="78" ht="15.75" customHeight="1">
      <c r="A78" s="1009"/>
      <c r="B78" s="1009"/>
      <c r="C78" s="1009"/>
      <c r="D78" s="1009"/>
      <c r="E78" s="1009"/>
      <c r="F78" s="1009"/>
      <c r="G78" s="1009"/>
      <c r="H78" s="1009"/>
      <c r="I78" s="1009"/>
      <c r="J78" s="1009"/>
      <c r="K78" s="1009"/>
      <c r="L78" s="1009"/>
      <c r="M78" s="1009"/>
      <c r="N78" s="1009"/>
      <c r="O78" s="1009"/>
      <c r="P78" s="1009"/>
      <c r="Q78" s="1009"/>
      <c r="R78" s="1009"/>
      <c r="S78" s="1009"/>
      <c r="T78" s="1009"/>
      <c r="U78" s="1009"/>
      <c r="V78" s="1009"/>
      <c r="W78" s="1009"/>
      <c r="X78" s="1009"/>
      <c r="Y78" s="1009"/>
      <c r="Z78" s="1009"/>
    </row>
    <row r="79" ht="15.75" customHeight="1">
      <c r="A79" s="1009"/>
      <c r="B79" s="1009"/>
      <c r="C79" s="1009"/>
      <c r="D79" s="1009"/>
      <c r="E79" s="1009"/>
      <c r="F79" s="1009"/>
      <c r="G79" s="1009"/>
      <c r="H79" s="1009"/>
      <c r="I79" s="1009"/>
      <c r="J79" s="1009"/>
      <c r="K79" s="1009"/>
      <c r="L79" s="1009"/>
      <c r="M79" s="1009"/>
      <c r="N79" s="1009"/>
      <c r="O79" s="1009"/>
      <c r="P79" s="1009"/>
      <c r="Q79" s="1009"/>
      <c r="R79" s="1009"/>
      <c r="S79" s="1009"/>
      <c r="T79" s="1009"/>
      <c r="U79" s="1009"/>
      <c r="V79" s="1009"/>
      <c r="W79" s="1009"/>
      <c r="X79" s="1009"/>
      <c r="Y79" s="1009"/>
      <c r="Z79" s="1009"/>
    </row>
    <row r="80" ht="15.75" customHeight="1">
      <c r="A80" s="1009"/>
      <c r="B80" s="1009"/>
      <c r="C80" s="1009"/>
      <c r="D80" s="1009"/>
      <c r="E80" s="1009"/>
      <c r="F80" s="1009"/>
      <c r="G80" s="1009"/>
      <c r="H80" s="1009"/>
      <c r="I80" s="1009"/>
      <c r="J80" s="1009"/>
      <c r="K80" s="1009"/>
      <c r="L80" s="1009"/>
      <c r="M80" s="1009"/>
      <c r="N80" s="1009"/>
      <c r="O80" s="1009"/>
      <c r="P80" s="1009"/>
      <c r="Q80" s="1009"/>
      <c r="R80" s="1009"/>
      <c r="S80" s="1009"/>
      <c r="T80" s="1009"/>
      <c r="U80" s="1009"/>
      <c r="V80" s="1009"/>
      <c r="W80" s="1009"/>
      <c r="X80" s="1009"/>
      <c r="Y80" s="1009"/>
      <c r="Z80" s="1009"/>
    </row>
    <row r="81" ht="15.75" customHeight="1">
      <c r="A81" s="1009"/>
      <c r="B81" s="1009"/>
      <c r="C81" s="1009"/>
      <c r="D81" s="1009"/>
      <c r="E81" s="1009"/>
      <c r="F81" s="1009"/>
      <c r="G81" s="1009"/>
      <c r="H81" s="1009"/>
      <c r="I81" s="1009"/>
      <c r="J81" s="1009"/>
      <c r="K81" s="1009"/>
      <c r="L81" s="1009"/>
      <c r="M81" s="1009"/>
      <c r="N81" s="1009"/>
      <c r="O81" s="1009"/>
      <c r="P81" s="1009"/>
      <c r="Q81" s="1009"/>
      <c r="R81" s="1009"/>
      <c r="S81" s="1009"/>
      <c r="T81" s="1009"/>
      <c r="U81" s="1009"/>
      <c r="V81" s="1009"/>
      <c r="W81" s="1009"/>
      <c r="X81" s="1009"/>
      <c r="Y81" s="1009"/>
      <c r="Z81" s="1009"/>
    </row>
    <row r="82" ht="15.75" customHeight="1">
      <c r="A82" s="1009"/>
      <c r="B82" s="1009"/>
      <c r="C82" s="1009"/>
      <c r="D82" s="1009"/>
      <c r="E82" s="1009"/>
      <c r="F82" s="1009"/>
      <c r="G82" s="1009"/>
      <c r="H82" s="1009"/>
      <c r="I82" s="1009"/>
      <c r="J82" s="1009"/>
      <c r="K82" s="1009"/>
      <c r="L82" s="1009"/>
      <c r="M82" s="1009"/>
      <c r="N82" s="1009"/>
      <c r="O82" s="1009"/>
      <c r="P82" s="1009"/>
      <c r="Q82" s="1009"/>
      <c r="R82" s="1009"/>
      <c r="S82" s="1009"/>
      <c r="T82" s="1009"/>
      <c r="U82" s="1009"/>
      <c r="V82" s="1009"/>
      <c r="W82" s="1009"/>
      <c r="X82" s="1009"/>
      <c r="Y82" s="1009"/>
      <c r="Z82" s="1009"/>
    </row>
    <row r="83" ht="15.75" customHeight="1">
      <c r="A83" s="1009"/>
      <c r="B83" s="1009"/>
      <c r="C83" s="1009"/>
      <c r="D83" s="1009"/>
      <c r="E83" s="1009"/>
      <c r="F83" s="1009"/>
      <c r="G83" s="1009"/>
      <c r="H83" s="1009"/>
      <c r="I83" s="1009"/>
      <c r="J83" s="1009"/>
      <c r="K83" s="1009"/>
      <c r="L83" s="1009"/>
      <c r="M83" s="1009"/>
      <c r="N83" s="1009"/>
      <c r="O83" s="1009"/>
      <c r="P83" s="1009"/>
      <c r="Q83" s="1009"/>
      <c r="R83" s="1009"/>
      <c r="S83" s="1009"/>
      <c r="T83" s="1009"/>
      <c r="U83" s="1009"/>
      <c r="V83" s="1009"/>
      <c r="W83" s="1009"/>
      <c r="X83" s="1009"/>
      <c r="Y83" s="1009"/>
      <c r="Z83" s="1009"/>
    </row>
    <row r="84" ht="15.75" customHeight="1">
      <c r="A84" s="1009"/>
      <c r="B84" s="1009"/>
      <c r="C84" s="1009"/>
      <c r="D84" s="1009"/>
      <c r="E84" s="1009"/>
      <c r="F84" s="1009"/>
      <c r="G84" s="1009"/>
      <c r="H84" s="1009"/>
      <c r="I84" s="1009"/>
      <c r="J84" s="1009"/>
      <c r="K84" s="1009"/>
      <c r="L84" s="1009"/>
      <c r="M84" s="1009"/>
      <c r="N84" s="1009"/>
      <c r="O84" s="1009"/>
      <c r="P84" s="1009"/>
      <c r="Q84" s="1009"/>
      <c r="R84" s="1009"/>
      <c r="S84" s="1009"/>
      <c r="T84" s="1009"/>
      <c r="U84" s="1009"/>
      <c r="V84" s="1009"/>
      <c r="W84" s="1009"/>
      <c r="X84" s="1009"/>
      <c r="Y84" s="1009"/>
      <c r="Z84" s="1009"/>
    </row>
    <row r="85" ht="15.75" customHeight="1">
      <c r="A85" s="1009"/>
      <c r="B85" s="1009"/>
      <c r="C85" s="1009"/>
      <c r="D85" s="1009"/>
      <c r="E85" s="1009"/>
      <c r="F85" s="1009"/>
      <c r="G85" s="1009"/>
      <c r="H85" s="1009"/>
      <c r="I85" s="1009"/>
      <c r="J85" s="1009"/>
      <c r="K85" s="1009"/>
      <c r="L85" s="1009"/>
      <c r="M85" s="1009"/>
      <c r="N85" s="1009"/>
      <c r="O85" s="1009"/>
      <c r="P85" s="1009"/>
      <c r="Q85" s="1009"/>
      <c r="R85" s="1009"/>
      <c r="S85" s="1009"/>
      <c r="T85" s="1009"/>
      <c r="U85" s="1009"/>
      <c r="V85" s="1009"/>
      <c r="W85" s="1009"/>
      <c r="X85" s="1009"/>
      <c r="Y85" s="1009"/>
      <c r="Z85" s="1009"/>
    </row>
    <row r="86" ht="15.75" customHeight="1">
      <c r="A86" s="1009"/>
      <c r="B86" s="1009"/>
      <c r="C86" s="1009"/>
      <c r="D86" s="1009"/>
      <c r="E86" s="1009"/>
      <c r="F86" s="1009"/>
      <c r="G86" s="1009"/>
      <c r="H86" s="1009"/>
      <c r="I86" s="1009"/>
      <c r="J86" s="1009"/>
      <c r="K86" s="1009"/>
      <c r="L86" s="1009"/>
      <c r="M86" s="1009"/>
      <c r="N86" s="1009"/>
      <c r="O86" s="1009"/>
      <c r="P86" s="1009"/>
      <c r="Q86" s="1009"/>
      <c r="R86" s="1009"/>
      <c r="S86" s="1009"/>
      <c r="T86" s="1009"/>
      <c r="U86" s="1009"/>
      <c r="V86" s="1009"/>
      <c r="W86" s="1009"/>
      <c r="X86" s="1009"/>
      <c r="Y86" s="1009"/>
      <c r="Z86" s="1009"/>
    </row>
    <row r="87" ht="15.75" customHeight="1">
      <c r="A87" s="1009"/>
      <c r="B87" s="1009"/>
      <c r="C87" s="1009"/>
      <c r="D87" s="1009"/>
      <c r="E87" s="1009"/>
      <c r="F87" s="1009"/>
      <c r="G87" s="1009"/>
      <c r="H87" s="1009"/>
      <c r="I87" s="1009"/>
      <c r="J87" s="1009"/>
      <c r="K87" s="1009"/>
      <c r="L87" s="1009"/>
      <c r="M87" s="1009"/>
      <c r="N87" s="1009"/>
      <c r="O87" s="1009"/>
      <c r="P87" s="1009"/>
      <c r="Q87" s="1009"/>
      <c r="R87" s="1009"/>
      <c r="S87" s="1009"/>
      <c r="T87" s="1009"/>
      <c r="U87" s="1009"/>
      <c r="V87" s="1009"/>
      <c r="W87" s="1009"/>
      <c r="X87" s="1009"/>
      <c r="Y87" s="1009"/>
      <c r="Z87" s="1009"/>
    </row>
    <row r="88" ht="15.75" customHeight="1">
      <c r="A88" s="1009"/>
      <c r="B88" s="1009"/>
      <c r="C88" s="1009"/>
      <c r="D88" s="1009"/>
      <c r="E88" s="1009"/>
      <c r="F88" s="1009"/>
      <c r="G88" s="1009"/>
      <c r="H88" s="1009"/>
      <c r="I88" s="1009"/>
      <c r="J88" s="1009"/>
      <c r="K88" s="1009"/>
      <c r="L88" s="1009"/>
      <c r="M88" s="1009"/>
      <c r="N88" s="1009"/>
      <c r="O88" s="1009"/>
      <c r="P88" s="1009"/>
      <c r="Q88" s="1009"/>
      <c r="R88" s="1009"/>
      <c r="S88" s="1009"/>
      <c r="T88" s="1009"/>
      <c r="U88" s="1009"/>
      <c r="V88" s="1009"/>
      <c r="W88" s="1009"/>
      <c r="X88" s="1009"/>
      <c r="Y88" s="1009"/>
      <c r="Z88" s="1009"/>
    </row>
    <row r="89" ht="15.75" customHeight="1">
      <c r="A89" s="1009"/>
      <c r="B89" s="1009"/>
      <c r="C89" s="1009"/>
      <c r="D89" s="1009"/>
      <c r="E89" s="1009"/>
      <c r="F89" s="1009"/>
      <c r="G89" s="1009"/>
      <c r="H89" s="1009"/>
      <c r="I89" s="1009"/>
      <c r="J89" s="1009"/>
      <c r="K89" s="1009"/>
      <c r="L89" s="1009"/>
      <c r="M89" s="1009"/>
      <c r="N89" s="1009"/>
      <c r="O89" s="1009"/>
      <c r="P89" s="1009"/>
      <c r="Q89" s="1009"/>
      <c r="R89" s="1009"/>
      <c r="S89" s="1009"/>
      <c r="T89" s="1009"/>
      <c r="U89" s="1009"/>
      <c r="V89" s="1009"/>
      <c r="W89" s="1009"/>
      <c r="X89" s="1009"/>
      <c r="Y89" s="1009"/>
      <c r="Z89" s="1009"/>
    </row>
    <row r="90" ht="15.75" customHeight="1">
      <c r="A90" s="1009"/>
      <c r="B90" s="1009"/>
      <c r="C90" s="1009"/>
      <c r="D90" s="1009"/>
      <c r="E90" s="1009"/>
      <c r="F90" s="1009"/>
      <c r="G90" s="1009"/>
      <c r="H90" s="1009"/>
      <c r="I90" s="1009"/>
      <c r="J90" s="1009"/>
      <c r="K90" s="1009"/>
      <c r="L90" s="1009"/>
      <c r="M90" s="1009"/>
      <c r="N90" s="1009"/>
      <c r="O90" s="1009"/>
      <c r="P90" s="1009"/>
      <c r="Q90" s="1009"/>
      <c r="R90" s="1009"/>
      <c r="S90" s="1009"/>
      <c r="T90" s="1009"/>
      <c r="U90" s="1009"/>
      <c r="V90" s="1009"/>
      <c r="W90" s="1009"/>
      <c r="X90" s="1009"/>
      <c r="Y90" s="1009"/>
      <c r="Z90" s="1009"/>
    </row>
    <row r="91" ht="15.75" customHeight="1">
      <c r="A91" s="1009"/>
      <c r="B91" s="1009"/>
      <c r="C91" s="1009"/>
      <c r="D91" s="1009"/>
      <c r="E91" s="1009"/>
      <c r="F91" s="1009"/>
      <c r="G91" s="1009"/>
      <c r="H91" s="1009"/>
      <c r="I91" s="1009"/>
      <c r="J91" s="1009"/>
      <c r="K91" s="1009"/>
      <c r="L91" s="1009"/>
      <c r="M91" s="1009"/>
      <c r="N91" s="1009"/>
      <c r="O91" s="1009"/>
      <c r="P91" s="1009"/>
      <c r="Q91" s="1009"/>
      <c r="R91" s="1009"/>
      <c r="S91" s="1009"/>
      <c r="T91" s="1009"/>
      <c r="U91" s="1009"/>
      <c r="V91" s="1009"/>
      <c r="W91" s="1009"/>
      <c r="X91" s="1009"/>
      <c r="Y91" s="1009"/>
      <c r="Z91" s="1009"/>
    </row>
    <row r="92" ht="15.75" customHeight="1">
      <c r="A92" s="1009"/>
      <c r="B92" s="1009"/>
      <c r="C92" s="1009"/>
      <c r="D92" s="1009"/>
      <c r="E92" s="1009"/>
      <c r="F92" s="1009"/>
      <c r="G92" s="1009"/>
      <c r="H92" s="1009"/>
      <c r="I92" s="1009"/>
      <c r="J92" s="1009"/>
      <c r="K92" s="1009"/>
      <c r="L92" s="1009"/>
      <c r="M92" s="1009"/>
      <c r="N92" s="1009"/>
      <c r="O92" s="1009"/>
      <c r="P92" s="1009"/>
      <c r="Q92" s="1009"/>
      <c r="R92" s="1009"/>
      <c r="S92" s="1009"/>
      <c r="T92" s="1009"/>
      <c r="U92" s="1009"/>
      <c r="V92" s="1009"/>
      <c r="W92" s="1009"/>
      <c r="X92" s="1009"/>
      <c r="Y92" s="1009"/>
      <c r="Z92" s="1009"/>
    </row>
    <row r="93" ht="15.75" customHeight="1">
      <c r="A93" s="1009"/>
      <c r="B93" s="1009"/>
      <c r="C93" s="1009"/>
      <c r="D93" s="1009"/>
      <c r="E93" s="1009"/>
      <c r="F93" s="1009"/>
      <c r="G93" s="1009"/>
      <c r="H93" s="1009"/>
      <c r="I93" s="1009"/>
      <c r="J93" s="1009"/>
      <c r="K93" s="1009"/>
      <c r="L93" s="1009"/>
      <c r="M93" s="1009"/>
      <c r="N93" s="1009"/>
      <c r="O93" s="1009"/>
      <c r="P93" s="1009"/>
      <c r="Q93" s="1009"/>
      <c r="R93" s="1009"/>
      <c r="S93" s="1009"/>
      <c r="T93" s="1009"/>
      <c r="U93" s="1009"/>
      <c r="V93" s="1009"/>
      <c r="W93" s="1009"/>
      <c r="X93" s="1009"/>
      <c r="Y93" s="1009"/>
      <c r="Z93" s="1009"/>
    </row>
    <row r="94" ht="15.75" customHeight="1">
      <c r="A94" s="1009"/>
      <c r="B94" s="1009"/>
      <c r="C94" s="1009"/>
      <c r="D94" s="1009"/>
      <c r="E94" s="1009"/>
      <c r="F94" s="1009"/>
      <c r="G94" s="1009"/>
      <c r="H94" s="1009"/>
      <c r="I94" s="1009"/>
      <c r="J94" s="1009"/>
      <c r="K94" s="1009"/>
      <c r="L94" s="1009"/>
      <c r="M94" s="1009"/>
      <c r="N94" s="1009"/>
      <c r="O94" s="1009"/>
      <c r="P94" s="1009"/>
      <c r="Q94" s="1009"/>
      <c r="R94" s="1009"/>
      <c r="S94" s="1009"/>
      <c r="T94" s="1009"/>
      <c r="U94" s="1009"/>
      <c r="V94" s="1009"/>
      <c r="W94" s="1009"/>
      <c r="X94" s="1009"/>
      <c r="Y94" s="1009"/>
      <c r="Z94" s="1009"/>
    </row>
    <row r="95" ht="15.75" customHeight="1">
      <c r="A95" s="1009"/>
      <c r="B95" s="1009"/>
      <c r="C95" s="1009"/>
      <c r="D95" s="1009"/>
      <c r="E95" s="1009"/>
      <c r="F95" s="1009"/>
      <c r="G95" s="1009"/>
      <c r="H95" s="1009"/>
      <c r="I95" s="1009"/>
      <c r="J95" s="1009"/>
      <c r="K95" s="1009"/>
      <c r="L95" s="1009"/>
      <c r="M95" s="1009"/>
      <c r="N95" s="1009"/>
      <c r="O95" s="1009"/>
      <c r="P95" s="1009"/>
      <c r="Q95" s="1009"/>
      <c r="R95" s="1009"/>
      <c r="S95" s="1009"/>
      <c r="T95" s="1009"/>
      <c r="U95" s="1009"/>
      <c r="V95" s="1009"/>
      <c r="W95" s="1009"/>
      <c r="X95" s="1009"/>
      <c r="Y95" s="1009"/>
      <c r="Z95" s="1009"/>
    </row>
    <row r="96" ht="15.75" customHeight="1">
      <c r="A96" s="1009"/>
      <c r="B96" s="1009"/>
      <c r="C96" s="1009"/>
      <c r="D96" s="1009"/>
      <c r="E96" s="1009"/>
      <c r="F96" s="1009"/>
      <c r="G96" s="1009"/>
      <c r="H96" s="1009"/>
      <c r="I96" s="1009"/>
      <c r="J96" s="1009"/>
      <c r="K96" s="1009"/>
      <c r="L96" s="1009"/>
      <c r="M96" s="1009"/>
      <c r="N96" s="1009"/>
      <c r="O96" s="1009"/>
      <c r="P96" s="1009"/>
      <c r="Q96" s="1009"/>
      <c r="R96" s="1009"/>
      <c r="S96" s="1009"/>
      <c r="T96" s="1009"/>
      <c r="U96" s="1009"/>
      <c r="V96" s="1009"/>
      <c r="W96" s="1009"/>
      <c r="X96" s="1009"/>
      <c r="Y96" s="1009"/>
      <c r="Z96" s="1009"/>
    </row>
    <row r="97" ht="15.75" customHeight="1">
      <c r="A97" s="1009"/>
      <c r="B97" s="1009"/>
      <c r="C97" s="1009"/>
      <c r="D97" s="1009"/>
      <c r="E97" s="1009"/>
      <c r="F97" s="1009"/>
      <c r="G97" s="1009"/>
      <c r="H97" s="1009"/>
      <c r="I97" s="1009"/>
      <c r="J97" s="1009"/>
      <c r="K97" s="1009"/>
      <c r="L97" s="1009"/>
      <c r="M97" s="1009"/>
      <c r="N97" s="1009"/>
      <c r="O97" s="1009"/>
      <c r="P97" s="1009"/>
      <c r="Q97" s="1009"/>
      <c r="R97" s="1009"/>
      <c r="S97" s="1009"/>
      <c r="T97" s="1009"/>
      <c r="U97" s="1009"/>
      <c r="V97" s="1009"/>
      <c r="W97" s="1009"/>
      <c r="X97" s="1009"/>
      <c r="Y97" s="1009"/>
      <c r="Z97" s="1009"/>
    </row>
    <row r="98" ht="15.75" customHeight="1">
      <c r="A98" s="1009"/>
      <c r="B98" s="1009"/>
      <c r="C98" s="1009"/>
      <c r="D98" s="1009"/>
      <c r="E98" s="1009"/>
      <c r="F98" s="1009"/>
      <c r="G98" s="1009"/>
      <c r="H98" s="1009"/>
      <c r="I98" s="1009"/>
      <c r="J98" s="1009"/>
      <c r="K98" s="1009"/>
      <c r="L98" s="1009"/>
      <c r="M98" s="1009"/>
      <c r="N98" s="1009"/>
      <c r="O98" s="1009"/>
      <c r="P98" s="1009"/>
      <c r="Q98" s="1009"/>
      <c r="R98" s="1009"/>
      <c r="S98" s="1009"/>
      <c r="T98" s="1009"/>
      <c r="U98" s="1009"/>
      <c r="V98" s="1009"/>
      <c r="W98" s="1009"/>
      <c r="X98" s="1009"/>
      <c r="Y98" s="1009"/>
      <c r="Z98" s="1009"/>
    </row>
    <row r="99" ht="15.75" customHeight="1">
      <c r="A99" s="1009"/>
      <c r="B99" s="1009"/>
      <c r="C99" s="1009"/>
      <c r="D99" s="1009"/>
      <c r="E99" s="1009"/>
      <c r="F99" s="1009"/>
      <c r="G99" s="1009"/>
      <c r="H99" s="1009"/>
      <c r="I99" s="1009"/>
      <c r="J99" s="1009"/>
      <c r="K99" s="1009"/>
      <c r="L99" s="1009"/>
      <c r="M99" s="1009"/>
      <c r="N99" s="1009"/>
      <c r="O99" s="1009"/>
      <c r="P99" s="1009"/>
      <c r="Q99" s="1009"/>
      <c r="R99" s="1009"/>
      <c r="S99" s="1009"/>
      <c r="T99" s="1009"/>
      <c r="U99" s="1009"/>
      <c r="V99" s="1009"/>
      <c r="W99" s="1009"/>
      <c r="X99" s="1009"/>
      <c r="Y99" s="1009"/>
      <c r="Z99" s="1009"/>
    </row>
    <row r="100" ht="15.75" customHeight="1">
      <c r="A100" s="1009"/>
      <c r="B100" s="1009"/>
      <c r="C100" s="1009"/>
      <c r="D100" s="1009"/>
      <c r="E100" s="1009"/>
      <c r="F100" s="1009"/>
      <c r="G100" s="1009"/>
      <c r="H100" s="1009"/>
      <c r="I100" s="1009"/>
      <c r="J100" s="1009"/>
      <c r="K100" s="1009"/>
      <c r="L100" s="1009"/>
      <c r="M100" s="1009"/>
      <c r="N100" s="1009"/>
      <c r="O100" s="1009"/>
      <c r="P100" s="1009"/>
      <c r="Q100" s="1009"/>
      <c r="R100" s="1009"/>
      <c r="S100" s="1009"/>
      <c r="T100" s="1009"/>
      <c r="U100" s="1009"/>
      <c r="V100" s="1009"/>
      <c r="W100" s="1009"/>
      <c r="X100" s="1009"/>
      <c r="Y100" s="1009"/>
      <c r="Z100" s="1009"/>
    </row>
    <row r="101" ht="15.75" customHeight="1">
      <c r="A101" s="1009"/>
      <c r="B101" s="1009"/>
      <c r="C101" s="1009"/>
      <c r="D101" s="1009"/>
      <c r="E101" s="1009"/>
      <c r="F101" s="1009"/>
      <c r="G101" s="1009"/>
      <c r="H101" s="1009"/>
      <c r="I101" s="1009"/>
      <c r="J101" s="1009"/>
      <c r="K101" s="1009"/>
      <c r="L101" s="1009"/>
      <c r="M101" s="1009"/>
      <c r="N101" s="1009"/>
      <c r="O101" s="1009"/>
      <c r="P101" s="1009"/>
      <c r="Q101" s="1009"/>
      <c r="R101" s="1009"/>
      <c r="S101" s="1009"/>
      <c r="T101" s="1009"/>
      <c r="U101" s="1009"/>
      <c r="V101" s="1009"/>
      <c r="W101" s="1009"/>
      <c r="X101" s="1009"/>
      <c r="Y101" s="1009"/>
      <c r="Z101" s="1009"/>
    </row>
    <row r="102" ht="15.75" customHeight="1">
      <c r="A102" s="1009"/>
      <c r="B102" s="1009"/>
      <c r="C102" s="1009"/>
      <c r="D102" s="1009"/>
      <c r="E102" s="1009"/>
      <c r="F102" s="1009"/>
      <c r="G102" s="1009"/>
      <c r="H102" s="1009"/>
      <c r="I102" s="1009"/>
      <c r="J102" s="1009"/>
      <c r="K102" s="1009"/>
      <c r="L102" s="1009"/>
      <c r="M102" s="1009"/>
      <c r="N102" s="1009"/>
      <c r="O102" s="1009"/>
      <c r="P102" s="1009"/>
      <c r="Q102" s="1009"/>
      <c r="R102" s="1009"/>
      <c r="S102" s="1009"/>
      <c r="T102" s="1009"/>
      <c r="U102" s="1009"/>
      <c r="V102" s="1009"/>
      <c r="W102" s="1009"/>
      <c r="X102" s="1009"/>
      <c r="Y102" s="1009"/>
      <c r="Z102" s="1009"/>
    </row>
    <row r="103" ht="15.75" customHeight="1">
      <c r="A103" s="1009"/>
      <c r="B103" s="1009"/>
      <c r="C103" s="1009"/>
      <c r="D103" s="1009"/>
      <c r="E103" s="1009"/>
      <c r="F103" s="1009"/>
      <c r="G103" s="1009"/>
      <c r="H103" s="1009"/>
      <c r="I103" s="1009"/>
      <c r="J103" s="1009"/>
      <c r="K103" s="1009"/>
      <c r="L103" s="1009"/>
      <c r="M103" s="1009"/>
      <c r="N103" s="1009"/>
      <c r="O103" s="1009"/>
      <c r="P103" s="1009"/>
      <c r="Q103" s="1009"/>
      <c r="R103" s="1009"/>
      <c r="S103" s="1009"/>
      <c r="T103" s="1009"/>
      <c r="U103" s="1009"/>
      <c r="V103" s="1009"/>
      <c r="W103" s="1009"/>
      <c r="X103" s="1009"/>
      <c r="Y103" s="1009"/>
      <c r="Z103" s="1009"/>
    </row>
    <row r="104" ht="15.75" customHeight="1">
      <c r="A104" s="1009"/>
      <c r="B104" s="1009"/>
      <c r="C104" s="1009"/>
      <c r="D104" s="1009"/>
      <c r="E104" s="1009"/>
      <c r="F104" s="1009"/>
      <c r="G104" s="1009"/>
      <c r="H104" s="1009"/>
      <c r="I104" s="1009"/>
      <c r="J104" s="1009"/>
      <c r="K104" s="1009"/>
      <c r="L104" s="1009"/>
      <c r="M104" s="1009"/>
      <c r="N104" s="1009"/>
      <c r="O104" s="1009"/>
      <c r="P104" s="1009"/>
      <c r="Q104" s="1009"/>
      <c r="R104" s="1009"/>
      <c r="S104" s="1009"/>
      <c r="T104" s="1009"/>
      <c r="U104" s="1009"/>
      <c r="V104" s="1009"/>
      <c r="W104" s="1009"/>
      <c r="X104" s="1009"/>
      <c r="Y104" s="1009"/>
      <c r="Z104" s="1009"/>
    </row>
    <row r="105" ht="15.75" customHeight="1">
      <c r="A105" s="1009"/>
      <c r="B105" s="1009"/>
      <c r="C105" s="1009"/>
      <c r="D105" s="1009"/>
      <c r="E105" s="1009"/>
      <c r="F105" s="1009"/>
      <c r="G105" s="1009"/>
      <c r="H105" s="1009"/>
      <c r="I105" s="1009"/>
      <c r="J105" s="1009"/>
      <c r="K105" s="1009"/>
      <c r="L105" s="1009"/>
      <c r="M105" s="1009"/>
      <c r="N105" s="1009"/>
      <c r="O105" s="1009"/>
      <c r="P105" s="1009"/>
      <c r="Q105" s="1009"/>
      <c r="R105" s="1009"/>
      <c r="S105" s="1009"/>
      <c r="T105" s="1009"/>
      <c r="U105" s="1009"/>
      <c r="V105" s="1009"/>
      <c r="W105" s="1009"/>
      <c r="X105" s="1009"/>
      <c r="Y105" s="1009"/>
      <c r="Z105" s="1009"/>
    </row>
    <row r="106" ht="15.75" customHeight="1">
      <c r="A106" s="1009"/>
      <c r="B106" s="1009"/>
      <c r="C106" s="1009"/>
      <c r="D106" s="1009"/>
      <c r="E106" s="1009"/>
      <c r="F106" s="1009"/>
      <c r="G106" s="1009"/>
      <c r="H106" s="1009"/>
      <c r="I106" s="1009"/>
      <c r="J106" s="1009"/>
      <c r="K106" s="1009"/>
      <c r="L106" s="1009"/>
      <c r="M106" s="1009"/>
      <c r="N106" s="1009"/>
      <c r="O106" s="1009"/>
      <c r="P106" s="1009"/>
      <c r="Q106" s="1009"/>
      <c r="R106" s="1009"/>
      <c r="S106" s="1009"/>
      <c r="T106" s="1009"/>
      <c r="U106" s="1009"/>
      <c r="V106" s="1009"/>
      <c r="W106" s="1009"/>
      <c r="X106" s="1009"/>
      <c r="Y106" s="1009"/>
      <c r="Z106" s="1009"/>
    </row>
    <row r="107" ht="15.75" customHeight="1">
      <c r="A107" s="1009"/>
      <c r="B107" s="1009"/>
      <c r="C107" s="1009"/>
      <c r="D107" s="1009"/>
      <c r="E107" s="1009"/>
      <c r="F107" s="1009"/>
      <c r="G107" s="1009"/>
      <c r="H107" s="1009"/>
      <c r="I107" s="1009"/>
      <c r="J107" s="1009"/>
      <c r="K107" s="1009"/>
      <c r="L107" s="1009"/>
      <c r="M107" s="1009"/>
      <c r="N107" s="1009"/>
      <c r="O107" s="1009"/>
      <c r="P107" s="1009"/>
      <c r="Q107" s="1009"/>
      <c r="R107" s="1009"/>
      <c r="S107" s="1009"/>
      <c r="T107" s="1009"/>
      <c r="U107" s="1009"/>
      <c r="V107" s="1009"/>
      <c r="W107" s="1009"/>
      <c r="X107" s="1009"/>
      <c r="Y107" s="1009"/>
      <c r="Z107" s="1009"/>
    </row>
    <row r="108" ht="15.75" customHeight="1">
      <c r="A108" s="1009"/>
      <c r="B108" s="1009"/>
      <c r="C108" s="1009"/>
      <c r="D108" s="1009"/>
      <c r="E108" s="1009"/>
      <c r="F108" s="1009"/>
      <c r="G108" s="1009"/>
      <c r="H108" s="1009"/>
      <c r="I108" s="1009"/>
      <c r="J108" s="1009"/>
      <c r="K108" s="1009"/>
      <c r="L108" s="1009"/>
      <c r="M108" s="1009"/>
      <c r="N108" s="1009"/>
      <c r="O108" s="1009"/>
      <c r="P108" s="1009"/>
      <c r="Q108" s="1009"/>
      <c r="R108" s="1009"/>
      <c r="S108" s="1009"/>
      <c r="T108" s="1009"/>
      <c r="U108" s="1009"/>
      <c r="V108" s="1009"/>
      <c r="W108" s="1009"/>
      <c r="X108" s="1009"/>
      <c r="Y108" s="1009"/>
      <c r="Z108" s="1009"/>
    </row>
    <row r="109" ht="15.75" customHeight="1">
      <c r="A109" s="1009"/>
      <c r="B109" s="1009"/>
      <c r="C109" s="1009"/>
      <c r="D109" s="1009"/>
      <c r="E109" s="1009"/>
      <c r="F109" s="1009"/>
      <c r="G109" s="1009"/>
      <c r="H109" s="1009"/>
      <c r="I109" s="1009"/>
      <c r="J109" s="1009"/>
      <c r="K109" s="1009"/>
      <c r="L109" s="1009"/>
      <c r="M109" s="1009"/>
      <c r="N109" s="1009"/>
      <c r="O109" s="1009"/>
      <c r="P109" s="1009"/>
      <c r="Q109" s="1009"/>
      <c r="R109" s="1009"/>
      <c r="S109" s="1009"/>
      <c r="T109" s="1009"/>
      <c r="U109" s="1009"/>
      <c r="V109" s="1009"/>
      <c r="W109" s="1009"/>
      <c r="X109" s="1009"/>
      <c r="Y109" s="1009"/>
      <c r="Z109" s="1009"/>
    </row>
    <row r="110" ht="15.75" customHeight="1">
      <c r="A110" s="1009"/>
      <c r="B110" s="1009"/>
      <c r="C110" s="1009"/>
      <c r="D110" s="1009"/>
      <c r="E110" s="1009"/>
      <c r="F110" s="1009"/>
      <c r="G110" s="1009"/>
      <c r="H110" s="1009"/>
      <c r="I110" s="1009"/>
      <c r="J110" s="1009"/>
      <c r="K110" s="1009"/>
      <c r="L110" s="1009"/>
      <c r="M110" s="1009"/>
      <c r="N110" s="1009"/>
      <c r="O110" s="1009"/>
      <c r="P110" s="1009"/>
      <c r="Q110" s="1009"/>
      <c r="R110" s="1009"/>
      <c r="S110" s="1009"/>
      <c r="T110" s="1009"/>
      <c r="U110" s="1009"/>
      <c r="V110" s="1009"/>
      <c r="W110" s="1009"/>
      <c r="X110" s="1009"/>
      <c r="Y110" s="1009"/>
      <c r="Z110" s="1009"/>
    </row>
    <row r="111" ht="15.75" customHeight="1">
      <c r="A111" s="1009"/>
      <c r="B111" s="1009"/>
      <c r="C111" s="1009"/>
      <c r="D111" s="1009"/>
      <c r="E111" s="1009"/>
      <c r="F111" s="1009"/>
      <c r="G111" s="1009"/>
      <c r="H111" s="1009"/>
      <c r="I111" s="1009"/>
      <c r="J111" s="1009"/>
      <c r="K111" s="1009"/>
      <c r="L111" s="1009"/>
      <c r="M111" s="1009"/>
      <c r="N111" s="1009"/>
      <c r="O111" s="1009"/>
      <c r="P111" s="1009"/>
      <c r="Q111" s="1009"/>
      <c r="R111" s="1009"/>
      <c r="S111" s="1009"/>
      <c r="T111" s="1009"/>
      <c r="U111" s="1009"/>
      <c r="V111" s="1009"/>
      <c r="W111" s="1009"/>
      <c r="X111" s="1009"/>
      <c r="Y111" s="1009"/>
      <c r="Z111" s="1009"/>
    </row>
    <row r="112" ht="15.75" customHeight="1">
      <c r="A112" s="1009"/>
      <c r="B112" s="1009"/>
      <c r="C112" s="1009"/>
      <c r="D112" s="1009"/>
      <c r="E112" s="1009"/>
      <c r="F112" s="1009"/>
      <c r="G112" s="1009"/>
      <c r="H112" s="1009"/>
      <c r="I112" s="1009"/>
      <c r="J112" s="1009"/>
      <c r="K112" s="1009"/>
      <c r="L112" s="1009"/>
      <c r="M112" s="1009"/>
      <c r="N112" s="1009"/>
      <c r="O112" s="1009"/>
      <c r="P112" s="1009"/>
      <c r="Q112" s="1009"/>
      <c r="R112" s="1009"/>
      <c r="S112" s="1009"/>
      <c r="T112" s="1009"/>
      <c r="U112" s="1009"/>
      <c r="V112" s="1009"/>
      <c r="W112" s="1009"/>
      <c r="X112" s="1009"/>
      <c r="Y112" s="1009"/>
      <c r="Z112" s="1009"/>
    </row>
    <row r="113" ht="15.75" customHeight="1">
      <c r="A113" s="1009"/>
      <c r="B113" s="1009"/>
      <c r="C113" s="1009"/>
      <c r="D113" s="1009"/>
      <c r="E113" s="1009"/>
      <c r="F113" s="1009"/>
      <c r="G113" s="1009"/>
      <c r="H113" s="1009"/>
      <c r="I113" s="1009"/>
      <c r="J113" s="1009"/>
      <c r="K113" s="1009"/>
      <c r="L113" s="1009"/>
      <c r="M113" s="1009"/>
      <c r="N113" s="1009"/>
      <c r="O113" s="1009"/>
      <c r="P113" s="1009"/>
      <c r="Q113" s="1009"/>
      <c r="R113" s="1009"/>
      <c r="S113" s="1009"/>
      <c r="T113" s="1009"/>
      <c r="U113" s="1009"/>
      <c r="V113" s="1009"/>
      <c r="W113" s="1009"/>
      <c r="X113" s="1009"/>
      <c r="Y113" s="1009"/>
      <c r="Z113" s="1009"/>
    </row>
    <row r="114" ht="15.75" customHeight="1">
      <c r="A114" s="1009"/>
      <c r="B114" s="1009"/>
      <c r="C114" s="1009"/>
      <c r="D114" s="1009"/>
      <c r="E114" s="1009"/>
      <c r="F114" s="1009"/>
      <c r="G114" s="1009"/>
      <c r="H114" s="1009"/>
      <c r="I114" s="1009"/>
      <c r="J114" s="1009"/>
      <c r="K114" s="1009"/>
      <c r="L114" s="1009"/>
      <c r="M114" s="1009"/>
      <c r="N114" s="1009"/>
      <c r="O114" s="1009"/>
      <c r="P114" s="1009"/>
      <c r="Q114" s="1009"/>
      <c r="R114" s="1009"/>
      <c r="S114" s="1009"/>
      <c r="T114" s="1009"/>
      <c r="U114" s="1009"/>
      <c r="V114" s="1009"/>
      <c r="W114" s="1009"/>
      <c r="X114" s="1009"/>
      <c r="Y114" s="1009"/>
      <c r="Z114" s="1009"/>
    </row>
    <row r="115" ht="15.75" customHeight="1">
      <c r="A115" s="1009"/>
      <c r="B115" s="1009"/>
      <c r="C115" s="1009"/>
      <c r="D115" s="1009"/>
      <c r="E115" s="1009"/>
      <c r="F115" s="1009"/>
      <c r="G115" s="1009"/>
      <c r="H115" s="1009"/>
      <c r="I115" s="1009"/>
      <c r="J115" s="1009"/>
      <c r="K115" s="1009"/>
      <c r="L115" s="1009"/>
      <c r="M115" s="1009"/>
      <c r="N115" s="1009"/>
      <c r="O115" s="1009"/>
      <c r="P115" s="1009"/>
      <c r="Q115" s="1009"/>
      <c r="R115" s="1009"/>
      <c r="S115" s="1009"/>
      <c r="T115" s="1009"/>
      <c r="U115" s="1009"/>
      <c r="V115" s="1009"/>
      <c r="W115" s="1009"/>
      <c r="X115" s="1009"/>
      <c r="Y115" s="1009"/>
      <c r="Z115" s="1009"/>
    </row>
    <row r="116" ht="15.75" customHeight="1">
      <c r="A116" s="1009"/>
      <c r="B116" s="1009"/>
      <c r="C116" s="1009"/>
      <c r="D116" s="1009"/>
      <c r="E116" s="1009"/>
      <c r="F116" s="1009"/>
      <c r="G116" s="1009"/>
      <c r="H116" s="1009"/>
      <c r="I116" s="1009"/>
      <c r="J116" s="1009"/>
      <c r="K116" s="1009"/>
      <c r="L116" s="1009"/>
      <c r="M116" s="1009"/>
      <c r="N116" s="1009"/>
      <c r="O116" s="1009"/>
      <c r="P116" s="1009"/>
      <c r="Q116" s="1009"/>
      <c r="R116" s="1009"/>
      <c r="S116" s="1009"/>
      <c r="T116" s="1009"/>
      <c r="U116" s="1009"/>
      <c r="V116" s="1009"/>
      <c r="W116" s="1009"/>
      <c r="X116" s="1009"/>
      <c r="Y116" s="1009"/>
      <c r="Z116" s="1009"/>
    </row>
    <row r="117" ht="15.75" customHeight="1">
      <c r="A117" s="1009"/>
      <c r="B117" s="1009"/>
      <c r="C117" s="1009"/>
      <c r="D117" s="1009"/>
      <c r="E117" s="1009"/>
      <c r="F117" s="1009"/>
      <c r="G117" s="1009"/>
      <c r="H117" s="1009"/>
      <c r="I117" s="1009"/>
      <c r="J117" s="1009"/>
      <c r="K117" s="1009"/>
      <c r="L117" s="1009"/>
      <c r="M117" s="1009"/>
      <c r="N117" s="1009"/>
      <c r="O117" s="1009"/>
      <c r="P117" s="1009"/>
      <c r="Q117" s="1009"/>
      <c r="R117" s="1009"/>
      <c r="S117" s="1009"/>
      <c r="T117" s="1009"/>
      <c r="U117" s="1009"/>
      <c r="V117" s="1009"/>
      <c r="W117" s="1009"/>
      <c r="X117" s="1009"/>
      <c r="Y117" s="1009"/>
      <c r="Z117" s="1009"/>
    </row>
    <row r="118" ht="15.75" customHeight="1">
      <c r="A118" s="1009"/>
      <c r="B118" s="1009"/>
      <c r="C118" s="1009"/>
      <c r="D118" s="1009"/>
      <c r="E118" s="1009"/>
      <c r="F118" s="1009"/>
      <c r="G118" s="1009"/>
      <c r="H118" s="1009"/>
      <c r="I118" s="1009"/>
      <c r="J118" s="1009"/>
      <c r="K118" s="1009"/>
      <c r="L118" s="1009"/>
      <c r="M118" s="1009"/>
      <c r="N118" s="1009"/>
      <c r="O118" s="1009"/>
      <c r="P118" s="1009"/>
      <c r="Q118" s="1009"/>
      <c r="R118" s="1009"/>
      <c r="S118" s="1009"/>
      <c r="T118" s="1009"/>
      <c r="U118" s="1009"/>
      <c r="V118" s="1009"/>
      <c r="W118" s="1009"/>
      <c r="X118" s="1009"/>
      <c r="Y118" s="1009"/>
      <c r="Z118" s="1009"/>
    </row>
    <row r="119" ht="15.75" customHeight="1">
      <c r="A119" s="1009"/>
      <c r="B119" s="1009"/>
      <c r="C119" s="1009"/>
      <c r="D119" s="1009"/>
      <c r="E119" s="1009"/>
      <c r="F119" s="1009"/>
      <c r="G119" s="1009"/>
      <c r="H119" s="1009"/>
      <c r="I119" s="1009"/>
      <c r="J119" s="1009"/>
      <c r="K119" s="1009"/>
      <c r="L119" s="1009"/>
      <c r="M119" s="1009"/>
      <c r="N119" s="1009"/>
      <c r="O119" s="1009"/>
      <c r="P119" s="1009"/>
      <c r="Q119" s="1009"/>
      <c r="R119" s="1009"/>
      <c r="S119" s="1009"/>
      <c r="T119" s="1009"/>
      <c r="U119" s="1009"/>
      <c r="V119" s="1009"/>
      <c r="W119" s="1009"/>
      <c r="X119" s="1009"/>
      <c r="Y119" s="1009"/>
      <c r="Z119" s="1009"/>
    </row>
    <row r="120" ht="15.75" customHeight="1">
      <c r="A120" s="1009"/>
      <c r="B120" s="1009"/>
      <c r="C120" s="1009"/>
      <c r="D120" s="1009"/>
      <c r="E120" s="1009"/>
      <c r="F120" s="1009"/>
      <c r="G120" s="1009"/>
      <c r="H120" s="1009"/>
      <c r="I120" s="1009"/>
      <c r="J120" s="1009"/>
      <c r="K120" s="1009"/>
      <c r="L120" s="1009"/>
      <c r="M120" s="1009"/>
      <c r="N120" s="1009"/>
      <c r="O120" s="1009"/>
      <c r="P120" s="1009"/>
      <c r="Q120" s="1009"/>
      <c r="R120" s="1009"/>
      <c r="S120" s="1009"/>
      <c r="T120" s="1009"/>
      <c r="U120" s="1009"/>
      <c r="V120" s="1009"/>
      <c r="W120" s="1009"/>
      <c r="X120" s="1009"/>
      <c r="Y120" s="1009"/>
      <c r="Z120" s="1009"/>
    </row>
    <row r="121" ht="15.75" customHeight="1">
      <c r="A121" s="1009"/>
      <c r="B121" s="1009"/>
      <c r="C121" s="1009"/>
      <c r="D121" s="1009"/>
      <c r="E121" s="1009"/>
      <c r="F121" s="1009"/>
      <c r="G121" s="1009"/>
      <c r="H121" s="1009"/>
      <c r="I121" s="1009"/>
      <c r="J121" s="1009"/>
      <c r="K121" s="1009"/>
      <c r="L121" s="1009"/>
      <c r="M121" s="1009"/>
      <c r="N121" s="1009"/>
      <c r="O121" s="1009"/>
      <c r="P121" s="1009"/>
      <c r="Q121" s="1009"/>
      <c r="R121" s="1009"/>
      <c r="S121" s="1009"/>
      <c r="T121" s="1009"/>
      <c r="U121" s="1009"/>
      <c r="V121" s="1009"/>
      <c r="W121" s="1009"/>
      <c r="X121" s="1009"/>
      <c r="Y121" s="1009"/>
      <c r="Z121" s="1009"/>
    </row>
    <row r="122" ht="15.75" customHeight="1">
      <c r="A122" s="1009"/>
      <c r="B122" s="1009"/>
      <c r="C122" s="1009"/>
      <c r="D122" s="1009"/>
      <c r="E122" s="1009"/>
      <c r="F122" s="1009"/>
      <c r="G122" s="1009"/>
      <c r="H122" s="1009"/>
      <c r="I122" s="1009"/>
      <c r="J122" s="1009"/>
      <c r="K122" s="1009"/>
      <c r="L122" s="1009"/>
      <c r="M122" s="1009"/>
      <c r="N122" s="1009"/>
      <c r="O122" s="1009"/>
      <c r="P122" s="1009"/>
      <c r="Q122" s="1009"/>
      <c r="R122" s="1009"/>
      <c r="S122" s="1009"/>
      <c r="T122" s="1009"/>
      <c r="U122" s="1009"/>
      <c r="V122" s="1009"/>
      <c r="W122" s="1009"/>
      <c r="X122" s="1009"/>
      <c r="Y122" s="1009"/>
      <c r="Z122" s="1009"/>
    </row>
    <row r="123" ht="15.75" customHeight="1">
      <c r="A123" s="1009"/>
      <c r="B123" s="1009"/>
      <c r="C123" s="1009"/>
      <c r="D123" s="1009"/>
      <c r="E123" s="1009"/>
      <c r="F123" s="1009"/>
      <c r="G123" s="1009"/>
      <c r="H123" s="1009"/>
      <c r="I123" s="1009"/>
      <c r="J123" s="1009"/>
      <c r="K123" s="1009"/>
      <c r="L123" s="1009"/>
      <c r="M123" s="1009"/>
      <c r="N123" s="1009"/>
      <c r="O123" s="1009"/>
      <c r="P123" s="1009"/>
      <c r="Q123" s="1009"/>
      <c r="R123" s="1009"/>
      <c r="S123" s="1009"/>
      <c r="T123" s="1009"/>
      <c r="U123" s="1009"/>
      <c r="V123" s="1009"/>
      <c r="W123" s="1009"/>
      <c r="X123" s="1009"/>
      <c r="Y123" s="1009"/>
      <c r="Z123" s="1009"/>
    </row>
    <row r="124" ht="15.75" customHeight="1">
      <c r="A124" s="1009"/>
      <c r="B124" s="1009"/>
      <c r="C124" s="1009"/>
      <c r="D124" s="1009"/>
      <c r="E124" s="1009"/>
      <c r="F124" s="1009"/>
      <c r="G124" s="1009"/>
      <c r="H124" s="1009"/>
      <c r="I124" s="1009"/>
      <c r="J124" s="1009"/>
      <c r="K124" s="1009"/>
      <c r="L124" s="1009"/>
      <c r="M124" s="1009"/>
      <c r="N124" s="1009"/>
      <c r="O124" s="1009"/>
      <c r="P124" s="1009"/>
      <c r="Q124" s="1009"/>
      <c r="R124" s="1009"/>
      <c r="S124" s="1009"/>
      <c r="T124" s="1009"/>
      <c r="U124" s="1009"/>
      <c r="V124" s="1009"/>
      <c r="W124" s="1009"/>
      <c r="X124" s="1009"/>
      <c r="Y124" s="1009"/>
      <c r="Z124" s="1009"/>
    </row>
    <row r="125" ht="15.75" customHeight="1">
      <c r="A125" s="1009"/>
      <c r="B125" s="1009"/>
      <c r="C125" s="1009"/>
      <c r="D125" s="1009"/>
      <c r="E125" s="1009"/>
      <c r="F125" s="1009"/>
      <c r="G125" s="1009"/>
      <c r="H125" s="1009"/>
      <c r="I125" s="1009"/>
      <c r="J125" s="1009"/>
      <c r="K125" s="1009"/>
      <c r="L125" s="1009"/>
      <c r="M125" s="1009"/>
      <c r="N125" s="1009"/>
      <c r="O125" s="1009"/>
      <c r="P125" s="1009"/>
      <c r="Q125" s="1009"/>
      <c r="R125" s="1009"/>
      <c r="S125" s="1009"/>
      <c r="T125" s="1009"/>
      <c r="U125" s="1009"/>
      <c r="V125" s="1009"/>
      <c r="W125" s="1009"/>
      <c r="X125" s="1009"/>
      <c r="Y125" s="1009"/>
      <c r="Z125" s="1009"/>
    </row>
    <row r="126" ht="15.75" customHeight="1">
      <c r="A126" s="1009"/>
      <c r="B126" s="1009"/>
      <c r="C126" s="1009"/>
      <c r="D126" s="1009"/>
      <c r="E126" s="1009"/>
      <c r="F126" s="1009"/>
      <c r="G126" s="1009"/>
      <c r="H126" s="1009"/>
      <c r="I126" s="1009"/>
      <c r="J126" s="1009"/>
      <c r="K126" s="1009"/>
      <c r="L126" s="1009"/>
      <c r="M126" s="1009"/>
      <c r="N126" s="1009"/>
      <c r="O126" s="1009"/>
      <c r="P126" s="1009"/>
      <c r="Q126" s="1009"/>
      <c r="R126" s="1009"/>
      <c r="S126" s="1009"/>
      <c r="T126" s="1009"/>
      <c r="U126" s="1009"/>
      <c r="V126" s="1009"/>
      <c r="W126" s="1009"/>
      <c r="X126" s="1009"/>
      <c r="Y126" s="1009"/>
      <c r="Z126" s="1009"/>
    </row>
    <row r="127" ht="15.75" customHeight="1">
      <c r="A127" s="1009"/>
      <c r="B127" s="1009"/>
      <c r="C127" s="1009"/>
      <c r="D127" s="1009"/>
      <c r="E127" s="1009"/>
      <c r="F127" s="1009"/>
      <c r="G127" s="1009"/>
      <c r="H127" s="1009"/>
      <c r="I127" s="1009"/>
      <c r="J127" s="1009"/>
      <c r="K127" s="1009"/>
      <c r="L127" s="1009"/>
      <c r="M127" s="1009"/>
      <c r="N127" s="1009"/>
      <c r="O127" s="1009"/>
      <c r="P127" s="1009"/>
      <c r="Q127" s="1009"/>
      <c r="R127" s="1009"/>
      <c r="S127" s="1009"/>
      <c r="T127" s="1009"/>
      <c r="U127" s="1009"/>
      <c r="V127" s="1009"/>
      <c r="W127" s="1009"/>
      <c r="X127" s="1009"/>
      <c r="Y127" s="1009"/>
      <c r="Z127" s="1009"/>
    </row>
    <row r="128" ht="15.75" customHeight="1">
      <c r="A128" s="1009"/>
      <c r="B128" s="1009"/>
      <c r="C128" s="1009"/>
      <c r="D128" s="1009"/>
      <c r="E128" s="1009"/>
      <c r="F128" s="1009"/>
      <c r="G128" s="1009"/>
      <c r="H128" s="1009"/>
      <c r="I128" s="1009"/>
      <c r="J128" s="1009"/>
      <c r="K128" s="1009"/>
      <c r="L128" s="1009"/>
      <c r="M128" s="1009"/>
      <c r="N128" s="1009"/>
      <c r="O128" s="1009"/>
      <c r="P128" s="1009"/>
      <c r="Q128" s="1009"/>
      <c r="R128" s="1009"/>
      <c r="S128" s="1009"/>
      <c r="T128" s="1009"/>
      <c r="U128" s="1009"/>
      <c r="V128" s="1009"/>
      <c r="W128" s="1009"/>
      <c r="X128" s="1009"/>
      <c r="Y128" s="1009"/>
      <c r="Z128" s="1009"/>
    </row>
    <row r="129" ht="15.75" customHeight="1">
      <c r="A129" s="1009"/>
      <c r="B129" s="1009"/>
      <c r="C129" s="1009"/>
      <c r="D129" s="1009"/>
      <c r="E129" s="1009"/>
      <c r="F129" s="1009"/>
      <c r="G129" s="1009"/>
      <c r="H129" s="1009"/>
      <c r="I129" s="1009"/>
      <c r="J129" s="1009"/>
      <c r="K129" s="1009"/>
      <c r="L129" s="1009"/>
      <c r="M129" s="1009"/>
      <c r="N129" s="1009"/>
      <c r="O129" s="1009"/>
      <c r="P129" s="1009"/>
      <c r="Q129" s="1009"/>
      <c r="R129" s="1009"/>
      <c r="S129" s="1009"/>
      <c r="T129" s="1009"/>
      <c r="U129" s="1009"/>
      <c r="V129" s="1009"/>
      <c r="W129" s="1009"/>
      <c r="X129" s="1009"/>
      <c r="Y129" s="1009"/>
      <c r="Z129" s="1009"/>
    </row>
    <row r="130" ht="15.75" customHeight="1">
      <c r="A130" s="1009"/>
      <c r="B130" s="1009"/>
      <c r="C130" s="1009"/>
      <c r="D130" s="1009"/>
      <c r="E130" s="1009"/>
      <c r="F130" s="1009"/>
      <c r="G130" s="1009"/>
      <c r="H130" s="1009"/>
      <c r="I130" s="1009"/>
      <c r="J130" s="1009"/>
      <c r="K130" s="1009"/>
      <c r="L130" s="1009"/>
      <c r="M130" s="1009"/>
      <c r="N130" s="1009"/>
      <c r="O130" s="1009"/>
      <c r="P130" s="1009"/>
      <c r="Q130" s="1009"/>
      <c r="R130" s="1009"/>
      <c r="S130" s="1009"/>
      <c r="T130" s="1009"/>
      <c r="U130" s="1009"/>
      <c r="V130" s="1009"/>
      <c r="W130" s="1009"/>
      <c r="X130" s="1009"/>
      <c r="Y130" s="1009"/>
      <c r="Z130" s="1009"/>
    </row>
    <row r="131" ht="15.75" customHeight="1">
      <c r="A131" s="1009"/>
      <c r="B131" s="1009"/>
      <c r="C131" s="1009"/>
      <c r="D131" s="1009"/>
      <c r="E131" s="1009"/>
      <c r="F131" s="1009"/>
      <c r="G131" s="1009"/>
      <c r="H131" s="1009"/>
      <c r="I131" s="1009"/>
      <c r="J131" s="1009"/>
      <c r="K131" s="1009"/>
      <c r="L131" s="1009"/>
      <c r="M131" s="1009"/>
      <c r="N131" s="1009"/>
      <c r="O131" s="1009"/>
      <c r="P131" s="1009"/>
      <c r="Q131" s="1009"/>
      <c r="R131" s="1009"/>
      <c r="S131" s="1009"/>
      <c r="T131" s="1009"/>
      <c r="U131" s="1009"/>
      <c r="V131" s="1009"/>
      <c r="W131" s="1009"/>
      <c r="X131" s="1009"/>
      <c r="Y131" s="1009"/>
      <c r="Z131" s="1009"/>
    </row>
    <row r="132" ht="15.75" customHeight="1">
      <c r="A132" s="1009"/>
      <c r="B132" s="1009"/>
      <c r="C132" s="1009"/>
      <c r="D132" s="1009"/>
      <c r="E132" s="1009"/>
      <c r="F132" s="1009"/>
      <c r="G132" s="1009"/>
      <c r="H132" s="1009"/>
      <c r="I132" s="1009"/>
      <c r="J132" s="1009"/>
      <c r="K132" s="1009"/>
      <c r="L132" s="1009"/>
      <c r="M132" s="1009"/>
      <c r="N132" s="1009"/>
      <c r="O132" s="1009"/>
      <c r="P132" s="1009"/>
      <c r="Q132" s="1009"/>
      <c r="R132" s="1009"/>
      <c r="S132" s="1009"/>
      <c r="T132" s="1009"/>
      <c r="U132" s="1009"/>
      <c r="V132" s="1009"/>
      <c r="W132" s="1009"/>
      <c r="X132" s="1009"/>
      <c r="Y132" s="1009"/>
      <c r="Z132" s="1009"/>
    </row>
    <row r="133" ht="15.75" customHeight="1">
      <c r="A133" s="1009"/>
      <c r="B133" s="1009"/>
      <c r="C133" s="1009"/>
      <c r="D133" s="1009"/>
      <c r="E133" s="1009"/>
      <c r="F133" s="1009"/>
      <c r="G133" s="1009"/>
      <c r="H133" s="1009"/>
      <c r="I133" s="1009"/>
      <c r="J133" s="1009"/>
      <c r="K133" s="1009"/>
      <c r="L133" s="1009"/>
      <c r="M133" s="1009"/>
      <c r="N133" s="1009"/>
      <c r="O133" s="1009"/>
      <c r="P133" s="1009"/>
      <c r="Q133" s="1009"/>
      <c r="R133" s="1009"/>
      <c r="S133" s="1009"/>
      <c r="T133" s="1009"/>
      <c r="U133" s="1009"/>
      <c r="V133" s="1009"/>
      <c r="W133" s="1009"/>
      <c r="X133" s="1009"/>
      <c r="Y133" s="1009"/>
      <c r="Z133" s="1009"/>
    </row>
    <row r="134" ht="15.75" customHeight="1">
      <c r="A134" s="1009"/>
      <c r="B134" s="1009"/>
      <c r="C134" s="1009"/>
      <c r="D134" s="1009"/>
      <c r="E134" s="1009"/>
      <c r="F134" s="1009"/>
      <c r="G134" s="1009"/>
      <c r="H134" s="1009"/>
      <c r="I134" s="1009"/>
      <c r="J134" s="1009"/>
      <c r="K134" s="1009"/>
      <c r="L134" s="1009"/>
      <c r="M134" s="1009"/>
      <c r="N134" s="1009"/>
      <c r="O134" s="1009"/>
      <c r="P134" s="1009"/>
      <c r="Q134" s="1009"/>
      <c r="R134" s="1009"/>
      <c r="S134" s="1009"/>
      <c r="T134" s="1009"/>
      <c r="U134" s="1009"/>
      <c r="V134" s="1009"/>
      <c r="W134" s="1009"/>
      <c r="X134" s="1009"/>
      <c r="Y134" s="1009"/>
      <c r="Z134" s="1009"/>
    </row>
    <row r="135" ht="15.75" customHeight="1">
      <c r="A135" s="1009"/>
      <c r="B135" s="1009"/>
      <c r="C135" s="1009"/>
      <c r="D135" s="1009"/>
      <c r="E135" s="1009"/>
      <c r="F135" s="1009"/>
      <c r="G135" s="1009"/>
      <c r="H135" s="1009"/>
      <c r="I135" s="1009"/>
      <c r="J135" s="1009"/>
      <c r="K135" s="1009"/>
      <c r="L135" s="1009"/>
      <c r="M135" s="1009"/>
      <c r="N135" s="1009"/>
      <c r="O135" s="1009"/>
      <c r="P135" s="1009"/>
      <c r="Q135" s="1009"/>
      <c r="R135" s="1009"/>
      <c r="S135" s="1009"/>
      <c r="T135" s="1009"/>
      <c r="U135" s="1009"/>
      <c r="V135" s="1009"/>
      <c r="W135" s="1009"/>
      <c r="X135" s="1009"/>
      <c r="Y135" s="1009"/>
      <c r="Z135" s="1009"/>
    </row>
    <row r="136" ht="15.75" customHeight="1">
      <c r="A136" s="1009"/>
      <c r="B136" s="1009"/>
      <c r="C136" s="1009"/>
      <c r="D136" s="1009"/>
      <c r="E136" s="1009"/>
      <c r="F136" s="1009"/>
      <c r="G136" s="1009"/>
      <c r="H136" s="1009"/>
      <c r="I136" s="1009"/>
      <c r="J136" s="1009"/>
      <c r="K136" s="1009"/>
      <c r="L136" s="1009"/>
      <c r="M136" s="1009"/>
      <c r="N136" s="1009"/>
      <c r="O136" s="1009"/>
      <c r="P136" s="1009"/>
      <c r="Q136" s="1009"/>
      <c r="R136" s="1009"/>
      <c r="S136" s="1009"/>
      <c r="T136" s="1009"/>
      <c r="U136" s="1009"/>
      <c r="V136" s="1009"/>
      <c r="W136" s="1009"/>
      <c r="X136" s="1009"/>
      <c r="Y136" s="1009"/>
      <c r="Z136" s="1009"/>
    </row>
    <row r="137" ht="15.75" customHeight="1">
      <c r="A137" s="1009"/>
      <c r="B137" s="1009"/>
      <c r="C137" s="1009"/>
      <c r="D137" s="1009"/>
      <c r="E137" s="1009"/>
      <c r="F137" s="1009"/>
      <c r="G137" s="1009"/>
      <c r="H137" s="1009"/>
      <c r="I137" s="1009"/>
      <c r="J137" s="1009"/>
      <c r="K137" s="1009"/>
      <c r="L137" s="1009"/>
      <c r="M137" s="1009"/>
      <c r="N137" s="1009"/>
      <c r="O137" s="1009"/>
      <c r="P137" s="1009"/>
      <c r="Q137" s="1009"/>
      <c r="R137" s="1009"/>
      <c r="S137" s="1009"/>
      <c r="T137" s="1009"/>
      <c r="U137" s="1009"/>
      <c r="V137" s="1009"/>
      <c r="W137" s="1009"/>
      <c r="X137" s="1009"/>
      <c r="Y137" s="1009"/>
      <c r="Z137" s="1009"/>
    </row>
    <row r="138" ht="15.75" customHeight="1">
      <c r="A138" s="1009"/>
      <c r="B138" s="1009"/>
      <c r="C138" s="1009"/>
      <c r="D138" s="1009"/>
      <c r="E138" s="1009"/>
      <c r="F138" s="1009"/>
      <c r="G138" s="1009"/>
      <c r="H138" s="1009"/>
      <c r="I138" s="1009"/>
      <c r="J138" s="1009"/>
      <c r="K138" s="1009"/>
      <c r="L138" s="1009"/>
      <c r="M138" s="1009"/>
      <c r="N138" s="1009"/>
      <c r="O138" s="1009"/>
      <c r="P138" s="1009"/>
      <c r="Q138" s="1009"/>
      <c r="R138" s="1009"/>
      <c r="S138" s="1009"/>
      <c r="T138" s="1009"/>
      <c r="U138" s="1009"/>
      <c r="V138" s="1009"/>
      <c r="W138" s="1009"/>
      <c r="X138" s="1009"/>
      <c r="Y138" s="1009"/>
      <c r="Z138" s="1009"/>
    </row>
    <row r="139" ht="15.75" customHeight="1">
      <c r="A139" s="1009"/>
      <c r="B139" s="1009"/>
      <c r="C139" s="1009"/>
      <c r="D139" s="1009"/>
      <c r="E139" s="1009"/>
      <c r="F139" s="1009"/>
      <c r="G139" s="1009"/>
      <c r="H139" s="1009"/>
      <c r="I139" s="1009"/>
      <c r="J139" s="1009"/>
      <c r="K139" s="1009"/>
      <c r="L139" s="1009"/>
      <c r="M139" s="1009"/>
      <c r="N139" s="1009"/>
      <c r="O139" s="1009"/>
      <c r="P139" s="1009"/>
      <c r="Q139" s="1009"/>
      <c r="R139" s="1009"/>
      <c r="S139" s="1009"/>
      <c r="T139" s="1009"/>
      <c r="U139" s="1009"/>
      <c r="V139" s="1009"/>
      <c r="W139" s="1009"/>
      <c r="X139" s="1009"/>
      <c r="Y139" s="1009"/>
      <c r="Z139" s="1009"/>
    </row>
    <row r="140" ht="15.75" customHeight="1">
      <c r="A140" s="1009"/>
      <c r="B140" s="1009"/>
      <c r="C140" s="1009"/>
      <c r="D140" s="1009"/>
      <c r="E140" s="1009"/>
      <c r="F140" s="1009"/>
      <c r="G140" s="1009"/>
      <c r="H140" s="1009"/>
      <c r="I140" s="1009"/>
      <c r="J140" s="1009"/>
      <c r="K140" s="1009"/>
      <c r="L140" s="1009"/>
      <c r="M140" s="1009"/>
      <c r="N140" s="1009"/>
      <c r="O140" s="1009"/>
      <c r="P140" s="1009"/>
      <c r="Q140" s="1009"/>
      <c r="R140" s="1009"/>
      <c r="S140" s="1009"/>
      <c r="T140" s="1009"/>
      <c r="U140" s="1009"/>
      <c r="V140" s="1009"/>
      <c r="W140" s="1009"/>
      <c r="X140" s="1009"/>
      <c r="Y140" s="1009"/>
      <c r="Z140" s="1009"/>
    </row>
    <row r="141" ht="15.75" customHeight="1">
      <c r="A141" s="1009"/>
      <c r="B141" s="1009"/>
      <c r="C141" s="1009"/>
      <c r="D141" s="1009"/>
      <c r="E141" s="1009"/>
      <c r="F141" s="1009"/>
      <c r="G141" s="1009"/>
      <c r="H141" s="1009"/>
      <c r="I141" s="1009"/>
      <c r="J141" s="1009"/>
      <c r="K141" s="1009"/>
      <c r="L141" s="1009"/>
      <c r="M141" s="1009"/>
      <c r="N141" s="1009"/>
      <c r="O141" s="1009"/>
      <c r="P141" s="1009"/>
      <c r="Q141" s="1009"/>
      <c r="R141" s="1009"/>
      <c r="S141" s="1009"/>
      <c r="T141" s="1009"/>
      <c r="U141" s="1009"/>
      <c r="V141" s="1009"/>
      <c r="W141" s="1009"/>
      <c r="X141" s="1009"/>
      <c r="Y141" s="1009"/>
      <c r="Z141" s="1009"/>
    </row>
    <row r="142" ht="15.75" customHeight="1">
      <c r="A142" s="1009"/>
      <c r="B142" s="1009"/>
      <c r="C142" s="1009"/>
      <c r="D142" s="1009"/>
      <c r="E142" s="1009"/>
      <c r="F142" s="1009"/>
      <c r="G142" s="1009"/>
      <c r="H142" s="1009"/>
      <c r="I142" s="1009"/>
      <c r="J142" s="1009"/>
      <c r="K142" s="1009"/>
      <c r="L142" s="1009"/>
      <c r="M142" s="1009"/>
      <c r="N142" s="1009"/>
      <c r="O142" s="1009"/>
      <c r="P142" s="1009"/>
      <c r="Q142" s="1009"/>
      <c r="R142" s="1009"/>
      <c r="S142" s="1009"/>
      <c r="T142" s="1009"/>
      <c r="U142" s="1009"/>
      <c r="V142" s="1009"/>
      <c r="W142" s="1009"/>
      <c r="X142" s="1009"/>
      <c r="Y142" s="1009"/>
      <c r="Z142" s="1009"/>
    </row>
    <row r="143" ht="15.75" customHeight="1">
      <c r="A143" s="1009"/>
      <c r="B143" s="1009"/>
      <c r="C143" s="1009"/>
      <c r="D143" s="1009"/>
      <c r="E143" s="1009"/>
      <c r="F143" s="1009"/>
      <c r="G143" s="1009"/>
      <c r="H143" s="1009"/>
      <c r="I143" s="1009"/>
      <c r="J143" s="1009"/>
      <c r="K143" s="1009"/>
      <c r="L143" s="1009"/>
      <c r="M143" s="1009"/>
      <c r="N143" s="1009"/>
      <c r="O143" s="1009"/>
      <c r="P143" s="1009"/>
      <c r="Q143" s="1009"/>
      <c r="R143" s="1009"/>
      <c r="S143" s="1009"/>
      <c r="T143" s="1009"/>
      <c r="U143" s="1009"/>
      <c r="V143" s="1009"/>
      <c r="W143" s="1009"/>
      <c r="X143" s="1009"/>
      <c r="Y143" s="1009"/>
      <c r="Z143" s="1009"/>
    </row>
    <row r="144" ht="15.75" customHeight="1">
      <c r="A144" s="1009"/>
      <c r="B144" s="1009"/>
      <c r="C144" s="1009"/>
      <c r="D144" s="1009"/>
      <c r="E144" s="1009"/>
      <c r="F144" s="1009"/>
      <c r="G144" s="1009"/>
      <c r="H144" s="1009"/>
      <c r="I144" s="1009"/>
      <c r="J144" s="1009"/>
      <c r="K144" s="1009"/>
      <c r="L144" s="1009"/>
      <c r="M144" s="1009"/>
      <c r="N144" s="1009"/>
      <c r="O144" s="1009"/>
      <c r="P144" s="1009"/>
      <c r="Q144" s="1009"/>
      <c r="R144" s="1009"/>
      <c r="S144" s="1009"/>
      <c r="T144" s="1009"/>
      <c r="U144" s="1009"/>
      <c r="V144" s="1009"/>
      <c r="W144" s="1009"/>
      <c r="X144" s="1009"/>
      <c r="Y144" s="1009"/>
      <c r="Z144" s="1009"/>
    </row>
    <row r="145" ht="15.75" customHeight="1">
      <c r="A145" s="1009"/>
      <c r="B145" s="1009"/>
      <c r="C145" s="1009"/>
      <c r="D145" s="1009"/>
      <c r="E145" s="1009"/>
      <c r="F145" s="1009"/>
      <c r="G145" s="1009"/>
      <c r="H145" s="1009"/>
      <c r="I145" s="1009"/>
      <c r="J145" s="1009"/>
      <c r="K145" s="1009"/>
      <c r="L145" s="1009"/>
      <c r="M145" s="1009"/>
      <c r="N145" s="1009"/>
      <c r="O145" s="1009"/>
      <c r="P145" s="1009"/>
      <c r="Q145" s="1009"/>
      <c r="R145" s="1009"/>
      <c r="S145" s="1009"/>
      <c r="T145" s="1009"/>
      <c r="U145" s="1009"/>
      <c r="V145" s="1009"/>
      <c r="W145" s="1009"/>
      <c r="X145" s="1009"/>
      <c r="Y145" s="1009"/>
      <c r="Z145" s="1009"/>
    </row>
    <row r="146" ht="15.75" customHeight="1">
      <c r="A146" s="1009"/>
      <c r="B146" s="1009"/>
      <c r="C146" s="1009"/>
      <c r="D146" s="1009"/>
      <c r="E146" s="1009"/>
      <c r="F146" s="1009"/>
      <c r="G146" s="1009"/>
      <c r="H146" s="1009"/>
      <c r="I146" s="1009"/>
      <c r="J146" s="1009"/>
      <c r="K146" s="1009"/>
      <c r="L146" s="1009"/>
      <c r="M146" s="1009"/>
      <c r="N146" s="1009"/>
      <c r="O146" s="1009"/>
      <c r="P146" s="1009"/>
      <c r="Q146" s="1009"/>
      <c r="R146" s="1009"/>
      <c r="S146" s="1009"/>
      <c r="T146" s="1009"/>
      <c r="U146" s="1009"/>
      <c r="V146" s="1009"/>
      <c r="W146" s="1009"/>
      <c r="X146" s="1009"/>
      <c r="Y146" s="1009"/>
      <c r="Z146" s="1009"/>
    </row>
    <row r="147" ht="15.75" customHeight="1">
      <c r="A147" s="1009"/>
      <c r="B147" s="1009"/>
      <c r="C147" s="1009"/>
      <c r="D147" s="1009"/>
      <c r="E147" s="1009"/>
      <c r="F147" s="1009"/>
      <c r="G147" s="1009"/>
      <c r="H147" s="1009"/>
      <c r="I147" s="1009"/>
      <c r="J147" s="1009"/>
      <c r="K147" s="1009"/>
      <c r="L147" s="1009"/>
      <c r="M147" s="1009"/>
      <c r="N147" s="1009"/>
      <c r="O147" s="1009"/>
      <c r="P147" s="1009"/>
      <c r="Q147" s="1009"/>
      <c r="R147" s="1009"/>
      <c r="S147" s="1009"/>
      <c r="T147" s="1009"/>
      <c r="U147" s="1009"/>
      <c r="V147" s="1009"/>
      <c r="W147" s="1009"/>
      <c r="X147" s="1009"/>
      <c r="Y147" s="1009"/>
      <c r="Z147" s="1009"/>
    </row>
    <row r="148" ht="15.75" customHeight="1">
      <c r="A148" s="1009"/>
      <c r="B148" s="1009"/>
      <c r="C148" s="1009"/>
      <c r="D148" s="1009"/>
      <c r="E148" s="1009"/>
      <c r="F148" s="1009"/>
      <c r="G148" s="1009"/>
      <c r="H148" s="1009"/>
      <c r="I148" s="1009"/>
      <c r="J148" s="1009"/>
      <c r="K148" s="1009"/>
      <c r="L148" s="1009"/>
      <c r="M148" s="1009"/>
      <c r="N148" s="1009"/>
      <c r="O148" s="1009"/>
      <c r="P148" s="1009"/>
      <c r="Q148" s="1009"/>
      <c r="R148" s="1009"/>
      <c r="S148" s="1009"/>
      <c r="T148" s="1009"/>
      <c r="U148" s="1009"/>
      <c r="V148" s="1009"/>
      <c r="W148" s="1009"/>
      <c r="X148" s="1009"/>
      <c r="Y148" s="1009"/>
      <c r="Z148" s="1009"/>
    </row>
    <row r="149" ht="15.75" customHeight="1">
      <c r="A149" s="1009"/>
      <c r="B149" s="1009"/>
      <c r="C149" s="1009"/>
      <c r="D149" s="1009"/>
      <c r="E149" s="1009"/>
      <c r="F149" s="1009"/>
      <c r="G149" s="1009"/>
      <c r="H149" s="1009"/>
      <c r="I149" s="1009"/>
      <c r="J149" s="1009"/>
      <c r="K149" s="1009"/>
      <c r="L149" s="1009"/>
      <c r="M149" s="1009"/>
      <c r="N149" s="1009"/>
      <c r="O149" s="1009"/>
      <c r="P149" s="1009"/>
      <c r="Q149" s="1009"/>
      <c r="R149" s="1009"/>
      <c r="S149" s="1009"/>
      <c r="T149" s="1009"/>
      <c r="U149" s="1009"/>
      <c r="V149" s="1009"/>
      <c r="W149" s="1009"/>
      <c r="X149" s="1009"/>
      <c r="Y149" s="1009"/>
      <c r="Z149" s="1009"/>
    </row>
    <row r="150" ht="15.75" customHeight="1">
      <c r="A150" s="1009"/>
      <c r="B150" s="1009"/>
      <c r="C150" s="1009"/>
      <c r="D150" s="1009"/>
      <c r="E150" s="1009"/>
      <c r="F150" s="1009"/>
      <c r="G150" s="1009"/>
      <c r="H150" s="1009"/>
      <c r="I150" s="1009"/>
      <c r="J150" s="1009"/>
      <c r="K150" s="1009"/>
      <c r="L150" s="1009"/>
      <c r="M150" s="1009"/>
      <c r="N150" s="1009"/>
      <c r="O150" s="1009"/>
      <c r="P150" s="1009"/>
      <c r="Q150" s="1009"/>
      <c r="R150" s="1009"/>
      <c r="S150" s="1009"/>
      <c r="T150" s="1009"/>
      <c r="U150" s="1009"/>
      <c r="V150" s="1009"/>
      <c r="W150" s="1009"/>
      <c r="X150" s="1009"/>
      <c r="Y150" s="1009"/>
      <c r="Z150" s="1009"/>
    </row>
    <row r="151" ht="15.75" customHeight="1">
      <c r="A151" s="1009"/>
      <c r="B151" s="1009"/>
      <c r="C151" s="1009"/>
      <c r="D151" s="1009"/>
      <c r="E151" s="1009"/>
      <c r="F151" s="1009"/>
      <c r="G151" s="1009"/>
      <c r="H151" s="1009"/>
      <c r="I151" s="1009"/>
      <c r="J151" s="1009"/>
      <c r="K151" s="1009"/>
      <c r="L151" s="1009"/>
      <c r="M151" s="1009"/>
      <c r="N151" s="1009"/>
      <c r="O151" s="1009"/>
      <c r="P151" s="1009"/>
      <c r="Q151" s="1009"/>
      <c r="R151" s="1009"/>
      <c r="S151" s="1009"/>
      <c r="T151" s="1009"/>
      <c r="U151" s="1009"/>
      <c r="V151" s="1009"/>
      <c r="W151" s="1009"/>
      <c r="X151" s="1009"/>
      <c r="Y151" s="1009"/>
      <c r="Z151" s="1009"/>
    </row>
    <row r="152" ht="15.75" customHeight="1">
      <c r="A152" s="1009"/>
      <c r="B152" s="1009"/>
      <c r="C152" s="1009"/>
      <c r="D152" s="1009"/>
      <c r="E152" s="1009"/>
      <c r="F152" s="1009"/>
      <c r="G152" s="1009"/>
      <c r="H152" s="1009"/>
      <c r="I152" s="1009"/>
      <c r="J152" s="1009"/>
      <c r="K152" s="1009"/>
      <c r="L152" s="1009"/>
      <c r="M152" s="1009"/>
      <c r="N152" s="1009"/>
      <c r="O152" s="1009"/>
      <c r="P152" s="1009"/>
      <c r="Q152" s="1009"/>
      <c r="R152" s="1009"/>
      <c r="S152" s="1009"/>
      <c r="T152" s="1009"/>
      <c r="U152" s="1009"/>
      <c r="V152" s="1009"/>
      <c r="W152" s="1009"/>
      <c r="X152" s="1009"/>
      <c r="Y152" s="1009"/>
      <c r="Z152" s="1009"/>
    </row>
    <row r="153" ht="15.75" customHeight="1">
      <c r="A153" s="1009"/>
      <c r="B153" s="1009"/>
      <c r="C153" s="1009"/>
      <c r="D153" s="1009"/>
      <c r="E153" s="1009"/>
      <c r="F153" s="1009"/>
      <c r="G153" s="1009"/>
      <c r="H153" s="1009"/>
      <c r="I153" s="1009"/>
      <c r="J153" s="1009"/>
      <c r="K153" s="1009"/>
      <c r="L153" s="1009"/>
      <c r="M153" s="1009"/>
      <c r="N153" s="1009"/>
      <c r="O153" s="1009"/>
      <c r="P153" s="1009"/>
      <c r="Q153" s="1009"/>
      <c r="R153" s="1009"/>
      <c r="S153" s="1009"/>
      <c r="T153" s="1009"/>
      <c r="U153" s="1009"/>
      <c r="V153" s="1009"/>
      <c r="W153" s="1009"/>
      <c r="X153" s="1009"/>
      <c r="Y153" s="1009"/>
      <c r="Z153" s="1009"/>
    </row>
    <row r="154" ht="15.75" customHeight="1">
      <c r="A154" s="1009"/>
      <c r="B154" s="1009"/>
      <c r="C154" s="1009"/>
      <c r="D154" s="1009"/>
      <c r="E154" s="1009"/>
      <c r="F154" s="1009"/>
      <c r="G154" s="1009"/>
      <c r="H154" s="1009"/>
      <c r="I154" s="1009"/>
      <c r="J154" s="1009"/>
      <c r="K154" s="1009"/>
      <c r="L154" s="1009"/>
      <c r="M154" s="1009"/>
      <c r="N154" s="1009"/>
      <c r="O154" s="1009"/>
      <c r="P154" s="1009"/>
      <c r="Q154" s="1009"/>
      <c r="R154" s="1009"/>
      <c r="S154" s="1009"/>
      <c r="T154" s="1009"/>
      <c r="U154" s="1009"/>
      <c r="V154" s="1009"/>
      <c r="W154" s="1009"/>
      <c r="X154" s="1009"/>
      <c r="Y154" s="1009"/>
      <c r="Z154" s="1009"/>
    </row>
    <row r="155" ht="15.75" customHeight="1">
      <c r="A155" s="1009"/>
      <c r="B155" s="1009"/>
      <c r="C155" s="1009"/>
      <c r="D155" s="1009"/>
      <c r="E155" s="1009"/>
      <c r="F155" s="1009"/>
      <c r="G155" s="1009"/>
      <c r="H155" s="1009"/>
      <c r="I155" s="1009"/>
      <c r="J155" s="1009"/>
      <c r="K155" s="1009"/>
      <c r="L155" s="1009"/>
      <c r="M155" s="1009"/>
      <c r="N155" s="1009"/>
      <c r="O155" s="1009"/>
      <c r="P155" s="1009"/>
      <c r="Q155" s="1009"/>
      <c r="R155" s="1009"/>
      <c r="S155" s="1009"/>
      <c r="T155" s="1009"/>
      <c r="U155" s="1009"/>
      <c r="V155" s="1009"/>
      <c r="W155" s="1009"/>
      <c r="X155" s="1009"/>
      <c r="Y155" s="1009"/>
      <c r="Z155" s="1009"/>
    </row>
    <row r="156" ht="15.75" customHeight="1">
      <c r="A156" s="1009"/>
      <c r="B156" s="1009"/>
      <c r="C156" s="1009"/>
      <c r="D156" s="1009"/>
      <c r="E156" s="1009"/>
      <c r="F156" s="1009"/>
      <c r="G156" s="1009"/>
      <c r="H156" s="1009"/>
      <c r="I156" s="1009"/>
      <c r="J156" s="1009"/>
      <c r="K156" s="1009"/>
      <c r="L156" s="1009"/>
      <c r="M156" s="1009"/>
      <c r="N156" s="1009"/>
      <c r="O156" s="1009"/>
      <c r="P156" s="1009"/>
      <c r="Q156" s="1009"/>
      <c r="R156" s="1009"/>
      <c r="S156" s="1009"/>
      <c r="T156" s="1009"/>
      <c r="U156" s="1009"/>
      <c r="V156" s="1009"/>
      <c r="W156" s="1009"/>
      <c r="X156" s="1009"/>
      <c r="Y156" s="1009"/>
      <c r="Z156" s="1009"/>
    </row>
    <row r="157" ht="15.75" customHeight="1">
      <c r="A157" s="1009"/>
      <c r="B157" s="1009"/>
      <c r="C157" s="1009"/>
      <c r="D157" s="1009"/>
      <c r="E157" s="1009"/>
      <c r="F157" s="1009"/>
      <c r="G157" s="1009"/>
      <c r="H157" s="1009"/>
      <c r="I157" s="1009"/>
      <c r="J157" s="1009"/>
      <c r="K157" s="1009"/>
      <c r="L157" s="1009"/>
      <c r="M157" s="1009"/>
      <c r="N157" s="1009"/>
      <c r="O157" s="1009"/>
      <c r="P157" s="1009"/>
      <c r="Q157" s="1009"/>
      <c r="R157" s="1009"/>
      <c r="S157" s="1009"/>
      <c r="T157" s="1009"/>
      <c r="U157" s="1009"/>
      <c r="V157" s="1009"/>
      <c r="W157" s="1009"/>
      <c r="X157" s="1009"/>
      <c r="Y157" s="1009"/>
      <c r="Z157" s="1009"/>
    </row>
    <row r="158" ht="15.75" customHeight="1">
      <c r="A158" s="1009"/>
      <c r="B158" s="1009"/>
      <c r="C158" s="1009"/>
      <c r="D158" s="1009"/>
      <c r="E158" s="1009"/>
      <c r="F158" s="1009"/>
      <c r="G158" s="1009"/>
      <c r="H158" s="1009"/>
      <c r="I158" s="1009"/>
      <c r="J158" s="1009"/>
      <c r="K158" s="1009"/>
      <c r="L158" s="1009"/>
      <c r="M158" s="1009"/>
      <c r="N158" s="1009"/>
      <c r="O158" s="1009"/>
      <c r="P158" s="1009"/>
      <c r="Q158" s="1009"/>
      <c r="R158" s="1009"/>
      <c r="S158" s="1009"/>
      <c r="T158" s="1009"/>
      <c r="U158" s="1009"/>
      <c r="V158" s="1009"/>
      <c r="W158" s="1009"/>
      <c r="X158" s="1009"/>
      <c r="Y158" s="1009"/>
      <c r="Z158" s="1009"/>
    </row>
    <row r="159" ht="15.75" customHeight="1">
      <c r="A159" s="1009"/>
      <c r="B159" s="1009"/>
      <c r="C159" s="1009"/>
      <c r="D159" s="1009"/>
      <c r="E159" s="1009"/>
      <c r="F159" s="1009"/>
      <c r="G159" s="1009"/>
      <c r="H159" s="1009"/>
      <c r="I159" s="1009"/>
      <c r="J159" s="1009"/>
      <c r="K159" s="1009"/>
      <c r="L159" s="1009"/>
      <c r="M159" s="1009"/>
      <c r="N159" s="1009"/>
      <c r="O159" s="1009"/>
      <c r="P159" s="1009"/>
      <c r="Q159" s="1009"/>
      <c r="R159" s="1009"/>
      <c r="S159" s="1009"/>
      <c r="T159" s="1009"/>
      <c r="U159" s="1009"/>
      <c r="V159" s="1009"/>
      <c r="W159" s="1009"/>
      <c r="X159" s="1009"/>
      <c r="Y159" s="1009"/>
      <c r="Z159" s="1009"/>
    </row>
    <row r="160" ht="15.75" customHeight="1">
      <c r="A160" s="1009"/>
      <c r="B160" s="1009"/>
      <c r="C160" s="1009"/>
      <c r="D160" s="1009"/>
      <c r="E160" s="1009"/>
      <c r="F160" s="1009"/>
      <c r="G160" s="1009"/>
      <c r="H160" s="1009"/>
      <c r="I160" s="1009"/>
      <c r="J160" s="1009"/>
      <c r="K160" s="1009"/>
      <c r="L160" s="1009"/>
      <c r="M160" s="1009"/>
      <c r="N160" s="1009"/>
      <c r="O160" s="1009"/>
      <c r="P160" s="1009"/>
      <c r="Q160" s="1009"/>
      <c r="R160" s="1009"/>
      <c r="S160" s="1009"/>
      <c r="T160" s="1009"/>
      <c r="U160" s="1009"/>
      <c r="V160" s="1009"/>
      <c r="W160" s="1009"/>
      <c r="X160" s="1009"/>
      <c r="Y160" s="1009"/>
      <c r="Z160" s="1009"/>
    </row>
    <row r="161" ht="15.75" customHeight="1">
      <c r="A161" s="1009"/>
      <c r="B161" s="1009"/>
      <c r="C161" s="1009"/>
      <c r="D161" s="1009"/>
      <c r="E161" s="1009"/>
      <c r="F161" s="1009"/>
      <c r="G161" s="1009"/>
      <c r="H161" s="1009"/>
      <c r="I161" s="1009"/>
      <c r="J161" s="1009"/>
      <c r="K161" s="1009"/>
      <c r="L161" s="1009"/>
      <c r="M161" s="1009"/>
      <c r="N161" s="1009"/>
      <c r="O161" s="1009"/>
      <c r="P161" s="1009"/>
      <c r="Q161" s="1009"/>
      <c r="R161" s="1009"/>
      <c r="S161" s="1009"/>
      <c r="T161" s="1009"/>
      <c r="U161" s="1009"/>
      <c r="V161" s="1009"/>
      <c r="W161" s="1009"/>
      <c r="X161" s="1009"/>
      <c r="Y161" s="1009"/>
      <c r="Z161" s="1009"/>
    </row>
    <row r="162" ht="15.75" customHeight="1">
      <c r="A162" s="1009"/>
      <c r="B162" s="1009"/>
      <c r="C162" s="1009"/>
      <c r="D162" s="1009"/>
      <c r="E162" s="1009"/>
      <c r="F162" s="1009"/>
      <c r="G162" s="1009"/>
      <c r="H162" s="1009"/>
      <c r="I162" s="1009"/>
      <c r="J162" s="1009"/>
      <c r="K162" s="1009"/>
      <c r="L162" s="1009"/>
      <c r="M162" s="1009"/>
      <c r="N162" s="1009"/>
      <c r="O162" s="1009"/>
      <c r="P162" s="1009"/>
      <c r="Q162" s="1009"/>
      <c r="R162" s="1009"/>
      <c r="S162" s="1009"/>
      <c r="T162" s="1009"/>
      <c r="U162" s="1009"/>
      <c r="V162" s="1009"/>
      <c r="W162" s="1009"/>
      <c r="X162" s="1009"/>
      <c r="Y162" s="1009"/>
      <c r="Z162" s="1009"/>
    </row>
    <row r="163" ht="15.75" customHeight="1">
      <c r="A163" s="1009"/>
      <c r="B163" s="1009"/>
      <c r="C163" s="1009"/>
      <c r="D163" s="1009"/>
      <c r="E163" s="1009"/>
      <c r="F163" s="1009"/>
      <c r="G163" s="1009"/>
      <c r="H163" s="1009"/>
      <c r="I163" s="1009"/>
      <c r="J163" s="1009"/>
      <c r="K163" s="1009"/>
      <c r="L163" s="1009"/>
      <c r="M163" s="1009"/>
      <c r="N163" s="1009"/>
      <c r="O163" s="1009"/>
      <c r="P163" s="1009"/>
      <c r="Q163" s="1009"/>
      <c r="R163" s="1009"/>
      <c r="S163" s="1009"/>
      <c r="T163" s="1009"/>
      <c r="U163" s="1009"/>
      <c r="V163" s="1009"/>
      <c r="W163" s="1009"/>
      <c r="X163" s="1009"/>
      <c r="Y163" s="1009"/>
      <c r="Z163" s="1009"/>
    </row>
    <row r="164" ht="15.75" customHeight="1">
      <c r="A164" s="1009"/>
      <c r="B164" s="1009"/>
      <c r="C164" s="1009"/>
      <c r="D164" s="1009"/>
      <c r="E164" s="1009"/>
      <c r="F164" s="1009"/>
      <c r="G164" s="1009"/>
      <c r="H164" s="1009"/>
      <c r="I164" s="1009"/>
      <c r="J164" s="1009"/>
      <c r="K164" s="1009"/>
      <c r="L164" s="1009"/>
      <c r="M164" s="1009"/>
      <c r="N164" s="1009"/>
      <c r="O164" s="1009"/>
      <c r="P164" s="1009"/>
      <c r="Q164" s="1009"/>
      <c r="R164" s="1009"/>
      <c r="S164" s="1009"/>
      <c r="T164" s="1009"/>
      <c r="U164" s="1009"/>
      <c r="V164" s="1009"/>
      <c r="W164" s="1009"/>
      <c r="X164" s="1009"/>
      <c r="Y164" s="1009"/>
      <c r="Z164" s="1009"/>
    </row>
    <row r="165" ht="15.75" customHeight="1">
      <c r="A165" s="1009"/>
      <c r="B165" s="1009"/>
      <c r="C165" s="1009"/>
      <c r="D165" s="1009"/>
      <c r="E165" s="1009"/>
      <c r="F165" s="1009"/>
      <c r="G165" s="1009"/>
      <c r="H165" s="1009"/>
      <c r="I165" s="1009"/>
      <c r="J165" s="1009"/>
      <c r="K165" s="1009"/>
      <c r="L165" s="1009"/>
      <c r="M165" s="1009"/>
      <c r="N165" s="1009"/>
      <c r="O165" s="1009"/>
      <c r="P165" s="1009"/>
      <c r="Q165" s="1009"/>
      <c r="R165" s="1009"/>
      <c r="S165" s="1009"/>
      <c r="T165" s="1009"/>
      <c r="U165" s="1009"/>
      <c r="V165" s="1009"/>
      <c r="W165" s="1009"/>
      <c r="X165" s="1009"/>
      <c r="Y165" s="1009"/>
      <c r="Z165" s="1009"/>
    </row>
    <row r="166" ht="15.75" customHeight="1">
      <c r="A166" s="1009"/>
      <c r="B166" s="1009"/>
      <c r="C166" s="1009"/>
      <c r="D166" s="1009"/>
      <c r="E166" s="1009"/>
      <c r="F166" s="1009"/>
      <c r="G166" s="1009"/>
      <c r="H166" s="1009"/>
      <c r="I166" s="1009"/>
      <c r="J166" s="1009"/>
      <c r="K166" s="1009"/>
      <c r="L166" s="1009"/>
      <c r="M166" s="1009"/>
      <c r="N166" s="1009"/>
      <c r="O166" s="1009"/>
      <c r="P166" s="1009"/>
      <c r="Q166" s="1009"/>
      <c r="R166" s="1009"/>
      <c r="S166" s="1009"/>
      <c r="T166" s="1009"/>
      <c r="U166" s="1009"/>
      <c r="V166" s="1009"/>
      <c r="W166" s="1009"/>
      <c r="X166" s="1009"/>
      <c r="Y166" s="1009"/>
      <c r="Z166" s="1009"/>
    </row>
    <row r="167" ht="15.75" customHeight="1">
      <c r="A167" s="1009"/>
      <c r="B167" s="1009"/>
      <c r="C167" s="1009"/>
      <c r="D167" s="1009"/>
      <c r="E167" s="1009"/>
      <c r="F167" s="1009"/>
      <c r="G167" s="1009"/>
      <c r="H167" s="1009"/>
      <c r="I167" s="1009"/>
      <c r="J167" s="1009"/>
      <c r="K167" s="1009"/>
      <c r="L167" s="1009"/>
      <c r="M167" s="1009"/>
      <c r="N167" s="1009"/>
      <c r="O167" s="1009"/>
      <c r="P167" s="1009"/>
      <c r="Q167" s="1009"/>
      <c r="R167" s="1009"/>
      <c r="S167" s="1009"/>
      <c r="T167" s="1009"/>
      <c r="U167" s="1009"/>
      <c r="V167" s="1009"/>
      <c r="W167" s="1009"/>
      <c r="X167" s="1009"/>
      <c r="Y167" s="1009"/>
      <c r="Z167" s="1009"/>
    </row>
    <row r="168" ht="15.75" customHeight="1">
      <c r="A168" s="1009"/>
      <c r="B168" s="1009"/>
      <c r="C168" s="1009"/>
      <c r="D168" s="1009"/>
      <c r="E168" s="1009"/>
      <c r="F168" s="1009"/>
      <c r="G168" s="1009"/>
      <c r="H168" s="1009"/>
      <c r="I168" s="1009"/>
      <c r="J168" s="1009"/>
      <c r="K168" s="1009"/>
      <c r="L168" s="1009"/>
      <c r="M168" s="1009"/>
      <c r="N168" s="1009"/>
      <c r="O168" s="1009"/>
      <c r="P168" s="1009"/>
      <c r="Q168" s="1009"/>
      <c r="R168" s="1009"/>
      <c r="S168" s="1009"/>
      <c r="T168" s="1009"/>
      <c r="U168" s="1009"/>
      <c r="V168" s="1009"/>
      <c r="W168" s="1009"/>
      <c r="X168" s="1009"/>
      <c r="Y168" s="1009"/>
      <c r="Z168" s="1009"/>
    </row>
    <row r="169" ht="15.75" customHeight="1">
      <c r="A169" s="1009"/>
      <c r="B169" s="1009"/>
      <c r="C169" s="1009"/>
      <c r="D169" s="1009"/>
      <c r="E169" s="1009"/>
      <c r="F169" s="1009"/>
      <c r="G169" s="1009"/>
      <c r="H169" s="1009"/>
      <c r="I169" s="1009"/>
      <c r="J169" s="1009"/>
      <c r="K169" s="1009"/>
      <c r="L169" s="1009"/>
      <c r="M169" s="1009"/>
      <c r="N169" s="1009"/>
      <c r="O169" s="1009"/>
      <c r="P169" s="1009"/>
      <c r="Q169" s="1009"/>
      <c r="R169" s="1009"/>
      <c r="S169" s="1009"/>
      <c r="T169" s="1009"/>
      <c r="U169" s="1009"/>
      <c r="V169" s="1009"/>
      <c r="W169" s="1009"/>
      <c r="X169" s="1009"/>
      <c r="Y169" s="1009"/>
      <c r="Z169" s="1009"/>
    </row>
    <row r="170" ht="15.75" customHeight="1">
      <c r="A170" s="1009"/>
      <c r="B170" s="1009"/>
      <c r="C170" s="1009"/>
      <c r="D170" s="1009"/>
      <c r="E170" s="1009"/>
      <c r="F170" s="1009"/>
      <c r="G170" s="1009"/>
      <c r="H170" s="1009"/>
      <c r="I170" s="1009"/>
      <c r="J170" s="1009"/>
      <c r="K170" s="1009"/>
      <c r="L170" s="1009"/>
      <c r="M170" s="1009"/>
      <c r="N170" s="1009"/>
      <c r="O170" s="1009"/>
      <c r="P170" s="1009"/>
      <c r="Q170" s="1009"/>
      <c r="R170" s="1009"/>
      <c r="S170" s="1009"/>
      <c r="T170" s="1009"/>
      <c r="U170" s="1009"/>
      <c r="V170" s="1009"/>
      <c r="W170" s="1009"/>
      <c r="X170" s="1009"/>
      <c r="Y170" s="1009"/>
      <c r="Z170" s="1009"/>
    </row>
    <row r="171" ht="15.75" customHeight="1">
      <c r="A171" s="1009"/>
      <c r="B171" s="1009"/>
      <c r="C171" s="1009"/>
      <c r="D171" s="1009"/>
      <c r="E171" s="1009"/>
      <c r="F171" s="1009"/>
      <c r="G171" s="1009"/>
      <c r="H171" s="1009"/>
      <c r="I171" s="1009"/>
      <c r="J171" s="1009"/>
      <c r="K171" s="1009"/>
      <c r="L171" s="1009"/>
      <c r="M171" s="1009"/>
      <c r="N171" s="1009"/>
      <c r="O171" s="1009"/>
      <c r="P171" s="1009"/>
      <c r="Q171" s="1009"/>
      <c r="R171" s="1009"/>
      <c r="S171" s="1009"/>
      <c r="T171" s="1009"/>
      <c r="U171" s="1009"/>
      <c r="V171" s="1009"/>
      <c r="W171" s="1009"/>
      <c r="X171" s="1009"/>
      <c r="Y171" s="1009"/>
      <c r="Z171" s="1009"/>
    </row>
    <row r="172" ht="15.75" customHeight="1">
      <c r="A172" s="1009"/>
      <c r="B172" s="1009"/>
      <c r="C172" s="1009"/>
      <c r="D172" s="1009"/>
      <c r="E172" s="1009"/>
      <c r="F172" s="1009"/>
      <c r="G172" s="1009"/>
      <c r="H172" s="1009"/>
      <c r="I172" s="1009"/>
      <c r="J172" s="1009"/>
      <c r="K172" s="1009"/>
      <c r="L172" s="1009"/>
      <c r="M172" s="1009"/>
      <c r="N172" s="1009"/>
      <c r="O172" s="1009"/>
      <c r="P172" s="1009"/>
      <c r="Q172" s="1009"/>
      <c r="R172" s="1009"/>
      <c r="S172" s="1009"/>
      <c r="T172" s="1009"/>
      <c r="U172" s="1009"/>
      <c r="V172" s="1009"/>
      <c r="W172" s="1009"/>
      <c r="X172" s="1009"/>
      <c r="Y172" s="1009"/>
      <c r="Z172" s="1009"/>
    </row>
    <row r="173" ht="15.75" customHeight="1">
      <c r="A173" s="1009"/>
      <c r="B173" s="1009"/>
      <c r="C173" s="1009"/>
      <c r="D173" s="1009"/>
      <c r="E173" s="1009"/>
      <c r="F173" s="1009"/>
      <c r="G173" s="1009"/>
      <c r="H173" s="1009"/>
      <c r="I173" s="1009"/>
      <c r="J173" s="1009"/>
      <c r="K173" s="1009"/>
      <c r="L173" s="1009"/>
      <c r="M173" s="1009"/>
      <c r="N173" s="1009"/>
      <c r="O173" s="1009"/>
      <c r="P173" s="1009"/>
      <c r="Q173" s="1009"/>
      <c r="R173" s="1009"/>
      <c r="S173" s="1009"/>
      <c r="T173" s="1009"/>
      <c r="U173" s="1009"/>
      <c r="V173" s="1009"/>
      <c r="W173" s="1009"/>
      <c r="X173" s="1009"/>
      <c r="Y173" s="1009"/>
      <c r="Z173" s="1009"/>
    </row>
    <row r="174" ht="15.75" customHeight="1">
      <c r="A174" s="1009"/>
      <c r="B174" s="1009"/>
      <c r="C174" s="1009"/>
      <c r="D174" s="1009"/>
      <c r="E174" s="1009"/>
      <c r="F174" s="1009"/>
      <c r="G174" s="1009"/>
      <c r="H174" s="1009"/>
      <c r="I174" s="1009"/>
      <c r="J174" s="1009"/>
      <c r="K174" s="1009"/>
      <c r="L174" s="1009"/>
      <c r="M174" s="1009"/>
      <c r="N174" s="1009"/>
      <c r="O174" s="1009"/>
      <c r="P174" s="1009"/>
      <c r="Q174" s="1009"/>
      <c r="R174" s="1009"/>
      <c r="S174" s="1009"/>
      <c r="T174" s="1009"/>
      <c r="U174" s="1009"/>
      <c r="V174" s="1009"/>
      <c r="W174" s="1009"/>
      <c r="X174" s="1009"/>
      <c r="Y174" s="1009"/>
      <c r="Z174" s="1009"/>
    </row>
    <row r="175" ht="15.75" customHeight="1">
      <c r="A175" s="1009"/>
      <c r="B175" s="1009"/>
      <c r="C175" s="1009"/>
      <c r="D175" s="1009"/>
      <c r="E175" s="1009"/>
      <c r="F175" s="1009"/>
      <c r="G175" s="1009"/>
      <c r="H175" s="1009"/>
      <c r="I175" s="1009"/>
      <c r="J175" s="1009"/>
      <c r="K175" s="1009"/>
      <c r="L175" s="1009"/>
      <c r="M175" s="1009"/>
      <c r="N175" s="1009"/>
      <c r="O175" s="1009"/>
      <c r="P175" s="1009"/>
      <c r="Q175" s="1009"/>
      <c r="R175" s="1009"/>
      <c r="S175" s="1009"/>
      <c r="T175" s="1009"/>
      <c r="U175" s="1009"/>
      <c r="V175" s="1009"/>
      <c r="W175" s="1009"/>
      <c r="X175" s="1009"/>
      <c r="Y175" s="1009"/>
      <c r="Z175" s="1009"/>
    </row>
    <row r="176" ht="15.75" customHeight="1">
      <c r="A176" s="1009"/>
      <c r="B176" s="1009"/>
      <c r="C176" s="1009"/>
      <c r="D176" s="1009"/>
      <c r="E176" s="1009"/>
      <c r="F176" s="1009"/>
      <c r="G176" s="1009"/>
      <c r="H176" s="1009"/>
      <c r="I176" s="1009"/>
      <c r="J176" s="1009"/>
      <c r="K176" s="1009"/>
      <c r="L176" s="1009"/>
      <c r="M176" s="1009"/>
      <c r="N176" s="1009"/>
      <c r="O176" s="1009"/>
      <c r="P176" s="1009"/>
      <c r="Q176" s="1009"/>
      <c r="R176" s="1009"/>
      <c r="S176" s="1009"/>
      <c r="T176" s="1009"/>
      <c r="U176" s="1009"/>
      <c r="V176" s="1009"/>
      <c r="W176" s="1009"/>
      <c r="X176" s="1009"/>
      <c r="Y176" s="1009"/>
      <c r="Z176" s="1009"/>
    </row>
    <row r="177" ht="15.75" customHeight="1">
      <c r="A177" s="1009"/>
      <c r="B177" s="1009"/>
      <c r="C177" s="1009"/>
      <c r="D177" s="1009"/>
      <c r="E177" s="1009"/>
      <c r="F177" s="1009"/>
      <c r="G177" s="1009"/>
      <c r="H177" s="1009"/>
      <c r="I177" s="1009"/>
      <c r="J177" s="1009"/>
      <c r="K177" s="1009"/>
      <c r="L177" s="1009"/>
      <c r="M177" s="1009"/>
      <c r="N177" s="1009"/>
      <c r="O177" s="1009"/>
      <c r="P177" s="1009"/>
      <c r="Q177" s="1009"/>
      <c r="R177" s="1009"/>
      <c r="S177" s="1009"/>
      <c r="T177" s="1009"/>
      <c r="U177" s="1009"/>
      <c r="V177" s="1009"/>
      <c r="W177" s="1009"/>
      <c r="X177" s="1009"/>
      <c r="Y177" s="1009"/>
      <c r="Z177" s="1009"/>
    </row>
    <row r="178" ht="15.75" customHeight="1">
      <c r="A178" s="1009"/>
      <c r="B178" s="1009"/>
      <c r="C178" s="1009"/>
      <c r="D178" s="1009"/>
      <c r="E178" s="1009"/>
      <c r="F178" s="1009"/>
      <c r="G178" s="1009"/>
      <c r="H178" s="1009"/>
      <c r="I178" s="1009"/>
      <c r="J178" s="1009"/>
      <c r="K178" s="1009"/>
      <c r="L178" s="1009"/>
      <c r="M178" s="1009"/>
      <c r="N178" s="1009"/>
      <c r="O178" s="1009"/>
      <c r="P178" s="1009"/>
      <c r="Q178" s="1009"/>
      <c r="R178" s="1009"/>
      <c r="S178" s="1009"/>
      <c r="T178" s="1009"/>
      <c r="U178" s="1009"/>
      <c r="V178" s="1009"/>
      <c r="W178" s="1009"/>
      <c r="X178" s="1009"/>
      <c r="Y178" s="1009"/>
      <c r="Z178" s="1009"/>
    </row>
    <row r="179" ht="15.75" customHeight="1">
      <c r="A179" s="1009"/>
      <c r="B179" s="1009"/>
      <c r="C179" s="1009"/>
      <c r="D179" s="1009"/>
      <c r="E179" s="1009"/>
      <c r="F179" s="1009"/>
      <c r="G179" s="1009"/>
      <c r="H179" s="1009"/>
      <c r="I179" s="1009"/>
      <c r="J179" s="1009"/>
      <c r="K179" s="1009"/>
      <c r="L179" s="1009"/>
      <c r="M179" s="1009"/>
      <c r="N179" s="1009"/>
      <c r="O179" s="1009"/>
      <c r="P179" s="1009"/>
      <c r="Q179" s="1009"/>
      <c r="R179" s="1009"/>
      <c r="S179" s="1009"/>
      <c r="T179" s="1009"/>
      <c r="U179" s="1009"/>
      <c r="V179" s="1009"/>
      <c r="W179" s="1009"/>
      <c r="X179" s="1009"/>
      <c r="Y179" s="1009"/>
      <c r="Z179" s="1009"/>
    </row>
    <row r="180" ht="15.75" customHeight="1">
      <c r="A180" s="1009"/>
      <c r="B180" s="1009"/>
      <c r="C180" s="1009"/>
      <c r="D180" s="1009"/>
      <c r="E180" s="1009"/>
      <c r="F180" s="1009"/>
      <c r="G180" s="1009"/>
      <c r="H180" s="1009"/>
      <c r="I180" s="1009"/>
      <c r="J180" s="1009"/>
      <c r="K180" s="1009"/>
      <c r="L180" s="1009"/>
      <c r="M180" s="1009"/>
      <c r="N180" s="1009"/>
      <c r="O180" s="1009"/>
      <c r="P180" s="1009"/>
      <c r="Q180" s="1009"/>
      <c r="R180" s="1009"/>
      <c r="S180" s="1009"/>
      <c r="T180" s="1009"/>
      <c r="U180" s="1009"/>
      <c r="V180" s="1009"/>
      <c r="W180" s="1009"/>
      <c r="X180" s="1009"/>
      <c r="Y180" s="1009"/>
      <c r="Z180" s="1009"/>
    </row>
    <row r="181" ht="15.75" customHeight="1">
      <c r="A181" s="1009"/>
      <c r="B181" s="1009"/>
      <c r="C181" s="1009"/>
      <c r="D181" s="1009"/>
      <c r="E181" s="1009"/>
      <c r="F181" s="1009"/>
      <c r="G181" s="1009"/>
      <c r="H181" s="1009"/>
      <c r="I181" s="1009"/>
      <c r="J181" s="1009"/>
      <c r="K181" s="1009"/>
      <c r="L181" s="1009"/>
      <c r="M181" s="1009"/>
      <c r="N181" s="1009"/>
      <c r="O181" s="1009"/>
      <c r="P181" s="1009"/>
      <c r="Q181" s="1009"/>
      <c r="R181" s="1009"/>
      <c r="S181" s="1009"/>
      <c r="T181" s="1009"/>
      <c r="U181" s="1009"/>
      <c r="V181" s="1009"/>
      <c r="W181" s="1009"/>
      <c r="X181" s="1009"/>
      <c r="Y181" s="1009"/>
      <c r="Z181" s="1009"/>
    </row>
    <row r="182" ht="15.75" customHeight="1">
      <c r="A182" s="1009"/>
      <c r="B182" s="1009"/>
      <c r="C182" s="1009"/>
      <c r="D182" s="1009"/>
      <c r="E182" s="1009"/>
      <c r="F182" s="1009"/>
      <c r="G182" s="1009"/>
      <c r="H182" s="1009"/>
      <c r="I182" s="1009"/>
      <c r="J182" s="1009"/>
      <c r="K182" s="1009"/>
      <c r="L182" s="1009"/>
      <c r="M182" s="1009"/>
      <c r="N182" s="1009"/>
      <c r="O182" s="1009"/>
      <c r="P182" s="1009"/>
      <c r="Q182" s="1009"/>
      <c r="R182" s="1009"/>
      <c r="S182" s="1009"/>
      <c r="T182" s="1009"/>
      <c r="U182" s="1009"/>
      <c r="V182" s="1009"/>
      <c r="W182" s="1009"/>
      <c r="X182" s="1009"/>
      <c r="Y182" s="1009"/>
      <c r="Z182" s="1009"/>
    </row>
    <row r="183" ht="15.75" customHeight="1">
      <c r="A183" s="1009"/>
      <c r="B183" s="1009"/>
      <c r="C183" s="1009"/>
      <c r="D183" s="1009"/>
      <c r="E183" s="1009"/>
      <c r="F183" s="1009"/>
      <c r="G183" s="1009"/>
      <c r="H183" s="1009"/>
      <c r="I183" s="1009"/>
      <c r="J183" s="1009"/>
      <c r="K183" s="1009"/>
      <c r="L183" s="1009"/>
      <c r="M183" s="1009"/>
      <c r="N183" s="1009"/>
      <c r="O183" s="1009"/>
      <c r="P183" s="1009"/>
      <c r="Q183" s="1009"/>
      <c r="R183" s="1009"/>
      <c r="S183" s="1009"/>
      <c r="T183" s="1009"/>
      <c r="U183" s="1009"/>
      <c r="V183" s="1009"/>
      <c r="W183" s="1009"/>
      <c r="X183" s="1009"/>
      <c r="Y183" s="1009"/>
      <c r="Z183" s="1009"/>
    </row>
    <row r="184" ht="15.75" customHeight="1">
      <c r="A184" s="1009"/>
      <c r="B184" s="1009"/>
      <c r="C184" s="1009"/>
      <c r="D184" s="1009"/>
      <c r="E184" s="1009"/>
      <c r="F184" s="1009"/>
      <c r="G184" s="1009"/>
      <c r="H184" s="1009"/>
      <c r="I184" s="1009"/>
      <c r="J184" s="1009"/>
      <c r="K184" s="1009"/>
      <c r="L184" s="1009"/>
      <c r="M184" s="1009"/>
      <c r="N184" s="1009"/>
      <c r="O184" s="1009"/>
      <c r="P184" s="1009"/>
      <c r="Q184" s="1009"/>
      <c r="R184" s="1009"/>
      <c r="S184" s="1009"/>
      <c r="T184" s="1009"/>
      <c r="U184" s="1009"/>
      <c r="V184" s="1009"/>
      <c r="W184" s="1009"/>
      <c r="X184" s="1009"/>
      <c r="Y184" s="1009"/>
      <c r="Z184" s="1009"/>
    </row>
    <row r="185" ht="15.75" customHeight="1">
      <c r="A185" s="1009"/>
      <c r="B185" s="1009"/>
      <c r="C185" s="1009"/>
      <c r="D185" s="1009"/>
      <c r="E185" s="1009"/>
      <c r="F185" s="1009"/>
      <c r="G185" s="1009"/>
      <c r="H185" s="1009"/>
      <c r="I185" s="1009"/>
      <c r="J185" s="1009"/>
      <c r="K185" s="1009"/>
      <c r="L185" s="1009"/>
      <c r="M185" s="1009"/>
      <c r="N185" s="1009"/>
      <c r="O185" s="1009"/>
      <c r="P185" s="1009"/>
      <c r="Q185" s="1009"/>
      <c r="R185" s="1009"/>
      <c r="S185" s="1009"/>
      <c r="T185" s="1009"/>
      <c r="U185" s="1009"/>
      <c r="V185" s="1009"/>
      <c r="W185" s="1009"/>
      <c r="X185" s="1009"/>
      <c r="Y185" s="1009"/>
      <c r="Z185" s="1009"/>
    </row>
    <row r="186" ht="15.75" customHeight="1">
      <c r="A186" s="1009"/>
      <c r="B186" s="1009"/>
      <c r="C186" s="1009"/>
      <c r="D186" s="1009"/>
      <c r="E186" s="1009"/>
      <c r="F186" s="1009"/>
      <c r="G186" s="1009"/>
      <c r="H186" s="1009"/>
      <c r="I186" s="1009"/>
      <c r="J186" s="1009"/>
      <c r="K186" s="1009"/>
      <c r="L186" s="1009"/>
      <c r="M186" s="1009"/>
      <c r="N186" s="1009"/>
      <c r="O186" s="1009"/>
      <c r="P186" s="1009"/>
      <c r="Q186" s="1009"/>
      <c r="R186" s="1009"/>
      <c r="S186" s="1009"/>
      <c r="T186" s="1009"/>
      <c r="U186" s="1009"/>
      <c r="V186" s="1009"/>
      <c r="W186" s="1009"/>
      <c r="X186" s="1009"/>
      <c r="Y186" s="1009"/>
      <c r="Z186" s="1009"/>
    </row>
    <row r="187" ht="15.75" customHeight="1">
      <c r="A187" s="1009"/>
      <c r="B187" s="1009"/>
      <c r="C187" s="1009"/>
      <c r="D187" s="1009"/>
      <c r="E187" s="1009"/>
      <c r="F187" s="1009"/>
      <c r="G187" s="1009"/>
      <c r="H187" s="1009"/>
      <c r="I187" s="1009"/>
      <c r="J187" s="1009"/>
      <c r="K187" s="1009"/>
      <c r="L187" s="1009"/>
      <c r="M187" s="1009"/>
      <c r="N187" s="1009"/>
      <c r="O187" s="1009"/>
      <c r="P187" s="1009"/>
      <c r="Q187" s="1009"/>
      <c r="R187" s="1009"/>
      <c r="S187" s="1009"/>
      <c r="T187" s="1009"/>
      <c r="U187" s="1009"/>
      <c r="V187" s="1009"/>
      <c r="W187" s="1009"/>
      <c r="X187" s="1009"/>
      <c r="Y187" s="1009"/>
      <c r="Z187" s="1009"/>
    </row>
    <row r="188" ht="15.75" customHeight="1">
      <c r="A188" s="1009"/>
      <c r="B188" s="1009"/>
      <c r="C188" s="1009"/>
      <c r="D188" s="1009"/>
      <c r="E188" s="1009"/>
      <c r="F188" s="1009"/>
      <c r="G188" s="1009"/>
      <c r="H188" s="1009"/>
      <c r="I188" s="1009"/>
      <c r="J188" s="1009"/>
      <c r="K188" s="1009"/>
      <c r="L188" s="1009"/>
      <c r="M188" s="1009"/>
      <c r="N188" s="1009"/>
      <c r="O188" s="1009"/>
      <c r="P188" s="1009"/>
      <c r="Q188" s="1009"/>
      <c r="R188" s="1009"/>
      <c r="S188" s="1009"/>
      <c r="T188" s="1009"/>
      <c r="U188" s="1009"/>
      <c r="V188" s="1009"/>
      <c r="W188" s="1009"/>
      <c r="X188" s="1009"/>
      <c r="Y188" s="1009"/>
      <c r="Z188" s="1009"/>
    </row>
    <row r="189" ht="15.75" customHeight="1">
      <c r="A189" s="1009"/>
      <c r="B189" s="1009"/>
      <c r="C189" s="1009"/>
      <c r="D189" s="1009"/>
      <c r="E189" s="1009"/>
      <c r="F189" s="1009"/>
      <c r="G189" s="1009"/>
      <c r="H189" s="1009"/>
      <c r="I189" s="1009"/>
      <c r="J189" s="1009"/>
      <c r="K189" s="1009"/>
      <c r="L189" s="1009"/>
      <c r="M189" s="1009"/>
      <c r="N189" s="1009"/>
      <c r="O189" s="1009"/>
      <c r="P189" s="1009"/>
      <c r="Q189" s="1009"/>
      <c r="R189" s="1009"/>
      <c r="S189" s="1009"/>
      <c r="T189" s="1009"/>
      <c r="U189" s="1009"/>
      <c r="V189" s="1009"/>
      <c r="W189" s="1009"/>
      <c r="X189" s="1009"/>
      <c r="Y189" s="1009"/>
      <c r="Z189" s="1009"/>
    </row>
    <row r="190" ht="15.75" customHeight="1">
      <c r="A190" s="1009"/>
      <c r="B190" s="1009"/>
      <c r="C190" s="1009"/>
      <c r="D190" s="1009"/>
      <c r="E190" s="1009"/>
      <c r="F190" s="1009"/>
      <c r="G190" s="1009"/>
      <c r="H190" s="1009"/>
      <c r="I190" s="1009"/>
      <c r="J190" s="1009"/>
      <c r="K190" s="1009"/>
      <c r="L190" s="1009"/>
      <c r="M190" s="1009"/>
      <c r="N190" s="1009"/>
      <c r="O190" s="1009"/>
      <c r="P190" s="1009"/>
      <c r="Q190" s="1009"/>
      <c r="R190" s="1009"/>
      <c r="S190" s="1009"/>
      <c r="T190" s="1009"/>
      <c r="U190" s="1009"/>
      <c r="V190" s="1009"/>
      <c r="W190" s="1009"/>
      <c r="X190" s="1009"/>
      <c r="Y190" s="1009"/>
      <c r="Z190" s="1009"/>
    </row>
    <row r="191" ht="15.75" customHeight="1">
      <c r="A191" s="1009"/>
      <c r="B191" s="1009"/>
      <c r="C191" s="1009"/>
      <c r="D191" s="1009"/>
      <c r="E191" s="1009"/>
      <c r="F191" s="1009"/>
      <c r="G191" s="1009"/>
      <c r="H191" s="1009"/>
      <c r="I191" s="1009"/>
      <c r="J191" s="1009"/>
      <c r="K191" s="1009"/>
      <c r="L191" s="1009"/>
      <c r="M191" s="1009"/>
      <c r="N191" s="1009"/>
      <c r="O191" s="1009"/>
      <c r="P191" s="1009"/>
      <c r="Q191" s="1009"/>
      <c r="R191" s="1009"/>
      <c r="S191" s="1009"/>
      <c r="T191" s="1009"/>
      <c r="U191" s="1009"/>
      <c r="V191" s="1009"/>
      <c r="W191" s="1009"/>
      <c r="X191" s="1009"/>
      <c r="Y191" s="1009"/>
      <c r="Z191" s="1009"/>
    </row>
    <row r="192" ht="15.75" customHeight="1">
      <c r="A192" s="1009"/>
      <c r="B192" s="1009"/>
      <c r="C192" s="1009"/>
      <c r="D192" s="1009"/>
      <c r="E192" s="1009"/>
      <c r="F192" s="1009"/>
      <c r="G192" s="1009"/>
      <c r="H192" s="1009"/>
      <c r="I192" s="1009"/>
      <c r="J192" s="1009"/>
      <c r="K192" s="1009"/>
      <c r="L192" s="1009"/>
      <c r="M192" s="1009"/>
      <c r="N192" s="1009"/>
      <c r="O192" s="1009"/>
      <c r="P192" s="1009"/>
      <c r="Q192" s="1009"/>
      <c r="R192" s="1009"/>
      <c r="S192" s="1009"/>
      <c r="T192" s="1009"/>
      <c r="U192" s="1009"/>
      <c r="V192" s="1009"/>
      <c r="W192" s="1009"/>
      <c r="X192" s="1009"/>
      <c r="Y192" s="1009"/>
      <c r="Z192" s="1009"/>
    </row>
    <row r="193" ht="15.75" customHeight="1">
      <c r="A193" s="1009"/>
      <c r="B193" s="1009"/>
      <c r="C193" s="1009"/>
      <c r="D193" s="1009"/>
      <c r="E193" s="1009"/>
      <c r="F193" s="1009"/>
      <c r="G193" s="1009"/>
      <c r="H193" s="1009"/>
      <c r="I193" s="1009"/>
      <c r="J193" s="1009"/>
      <c r="K193" s="1009"/>
      <c r="L193" s="1009"/>
      <c r="M193" s="1009"/>
      <c r="N193" s="1009"/>
      <c r="O193" s="1009"/>
      <c r="P193" s="1009"/>
      <c r="Q193" s="1009"/>
      <c r="R193" s="1009"/>
      <c r="S193" s="1009"/>
      <c r="T193" s="1009"/>
      <c r="U193" s="1009"/>
      <c r="V193" s="1009"/>
      <c r="W193" s="1009"/>
      <c r="X193" s="1009"/>
      <c r="Y193" s="1009"/>
      <c r="Z193" s="1009"/>
    </row>
    <row r="194" ht="15.75" customHeight="1">
      <c r="A194" s="1009"/>
      <c r="B194" s="1009"/>
      <c r="C194" s="1009"/>
      <c r="D194" s="1009"/>
      <c r="E194" s="1009"/>
      <c r="F194" s="1009"/>
      <c r="G194" s="1009"/>
      <c r="H194" s="1009"/>
      <c r="I194" s="1009"/>
      <c r="J194" s="1009"/>
      <c r="K194" s="1009"/>
      <c r="L194" s="1009"/>
      <c r="M194" s="1009"/>
      <c r="N194" s="1009"/>
      <c r="O194" s="1009"/>
      <c r="P194" s="1009"/>
      <c r="Q194" s="1009"/>
      <c r="R194" s="1009"/>
      <c r="S194" s="1009"/>
      <c r="T194" s="1009"/>
      <c r="U194" s="1009"/>
      <c r="V194" s="1009"/>
      <c r="W194" s="1009"/>
      <c r="X194" s="1009"/>
      <c r="Y194" s="1009"/>
      <c r="Z194" s="1009"/>
    </row>
    <row r="195" ht="15.75" customHeight="1">
      <c r="A195" s="1009"/>
      <c r="B195" s="1009"/>
      <c r="C195" s="1009"/>
      <c r="D195" s="1009"/>
      <c r="E195" s="1009"/>
      <c r="F195" s="1009"/>
      <c r="G195" s="1009"/>
      <c r="H195" s="1009"/>
      <c r="I195" s="1009"/>
      <c r="J195" s="1009"/>
      <c r="K195" s="1009"/>
      <c r="L195" s="1009"/>
      <c r="M195" s="1009"/>
      <c r="N195" s="1009"/>
      <c r="O195" s="1009"/>
      <c r="P195" s="1009"/>
      <c r="Q195" s="1009"/>
      <c r="R195" s="1009"/>
      <c r="S195" s="1009"/>
      <c r="T195" s="1009"/>
      <c r="U195" s="1009"/>
      <c r="V195" s="1009"/>
      <c r="W195" s="1009"/>
      <c r="X195" s="1009"/>
      <c r="Y195" s="1009"/>
      <c r="Z195" s="1009"/>
    </row>
    <row r="196" ht="15.75" customHeight="1">
      <c r="A196" s="1009"/>
      <c r="B196" s="1009"/>
      <c r="C196" s="1009"/>
      <c r="D196" s="1009"/>
      <c r="E196" s="1009"/>
      <c r="F196" s="1009"/>
      <c r="G196" s="1009"/>
      <c r="H196" s="1009"/>
      <c r="I196" s="1009"/>
      <c r="J196" s="1009"/>
      <c r="K196" s="1009"/>
      <c r="L196" s="1009"/>
      <c r="M196" s="1009"/>
      <c r="N196" s="1009"/>
      <c r="O196" s="1009"/>
      <c r="P196" s="1009"/>
      <c r="Q196" s="1009"/>
      <c r="R196" s="1009"/>
      <c r="S196" s="1009"/>
      <c r="T196" s="1009"/>
      <c r="U196" s="1009"/>
      <c r="V196" s="1009"/>
      <c r="W196" s="1009"/>
      <c r="X196" s="1009"/>
      <c r="Y196" s="1009"/>
      <c r="Z196" s="1009"/>
    </row>
    <row r="197" ht="15.75" customHeight="1">
      <c r="A197" s="1009"/>
      <c r="B197" s="1009"/>
      <c r="C197" s="1009"/>
      <c r="D197" s="1009"/>
      <c r="E197" s="1009"/>
      <c r="F197" s="1009"/>
      <c r="G197" s="1009"/>
      <c r="H197" s="1009"/>
      <c r="I197" s="1009"/>
      <c r="J197" s="1009"/>
      <c r="K197" s="1009"/>
      <c r="L197" s="1009"/>
      <c r="M197" s="1009"/>
      <c r="N197" s="1009"/>
      <c r="O197" s="1009"/>
      <c r="P197" s="1009"/>
      <c r="Q197" s="1009"/>
      <c r="R197" s="1009"/>
      <c r="S197" s="1009"/>
      <c r="T197" s="1009"/>
      <c r="U197" s="1009"/>
      <c r="V197" s="1009"/>
      <c r="W197" s="1009"/>
      <c r="X197" s="1009"/>
      <c r="Y197" s="1009"/>
      <c r="Z197" s="1009"/>
    </row>
    <row r="198" ht="15.75" customHeight="1">
      <c r="A198" s="1009"/>
      <c r="B198" s="1009"/>
      <c r="C198" s="1009"/>
      <c r="D198" s="1009"/>
      <c r="E198" s="1009"/>
      <c r="F198" s="1009"/>
      <c r="G198" s="1009"/>
      <c r="H198" s="1009"/>
      <c r="I198" s="1009"/>
      <c r="J198" s="1009"/>
      <c r="K198" s="1009"/>
      <c r="L198" s="1009"/>
      <c r="M198" s="1009"/>
      <c r="N198" s="1009"/>
      <c r="O198" s="1009"/>
      <c r="P198" s="1009"/>
      <c r="Q198" s="1009"/>
      <c r="R198" s="1009"/>
      <c r="S198" s="1009"/>
      <c r="T198" s="1009"/>
      <c r="U198" s="1009"/>
      <c r="V198" s="1009"/>
      <c r="W198" s="1009"/>
      <c r="X198" s="1009"/>
      <c r="Y198" s="1009"/>
      <c r="Z198" s="1009"/>
    </row>
    <row r="199" ht="15.75" customHeight="1">
      <c r="A199" s="1009"/>
      <c r="B199" s="1009"/>
      <c r="C199" s="1009"/>
      <c r="D199" s="1009"/>
      <c r="E199" s="1009"/>
      <c r="F199" s="1009"/>
      <c r="G199" s="1009"/>
      <c r="H199" s="1009"/>
      <c r="I199" s="1009"/>
      <c r="J199" s="1009"/>
      <c r="K199" s="1009"/>
      <c r="L199" s="1009"/>
      <c r="M199" s="1009"/>
      <c r="N199" s="1009"/>
      <c r="O199" s="1009"/>
      <c r="P199" s="1009"/>
      <c r="Q199" s="1009"/>
      <c r="R199" s="1009"/>
      <c r="S199" s="1009"/>
      <c r="T199" s="1009"/>
      <c r="U199" s="1009"/>
      <c r="V199" s="1009"/>
      <c r="W199" s="1009"/>
      <c r="X199" s="1009"/>
      <c r="Y199" s="1009"/>
      <c r="Z199" s="1009"/>
    </row>
    <row r="200" ht="15.75" customHeight="1">
      <c r="A200" s="1009"/>
      <c r="B200" s="1009"/>
      <c r="C200" s="1009"/>
      <c r="D200" s="1009"/>
      <c r="E200" s="1009"/>
      <c r="F200" s="1009"/>
      <c r="G200" s="1009"/>
      <c r="H200" s="1009"/>
      <c r="I200" s="1009"/>
      <c r="J200" s="1009"/>
      <c r="K200" s="1009"/>
      <c r="L200" s="1009"/>
      <c r="M200" s="1009"/>
      <c r="N200" s="1009"/>
      <c r="O200" s="1009"/>
      <c r="P200" s="1009"/>
      <c r="Q200" s="1009"/>
      <c r="R200" s="1009"/>
      <c r="S200" s="1009"/>
      <c r="T200" s="1009"/>
      <c r="U200" s="1009"/>
      <c r="V200" s="1009"/>
      <c r="W200" s="1009"/>
      <c r="X200" s="1009"/>
      <c r="Y200" s="1009"/>
      <c r="Z200" s="1009"/>
    </row>
    <row r="201" ht="15.75" customHeight="1">
      <c r="A201" s="1009"/>
      <c r="B201" s="1009"/>
      <c r="C201" s="1009"/>
      <c r="D201" s="1009"/>
      <c r="E201" s="1009"/>
      <c r="F201" s="1009"/>
      <c r="G201" s="1009"/>
      <c r="H201" s="1009"/>
      <c r="I201" s="1009"/>
      <c r="J201" s="1009"/>
      <c r="K201" s="1009"/>
      <c r="L201" s="1009"/>
      <c r="M201" s="1009"/>
      <c r="N201" s="1009"/>
      <c r="O201" s="1009"/>
      <c r="P201" s="1009"/>
      <c r="Q201" s="1009"/>
      <c r="R201" s="1009"/>
      <c r="S201" s="1009"/>
      <c r="T201" s="1009"/>
      <c r="U201" s="1009"/>
      <c r="V201" s="1009"/>
      <c r="W201" s="1009"/>
      <c r="X201" s="1009"/>
      <c r="Y201" s="1009"/>
      <c r="Z201" s="1009"/>
    </row>
    <row r="202" ht="15.75" customHeight="1">
      <c r="A202" s="1009"/>
      <c r="B202" s="1009"/>
      <c r="C202" s="1009"/>
      <c r="D202" s="1009"/>
      <c r="E202" s="1009"/>
      <c r="F202" s="1009"/>
      <c r="G202" s="1009"/>
      <c r="H202" s="1009"/>
      <c r="I202" s="1009"/>
      <c r="J202" s="1009"/>
      <c r="K202" s="1009"/>
      <c r="L202" s="1009"/>
      <c r="M202" s="1009"/>
      <c r="N202" s="1009"/>
      <c r="O202" s="1009"/>
      <c r="P202" s="1009"/>
      <c r="Q202" s="1009"/>
      <c r="R202" s="1009"/>
      <c r="S202" s="1009"/>
      <c r="T202" s="1009"/>
      <c r="U202" s="1009"/>
      <c r="V202" s="1009"/>
      <c r="W202" s="1009"/>
      <c r="X202" s="1009"/>
      <c r="Y202" s="1009"/>
      <c r="Z202" s="1009"/>
    </row>
    <row r="203" ht="15.75" customHeight="1">
      <c r="A203" s="1009"/>
      <c r="B203" s="1009"/>
      <c r="C203" s="1009"/>
      <c r="D203" s="1009"/>
      <c r="E203" s="1009"/>
      <c r="F203" s="1009"/>
      <c r="G203" s="1009"/>
      <c r="H203" s="1009"/>
      <c r="I203" s="1009"/>
      <c r="J203" s="1009"/>
      <c r="K203" s="1009"/>
      <c r="L203" s="1009"/>
      <c r="M203" s="1009"/>
      <c r="N203" s="1009"/>
      <c r="O203" s="1009"/>
      <c r="P203" s="1009"/>
      <c r="Q203" s="1009"/>
      <c r="R203" s="1009"/>
      <c r="S203" s="1009"/>
      <c r="T203" s="1009"/>
      <c r="U203" s="1009"/>
      <c r="V203" s="1009"/>
      <c r="W203" s="1009"/>
      <c r="X203" s="1009"/>
      <c r="Y203" s="1009"/>
      <c r="Z203" s="1009"/>
    </row>
    <row r="204" ht="15.75" customHeight="1">
      <c r="A204" s="1009"/>
      <c r="B204" s="1009"/>
      <c r="C204" s="1009"/>
      <c r="D204" s="1009"/>
      <c r="E204" s="1009"/>
      <c r="F204" s="1009"/>
      <c r="G204" s="1009"/>
      <c r="H204" s="1009"/>
      <c r="I204" s="1009"/>
      <c r="J204" s="1009"/>
      <c r="K204" s="1009"/>
      <c r="L204" s="1009"/>
      <c r="M204" s="1009"/>
      <c r="N204" s="1009"/>
      <c r="O204" s="1009"/>
      <c r="P204" s="1009"/>
      <c r="Q204" s="1009"/>
      <c r="R204" s="1009"/>
      <c r="S204" s="1009"/>
      <c r="T204" s="1009"/>
      <c r="U204" s="1009"/>
      <c r="V204" s="1009"/>
      <c r="W204" s="1009"/>
      <c r="X204" s="1009"/>
      <c r="Y204" s="1009"/>
      <c r="Z204" s="1009"/>
    </row>
    <row r="205" ht="15.75" customHeight="1">
      <c r="A205" s="1009"/>
      <c r="B205" s="1009"/>
      <c r="C205" s="1009"/>
      <c r="D205" s="1009"/>
      <c r="E205" s="1009"/>
      <c r="F205" s="1009"/>
      <c r="G205" s="1009"/>
      <c r="H205" s="1009"/>
      <c r="I205" s="1009"/>
      <c r="J205" s="1009"/>
      <c r="K205" s="1009"/>
      <c r="L205" s="1009"/>
      <c r="M205" s="1009"/>
      <c r="N205" s="1009"/>
      <c r="O205" s="1009"/>
      <c r="P205" s="1009"/>
      <c r="Q205" s="1009"/>
      <c r="R205" s="1009"/>
      <c r="S205" s="1009"/>
      <c r="T205" s="1009"/>
      <c r="U205" s="1009"/>
      <c r="V205" s="1009"/>
      <c r="W205" s="1009"/>
      <c r="X205" s="1009"/>
      <c r="Y205" s="1009"/>
      <c r="Z205" s="1009"/>
    </row>
    <row r="206" ht="15.75" customHeight="1">
      <c r="A206" s="1009"/>
      <c r="B206" s="1009"/>
      <c r="C206" s="1009"/>
      <c r="D206" s="1009"/>
      <c r="E206" s="1009"/>
      <c r="F206" s="1009"/>
      <c r="G206" s="1009"/>
      <c r="H206" s="1009"/>
      <c r="I206" s="1009"/>
      <c r="J206" s="1009"/>
      <c r="K206" s="1009"/>
      <c r="L206" s="1009"/>
      <c r="M206" s="1009"/>
      <c r="N206" s="1009"/>
      <c r="O206" s="1009"/>
      <c r="P206" s="1009"/>
      <c r="Q206" s="1009"/>
      <c r="R206" s="1009"/>
      <c r="S206" s="1009"/>
      <c r="T206" s="1009"/>
      <c r="U206" s="1009"/>
      <c r="V206" s="1009"/>
      <c r="W206" s="1009"/>
      <c r="X206" s="1009"/>
      <c r="Y206" s="1009"/>
      <c r="Z206" s="1009"/>
    </row>
    <row r="207" ht="15.75" customHeight="1">
      <c r="A207" s="1009"/>
      <c r="B207" s="1009"/>
      <c r="C207" s="1009"/>
      <c r="D207" s="1009"/>
      <c r="E207" s="1009"/>
      <c r="F207" s="1009"/>
      <c r="G207" s="1009"/>
      <c r="H207" s="1009"/>
      <c r="I207" s="1009"/>
      <c r="J207" s="1009"/>
      <c r="K207" s="1009"/>
      <c r="L207" s="1009"/>
      <c r="M207" s="1009"/>
      <c r="N207" s="1009"/>
      <c r="O207" s="1009"/>
      <c r="P207" s="1009"/>
      <c r="Q207" s="1009"/>
      <c r="R207" s="1009"/>
      <c r="S207" s="1009"/>
      <c r="T207" s="1009"/>
      <c r="U207" s="1009"/>
      <c r="V207" s="1009"/>
      <c r="W207" s="1009"/>
      <c r="X207" s="1009"/>
      <c r="Y207" s="1009"/>
      <c r="Z207" s="1009"/>
    </row>
    <row r="208" ht="15.75" customHeight="1">
      <c r="A208" s="1009"/>
      <c r="B208" s="1009"/>
      <c r="C208" s="1009"/>
      <c r="D208" s="1009"/>
      <c r="E208" s="1009"/>
      <c r="F208" s="1009"/>
      <c r="G208" s="1009"/>
      <c r="H208" s="1009"/>
      <c r="I208" s="1009"/>
      <c r="J208" s="1009"/>
      <c r="K208" s="1009"/>
      <c r="L208" s="1009"/>
      <c r="M208" s="1009"/>
      <c r="N208" s="1009"/>
      <c r="O208" s="1009"/>
      <c r="P208" s="1009"/>
      <c r="Q208" s="1009"/>
      <c r="R208" s="1009"/>
      <c r="S208" s="1009"/>
      <c r="T208" s="1009"/>
      <c r="U208" s="1009"/>
      <c r="V208" s="1009"/>
      <c r="W208" s="1009"/>
      <c r="X208" s="1009"/>
      <c r="Y208" s="1009"/>
      <c r="Z208" s="1009"/>
    </row>
    <row r="209" ht="15.75" customHeight="1">
      <c r="A209" s="1009"/>
      <c r="B209" s="1009"/>
      <c r="C209" s="1009"/>
      <c r="D209" s="1009"/>
      <c r="E209" s="1009"/>
      <c r="F209" s="1009"/>
      <c r="G209" s="1009"/>
      <c r="H209" s="1009"/>
      <c r="I209" s="1009"/>
      <c r="J209" s="1009"/>
      <c r="K209" s="1009"/>
      <c r="L209" s="1009"/>
      <c r="M209" s="1009"/>
      <c r="N209" s="1009"/>
      <c r="O209" s="1009"/>
      <c r="P209" s="1009"/>
      <c r="Q209" s="1009"/>
      <c r="R209" s="1009"/>
      <c r="S209" s="1009"/>
      <c r="T209" s="1009"/>
      <c r="U209" s="1009"/>
      <c r="V209" s="1009"/>
      <c r="W209" s="1009"/>
      <c r="X209" s="1009"/>
      <c r="Y209" s="1009"/>
      <c r="Z209" s="1009"/>
    </row>
    <row r="210" ht="15.75" customHeight="1">
      <c r="A210" s="1009"/>
      <c r="B210" s="1009"/>
      <c r="C210" s="1009"/>
      <c r="D210" s="1009"/>
      <c r="E210" s="1009"/>
      <c r="F210" s="1009"/>
      <c r="G210" s="1009"/>
      <c r="H210" s="1009"/>
      <c r="I210" s="1009"/>
      <c r="J210" s="1009"/>
      <c r="K210" s="1009"/>
      <c r="L210" s="1009"/>
      <c r="M210" s="1009"/>
      <c r="N210" s="1009"/>
      <c r="O210" s="1009"/>
      <c r="P210" s="1009"/>
      <c r="Q210" s="1009"/>
      <c r="R210" s="1009"/>
      <c r="S210" s="1009"/>
      <c r="T210" s="1009"/>
      <c r="U210" s="1009"/>
      <c r="V210" s="1009"/>
      <c r="W210" s="1009"/>
      <c r="X210" s="1009"/>
      <c r="Y210" s="1009"/>
      <c r="Z210" s="1009"/>
    </row>
    <row r="211" ht="15.75" customHeight="1">
      <c r="A211" s="1009"/>
      <c r="B211" s="1009"/>
      <c r="C211" s="1009"/>
      <c r="D211" s="1009"/>
      <c r="E211" s="1009"/>
      <c r="F211" s="1009"/>
      <c r="G211" s="1009"/>
      <c r="H211" s="1009"/>
      <c r="I211" s="1009"/>
      <c r="J211" s="1009"/>
      <c r="K211" s="1009"/>
      <c r="L211" s="1009"/>
      <c r="M211" s="1009"/>
      <c r="N211" s="1009"/>
      <c r="O211" s="1009"/>
      <c r="P211" s="1009"/>
      <c r="Q211" s="1009"/>
      <c r="R211" s="1009"/>
      <c r="S211" s="1009"/>
      <c r="T211" s="1009"/>
      <c r="U211" s="1009"/>
      <c r="V211" s="1009"/>
      <c r="W211" s="1009"/>
      <c r="X211" s="1009"/>
      <c r="Y211" s="1009"/>
      <c r="Z211" s="1009"/>
    </row>
    <row r="212" ht="15.75" customHeight="1">
      <c r="A212" s="1009"/>
      <c r="B212" s="1009"/>
      <c r="C212" s="1009"/>
      <c r="D212" s="1009"/>
      <c r="E212" s="1009"/>
      <c r="F212" s="1009"/>
      <c r="G212" s="1009"/>
      <c r="H212" s="1009"/>
      <c r="I212" s="1009"/>
      <c r="J212" s="1009"/>
      <c r="K212" s="1009"/>
      <c r="L212" s="1009"/>
      <c r="M212" s="1009"/>
      <c r="N212" s="1009"/>
      <c r="O212" s="1009"/>
      <c r="P212" s="1009"/>
      <c r="Q212" s="1009"/>
      <c r="R212" s="1009"/>
      <c r="S212" s="1009"/>
      <c r="T212" s="1009"/>
      <c r="U212" s="1009"/>
      <c r="V212" s="1009"/>
      <c r="W212" s="1009"/>
      <c r="X212" s="1009"/>
      <c r="Y212" s="1009"/>
      <c r="Z212" s="1009"/>
    </row>
    <row r="213" ht="15.75" customHeight="1">
      <c r="A213" s="1009"/>
      <c r="B213" s="1009"/>
      <c r="C213" s="1009"/>
      <c r="D213" s="1009"/>
      <c r="E213" s="1009"/>
      <c r="F213" s="1009"/>
      <c r="G213" s="1009"/>
      <c r="H213" s="1009"/>
      <c r="I213" s="1009"/>
      <c r="J213" s="1009"/>
      <c r="K213" s="1009"/>
      <c r="L213" s="1009"/>
      <c r="M213" s="1009"/>
      <c r="N213" s="1009"/>
      <c r="O213" s="1009"/>
      <c r="P213" s="1009"/>
      <c r="Q213" s="1009"/>
      <c r="R213" s="1009"/>
      <c r="S213" s="1009"/>
      <c r="T213" s="1009"/>
      <c r="U213" s="1009"/>
      <c r="V213" s="1009"/>
      <c r="W213" s="1009"/>
      <c r="X213" s="1009"/>
      <c r="Y213" s="1009"/>
      <c r="Z213" s="1009"/>
    </row>
    <row r="214" ht="15.75" customHeight="1">
      <c r="A214" s="1009"/>
      <c r="B214" s="1009"/>
      <c r="C214" s="1009"/>
      <c r="D214" s="1009"/>
      <c r="E214" s="1009"/>
      <c r="F214" s="1009"/>
      <c r="G214" s="1009"/>
      <c r="H214" s="1009"/>
      <c r="I214" s="1009"/>
      <c r="J214" s="1009"/>
      <c r="K214" s="1009"/>
      <c r="L214" s="1009"/>
      <c r="M214" s="1009"/>
      <c r="N214" s="1009"/>
      <c r="O214" s="1009"/>
      <c r="P214" s="1009"/>
      <c r="Q214" s="1009"/>
      <c r="R214" s="1009"/>
      <c r="S214" s="1009"/>
      <c r="T214" s="1009"/>
      <c r="U214" s="1009"/>
      <c r="V214" s="1009"/>
      <c r="W214" s="1009"/>
      <c r="X214" s="1009"/>
      <c r="Y214" s="1009"/>
      <c r="Z214" s="1009"/>
    </row>
    <row r="215" ht="15.75" customHeight="1">
      <c r="A215" s="1009"/>
      <c r="B215" s="1009"/>
      <c r="C215" s="1009"/>
      <c r="D215" s="1009"/>
      <c r="E215" s="1009"/>
      <c r="F215" s="1009"/>
      <c r="G215" s="1009"/>
      <c r="H215" s="1009"/>
      <c r="I215" s="1009"/>
      <c r="J215" s="1009"/>
      <c r="K215" s="1009"/>
      <c r="L215" s="1009"/>
      <c r="M215" s="1009"/>
      <c r="N215" s="1009"/>
      <c r="O215" s="1009"/>
      <c r="P215" s="1009"/>
      <c r="Q215" s="1009"/>
      <c r="R215" s="1009"/>
      <c r="S215" s="1009"/>
      <c r="T215" s="1009"/>
      <c r="U215" s="1009"/>
      <c r="V215" s="1009"/>
      <c r="W215" s="1009"/>
      <c r="X215" s="1009"/>
      <c r="Y215" s="1009"/>
      <c r="Z215" s="1009"/>
    </row>
    <row r="216" ht="15.75" customHeight="1">
      <c r="A216" s="1009"/>
      <c r="B216" s="1009"/>
      <c r="C216" s="1009"/>
      <c r="D216" s="1009"/>
      <c r="E216" s="1009"/>
      <c r="F216" s="1009"/>
      <c r="G216" s="1009"/>
      <c r="H216" s="1009"/>
      <c r="I216" s="1009"/>
      <c r="J216" s="1009"/>
      <c r="K216" s="1009"/>
      <c r="L216" s="1009"/>
      <c r="M216" s="1009"/>
      <c r="N216" s="1009"/>
      <c r="O216" s="1009"/>
      <c r="P216" s="1009"/>
      <c r="Q216" s="1009"/>
      <c r="R216" s="1009"/>
      <c r="S216" s="1009"/>
      <c r="T216" s="1009"/>
      <c r="U216" s="1009"/>
      <c r="V216" s="1009"/>
      <c r="W216" s="1009"/>
      <c r="X216" s="1009"/>
      <c r="Y216" s="1009"/>
      <c r="Z216" s="1009"/>
    </row>
    <row r="217" ht="15.75" customHeight="1">
      <c r="A217" s="1009"/>
      <c r="B217" s="1009"/>
      <c r="C217" s="1009"/>
      <c r="D217" s="1009"/>
      <c r="E217" s="1009"/>
      <c r="F217" s="1009"/>
      <c r="G217" s="1009"/>
      <c r="H217" s="1009"/>
      <c r="I217" s="1009"/>
      <c r="J217" s="1009"/>
      <c r="K217" s="1009"/>
      <c r="L217" s="1009"/>
      <c r="M217" s="1009"/>
      <c r="N217" s="1009"/>
      <c r="O217" s="1009"/>
      <c r="P217" s="1009"/>
      <c r="Q217" s="1009"/>
      <c r="R217" s="1009"/>
      <c r="S217" s="1009"/>
      <c r="T217" s="1009"/>
      <c r="U217" s="1009"/>
      <c r="V217" s="1009"/>
      <c r="W217" s="1009"/>
      <c r="X217" s="1009"/>
      <c r="Y217" s="1009"/>
      <c r="Z217" s="1009"/>
    </row>
    <row r="218" ht="15.75" customHeight="1">
      <c r="A218" s="1009"/>
      <c r="B218" s="1009"/>
      <c r="C218" s="1009"/>
      <c r="D218" s="1009"/>
      <c r="E218" s="1009"/>
      <c r="F218" s="1009"/>
      <c r="G218" s="1009"/>
      <c r="H218" s="1009"/>
      <c r="I218" s="1009"/>
      <c r="J218" s="1009"/>
      <c r="K218" s="1009"/>
      <c r="L218" s="1009"/>
      <c r="M218" s="1009"/>
      <c r="N218" s="1009"/>
      <c r="O218" s="1009"/>
      <c r="P218" s="1009"/>
      <c r="Q218" s="1009"/>
      <c r="R218" s="1009"/>
      <c r="S218" s="1009"/>
      <c r="T218" s="1009"/>
      <c r="U218" s="1009"/>
      <c r="V218" s="1009"/>
      <c r="W218" s="1009"/>
      <c r="X218" s="1009"/>
      <c r="Y218" s="1009"/>
      <c r="Z218" s="1009"/>
    </row>
    <row r="219" ht="15.75" customHeight="1">
      <c r="A219" s="1009"/>
      <c r="B219" s="1009"/>
      <c r="C219" s="1009"/>
      <c r="D219" s="1009"/>
      <c r="E219" s="1009"/>
      <c r="F219" s="1009"/>
      <c r="G219" s="1009"/>
      <c r="H219" s="1009"/>
      <c r="I219" s="1009"/>
      <c r="J219" s="1009"/>
      <c r="K219" s="1009"/>
      <c r="L219" s="1009"/>
      <c r="M219" s="1009"/>
      <c r="N219" s="1009"/>
      <c r="O219" s="1009"/>
      <c r="P219" s="1009"/>
      <c r="Q219" s="1009"/>
      <c r="R219" s="1009"/>
      <c r="S219" s="1009"/>
      <c r="T219" s="1009"/>
      <c r="U219" s="1009"/>
      <c r="V219" s="1009"/>
      <c r="W219" s="1009"/>
      <c r="X219" s="1009"/>
      <c r="Y219" s="1009"/>
      <c r="Z219" s="1009"/>
    </row>
    <row r="220" ht="15.75" customHeight="1">
      <c r="A220" s="1009"/>
      <c r="B220" s="1009"/>
      <c r="C220" s="1009"/>
      <c r="D220" s="1009"/>
      <c r="E220" s="1009"/>
      <c r="F220" s="1009"/>
      <c r="G220" s="1009"/>
      <c r="H220" s="1009"/>
      <c r="I220" s="1009"/>
      <c r="J220" s="1009"/>
      <c r="K220" s="1009"/>
      <c r="L220" s="1009"/>
      <c r="M220" s="1009"/>
      <c r="N220" s="1009"/>
      <c r="O220" s="1009"/>
      <c r="P220" s="1009"/>
      <c r="Q220" s="1009"/>
      <c r="R220" s="1009"/>
      <c r="S220" s="1009"/>
      <c r="T220" s="1009"/>
      <c r="U220" s="1009"/>
      <c r="V220" s="1009"/>
      <c r="W220" s="1009"/>
      <c r="X220" s="1009"/>
      <c r="Y220" s="1009"/>
      <c r="Z220" s="1009"/>
    </row>
    <row r="221" ht="15.75" customHeight="1">
      <c r="A221" s="1009"/>
      <c r="B221" s="1009"/>
      <c r="C221" s="1009"/>
      <c r="D221" s="1009"/>
      <c r="E221" s="1009"/>
      <c r="F221" s="1009"/>
      <c r="G221" s="1009"/>
      <c r="H221" s="1009"/>
      <c r="I221" s="1009"/>
      <c r="J221" s="1009"/>
      <c r="K221" s="1009"/>
      <c r="L221" s="1009"/>
      <c r="M221" s="1009"/>
      <c r="N221" s="1009"/>
      <c r="O221" s="1009"/>
      <c r="P221" s="1009"/>
      <c r="Q221" s="1009"/>
      <c r="R221" s="1009"/>
      <c r="S221" s="1009"/>
      <c r="T221" s="1009"/>
      <c r="U221" s="1009"/>
      <c r="V221" s="1009"/>
      <c r="W221" s="1009"/>
      <c r="X221" s="1009"/>
      <c r="Y221" s="1009"/>
      <c r="Z221" s="1009"/>
    </row>
    <row r="222" ht="15.75" customHeight="1">
      <c r="A222" s="1009"/>
      <c r="B222" s="1009"/>
      <c r="C222" s="1009"/>
      <c r="D222" s="1009"/>
      <c r="E222" s="1009"/>
      <c r="F222" s="1009"/>
      <c r="G222" s="1009"/>
      <c r="H222" s="1009"/>
      <c r="I222" s="1009"/>
      <c r="J222" s="1009"/>
      <c r="K222" s="1009"/>
      <c r="L222" s="1009"/>
      <c r="M222" s="1009"/>
      <c r="N222" s="1009"/>
      <c r="O222" s="1009"/>
      <c r="P222" s="1009"/>
      <c r="Q222" s="1009"/>
      <c r="R222" s="1009"/>
      <c r="S222" s="1009"/>
      <c r="T222" s="1009"/>
      <c r="U222" s="1009"/>
      <c r="V222" s="1009"/>
      <c r="W222" s="1009"/>
      <c r="X222" s="1009"/>
      <c r="Y222" s="1009"/>
      <c r="Z222" s="1009"/>
    </row>
    <row r="223" ht="15.75" customHeight="1">
      <c r="A223" s="1009"/>
      <c r="B223" s="1009"/>
      <c r="C223" s="1009"/>
      <c r="D223" s="1009"/>
      <c r="E223" s="1009"/>
      <c r="F223" s="1009"/>
      <c r="G223" s="1009"/>
      <c r="H223" s="1009"/>
      <c r="I223" s="1009"/>
      <c r="J223" s="1009"/>
      <c r="K223" s="1009"/>
      <c r="L223" s="1009"/>
      <c r="M223" s="1009"/>
      <c r="N223" s="1009"/>
      <c r="O223" s="1009"/>
      <c r="P223" s="1009"/>
      <c r="Q223" s="1009"/>
      <c r="R223" s="1009"/>
      <c r="S223" s="1009"/>
      <c r="T223" s="1009"/>
      <c r="U223" s="1009"/>
      <c r="V223" s="1009"/>
      <c r="W223" s="1009"/>
      <c r="X223" s="1009"/>
      <c r="Y223" s="1009"/>
      <c r="Z223" s="1009"/>
    </row>
    <row r="224" ht="15.75" customHeight="1">
      <c r="A224" s="1009"/>
      <c r="B224" s="1009"/>
      <c r="C224" s="1009"/>
      <c r="D224" s="1009"/>
      <c r="E224" s="1009"/>
      <c r="F224" s="1009"/>
      <c r="G224" s="1009"/>
      <c r="H224" s="1009"/>
      <c r="I224" s="1009"/>
      <c r="J224" s="1009"/>
      <c r="K224" s="1009"/>
      <c r="L224" s="1009"/>
      <c r="M224" s="1009"/>
      <c r="N224" s="1009"/>
      <c r="O224" s="1009"/>
      <c r="P224" s="1009"/>
      <c r="Q224" s="1009"/>
      <c r="R224" s="1009"/>
      <c r="S224" s="1009"/>
      <c r="T224" s="1009"/>
      <c r="U224" s="1009"/>
      <c r="V224" s="1009"/>
      <c r="W224" s="1009"/>
      <c r="X224" s="1009"/>
      <c r="Y224" s="1009"/>
      <c r="Z224" s="1009"/>
    </row>
    <row r="225" ht="15.75" customHeight="1">
      <c r="A225" s="1009"/>
      <c r="B225" s="1009"/>
      <c r="C225" s="1009"/>
      <c r="D225" s="1009"/>
      <c r="E225" s="1009"/>
      <c r="F225" s="1009"/>
      <c r="G225" s="1009"/>
      <c r="H225" s="1009"/>
      <c r="I225" s="1009"/>
      <c r="J225" s="1009"/>
      <c r="K225" s="1009"/>
      <c r="L225" s="1009"/>
      <c r="M225" s="1009"/>
      <c r="N225" s="1009"/>
      <c r="O225" s="1009"/>
      <c r="P225" s="1009"/>
      <c r="Q225" s="1009"/>
      <c r="R225" s="1009"/>
      <c r="S225" s="1009"/>
      <c r="T225" s="1009"/>
      <c r="U225" s="1009"/>
      <c r="V225" s="1009"/>
      <c r="W225" s="1009"/>
      <c r="X225" s="1009"/>
      <c r="Y225" s="1009"/>
      <c r="Z225" s="1009"/>
    </row>
    <row r="226" ht="15.75" customHeight="1">
      <c r="A226" s="1009"/>
      <c r="B226" s="1009"/>
      <c r="C226" s="1009"/>
      <c r="D226" s="1009"/>
      <c r="E226" s="1009"/>
      <c r="F226" s="1009"/>
      <c r="G226" s="1009"/>
      <c r="H226" s="1009"/>
      <c r="I226" s="1009"/>
      <c r="J226" s="1009"/>
      <c r="K226" s="1009"/>
      <c r="L226" s="1009"/>
      <c r="M226" s="1009"/>
      <c r="N226" s="1009"/>
      <c r="O226" s="1009"/>
      <c r="P226" s="1009"/>
      <c r="Q226" s="1009"/>
      <c r="R226" s="1009"/>
      <c r="S226" s="1009"/>
      <c r="T226" s="1009"/>
      <c r="U226" s="1009"/>
      <c r="V226" s="1009"/>
      <c r="W226" s="1009"/>
      <c r="X226" s="1009"/>
      <c r="Y226" s="1009"/>
      <c r="Z226" s="1009"/>
    </row>
    <row r="227" ht="15.75" customHeight="1">
      <c r="A227" s="1009"/>
      <c r="B227" s="1009"/>
      <c r="C227" s="1009"/>
      <c r="D227" s="1009"/>
      <c r="E227" s="1009"/>
      <c r="F227" s="1009"/>
      <c r="G227" s="1009"/>
      <c r="H227" s="1009"/>
      <c r="I227" s="1009"/>
      <c r="J227" s="1009"/>
      <c r="K227" s="1009"/>
      <c r="L227" s="1009"/>
      <c r="M227" s="1009"/>
      <c r="N227" s="1009"/>
      <c r="O227" s="1009"/>
      <c r="P227" s="1009"/>
      <c r="Q227" s="1009"/>
      <c r="R227" s="1009"/>
      <c r="S227" s="1009"/>
      <c r="T227" s="1009"/>
      <c r="U227" s="1009"/>
      <c r="V227" s="1009"/>
      <c r="W227" s="1009"/>
      <c r="X227" s="1009"/>
      <c r="Y227" s="1009"/>
      <c r="Z227" s="1009"/>
    </row>
    <row r="228" ht="15.75" customHeight="1">
      <c r="A228" s="1009"/>
      <c r="B228" s="1009"/>
      <c r="C228" s="1009"/>
      <c r="D228" s="1009"/>
      <c r="E228" s="1009"/>
      <c r="F228" s="1009"/>
      <c r="G228" s="1009"/>
      <c r="H228" s="1009"/>
      <c r="I228" s="1009"/>
      <c r="J228" s="1009"/>
      <c r="K228" s="1009"/>
      <c r="L228" s="1009"/>
      <c r="M228" s="1009"/>
      <c r="N228" s="1009"/>
      <c r="O228" s="1009"/>
      <c r="P228" s="1009"/>
      <c r="Q228" s="1009"/>
      <c r="R228" s="1009"/>
      <c r="S228" s="1009"/>
      <c r="T228" s="1009"/>
      <c r="U228" s="1009"/>
      <c r="V228" s="1009"/>
      <c r="W228" s="1009"/>
      <c r="X228" s="1009"/>
      <c r="Y228" s="1009"/>
      <c r="Z228" s="1009"/>
    </row>
    <row r="229" ht="15.75" customHeight="1">
      <c r="A229" s="1009"/>
      <c r="B229" s="1009"/>
      <c r="C229" s="1009"/>
      <c r="D229" s="1009"/>
      <c r="E229" s="1009"/>
      <c r="F229" s="1009"/>
      <c r="G229" s="1009"/>
      <c r="H229" s="1009"/>
      <c r="I229" s="1009"/>
      <c r="J229" s="1009"/>
      <c r="K229" s="1009"/>
      <c r="L229" s="1009"/>
      <c r="M229" s="1009"/>
      <c r="N229" s="1009"/>
      <c r="O229" s="1009"/>
      <c r="P229" s="1009"/>
      <c r="Q229" s="1009"/>
      <c r="R229" s="1009"/>
      <c r="S229" s="1009"/>
      <c r="T229" s="1009"/>
      <c r="U229" s="1009"/>
      <c r="V229" s="1009"/>
      <c r="W229" s="1009"/>
      <c r="X229" s="1009"/>
      <c r="Y229" s="1009"/>
      <c r="Z229" s="1009"/>
    </row>
    <row r="230" ht="15.75" customHeight="1">
      <c r="A230" s="1009"/>
      <c r="B230" s="1009"/>
      <c r="C230" s="1009"/>
      <c r="D230" s="1009"/>
      <c r="E230" s="1009"/>
      <c r="F230" s="1009"/>
      <c r="G230" s="1009"/>
      <c r="H230" s="1009"/>
      <c r="I230" s="1009"/>
      <c r="J230" s="1009"/>
      <c r="K230" s="1009"/>
      <c r="L230" s="1009"/>
      <c r="M230" s="1009"/>
      <c r="N230" s="1009"/>
      <c r="O230" s="1009"/>
      <c r="P230" s="1009"/>
      <c r="Q230" s="1009"/>
      <c r="R230" s="1009"/>
      <c r="S230" s="1009"/>
      <c r="T230" s="1009"/>
      <c r="U230" s="1009"/>
      <c r="V230" s="1009"/>
      <c r="W230" s="1009"/>
      <c r="X230" s="1009"/>
      <c r="Y230" s="1009"/>
      <c r="Z230" s="1009"/>
    </row>
    <row r="231" ht="15.75" customHeight="1">
      <c r="A231" s="1009"/>
      <c r="B231" s="1009"/>
      <c r="C231" s="1009"/>
      <c r="D231" s="1009"/>
      <c r="E231" s="1009"/>
      <c r="F231" s="1009"/>
      <c r="G231" s="1009"/>
      <c r="H231" s="1009"/>
      <c r="I231" s="1009"/>
      <c r="J231" s="1009"/>
      <c r="K231" s="1009"/>
      <c r="L231" s="1009"/>
      <c r="M231" s="1009"/>
      <c r="N231" s="1009"/>
      <c r="O231" s="1009"/>
      <c r="P231" s="1009"/>
      <c r="Q231" s="1009"/>
      <c r="R231" s="1009"/>
      <c r="S231" s="1009"/>
      <c r="T231" s="1009"/>
      <c r="U231" s="1009"/>
      <c r="V231" s="1009"/>
      <c r="W231" s="1009"/>
      <c r="X231" s="1009"/>
      <c r="Y231" s="1009"/>
      <c r="Z231" s="1009"/>
    </row>
    <row r="232" ht="15.75" customHeight="1">
      <c r="A232" s="1009"/>
      <c r="B232" s="1009"/>
      <c r="C232" s="1009"/>
      <c r="D232" s="1009"/>
      <c r="E232" s="1009"/>
      <c r="F232" s="1009"/>
      <c r="G232" s="1009"/>
      <c r="H232" s="1009"/>
      <c r="I232" s="1009"/>
      <c r="J232" s="1009"/>
      <c r="K232" s="1009"/>
      <c r="L232" s="1009"/>
      <c r="M232" s="1009"/>
      <c r="N232" s="1009"/>
      <c r="O232" s="1009"/>
      <c r="P232" s="1009"/>
      <c r="Q232" s="1009"/>
      <c r="R232" s="1009"/>
      <c r="S232" s="1009"/>
      <c r="T232" s="1009"/>
      <c r="U232" s="1009"/>
      <c r="V232" s="1009"/>
      <c r="W232" s="1009"/>
      <c r="X232" s="1009"/>
      <c r="Y232" s="1009"/>
      <c r="Z232" s="1009"/>
    </row>
    <row r="233" ht="15.75" customHeight="1">
      <c r="A233" s="1009"/>
      <c r="B233" s="1009"/>
      <c r="C233" s="1009"/>
      <c r="D233" s="1009"/>
      <c r="E233" s="1009"/>
      <c r="F233" s="1009"/>
      <c r="G233" s="1009"/>
      <c r="H233" s="1009"/>
      <c r="I233" s="1009"/>
      <c r="J233" s="1009"/>
      <c r="K233" s="1009"/>
      <c r="L233" s="1009"/>
      <c r="M233" s="1009"/>
      <c r="N233" s="1009"/>
      <c r="O233" s="1009"/>
      <c r="P233" s="1009"/>
      <c r="Q233" s="1009"/>
      <c r="R233" s="1009"/>
      <c r="S233" s="1009"/>
      <c r="T233" s="1009"/>
      <c r="U233" s="1009"/>
      <c r="V233" s="1009"/>
      <c r="W233" s="1009"/>
      <c r="X233" s="1009"/>
      <c r="Y233" s="1009"/>
      <c r="Z233" s="1009"/>
    </row>
    <row r="234" ht="15.75" customHeight="1">
      <c r="A234" s="1009"/>
      <c r="B234" s="1009"/>
      <c r="C234" s="1009"/>
      <c r="D234" s="1009"/>
      <c r="E234" s="1009"/>
      <c r="F234" s="1009"/>
      <c r="G234" s="1009"/>
      <c r="H234" s="1009"/>
      <c r="I234" s="1009"/>
      <c r="J234" s="1009"/>
      <c r="K234" s="1009"/>
      <c r="L234" s="1009"/>
      <c r="M234" s="1009"/>
      <c r="N234" s="1009"/>
      <c r="O234" s="1009"/>
      <c r="P234" s="1009"/>
      <c r="Q234" s="1009"/>
      <c r="R234" s="1009"/>
      <c r="S234" s="1009"/>
      <c r="T234" s="1009"/>
      <c r="U234" s="1009"/>
      <c r="V234" s="1009"/>
      <c r="W234" s="1009"/>
      <c r="X234" s="1009"/>
      <c r="Y234" s="1009"/>
      <c r="Z234" s="1009"/>
    </row>
    <row r="235" ht="15.75" customHeight="1">
      <c r="A235" s="1009"/>
      <c r="B235" s="1009"/>
      <c r="C235" s="1009"/>
      <c r="D235" s="1009"/>
      <c r="E235" s="1009"/>
      <c r="F235" s="1009"/>
      <c r="G235" s="1009"/>
      <c r="H235" s="1009"/>
      <c r="I235" s="1009"/>
      <c r="J235" s="1009"/>
      <c r="K235" s="1009"/>
      <c r="L235" s="1009"/>
      <c r="M235" s="1009"/>
      <c r="N235" s="1009"/>
      <c r="O235" s="1009"/>
      <c r="P235" s="1009"/>
      <c r="Q235" s="1009"/>
      <c r="R235" s="1009"/>
      <c r="S235" s="1009"/>
      <c r="T235" s="1009"/>
      <c r="U235" s="1009"/>
      <c r="V235" s="1009"/>
      <c r="W235" s="1009"/>
      <c r="X235" s="1009"/>
      <c r="Y235" s="1009"/>
      <c r="Z235" s="1009"/>
    </row>
    <row r="236" ht="15.75" customHeight="1">
      <c r="A236" s="1009"/>
      <c r="B236" s="1009"/>
      <c r="C236" s="1009"/>
      <c r="D236" s="1009"/>
      <c r="E236" s="1009"/>
      <c r="F236" s="1009"/>
      <c r="G236" s="1009"/>
      <c r="H236" s="1009"/>
      <c r="I236" s="1009"/>
      <c r="J236" s="1009"/>
      <c r="K236" s="1009"/>
      <c r="L236" s="1009"/>
      <c r="M236" s="1009"/>
      <c r="N236" s="1009"/>
      <c r="O236" s="1009"/>
      <c r="P236" s="1009"/>
      <c r="Q236" s="1009"/>
      <c r="R236" s="1009"/>
      <c r="S236" s="1009"/>
      <c r="T236" s="1009"/>
      <c r="U236" s="1009"/>
      <c r="V236" s="1009"/>
      <c r="W236" s="1009"/>
      <c r="X236" s="1009"/>
      <c r="Y236" s="1009"/>
      <c r="Z236" s="1009"/>
    </row>
    <row r="237" ht="15.75" customHeight="1">
      <c r="A237" s="1009"/>
      <c r="B237" s="1009"/>
      <c r="C237" s="1009"/>
      <c r="D237" s="1009"/>
      <c r="E237" s="1009"/>
      <c r="F237" s="1009"/>
      <c r="G237" s="1009"/>
      <c r="H237" s="1009"/>
      <c r="I237" s="1009"/>
      <c r="J237" s="1009"/>
      <c r="K237" s="1009"/>
      <c r="L237" s="1009"/>
      <c r="M237" s="1009"/>
      <c r="N237" s="1009"/>
      <c r="O237" s="1009"/>
      <c r="P237" s="1009"/>
      <c r="Q237" s="1009"/>
      <c r="R237" s="1009"/>
      <c r="S237" s="1009"/>
      <c r="T237" s="1009"/>
      <c r="U237" s="1009"/>
      <c r="V237" s="1009"/>
      <c r="W237" s="1009"/>
      <c r="X237" s="1009"/>
      <c r="Y237" s="1009"/>
      <c r="Z237" s="1009"/>
    </row>
    <row r="238" ht="15.75" customHeight="1">
      <c r="A238" s="1009"/>
      <c r="B238" s="1009"/>
      <c r="C238" s="1009"/>
      <c r="D238" s="1009"/>
      <c r="E238" s="1009"/>
      <c r="F238" s="1009"/>
      <c r="G238" s="1009"/>
      <c r="H238" s="1009"/>
      <c r="I238" s="1009"/>
      <c r="J238" s="1009"/>
      <c r="K238" s="1009"/>
      <c r="L238" s="1009"/>
      <c r="M238" s="1009"/>
      <c r="N238" s="1009"/>
      <c r="O238" s="1009"/>
      <c r="P238" s="1009"/>
      <c r="Q238" s="1009"/>
      <c r="R238" s="1009"/>
      <c r="S238" s="1009"/>
      <c r="T238" s="1009"/>
      <c r="U238" s="1009"/>
      <c r="V238" s="1009"/>
      <c r="W238" s="1009"/>
      <c r="X238" s="1009"/>
      <c r="Y238" s="1009"/>
      <c r="Z238" s="1009"/>
    </row>
    <row r="239" ht="15.75" customHeight="1">
      <c r="A239" s="1009"/>
      <c r="B239" s="1009"/>
      <c r="C239" s="1009"/>
      <c r="D239" s="1009"/>
      <c r="E239" s="1009"/>
      <c r="F239" s="1009"/>
      <c r="G239" s="1009"/>
      <c r="H239" s="1009"/>
      <c r="I239" s="1009"/>
      <c r="J239" s="1009"/>
      <c r="K239" s="1009"/>
      <c r="L239" s="1009"/>
      <c r="M239" s="1009"/>
      <c r="N239" s="1009"/>
      <c r="O239" s="1009"/>
      <c r="P239" s="1009"/>
      <c r="Q239" s="1009"/>
      <c r="R239" s="1009"/>
      <c r="S239" s="1009"/>
      <c r="T239" s="1009"/>
      <c r="U239" s="1009"/>
      <c r="V239" s="1009"/>
      <c r="W239" s="1009"/>
      <c r="X239" s="1009"/>
      <c r="Y239" s="1009"/>
      <c r="Z239" s="1009"/>
    </row>
    <row r="240" ht="15.75" customHeight="1">
      <c r="A240" s="1009"/>
      <c r="B240" s="1009"/>
      <c r="C240" s="1009"/>
      <c r="D240" s="1009"/>
      <c r="E240" s="1009"/>
      <c r="F240" s="1009"/>
      <c r="G240" s="1009"/>
      <c r="H240" s="1009"/>
      <c r="I240" s="1009"/>
      <c r="J240" s="1009"/>
      <c r="K240" s="1009"/>
      <c r="L240" s="1009"/>
      <c r="M240" s="1009"/>
      <c r="N240" s="1009"/>
      <c r="O240" s="1009"/>
      <c r="P240" s="1009"/>
      <c r="Q240" s="1009"/>
      <c r="R240" s="1009"/>
      <c r="S240" s="1009"/>
      <c r="T240" s="1009"/>
      <c r="U240" s="1009"/>
      <c r="V240" s="1009"/>
      <c r="W240" s="1009"/>
      <c r="X240" s="1009"/>
      <c r="Y240" s="1009"/>
      <c r="Z240" s="1009"/>
    </row>
    <row r="241" ht="15.75" customHeight="1">
      <c r="A241" s="1009"/>
      <c r="B241" s="1009"/>
      <c r="C241" s="1009"/>
      <c r="D241" s="1009"/>
      <c r="E241" s="1009"/>
      <c r="F241" s="1009"/>
      <c r="G241" s="1009"/>
      <c r="H241" s="1009"/>
      <c r="I241" s="1009"/>
      <c r="J241" s="1009"/>
      <c r="K241" s="1009"/>
      <c r="L241" s="1009"/>
      <c r="M241" s="1009"/>
      <c r="N241" s="1009"/>
      <c r="O241" s="1009"/>
      <c r="P241" s="1009"/>
      <c r="Q241" s="1009"/>
      <c r="R241" s="1009"/>
      <c r="S241" s="1009"/>
      <c r="T241" s="1009"/>
      <c r="U241" s="1009"/>
      <c r="V241" s="1009"/>
      <c r="W241" s="1009"/>
      <c r="X241" s="1009"/>
      <c r="Y241" s="1009"/>
      <c r="Z241" s="1009"/>
    </row>
    <row r="242" ht="15.75" customHeight="1">
      <c r="A242" s="1009"/>
      <c r="B242" s="1009"/>
      <c r="C242" s="1009"/>
      <c r="D242" s="1009"/>
      <c r="E242" s="1009"/>
      <c r="F242" s="1009"/>
      <c r="G242" s="1009"/>
      <c r="H242" s="1009"/>
      <c r="I242" s="1009"/>
      <c r="J242" s="1009"/>
      <c r="K242" s="1009"/>
      <c r="L242" s="1009"/>
      <c r="M242" s="1009"/>
      <c r="N242" s="1009"/>
      <c r="O242" s="1009"/>
      <c r="P242" s="1009"/>
      <c r="Q242" s="1009"/>
      <c r="R242" s="1009"/>
      <c r="S242" s="1009"/>
      <c r="T242" s="1009"/>
      <c r="U242" s="1009"/>
      <c r="V242" s="1009"/>
      <c r="W242" s="1009"/>
      <c r="X242" s="1009"/>
      <c r="Y242" s="1009"/>
      <c r="Z242" s="1009"/>
    </row>
    <row r="243" ht="15.75" customHeight="1">
      <c r="A243" s="1009"/>
      <c r="B243" s="1009"/>
      <c r="C243" s="1009"/>
      <c r="D243" s="1009"/>
      <c r="E243" s="1009"/>
      <c r="F243" s="1009"/>
      <c r="G243" s="1009"/>
      <c r="H243" s="1009"/>
      <c r="I243" s="1009"/>
      <c r="J243" s="1009"/>
      <c r="K243" s="1009"/>
      <c r="L243" s="1009"/>
      <c r="M243" s="1009"/>
      <c r="N243" s="1009"/>
      <c r="O243" s="1009"/>
      <c r="P243" s="1009"/>
      <c r="Q243" s="1009"/>
      <c r="R243" s="1009"/>
      <c r="S243" s="1009"/>
      <c r="T243" s="1009"/>
      <c r="U243" s="1009"/>
      <c r="V243" s="1009"/>
      <c r="W243" s="1009"/>
      <c r="X243" s="1009"/>
      <c r="Y243" s="1009"/>
      <c r="Z243" s="1009"/>
    </row>
    <row r="244" ht="15.75" customHeight="1">
      <c r="A244" s="1009"/>
      <c r="B244" s="1009"/>
      <c r="C244" s="1009"/>
      <c r="D244" s="1009"/>
      <c r="E244" s="1009"/>
      <c r="F244" s="1009"/>
      <c r="G244" s="1009"/>
      <c r="H244" s="1009"/>
      <c r="I244" s="1009"/>
      <c r="J244" s="1009"/>
      <c r="K244" s="1009"/>
      <c r="L244" s="1009"/>
      <c r="M244" s="1009"/>
      <c r="N244" s="1009"/>
      <c r="O244" s="1009"/>
      <c r="P244" s="1009"/>
      <c r="Q244" s="1009"/>
      <c r="R244" s="1009"/>
      <c r="S244" s="1009"/>
      <c r="T244" s="1009"/>
      <c r="U244" s="1009"/>
      <c r="V244" s="1009"/>
      <c r="W244" s="1009"/>
      <c r="X244" s="1009"/>
      <c r="Y244" s="1009"/>
      <c r="Z244" s="1009"/>
    </row>
    <row r="245" ht="15.75" customHeight="1">
      <c r="A245" s="1009"/>
      <c r="B245" s="1009"/>
      <c r="C245" s="1009"/>
      <c r="D245" s="1009"/>
      <c r="E245" s="1009"/>
      <c r="F245" s="1009"/>
      <c r="G245" s="1009"/>
      <c r="H245" s="1009"/>
      <c r="I245" s="1009"/>
      <c r="J245" s="1009"/>
      <c r="K245" s="1009"/>
      <c r="L245" s="1009"/>
      <c r="M245" s="1009"/>
      <c r="N245" s="1009"/>
      <c r="O245" s="1009"/>
      <c r="P245" s="1009"/>
      <c r="Q245" s="1009"/>
      <c r="R245" s="1009"/>
      <c r="S245" s="1009"/>
      <c r="T245" s="1009"/>
      <c r="U245" s="1009"/>
      <c r="V245" s="1009"/>
      <c r="W245" s="1009"/>
      <c r="X245" s="1009"/>
      <c r="Y245" s="1009"/>
      <c r="Z245" s="1009"/>
    </row>
    <row r="246" ht="15.75" customHeight="1">
      <c r="A246" s="1009"/>
      <c r="B246" s="1009"/>
      <c r="C246" s="1009"/>
      <c r="D246" s="1009"/>
      <c r="E246" s="1009"/>
      <c r="F246" s="1009"/>
      <c r="G246" s="1009"/>
      <c r="H246" s="1009"/>
      <c r="I246" s="1009"/>
      <c r="J246" s="1009"/>
      <c r="K246" s="1009"/>
      <c r="L246" s="1009"/>
      <c r="M246" s="1009"/>
      <c r="N246" s="1009"/>
      <c r="O246" s="1009"/>
      <c r="P246" s="1009"/>
      <c r="Q246" s="1009"/>
      <c r="R246" s="1009"/>
      <c r="S246" s="1009"/>
      <c r="T246" s="1009"/>
      <c r="U246" s="1009"/>
      <c r="V246" s="1009"/>
      <c r="W246" s="1009"/>
      <c r="X246" s="1009"/>
      <c r="Y246" s="1009"/>
      <c r="Z246" s="1009"/>
    </row>
    <row r="247" ht="15.75" customHeight="1">
      <c r="A247" s="1009"/>
      <c r="B247" s="1009"/>
      <c r="C247" s="1009"/>
      <c r="D247" s="1009"/>
      <c r="E247" s="1009"/>
      <c r="F247" s="1009"/>
      <c r="G247" s="1009"/>
      <c r="H247" s="1009"/>
      <c r="I247" s="1009"/>
      <c r="J247" s="1009"/>
      <c r="K247" s="1009"/>
      <c r="L247" s="1009"/>
      <c r="M247" s="1009"/>
      <c r="N247" s="1009"/>
      <c r="O247" s="1009"/>
      <c r="P247" s="1009"/>
      <c r="Q247" s="1009"/>
      <c r="R247" s="1009"/>
      <c r="S247" s="1009"/>
      <c r="T247" s="1009"/>
      <c r="U247" s="1009"/>
      <c r="V247" s="1009"/>
      <c r="W247" s="1009"/>
      <c r="X247" s="1009"/>
      <c r="Y247" s="1009"/>
      <c r="Z247" s="1009"/>
    </row>
    <row r="248" ht="15.75" customHeight="1">
      <c r="A248" s="1009"/>
      <c r="B248" s="1009"/>
      <c r="C248" s="1009"/>
      <c r="D248" s="1009"/>
      <c r="E248" s="1009"/>
      <c r="F248" s="1009"/>
      <c r="G248" s="1009"/>
      <c r="H248" s="1009"/>
      <c r="I248" s="1009"/>
      <c r="J248" s="1009"/>
      <c r="K248" s="1009"/>
      <c r="L248" s="1009"/>
      <c r="M248" s="1009"/>
      <c r="N248" s="1009"/>
      <c r="O248" s="1009"/>
      <c r="P248" s="1009"/>
      <c r="Q248" s="1009"/>
      <c r="R248" s="1009"/>
      <c r="S248" s="1009"/>
      <c r="T248" s="1009"/>
      <c r="U248" s="1009"/>
      <c r="V248" s="1009"/>
      <c r="W248" s="1009"/>
      <c r="X248" s="1009"/>
      <c r="Y248" s="1009"/>
      <c r="Z248" s="1009"/>
    </row>
    <row r="249" ht="15.75" customHeight="1">
      <c r="A249" s="1009"/>
      <c r="B249" s="1009"/>
      <c r="C249" s="1009"/>
      <c r="D249" s="1009"/>
      <c r="E249" s="1009"/>
      <c r="F249" s="1009"/>
      <c r="G249" s="1009"/>
      <c r="H249" s="1009"/>
      <c r="I249" s="1009"/>
      <c r="J249" s="1009"/>
      <c r="K249" s="1009"/>
      <c r="L249" s="1009"/>
      <c r="M249" s="1009"/>
      <c r="N249" s="1009"/>
      <c r="O249" s="1009"/>
      <c r="P249" s="1009"/>
      <c r="Q249" s="1009"/>
      <c r="R249" s="1009"/>
      <c r="S249" s="1009"/>
      <c r="T249" s="1009"/>
      <c r="U249" s="1009"/>
      <c r="V249" s="1009"/>
      <c r="W249" s="1009"/>
      <c r="X249" s="1009"/>
      <c r="Y249" s="1009"/>
      <c r="Z249" s="1009"/>
    </row>
    <row r="250" ht="15.75" customHeight="1">
      <c r="A250" s="1009"/>
      <c r="B250" s="1009"/>
      <c r="C250" s="1009"/>
      <c r="D250" s="1009"/>
      <c r="E250" s="1009"/>
      <c r="F250" s="1009"/>
      <c r="G250" s="1009"/>
      <c r="H250" s="1009"/>
      <c r="I250" s="1009"/>
      <c r="J250" s="1009"/>
      <c r="K250" s="1009"/>
      <c r="L250" s="1009"/>
      <c r="M250" s="1009"/>
      <c r="N250" s="1009"/>
      <c r="O250" s="1009"/>
      <c r="P250" s="1009"/>
      <c r="Q250" s="1009"/>
      <c r="R250" s="1009"/>
      <c r="S250" s="1009"/>
      <c r="T250" s="1009"/>
      <c r="U250" s="1009"/>
      <c r="V250" s="1009"/>
      <c r="W250" s="1009"/>
      <c r="X250" s="1009"/>
      <c r="Y250" s="1009"/>
      <c r="Z250" s="1009"/>
    </row>
    <row r="251" ht="15.75" customHeight="1">
      <c r="A251" s="1009"/>
      <c r="B251" s="1009"/>
      <c r="C251" s="1009"/>
      <c r="D251" s="1009"/>
      <c r="E251" s="1009"/>
      <c r="F251" s="1009"/>
      <c r="G251" s="1009"/>
      <c r="H251" s="1009"/>
      <c r="I251" s="1009"/>
      <c r="J251" s="1009"/>
      <c r="K251" s="1009"/>
      <c r="L251" s="1009"/>
      <c r="M251" s="1009"/>
      <c r="N251" s="1009"/>
      <c r="O251" s="1009"/>
      <c r="P251" s="1009"/>
      <c r="Q251" s="1009"/>
      <c r="R251" s="1009"/>
      <c r="S251" s="1009"/>
      <c r="T251" s="1009"/>
      <c r="U251" s="1009"/>
      <c r="V251" s="1009"/>
      <c r="W251" s="1009"/>
      <c r="X251" s="1009"/>
      <c r="Y251" s="1009"/>
      <c r="Z251" s="1009"/>
    </row>
    <row r="252" ht="15.75" customHeight="1">
      <c r="A252" s="1009"/>
      <c r="B252" s="1009"/>
      <c r="C252" s="1009"/>
      <c r="D252" s="1009"/>
      <c r="E252" s="1009"/>
      <c r="F252" s="1009"/>
      <c r="G252" s="1009"/>
      <c r="H252" s="1009"/>
      <c r="I252" s="1009"/>
      <c r="J252" s="1009"/>
      <c r="K252" s="1009"/>
      <c r="L252" s="1009"/>
      <c r="M252" s="1009"/>
      <c r="N252" s="1009"/>
      <c r="O252" s="1009"/>
      <c r="P252" s="1009"/>
      <c r="Q252" s="1009"/>
      <c r="R252" s="1009"/>
      <c r="S252" s="1009"/>
      <c r="T252" s="1009"/>
      <c r="U252" s="1009"/>
      <c r="V252" s="1009"/>
      <c r="W252" s="1009"/>
      <c r="X252" s="1009"/>
      <c r="Y252" s="1009"/>
      <c r="Z252" s="1009"/>
    </row>
    <row r="253" ht="15.75" customHeight="1">
      <c r="A253" s="1009"/>
      <c r="B253" s="1009"/>
      <c r="C253" s="1009"/>
      <c r="D253" s="1009"/>
      <c r="E253" s="1009"/>
      <c r="F253" s="1009"/>
      <c r="G253" s="1009"/>
      <c r="H253" s="1009"/>
      <c r="I253" s="1009"/>
      <c r="J253" s="1009"/>
      <c r="K253" s="1009"/>
      <c r="L253" s="1009"/>
      <c r="M253" s="1009"/>
      <c r="N253" s="1009"/>
      <c r="O253" s="1009"/>
      <c r="P253" s="1009"/>
      <c r="Q253" s="1009"/>
      <c r="R253" s="1009"/>
      <c r="S253" s="1009"/>
      <c r="T253" s="1009"/>
      <c r="U253" s="1009"/>
      <c r="V253" s="1009"/>
      <c r="W253" s="1009"/>
      <c r="X253" s="1009"/>
      <c r="Y253" s="1009"/>
      <c r="Z253" s="1009"/>
    </row>
    <row r="254" ht="15.75" customHeight="1">
      <c r="A254" s="1009"/>
      <c r="B254" s="1009"/>
      <c r="C254" s="1009"/>
      <c r="D254" s="1009"/>
      <c r="E254" s="1009"/>
      <c r="F254" s="1009"/>
      <c r="G254" s="1009"/>
      <c r="H254" s="1009"/>
      <c r="I254" s="1009"/>
      <c r="J254" s="1009"/>
      <c r="K254" s="1009"/>
      <c r="L254" s="1009"/>
      <c r="M254" s="1009"/>
      <c r="N254" s="1009"/>
      <c r="O254" s="1009"/>
      <c r="P254" s="1009"/>
      <c r="Q254" s="1009"/>
      <c r="R254" s="1009"/>
      <c r="S254" s="1009"/>
      <c r="T254" s="1009"/>
      <c r="U254" s="1009"/>
      <c r="V254" s="1009"/>
      <c r="W254" s="1009"/>
      <c r="X254" s="1009"/>
      <c r="Y254" s="1009"/>
      <c r="Z254" s="1009"/>
    </row>
    <row r="255" ht="15.75" customHeight="1">
      <c r="A255" s="1009"/>
      <c r="B255" s="1009"/>
      <c r="C255" s="1009"/>
      <c r="D255" s="1009"/>
      <c r="E255" s="1009"/>
      <c r="F255" s="1009"/>
      <c r="G255" s="1009"/>
      <c r="H255" s="1009"/>
      <c r="I255" s="1009"/>
      <c r="J255" s="1009"/>
      <c r="K255" s="1009"/>
      <c r="L255" s="1009"/>
      <c r="M255" s="1009"/>
      <c r="N255" s="1009"/>
      <c r="O255" s="1009"/>
      <c r="P255" s="1009"/>
      <c r="Q255" s="1009"/>
      <c r="R255" s="1009"/>
      <c r="S255" s="1009"/>
      <c r="T255" s="1009"/>
      <c r="U255" s="1009"/>
      <c r="V255" s="1009"/>
      <c r="W255" s="1009"/>
      <c r="X255" s="1009"/>
      <c r="Y255" s="1009"/>
      <c r="Z255" s="1009"/>
    </row>
    <row r="256" ht="15.75" customHeight="1">
      <c r="A256" s="1009"/>
      <c r="B256" s="1009"/>
      <c r="C256" s="1009"/>
      <c r="D256" s="1009"/>
      <c r="E256" s="1009"/>
      <c r="F256" s="1009"/>
      <c r="G256" s="1009"/>
      <c r="H256" s="1009"/>
      <c r="I256" s="1009"/>
      <c r="J256" s="1009"/>
      <c r="K256" s="1009"/>
      <c r="L256" s="1009"/>
      <c r="M256" s="1009"/>
      <c r="N256" s="1009"/>
      <c r="O256" s="1009"/>
      <c r="P256" s="1009"/>
      <c r="Q256" s="1009"/>
      <c r="R256" s="1009"/>
      <c r="S256" s="1009"/>
      <c r="T256" s="1009"/>
      <c r="U256" s="1009"/>
      <c r="V256" s="1009"/>
      <c r="W256" s="1009"/>
      <c r="X256" s="1009"/>
      <c r="Y256" s="1009"/>
      <c r="Z256" s="1009"/>
    </row>
    <row r="257" ht="15.75" customHeight="1">
      <c r="A257" s="1009"/>
      <c r="B257" s="1009"/>
      <c r="C257" s="1009"/>
      <c r="D257" s="1009"/>
      <c r="E257" s="1009"/>
      <c r="F257" s="1009"/>
      <c r="G257" s="1009"/>
      <c r="H257" s="1009"/>
      <c r="I257" s="1009"/>
      <c r="J257" s="1009"/>
      <c r="K257" s="1009"/>
      <c r="L257" s="1009"/>
      <c r="M257" s="1009"/>
      <c r="N257" s="1009"/>
      <c r="O257" s="1009"/>
      <c r="P257" s="1009"/>
      <c r="Q257" s="1009"/>
      <c r="R257" s="1009"/>
      <c r="S257" s="1009"/>
      <c r="T257" s="1009"/>
      <c r="U257" s="1009"/>
      <c r="V257" s="1009"/>
      <c r="W257" s="1009"/>
      <c r="X257" s="1009"/>
      <c r="Y257" s="1009"/>
      <c r="Z257" s="1009"/>
    </row>
    <row r="258" ht="15.75" customHeight="1">
      <c r="A258" s="1009"/>
      <c r="B258" s="1009"/>
      <c r="C258" s="1009"/>
      <c r="D258" s="1009"/>
      <c r="E258" s="1009"/>
      <c r="F258" s="1009"/>
      <c r="G258" s="1009"/>
      <c r="H258" s="1009"/>
      <c r="I258" s="1009"/>
      <c r="J258" s="1009"/>
      <c r="K258" s="1009"/>
      <c r="L258" s="1009"/>
      <c r="M258" s="1009"/>
      <c r="N258" s="1009"/>
      <c r="O258" s="1009"/>
      <c r="P258" s="1009"/>
      <c r="Q258" s="1009"/>
      <c r="R258" s="1009"/>
      <c r="S258" s="1009"/>
      <c r="T258" s="1009"/>
      <c r="U258" s="1009"/>
      <c r="V258" s="1009"/>
      <c r="W258" s="1009"/>
      <c r="X258" s="1009"/>
      <c r="Y258" s="1009"/>
      <c r="Z258" s="1009"/>
    </row>
    <row r="259" ht="15.75" customHeight="1">
      <c r="A259" s="1009"/>
      <c r="B259" s="1009"/>
      <c r="C259" s="1009"/>
      <c r="D259" s="1009"/>
      <c r="E259" s="1009"/>
      <c r="F259" s="1009"/>
      <c r="G259" s="1009"/>
      <c r="H259" s="1009"/>
      <c r="I259" s="1009"/>
      <c r="J259" s="1009"/>
      <c r="K259" s="1009"/>
      <c r="L259" s="1009"/>
      <c r="M259" s="1009"/>
      <c r="N259" s="1009"/>
      <c r="O259" s="1009"/>
      <c r="P259" s="1009"/>
      <c r="Q259" s="1009"/>
      <c r="R259" s="1009"/>
      <c r="S259" s="1009"/>
      <c r="T259" s="1009"/>
      <c r="U259" s="1009"/>
      <c r="V259" s="1009"/>
      <c r="W259" s="1009"/>
      <c r="X259" s="1009"/>
      <c r="Y259" s="1009"/>
      <c r="Z259" s="1009"/>
    </row>
    <row r="260" ht="15.75" customHeight="1">
      <c r="A260" s="1009"/>
      <c r="B260" s="1009"/>
      <c r="C260" s="1009"/>
      <c r="D260" s="1009"/>
      <c r="E260" s="1009"/>
      <c r="F260" s="1009"/>
      <c r="G260" s="1009"/>
      <c r="H260" s="1009"/>
      <c r="I260" s="1009"/>
      <c r="J260" s="1009"/>
      <c r="K260" s="1009"/>
      <c r="L260" s="1009"/>
      <c r="M260" s="1009"/>
      <c r="N260" s="1009"/>
      <c r="O260" s="1009"/>
      <c r="P260" s="1009"/>
      <c r="Q260" s="1009"/>
      <c r="R260" s="1009"/>
      <c r="S260" s="1009"/>
      <c r="T260" s="1009"/>
      <c r="U260" s="1009"/>
      <c r="V260" s="1009"/>
      <c r="W260" s="1009"/>
      <c r="X260" s="1009"/>
      <c r="Y260" s="1009"/>
      <c r="Z260" s="1009"/>
    </row>
    <row r="261" ht="15.75" customHeight="1">
      <c r="A261" s="1009"/>
      <c r="B261" s="1009"/>
      <c r="C261" s="1009"/>
      <c r="D261" s="1009"/>
      <c r="E261" s="1009"/>
      <c r="F261" s="1009"/>
      <c r="G261" s="1009"/>
      <c r="H261" s="1009"/>
      <c r="I261" s="1009"/>
      <c r="J261" s="1009"/>
      <c r="K261" s="1009"/>
      <c r="L261" s="1009"/>
      <c r="M261" s="1009"/>
      <c r="N261" s="1009"/>
      <c r="O261" s="1009"/>
      <c r="P261" s="1009"/>
      <c r="Q261" s="1009"/>
      <c r="R261" s="1009"/>
      <c r="S261" s="1009"/>
      <c r="T261" s="1009"/>
      <c r="U261" s="1009"/>
      <c r="V261" s="1009"/>
      <c r="W261" s="1009"/>
      <c r="X261" s="1009"/>
      <c r="Y261" s="1009"/>
      <c r="Z261" s="1009"/>
    </row>
    <row r="262" ht="15.75" customHeight="1">
      <c r="A262" s="1009"/>
      <c r="B262" s="1009"/>
      <c r="C262" s="1009"/>
      <c r="D262" s="1009"/>
      <c r="E262" s="1009"/>
      <c r="F262" s="1009"/>
      <c r="G262" s="1009"/>
      <c r="H262" s="1009"/>
      <c r="I262" s="1009"/>
      <c r="J262" s="1009"/>
      <c r="K262" s="1009"/>
      <c r="L262" s="1009"/>
      <c r="M262" s="1009"/>
      <c r="N262" s="1009"/>
      <c r="O262" s="1009"/>
      <c r="P262" s="1009"/>
      <c r="Q262" s="1009"/>
      <c r="R262" s="1009"/>
      <c r="S262" s="1009"/>
      <c r="T262" s="1009"/>
      <c r="U262" s="1009"/>
      <c r="V262" s="1009"/>
      <c r="W262" s="1009"/>
      <c r="X262" s="1009"/>
      <c r="Y262" s="1009"/>
      <c r="Z262" s="1009"/>
    </row>
    <row r="263" ht="15.75" customHeight="1">
      <c r="A263" s="1009"/>
      <c r="B263" s="1009"/>
      <c r="C263" s="1009"/>
      <c r="D263" s="1009"/>
      <c r="E263" s="1009"/>
      <c r="F263" s="1009"/>
      <c r="G263" s="1009"/>
      <c r="H263" s="1009"/>
      <c r="I263" s="1009"/>
      <c r="J263" s="1009"/>
      <c r="K263" s="1009"/>
      <c r="L263" s="1009"/>
      <c r="M263" s="1009"/>
      <c r="N263" s="1009"/>
      <c r="O263" s="1009"/>
      <c r="P263" s="1009"/>
      <c r="Q263" s="1009"/>
      <c r="R263" s="1009"/>
      <c r="S263" s="1009"/>
      <c r="T263" s="1009"/>
      <c r="U263" s="1009"/>
      <c r="V263" s="1009"/>
      <c r="W263" s="1009"/>
      <c r="X263" s="1009"/>
      <c r="Y263" s="1009"/>
      <c r="Z263" s="1009"/>
    </row>
    <row r="264" ht="15.75" customHeight="1">
      <c r="A264" s="1009"/>
      <c r="B264" s="1009"/>
      <c r="C264" s="1009"/>
      <c r="D264" s="1009"/>
      <c r="E264" s="1009"/>
      <c r="F264" s="1009"/>
      <c r="G264" s="1009"/>
      <c r="H264" s="1009"/>
      <c r="I264" s="1009"/>
      <c r="J264" s="1009"/>
      <c r="K264" s="1009"/>
      <c r="L264" s="1009"/>
      <c r="M264" s="1009"/>
      <c r="N264" s="1009"/>
      <c r="O264" s="1009"/>
      <c r="P264" s="1009"/>
      <c r="Q264" s="1009"/>
      <c r="R264" s="1009"/>
      <c r="S264" s="1009"/>
      <c r="T264" s="1009"/>
      <c r="U264" s="1009"/>
      <c r="V264" s="1009"/>
      <c r="W264" s="1009"/>
      <c r="X264" s="1009"/>
      <c r="Y264" s="1009"/>
      <c r="Z264" s="1009"/>
    </row>
    <row r="265" ht="15.75" customHeight="1">
      <c r="A265" s="1009"/>
      <c r="B265" s="1009"/>
      <c r="C265" s="1009"/>
      <c r="D265" s="1009"/>
      <c r="E265" s="1009"/>
      <c r="F265" s="1009"/>
      <c r="G265" s="1009"/>
      <c r="H265" s="1009"/>
      <c r="I265" s="1009"/>
      <c r="J265" s="1009"/>
      <c r="K265" s="1009"/>
      <c r="L265" s="1009"/>
      <c r="M265" s="1009"/>
      <c r="N265" s="1009"/>
      <c r="O265" s="1009"/>
      <c r="P265" s="1009"/>
      <c r="Q265" s="1009"/>
      <c r="R265" s="1009"/>
      <c r="S265" s="1009"/>
      <c r="T265" s="1009"/>
      <c r="U265" s="1009"/>
      <c r="V265" s="1009"/>
      <c r="W265" s="1009"/>
      <c r="X265" s="1009"/>
      <c r="Y265" s="1009"/>
      <c r="Z265" s="1009"/>
    </row>
    <row r="266" ht="15.75" customHeight="1">
      <c r="A266" s="1009"/>
      <c r="B266" s="1009"/>
      <c r="C266" s="1009"/>
      <c r="D266" s="1009"/>
      <c r="E266" s="1009"/>
      <c r="F266" s="1009"/>
      <c r="G266" s="1009"/>
      <c r="H266" s="1009"/>
      <c r="I266" s="1009"/>
      <c r="J266" s="1009"/>
      <c r="K266" s="1009"/>
      <c r="L266" s="1009"/>
      <c r="M266" s="1009"/>
      <c r="N266" s="1009"/>
      <c r="O266" s="1009"/>
      <c r="P266" s="1009"/>
      <c r="Q266" s="1009"/>
      <c r="R266" s="1009"/>
      <c r="S266" s="1009"/>
      <c r="T266" s="1009"/>
      <c r="U266" s="1009"/>
      <c r="V266" s="1009"/>
      <c r="W266" s="1009"/>
      <c r="X266" s="1009"/>
      <c r="Y266" s="1009"/>
      <c r="Z266" s="1009"/>
    </row>
    <row r="267" ht="15.75" customHeight="1">
      <c r="A267" s="1009"/>
      <c r="B267" s="1009"/>
      <c r="C267" s="1009"/>
      <c r="D267" s="1009"/>
      <c r="E267" s="1009"/>
      <c r="F267" s="1009"/>
      <c r="G267" s="1009"/>
      <c r="H267" s="1009"/>
      <c r="I267" s="1009"/>
      <c r="J267" s="1009"/>
      <c r="K267" s="1009"/>
      <c r="L267" s="1009"/>
      <c r="M267" s="1009"/>
      <c r="N267" s="1009"/>
      <c r="O267" s="1009"/>
      <c r="P267" s="1009"/>
      <c r="Q267" s="1009"/>
      <c r="R267" s="1009"/>
      <c r="S267" s="1009"/>
      <c r="T267" s="1009"/>
      <c r="U267" s="1009"/>
      <c r="V267" s="1009"/>
      <c r="W267" s="1009"/>
      <c r="X267" s="1009"/>
      <c r="Y267" s="1009"/>
      <c r="Z267" s="1009"/>
    </row>
    <row r="268" ht="15.75" customHeight="1">
      <c r="A268" s="1009"/>
      <c r="B268" s="1009"/>
      <c r="C268" s="1009"/>
      <c r="D268" s="1009"/>
      <c r="E268" s="1009"/>
      <c r="F268" s="1009"/>
      <c r="G268" s="1009"/>
      <c r="H268" s="1009"/>
      <c r="I268" s="1009"/>
      <c r="J268" s="1009"/>
      <c r="K268" s="1009"/>
      <c r="L268" s="1009"/>
      <c r="M268" s="1009"/>
      <c r="N268" s="1009"/>
      <c r="O268" s="1009"/>
      <c r="P268" s="1009"/>
      <c r="Q268" s="1009"/>
      <c r="R268" s="1009"/>
      <c r="S268" s="1009"/>
      <c r="T268" s="1009"/>
      <c r="U268" s="1009"/>
      <c r="V268" s="1009"/>
      <c r="W268" s="1009"/>
      <c r="X268" s="1009"/>
      <c r="Y268" s="1009"/>
      <c r="Z268" s="1009"/>
    </row>
    <row r="269" ht="15.75" customHeight="1">
      <c r="A269" s="1009"/>
      <c r="B269" s="1009"/>
      <c r="C269" s="1009"/>
      <c r="D269" s="1009"/>
      <c r="E269" s="1009"/>
      <c r="F269" s="1009"/>
      <c r="G269" s="1009"/>
      <c r="H269" s="1009"/>
      <c r="I269" s="1009"/>
      <c r="J269" s="1009"/>
      <c r="K269" s="1009"/>
      <c r="L269" s="1009"/>
      <c r="M269" s="1009"/>
      <c r="N269" s="1009"/>
      <c r="O269" s="1009"/>
      <c r="P269" s="1009"/>
      <c r="Q269" s="1009"/>
      <c r="R269" s="1009"/>
      <c r="S269" s="1009"/>
      <c r="T269" s="1009"/>
      <c r="U269" s="1009"/>
      <c r="V269" s="1009"/>
      <c r="W269" s="1009"/>
      <c r="X269" s="1009"/>
      <c r="Y269" s="1009"/>
      <c r="Z269" s="1009"/>
    </row>
    <row r="270" ht="15.75" customHeight="1">
      <c r="A270" s="1009"/>
      <c r="B270" s="1009"/>
      <c r="C270" s="1009"/>
      <c r="D270" s="1009"/>
      <c r="E270" s="1009"/>
      <c r="F270" s="1009"/>
      <c r="G270" s="1009"/>
      <c r="H270" s="1009"/>
      <c r="I270" s="1009"/>
      <c r="J270" s="1009"/>
      <c r="K270" s="1009"/>
      <c r="L270" s="1009"/>
      <c r="M270" s="1009"/>
      <c r="N270" s="1009"/>
      <c r="O270" s="1009"/>
      <c r="P270" s="1009"/>
      <c r="Q270" s="1009"/>
      <c r="R270" s="1009"/>
      <c r="S270" s="1009"/>
      <c r="T270" s="1009"/>
      <c r="U270" s="1009"/>
      <c r="V270" s="1009"/>
      <c r="W270" s="1009"/>
      <c r="X270" s="1009"/>
      <c r="Y270" s="1009"/>
      <c r="Z270" s="1009"/>
    </row>
    <row r="271" ht="15.75" customHeight="1">
      <c r="A271" s="1009"/>
      <c r="B271" s="1009"/>
      <c r="C271" s="1009"/>
      <c r="D271" s="1009"/>
      <c r="E271" s="1009"/>
      <c r="F271" s="1009"/>
      <c r="G271" s="1009"/>
      <c r="H271" s="1009"/>
      <c r="I271" s="1009"/>
      <c r="J271" s="1009"/>
      <c r="K271" s="1009"/>
      <c r="L271" s="1009"/>
      <c r="M271" s="1009"/>
      <c r="N271" s="1009"/>
      <c r="O271" s="1009"/>
      <c r="P271" s="1009"/>
      <c r="Q271" s="1009"/>
      <c r="R271" s="1009"/>
      <c r="S271" s="1009"/>
      <c r="T271" s="1009"/>
      <c r="U271" s="1009"/>
      <c r="V271" s="1009"/>
      <c r="W271" s="1009"/>
      <c r="X271" s="1009"/>
      <c r="Y271" s="1009"/>
      <c r="Z271" s="1009"/>
    </row>
    <row r="272" ht="15.75" customHeight="1">
      <c r="A272" s="1009"/>
      <c r="B272" s="1009"/>
      <c r="C272" s="1009"/>
      <c r="D272" s="1009"/>
      <c r="E272" s="1009"/>
      <c r="F272" s="1009"/>
      <c r="G272" s="1009"/>
      <c r="H272" s="1009"/>
      <c r="I272" s="1009"/>
      <c r="J272" s="1009"/>
      <c r="K272" s="1009"/>
      <c r="L272" s="1009"/>
      <c r="M272" s="1009"/>
      <c r="N272" s="1009"/>
      <c r="O272" s="1009"/>
      <c r="P272" s="1009"/>
      <c r="Q272" s="1009"/>
      <c r="R272" s="1009"/>
      <c r="S272" s="1009"/>
      <c r="T272" s="1009"/>
      <c r="U272" s="1009"/>
      <c r="V272" s="1009"/>
      <c r="W272" s="1009"/>
      <c r="X272" s="1009"/>
      <c r="Y272" s="1009"/>
      <c r="Z272" s="1009"/>
    </row>
    <row r="273" ht="15.75" customHeight="1">
      <c r="A273" s="1009"/>
      <c r="B273" s="1009"/>
      <c r="C273" s="1009"/>
      <c r="D273" s="1009"/>
      <c r="E273" s="1009"/>
      <c r="F273" s="1009"/>
      <c r="G273" s="1009"/>
      <c r="H273" s="1009"/>
      <c r="I273" s="1009"/>
      <c r="J273" s="1009"/>
      <c r="K273" s="1009"/>
      <c r="L273" s="1009"/>
      <c r="M273" s="1009"/>
      <c r="N273" s="1009"/>
      <c r="O273" s="1009"/>
      <c r="P273" s="1009"/>
      <c r="Q273" s="1009"/>
      <c r="R273" s="1009"/>
      <c r="S273" s="1009"/>
      <c r="T273" s="1009"/>
      <c r="U273" s="1009"/>
      <c r="V273" s="1009"/>
      <c r="W273" s="1009"/>
      <c r="X273" s="1009"/>
      <c r="Y273" s="1009"/>
      <c r="Z273" s="1009"/>
    </row>
    <row r="274" ht="15.75" customHeight="1">
      <c r="A274" s="1009"/>
      <c r="B274" s="1009"/>
      <c r="C274" s="1009"/>
      <c r="D274" s="1009"/>
      <c r="E274" s="1009"/>
      <c r="F274" s="1009"/>
      <c r="G274" s="1009"/>
      <c r="H274" s="1009"/>
      <c r="I274" s="1009"/>
      <c r="J274" s="1009"/>
      <c r="K274" s="1009"/>
      <c r="L274" s="1009"/>
      <c r="M274" s="1009"/>
      <c r="N274" s="1009"/>
      <c r="O274" s="1009"/>
      <c r="P274" s="1009"/>
      <c r="Q274" s="1009"/>
      <c r="R274" s="1009"/>
      <c r="S274" s="1009"/>
      <c r="T274" s="1009"/>
      <c r="U274" s="1009"/>
      <c r="V274" s="1009"/>
      <c r="W274" s="1009"/>
      <c r="X274" s="1009"/>
      <c r="Y274" s="1009"/>
      <c r="Z274" s="1009"/>
    </row>
    <row r="275" ht="15.75" customHeight="1">
      <c r="A275" s="1009"/>
      <c r="B275" s="1009"/>
      <c r="C275" s="1009"/>
      <c r="D275" s="1009"/>
      <c r="E275" s="1009"/>
      <c r="F275" s="1009"/>
      <c r="G275" s="1009"/>
      <c r="H275" s="1009"/>
      <c r="I275" s="1009"/>
      <c r="J275" s="1009"/>
      <c r="K275" s="1009"/>
      <c r="L275" s="1009"/>
      <c r="M275" s="1009"/>
      <c r="N275" s="1009"/>
      <c r="O275" s="1009"/>
      <c r="P275" s="1009"/>
      <c r="Q275" s="1009"/>
      <c r="R275" s="1009"/>
      <c r="S275" s="1009"/>
      <c r="T275" s="1009"/>
      <c r="U275" s="1009"/>
      <c r="V275" s="1009"/>
      <c r="W275" s="1009"/>
      <c r="X275" s="1009"/>
      <c r="Y275" s="1009"/>
      <c r="Z275" s="1009"/>
    </row>
    <row r="276" ht="15.75" customHeight="1">
      <c r="A276" s="1009"/>
      <c r="B276" s="1009"/>
      <c r="C276" s="1009"/>
      <c r="D276" s="1009"/>
      <c r="E276" s="1009"/>
      <c r="F276" s="1009"/>
      <c r="G276" s="1009"/>
      <c r="H276" s="1009"/>
      <c r="I276" s="1009"/>
      <c r="J276" s="1009"/>
      <c r="K276" s="1009"/>
      <c r="L276" s="1009"/>
      <c r="M276" s="1009"/>
      <c r="N276" s="1009"/>
      <c r="O276" s="1009"/>
      <c r="P276" s="1009"/>
      <c r="Q276" s="1009"/>
      <c r="R276" s="1009"/>
      <c r="S276" s="1009"/>
      <c r="T276" s="1009"/>
      <c r="U276" s="1009"/>
      <c r="V276" s="1009"/>
      <c r="W276" s="1009"/>
      <c r="X276" s="1009"/>
      <c r="Y276" s="1009"/>
      <c r="Z276" s="1009"/>
    </row>
    <row r="277" ht="15.75" customHeight="1">
      <c r="A277" s="1009"/>
      <c r="B277" s="1009"/>
      <c r="C277" s="1009"/>
      <c r="D277" s="1009"/>
      <c r="E277" s="1009"/>
      <c r="F277" s="1009"/>
      <c r="G277" s="1009"/>
      <c r="H277" s="1009"/>
      <c r="I277" s="1009"/>
      <c r="J277" s="1009"/>
      <c r="K277" s="1009"/>
      <c r="L277" s="1009"/>
      <c r="M277" s="1009"/>
      <c r="N277" s="1009"/>
      <c r="O277" s="1009"/>
      <c r="P277" s="1009"/>
      <c r="Q277" s="1009"/>
      <c r="R277" s="1009"/>
      <c r="S277" s="1009"/>
      <c r="T277" s="1009"/>
      <c r="U277" s="1009"/>
      <c r="V277" s="1009"/>
      <c r="W277" s="1009"/>
      <c r="X277" s="1009"/>
      <c r="Y277" s="1009"/>
      <c r="Z277" s="1009"/>
    </row>
    <row r="278" ht="15.75" customHeight="1">
      <c r="A278" s="1009"/>
      <c r="B278" s="1009"/>
      <c r="C278" s="1009"/>
      <c r="D278" s="1009"/>
      <c r="E278" s="1009"/>
      <c r="F278" s="1009"/>
      <c r="G278" s="1009"/>
      <c r="H278" s="1009"/>
      <c r="I278" s="1009"/>
      <c r="J278" s="1009"/>
      <c r="K278" s="1009"/>
      <c r="L278" s="1009"/>
      <c r="M278" s="1009"/>
      <c r="N278" s="1009"/>
      <c r="O278" s="1009"/>
      <c r="P278" s="1009"/>
      <c r="Q278" s="1009"/>
      <c r="R278" s="1009"/>
      <c r="S278" s="1009"/>
      <c r="T278" s="1009"/>
      <c r="U278" s="1009"/>
      <c r="V278" s="1009"/>
      <c r="W278" s="1009"/>
      <c r="X278" s="1009"/>
      <c r="Y278" s="1009"/>
      <c r="Z278" s="1009"/>
    </row>
    <row r="279" ht="15.75" customHeight="1">
      <c r="A279" s="1009"/>
      <c r="B279" s="1009"/>
      <c r="C279" s="1009"/>
      <c r="D279" s="1009"/>
      <c r="E279" s="1009"/>
      <c r="F279" s="1009"/>
      <c r="G279" s="1009"/>
      <c r="H279" s="1009"/>
      <c r="I279" s="1009"/>
      <c r="J279" s="1009"/>
      <c r="K279" s="1009"/>
      <c r="L279" s="1009"/>
      <c r="M279" s="1009"/>
      <c r="N279" s="1009"/>
      <c r="O279" s="1009"/>
      <c r="P279" s="1009"/>
      <c r="Q279" s="1009"/>
      <c r="R279" s="1009"/>
      <c r="S279" s="1009"/>
      <c r="T279" s="1009"/>
      <c r="U279" s="1009"/>
      <c r="V279" s="1009"/>
      <c r="W279" s="1009"/>
      <c r="X279" s="1009"/>
      <c r="Y279" s="1009"/>
      <c r="Z279" s="1009"/>
    </row>
    <row r="280" ht="15.75" customHeight="1">
      <c r="A280" s="1009"/>
      <c r="B280" s="1009"/>
      <c r="C280" s="1009"/>
      <c r="D280" s="1009"/>
      <c r="E280" s="1009"/>
      <c r="F280" s="1009"/>
      <c r="G280" s="1009"/>
      <c r="H280" s="1009"/>
      <c r="I280" s="1009"/>
      <c r="J280" s="1009"/>
      <c r="K280" s="1009"/>
      <c r="L280" s="1009"/>
      <c r="M280" s="1009"/>
      <c r="N280" s="1009"/>
      <c r="O280" s="1009"/>
      <c r="P280" s="1009"/>
      <c r="Q280" s="1009"/>
      <c r="R280" s="1009"/>
      <c r="S280" s="1009"/>
      <c r="T280" s="1009"/>
      <c r="U280" s="1009"/>
      <c r="V280" s="1009"/>
      <c r="W280" s="1009"/>
      <c r="X280" s="1009"/>
      <c r="Y280" s="1009"/>
      <c r="Z280" s="1009"/>
    </row>
    <row r="281" ht="15.75" customHeight="1">
      <c r="A281" s="1009"/>
      <c r="B281" s="1009"/>
      <c r="C281" s="1009"/>
      <c r="D281" s="1009"/>
      <c r="E281" s="1009"/>
      <c r="F281" s="1009"/>
      <c r="G281" s="1009"/>
      <c r="H281" s="1009"/>
      <c r="I281" s="1009"/>
      <c r="J281" s="1009"/>
      <c r="K281" s="1009"/>
      <c r="L281" s="1009"/>
      <c r="M281" s="1009"/>
      <c r="N281" s="1009"/>
      <c r="O281" s="1009"/>
      <c r="P281" s="1009"/>
      <c r="Q281" s="1009"/>
      <c r="R281" s="1009"/>
      <c r="S281" s="1009"/>
      <c r="T281" s="1009"/>
      <c r="U281" s="1009"/>
      <c r="V281" s="1009"/>
      <c r="W281" s="1009"/>
      <c r="X281" s="1009"/>
      <c r="Y281" s="1009"/>
      <c r="Z281" s="1009"/>
    </row>
    <row r="282" ht="15.75" customHeight="1">
      <c r="A282" s="1009"/>
      <c r="B282" s="1009"/>
      <c r="C282" s="1009"/>
      <c r="D282" s="1009"/>
      <c r="E282" s="1009"/>
      <c r="F282" s="1009"/>
      <c r="G282" s="1009"/>
      <c r="H282" s="1009"/>
      <c r="I282" s="1009"/>
      <c r="J282" s="1009"/>
      <c r="K282" s="1009"/>
      <c r="L282" s="1009"/>
      <c r="M282" s="1009"/>
      <c r="N282" s="1009"/>
      <c r="O282" s="1009"/>
      <c r="P282" s="1009"/>
      <c r="Q282" s="1009"/>
      <c r="R282" s="1009"/>
      <c r="S282" s="1009"/>
      <c r="T282" s="1009"/>
      <c r="U282" s="1009"/>
      <c r="V282" s="1009"/>
      <c r="W282" s="1009"/>
      <c r="X282" s="1009"/>
      <c r="Y282" s="1009"/>
      <c r="Z282" s="1009"/>
    </row>
    <row r="283" ht="15.75" customHeight="1">
      <c r="A283" s="1009"/>
      <c r="B283" s="1009"/>
      <c r="C283" s="1009"/>
      <c r="D283" s="1009"/>
      <c r="E283" s="1009"/>
      <c r="F283" s="1009"/>
      <c r="G283" s="1009"/>
      <c r="H283" s="1009"/>
      <c r="I283" s="1009"/>
      <c r="J283" s="1009"/>
      <c r="K283" s="1009"/>
      <c r="L283" s="1009"/>
      <c r="M283" s="1009"/>
      <c r="N283" s="1009"/>
      <c r="O283" s="1009"/>
      <c r="P283" s="1009"/>
      <c r="Q283" s="1009"/>
      <c r="R283" s="1009"/>
      <c r="S283" s="1009"/>
      <c r="T283" s="1009"/>
      <c r="U283" s="1009"/>
      <c r="V283" s="1009"/>
      <c r="W283" s="1009"/>
      <c r="X283" s="1009"/>
      <c r="Y283" s="1009"/>
      <c r="Z283" s="1009"/>
    </row>
    <row r="284" ht="15.75" customHeight="1">
      <c r="A284" s="1009"/>
      <c r="B284" s="1009"/>
      <c r="C284" s="1009"/>
      <c r="D284" s="1009"/>
      <c r="E284" s="1009"/>
      <c r="F284" s="1009"/>
      <c r="G284" s="1009"/>
      <c r="H284" s="1009"/>
      <c r="I284" s="1009"/>
      <c r="J284" s="1009"/>
      <c r="K284" s="1009"/>
      <c r="L284" s="1009"/>
      <c r="M284" s="1009"/>
      <c r="N284" s="1009"/>
      <c r="O284" s="1009"/>
      <c r="P284" s="1009"/>
      <c r="Q284" s="1009"/>
      <c r="R284" s="1009"/>
      <c r="S284" s="1009"/>
      <c r="T284" s="1009"/>
      <c r="U284" s="1009"/>
      <c r="V284" s="1009"/>
      <c r="W284" s="1009"/>
      <c r="X284" s="1009"/>
      <c r="Y284" s="1009"/>
      <c r="Z284" s="1009"/>
    </row>
    <row r="285" ht="15.75" customHeight="1">
      <c r="A285" s="1009"/>
      <c r="B285" s="1009"/>
      <c r="C285" s="1009"/>
      <c r="D285" s="1009"/>
      <c r="E285" s="1009"/>
      <c r="F285" s="1009"/>
      <c r="G285" s="1009"/>
      <c r="H285" s="1009"/>
      <c r="I285" s="1009"/>
      <c r="J285" s="1009"/>
      <c r="K285" s="1009"/>
      <c r="L285" s="1009"/>
      <c r="M285" s="1009"/>
      <c r="N285" s="1009"/>
      <c r="O285" s="1009"/>
      <c r="P285" s="1009"/>
      <c r="Q285" s="1009"/>
      <c r="R285" s="1009"/>
      <c r="S285" s="1009"/>
      <c r="T285" s="1009"/>
      <c r="U285" s="1009"/>
      <c r="V285" s="1009"/>
      <c r="W285" s="1009"/>
      <c r="X285" s="1009"/>
      <c r="Y285" s="1009"/>
      <c r="Z285" s="1009"/>
    </row>
    <row r="286" ht="15.75" customHeight="1">
      <c r="A286" s="1009"/>
      <c r="B286" s="1009"/>
      <c r="C286" s="1009"/>
      <c r="D286" s="1009"/>
      <c r="E286" s="1009"/>
      <c r="F286" s="1009"/>
      <c r="G286" s="1009"/>
      <c r="H286" s="1009"/>
      <c r="I286" s="1009"/>
      <c r="J286" s="1009"/>
      <c r="K286" s="1009"/>
      <c r="L286" s="1009"/>
      <c r="M286" s="1009"/>
      <c r="N286" s="1009"/>
      <c r="O286" s="1009"/>
      <c r="P286" s="1009"/>
      <c r="Q286" s="1009"/>
      <c r="R286" s="1009"/>
      <c r="S286" s="1009"/>
      <c r="T286" s="1009"/>
      <c r="U286" s="1009"/>
      <c r="V286" s="1009"/>
      <c r="W286" s="1009"/>
      <c r="X286" s="1009"/>
      <c r="Y286" s="1009"/>
      <c r="Z286" s="1009"/>
    </row>
    <row r="287" ht="15.75" customHeight="1">
      <c r="A287" s="1009"/>
      <c r="B287" s="1009"/>
      <c r="C287" s="1009"/>
      <c r="D287" s="1009"/>
      <c r="E287" s="1009"/>
      <c r="F287" s="1009"/>
      <c r="G287" s="1009"/>
      <c r="H287" s="1009"/>
      <c r="I287" s="1009"/>
      <c r="J287" s="1009"/>
      <c r="K287" s="1009"/>
      <c r="L287" s="1009"/>
      <c r="M287" s="1009"/>
      <c r="N287" s="1009"/>
      <c r="O287" s="1009"/>
      <c r="P287" s="1009"/>
      <c r="Q287" s="1009"/>
      <c r="R287" s="1009"/>
      <c r="S287" s="1009"/>
      <c r="T287" s="1009"/>
      <c r="U287" s="1009"/>
      <c r="V287" s="1009"/>
      <c r="W287" s="1009"/>
      <c r="X287" s="1009"/>
      <c r="Y287" s="1009"/>
      <c r="Z287" s="1009"/>
    </row>
    <row r="288" ht="15.75" customHeight="1">
      <c r="A288" s="1009"/>
      <c r="B288" s="1009"/>
      <c r="C288" s="1009"/>
      <c r="D288" s="1009"/>
      <c r="E288" s="1009"/>
      <c r="F288" s="1009"/>
      <c r="G288" s="1009"/>
      <c r="H288" s="1009"/>
      <c r="I288" s="1009"/>
      <c r="J288" s="1009"/>
      <c r="K288" s="1009"/>
      <c r="L288" s="1009"/>
      <c r="M288" s="1009"/>
      <c r="N288" s="1009"/>
      <c r="O288" s="1009"/>
      <c r="P288" s="1009"/>
      <c r="Q288" s="1009"/>
      <c r="R288" s="1009"/>
      <c r="S288" s="1009"/>
      <c r="T288" s="1009"/>
      <c r="U288" s="1009"/>
      <c r="V288" s="1009"/>
      <c r="W288" s="1009"/>
      <c r="X288" s="1009"/>
      <c r="Y288" s="1009"/>
      <c r="Z288" s="1009"/>
    </row>
    <row r="289" ht="15.75" customHeight="1">
      <c r="A289" s="1009"/>
      <c r="B289" s="1009"/>
      <c r="C289" s="1009"/>
      <c r="D289" s="1009"/>
      <c r="E289" s="1009"/>
      <c r="F289" s="1009"/>
      <c r="G289" s="1009"/>
      <c r="H289" s="1009"/>
      <c r="I289" s="1009"/>
      <c r="J289" s="1009"/>
      <c r="K289" s="1009"/>
      <c r="L289" s="1009"/>
      <c r="M289" s="1009"/>
      <c r="N289" s="1009"/>
      <c r="O289" s="1009"/>
      <c r="P289" s="1009"/>
      <c r="Q289" s="1009"/>
      <c r="R289" s="1009"/>
      <c r="S289" s="1009"/>
      <c r="T289" s="1009"/>
      <c r="U289" s="1009"/>
      <c r="V289" s="1009"/>
      <c r="W289" s="1009"/>
      <c r="X289" s="1009"/>
      <c r="Y289" s="1009"/>
      <c r="Z289" s="1009"/>
    </row>
    <row r="290" ht="15.75" customHeight="1">
      <c r="A290" s="1009"/>
      <c r="B290" s="1009"/>
      <c r="C290" s="1009"/>
      <c r="D290" s="1009"/>
      <c r="E290" s="1009"/>
      <c r="F290" s="1009"/>
      <c r="G290" s="1009"/>
      <c r="H290" s="1009"/>
      <c r="I290" s="1009"/>
      <c r="J290" s="1009"/>
      <c r="K290" s="1009"/>
      <c r="L290" s="1009"/>
      <c r="M290" s="1009"/>
      <c r="N290" s="1009"/>
      <c r="O290" s="1009"/>
      <c r="P290" s="1009"/>
      <c r="Q290" s="1009"/>
      <c r="R290" s="1009"/>
      <c r="S290" s="1009"/>
      <c r="T290" s="1009"/>
      <c r="U290" s="1009"/>
      <c r="V290" s="1009"/>
      <c r="W290" s="1009"/>
      <c r="X290" s="1009"/>
      <c r="Y290" s="1009"/>
      <c r="Z290" s="1009"/>
    </row>
    <row r="291" ht="15.75" customHeight="1">
      <c r="A291" s="1009"/>
      <c r="B291" s="1009"/>
      <c r="C291" s="1009"/>
      <c r="D291" s="1009"/>
      <c r="E291" s="1009"/>
      <c r="F291" s="1009"/>
      <c r="G291" s="1009"/>
      <c r="H291" s="1009"/>
      <c r="I291" s="1009"/>
      <c r="J291" s="1009"/>
      <c r="K291" s="1009"/>
      <c r="L291" s="1009"/>
      <c r="M291" s="1009"/>
      <c r="N291" s="1009"/>
      <c r="O291" s="1009"/>
      <c r="P291" s="1009"/>
      <c r="Q291" s="1009"/>
      <c r="R291" s="1009"/>
      <c r="S291" s="1009"/>
      <c r="T291" s="1009"/>
      <c r="U291" s="1009"/>
      <c r="V291" s="1009"/>
      <c r="W291" s="1009"/>
      <c r="X291" s="1009"/>
      <c r="Y291" s="1009"/>
      <c r="Z291" s="1009"/>
    </row>
    <row r="292" ht="15.75" customHeight="1">
      <c r="A292" s="1009"/>
      <c r="B292" s="1009"/>
      <c r="C292" s="1009"/>
      <c r="D292" s="1009"/>
      <c r="E292" s="1009"/>
      <c r="F292" s="1009"/>
      <c r="G292" s="1009"/>
      <c r="H292" s="1009"/>
      <c r="I292" s="1009"/>
      <c r="J292" s="1009"/>
      <c r="K292" s="1009"/>
      <c r="L292" s="1009"/>
      <c r="M292" s="1009"/>
      <c r="N292" s="1009"/>
      <c r="O292" s="1009"/>
      <c r="P292" s="1009"/>
      <c r="Q292" s="1009"/>
      <c r="R292" s="1009"/>
      <c r="S292" s="1009"/>
      <c r="T292" s="1009"/>
      <c r="U292" s="1009"/>
      <c r="V292" s="1009"/>
      <c r="W292" s="1009"/>
      <c r="X292" s="1009"/>
      <c r="Y292" s="1009"/>
      <c r="Z292" s="1009"/>
    </row>
    <row r="293" ht="15.75" customHeight="1">
      <c r="A293" s="1009"/>
      <c r="B293" s="1009"/>
      <c r="C293" s="1009"/>
      <c r="D293" s="1009"/>
      <c r="E293" s="1009"/>
      <c r="F293" s="1009"/>
      <c r="G293" s="1009"/>
      <c r="H293" s="1009"/>
      <c r="I293" s="1009"/>
      <c r="J293" s="1009"/>
      <c r="K293" s="1009"/>
      <c r="L293" s="1009"/>
      <c r="M293" s="1009"/>
      <c r="N293" s="1009"/>
      <c r="O293" s="1009"/>
      <c r="P293" s="1009"/>
      <c r="Q293" s="1009"/>
      <c r="R293" s="1009"/>
      <c r="S293" s="1009"/>
      <c r="T293" s="1009"/>
      <c r="U293" s="1009"/>
      <c r="V293" s="1009"/>
      <c r="W293" s="1009"/>
      <c r="X293" s="1009"/>
      <c r="Y293" s="1009"/>
      <c r="Z293" s="1009"/>
    </row>
    <row r="294" ht="15.75" customHeight="1">
      <c r="A294" s="1009"/>
      <c r="B294" s="1009"/>
      <c r="C294" s="1009"/>
      <c r="D294" s="1009"/>
      <c r="E294" s="1009"/>
      <c r="F294" s="1009"/>
      <c r="G294" s="1009"/>
      <c r="H294" s="1009"/>
      <c r="I294" s="1009"/>
      <c r="J294" s="1009"/>
      <c r="K294" s="1009"/>
      <c r="L294" s="1009"/>
      <c r="M294" s="1009"/>
      <c r="N294" s="1009"/>
      <c r="O294" s="1009"/>
      <c r="P294" s="1009"/>
      <c r="Q294" s="1009"/>
      <c r="R294" s="1009"/>
      <c r="S294" s="1009"/>
      <c r="T294" s="1009"/>
      <c r="U294" s="1009"/>
      <c r="V294" s="1009"/>
      <c r="W294" s="1009"/>
      <c r="X294" s="1009"/>
      <c r="Y294" s="1009"/>
      <c r="Z294" s="1009"/>
    </row>
    <row r="295" ht="15.75" customHeight="1">
      <c r="A295" s="1009"/>
      <c r="B295" s="1009"/>
      <c r="C295" s="1009"/>
      <c r="D295" s="1009"/>
      <c r="E295" s="1009"/>
      <c r="F295" s="1009"/>
      <c r="G295" s="1009"/>
      <c r="H295" s="1009"/>
      <c r="I295" s="1009"/>
      <c r="J295" s="1009"/>
      <c r="K295" s="1009"/>
      <c r="L295" s="1009"/>
      <c r="M295" s="1009"/>
      <c r="N295" s="1009"/>
      <c r="O295" s="1009"/>
      <c r="P295" s="1009"/>
      <c r="Q295" s="1009"/>
      <c r="R295" s="1009"/>
      <c r="S295" s="1009"/>
      <c r="T295" s="1009"/>
      <c r="U295" s="1009"/>
      <c r="V295" s="1009"/>
      <c r="W295" s="1009"/>
      <c r="X295" s="1009"/>
      <c r="Y295" s="1009"/>
      <c r="Z295" s="1009"/>
    </row>
    <row r="296" ht="15.75" customHeight="1">
      <c r="A296" s="1009"/>
      <c r="B296" s="1009"/>
      <c r="C296" s="1009"/>
      <c r="D296" s="1009"/>
      <c r="E296" s="1009"/>
      <c r="F296" s="1009"/>
      <c r="G296" s="1009"/>
      <c r="H296" s="1009"/>
      <c r="I296" s="1009"/>
      <c r="J296" s="1009"/>
      <c r="K296" s="1009"/>
      <c r="L296" s="1009"/>
      <c r="M296" s="1009"/>
      <c r="N296" s="1009"/>
      <c r="O296" s="1009"/>
      <c r="P296" s="1009"/>
      <c r="Q296" s="1009"/>
      <c r="R296" s="1009"/>
      <c r="S296" s="1009"/>
      <c r="T296" s="1009"/>
      <c r="U296" s="1009"/>
      <c r="V296" s="1009"/>
      <c r="W296" s="1009"/>
      <c r="X296" s="1009"/>
      <c r="Y296" s="1009"/>
      <c r="Z296" s="1009"/>
    </row>
    <row r="297" ht="15.75" customHeight="1">
      <c r="A297" s="1009"/>
      <c r="B297" s="1009"/>
      <c r="C297" s="1009"/>
      <c r="D297" s="1009"/>
      <c r="E297" s="1009"/>
      <c r="F297" s="1009"/>
      <c r="G297" s="1009"/>
      <c r="H297" s="1009"/>
      <c r="I297" s="1009"/>
      <c r="J297" s="1009"/>
      <c r="K297" s="1009"/>
      <c r="L297" s="1009"/>
      <c r="M297" s="1009"/>
      <c r="N297" s="1009"/>
      <c r="O297" s="1009"/>
      <c r="P297" s="1009"/>
      <c r="Q297" s="1009"/>
      <c r="R297" s="1009"/>
      <c r="S297" s="1009"/>
      <c r="T297" s="1009"/>
      <c r="U297" s="1009"/>
      <c r="V297" s="1009"/>
      <c r="W297" s="1009"/>
      <c r="X297" s="1009"/>
      <c r="Y297" s="1009"/>
      <c r="Z297" s="1009"/>
    </row>
    <row r="298" ht="15.75" customHeight="1">
      <c r="A298" s="1009"/>
      <c r="B298" s="1009"/>
      <c r="C298" s="1009"/>
      <c r="D298" s="1009"/>
      <c r="E298" s="1009"/>
      <c r="F298" s="1009"/>
      <c r="G298" s="1009"/>
      <c r="H298" s="1009"/>
      <c r="I298" s="1009"/>
      <c r="J298" s="1009"/>
      <c r="K298" s="1009"/>
      <c r="L298" s="1009"/>
      <c r="M298" s="1009"/>
      <c r="N298" s="1009"/>
      <c r="O298" s="1009"/>
      <c r="P298" s="1009"/>
      <c r="Q298" s="1009"/>
      <c r="R298" s="1009"/>
      <c r="S298" s="1009"/>
      <c r="T298" s="1009"/>
      <c r="U298" s="1009"/>
      <c r="V298" s="1009"/>
      <c r="W298" s="1009"/>
      <c r="X298" s="1009"/>
      <c r="Y298" s="1009"/>
      <c r="Z298" s="1009"/>
    </row>
    <row r="299" ht="15.75" customHeight="1">
      <c r="A299" s="1009"/>
      <c r="B299" s="1009"/>
      <c r="C299" s="1009"/>
      <c r="D299" s="1009"/>
      <c r="E299" s="1009"/>
      <c r="F299" s="1009"/>
      <c r="G299" s="1009"/>
      <c r="H299" s="1009"/>
      <c r="I299" s="1009"/>
      <c r="J299" s="1009"/>
      <c r="K299" s="1009"/>
      <c r="L299" s="1009"/>
      <c r="M299" s="1009"/>
      <c r="N299" s="1009"/>
      <c r="O299" s="1009"/>
      <c r="P299" s="1009"/>
      <c r="Q299" s="1009"/>
      <c r="R299" s="1009"/>
      <c r="S299" s="1009"/>
      <c r="T299" s="1009"/>
      <c r="U299" s="1009"/>
      <c r="V299" s="1009"/>
      <c r="W299" s="1009"/>
      <c r="X299" s="1009"/>
      <c r="Y299" s="1009"/>
      <c r="Z299" s="1009"/>
    </row>
    <row r="300" ht="15.75" customHeight="1">
      <c r="A300" s="1009"/>
      <c r="B300" s="1009"/>
      <c r="C300" s="1009"/>
      <c r="D300" s="1009"/>
      <c r="E300" s="1009"/>
      <c r="F300" s="1009"/>
      <c r="G300" s="1009"/>
      <c r="H300" s="1009"/>
      <c r="I300" s="1009"/>
      <c r="J300" s="1009"/>
      <c r="K300" s="1009"/>
      <c r="L300" s="1009"/>
      <c r="M300" s="1009"/>
      <c r="N300" s="1009"/>
      <c r="O300" s="1009"/>
      <c r="P300" s="1009"/>
      <c r="Q300" s="1009"/>
      <c r="R300" s="1009"/>
      <c r="S300" s="1009"/>
      <c r="T300" s="1009"/>
      <c r="U300" s="1009"/>
      <c r="V300" s="1009"/>
      <c r="W300" s="1009"/>
      <c r="X300" s="1009"/>
      <c r="Y300" s="1009"/>
      <c r="Z300" s="1009"/>
    </row>
    <row r="301" ht="15.75" customHeight="1">
      <c r="A301" s="1009"/>
      <c r="B301" s="1009"/>
      <c r="C301" s="1009"/>
      <c r="D301" s="1009"/>
      <c r="E301" s="1009"/>
      <c r="F301" s="1009"/>
      <c r="G301" s="1009"/>
      <c r="H301" s="1009"/>
      <c r="I301" s="1009"/>
      <c r="J301" s="1009"/>
      <c r="K301" s="1009"/>
      <c r="L301" s="1009"/>
      <c r="M301" s="1009"/>
      <c r="N301" s="1009"/>
      <c r="O301" s="1009"/>
      <c r="P301" s="1009"/>
      <c r="Q301" s="1009"/>
      <c r="R301" s="1009"/>
      <c r="S301" s="1009"/>
      <c r="T301" s="1009"/>
      <c r="U301" s="1009"/>
      <c r="V301" s="1009"/>
      <c r="W301" s="1009"/>
      <c r="X301" s="1009"/>
      <c r="Y301" s="1009"/>
      <c r="Z301" s="1009"/>
    </row>
    <row r="302" ht="15.75" customHeight="1">
      <c r="A302" s="1009"/>
      <c r="B302" s="1009"/>
      <c r="C302" s="1009"/>
      <c r="D302" s="1009"/>
      <c r="E302" s="1009"/>
      <c r="F302" s="1009"/>
      <c r="G302" s="1009"/>
      <c r="H302" s="1009"/>
      <c r="I302" s="1009"/>
      <c r="J302" s="1009"/>
      <c r="K302" s="1009"/>
      <c r="L302" s="1009"/>
      <c r="M302" s="1009"/>
      <c r="N302" s="1009"/>
      <c r="O302" s="1009"/>
      <c r="P302" s="1009"/>
      <c r="Q302" s="1009"/>
      <c r="R302" s="1009"/>
      <c r="S302" s="1009"/>
      <c r="T302" s="1009"/>
      <c r="U302" s="1009"/>
      <c r="V302" s="1009"/>
      <c r="W302" s="1009"/>
      <c r="X302" s="1009"/>
      <c r="Y302" s="1009"/>
      <c r="Z302" s="1009"/>
    </row>
    <row r="303" ht="15.75" customHeight="1">
      <c r="A303" s="1009"/>
      <c r="B303" s="1009"/>
      <c r="C303" s="1009"/>
      <c r="D303" s="1009"/>
      <c r="E303" s="1009"/>
      <c r="F303" s="1009"/>
      <c r="G303" s="1009"/>
      <c r="H303" s="1009"/>
      <c r="I303" s="1009"/>
      <c r="J303" s="1009"/>
      <c r="K303" s="1009"/>
      <c r="L303" s="1009"/>
      <c r="M303" s="1009"/>
      <c r="N303" s="1009"/>
      <c r="O303" s="1009"/>
      <c r="P303" s="1009"/>
      <c r="Q303" s="1009"/>
      <c r="R303" s="1009"/>
      <c r="S303" s="1009"/>
      <c r="T303" s="1009"/>
      <c r="U303" s="1009"/>
      <c r="V303" s="1009"/>
      <c r="W303" s="1009"/>
      <c r="X303" s="1009"/>
      <c r="Y303" s="1009"/>
      <c r="Z303" s="1009"/>
    </row>
    <row r="304" ht="15.75" customHeight="1">
      <c r="A304" s="1009"/>
      <c r="B304" s="1009"/>
      <c r="C304" s="1009"/>
      <c r="D304" s="1009"/>
      <c r="E304" s="1009"/>
      <c r="F304" s="1009"/>
      <c r="G304" s="1009"/>
      <c r="H304" s="1009"/>
      <c r="I304" s="1009"/>
      <c r="J304" s="1009"/>
      <c r="K304" s="1009"/>
      <c r="L304" s="1009"/>
      <c r="M304" s="1009"/>
      <c r="N304" s="1009"/>
      <c r="O304" s="1009"/>
      <c r="P304" s="1009"/>
      <c r="Q304" s="1009"/>
      <c r="R304" s="1009"/>
      <c r="S304" s="1009"/>
      <c r="T304" s="1009"/>
      <c r="U304" s="1009"/>
      <c r="V304" s="1009"/>
      <c r="W304" s="1009"/>
      <c r="X304" s="1009"/>
      <c r="Y304" s="1009"/>
      <c r="Z304" s="1009"/>
    </row>
    <row r="305" ht="15.75" customHeight="1">
      <c r="A305" s="1009"/>
      <c r="B305" s="1009"/>
      <c r="C305" s="1009"/>
      <c r="D305" s="1009"/>
      <c r="E305" s="1009"/>
      <c r="F305" s="1009"/>
      <c r="G305" s="1009"/>
      <c r="H305" s="1009"/>
      <c r="I305" s="1009"/>
      <c r="J305" s="1009"/>
      <c r="K305" s="1009"/>
      <c r="L305" s="1009"/>
      <c r="M305" s="1009"/>
      <c r="N305" s="1009"/>
      <c r="O305" s="1009"/>
      <c r="P305" s="1009"/>
      <c r="Q305" s="1009"/>
      <c r="R305" s="1009"/>
      <c r="S305" s="1009"/>
      <c r="T305" s="1009"/>
      <c r="U305" s="1009"/>
      <c r="V305" s="1009"/>
      <c r="W305" s="1009"/>
      <c r="X305" s="1009"/>
      <c r="Y305" s="1009"/>
      <c r="Z305" s="1009"/>
    </row>
    <row r="306" ht="15.75" customHeight="1">
      <c r="A306" s="1009"/>
      <c r="B306" s="1009"/>
      <c r="C306" s="1009"/>
      <c r="D306" s="1009"/>
      <c r="E306" s="1009"/>
      <c r="F306" s="1009"/>
      <c r="G306" s="1009"/>
      <c r="H306" s="1009"/>
      <c r="I306" s="1009"/>
      <c r="J306" s="1009"/>
      <c r="K306" s="1009"/>
      <c r="L306" s="1009"/>
      <c r="M306" s="1009"/>
      <c r="N306" s="1009"/>
      <c r="O306" s="1009"/>
      <c r="P306" s="1009"/>
      <c r="Q306" s="1009"/>
      <c r="R306" s="1009"/>
      <c r="S306" s="1009"/>
      <c r="T306" s="1009"/>
      <c r="U306" s="1009"/>
      <c r="V306" s="1009"/>
      <c r="W306" s="1009"/>
      <c r="X306" s="1009"/>
      <c r="Y306" s="1009"/>
      <c r="Z306" s="1009"/>
    </row>
    <row r="307" ht="15.75" customHeight="1">
      <c r="A307" s="1009"/>
      <c r="B307" s="1009"/>
      <c r="C307" s="1009"/>
      <c r="D307" s="1009"/>
      <c r="E307" s="1009"/>
      <c r="F307" s="1009"/>
      <c r="G307" s="1009"/>
      <c r="H307" s="1009"/>
      <c r="I307" s="1009"/>
      <c r="J307" s="1009"/>
      <c r="K307" s="1009"/>
      <c r="L307" s="1009"/>
      <c r="M307" s="1009"/>
      <c r="N307" s="1009"/>
      <c r="O307" s="1009"/>
      <c r="P307" s="1009"/>
      <c r="Q307" s="1009"/>
      <c r="R307" s="1009"/>
      <c r="S307" s="1009"/>
      <c r="T307" s="1009"/>
      <c r="U307" s="1009"/>
      <c r="V307" s="1009"/>
      <c r="W307" s="1009"/>
      <c r="X307" s="1009"/>
      <c r="Y307" s="1009"/>
      <c r="Z307" s="1009"/>
    </row>
    <row r="308" ht="15.75" customHeight="1">
      <c r="A308" s="1009"/>
      <c r="B308" s="1009"/>
      <c r="C308" s="1009"/>
      <c r="D308" s="1009"/>
      <c r="E308" s="1009"/>
      <c r="F308" s="1009"/>
      <c r="G308" s="1009"/>
      <c r="H308" s="1009"/>
      <c r="I308" s="1009"/>
      <c r="J308" s="1009"/>
      <c r="K308" s="1009"/>
      <c r="L308" s="1009"/>
      <c r="M308" s="1009"/>
      <c r="N308" s="1009"/>
      <c r="O308" s="1009"/>
      <c r="P308" s="1009"/>
      <c r="Q308" s="1009"/>
      <c r="R308" s="1009"/>
      <c r="S308" s="1009"/>
      <c r="T308" s="1009"/>
      <c r="U308" s="1009"/>
      <c r="V308" s="1009"/>
      <c r="W308" s="1009"/>
      <c r="X308" s="1009"/>
      <c r="Y308" s="1009"/>
      <c r="Z308" s="1009"/>
    </row>
    <row r="309" ht="15.75" customHeight="1">
      <c r="A309" s="1009"/>
      <c r="B309" s="1009"/>
      <c r="C309" s="1009"/>
      <c r="D309" s="1009"/>
      <c r="E309" s="1009"/>
      <c r="F309" s="1009"/>
      <c r="G309" s="1009"/>
      <c r="H309" s="1009"/>
      <c r="I309" s="1009"/>
      <c r="J309" s="1009"/>
      <c r="K309" s="1009"/>
      <c r="L309" s="1009"/>
      <c r="M309" s="1009"/>
      <c r="N309" s="1009"/>
      <c r="O309" s="1009"/>
      <c r="P309" s="1009"/>
      <c r="Q309" s="1009"/>
      <c r="R309" s="1009"/>
      <c r="S309" s="1009"/>
      <c r="T309" s="1009"/>
      <c r="U309" s="1009"/>
      <c r="V309" s="1009"/>
      <c r="W309" s="1009"/>
      <c r="X309" s="1009"/>
      <c r="Y309" s="1009"/>
      <c r="Z309" s="1009"/>
    </row>
    <row r="310" ht="15.75" customHeight="1">
      <c r="A310" s="1009"/>
      <c r="B310" s="1009"/>
      <c r="C310" s="1009"/>
      <c r="D310" s="1009"/>
      <c r="E310" s="1009"/>
      <c r="F310" s="1009"/>
      <c r="G310" s="1009"/>
      <c r="H310" s="1009"/>
      <c r="I310" s="1009"/>
      <c r="J310" s="1009"/>
      <c r="K310" s="1009"/>
      <c r="L310" s="1009"/>
      <c r="M310" s="1009"/>
      <c r="N310" s="1009"/>
      <c r="O310" s="1009"/>
      <c r="P310" s="1009"/>
      <c r="Q310" s="1009"/>
      <c r="R310" s="1009"/>
      <c r="S310" s="1009"/>
      <c r="T310" s="1009"/>
      <c r="U310" s="1009"/>
      <c r="V310" s="1009"/>
      <c r="W310" s="1009"/>
      <c r="X310" s="1009"/>
      <c r="Y310" s="1009"/>
      <c r="Z310" s="1009"/>
    </row>
    <row r="311" ht="15.75" customHeight="1">
      <c r="A311" s="1009"/>
      <c r="B311" s="1009"/>
      <c r="C311" s="1009"/>
      <c r="D311" s="1009"/>
      <c r="E311" s="1009"/>
      <c r="F311" s="1009"/>
      <c r="G311" s="1009"/>
      <c r="H311" s="1009"/>
      <c r="I311" s="1009"/>
      <c r="J311" s="1009"/>
      <c r="K311" s="1009"/>
      <c r="L311" s="1009"/>
      <c r="M311" s="1009"/>
      <c r="N311" s="1009"/>
      <c r="O311" s="1009"/>
      <c r="P311" s="1009"/>
      <c r="Q311" s="1009"/>
      <c r="R311" s="1009"/>
      <c r="S311" s="1009"/>
      <c r="T311" s="1009"/>
      <c r="U311" s="1009"/>
      <c r="V311" s="1009"/>
      <c r="W311" s="1009"/>
      <c r="X311" s="1009"/>
      <c r="Y311" s="1009"/>
      <c r="Z311" s="1009"/>
    </row>
    <row r="312" ht="15.75" customHeight="1">
      <c r="A312" s="1009"/>
      <c r="B312" s="1009"/>
      <c r="C312" s="1009"/>
      <c r="D312" s="1009"/>
      <c r="E312" s="1009"/>
      <c r="F312" s="1009"/>
      <c r="G312" s="1009"/>
      <c r="H312" s="1009"/>
      <c r="I312" s="1009"/>
      <c r="J312" s="1009"/>
      <c r="K312" s="1009"/>
      <c r="L312" s="1009"/>
      <c r="M312" s="1009"/>
      <c r="N312" s="1009"/>
      <c r="O312" s="1009"/>
      <c r="P312" s="1009"/>
      <c r="Q312" s="1009"/>
      <c r="R312" s="1009"/>
      <c r="S312" s="1009"/>
      <c r="T312" s="1009"/>
      <c r="U312" s="1009"/>
      <c r="V312" s="1009"/>
      <c r="W312" s="1009"/>
      <c r="X312" s="1009"/>
      <c r="Y312" s="1009"/>
      <c r="Z312" s="1009"/>
    </row>
    <row r="313" ht="15.75" customHeight="1">
      <c r="A313" s="1009"/>
      <c r="B313" s="1009"/>
      <c r="C313" s="1009"/>
      <c r="D313" s="1009"/>
      <c r="E313" s="1009"/>
      <c r="F313" s="1009"/>
      <c r="G313" s="1009"/>
      <c r="H313" s="1009"/>
      <c r="I313" s="1009"/>
      <c r="J313" s="1009"/>
      <c r="K313" s="1009"/>
      <c r="L313" s="1009"/>
      <c r="M313" s="1009"/>
      <c r="N313" s="1009"/>
      <c r="O313" s="1009"/>
      <c r="P313" s="1009"/>
      <c r="Q313" s="1009"/>
      <c r="R313" s="1009"/>
      <c r="S313" s="1009"/>
      <c r="T313" s="1009"/>
      <c r="U313" s="1009"/>
      <c r="V313" s="1009"/>
      <c r="W313" s="1009"/>
      <c r="X313" s="1009"/>
      <c r="Y313" s="1009"/>
      <c r="Z313" s="1009"/>
    </row>
    <row r="314" ht="15.75" customHeight="1">
      <c r="A314" s="1009"/>
      <c r="B314" s="1009"/>
      <c r="C314" s="1009"/>
      <c r="D314" s="1009"/>
      <c r="E314" s="1009"/>
      <c r="F314" s="1009"/>
      <c r="G314" s="1009"/>
      <c r="H314" s="1009"/>
      <c r="I314" s="1009"/>
      <c r="J314" s="1009"/>
      <c r="K314" s="1009"/>
      <c r="L314" s="1009"/>
      <c r="M314" s="1009"/>
      <c r="N314" s="1009"/>
      <c r="O314" s="1009"/>
      <c r="P314" s="1009"/>
      <c r="Q314" s="1009"/>
      <c r="R314" s="1009"/>
      <c r="S314" s="1009"/>
      <c r="T314" s="1009"/>
      <c r="U314" s="1009"/>
      <c r="V314" s="1009"/>
      <c r="W314" s="1009"/>
      <c r="X314" s="1009"/>
      <c r="Y314" s="1009"/>
      <c r="Z314" s="1009"/>
    </row>
    <row r="315" ht="15.75" customHeight="1">
      <c r="A315" s="1009"/>
      <c r="B315" s="1009"/>
      <c r="C315" s="1009"/>
      <c r="D315" s="1009"/>
      <c r="E315" s="1009"/>
      <c r="F315" s="1009"/>
      <c r="G315" s="1009"/>
      <c r="H315" s="1009"/>
      <c r="I315" s="1009"/>
      <c r="J315" s="1009"/>
      <c r="K315" s="1009"/>
      <c r="L315" s="1009"/>
      <c r="M315" s="1009"/>
      <c r="N315" s="1009"/>
      <c r="O315" s="1009"/>
      <c r="P315" s="1009"/>
      <c r="Q315" s="1009"/>
      <c r="R315" s="1009"/>
      <c r="S315" s="1009"/>
      <c r="T315" s="1009"/>
      <c r="U315" s="1009"/>
      <c r="V315" s="1009"/>
      <c r="W315" s="1009"/>
      <c r="X315" s="1009"/>
      <c r="Y315" s="1009"/>
      <c r="Z315" s="1009"/>
    </row>
    <row r="316" ht="15.75" customHeight="1">
      <c r="A316" s="1009"/>
      <c r="B316" s="1009"/>
      <c r="C316" s="1009"/>
      <c r="D316" s="1009"/>
      <c r="E316" s="1009"/>
      <c r="F316" s="1009"/>
      <c r="G316" s="1009"/>
      <c r="H316" s="1009"/>
      <c r="I316" s="1009"/>
      <c r="J316" s="1009"/>
      <c r="K316" s="1009"/>
      <c r="L316" s="1009"/>
      <c r="M316" s="1009"/>
      <c r="N316" s="1009"/>
      <c r="O316" s="1009"/>
      <c r="P316" s="1009"/>
      <c r="Q316" s="1009"/>
      <c r="R316" s="1009"/>
      <c r="S316" s="1009"/>
      <c r="T316" s="1009"/>
      <c r="U316" s="1009"/>
      <c r="V316" s="1009"/>
      <c r="W316" s="1009"/>
      <c r="X316" s="1009"/>
      <c r="Y316" s="1009"/>
      <c r="Z316" s="1009"/>
    </row>
    <row r="317" ht="15.75" customHeight="1">
      <c r="A317" s="1009"/>
      <c r="B317" s="1009"/>
      <c r="C317" s="1009"/>
      <c r="D317" s="1009"/>
      <c r="E317" s="1009"/>
      <c r="F317" s="1009"/>
      <c r="G317" s="1009"/>
      <c r="H317" s="1009"/>
      <c r="I317" s="1009"/>
      <c r="J317" s="1009"/>
      <c r="K317" s="1009"/>
      <c r="L317" s="1009"/>
      <c r="M317" s="1009"/>
      <c r="N317" s="1009"/>
      <c r="O317" s="1009"/>
      <c r="P317" s="1009"/>
      <c r="Q317" s="1009"/>
      <c r="R317" s="1009"/>
      <c r="S317" s="1009"/>
      <c r="T317" s="1009"/>
      <c r="U317" s="1009"/>
      <c r="V317" s="1009"/>
      <c r="W317" s="1009"/>
      <c r="X317" s="1009"/>
      <c r="Y317" s="1009"/>
      <c r="Z317" s="1009"/>
    </row>
    <row r="318" ht="15.75" customHeight="1">
      <c r="A318" s="1009"/>
      <c r="B318" s="1009"/>
      <c r="C318" s="1009"/>
      <c r="D318" s="1009"/>
      <c r="E318" s="1009"/>
      <c r="F318" s="1009"/>
      <c r="G318" s="1009"/>
      <c r="H318" s="1009"/>
      <c r="I318" s="1009"/>
      <c r="J318" s="1009"/>
      <c r="K318" s="1009"/>
      <c r="L318" s="1009"/>
      <c r="M318" s="1009"/>
      <c r="N318" s="1009"/>
      <c r="O318" s="1009"/>
      <c r="P318" s="1009"/>
      <c r="Q318" s="1009"/>
      <c r="R318" s="1009"/>
      <c r="S318" s="1009"/>
      <c r="T318" s="1009"/>
      <c r="U318" s="1009"/>
      <c r="V318" s="1009"/>
      <c r="W318" s="1009"/>
      <c r="X318" s="1009"/>
      <c r="Y318" s="1009"/>
      <c r="Z318" s="1009"/>
    </row>
    <row r="319" ht="15.75" customHeight="1">
      <c r="A319" s="1009"/>
      <c r="B319" s="1009"/>
      <c r="C319" s="1009"/>
      <c r="D319" s="1009"/>
      <c r="E319" s="1009"/>
      <c r="F319" s="1009"/>
      <c r="G319" s="1009"/>
      <c r="H319" s="1009"/>
      <c r="I319" s="1009"/>
      <c r="J319" s="1009"/>
      <c r="K319" s="1009"/>
      <c r="L319" s="1009"/>
      <c r="M319" s="1009"/>
      <c r="N319" s="1009"/>
      <c r="O319" s="1009"/>
      <c r="P319" s="1009"/>
      <c r="Q319" s="1009"/>
      <c r="R319" s="1009"/>
      <c r="S319" s="1009"/>
      <c r="T319" s="1009"/>
      <c r="U319" s="1009"/>
      <c r="V319" s="1009"/>
      <c r="W319" s="1009"/>
      <c r="X319" s="1009"/>
      <c r="Y319" s="1009"/>
      <c r="Z319" s="1009"/>
    </row>
    <row r="320" ht="15.75" customHeight="1">
      <c r="A320" s="1009"/>
      <c r="B320" s="1009"/>
      <c r="C320" s="1009"/>
      <c r="D320" s="1009"/>
      <c r="E320" s="1009"/>
      <c r="F320" s="1009"/>
      <c r="G320" s="1009"/>
      <c r="H320" s="1009"/>
      <c r="I320" s="1009"/>
      <c r="J320" s="1009"/>
      <c r="K320" s="1009"/>
      <c r="L320" s="1009"/>
      <c r="M320" s="1009"/>
      <c r="N320" s="1009"/>
      <c r="O320" s="1009"/>
      <c r="P320" s="1009"/>
      <c r="Q320" s="1009"/>
      <c r="R320" s="1009"/>
      <c r="S320" s="1009"/>
      <c r="T320" s="1009"/>
      <c r="U320" s="1009"/>
      <c r="V320" s="1009"/>
      <c r="W320" s="1009"/>
      <c r="X320" s="1009"/>
      <c r="Y320" s="1009"/>
      <c r="Z320" s="1009"/>
    </row>
    <row r="321" ht="15.75" customHeight="1">
      <c r="A321" s="1009"/>
      <c r="B321" s="1009"/>
      <c r="C321" s="1009"/>
      <c r="D321" s="1009"/>
      <c r="E321" s="1009"/>
      <c r="F321" s="1009"/>
      <c r="G321" s="1009"/>
      <c r="H321" s="1009"/>
      <c r="I321" s="1009"/>
      <c r="J321" s="1009"/>
      <c r="K321" s="1009"/>
      <c r="L321" s="1009"/>
      <c r="M321" s="1009"/>
      <c r="N321" s="1009"/>
      <c r="O321" s="1009"/>
      <c r="P321" s="1009"/>
      <c r="Q321" s="1009"/>
      <c r="R321" s="1009"/>
      <c r="S321" s="1009"/>
      <c r="T321" s="1009"/>
      <c r="U321" s="1009"/>
      <c r="V321" s="1009"/>
      <c r="W321" s="1009"/>
      <c r="X321" s="1009"/>
      <c r="Y321" s="1009"/>
      <c r="Z321" s="1009"/>
    </row>
    <row r="322" ht="15.75" customHeight="1">
      <c r="A322" s="1009"/>
      <c r="B322" s="1009"/>
      <c r="C322" s="1009"/>
      <c r="D322" s="1009"/>
      <c r="E322" s="1009"/>
      <c r="F322" s="1009"/>
      <c r="G322" s="1009"/>
      <c r="H322" s="1009"/>
      <c r="I322" s="1009"/>
      <c r="J322" s="1009"/>
      <c r="K322" s="1009"/>
      <c r="L322" s="1009"/>
      <c r="M322" s="1009"/>
      <c r="N322" s="1009"/>
      <c r="O322" s="1009"/>
      <c r="P322" s="1009"/>
      <c r="Q322" s="1009"/>
      <c r="R322" s="1009"/>
      <c r="S322" s="1009"/>
      <c r="T322" s="1009"/>
      <c r="U322" s="1009"/>
      <c r="V322" s="1009"/>
      <c r="W322" s="1009"/>
      <c r="X322" s="1009"/>
      <c r="Y322" s="1009"/>
      <c r="Z322" s="1009"/>
    </row>
    <row r="323" ht="15.75" customHeight="1">
      <c r="A323" s="1009"/>
      <c r="B323" s="1009"/>
      <c r="C323" s="1009"/>
      <c r="D323" s="1009"/>
      <c r="E323" s="1009"/>
      <c r="F323" s="1009"/>
      <c r="G323" s="1009"/>
      <c r="H323" s="1009"/>
      <c r="I323" s="1009"/>
      <c r="J323" s="1009"/>
      <c r="K323" s="1009"/>
      <c r="L323" s="1009"/>
      <c r="M323" s="1009"/>
      <c r="N323" s="1009"/>
      <c r="O323" s="1009"/>
      <c r="P323" s="1009"/>
      <c r="Q323" s="1009"/>
      <c r="R323" s="1009"/>
      <c r="S323" s="1009"/>
      <c r="T323" s="1009"/>
      <c r="U323" s="1009"/>
      <c r="V323" s="1009"/>
      <c r="W323" s="1009"/>
      <c r="X323" s="1009"/>
      <c r="Y323" s="1009"/>
      <c r="Z323" s="1009"/>
    </row>
    <row r="324" ht="15.75" customHeight="1">
      <c r="A324" s="1009"/>
      <c r="B324" s="1009"/>
      <c r="C324" s="1009"/>
      <c r="D324" s="1009"/>
      <c r="E324" s="1009"/>
      <c r="F324" s="1009"/>
      <c r="G324" s="1009"/>
      <c r="H324" s="1009"/>
      <c r="I324" s="1009"/>
      <c r="J324" s="1009"/>
      <c r="K324" s="1009"/>
      <c r="L324" s="1009"/>
      <c r="M324" s="1009"/>
      <c r="N324" s="1009"/>
      <c r="O324" s="1009"/>
      <c r="P324" s="1009"/>
      <c r="Q324" s="1009"/>
      <c r="R324" s="1009"/>
      <c r="S324" s="1009"/>
      <c r="T324" s="1009"/>
      <c r="U324" s="1009"/>
      <c r="V324" s="1009"/>
      <c r="W324" s="1009"/>
      <c r="X324" s="1009"/>
      <c r="Y324" s="1009"/>
      <c r="Z324" s="1009"/>
    </row>
    <row r="325" ht="15.75" customHeight="1">
      <c r="A325" s="1009"/>
      <c r="B325" s="1009"/>
      <c r="C325" s="1009"/>
      <c r="D325" s="1009"/>
      <c r="E325" s="1009"/>
      <c r="F325" s="1009"/>
      <c r="G325" s="1009"/>
      <c r="H325" s="1009"/>
      <c r="I325" s="1009"/>
      <c r="J325" s="1009"/>
      <c r="K325" s="1009"/>
      <c r="L325" s="1009"/>
      <c r="M325" s="1009"/>
      <c r="N325" s="1009"/>
      <c r="O325" s="1009"/>
      <c r="P325" s="1009"/>
      <c r="Q325" s="1009"/>
      <c r="R325" s="1009"/>
      <c r="S325" s="1009"/>
      <c r="T325" s="1009"/>
      <c r="U325" s="1009"/>
      <c r="V325" s="1009"/>
      <c r="W325" s="1009"/>
      <c r="X325" s="1009"/>
      <c r="Y325" s="1009"/>
      <c r="Z325" s="1009"/>
    </row>
    <row r="326" ht="15.75" customHeight="1">
      <c r="A326" s="1009"/>
      <c r="B326" s="1009"/>
      <c r="C326" s="1009"/>
      <c r="D326" s="1009"/>
      <c r="E326" s="1009"/>
      <c r="F326" s="1009"/>
      <c r="G326" s="1009"/>
      <c r="H326" s="1009"/>
      <c r="I326" s="1009"/>
      <c r="J326" s="1009"/>
      <c r="K326" s="1009"/>
      <c r="L326" s="1009"/>
      <c r="M326" s="1009"/>
      <c r="N326" s="1009"/>
      <c r="O326" s="1009"/>
      <c r="P326" s="1009"/>
      <c r="Q326" s="1009"/>
      <c r="R326" s="1009"/>
      <c r="S326" s="1009"/>
      <c r="T326" s="1009"/>
      <c r="U326" s="1009"/>
      <c r="V326" s="1009"/>
      <c r="W326" s="1009"/>
      <c r="X326" s="1009"/>
      <c r="Y326" s="1009"/>
      <c r="Z326" s="1009"/>
    </row>
    <row r="327" ht="15.75" customHeight="1">
      <c r="A327" s="1009"/>
      <c r="B327" s="1009"/>
      <c r="C327" s="1009"/>
      <c r="D327" s="1009"/>
      <c r="E327" s="1009"/>
      <c r="F327" s="1009"/>
      <c r="G327" s="1009"/>
      <c r="H327" s="1009"/>
      <c r="I327" s="1009"/>
      <c r="J327" s="1009"/>
      <c r="K327" s="1009"/>
      <c r="L327" s="1009"/>
      <c r="M327" s="1009"/>
      <c r="N327" s="1009"/>
      <c r="O327" s="1009"/>
      <c r="P327" s="1009"/>
      <c r="Q327" s="1009"/>
      <c r="R327" s="1009"/>
      <c r="S327" s="1009"/>
      <c r="T327" s="1009"/>
      <c r="U327" s="1009"/>
      <c r="V327" s="1009"/>
      <c r="W327" s="1009"/>
      <c r="X327" s="1009"/>
      <c r="Y327" s="1009"/>
      <c r="Z327" s="1009"/>
    </row>
    <row r="328" ht="15.75" customHeight="1">
      <c r="A328" s="1009"/>
      <c r="B328" s="1009"/>
      <c r="C328" s="1009"/>
      <c r="D328" s="1009"/>
      <c r="E328" s="1009"/>
      <c r="F328" s="1009"/>
      <c r="G328" s="1009"/>
      <c r="H328" s="1009"/>
      <c r="I328" s="1009"/>
      <c r="J328" s="1009"/>
      <c r="K328" s="1009"/>
      <c r="L328" s="1009"/>
      <c r="M328" s="1009"/>
      <c r="N328" s="1009"/>
      <c r="O328" s="1009"/>
      <c r="P328" s="1009"/>
      <c r="Q328" s="1009"/>
      <c r="R328" s="1009"/>
      <c r="S328" s="1009"/>
      <c r="T328" s="1009"/>
      <c r="U328" s="1009"/>
      <c r="V328" s="1009"/>
      <c r="W328" s="1009"/>
      <c r="X328" s="1009"/>
      <c r="Y328" s="1009"/>
      <c r="Z328" s="1009"/>
    </row>
    <row r="329" ht="15.75" customHeight="1">
      <c r="A329" s="1009"/>
      <c r="B329" s="1009"/>
      <c r="C329" s="1009"/>
      <c r="D329" s="1009"/>
      <c r="E329" s="1009"/>
      <c r="F329" s="1009"/>
      <c r="G329" s="1009"/>
      <c r="H329" s="1009"/>
      <c r="I329" s="1009"/>
      <c r="J329" s="1009"/>
      <c r="K329" s="1009"/>
      <c r="L329" s="1009"/>
      <c r="M329" s="1009"/>
      <c r="N329" s="1009"/>
      <c r="O329" s="1009"/>
      <c r="P329" s="1009"/>
      <c r="Q329" s="1009"/>
      <c r="R329" s="1009"/>
      <c r="S329" s="1009"/>
      <c r="T329" s="1009"/>
      <c r="U329" s="1009"/>
      <c r="V329" s="1009"/>
      <c r="W329" s="1009"/>
      <c r="X329" s="1009"/>
      <c r="Y329" s="1009"/>
      <c r="Z329" s="1009"/>
    </row>
    <row r="330" ht="15.75" customHeight="1">
      <c r="A330" s="1009"/>
      <c r="B330" s="1009"/>
      <c r="C330" s="1009"/>
      <c r="D330" s="1009"/>
      <c r="E330" s="1009"/>
      <c r="F330" s="1009"/>
      <c r="G330" s="1009"/>
      <c r="H330" s="1009"/>
      <c r="I330" s="1009"/>
      <c r="J330" s="1009"/>
      <c r="K330" s="1009"/>
      <c r="L330" s="1009"/>
      <c r="M330" s="1009"/>
      <c r="N330" s="1009"/>
      <c r="O330" s="1009"/>
      <c r="P330" s="1009"/>
      <c r="Q330" s="1009"/>
      <c r="R330" s="1009"/>
      <c r="S330" s="1009"/>
      <c r="T330" s="1009"/>
      <c r="U330" s="1009"/>
      <c r="V330" s="1009"/>
      <c r="W330" s="1009"/>
      <c r="X330" s="1009"/>
      <c r="Y330" s="1009"/>
      <c r="Z330" s="1009"/>
    </row>
    <row r="331" ht="15.75" customHeight="1">
      <c r="A331" s="1009"/>
      <c r="B331" s="1009"/>
      <c r="C331" s="1009"/>
      <c r="D331" s="1009"/>
      <c r="E331" s="1009"/>
      <c r="F331" s="1009"/>
      <c r="G331" s="1009"/>
      <c r="H331" s="1009"/>
      <c r="I331" s="1009"/>
      <c r="J331" s="1009"/>
      <c r="K331" s="1009"/>
      <c r="L331" s="1009"/>
      <c r="M331" s="1009"/>
      <c r="N331" s="1009"/>
      <c r="O331" s="1009"/>
      <c r="P331" s="1009"/>
      <c r="Q331" s="1009"/>
      <c r="R331" s="1009"/>
      <c r="S331" s="1009"/>
      <c r="T331" s="1009"/>
      <c r="U331" s="1009"/>
      <c r="V331" s="1009"/>
      <c r="W331" s="1009"/>
      <c r="X331" s="1009"/>
      <c r="Y331" s="1009"/>
      <c r="Z331" s="1009"/>
    </row>
    <row r="332" ht="15.75" customHeight="1">
      <c r="A332" s="1009"/>
      <c r="B332" s="1009"/>
      <c r="C332" s="1009"/>
      <c r="D332" s="1009"/>
      <c r="E332" s="1009"/>
      <c r="F332" s="1009"/>
      <c r="G332" s="1009"/>
      <c r="H332" s="1009"/>
      <c r="I332" s="1009"/>
      <c r="J332" s="1009"/>
      <c r="K332" s="1009"/>
      <c r="L332" s="1009"/>
      <c r="M332" s="1009"/>
      <c r="N332" s="1009"/>
      <c r="O332" s="1009"/>
      <c r="P332" s="1009"/>
      <c r="Q332" s="1009"/>
      <c r="R332" s="1009"/>
      <c r="S332" s="1009"/>
      <c r="T332" s="1009"/>
      <c r="U332" s="1009"/>
      <c r="V332" s="1009"/>
      <c r="W332" s="1009"/>
      <c r="X332" s="1009"/>
      <c r="Y332" s="1009"/>
      <c r="Z332" s="1009"/>
    </row>
    <row r="333" ht="15.75" customHeight="1">
      <c r="A333" s="1009"/>
      <c r="B333" s="1009"/>
      <c r="C333" s="1009"/>
      <c r="D333" s="1009"/>
      <c r="E333" s="1009"/>
      <c r="F333" s="1009"/>
      <c r="G333" s="1009"/>
      <c r="H333" s="1009"/>
      <c r="I333" s="1009"/>
      <c r="J333" s="1009"/>
      <c r="K333" s="1009"/>
      <c r="L333" s="1009"/>
      <c r="M333" s="1009"/>
      <c r="N333" s="1009"/>
      <c r="O333" s="1009"/>
      <c r="P333" s="1009"/>
      <c r="Q333" s="1009"/>
      <c r="R333" s="1009"/>
      <c r="S333" s="1009"/>
      <c r="T333" s="1009"/>
      <c r="U333" s="1009"/>
      <c r="V333" s="1009"/>
      <c r="W333" s="1009"/>
      <c r="X333" s="1009"/>
      <c r="Y333" s="1009"/>
      <c r="Z333" s="1009"/>
    </row>
    <row r="334" ht="15.75" customHeight="1">
      <c r="A334" s="1009"/>
      <c r="B334" s="1009"/>
      <c r="C334" s="1009"/>
      <c r="D334" s="1009"/>
      <c r="E334" s="1009"/>
      <c r="F334" s="1009"/>
      <c r="G334" s="1009"/>
      <c r="H334" s="1009"/>
      <c r="I334" s="1009"/>
      <c r="J334" s="1009"/>
      <c r="K334" s="1009"/>
      <c r="L334" s="1009"/>
      <c r="M334" s="1009"/>
      <c r="N334" s="1009"/>
      <c r="O334" s="1009"/>
      <c r="P334" s="1009"/>
      <c r="Q334" s="1009"/>
      <c r="R334" s="1009"/>
      <c r="S334" s="1009"/>
      <c r="T334" s="1009"/>
      <c r="U334" s="1009"/>
      <c r="V334" s="1009"/>
      <c r="W334" s="1009"/>
      <c r="X334" s="1009"/>
      <c r="Y334" s="1009"/>
      <c r="Z334" s="1009"/>
    </row>
    <row r="335" ht="15.75" customHeight="1">
      <c r="A335" s="1009"/>
      <c r="B335" s="1009"/>
      <c r="C335" s="1009"/>
      <c r="D335" s="1009"/>
      <c r="E335" s="1009"/>
      <c r="F335" s="1009"/>
      <c r="G335" s="1009"/>
      <c r="H335" s="1009"/>
      <c r="I335" s="1009"/>
      <c r="J335" s="1009"/>
      <c r="K335" s="1009"/>
      <c r="L335" s="1009"/>
      <c r="M335" s="1009"/>
      <c r="N335" s="1009"/>
      <c r="O335" s="1009"/>
      <c r="P335" s="1009"/>
      <c r="Q335" s="1009"/>
      <c r="R335" s="1009"/>
      <c r="S335" s="1009"/>
      <c r="T335" s="1009"/>
      <c r="U335" s="1009"/>
      <c r="V335" s="1009"/>
      <c r="W335" s="1009"/>
      <c r="X335" s="1009"/>
      <c r="Y335" s="1009"/>
      <c r="Z335" s="1009"/>
    </row>
    <row r="336" ht="15.75" customHeight="1">
      <c r="A336" s="1009"/>
      <c r="B336" s="1009"/>
      <c r="C336" s="1009"/>
      <c r="D336" s="1009"/>
      <c r="E336" s="1009"/>
      <c r="F336" s="1009"/>
      <c r="G336" s="1009"/>
      <c r="H336" s="1009"/>
      <c r="I336" s="1009"/>
      <c r="J336" s="1009"/>
      <c r="K336" s="1009"/>
      <c r="L336" s="1009"/>
      <c r="M336" s="1009"/>
      <c r="N336" s="1009"/>
      <c r="O336" s="1009"/>
      <c r="P336" s="1009"/>
      <c r="Q336" s="1009"/>
      <c r="R336" s="1009"/>
      <c r="S336" s="1009"/>
      <c r="T336" s="1009"/>
      <c r="U336" s="1009"/>
      <c r="V336" s="1009"/>
      <c r="W336" s="1009"/>
      <c r="X336" s="1009"/>
      <c r="Y336" s="1009"/>
      <c r="Z336" s="1009"/>
    </row>
    <row r="337" ht="15.75" customHeight="1">
      <c r="A337" s="1009"/>
      <c r="B337" s="1009"/>
      <c r="C337" s="1009"/>
      <c r="D337" s="1009"/>
      <c r="E337" s="1009"/>
      <c r="F337" s="1009"/>
      <c r="G337" s="1009"/>
      <c r="H337" s="1009"/>
      <c r="I337" s="1009"/>
      <c r="J337" s="1009"/>
      <c r="K337" s="1009"/>
      <c r="L337" s="1009"/>
      <c r="M337" s="1009"/>
      <c r="N337" s="1009"/>
      <c r="O337" s="1009"/>
      <c r="P337" s="1009"/>
      <c r="Q337" s="1009"/>
      <c r="R337" s="1009"/>
      <c r="S337" s="1009"/>
      <c r="T337" s="1009"/>
      <c r="U337" s="1009"/>
      <c r="V337" s="1009"/>
      <c r="W337" s="1009"/>
      <c r="X337" s="1009"/>
      <c r="Y337" s="1009"/>
      <c r="Z337" s="1009"/>
    </row>
    <row r="338" ht="15.75" customHeight="1">
      <c r="A338" s="1009"/>
      <c r="B338" s="1009"/>
      <c r="C338" s="1009"/>
      <c r="D338" s="1009"/>
      <c r="E338" s="1009"/>
      <c r="F338" s="1009"/>
      <c r="G338" s="1009"/>
      <c r="H338" s="1009"/>
      <c r="I338" s="1009"/>
      <c r="J338" s="1009"/>
      <c r="K338" s="1009"/>
      <c r="L338" s="1009"/>
      <c r="M338" s="1009"/>
      <c r="N338" s="1009"/>
      <c r="O338" s="1009"/>
      <c r="P338" s="1009"/>
      <c r="Q338" s="1009"/>
      <c r="R338" s="1009"/>
      <c r="S338" s="1009"/>
      <c r="T338" s="1009"/>
      <c r="U338" s="1009"/>
      <c r="V338" s="1009"/>
      <c r="W338" s="1009"/>
      <c r="X338" s="1009"/>
      <c r="Y338" s="1009"/>
      <c r="Z338" s="1009"/>
    </row>
    <row r="339" ht="15.75" customHeight="1">
      <c r="A339" s="1009"/>
      <c r="B339" s="1009"/>
      <c r="C339" s="1009"/>
      <c r="D339" s="1009"/>
      <c r="E339" s="1009"/>
      <c r="F339" s="1009"/>
      <c r="G339" s="1009"/>
      <c r="H339" s="1009"/>
      <c r="I339" s="1009"/>
      <c r="J339" s="1009"/>
      <c r="K339" s="1009"/>
      <c r="L339" s="1009"/>
      <c r="M339" s="1009"/>
      <c r="N339" s="1009"/>
      <c r="O339" s="1009"/>
      <c r="P339" s="1009"/>
      <c r="Q339" s="1009"/>
      <c r="R339" s="1009"/>
      <c r="S339" s="1009"/>
      <c r="T339" s="1009"/>
      <c r="U339" s="1009"/>
      <c r="V339" s="1009"/>
      <c r="W339" s="1009"/>
      <c r="X339" s="1009"/>
      <c r="Y339" s="1009"/>
      <c r="Z339" s="1009"/>
    </row>
    <row r="340" ht="15.75" customHeight="1">
      <c r="A340" s="1009"/>
      <c r="B340" s="1009"/>
      <c r="C340" s="1009"/>
      <c r="D340" s="1009"/>
      <c r="E340" s="1009"/>
      <c r="F340" s="1009"/>
      <c r="G340" s="1009"/>
      <c r="H340" s="1009"/>
      <c r="I340" s="1009"/>
      <c r="J340" s="1009"/>
      <c r="K340" s="1009"/>
      <c r="L340" s="1009"/>
      <c r="M340" s="1009"/>
      <c r="N340" s="1009"/>
      <c r="O340" s="1009"/>
      <c r="P340" s="1009"/>
      <c r="Q340" s="1009"/>
      <c r="R340" s="1009"/>
      <c r="S340" s="1009"/>
      <c r="T340" s="1009"/>
      <c r="U340" s="1009"/>
      <c r="V340" s="1009"/>
      <c r="W340" s="1009"/>
      <c r="X340" s="1009"/>
      <c r="Y340" s="1009"/>
      <c r="Z340" s="1009"/>
    </row>
    <row r="341" ht="15.75" customHeight="1">
      <c r="A341" s="1009"/>
      <c r="B341" s="1009"/>
      <c r="C341" s="1009"/>
      <c r="D341" s="1009"/>
      <c r="E341" s="1009"/>
      <c r="F341" s="1009"/>
      <c r="G341" s="1009"/>
      <c r="H341" s="1009"/>
      <c r="I341" s="1009"/>
      <c r="J341" s="1009"/>
      <c r="K341" s="1009"/>
      <c r="L341" s="1009"/>
      <c r="M341" s="1009"/>
      <c r="N341" s="1009"/>
      <c r="O341" s="1009"/>
      <c r="P341" s="1009"/>
      <c r="Q341" s="1009"/>
      <c r="R341" s="1009"/>
      <c r="S341" s="1009"/>
      <c r="T341" s="1009"/>
      <c r="U341" s="1009"/>
      <c r="V341" s="1009"/>
      <c r="W341" s="1009"/>
      <c r="X341" s="1009"/>
      <c r="Y341" s="1009"/>
      <c r="Z341" s="1009"/>
    </row>
    <row r="342" ht="15.75" customHeight="1">
      <c r="A342" s="1009"/>
      <c r="B342" s="1009"/>
      <c r="C342" s="1009"/>
      <c r="D342" s="1009"/>
      <c r="E342" s="1009"/>
      <c r="F342" s="1009"/>
      <c r="G342" s="1009"/>
      <c r="H342" s="1009"/>
      <c r="I342" s="1009"/>
      <c r="J342" s="1009"/>
      <c r="K342" s="1009"/>
      <c r="L342" s="1009"/>
      <c r="M342" s="1009"/>
      <c r="N342" s="1009"/>
      <c r="O342" s="1009"/>
      <c r="P342" s="1009"/>
      <c r="Q342" s="1009"/>
      <c r="R342" s="1009"/>
      <c r="S342" s="1009"/>
      <c r="T342" s="1009"/>
      <c r="U342" s="1009"/>
      <c r="V342" s="1009"/>
      <c r="W342" s="1009"/>
      <c r="X342" s="1009"/>
      <c r="Y342" s="1009"/>
      <c r="Z342" s="1009"/>
    </row>
    <row r="343" ht="15.75" customHeight="1">
      <c r="A343" s="1009"/>
      <c r="B343" s="1009"/>
      <c r="C343" s="1009"/>
      <c r="D343" s="1009"/>
      <c r="E343" s="1009"/>
      <c r="F343" s="1009"/>
      <c r="G343" s="1009"/>
      <c r="H343" s="1009"/>
      <c r="I343" s="1009"/>
      <c r="J343" s="1009"/>
      <c r="K343" s="1009"/>
      <c r="L343" s="1009"/>
      <c r="M343" s="1009"/>
      <c r="N343" s="1009"/>
      <c r="O343" s="1009"/>
      <c r="P343" s="1009"/>
      <c r="Q343" s="1009"/>
      <c r="R343" s="1009"/>
      <c r="S343" s="1009"/>
      <c r="T343" s="1009"/>
      <c r="U343" s="1009"/>
      <c r="V343" s="1009"/>
      <c r="W343" s="1009"/>
      <c r="X343" s="1009"/>
      <c r="Y343" s="1009"/>
      <c r="Z343" s="1009"/>
    </row>
    <row r="344" ht="15.75" customHeight="1">
      <c r="A344" s="1009"/>
      <c r="B344" s="1009"/>
      <c r="C344" s="1009"/>
      <c r="D344" s="1009"/>
      <c r="E344" s="1009"/>
      <c r="F344" s="1009"/>
      <c r="G344" s="1009"/>
      <c r="H344" s="1009"/>
      <c r="I344" s="1009"/>
      <c r="J344" s="1009"/>
      <c r="K344" s="1009"/>
      <c r="L344" s="1009"/>
      <c r="M344" s="1009"/>
      <c r="N344" s="1009"/>
      <c r="O344" s="1009"/>
      <c r="P344" s="1009"/>
      <c r="Q344" s="1009"/>
      <c r="R344" s="1009"/>
      <c r="S344" s="1009"/>
      <c r="T344" s="1009"/>
      <c r="U344" s="1009"/>
      <c r="V344" s="1009"/>
      <c r="W344" s="1009"/>
      <c r="X344" s="1009"/>
      <c r="Y344" s="1009"/>
      <c r="Z344" s="1009"/>
    </row>
    <row r="345" ht="15.75" customHeight="1">
      <c r="A345" s="1009"/>
      <c r="B345" s="1009"/>
      <c r="C345" s="1009"/>
      <c r="D345" s="1009"/>
      <c r="E345" s="1009"/>
      <c r="F345" s="1009"/>
      <c r="G345" s="1009"/>
      <c r="H345" s="1009"/>
      <c r="I345" s="1009"/>
      <c r="J345" s="1009"/>
      <c r="K345" s="1009"/>
      <c r="L345" s="1009"/>
      <c r="M345" s="1009"/>
      <c r="N345" s="1009"/>
      <c r="O345" s="1009"/>
      <c r="P345" s="1009"/>
      <c r="Q345" s="1009"/>
      <c r="R345" s="1009"/>
      <c r="S345" s="1009"/>
      <c r="T345" s="1009"/>
      <c r="U345" s="1009"/>
      <c r="V345" s="1009"/>
      <c r="W345" s="1009"/>
      <c r="X345" s="1009"/>
      <c r="Y345" s="1009"/>
      <c r="Z345" s="1009"/>
    </row>
    <row r="346" ht="15.75" customHeight="1">
      <c r="A346" s="1009"/>
      <c r="B346" s="1009"/>
      <c r="C346" s="1009"/>
      <c r="D346" s="1009"/>
      <c r="E346" s="1009"/>
      <c r="F346" s="1009"/>
      <c r="G346" s="1009"/>
      <c r="H346" s="1009"/>
      <c r="I346" s="1009"/>
      <c r="J346" s="1009"/>
      <c r="K346" s="1009"/>
      <c r="L346" s="1009"/>
      <c r="M346" s="1009"/>
      <c r="N346" s="1009"/>
      <c r="O346" s="1009"/>
      <c r="P346" s="1009"/>
      <c r="Q346" s="1009"/>
      <c r="R346" s="1009"/>
      <c r="S346" s="1009"/>
      <c r="T346" s="1009"/>
      <c r="U346" s="1009"/>
      <c r="V346" s="1009"/>
      <c r="W346" s="1009"/>
      <c r="X346" s="1009"/>
      <c r="Y346" s="1009"/>
      <c r="Z346" s="1009"/>
    </row>
    <row r="347" ht="15.75" customHeight="1">
      <c r="A347" s="1009"/>
      <c r="B347" s="1009"/>
      <c r="C347" s="1009"/>
      <c r="D347" s="1009"/>
      <c r="E347" s="1009"/>
      <c r="F347" s="1009"/>
      <c r="G347" s="1009"/>
      <c r="H347" s="1009"/>
      <c r="I347" s="1009"/>
      <c r="J347" s="1009"/>
      <c r="K347" s="1009"/>
      <c r="L347" s="1009"/>
      <c r="M347" s="1009"/>
      <c r="N347" s="1009"/>
      <c r="O347" s="1009"/>
      <c r="P347" s="1009"/>
      <c r="Q347" s="1009"/>
      <c r="R347" s="1009"/>
      <c r="S347" s="1009"/>
      <c r="T347" s="1009"/>
      <c r="U347" s="1009"/>
      <c r="V347" s="1009"/>
      <c r="W347" s="1009"/>
      <c r="X347" s="1009"/>
      <c r="Y347" s="1009"/>
      <c r="Z347" s="1009"/>
    </row>
    <row r="348" ht="15.75" customHeight="1">
      <c r="A348" s="1009"/>
      <c r="B348" s="1009"/>
      <c r="C348" s="1009"/>
      <c r="D348" s="1009"/>
      <c r="E348" s="1009"/>
      <c r="F348" s="1009"/>
      <c r="G348" s="1009"/>
      <c r="H348" s="1009"/>
      <c r="I348" s="1009"/>
      <c r="J348" s="1009"/>
      <c r="K348" s="1009"/>
      <c r="L348" s="1009"/>
      <c r="M348" s="1009"/>
      <c r="N348" s="1009"/>
      <c r="O348" s="1009"/>
      <c r="P348" s="1009"/>
      <c r="Q348" s="1009"/>
      <c r="R348" s="1009"/>
      <c r="S348" s="1009"/>
      <c r="T348" s="1009"/>
      <c r="U348" s="1009"/>
      <c r="V348" s="1009"/>
      <c r="W348" s="1009"/>
      <c r="X348" s="1009"/>
      <c r="Y348" s="1009"/>
      <c r="Z348" s="1009"/>
    </row>
    <row r="349" ht="15.75" customHeight="1">
      <c r="A349" s="1009"/>
      <c r="B349" s="1009"/>
      <c r="C349" s="1009"/>
      <c r="D349" s="1009"/>
      <c r="E349" s="1009"/>
      <c r="F349" s="1009"/>
      <c r="G349" s="1009"/>
      <c r="H349" s="1009"/>
      <c r="I349" s="1009"/>
      <c r="J349" s="1009"/>
      <c r="K349" s="1009"/>
      <c r="L349" s="1009"/>
      <c r="M349" s="1009"/>
      <c r="N349" s="1009"/>
      <c r="O349" s="1009"/>
      <c r="P349" s="1009"/>
      <c r="Q349" s="1009"/>
      <c r="R349" s="1009"/>
      <c r="S349" s="1009"/>
      <c r="T349" s="1009"/>
      <c r="U349" s="1009"/>
      <c r="V349" s="1009"/>
      <c r="W349" s="1009"/>
      <c r="X349" s="1009"/>
      <c r="Y349" s="1009"/>
      <c r="Z349" s="1009"/>
    </row>
    <row r="350" ht="15.75" customHeight="1">
      <c r="A350" s="1009"/>
      <c r="B350" s="1009"/>
      <c r="C350" s="1009"/>
      <c r="D350" s="1009"/>
      <c r="E350" s="1009"/>
      <c r="F350" s="1009"/>
      <c r="G350" s="1009"/>
      <c r="H350" s="1009"/>
      <c r="I350" s="1009"/>
      <c r="J350" s="1009"/>
      <c r="K350" s="1009"/>
      <c r="L350" s="1009"/>
      <c r="M350" s="1009"/>
      <c r="N350" s="1009"/>
      <c r="O350" s="1009"/>
      <c r="P350" s="1009"/>
      <c r="Q350" s="1009"/>
      <c r="R350" s="1009"/>
      <c r="S350" s="1009"/>
      <c r="T350" s="1009"/>
      <c r="U350" s="1009"/>
      <c r="V350" s="1009"/>
      <c r="W350" s="1009"/>
      <c r="X350" s="1009"/>
      <c r="Y350" s="1009"/>
      <c r="Z350" s="1009"/>
    </row>
    <row r="351" ht="15.75" customHeight="1">
      <c r="A351" s="1009"/>
      <c r="B351" s="1009"/>
      <c r="C351" s="1009"/>
      <c r="D351" s="1009"/>
      <c r="E351" s="1009"/>
      <c r="F351" s="1009"/>
      <c r="G351" s="1009"/>
      <c r="H351" s="1009"/>
      <c r="I351" s="1009"/>
      <c r="J351" s="1009"/>
      <c r="K351" s="1009"/>
      <c r="L351" s="1009"/>
      <c r="M351" s="1009"/>
      <c r="N351" s="1009"/>
      <c r="O351" s="1009"/>
      <c r="P351" s="1009"/>
      <c r="Q351" s="1009"/>
      <c r="R351" s="1009"/>
      <c r="S351" s="1009"/>
      <c r="T351" s="1009"/>
      <c r="U351" s="1009"/>
      <c r="V351" s="1009"/>
      <c r="W351" s="1009"/>
      <c r="X351" s="1009"/>
      <c r="Y351" s="1009"/>
      <c r="Z351" s="1009"/>
    </row>
    <row r="352" ht="15.75" customHeight="1">
      <c r="A352" s="1009"/>
      <c r="B352" s="1009"/>
      <c r="C352" s="1009"/>
      <c r="D352" s="1009"/>
      <c r="E352" s="1009"/>
      <c r="F352" s="1009"/>
      <c r="G352" s="1009"/>
      <c r="H352" s="1009"/>
      <c r="I352" s="1009"/>
      <c r="J352" s="1009"/>
      <c r="K352" s="1009"/>
      <c r="L352" s="1009"/>
      <c r="M352" s="1009"/>
      <c r="N352" s="1009"/>
      <c r="O352" s="1009"/>
      <c r="P352" s="1009"/>
      <c r="Q352" s="1009"/>
      <c r="R352" s="1009"/>
      <c r="S352" s="1009"/>
      <c r="T352" s="1009"/>
      <c r="U352" s="1009"/>
      <c r="V352" s="1009"/>
      <c r="W352" s="1009"/>
      <c r="X352" s="1009"/>
      <c r="Y352" s="1009"/>
      <c r="Z352" s="1009"/>
    </row>
    <row r="353" ht="15.75" customHeight="1">
      <c r="A353" s="1009"/>
      <c r="B353" s="1009"/>
      <c r="C353" s="1009"/>
      <c r="D353" s="1009"/>
      <c r="E353" s="1009"/>
      <c r="F353" s="1009"/>
      <c r="G353" s="1009"/>
      <c r="H353" s="1009"/>
      <c r="I353" s="1009"/>
      <c r="J353" s="1009"/>
      <c r="K353" s="1009"/>
      <c r="L353" s="1009"/>
      <c r="M353" s="1009"/>
      <c r="N353" s="1009"/>
      <c r="O353" s="1009"/>
      <c r="P353" s="1009"/>
      <c r="Q353" s="1009"/>
      <c r="R353" s="1009"/>
      <c r="S353" s="1009"/>
      <c r="T353" s="1009"/>
      <c r="U353" s="1009"/>
      <c r="V353" s="1009"/>
      <c r="W353" s="1009"/>
      <c r="X353" s="1009"/>
      <c r="Y353" s="1009"/>
      <c r="Z353" s="1009"/>
    </row>
    <row r="354" ht="15.75" customHeight="1">
      <c r="A354" s="1009"/>
      <c r="B354" s="1009"/>
      <c r="C354" s="1009"/>
      <c r="D354" s="1009"/>
      <c r="E354" s="1009"/>
      <c r="F354" s="1009"/>
      <c r="G354" s="1009"/>
      <c r="H354" s="1009"/>
      <c r="I354" s="1009"/>
      <c r="J354" s="1009"/>
      <c r="K354" s="1009"/>
      <c r="L354" s="1009"/>
      <c r="M354" s="1009"/>
      <c r="N354" s="1009"/>
      <c r="O354" s="1009"/>
      <c r="P354" s="1009"/>
      <c r="Q354" s="1009"/>
      <c r="R354" s="1009"/>
      <c r="S354" s="1009"/>
      <c r="T354" s="1009"/>
      <c r="U354" s="1009"/>
      <c r="V354" s="1009"/>
      <c r="W354" s="1009"/>
      <c r="X354" s="1009"/>
      <c r="Y354" s="1009"/>
      <c r="Z354" s="1009"/>
    </row>
    <row r="355" ht="15.75" customHeight="1">
      <c r="A355" s="1009"/>
      <c r="B355" s="1009"/>
      <c r="C355" s="1009"/>
      <c r="D355" s="1009"/>
      <c r="E355" s="1009"/>
      <c r="F355" s="1009"/>
      <c r="G355" s="1009"/>
      <c r="H355" s="1009"/>
      <c r="I355" s="1009"/>
      <c r="J355" s="1009"/>
      <c r="K355" s="1009"/>
      <c r="L355" s="1009"/>
      <c r="M355" s="1009"/>
      <c r="N355" s="1009"/>
      <c r="O355" s="1009"/>
      <c r="P355" s="1009"/>
      <c r="Q355" s="1009"/>
      <c r="R355" s="1009"/>
      <c r="S355" s="1009"/>
      <c r="T355" s="1009"/>
      <c r="U355" s="1009"/>
      <c r="V355" s="1009"/>
      <c r="W355" s="1009"/>
      <c r="X355" s="1009"/>
      <c r="Y355" s="1009"/>
      <c r="Z355" s="1009"/>
    </row>
    <row r="356" ht="15.75" customHeight="1">
      <c r="A356" s="1009"/>
      <c r="B356" s="1009"/>
      <c r="C356" s="1009"/>
      <c r="D356" s="1009"/>
      <c r="E356" s="1009"/>
      <c r="F356" s="1009"/>
      <c r="G356" s="1009"/>
      <c r="H356" s="1009"/>
      <c r="I356" s="1009"/>
      <c r="J356" s="1009"/>
      <c r="K356" s="1009"/>
      <c r="L356" s="1009"/>
      <c r="M356" s="1009"/>
      <c r="N356" s="1009"/>
      <c r="O356" s="1009"/>
      <c r="P356" s="1009"/>
      <c r="Q356" s="1009"/>
      <c r="R356" s="1009"/>
      <c r="S356" s="1009"/>
      <c r="T356" s="1009"/>
      <c r="U356" s="1009"/>
      <c r="V356" s="1009"/>
      <c r="W356" s="1009"/>
      <c r="X356" s="1009"/>
      <c r="Y356" s="1009"/>
      <c r="Z356" s="1009"/>
    </row>
    <row r="357" ht="15.75" customHeight="1">
      <c r="A357" s="1009"/>
      <c r="B357" s="1009"/>
      <c r="C357" s="1009"/>
      <c r="D357" s="1009"/>
      <c r="E357" s="1009"/>
      <c r="F357" s="1009"/>
      <c r="G357" s="1009"/>
      <c r="H357" s="1009"/>
      <c r="I357" s="1009"/>
      <c r="J357" s="1009"/>
      <c r="K357" s="1009"/>
      <c r="L357" s="1009"/>
      <c r="M357" s="1009"/>
      <c r="N357" s="1009"/>
      <c r="O357" s="1009"/>
      <c r="P357" s="1009"/>
      <c r="Q357" s="1009"/>
      <c r="R357" s="1009"/>
      <c r="S357" s="1009"/>
      <c r="T357" s="1009"/>
      <c r="U357" s="1009"/>
      <c r="V357" s="1009"/>
      <c r="W357" s="1009"/>
      <c r="X357" s="1009"/>
      <c r="Y357" s="1009"/>
      <c r="Z357" s="1009"/>
    </row>
    <row r="358" ht="15.75" customHeight="1">
      <c r="A358" s="1009"/>
      <c r="B358" s="1009"/>
      <c r="C358" s="1009"/>
      <c r="D358" s="1009"/>
      <c r="E358" s="1009"/>
      <c r="F358" s="1009"/>
      <c r="G358" s="1009"/>
      <c r="H358" s="1009"/>
      <c r="I358" s="1009"/>
      <c r="J358" s="1009"/>
      <c r="K358" s="1009"/>
      <c r="L358" s="1009"/>
      <c r="M358" s="1009"/>
      <c r="N358" s="1009"/>
      <c r="O358" s="1009"/>
      <c r="P358" s="1009"/>
      <c r="Q358" s="1009"/>
      <c r="R358" s="1009"/>
      <c r="S358" s="1009"/>
      <c r="T358" s="1009"/>
      <c r="U358" s="1009"/>
      <c r="V358" s="1009"/>
      <c r="W358" s="1009"/>
      <c r="X358" s="1009"/>
      <c r="Y358" s="1009"/>
      <c r="Z358" s="1009"/>
    </row>
    <row r="359" ht="15.75" customHeight="1">
      <c r="A359" s="1009"/>
      <c r="B359" s="1009"/>
      <c r="C359" s="1009"/>
      <c r="D359" s="1009"/>
      <c r="E359" s="1009"/>
      <c r="F359" s="1009"/>
      <c r="G359" s="1009"/>
      <c r="H359" s="1009"/>
      <c r="I359" s="1009"/>
      <c r="J359" s="1009"/>
      <c r="K359" s="1009"/>
      <c r="L359" s="1009"/>
      <c r="M359" s="1009"/>
      <c r="N359" s="1009"/>
      <c r="O359" s="1009"/>
      <c r="P359" s="1009"/>
      <c r="Q359" s="1009"/>
      <c r="R359" s="1009"/>
      <c r="S359" s="1009"/>
      <c r="T359" s="1009"/>
      <c r="U359" s="1009"/>
      <c r="V359" s="1009"/>
      <c r="W359" s="1009"/>
      <c r="X359" s="1009"/>
      <c r="Y359" s="1009"/>
      <c r="Z359" s="1009"/>
    </row>
    <row r="360" ht="15.75" customHeight="1">
      <c r="A360" s="1009"/>
      <c r="B360" s="1009"/>
      <c r="C360" s="1009"/>
      <c r="D360" s="1009"/>
      <c r="E360" s="1009"/>
      <c r="F360" s="1009"/>
      <c r="G360" s="1009"/>
      <c r="H360" s="1009"/>
      <c r="I360" s="1009"/>
      <c r="J360" s="1009"/>
      <c r="K360" s="1009"/>
      <c r="L360" s="1009"/>
      <c r="M360" s="1009"/>
      <c r="N360" s="1009"/>
      <c r="O360" s="1009"/>
      <c r="P360" s="1009"/>
      <c r="Q360" s="1009"/>
      <c r="R360" s="1009"/>
      <c r="S360" s="1009"/>
      <c r="T360" s="1009"/>
      <c r="U360" s="1009"/>
      <c r="V360" s="1009"/>
      <c r="W360" s="1009"/>
      <c r="X360" s="1009"/>
      <c r="Y360" s="1009"/>
      <c r="Z360" s="1009"/>
    </row>
    <row r="361" ht="15.75" customHeight="1">
      <c r="A361" s="1009"/>
      <c r="B361" s="1009"/>
      <c r="C361" s="1009"/>
      <c r="D361" s="1009"/>
      <c r="E361" s="1009"/>
      <c r="F361" s="1009"/>
      <c r="G361" s="1009"/>
      <c r="H361" s="1009"/>
      <c r="I361" s="1009"/>
      <c r="J361" s="1009"/>
      <c r="K361" s="1009"/>
      <c r="L361" s="1009"/>
      <c r="M361" s="1009"/>
      <c r="N361" s="1009"/>
      <c r="O361" s="1009"/>
      <c r="P361" s="1009"/>
      <c r="Q361" s="1009"/>
      <c r="R361" s="1009"/>
      <c r="S361" s="1009"/>
      <c r="T361" s="1009"/>
      <c r="U361" s="1009"/>
      <c r="V361" s="1009"/>
      <c r="W361" s="1009"/>
      <c r="X361" s="1009"/>
      <c r="Y361" s="1009"/>
      <c r="Z361" s="1009"/>
    </row>
    <row r="362" ht="15.75" customHeight="1">
      <c r="A362" s="1009"/>
      <c r="B362" s="1009"/>
      <c r="C362" s="1009"/>
      <c r="D362" s="1009"/>
      <c r="E362" s="1009"/>
      <c r="F362" s="1009"/>
      <c r="G362" s="1009"/>
      <c r="H362" s="1009"/>
      <c r="I362" s="1009"/>
      <c r="J362" s="1009"/>
      <c r="K362" s="1009"/>
      <c r="L362" s="1009"/>
      <c r="M362" s="1009"/>
      <c r="N362" s="1009"/>
      <c r="O362" s="1009"/>
      <c r="P362" s="1009"/>
      <c r="Q362" s="1009"/>
      <c r="R362" s="1009"/>
      <c r="S362" s="1009"/>
      <c r="T362" s="1009"/>
      <c r="U362" s="1009"/>
      <c r="V362" s="1009"/>
      <c r="W362" s="1009"/>
      <c r="X362" s="1009"/>
      <c r="Y362" s="1009"/>
      <c r="Z362" s="1009"/>
    </row>
    <row r="363" ht="15.75" customHeight="1">
      <c r="A363" s="1009"/>
      <c r="B363" s="1009"/>
      <c r="C363" s="1009"/>
      <c r="D363" s="1009"/>
      <c r="E363" s="1009"/>
      <c r="F363" s="1009"/>
      <c r="G363" s="1009"/>
      <c r="H363" s="1009"/>
      <c r="I363" s="1009"/>
      <c r="J363" s="1009"/>
      <c r="K363" s="1009"/>
      <c r="L363" s="1009"/>
      <c r="M363" s="1009"/>
      <c r="N363" s="1009"/>
      <c r="O363" s="1009"/>
      <c r="P363" s="1009"/>
      <c r="Q363" s="1009"/>
      <c r="R363" s="1009"/>
      <c r="S363" s="1009"/>
      <c r="T363" s="1009"/>
      <c r="U363" s="1009"/>
      <c r="V363" s="1009"/>
      <c r="W363" s="1009"/>
      <c r="X363" s="1009"/>
      <c r="Y363" s="1009"/>
      <c r="Z363" s="1009"/>
    </row>
    <row r="364" ht="15.75" customHeight="1">
      <c r="A364" s="1009"/>
      <c r="B364" s="1009"/>
      <c r="C364" s="1009"/>
      <c r="D364" s="1009"/>
      <c r="E364" s="1009"/>
      <c r="F364" s="1009"/>
      <c r="G364" s="1009"/>
      <c r="H364" s="1009"/>
      <c r="I364" s="1009"/>
      <c r="J364" s="1009"/>
      <c r="K364" s="1009"/>
      <c r="L364" s="1009"/>
      <c r="M364" s="1009"/>
      <c r="N364" s="1009"/>
      <c r="O364" s="1009"/>
      <c r="P364" s="1009"/>
      <c r="Q364" s="1009"/>
      <c r="R364" s="1009"/>
      <c r="S364" s="1009"/>
      <c r="T364" s="1009"/>
      <c r="U364" s="1009"/>
      <c r="V364" s="1009"/>
      <c r="W364" s="1009"/>
      <c r="X364" s="1009"/>
      <c r="Y364" s="1009"/>
      <c r="Z364" s="1009"/>
    </row>
    <row r="365" ht="15.75" customHeight="1">
      <c r="A365" s="1009"/>
      <c r="B365" s="1009"/>
      <c r="C365" s="1009"/>
      <c r="D365" s="1009"/>
      <c r="E365" s="1009"/>
      <c r="F365" s="1009"/>
      <c r="G365" s="1009"/>
      <c r="H365" s="1009"/>
      <c r="I365" s="1009"/>
      <c r="J365" s="1009"/>
      <c r="K365" s="1009"/>
      <c r="L365" s="1009"/>
      <c r="M365" s="1009"/>
      <c r="N365" s="1009"/>
      <c r="O365" s="1009"/>
      <c r="P365" s="1009"/>
      <c r="Q365" s="1009"/>
      <c r="R365" s="1009"/>
      <c r="S365" s="1009"/>
      <c r="T365" s="1009"/>
      <c r="U365" s="1009"/>
      <c r="V365" s="1009"/>
      <c r="W365" s="1009"/>
      <c r="X365" s="1009"/>
      <c r="Y365" s="1009"/>
      <c r="Z365" s="1009"/>
    </row>
    <row r="366" ht="15.75" customHeight="1">
      <c r="A366" s="1009"/>
      <c r="B366" s="1009"/>
      <c r="C366" s="1009"/>
      <c r="D366" s="1009"/>
      <c r="E366" s="1009"/>
      <c r="F366" s="1009"/>
      <c r="G366" s="1009"/>
      <c r="H366" s="1009"/>
      <c r="I366" s="1009"/>
      <c r="J366" s="1009"/>
      <c r="K366" s="1009"/>
      <c r="L366" s="1009"/>
      <c r="M366" s="1009"/>
      <c r="N366" s="1009"/>
      <c r="O366" s="1009"/>
      <c r="P366" s="1009"/>
      <c r="Q366" s="1009"/>
      <c r="R366" s="1009"/>
      <c r="S366" s="1009"/>
      <c r="T366" s="1009"/>
      <c r="U366" s="1009"/>
      <c r="V366" s="1009"/>
      <c r="W366" s="1009"/>
      <c r="X366" s="1009"/>
      <c r="Y366" s="1009"/>
      <c r="Z366" s="1009"/>
    </row>
    <row r="367" ht="15.75" customHeight="1">
      <c r="A367" s="1009"/>
      <c r="B367" s="1009"/>
      <c r="C367" s="1009"/>
      <c r="D367" s="1009"/>
      <c r="E367" s="1009"/>
      <c r="F367" s="1009"/>
      <c r="G367" s="1009"/>
      <c r="H367" s="1009"/>
      <c r="I367" s="1009"/>
      <c r="J367" s="1009"/>
      <c r="K367" s="1009"/>
      <c r="L367" s="1009"/>
      <c r="M367" s="1009"/>
      <c r="N367" s="1009"/>
      <c r="O367" s="1009"/>
      <c r="P367" s="1009"/>
      <c r="Q367" s="1009"/>
      <c r="R367" s="1009"/>
      <c r="S367" s="1009"/>
      <c r="T367" s="1009"/>
      <c r="U367" s="1009"/>
      <c r="V367" s="1009"/>
      <c r="W367" s="1009"/>
      <c r="X367" s="1009"/>
      <c r="Y367" s="1009"/>
      <c r="Z367" s="1009"/>
    </row>
    <row r="368" ht="15.75" customHeight="1">
      <c r="A368" s="1009"/>
      <c r="B368" s="1009"/>
      <c r="C368" s="1009"/>
      <c r="D368" s="1009"/>
      <c r="E368" s="1009"/>
      <c r="F368" s="1009"/>
      <c r="G368" s="1009"/>
      <c r="H368" s="1009"/>
      <c r="I368" s="1009"/>
      <c r="J368" s="1009"/>
      <c r="K368" s="1009"/>
      <c r="L368" s="1009"/>
      <c r="M368" s="1009"/>
      <c r="N368" s="1009"/>
      <c r="O368" s="1009"/>
      <c r="P368" s="1009"/>
      <c r="Q368" s="1009"/>
      <c r="R368" s="1009"/>
      <c r="S368" s="1009"/>
      <c r="T368" s="1009"/>
      <c r="U368" s="1009"/>
      <c r="V368" s="1009"/>
      <c r="W368" s="1009"/>
      <c r="X368" s="1009"/>
      <c r="Y368" s="1009"/>
      <c r="Z368" s="1009"/>
    </row>
    <row r="369" ht="15.75" customHeight="1">
      <c r="A369" s="1009"/>
      <c r="B369" s="1009"/>
      <c r="C369" s="1009"/>
      <c r="D369" s="1009"/>
      <c r="E369" s="1009"/>
      <c r="F369" s="1009"/>
      <c r="G369" s="1009"/>
      <c r="H369" s="1009"/>
      <c r="I369" s="1009"/>
      <c r="J369" s="1009"/>
      <c r="K369" s="1009"/>
      <c r="L369" s="1009"/>
      <c r="M369" s="1009"/>
      <c r="N369" s="1009"/>
      <c r="O369" s="1009"/>
      <c r="P369" s="1009"/>
      <c r="Q369" s="1009"/>
      <c r="R369" s="1009"/>
      <c r="S369" s="1009"/>
      <c r="T369" s="1009"/>
      <c r="U369" s="1009"/>
      <c r="V369" s="1009"/>
      <c r="W369" s="1009"/>
      <c r="X369" s="1009"/>
      <c r="Y369" s="1009"/>
      <c r="Z369" s="1009"/>
    </row>
    <row r="370" ht="15.75" customHeight="1">
      <c r="A370" s="1009"/>
      <c r="B370" s="1009"/>
      <c r="C370" s="1009"/>
      <c r="D370" s="1009"/>
      <c r="E370" s="1009"/>
      <c r="F370" s="1009"/>
      <c r="G370" s="1009"/>
      <c r="H370" s="1009"/>
      <c r="I370" s="1009"/>
      <c r="J370" s="1009"/>
      <c r="K370" s="1009"/>
      <c r="L370" s="1009"/>
      <c r="M370" s="1009"/>
      <c r="N370" s="1009"/>
      <c r="O370" s="1009"/>
      <c r="P370" s="1009"/>
      <c r="Q370" s="1009"/>
      <c r="R370" s="1009"/>
      <c r="S370" s="1009"/>
      <c r="T370" s="1009"/>
      <c r="U370" s="1009"/>
      <c r="V370" s="1009"/>
      <c r="W370" s="1009"/>
      <c r="X370" s="1009"/>
      <c r="Y370" s="1009"/>
      <c r="Z370" s="1009"/>
    </row>
    <row r="371" ht="15.75" customHeight="1">
      <c r="A371" s="1009"/>
      <c r="B371" s="1009"/>
      <c r="C371" s="1009"/>
      <c r="D371" s="1009"/>
      <c r="E371" s="1009"/>
      <c r="F371" s="1009"/>
      <c r="G371" s="1009"/>
      <c r="H371" s="1009"/>
      <c r="I371" s="1009"/>
      <c r="J371" s="1009"/>
      <c r="K371" s="1009"/>
      <c r="L371" s="1009"/>
      <c r="M371" s="1009"/>
      <c r="N371" s="1009"/>
      <c r="O371" s="1009"/>
      <c r="P371" s="1009"/>
      <c r="Q371" s="1009"/>
      <c r="R371" s="1009"/>
      <c r="S371" s="1009"/>
      <c r="T371" s="1009"/>
      <c r="U371" s="1009"/>
      <c r="V371" s="1009"/>
      <c r="W371" s="1009"/>
      <c r="X371" s="1009"/>
      <c r="Y371" s="1009"/>
      <c r="Z371" s="1009"/>
    </row>
    <row r="372" ht="15.75" customHeight="1">
      <c r="A372" s="1009"/>
      <c r="B372" s="1009"/>
      <c r="C372" s="1009"/>
      <c r="D372" s="1009"/>
      <c r="E372" s="1009"/>
      <c r="F372" s="1009"/>
      <c r="G372" s="1009"/>
      <c r="H372" s="1009"/>
      <c r="I372" s="1009"/>
      <c r="J372" s="1009"/>
      <c r="K372" s="1009"/>
      <c r="L372" s="1009"/>
      <c r="M372" s="1009"/>
      <c r="N372" s="1009"/>
      <c r="O372" s="1009"/>
      <c r="P372" s="1009"/>
      <c r="Q372" s="1009"/>
      <c r="R372" s="1009"/>
      <c r="S372" s="1009"/>
      <c r="T372" s="1009"/>
      <c r="U372" s="1009"/>
      <c r="V372" s="1009"/>
      <c r="W372" s="1009"/>
      <c r="X372" s="1009"/>
      <c r="Y372" s="1009"/>
      <c r="Z372" s="1009"/>
    </row>
    <row r="373" ht="15.75" customHeight="1">
      <c r="A373" s="1009"/>
      <c r="B373" s="1009"/>
      <c r="C373" s="1009"/>
      <c r="D373" s="1009"/>
      <c r="E373" s="1009"/>
      <c r="F373" s="1009"/>
      <c r="G373" s="1009"/>
      <c r="H373" s="1009"/>
      <c r="I373" s="1009"/>
      <c r="J373" s="1009"/>
      <c r="K373" s="1009"/>
      <c r="L373" s="1009"/>
      <c r="M373" s="1009"/>
      <c r="N373" s="1009"/>
      <c r="O373" s="1009"/>
      <c r="P373" s="1009"/>
      <c r="Q373" s="1009"/>
      <c r="R373" s="1009"/>
      <c r="S373" s="1009"/>
      <c r="T373" s="1009"/>
      <c r="U373" s="1009"/>
      <c r="V373" s="1009"/>
      <c r="W373" s="1009"/>
      <c r="X373" s="1009"/>
      <c r="Y373" s="1009"/>
      <c r="Z373" s="1009"/>
    </row>
    <row r="374" ht="15.75" customHeight="1">
      <c r="A374" s="1009"/>
      <c r="B374" s="1009"/>
      <c r="C374" s="1009"/>
      <c r="D374" s="1009"/>
      <c r="E374" s="1009"/>
      <c r="F374" s="1009"/>
      <c r="G374" s="1009"/>
      <c r="H374" s="1009"/>
      <c r="I374" s="1009"/>
      <c r="J374" s="1009"/>
      <c r="K374" s="1009"/>
      <c r="L374" s="1009"/>
      <c r="M374" s="1009"/>
      <c r="N374" s="1009"/>
      <c r="O374" s="1009"/>
      <c r="P374" s="1009"/>
      <c r="Q374" s="1009"/>
      <c r="R374" s="1009"/>
      <c r="S374" s="1009"/>
      <c r="T374" s="1009"/>
      <c r="U374" s="1009"/>
      <c r="V374" s="1009"/>
      <c r="W374" s="1009"/>
      <c r="X374" s="1009"/>
      <c r="Y374" s="1009"/>
      <c r="Z374" s="1009"/>
    </row>
    <row r="375" ht="15.75" customHeight="1">
      <c r="A375" s="1009"/>
      <c r="B375" s="1009"/>
      <c r="C375" s="1009"/>
      <c r="D375" s="1009"/>
      <c r="E375" s="1009"/>
      <c r="F375" s="1009"/>
      <c r="G375" s="1009"/>
      <c r="H375" s="1009"/>
      <c r="I375" s="1009"/>
      <c r="J375" s="1009"/>
      <c r="K375" s="1009"/>
      <c r="L375" s="1009"/>
      <c r="M375" s="1009"/>
      <c r="N375" s="1009"/>
      <c r="O375" s="1009"/>
      <c r="P375" s="1009"/>
      <c r="Q375" s="1009"/>
      <c r="R375" s="1009"/>
      <c r="S375" s="1009"/>
      <c r="T375" s="1009"/>
      <c r="U375" s="1009"/>
      <c r="V375" s="1009"/>
      <c r="W375" s="1009"/>
      <c r="X375" s="1009"/>
      <c r="Y375" s="1009"/>
      <c r="Z375" s="1009"/>
    </row>
    <row r="376" ht="15.75" customHeight="1">
      <c r="A376" s="1009"/>
      <c r="B376" s="1009"/>
      <c r="C376" s="1009"/>
      <c r="D376" s="1009"/>
      <c r="E376" s="1009"/>
      <c r="F376" s="1009"/>
      <c r="G376" s="1009"/>
      <c r="H376" s="1009"/>
      <c r="I376" s="1009"/>
      <c r="J376" s="1009"/>
      <c r="K376" s="1009"/>
      <c r="L376" s="1009"/>
      <c r="M376" s="1009"/>
      <c r="N376" s="1009"/>
      <c r="O376" s="1009"/>
      <c r="P376" s="1009"/>
      <c r="Q376" s="1009"/>
      <c r="R376" s="1009"/>
      <c r="S376" s="1009"/>
      <c r="T376" s="1009"/>
      <c r="U376" s="1009"/>
      <c r="V376" s="1009"/>
      <c r="W376" s="1009"/>
      <c r="X376" s="1009"/>
      <c r="Y376" s="1009"/>
      <c r="Z376" s="1009"/>
    </row>
    <row r="377" ht="15.75" customHeight="1">
      <c r="A377" s="1009"/>
      <c r="B377" s="1009"/>
      <c r="C377" s="1009"/>
      <c r="D377" s="1009"/>
      <c r="E377" s="1009"/>
      <c r="F377" s="1009"/>
      <c r="G377" s="1009"/>
      <c r="H377" s="1009"/>
      <c r="I377" s="1009"/>
      <c r="J377" s="1009"/>
      <c r="K377" s="1009"/>
      <c r="L377" s="1009"/>
      <c r="M377" s="1009"/>
      <c r="N377" s="1009"/>
      <c r="O377" s="1009"/>
      <c r="P377" s="1009"/>
      <c r="Q377" s="1009"/>
      <c r="R377" s="1009"/>
      <c r="S377" s="1009"/>
      <c r="T377" s="1009"/>
      <c r="U377" s="1009"/>
      <c r="V377" s="1009"/>
      <c r="W377" s="1009"/>
      <c r="X377" s="1009"/>
      <c r="Y377" s="1009"/>
      <c r="Z377" s="1009"/>
    </row>
    <row r="378" ht="15.75" customHeight="1">
      <c r="A378" s="1009"/>
      <c r="B378" s="1009"/>
      <c r="C378" s="1009"/>
      <c r="D378" s="1009"/>
      <c r="E378" s="1009"/>
      <c r="F378" s="1009"/>
      <c r="G378" s="1009"/>
      <c r="H378" s="1009"/>
      <c r="I378" s="1009"/>
      <c r="J378" s="1009"/>
      <c r="K378" s="1009"/>
      <c r="L378" s="1009"/>
      <c r="M378" s="1009"/>
      <c r="N378" s="1009"/>
      <c r="O378" s="1009"/>
      <c r="P378" s="1009"/>
      <c r="Q378" s="1009"/>
      <c r="R378" s="1009"/>
      <c r="S378" s="1009"/>
      <c r="T378" s="1009"/>
      <c r="U378" s="1009"/>
      <c r="V378" s="1009"/>
      <c r="W378" s="1009"/>
      <c r="X378" s="1009"/>
      <c r="Y378" s="1009"/>
      <c r="Z378" s="1009"/>
    </row>
    <row r="379" ht="15.75" customHeight="1">
      <c r="A379" s="1009"/>
      <c r="B379" s="1009"/>
      <c r="C379" s="1009"/>
      <c r="D379" s="1009"/>
      <c r="E379" s="1009"/>
      <c r="F379" s="1009"/>
      <c r="G379" s="1009"/>
      <c r="H379" s="1009"/>
      <c r="I379" s="1009"/>
      <c r="J379" s="1009"/>
      <c r="K379" s="1009"/>
      <c r="L379" s="1009"/>
      <c r="M379" s="1009"/>
      <c r="N379" s="1009"/>
      <c r="O379" s="1009"/>
      <c r="P379" s="1009"/>
      <c r="Q379" s="1009"/>
      <c r="R379" s="1009"/>
      <c r="S379" s="1009"/>
      <c r="T379" s="1009"/>
      <c r="U379" s="1009"/>
      <c r="V379" s="1009"/>
      <c r="W379" s="1009"/>
      <c r="X379" s="1009"/>
      <c r="Y379" s="1009"/>
      <c r="Z379" s="1009"/>
    </row>
    <row r="380" ht="15.75" customHeight="1">
      <c r="A380" s="1009"/>
      <c r="B380" s="1009"/>
      <c r="C380" s="1009"/>
      <c r="D380" s="1009"/>
      <c r="E380" s="1009"/>
      <c r="F380" s="1009"/>
      <c r="G380" s="1009"/>
      <c r="H380" s="1009"/>
      <c r="I380" s="1009"/>
      <c r="J380" s="1009"/>
      <c r="K380" s="1009"/>
      <c r="L380" s="1009"/>
      <c r="M380" s="1009"/>
      <c r="N380" s="1009"/>
      <c r="O380" s="1009"/>
      <c r="P380" s="1009"/>
      <c r="Q380" s="1009"/>
      <c r="R380" s="1009"/>
      <c r="S380" s="1009"/>
      <c r="T380" s="1009"/>
      <c r="U380" s="1009"/>
      <c r="V380" s="1009"/>
      <c r="W380" s="1009"/>
      <c r="X380" s="1009"/>
      <c r="Y380" s="1009"/>
      <c r="Z380" s="1009"/>
    </row>
    <row r="381" ht="15.75" customHeight="1">
      <c r="A381" s="1009"/>
      <c r="B381" s="1009"/>
      <c r="C381" s="1009"/>
      <c r="D381" s="1009"/>
      <c r="E381" s="1009"/>
      <c r="F381" s="1009"/>
      <c r="G381" s="1009"/>
      <c r="H381" s="1009"/>
      <c r="I381" s="1009"/>
      <c r="J381" s="1009"/>
      <c r="K381" s="1009"/>
      <c r="L381" s="1009"/>
      <c r="M381" s="1009"/>
      <c r="N381" s="1009"/>
      <c r="O381" s="1009"/>
      <c r="P381" s="1009"/>
      <c r="Q381" s="1009"/>
      <c r="R381" s="1009"/>
      <c r="S381" s="1009"/>
      <c r="T381" s="1009"/>
      <c r="U381" s="1009"/>
      <c r="V381" s="1009"/>
      <c r="W381" s="1009"/>
      <c r="X381" s="1009"/>
      <c r="Y381" s="1009"/>
      <c r="Z381" s="1009"/>
    </row>
    <row r="382" ht="15.75" customHeight="1">
      <c r="A382" s="1009"/>
      <c r="B382" s="1009"/>
      <c r="C382" s="1009"/>
      <c r="D382" s="1009"/>
      <c r="E382" s="1009"/>
      <c r="F382" s="1009"/>
      <c r="G382" s="1009"/>
      <c r="H382" s="1009"/>
      <c r="I382" s="1009"/>
      <c r="J382" s="1009"/>
      <c r="K382" s="1009"/>
      <c r="L382" s="1009"/>
      <c r="M382" s="1009"/>
      <c r="N382" s="1009"/>
      <c r="O382" s="1009"/>
      <c r="P382" s="1009"/>
      <c r="Q382" s="1009"/>
      <c r="R382" s="1009"/>
      <c r="S382" s="1009"/>
      <c r="T382" s="1009"/>
      <c r="U382" s="1009"/>
      <c r="V382" s="1009"/>
      <c r="W382" s="1009"/>
      <c r="X382" s="1009"/>
      <c r="Y382" s="1009"/>
      <c r="Z382" s="1009"/>
    </row>
    <row r="383" ht="15.75" customHeight="1">
      <c r="A383" s="1009"/>
      <c r="B383" s="1009"/>
      <c r="C383" s="1009"/>
      <c r="D383" s="1009"/>
      <c r="E383" s="1009"/>
      <c r="F383" s="1009"/>
      <c r="G383" s="1009"/>
      <c r="H383" s="1009"/>
      <c r="I383" s="1009"/>
      <c r="J383" s="1009"/>
      <c r="K383" s="1009"/>
      <c r="L383" s="1009"/>
      <c r="M383" s="1009"/>
      <c r="N383" s="1009"/>
      <c r="O383" s="1009"/>
      <c r="P383" s="1009"/>
      <c r="Q383" s="1009"/>
      <c r="R383" s="1009"/>
      <c r="S383" s="1009"/>
      <c r="T383" s="1009"/>
      <c r="U383" s="1009"/>
      <c r="V383" s="1009"/>
      <c r="W383" s="1009"/>
      <c r="X383" s="1009"/>
      <c r="Y383" s="1009"/>
      <c r="Z383" s="1009"/>
    </row>
    <row r="384" ht="15.75" customHeight="1">
      <c r="A384" s="1009"/>
      <c r="B384" s="1009"/>
      <c r="C384" s="1009"/>
      <c r="D384" s="1009"/>
      <c r="E384" s="1009"/>
      <c r="F384" s="1009"/>
      <c r="G384" s="1009"/>
      <c r="H384" s="1009"/>
      <c r="I384" s="1009"/>
      <c r="J384" s="1009"/>
      <c r="K384" s="1009"/>
      <c r="L384" s="1009"/>
      <c r="M384" s="1009"/>
      <c r="N384" s="1009"/>
      <c r="O384" s="1009"/>
      <c r="P384" s="1009"/>
      <c r="Q384" s="1009"/>
      <c r="R384" s="1009"/>
      <c r="S384" s="1009"/>
      <c r="T384" s="1009"/>
      <c r="U384" s="1009"/>
      <c r="V384" s="1009"/>
      <c r="W384" s="1009"/>
      <c r="X384" s="1009"/>
      <c r="Y384" s="1009"/>
      <c r="Z384" s="1009"/>
    </row>
    <row r="385" ht="15.75" customHeight="1">
      <c r="A385" s="1009"/>
      <c r="B385" s="1009"/>
      <c r="C385" s="1009"/>
      <c r="D385" s="1009"/>
      <c r="E385" s="1009"/>
      <c r="F385" s="1009"/>
      <c r="G385" s="1009"/>
      <c r="H385" s="1009"/>
      <c r="I385" s="1009"/>
      <c r="J385" s="1009"/>
      <c r="K385" s="1009"/>
      <c r="L385" s="1009"/>
      <c r="M385" s="1009"/>
      <c r="N385" s="1009"/>
      <c r="O385" s="1009"/>
      <c r="P385" s="1009"/>
      <c r="Q385" s="1009"/>
      <c r="R385" s="1009"/>
      <c r="S385" s="1009"/>
      <c r="T385" s="1009"/>
      <c r="U385" s="1009"/>
      <c r="V385" s="1009"/>
      <c r="W385" s="1009"/>
      <c r="X385" s="1009"/>
      <c r="Y385" s="1009"/>
      <c r="Z385" s="1009"/>
    </row>
    <row r="386" ht="15.75" customHeight="1">
      <c r="A386" s="1009"/>
      <c r="B386" s="1009"/>
      <c r="C386" s="1009"/>
      <c r="D386" s="1009"/>
      <c r="E386" s="1009"/>
      <c r="F386" s="1009"/>
      <c r="G386" s="1009"/>
      <c r="H386" s="1009"/>
      <c r="I386" s="1009"/>
      <c r="J386" s="1009"/>
      <c r="K386" s="1009"/>
      <c r="L386" s="1009"/>
      <c r="M386" s="1009"/>
      <c r="N386" s="1009"/>
      <c r="O386" s="1009"/>
      <c r="P386" s="1009"/>
      <c r="Q386" s="1009"/>
      <c r="R386" s="1009"/>
      <c r="S386" s="1009"/>
      <c r="T386" s="1009"/>
      <c r="U386" s="1009"/>
      <c r="V386" s="1009"/>
      <c r="W386" s="1009"/>
      <c r="X386" s="1009"/>
      <c r="Y386" s="1009"/>
      <c r="Z386" s="1009"/>
    </row>
    <row r="387" ht="15.75" customHeight="1">
      <c r="A387" s="1009"/>
      <c r="B387" s="1009"/>
      <c r="C387" s="1009"/>
      <c r="D387" s="1009"/>
      <c r="E387" s="1009"/>
      <c r="F387" s="1009"/>
      <c r="G387" s="1009"/>
      <c r="H387" s="1009"/>
      <c r="I387" s="1009"/>
      <c r="J387" s="1009"/>
      <c r="K387" s="1009"/>
      <c r="L387" s="1009"/>
      <c r="M387" s="1009"/>
      <c r="N387" s="1009"/>
      <c r="O387" s="1009"/>
      <c r="P387" s="1009"/>
      <c r="Q387" s="1009"/>
      <c r="R387" s="1009"/>
      <c r="S387" s="1009"/>
      <c r="T387" s="1009"/>
      <c r="U387" s="1009"/>
      <c r="V387" s="1009"/>
      <c r="W387" s="1009"/>
      <c r="X387" s="1009"/>
      <c r="Y387" s="1009"/>
      <c r="Z387" s="1009"/>
    </row>
    <row r="388" ht="15.75" customHeight="1">
      <c r="A388" s="1009"/>
      <c r="B388" s="1009"/>
      <c r="C388" s="1009"/>
      <c r="D388" s="1009"/>
      <c r="E388" s="1009"/>
      <c r="F388" s="1009"/>
      <c r="G388" s="1009"/>
      <c r="H388" s="1009"/>
      <c r="I388" s="1009"/>
      <c r="J388" s="1009"/>
      <c r="K388" s="1009"/>
      <c r="L388" s="1009"/>
      <c r="M388" s="1009"/>
      <c r="N388" s="1009"/>
      <c r="O388" s="1009"/>
      <c r="P388" s="1009"/>
      <c r="Q388" s="1009"/>
      <c r="R388" s="1009"/>
      <c r="S388" s="1009"/>
      <c r="T388" s="1009"/>
      <c r="U388" s="1009"/>
      <c r="V388" s="1009"/>
      <c r="W388" s="1009"/>
      <c r="X388" s="1009"/>
      <c r="Y388" s="1009"/>
      <c r="Z388" s="1009"/>
    </row>
    <row r="389" ht="15.75" customHeight="1">
      <c r="A389" s="1009"/>
      <c r="B389" s="1009"/>
      <c r="C389" s="1009"/>
      <c r="D389" s="1009"/>
      <c r="E389" s="1009"/>
      <c r="F389" s="1009"/>
      <c r="G389" s="1009"/>
      <c r="H389" s="1009"/>
      <c r="I389" s="1009"/>
      <c r="J389" s="1009"/>
      <c r="K389" s="1009"/>
      <c r="L389" s="1009"/>
      <c r="M389" s="1009"/>
      <c r="N389" s="1009"/>
      <c r="O389" s="1009"/>
      <c r="P389" s="1009"/>
      <c r="Q389" s="1009"/>
      <c r="R389" s="1009"/>
      <c r="S389" s="1009"/>
      <c r="T389" s="1009"/>
      <c r="U389" s="1009"/>
      <c r="V389" s="1009"/>
      <c r="W389" s="1009"/>
      <c r="X389" s="1009"/>
      <c r="Y389" s="1009"/>
      <c r="Z389" s="1009"/>
    </row>
    <row r="390" ht="15.75" customHeight="1">
      <c r="A390" s="1009"/>
      <c r="B390" s="1009"/>
      <c r="C390" s="1009"/>
      <c r="D390" s="1009"/>
      <c r="E390" s="1009"/>
      <c r="F390" s="1009"/>
      <c r="G390" s="1009"/>
      <c r="H390" s="1009"/>
      <c r="I390" s="1009"/>
      <c r="J390" s="1009"/>
      <c r="K390" s="1009"/>
      <c r="L390" s="1009"/>
      <c r="M390" s="1009"/>
      <c r="N390" s="1009"/>
      <c r="O390" s="1009"/>
      <c r="P390" s="1009"/>
      <c r="Q390" s="1009"/>
      <c r="R390" s="1009"/>
      <c r="S390" s="1009"/>
      <c r="T390" s="1009"/>
      <c r="U390" s="1009"/>
      <c r="V390" s="1009"/>
      <c r="W390" s="1009"/>
      <c r="X390" s="1009"/>
      <c r="Y390" s="1009"/>
      <c r="Z390" s="1009"/>
    </row>
    <row r="391" ht="15.75" customHeight="1">
      <c r="A391" s="1009"/>
      <c r="B391" s="1009"/>
      <c r="C391" s="1009"/>
      <c r="D391" s="1009"/>
      <c r="E391" s="1009"/>
      <c r="F391" s="1009"/>
      <c r="G391" s="1009"/>
      <c r="H391" s="1009"/>
      <c r="I391" s="1009"/>
      <c r="J391" s="1009"/>
      <c r="K391" s="1009"/>
      <c r="L391" s="1009"/>
      <c r="M391" s="1009"/>
      <c r="N391" s="1009"/>
      <c r="O391" s="1009"/>
      <c r="P391" s="1009"/>
      <c r="Q391" s="1009"/>
      <c r="R391" s="1009"/>
      <c r="S391" s="1009"/>
      <c r="T391" s="1009"/>
      <c r="U391" s="1009"/>
      <c r="V391" s="1009"/>
      <c r="W391" s="1009"/>
      <c r="X391" s="1009"/>
      <c r="Y391" s="1009"/>
      <c r="Z391" s="1009"/>
    </row>
    <row r="392" ht="15.75" customHeight="1">
      <c r="A392" s="1009"/>
      <c r="B392" s="1009"/>
      <c r="C392" s="1009"/>
      <c r="D392" s="1009"/>
      <c r="E392" s="1009"/>
      <c r="F392" s="1009"/>
      <c r="G392" s="1009"/>
      <c r="H392" s="1009"/>
      <c r="I392" s="1009"/>
      <c r="J392" s="1009"/>
      <c r="K392" s="1009"/>
      <c r="L392" s="1009"/>
      <c r="M392" s="1009"/>
      <c r="N392" s="1009"/>
      <c r="O392" s="1009"/>
      <c r="P392" s="1009"/>
      <c r="Q392" s="1009"/>
      <c r="R392" s="1009"/>
      <c r="S392" s="1009"/>
      <c r="T392" s="1009"/>
      <c r="U392" s="1009"/>
      <c r="V392" s="1009"/>
      <c r="W392" s="1009"/>
      <c r="X392" s="1009"/>
      <c r="Y392" s="1009"/>
      <c r="Z392" s="1009"/>
    </row>
    <row r="393" ht="15.75" customHeight="1">
      <c r="A393" s="1009"/>
      <c r="B393" s="1009"/>
      <c r="C393" s="1009"/>
      <c r="D393" s="1009"/>
      <c r="E393" s="1009"/>
      <c r="F393" s="1009"/>
      <c r="G393" s="1009"/>
      <c r="H393" s="1009"/>
      <c r="I393" s="1009"/>
      <c r="J393" s="1009"/>
      <c r="K393" s="1009"/>
      <c r="L393" s="1009"/>
      <c r="M393" s="1009"/>
      <c r="N393" s="1009"/>
      <c r="O393" s="1009"/>
      <c r="P393" s="1009"/>
      <c r="Q393" s="1009"/>
      <c r="R393" s="1009"/>
      <c r="S393" s="1009"/>
      <c r="T393" s="1009"/>
      <c r="U393" s="1009"/>
      <c r="V393" s="1009"/>
      <c r="W393" s="1009"/>
      <c r="X393" s="1009"/>
      <c r="Y393" s="1009"/>
      <c r="Z393" s="1009"/>
    </row>
    <row r="394" ht="15.75" customHeight="1">
      <c r="A394" s="1009"/>
      <c r="B394" s="1009"/>
      <c r="C394" s="1009"/>
      <c r="D394" s="1009"/>
      <c r="E394" s="1009"/>
      <c r="F394" s="1009"/>
      <c r="G394" s="1009"/>
      <c r="H394" s="1009"/>
      <c r="I394" s="1009"/>
      <c r="J394" s="1009"/>
      <c r="K394" s="1009"/>
      <c r="L394" s="1009"/>
      <c r="M394" s="1009"/>
      <c r="N394" s="1009"/>
      <c r="O394" s="1009"/>
      <c r="P394" s="1009"/>
      <c r="Q394" s="1009"/>
      <c r="R394" s="1009"/>
      <c r="S394" s="1009"/>
      <c r="T394" s="1009"/>
      <c r="U394" s="1009"/>
      <c r="V394" s="1009"/>
      <c r="W394" s="1009"/>
      <c r="X394" s="1009"/>
      <c r="Y394" s="1009"/>
      <c r="Z394" s="1009"/>
    </row>
    <row r="395" ht="15.75" customHeight="1">
      <c r="A395" s="1009"/>
      <c r="B395" s="1009"/>
      <c r="C395" s="1009"/>
      <c r="D395" s="1009"/>
      <c r="E395" s="1009"/>
      <c r="F395" s="1009"/>
      <c r="G395" s="1009"/>
      <c r="H395" s="1009"/>
      <c r="I395" s="1009"/>
      <c r="J395" s="1009"/>
      <c r="K395" s="1009"/>
      <c r="L395" s="1009"/>
      <c r="M395" s="1009"/>
      <c r="N395" s="1009"/>
      <c r="O395" s="1009"/>
      <c r="P395" s="1009"/>
      <c r="Q395" s="1009"/>
      <c r="R395" s="1009"/>
      <c r="S395" s="1009"/>
      <c r="T395" s="1009"/>
      <c r="U395" s="1009"/>
      <c r="V395" s="1009"/>
      <c r="W395" s="1009"/>
      <c r="X395" s="1009"/>
      <c r="Y395" s="1009"/>
      <c r="Z395" s="1009"/>
    </row>
    <row r="396" ht="15.75" customHeight="1">
      <c r="A396" s="1009"/>
      <c r="B396" s="1009"/>
      <c r="C396" s="1009"/>
      <c r="D396" s="1009"/>
      <c r="E396" s="1009"/>
      <c r="F396" s="1009"/>
      <c r="G396" s="1009"/>
      <c r="H396" s="1009"/>
      <c r="I396" s="1009"/>
      <c r="J396" s="1009"/>
      <c r="K396" s="1009"/>
      <c r="L396" s="1009"/>
      <c r="M396" s="1009"/>
      <c r="N396" s="1009"/>
      <c r="O396" s="1009"/>
      <c r="P396" s="1009"/>
      <c r="Q396" s="1009"/>
      <c r="R396" s="1009"/>
      <c r="S396" s="1009"/>
      <c r="T396" s="1009"/>
      <c r="U396" s="1009"/>
      <c r="V396" s="1009"/>
      <c r="W396" s="1009"/>
      <c r="X396" s="1009"/>
      <c r="Y396" s="1009"/>
      <c r="Z396" s="1009"/>
    </row>
    <row r="397" ht="15.75" customHeight="1">
      <c r="A397" s="1009"/>
      <c r="B397" s="1009"/>
      <c r="C397" s="1009"/>
      <c r="D397" s="1009"/>
      <c r="E397" s="1009"/>
      <c r="F397" s="1009"/>
      <c r="G397" s="1009"/>
      <c r="H397" s="1009"/>
      <c r="I397" s="1009"/>
      <c r="J397" s="1009"/>
      <c r="K397" s="1009"/>
      <c r="L397" s="1009"/>
      <c r="M397" s="1009"/>
      <c r="N397" s="1009"/>
      <c r="O397" s="1009"/>
      <c r="P397" s="1009"/>
      <c r="Q397" s="1009"/>
      <c r="R397" s="1009"/>
      <c r="S397" s="1009"/>
      <c r="T397" s="1009"/>
      <c r="U397" s="1009"/>
      <c r="V397" s="1009"/>
      <c r="W397" s="1009"/>
      <c r="X397" s="1009"/>
      <c r="Y397" s="1009"/>
      <c r="Z397" s="1009"/>
    </row>
    <row r="398" ht="15.75" customHeight="1">
      <c r="A398" s="1009"/>
      <c r="B398" s="1009"/>
      <c r="C398" s="1009"/>
      <c r="D398" s="1009"/>
      <c r="E398" s="1009"/>
      <c r="F398" s="1009"/>
      <c r="G398" s="1009"/>
      <c r="H398" s="1009"/>
      <c r="I398" s="1009"/>
      <c r="J398" s="1009"/>
      <c r="K398" s="1009"/>
      <c r="L398" s="1009"/>
      <c r="M398" s="1009"/>
      <c r="N398" s="1009"/>
      <c r="O398" s="1009"/>
      <c r="P398" s="1009"/>
      <c r="Q398" s="1009"/>
      <c r="R398" s="1009"/>
      <c r="S398" s="1009"/>
      <c r="T398" s="1009"/>
      <c r="U398" s="1009"/>
      <c r="V398" s="1009"/>
      <c r="W398" s="1009"/>
      <c r="X398" s="1009"/>
      <c r="Y398" s="1009"/>
      <c r="Z398" s="1009"/>
    </row>
    <row r="399" ht="15.75" customHeight="1">
      <c r="A399" s="1009"/>
      <c r="B399" s="1009"/>
      <c r="C399" s="1009"/>
      <c r="D399" s="1009"/>
      <c r="E399" s="1009"/>
      <c r="F399" s="1009"/>
      <c r="G399" s="1009"/>
      <c r="H399" s="1009"/>
      <c r="I399" s="1009"/>
      <c r="J399" s="1009"/>
      <c r="K399" s="1009"/>
      <c r="L399" s="1009"/>
      <c r="M399" s="1009"/>
      <c r="N399" s="1009"/>
      <c r="O399" s="1009"/>
      <c r="P399" s="1009"/>
      <c r="Q399" s="1009"/>
      <c r="R399" s="1009"/>
      <c r="S399" s="1009"/>
      <c r="T399" s="1009"/>
      <c r="U399" s="1009"/>
      <c r="V399" s="1009"/>
      <c r="W399" s="1009"/>
      <c r="X399" s="1009"/>
      <c r="Y399" s="1009"/>
      <c r="Z399" s="1009"/>
    </row>
    <row r="400" ht="15.75" customHeight="1">
      <c r="A400" s="1009"/>
      <c r="B400" s="1009"/>
      <c r="C400" s="1009"/>
      <c r="D400" s="1009"/>
      <c r="E400" s="1009"/>
      <c r="F400" s="1009"/>
      <c r="G400" s="1009"/>
      <c r="H400" s="1009"/>
      <c r="I400" s="1009"/>
      <c r="J400" s="1009"/>
      <c r="K400" s="1009"/>
      <c r="L400" s="1009"/>
      <c r="M400" s="1009"/>
      <c r="N400" s="1009"/>
      <c r="O400" s="1009"/>
      <c r="P400" s="1009"/>
      <c r="Q400" s="1009"/>
      <c r="R400" s="1009"/>
      <c r="S400" s="1009"/>
      <c r="T400" s="1009"/>
      <c r="U400" s="1009"/>
      <c r="V400" s="1009"/>
      <c r="W400" s="1009"/>
      <c r="X400" s="1009"/>
      <c r="Y400" s="1009"/>
      <c r="Z400" s="1009"/>
    </row>
    <row r="401" ht="15.75" customHeight="1">
      <c r="A401" s="1009"/>
      <c r="B401" s="1009"/>
      <c r="C401" s="1009"/>
      <c r="D401" s="1009"/>
      <c r="E401" s="1009"/>
      <c r="F401" s="1009"/>
      <c r="G401" s="1009"/>
      <c r="H401" s="1009"/>
      <c r="I401" s="1009"/>
      <c r="J401" s="1009"/>
      <c r="K401" s="1009"/>
      <c r="L401" s="1009"/>
      <c r="M401" s="1009"/>
      <c r="N401" s="1009"/>
      <c r="O401" s="1009"/>
      <c r="P401" s="1009"/>
      <c r="Q401" s="1009"/>
      <c r="R401" s="1009"/>
      <c r="S401" s="1009"/>
      <c r="T401" s="1009"/>
      <c r="U401" s="1009"/>
      <c r="V401" s="1009"/>
      <c r="W401" s="1009"/>
      <c r="X401" s="1009"/>
      <c r="Y401" s="1009"/>
      <c r="Z401" s="1009"/>
    </row>
    <row r="402" ht="15.75" customHeight="1">
      <c r="A402" s="1009"/>
      <c r="B402" s="1009"/>
      <c r="C402" s="1009"/>
      <c r="D402" s="1009"/>
      <c r="E402" s="1009"/>
      <c r="F402" s="1009"/>
      <c r="G402" s="1009"/>
      <c r="H402" s="1009"/>
      <c r="I402" s="1009"/>
      <c r="J402" s="1009"/>
      <c r="K402" s="1009"/>
      <c r="L402" s="1009"/>
      <c r="M402" s="1009"/>
      <c r="N402" s="1009"/>
      <c r="O402" s="1009"/>
      <c r="P402" s="1009"/>
      <c r="Q402" s="1009"/>
      <c r="R402" s="1009"/>
      <c r="S402" s="1009"/>
      <c r="T402" s="1009"/>
      <c r="U402" s="1009"/>
      <c r="V402" s="1009"/>
      <c r="W402" s="1009"/>
      <c r="X402" s="1009"/>
      <c r="Y402" s="1009"/>
      <c r="Z402" s="1009"/>
    </row>
    <row r="403" ht="15.75" customHeight="1">
      <c r="A403" s="1009"/>
      <c r="B403" s="1009"/>
      <c r="C403" s="1009"/>
      <c r="D403" s="1009"/>
      <c r="E403" s="1009"/>
      <c r="F403" s="1009"/>
      <c r="G403" s="1009"/>
      <c r="H403" s="1009"/>
      <c r="I403" s="1009"/>
      <c r="J403" s="1009"/>
      <c r="K403" s="1009"/>
      <c r="L403" s="1009"/>
      <c r="M403" s="1009"/>
      <c r="N403" s="1009"/>
      <c r="O403" s="1009"/>
      <c r="P403" s="1009"/>
      <c r="Q403" s="1009"/>
      <c r="R403" s="1009"/>
      <c r="S403" s="1009"/>
      <c r="T403" s="1009"/>
      <c r="U403" s="1009"/>
      <c r="V403" s="1009"/>
      <c r="W403" s="1009"/>
      <c r="X403" s="1009"/>
      <c r="Y403" s="1009"/>
      <c r="Z403" s="1009"/>
    </row>
    <row r="404" ht="15.75" customHeight="1">
      <c r="A404" s="1009"/>
      <c r="B404" s="1009"/>
      <c r="C404" s="1009"/>
      <c r="D404" s="1009"/>
      <c r="E404" s="1009"/>
      <c r="F404" s="1009"/>
      <c r="G404" s="1009"/>
      <c r="H404" s="1009"/>
      <c r="I404" s="1009"/>
      <c r="J404" s="1009"/>
      <c r="K404" s="1009"/>
      <c r="L404" s="1009"/>
      <c r="M404" s="1009"/>
      <c r="N404" s="1009"/>
      <c r="O404" s="1009"/>
      <c r="P404" s="1009"/>
      <c r="Q404" s="1009"/>
      <c r="R404" s="1009"/>
      <c r="S404" s="1009"/>
      <c r="T404" s="1009"/>
      <c r="U404" s="1009"/>
      <c r="V404" s="1009"/>
      <c r="W404" s="1009"/>
      <c r="X404" s="1009"/>
      <c r="Y404" s="1009"/>
      <c r="Z404" s="1009"/>
    </row>
    <row r="405" ht="15.75" customHeight="1">
      <c r="A405" s="1009"/>
      <c r="B405" s="1009"/>
      <c r="C405" s="1009"/>
      <c r="D405" s="1009"/>
      <c r="E405" s="1009"/>
      <c r="F405" s="1009"/>
      <c r="G405" s="1009"/>
      <c r="H405" s="1009"/>
      <c r="I405" s="1009"/>
      <c r="J405" s="1009"/>
      <c r="K405" s="1009"/>
      <c r="L405" s="1009"/>
      <c r="M405" s="1009"/>
      <c r="N405" s="1009"/>
      <c r="O405" s="1009"/>
      <c r="P405" s="1009"/>
      <c r="Q405" s="1009"/>
      <c r="R405" s="1009"/>
      <c r="S405" s="1009"/>
      <c r="T405" s="1009"/>
      <c r="U405" s="1009"/>
      <c r="V405" s="1009"/>
      <c r="W405" s="1009"/>
      <c r="X405" s="1009"/>
      <c r="Y405" s="1009"/>
      <c r="Z405" s="1009"/>
    </row>
    <row r="406" ht="15.75" customHeight="1">
      <c r="A406" s="1009"/>
      <c r="B406" s="1009"/>
      <c r="C406" s="1009"/>
      <c r="D406" s="1009"/>
      <c r="E406" s="1009"/>
      <c r="F406" s="1009"/>
      <c r="G406" s="1009"/>
      <c r="H406" s="1009"/>
      <c r="I406" s="1009"/>
      <c r="J406" s="1009"/>
      <c r="K406" s="1009"/>
      <c r="L406" s="1009"/>
      <c r="M406" s="1009"/>
      <c r="N406" s="1009"/>
      <c r="O406" s="1009"/>
      <c r="P406" s="1009"/>
      <c r="Q406" s="1009"/>
      <c r="R406" s="1009"/>
      <c r="S406" s="1009"/>
      <c r="T406" s="1009"/>
      <c r="U406" s="1009"/>
      <c r="V406" s="1009"/>
      <c r="W406" s="1009"/>
      <c r="X406" s="1009"/>
      <c r="Y406" s="1009"/>
      <c r="Z406" s="1009"/>
    </row>
    <row r="407" ht="15.75" customHeight="1">
      <c r="A407" s="1009"/>
      <c r="B407" s="1009"/>
      <c r="C407" s="1009"/>
      <c r="D407" s="1009"/>
      <c r="E407" s="1009"/>
      <c r="F407" s="1009"/>
      <c r="G407" s="1009"/>
      <c r="H407" s="1009"/>
      <c r="I407" s="1009"/>
      <c r="J407" s="1009"/>
      <c r="K407" s="1009"/>
      <c r="L407" s="1009"/>
      <c r="M407" s="1009"/>
      <c r="N407" s="1009"/>
      <c r="O407" s="1009"/>
      <c r="P407" s="1009"/>
      <c r="Q407" s="1009"/>
      <c r="R407" s="1009"/>
      <c r="S407" s="1009"/>
      <c r="T407" s="1009"/>
      <c r="U407" s="1009"/>
      <c r="V407" s="1009"/>
      <c r="W407" s="1009"/>
      <c r="X407" s="1009"/>
      <c r="Y407" s="1009"/>
      <c r="Z407" s="1009"/>
    </row>
    <row r="408" ht="15.75" customHeight="1">
      <c r="A408" s="1009"/>
      <c r="B408" s="1009"/>
      <c r="C408" s="1009"/>
      <c r="D408" s="1009"/>
      <c r="E408" s="1009"/>
      <c r="F408" s="1009"/>
      <c r="G408" s="1009"/>
      <c r="H408" s="1009"/>
      <c r="I408" s="1009"/>
      <c r="J408" s="1009"/>
      <c r="K408" s="1009"/>
      <c r="L408" s="1009"/>
      <c r="M408" s="1009"/>
      <c r="N408" s="1009"/>
      <c r="O408" s="1009"/>
      <c r="P408" s="1009"/>
      <c r="Q408" s="1009"/>
      <c r="R408" s="1009"/>
      <c r="S408" s="1009"/>
      <c r="T408" s="1009"/>
      <c r="U408" s="1009"/>
      <c r="V408" s="1009"/>
      <c r="W408" s="1009"/>
      <c r="X408" s="1009"/>
      <c r="Y408" s="1009"/>
      <c r="Z408" s="1009"/>
    </row>
    <row r="409" ht="15.75" customHeight="1">
      <c r="A409" s="1009"/>
      <c r="B409" s="1009"/>
      <c r="C409" s="1009"/>
      <c r="D409" s="1009"/>
      <c r="E409" s="1009"/>
      <c r="F409" s="1009"/>
      <c r="G409" s="1009"/>
      <c r="H409" s="1009"/>
      <c r="I409" s="1009"/>
      <c r="J409" s="1009"/>
      <c r="K409" s="1009"/>
      <c r="L409" s="1009"/>
      <c r="M409" s="1009"/>
      <c r="N409" s="1009"/>
      <c r="O409" s="1009"/>
      <c r="P409" s="1009"/>
      <c r="Q409" s="1009"/>
      <c r="R409" s="1009"/>
      <c r="S409" s="1009"/>
      <c r="T409" s="1009"/>
      <c r="U409" s="1009"/>
      <c r="V409" s="1009"/>
      <c r="W409" s="1009"/>
      <c r="X409" s="1009"/>
      <c r="Y409" s="1009"/>
      <c r="Z409" s="1009"/>
    </row>
    <row r="410" ht="15.75" customHeight="1">
      <c r="A410" s="1009"/>
      <c r="B410" s="1009"/>
      <c r="C410" s="1009"/>
      <c r="D410" s="1009"/>
      <c r="E410" s="1009"/>
      <c r="F410" s="1009"/>
      <c r="G410" s="1009"/>
      <c r="H410" s="1009"/>
      <c r="I410" s="1009"/>
      <c r="J410" s="1009"/>
      <c r="K410" s="1009"/>
      <c r="L410" s="1009"/>
      <c r="M410" s="1009"/>
      <c r="N410" s="1009"/>
      <c r="O410" s="1009"/>
      <c r="P410" s="1009"/>
      <c r="Q410" s="1009"/>
      <c r="R410" s="1009"/>
      <c r="S410" s="1009"/>
      <c r="T410" s="1009"/>
      <c r="U410" s="1009"/>
      <c r="V410" s="1009"/>
      <c r="W410" s="1009"/>
      <c r="X410" s="1009"/>
      <c r="Y410" s="1009"/>
      <c r="Z410" s="1009"/>
    </row>
    <row r="411" ht="15.75" customHeight="1">
      <c r="A411" s="1009"/>
      <c r="B411" s="1009"/>
      <c r="C411" s="1009"/>
      <c r="D411" s="1009"/>
      <c r="E411" s="1009"/>
      <c r="F411" s="1009"/>
      <c r="G411" s="1009"/>
      <c r="H411" s="1009"/>
      <c r="I411" s="1009"/>
      <c r="J411" s="1009"/>
      <c r="K411" s="1009"/>
      <c r="L411" s="1009"/>
      <c r="M411" s="1009"/>
      <c r="N411" s="1009"/>
      <c r="O411" s="1009"/>
      <c r="P411" s="1009"/>
      <c r="Q411" s="1009"/>
      <c r="R411" s="1009"/>
      <c r="S411" s="1009"/>
      <c r="T411" s="1009"/>
      <c r="U411" s="1009"/>
      <c r="V411" s="1009"/>
      <c r="W411" s="1009"/>
      <c r="X411" s="1009"/>
      <c r="Y411" s="1009"/>
      <c r="Z411" s="1009"/>
    </row>
    <row r="412" ht="15.75" customHeight="1">
      <c r="A412" s="1009"/>
      <c r="B412" s="1009"/>
      <c r="C412" s="1009"/>
      <c r="D412" s="1009"/>
      <c r="E412" s="1009"/>
      <c r="F412" s="1009"/>
      <c r="G412" s="1009"/>
      <c r="H412" s="1009"/>
      <c r="I412" s="1009"/>
      <c r="J412" s="1009"/>
      <c r="K412" s="1009"/>
      <c r="L412" s="1009"/>
      <c r="M412" s="1009"/>
      <c r="N412" s="1009"/>
      <c r="O412" s="1009"/>
      <c r="P412" s="1009"/>
      <c r="Q412" s="1009"/>
      <c r="R412" s="1009"/>
      <c r="S412" s="1009"/>
      <c r="T412" s="1009"/>
      <c r="U412" s="1009"/>
      <c r="V412" s="1009"/>
      <c r="W412" s="1009"/>
      <c r="X412" s="1009"/>
      <c r="Y412" s="1009"/>
      <c r="Z412" s="1009"/>
    </row>
    <row r="413" ht="15.75" customHeight="1">
      <c r="A413" s="1009"/>
      <c r="B413" s="1009"/>
      <c r="C413" s="1009"/>
      <c r="D413" s="1009"/>
      <c r="E413" s="1009"/>
      <c r="F413" s="1009"/>
      <c r="G413" s="1009"/>
      <c r="H413" s="1009"/>
      <c r="I413" s="1009"/>
      <c r="J413" s="1009"/>
      <c r="K413" s="1009"/>
      <c r="L413" s="1009"/>
      <c r="M413" s="1009"/>
      <c r="N413" s="1009"/>
      <c r="O413" s="1009"/>
      <c r="P413" s="1009"/>
      <c r="Q413" s="1009"/>
      <c r="R413" s="1009"/>
      <c r="S413" s="1009"/>
      <c r="T413" s="1009"/>
      <c r="U413" s="1009"/>
      <c r="V413" s="1009"/>
      <c r="W413" s="1009"/>
      <c r="X413" s="1009"/>
      <c r="Y413" s="1009"/>
      <c r="Z413" s="1009"/>
    </row>
    <row r="414" ht="15.75" customHeight="1">
      <c r="A414" s="1009"/>
      <c r="B414" s="1009"/>
      <c r="C414" s="1009"/>
      <c r="D414" s="1009"/>
      <c r="E414" s="1009"/>
      <c r="F414" s="1009"/>
      <c r="G414" s="1009"/>
      <c r="H414" s="1009"/>
      <c r="I414" s="1009"/>
      <c r="J414" s="1009"/>
      <c r="K414" s="1009"/>
      <c r="L414" s="1009"/>
      <c r="M414" s="1009"/>
      <c r="N414" s="1009"/>
      <c r="O414" s="1009"/>
      <c r="P414" s="1009"/>
      <c r="Q414" s="1009"/>
      <c r="R414" s="1009"/>
      <c r="S414" s="1009"/>
      <c r="T414" s="1009"/>
      <c r="U414" s="1009"/>
      <c r="V414" s="1009"/>
      <c r="W414" s="1009"/>
      <c r="X414" s="1009"/>
      <c r="Y414" s="1009"/>
      <c r="Z414" s="1009"/>
    </row>
    <row r="415" ht="15.75" customHeight="1">
      <c r="A415" s="1009"/>
      <c r="B415" s="1009"/>
      <c r="C415" s="1009"/>
      <c r="D415" s="1009"/>
      <c r="E415" s="1009"/>
      <c r="F415" s="1009"/>
      <c r="G415" s="1009"/>
      <c r="H415" s="1009"/>
      <c r="I415" s="1009"/>
      <c r="J415" s="1009"/>
      <c r="K415" s="1009"/>
      <c r="L415" s="1009"/>
      <c r="M415" s="1009"/>
      <c r="N415" s="1009"/>
      <c r="O415" s="1009"/>
      <c r="P415" s="1009"/>
      <c r="Q415" s="1009"/>
      <c r="R415" s="1009"/>
      <c r="S415" s="1009"/>
      <c r="T415" s="1009"/>
      <c r="U415" s="1009"/>
      <c r="V415" s="1009"/>
      <c r="W415" s="1009"/>
      <c r="X415" s="1009"/>
      <c r="Y415" s="1009"/>
      <c r="Z415" s="1009"/>
    </row>
    <row r="416" ht="15.75" customHeight="1">
      <c r="A416" s="1009"/>
      <c r="B416" s="1009"/>
      <c r="C416" s="1009"/>
      <c r="D416" s="1009"/>
      <c r="E416" s="1009"/>
      <c r="F416" s="1009"/>
      <c r="G416" s="1009"/>
      <c r="H416" s="1009"/>
      <c r="I416" s="1009"/>
      <c r="J416" s="1009"/>
      <c r="K416" s="1009"/>
      <c r="L416" s="1009"/>
      <c r="M416" s="1009"/>
      <c r="N416" s="1009"/>
      <c r="O416" s="1009"/>
      <c r="P416" s="1009"/>
      <c r="Q416" s="1009"/>
      <c r="R416" s="1009"/>
      <c r="S416" s="1009"/>
      <c r="T416" s="1009"/>
      <c r="U416" s="1009"/>
      <c r="V416" s="1009"/>
      <c r="W416" s="1009"/>
      <c r="X416" s="1009"/>
      <c r="Y416" s="1009"/>
      <c r="Z416" s="1009"/>
    </row>
    <row r="417" ht="15.75" customHeight="1">
      <c r="A417" s="1009"/>
      <c r="B417" s="1009"/>
      <c r="C417" s="1009"/>
      <c r="D417" s="1009"/>
      <c r="E417" s="1009"/>
      <c r="F417" s="1009"/>
      <c r="G417" s="1009"/>
      <c r="H417" s="1009"/>
      <c r="I417" s="1009"/>
      <c r="J417" s="1009"/>
      <c r="K417" s="1009"/>
      <c r="L417" s="1009"/>
      <c r="M417" s="1009"/>
      <c r="N417" s="1009"/>
      <c r="O417" s="1009"/>
      <c r="P417" s="1009"/>
      <c r="Q417" s="1009"/>
      <c r="R417" s="1009"/>
      <c r="S417" s="1009"/>
      <c r="T417" s="1009"/>
      <c r="U417" s="1009"/>
      <c r="V417" s="1009"/>
      <c r="W417" s="1009"/>
      <c r="X417" s="1009"/>
      <c r="Y417" s="1009"/>
      <c r="Z417" s="1009"/>
    </row>
    <row r="418" ht="15.75" customHeight="1">
      <c r="A418" s="1009"/>
      <c r="B418" s="1009"/>
      <c r="C418" s="1009"/>
      <c r="D418" s="1009"/>
      <c r="E418" s="1009"/>
      <c r="F418" s="1009"/>
      <c r="G418" s="1009"/>
      <c r="H418" s="1009"/>
      <c r="I418" s="1009"/>
      <c r="J418" s="1009"/>
      <c r="K418" s="1009"/>
      <c r="L418" s="1009"/>
      <c r="M418" s="1009"/>
      <c r="N418" s="1009"/>
      <c r="O418" s="1009"/>
      <c r="P418" s="1009"/>
      <c r="Q418" s="1009"/>
      <c r="R418" s="1009"/>
      <c r="S418" s="1009"/>
      <c r="T418" s="1009"/>
      <c r="U418" s="1009"/>
      <c r="V418" s="1009"/>
      <c r="W418" s="1009"/>
      <c r="X418" s="1009"/>
      <c r="Y418" s="1009"/>
      <c r="Z418" s="1009"/>
    </row>
    <row r="419" ht="15.75" customHeight="1">
      <c r="A419" s="1009"/>
      <c r="B419" s="1009"/>
      <c r="C419" s="1009"/>
      <c r="D419" s="1009"/>
      <c r="E419" s="1009"/>
      <c r="F419" s="1009"/>
      <c r="G419" s="1009"/>
      <c r="H419" s="1009"/>
      <c r="I419" s="1009"/>
      <c r="J419" s="1009"/>
      <c r="K419" s="1009"/>
      <c r="L419" s="1009"/>
      <c r="M419" s="1009"/>
      <c r="N419" s="1009"/>
      <c r="O419" s="1009"/>
      <c r="P419" s="1009"/>
      <c r="Q419" s="1009"/>
      <c r="R419" s="1009"/>
      <c r="S419" s="1009"/>
      <c r="T419" s="1009"/>
      <c r="U419" s="1009"/>
      <c r="V419" s="1009"/>
      <c r="W419" s="1009"/>
      <c r="X419" s="1009"/>
      <c r="Y419" s="1009"/>
      <c r="Z419" s="1009"/>
    </row>
    <row r="420" ht="15.75" customHeight="1">
      <c r="A420" s="1009"/>
      <c r="B420" s="1009"/>
      <c r="C420" s="1009"/>
      <c r="D420" s="1009"/>
      <c r="E420" s="1009"/>
      <c r="F420" s="1009"/>
      <c r="G420" s="1009"/>
      <c r="H420" s="1009"/>
      <c r="I420" s="1009"/>
      <c r="J420" s="1009"/>
      <c r="K420" s="1009"/>
      <c r="L420" s="1009"/>
      <c r="M420" s="1009"/>
      <c r="N420" s="1009"/>
      <c r="O420" s="1009"/>
      <c r="P420" s="1009"/>
      <c r="Q420" s="1009"/>
      <c r="R420" s="1009"/>
      <c r="S420" s="1009"/>
      <c r="T420" s="1009"/>
      <c r="U420" s="1009"/>
      <c r="V420" s="1009"/>
      <c r="W420" s="1009"/>
      <c r="X420" s="1009"/>
      <c r="Y420" s="1009"/>
      <c r="Z420" s="1009"/>
    </row>
    <row r="421" ht="15.75" customHeight="1">
      <c r="A421" s="1009"/>
      <c r="B421" s="1009"/>
      <c r="C421" s="1009"/>
      <c r="D421" s="1009"/>
      <c r="E421" s="1009"/>
      <c r="F421" s="1009"/>
      <c r="G421" s="1009"/>
      <c r="H421" s="1009"/>
      <c r="I421" s="1009"/>
      <c r="J421" s="1009"/>
      <c r="K421" s="1009"/>
      <c r="L421" s="1009"/>
      <c r="M421" s="1009"/>
      <c r="N421" s="1009"/>
      <c r="O421" s="1009"/>
      <c r="P421" s="1009"/>
      <c r="Q421" s="1009"/>
      <c r="R421" s="1009"/>
      <c r="S421" s="1009"/>
      <c r="T421" s="1009"/>
      <c r="U421" s="1009"/>
      <c r="V421" s="1009"/>
      <c r="W421" s="1009"/>
      <c r="X421" s="1009"/>
      <c r="Y421" s="1009"/>
      <c r="Z421" s="1009"/>
    </row>
    <row r="422" ht="15.75" customHeight="1">
      <c r="A422" s="1009"/>
      <c r="B422" s="1009"/>
      <c r="C422" s="1009"/>
      <c r="D422" s="1009"/>
      <c r="E422" s="1009"/>
      <c r="F422" s="1009"/>
      <c r="G422" s="1009"/>
      <c r="H422" s="1009"/>
      <c r="I422" s="1009"/>
      <c r="J422" s="1009"/>
      <c r="K422" s="1009"/>
      <c r="L422" s="1009"/>
      <c r="M422" s="1009"/>
      <c r="N422" s="1009"/>
      <c r="O422" s="1009"/>
      <c r="P422" s="1009"/>
      <c r="Q422" s="1009"/>
      <c r="R422" s="1009"/>
      <c r="S422" s="1009"/>
      <c r="T422" s="1009"/>
      <c r="U422" s="1009"/>
      <c r="V422" s="1009"/>
      <c r="W422" s="1009"/>
      <c r="X422" s="1009"/>
      <c r="Y422" s="1009"/>
      <c r="Z422" s="1009"/>
    </row>
    <row r="423" ht="15.75" customHeight="1">
      <c r="A423" s="1009"/>
      <c r="B423" s="1009"/>
      <c r="C423" s="1009"/>
      <c r="D423" s="1009"/>
      <c r="E423" s="1009"/>
      <c r="F423" s="1009"/>
      <c r="G423" s="1009"/>
      <c r="H423" s="1009"/>
      <c r="I423" s="1009"/>
      <c r="J423" s="1009"/>
      <c r="K423" s="1009"/>
      <c r="L423" s="1009"/>
      <c r="M423" s="1009"/>
      <c r="N423" s="1009"/>
      <c r="O423" s="1009"/>
      <c r="P423" s="1009"/>
      <c r="Q423" s="1009"/>
      <c r="R423" s="1009"/>
      <c r="S423" s="1009"/>
      <c r="T423" s="1009"/>
      <c r="U423" s="1009"/>
      <c r="V423" s="1009"/>
      <c r="W423" s="1009"/>
      <c r="X423" s="1009"/>
      <c r="Y423" s="1009"/>
      <c r="Z423" s="1009"/>
    </row>
    <row r="424" ht="15.75" customHeight="1">
      <c r="A424" s="1009"/>
      <c r="B424" s="1009"/>
      <c r="C424" s="1009"/>
      <c r="D424" s="1009"/>
      <c r="E424" s="1009"/>
      <c r="F424" s="1009"/>
      <c r="G424" s="1009"/>
      <c r="H424" s="1009"/>
      <c r="I424" s="1009"/>
      <c r="J424" s="1009"/>
      <c r="K424" s="1009"/>
      <c r="L424" s="1009"/>
      <c r="M424" s="1009"/>
      <c r="N424" s="1009"/>
      <c r="O424" s="1009"/>
      <c r="P424" s="1009"/>
      <c r="Q424" s="1009"/>
      <c r="R424" s="1009"/>
      <c r="S424" s="1009"/>
      <c r="T424" s="1009"/>
      <c r="U424" s="1009"/>
      <c r="V424" s="1009"/>
      <c r="W424" s="1009"/>
      <c r="X424" s="1009"/>
      <c r="Y424" s="1009"/>
      <c r="Z424" s="1009"/>
    </row>
    <row r="425" ht="15.75" customHeight="1">
      <c r="A425" s="1009"/>
      <c r="B425" s="1009"/>
      <c r="C425" s="1009"/>
      <c r="D425" s="1009"/>
      <c r="E425" s="1009"/>
      <c r="F425" s="1009"/>
      <c r="G425" s="1009"/>
      <c r="H425" s="1009"/>
      <c r="I425" s="1009"/>
      <c r="J425" s="1009"/>
      <c r="K425" s="1009"/>
      <c r="L425" s="1009"/>
      <c r="M425" s="1009"/>
      <c r="N425" s="1009"/>
      <c r="O425" s="1009"/>
      <c r="P425" s="1009"/>
      <c r="Q425" s="1009"/>
      <c r="R425" s="1009"/>
      <c r="S425" s="1009"/>
      <c r="T425" s="1009"/>
      <c r="U425" s="1009"/>
      <c r="V425" s="1009"/>
      <c r="W425" s="1009"/>
      <c r="X425" s="1009"/>
      <c r="Y425" s="1009"/>
      <c r="Z425" s="1009"/>
    </row>
    <row r="426" ht="15.75" customHeight="1">
      <c r="A426" s="1009"/>
      <c r="B426" s="1009"/>
      <c r="C426" s="1009"/>
      <c r="D426" s="1009"/>
      <c r="E426" s="1009"/>
      <c r="F426" s="1009"/>
      <c r="G426" s="1009"/>
      <c r="H426" s="1009"/>
      <c r="I426" s="1009"/>
      <c r="J426" s="1009"/>
      <c r="K426" s="1009"/>
      <c r="L426" s="1009"/>
      <c r="M426" s="1009"/>
      <c r="N426" s="1009"/>
      <c r="O426" s="1009"/>
      <c r="P426" s="1009"/>
      <c r="Q426" s="1009"/>
      <c r="R426" s="1009"/>
      <c r="S426" s="1009"/>
      <c r="T426" s="1009"/>
      <c r="U426" s="1009"/>
      <c r="V426" s="1009"/>
      <c r="W426" s="1009"/>
      <c r="X426" s="1009"/>
      <c r="Y426" s="1009"/>
      <c r="Z426" s="1009"/>
    </row>
    <row r="427" ht="15.75" customHeight="1">
      <c r="A427" s="1009"/>
      <c r="B427" s="1009"/>
      <c r="C427" s="1009"/>
      <c r="D427" s="1009"/>
      <c r="E427" s="1009"/>
      <c r="F427" s="1009"/>
      <c r="G427" s="1009"/>
      <c r="H427" s="1009"/>
      <c r="I427" s="1009"/>
      <c r="J427" s="1009"/>
      <c r="K427" s="1009"/>
      <c r="L427" s="1009"/>
      <c r="M427" s="1009"/>
      <c r="N427" s="1009"/>
      <c r="O427" s="1009"/>
      <c r="P427" s="1009"/>
      <c r="Q427" s="1009"/>
      <c r="R427" s="1009"/>
      <c r="S427" s="1009"/>
      <c r="T427" s="1009"/>
      <c r="U427" s="1009"/>
      <c r="V427" s="1009"/>
      <c r="W427" s="1009"/>
      <c r="X427" s="1009"/>
      <c r="Y427" s="1009"/>
      <c r="Z427" s="1009"/>
    </row>
    <row r="428" ht="15.75" customHeight="1">
      <c r="A428" s="1009"/>
      <c r="B428" s="1009"/>
      <c r="C428" s="1009"/>
      <c r="D428" s="1009"/>
      <c r="E428" s="1009"/>
      <c r="F428" s="1009"/>
      <c r="G428" s="1009"/>
      <c r="H428" s="1009"/>
      <c r="I428" s="1009"/>
      <c r="J428" s="1009"/>
      <c r="K428" s="1009"/>
      <c r="L428" s="1009"/>
      <c r="M428" s="1009"/>
      <c r="N428" s="1009"/>
      <c r="O428" s="1009"/>
      <c r="P428" s="1009"/>
      <c r="Q428" s="1009"/>
      <c r="R428" s="1009"/>
      <c r="S428" s="1009"/>
      <c r="T428" s="1009"/>
      <c r="U428" s="1009"/>
      <c r="V428" s="1009"/>
      <c r="W428" s="1009"/>
      <c r="X428" s="1009"/>
      <c r="Y428" s="1009"/>
      <c r="Z428" s="1009"/>
    </row>
    <row r="429" ht="15.75" customHeight="1">
      <c r="A429" s="1009"/>
      <c r="B429" s="1009"/>
      <c r="C429" s="1009"/>
      <c r="D429" s="1009"/>
      <c r="E429" s="1009"/>
      <c r="F429" s="1009"/>
      <c r="G429" s="1009"/>
      <c r="H429" s="1009"/>
      <c r="I429" s="1009"/>
      <c r="J429" s="1009"/>
      <c r="K429" s="1009"/>
      <c r="L429" s="1009"/>
      <c r="M429" s="1009"/>
      <c r="N429" s="1009"/>
      <c r="O429" s="1009"/>
      <c r="P429" s="1009"/>
      <c r="Q429" s="1009"/>
      <c r="R429" s="1009"/>
      <c r="S429" s="1009"/>
      <c r="T429" s="1009"/>
      <c r="U429" s="1009"/>
      <c r="V429" s="1009"/>
      <c r="W429" s="1009"/>
      <c r="X429" s="1009"/>
      <c r="Y429" s="1009"/>
      <c r="Z429" s="1009"/>
    </row>
    <row r="430" ht="15.75" customHeight="1">
      <c r="A430" s="1009"/>
      <c r="B430" s="1009"/>
      <c r="C430" s="1009"/>
      <c r="D430" s="1009"/>
      <c r="E430" s="1009"/>
      <c r="F430" s="1009"/>
      <c r="G430" s="1009"/>
      <c r="H430" s="1009"/>
      <c r="I430" s="1009"/>
      <c r="J430" s="1009"/>
      <c r="K430" s="1009"/>
      <c r="L430" s="1009"/>
      <c r="M430" s="1009"/>
      <c r="N430" s="1009"/>
      <c r="O430" s="1009"/>
      <c r="P430" s="1009"/>
      <c r="Q430" s="1009"/>
      <c r="R430" s="1009"/>
      <c r="S430" s="1009"/>
      <c r="T430" s="1009"/>
      <c r="U430" s="1009"/>
      <c r="V430" s="1009"/>
      <c r="W430" s="1009"/>
      <c r="X430" s="1009"/>
      <c r="Y430" s="1009"/>
      <c r="Z430" s="1009"/>
    </row>
    <row r="431" ht="15.75" customHeight="1">
      <c r="A431" s="1009"/>
      <c r="B431" s="1009"/>
      <c r="C431" s="1009"/>
      <c r="D431" s="1009"/>
      <c r="E431" s="1009"/>
      <c r="F431" s="1009"/>
      <c r="G431" s="1009"/>
      <c r="H431" s="1009"/>
      <c r="I431" s="1009"/>
      <c r="J431" s="1009"/>
      <c r="K431" s="1009"/>
      <c r="L431" s="1009"/>
      <c r="M431" s="1009"/>
      <c r="N431" s="1009"/>
      <c r="O431" s="1009"/>
      <c r="P431" s="1009"/>
      <c r="Q431" s="1009"/>
      <c r="R431" s="1009"/>
      <c r="S431" s="1009"/>
      <c r="T431" s="1009"/>
      <c r="U431" s="1009"/>
      <c r="V431" s="1009"/>
      <c r="W431" s="1009"/>
      <c r="X431" s="1009"/>
      <c r="Y431" s="1009"/>
      <c r="Z431" s="1009"/>
    </row>
    <row r="432" ht="15.75" customHeight="1">
      <c r="A432" s="1009"/>
      <c r="B432" s="1009"/>
      <c r="C432" s="1009"/>
      <c r="D432" s="1009"/>
      <c r="E432" s="1009"/>
      <c r="F432" s="1009"/>
      <c r="G432" s="1009"/>
      <c r="H432" s="1009"/>
      <c r="I432" s="1009"/>
      <c r="J432" s="1009"/>
      <c r="K432" s="1009"/>
      <c r="L432" s="1009"/>
      <c r="M432" s="1009"/>
      <c r="N432" s="1009"/>
      <c r="O432" s="1009"/>
      <c r="P432" s="1009"/>
      <c r="Q432" s="1009"/>
      <c r="R432" s="1009"/>
      <c r="S432" s="1009"/>
      <c r="T432" s="1009"/>
      <c r="U432" s="1009"/>
      <c r="V432" s="1009"/>
      <c r="W432" s="1009"/>
      <c r="X432" s="1009"/>
      <c r="Y432" s="1009"/>
      <c r="Z432" s="1009"/>
    </row>
    <row r="433" ht="15.75" customHeight="1">
      <c r="A433" s="1009"/>
      <c r="B433" s="1009"/>
      <c r="C433" s="1009"/>
      <c r="D433" s="1009"/>
      <c r="E433" s="1009"/>
      <c r="F433" s="1009"/>
      <c r="G433" s="1009"/>
      <c r="H433" s="1009"/>
      <c r="I433" s="1009"/>
      <c r="J433" s="1009"/>
      <c r="K433" s="1009"/>
      <c r="L433" s="1009"/>
      <c r="M433" s="1009"/>
      <c r="N433" s="1009"/>
      <c r="O433" s="1009"/>
      <c r="P433" s="1009"/>
      <c r="Q433" s="1009"/>
      <c r="R433" s="1009"/>
      <c r="S433" s="1009"/>
      <c r="T433" s="1009"/>
      <c r="U433" s="1009"/>
      <c r="V433" s="1009"/>
      <c r="W433" s="1009"/>
      <c r="X433" s="1009"/>
      <c r="Y433" s="1009"/>
      <c r="Z433" s="1009"/>
    </row>
    <row r="434" ht="15.75" customHeight="1">
      <c r="A434" s="1009"/>
      <c r="B434" s="1009"/>
      <c r="C434" s="1009"/>
      <c r="D434" s="1009"/>
      <c r="E434" s="1009"/>
      <c r="F434" s="1009"/>
      <c r="G434" s="1009"/>
      <c r="H434" s="1009"/>
      <c r="I434" s="1009"/>
      <c r="J434" s="1009"/>
      <c r="K434" s="1009"/>
      <c r="L434" s="1009"/>
      <c r="M434" s="1009"/>
      <c r="N434" s="1009"/>
      <c r="O434" s="1009"/>
      <c r="P434" s="1009"/>
      <c r="Q434" s="1009"/>
      <c r="R434" s="1009"/>
      <c r="S434" s="1009"/>
      <c r="T434" s="1009"/>
      <c r="U434" s="1009"/>
      <c r="V434" s="1009"/>
      <c r="W434" s="1009"/>
      <c r="X434" s="1009"/>
      <c r="Y434" s="1009"/>
      <c r="Z434" s="1009"/>
    </row>
    <row r="435" ht="15.75" customHeight="1">
      <c r="A435" s="1009"/>
      <c r="B435" s="1009"/>
      <c r="C435" s="1009"/>
      <c r="D435" s="1009"/>
      <c r="E435" s="1009"/>
      <c r="F435" s="1009"/>
      <c r="G435" s="1009"/>
      <c r="H435" s="1009"/>
      <c r="I435" s="1009"/>
      <c r="J435" s="1009"/>
      <c r="K435" s="1009"/>
      <c r="L435" s="1009"/>
      <c r="M435" s="1009"/>
      <c r="N435" s="1009"/>
      <c r="O435" s="1009"/>
      <c r="P435" s="1009"/>
      <c r="Q435" s="1009"/>
      <c r="R435" s="1009"/>
      <c r="S435" s="1009"/>
      <c r="T435" s="1009"/>
      <c r="U435" s="1009"/>
      <c r="V435" s="1009"/>
      <c r="W435" s="1009"/>
      <c r="X435" s="1009"/>
      <c r="Y435" s="1009"/>
      <c r="Z435" s="1009"/>
    </row>
    <row r="436" ht="15.75" customHeight="1">
      <c r="A436" s="1009"/>
      <c r="B436" s="1009"/>
      <c r="C436" s="1009"/>
      <c r="D436" s="1009"/>
      <c r="E436" s="1009"/>
      <c r="F436" s="1009"/>
      <c r="G436" s="1009"/>
      <c r="H436" s="1009"/>
      <c r="I436" s="1009"/>
      <c r="J436" s="1009"/>
      <c r="K436" s="1009"/>
      <c r="L436" s="1009"/>
      <c r="M436" s="1009"/>
      <c r="N436" s="1009"/>
      <c r="O436" s="1009"/>
      <c r="P436" s="1009"/>
      <c r="Q436" s="1009"/>
      <c r="R436" s="1009"/>
      <c r="S436" s="1009"/>
      <c r="T436" s="1009"/>
      <c r="U436" s="1009"/>
      <c r="V436" s="1009"/>
      <c r="W436" s="1009"/>
      <c r="X436" s="1009"/>
      <c r="Y436" s="1009"/>
      <c r="Z436" s="1009"/>
    </row>
    <row r="437" ht="15.75" customHeight="1">
      <c r="A437" s="1009"/>
      <c r="B437" s="1009"/>
      <c r="C437" s="1009"/>
      <c r="D437" s="1009"/>
      <c r="E437" s="1009"/>
      <c r="F437" s="1009"/>
      <c r="G437" s="1009"/>
      <c r="H437" s="1009"/>
      <c r="I437" s="1009"/>
      <c r="J437" s="1009"/>
      <c r="K437" s="1009"/>
      <c r="L437" s="1009"/>
      <c r="M437" s="1009"/>
      <c r="N437" s="1009"/>
      <c r="O437" s="1009"/>
      <c r="P437" s="1009"/>
      <c r="Q437" s="1009"/>
      <c r="R437" s="1009"/>
      <c r="S437" s="1009"/>
      <c r="T437" s="1009"/>
      <c r="U437" s="1009"/>
      <c r="V437" s="1009"/>
      <c r="W437" s="1009"/>
      <c r="X437" s="1009"/>
      <c r="Y437" s="1009"/>
      <c r="Z437" s="1009"/>
    </row>
    <row r="438" ht="15.75" customHeight="1">
      <c r="A438" s="1009"/>
      <c r="B438" s="1009"/>
      <c r="C438" s="1009"/>
      <c r="D438" s="1009"/>
      <c r="E438" s="1009"/>
      <c r="F438" s="1009"/>
      <c r="G438" s="1009"/>
      <c r="H438" s="1009"/>
      <c r="I438" s="1009"/>
      <c r="J438" s="1009"/>
      <c r="K438" s="1009"/>
      <c r="L438" s="1009"/>
      <c r="M438" s="1009"/>
      <c r="N438" s="1009"/>
      <c r="O438" s="1009"/>
      <c r="P438" s="1009"/>
      <c r="Q438" s="1009"/>
      <c r="R438" s="1009"/>
      <c r="S438" s="1009"/>
      <c r="T438" s="1009"/>
      <c r="U438" s="1009"/>
      <c r="V438" s="1009"/>
      <c r="W438" s="1009"/>
      <c r="X438" s="1009"/>
      <c r="Y438" s="1009"/>
      <c r="Z438" s="1009"/>
    </row>
    <row r="439" ht="15.75" customHeight="1">
      <c r="A439" s="1009"/>
      <c r="B439" s="1009"/>
      <c r="C439" s="1009"/>
      <c r="D439" s="1009"/>
      <c r="E439" s="1009"/>
      <c r="F439" s="1009"/>
      <c r="G439" s="1009"/>
      <c r="H439" s="1009"/>
      <c r="I439" s="1009"/>
      <c r="J439" s="1009"/>
      <c r="K439" s="1009"/>
      <c r="L439" s="1009"/>
      <c r="M439" s="1009"/>
      <c r="N439" s="1009"/>
      <c r="O439" s="1009"/>
      <c r="P439" s="1009"/>
      <c r="Q439" s="1009"/>
      <c r="R439" s="1009"/>
      <c r="S439" s="1009"/>
      <c r="T439" s="1009"/>
      <c r="U439" s="1009"/>
      <c r="V439" s="1009"/>
      <c r="W439" s="1009"/>
      <c r="X439" s="1009"/>
      <c r="Y439" s="1009"/>
      <c r="Z439" s="1009"/>
    </row>
    <row r="440" ht="15.75" customHeight="1">
      <c r="A440" s="1009"/>
      <c r="B440" s="1009"/>
      <c r="C440" s="1009"/>
      <c r="D440" s="1009"/>
      <c r="E440" s="1009"/>
      <c r="F440" s="1009"/>
      <c r="G440" s="1009"/>
      <c r="H440" s="1009"/>
      <c r="I440" s="1009"/>
      <c r="J440" s="1009"/>
      <c r="K440" s="1009"/>
      <c r="L440" s="1009"/>
      <c r="M440" s="1009"/>
      <c r="N440" s="1009"/>
      <c r="O440" s="1009"/>
      <c r="P440" s="1009"/>
      <c r="Q440" s="1009"/>
      <c r="R440" s="1009"/>
      <c r="S440" s="1009"/>
      <c r="T440" s="1009"/>
      <c r="U440" s="1009"/>
      <c r="V440" s="1009"/>
      <c r="W440" s="1009"/>
      <c r="X440" s="1009"/>
      <c r="Y440" s="1009"/>
      <c r="Z440" s="1009"/>
    </row>
    <row r="441" ht="15.75" customHeight="1">
      <c r="A441" s="1009"/>
      <c r="B441" s="1009"/>
      <c r="C441" s="1009"/>
      <c r="D441" s="1009"/>
      <c r="E441" s="1009"/>
      <c r="F441" s="1009"/>
      <c r="G441" s="1009"/>
      <c r="H441" s="1009"/>
      <c r="I441" s="1009"/>
      <c r="J441" s="1009"/>
      <c r="K441" s="1009"/>
      <c r="L441" s="1009"/>
      <c r="M441" s="1009"/>
      <c r="N441" s="1009"/>
      <c r="O441" s="1009"/>
      <c r="P441" s="1009"/>
      <c r="Q441" s="1009"/>
      <c r="R441" s="1009"/>
      <c r="S441" s="1009"/>
      <c r="T441" s="1009"/>
      <c r="U441" s="1009"/>
      <c r="V441" s="1009"/>
      <c r="W441" s="1009"/>
      <c r="X441" s="1009"/>
      <c r="Y441" s="1009"/>
      <c r="Z441" s="1009"/>
    </row>
    <row r="442" ht="15.75" customHeight="1">
      <c r="A442" s="1009"/>
      <c r="B442" s="1009"/>
      <c r="C442" s="1009"/>
      <c r="D442" s="1009"/>
      <c r="E442" s="1009"/>
      <c r="F442" s="1009"/>
      <c r="G442" s="1009"/>
      <c r="H442" s="1009"/>
      <c r="I442" s="1009"/>
      <c r="J442" s="1009"/>
      <c r="K442" s="1009"/>
      <c r="L442" s="1009"/>
      <c r="M442" s="1009"/>
      <c r="N442" s="1009"/>
      <c r="O442" s="1009"/>
      <c r="P442" s="1009"/>
      <c r="Q442" s="1009"/>
      <c r="R442" s="1009"/>
      <c r="S442" s="1009"/>
      <c r="T442" s="1009"/>
      <c r="U442" s="1009"/>
      <c r="V442" s="1009"/>
      <c r="W442" s="1009"/>
      <c r="X442" s="1009"/>
      <c r="Y442" s="1009"/>
      <c r="Z442" s="1009"/>
    </row>
    <row r="443" ht="15.75" customHeight="1">
      <c r="A443" s="1009"/>
      <c r="B443" s="1009"/>
      <c r="C443" s="1009"/>
      <c r="D443" s="1009"/>
      <c r="E443" s="1009"/>
      <c r="F443" s="1009"/>
      <c r="G443" s="1009"/>
      <c r="H443" s="1009"/>
      <c r="I443" s="1009"/>
      <c r="J443" s="1009"/>
      <c r="K443" s="1009"/>
      <c r="L443" s="1009"/>
      <c r="M443" s="1009"/>
      <c r="N443" s="1009"/>
      <c r="O443" s="1009"/>
      <c r="P443" s="1009"/>
      <c r="Q443" s="1009"/>
      <c r="R443" s="1009"/>
      <c r="S443" s="1009"/>
      <c r="T443" s="1009"/>
      <c r="U443" s="1009"/>
      <c r="V443" s="1009"/>
      <c r="W443" s="1009"/>
      <c r="X443" s="1009"/>
      <c r="Y443" s="1009"/>
      <c r="Z443" s="1009"/>
    </row>
    <row r="444" ht="15.75" customHeight="1">
      <c r="A444" s="1009"/>
      <c r="B444" s="1009"/>
      <c r="C444" s="1009"/>
      <c r="D444" s="1009"/>
      <c r="E444" s="1009"/>
      <c r="F444" s="1009"/>
      <c r="G444" s="1009"/>
      <c r="H444" s="1009"/>
      <c r="I444" s="1009"/>
      <c r="J444" s="1009"/>
      <c r="K444" s="1009"/>
      <c r="L444" s="1009"/>
      <c r="M444" s="1009"/>
      <c r="N444" s="1009"/>
      <c r="O444" s="1009"/>
      <c r="P444" s="1009"/>
      <c r="Q444" s="1009"/>
      <c r="R444" s="1009"/>
      <c r="S444" s="1009"/>
      <c r="T444" s="1009"/>
      <c r="U444" s="1009"/>
      <c r="V444" s="1009"/>
      <c r="W444" s="1009"/>
      <c r="X444" s="1009"/>
      <c r="Y444" s="1009"/>
      <c r="Z444" s="1009"/>
    </row>
    <row r="445" ht="15.75" customHeight="1">
      <c r="A445" s="1009"/>
      <c r="B445" s="1009"/>
      <c r="C445" s="1009"/>
      <c r="D445" s="1009"/>
      <c r="E445" s="1009"/>
      <c r="F445" s="1009"/>
      <c r="G445" s="1009"/>
      <c r="H445" s="1009"/>
      <c r="I445" s="1009"/>
      <c r="J445" s="1009"/>
      <c r="K445" s="1009"/>
      <c r="L445" s="1009"/>
      <c r="M445" s="1009"/>
      <c r="N445" s="1009"/>
      <c r="O445" s="1009"/>
      <c r="P445" s="1009"/>
      <c r="Q445" s="1009"/>
      <c r="R445" s="1009"/>
      <c r="S445" s="1009"/>
      <c r="T445" s="1009"/>
      <c r="U445" s="1009"/>
      <c r="V445" s="1009"/>
      <c r="W445" s="1009"/>
      <c r="X445" s="1009"/>
      <c r="Y445" s="1009"/>
      <c r="Z445" s="1009"/>
    </row>
    <row r="446" ht="15.75" customHeight="1">
      <c r="A446" s="1009"/>
      <c r="B446" s="1009"/>
      <c r="C446" s="1009"/>
      <c r="D446" s="1009"/>
      <c r="E446" s="1009"/>
      <c r="F446" s="1009"/>
      <c r="G446" s="1009"/>
      <c r="H446" s="1009"/>
      <c r="I446" s="1009"/>
      <c r="J446" s="1009"/>
      <c r="K446" s="1009"/>
      <c r="L446" s="1009"/>
      <c r="M446" s="1009"/>
      <c r="N446" s="1009"/>
      <c r="O446" s="1009"/>
      <c r="P446" s="1009"/>
      <c r="Q446" s="1009"/>
      <c r="R446" s="1009"/>
      <c r="S446" s="1009"/>
      <c r="T446" s="1009"/>
      <c r="U446" s="1009"/>
      <c r="V446" s="1009"/>
      <c r="W446" s="1009"/>
      <c r="X446" s="1009"/>
      <c r="Y446" s="1009"/>
      <c r="Z446" s="1009"/>
    </row>
    <row r="447" ht="15.75" customHeight="1">
      <c r="A447" s="1009"/>
      <c r="B447" s="1009"/>
      <c r="C447" s="1009"/>
      <c r="D447" s="1009"/>
      <c r="E447" s="1009"/>
      <c r="F447" s="1009"/>
      <c r="G447" s="1009"/>
      <c r="H447" s="1009"/>
      <c r="I447" s="1009"/>
      <c r="J447" s="1009"/>
      <c r="K447" s="1009"/>
      <c r="L447" s="1009"/>
      <c r="M447" s="1009"/>
      <c r="N447" s="1009"/>
      <c r="O447" s="1009"/>
      <c r="P447" s="1009"/>
      <c r="Q447" s="1009"/>
      <c r="R447" s="1009"/>
      <c r="S447" s="1009"/>
      <c r="T447" s="1009"/>
      <c r="U447" s="1009"/>
      <c r="V447" s="1009"/>
      <c r="W447" s="1009"/>
      <c r="X447" s="1009"/>
      <c r="Y447" s="1009"/>
      <c r="Z447" s="1009"/>
    </row>
    <row r="448" ht="15.75" customHeight="1">
      <c r="A448" s="1009"/>
      <c r="B448" s="1009"/>
      <c r="C448" s="1009"/>
      <c r="D448" s="1009"/>
      <c r="E448" s="1009"/>
      <c r="F448" s="1009"/>
      <c r="G448" s="1009"/>
      <c r="H448" s="1009"/>
      <c r="I448" s="1009"/>
      <c r="J448" s="1009"/>
      <c r="K448" s="1009"/>
      <c r="L448" s="1009"/>
      <c r="M448" s="1009"/>
      <c r="N448" s="1009"/>
      <c r="O448" s="1009"/>
      <c r="P448" s="1009"/>
      <c r="Q448" s="1009"/>
      <c r="R448" s="1009"/>
      <c r="S448" s="1009"/>
      <c r="T448" s="1009"/>
      <c r="U448" s="1009"/>
      <c r="V448" s="1009"/>
      <c r="W448" s="1009"/>
      <c r="X448" s="1009"/>
      <c r="Y448" s="1009"/>
      <c r="Z448" s="1009"/>
    </row>
    <row r="449" ht="15.75" customHeight="1">
      <c r="A449" s="1009"/>
      <c r="B449" s="1009"/>
      <c r="C449" s="1009"/>
      <c r="D449" s="1009"/>
      <c r="E449" s="1009"/>
      <c r="F449" s="1009"/>
      <c r="G449" s="1009"/>
      <c r="H449" s="1009"/>
      <c r="I449" s="1009"/>
      <c r="J449" s="1009"/>
      <c r="K449" s="1009"/>
      <c r="L449" s="1009"/>
      <c r="M449" s="1009"/>
      <c r="N449" s="1009"/>
      <c r="O449" s="1009"/>
      <c r="P449" s="1009"/>
      <c r="Q449" s="1009"/>
      <c r="R449" s="1009"/>
      <c r="S449" s="1009"/>
      <c r="T449" s="1009"/>
      <c r="U449" s="1009"/>
      <c r="V449" s="1009"/>
      <c r="W449" s="1009"/>
      <c r="X449" s="1009"/>
      <c r="Y449" s="1009"/>
      <c r="Z449" s="1009"/>
    </row>
    <row r="450" ht="15.75" customHeight="1">
      <c r="A450" s="1009"/>
      <c r="B450" s="1009"/>
      <c r="C450" s="1009"/>
      <c r="D450" s="1009"/>
      <c r="E450" s="1009"/>
      <c r="F450" s="1009"/>
      <c r="G450" s="1009"/>
      <c r="H450" s="1009"/>
      <c r="I450" s="1009"/>
      <c r="J450" s="1009"/>
      <c r="K450" s="1009"/>
      <c r="L450" s="1009"/>
      <c r="M450" s="1009"/>
      <c r="N450" s="1009"/>
      <c r="O450" s="1009"/>
      <c r="P450" s="1009"/>
      <c r="Q450" s="1009"/>
      <c r="R450" s="1009"/>
      <c r="S450" s="1009"/>
      <c r="T450" s="1009"/>
      <c r="U450" s="1009"/>
      <c r="V450" s="1009"/>
      <c r="W450" s="1009"/>
      <c r="X450" s="1009"/>
      <c r="Y450" s="1009"/>
      <c r="Z450" s="1009"/>
    </row>
    <row r="451" ht="15.75" customHeight="1">
      <c r="A451" s="1009"/>
      <c r="B451" s="1009"/>
      <c r="C451" s="1009"/>
      <c r="D451" s="1009"/>
      <c r="E451" s="1009"/>
      <c r="F451" s="1009"/>
      <c r="G451" s="1009"/>
      <c r="H451" s="1009"/>
      <c r="I451" s="1009"/>
      <c r="J451" s="1009"/>
      <c r="K451" s="1009"/>
      <c r="L451" s="1009"/>
      <c r="M451" s="1009"/>
      <c r="N451" s="1009"/>
      <c r="O451" s="1009"/>
      <c r="P451" s="1009"/>
      <c r="Q451" s="1009"/>
      <c r="R451" s="1009"/>
      <c r="S451" s="1009"/>
      <c r="T451" s="1009"/>
      <c r="U451" s="1009"/>
      <c r="V451" s="1009"/>
      <c r="W451" s="1009"/>
      <c r="X451" s="1009"/>
      <c r="Y451" s="1009"/>
      <c r="Z451" s="1009"/>
    </row>
    <row r="452" ht="15.75" customHeight="1">
      <c r="A452" s="1009"/>
      <c r="B452" s="1009"/>
      <c r="C452" s="1009"/>
      <c r="D452" s="1009"/>
      <c r="E452" s="1009"/>
      <c r="F452" s="1009"/>
      <c r="G452" s="1009"/>
      <c r="H452" s="1009"/>
      <c r="I452" s="1009"/>
      <c r="J452" s="1009"/>
      <c r="K452" s="1009"/>
      <c r="L452" s="1009"/>
      <c r="M452" s="1009"/>
      <c r="N452" s="1009"/>
      <c r="O452" s="1009"/>
      <c r="P452" s="1009"/>
      <c r="Q452" s="1009"/>
      <c r="R452" s="1009"/>
      <c r="S452" s="1009"/>
      <c r="T452" s="1009"/>
      <c r="U452" s="1009"/>
      <c r="V452" s="1009"/>
      <c r="W452" s="1009"/>
      <c r="X452" s="1009"/>
      <c r="Y452" s="1009"/>
      <c r="Z452" s="1009"/>
    </row>
    <row r="453" ht="15.75" customHeight="1">
      <c r="A453" s="1009"/>
      <c r="B453" s="1009"/>
      <c r="C453" s="1009"/>
      <c r="D453" s="1009"/>
      <c r="E453" s="1009"/>
      <c r="F453" s="1009"/>
      <c r="G453" s="1009"/>
      <c r="H453" s="1009"/>
      <c r="I453" s="1009"/>
      <c r="J453" s="1009"/>
      <c r="K453" s="1009"/>
      <c r="L453" s="1009"/>
      <c r="M453" s="1009"/>
      <c r="N453" s="1009"/>
      <c r="O453" s="1009"/>
      <c r="P453" s="1009"/>
      <c r="Q453" s="1009"/>
      <c r="R453" s="1009"/>
      <c r="S453" s="1009"/>
      <c r="T453" s="1009"/>
      <c r="U453" s="1009"/>
      <c r="V453" s="1009"/>
      <c r="W453" s="1009"/>
      <c r="X453" s="1009"/>
      <c r="Y453" s="1009"/>
      <c r="Z453" s="1009"/>
    </row>
    <row r="454" ht="15.75" customHeight="1">
      <c r="A454" s="1009"/>
      <c r="B454" s="1009"/>
      <c r="C454" s="1009"/>
      <c r="D454" s="1009"/>
      <c r="E454" s="1009"/>
      <c r="F454" s="1009"/>
      <c r="G454" s="1009"/>
      <c r="H454" s="1009"/>
      <c r="I454" s="1009"/>
      <c r="J454" s="1009"/>
      <c r="K454" s="1009"/>
      <c r="L454" s="1009"/>
      <c r="M454" s="1009"/>
      <c r="N454" s="1009"/>
      <c r="O454" s="1009"/>
      <c r="P454" s="1009"/>
      <c r="Q454" s="1009"/>
      <c r="R454" s="1009"/>
      <c r="S454" s="1009"/>
      <c r="T454" s="1009"/>
      <c r="U454" s="1009"/>
      <c r="V454" s="1009"/>
      <c r="W454" s="1009"/>
      <c r="X454" s="1009"/>
      <c r="Y454" s="1009"/>
      <c r="Z454" s="1009"/>
    </row>
    <row r="455" ht="15.75" customHeight="1">
      <c r="A455" s="1009"/>
      <c r="B455" s="1009"/>
      <c r="C455" s="1009"/>
      <c r="D455" s="1009"/>
      <c r="E455" s="1009"/>
      <c r="F455" s="1009"/>
      <c r="G455" s="1009"/>
      <c r="H455" s="1009"/>
      <c r="I455" s="1009"/>
      <c r="J455" s="1009"/>
      <c r="K455" s="1009"/>
      <c r="L455" s="1009"/>
      <c r="M455" s="1009"/>
      <c r="N455" s="1009"/>
      <c r="O455" s="1009"/>
      <c r="P455" s="1009"/>
      <c r="Q455" s="1009"/>
      <c r="R455" s="1009"/>
      <c r="S455" s="1009"/>
      <c r="T455" s="1009"/>
      <c r="U455" s="1009"/>
      <c r="V455" s="1009"/>
      <c r="W455" s="1009"/>
      <c r="X455" s="1009"/>
      <c r="Y455" s="1009"/>
      <c r="Z455" s="1009"/>
    </row>
    <row r="456" ht="15.75" customHeight="1">
      <c r="A456" s="1009"/>
      <c r="B456" s="1009"/>
      <c r="C456" s="1009"/>
      <c r="D456" s="1009"/>
      <c r="E456" s="1009"/>
      <c r="F456" s="1009"/>
      <c r="G456" s="1009"/>
      <c r="H456" s="1009"/>
      <c r="I456" s="1009"/>
      <c r="J456" s="1009"/>
      <c r="K456" s="1009"/>
      <c r="L456" s="1009"/>
      <c r="M456" s="1009"/>
      <c r="N456" s="1009"/>
      <c r="O456" s="1009"/>
      <c r="P456" s="1009"/>
      <c r="Q456" s="1009"/>
      <c r="R456" s="1009"/>
      <c r="S456" s="1009"/>
      <c r="T456" s="1009"/>
      <c r="U456" s="1009"/>
      <c r="V456" s="1009"/>
      <c r="W456" s="1009"/>
      <c r="X456" s="1009"/>
      <c r="Y456" s="1009"/>
      <c r="Z456" s="1009"/>
    </row>
    <row r="457" ht="15.75" customHeight="1">
      <c r="A457" s="1009"/>
      <c r="B457" s="1009"/>
      <c r="C457" s="1009"/>
      <c r="D457" s="1009"/>
      <c r="E457" s="1009"/>
      <c r="F457" s="1009"/>
      <c r="G457" s="1009"/>
      <c r="H457" s="1009"/>
      <c r="I457" s="1009"/>
      <c r="J457" s="1009"/>
      <c r="K457" s="1009"/>
      <c r="L457" s="1009"/>
      <c r="M457" s="1009"/>
      <c r="N457" s="1009"/>
      <c r="O457" s="1009"/>
      <c r="P457" s="1009"/>
      <c r="Q457" s="1009"/>
      <c r="R457" s="1009"/>
      <c r="S457" s="1009"/>
      <c r="T457" s="1009"/>
      <c r="U457" s="1009"/>
      <c r="V457" s="1009"/>
      <c r="W457" s="1009"/>
      <c r="X457" s="1009"/>
      <c r="Y457" s="1009"/>
      <c r="Z457" s="1009"/>
    </row>
    <row r="458" ht="15.75" customHeight="1">
      <c r="A458" s="1009"/>
      <c r="B458" s="1009"/>
      <c r="C458" s="1009"/>
      <c r="D458" s="1009"/>
      <c r="E458" s="1009"/>
      <c r="F458" s="1009"/>
      <c r="G458" s="1009"/>
      <c r="H458" s="1009"/>
      <c r="I458" s="1009"/>
      <c r="J458" s="1009"/>
      <c r="K458" s="1009"/>
      <c r="L458" s="1009"/>
      <c r="M458" s="1009"/>
      <c r="N458" s="1009"/>
      <c r="O458" s="1009"/>
      <c r="P458" s="1009"/>
      <c r="Q458" s="1009"/>
      <c r="R458" s="1009"/>
      <c r="S458" s="1009"/>
      <c r="T458" s="1009"/>
      <c r="U458" s="1009"/>
      <c r="V458" s="1009"/>
      <c r="W458" s="1009"/>
      <c r="X458" s="1009"/>
      <c r="Y458" s="1009"/>
      <c r="Z458" s="1009"/>
    </row>
    <row r="459" ht="15.75" customHeight="1">
      <c r="A459" s="1009"/>
      <c r="B459" s="1009"/>
      <c r="C459" s="1009"/>
      <c r="D459" s="1009"/>
      <c r="E459" s="1009"/>
      <c r="F459" s="1009"/>
      <c r="G459" s="1009"/>
      <c r="H459" s="1009"/>
      <c r="I459" s="1009"/>
      <c r="J459" s="1009"/>
      <c r="K459" s="1009"/>
      <c r="L459" s="1009"/>
      <c r="M459" s="1009"/>
      <c r="N459" s="1009"/>
      <c r="O459" s="1009"/>
      <c r="P459" s="1009"/>
      <c r="Q459" s="1009"/>
      <c r="R459" s="1009"/>
      <c r="S459" s="1009"/>
      <c r="T459" s="1009"/>
      <c r="U459" s="1009"/>
      <c r="V459" s="1009"/>
      <c r="W459" s="1009"/>
      <c r="X459" s="1009"/>
      <c r="Y459" s="1009"/>
      <c r="Z459" s="1009"/>
    </row>
    <row r="460" ht="15.75" customHeight="1">
      <c r="A460" s="1009"/>
      <c r="B460" s="1009"/>
      <c r="C460" s="1009"/>
      <c r="D460" s="1009"/>
      <c r="E460" s="1009"/>
      <c r="F460" s="1009"/>
      <c r="G460" s="1009"/>
      <c r="H460" s="1009"/>
      <c r="I460" s="1009"/>
      <c r="J460" s="1009"/>
      <c r="K460" s="1009"/>
      <c r="L460" s="1009"/>
      <c r="M460" s="1009"/>
      <c r="N460" s="1009"/>
      <c r="O460" s="1009"/>
      <c r="P460" s="1009"/>
      <c r="Q460" s="1009"/>
      <c r="R460" s="1009"/>
      <c r="S460" s="1009"/>
      <c r="T460" s="1009"/>
      <c r="U460" s="1009"/>
      <c r="V460" s="1009"/>
      <c r="W460" s="1009"/>
      <c r="X460" s="1009"/>
      <c r="Y460" s="1009"/>
      <c r="Z460" s="1009"/>
    </row>
    <row r="461" ht="15.75" customHeight="1">
      <c r="A461" s="1009"/>
      <c r="B461" s="1009"/>
      <c r="C461" s="1009"/>
      <c r="D461" s="1009"/>
      <c r="E461" s="1009"/>
      <c r="F461" s="1009"/>
      <c r="G461" s="1009"/>
      <c r="H461" s="1009"/>
      <c r="I461" s="1009"/>
      <c r="J461" s="1009"/>
      <c r="K461" s="1009"/>
      <c r="L461" s="1009"/>
      <c r="M461" s="1009"/>
      <c r="N461" s="1009"/>
      <c r="O461" s="1009"/>
      <c r="P461" s="1009"/>
      <c r="Q461" s="1009"/>
      <c r="R461" s="1009"/>
      <c r="S461" s="1009"/>
      <c r="T461" s="1009"/>
      <c r="U461" s="1009"/>
      <c r="V461" s="1009"/>
      <c r="W461" s="1009"/>
      <c r="X461" s="1009"/>
      <c r="Y461" s="1009"/>
      <c r="Z461" s="1009"/>
    </row>
    <row r="462" ht="15.75" customHeight="1">
      <c r="A462" s="1009"/>
      <c r="B462" s="1009"/>
      <c r="C462" s="1009"/>
      <c r="D462" s="1009"/>
      <c r="E462" s="1009"/>
      <c r="F462" s="1009"/>
      <c r="G462" s="1009"/>
      <c r="H462" s="1009"/>
      <c r="I462" s="1009"/>
      <c r="J462" s="1009"/>
      <c r="K462" s="1009"/>
      <c r="L462" s="1009"/>
      <c r="M462" s="1009"/>
      <c r="N462" s="1009"/>
      <c r="O462" s="1009"/>
      <c r="P462" s="1009"/>
      <c r="Q462" s="1009"/>
      <c r="R462" s="1009"/>
      <c r="S462" s="1009"/>
      <c r="T462" s="1009"/>
      <c r="U462" s="1009"/>
      <c r="V462" s="1009"/>
      <c r="W462" s="1009"/>
      <c r="X462" s="1009"/>
      <c r="Y462" s="1009"/>
      <c r="Z462" s="1009"/>
    </row>
    <row r="463" ht="15.75" customHeight="1">
      <c r="A463" s="1009"/>
      <c r="B463" s="1009"/>
      <c r="C463" s="1009"/>
      <c r="D463" s="1009"/>
      <c r="E463" s="1009"/>
      <c r="F463" s="1009"/>
      <c r="G463" s="1009"/>
      <c r="H463" s="1009"/>
      <c r="I463" s="1009"/>
      <c r="J463" s="1009"/>
      <c r="K463" s="1009"/>
      <c r="L463" s="1009"/>
      <c r="M463" s="1009"/>
      <c r="N463" s="1009"/>
      <c r="O463" s="1009"/>
      <c r="P463" s="1009"/>
      <c r="Q463" s="1009"/>
      <c r="R463" s="1009"/>
      <c r="S463" s="1009"/>
      <c r="T463" s="1009"/>
      <c r="U463" s="1009"/>
      <c r="V463" s="1009"/>
      <c r="W463" s="1009"/>
      <c r="X463" s="1009"/>
      <c r="Y463" s="1009"/>
      <c r="Z463" s="1009"/>
    </row>
    <row r="464" ht="15.75" customHeight="1">
      <c r="A464" s="1009"/>
      <c r="B464" s="1009"/>
      <c r="C464" s="1009"/>
      <c r="D464" s="1009"/>
      <c r="E464" s="1009"/>
      <c r="F464" s="1009"/>
      <c r="G464" s="1009"/>
      <c r="H464" s="1009"/>
      <c r="I464" s="1009"/>
      <c r="J464" s="1009"/>
      <c r="K464" s="1009"/>
      <c r="L464" s="1009"/>
      <c r="M464" s="1009"/>
      <c r="N464" s="1009"/>
      <c r="O464" s="1009"/>
      <c r="P464" s="1009"/>
      <c r="Q464" s="1009"/>
      <c r="R464" s="1009"/>
      <c r="S464" s="1009"/>
      <c r="T464" s="1009"/>
      <c r="U464" s="1009"/>
      <c r="V464" s="1009"/>
      <c r="W464" s="1009"/>
      <c r="X464" s="1009"/>
      <c r="Y464" s="1009"/>
      <c r="Z464" s="1009"/>
    </row>
    <row r="465" ht="15.75" customHeight="1">
      <c r="A465" s="1009"/>
      <c r="B465" s="1009"/>
      <c r="C465" s="1009"/>
      <c r="D465" s="1009"/>
      <c r="E465" s="1009"/>
      <c r="F465" s="1009"/>
      <c r="G465" s="1009"/>
      <c r="H465" s="1009"/>
      <c r="I465" s="1009"/>
      <c r="J465" s="1009"/>
      <c r="K465" s="1009"/>
      <c r="L465" s="1009"/>
      <c r="M465" s="1009"/>
      <c r="N465" s="1009"/>
      <c r="O465" s="1009"/>
      <c r="P465" s="1009"/>
      <c r="Q465" s="1009"/>
      <c r="R465" s="1009"/>
      <c r="S465" s="1009"/>
      <c r="T465" s="1009"/>
      <c r="U465" s="1009"/>
      <c r="V465" s="1009"/>
      <c r="W465" s="1009"/>
      <c r="X465" s="1009"/>
      <c r="Y465" s="1009"/>
      <c r="Z465" s="1009"/>
    </row>
    <row r="466" ht="15.75" customHeight="1">
      <c r="A466" s="1009"/>
      <c r="B466" s="1009"/>
      <c r="C466" s="1009"/>
      <c r="D466" s="1009"/>
      <c r="E466" s="1009"/>
      <c r="F466" s="1009"/>
      <c r="G466" s="1009"/>
      <c r="H466" s="1009"/>
      <c r="I466" s="1009"/>
      <c r="J466" s="1009"/>
      <c r="K466" s="1009"/>
      <c r="L466" s="1009"/>
      <c r="M466" s="1009"/>
      <c r="N466" s="1009"/>
      <c r="O466" s="1009"/>
      <c r="P466" s="1009"/>
      <c r="Q466" s="1009"/>
      <c r="R466" s="1009"/>
      <c r="S466" s="1009"/>
      <c r="T466" s="1009"/>
      <c r="U466" s="1009"/>
      <c r="V466" s="1009"/>
      <c r="W466" s="1009"/>
      <c r="X466" s="1009"/>
      <c r="Y466" s="1009"/>
      <c r="Z466" s="1009"/>
    </row>
    <row r="467" ht="15.75" customHeight="1">
      <c r="A467" s="1009"/>
      <c r="B467" s="1009"/>
      <c r="C467" s="1009"/>
      <c r="D467" s="1009"/>
      <c r="E467" s="1009"/>
      <c r="F467" s="1009"/>
      <c r="G467" s="1009"/>
      <c r="H467" s="1009"/>
      <c r="I467" s="1009"/>
      <c r="J467" s="1009"/>
      <c r="K467" s="1009"/>
      <c r="L467" s="1009"/>
      <c r="M467" s="1009"/>
      <c r="N467" s="1009"/>
      <c r="O467" s="1009"/>
      <c r="P467" s="1009"/>
      <c r="Q467" s="1009"/>
      <c r="R467" s="1009"/>
      <c r="S467" s="1009"/>
      <c r="T467" s="1009"/>
      <c r="U467" s="1009"/>
      <c r="V467" s="1009"/>
      <c r="W467" s="1009"/>
      <c r="X467" s="1009"/>
      <c r="Y467" s="1009"/>
      <c r="Z467" s="1009"/>
    </row>
    <row r="468" ht="15.75" customHeight="1">
      <c r="A468" s="1009"/>
      <c r="B468" s="1009"/>
      <c r="C468" s="1009"/>
      <c r="D468" s="1009"/>
      <c r="E468" s="1009"/>
      <c r="F468" s="1009"/>
      <c r="G468" s="1009"/>
      <c r="H468" s="1009"/>
      <c r="I468" s="1009"/>
      <c r="J468" s="1009"/>
      <c r="K468" s="1009"/>
      <c r="L468" s="1009"/>
      <c r="M468" s="1009"/>
      <c r="N468" s="1009"/>
      <c r="O468" s="1009"/>
      <c r="P468" s="1009"/>
      <c r="Q468" s="1009"/>
      <c r="R468" s="1009"/>
      <c r="S468" s="1009"/>
      <c r="T468" s="1009"/>
      <c r="U468" s="1009"/>
      <c r="V468" s="1009"/>
      <c r="W468" s="1009"/>
      <c r="X468" s="1009"/>
      <c r="Y468" s="1009"/>
      <c r="Z468" s="1009"/>
    </row>
    <row r="469" ht="15.75" customHeight="1">
      <c r="A469" s="1009"/>
      <c r="B469" s="1009"/>
      <c r="C469" s="1009"/>
      <c r="D469" s="1009"/>
      <c r="E469" s="1009"/>
      <c r="F469" s="1009"/>
      <c r="G469" s="1009"/>
      <c r="H469" s="1009"/>
      <c r="I469" s="1009"/>
      <c r="J469" s="1009"/>
      <c r="K469" s="1009"/>
      <c r="L469" s="1009"/>
      <c r="M469" s="1009"/>
      <c r="N469" s="1009"/>
      <c r="O469" s="1009"/>
      <c r="P469" s="1009"/>
      <c r="Q469" s="1009"/>
      <c r="R469" s="1009"/>
      <c r="S469" s="1009"/>
      <c r="T469" s="1009"/>
      <c r="U469" s="1009"/>
      <c r="V469" s="1009"/>
      <c r="W469" s="1009"/>
      <c r="X469" s="1009"/>
      <c r="Y469" s="1009"/>
      <c r="Z469" s="1009"/>
    </row>
    <row r="470" ht="15.75" customHeight="1">
      <c r="A470" s="1009"/>
      <c r="B470" s="1009"/>
      <c r="C470" s="1009"/>
      <c r="D470" s="1009"/>
      <c r="E470" s="1009"/>
      <c r="F470" s="1009"/>
      <c r="G470" s="1009"/>
      <c r="H470" s="1009"/>
      <c r="I470" s="1009"/>
      <c r="J470" s="1009"/>
      <c r="K470" s="1009"/>
      <c r="L470" s="1009"/>
      <c r="M470" s="1009"/>
      <c r="N470" s="1009"/>
      <c r="O470" s="1009"/>
      <c r="P470" s="1009"/>
      <c r="Q470" s="1009"/>
      <c r="R470" s="1009"/>
      <c r="S470" s="1009"/>
      <c r="T470" s="1009"/>
      <c r="U470" s="1009"/>
      <c r="V470" s="1009"/>
      <c r="W470" s="1009"/>
      <c r="X470" s="1009"/>
      <c r="Y470" s="1009"/>
      <c r="Z470" s="1009"/>
    </row>
    <row r="471" ht="15.75" customHeight="1">
      <c r="A471" s="1009"/>
      <c r="B471" s="1009"/>
      <c r="C471" s="1009"/>
      <c r="D471" s="1009"/>
      <c r="E471" s="1009"/>
      <c r="F471" s="1009"/>
      <c r="G471" s="1009"/>
      <c r="H471" s="1009"/>
      <c r="I471" s="1009"/>
      <c r="J471" s="1009"/>
      <c r="K471" s="1009"/>
      <c r="L471" s="1009"/>
      <c r="M471" s="1009"/>
      <c r="N471" s="1009"/>
      <c r="O471" s="1009"/>
      <c r="P471" s="1009"/>
      <c r="Q471" s="1009"/>
      <c r="R471" s="1009"/>
      <c r="S471" s="1009"/>
      <c r="T471" s="1009"/>
      <c r="U471" s="1009"/>
      <c r="V471" s="1009"/>
      <c r="W471" s="1009"/>
      <c r="X471" s="1009"/>
      <c r="Y471" s="1009"/>
      <c r="Z471" s="1009"/>
    </row>
    <row r="472" ht="15.75" customHeight="1">
      <c r="A472" s="1009"/>
      <c r="B472" s="1009"/>
      <c r="C472" s="1009"/>
      <c r="D472" s="1009"/>
      <c r="E472" s="1009"/>
      <c r="F472" s="1009"/>
      <c r="G472" s="1009"/>
      <c r="H472" s="1009"/>
      <c r="I472" s="1009"/>
      <c r="J472" s="1009"/>
      <c r="K472" s="1009"/>
      <c r="L472" s="1009"/>
      <c r="M472" s="1009"/>
      <c r="N472" s="1009"/>
      <c r="O472" s="1009"/>
      <c r="P472" s="1009"/>
      <c r="Q472" s="1009"/>
      <c r="R472" s="1009"/>
      <c r="S472" s="1009"/>
      <c r="T472" s="1009"/>
      <c r="U472" s="1009"/>
      <c r="V472" s="1009"/>
      <c r="W472" s="1009"/>
      <c r="X472" s="1009"/>
      <c r="Y472" s="1009"/>
      <c r="Z472" s="1009"/>
    </row>
    <row r="473" ht="15.75" customHeight="1">
      <c r="A473" s="1009"/>
      <c r="B473" s="1009"/>
      <c r="C473" s="1009"/>
      <c r="D473" s="1009"/>
      <c r="E473" s="1009"/>
      <c r="F473" s="1009"/>
      <c r="G473" s="1009"/>
      <c r="H473" s="1009"/>
      <c r="I473" s="1009"/>
      <c r="J473" s="1009"/>
      <c r="K473" s="1009"/>
      <c r="L473" s="1009"/>
      <c r="M473" s="1009"/>
      <c r="N473" s="1009"/>
      <c r="O473" s="1009"/>
      <c r="P473" s="1009"/>
      <c r="Q473" s="1009"/>
      <c r="R473" s="1009"/>
      <c r="S473" s="1009"/>
      <c r="T473" s="1009"/>
      <c r="U473" s="1009"/>
      <c r="V473" s="1009"/>
      <c r="W473" s="1009"/>
      <c r="X473" s="1009"/>
      <c r="Y473" s="1009"/>
      <c r="Z473" s="1009"/>
    </row>
    <row r="474" ht="15.75" customHeight="1">
      <c r="A474" s="1009"/>
      <c r="B474" s="1009"/>
      <c r="C474" s="1009"/>
      <c r="D474" s="1009"/>
      <c r="E474" s="1009"/>
      <c r="F474" s="1009"/>
      <c r="G474" s="1009"/>
      <c r="H474" s="1009"/>
      <c r="I474" s="1009"/>
      <c r="J474" s="1009"/>
      <c r="K474" s="1009"/>
      <c r="L474" s="1009"/>
      <c r="M474" s="1009"/>
      <c r="N474" s="1009"/>
      <c r="O474" s="1009"/>
      <c r="P474" s="1009"/>
      <c r="Q474" s="1009"/>
      <c r="R474" s="1009"/>
      <c r="S474" s="1009"/>
      <c r="T474" s="1009"/>
      <c r="U474" s="1009"/>
      <c r="V474" s="1009"/>
      <c r="W474" s="1009"/>
      <c r="X474" s="1009"/>
      <c r="Y474" s="1009"/>
      <c r="Z474" s="1009"/>
    </row>
    <row r="475" ht="15.75" customHeight="1">
      <c r="A475" s="1009"/>
      <c r="B475" s="1009"/>
      <c r="C475" s="1009"/>
      <c r="D475" s="1009"/>
      <c r="E475" s="1009"/>
      <c r="F475" s="1009"/>
      <c r="G475" s="1009"/>
      <c r="H475" s="1009"/>
      <c r="I475" s="1009"/>
      <c r="J475" s="1009"/>
      <c r="K475" s="1009"/>
      <c r="L475" s="1009"/>
      <c r="M475" s="1009"/>
      <c r="N475" s="1009"/>
      <c r="O475" s="1009"/>
      <c r="P475" s="1009"/>
      <c r="Q475" s="1009"/>
      <c r="R475" s="1009"/>
      <c r="S475" s="1009"/>
      <c r="T475" s="1009"/>
      <c r="U475" s="1009"/>
      <c r="V475" s="1009"/>
      <c r="W475" s="1009"/>
      <c r="X475" s="1009"/>
      <c r="Y475" s="1009"/>
      <c r="Z475" s="1009"/>
    </row>
    <row r="476" ht="15.75" customHeight="1">
      <c r="A476" s="1009"/>
      <c r="B476" s="1009"/>
      <c r="C476" s="1009"/>
      <c r="D476" s="1009"/>
      <c r="E476" s="1009"/>
      <c r="F476" s="1009"/>
      <c r="G476" s="1009"/>
      <c r="H476" s="1009"/>
      <c r="I476" s="1009"/>
      <c r="J476" s="1009"/>
      <c r="K476" s="1009"/>
      <c r="L476" s="1009"/>
      <c r="M476" s="1009"/>
      <c r="N476" s="1009"/>
      <c r="O476" s="1009"/>
      <c r="P476" s="1009"/>
      <c r="Q476" s="1009"/>
      <c r="R476" s="1009"/>
      <c r="S476" s="1009"/>
      <c r="T476" s="1009"/>
      <c r="U476" s="1009"/>
      <c r="V476" s="1009"/>
      <c r="W476" s="1009"/>
      <c r="X476" s="1009"/>
      <c r="Y476" s="1009"/>
      <c r="Z476" s="1009"/>
    </row>
    <row r="477" ht="15.75" customHeight="1">
      <c r="A477" s="1009"/>
      <c r="B477" s="1009"/>
      <c r="C477" s="1009"/>
      <c r="D477" s="1009"/>
      <c r="E477" s="1009"/>
      <c r="F477" s="1009"/>
      <c r="G477" s="1009"/>
      <c r="H477" s="1009"/>
      <c r="I477" s="1009"/>
      <c r="J477" s="1009"/>
      <c r="K477" s="1009"/>
      <c r="L477" s="1009"/>
      <c r="M477" s="1009"/>
      <c r="N477" s="1009"/>
      <c r="O477" s="1009"/>
      <c r="P477" s="1009"/>
      <c r="Q477" s="1009"/>
      <c r="R477" s="1009"/>
      <c r="S477" s="1009"/>
      <c r="T477" s="1009"/>
      <c r="U477" s="1009"/>
      <c r="V477" s="1009"/>
      <c r="W477" s="1009"/>
      <c r="X477" s="1009"/>
      <c r="Y477" s="1009"/>
      <c r="Z477" s="1009"/>
    </row>
    <row r="478" ht="15.75" customHeight="1">
      <c r="A478" s="1009"/>
      <c r="B478" s="1009"/>
      <c r="C478" s="1009"/>
      <c r="D478" s="1009"/>
      <c r="E478" s="1009"/>
      <c r="F478" s="1009"/>
      <c r="G478" s="1009"/>
      <c r="H478" s="1009"/>
      <c r="I478" s="1009"/>
      <c r="J478" s="1009"/>
      <c r="K478" s="1009"/>
      <c r="L478" s="1009"/>
      <c r="M478" s="1009"/>
      <c r="N478" s="1009"/>
      <c r="O478" s="1009"/>
      <c r="P478" s="1009"/>
      <c r="Q478" s="1009"/>
      <c r="R478" s="1009"/>
      <c r="S478" s="1009"/>
      <c r="T478" s="1009"/>
      <c r="U478" s="1009"/>
      <c r="V478" s="1009"/>
      <c r="W478" s="1009"/>
      <c r="X478" s="1009"/>
      <c r="Y478" s="1009"/>
      <c r="Z478" s="1009"/>
    </row>
    <row r="479" ht="15.75" customHeight="1">
      <c r="A479" s="1009"/>
      <c r="B479" s="1009"/>
      <c r="C479" s="1009"/>
      <c r="D479" s="1009"/>
      <c r="E479" s="1009"/>
      <c r="F479" s="1009"/>
      <c r="G479" s="1009"/>
      <c r="H479" s="1009"/>
      <c r="I479" s="1009"/>
      <c r="J479" s="1009"/>
      <c r="K479" s="1009"/>
      <c r="L479" s="1009"/>
      <c r="M479" s="1009"/>
      <c r="N479" s="1009"/>
      <c r="O479" s="1009"/>
      <c r="P479" s="1009"/>
      <c r="Q479" s="1009"/>
      <c r="R479" s="1009"/>
      <c r="S479" s="1009"/>
      <c r="T479" s="1009"/>
      <c r="U479" s="1009"/>
      <c r="V479" s="1009"/>
      <c r="W479" s="1009"/>
      <c r="X479" s="1009"/>
      <c r="Y479" s="1009"/>
      <c r="Z479" s="1009"/>
    </row>
    <row r="480" ht="15.75" customHeight="1">
      <c r="A480" s="1009"/>
      <c r="B480" s="1009"/>
      <c r="C480" s="1009"/>
      <c r="D480" s="1009"/>
      <c r="E480" s="1009"/>
      <c r="F480" s="1009"/>
      <c r="G480" s="1009"/>
      <c r="H480" s="1009"/>
      <c r="I480" s="1009"/>
      <c r="J480" s="1009"/>
      <c r="K480" s="1009"/>
      <c r="L480" s="1009"/>
      <c r="M480" s="1009"/>
      <c r="N480" s="1009"/>
      <c r="O480" s="1009"/>
      <c r="P480" s="1009"/>
      <c r="Q480" s="1009"/>
      <c r="R480" s="1009"/>
      <c r="S480" s="1009"/>
      <c r="T480" s="1009"/>
      <c r="U480" s="1009"/>
      <c r="V480" s="1009"/>
      <c r="W480" s="1009"/>
      <c r="X480" s="1009"/>
      <c r="Y480" s="1009"/>
      <c r="Z480" s="1009"/>
    </row>
    <row r="481" ht="15.75" customHeight="1">
      <c r="A481" s="1009"/>
      <c r="B481" s="1009"/>
      <c r="C481" s="1009"/>
      <c r="D481" s="1009"/>
      <c r="E481" s="1009"/>
      <c r="F481" s="1009"/>
      <c r="G481" s="1009"/>
      <c r="H481" s="1009"/>
      <c r="I481" s="1009"/>
      <c r="J481" s="1009"/>
      <c r="K481" s="1009"/>
      <c r="L481" s="1009"/>
      <c r="M481" s="1009"/>
      <c r="N481" s="1009"/>
      <c r="O481" s="1009"/>
      <c r="P481" s="1009"/>
      <c r="Q481" s="1009"/>
      <c r="R481" s="1009"/>
      <c r="S481" s="1009"/>
      <c r="T481" s="1009"/>
      <c r="U481" s="1009"/>
      <c r="V481" s="1009"/>
      <c r="W481" s="1009"/>
      <c r="X481" s="1009"/>
      <c r="Y481" s="1009"/>
      <c r="Z481" s="1009"/>
    </row>
    <row r="482" ht="15.75" customHeight="1">
      <c r="A482" s="1009"/>
      <c r="B482" s="1009"/>
      <c r="C482" s="1009"/>
      <c r="D482" s="1009"/>
      <c r="E482" s="1009"/>
      <c r="F482" s="1009"/>
      <c r="G482" s="1009"/>
      <c r="H482" s="1009"/>
      <c r="I482" s="1009"/>
      <c r="J482" s="1009"/>
      <c r="K482" s="1009"/>
      <c r="L482" s="1009"/>
      <c r="M482" s="1009"/>
      <c r="N482" s="1009"/>
      <c r="O482" s="1009"/>
      <c r="P482" s="1009"/>
      <c r="Q482" s="1009"/>
      <c r="R482" s="1009"/>
      <c r="S482" s="1009"/>
      <c r="T482" s="1009"/>
      <c r="U482" s="1009"/>
      <c r="V482" s="1009"/>
      <c r="W482" s="1009"/>
      <c r="X482" s="1009"/>
      <c r="Y482" s="1009"/>
      <c r="Z482" s="1009"/>
    </row>
    <row r="483" ht="15.75" customHeight="1">
      <c r="A483" s="1009"/>
      <c r="B483" s="1009"/>
      <c r="C483" s="1009"/>
      <c r="D483" s="1009"/>
      <c r="E483" s="1009"/>
      <c r="F483" s="1009"/>
      <c r="G483" s="1009"/>
      <c r="H483" s="1009"/>
      <c r="I483" s="1009"/>
      <c r="J483" s="1009"/>
      <c r="K483" s="1009"/>
      <c r="L483" s="1009"/>
      <c r="M483" s="1009"/>
      <c r="N483" s="1009"/>
      <c r="O483" s="1009"/>
      <c r="P483" s="1009"/>
      <c r="Q483" s="1009"/>
      <c r="R483" s="1009"/>
      <c r="S483" s="1009"/>
      <c r="T483" s="1009"/>
      <c r="U483" s="1009"/>
      <c r="V483" s="1009"/>
      <c r="W483" s="1009"/>
      <c r="X483" s="1009"/>
      <c r="Y483" s="1009"/>
      <c r="Z483" s="1009"/>
    </row>
    <row r="484" ht="15.75" customHeight="1">
      <c r="A484" s="1009"/>
      <c r="B484" s="1009"/>
      <c r="C484" s="1009"/>
      <c r="D484" s="1009"/>
      <c r="E484" s="1009"/>
      <c r="F484" s="1009"/>
      <c r="G484" s="1009"/>
      <c r="H484" s="1009"/>
      <c r="I484" s="1009"/>
      <c r="J484" s="1009"/>
      <c r="K484" s="1009"/>
      <c r="L484" s="1009"/>
      <c r="M484" s="1009"/>
      <c r="N484" s="1009"/>
      <c r="O484" s="1009"/>
      <c r="P484" s="1009"/>
      <c r="Q484" s="1009"/>
      <c r="R484" s="1009"/>
      <c r="S484" s="1009"/>
      <c r="T484" s="1009"/>
      <c r="U484" s="1009"/>
      <c r="V484" s="1009"/>
      <c r="W484" s="1009"/>
      <c r="X484" s="1009"/>
      <c r="Y484" s="1009"/>
      <c r="Z484" s="1009"/>
    </row>
    <row r="485" ht="15.75" customHeight="1">
      <c r="A485" s="1009"/>
      <c r="B485" s="1009"/>
      <c r="C485" s="1009"/>
      <c r="D485" s="1009"/>
      <c r="E485" s="1009"/>
      <c r="F485" s="1009"/>
      <c r="G485" s="1009"/>
      <c r="H485" s="1009"/>
      <c r="I485" s="1009"/>
      <c r="J485" s="1009"/>
      <c r="K485" s="1009"/>
      <c r="L485" s="1009"/>
      <c r="M485" s="1009"/>
      <c r="N485" s="1009"/>
      <c r="O485" s="1009"/>
      <c r="P485" s="1009"/>
      <c r="Q485" s="1009"/>
      <c r="R485" s="1009"/>
      <c r="S485" s="1009"/>
      <c r="T485" s="1009"/>
      <c r="U485" s="1009"/>
      <c r="V485" s="1009"/>
      <c r="W485" s="1009"/>
      <c r="X485" s="1009"/>
      <c r="Y485" s="1009"/>
      <c r="Z485" s="1009"/>
    </row>
    <row r="486" ht="15.75" customHeight="1">
      <c r="A486" s="1009"/>
      <c r="B486" s="1009"/>
      <c r="C486" s="1009"/>
      <c r="D486" s="1009"/>
      <c r="E486" s="1009"/>
      <c r="F486" s="1009"/>
      <c r="G486" s="1009"/>
      <c r="H486" s="1009"/>
      <c r="I486" s="1009"/>
      <c r="J486" s="1009"/>
      <c r="K486" s="1009"/>
      <c r="L486" s="1009"/>
      <c r="M486" s="1009"/>
      <c r="N486" s="1009"/>
      <c r="O486" s="1009"/>
      <c r="P486" s="1009"/>
      <c r="Q486" s="1009"/>
      <c r="R486" s="1009"/>
      <c r="S486" s="1009"/>
      <c r="T486" s="1009"/>
      <c r="U486" s="1009"/>
      <c r="V486" s="1009"/>
      <c r="W486" s="1009"/>
      <c r="X486" s="1009"/>
      <c r="Y486" s="1009"/>
      <c r="Z486" s="1009"/>
    </row>
    <row r="487" ht="15.75" customHeight="1">
      <c r="A487" s="1009"/>
      <c r="B487" s="1009"/>
      <c r="C487" s="1009"/>
      <c r="D487" s="1009"/>
      <c r="E487" s="1009"/>
      <c r="F487" s="1009"/>
      <c r="G487" s="1009"/>
      <c r="H487" s="1009"/>
      <c r="I487" s="1009"/>
      <c r="J487" s="1009"/>
      <c r="K487" s="1009"/>
      <c r="L487" s="1009"/>
      <c r="M487" s="1009"/>
      <c r="N487" s="1009"/>
      <c r="O487" s="1009"/>
      <c r="P487" s="1009"/>
      <c r="Q487" s="1009"/>
      <c r="R487" s="1009"/>
      <c r="S487" s="1009"/>
      <c r="T487" s="1009"/>
      <c r="U487" s="1009"/>
      <c r="V487" s="1009"/>
      <c r="W487" s="1009"/>
      <c r="X487" s="1009"/>
      <c r="Y487" s="1009"/>
      <c r="Z487" s="1009"/>
    </row>
    <row r="488" ht="15.75" customHeight="1">
      <c r="A488" s="1009"/>
      <c r="B488" s="1009"/>
      <c r="C488" s="1009"/>
      <c r="D488" s="1009"/>
      <c r="E488" s="1009"/>
      <c r="F488" s="1009"/>
      <c r="G488" s="1009"/>
      <c r="H488" s="1009"/>
      <c r="I488" s="1009"/>
      <c r="J488" s="1009"/>
      <c r="K488" s="1009"/>
      <c r="L488" s="1009"/>
      <c r="M488" s="1009"/>
      <c r="N488" s="1009"/>
      <c r="O488" s="1009"/>
      <c r="P488" s="1009"/>
      <c r="Q488" s="1009"/>
      <c r="R488" s="1009"/>
      <c r="S488" s="1009"/>
      <c r="T488" s="1009"/>
      <c r="U488" s="1009"/>
      <c r="V488" s="1009"/>
      <c r="W488" s="1009"/>
      <c r="X488" s="1009"/>
      <c r="Y488" s="1009"/>
      <c r="Z488" s="1009"/>
    </row>
    <row r="489" ht="15.75" customHeight="1">
      <c r="A489" s="1009"/>
      <c r="B489" s="1009"/>
      <c r="C489" s="1009"/>
      <c r="D489" s="1009"/>
      <c r="E489" s="1009"/>
      <c r="F489" s="1009"/>
      <c r="G489" s="1009"/>
      <c r="H489" s="1009"/>
      <c r="I489" s="1009"/>
      <c r="J489" s="1009"/>
      <c r="K489" s="1009"/>
      <c r="L489" s="1009"/>
      <c r="M489" s="1009"/>
      <c r="N489" s="1009"/>
      <c r="O489" s="1009"/>
      <c r="P489" s="1009"/>
      <c r="Q489" s="1009"/>
      <c r="R489" s="1009"/>
      <c r="S489" s="1009"/>
      <c r="T489" s="1009"/>
      <c r="U489" s="1009"/>
      <c r="V489" s="1009"/>
      <c r="W489" s="1009"/>
      <c r="X489" s="1009"/>
      <c r="Y489" s="1009"/>
      <c r="Z489" s="1009"/>
    </row>
    <row r="490" ht="15.75" customHeight="1">
      <c r="A490" s="1009"/>
      <c r="B490" s="1009"/>
      <c r="C490" s="1009"/>
      <c r="D490" s="1009"/>
      <c r="E490" s="1009"/>
      <c r="F490" s="1009"/>
      <c r="G490" s="1009"/>
      <c r="H490" s="1009"/>
      <c r="I490" s="1009"/>
      <c r="J490" s="1009"/>
      <c r="K490" s="1009"/>
      <c r="L490" s="1009"/>
      <c r="M490" s="1009"/>
      <c r="N490" s="1009"/>
      <c r="O490" s="1009"/>
      <c r="P490" s="1009"/>
      <c r="Q490" s="1009"/>
      <c r="R490" s="1009"/>
      <c r="S490" s="1009"/>
      <c r="T490" s="1009"/>
      <c r="U490" s="1009"/>
      <c r="V490" s="1009"/>
      <c r="W490" s="1009"/>
      <c r="X490" s="1009"/>
      <c r="Y490" s="1009"/>
      <c r="Z490" s="1009"/>
    </row>
    <row r="491" ht="15.75" customHeight="1">
      <c r="A491" s="1009"/>
      <c r="B491" s="1009"/>
      <c r="C491" s="1009"/>
      <c r="D491" s="1009"/>
      <c r="E491" s="1009"/>
      <c r="F491" s="1009"/>
      <c r="G491" s="1009"/>
      <c r="H491" s="1009"/>
      <c r="I491" s="1009"/>
      <c r="J491" s="1009"/>
      <c r="K491" s="1009"/>
      <c r="L491" s="1009"/>
      <c r="M491" s="1009"/>
      <c r="N491" s="1009"/>
      <c r="O491" s="1009"/>
      <c r="P491" s="1009"/>
      <c r="Q491" s="1009"/>
      <c r="R491" s="1009"/>
      <c r="S491" s="1009"/>
      <c r="T491" s="1009"/>
      <c r="U491" s="1009"/>
      <c r="V491" s="1009"/>
      <c r="W491" s="1009"/>
      <c r="X491" s="1009"/>
      <c r="Y491" s="1009"/>
      <c r="Z491" s="1009"/>
    </row>
    <row r="492" ht="15.75" customHeight="1">
      <c r="A492" s="1009"/>
      <c r="B492" s="1009"/>
      <c r="C492" s="1009"/>
      <c r="D492" s="1009"/>
      <c r="E492" s="1009"/>
      <c r="F492" s="1009"/>
      <c r="G492" s="1009"/>
      <c r="H492" s="1009"/>
      <c r="I492" s="1009"/>
      <c r="J492" s="1009"/>
      <c r="K492" s="1009"/>
      <c r="L492" s="1009"/>
      <c r="M492" s="1009"/>
      <c r="N492" s="1009"/>
      <c r="O492" s="1009"/>
      <c r="P492" s="1009"/>
      <c r="Q492" s="1009"/>
      <c r="R492" s="1009"/>
      <c r="S492" s="1009"/>
      <c r="T492" s="1009"/>
      <c r="U492" s="1009"/>
      <c r="V492" s="1009"/>
      <c r="W492" s="1009"/>
      <c r="X492" s="1009"/>
      <c r="Y492" s="1009"/>
      <c r="Z492" s="1009"/>
    </row>
    <row r="493" ht="15.75" customHeight="1">
      <c r="A493" s="1009"/>
      <c r="B493" s="1009"/>
      <c r="C493" s="1009"/>
      <c r="D493" s="1009"/>
      <c r="E493" s="1009"/>
      <c r="F493" s="1009"/>
      <c r="G493" s="1009"/>
      <c r="H493" s="1009"/>
      <c r="I493" s="1009"/>
      <c r="J493" s="1009"/>
      <c r="K493" s="1009"/>
      <c r="L493" s="1009"/>
      <c r="M493" s="1009"/>
      <c r="N493" s="1009"/>
      <c r="O493" s="1009"/>
      <c r="P493" s="1009"/>
      <c r="Q493" s="1009"/>
      <c r="R493" s="1009"/>
      <c r="S493" s="1009"/>
      <c r="T493" s="1009"/>
      <c r="U493" s="1009"/>
      <c r="V493" s="1009"/>
      <c r="W493" s="1009"/>
      <c r="X493" s="1009"/>
      <c r="Y493" s="1009"/>
      <c r="Z493" s="1009"/>
    </row>
    <row r="494" ht="15.75" customHeight="1">
      <c r="A494" s="1009"/>
      <c r="B494" s="1009"/>
      <c r="C494" s="1009"/>
      <c r="D494" s="1009"/>
      <c r="E494" s="1009"/>
      <c r="F494" s="1009"/>
      <c r="G494" s="1009"/>
      <c r="H494" s="1009"/>
      <c r="I494" s="1009"/>
      <c r="J494" s="1009"/>
      <c r="K494" s="1009"/>
      <c r="L494" s="1009"/>
      <c r="M494" s="1009"/>
      <c r="N494" s="1009"/>
      <c r="O494" s="1009"/>
      <c r="P494" s="1009"/>
      <c r="Q494" s="1009"/>
      <c r="R494" s="1009"/>
      <c r="S494" s="1009"/>
      <c r="T494" s="1009"/>
      <c r="U494" s="1009"/>
      <c r="V494" s="1009"/>
      <c r="W494" s="1009"/>
      <c r="X494" s="1009"/>
      <c r="Y494" s="1009"/>
      <c r="Z494" s="1009"/>
    </row>
    <row r="495" ht="15.75" customHeight="1">
      <c r="A495" s="1009"/>
      <c r="B495" s="1009"/>
      <c r="C495" s="1009"/>
      <c r="D495" s="1009"/>
      <c r="E495" s="1009"/>
      <c r="F495" s="1009"/>
      <c r="G495" s="1009"/>
      <c r="H495" s="1009"/>
      <c r="I495" s="1009"/>
      <c r="J495" s="1009"/>
      <c r="K495" s="1009"/>
      <c r="L495" s="1009"/>
      <c r="M495" s="1009"/>
      <c r="N495" s="1009"/>
      <c r="O495" s="1009"/>
      <c r="P495" s="1009"/>
      <c r="Q495" s="1009"/>
      <c r="R495" s="1009"/>
      <c r="S495" s="1009"/>
      <c r="T495" s="1009"/>
      <c r="U495" s="1009"/>
      <c r="V495" s="1009"/>
      <c r="W495" s="1009"/>
      <c r="X495" s="1009"/>
      <c r="Y495" s="1009"/>
      <c r="Z495" s="1009"/>
    </row>
    <row r="496" ht="15.75" customHeight="1">
      <c r="A496" s="1009"/>
      <c r="B496" s="1009"/>
      <c r="C496" s="1009"/>
      <c r="D496" s="1009"/>
      <c r="E496" s="1009"/>
      <c r="F496" s="1009"/>
      <c r="G496" s="1009"/>
      <c r="H496" s="1009"/>
      <c r="I496" s="1009"/>
      <c r="J496" s="1009"/>
      <c r="K496" s="1009"/>
      <c r="L496" s="1009"/>
      <c r="M496" s="1009"/>
      <c r="N496" s="1009"/>
      <c r="O496" s="1009"/>
      <c r="P496" s="1009"/>
      <c r="Q496" s="1009"/>
      <c r="R496" s="1009"/>
      <c r="S496" s="1009"/>
      <c r="T496" s="1009"/>
      <c r="U496" s="1009"/>
      <c r="V496" s="1009"/>
      <c r="W496" s="1009"/>
      <c r="X496" s="1009"/>
      <c r="Y496" s="1009"/>
      <c r="Z496" s="1009"/>
    </row>
    <row r="497" ht="15.75" customHeight="1">
      <c r="A497" s="1009"/>
      <c r="B497" s="1009"/>
      <c r="C497" s="1009"/>
      <c r="D497" s="1009"/>
      <c r="E497" s="1009"/>
      <c r="F497" s="1009"/>
      <c r="G497" s="1009"/>
      <c r="H497" s="1009"/>
      <c r="I497" s="1009"/>
      <c r="J497" s="1009"/>
      <c r="K497" s="1009"/>
      <c r="L497" s="1009"/>
      <c r="M497" s="1009"/>
      <c r="N497" s="1009"/>
      <c r="O497" s="1009"/>
      <c r="P497" s="1009"/>
      <c r="Q497" s="1009"/>
      <c r="R497" s="1009"/>
      <c r="S497" s="1009"/>
      <c r="T497" s="1009"/>
      <c r="U497" s="1009"/>
      <c r="V497" s="1009"/>
      <c r="W497" s="1009"/>
      <c r="X497" s="1009"/>
      <c r="Y497" s="1009"/>
      <c r="Z497" s="1009"/>
    </row>
    <row r="498" ht="15.75" customHeight="1">
      <c r="A498" s="1009"/>
      <c r="B498" s="1009"/>
      <c r="C498" s="1009"/>
      <c r="D498" s="1009"/>
      <c r="E498" s="1009"/>
      <c r="F498" s="1009"/>
      <c r="G498" s="1009"/>
      <c r="H498" s="1009"/>
      <c r="I498" s="1009"/>
      <c r="J498" s="1009"/>
      <c r="K498" s="1009"/>
      <c r="L498" s="1009"/>
      <c r="M498" s="1009"/>
      <c r="N498" s="1009"/>
      <c r="O498" s="1009"/>
      <c r="P498" s="1009"/>
      <c r="Q498" s="1009"/>
      <c r="R498" s="1009"/>
      <c r="S498" s="1009"/>
      <c r="T498" s="1009"/>
      <c r="U498" s="1009"/>
      <c r="V498" s="1009"/>
      <c r="W498" s="1009"/>
      <c r="X498" s="1009"/>
      <c r="Y498" s="1009"/>
      <c r="Z498" s="1009"/>
    </row>
    <row r="499" ht="15.75" customHeight="1">
      <c r="A499" s="1009"/>
      <c r="B499" s="1009"/>
      <c r="C499" s="1009"/>
      <c r="D499" s="1009"/>
      <c r="E499" s="1009"/>
      <c r="F499" s="1009"/>
      <c r="G499" s="1009"/>
      <c r="H499" s="1009"/>
      <c r="I499" s="1009"/>
      <c r="J499" s="1009"/>
      <c r="K499" s="1009"/>
      <c r="L499" s="1009"/>
      <c r="M499" s="1009"/>
      <c r="N499" s="1009"/>
      <c r="O499" s="1009"/>
      <c r="P499" s="1009"/>
      <c r="Q499" s="1009"/>
      <c r="R499" s="1009"/>
      <c r="S499" s="1009"/>
      <c r="T499" s="1009"/>
      <c r="U499" s="1009"/>
      <c r="V499" s="1009"/>
      <c r="W499" s="1009"/>
      <c r="X499" s="1009"/>
      <c r="Y499" s="1009"/>
      <c r="Z499" s="1009"/>
    </row>
    <row r="500" ht="15.75" customHeight="1">
      <c r="A500" s="1009"/>
      <c r="B500" s="1009"/>
      <c r="C500" s="1009"/>
      <c r="D500" s="1009"/>
      <c r="E500" s="1009"/>
      <c r="F500" s="1009"/>
      <c r="G500" s="1009"/>
      <c r="H500" s="1009"/>
      <c r="I500" s="1009"/>
      <c r="J500" s="1009"/>
      <c r="K500" s="1009"/>
      <c r="L500" s="1009"/>
      <c r="M500" s="1009"/>
      <c r="N500" s="1009"/>
      <c r="O500" s="1009"/>
      <c r="P500" s="1009"/>
      <c r="Q500" s="1009"/>
      <c r="R500" s="1009"/>
      <c r="S500" s="1009"/>
      <c r="T500" s="1009"/>
      <c r="U500" s="1009"/>
      <c r="V500" s="1009"/>
      <c r="W500" s="1009"/>
      <c r="X500" s="1009"/>
      <c r="Y500" s="1009"/>
      <c r="Z500" s="1009"/>
    </row>
    <row r="501" ht="15.75" customHeight="1">
      <c r="A501" s="1009"/>
      <c r="B501" s="1009"/>
      <c r="C501" s="1009"/>
      <c r="D501" s="1009"/>
      <c r="E501" s="1009"/>
      <c r="F501" s="1009"/>
      <c r="G501" s="1009"/>
      <c r="H501" s="1009"/>
      <c r="I501" s="1009"/>
      <c r="J501" s="1009"/>
      <c r="K501" s="1009"/>
      <c r="L501" s="1009"/>
      <c r="M501" s="1009"/>
      <c r="N501" s="1009"/>
      <c r="O501" s="1009"/>
      <c r="P501" s="1009"/>
      <c r="Q501" s="1009"/>
      <c r="R501" s="1009"/>
      <c r="S501" s="1009"/>
      <c r="T501" s="1009"/>
      <c r="U501" s="1009"/>
      <c r="V501" s="1009"/>
      <c r="W501" s="1009"/>
      <c r="X501" s="1009"/>
      <c r="Y501" s="1009"/>
      <c r="Z501" s="1009"/>
    </row>
    <row r="502" ht="15.75" customHeight="1">
      <c r="A502" s="1009"/>
      <c r="B502" s="1009"/>
      <c r="C502" s="1009"/>
      <c r="D502" s="1009"/>
      <c r="E502" s="1009"/>
      <c r="F502" s="1009"/>
      <c r="G502" s="1009"/>
      <c r="H502" s="1009"/>
      <c r="I502" s="1009"/>
      <c r="J502" s="1009"/>
      <c r="K502" s="1009"/>
      <c r="L502" s="1009"/>
      <c r="M502" s="1009"/>
      <c r="N502" s="1009"/>
      <c r="O502" s="1009"/>
      <c r="P502" s="1009"/>
      <c r="Q502" s="1009"/>
      <c r="R502" s="1009"/>
      <c r="S502" s="1009"/>
      <c r="T502" s="1009"/>
      <c r="U502" s="1009"/>
      <c r="V502" s="1009"/>
      <c r="W502" s="1009"/>
      <c r="X502" s="1009"/>
      <c r="Y502" s="1009"/>
      <c r="Z502" s="1009"/>
    </row>
    <row r="503" ht="15.75" customHeight="1">
      <c r="A503" s="1009"/>
      <c r="B503" s="1009"/>
      <c r="C503" s="1009"/>
      <c r="D503" s="1009"/>
      <c r="E503" s="1009"/>
      <c r="F503" s="1009"/>
      <c r="G503" s="1009"/>
      <c r="H503" s="1009"/>
      <c r="I503" s="1009"/>
      <c r="J503" s="1009"/>
      <c r="K503" s="1009"/>
      <c r="L503" s="1009"/>
      <c r="M503" s="1009"/>
      <c r="N503" s="1009"/>
      <c r="O503" s="1009"/>
      <c r="P503" s="1009"/>
      <c r="Q503" s="1009"/>
      <c r="R503" s="1009"/>
      <c r="S503" s="1009"/>
      <c r="T503" s="1009"/>
      <c r="U503" s="1009"/>
      <c r="V503" s="1009"/>
      <c r="W503" s="1009"/>
      <c r="X503" s="1009"/>
      <c r="Y503" s="1009"/>
      <c r="Z503" s="1009"/>
    </row>
    <row r="504" ht="15.75" customHeight="1">
      <c r="A504" s="1009"/>
      <c r="B504" s="1009"/>
      <c r="C504" s="1009"/>
      <c r="D504" s="1009"/>
      <c r="E504" s="1009"/>
      <c r="F504" s="1009"/>
      <c r="G504" s="1009"/>
      <c r="H504" s="1009"/>
      <c r="I504" s="1009"/>
      <c r="J504" s="1009"/>
      <c r="K504" s="1009"/>
      <c r="L504" s="1009"/>
      <c r="M504" s="1009"/>
      <c r="N504" s="1009"/>
      <c r="O504" s="1009"/>
      <c r="P504" s="1009"/>
      <c r="Q504" s="1009"/>
      <c r="R504" s="1009"/>
      <c r="S504" s="1009"/>
      <c r="T504" s="1009"/>
      <c r="U504" s="1009"/>
      <c r="V504" s="1009"/>
      <c r="W504" s="1009"/>
      <c r="X504" s="1009"/>
      <c r="Y504" s="1009"/>
      <c r="Z504" s="1009"/>
    </row>
    <row r="505" ht="15.75" customHeight="1">
      <c r="A505" s="1009"/>
      <c r="B505" s="1009"/>
      <c r="C505" s="1009"/>
      <c r="D505" s="1009"/>
      <c r="E505" s="1009"/>
      <c r="F505" s="1009"/>
      <c r="G505" s="1009"/>
      <c r="H505" s="1009"/>
      <c r="I505" s="1009"/>
      <c r="J505" s="1009"/>
      <c r="K505" s="1009"/>
      <c r="L505" s="1009"/>
      <c r="M505" s="1009"/>
      <c r="N505" s="1009"/>
      <c r="O505" s="1009"/>
      <c r="P505" s="1009"/>
      <c r="Q505" s="1009"/>
      <c r="R505" s="1009"/>
      <c r="S505" s="1009"/>
      <c r="T505" s="1009"/>
      <c r="U505" s="1009"/>
      <c r="V505" s="1009"/>
      <c r="W505" s="1009"/>
      <c r="X505" s="1009"/>
      <c r="Y505" s="1009"/>
      <c r="Z505" s="1009"/>
    </row>
    <row r="506" ht="15.75" customHeight="1">
      <c r="A506" s="1009"/>
      <c r="B506" s="1009"/>
      <c r="C506" s="1009"/>
      <c r="D506" s="1009"/>
      <c r="E506" s="1009"/>
      <c r="F506" s="1009"/>
      <c r="G506" s="1009"/>
      <c r="H506" s="1009"/>
      <c r="I506" s="1009"/>
      <c r="J506" s="1009"/>
      <c r="K506" s="1009"/>
      <c r="L506" s="1009"/>
      <c r="M506" s="1009"/>
      <c r="N506" s="1009"/>
      <c r="O506" s="1009"/>
      <c r="P506" s="1009"/>
      <c r="Q506" s="1009"/>
      <c r="R506" s="1009"/>
      <c r="S506" s="1009"/>
      <c r="T506" s="1009"/>
      <c r="U506" s="1009"/>
      <c r="V506" s="1009"/>
      <c r="W506" s="1009"/>
      <c r="X506" s="1009"/>
      <c r="Y506" s="1009"/>
      <c r="Z506" s="1009"/>
    </row>
    <row r="507" ht="15.75" customHeight="1">
      <c r="A507" s="1009"/>
      <c r="B507" s="1009"/>
      <c r="C507" s="1009"/>
      <c r="D507" s="1009"/>
      <c r="E507" s="1009"/>
      <c r="F507" s="1009"/>
      <c r="G507" s="1009"/>
      <c r="H507" s="1009"/>
      <c r="I507" s="1009"/>
      <c r="J507" s="1009"/>
      <c r="K507" s="1009"/>
      <c r="L507" s="1009"/>
      <c r="M507" s="1009"/>
      <c r="N507" s="1009"/>
      <c r="O507" s="1009"/>
      <c r="P507" s="1009"/>
      <c r="Q507" s="1009"/>
      <c r="R507" s="1009"/>
      <c r="S507" s="1009"/>
      <c r="T507" s="1009"/>
      <c r="U507" s="1009"/>
      <c r="V507" s="1009"/>
      <c r="W507" s="1009"/>
      <c r="X507" s="1009"/>
      <c r="Y507" s="1009"/>
      <c r="Z507" s="1009"/>
    </row>
    <row r="508" ht="15.75" customHeight="1">
      <c r="A508" s="1009"/>
      <c r="B508" s="1009"/>
      <c r="C508" s="1009"/>
      <c r="D508" s="1009"/>
      <c r="E508" s="1009"/>
      <c r="F508" s="1009"/>
      <c r="G508" s="1009"/>
      <c r="H508" s="1009"/>
      <c r="I508" s="1009"/>
      <c r="J508" s="1009"/>
      <c r="K508" s="1009"/>
      <c r="L508" s="1009"/>
      <c r="M508" s="1009"/>
      <c r="N508" s="1009"/>
      <c r="O508" s="1009"/>
      <c r="P508" s="1009"/>
      <c r="Q508" s="1009"/>
      <c r="R508" s="1009"/>
      <c r="S508" s="1009"/>
      <c r="T508" s="1009"/>
      <c r="U508" s="1009"/>
      <c r="V508" s="1009"/>
      <c r="W508" s="1009"/>
      <c r="X508" s="1009"/>
      <c r="Y508" s="1009"/>
      <c r="Z508" s="1009"/>
    </row>
    <row r="509" ht="15.75" customHeight="1">
      <c r="A509" s="1009"/>
      <c r="B509" s="1009"/>
      <c r="C509" s="1009"/>
      <c r="D509" s="1009"/>
      <c r="E509" s="1009"/>
      <c r="F509" s="1009"/>
      <c r="G509" s="1009"/>
      <c r="H509" s="1009"/>
      <c r="I509" s="1009"/>
      <c r="J509" s="1009"/>
      <c r="K509" s="1009"/>
      <c r="L509" s="1009"/>
      <c r="M509" s="1009"/>
      <c r="N509" s="1009"/>
      <c r="O509" s="1009"/>
      <c r="P509" s="1009"/>
      <c r="Q509" s="1009"/>
      <c r="R509" s="1009"/>
      <c r="S509" s="1009"/>
      <c r="T509" s="1009"/>
      <c r="U509" s="1009"/>
      <c r="V509" s="1009"/>
      <c r="W509" s="1009"/>
      <c r="X509" s="1009"/>
      <c r="Y509" s="1009"/>
      <c r="Z509" s="1009"/>
    </row>
    <row r="510" ht="15.75" customHeight="1">
      <c r="A510" s="1009"/>
      <c r="B510" s="1009"/>
      <c r="C510" s="1009"/>
      <c r="D510" s="1009"/>
      <c r="E510" s="1009"/>
      <c r="F510" s="1009"/>
      <c r="G510" s="1009"/>
      <c r="H510" s="1009"/>
      <c r="I510" s="1009"/>
      <c r="J510" s="1009"/>
      <c r="K510" s="1009"/>
      <c r="L510" s="1009"/>
      <c r="M510" s="1009"/>
      <c r="N510" s="1009"/>
      <c r="O510" s="1009"/>
      <c r="P510" s="1009"/>
      <c r="Q510" s="1009"/>
      <c r="R510" s="1009"/>
      <c r="S510" s="1009"/>
      <c r="T510" s="1009"/>
      <c r="U510" s="1009"/>
      <c r="V510" s="1009"/>
      <c r="W510" s="1009"/>
      <c r="X510" s="1009"/>
      <c r="Y510" s="1009"/>
      <c r="Z510" s="1009"/>
    </row>
    <row r="511" ht="15.75" customHeight="1">
      <c r="A511" s="1009"/>
      <c r="B511" s="1009"/>
      <c r="C511" s="1009"/>
      <c r="D511" s="1009"/>
      <c r="E511" s="1009"/>
      <c r="F511" s="1009"/>
      <c r="G511" s="1009"/>
      <c r="H511" s="1009"/>
      <c r="I511" s="1009"/>
      <c r="J511" s="1009"/>
      <c r="K511" s="1009"/>
      <c r="L511" s="1009"/>
      <c r="M511" s="1009"/>
      <c r="N511" s="1009"/>
      <c r="O511" s="1009"/>
      <c r="P511" s="1009"/>
      <c r="Q511" s="1009"/>
      <c r="R511" s="1009"/>
      <c r="S511" s="1009"/>
      <c r="T511" s="1009"/>
      <c r="U511" s="1009"/>
      <c r="V511" s="1009"/>
      <c r="W511" s="1009"/>
      <c r="X511" s="1009"/>
      <c r="Y511" s="1009"/>
      <c r="Z511" s="1009"/>
    </row>
    <row r="512" ht="15.75" customHeight="1">
      <c r="A512" s="1009"/>
      <c r="B512" s="1009"/>
      <c r="C512" s="1009"/>
      <c r="D512" s="1009"/>
      <c r="E512" s="1009"/>
      <c r="F512" s="1009"/>
      <c r="G512" s="1009"/>
      <c r="H512" s="1009"/>
      <c r="I512" s="1009"/>
      <c r="J512" s="1009"/>
      <c r="K512" s="1009"/>
      <c r="L512" s="1009"/>
      <c r="M512" s="1009"/>
      <c r="N512" s="1009"/>
      <c r="O512" s="1009"/>
      <c r="P512" s="1009"/>
      <c r="Q512" s="1009"/>
      <c r="R512" s="1009"/>
      <c r="S512" s="1009"/>
      <c r="T512" s="1009"/>
      <c r="U512" s="1009"/>
      <c r="V512" s="1009"/>
      <c r="W512" s="1009"/>
      <c r="X512" s="1009"/>
      <c r="Y512" s="1009"/>
      <c r="Z512" s="1009"/>
    </row>
    <row r="513" ht="15.75" customHeight="1">
      <c r="A513" s="1009"/>
      <c r="B513" s="1009"/>
      <c r="C513" s="1009"/>
      <c r="D513" s="1009"/>
      <c r="E513" s="1009"/>
      <c r="F513" s="1009"/>
      <c r="G513" s="1009"/>
      <c r="H513" s="1009"/>
      <c r="I513" s="1009"/>
      <c r="J513" s="1009"/>
      <c r="K513" s="1009"/>
      <c r="L513" s="1009"/>
      <c r="M513" s="1009"/>
      <c r="N513" s="1009"/>
      <c r="O513" s="1009"/>
      <c r="P513" s="1009"/>
      <c r="Q513" s="1009"/>
      <c r="R513" s="1009"/>
      <c r="S513" s="1009"/>
      <c r="T513" s="1009"/>
      <c r="U513" s="1009"/>
      <c r="V513" s="1009"/>
      <c r="W513" s="1009"/>
      <c r="X513" s="1009"/>
      <c r="Y513" s="1009"/>
      <c r="Z513" s="1009"/>
    </row>
    <row r="514" ht="15.75" customHeight="1">
      <c r="A514" s="1009"/>
      <c r="B514" s="1009"/>
      <c r="C514" s="1009"/>
      <c r="D514" s="1009"/>
      <c r="E514" s="1009"/>
      <c r="F514" s="1009"/>
      <c r="G514" s="1009"/>
      <c r="H514" s="1009"/>
      <c r="I514" s="1009"/>
      <c r="J514" s="1009"/>
      <c r="K514" s="1009"/>
      <c r="L514" s="1009"/>
      <c r="M514" s="1009"/>
      <c r="N514" s="1009"/>
      <c r="O514" s="1009"/>
      <c r="P514" s="1009"/>
      <c r="Q514" s="1009"/>
      <c r="R514" s="1009"/>
      <c r="S514" s="1009"/>
      <c r="T514" s="1009"/>
      <c r="U514" s="1009"/>
      <c r="V514" s="1009"/>
      <c r="W514" s="1009"/>
      <c r="X514" s="1009"/>
      <c r="Y514" s="1009"/>
      <c r="Z514" s="1009"/>
    </row>
    <row r="515" ht="15.75" customHeight="1">
      <c r="A515" s="1009"/>
      <c r="B515" s="1009"/>
      <c r="C515" s="1009"/>
      <c r="D515" s="1009"/>
      <c r="E515" s="1009"/>
      <c r="F515" s="1009"/>
      <c r="G515" s="1009"/>
      <c r="H515" s="1009"/>
      <c r="I515" s="1009"/>
      <c r="J515" s="1009"/>
      <c r="K515" s="1009"/>
      <c r="L515" s="1009"/>
      <c r="M515" s="1009"/>
      <c r="N515" s="1009"/>
      <c r="O515" s="1009"/>
      <c r="P515" s="1009"/>
      <c r="Q515" s="1009"/>
      <c r="R515" s="1009"/>
      <c r="S515" s="1009"/>
      <c r="T515" s="1009"/>
      <c r="U515" s="1009"/>
      <c r="V515" s="1009"/>
      <c r="W515" s="1009"/>
      <c r="X515" s="1009"/>
      <c r="Y515" s="1009"/>
      <c r="Z515" s="1009"/>
    </row>
    <row r="516" ht="15.75" customHeight="1">
      <c r="A516" s="1009"/>
      <c r="B516" s="1009"/>
      <c r="C516" s="1009"/>
      <c r="D516" s="1009"/>
      <c r="E516" s="1009"/>
      <c r="F516" s="1009"/>
      <c r="G516" s="1009"/>
      <c r="H516" s="1009"/>
      <c r="I516" s="1009"/>
      <c r="J516" s="1009"/>
      <c r="K516" s="1009"/>
      <c r="L516" s="1009"/>
      <c r="M516" s="1009"/>
      <c r="N516" s="1009"/>
      <c r="O516" s="1009"/>
      <c r="P516" s="1009"/>
      <c r="Q516" s="1009"/>
      <c r="R516" s="1009"/>
      <c r="S516" s="1009"/>
      <c r="T516" s="1009"/>
      <c r="U516" s="1009"/>
      <c r="V516" s="1009"/>
      <c r="W516" s="1009"/>
      <c r="X516" s="1009"/>
      <c r="Y516" s="1009"/>
      <c r="Z516" s="1009"/>
    </row>
    <row r="517" ht="15.75" customHeight="1">
      <c r="A517" s="1009"/>
      <c r="B517" s="1009"/>
      <c r="C517" s="1009"/>
      <c r="D517" s="1009"/>
      <c r="E517" s="1009"/>
      <c r="F517" s="1009"/>
      <c r="G517" s="1009"/>
      <c r="H517" s="1009"/>
      <c r="I517" s="1009"/>
      <c r="J517" s="1009"/>
      <c r="K517" s="1009"/>
      <c r="L517" s="1009"/>
      <c r="M517" s="1009"/>
      <c r="N517" s="1009"/>
      <c r="O517" s="1009"/>
      <c r="P517" s="1009"/>
      <c r="Q517" s="1009"/>
      <c r="R517" s="1009"/>
      <c r="S517" s="1009"/>
      <c r="T517" s="1009"/>
      <c r="U517" s="1009"/>
      <c r="V517" s="1009"/>
      <c r="W517" s="1009"/>
      <c r="X517" s="1009"/>
      <c r="Y517" s="1009"/>
      <c r="Z517" s="1009"/>
    </row>
    <row r="518" ht="15.75" customHeight="1">
      <c r="A518" s="1009"/>
      <c r="B518" s="1009"/>
      <c r="C518" s="1009"/>
      <c r="D518" s="1009"/>
      <c r="E518" s="1009"/>
      <c r="F518" s="1009"/>
      <c r="G518" s="1009"/>
      <c r="H518" s="1009"/>
      <c r="I518" s="1009"/>
      <c r="J518" s="1009"/>
      <c r="K518" s="1009"/>
      <c r="L518" s="1009"/>
      <c r="M518" s="1009"/>
      <c r="N518" s="1009"/>
      <c r="O518" s="1009"/>
      <c r="P518" s="1009"/>
      <c r="Q518" s="1009"/>
      <c r="R518" s="1009"/>
      <c r="S518" s="1009"/>
      <c r="T518" s="1009"/>
      <c r="U518" s="1009"/>
      <c r="V518" s="1009"/>
      <c r="W518" s="1009"/>
      <c r="X518" s="1009"/>
      <c r="Y518" s="1009"/>
      <c r="Z518" s="1009"/>
    </row>
    <row r="519" ht="15.75" customHeight="1">
      <c r="A519" s="1009"/>
      <c r="B519" s="1009"/>
      <c r="C519" s="1009"/>
      <c r="D519" s="1009"/>
      <c r="E519" s="1009"/>
      <c r="F519" s="1009"/>
      <c r="G519" s="1009"/>
      <c r="H519" s="1009"/>
      <c r="I519" s="1009"/>
      <c r="J519" s="1009"/>
      <c r="K519" s="1009"/>
      <c r="L519" s="1009"/>
      <c r="M519" s="1009"/>
      <c r="N519" s="1009"/>
      <c r="O519" s="1009"/>
      <c r="P519" s="1009"/>
      <c r="Q519" s="1009"/>
      <c r="R519" s="1009"/>
      <c r="S519" s="1009"/>
      <c r="T519" s="1009"/>
      <c r="U519" s="1009"/>
      <c r="V519" s="1009"/>
      <c r="W519" s="1009"/>
      <c r="X519" s="1009"/>
      <c r="Y519" s="1009"/>
      <c r="Z519" s="1009"/>
    </row>
    <row r="520" ht="15.75" customHeight="1">
      <c r="A520" s="1009"/>
      <c r="B520" s="1009"/>
      <c r="C520" s="1009"/>
      <c r="D520" s="1009"/>
      <c r="E520" s="1009"/>
      <c r="F520" s="1009"/>
      <c r="G520" s="1009"/>
      <c r="H520" s="1009"/>
      <c r="I520" s="1009"/>
      <c r="J520" s="1009"/>
      <c r="K520" s="1009"/>
      <c r="L520" s="1009"/>
      <c r="M520" s="1009"/>
      <c r="N520" s="1009"/>
      <c r="O520" s="1009"/>
      <c r="P520" s="1009"/>
      <c r="Q520" s="1009"/>
      <c r="R520" s="1009"/>
      <c r="S520" s="1009"/>
      <c r="T520" s="1009"/>
      <c r="U520" s="1009"/>
      <c r="V520" s="1009"/>
      <c r="W520" s="1009"/>
      <c r="X520" s="1009"/>
      <c r="Y520" s="1009"/>
      <c r="Z520" s="1009"/>
    </row>
    <row r="521" ht="15.75" customHeight="1">
      <c r="A521" s="1009"/>
      <c r="B521" s="1009"/>
      <c r="C521" s="1009"/>
      <c r="D521" s="1009"/>
      <c r="E521" s="1009"/>
      <c r="F521" s="1009"/>
      <c r="G521" s="1009"/>
      <c r="H521" s="1009"/>
      <c r="I521" s="1009"/>
      <c r="J521" s="1009"/>
      <c r="K521" s="1009"/>
      <c r="L521" s="1009"/>
      <c r="M521" s="1009"/>
      <c r="N521" s="1009"/>
      <c r="O521" s="1009"/>
      <c r="P521" s="1009"/>
      <c r="Q521" s="1009"/>
      <c r="R521" s="1009"/>
      <c r="S521" s="1009"/>
      <c r="T521" s="1009"/>
      <c r="U521" s="1009"/>
      <c r="V521" s="1009"/>
      <c r="W521" s="1009"/>
      <c r="X521" s="1009"/>
      <c r="Y521" s="1009"/>
      <c r="Z521" s="1009"/>
    </row>
    <row r="522" ht="15.75" customHeight="1">
      <c r="A522" s="1009"/>
      <c r="B522" s="1009"/>
      <c r="C522" s="1009"/>
      <c r="D522" s="1009"/>
      <c r="E522" s="1009"/>
      <c r="F522" s="1009"/>
      <c r="G522" s="1009"/>
      <c r="H522" s="1009"/>
      <c r="I522" s="1009"/>
      <c r="J522" s="1009"/>
      <c r="K522" s="1009"/>
      <c r="L522" s="1009"/>
      <c r="M522" s="1009"/>
      <c r="N522" s="1009"/>
      <c r="O522" s="1009"/>
      <c r="P522" s="1009"/>
      <c r="Q522" s="1009"/>
      <c r="R522" s="1009"/>
      <c r="S522" s="1009"/>
      <c r="T522" s="1009"/>
      <c r="U522" s="1009"/>
      <c r="V522" s="1009"/>
      <c r="W522" s="1009"/>
      <c r="X522" s="1009"/>
      <c r="Y522" s="1009"/>
      <c r="Z522" s="1009"/>
    </row>
    <row r="523" ht="15.75" customHeight="1">
      <c r="A523" s="1009"/>
      <c r="B523" s="1009"/>
      <c r="C523" s="1009"/>
      <c r="D523" s="1009"/>
      <c r="E523" s="1009"/>
      <c r="F523" s="1009"/>
      <c r="G523" s="1009"/>
      <c r="H523" s="1009"/>
      <c r="I523" s="1009"/>
      <c r="J523" s="1009"/>
      <c r="K523" s="1009"/>
      <c r="L523" s="1009"/>
      <c r="M523" s="1009"/>
      <c r="N523" s="1009"/>
      <c r="O523" s="1009"/>
      <c r="P523" s="1009"/>
      <c r="Q523" s="1009"/>
      <c r="R523" s="1009"/>
      <c r="S523" s="1009"/>
      <c r="T523" s="1009"/>
      <c r="U523" s="1009"/>
      <c r="V523" s="1009"/>
      <c r="W523" s="1009"/>
      <c r="X523" s="1009"/>
      <c r="Y523" s="1009"/>
      <c r="Z523" s="1009"/>
    </row>
    <row r="524" ht="15.75" customHeight="1">
      <c r="A524" s="1009"/>
      <c r="B524" s="1009"/>
      <c r="C524" s="1009"/>
      <c r="D524" s="1009"/>
      <c r="E524" s="1009"/>
      <c r="F524" s="1009"/>
      <c r="G524" s="1009"/>
      <c r="H524" s="1009"/>
      <c r="I524" s="1009"/>
      <c r="J524" s="1009"/>
      <c r="K524" s="1009"/>
      <c r="L524" s="1009"/>
      <c r="M524" s="1009"/>
      <c r="N524" s="1009"/>
      <c r="O524" s="1009"/>
      <c r="P524" s="1009"/>
      <c r="Q524" s="1009"/>
      <c r="R524" s="1009"/>
      <c r="S524" s="1009"/>
      <c r="T524" s="1009"/>
      <c r="U524" s="1009"/>
      <c r="V524" s="1009"/>
      <c r="W524" s="1009"/>
      <c r="X524" s="1009"/>
      <c r="Y524" s="1009"/>
      <c r="Z524" s="1009"/>
    </row>
    <row r="525" ht="15.75" customHeight="1">
      <c r="A525" s="1009"/>
      <c r="B525" s="1009"/>
      <c r="C525" s="1009"/>
      <c r="D525" s="1009"/>
      <c r="E525" s="1009"/>
      <c r="F525" s="1009"/>
      <c r="G525" s="1009"/>
      <c r="H525" s="1009"/>
      <c r="I525" s="1009"/>
      <c r="J525" s="1009"/>
      <c r="K525" s="1009"/>
      <c r="L525" s="1009"/>
      <c r="M525" s="1009"/>
      <c r="N525" s="1009"/>
      <c r="O525" s="1009"/>
      <c r="P525" s="1009"/>
      <c r="Q525" s="1009"/>
      <c r="R525" s="1009"/>
      <c r="S525" s="1009"/>
      <c r="T525" s="1009"/>
      <c r="U525" s="1009"/>
      <c r="V525" s="1009"/>
      <c r="W525" s="1009"/>
      <c r="X525" s="1009"/>
      <c r="Y525" s="1009"/>
      <c r="Z525" s="1009"/>
    </row>
    <row r="526" ht="15.75" customHeight="1">
      <c r="A526" s="1009"/>
      <c r="B526" s="1009"/>
      <c r="C526" s="1009"/>
      <c r="D526" s="1009"/>
      <c r="E526" s="1009"/>
      <c r="F526" s="1009"/>
      <c r="G526" s="1009"/>
      <c r="H526" s="1009"/>
      <c r="I526" s="1009"/>
      <c r="J526" s="1009"/>
      <c r="K526" s="1009"/>
      <c r="L526" s="1009"/>
      <c r="M526" s="1009"/>
      <c r="N526" s="1009"/>
      <c r="O526" s="1009"/>
      <c r="P526" s="1009"/>
      <c r="Q526" s="1009"/>
      <c r="R526" s="1009"/>
      <c r="S526" s="1009"/>
      <c r="T526" s="1009"/>
      <c r="U526" s="1009"/>
      <c r="V526" s="1009"/>
      <c r="W526" s="1009"/>
      <c r="X526" s="1009"/>
      <c r="Y526" s="1009"/>
      <c r="Z526" s="1009"/>
    </row>
    <row r="527" ht="15.75" customHeight="1">
      <c r="A527" s="1009"/>
      <c r="B527" s="1009"/>
      <c r="C527" s="1009"/>
      <c r="D527" s="1009"/>
      <c r="E527" s="1009"/>
      <c r="F527" s="1009"/>
      <c r="G527" s="1009"/>
      <c r="H527" s="1009"/>
      <c r="I527" s="1009"/>
      <c r="J527" s="1009"/>
      <c r="K527" s="1009"/>
      <c r="L527" s="1009"/>
      <c r="M527" s="1009"/>
      <c r="N527" s="1009"/>
      <c r="O527" s="1009"/>
      <c r="P527" s="1009"/>
      <c r="Q527" s="1009"/>
      <c r="R527" s="1009"/>
      <c r="S527" s="1009"/>
      <c r="T527" s="1009"/>
      <c r="U527" s="1009"/>
      <c r="V527" s="1009"/>
      <c r="W527" s="1009"/>
      <c r="X527" s="1009"/>
      <c r="Y527" s="1009"/>
      <c r="Z527" s="1009"/>
    </row>
    <row r="528" ht="15.75" customHeight="1">
      <c r="A528" s="1009"/>
      <c r="B528" s="1009"/>
      <c r="C528" s="1009"/>
      <c r="D528" s="1009"/>
      <c r="E528" s="1009"/>
      <c r="F528" s="1009"/>
      <c r="G528" s="1009"/>
      <c r="H528" s="1009"/>
      <c r="I528" s="1009"/>
      <c r="J528" s="1009"/>
      <c r="K528" s="1009"/>
      <c r="L528" s="1009"/>
      <c r="M528" s="1009"/>
      <c r="N528" s="1009"/>
      <c r="O528" s="1009"/>
      <c r="P528" s="1009"/>
      <c r="Q528" s="1009"/>
      <c r="R528" s="1009"/>
      <c r="S528" s="1009"/>
      <c r="T528" s="1009"/>
      <c r="U528" s="1009"/>
      <c r="V528" s="1009"/>
      <c r="W528" s="1009"/>
      <c r="X528" s="1009"/>
      <c r="Y528" s="1009"/>
      <c r="Z528" s="1009"/>
    </row>
    <row r="529" ht="15.75" customHeight="1">
      <c r="A529" s="1009"/>
      <c r="B529" s="1009"/>
      <c r="C529" s="1009"/>
      <c r="D529" s="1009"/>
      <c r="E529" s="1009"/>
      <c r="F529" s="1009"/>
      <c r="G529" s="1009"/>
      <c r="H529" s="1009"/>
      <c r="I529" s="1009"/>
      <c r="J529" s="1009"/>
      <c r="K529" s="1009"/>
      <c r="L529" s="1009"/>
      <c r="M529" s="1009"/>
      <c r="N529" s="1009"/>
      <c r="O529" s="1009"/>
      <c r="P529" s="1009"/>
      <c r="Q529" s="1009"/>
      <c r="R529" s="1009"/>
      <c r="S529" s="1009"/>
      <c r="T529" s="1009"/>
      <c r="U529" s="1009"/>
      <c r="V529" s="1009"/>
      <c r="W529" s="1009"/>
      <c r="X529" s="1009"/>
      <c r="Y529" s="1009"/>
      <c r="Z529" s="1009"/>
    </row>
    <row r="530" ht="15.75" customHeight="1">
      <c r="A530" s="1009"/>
      <c r="B530" s="1009"/>
      <c r="C530" s="1009"/>
      <c r="D530" s="1009"/>
      <c r="E530" s="1009"/>
      <c r="F530" s="1009"/>
      <c r="G530" s="1009"/>
      <c r="H530" s="1009"/>
      <c r="I530" s="1009"/>
      <c r="J530" s="1009"/>
      <c r="K530" s="1009"/>
      <c r="L530" s="1009"/>
      <c r="M530" s="1009"/>
      <c r="N530" s="1009"/>
      <c r="O530" s="1009"/>
      <c r="P530" s="1009"/>
      <c r="Q530" s="1009"/>
      <c r="R530" s="1009"/>
      <c r="S530" s="1009"/>
      <c r="T530" s="1009"/>
      <c r="U530" s="1009"/>
      <c r="V530" s="1009"/>
      <c r="W530" s="1009"/>
      <c r="X530" s="1009"/>
      <c r="Y530" s="1009"/>
      <c r="Z530" s="1009"/>
    </row>
    <row r="531" ht="15.75" customHeight="1">
      <c r="A531" s="1009"/>
      <c r="B531" s="1009"/>
      <c r="C531" s="1009"/>
      <c r="D531" s="1009"/>
      <c r="E531" s="1009"/>
      <c r="F531" s="1009"/>
      <c r="G531" s="1009"/>
      <c r="H531" s="1009"/>
      <c r="I531" s="1009"/>
      <c r="J531" s="1009"/>
      <c r="K531" s="1009"/>
      <c r="L531" s="1009"/>
      <c r="M531" s="1009"/>
      <c r="N531" s="1009"/>
      <c r="O531" s="1009"/>
      <c r="P531" s="1009"/>
      <c r="Q531" s="1009"/>
      <c r="R531" s="1009"/>
      <c r="S531" s="1009"/>
      <c r="T531" s="1009"/>
      <c r="U531" s="1009"/>
      <c r="V531" s="1009"/>
      <c r="W531" s="1009"/>
      <c r="X531" s="1009"/>
      <c r="Y531" s="1009"/>
      <c r="Z531" s="1009"/>
    </row>
    <row r="532" ht="15.75" customHeight="1">
      <c r="A532" s="1009"/>
      <c r="B532" s="1009"/>
      <c r="C532" s="1009"/>
      <c r="D532" s="1009"/>
      <c r="E532" s="1009"/>
      <c r="F532" s="1009"/>
      <c r="G532" s="1009"/>
      <c r="H532" s="1009"/>
      <c r="I532" s="1009"/>
      <c r="J532" s="1009"/>
      <c r="K532" s="1009"/>
      <c r="L532" s="1009"/>
      <c r="M532" s="1009"/>
      <c r="N532" s="1009"/>
      <c r="O532" s="1009"/>
      <c r="P532" s="1009"/>
      <c r="Q532" s="1009"/>
      <c r="R532" s="1009"/>
      <c r="S532" s="1009"/>
      <c r="T532" s="1009"/>
      <c r="U532" s="1009"/>
      <c r="V532" s="1009"/>
      <c r="W532" s="1009"/>
      <c r="X532" s="1009"/>
      <c r="Y532" s="1009"/>
      <c r="Z532" s="1009"/>
    </row>
    <row r="533" ht="15.75" customHeight="1">
      <c r="A533" s="1009"/>
      <c r="B533" s="1009"/>
      <c r="C533" s="1009"/>
      <c r="D533" s="1009"/>
      <c r="E533" s="1009"/>
      <c r="F533" s="1009"/>
      <c r="G533" s="1009"/>
      <c r="H533" s="1009"/>
      <c r="I533" s="1009"/>
      <c r="J533" s="1009"/>
      <c r="K533" s="1009"/>
      <c r="L533" s="1009"/>
      <c r="M533" s="1009"/>
      <c r="N533" s="1009"/>
      <c r="O533" s="1009"/>
      <c r="P533" s="1009"/>
      <c r="Q533" s="1009"/>
      <c r="R533" s="1009"/>
      <c r="S533" s="1009"/>
      <c r="T533" s="1009"/>
      <c r="U533" s="1009"/>
      <c r="V533" s="1009"/>
      <c r="W533" s="1009"/>
      <c r="X533" s="1009"/>
      <c r="Y533" s="1009"/>
      <c r="Z533" s="1009"/>
    </row>
    <row r="534" ht="15.75" customHeight="1">
      <c r="A534" s="1009"/>
      <c r="B534" s="1009"/>
      <c r="C534" s="1009"/>
      <c r="D534" s="1009"/>
      <c r="E534" s="1009"/>
      <c r="F534" s="1009"/>
      <c r="G534" s="1009"/>
      <c r="H534" s="1009"/>
      <c r="I534" s="1009"/>
      <c r="J534" s="1009"/>
      <c r="K534" s="1009"/>
      <c r="L534" s="1009"/>
      <c r="M534" s="1009"/>
      <c r="N534" s="1009"/>
      <c r="O534" s="1009"/>
      <c r="P534" s="1009"/>
      <c r="Q534" s="1009"/>
      <c r="R534" s="1009"/>
      <c r="S534" s="1009"/>
      <c r="T534" s="1009"/>
      <c r="U534" s="1009"/>
      <c r="V534" s="1009"/>
      <c r="W534" s="1009"/>
      <c r="X534" s="1009"/>
      <c r="Y534" s="1009"/>
      <c r="Z534" s="1009"/>
    </row>
    <row r="535" ht="15.75" customHeight="1">
      <c r="A535" s="1009"/>
      <c r="B535" s="1009"/>
      <c r="C535" s="1009"/>
      <c r="D535" s="1009"/>
      <c r="E535" s="1009"/>
      <c r="F535" s="1009"/>
      <c r="G535" s="1009"/>
      <c r="H535" s="1009"/>
      <c r="I535" s="1009"/>
      <c r="J535" s="1009"/>
      <c r="K535" s="1009"/>
      <c r="L535" s="1009"/>
      <c r="M535" s="1009"/>
      <c r="N535" s="1009"/>
      <c r="O535" s="1009"/>
      <c r="P535" s="1009"/>
      <c r="Q535" s="1009"/>
      <c r="R535" s="1009"/>
      <c r="S535" s="1009"/>
      <c r="T535" s="1009"/>
      <c r="U535" s="1009"/>
      <c r="V535" s="1009"/>
      <c r="W535" s="1009"/>
      <c r="X535" s="1009"/>
      <c r="Y535" s="1009"/>
      <c r="Z535" s="1009"/>
    </row>
    <row r="536" ht="15.75" customHeight="1">
      <c r="A536" s="1009"/>
      <c r="B536" s="1009"/>
      <c r="C536" s="1009"/>
      <c r="D536" s="1009"/>
      <c r="E536" s="1009"/>
      <c r="F536" s="1009"/>
      <c r="G536" s="1009"/>
      <c r="H536" s="1009"/>
      <c r="I536" s="1009"/>
      <c r="J536" s="1009"/>
      <c r="K536" s="1009"/>
      <c r="L536" s="1009"/>
      <c r="M536" s="1009"/>
      <c r="N536" s="1009"/>
      <c r="O536" s="1009"/>
      <c r="P536" s="1009"/>
      <c r="Q536" s="1009"/>
      <c r="R536" s="1009"/>
      <c r="S536" s="1009"/>
      <c r="T536" s="1009"/>
      <c r="U536" s="1009"/>
      <c r="V536" s="1009"/>
      <c r="W536" s="1009"/>
      <c r="X536" s="1009"/>
      <c r="Y536" s="1009"/>
      <c r="Z536" s="1009"/>
    </row>
    <row r="537" ht="15.75" customHeight="1">
      <c r="A537" s="1009"/>
      <c r="B537" s="1009"/>
      <c r="C537" s="1009"/>
      <c r="D537" s="1009"/>
      <c r="E537" s="1009"/>
      <c r="F537" s="1009"/>
      <c r="G537" s="1009"/>
      <c r="H537" s="1009"/>
      <c r="I537" s="1009"/>
      <c r="J537" s="1009"/>
      <c r="K537" s="1009"/>
      <c r="L537" s="1009"/>
      <c r="M537" s="1009"/>
      <c r="N537" s="1009"/>
      <c r="O537" s="1009"/>
      <c r="P537" s="1009"/>
      <c r="Q537" s="1009"/>
      <c r="R537" s="1009"/>
      <c r="S537" s="1009"/>
      <c r="T537" s="1009"/>
      <c r="U537" s="1009"/>
      <c r="V537" s="1009"/>
      <c r="W537" s="1009"/>
      <c r="X537" s="1009"/>
      <c r="Y537" s="1009"/>
      <c r="Z537" s="1009"/>
    </row>
    <row r="538" ht="15.75" customHeight="1">
      <c r="A538" s="1009"/>
      <c r="B538" s="1009"/>
      <c r="C538" s="1009"/>
      <c r="D538" s="1009"/>
      <c r="E538" s="1009"/>
      <c r="F538" s="1009"/>
      <c r="G538" s="1009"/>
      <c r="H538" s="1009"/>
      <c r="I538" s="1009"/>
      <c r="J538" s="1009"/>
      <c r="K538" s="1009"/>
      <c r="L538" s="1009"/>
      <c r="M538" s="1009"/>
      <c r="N538" s="1009"/>
      <c r="O538" s="1009"/>
      <c r="P538" s="1009"/>
      <c r="Q538" s="1009"/>
      <c r="R538" s="1009"/>
      <c r="S538" s="1009"/>
      <c r="T538" s="1009"/>
      <c r="U538" s="1009"/>
      <c r="V538" s="1009"/>
      <c r="W538" s="1009"/>
      <c r="X538" s="1009"/>
      <c r="Y538" s="1009"/>
      <c r="Z538" s="1009"/>
    </row>
    <row r="539" ht="15.75" customHeight="1">
      <c r="A539" s="1009"/>
      <c r="B539" s="1009"/>
      <c r="C539" s="1009"/>
      <c r="D539" s="1009"/>
      <c r="E539" s="1009"/>
      <c r="F539" s="1009"/>
      <c r="G539" s="1009"/>
      <c r="H539" s="1009"/>
      <c r="I539" s="1009"/>
      <c r="J539" s="1009"/>
      <c r="K539" s="1009"/>
      <c r="L539" s="1009"/>
      <c r="M539" s="1009"/>
      <c r="N539" s="1009"/>
      <c r="O539" s="1009"/>
      <c r="P539" s="1009"/>
      <c r="Q539" s="1009"/>
      <c r="R539" s="1009"/>
      <c r="S539" s="1009"/>
      <c r="T539" s="1009"/>
      <c r="U539" s="1009"/>
      <c r="V539" s="1009"/>
      <c r="W539" s="1009"/>
      <c r="X539" s="1009"/>
      <c r="Y539" s="1009"/>
      <c r="Z539" s="1009"/>
    </row>
    <row r="540" ht="15.75" customHeight="1">
      <c r="A540" s="1009"/>
      <c r="B540" s="1009"/>
      <c r="C540" s="1009"/>
      <c r="D540" s="1009"/>
      <c r="E540" s="1009"/>
      <c r="F540" s="1009"/>
      <c r="G540" s="1009"/>
      <c r="H540" s="1009"/>
      <c r="I540" s="1009"/>
      <c r="J540" s="1009"/>
      <c r="K540" s="1009"/>
      <c r="L540" s="1009"/>
      <c r="M540" s="1009"/>
      <c r="N540" s="1009"/>
      <c r="O540" s="1009"/>
      <c r="P540" s="1009"/>
      <c r="Q540" s="1009"/>
      <c r="R540" s="1009"/>
      <c r="S540" s="1009"/>
      <c r="T540" s="1009"/>
      <c r="U540" s="1009"/>
      <c r="V540" s="1009"/>
      <c r="W540" s="1009"/>
      <c r="X540" s="1009"/>
      <c r="Y540" s="1009"/>
      <c r="Z540" s="1009"/>
    </row>
    <row r="541" ht="15.75" customHeight="1">
      <c r="A541" s="1009"/>
      <c r="B541" s="1009"/>
      <c r="C541" s="1009"/>
      <c r="D541" s="1009"/>
      <c r="E541" s="1009"/>
      <c r="F541" s="1009"/>
      <c r="G541" s="1009"/>
      <c r="H541" s="1009"/>
      <c r="I541" s="1009"/>
      <c r="J541" s="1009"/>
      <c r="K541" s="1009"/>
      <c r="L541" s="1009"/>
      <c r="M541" s="1009"/>
      <c r="N541" s="1009"/>
      <c r="O541" s="1009"/>
      <c r="P541" s="1009"/>
      <c r="Q541" s="1009"/>
      <c r="R541" s="1009"/>
      <c r="S541" s="1009"/>
      <c r="T541" s="1009"/>
      <c r="U541" s="1009"/>
      <c r="V541" s="1009"/>
      <c r="W541" s="1009"/>
      <c r="X541" s="1009"/>
      <c r="Y541" s="1009"/>
      <c r="Z541" s="1009"/>
    </row>
    <row r="542" ht="15.75" customHeight="1">
      <c r="A542" s="1009"/>
      <c r="B542" s="1009"/>
      <c r="C542" s="1009"/>
      <c r="D542" s="1009"/>
      <c r="E542" s="1009"/>
      <c r="F542" s="1009"/>
      <c r="G542" s="1009"/>
      <c r="H542" s="1009"/>
      <c r="I542" s="1009"/>
      <c r="J542" s="1009"/>
      <c r="K542" s="1009"/>
      <c r="L542" s="1009"/>
      <c r="M542" s="1009"/>
      <c r="N542" s="1009"/>
      <c r="O542" s="1009"/>
      <c r="P542" s="1009"/>
      <c r="Q542" s="1009"/>
      <c r="R542" s="1009"/>
      <c r="S542" s="1009"/>
      <c r="T542" s="1009"/>
      <c r="U542" s="1009"/>
      <c r="V542" s="1009"/>
      <c r="W542" s="1009"/>
      <c r="X542" s="1009"/>
      <c r="Y542" s="1009"/>
      <c r="Z542" s="1009"/>
    </row>
    <row r="543" ht="15.75" customHeight="1">
      <c r="A543" s="1009"/>
      <c r="B543" s="1009"/>
      <c r="C543" s="1009"/>
      <c r="D543" s="1009"/>
      <c r="E543" s="1009"/>
      <c r="F543" s="1009"/>
      <c r="G543" s="1009"/>
      <c r="H543" s="1009"/>
      <c r="I543" s="1009"/>
      <c r="J543" s="1009"/>
      <c r="K543" s="1009"/>
      <c r="L543" s="1009"/>
      <c r="M543" s="1009"/>
      <c r="N543" s="1009"/>
      <c r="O543" s="1009"/>
      <c r="P543" s="1009"/>
      <c r="Q543" s="1009"/>
      <c r="R543" s="1009"/>
      <c r="S543" s="1009"/>
      <c r="T543" s="1009"/>
      <c r="U543" s="1009"/>
      <c r="V543" s="1009"/>
      <c r="W543" s="1009"/>
      <c r="X543" s="1009"/>
      <c r="Y543" s="1009"/>
      <c r="Z543" s="1009"/>
    </row>
    <row r="544" ht="15.75" customHeight="1">
      <c r="A544" s="1009"/>
      <c r="B544" s="1009"/>
      <c r="C544" s="1009"/>
      <c r="D544" s="1009"/>
      <c r="E544" s="1009"/>
      <c r="F544" s="1009"/>
      <c r="G544" s="1009"/>
      <c r="H544" s="1009"/>
      <c r="I544" s="1009"/>
      <c r="J544" s="1009"/>
      <c r="K544" s="1009"/>
      <c r="L544" s="1009"/>
      <c r="M544" s="1009"/>
      <c r="N544" s="1009"/>
      <c r="O544" s="1009"/>
      <c r="P544" s="1009"/>
      <c r="Q544" s="1009"/>
      <c r="R544" s="1009"/>
      <c r="S544" s="1009"/>
      <c r="T544" s="1009"/>
      <c r="U544" s="1009"/>
      <c r="V544" s="1009"/>
      <c r="W544" s="1009"/>
      <c r="X544" s="1009"/>
      <c r="Y544" s="1009"/>
      <c r="Z544" s="1009"/>
    </row>
    <row r="545" ht="15.75" customHeight="1">
      <c r="A545" s="1009"/>
      <c r="B545" s="1009"/>
      <c r="C545" s="1009"/>
      <c r="D545" s="1009"/>
      <c r="E545" s="1009"/>
      <c r="F545" s="1009"/>
      <c r="G545" s="1009"/>
      <c r="H545" s="1009"/>
      <c r="I545" s="1009"/>
      <c r="J545" s="1009"/>
      <c r="K545" s="1009"/>
      <c r="L545" s="1009"/>
      <c r="M545" s="1009"/>
      <c r="N545" s="1009"/>
      <c r="O545" s="1009"/>
      <c r="P545" s="1009"/>
      <c r="Q545" s="1009"/>
      <c r="R545" s="1009"/>
      <c r="S545" s="1009"/>
      <c r="T545" s="1009"/>
      <c r="U545" s="1009"/>
      <c r="V545" s="1009"/>
      <c r="W545" s="1009"/>
      <c r="X545" s="1009"/>
      <c r="Y545" s="1009"/>
      <c r="Z545" s="1009"/>
    </row>
    <row r="546" ht="15.75" customHeight="1">
      <c r="A546" s="1009"/>
      <c r="B546" s="1009"/>
      <c r="C546" s="1009"/>
      <c r="D546" s="1009"/>
      <c r="E546" s="1009"/>
      <c r="F546" s="1009"/>
      <c r="G546" s="1009"/>
      <c r="H546" s="1009"/>
      <c r="I546" s="1009"/>
      <c r="J546" s="1009"/>
      <c r="K546" s="1009"/>
      <c r="L546" s="1009"/>
      <c r="M546" s="1009"/>
      <c r="N546" s="1009"/>
      <c r="O546" s="1009"/>
      <c r="P546" s="1009"/>
      <c r="Q546" s="1009"/>
      <c r="R546" s="1009"/>
      <c r="S546" s="1009"/>
      <c r="T546" s="1009"/>
      <c r="U546" s="1009"/>
      <c r="V546" s="1009"/>
      <c r="W546" s="1009"/>
      <c r="X546" s="1009"/>
      <c r="Y546" s="1009"/>
      <c r="Z546" s="1009"/>
    </row>
    <row r="547" ht="15.75" customHeight="1">
      <c r="A547" s="1009"/>
      <c r="B547" s="1009"/>
      <c r="C547" s="1009"/>
      <c r="D547" s="1009"/>
      <c r="E547" s="1009"/>
      <c r="F547" s="1009"/>
      <c r="G547" s="1009"/>
      <c r="H547" s="1009"/>
      <c r="I547" s="1009"/>
      <c r="J547" s="1009"/>
      <c r="K547" s="1009"/>
      <c r="L547" s="1009"/>
      <c r="M547" s="1009"/>
      <c r="N547" s="1009"/>
      <c r="O547" s="1009"/>
      <c r="P547" s="1009"/>
      <c r="Q547" s="1009"/>
      <c r="R547" s="1009"/>
      <c r="S547" s="1009"/>
      <c r="T547" s="1009"/>
      <c r="U547" s="1009"/>
      <c r="V547" s="1009"/>
      <c r="W547" s="1009"/>
      <c r="X547" s="1009"/>
      <c r="Y547" s="1009"/>
      <c r="Z547" s="1009"/>
    </row>
    <row r="548" ht="15.75" customHeight="1">
      <c r="A548" s="1009"/>
      <c r="B548" s="1009"/>
      <c r="C548" s="1009"/>
      <c r="D548" s="1009"/>
      <c r="E548" s="1009"/>
      <c r="F548" s="1009"/>
      <c r="G548" s="1009"/>
      <c r="H548" s="1009"/>
      <c r="I548" s="1009"/>
      <c r="J548" s="1009"/>
      <c r="K548" s="1009"/>
      <c r="L548" s="1009"/>
      <c r="M548" s="1009"/>
      <c r="N548" s="1009"/>
      <c r="O548" s="1009"/>
      <c r="P548" s="1009"/>
      <c r="Q548" s="1009"/>
      <c r="R548" s="1009"/>
      <c r="S548" s="1009"/>
      <c r="T548" s="1009"/>
      <c r="U548" s="1009"/>
      <c r="V548" s="1009"/>
      <c r="W548" s="1009"/>
      <c r="X548" s="1009"/>
      <c r="Y548" s="1009"/>
      <c r="Z548" s="1009"/>
    </row>
    <row r="549" ht="15.75" customHeight="1">
      <c r="A549" s="1009"/>
      <c r="B549" s="1009"/>
      <c r="C549" s="1009"/>
      <c r="D549" s="1009"/>
      <c r="E549" s="1009"/>
      <c r="F549" s="1009"/>
      <c r="G549" s="1009"/>
      <c r="H549" s="1009"/>
      <c r="I549" s="1009"/>
      <c r="J549" s="1009"/>
      <c r="K549" s="1009"/>
      <c r="L549" s="1009"/>
      <c r="M549" s="1009"/>
      <c r="N549" s="1009"/>
      <c r="O549" s="1009"/>
      <c r="P549" s="1009"/>
      <c r="Q549" s="1009"/>
      <c r="R549" s="1009"/>
      <c r="S549" s="1009"/>
      <c r="T549" s="1009"/>
      <c r="U549" s="1009"/>
      <c r="V549" s="1009"/>
      <c r="W549" s="1009"/>
      <c r="X549" s="1009"/>
      <c r="Y549" s="1009"/>
      <c r="Z549" s="1009"/>
    </row>
    <row r="550" ht="15.75" customHeight="1">
      <c r="A550" s="1009"/>
      <c r="B550" s="1009"/>
      <c r="C550" s="1009"/>
      <c r="D550" s="1009"/>
      <c r="E550" s="1009"/>
      <c r="F550" s="1009"/>
      <c r="G550" s="1009"/>
      <c r="H550" s="1009"/>
      <c r="I550" s="1009"/>
      <c r="J550" s="1009"/>
      <c r="K550" s="1009"/>
      <c r="L550" s="1009"/>
      <c r="M550" s="1009"/>
      <c r="N550" s="1009"/>
      <c r="O550" s="1009"/>
      <c r="P550" s="1009"/>
      <c r="Q550" s="1009"/>
      <c r="R550" s="1009"/>
      <c r="S550" s="1009"/>
      <c r="T550" s="1009"/>
      <c r="U550" s="1009"/>
      <c r="V550" s="1009"/>
      <c r="W550" s="1009"/>
      <c r="X550" s="1009"/>
      <c r="Y550" s="1009"/>
      <c r="Z550" s="1009"/>
    </row>
    <row r="551" ht="15.75" customHeight="1">
      <c r="A551" s="1009"/>
      <c r="B551" s="1009"/>
      <c r="C551" s="1009"/>
      <c r="D551" s="1009"/>
      <c r="E551" s="1009"/>
      <c r="F551" s="1009"/>
      <c r="G551" s="1009"/>
      <c r="H551" s="1009"/>
      <c r="I551" s="1009"/>
      <c r="J551" s="1009"/>
      <c r="K551" s="1009"/>
      <c r="L551" s="1009"/>
      <c r="M551" s="1009"/>
      <c r="N551" s="1009"/>
      <c r="O551" s="1009"/>
      <c r="P551" s="1009"/>
      <c r="Q551" s="1009"/>
      <c r="R551" s="1009"/>
      <c r="S551" s="1009"/>
      <c r="T551" s="1009"/>
      <c r="U551" s="1009"/>
      <c r="V551" s="1009"/>
      <c r="W551" s="1009"/>
      <c r="X551" s="1009"/>
      <c r="Y551" s="1009"/>
      <c r="Z551" s="1009"/>
    </row>
    <row r="552" ht="15.75" customHeight="1">
      <c r="A552" s="1009"/>
      <c r="B552" s="1009"/>
      <c r="C552" s="1009"/>
      <c r="D552" s="1009"/>
      <c r="E552" s="1009"/>
      <c r="F552" s="1009"/>
      <c r="G552" s="1009"/>
      <c r="H552" s="1009"/>
      <c r="I552" s="1009"/>
      <c r="J552" s="1009"/>
      <c r="K552" s="1009"/>
      <c r="L552" s="1009"/>
      <c r="M552" s="1009"/>
      <c r="N552" s="1009"/>
      <c r="O552" s="1009"/>
      <c r="P552" s="1009"/>
      <c r="Q552" s="1009"/>
      <c r="R552" s="1009"/>
      <c r="S552" s="1009"/>
      <c r="T552" s="1009"/>
      <c r="U552" s="1009"/>
      <c r="V552" s="1009"/>
      <c r="W552" s="1009"/>
      <c r="X552" s="1009"/>
      <c r="Y552" s="1009"/>
      <c r="Z552" s="1009"/>
    </row>
    <row r="553" ht="15.75" customHeight="1">
      <c r="A553" s="1009"/>
      <c r="B553" s="1009"/>
      <c r="C553" s="1009"/>
      <c r="D553" s="1009"/>
      <c r="E553" s="1009"/>
      <c r="F553" s="1009"/>
      <c r="G553" s="1009"/>
      <c r="H553" s="1009"/>
      <c r="I553" s="1009"/>
      <c r="J553" s="1009"/>
      <c r="K553" s="1009"/>
      <c r="L553" s="1009"/>
      <c r="M553" s="1009"/>
      <c r="N553" s="1009"/>
      <c r="O553" s="1009"/>
      <c r="P553" s="1009"/>
      <c r="Q553" s="1009"/>
      <c r="R553" s="1009"/>
      <c r="S553" s="1009"/>
      <c r="T553" s="1009"/>
      <c r="U553" s="1009"/>
      <c r="V553" s="1009"/>
      <c r="W553" s="1009"/>
      <c r="X553" s="1009"/>
      <c r="Y553" s="1009"/>
      <c r="Z553" s="1009"/>
    </row>
    <row r="554" ht="15.75" customHeight="1">
      <c r="A554" s="1009"/>
      <c r="B554" s="1009"/>
      <c r="C554" s="1009"/>
      <c r="D554" s="1009"/>
      <c r="E554" s="1009"/>
      <c r="F554" s="1009"/>
      <c r="G554" s="1009"/>
      <c r="H554" s="1009"/>
      <c r="I554" s="1009"/>
      <c r="J554" s="1009"/>
      <c r="K554" s="1009"/>
      <c r="L554" s="1009"/>
      <c r="M554" s="1009"/>
      <c r="N554" s="1009"/>
      <c r="O554" s="1009"/>
      <c r="P554" s="1009"/>
      <c r="Q554" s="1009"/>
      <c r="R554" s="1009"/>
      <c r="S554" s="1009"/>
      <c r="T554" s="1009"/>
      <c r="U554" s="1009"/>
      <c r="V554" s="1009"/>
      <c r="W554" s="1009"/>
      <c r="X554" s="1009"/>
      <c r="Y554" s="1009"/>
      <c r="Z554" s="1009"/>
    </row>
    <row r="555" ht="15.75" customHeight="1">
      <c r="A555" s="1009"/>
      <c r="B555" s="1009"/>
      <c r="C555" s="1009"/>
      <c r="D555" s="1009"/>
      <c r="E555" s="1009"/>
      <c r="F555" s="1009"/>
      <c r="G555" s="1009"/>
      <c r="H555" s="1009"/>
      <c r="I555" s="1009"/>
      <c r="J555" s="1009"/>
      <c r="K555" s="1009"/>
      <c r="L555" s="1009"/>
      <c r="M555" s="1009"/>
      <c r="N555" s="1009"/>
      <c r="O555" s="1009"/>
      <c r="P555" s="1009"/>
      <c r="Q555" s="1009"/>
      <c r="R555" s="1009"/>
      <c r="S555" s="1009"/>
      <c r="T555" s="1009"/>
      <c r="U555" s="1009"/>
      <c r="V555" s="1009"/>
      <c r="W555" s="1009"/>
      <c r="X555" s="1009"/>
      <c r="Y555" s="1009"/>
      <c r="Z555" s="1009"/>
    </row>
    <row r="556" ht="15.75" customHeight="1">
      <c r="A556" s="1009"/>
      <c r="B556" s="1009"/>
      <c r="C556" s="1009"/>
      <c r="D556" s="1009"/>
      <c r="E556" s="1009"/>
      <c r="F556" s="1009"/>
      <c r="G556" s="1009"/>
      <c r="H556" s="1009"/>
      <c r="I556" s="1009"/>
      <c r="J556" s="1009"/>
      <c r="K556" s="1009"/>
      <c r="L556" s="1009"/>
      <c r="M556" s="1009"/>
      <c r="N556" s="1009"/>
      <c r="O556" s="1009"/>
      <c r="P556" s="1009"/>
      <c r="Q556" s="1009"/>
      <c r="R556" s="1009"/>
      <c r="S556" s="1009"/>
      <c r="T556" s="1009"/>
      <c r="U556" s="1009"/>
      <c r="V556" s="1009"/>
      <c r="W556" s="1009"/>
      <c r="X556" s="1009"/>
      <c r="Y556" s="1009"/>
      <c r="Z556" s="1009"/>
    </row>
    <row r="557" ht="15.75" customHeight="1">
      <c r="A557" s="1009"/>
      <c r="B557" s="1009"/>
      <c r="C557" s="1009"/>
      <c r="D557" s="1009"/>
      <c r="E557" s="1009"/>
      <c r="F557" s="1009"/>
      <c r="G557" s="1009"/>
      <c r="H557" s="1009"/>
      <c r="I557" s="1009"/>
      <c r="J557" s="1009"/>
      <c r="K557" s="1009"/>
      <c r="L557" s="1009"/>
      <c r="M557" s="1009"/>
      <c r="N557" s="1009"/>
      <c r="O557" s="1009"/>
      <c r="P557" s="1009"/>
      <c r="Q557" s="1009"/>
      <c r="R557" s="1009"/>
      <c r="S557" s="1009"/>
      <c r="T557" s="1009"/>
      <c r="U557" s="1009"/>
      <c r="V557" s="1009"/>
      <c r="W557" s="1009"/>
      <c r="X557" s="1009"/>
      <c r="Y557" s="1009"/>
      <c r="Z557" s="1009"/>
    </row>
    <row r="558" ht="15.75" customHeight="1">
      <c r="A558" s="1009"/>
      <c r="B558" s="1009"/>
      <c r="C558" s="1009"/>
      <c r="D558" s="1009"/>
      <c r="E558" s="1009"/>
      <c r="F558" s="1009"/>
      <c r="G558" s="1009"/>
      <c r="H558" s="1009"/>
      <c r="I558" s="1009"/>
      <c r="J558" s="1009"/>
      <c r="K558" s="1009"/>
      <c r="L558" s="1009"/>
      <c r="M558" s="1009"/>
      <c r="N558" s="1009"/>
      <c r="O558" s="1009"/>
      <c r="P558" s="1009"/>
      <c r="Q558" s="1009"/>
      <c r="R558" s="1009"/>
      <c r="S558" s="1009"/>
      <c r="T558" s="1009"/>
      <c r="U558" s="1009"/>
      <c r="V558" s="1009"/>
      <c r="W558" s="1009"/>
      <c r="X558" s="1009"/>
      <c r="Y558" s="1009"/>
      <c r="Z558" s="1009"/>
    </row>
    <row r="559" ht="15.75" customHeight="1">
      <c r="A559" s="1009"/>
      <c r="B559" s="1009"/>
      <c r="C559" s="1009"/>
      <c r="D559" s="1009"/>
      <c r="E559" s="1009"/>
      <c r="F559" s="1009"/>
      <c r="G559" s="1009"/>
      <c r="H559" s="1009"/>
      <c r="I559" s="1009"/>
      <c r="J559" s="1009"/>
      <c r="K559" s="1009"/>
      <c r="L559" s="1009"/>
      <c r="M559" s="1009"/>
      <c r="N559" s="1009"/>
      <c r="O559" s="1009"/>
      <c r="P559" s="1009"/>
      <c r="Q559" s="1009"/>
      <c r="R559" s="1009"/>
      <c r="S559" s="1009"/>
      <c r="T559" s="1009"/>
      <c r="U559" s="1009"/>
      <c r="V559" s="1009"/>
      <c r="W559" s="1009"/>
      <c r="X559" s="1009"/>
      <c r="Y559" s="1009"/>
      <c r="Z559" s="1009"/>
    </row>
    <row r="560" ht="15.75" customHeight="1">
      <c r="A560" s="1009"/>
      <c r="B560" s="1009"/>
      <c r="C560" s="1009"/>
      <c r="D560" s="1009"/>
      <c r="E560" s="1009"/>
      <c r="F560" s="1009"/>
      <c r="G560" s="1009"/>
      <c r="H560" s="1009"/>
      <c r="I560" s="1009"/>
      <c r="J560" s="1009"/>
      <c r="K560" s="1009"/>
      <c r="L560" s="1009"/>
      <c r="M560" s="1009"/>
      <c r="N560" s="1009"/>
      <c r="O560" s="1009"/>
      <c r="P560" s="1009"/>
      <c r="Q560" s="1009"/>
      <c r="R560" s="1009"/>
      <c r="S560" s="1009"/>
      <c r="T560" s="1009"/>
      <c r="U560" s="1009"/>
      <c r="V560" s="1009"/>
      <c r="W560" s="1009"/>
      <c r="X560" s="1009"/>
      <c r="Y560" s="1009"/>
      <c r="Z560" s="1009"/>
    </row>
    <row r="561" ht="15.75" customHeight="1">
      <c r="A561" s="1009"/>
      <c r="B561" s="1009"/>
      <c r="C561" s="1009"/>
      <c r="D561" s="1009"/>
      <c r="E561" s="1009"/>
      <c r="F561" s="1009"/>
      <c r="G561" s="1009"/>
      <c r="H561" s="1009"/>
      <c r="I561" s="1009"/>
      <c r="J561" s="1009"/>
      <c r="K561" s="1009"/>
      <c r="L561" s="1009"/>
      <c r="M561" s="1009"/>
      <c r="N561" s="1009"/>
      <c r="O561" s="1009"/>
      <c r="P561" s="1009"/>
      <c r="Q561" s="1009"/>
      <c r="R561" s="1009"/>
      <c r="S561" s="1009"/>
      <c r="T561" s="1009"/>
      <c r="U561" s="1009"/>
      <c r="V561" s="1009"/>
      <c r="W561" s="1009"/>
      <c r="X561" s="1009"/>
      <c r="Y561" s="1009"/>
      <c r="Z561" s="1009"/>
    </row>
    <row r="562" ht="15.75" customHeight="1">
      <c r="A562" s="1009"/>
      <c r="B562" s="1009"/>
      <c r="C562" s="1009"/>
      <c r="D562" s="1009"/>
      <c r="E562" s="1009"/>
      <c r="F562" s="1009"/>
      <c r="G562" s="1009"/>
      <c r="H562" s="1009"/>
      <c r="I562" s="1009"/>
      <c r="J562" s="1009"/>
      <c r="K562" s="1009"/>
      <c r="L562" s="1009"/>
      <c r="M562" s="1009"/>
      <c r="N562" s="1009"/>
      <c r="O562" s="1009"/>
      <c r="P562" s="1009"/>
      <c r="Q562" s="1009"/>
      <c r="R562" s="1009"/>
      <c r="S562" s="1009"/>
      <c r="T562" s="1009"/>
      <c r="U562" s="1009"/>
      <c r="V562" s="1009"/>
      <c r="W562" s="1009"/>
      <c r="X562" s="1009"/>
      <c r="Y562" s="1009"/>
      <c r="Z562" s="1009"/>
    </row>
    <row r="563" ht="15.75" customHeight="1">
      <c r="A563" s="1009"/>
      <c r="B563" s="1009"/>
      <c r="C563" s="1009"/>
      <c r="D563" s="1009"/>
      <c r="E563" s="1009"/>
      <c r="F563" s="1009"/>
      <c r="G563" s="1009"/>
      <c r="H563" s="1009"/>
      <c r="I563" s="1009"/>
      <c r="J563" s="1009"/>
      <c r="K563" s="1009"/>
      <c r="L563" s="1009"/>
      <c r="M563" s="1009"/>
      <c r="N563" s="1009"/>
      <c r="O563" s="1009"/>
      <c r="P563" s="1009"/>
      <c r="Q563" s="1009"/>
      <c r="R563" s="1009"/>
      <c r="S563" s="1009"/>
      <c r="T563" s="1009"/>
      <c r="U563" s="1009"/>
      <c r="V563" s="1009"/>
      <c r="W563" s="1009"/>
      <c r="X563" s="1009"/>
      <c r="Y563" s="1009"/>
      <c r="Z563" s="1009"/>
    </row>
    <row r="564" ht="15.75" customHeight="1">
      <c r="A564" s="1009"/>
      <c r="B564" s="1009"/>
      <c r="C564" s="1009"/>
      <c r="D564" s="1009"/>
      <c r="E564" s="1009"/>
      <c r="F564" s="1009"/>
      <c r="G564" s="1009"/>
      <c r="H564" s="1009"/>
      <c r="I564" s="1009"/>
      <c r="J564" s="1009"/>
      <c r="K564" s="1009"/>
      <c r="L564" s="1009"/>
      <c r="M564" s="1009"/>
      <c r="N564" s="1009"/>
      <c r="O564" s="1009"/>
      <c r="P564" s="1009"/>
      <c r="Q564" s="1009"/>
      <c r="R564" s="1009"/>
      <c r="S564" s="1009"/>
      <c r="T564" s="1009"/>
      <c r="U564" s="1009"/>
      <c r="V564" s="1009"/>
      <c r="W564" s="1009"/>
      <c r="X564" s="1009"/>
      <c r="Y564" s="1009"/>
      <c r="Z564" s="1009"/>
    </row>
    <row r="565" ht="15.75" customHeight="1">
      <c r="A565" s="1009"/>
      <c r="B565" s="1009"/>
      <c r="C565" s="1009"/>
      <c r="D565" s="1009"/>
      <c r="E565" s="1009"/>
      <c r="F565" s="1009"/>
      <c r="G565" s="1009"/>
      <c r="H565" s="1009"/>
      <c r="I565" s="1009"/>
      <c r="J565" s="1009"/>
      <c r="K565" s="1009"/>
      <c r="L565" s="1009"/>
      <c r="M565" s="1009"/>
      <c r="N565" s="1009"/>
      <c r="O565" s="1009"/>
      <c r="P565" s="1009"/>
      <c r="Q565" s="1009"/>
      <c r="R565" s="1009"/>
      <c r="S565" s="1009"/>
      <c r="T565" s="1009"/>
      <c r="U565" s="1009"/>
      <c r="V565" s="1009"/>
      <c r="W565" s="1009"/>
      <c r="X565" s="1009"/>
      <c r="Y565" s="1009"/>
      <c r="Z565" s="1009"/>
    </row>
    <row r="566" ht="15.75" customHeight="1">
      <c r="A566" s="1009"/>
      <c r="B566" s="1009"/>
      <c r="C566" s="1009"/>
      <c r="D566" s="1009"/>
      <c r="E566" s="1009"/>
      <c r="F566" s="1009"/>
      <c r="G566" s="1009"/>
      <c r="H566" s="1009"/>
      <c r="I566" s="1009"/>
      <c r="J566" s="1009"/>
      <c r="K566" s="1009"/>
      <c r="L566" s="1009"/>
      <c r="M566" s="1009"/>
      <c r="N566" s="1009"/>
      <c r="O566" s="1009"/>
      <c r="P566" s="1009"/>
      <c r="Q566" s="1009"/>
      <c r="R566" s="1009"/>
      <c r="S566" s="1009"/>
      <c r="T566" s="1009"/>
      <c r="U566" s="1009"/>
      <c r="V566" s="1009"/>
      <c r="W566" s="1009"/>
      <c r="X566" s="1009"/>
      <c r="Y566" s="1009"/>
      <c r="Z566" s="1009"/>
    </row>
    <row r="567" ht="15.75" customHeight="1">
      <c r="A567" s="1009"/>
      <c r="B567" s="1009"/>
      <c r="C567" s="1009"/>
      <c r="D567" s="1009"/>
      <c r="E567" s="1009"/>
      <c r="F567" s="1009"/>
      <c r="G567" s="1009"/>
      <c r="H567" s="1009"/>
      <c r="I567" s="1009"/>
      <c r="J567" s="1009"/>
      <c r="K567" s="1009"/>
      <c r="L567" s="1009"/>
      <c r="M567" s="1009"/>
      <c r="N567" s="1009"/>
      <c r="O567" s="1009"/>
      <c r="P567" s="1009"/>
      <c r="Q567" s="1009"/>
      <c r="R567" s="1009"/>
      <c r="S567" s="1009"/>
      <c r="T567" s="1009"/>
      <c r="U567" s="1009"/>
      <c r="V567" s="1009"/>
      <c r="W567" s="1009"/>
      <c r="X567" s="1009"/>
      <c r="Y567" s="1009"/>
      <c r="Z567" s="1009"/>
    </row>
    <row r="568" ht="15.75" customHeight="1">
      <c r="A568" s="1009"/>
      <c r="B568" s="1009"/>
      <c r="C568" s="1009"/>
      <c r="D568" s="1009"/>
      <c r="E568" s="1009"/>
      <c r="F568" s="1009"/>
      <c r="G568" s="1009"/>
      <c r="H568" s="1009"/>
      <c r="I568" s="1009"/>
      <c r="J568" s="1009"/>
      <c r="K568" s="1009"/>
      <c r="L568" s="1009"/>
      <c r="M568" s="1009"/>
      <c r="N568" s="1009"/>
      <c r="O568" s="1009"/>
      <c r="P568" s="1009"/>
      <c r="Q568" s="1009"/>
      <c r="R568" s="1009"/>
      <c r="S568" s="1009"/>
      <c r="T568" s="1009"/>
      <c r="U568" s="1009"/>
      <c r="V568" s="1009"/>
      <c r="W568" s="1009"/>
      <c r="X568" s="1009"/>
      <c r="Y568" s="1009"/>
      <c r="Z568" s="1009"/>
    </row>
    <row r="569" ht="15.75" customHeight="1">
      <c r="A569" s="1009"/>
      <c r="B569" s="1009"/>
      <c r="C569" s="1009"/>
      <c r="D569" s="1009"/>
      <c r="E569" s="1009"/>
      <c r="F569" s="1009"/>
      <c r="G569" s="1009"/>
      <c r="H569" s="1009"/>
      <c r="I569" s="1009"/>
      <c r="J569" s="1009"/>
      <c r="K569" s="1009"/>
      <c r="L569" s="1009"/>
      <c r="M569" s="1009"/>
      <c r="N569" s="1009"/>
      <c r="O569" s="1009"/>
      <c r="P569" s="1009"/>
      <c r="Q569" s="1009"/>
      <c r="R569" s="1009"/>
      <c r="S569" s="1009"/>
      <c r="T569" s="1009"/>
      <c r="U569" s="1009"/>
      <c r="V569" s="1009"/>
      <c r="W569" s="1009"/>
      <c r="X569" s="1009"/>
      <c r="Y569" s="1009"/>
      <c r="Z569" s="1009"/>
    </row>
    <row r="570" ht="15.75" customHeight="1">
      <c r="A570" s="1009"/>
      <c r="B570" s="1009"/>
      <c r="C570" s="1009"/>
      <c r="D570" s="1009"/>
      <c r="E570" s="1009"/>
      <c r="F570" s="1009"/>
      <c r="G570" s="1009"/>
      <c r="H570" s="1009"/>
      <c r="I570" s="1009"/>
      <c r="J570" s="1009"/>
      <c r="K570" s="1009"/>
      <c r="L570" s="1009"/>
      <c r="M570" s="1009"/>
      <c r="N570" s="1009"/>
      <c r="O570" s="1009"/>
      <c r="P570" s="1009"/>
      <c r="Q570" s="1009"/>
      <c r="R570" s="1009"/>
      <c r="S570" s="1009"/>
      <c r="T570" s="1009"/>
      <c r="U570" s="1009"/>
      <c r="V570" s="1009"/>
      <c r="W570" s="1009"/>
      <c r="X570" s="1009"/>
      <c r="Y570" s="1009"/>
      <c r="Z570" s="1009"/>
    </row>
    <row r="571" ht="15.75" customHeight="1">
      <c r="A571" s="1009"/>
      <c r="B571" s="1009"/>
      <c r="C571" s="1009"/>
      <c r="D571" s="1009"/>
      <c r="E571" s="1009"/>
      <c r="F571" s="1009"/>
      <c r="G571" s="1009"/>
      <c r="H571" s="1009"/>
      <c r="I571" s="1009"/>
      <c r="J571" s="1009"/>
      <c r="K571" s="1009"/>
      <c r="L571" s="1009"/>
      <c r="M571" s="1009"/>
      <c r="N571" s="1009"/>
      <c r="O571" s="1009"/>
      <c r="P571" s="1009"/>
      <c r="Q571" s="1009"/>
      <c r="R571" s="1009"/>
      <c r="S571" s="1009"/>
      <c r="T571" s="1009"/>
      <c r="U571" s="1009"/>
      <c r="V571" s="1009"/>
      <c r="W571" s="1009"/>
      <c r="X571" s="1009"/>
      <c r="Y571" s="1009"/>
      <c r="Z571" s="1009"/>
    </row>
    <row r="572" ht="15.75" customHeight="1">
      <c r="A572" s="1009"/>
      <c r="B572" s="1009"/>
      <c r="C572" s="1009"/>
      <c r="D572" s="1009"/>
      <c r="E572" s="1009"/>
      <c r="F572" s="1009"/>
      <c r="G572" s="1009"/>
      <c r="H572" s="1009"/>
      <c r="I572" s="1009"/>
      <c r="J572" s="1009"/>
      <c r="K572" s="1009"/>
      <c r="L572" s="1009"/>
      <c r="M572" s="1009"/>
      <c r="N572" s="1009"/>
      <c r="O572" s="1009"/>
      <c r="P572" s="1009"/>
      <c r="Q572" s="1009"/>
      <c r="R572" s="1009"/>
      <c r="S572" s="1009"/>
      <c r="T572" s="1009"/>
      <c r="U572" s="1009"/>
      <c r="V572" s="1009"/>
      <c r="W572" s="1009"/>
      <c r="X572" s="1009"/>
      <c r="Y572" s="1009"/>
      <c r="Z572" s="1009"/>
    </row>
    <row r="573" ht="15.75" customHeight="1">
      <c r="A573" s="1009"/>
      <c r="B573" s="1009"/>
      <c r="C573" s="1009"/>
      <c r="D573" s="1009"/>
      <c r="E573" s="1009"/>
      <c r="F573" s="1009"/>
      <c r="G573" s="1009"/>
      <c r="H573" s="1009"/>
      <c r="I573" s="1009"/>
      <c r="J573" s="1009"/>
      <c r="K573" s="1009"/>
      <c r="L573" s="1009"/>
      <c r="M573" s="1009"/>
      <c r="N573" s="1009"/>
      <c r="O573" s="1009"/>
      <c r="P573" s="1009"/>
      <c r="Q573" s="1009"/>
      <c r="R573" s="1009"/>
      <c r="S573" s="1009"/>
      <c r="T573" s="1009"/>
      <c r="U573" s="1009"/>
      <c r="V573" s="1009"/>
      <c r="W573" s="1009"/>
      <c r="X573" s="1009"/>
      <c r="Y573" s="1009"/>
      <c r="Z573" s="1009"/>
    </row>
    <row r="574" ht="15.75" customHeight="1">
      <c r="A574" s="1009"/>
      <c r="B574" s="1009"/>
      <c r="C574" s="1009"/>
      <c r="D574" s="1009"/>
      <c r="E574" s="1009"/>
      <c r="F574" s="1009"/>
      <c r="G574" s="1009"/>
      <c r="H574" s="1009"/>
      <c r="I574" s="1009"/>
      <c r="J574" s="1009"/>
      <c r="K574" s="1009"/>
      <c r="L574" s="1009"/>
      <c r="M574" s="1009"/>
      <c r="N574" s="1009"/>
      <c r="O574" s="1009"/>
      <c r="P574" s="1009"/>
      <c r="Q574" s="1009"/>
      <c r="R574" s="1009"/>
      <c r="S574" s="1009"/>
      <c r="T574" s="1009"/>
      <c r="U574" s="1009"/>
      <c r="V574" s="1009"/>
      <c r="W574" s="1009"/>
      <c r="X574" s="1009"/>
      <c r="Y574" s="1009"/>
      <c r="Z574" s="1009"/>
    </row>
    <row r="575" ht="15.75" customHeight="1">
      <c r="A575" s="1009"/>
      <c r="B575" s="1009"/>
      <c r="C575" s="1009"/>
      <c r="D575" s="1009"/>
      <c r="E575" s="1009"/>
      <c r="F575" s="1009"/>
      <c r="G575" s="1009"/>
      <c r="H575" s="1009"/>
      <c r="I575" s="1009"/>
      <c r="J575" s="1009"/>
      <c r="K575" s="1009"/>
      <c r="L575" s="1009"/>
      <c r="M575" s="1009"/>
      <c r="N575" s="1009"/>
      <c r="O575" s="1009"/>
      <c r="P575" s="1009"/>
      <c r="Q575" s="1009"/>
      <c r="R575" s="1009"/>
      <c r="S575" s="1009"/>
      <c r="T575" s="1009"/>
      <c r="U575" s="1009"/>
      <c r="V575" s="1009"/>
      <c r="W575" s="1009"/>
      <c r="X575" s="1009"/>
      <c r="Y575" s="1009"/>
      <c r="Z575" s="1009"/>
    </row>
    <row r="576" ht="15.75" customHeight="1">
      <c r="A576" s="1009"/>
      <c r="B576" s="1009"/>
      <c r="C576" s="1009"/>
      <c r="D576" s="1009"/>
      <c r="E576" s="1009"/>
      <c r="F576" s="1009"/>
      <c r="G576" s="1009"/>
      <c r="H576" s="1009"/>
      <c r="I576" s="1009"/>
      <c r="J576" s="1009"/>
      <c r="K576" s="1009"/>
      <c r="L576" s="1009"/>
      <c r="M576" s="1009"/>
      <c r="N576" s="1009"/>
      <c r="O576" s="1009"/>
      <c r="P576" s="1009"/>
      <c r="Q576" s="1009"/>
      <c r="R576" s="1009"/>
      <c r="S576" s="1009"/>
      <c r="T576" s="1009"/>
      <c r="U576" s="1009"/>
      <c r="V576" s="1009"/>
      <c r="W576" s="1009"/>
      <c r="X576" s="1009"/>
      <c r="Y576" s="1009"/>
      <c r="Z576" s="1009"/>
    </row>
    <row r="577" ht="15.75" customHeight="1">
      <c r="A577" s="1009"/>
      <c r="B577" s="1009"/>
      <c r="C577" s="1009"/>
      <c r="D577" s="1009"/>
      <c r="E577" s="1009"/>
      <c r="F577" s="1009"/>
      <c r="G577" s="1009"/>
      <c r="H577" s="1009"/>
      <c r="I577" s="1009"/>
      <c r="J577" s="1009"/>
      <c r="K577" s="1009"/>
      <c r="L577" s="1009"/>
      <c r="M577" s="1009"/>
      <c r="N577" s="1009"/>
      <c r="O577" s="1009"/>
      <c r="P577" s="1009"/>
      <c r="Q577" s="1009"/>
      <c r="R577" s="1009"/>
      <c r="S577" s="1009"/>
      <c r="T577" s="1009"/>
      <c r="U577" s="1009"/>
      <c r="V577" s="1009"/>
      <c r="W577" s="1009"/>
      <c r="X577" s="1009"/>
      <c r="Y577" s="1009"/>
      <c r="Z577" s="1009"/>
    </row>
    <row r="578" ht="15.75" customHeight="1">
      <c r="A578" s="1009"/>
      <c r="B578" s="1009"/>
      <c r="C578" s="1009"/>
      <c r="D578" s="1009"/>
      <c r="E578" s="1009"/>
      <c r="F578" s="1009"/>
      <c r="G578" s="1009"/>
      <c r="H578" s="1009"/>
      <c r="I578" s="1009"/>
      <c r="J578" s="1009"/>
      <c r="K578" s="1009"/>
      <c r="L578" s="1009"/>
      <c r="M578" s="1009"/>
      <c r="N578" s="1009"/>
      <c r="O578" s="1009"/>
      <c r="P578" s="1009"/>
      <c r="Q578" s="1009"/>
      <c r="R578" s="1009"/>
      <c r="S578" s="1009"/>
      <c r="T578" s="1009"/>
      <c r="U578" s="1009"/>
      <c r="V578" s="1009"/>
      <c r="W578" s="1009"/>
      <c r="X578" s="1009"/>
      <c r="Y578" s="1009"/>
      <c r="Z578" s="1009"/>
    </row>
    <row r="579" ht="15.75" customHeight="1">
      <c r="A579" s="1009"/>
      <c r="B579" s="1009"/>
      <c r="C579" s="1009"/>
      <c r="D579" s="1009"/>
      <c r="E579" s="1009"/>
      <c r="F579" s="1009"/>
      <c r="G579" s="1009"/>
      <c r="H579" s="1009"/>
      <c r="I579" s="1009"/>
      <c r="J579" s="1009"/>
      <c r="K579" s="1009"/>
      <c r="L579" s="1009"/>
      <c r="M579" s="1009"/>
      <c r="N579" s="1009"/>
      <c r="O579" s="1009"/>
      <c r="P579" s="1009"/>
      <c r="Q579" s="1009"/>
      <c r="R579" s="1009"/>
      <c r="S579" s="1009"/>
      <c r="T579" s="1009"/>
      <c r="U579" s="1009"/>
      <c r="V579" s="1009"/>
      <c r="W579" s="1009"/>
      <c r="X579" s="1009"/>
      <c r="Y579" s="1009"/>
      <c r="Z579" s="1009"/>
    </row>
    <row r="580" ht="15.75" customHeight="1">
      <c r="A580" s="1009"/>
      <c r="B580" s="1009"/>
      <c r="C580" s="1009"/>
      <c r="D580" s="1009"/>
      <c r="E580" s="1009"/>
      <c r="F580" s="1009"/>
      <c r="G580" s="1009"/>
      <c r="H580" s="1009"/>
      <c r="I580" s="1009"/>
      <c r="J580" s="1009"/>
      <c r="K580" s="1009"/>
      <c r="L580" s="1009"/>
      <c r="M580" s="1009"/>
      <c r="N580" s="1009"/>
      <c r="O580" s="1009"/>
      <c r="P580" s="1009"/>
      <c r="Q580" s="1009"/>
      <c r="R580" s="1009"/>
      <c r="S580" s="1009"/>
      <c r="T580" s="1009"/>
      <c r="U580" s="1009"/>
      <c r="V580" s="1009"/>
      <c r="W580" s="1009"/>
      <c r="X580" s="1009"/>
      <c r="Y580" s="1009"/>
      <c r="Z580" s="1009"/>
    </row>
    <row r="581" ht="15.75" customHeight="1">
      <c r="A581" s="1009"/>
      <c r="B581" s="1009"/>
      <c r="C581" s="1009"/>
      <c r="D581" s="1009"/>
      <c r="E581" s="1009"/>
      <c r="F581" s="1009"/>
      <c r="G581" s="1009"/>
      <c r="H581" s="1009"/>
      <c r="I581" s="1009"/>
      <c r="J581" s="1009"/>
      <c r="K581" s="1009"/>
      <c r="L581" s="1009"/>
      <c r="M581" s="1009"/>
      <c r="N581" s="1009"/>
      <c r="O581" s="1009"/>
      <c r="P581" s="1009"/>
      <c r="Q581" s="1009"/>
      <c r="R581" s="1009"/>
      <c r="S581" s="1009"/>
      <c r="T581" s="1009"/>
      <c r="U581" s="1009"/>
      <c r="V581" s="1009"/>
      <c r="W581" s="1009"/>
      <c r="X581" s="1009"/>
      <c r="Y581" s="1009"/>
      <c r="Z581" s="1009"/>
    </row>
    <row r="582" ht="15.75" customHeight="1">
      <c r="A582" s="1009"/>
      <c r="B582" s="1009"/>
      <c r="C582" s="1009"/>
      <c r="D582" s="1009"/>
      <c r="E582" s="1009"/>
      <c r="F582" s="1009"/>
      <c r="G582" s="1009"/>
      <c r="H582" s="1009"/>
      <c r="I582" s="1009"/>
      <c r="J582" s="1009"/>
      <c r="K582" s="1009"/>
      <c r="L582" s="1009"/>
      <c r="M582" s="1009"/>
      <c r="N582" s="1009"/>
      <c r="O582" s="1009"/>
      <c r="P582" s="1009"/>
      <c r="Q582" s="1009"/>
      <c r="R582" s="1009"/>
      <c r="S582" s="1009"/>
      <c r="T582" s="1009"/>
      <c r="U582" s="1009"/>
      <c r="V582" s="1009"/>
      <c r="W582" s="1009"/>
      <c r="X582" s="1009"/>
      <c r="Y582" s="1009"/>
      <c r="Z582" s="1009"/>
    </row>
    <row r="583" ht="15.75" customHeight="1">
      <c r="A583" s="1009"/>
      <c r="B583" s="1009"/>
      <c r="C583" s="1009"/>
      <c r="D583" s="1009"/>
      <c r="E583" s="1009"/>
      <c r="F583" s="1009"/>
      <c r="G583" s="1009"/>
      <c r="H583" s="1009"/>
      <c r="I583" s="1009"/>
      <c r="J583" s="1009"/>
      <c r="K583" s="1009"/>
      <c r="L583" s="1009"/>
      <c r="M583" s="1009"/>
      <c r="N583" s="1009"/>
      <c r="O583" s="1009"/>
      <c r="P583" s="1009"/>
      <c r="Q583" s="1009"/>
      <c r="R583" s="1009"/>
      <c r="S583" s="1009"/>
      <c r="T583" s="1009"/>
      <c r="U583" s="1009"/>
      <c r="V583" s="1009"/>
      <c r="W583" s="1009"/>
      <c r="X583" s="1009"/>
      <c r="Y583" s="1009"/>
      <c r="Z583" s="1009"/>
    </row>
    <row r="584" ht="15.75" customHeight="1">
      <c r="A584" s="1009"/>
      <c r="B584" s="1009"/>
      <c r="C584" s="1009"/>
      <c r="D584" s="1009"/>
      <c r="E584" s="1009"/>
      <c r="F584" s="1009"/>
      <c r="G584" s="1009"/>
      <c r="H584" s="1009"/>
      <c r="I584" s="1009"/>
      <c r="J584" s="1009"/>
      <c r="K584" s="1009"/>
      <c r="L584" s="1009"/>
      <c r="M584" s="1009"/>
      <c r="N584" s="1009"/>
      <c r="O584" s="1009"/>
      <c r="P584" s="1009"/>
      <c r="Q584" s="1009"/>
      <c r="R584" s="1009"/>
      <c r="S584" s="1009"/>
      <c r="T584" s="1009"/>
      <c r="U584" s="1009"/>
      <c r="V584" s="1009"/>
      <c r="W584" s="1009"/>
      <c r="X584" s="1009"/>
      <c r="Y584" s="1009"/>
      <c r="Z584" s="1009"/>
    </row>
    <row r="585" ht="15.75" customHeight="1">
      <c r="A585" s="1009"/>
      <c r="B585" s="1009"/>
      <c r="C585" s="1009"/>
      <c r="D585" s="1009"/>
      <c r="E585" s="1009"/>
      <c r="F585" s="1009"/>
      <c r="G585" s="1009"/>
      <c r="H585" s="1009"/>
      <c r="I585" s="1009"/>
      <c r="J585" s="1009"/>
      <c r="K585" s="1009"/>
      <c r="L585" s="1009"/>
      <c r="M585" s="1009"/>
      <c r="N585" s="1009"/>
      <c r="O585" s="1009"/>
      <c r="P585" s="1009"/>
      <c r="Q585" s="1009"/>
      <c r="R585" s="1009"/>
      <c r="S585" s="1009"/>
      <c r="T585" s="1009"/>
      <c r="U585" s="1009"/>
      <c r="V585" s="1009"/>
      <c r="W585" s="1009"/>
      <c r="X585" s="1009"/>
      <c r="Y585" s="1009"/>
      <c r="Z585" s="1009"/>
    </row>
    <row r="586" ht="15.75" customHeight="1">
      <c r="A586" s="1009"/>
      <c r="B586" s="1009"/>
      <c r="C586" s="1009"/>
      <c r="D586" s="1009"/>
      <c r="E586" s="1009"/>
      <c r="F586" s="1009"/>
      <c r="G586" s="1009"/>
      <c r="H586" s="1009"/>
      <c r="I586" s="1009"/>
      <c r="J586" s="1009"/>
      <c r="K586" s="1009"/>
      <c r="L586" s="1009"/>
      <c r="M586" s="1009"/>
      <c r="N586" s="1009"/>
      <c r="O586" s="1009"/>
      <c r="P586" s="1009"/>
      <c r="Q586" s="1009"/>
      <c r="R586" s="1009"/>
      <c r="S586" s="1009"/>
      <c r="T586" s="1009"/>
      <c r="U586" s="1009"/>
      <c r="V586" s="1009"/>
      <c r="W586" s="1009"/>
      <c r="X586" s="1009"/>
      <c r="Y586" s="1009"/>
      <c r="Z586" s="1009"/>
    </row>
    <row r="587" ht="15.75" customHeight="1">
      <c r="A587" s="1009"/>
      <c r="B587" s="1009"/>
      <c r="C587" s="1009"/>
      <c r="D587" s="1009"/>
      <c r="E587" s="1009"/>
      <c r="F587" s="1009"/>
      <c r="G587" s="1009"/>
      <c r="H587" s="1009"/>
      <c r="I587" s="1009"/>
      <c r="J587" s="1009"/>
      <c r="K587" s="1009"/>
      <c r="L587" s="1009"/>
      <c r="M587" s="1009"/>
      <c r="N587" s="1009"/>
      <c r="O587" s="1009"/>
      <c r="P587" s="1009"/>
      <c r="Q587" s="1009"/>
      <c r="R587" s="1009"/>
      <c r="S587" s="1009"/>
      <c r="T587" s="1009"/>
      <c r="U587" s="1009"/>
      <c r="V587" s="1009"/>
      <c r="W587" s="1009"/>
      <c r="X587" s="1009"/>
      <c r="Y587" s="1009"/>
      <c r="Z587" s="1009"/>
    </row>
    <row r="588" ht="15.75" customHeight="1">
      <c r="A588" s="1009"/>
      <c r="B588" s="1009"/>
      <c r="C588" s="1009"/>
      <c r="D588" s="1009"/>
      <c r="E588" s="1009"/>
      <c r="F588" s="1009"/>
      <c r="G588" s="1009"/>
      <c r="H588" s="1009"/>
      <c r="I588" s="1009"/>
      <c r="J588" s="1009"/>
      <c r="K588" s="1009"/>
      <c r="L588" s="1009"/>
      <c r="M588" s="1009"/>
      <c r="N588" s="1009"/>
      <c r="O588" s="1009"/>
      <c r="P588" s="1009"/>
      <c r="Q588" s="1009"/>
      <c r="R588" s="1009"/>
      <c r="S588" s="1009"/>
      <c r="T588" s="1009"/>
      <c r="U588" s="1009"/>
      <c r="V588" s="1009"/>
      <c r="W588" s="1009"/>
      <c r="X588" s="1009"/>
      <c r="Y588" s="1009"/>
      <c r="Z588" s="1009"/>
    </row>
    <row r="589" ht="15.75" customHeight="1">
      <c r="A589" s="1009"/>
      <c r="B589" s="1009"/>
      <c r="C589" s="1009"/>
      <c r="D589" s="1009"/>
      <c r="E589" s="1009"/>
      <c r="F589" s="1009"/>
      <c r="G589" s="1009"/>
      <c r="H589" s="1009"/>
      <c r="I589" s="1009"/>
      <c r="J589" s="1009"/>
      <c r="K589" s="1009"/>
      <c r="L589" s="1009"/>
      <c r="M589" s="1009"/>
      <c r="N589" s="1009"/>
      <c r="O589" s="1009"/>
      <c r="P589" s="1009"/>
      <c r="Q589" s="1009"/>
      <c r="R589" s="1009"/>
      <c r="S589" s="1009"/>
      <c r="T589" s="1009"/>
      <c r="U589" s="1009"/>
      <c r="V589" s="1009"/>
      <c r="W589" s="1009"/>
      <c r="X589" s="1009"/>
      <c r="Y589" s="1009"/>
      <c r="Z589" s="1009"/>
    </row>
    <row r="590" ht="15.75" customHeight="1">
      <c r="A590" s="1009"/>
      <c r="B590" s="1009"/>
      <c r="C590" s="1009"/>
      <c r="D590" s="1009"/>
      <c r="E590" s="1009"/>
      <c r="F590" s="1009"/>
      <c r="G590" s="1009"/>
      <c r="H590" s="1009"/>
      <c r="I590" s="1009"/>
      <c r="J590" s="1009"/>
      <c r="K590" s="1009"/>
      <c r="L590" s="1009"/>
      <c r="M590" s="1009"/>
      <c r="N590" s="1009"/>
      <c r="O590" s="1009"/>
      <c r="P590" s="1009"/>
      <c r="Q590" s="1009"/>
      <c r="R590" s="1009"/>
      <c r="S590" s="1009"/>
      <c r="T590" s="1009"/>
      <c r="U590" s="1009"/>
      <c r="V590" s="1009"/>
      <c r="W590" s="1009"/>
      <c r="X590" s="1009"/>
      <c r="Y590" s="1009"/>
      <c r="Z590" s="1009"/>
    </row>
    <row r="591" ht="15.75" customHeight="1">
      <c r="A591" s="1009"/>
      <c r="B591" s="1009"/>
      <c r="C591" s="1009"/>
      <c r="D591" s="1009"/>
      <c r="E591" s="1009"/>
      <c r="F591" s="1009"/>
      <c r="G591" s="1009"/>
      <c r="H591" s="1009"/>
      <c r="I591" s="1009"/>
      <c r="J591" s="1009"/>
      <c r="K591" s="1009"/>
      <c r="L591" s="1009"/>
      <c r="M591" s="1009"/>
      <c r="N591" s="1009"/>
      <c r="O591" s="1009"/>
      <c r="P591" s="1009"/>
      <c r="Q591" s="1009"/>
      <c r="R591" s="1009"/>
      <c r="S591" s="1009"/>
      <c r="T591" s="1009"/>
      <c r="U591" s="1009"/>
      <c r="V591" s="1009"/>
      <c r="W591" s="1009"/>
      <c r="X591" s="1009"/>
      <c r="Y591" s="1009"/>
      <c r="Z591" s="1009"/>
    </row>
    <row r="592" ht="15.75" customHeight="1">
      <c r="A592" s="1009"/>
      <c r="B592" s="1009"/>
      <c r="C592" s="1009"/>
      <c r="D592" s="1009"/>
      <c r="E592" s="1009"/>
      <c r="F592" s="1009"/>
      <c r="G592" s="1009"/>
      <c r="H592" s="1009"/>
      <c r="I592" s="1009"/>
      <c r="J592" s="1009"/>
      <c r="K592" s="1009"/>
      <c r="L592" s="1009"/>
      <c r="M592" s="1009"/>
      <c r="N592" s="1009"/>
      <c r="O592" s="1009"/>
      <c r="P592" s="1009"/>
      <c r="Q592" s="1009"/>
      <c r="R592" s="1009"/>
      <c r="S592" s="1009"/>
      <c r="T592" s="1009"/>
      <c r="U592" s="1009"/>
      <c r="V592" s="1009"/>
      <c r="W592" s="1009"/>
      <c r="X592" s="1009"/>
      <c r="Y592" s="1009"/>
      <c r="Z592" s="1009"/>
    </row>
    <row r="593" ht="15.75" customHeight="1">
      <c r="A593" s="1009"/>
      <c r="B593" s="1009"/>
      <c r="C593" s="1009"/>
      <c r="D593" s="1009"/>
      <c r="E593" s="1009"/>
      <c r="F593" s="1009"/>
      <c r="G593" s="1009"/>
      <c r="H593" s="1009"/>
      <c r="I593" s="1009"/>
      <c r="J593" s="1009"/>
      <c r="K593" s="1009"/>
      <c r="L593" s="1009"/>
      <c r="M593" s="1009"/>
      <c r="N593" s="1009"/>
      <c r="O593" s="1009"/>
      <c r="P593" s="1009"/>
      <c r="Q593" s="1009"/>
      <c r="R593" s="1009"/>
      <c r="S593" s="1009"/>
      <c r="T593" s="1009"/>
      <c r="U593" s="1009"/>
      <c r="V593" s="1009"/>
      <c r="W593" s="1009"/>
      <c r="X593" s="1009"/>
      <c r="Y593" s="1009"/>
      <c r="Z593" s="1009"/>
    </row>
    <row r="594" ht="15.75" customHeight="1">
      <c r="A594" s="1009"/>
      <c r="B594" s="1009"/>
      <c r="C594" s="1009"/>
      <c r="D594" s="1009"/>
      <c r="E594" s="1009"/>
      <c r="F594" s="1009"/>
      <c r="G594" s="1009"/>
      <c r="H594" s="1009"/>
      <c r="I594" s="1009"/>
      <c r="J594" s="1009"/>
      <c r="K594" s="1009"/>
      <c r="L594" s="1009"/>
      <c r="M594" s="1009"/>
      <c r="N594" s="1009"/>
      <c r="O594" s="1009"/>
      <c r="P594" s="1009"/>
      <c r="Q594" s="1009"/>
      <c r="R594" s="1009"/>
      <c r="S594" s="1009"/>
      <c r="T594" s="1009"/>
      <c r="U594" s="1009"/>
      <c r="V594" s="1009"/>
      <c r="W594" s="1009"/>
      <c r="X594" s="1009"/>
      <c r="Y594" s="1009"/>
      <c r="Z594" s="1009"/>
    </row>
    <row r="595" ht="15.75" customHeight="1">
      <c r="A595" s="1009"/>
      <c r="B595" s="1009"/>
      <c r="C595" s="1009"/>
      <c r="D595" s="1009"/>
      <c r="E595" s="1009"/>
      <c r="F595" s="1009"/>
      <c r="G595" s="1009"/>
      <c r="H595" s="1009"/>
      <c r="I595" s="1009"/>
      <c r="J595" s="1009"/>
      <c r="K595" s="1009"/>
      <c r="L595" s="1009"/>
      <c r="M595" s="1009"/>
      <c r="N595" s="1009"/>
      <c r="O595" s="1009"/>
      <c r="P595" s="1009"/>
      <c r="Q595" s="1009"/>
      <c r="R595" s="1009"/>
      <c r="S595" s="1009"/>
      <c r="T595" s="1009"/>
      <c r="U595" s="1009"/>
      <c r="V595" s="1009"/>
      <c r="W595" s="1009"/>
      <c r="X595" s="1009"/>
      <c r="Y595" s="1009"/>
      <c r="Z595" s="1009"/>
    </row>
    <row r="596" ht="15.75" customHeight="1">
      <c r="A596" s="1009"/>
      <c r="B596" s="1009"/>
      <c r="C596" s="1009"/>
      <c r="D596" s="1009"/>
      <c r="E596" s="1009"/>
      <c r="F596" s="1009"/>
      <c r="G596" s="1009"/>
      <c r="H596" s="1009"/>
      <c r="I596" s="1009"/>
      <c r="J596" s="1009"/>
      <c r="K596" s="1009"/>
      <c r="L596" s="1009"/>
      <c r="M596" s="1009"/>
      <c r="N596" s="1009"/>
      <c r="O596" s="1009"/>
      <c r="P596" s="1009"/>
      <c r="Q596" s="1009"/>
      <c r="R596" s="1009"/>
      <c r="S596" s="1009"/>
      <c r="T596" s="1009"/>
      <c r="U596" s="1009"/>
      <c r="V596" s="1009"/>
      <c r="W596" s="1009"/>
      <c r="X596" s="1009"/>
      <c r="Y596" s="1009"/>
      <c r="Z596" s="1009"/>
    </row>
    <row r="597" ht="15.75" customHeight="1">
      <c r="A597" s="1009"/>
      <c r="B597" s="1009"/>
      <c r="C597" s="1009"/>
      <c r="D597" s="1009"/>
      <c r="E597" s="1009"/>
      <c r="F597" s="1009"/>
      <c r="G597" s="1009"/>
      <c r="H597" s="1009"/>
      <c r="I597" s="1009"/>
      <c r="J597" s="1009"/>
      <c r="K597" s="1009"/>
      <c r="L597" s="1009"/>
      <c r="M597" s="1009"/>
      <c r="N597" s="1009"/>
      <c r="O597" s="1009"/>
      <c r="P597" s="1009"/>
      <c r="Q597" s="1009"/>
      <c r="R597" s="1009"/>
      <c r="S597" s="1009"/>
      <c r="T597" s="1009"/>
      <c r="U597" s="1009"/>
      <c r="V597" s="1009"/>
      <c r="W597" s="1009"/>
      <c r="X597" s="1009"/>
      <c r="Y597" s="1009"/>
      <c r="Z597" s="1009"/>
    </row>
    <row r="598" ht="15.75" customHeight="1">
      <c r="A598" s="1009"/>
      <c r="B598" s="1009"/>
      <c r="C598" s="1009"/>
      <c r="D598" s="1009"/>
      <c r="E598" s="1009"/>
      <c r="F598" s="1009"/>
      <c r="G598" s="1009"/>
      <c r="H598" s="1009"/>
      <c r="I598" s="1009"/>
      <c r="J598" s="1009"/>
      <c r="K598" s="1009"/>
      <c r="L598" s="1009"/>
      <c r="M598" s="1009"/>
      <c r="N598" s="1009"/>
      <c r="O598" s="1009"/>
      <c r="P598" s="1009"/>
      <c r="Q598" s="1009"/>
      <c r="R598" s="1009"/>
      <c r="S598" s="1009"/>
      <c r="T598" s="1009"/>
      <c r="U598" s="1009"/>
      <c r="V598" s="1009"/>
      <c r="W598" s="1009"/>
      <c r="X598" s="1009"/>
      <c r="Y598" s="1009"/>
      <c r="Z598" s="1009"/>
    </row>
    <row r="599" ht="15.75" customHeight="1">
      <c r="A599" s="1009"/>
      <c r="B599" s="1009"/>
      <c r="C599" s="1009"/>
      <c r="D599" s="1009"/>
      <c r="E599" s="1009"/>
      <c r="F599" s="1009"/>
      <c r="G599" s="1009"/>
      <c r="H599" s="1009"/>
      <c r="I599" s="1009"/>
      <c r="J599" s="1009"/>
      <c r="K599" s="1009"/>
      <c r="L599" s="1009"/>
      <c r="M599" s="1009"/>
      <c r="N599" s="1009"/>
      <c r="O599" s="1009"/>
      <c r="P599" s="1009"/>
      <c r="Q599" s="1009"/>
      <c r="R599" s="1009"/>
      <c r="S599" s="1009"/>
      <c r="T599" s="1009"/>
      <c r="U599" s="1009"/>
      <c r="V599" s="1009"/>
      <c r="W599" s="1009"/>
      <c r="X599" s="1009"/>
      <c r="Y599" s="1009"/>
      <c r="Z599" s="1009"/>
    </row>
    <row r="600" ht="15.75" customHeight="1">
      <c r="A600" s="1009"/>
      <c r="B600" s="1009"/>
      <c r="C600" s="1009"/>
      <c r="D600" s="1009"/>
      <c r="E600" s="1009"/>
      <c r="F600" s="1009"/>
      <c r="G600" s="1009"/>
      <c r="H600" s="1009"/>
      <c r="I600" s="1009"/>
      <c r="J600" s="1009"/>
      <c r="K600" s="1009"/>
      <c r="L600" s="1009"/>
      <c r="M600" s="1009"/>
      <c r="N600" s="1009"/>
      <c r="O600" s="1009"/>
      <c r="P600" s="1009"/>
      <c r="Q600" s="1009"/>
      <c r="R600" s="1009"/>
      <c r="S600" s="1009"/>
      <c r="T600" s="1009"/>
      <c r="U600" s="1009"/>
      <c r="V600" s="1009"/>
      <c r="W600" s="1009"/>
      <c r="X600" s="1009"/>
      <c r="Y600" s="1009"/>
      <c r="Z600" s="1009"/>
    </row>
    <row r="601" ht="15.75" customHeight="1">
      <c r="A601" s="1009"/>
      <c r="B601" s="1009"/>
      <c r="C601" s="1009"/>
      <c r="D601" s="1009"/>
      <c r="E601" s="1009"/>
      <c r="F601" s="1009"/>
      <c r="G601" s="1009"/>
      <c r="H601" s="1009"/>
      <c r="I601" s="1009"/>
      <c r="J601" s="1009"/>
      <c r="K601" s="1009"/>
      <c r="L601" s="1009"/>
      <c r="M601" s="1009"/>
      <c r="N601" s="1009"/>
      <c r="O601" s="1009"/>
      <c r="P601" s="1009"/>
      <c r="Q601" s="1009"/>
      <c r="R601" s="1009"/>
      <c r="S601" s="1009"/>
      <c r="T601" s="1009"/>
      <c r="U601" s="1009"/>
      <c r="V601" s="1009"/>
      <c r="W601" s="1009"/>
      <c r="X601" s="1009"/>
      <c r="Y601" s="1009"/>
      <c r="Z601" s="1009"/>
    </row>
    <row r="602" ht="15.75" customHeight="1">
      <c r="A602" s="1009"/>
      <c r="B602" s="1009"/>
      <c r="C602" s="1009"/>
      <c r="D602" s="1009"/>
      <c r="E602" s="1009"/>
      <c r="F602" s="1009"/>
      <c r="G602" s="1009"/>
      <c r="H602" s="1009"/>
      <c r="I602" s="1009"/>
      <c r="J602" s="1009"/>
      <c r="K602" s="1009"/>
      <c r="L602" s="1009"/>
      <c r="M602" s="1009"/>
      <c r="N602" s="1009"/>
      <c r="O602" s="1009"/>
      <c r="P602" s="1009"/>
      <c r="Q602" s="1009"/>
      <c r="R602" s="1009"/>
      <c r="S602" s="1009"/>
      <c r="T602" s="1009"/>
      <c r="U602" s="1009"/>
      <c r="V602" s="1009"/>
      <c r="W602" s="1009"/>
      <c r="X602" s="1009"/>
      <c r="Y602" s="1009"/>
      <c r="Z602" s="1009"/>
    </row>
    <row r="603" ht="15.75" customHeight="1">
      <c r="A603" s="1009"/>
      <c r="B603" s="1009"/>
      <c r="C603" s="1009"/>
      <c r="D603" s="1009"/>
      <c r="E603" s="1009"/>
      <c r="F603" s="1009"/>
      <c r="G603" s="1009"/>
      <c r="H603" s="1009"/>
      <c r="I603" s="1009"/>
      <c r="J603" s="1009"/>
      <c r="K603" s="1009"/>
      <c r="L603" s="1009"/>
      <c r="M603" s="1009"/>
      <c r="N603" s="1009"/>
      <c r="O603" s="1009"/>
      <c r="P603" s="1009"/>
      <c r="Q603" s="1009"/>
      <c r="R603" s="1009"/>
      <c r="S603" s="1009"/>
      <c r="T603" s="1009"/>
      <c r="U603" s="1009"/>
      <c r="V603" s="1009"/>
      <c r="W603" s="1009"/>
      <c r="X603" s="1009"/>
      <c r="Y603" s="1009"/>
      <c r="Z603" s="1009"/>
    </row>
    <row r="604" ht="15.75" customHeight="1">
      <c r="A604" s="1009"/>
      <c r="B604" s="1009"/>
      <c r="C604" s="1009"/>
      <c r="D604" s="1009"/>
      <c r="E604" s="1009"/>
      <c r="F604" s="1009"/>
      <c r="G604" s="1009"/>
      <c r="H604" s="1009"/>
      <c r="I604" s="1009"/>
      <c r="J604" s="1009"/>
      <c r="K604" s="1009"/>
      <c r="L604" s="1009"/>
      <c r="M604" s="1009"/>
      <c r="N604" s="1009"/>
      <c r="O604" s="1009"/>
      <c r="P604" s="1009"/>
      <c r="Q604" s="1009"/>
      <c r="R604" s="1009"/>
      <c r="S604" s="1009"/>
      <c r="T604" s="1009"/>
      <c r="U604" s="1009"/>
      <c r="V604" s="1009"/>
      <c r="W604" s="1009"/>
      <c r="X604" s="1009"/>
      <c r="Y604" s="1009"/>
      <c r="Z604" s="1009"/>
    </row>
    <row r="605" ht="15.75" customHeight="1">
      <c r="A605" s="1009"/>
      <c r="B605" s="1009"/>
      <c r="C605" s="1009"/>
      <c r="D605" s="1009"/>
      <c r="E605" s="1009"/>
      <c r="F605" s="1009"/>
      <c r="G605" s="1009"/>
      <c r="H605" s="1009"/>
      <c r="I605" s="1009"/>
      <c r="J605" s="1009"/>
      <c r="K605" s="1009"/>
      <c r="L605" s="1009"/>
      <c r="M605" s="1009"/>
      <c r="N605" s="1009"/>
      <c r="O605" s="1009"/>
      <c r="P605" s="1009"/>
      <c r="Q605" s="1009"/>
      <c r="R605" s="1009"/>
      <c r="S605" s="1009"/>
      <c r="T605" s="1009"/>
      <c r="U605" s="1009"/>
      <c r="V605" s="1009"/>
      <c r="W605" s="1009"/>
      <c r="X605" s="1009"/>
      <c r="Y605" s="1009"/>
      <c r="Z605" s="1009"/>
    </row>
    <row r="606" ht="15.75" customHeight="1">
      <c r="A606" s="1009"/>
      <c r="B606" s="1009"/>
      <c r="C606" s="1009"/>
      <c r="D606" s="1009"/>
      <c r="E606" s="1009"/>
      <c r="F606" s="1009"/>
      <c r="G606" s="1009"/>
      <c r="H606" s="1009"/>
      <c r="I606" s="1009"/>
      <c r="J606" s="1009"/>
      <c r="K606" s="1009"/>
      <c r="L606" s="1009"/>
      <c r="M606" s="1009"/>
      <c r="N606" s="1009"/>
      <c r="O606" s="1009"/>
      <c r="P606" s="1009"/>
      <c r="Q606" s="1009"/>
      <c r="R606" s="1009"/>
      <c r="S606" s="1009"/>
      <c r="T606" s="1009"/>
      <c r="U606" s="1009"/>
      <c r="V606" s="1009"/>
      <c r="W606" s="1009"/>
      <c r="X606" s="1009"/>
      <c r="Y606" s="1009"/>
      <c r="Z606" s="1009"/>
    </row>
    <row r="607" ht="15.75" customHeight="1">
      <c r="A607" s="1009"/>
      <c r="B607" s="1009"/>
      <c r="C607" s="1009"/>
      <c r="D607" s="1009"/>
      <c r="E607" s="1009"/>
      <c r="F607" s="1009"/>
      <c r="G607" s="1009"/>
      <c r="H607" s="1009"/>
      <c r="I607" s="1009"/>
      <c r="J607" s="1009"/>
      <c r="K607" s="1009"/>
      <c r="L607" s="1009"/>
      <c r="M607" s="1009"/>
      <c r="N607" s="1009"/>
      <c r="O607" s="1009"/>
      <c r="P607" s="1009"/>
      <c r="Q607" s="1009"/>
      <c r="R607" s="1009"/>
      <c r="S607" s="1009"/>
      <c r="T607" s="1009"/>
      <c r="U607" s="1009"/>
      <c r="V607" s="1009"/>
      <c r="W607" s="1009"/>
      <c r="X607" s="1009"/>
      <c r="Y607" s="1009"/>
      <c r="Z607" s="1009"/>
    </row>
    <row r="608" ht="15.75" customHeight="1">
      <c r="A608" s="1009"/>
      <c r="B608" s="1009"/>
      <c r="C608" s="1009"/>
      <c r="D608" s="1009"/>
      <c r="E608" s="1009"/>
      <c r="F608" s="1009"/>
      <c r="G608" s="1009"/>
      <c r="H608" s="1009"/>
      <c r="I608" s="1009"/>
      <c r="J608" s="1009"/>
      <c r="K608" s="1009"/>
      <c r="L608" s="1009"/>
      <c r="M608" s="1009"/>
      <c r="N608" s="1009"/>
      <c r="O608" s="1009"/>
      <c r="P608" s="1009"/>
      <c r="Q608" s="1009"/>
      <c r="R608" s="1009"/>
      <c r="S608" s="1009"/>
      <c r="T608" s="1009"/>
      <c r="U608" s="1009"/>
      <c r="V608" s="1009"/>
      <c r="W608" s="1009"/>
      <c r="X608" s="1009"/>
      <c r="Y608" s="1009"/>
      <c r="Z608" s="1009"/>
    </row>
    <row r="609" ht="15.75" customHeight="1">
      <c r="A609" s="1009"/>
      <c r="B609" s="1009"/>
      <c r="C609" s="1009"/>
      <c r="D609" s="1009"/>
      <c r="E609" s="1009"/>
      <c r="F609" s="1009"/>
      <c r="G609" s="1009"/>
      <c r="H609" s="1009"/>
      <c r="I609" s="1009"/>
      <c r="J609" s="1009"/>
      <c r="K609" s="1009"/>
      <c r="L609" s="1009"/>
      <c r="M609" s="1009"/>
      <c r="N609" s="1009"/>
      <c r="O609" s="1009"/>
      <c r="P609" s="1009"/>
      <c r="Q609" s="1009"/>
      <c r="R609" s="1009"/>
      <c r="S609" s="1009"/>
      <c r="T609" s="1009"/>
      <c r="U609" s="1009"/>
      <c r="V609" s="1009"/>
      <c r="W609" s="1009"/>
      <c r="X609" s="1009"/>
      <c r="Y609" s="1009"/>
      <c r="Z609" s="1009"/>
    </row>
    <row r="610" ht="15.75" customHeight="1">
      <c r="A610" s="1009"/>
      <c r="B610" s="1009"/>
      <c r="C610" s="1009"/>
      <c r="D610" s="1009"/>
      <c r="E610" s="1009"/>
      <c r="F610" s="1009"/>
      <c r="G610" s="1009"/>
      <c r="H610" s="1009"/>
      <c r="I610" s="1009"/>
      <c r="J610" s="1009"/>
      <c r="K610" s="1009"/>
      <c r="L610" s="1009"/>
      <c r="M610" s="1009"/>
      <c r="N610" s="1009"/>
      <c r="O610" s="1009"/>
      <c r="P610" s="1009"/>
      <c r="Q610" s="1009"/>
      <c r="R610" s="1009"/>
      <c r="S610" s="1009"/>
      <c r="T610" s="1009"/>
      <c r="U610" s="1009"/>
      <c r="V610" s="1009"/>
      <c r="W610" s="1009"/>
      <c r="X610" s="1009"/>
      <c r="Y610" s="1009"/>
      <c r="Z610" s="1009"/>
    </row>
    <row r="611" ht="15.75" customHeight="1">
      <c r="A611" s="1009"/>
      <c r="B611" s="1009"/>
      <c r="C611" s="1009"/>
      <c r="D611" s="1009"/>
      <c r="E611" s="1009"/>
      <c r="F611" s="1009"/>
      <c r="G611" s="1009"/>
      <c r="H611" s="1009"/>
      <c r="I611" s="1009"/>
      <c r="J611" s="1009"/>
      <c r="K611" s="1009"/>
      <c r="L611" s="1009"/>
      <c r="M611" s="1009"/>
      <c r="N611" s="1009"/>
      <c r="O611" s="1009"/>
      <c r="P611" s="1009"/>
      <c r="Q611" s="1009"/>
      <c r="R611" s="1009"/>
      <c r="S611" s="1009"/>
      <c r="T611" s="1009"/>
      <c r="U611" s="1009"/>
      <c r="V611" s="1009"/>
      <c r="W611" s="1009"/>
      <c r="X611" s="1009"/>
      <c r="Y611" s="1009"/>
      <c r="Z611" s="1009"/>
    </row>
    <row r="612" ht="15.75" customHeight="1">
      <c r="A612" s="1009"/>
      <c r="B612" s="1009"/>
      <c r="C612" s="1009"/>
      <c r="D612" s="1009"/>
      <c r="E612" s="1009"/>
      <c r="F612" s="1009"/>
      <c r="G612" s="1009"/>
      <c r="H612" s="1009"/>
      <c r="I612" s="1009"/>
      <c r="J612" s="1009"/>
      <c r="K612" s="1009"/>
      <c r="L612" s="1009"/>
      <c r="M612" s="1009"/>
      <c r="N612" s="1009"/>
      <c r="O612" s="1009"/>
      <c r="P612" s="1009"/>
      <c r="Q612" s="1009"/>
      <c r="R612" s="1009"/>
      <c r="S612" s="1009"/>
      <c r="T612" s="1009"/>
      <c r="U612" s="1009"/>
      <c r="V612" s="1009"/>
      <c r="W612" s="1009"/>
      <c r="X612" s="1009"/>
      <c r="Y612" s="1009"/>
      <c r="Z612" s="1009"/>
    </row>
    <row r="613" ht="15.75" customHeight="1">
      <c r="A613" s="1009"/>
      <c r="B613" s="1009"/>
      <c r="C613" s="1009"/>
      <c r="D613" s="1009"/>
      <c r="E613" s="1009"/>
      <c r="F613" s="1009"/>
      <c r="G613" s="1009"/>
      <c r="H613" s="1009"/>
      <c r="I613" s="1009"/>
      <c r="J613" s="1009"/>
      <c r="K613" s="1009"/>
      <c r="L613" s="1009"/>
      <c r="M613" s="1009"/>
      <c r="N613" s="1009"/>
      <c r="O613" s="1009"/>
      <c r="P613" s="1009"/>
      <c r="Q613" s="1009"/>
      <c r="R613" s="1009"/>
      <c r="S613" s="1009"/>
      <c r="T613" s="1009"/>
      <c r="U613" s="1009"/>
      <c r="V613" s="1009"/>
      <c r="W613" s="1009"/>
      <c r="X613" s="1009"/>
      <c r="Y613" s="1009"/>
      <c r="Z613" s="1009"/>
    </row>
    <row r="614" ht="15.75" customHeight="1">
      <c r="A614" s="1009"/>
      <c r="B614" s="1009"/>
      <c r="C614" s="1009"/>
      <c r="D614" s="1009"/>
      <c r="E614" s="1009"/>
      <c r="F614" s="1009"/>
      <c r="G614" s="1009"/>
      <c r="H614" s="1009"/>
      <c r="I614" s="1009"/>
      <c r="J614" s="1009"/>
      <c r="K614" s="1009"/>
      <c r="L614" s="1009"/>
      <c r="M614" s="1009"/>
      <c r="N614" s="1009"/>
      <c r="O614" s="1009"/>
      <c r="P614" s="1009"/>
      <c r="Q614" s="1009"/>
      <c r="R614" s="1009"/>
      <c r="S614" s="1009"/>
      <c r="T614" s="1009"/>
      <c r="U614" s="1009"/>
      <c r="V614" s="1009"/>
      <c r="W614" s="1009"/>
      <c r="X614" s="1009"/>
      <c r="Y614" s="1009"/>
      <c r="Z614" s="1009"/>
    </row>
    <row r="615" ht="15.75" customHeight="1">
      <c r="A615" s="1009"/>
      <c r="B615" s="1009"/>
      <c r="C615" s="1009"/>
      <c r="D615" s="1009"/>
      <c r="E615" s="1009"/>
      <c r="F615" s="1009"/>
      <c r="G615" s="1009"/>
      <c r="H615" s="1009"/>
      <c r="I615" s="1009"/>
      <c r="J615" s="1009"/>
      <c r="K615" s="1009"/>
      <c r="L615" s="1009"/>
      <c r="M615" s="1009"/>
      <c r="N615" s="1009"/>
      <c r="O615" s="1009"/>
      <c r="P615" s="1009"/>
      <c r="Q615" s="1009"/>
      <c r="R615" s="1009"/>
      <c r="S615" s="1009"/>
      <c r="T615" s="1009"/>
      <c r="U615" s="1009"/>
      <c r="V615" s="1009"/>
      <c r="W615" s="1009"/>
      <c r="X615" s="1009"/>
      <c r="Y615" s="1009"/>
      <c r="Z615" s="1009"/>
    </row>
    <row r="616" ht="15.75" customHeight="1">
      <c r="A616" s="1009"/>
      <c r="B616" s="1009"/>
      <c r="C616" s="1009"/>
      <c r="D616" s="1009"/>
      <c r="E616" s="1009"/>
      <c r="F616" s="1009"/>
      <c r="G616" s="1009"/>
      <c r="H616" s="1009"/>
      <c r="I616" s="1009"/>
      <c r="J616" s="1009"/>
      <c r="K616" s="1009"/>
      <c r="L616" s="1009"/>
      <c r="M616" s="1009"/>
      <c r="N616" s="1009"/>
      <c r="O616" s="1009"/>
      <c r="P616" s="1009"/>
      <c r="Q616" s="1009"/>
      <c r="R616" s="1009"/>
      <c r="S616" s="1009"/>
      <c r="T616" s="1009"/>
      <c r="U616" s="1009"/>
      <c r="V616" s="1009"/>
      <c r="W616" s="1009"/>
      <c r="X616" s="1009"/>
      <c r="Y616" s="1009"/>
      <c r="Z616" s="1009"/>
    </row>
    <row r="617" ht="15.75" customHeight="1">
      <c r="A617" s="1009"/>
      <c r="B617" s="1009"/>
      <c r="C617" s="1009"/>
      <c r="D617" s="1009"/>
      <c r="E617" s="1009"/>
      <c r="F617" s="1009"/>
      <c r="G617" s="1009"/>
      <c r="H617" s="1009"/>
      <c r="I617" s="1009"/>
      <c r="J617" s="1009"/>
      <c r="K617" s="1009"/>
      <c r="L617" s="1009"/>
      <c r="M617" s="1009"/>
      <c r="N617" s="1009"/>
      <c r="O617" s="1009"/>
      <c r="P617" s="1009"/>
      <c r="Q617" s="1009"/>
      <c r="R617" s="1009"/>
      <c r="S617" s="1009"/>
      <c r="T617" s="1009"/>
      <c r="U617" s="1009"/>
      <c r="V617" s="1009"/>
      <c r="W617" s="1009"/>
      <c r="X617" s="1009"/>
      <c r="Y617" s="1009"/>
      <c r="Z617" s="1009"/>
    </row>
    <row r="618" ht="15.75" customHeight="1">
      <c r="A618" s="1009"/>
      <c r="B618" s="1009"/>
      <c r="C618" s="1009"/>
      <c r="D618" s="1009"/>
      <c r="E618" s="1009"/>
      <c r="F618" s="1009"/>
      <c r="G618" s="1009"/>
      <c r="H618" s="1009"/>
      <c r="I618" s="1009"/>
      <c r="J618" s="1009"/>
      <c r="K618" s="1009"/>
      <c r="L618" s="1009"/>
      <c r="M618" s="1009"/>
      <c r="N618" s="1009"/>
      <c r="O618" s="1009"/>
      <c r="P618" s="1009"/>
      <c r="Q618" s="1009"/>
      <c r="R618" s="1009"/>
      <c r="S618" s="1009"/>
      <c r="T618" s="1009"/>
      <c r="U618" s="1009"/>
      <c r="V618" s="1009"/>
      <c r="W618" s="1009"/>
      <c r="X618" s="1009"/>
      <c r="Y618" s="1009"/>
      <c r="Z618" s="1009"/>
    </row>
    <row r="619" ht="15.75" customHeight="1">
      <c r="A619" s="1009"/>
      <c r="B619" s="1009"/>
      <c r="C619" s="1009"/>
      <c r="D619" s="1009"/>
      <c r="E619" s="1009"/>
      <c r="F619" s="1009"/>
      <c r="G619" s="1009"/>
      <c r="H619" s="1009"/>
      <c r="I619" s="1009"/>
      <c r="J619" s="1009"/>
      <c r="K619" s="1009"/>
      <c r="L619" s="1009"/>
      <c r="M619" s="1009"/>
      <c r="N619" s="1009"/>
      <c r="O619" s="1009"/>
      <c r="P619" s="1009"/>
      <c r="Q619" s="1009"/>
      <c r="R619" s="1009"/>
      <c r="S619" s="1009"/>
      <c r="T619" s="1009"/>
      <c r="U619" s="1009"/>
      <c r="V619" s="1009"/>
      <c r="W619" s="1009"/>
      <c r="X619" s="1009"/>
      <c r="Y619" s="1009"/>
      <c r="Z619" s="1009"/>
    </row>
    <row r="620" ht="15.75" customHeight="1">
      <c r="A620" s="1009"/>
      <c r="B620" s="1009"/>
      <c r="C620" s="1009"/>
      <c r="D620" s="1009"/>
      <c r="E620" s="1009"/>
      <c r="F620" s="1009"/>
      <c r="G620" s="1009"/>
      <c r="H620" s="1009"/>
      <c r="I620" s="1009"/>
      <c r="J620" s="1009"/>
      <c r="K620" s="1009"/>
      <c r="L620" s="1009"/>
      <c r="M620" s="1009"/>
      <c r="N620" s="1009"/>
      <c r="O620" s="1009"/>
      <c r="P620" s="1009"/>
      <c r="Q620" s="1009"/>
      <c r="R620" s="1009"/>
      <c r="S620" s="1009"/>
      <c r="T620" s="1009"/>
      <c r="U620" s="1009"/>
      <c r="V620" s="1009"/>
      <c r="W620" s="1009"/>
      <c r="X620" s="1009"/>
      <c r="Y620" s="1009"/>
      <c r="Z620" s="1009"/>
    </row>
    <row r="621" ht="15.75" customHeight="1">
      <c r="A621" s="1009"/>
      <c r="B621" s="1009"/>
      <c r="C621" s="1009"/>
      <c r="D621" s="1009"/>
      <c r="E621" s="1009"/>
      <c r="F621" s="1009"/>
      <c r="G621" s="1009"/>
      <c r="H621" s="1009"/>
      <c r="I621" s="1009"/>
      <c r="J621" s="1009"/>
      <c r="K621" s="1009"/>
      <c r="L621" s="1009"/>
      <c r="M621" s="1009"/>
      <c r="N621" s="1009"/>
      <c r="O621" s="1009"/>
      <c r="P621" s="1009"/>
      <c r="Q621" s="1009"/>
      <c r="R621" s="1009"/>
      <c r="S621" s="1009"/>
      <c r="T621" s="1009"/>
      <c r="U621" s="1009"/>
      <c r="V621" s="1009"/>
      <c r="W621" s="1009"/>
      <c r="X621" s="1009"/>
      <c r="Y621" s="1009"/>
      <c r="Z621" s="1009"/>
    </row>
    <row r="622" ht="15.75" customHeight="1">
      <c r="A622" s="1009"/>
      <c r="B622" s="1009"/>
      <c r="C622" s="1009"/>
      <c r="D622" s="1009"/>
      <c r="E622" s="1009"/>
      <c r="F622" s="1009"/>
      <c r="G622" s="1009"/>
      <c r="H622" s="1009"/>
      <c r="I622" s="1009"/>
      <c r="J622" s="1009"/>
      <c r="K622" s="1009"/>
      <c r="L622" s="1009"/>
      <c r="M622" s="1009"/>
      <c r="N622" s="1009"/>
      <c r="O622" s="1009"/>
      <c r="P622" s="1009"/>
      <c r="Q622" s="1009"/>
      <c r="R622" s="1009"/>
      <c r="S622" s="1009"/>
      <c r="T622" s="1009"/>
      <c r="U622" s="1009"/>
      <c r="V622" s="1009"/>
      <c r="W622" s="1009"/>
      <c r="X622" s="1009"/>
      <c r="Y622" s="1009"/>
      <c r="Z622" s="1009"/>
    </row>
    <row r="623" ht="15.75" customHeight="1">
      <c r="A623" s="1009"/>
      <c r="B623" s="1009"/>
      <c r="C623" s="1009"/>
      <c r="D623" s="1009"/>
      <c r="E623" s="1009"/>
      <c r="F623" s="1009"/>
      <c r="G623" s="1009"/>
      <c r="H623" s="1009"/>
      <c r="I623" s="1009"/>
      <c r="J623" s="1009"/>
      <c r="K623" s="1009"/>
      <c r="L623" s="1009"/>
      <c r="M623" s="1009"/>
      <c r="N623" s="1009"/>
      <c r="O623" s="1009"/>
      <c r="P623" s="1009"/>
      <c r="Q623" s="1009"/>
      <c r="R623" s="1009"/>
      <c r="S623" s="1009"/>
      <c r="T623" s="1009"/>
      <c r="U623" s="1009"/>
      <c r="V623" s="1009"/>
      <c r="W623" s="1009"/>
      <c r="X623" s="1009"/>
      <c r="Y623" s="1009"/>
      <c r="Z623" s="1009"/>
    </row>
    <row r="624" ht="15.75" customHeight="1">
      <c r="A624" s="1009"/>
      <c r="B624" s="1009"/>
      <c r="C624" s="1009"/>
      <c r="D624" s="1009"/>
      <c r="E624" s="1009"/>
      <c r="F624" s="1009"/>
      <c r="G624" s="1009"/>
      <c r="H624" s="1009"/>
      <c r="I624" s="1009"/>
      <c r="J624" s="1009"/>
      <c r="K624" s="1009"/>
      <c r="L624" s="1009"/>
      <c r="M624" s="1009"/>
      <c r="N624" s="1009"/>
      <c r="O624" s="1009"/>
      <c r="P624" s="1009"/>
      <c r="Q624" s="1009"/>
      <c r="R624" s="1009"/>
      <c r="S624" s="1009"/>
      <c r="T624" s="1009"/>
      <c r="U624" s="1009"/>
      <c r="V624" s="1009"/>
      <c r="W624" s="1009"/>
      <c r="X624" s="1009"/>
      <c r="Y624" s="1009"/>
      <c r="Z624" s="1009"/>
    </row>
    <row r="625" ht="15.75" customHeight="1">
      <c r="A625" s="1009"/>
      <c r="B625" s="1009"/>
      <c r="C625" s="1009"/>
      <c r="D625" s="1009"/>
      <c r="E625" s="1009"/>
      <c r="F625" s="1009"/>
      <c r="G625" s="1009"/>
      <c r="H625" s="1009"/>
      <c r="I625" s="1009"/>
      <c r="J625" s="1009"/>
      <c r="K625" s="1009"/>
      <c r="L625" s="1009"/>
      <c r="M625" s="1009"/>
      <c r="N625" s="1009"/>
      <c r="O625" s="1009"/>
      <c r="P625" s="1009"/>
      <c r="Q625" s="1009"/>
      <c r="R625" s="1009"/>
      <c r="S625" s="1009"/>
      <c r="T625" s="1009"/>
      <c r="U625" s="1009"/>
      <c r="V625" s="1009"/>
      <c r="W625" s="1009"/>
      <c r="X625" s="1009"/>
      <c r="Y625" s="1009"/>
      <c r="Z625" s="1009"/>
    </row>
    <row r="626" ht="15.75" customHeight="1">
      <c r="A626" s="1009"/>
      <c r="B626" s="1009"/>
      <c r="C626" s="1009"/>
      <c r="D626" s="1009"/>
      <c r="E626" s="1009"/>
      <c r="F626" s="1009"/>
      <c r="G626" s="1009"/>
      <c r="H626" s="1009"/>
      <c r="I626" s="1009"/>
      <c r="J626" s="1009"/>
      <c r="K626" s="1009"/>
      <c r="L626" s="1009"/>
      <c r="M626" s="1009"/>
      <c r="N626" s="1009"/>
      <c r="O626" s="1009"/>
      <c r="P626" s="1009"/>
      <c r="Q626" s="1009"/>
      <c r="R626" s="1009"/>
      <c r="S626" s="1009"/>
      <c r="T626" s="1009"/>
      <c r="U626" s="1009"/>
      <c r="V626" s="1009"/>
      <c r="W626" s="1009"/>
      <c r="X626" s="1009"/>
      <c r="Y626" s="1009"/>
      <c r="Z626" s="1009"/>
    </row>
    <row r="627" ht="15.75" customHeight="1">
      <c r="A627" s="1009"/>
      <c r="B627" s="1009"/>
      <c r="C627" s="1009"/>
      <c r="D627" s="1009"/>
      <c r="E627" s="1009"/>
      <c r="F627" s="1009"/>
      <c r="G627" s="1009"/>
      <c r="H627" s="1009"/>
      <c r="I627" s="1009"/>
      <c r="J627" s="1009"/>
      <c r="K627" s="1009"/>
      <c r="L627" s="1009"/>
      <c r="M627" s="1009"/>
      <c r="N627" s="1009"/>
      <c r="O627" s="1009"/>
      <c r="P627" s="1009"/>
      <c r="Q627" s="1009"/>
      <c r="R627" s="1009"/>
      <c r="S627" s="1009"/>
      <c r="T627" s="1009"/>
      <c r="U627" s="1009"/>
      <c r="V627" s="1009"/>
      <c r="W627" s="1009"/>
      <c r="X627" s="1009"/>
      <c r="Y627" s="1009"/>
      <c r="Z627" s="1009"/>
    </row>
    <row r="628" ht="15.75" customHeight="1">
      <c r="A628" s="1009"/>
      <c r="B628" s="1009"/>
      <c r="C628" s="1009"/>
      <c r="D628" s="1009"/>
      <c r="E628" s="1009"/>
      <c r="F628" s="1009"/>
      <c r="G628" s="1009"/>
      <c r="H628" s="1009"/>
      <c r="I628" s="1009"/>
      <c r="J628" s="1009"/>
      <c r="K628" s="1009"/>
      <c r="L628" s="1009"/>
      <c r="M628" s="1009"/>
      <c r="N628" s="1009"/>
      <c r="O628" s="1009"/>
      <c r="P628" s="1009"/>
      <c r="Q628" s="1009"/>
      <c r="R628" s="1009"/>
      <c r="S628" s="1009"/>
      <c r="T628" s="1009"/>
      <c r="U628" s="1009"/>
      <c r="V628" s="1009"/>
      <c r="W628" s="1009"/>
      <c r="X628" s="1009"/>
      <c r="Y628" s="1009"/>
      <c r="Z628" s="1009"/>
    </row>
    <row r="629" ht="15.75" customHeight="1">
      <c r="A629" s="1009"/>
      <c r="B629" s="1009"/>
      <c r="C629" s="1009"/>
      <c r="D629" s="1009"/>
      <c r="E629" s="1009"/>
      <c r="F629" s="1009"/>
      <c r="G629" s="1009"/>
      <c r="H629" s="1009"/>
      <c r="I629" s="1009"/>
      <c r="J629" s="1009"/>
      <c r="K629" s="1009"/>
      <c r="L629" s="1009"/>
      <c r="M629" s="1009"/>
      <c r="N629" s="1009"/>
      <c r="O629" s="1009"/>
      <c r="P629" s="1009"/>
      <c r="Q629" s="1009"/>
      <c r="R629" s="1009"/>
      <c r="S629" s="1009"/>
      <c r="T629" s="1009"/>
      <c r="U629" s="1009"/>
      <c r="V629" s="1009"/>
      <c r="W629" s="1009"/>
      <c r="X629" s="1009"/>
      <c r="Y629" s="1009"/>
      <c r="Z629" s="1009"/>
    </row>
    <row r="630" ht="15.75" customHeight="1">
      <c r="A630" s="1009"/>
      <c r="B630" s="1009"/>
      <c r="C630" s="1009"/>
      <c r="D630" s="1009"/>
      <c r="E630" s="1009"/>
      <c r="F630" s="1009"/>
      <c r="G630" s="1009"/>
      <c r="H630" s="1009"/>
      <c r="I630" s="1009"/>
      <c r="J630" s="1009"/>
      <c r="K630" s="1009"/>
      <c r="L630" s="1009"/>
      <c r="M630" s="1009"/>
      <c r="N630" s="1009"/>
      <c r="O630" s="1009"/>
      <c r="P630" s="1009"/>
      <c r="Q630" s="1009"/>
      <c r="R630" s="1009"/>
      <c r="S630" s="1009"/>
      <c r="T630" s="1009"/>
      <c r="U630" s="1009"/>
      <c r="V630" s="1009"/>
      <c r="W630" s="1009"/>
      <c r="X630" s="1009"/>
      <c r="Y630" s="1009"/>
      <c r="Z630" s="1009"/>
    </row>
    <row r="631" ht="15.75" customHeight="1">
      <c r="A631" s="1009"/>
      <c r="B631" s="1009"/>
      <c r="C631" s="1009"/>
      <c r="D631" s="1009"/>
      <c r="E631" s="1009"/>
      <c r="F631" s="1009"/>
      <c r="G631" s="1009"/>
      <c r="H631" s="1009"/>
      <c r="I631" s="1009"/>
      <c r="J631" s="1009"/>
      <c r="K631" s="1009"/>
      <c r="L631" s="1009"/>
      <c r="M631" s="1009"/>
      <c r="N631" s="1009"/>
      <c r="O631" s="1009"/>
      <c r="P631" s="1009"/>
      <c r="Q631" s="1009"/>
      <c r="R631" s="1009"/>
      <c r="S631" s="1009"/>
      <c r="T631" s="1009"/>
      <c r="U631" s="1009"/>
      <c r="V631" s="1009"/>
      <c r="W631" s="1009"/>
      <c r="X631" s="1009"/>
      <c r="Y631" s="1009"/>
      <c r="Z631" s="1009"/>
    </row>
    <row r="632" ht="15.75" customHeight="1">
      <c r="A632" s="1009"/>
      <c r="B632" s="1009"/>
      <c r="C632" s="1009"/>
      <c r="D632" s="1009"/>
      <c r="E632" s="1009"/>
      <c r="F632" s="1009"/>
      <c r="G632" s="1009"/>
      <c r="H632" s="1009"/>
      <c r="I632" s="1009"/>
      <c r="J632" s="1009"/>
      <c r="K632" s="1009"/>
      <c r="L632" s="1009"/>
      <c r="M632" s="1009"/>
      <c r="N632" s="1009"/>
      <c r="O632" s="1009"/>
      <c r="P632" s="1009"/>
      <c r="Q632" s="1009"/>
      <c r="R632" s="1009"/>
      <c r="S632" s="1009"/>
      <c r="T632" s="1009"/>
      <c r="U632" s="1009"/>
      <c r="V632" s="1009"/>
      <c r="W632" s="1009"/>
      <c r="X632" s="1009"/>
      <c r="Y632" s="1009"/>
      <c r="Z632" s="1009"/>
    </row>
    <row r="633" ht="15.75" customHeight="1">
      <c r="A633" s="1009"/>
      <c r="B633" s="1009"/>
      <c r="C633" s="1009"/>
      <c r="D633" s="1009"/>
      <c r="E633" s="1009"/>
      <c r="F633" s="1009"/>
      <c r="G633" s="1009"/>
      <c r="H633" s="1009"/>
      <c r="I633" s="1009"/>
      <c r="J633" s="1009"/>
      <c r="K633" s="1009"/>
      <c r="L633" s="1009"/>
      <c r="M633" s="1009"/>
      <c r="N633" s="1009"/>
      <c r="O633" s="1009"/>
      <c r="P633" s="1009"/>
      <c r="Q633" s="1009"/>
      <c r="R633" s="1009"/>
      <c r="S633" s="1009"/>
      <c r="T633" s="1009"/>
      <c r="U633" s="1009"/>
      <c r="V633" s="1009"/>
      <c r="W633" s="1009"/>
      <c r="X633" s="1009"/>
      <c r="Y633" s="1009"/>
      <c r="Z633" s="1009"/>
    </row>
    <row r="634" ht="15.75" customHeight="1">
      <c r="A634" s="1009"/>
      <c r="B634" s="1009"/>
      <c r="C634" s="1009"/>
      <c r="D634" s="1009"/>
      <c r="E634" s="1009"/>
      <c r="F634" s="1009"/>
      <c r="G634" s="1009"/>
      <c r="H634" s="1009"/>
      <c r="I634" s="1009"/>
      <c r="J634" s="1009"/>
      <c r="K634" s="1009"/>
      <c r="L634" s="1009"/>
      <c r="M634" s="1009"/>
      <c r="N634" s="1009"/>
      <c r="O634" s="1009"/>
      <c r="P634" s="1009"/>
      <c r="Q634" s="1009"/>
      <c r="R634" s="1009"/>
      <c r="S634" s="1009"/>
      <c r="T634" s="1009"/>
      <c r="U634" s="1009"/>
      <c r="V634" s="1009"/>
      <c r="W634" s="1009"/>
      <c r="X634" s="1009"/>
      <c r="Y634" s="1009"/>
      <c r="Z634" s="1009"/>
    </row>
    <row r="635" ht="15.75" customHeight="1">
      <c r="A635" s="1009"/>
      <c r="B635" s="1009"/>
      <c r="C635" s="1009"/>
      <c r="D635" s="1009"/>
      <c r="E635" s="1009"/>
      <c r="F635" s="1009"/>
      <c r="G635" s="1009"/>
      <c r="H635" s="1009"/>
      <c r="I635" s="1009"/>
      <c r="J635" s="1009"/>
      <c r="K635" s="1009"/>
      <c r="L635" s="1009"/>
      <c r="M635" s="1009"/>
      <c r="N635" s="1009"/>
      <c r="O635" s="1009"/>
      <c r="P635" s="1009"/>
      <c r="Q635" s="1009"/>
      <c r="R635" s="1009"/>
      <c r="S635" s="1009"/>
      <c r="T635" s="1009"/>
      <c r="U635" s="1009"/>
      <c r="V635" s="1009"/>
      <c r="W635" s="1009"/>
      <c r="X635" s="1009"/>
      <c r="Y635" s="1009"/>
      <c r="Z635" s="1009"/>
    </row>
    <row r="636" ht="15.75" customHeight="1">
      <c r="A636" s="1009"/>
      <c r="B636" s="1009"/>
      <c r="C636" s="1009"/>
      <c r="D636" s="1009"/>
      <c r="E636" s="1009"/>
      <c r="F636" s="1009"/>
      <c r="G636" s="1009"/>
      <c r="H636" s="1009"/>
      <c r="I636" s="1009"/>
      <c r="J636" s="1009"/>
      <c r="K636" s="1009"/>
      <c r="L636" s="1009"/>
      <c r="M636" s="1009"/>
      <c r="N636" s="1009"/>
      <c r="O636" s="1009"/>
      <c r="P636" s="1009"/>
      <c r="Q636" s="1009"/>
      <c r="R636" s="1009"/>
      <c r="S636" s="1009"/>
      <c r="T636" s="1009"/>
      <c r="U636" s="1009"/>
      <c r="V636" s="1009"/>
      <c r="W636" s="1009"/>
      <c r="X636" s="1009"/>
      <c r="Y636" s="1009"/>
      <c r="Z636" s="1009"/>
    </row>
    <row r="637" ht="15.75" customHeight="1">
      <c r="A637" s="1009"/>
      <c r="B637" s="1009"/>
      <c r="C637" s="1009"/>
      <c r="D637" s="1009"/>
      <c r="E637" s="1009"/>
      <c r="F637" s="1009"/>
      <c r="G637" s="1009"/>
      <c r="H637" s="1009"/>
      <c r="I637" s="1009"/>
      <c r="J637" s="1009"/>
      <c r="K637" s="1009"/>
      <c r="L637" s="1009"/>
      <c r="M637" s="1009"/>
      <c r="N637" s="1009"/>
      <c r="O637" s="1009"/>
      <c r="P637" s="1009"/>
      <c r="Q637" s="1009"/>
      <c r="R637" s="1009"/>
      <c r="S637" s="1009"/>
      <c r="T637" s="1009"/>
      <c r="U637" s="1009"/>
      <c r="V637" s="1009"/>
      <c r="W637" s="1009"/>
      <c r="X637" s="1009"/>
      <c r="Y637" s="1009"/>
      <c r="Z637" s="1009"/>
    </row>
    <row r="638" ht="15.75" customHeight="1">
      <c r="A638" s="1009"/>
      <c r="B638" s="1009"/>
      <c r="C638" s="1009"/>
      <c r="D638" s="1009"/>
      <c r="E638" s="1009"/>
      <c r="F638" s="1009"/>
      <c r="G638" s="1009"/>
      <c r="H638" s="1009"/>
      <c r="I638" s="1009"/>
      <c r="J638" s="1009"/>
      <c r="K638" s="1009"/>
      <c r="L638" s="1009"/>
      <c r="M638" s="1009"/>
      <c r="N638" s="1009"/>
      <c r="O638" s="1009"/>
      <c r="P638" s="1009"/>
      <c r="Q638" s="1009"/>
      <c r="R638" s="1009"/>
      <c r="S638" s="1009"/>
      <c r="T638" s="1009"/>
      <c r="U638" s="1009"/>
      <c r="V638" s="1009"/>
      <c r="W638" s="1009"/>
      <c r="X638" s="1009"/>
      <c r="Y638" s="1009"/>
      <c r="Z638" s="1009"/>
    </row>
    <row r="639" ht="15.75" customHeight="1">
      <c r="A639" s="1009"/>
      <c r="B639" s="1009"/>
      <c r="C639" s="1009"/>
      <c r="D639" s="1009"/>
      <c r="E639" s="1009"/>
      <c r="F639" s="1009"/>
      <c r="G639" s="1009"/>
      <c r="H639" s="1009"/>
      <c r="I639" s="1009"/>
      <c r="J639" s="1009"/>
      <c r="K639" s="1009"/>
      <c r="L639" s="1009"/>
      <c r="M639" s="1009"/>
      <c r="N639" s="1009"/>
      <c r="O639" s="1009"/>
      <c r="P639" s="1009"/>
      <c r="Q639" s="1009"/>
      <c r="R639" s="1009"/>
      <c r="S639" s="1009"/>
      <c r="T639" s="1009"/>
      <c r="U639" s="1009"/>
      <c r="V639" s="1009"/>
      <c r="W639" s="1009"/>
      <c r="X639" s="1009"/>
      <c r="Y639" s="1009"/>
      <c r="Z639" s="1009"/>
    </row>
    <row r="640" ht="15.75" customHeight="1">
      <c r="A640" s="1009"/>
      <c r="B640" s="1009"/>
      <c r="C640" s="1009"/>
      <c r="D640" s="1009"/>
      <c r="E640" s="1009"/>
      <c r="F640" s="1009"/>
      <c r="G640" s="1009"/>
      <c r="H640" s="1009"/>
      <c r="I640" s="1009"/>
      <c r="J640" s="1009"/>
      <c r="K640" s="1009"/>
      <c r="L640" s="1009"/>
      <c r="M640" s="1009"/>
      <c r="N640" s="1009"/>
      <c r="O640" s="1009"/>
      <c r="P640" s="1009"/>
      <c r="Q640" s="1009"/>
      <c r="R640" s="1009"/>
      <c r="S640" s="1009"/>
      <c r="T640" s="1009"/>
      <c r="U640" s="1009"/>
      <c r="V640" s="1009"/>
      <c r="W640" s="1009"/>
      <c r="X640" s="1009"/>
      <c r="Y640" s="1009"/>
      <c r="Z640" s="1009"/>
    </row>
    <row r="641" ht="15.75" customHeight="1">
      <c r="A641" s="1009"/>
      <c r="B641" s="1009"/>
      <c r="C641" s="1009"/>
      <c r="D641" s="1009"/>
      <c r="E641" s="1009"/>
      <c r="F641" s="1009"/>
      <c r="G641" s="1009"/>
      <c r="H641" s="1009"/>
      <c r="I641" s="1009"/>
      <c r="J641" s="1009"/>
      <c r="K641" s="1009"/>
      <c r="L641" s="1009"/>
      <c r="M641" s="1009"/>
      <c r="N641" s="1009"/>
      <c r="O641" s="1009"/>
      <c r="P641" s="1009"/>
      <c r="Q641" s="1009"/>
      <c r="R641" s="1009"/>
      <c r="S641" s="1009"/>
      <c r="T641" s="1009"/>
      <c r="U641" s="1009"/>
      <c r="V641" s="1009"/>
      <c r="W641" s="1009"/>
      <c r="X641" s="1009"/>
      <c r="Y641" s="1009"/>
      <c r="Z641" s="1009"/>
    </row>
    <row r="642" ht="15.75" customHeight="1">
      <c r="A642" s="1009"/>
      <c r="B642" s="1009"/>
      <c r="C642" s="1009"/>
      <c r="D642" s="1009"/>
      <c r="E642" s="1009"/>
      <c r="F642" s="1009"/>
      <c r="G642" s="1009"/>
      <c r="H642" s="1009"/>
      <c r="I642" s="1009"/>
      <c r="J642" s="1009"/>
      <c r="K642" s="1009"/>
      <c r="L642" s="1009"/>
      <c r="M642" s="1009"/>
      <c r="N642" s="1009"/>
      <c r="O642" s="1009"/>
      <c r="P642" s="1009"/>
      <c r="Q642" s="1009"/>
      <c r="R642" s="1009"/>
      <c r="S642" s="1009"/>
      <c r="T642" s="1009"/>
      <c r="U642" s="1009"/>
      <c r="V642" s="1009"/>
      <c r="W642" s="1009"/>
      <c r="X642" s="1009"/>
      <c r="Y642" s="1009"/>
      <c r="Z642" s="1009"/>
    </row>
    <row r="643" ht="15.75" customHeight="1">
      <c r="A643" s="1009"/>
      <c r="B643" s="1009"/>
      <c r="C643" s="1009"/>
      <c r="D643" s="1009"/>
      <c r="E643" s="1009"/>
      <c r="F643" s="1009"/>
      <c r="G643" s="1009"/>
      <c r="H643" s="1009"/>
      <c r="I643" s="1009"/>
      <c r="J643" s="1009"/>
      <c r="K643" s="1009"/>
      <c r="L643" s="1009"/>
      <c r="M643" s="1009"/>
      <c r="N643" s="1009"/>
      <c r="O643" s="1009"/>
      <c r="P643" s="1009"/>
      <c r="Q643" s="1009"/>
      <c r="R643" s="1009"/>
      <c r="S643" s="1009"/>
      <c r="T643" s="1009"/>
      <c r="U643" s="1009"/>
      <c r="V643" s="1009"/>
      <c r="W643" s="1009"/>
      <c r="X643" s="1009"/>
      <c r="Y643" s="1009"/>
      <c r="Z643" s="1009"/>
    </row>
    <row r="644" ht="15.75" customHeight="1">
      <c r="A644" s="1009"/>
      <c r="B644" s="1009"/>
      <c r="C644" s="1009"/>
      <c r="D644" s="1009"/>
      <c r="E644" s="1009"/>
      <c r="F644" s="1009"/>
      <c r="G644" s="1009"/>
      <c r="H644" s="1009"/>
      <c r="I644" s="1009"/>
      <c r="J644" s="1009"/>
      <c r="K644" s="1009"/>
      <c r="L644" s="1009"/>
      <c r="M644" s="1009"/>
      <c r="N644" s="1009"/>
      <c r="O644" s="1009"/>
      <c r="P644" s="1009"/>
      <c r="Q644" s="1009"/>
      <c r="R644" s="1009"/>
      <c r="S644" s="1009"/>
      <c r="T644" s="1009"/>
      <c r="U644" s="1009"/>
      <c r="V644" s="1009"/>
      <c r="W644" s="1009"/>
      <c r="X644" s="1009"/>
      <c r="Y644" s="1009"/>
      <c r="Z644" s="1009"/>
    </row>
    <row r="645" ht="15.75" customHeight="1">
      <c r="A645" s="1009"/>
      <c r="B645" s="1009"/>
      <c r="C645" s="1009"/>
      <c r="D645" s="1009"/>
      <c r="E645" s="1009"/>
      <c r="F645" s="1009"/>
      <c r="G645" s="1009"/>
      <c r="H645" s="1009"/>
      <c r="I645" s="1009"/>
      <c r="J645" s="1009"/>
      <c r="K645" s="1009"/>
      <c r="L645" s="1009"/>
      <c r="M645" s="1009"/>
      <c r="N645" s="1009"/>
      <c r="O645" s="1009"/>
      <c r="P645" s="1009"/>
      <c r="Q645" s="1009"/>
      <c r="R645" s="1009"/>
      <c r="S645" s="1009"/>
      <c r="T645" s="1009"/>
      <c r="U645" s="1009"/>
      <c r="V645" s="1009"/>
      <c r="W645" s="1009"/>
      <c r="X645" s="1009"/>
      <c r="Y645" s="1009"/>
      <c r="Z645" s="1009"/>
    </row>
    <row r="646" ht="15.75" customHeight="1">
      <c r="A646" s="1009"/>
      <c r="B646" s="1009"/>
      <c r="C646" s="1009"/>
      <c r="D646" s="1009"/>
      <c r="E646" s="1009"/>
      <c r="F646" s="1009"/>
      <c r="G646" s="1009"/>
      <c r="H646" s="1009"/>
      <c r="I646" s="1009"/>
      <c r="J646" s="1009"/>
      <c r="K646" s="1009"/>
      <c r="L646" s="1009"/>
      <c r="M646" s="1009"/>
      <c r="N646" s="1009"/>
      <c r="O646" s="1009"/>
      <c r="P646" s="1009"/>
      <c r="Q646" s="1009"/>
      <c r="R646" s="1009"/>
      <c r="S646" s="1009"/>
      <c r="T646" s="1009"/>
      <c r="U646" s="1009"/>
      <c r="V646" s="1009"/>
      <c r="W646" s="1009"/>
      <c r="X646" s="1009"/>
      <c r="Y646" s="1009"/>
      <c r="Z646" s="1009"/>
    </row>
    <row r="647" ht="15.75" customHeight="1">
      <c r="A647" s="1009"/>
      <c r="B647" s="1009"/>
      <c r="C647" s="1009"/>
      <c r="D647" s="1009"/>
      <c r="E647" s="1009"/>
      <c r="F647" s="1009"/>
      <c r="G647" s="1009"/>
      <c r="H647" s="1009"/>
      <c r="I647" s="1009"/>
      <c r="J647" s="1009"/>
      <c r="K647" s="1009"/>
      <c r="L647" s="1009"/>
      <c r="M647" s="1009"/>
      <c r="N647" s="1009"/>
      <c r="O647" s="1009"/>
      <c r="P647" s="1009"/>
      <c r="Q647" s="1009"/>
      <c r="R647" s="1009"/>
      <c r="S647" s="1009"/>
      <c r="T647" s="1009"/>
      <c r="U647" s="1009"/>
      <c r="V647" s="1009"/>
      <c r="W647" s="1009"/>
      <c r="X647" s="1009"/>
      <c r="Y647" s="1009"/>
      <c r="Z647" s="1009"/>
    </row>
    <row r="648" ht="15.75" customHeight="1">
      <c r="A648" s="1009"/>
      <c r="B648" s="1009"/>
      <c r="C648" s="1009"/>
      <c r="D648" s="1009"/>
      <c r="E648" s="1009"/>
      <c r="F648" s="1009"/>
      <c r="G648" s="1009"/>
      <c r="H648" s="1009"/>
      <c r="I648" s="1009"/>
      <c r="J648" s="1009"/>
      <c r="K648" s="1009"/>
      <c r="L648" s="1009"/>
      <c r="M648" s="1009"/>
      <c r="N648" s="1009"/>
      <c r="O648" s="1009"/>
      <c r="P648" s="1009"/>
      <c r="Q648" s="1009"/>
      <c r="R648" s="1009"/>
      <c r="S648" s="1009"/>
      <c r="T648" s="1009"/>
      <c r="U648" s="1009"/>
      <c r="V648" s="1009"/>
      <c r="W648" s="1009"/>
      <c r="X648" s="1009"/>
      <c r="Y648" s="1009"/>
      <c r="Z648" s="1009"/>
    </row>
    <row r="649" ht="15.75" customHeight="1">
      <c r="A649" s="1009"/>
      <c r="B649" s="1009"/>
      <c r="C649" s="1009"/>
      <c r="D649" s="1009"/>
      <c r="E649" s="1009"/>
      <c r="F649" s="1009"/>
      <c r="G649" s="1009"/>
      <c r="H649" s="1009"/>
      <c r="I649" s="1009"/>
      <c r="J649" s="1009"/>
      <c r="K649" s="1009"/>
      <c r="L649" s="1009"/>
      <c r="M649" s="1009"/>
      <c r="N649" s="1009"/>
      <c r="O649" s="1009"/>
      <c r="P649" s="1009"/>
      <c r="Q649" s="1009"/>
      <c r="R649" s="1009"/>
      <c r="S649" s="1009"/>
      <c r="T649" s="1009"/>
      <c r="U649" s="1009"/>
      <c r="V649" s="1009"/>
      <c r="W649" s="1009"/>
      <c r="X649" s="1009"/>
      <c r="Y649" s="1009"/>
      <c r="Z649" s="1009"/>
    </row>
    <row r="650" ht="15.75" customHeight="1">
      <c r="A650" s="1009"/>
      <c r="B650" s="1009"/>
      <c r="C650" s="1009"/>
      <c r="D650" s="1009"/>
      <c r="E650" s="1009"/>
      <c r="F650" s="1009"/>
      <c r="G650" s="1009"/>
      <c r="H650" s="1009"/>
      <c r="I650" s="1009"/>
      <c r="J650" s="1009"/>
      <c r="K650" s="1009"/>
      <c r="L650" s="1009"/>
      <c r="M650" s="1009"/>
      <c r="N650" s="1009"/>
      <c r="O650" s="1009"/>
      <c r="P650" s="1009"/>
      <c r="Q650" s="1009"/>
      <c r="R650" s="1009"/>
      <c r="S650" s="1009"/>
      <c r="T650" s="1009"/>
      <c r="U650" s="1009"/>
      <c r="V650" s="1009"/>
      <c r="W650" s="1009"/>
      <c r="X650" s="1009"/>
      <c r="Y650" s="1009"/>
      <c r="Z650" s="1009"/>
    </row>
    <row r="651" ht="15.75" customHeight="1">
      <c r="A651" s="1009"/>
      <c r="B651" s="1009"/>
      <c r="C651" s="1009"/>
      <c r="D651" s="1009"/>
      <c r="E651" s="1009"/>
      <c r="F651" s="1009"/>
      <c r="G651" s="1009"/>
      <c r="H651" s="1009"/>
      <c r="I651" s="1009"/>
      <c r="J651" s="1009"/>
      <c r="K651" s="1009"/>
      <c r="L651" s="1009"/>
      <c r="M651" s="1009"/>
      <c r="N651" s="1009"/>
      <c r="O651" s="1009"/>
      <c r="P651" s="1009"/>
      <c r="Q651" s="1009"/>
      <c r="R651" s="1009"/>
      <c r="S651" s="1009"/>
      <c r="T651" s="1009"/>
      <c r="U651" s="1009"/>
      <c r="V651" s="1009"/>
      <c r="W651" s="1009"/>
      <c r="X651" s="1009"/>
      <c r="Y651" s="1009"/>
      <c r="Z651" s="1009"/>
    </row>
    <row r="652" ht="15.75" customHeight="1">
      <c r="A652" s="1009"/>
      <c r="B652" s="1009"/>
      <c r="C652" s="1009"/>
      <c r="D652" s="1009"/>
      <c r="E652" s="1009"/>
      <c r="F652" s="1009"/>
      <c r="G652" s="1009"/>
      <c r="H652" s="1009"/>
      <c r="I652" s="1009"/>
      <c r="J652" s="1009"/>
      <c r="K652" s="1009"/>
      <c r="L652" s="1009"/>
      <c r="M652" s="1009"/>
      <c r="N652" s="1009"/>
      <c r="O652" s="1009"/>
      <c r="P652" s="1009"/>
      <c r="Q652" s="1009"/>
      <c r="R652" s="1009"/>
      <c r="S652" s="1009"/>
      <c r="T652" s="1009"/>
      <c r="U652" s="1009"/>
      <c r="V652" s="1009"/>
      <c r="W652" s="1009"/>
      <c r="X652" s="1009"/>
      <c r="Y652" s="1009"/>
      <c r="Z652" s="1009"/>
    </row>
    <row r="653" ht="15.75" customHeight="1">
      <c r="A653" s="1009"/>
      <c r="B653" s="1009"/>
      <c r="C653" s="1009"/>
      <c r="D653" s="1009"/>
      <c r="E653" s="1009"/>
      <c r="F653" s="1009"/>
      <c r="G653" s="1009"/>
      <c r="H653" s="1009"/>
      <c r="I653" s="1009"/>
      <c r="J653" s="1009"/>
      <c r="K653" s="1009"/>
      <c r="L653" s="1009"/>
      <c r="M653" s="1009"/>
      <c r="N653" s="1009"/>
      <c r="O653" s="1009"/>
      <c r="P653" s="1009"/>
      <c r="Q653" s="1009"/>
      <c r="R653" s="1009"/>
      <c r="S653" s="1009"/>
      <c r="T653" s="1009"/>
      <c r="U653" s="1009"/>
      <c r="V653" s="1009"/>
      <c r="W653" s="1009"/>
      <c r="X653" s="1009"/>
      <c r="Y653" s="1009"/>
      <c r="Z653" s="1009"/>
    </row>
    <row r="654" ht="15.75" customHeight="1">
      <c r="A654" s="1009"/>
      <c r="B654" s="1009"/>
      <c r="C654" s="1009"/>
      <c r="D654" s="1009"/>
      <c r="E654" s="1009"/>
      <c r="F654" s="1009"/>
      <c r="G654" s="1009"/>
      <c r="H654" s="1009"/>
      <c r="I654" s="1009"/>
      <c r="J654" s="1009"/>
      <c r="K654" s="1009"/>
      <c r="L654" s="1009"/>
      <c r="M654" s="1009"/>
      <c r="N654" s="1009"/>
      <c r="O654" s="1009"/>
      <c r="P654" s="1009"/>
      <c r="Q654" s="1009"/>
      <c r="R654" s="1009"/>
      <c r="S654" s="1009"/>
      <c r="T654" s="1009"/>
      <c r="U654" s="1009"/>
      <c r="V654" s="1009"/>
      <c r="W654" s="1009"/>
      <c r="X654" s="1009"/>
      <c r="Y654" s="1009"/>
      <c r="Z654" s="1009"/>
    </row>
    <row r="655" ht="15.75" customHeight="1">
      <c r="A655" s="1009"/>
      <c r="B655" s="1009"/>
      <c r="C655" s="1009"/>
      <c r="D655" s="1009"/>
      <c r="E655" s="1009"/>
      <c r="F655" s="1009"/>
      <c r="G655" s="1009"/>
      <c r="H655" s="1009"/>
      <c r="I655" s="1009"/>
      <c r="J655" s="1009"/>
      <c r="K655" s="1009"/>
      <c r="L655" s="1009"/>
      <c r="M655" s="1009"/>
      <c r="N655" s="1009"/>
      <c r="O655" s="1009"/>
      <c r="P655" s="1009"/>
      <c r="Q655" s="1009"/>
      <c r="R655" s="1009"/>
      <c r="S655" s="1009"/>
      <c r="T655" s="1009"/>
      <c r="U655" s="1009"/>
      <c r="V655" s="1009"/>
      <c r="W655" s="1009"/>
      <c r="X655" s="1009"/>
      <c r="Y655" s="1009"/>
      <c r="Z655" s="1009"/>
    </row>
    <row r="656" ht="15.75" customHeight="1">
      <c r="A656" s="1009"/>
      <c r="B656" s="1009"/>
      <c r="C656" s="1009"/>
      <c r="D656" s="1009"/>
      <c r="E656" s="1009"/>
      <c r="F656" s="1009"/>
      <c r="G656" s="1009"/>
      <c r="H656" s="1009"/>
      <c r="I656" s="1009"/>
      <c r="J656" s="1009"/>
      <c r="K656" s="1009"/>
      <c r="L656" s="1009"/>
      <c r="M656" s="1009"/>
      <c r="N656" s="1009"/>
      <c r="O656" s="1009"/>
      <c r="P656" s="1009"/>
      <c r="Q656" s="1009"/>
      <c r="R656" s="1009"/>
      <c r="S656" s="1009"/>
      <c r="T656" s="1009"/>
      <c r="U656" s="1009"/>
      <c r="V656" s="1009"/>
      <c r="W656" s="1009"/>
      <c r="X656" s="1009"/>
      <c r="Y656" s="1009"/>
      <c r="Z656" s="1009"/>
    </row>
    <row r="657" ht="15.75" customHeight="1">
      <c r="A657" s="1009"/>
      <c r="B657" s="1009"/>
      <c r="C657" s="1009"/>
      <c r="D657" s="1009"/>
      <c r="E657" s="1009"/>
      <c r="F657" s="1009"/>
      <c r="G657" s="1009"/>
      <c r="H657" s="1009"/>
      <c r="I657" s="1009"/>
      <c r="J657" s="1009"/>
      <c r="K657" s="1009"/>
      <c r="L657" s="1009"/>
      <c r="M657" s="1009"/>
      <c r="N657" s="1009"/>
      <c r="O657" s="1009"/>
      <c r="P657" s="1009"/>
      <c r="Q657" s="1009"/>
      <c r="R657" s="1009"/>
      <c r="S657" s="1009"/>
      <c r="T657" s="1009"/>
      <c r="U657" s="1009"/>
      <c r="V657" s="1009"/>
      <c r="W657" s="1009"/>
      <c r="X657" s="1009"/>
      <c r="Y657" s="1009"/>
      <c r="Z657" s="1009"/>
    </row>
    <row r="658" ht="15.75" customHeight="1">
      <c r="A658" s="1009"/>
      <c r="B658" s="1009"/>
      <c r="C658" s="1009"/>
      <c r="D658" s="1009"/>
      <c r="E658" s="1009"/>
      <c r="F658" s="1009"/>
      <c r="G658" s="1009"/>
      <c r="H658" s="1009"/>
      <c r="I658" s="1009"/>
      <c r="J658" s="1009"/>
      <c r="K658" s="1009"/>
      <c r="L658" s="1009"/>
      <c r="M658" s="1009"/>
      <c r="N658" s="1009"/>
      <c r="O658" s="1009"/>
      <c r="P658" s="1009"/>
      <c r="Q658" s="1009"/>
      <c r="R658" s="1009"/>
      <c r="S658" s="1009"/>
      <c r="T658" s="1009"/>
      <c r="U658" s="1009"/>
      <c r="V658" s="1009"/>
      <c r="W658" s="1009"/>
      <c r="X658" s="1009"/>
      <c r="Y658" s="1009"/>
      <c r="Z658" s="1009"/>
    </row>
    <row r="659" ht="15.75" customHeight="1">
      <c r="A659" s="1009"/>
      <c r="B659" s="1009"/>
      <c r="C659" s="1009"/>
      <c r="D659" s="1009"/>
      <c r="E659" s="1009"/>
      <c r="F659" s="1009"/>
      <c r="G659" s="1009"/>
      <c r="H659" s="1009"/>
      <c r="I659" s="1009"/>
      <c r="J659" s="1009"/>
      <c r="K659" s="1009"/>
      <c r="L659" s="1009"/>
      <c r="M659" s="1009"/>
      <c r="N659" s="1009"/>
      <c r="O659" s="1009"/>
      <c r="P659" s="1009"/>
      <c r="Q659" s="1009"/>
      <c r="R659" s="1009"/>
      <c r="S659" s="1009"/>
      <c r="T659" s="1009"/>
      <c r="U659" s="1009"/>
      <c r="V659" s="1009"/>
      <c r="W659" s="1009"/>
      <c r="X659" s="1009"/>
      <c r="Y659" s="1009"/>
      <c r="Z659" s="1009"/>
    </row>
    <row r="660" ht="15.75" customHeight="1">
      <c r="A660" s="1009"/>
      <c r="B660" s="1009"/>
      <c r="C660" s="1009"/>
      <c r="D660" s="1009"/>
      <c r="E660" s="1009"/>
      <c r="F660" s="1009"/>
      <c r="G660" s="1009"/>
      <c r="H660" s="1009"/>
      <c r="I660" s="1009"/>
      <c r="J660" s="1009"/>
      <c r="K660" s="1009"/>
      <c r="L660" s="1009"/>
      <c r="M660" s="1009"/>
      <c r="N660" s="1009"/>
      <c r="O660" s="1009"/>
      <c r="P660" s="1009"/>
      <c r="Q660" s="1009"/>
      <c r="R660" s="1009"/>
      <c r="S660" s="1009"/>
      <c r="T660" s="1009"/>
      <c r="U660" s="1009"/>
      <c r="V660" s="1009"/>
      <c r="W660" s="1009"/>
      <c r="X660" s="1009"/>
      <c r="Y660" s="1009"/>
      <c r="Z660" s="1009"/>
    </row>
    <row r="661" ht="15.75" customHeight="1">
      <c r="A661" s="1009"/>
      <c r="B661" s="1009"/>
      <c r="C661" s="1009"/>
      <c r="D661" s="1009"/>
      <c r="E661" s="1009"/>
      <c r="F661" s="1009"/>
      <c r="G661" s="1009"/>
      <c r="H661" s="1009"/>
      <c r="I661" s="1009"/>
      <c r="J661" s="1009"/>
      <c r="K661" s="1009"/>
      <c r="L661" s="1009"/>
      <c r="M661" s="1009"/>
      <c r="N661" s="1009"/>
      <c r="O661" s="1009"/>
      <c r="P661" s="1009"/>
      <c r="Q661" s="1009"/>
      <c r="R661" s="1009"/>
      <c r="S661" s="1009"/>
      <c r="T661" s="1009"/>
      <c r="U661" s="1009"/>
      <c r="V661" s="1009"/>
      <c r="W661" s="1009"/>
      <c r="X661" s="1009"/>
      <c r="Y661" s="1009"/>
      <c r="Z661" s="1009"/>
    </row>
    <row r="662" ht="15.75" customHeight="1">
      <c r="A662" s="1009"/>
      <c r="B662" s="1009"/>
      <c r="C662" s="1009"/>
      <c r="D662" s="1009"/>
      <c r="E662" s="1009"/>
      <c r="F662" s="1009"/>
      <c r="G662" s="1009"/>
      <c r="H662" s="1009"/>
      <c r="I662" s="1009"/>
      <c r="J662" s="1009"/>
      <c r="K662" s="1009"/>
      <c r="L662" s="1009"/>
      <c r="M662" s="1009"/>
      <c r="N662" s="1009"/>
      <c r="O662" s="1009"/>
      <c r="P662" s="1009"/>
      <c r="Q662" s="1009"/>
      <c r="R662" s="1009"/>
      <c r="S662" s="1009"/>
      <c r="T662" s="1009"/>
      <c r="U662" s="1009"/>
      <c r="V662" s="1009"/>
      <c r="W662" s="1009"/>
      <c r="X662" s="1009"/>
      <c r="Y662" s="1009"/>
      <c r="Z662" s="1009"/>
    </row>
    <row r="663" ht="15.75" customHeight="1">
      <c r="A663" s="1009"/>
      <c r="B663" s="1009"/>
      <c r="C663" s="1009"/>
      <c r="D663" s="1009"/>
      <c r="E663" s="1009"/>
      <c r="F663" s="1009"/>
      <c r="G663" s="1009"/>
      <c r="H663" s="1009"/>
      <c r="I663" s="1009"/>
      <c r="J663" s="1009"/>
      <c r="K663" s="1009"/>
      <c r="L663" s="1009"/>
      <c r="M663" s="1009"/>
      <c r="N663" s="1009"/>
      <c r="O663" s="1009"/>
      <c r="P663" s="1009"/>
      <c r="Q663" s="1009"/>
      <c r="R663" s="1009"/>
      <c r="S663" s="1009"/>
      <c r="T663" s="1009"/>
      <c r="U663" s="1009"/>
      <c r="V663" s="1009"/>
      <c r="W663" s="1009"/>
      <c r="X663" s="1009"/>
      <c r="Y663" s="1009"/>
      <c r="Z663" s="1009"/>
    </row>
    <row r="664" ht="15.75" customHeight="1">
      <c r="A664" s="1009"/>
      <c r="B664" s="1009"/>
      <c r="C664" s="1009"/>
      <c r="D664" s="1009"/>
      <c r="E664" s="1009"/>
      <c r="F664" s="1009"/>
      <c r="G664" s="1009"/>
      <c r="H664" s="1009"/>
      <c r="I664" s="1009"/>
      <c r="J664" s="1009"/>
      <c r="K664" s="1009"/>
      <c r="L664" s="1009"/>
      <c r="M664" s="1009"/>
      <c r="N664" s="1009"/>
      <c r="O664" s="1009"/>
      <c r="P664" s="1009"/>
      <c r="Q664" s="1009"/>
      <c r="R664" s="1009"/>
      <c r="S664" s="1009"/>
      <c r="T664" s="1009"/>
      <c r="U664" s="1009"/>
      <c r="V664" s="1009"/>
      <c r="W664" s="1009"/>
      <c r="X664" s="1009"/>
      <c r="Y664" s="1009"/>
      <c r="Z664" s="1009"/>
    </row>
    <row r="665" ht="15.75" customHeight="1">
      <c r="A665" s="1009"/>
      <c r="B665" s="1009"/>
      <c r="C665" s="1009"/>
      <c r="D665" s="1009"/>
      <c r="E665" s="1009"/>
      <c r="F665" s="1009"/>
      <c r="G665" s="1009"/>
      <c r="H665" s="1009"/>
      <c r="I665" s="1009"/>
      <c r="J665" s="1009"/>
      <c r="K665" s="1009"/>
      <c r="L665" s="1009"/>
      <c r="M665" s="1009"/>
      <c r="N665" s="1009"/>
      <c r="O665" s="1009"/>
      <c r="P665" s="1009"/>
      <c r="Q665" s="1009"/>
      <c r="R665" s="1009"/>
      <c r="S665" s="1009"/>
      <c r="T665" s="1009"/>
      <c r="U665" s="1009"/>
      <c r="V665" s="1009"/>
      <c r="W665" s="1009"/>
      <c r="X665" s="1009"/>
      <c r="Y665" s="1009"/>
      <c r="Z665" s="1009"/>
    </row>
    <row r="666" ht="15.75" customHeight="1">
      <c r="A666" s="1009"/>
      <c r="B666" s="1009"/>
      <c r="C666" s="1009"/>
      <c r="D666" s="1009"/>
      <c r="E666" s="1009"/>
      <c r="F666" s="1009"/>
      <c r="G666" s="1009"/>
      <c r="H666" s="1009"/>
      <c r="I666" s="1009"/>
      <c r="J666" s="1009"/>
      <c r="K666" s="1009"/>
      <c r="L666" s="1009"/>
      <c r="M666" s="1009"/>
      <c r="N666" s="1009"/>
      <c r="O666" s="1009"/>
      <c r="P666" s="1009"/>
      <c r="Q666" s="1009"/>
      <c r="R666" s="1009"/>
      <c r="S666" s="1009"/>
      <c r="T666" s="1009"/>
      <c r="U666" s="1009"/>
      <c r="V666" s="1009"/>
      <c r="W666" s="1009"/>
      <c r="X666" s="1009"/>
      <c r="Y666" s="1009"/>
      <c r="Z666" s="1009"/>
    </row>
    <row r="667" ht="15.75" customHeight="1">
      <c r="A667" s="1009"/>
      <c r="B667" s="1009"/>
      <c r="C667" s="1009"/>
      <c r="D667" s="1009"/>
      <c r="E667" s="1009"/>
      <c r="F667" s="1009"/>
      <c r="G667" s="1009"/>
      <c r="H667" s="1009"/>
      <c r="I667" s="1009"/>
      <c r="J667" s="1009"/>
      <c r="K667" s="1009"/>
      <c r="L667" s="1009"/>
      <c r="M667" s="1009"/>
      <c r="N667" s="1009"/>
      <c r="O667" s="1009"/>
      <c r="P667" s="1009"/>
      <c r="Q667" s="1009"/>
      <c r="R667" s="1009"/>
      <c r="S667" s="1009"/>
      <c r="T667" s="1009"/>
      <c r="U667" s="1009"/>
      <c r="V667" s="1009"/>
      <c r="W667" s="1009"/>
      <c r="X667" s="1009"/>
      <c r="Y667" s="1009"/>
      <c r="Z667" s="1009"/>
    </row>
    <row r="668" ht="15.75" customHeight="1">
      <c r="A668" s="1009"/>
      <c r="B668" s="1009"/>
      <c r="C668" s="1009"/>
      <c r="D668" s="1009"/>
      <c r="E668" s="1009"/>
      <c r="F668" s="1009"/>
      <c r="G668" s="1009"/>
      <c r="H668" s="1009"/>
      <c r="I668" s="1009"/>
      <c r="J668" s="1009"/>
      <c r="K668" s="1009"/>
      <c r="L668" s="1009"/>
      <c r="M668" s="1009"/>
      <c r="N668" s="1009"/>
      <c r="O668" s="1009"/>
      <c r="P668" s="1009"/>
      <c r="Q668" s="1009"/>
      <c r="R668" s="1009"/>
      <c r="S668" s="1009"/>
      <c r="T668" s="1009"/>
      <c r="U668" s="1009"/>
      <c r="V668" s="1009"/>
      <c r="W668" s="1009"/>
      <c r="X668" s="1009"/>
      <c r="Y668" s="1009"/>
      <c r="Z668" s="1009"/>
    </row>
    <row r="669" ht="15.75" customHeight="1">
      <c r="A669" s="1009"/>
      <c r="B669" s="1009"/>
      <c r="C669" s="1009"/>
      <c r="D669" s="1009"/>
      <c r="E669" s="1009"/>
      <c r="F669" s="1009"/>
      <c r="G669" s="1009"/>
      <c r="H669" s="1009"/>
      <c r="I669" s="1009"/>
      <c r="J669" s="1009"/>
      <c r="K669" s="1009"/>
      <c r="L669" s="1009"/>
      <c r="M669" s="1009"/>
      <c r="N669" s="1009"/>
      <c r="O669" s="1009"/>
      <c r="P669" s="1009"/>
      <c r="Q669" s="1009"/>
      <c r="R669" s="1009"/>
      <c r="S669" s="1009"/>
      <c r="T669" s="1009"/>
      <c r="U669" s="1009"/>
      <c r="V669" s="1009"/>
      <c r="W669" s="1009"/>
      <c r="X669" s="1009"/>
      <c r="Y669" s="1009"/>
      <c r="Z669" s="1009"/>
    </row>
    <row r="670" ht="15.75" customHeight="1">
      <c r="A670" s="1009"/>
      <c r="B670" s="1009"/>
      <c r="C670" s="1009"/>
      <c r="D670" s="1009"/>
      <c r="E670" s="1009"/>
      <c r="F670" s="1009"/>
      <c r="G670" s="1009"/>
      <c r="H670" s="1009"/>
      <c r="I670" s="1009"/>
      <c r="J670" s="1009"/>
      <c r="K670" s="1009"/>
      <c r="L670" s="1009"/>
      <c r="M670" s="1009"/>
      <c r="N670" s="1009"/>
      <c r="O670" s="1009"/>
      <c r="P670" s="1009"/>
      <c r="Q670" s="1009"/>
      <c r="R670" s="1009"/>
      <c r="S670" s="1009"/>
      <c r="T670" s="1009"/>
      <c r="U670" s="1009"/>
      <c r="V670" s="1009"/>
      <c r="W670" s="1009"/>
      <c r="X670" s="1009"/>
      <c r="Y670" s="1009"/>
      <c r="Z670" s="1009"/>
    </row>
    <row r="671" ht="15.75" customHeight="1">
      <c r="A671" s="1009"/>
      <c r="B671" s="1009"/>
      <c r="C671" s="1009"/>
      <c r="D671" s="1009"/>
      <c r="E671" s="1009"/>
      <c r="F671" s="1009"/>
      <c r="G671" s="1009"/>
      <c r="H671" s="1009"/>
      <c r="I671" s="1009"/>
      <c r="J671" s="1009"/>
      <c r="K671" s="1009"/>
      <c r="L671" s="1009"/>
      <c r="M671" s="1009"/>
      <c r="N671" s="1009"/>
      <c r="O671" s="1009"/>
      <c r="P671" s="1009"/>
      <c r="Q671" s="1009"/>
      <c r="R671" s="1009"/>
      <c r="S671" s="1009"/>
      <c r="T671" s="1009"/>
      <c r="U671" s="1009"/>
      <c r="V671" s="1009"/>
      <c r="W671" s="1009"/>
      <c r="X671" s="1009"/>
      <c r="Y671" s="1009"/>
      <c r="Z671" s="1009"/>
    </row>
    <row r="672" ht="15.75" customHeight="1">
      <c r="A672" s="1009"/>
      <c r="B672" s="1009"/>
      <c r="C672" s="1009"/>
      <c r="D672" s="1009"/>
      <c r="E672" s="1009"/>
      <c r="F672" s="1009"/>
      <c r="G672" s="1009"/>
      <c r="H672" s="1009"/>
      <c r="I672" s="1009"/>
      <c r="J672" s="1009"/>
      <c r="K672" s="1009"/>
      <c r="L672" s="1009"/>
      <c r="M672" s="1009"/>
      <c r="N672" s="1009"/>
      <c r="O672" s="1009"/>
      <c r="P672" s="1009"/>
      <c r="Q672" s="1009"/>
      <c r="R672" s="1009"/>
      <c r="S672" s="1009"/>
      <c r="T672" s="1009"/>
      <c r="U672" s="1009"/>
      <c r="V672" s="1009"/>
      <c r="W672" s="1009"/>
      <c r="X672" s="1009"/>
      <c r="Y672" s="1009"/>
      <c r="Z672" s="1009"/>
    </row>
    <row r="673" ht="15.75" customHeight="1">
      <c r="A673" s="1009"/>
      <c r="B673" s="1009"/>
      <c r="C673" s="1009"/>
      <c r="D673" s="1009"/>
      <c r="E673" s="1009"/>
      <c r="F673" s="1009"/>
      <c r="G673" s="1009"/>
      <c r="H673" s="1009"/>
      <c r="I673" s="1009"/>
      <c r="J673" s="1009"/>
      <c r="K673" s="1009"/>
      <c r="L673" s="1009"/>
      <c r="M673" s="1009"/>
      <c r="N673" s="1009"/>
      <c r="O673" s="1009"/>
      <c r="P673" s="1009"/>
      <c r="Q673" s="1009"/>
      <c r="R673" s="1009"/>
      <c r="S673" s="1009"/>
      <c r="T673" s="1009"/>
      <c r="U673" s="1009"/>
      <c r="V673" s="1009"/>
      <c r="W673" s="1009"/>
      <c r="X673" s="1009"/>
      <c r="Y673" s="1009"/>
      <c r="Z673" s="1009"/>
    </row>
    <row r="674" ht="15.75" customHeight="1">
      <c r="A674" s="1009"/>
      <c r="B674" s="1009"/>
      <c r="C674" s="1009"/>
      <c r="D674" s="1009"/>
      <c r="E674" s="1009"/>
      <c r="F674" s="1009"/>
      <c r="G674" s="1009"/>
      <c r="H674" s="1009"/>
      <c r="I674" s="1009"/>
      <c r="J674" s="1009"/>
      <c r="K674" s="1009"/>
      <c r="L674" s="1009"/>
      <c r="M674" s="1009"/>
      <c r="N674" s="1009"/>
      <c r="O674" s="1009"/>
      <c r="P674" s="1009"/>
      <c r="Q674" s="1009"/>
      <c r="R674" s="1009"/>
      <c r="S674" s="1009"/>
      <c r="T674" s="1009"/>
      <c r="U674" s="1009"/>
      <c r="V674" s="1009"/>
      <c r="W674" s="1009"/>
      <c r="X674" s="1009"/>
      <c r="Y674" s="1009"/>
      <c r="Z674" s="1009"/>
    </row>
    <row r="675" ht="15.75" customHeight="1">
      <c r="A675" s="1009"/>
      <c r="B675" s="1009"/>
      <c r="C675" s="1009"/>
      <c r="D675" s="1009"/>
      <c r="E675" s="1009"/>
      <c r="F675" s="1009"/>
      <c r="G675" s="1009"/>
      <c r="H675" s="1009"/>
      <c r="I675" s="1009"/>
      <c r="J675" s="1009"/>
      <c r="K675" s="1009"/>
      <c r="L675" s="1009"/>
      <c r="M675" s="1009"/>
      <c r="N675" s="1009"/>
      <c r="O675" s="1009"/>
      <c r="P675" s="1009"/>
      <c r="Q675" s="1009"/>
      <c r="R675" s="1009"/>
      <c r="S675" s="1009"/>
      <c r="T675" s="1009"/>
      <c r="U675" s="1009"/>
      <c r="V675" s="1009"/>
      <c r="W675" s="1009"/>
      <c r="X675" s="1009"/>
      <c r="Y675" s="1009"/>
      <c r="Z675" s="1009"/>
    </row>
    <row r="676" ht="15.75" customHeight="1">
      <c r="A676" s="1009"/>
      <c r="B676" s="1009"/>
      <c r="C676" s="1009"/>
      <c r="D676" s="1009"/>
      <c r="E676" s="1009"/>
      <c r="F676" s="1009"/>
      <c r="G676" s="1009"/>
      <c r="H676" s="1009"/>
      <c r="I676" s="1009"/>
      <c r="J676" s="1009"/>
      <c r="K676" s="1009"/>
      <c r="L676" s="1009"/>
      <c r="M676" s="1009"/>
      <c r="N676" s="1009"/>
      <c r="O676" s="1009"/>
      <c r="P676" s="1009"/>
      <c r="Q676" s="1009"/>
      <c r="R676" s="1009"/>
      <c r="S676" s="1009"/>
      <c r="T676" s="1009"/>
      <c r="U676" s="1009"/>
      <c r="V676" s="1009"/>
      <c r="W676" s="1009"/>
      <c r="X676" s="1009"/>
      <c r="Y676" s="1009"/>
      <c r="Z676" s="1009"/>
    </row>
    <row r="677" ht="15.75" customHeight="1">
      <c r="A677" s="1009"/>
      <c r="B677" s="1009"/>
      <c r="C677" s="1009"/>
      <c r="D677" s="1009"/>
      <c r="E677" s="1009"/>
      <c r="F677" s="1009"/>
      <c r="G677" s="1009"/>
      <c r="H677" s="1009"/>
      <c r="I677" s="1009"/>
      <c r="J677" s="1009"/>
      <c r="K677" s="1009"/>
      <c r="L677" s="1009"/>
      <c r="M677" s="1009"/>
      <c r="N677" s="1009"/>
      <c r="O677" s="1009"/>
      <c r="P677" s="1009"/>
      <c r="Q677" s="1009"/>
      <c r="R677" s="1009"/>
      <c r="S677" s="1009"/>
      <c r="T677" s="1009"/>
      <c r="U677" s="1009"/>
      <c r="V677" s="1009"/>
      <c r="W677" s="1009"/>
      <c r="X677" s="1009"/>
      <c r="Y677" s="1009"/>
      <c r="Z677" s="1009"/>
    </row>
    <row r="678" ht="15.75" customHeight="1">
      <c r="A678" s="1009"/>
      <c r="B678" s="1009"/>
      <c r="C678" s="1009"/>
      <c r="D678" s="1009"/>
      <c r="E678" s="1009"/>
      <c r="F678" s="1009"/>
      <c r="G678" s="1009"/>
      <c r="H678" s="1009"/>
      <c r="I678" s="1009"/>
      <c r="J678" s="1009"/>
      <c r="K678" s="1009"/>
      <c r="L678" s="1009"/>
      <c r="M678" s="1009"/>
      <c r="N678" s="1009"/>
      <c r="O678" s="1009"/>
      <c r="P678" s="1009"/>
      <c r="Q678" s="1009"/>
      <c r="R678" s="1009"/>
      <c r="S678" s="1009"/>
      <c r="T678" s="1009"/>
      <c r="U678" s="1009"/>
      <c r="V678" s="1009"/>
      <c r="W678" s="1009"/>
      <c r="X678" s="1009"/>
      <c r="Y678" s="1009"/>
      <c r="Z678" s="1009"/>
    </row>
    <row r="679" ht="15.75" customHeight="1">
      <c r="A679" s="1009"/>
      <c r="B679" s="1009"/>
      <c r="C679" s="1009"/>
      <c r="D679" s="1009"/>
      <c r="E679" s="1009"/>
      <c r="F679" s="1009"/>
      <c r="G679" s="1009"/>
      <c r="H679" s="1009"/>
      <c r="I679" s="1009"/>
      <c r="J679" s="1009"/>
      <c r="K679" s="1009"/>
      <c r="L679" s="1009"/>
      <c r="M679" s="1009"/>
      <c r="N679" s="1009"/>
      <c r="O679" s="1009"/>
      <c r="P679" s="1009"/>
      <c r="Q679" s="1009"/>
      <c r="R679" s="1009"/>
      <c r="S679" s="1009"/>
      <c r="T679" s="1009"/>
      <c r="U679" s="1009"/>
      <c r="V679" s="1009"/>
      <c r="W679" s="1009"/>
      <c r="X679" s="1009"/>
      <c r="Y679" s="1009"/>
      <c r="Z679" s="1009"/>
    </row>
    <row r="680" ht="15.75" customHeight="1">
      <c r="A680" s="1009"/>
      <c r="B680" s="1009"/>
      <c r="C680" s="1009"/>
      <c r="D680" s="1009"/>
      <c r="E680" s="1009"/>
      <c r="F680" s="1009"/>
      <c r="G680" s="1009"/>
      <c r="H680" s="1009"/>
      <c r="I680" s="1009"/>
      <c r="J680" s="1009"/>
      <c r="K680" s="1009"/>
      <c r="L680" s="1009"/>
      <c r="M680" s="1009"/>
      <c r="N680" s="1009"/>
      <c r="O680" s="1009"/>
      <c r="P680" s="1009"/>
      <c r="Q680" s="1009"/>
      <c r="R680" s="1009"/>
      <c r="S680" s="1009"/>
      <c r="T680" s="1009"/>
      <c r="U680" s="1009"/>
      <c r="V680" s="1009"/>
      <c r="W680" s="1009"/>
      <c r="X680" s="1009"/>
      <c r="Y680" s="1009"/>
      <c r="Z680" s="1009"/>
    </row>
    <row r="681" ht="15.75" customHeight="1">
      <c r="A681" s="1009"/>
      <c r="B681" s="1009"/>
      <c r="C681" s="1009"/>
      <c r="D681" s="1009"/>
      <c r="E681" s="1009"/>
      <c r="F681" s="1009"/>
      <c r="G681" s="1009"/>
      <c r="H681" s="1009"/>
      <c r="I681" s="1009"/>
      <c r="J681" s="1009"/>
      <c r="K681" s="1009"/>
      <c r="L681" s="1009"/>
      <c r="M681" s="1009"/>
      <c r="N681" s="1009"/>
      <c r="O681" s="1009"/>
      <c r="P681" s="1009"/>
      <c r="Q681" s="1009"/>
      <c r="R681" s="1009"/>
      <c r="S681" s="1009"/>
      <c r="T681" s="1009"/>
      <c r="U681" s="1009"/>
      <c r="V681" s="1009"/>
      <c r="W681" s="1009"/>
      <c r="X681" s="1009"/>
      <c r="Y681" s="1009"/>
      <c r="Z681" s="1009"/>
    </row>
    <row r="682" ht="15.75" customHeight="1">
      <c r="A682" s="1009"/>
      <c r="B682" s="1009"/>
      <c r="C682" s="1009"/>
      <c r="D682" s="1009"/>
      <c r="E682" s="1009"/>
      <c r="F682" s="1009"/>
      <c r="G682" s="1009"/>
      <c r="H682" s="1009"/>
      <c r="I682" s="1009"/>
      <c r="J682" s="1009"/>
      <c r="K682" s="1009"/>
      <c r="L682" s="1009"/>
      <c r="M682" s="1009"/>
      <c r="N682" s="1009"/>
      <c r="O682" s="1009"/>
      <c r="P682" s="1009"/>
      <c r="Q682" s="1009"/>
      <c r="R682" s="1009"/>
      <c r="S682" s="1009"/>
      <c r="T682" s="1009"/>
      <c r="U682" s="1009"/>
      <c r="V682" s="1009"/>
      <c r="W682" s="1009"/>
      <c r="X682" s="1009"/>
      <c r="Y682" s="1009"/>
      <c r="Z682" s="1009"/>
    </row>
    <row r="683" ht="15.75" customHeight="1">
      <c r="A683" s="1009"/>
      <c r="B683" s="1009"/>
      <c r="C683" s="1009"/>
      <c r="D683" s="1009"/>
      <c r="E683" s="1009"/>
      <c r="F683" s="1009"/>
      <c r="G683" s="1009"/>
      <c r="H683" s="1009"/>
      <c r="I683" s="1009"/>
      <c r="J683" s="1009"/>
      <c r="K683" s="1009"/>
      <c r="L683" s="1009"/>
      <c r="M683" s="1009"/>
      <c r="N683" s="1009"/>
      <c r="O683" s="1009"/>
      <c r="P683" s="1009"/>
      <c r="Q683" s="1009"/>
      <c r="R683" s="1009"/>
      <c r="S683" s="1009"/>
      <c r="T683" s="1009"/>
      <c r="U683" s="1009"/>
      <c r="V683" s="1009"/>
      <c r="W683" s="1009"/>
      <c r="X683" s="1009"/>
      <c r="Y683" s="1009"/>
      <c r="Z683" s="1009"/>
    </row>
    <row r="684" ht="15.75" customHeight="1">
      <c r="A684" s="1009"/>
      <c r="B684" s="1009"/>
      <c r="C684" s="1009"/>
      <c r="D684" s="1009"/>
      <c r="E684" s="1009"/>
      <c r="F684" s="1009"/>
      <c r="G684" s="1009"/>
      <c r="H684" s="1009"/>
      <c r="I684" s="1009"/>
      <c r="J684" s="1009"/>
      <c r="K684" s="1009"/>
      <c r="L684" s="1009"/>
      <c r="M684" s="1009"/>
      <c r="N684" s="1009"/>
      <c r="O684" s="1009"/>
      <c r="P684" s="1009"/>
      <c r="Q684" s="1009"/>
      <c r="R684" s="1009"/>
      <c r="S684" s="1009"/>
      <c r="T684" s="1009"/>
      <c r="U684" s="1009"/>
      <c r="V684" s="1009"/>
      <c r="W684" s="1009"/>
      <c r="X684" s="1009"/>
      <c r="Y684" s="1009"/>
      <c r="Z684" s="1009"/>
    </row>
    <row r="685" ht="15.75" customHeight="1">
      <c r="A685" s="1009"/>
      <c r="B685" s="1009"/>
      <c r="C685" s="1009"/>
      <c r="D685" s="1009"/>
      <c r="E685" s="1009"/>
      <c r="F685" s="1009"/>
      <c r="G685" s="1009"/>
      <c r="H685" s="1009"/>
      <c r="I685" s="1009"/>
      <c r="J685" s="1009"/>
      <c r="K685" s="1009"/>
      <c r="L685" s="1009"/>
      <c r="M685" s="1009"/>
      <c r="N685" s="1009"/>
      <c r="O685" s="1009"/>
      <c r="P685" s="1009"/>
      <c r="Q685" s="1009"/>
      <c r="R685" s="1009"/>
      <c r="S685" s="1009"/>
      <c r="T685" s="1009"/>
      <c r="U685" s="1009"/>
      <c r="V685" s="1009"/>
      <c r="W685" s="1009"/>
      <c r="X685" s="1009"/>
      <c r="Y685" s="1009"/>
      <c r="Z685" s="1009"/>
    </row>
    <row r="686" ht="15.75" customHeight="1">
      <c r="A686" s="1009"/>
      <c r="B686" s="1009"/>
      <c r="C686" s="1009"/>
      <c r="D686" s="1009"/>
      <c r="E686" s="1009"/>
      <c r="F686" s="1009"/>
      <c r="G686" s="1009"/>
      <c r="H686" s="1009"/>
      <c r="I686" s="1009"/>
      <c r="J686" s="1009"/>
      <c r="K686" s="1009"/>
      <c r="L686" s="1009"/>
      <c r="M686" s="1009"/>
      <c r="N686" s="1009"/>
      <c r="O686" s="1009"/>
      <c r="P686" s="1009"/>
      <c r="Q686" s="1009"/>
      <c r="R686" s="1009"/>
      <c r="S686" s="1009"/>
      <c r="T686" s="1009"/>
      <c r="U686" s="1009"/>
      <c r="V686" s="1009"/>
      <c r="W686" s="1009"/>
      <c r="X686" s="1009"/>
      <c r="Y686" s="1009"/>
      <c r="Z686" s="1009"/>
    </row>
    <row r="687" ht="15.75" customHeight="1">
      <c r="A687" s="1009"/>
      <c r="B687" s="1009"/>
      <c r="C687" s="1009"/>
      <c r="D687" s="1009"/>
      <c r="E687" s="1009"/>
      <c r="F687" s="1009"/>
      <c r="G687" s="1009"/>
      <c r="H687" s="1009"/>
      <c r="I687" s="1009"/>
      <c r="J687" s="1009"/>
      <c r="K687" s="1009"/>
      <c r="L687" s="1009"/>
      <c r="M687" s="1009"/>
      <c r="N687" s="1009"/>
      <c r="O687" s="1009"/>
      <c r="P687" s="1009"/>
      <c r="Q687" s="1009"/>
      <c r="R687" s="1009"/>
      <c r="S687" s="1009"/>
      <c r="T687" s="1009"/>
      <c r="U687" s="1009"/>
      <c r="V687" s="1009"/>
      <c r="W687" s="1009"/>
      <c r="X687" s="1009"/>
      <c r="Y687" s="1009"/>
      <c r="Z687" s="1009"/>
    </row>
    <row r="688" ht="15.75" customHeight="1">
      <c r="A688" s="1009"/>
      <c r="B688" s="1009"/>
      <c r="C688" s="1009"/>
      <c r="D688" s="1009"/>
      <c r="E688" s="1009"/>
      <c r="F688" s="1009"/>
      <c r="G688" s="1009"/>
      <c r="H688" s="1009"/>
      <c r="I688" s="1009"/>
      <c r="J688" s="1009"/>
      <c r="K688" s="1009"/>
      <c r="L688" s="1009"/>
      <c r="M688" s="1009"/>
      <c r="N688" s="1009"/>
      <c r="O688" s="1009"/>
      <c r="P688" s="1009"/>
      <c r="Q688" s="1009"/>
      <c r="R688" s="1009"/>
      <c r="S688" s="1009"/>
      <c r="T688" s="1009"/>
      <c r="U688" s="1009"/>
      <c r="V688" s="1009"/>
      <c r="W688" s="1009"/>
      <c r="X688" s="1009"/>
      <c r="Y688" s="1009"/>
      <c r="Z688" s="1009"/>
    </row>
    <row r="689" ht="15.75" customHeight="1">
      <c r="A689" s="1009"/>
      <c r="B689" s="1009"/>
      <c r="C689" s="1009"/>
      <c r="D689" s="1009"/>
      <c r="E689" s="1009"/>
      <c r="F689" s="1009"/>
      <c r="G689" s="1009"/>
      <c r="H689" s="1009"/>
      <c r="I689" s="1009"/>
      <c r="J689" s="1009"/>
      <c r="K689" s="1009"/>
      <c r="L689" s="1009"/>
      <c r="M689" s="1009"/>
      <c r="N689" s="1009"/>
      <c r="O689" s="1009"/>
      <c r="P689" s="1009"/>
      <c r="Q689" s="1009"/>
      <c r="R689" s="1009"/>
      <c r="S689" s="1009"/>
      <c r="T689" s="1009"/>
      <c r="U689" s="1009"/>
      <c r="V689" s="1009"/>
      <c r="W689" s="1009"/>
      <c r="X689" s="1009"/>
      <c r="Y689" s="1009"/>
      <c r="Z689" s="1009"/>
    </row>
    <row r="690" ht="15.75" customHeight="1">
      <c r="A690" s="1009"/>
      <c r="B690" s="1009"/>
      <c r="C690" s="1009"/>
      <c r="D690" s="1009"/>
      <c r="E690" s="1009"/>
      <c r="F690" s="1009"/>
      <c r="G690" s="1009"/>
      <c r="H690" s="1009"/>
      <c r="I690" s="1009"/>
      <c r="J690" s="1009"/>
      <c r="K690" s="1009"/>
      <c r="L690" s="1009"/>
      <c r="M690" s="1009"/>
      <c r="N690" s="1009"/>
      <c r="O690" s="1009"/>
      <c r="P690" s="1009"/>
      <c r="Q690" s="1009"/>
      <c r="R690" s="1009"/>
      <c r="S690" s="1009"/>
      <c r="T690" s="1009"/>
      <c r="U690" s="1009"/>
      <c r="V690" s="1009"/>
      <c r="W690" s="1009"/>
      <c r="X690" s="1009"/>
      <c r="Y690" s="1009"/>
      <c r="Z690" s="1009"/>
    </row>
    <row r="691" ht="15.75" customHeight="1">
      <c r="A691" s="1009"/>
      <c r="B691" s="1009"/>
      <c r="C691" s="1009"/>
      <c r="D691" s="1009"/>
      <c r="E691" s="1009"/>
      <c r="F691" s="1009"/>
      <c r="G691" s="1009"/>
      <c r="H691" s="1009"/>
      <c r="I691" s="1009"/>
      <c r="J691" s="1009"/>
      <c r="K691" s="1009"/>
      <c r="L691" s="1009"/>
      <c r="M691" s="1009"/>
      <c r="N691" s="1009"/>
      <c r="O691" s="1009"/>
      <c r="P691" s="1009"/>
      <c r="Q691" s="1009"/>
      <c r="R691" s="1009"/>
      <c r="S691" s="1009"/>
      <c r="T691" s="1009"/>
      <c r="U691" s="1009"/>
      <c r="V691" s="1009"/>
      <c r="W691" s="1009"/>
      <c r="X691" s="1009"/>
      <c r="Y691" s="1009"/>
      <c r="Z691" s="1009"/>
    </row>
    <row r="692" ht="15.75" customHeight="1">
      <c r="A692" s="1009"/>
      <c r="B692" s="1009"/>
      <c r="C692" s="1009"/>
      <c r="D692" s="1009"/>
      <c r="E692" s="1009"/>
      <c r="F692" s="1009"/>
      <c r="G692" s="1009"/>
      <c r="H692" s="1009"/>
      <c r="I692" s="1009"/>
      <c r="J692" s="1009"/>
      <c r="K692" s="1009"/>
      <c r="L692" s="1009"/>
      <c r="M692" s="1009"/>
      <c r="N692" s="1009"/>
      <c r="O692" s="1009"/>
      <c r="P692" s="1009"/>
      <c r="Q692" s="1009"/>
      <c r="R692" s="1009"/>
      <c r="S692" s="1009"/>
      <c r="T692" s="1009"/>
      <c r="U692" s="1009"/>
      <c r="V692" s="1009"/>
      <c r="W692" s="1009"/>
      <c r="X692" s="1009"/>
      <c r="Y692" s="1009"/>
      <c r="Z692" s="1009"/>
    </row>
    <row r="693" ht="15.75" customHeight="1">
      <c r="A693" s="1009"/>
      <c r="B693" s="1009"/>
      <c r="C693" s="1009"/>
      <c r="D693" s="1009"/>
      <c r="E693" s="1009"/>
      <c r="F693" s="1009"/>
      <c r="G693" s="1009"/>
      <c r="H693" s="1009"/>
      <c r="I693" s="1009"/>
      <c r="J693" s="1009"/>
      <c r="K693" s="1009"/>
      <c r="L693" s="1009"/>
      <c r="M693" s="1009"/>
      <c r="N693" s="1009"/>
      <c r="O693" s="1009"/>
      <c r="P693" s="1009"/>
      <c r="Q693" s="1009"/>
      <c r="R693" s="1009"/>
      <c r="S693" s="1009"/>
      <c r="T693" s="1009"/>
      <c r="U693" s="1009"/>
      <c r="V693" s="1009"/>
      <c r="W693" s="1009"/>
      <c r="X693" s="1009"/>
      <c r="Y693" s="1009"/>
      <c r="Z693" s="1009"/>
    </row>
    <row r="694" ht="15.75" customHeight="1">
      <c r="A694" s="1009"/>
      <c r="B694" s="1009"/>
      <c r="C694" s="1009"/>
      <c r="D694" s="1009"/>
      <c r="E694" s="1009"/>
      <c r="F694" s="1009"/>
      <c r="G694" s="1009"/>
      <c r="H694" s="1009"/>
      <c r="I694" s="1009"/>
      <c r="J694" s="1009"/>
      <c r="K694" s="1009"/>
      <c r="L694" s="1009"/>
      <c r="M694" s="1009"/>
      <c r="N694" s="1009"/>
      <c r="O694" s="1009"/>
      <c r="P694" s="1009"/>
      <c r="Q694" s="1009"/>
      <c r="R694" s="1009"/>
      <c r="S694" s="1009"/>
      <c r="T694" s="1009"/>
      <c r="U694" s="1009"/>
      <c r="V694" s="1009"/>
      <c r="W694" s="1009"/>
      <c r="X694" s="1009"/>
      <c r="Y694" s="1009"/>
      <c r="Z694" s="1009"/>
    </row>
    <row r="695" ht="15.75" customHeight="1">
      <c r="A695" s="1009"/>
      <c r="B695" s="1009"/>
      <c r="C695" s="1009"/>
      <c r="D695" s="1009"/>
      <c r="E695" s="1009"/>
      <c r="F695" s="1009"/>
      <c r="G695" s="1009"/>
      <c r="H695" s="1009"/>
      <c r="I695" s="1009"/>
      <c r="J695" s="1009"/>
      <c r="K695" s="1009"/>
      <c r="L695" s="1009"/>
      <c r="M695" s="1009"/>
      <c r="N695" s="1009"/>
      <c r="O695" s="1009"/>
      <c r="P695" s="1009"/>
      <c r="Q695" s="1009"/>
      <c r="R695" s="1009"/>
      <c r="S695" s="1009"/>
      <c r="T695" s="1009"/>
      <c r="U695" s="1009"/>
      <c r="V695" s="1009"/>
      <c r="W695" s="1009"/>
      <c r="X695" s="1009"/>
      <c r="Y695" s="1009"/>
      <c r="Z695" s="1009"/>
    </row>
    <row r="696" ht="15.75" customHeight="1">
      <c r="A696" s="1009"/>
      <c r="B696" s="1009"/>
      <c r="C696" s="1009"/>
      <c r="D696" s="1009"/>
      <c r="E696" s="1009"/>
      <c r="F696" s="1009"/>
      <c r="G696" s="1009"/>
      <c r="H696" s="1009"/>
      <c r="I696" s="1009"/>
      <c r="J696" s="1009"/>
      <c r="K696" s="1009"/>
      <c r="L696" s="1009"/>
      <c r="M696" s="1009"/>
      <c r="N696" s="1009"/>
      <c r="O696" s="1009"/>
      <c r="P696" s="1009"/>
      <c r="Q696" s="1009"/>
      <c r="R696" s="1009"/>
      <c r="S696" s="1009"/>
      <c r="T696" s="1009"/>
      <c r="U696" s="1009"/>
      <c r="V696" s="1009"/>
      <c r="W696" s="1009"/>
      <c r="X696" s="1009"/>
      <c r="Y696" s="1009"/>
      <c r="Z696" s="1009"/>
    </row>
    <row r="697" ht="15.75" customHeight="1">
      <c r="A697" s="1009"/>
      <c r="B697" s="1009"/>
      <c r="C697" s="1009"/>
      <c r="D697" s="1009"/>
      <c r="E697" s="1009"/>
      <c r="F697" s="1009"/>
      <c r="G697" s="1009"/>
      <c r="H697" s="1009"/>
      <c r="I697" s="1009"/>
      <c r="J697" s="1009"/>
      <c r="K697" s="1009"/>
      <c r="L697" s="1009"/>
      <c r="M697" s="1009"/>
      <c r="N697" s="1009"/>
      <c r="O697" s="1009"/>
      <c r="P697" s="1009"/>
      <c r="Q697" s="1009"/>
      <c r="R697" s="1009"/>
      <c r="S697" s="1009"/>
      <c r="T697" s="1009"/>
      <c r="U697" s="1009"/>
      <c r="V697" s="1009"/>
      <c r="W697" s="1009"/>
      <c r="X697" s="1009"/>
      <c r="Y697" s="1009"/>
      <c r="Z697" s="1009"/>
    </row>
    <row r="698" ht="15.75" customHeight="1">
      <c r="A698" s="1009"/>
      <c r="B698" s="1009"/>
      <c r="C698" s="1009"/>
      <c r="D698" s="1009"/>
      <c r="E698" s="1009"/>
      <c r="F698" s="1009"/>
      <c r="G698" s="1009"/>
      <c r="H698" s="1009"/>
      <c r="I698" s="1009"/>
      <c r="J698" s="1009"/>
      <c r="K698" s="1009"/>
      <c r="L698" s="1009"/>
      <c r="M698" s="1009"/>
      <c r="N698" s="1009"/>
      <c r="O698" s="1009"/>
      <c r="P698" s="1009"/>
      <c r="Q698" s="1009"/>
      <c r="R698" s="1009"/>
      <c r="S698" s="1009"/>
      <c r="T698" s="1009"/>
      <c r="U698" s="1009"/>
      <c r="V698" s="1009"/>
      <c r="W698" s="1009"/>
      <c r="X698" s="1009"/>
      <c r="Y698" s="1009"/>
      <c r="Z698" s="1009"/>
    </row>
    <row r="699" ht="15.75" customHeight="1">
      <c r="A699" s="1009"/>
      <c r="B699" s="1009"/>
      <c r="C699" s="1009"/>
      <c r="D699" s="1009"/>
      <c r="E699" s="1009"/>
      <c r="F699" s="1009"/>
      <c r="G699" s="1009"/>
      <c r="H699" s="1009"/>
      <c r="I699" s="1009"/>
      <c r="J699" s="1009"/>
      <c r="K699" s="1009"/>
      <c r="L699" s="1009"/>
      <c r="M699" s="1009"/>
      <c r="N699" s="1009"/>
      <c r="O699" s="1009"/>
      <c r="P699" s="1009"/>
      <c r="Q699" s="1009"/>
      <c r="R699" s="1009"/>
      <c r="S699" s="1009"/>
      <c r="T699" s="1009"/>
      <c r="U699" s="1009"/>
      <c r="V699" s="1009"/>
      <c r="W699" s="1009"/>
      <c r="X699" s="1009"/>
      <c r="Y699" s="1009"/>
      <c r="Z699" s="1009"/>
    </row>
    <row r="700" ht="15.75" customHeight="1">
      <c r="A700" s="1009"/>
      <c r="B700" s="1009"/>
      <c r="C700" s="1009"/>
      <c r="D700" s="1009"/>
      <c r="E700" s="1009"/>
      <c r="F700" s="1009"/>
      <c r="G700" s="1009"/>
      <c r="H700" s="1009"/>
      <c r="I700" s="1009"/>
      <c r="J700" s="1009"/>
      <c r="K700" s="1009"/>
      <c r="L700" s="1009"/>
      <c r="M700" s="1009"/>
      <c r="N700" s="1009"/>
      <c r="O700" s="1009"/>
      <c r="P700" s="1009"/>
      <c r="Q700" s="1009"/>
      <c r="R700" s="1009"/>
      <c r="S700" s="1009"/>
      <c r="T700" s="1009"/>
      <c r="U700" s="1009"/>
      <c r="V700" s="1009"/>
      <c r="W700" s="1009"/>
      <c r="X700" s="1009"/>
      <c r="Y700" s="1009"/>
      <c r="Z700" s="1009"/>
    </row>
    <row r="701" ht="15.75" customHeight="1">
      <c r="A701" s="1009"/>
      <c r="B701" s="1009"/>
      <c r="C701" s="1009"/>
      <c r="D701" s="1009"/>
      <c r="E701" s="1009"/>
      <c r="F701" s="1009"/>
      <c r="G701" s="1009"/>
      <c r="H701" s="1009"/>
      <c r="I701" s="1009"/>
      <c r="J701" s="1009"/>
      <c r="K701" s="1009"/>
      <c r="L701" s="1009"/>
      <c r="M701" s="1009"/>
      <c r="N701" s="1009"/>
      <c r="O701" s="1009"/>
      <c r="P701" s="1009"/>
      <c r="Q701" s="1009"/>
      <c r="R701" s="1009"/>
      <c r="S701" s="1009"/>
      <c r="T701" s="1009"/>
      <c r="U701" s="1009"/>
      <c r="V701" s="1009"/>
      <c r="W701" s="1009"/>
      <c r="X701" s="1009"/>
      <c r="Y701" s="1009"/>
      <c r="Z701" s="1009"/>
    </row>
    <row r="702" ht="15.75" customHeight="1">
      <c r="A702" s="1009"/>
      <c r="B702" s="1009"/>
      <c r="C702" s="1009"/>
      <c r="D702" s="1009"/>
      <c r="E702" s="1009"/>
      <c r="F702" s="1009"/>
      <c r="G702" s="1009"/>
      <c r="H702" s="1009"/>
      <c r="I702" s="1009"/>
      <c r="J702" s="1009"/>
      <c r="K702" s="1009"/>
      <c r="L702" s="1009"/>
      <c r="M702" s="1009"/>
      <c r="N702" s="1009"/>
      <c r="O702" s="1009"/>
      <c r="P702" s="1009"/>
      <c r="Q702" s="1009"/>
      <c r="R702" s="1009"/>
      <c r="S702" s="1009"/>
      <c r="T702" s="1009"/>
      <c r="U702" s="1009"/>
      <c r="V702" s="1009"/>
      <c r="W702" s="1009"/>
      <c r="X702" s="1009"/>
      <c r="Y702" s="1009"/>
      <c r="Z702" s="1009"/>
    </row>
    <row r="703" ht="15.75" customHeight="1">
      <c r="A703" s="1009"/>
      <c r="B703" s="1009"/>
      <c r="C703" s="1009"/>
      <c r="D703" s="1009"/>
      <c r="E703" s="1009"/>
      <c r="F703" s="1009"/>
      <c r="G703" s="1009"/>
      <c r="H703" s="1009"/>
      <c r="I703" s="1009"/>
      <c r="J703" s="1009"/>
      <c r="K703" s="1009"/>
      <c r="L703" s="1009"/>
      <c r="M703" s="1009"/>
      <c r="N703" s="1009"/>
      <c r="O703" s="1009"/>
      <c r="P703" s="1009"/>
      <c r="Q703" s="1009"/>
      <c r="R703" s="1009"/>
      <c r="S703" s="1009"/>
      <c r="T703" s="1009"/>
      <c r="U703" s="1009"/>
      <c r="V703" s="1009"/>
      <c r="W703" s="1009"/>
      <c r="X703" s="1009"/>
      <c r="Y703" s="1009"/>
      <c r="Z703" s="1009"/>
    </row>
    <row r="704" ht="15.75" customHeight="1">
      <c r="A704" s="1009"/>
      <c r="B704" s="1009"/>
      <c r="C704" s="1009"/>
      <c r="D704" s="1009"/>
      <c r="E704" s="1009"/>
      <c r="F704" s="1009"/>
      <c r="G704" s="1009"/>
      <c r="H704" s="1009"/>
      <c r="I704" s="1009"/>
      <c r="J704" s="1009"/>
      <c r="K704" s="1009"/>
      <c r="L704" s="1009"/>
      <c r="M704" s="1009"/>
      <c r="N704" s="1009"/>
      <c r="O704" s="1009"/>
      <c r="P704" s="1009"/>
      <c r="Q704" s="1009"/>
      <c r="R704" s="1009"/>
      <c r="S704" s="1009"/>
      <c r="T704" s="1009"/>
      <c r="U704" s="1009"/>
      <c r="V704" s="1009"/>
      <c r="W704" s="1009"/>
      <c r="X704" s="1009"/>
      <c r="Y704" s="1009"/>
      <c r="Z704" s="1009"/>
    </row>
    <row r="705" ht="15.75" customHeight="1">
      <c r="A705" s="1009"/>
      <c r="B705" s="1009"/>
      <c r="C705" s="1009"/>
      <c r="D705" s="1009"/>
      <c r="E705" s="1009"/>
      <c r="F705" s="1009"/>
      <c r="G705" s="1009"/>
      <c r="H705" s="1009"/>
      <c r="I705" s="1009"/>
      <c r="J705" s="1009"/>
      <c r="K705" s="1009"/>
      <c r="L705" s="1009"/>
      <c r="M705" s="1009"/>
      <c r="N705" s="1009"/>
      <c r="O705" s="1009"/>
      <c r="P705" s="1009"/>
      <c r="Q705" s="1009"/>
      <c r="R705" s="1009"/>
      <c r="S705" s="1009"/>
      <c r="T705" s="1009"/>
      <c r="U705" s="1009"/>
      <c r="V705" s="1009"/>
      <c r="W705" s="1009"/>
      <c r="X705" s="1009"/>
      <c r="Y705" s="1009"/>
      <c r="Z705" s="1009"/>
    </row>
    <row r="706" ht="15.75" customHeight="1">
      <c r="A706" s="1009"/>
      <c r="B706" s="1009"/>
      <c r="C706" s="1009"/>
      <c r="D706" s="1009"/>
      <c r="E706" s="1009"/>
      <c r="F706" s="1009"/>
      <c r="G706" s="1009"/>
      <c r="H706" s="1009"/>
      <c r="I706" s="1009"/>
      <c r="J706" s="1009"/>
      <c r="K706" s="1009"/>
      <c r="L706" s="1009"/>
      <c r="M706" s="1009"/>
      <c r="N706" s="1009"/>
      <c r="O706" s="1009"/>
      <c r="P706" s="1009"/>
      <c r="Q706" s="1009"/>
      <c r="R706" s="1009"/>
      <c r="S706" s="1009"/>
      <c r="T706" s="1009"/>
      <c r="U706" s="1009"/>
      <c r="V706" s="1009"/>
      <c r="W706" s="1009"/>
      <c r="X706" s="1009"/>
      <c r="Y706" s="1009"/>
      <c r="Z706" s="1009"/>
    </row>
    <row r="707" ht="15.75" customHeight="1">
      <c r="A707" s="1009"/>
      <c r="B707" s="1009"/>
      <c r="C707" s="1009"/>
      <c r="D707" s="1009"/>
      <c r="E707" s="1009"/>
      <c r="F707" s="1009"/>
      <c r="G707" s="1009"/>
      <c r="H707" s="1009"/>
      <c r="I707" s="1009"/>
      <c r="J707" s="1009"/>
      <c r="K707" s="1009"/>
      <c r="L707" s="1009"/>
      <c r="M707" s="1009"/>
      <c r="N707" s="1009"/>
      <c r="O707" s="1009"/>
      <c r="P707" s="1009"/>
      <c r="Q707" s="1009"/>
      <c r="R707" s="1009"/>
      <c r="S707" s="1009"/>
      <c r="T707" s="1009"/>
      <c r="U707" s="1009"/>
      <c r="V707" s="1009"/>
      <c r="W707" s="1009"/>
      <c r="X707" s="1009"/>
      <c r="Y707" s="1009"/>
      <c r="Z707" s="1009"/>
    </row>
    <row r="708" ht="15.75" customHeight="1">
      <c r="A708" s="1009"/>
      <c r="B708" s="1009"/>
      <c r="C708" s="1009"/>
      <c r="D708" s="1009"/>
      <c r="E708" s="1009"/>
      <c r="F708" s="1009"/>
      <c r="G708" s="1009"/>
      <c r="H708" s="1009"/>
      <c r="I708" s="1009"/>
      <c r="J708" s="1009"/>
      <c r="K708" s="1009"/>
      <c r="L708" s="1009"/>
      <c r="M708" s="1009"/>
      <c r="N708" s="1009"/>
      <c r="O708" s="1009"/>
      <c r="P708" s="1009"/>
      <c r="Q708" s="1009"/>
      <c r="R708" s="1009"/>
      <c r="S708" s="1009"/>
      <c r="T708" s="1009"/>
      <c r="U708" s="1009"/>
      <c r="V708" s="1009"/>
      <c r="W708" s="1009"/>
      <c r="X708" s="1009"/>
      <c r="Y708" s="1009"/>
      <c r="Z708" s="1009"/>
    </row>
    <row r="709" ht="15.75" customHeight="1">
      <c r="A709" s="1009"/>
      <c r="B709" s="1009"/>
      <c r="C709" s="1009"/>
      <c r="D709" s="1009"/>
      <c r="E709" s="1009"/>
      <c r="F709" s="1009"/>
      <c r="G709" s="1009"/>
      <c r="H709" s="1009"/>
      <c r="I709" s="1009"/>
      <c r="J709" s="1009"/>
      <c r="K709" s="1009"/>
      <c r="L709" s="1009"/>
      <c r="M709" s="1009"/>
      <c r="N709" s="1009"/>
      <c r="O709" s="1009"/>
      <c r="P709" s="1009"/>
      <c r="Q709" s="1009"/>
      <c r="R709" s="1009"/>
      <c r="S709" s="1009"/>
      <c r="T709" s="1009"/>
      <c r="U709" s="1009"/>
      <c r="V709" s="1009"/>
      <c r="W709" s="1009"/>
      <c r="X709" s="1009"/>
      <c r="Y709" s="1009"/>
      <c r="Z709" s="1009"/>
    </row>
    <row r="710" ht="15.75" customHeight="1">
      <c r="A710" s="1009"/>
      <c r="B710" s="1009"/>
      <c r="C710" s="1009"/>
      <c r="D710" s="1009"/>
      <c r="E710" s="1009"/>
      <c r="F710" s="1009"/>
      <c r="G710" s="1009"/>
      <c r="H710" s="1009"/>
      <c r="I710" s="1009"/>
      <c r="J710" s="1009"/>
      <c r="K710" s="1009"/>
      <c r="L710" s="1009"/>
      <c r="M710" s="1009"/>
      <c r="N710" s="1009"/>
      <c r="O710" s="1009"/>
      <c r="P710" s="1009"/>
      <c r="Q710" s="1009"/>
      <c r="R710" s="1009"/>
      <c r="S710" s="1009"/>
      <c r="T710" s="1009"/>
      <c r="U710" s="1009"/>
      <c r="V710" s="1009"/>
      <c r="W710" s="1009"/>
      <c r="X710" s="1009"/>
      <c r="Y710" s="1009"/>
      <c r="Z710" s="1009"/>
    </row>
    <row r="711" ht="15.75" customHeight="1">
      <c r="A711" s="1009"/>
      <c r="B711" s="1009"/>
      <c r="C711" s="1009"/>
      <c r="D711" s="1009"/>
      <c r="E711" s="1009"/>
      <c r="F711" s="1009"/>
      <c r="G711" s="1009"/>
      <c r="H711" s="1009"/>
      <c r="I711" s="1009"/>
      <c r="J711" s="1009"/>
      <c r="K711" s="1009"/>
      <c r="L711" s="1009"/>
      <c r="M711" s="1009"/>
      <c r="N711" s="1009"/>
      <c r="O711" s="1009"/>
      <c r="P711" s="1009"/>
      <c r="Q711" s="1009"/>
      <c r="R711" s="1009"/>
      <c r="S711" s="1009"/>
      <c r="T711" s="1009"/>
      <c r="U711" s="1009"/>
      <c r="V711" s="1009"/>
      <c r="W711" s="1009"/>
      <c r="X711" s="1009"/>
      <c r="Y711" s="1009"/>
      <c r="Z711" s="1009"/>
    </row>
    <row r="712" ht="15.75" customHeight="1">
      <c r="A712" s="1009"/>
      <c r="B712" s="1009"/>
      <c r="C712" s="1009"/>
      <c r="D712" s="1009"/>
      <c r="E712" s="1009"/>
      <c r="F712" s="1009"/>
      <c r="G712" s="1009"/>
      <c r="H712" s="1009"/>
      <c r="I712" s="1009"/>
      <c r="J712" s="1009"/>
      <c r="K712" s="1009"/>
      <c r="L712" s="1009"/>
      <c r="M712" s="1009"/>
      <c r="N712" s="1009"/>
      <c r="O712" s="1009"/>
      <c r="P712" s="1009"/>
      <c r="Q712" s="1009"/>
      <c r="R712" s="1009"/>
      <c r="S712" s="1009"/>
      <c r="T712" s="1009"/>
      <c r="U712" s="1009"/>
      <c r="V712" s="1009"/>
      <c r="W712" s="1009"/>
      <c r="X712" s="1009"/>
      <c r="Y712" s="1009"/>
      <c r="Z712" s="1009"/>
    </row>
    <row r="713" ht="15.75" customHeight="1">
      <c r="A713" s="1009"/>
      <c r="B713" s="1009"/>
      <c r="C713" s="1009"/>
      <c r="D713" s="1009"/>
      <c r="E713" s="1009"/>
      <c r="F713" s="1009"/>
      <c r="G713" s="1009"/>
      <c r="H713" s="1009"/>
      <c r="I713" s="1009"/>
      <c r="J713" s="1009"/>
      <c r="K713" s="1009"/>
      <c r="L713" s="1009"/>
      <c r="M713" s="1009"/>
      <c r="N713" s="1009"/>
      <c r="O713" s="1009"/>
      <c r="P713" s="1009"/>
      <c r="Q713" s="1009"/>
      <c r="R713" s="1009"/>
      <c r="S713" s="1009"/>
      <c r="T713" s="1009"/>
      <c r="U713" s="1009"/>
      <c r="V713" s="1009"/>
      <c r="W713" s="1009"/>
      <c r="X713" s="1009"/>
      <c r="Y713" s="1009"/>
      <c r="Z713" s="1009"/>
    </row>
    <row r="714" ht="15.75" customHeight="1">
      <c r="A714" s="1009"/>
      <c r="B714" s="1009"/>
      <c r="C714" s="1009"/>
      <c r="D714" s="1009"/>
      <c r="E714" s="1009"/>
      <c r="F714" s="1009"/>
      <c r="G714" s="1009"/>
      <c r="H714" s="1009"/>
      <c r="I714" s="1009"/>
      <c r="J714" s="1009"/>
      <c r="K714" s="1009"/>
      <c r="L714" s="1009"/>
      <c r="M714" s="1009"/>
      <c r="N714" s="1009"/>
      <c r="O714" s="1009"/>
      <c r="P714" s="1009"/>
      <c r="Q714" s="1009"/>
      <c r="R714" s="1009"/>
      <c r="S714" s="1009"/>
      <c r="T714" s="1009"/>
      <c r="U714" s="1009"/>
      <c r="V714" s="1009"/>
      <c r="W714" s="1009"/>
      <c r="X714" s="1009"/>
      <c r="Y714" s="1009"/>
      <c r="Z714" s="1009"/>
    </row>
    <row r="715" ht="15.75" customHeight="1">
      <c r="A715" s="1009"/>
      <c r="B715" s="1009"/>
      <c r="C715" s="1009"/>
      <c r="D715" s="1009"/>
      <c r="E715" s="1009"/>
      <c r="F715" s="1009"/>
      <c r="G715" s="1009"/>
      <c r="H715" s="1009"/>
      <c r="I715" s="1009"/>
      <c r="J715" s="1009"/>
      <c r="K715" s="1009"/>
      <c r="L715" s="1009"/>
      <c r="M715" s="1009"/>
      <c r="N715" s="1009"/>
      <c r="O715" s="1009"/>
      <c r="P715" s="1009"/>
      <c r="Q715" s="1009"/>
      <c r="R715" s="1009"/>
      <c r="S715" s="1009"/>
      <c r="T715" s="1009"/>
      <c r="U715" s="1009"/>
      <c r="V715" s="1009"/>
      <c r="W715" s="1009"/>
      <c r="X715" s="1009"/>
      <c r="Y715" s="1009"/>
      <c r="Z715" s="1009"/>
    </row>
    <row r="716" ht="15.75" customHeight="1">
      <c r="A716" s="1009"/>
      <c r="B716" s="1009"/>
      <c r="C716" s="1009"/>
      <c r="D716" s="1009"/>
      <c r="E716" s="1009"/>
      <c r="F716" s="1009"/>
      <c r="G716" s="1009"/>
      <c r="H716" s="1009"/>
      <c r="I716" s="1009"/>
      <c r="J716" s="1009"/>
      <c r="K716" s="1009"/>
      <c r="L716" s="1009"/>
      <c r="M716" s="1009"/>
      <c r="N716" s="1009"/>
      <c r="O716" s="1009"/>
      <c r="P716" s="1009"/>
      <c r="Q716" s="1009"/>
      <c r="R716" s="1009"/>
      <c r="S716" s="1009"/>
      <c r="T716" s="1009"/>
      <c r="U716" s="1009"/>
      <c r="V716" s="1009"/>
      <c r="W716" s="1009"/>
      <c r="X716" s="1009"/>
      <c r="Y716" s="1009"/>
      <c r="Z716" s="1009"/>
    </row>
    <row r="717" ht="15.75" customHeight="1">
      <c r="A717" s="1009"/>
      <c r="B717" s="1009"/>
      <c r="C717" s="1009"/>
      <c r="D717" s="1009"/>
      <c r="E717" s="1009"/>
      <c r="F717" s="1009"/>
      <c r="G717" s="1009"/>
      <c r="H717" s="1009"/>
      <c r="I717" s="1009"/>
      <c r="J717" s="1009"/>
      <c r="K717" s="1009"/>
      <c r="L717" s="1009"/>
      <c r="M717" s="1009"/>
      <c r="N717" s="1009"/>
      <c r="O717" s="1009"/>
      <c r="P717" s="1009"/>
      <c r="Q717" s="1009"/>
      <c r="R717" s="1009"/>
      <c r="S717" s="1009"/>
      <c r="T717" s="1009"/>
      <c r="U717" s="1009"/>
      <c r="V717" s="1009"/>
      <c r="W717" s="1009"/>
      <c r="X717" s="1009"/>
      <c r="Y717" s="1009"/>
      <c r="Z717" s="1009"/>
    </row>
    <row r="718" ht="15.75" customHeight="1">
      <c r="A718" s="1009"/>
      <c r="B718" s="1009"/>
      <c r="C718" s="1009"/>
      <c r="D718" s="1009"/>
      <c r="E718" s="1009"/>
      <c r="F718" s="1009"/>
      <c r="G718" s="1009"/>
      <c r="H718" s="1009"/>
      <c r="I718" s="1009"/>
      <c r="J718" s="1009"/>
      <c r="K718" s="1009"/>
      <c r="L718" s="1009"/>
      <c r="M718" s="1009"/>
      <c r="N718" s="1009"/>
      <c r="O718" s="1009"/>
      <c r="P718" s="1009"/>
      <c r="Q718" s="1009"/>
      <c r="R718" s="1009"/>
      <c r="S718" s="1009"/>
      <c r="T718" s="1009"/>
      <c r="U718" s="1009"/>
      <c r="V718" s="1009"/>
      <c r="W718" s="1009"/>
      <c r="X718" s="1009"/>
      <c r="Y718" s="1009"/>
      <c r="Z718" s="1009"/>
    </row>
    <row r="719" ht="15.75" customHeight="1">
      <c r="A719" s="1009"/>
      <c r="B719" s="1009"/>
      <c r="C719" s="1009"/>
      <c r="D719" s="1009"/>
      <c r="E719" s="1009"/>
      <c r="F719" s="1009"/>
      <c r="G719" s="1009"/>
      <c r="H719" s="1009"/>
      <c r="I719" s="1009"/>
      <c r="J719" s="1009"/>
      <c r="K719" s="1009"/>
      <c r="L719" s="1009"/>
      <c r="M719" s="1009"/>
      <c r="N719" s="1009"/>
      <c r="O719" s="1009"/>
      <c r="P719" s="1009"/>
      <c r="Q719" s="1009"/>
      <c r="R719" s="1009"/>
      <c r="S719" s="1009"/>
      <c r="T719" s="1009"/>
      <c r="U719" s="1009"/>
      <c r="V719" s="1009"/>
      <c r="W719" s="1009"/>
      <c r="X719" s="1009"/>
      <c r="Y719" s="1009"/>
      <c r="Z719" s="1009"/>
    </row>
    <row r="720" ht="15.75" customHeight="1">
      <c r="A720" s="1009"/>
      <c r="B720" s="1009"/>
      <c r="C720" s="1009"/>
      <c r="D720" s="1009"/>
      <c r="E720" s="1009"/>
      <c r="F720" s="1009"/>
      <c r="G720" s="1009"/>
      <c r="H720" s="1009"/>
      <c r="I720" s="1009"/>
      <c r="J720" s="1009"/>
      <c r="K720" s="1009"/>
      <c r="L720" s="1009"/>
      <c r="M720" s="1009"/>
      <c r="N720" s="1009"/>
      <c r="O720" s="1009"/>
      <c r="P720" s="1009"/>
      <c r="Q720" s="1009"/>
      <c r="R720" s="1009"/>
      <c r="S720" s="1009"/>
      <c r="T720" s="1009"/>
      <c r="U720" s="1009"/>
      <c r="V720" s="1009"/>
      <c r="W720" s="1009"/>
      <c r="X720" s="1009"/>
      <c r="Y720" s="1009"/>
      <c r="Z720" s="1009"/>
    </row>
    <row r="721" ht="15.75" customHeight="1">
      <c r="A721" s="1009"/>
      <c r="B721" s="1009"/>
      <c r="C721" s="1009"/>
      <c r="D721" s="1009"/>
      <c r="E721" s="1009"/>
      <c r="F721" s="1009"/>
      <c r="G721" s="1009"/>
      <c r="H721" s="1009"/>
      <c r="I721" s="1009"/>
      <c r="J721" s="1009"/>
      <c r="K721" s="1009"/>
      <c r="L721" s="1009"/>
      <c r="M721" s="1009"/>
      <c r="N721" s="1009"/>
      <c r="O721" s="1009"/>
      <c r="P721" s="1009"/>
      <c r="Q721" s="1009"/>
      <c r="R721" s="1009"/>
      <c r="S721" s="1009"/>
      <c r="T721" s="1009"/>
      <c r="U721" s="1009"/>
      <c r="V721" s="1009"/>
      <c r="W721" s="1009"/>
      <c r="X721" s="1009"/>
      <c r="Y721" s="1009"/>
      <c r="Z721" s="1009"/>
    </row>
    <row r="722" ht="15.75" customHeight="1">
      <c r="A722" s="1009"/>
      <c r="B722" s="1009"/>
      <c r="C722" s="1009"/>
      <c r="D722" s="1009"/>
      <c r="E722" s="1009"/>
      <c r="F722" s="1009"/>
      <c r="G722" s="1009"/>
      <c r="H722" s="1009"/>
      <c r="I722" s="1009"/>
      <c r="J722" s="1009"/>
      <c r="K722" s="1009"/>
      <c r="L722" s="1009"/>
      <c r="M722" s="1009"/>
      <c r="N722" s="1009"/>
      <c r="O722" s="1009"/>
      <c r="P722" s="1009"/>
      <c r="Q722" s="1009"/>
      <c r="R722" s="1009"/>
      <c r="S722" s="1009"/>
      <c r="T722" s="1009"/>
      <c r="U722" s="1009"/>
      <c r="V722" s="1009"/>
      <c r="W722" s="1009"/>
      <c r="X722" s="1009"/>
      <c r="Y722" s="1009"/>
      <c r="Z722" s="1009"/>
    </row>
    <row r="723" ht="15.75" customHeight="1">
      <c r="A723" s="1009"/>
      <c r="B723" s="1009"/>
      <c r="C723" s="1009"/>
      <c r="D723" s="1009"/>
      <c r="E723" s="1009"/>
      <c r="F723" s="1009"/>
      <c r="G723" s="1009"/>
      <c r="H723" s="1009"/>
      <c r="I723" s="1009"/>
      <c r="J723" s="1009"/>
      <c r="K723" s="1009"/>
      <c r="L723" s="1009"/>
      <c r="M723" s="1009"/>
      <c r="N723" s="1009"/>
      <c r="O723" s="1009"/>
      <c r="P723" s="1009"/>
      <c r="Q723" s="1009"/>
      <c r="R723" s="1009"/>
      <c r="S723" s="1009"/>
      <c r="T723" s="1009"/>
      <c r="U723" s="1009"/>
      <c r="V723" s="1009"/>
      <c r="W723" s="1009"/>
      <c r="X723" s="1009"/>
      <c r="Y723" s="1009"/>
      <c r="Z723" s="1009"/>
    </row>
    <row r="724" ht="15.75" customHeight="1">
      <c r="A724" s="1009"/>
      <c r="B724" s="1009"/>
      <c r="C724" s="1009"/>
      <c r="D724" s="1009"/>
      <c r="E724" s="1009"/>
      <c r="F724" s="1009"/>
      <c r="G724" s="1009"/>
      <c r="H724" s="1009"/>
      <c r="I724" s="1009"/>
      <c r="J724" s="1009"/>
      <c r="K724" s="1009"/>
      <c r="L724" s="1009"/>
      <c r="M724" s="1009"/>
      <c r="N724" s="1009"/>
      <c r="O724" s="1009"/>
      <c r="P724" s="1009"/>
      <c r="Q724" s="1009"/>
      <c r="R724" s="1009"/>
      <c r="S724" s="1009"/>
      <c r="T724" s="1009"/>
      <c r="U724" s="1009"/>
      <c r="V724" s="1009"/>
      <c r="W724" s="1009"/>
      <c r="X724" s="1009"/>
      <c r="Y724" s="1009"/>
      <c r="Z724" s="1009"/>
    </row>
    <row r="725" ht="15.75" customHeight="1">
      <c r="A725" s="1009"/>
      <c r="B725" s="1009"/>
      <c r="C725" s="1009"/>
      <c r="D725" s="1009"/>
      <c r="E725" s="1009"/>
      <c r="F725" s="1009"/>
      <c r="G725" s="1009"/>
      <c r="H725" s="1009"/>
      <c r="I725" s="1009"/>
      <c r="J725" s="1009"/>
      <c r="K725" s="1009"/>
      <c r="L725" s="1009"/>
      <c r="M725" s="1009"/>
      <c r="N725" s="1009"/>
      <c r="O725" s="1009"/>
      <c r="P725" s="1009"/>
      <c r="Q725" s="1009"/>
      <c r="R725" s="1009"/>
      <c r="S725" s="1009"/>
      <c r="T725" s="1009"/>
      <c r="U725" s="1009"/>
      <c r="V725" s="1009"/>
      <c r="W725" s="1009"/>
      <c r="X725" s="1009"/>
      <c r="Y725" s="1009"/>
      <c r="Z725" s="1009"/>
    </row>
    <row r="726" ht="15.75" customHeight="1">
      <c r="A726" s="1009"/>
      <c r="B726" s="1009"/>
      <c r="C726" s="1009"/>
      <c r="D726" s="1009"/>
      <c r="E726" s="1009"/>
      <c r="F726" s="1009"/>
      <c r="G726" s="1009"/>
      <c r="H726" s="1009"/>
      <c r="I726" s="1009"/>
      <c r="J726" s="1009"/>
      <c r="K726" s="1009"/>
      <c r="L726" s="1009"/>
      <c r="M726" s="1009"/>
      <c r="N726" s="1009"/>
      <c r="O726" s="1009"/>
      <c r="P726" s="1009"/>
      <c r="Q726" s="1009"/>
      <c r="R726" s="1009"/>
      <c r="S726" s="1009"/>
      <c r="T726" s="1009"/>
      <c r="U726" s="1009"/>
      <c r="V726" s="1009"/>
      <c r="W726" s="1009"/>
      <c r="X726" s="1009"/>
      <c r="Y726" s="1009"/>
      <c r="Z726" s="1009"/>
    </row>
    <row r="727" ht="15.75" customHeight="1">
      <c r="A727" s="1009"/>
      <c r="B727" s="1009"/>
      <c r="C727" s="1009"/>
      <c r="D727" s="1009"/>
      <c r="E727" s="1009"/>
      <c r="F727" s="1009"/>
      <c r="G727" s="1009"/>
      <c r="H727" s="1009"/>
      <c r="I727" s="1009"/>
      <c r="J727" s="1009"/>
      <c r="K727" s="1009"/>
      <c r="L727" s="1009"/>
      <c r="M727" s="1009"/>
      <c r="N727" s="1009"/>
      <c r="O727" s="1009"/>
      <c r="P727" s="1009"/>
      <c r="Q727" s="1009"/>
      <c r="R727" s="1009"/>
      <c r="S727" s="1009"/>
      <c r="T727" s="1009"/>
      <c r="U727" s="1009"/>
      <c r="V727" s="1009"/>
      <c r="W727" s="1009"/>
      <c r="X727" s="1009"/>
      <c r="Y727" s="1009"/>
      <c r="Z727" s="1009"/>
    </row>
    <row r="728" ht="15.75" customHeight="1">
      <c r="A728" s="1009"/>
      <c r="B728" s="1009"/>
      <c r="C728" s="1009"/>
      <c r="D728" s="1009"/>
      <c r="E728" s="1009"/>
      <c r="F728" s="1009"/>
      <c r="G728" s="1009"/>
      <c r="H728" s="1009"/>
      <c r="I728" s="1009"/>
      <c r="J728" s="1009"/>
      <c r="K728" s="1009"/>
      <c r="L728" s="1009"/>
      <c r="M728" s="1009"/>
      <c r="N728" s="1009"/>
      <c r="O728" s="1009"/>
      <c r="P728" s="1009"/>
      <c r="Q728" s="1009"/>
      <c r="R728" s="1009"/>
      <c r="S728" s="1009"/>
      <c r="T728" s="1009"/>
      <c r="U728" s="1009"/>
      <c r="V728" s="1009"/>
      <c r="W728" s="1009"/>
      <c r="X728" s="1009"/>
      <c r="Y728" s="1009"/>
      <c r="Z728" s="1009"/>
    </row>
    <row r="729" ht="15.75" customHeight="1">
      <c r="A729" s="1009"/>
      <c r="B729" s="1009"/>
      <c r="C729" s="1009"/>
      <c r="D729" s="1009"/>
      <c r="E729" s="1009"/>
      <c r="F729" s="1009"/>
      <c r="G729" s="1009"/>
      <c r="H729" s="1009"/>
      <c r="I729" s="1009"/>
      <c r="J729" s="1009"/>
      <c r="K729" s="1009"/>
      <c r="L729" s="1009"/>
      <c r="M729" s="1009"/>
      <c r="N729" s="1009"/>
      <c r="O729" s="1009"/>
      <c r="P729" s="1009"/>
      <c r="Q729" s="1009"/>
      <c r="R729" s="1009"/>
      <c r="S729" s="1009"/>
      <c r="T729" s="1009"/>
      <c r="U729" s="1009"/>
      <c r="V729" s="1009"/>
      <c r="W729" s="1009"/>
      <c r="X729" s="1009"/>
      <c r="Y729" s="1009"/>
      <c r="Z729" s="1009"/>
    </row>
    <row r="730" ht="15.75" customHeight="1">
      <c r="A730" s="1009"/>
      <c r="B730" s="1009"/>
      <c r="C730" s="1009"/>
      <c r="D730" s="1009"/>
      <c r="E730" s="1009"/>
      <c r="F730" s="1009"/>
      <c r="G730" s="1009"/>
      <c r="H730" s="1009"/>
      <c r="I730" s="1009"/>
      <c r="J730" s="1009"/>
      <c r="K730" s="1009"/>
      <c r="L730" s="1009"/>
      <c r="M730" s="1009"/>
      <c r="N730" s="1009"/>
      <c r="O730" s="1009"/>
      <c r="P730" s="1009"/>
      <c r="Q730" s="1009"/>
      <c r="R730" s="1009"/>
      <c r="S730" s="1009"/>
      <c r="T730" s="1009"/>
      <c r="U730" s="1009"/>
      <c r="V730" s="1009"/>
      <c r="W730" s="1009"/>
      <c r="X730" s="1009"/>
      <c r="Y730" s="1009"/>
      <c r="Z730" s="1009"/>
    </row>
    <row r="731" ht="15.75" customHeight="1">
      <c r="A731" s="1009"/>
      <c r="B731" s="1009"/>
      <c r="C731" s="1009"/>
      <c r="D731" s="1009"/>
      <c r="E731" s="1009"/>
      <c r="F731" s="1009"/>
      <c r="G731" s="1009"/>
      <c r="H731" s="1009"/>
      <c r="I731" s="1009"/>
      <c r="J731" s="1009"/>
      <c r="K731" s="1009"/>
      <c r="L731" s="1009"/>
      <c r="M731" s="1009"/>
      <c r="N731" s="1009"/>
      <c r="O731" s="1009"/>
      <c r="P731" s="1009"/>
      <c r="Q731" s="1009"/>
      <c r="R731" s="1009"/>
      <c r="S731" s="1009"/>
      <c r="T731" s="1009"/>
      <c r="U731" s="1009"/>
      <c r="V731" s="1009"/>
      <c r="W731" s="1009"/>
      <c r="X731" s="1009"/>
      <c r="Y731" s="1009"/>
      <c r="Z731" s="1009"/>
    </row>
    <row r="732" ht="15.75" customHeight="1">
      <c r="A732" s="1009"/>
      <c r="B732" s="1009"/>
      <c r="C732" s="1009"/>
      <c r="D732" s="1009"/>
      <c r="E732" s="1009"/>
      <c r="F732" s="1009"/>
      <c r="G732" s="1009"/>
      <c r="H732" s="1009"/>
      <c r="I732" s="1009"/>
      <c r="J732" s="1009"/>
      <c r="K732" s="1009"/>
      <c r="L732" s="1009"/>
      <c r="M732" s="1009"/>
      <c r="N732" s="1009"/>
      <c r="O732" s="1009"/>
      <c r="P732" s="1009"/>
      <c r="Q732" s="1009"/>
      <c r="R732" s="1009"/>
      <c r="S732" s="1009"/>
      <c r="T732" s="1009"/>
      <c r="U732" s="1009"/>
      <c r="V732" s="1009"/>
      <c r="W732" s="1009"/>
      <c r="X732" s="1009"/>
      <c r="Y732" s="1009"/>
      <c r="Z732" s="1009"/>
    </row>
    <row r="733" ht="15.75" customHeight="1">
      <c r="A733" s="1009"/>
      <c r="B733" s="1009"/>
      <c r="C733" s="1009"/>
      <c r="D733" s="1009"/>
      <c r="E733" s="1009"/>
      <c r="F733" s="1009"/>
      <c r="G733" s="1009"/>
      <c r="H733" s="1009"/>
      <c r="I733" s="1009"/>
      <c r="J733" s="1009"/>
      <c r="K733" s="1009"/>
      <c r="L733" s="1009"/>
      <c r="M733" s="1009"/>
      <c r="N733" s="1009"/>
      <c r="O733" s="1009"/>
      <c r="P733" s="1009"/>
      <c r="Q733" s="1009"/>
      <c r="R733" s="1009"/>
      <c r="S733" s="1009"/>
      <c r="T733" s="1009"/>
      <c r="U733" s="1009"/>
      <c r="V733" s="1009"/>
      <c r="W733" s="1009"/>
      <c r="X733" s="1009"/>
      <c r="Y733" s="1009"/>
      <c r="Z733" s="1009"/>
    </row>
    <row r="734" ht="15.75" customHeight="1">
      <c r="A734" s="1009"/>
      <c r="B734" s="1009"/>
      <c r="C734" s="1009"/>
      <c r="D734" s="1009"/>
      <c r="E734" s="1009"/>
      <c r="F734" s="1009"/>
      <c r="G734" s="1009"/>
      <c r="H734" s="1009"/>
      <c r="I734" s="1009"/>
      <c r="J734" s="1009"/>
      <c r="K734" s="1009"/>
      <c r="L734" s="1009"/>
      <c r="M734" s="1009"/>
      <c r="N734" s="1009"/>
      <c r="O734" s="1009"/>
      <c r="P734" s="1009"/>
      <c r="Q734" s="1009"/>
      <c r="R734" s="1009"/>
      <c r="S734" s="1009"/>
      <c r="T734" s="1009"/>
      <c r="U734" s="1009"/>
      <c r="V734" s="1009"/>
      <c r="W734" s="1009"/>
      <c r="X734" s="1009"/>
      <c r="Y734" s="1009"/>
      <c r="Z734" s="1009"/>
    </row>
    <row r="735" ht="15.75" customHeight="1">
      <c r="A735" s="1009"/>
      <c r="B735" s="1009"/>
      <c r="C735" s="1009"/>
      <c r="D735" s="1009"/>
      <c r="E735" s="1009"/>
      <c r="F735" s="1009"/>
      <c r="G735" s="1009"/>
      <c r="H735" s="1009"/>
      <c r="I735" s="1009"/>
      <c r="J735" s="1009"/>
      <c r="K735" s="1009"/>
      <c r="L735" s="1009"/>
      <c r="M735" s="1009"/>
      <c r="N735" s="1009"/>
      <c r="O735" s="1009"/>
      <c r="P735" s="1009"/>
      <c r="Q735" s="1009"/>
      <c r="R735" s="1009"/>
      <c r="S735" s="1009"/>
      <c r="T735" s="1009"/>
      <c r="U735" s="1009"/>
      <c r="V735" s="1009"/>
      <c r="W735" s="1009"/>
      <c r="X735" s="1009"/>
      <c r="Y735" s="1009"/>
      <c r="Z735" s="1009"/>
    </row>
    <row r="736" ht="15.75" customHeight="1">
      <c r="A736" s="1009"/>
      <c r="B736" s="1009"/>
      <c r="C736" s="1009"/>
      <c r="D736" s="1009"/>
      <c r="E736" s="1009"/>
      <c r="F736" s="1009"/>
      <c r="G736" s="1009"/>
      <c r="H736" s="1009"/>
      <c r="I736" s="1009"/>
      <c r="J736" s="1009"/>
      <c r="K736" s="1009"/>
      <c r="L736" s="1009"/>
      <c r="M736" s="1009"/>
      <c r="N736" s="1009"/>
      <c r="O736" s="1009"/>
      <c r="P736" s="1009"/>
      <c r="Q736" s="1009"/>
      <c r="R736" s="1009"/>
      <c r="S736" s="1009"/>
      <c r="T736" s="1009"/>
      <c r="U736" s="1009"/>
      <c r="V736" s="1009"/>
      <c r="W736" s="1009"/>
      <c r="X736" s="1009"/>
      <c r="Y736" s="1009"/>
      <c r="Z736" s="1009"/>
    </row>
    <row r="737" ht="15.75" customHeight="1">
      <c r="A737" s="1009"/>
      <c r="B737" s="1009"/>
      <c r="C737" s="1009"/>
      <c r="D737" s="1009"/>
      <c r="E737" s="1009"/>
      <c r="F737" s="1009"/>
      <c r="G737" s="1009"/>
      <c r="H737" s="1009"/>
      <c r="I737" s="1009"/>
      <c r="J737" s="1009"/>
      <c r="K737" s="1009"/>
      <c r="L737" s="1009"/>
      <c r="M737" s="1009"/>
      <c r="N737" s="1009"/>
      <c r="O737" s="1009"/>
      <c r="P737" s="1009"/>
      <c r="Q737" s="1009"/>
      <c r="R737" s="1009"/>
      <c r="S737" s="1009"/>
      <c r="T737" s="1009"/>
      <c r="U737" s="1009"/>
      <c r="V737" s="1009"/>
      <c r="W737" s="1009"/>
      <c r="X737" s="1009"/>
      <c r="Y737" s="1009"/>
      <c r="Z737" s="1009"/>
    </row>
    <row r="738" ht="15.75" customHeight="1">
      <c r="A738" s="1009"/>
      <c r="B738" s="1009"/>
      <c r="C738" s="1009"/>
      <c r="D738" s="1009"/>
      <c r="E738" s="1009"/>
      <c r="F738" s="1009"/>
      <c r="G738" s="1009"/>
      <c r="H738" s="1009"/>
      <c r="I738" s="1009"/>
      <c r="J738" s="1009"/>
      <c r="K738" s="1009"/>
      <c r="L738" s="1009"/>
      <c r="M738" s="1009"/>
      <c r="N738" s="1009"/>
      <c r="O738" s="1009"/>
      <c r="P738" s="1009"/>
      <c r="Q738" s="1009"/>
      <c r="R738" s="1009"/>
      <c r="S738" s="1009"/>
      <c r="T738" s="1009"/>
      <c r="U738" s="1009"/>
      <c r="V738" s="1009"/>
      <c r="W738" s="1009"/>
      <c r="X738" s="1009"/>
      <c r="Y738" s="1009"/>
      <c r="Z738" s="1009"/>
    </row>
    <row r="739" ht="15.75" customHeight="1">
      <c r="A739" s="1009"/>
      <c r="B739" s="1009"/>
      <c r="C739" s="1009"/>
      <c r="D739" s="1009"/>
      <c r="E739" s="1009"/>
      <c r="F739" s="1009"/>
      <c r="G739" s="1009"/>
      <c r="H739" s="1009"/>
      <c r="I739" s="1009"/>
      <c r="J739" s="1009"/>
      <c r="K739" s="1009"/>
      <c r="L739" s="1009"/>
      <c r="M739" s="1009"/>
      <c r="N739" s="1009"/>
      <c r="O739" s="1009"/>
      <c r="P739" s="1009"/>
      <c r="Q739" s="1009"/>
      <c r="R739" s="1009"/>
      <c r="S739" s="1009"/>
      <c r="T739" s="1009"/>
      <c r="U739" s="1009"/>
      <c r="V739" s="1009"/>
      <c r="W739" s="1009"/>
      <c r="X739" s="1009"/>
      <c r="Y739" s="1009"/>
      <c r="Z739" s="1009"/>
    </row>
    <row r="740" ht="15.75" customHeight="1">
      <c r="A740" s="1009"/>
      <c r="B740" s="1009"/>
      <c r="C740" s="1009"/>
      <c r="D740" s="1009"/>
      <c r="E740" s="1009"/>
      <c r="F740" s="1009"/>
      <c r="G740" s="1009"/>
      <c r="H740" s="1009"/>
      <c r="I740" s="1009"/>
      <c r="J740" s="1009"/>
      <c r="K740" s="1009"/>
      <c r="L740" s="1009"/>
      <c r="M740" s="1009"/>
      <c r="N740" s="1009"/>
      <c r="O740" s="1009"/>
      <c r="P740" s="1009"/>
      <c r="Q740" s="1009"/>
      <c r="R740" s="1009"/>
      <c r="S740" s="1009"/>
      <c r="T740" s="1009"/>
      <c r="U740" s="1009"/>
      <c r="V740" s="1009"/>
      <c r="W740" s="1009"/>
      <c r="X740" s="1009"/>
      <c r="Y740" s="1009"/>
      <c r="Z740" s="1009"/>
    </row>
    <row r="741" ht="15.75" customHeight="1">
      <c r="A741" s="1009"/>
      <c r="B741" s="1009"/>
      <c r="C741" s="1009"/>
      <c r="D741" s="1009"/>
      <c r="E741" s="1009"/>
      <c r="F741" s="1009"/>
      <c r="G741" s="1009"/>
      <c r="H741" s="1009"/>
      <c r="I741" s="1009"/>
      <c r="J741" s="1009"/>
      <c r="K741" s="1009"/>
      <c r="L741" s="1009"/>
      <c r="M741" s="1009"/>
      <c r="N741" s="1009"/>
      <c r="O741" s="1009"/>
      <c r="P741" s="1009"/>
      <c r="Q741" s="1009"/>
      <c r="R741" s="1009"/>
      <c r="S741" s="1009"/>
      <c r="T741" s="1009"/>
      <c r="U741" s="1009"/>
      <c r="V741" s="1009"/>
      <c r="W741" s="1009"/>
      <c r="X741" s="1009"/>
      <c r="Y741" s="1009"/>
      <c r="Z741" s="1009"/>
    </row>
    <row r="742" ht="15.75" customHeight="1">
      <c r="A742" s="1009"/>
      <c r="B742" s="1009"/>
      <c r="C742" s="1009"/>
      <c r="D742" s="1009"/>
      <c r="E742" s="1009"/>
      <c r="F742" s="1009"/>
      <c r="G742" s="1009"/>
      <c r="H742" s="1009"/>
      <c r="I742" s="1009"/>
      <c r="J742" s="1009"/>
      <c r="K742" s="1009"/>
      <c r="L742" s="1009"/>
      <c r="M742" s="1009"/>
      <c r="N742" s="1009"/>
      <c r="O742" s="1009"/>
      <c r="P742" s="1009"/>
      <c r="Q742" s="1009"/>
      <c r="R742" s="1009"/>
      <c r="S742" s="1009"/>
      <c r="T742" s="1009"/>
      <c r="U742" s="1009"/>
      <c r="V742" s="1009"/>
      <c r="W742" s="1009"/>
      <c r="X742" s="1009"/>
      <c r="Y742" s="1009"/>
      <c r="Z742" s="1009"/>
    </row>
    <row r="743" ht="15.75" customHeight="1">
      <c r="A743" s="1009"/>
      <c r="B743" s="1009"/>
      <c r="C743" s="1009"/>
      <c r="D743" s="1009"/>
      <c r="E743" s="1009"/>
      <c r="F743" s="1009"/>
      <c r="G743" s="1009"/>
      <c r="H743" s="1009"/>
      <c r="I743" s="1009"/>
      <c r="J743" s="1009"/>
      <c r="K743" s="1009"/>
      <c r="L743" s="1009"/>
      <c r="M743" s="1009"/>
      <c r="N743" s="1009"/>
      <c r="O743" s="1009"/>
      <c r="P743" s="1009"/>
      <c r="Q743" s="1009"/>
      <c r="R743" s="1009"/>
      <c r="S743" s="1009"/>
      <c r="T743" s="1009"/>
      <c r="U743" s="1009"/>
      <c r="V743" s="1009"/>
      <c r="W743" s="1009"/>
      <c r="X743" s="1009"/>
      <c r="Y743" s="1009"/>
      <c r="Z743" s="1009"/>
    </row>
    <row r="744" ht="15.75" customHeight="1">
      <c r="A744" s="1009"/>
      <c r="B744" s="1009"/>
      <c r="C744" s="1009"/>
      <c r="D744" s="1009"/>
      <c r="E744" s="1009"/>
      <c r="F744" s="1009"/>
      <c r="G744" s="1009"/>
      <c r="H744" s="1009"/>
      <c r="I744" s="1009"/>
      <c r="J744" s="1009"/>
      <c r="K744" s="1009"/>
      <c r="L744" s="1009"/>
      <c r="M744" s="1009"/>
      <c r="N744" s="1009"/>
      <c r="O744" s="1009"/>
      <c r="P744" s="1009"/>
      <c r="Q744" s="1009"/>
      <c r="R744" s="1009"/>
      <c r="S744" s="1009"/>
      <c r="T744" s="1009"/>
      <c r="U744" s="1009"/>
      <c r="V744" s="1009"/>
      <c r="W744" s="1009"/>
      <c r="X744" s="1009"/>
      <c r="Y744" s="1009"/>
      <c r="Z744" s="1009"/>
    </row>
    <row r="745" ht="15.75" customHeight="1">
      <c r="A745" s="1009"/>
      <c r="B745" s="1009"/>
      <c r="C745" s="1009"/>
      <c r="D745" s="1009"/>
      <c r="E745" s="1009"/>
      <c r="F745" s="1009"/>
      <c r="G745" s="1009"/>
      <c r="H745" s="1009"/>
      <c r="I745" s="1009"/>
      <c r="J745" s="1009"/>
      <c r="K745" s="1009"/>
      <c r="L745" s="1009"/>
      <c r="M745" s="1009"/>
      <c r="N745" s="1009"/>
      <c r="O745" s="1009"/>
      <c r="P745" s="1009"/>
      <c r="Q745" s="1009"/>
      <c r="R745" s="1009"/>
      <c r="S745" s="1009"/>
      <c r="T745" s="1009"/>
      <c r="U745" s="1009"/>
      <c r="V745" s="1009"/>
      <c r="W745" s="1009"/>
      <c r="X745" s="1009"/>
      <c r="Y745" s="1009"/>
      <c r="Z745" s="1009"/>
    </row>
    <row r="746" ht="15.75" customHeight="1">
      <c r="A746" s="1009"/>
      <c r="B746" s="1009"/>
      <c r="C746" s="1009"/>
      <c r="D746" s="1009"/>
      <c r="E746" s="1009"/>
      <c r="F746" s="1009"/>
      <c r="G746" s="1009"/>
      <c r="H746" s="1009"/>
      <c r="I746" s="1009"/>
      <c r="J746" s="1009"/>
      <c r="K746" s="1009"/>
      <c r="L746" s="1009"/>
      <c r="M746" s="1009"/>
      <c r="N746" s="1009"/>
      <c r="O746" s="1009"/>
      <c r="P746" s="1009"/>
      <c r="Q746" s="1009"/>
      <c r="R746" s="1009"/>
      <c r="S746" s="1009"/>
      <c r="T746" s="1009"/>
      <c r="U746" s="1009"/>
      <c r="V746" s="1009"/>
      <c r="W746" s="1009"/>
      <c r="X746" s="1009"/>
      <c r="Y746" s="1009"/>
      <c r="Z746" s="1009"/>
    </row>
    <row r="747" ht="15.75" customHeight="1">
      <c r="A747" s="1009"/>
      <c r="B747" s="1009"/>
      <c r="C747" s="1009"/>
      <c r="D747" s="1009"/>
      <c r="E747" s="1009"/>
      <c r="F747" s="1009"/>
      <c r="G747" s="1009"/>
      <c r="H747" s="1009"/>
      <c r="I747" s="1009"/>
      <c r="J747" s="1009"/>
      <c r="K747" s="1009"/>
      <c r="L747" s="1009"/>
      <c r="M747" s="1009"/>
      <c r="N747" s="1009"/>
      <c r="O747" s="1009"/>
      <c r="P747" s="1009"/>
      <c r="Q747" s="1009"/>
      <c r="R747" s="1009"/>
      <c r="S747" s="1009"/>
      <c r="T747" s="1009"/>
      <c r="U747" s="1009"/>
      <c r="V747" s="1009"/>
      <c r="W747" s="1009"/>
      <c r="X747" s="1009"/>
      <c r="Y747" s="1009"/>
      <c r="Z747" s="1009"/>
    </row>
    <row r="748" ht="15.75" customHeight="1">
      <c r="A748" s="1009"/>
      <c r="B748" s="1009"/>
      <c r="C748" s="1009"/>
      <c r="D748" s="1009"/>
      <c r="E748" s="1009"/>
      <c r="F748" s="1009"/>
      <c r="G748" s="1009"/>
      <c r="H748" s="1009"/>
      <c r="I748" s="1009"/>
      <c r="J748" s="1009"/>
      <c r="K748" s="1009"/>
      <c r="L748" s="1009"/>
      <c r="M748" s="1009"/>
      <c r="N748" s="1009"/>
      <c r="O748" s="1009"/>
      <c r="P748" s="1009"/>
      <c r="Q748" s="1009"/>
      <c r="R748" s="1009"/>
      <c r="S748" s="1009"/>
      <c r="T748" s="1009"/>
      <c r="U748" s="1009"/>
      <c r="V748" s="1009"/>
      <c r="W748" s="1009"/>
      <c r="X748" s="1009"/>
      <c r="Y748" s="1009"/>
      <c r="Z748" s="1009"/>
    </row>
    <row r="749" ht="15.75" customHeight="1">
      <c r="A749" s="1009"/>
      <c r="B749" s="1009"/>
      <c r="C749" s="1009"/>
      <c r="D749" s="1009"/>
      <c r="E749" s="1009"/>
      <c r="F749" s="1009"/>
      <c r="G749" s="1009"/>
      <c r="H749" s="1009"/>
      <c r="I749" s="1009"/>
      <c r="J749" s="1009"/>
      <c r="K749" s="1009"/>
      <c r="L749" s="1009"/>
      <c r="M749" s="1009"/>
      <c r="N749" s="1009"/>
      <c r="O749" s="1009"/>
      <c r="P749" s="1009"/>
      <c r="Q749" s="1009"/>
      <c r="R749" s="1009"/>
      <c r="S749" s="1009"/>
      <c r="T749" s="1009"/>
      <c r="U749" s="1009"/>
      <c r="V749" s="1009"/>
      <c r="W749" s="1009"/>
      <c r="X749" s="1009"/>
      <c r="Y749" s="1009"/>
      <c r="Z749" s="1009"/>
    </row>
    <row r="750" ht="15.75" customHeight="1">
      <c r="A750" s="1009"/>
      <c r="B750" s="1009"/>
      <c r="C750" s="1009"/>
      <c r="D750" s="1009"/>
      <c r="E750" s="1009"/>
      <c r="F750" s="1009"/>
      <c r="G750" s="1009"/>
      <c r="H750" s="1009"/>
      <c r="I750" s="1009"/>
      <c r="J750" s="1009"/>
      <c r="K750" s="1009"/>
      <c r="L750" s="1009"/>
      <c r="M750" s="1009"/>
      <c r="N750" s="1009"/>
      <c r="O750" s="1009"/>
      <c r="P750" s="1009"/>
      <c r="Q750" s="1009"/>
      <c r="R750" s="1009"/>
      <c r="S750" s="1009"/>
      <c r="T750" s="1009"/>
      <c r="U750" s="1009"/>
      <c r="V750" s="1009"/>
      <c r="W750" s="1009"/>
      <c r="X750" s="1009"/>
      <c r="Y750" s="1009"/>
      <c r="Z750" s="1009"/>
    </row>
    <row r="751" ht="15.75" customHeight="1">
      <c r="A751" s="1009"/>
      <c r="B751" s="1009"/>
      <c r="C751" s="1009"/>
      <c r="D751" s="1009"/>
      <c r="E751" s="1009"/>
      <c r="F751" s="1009"/>
      <c r="G751" s="1009"/>
      <c r="H751" s="1009"/>
      <c r="I751" s="1009"/>
      <c r="J751" s="1009"/>
      <c r="K751" s="1009"/>
      <c r="L751" s="1009"/>
      <c r="M751" s="1009"/>
      <c r="N751" s="1009"/>
      <c r="O751" s="1009"/>
      <c r="P751" s="1009"/>
      <c r="Q751" s="1009"/>
      <c r="R751" s="1009"/>
      <c r="S751" s="1009"/>
      <c r="T751" s="1009"/>
      <c r="U751" s="1009"/>
      <c r="V751" s="1009"/>
      <c r="W751" s="1009"/>
      <c r="X751" s="1009"/>
      <c r="Y751" s="1009"/>
      <c r="Z751" s="1009"/>
    </row>
    <row r="752" ht="15.75" customHeight="1">
      <c r="A752" s="1009"/>
      <c r="B752" s="1009"/>
      <c r="C752" s="1009"/>
      <c r="D752" s="1009"/>
      <c r="E752" s="1009"/>
      <c r="F752" s="1009"/>
      <c r="G752" s="1009"/>
      <c r="H752" s="1009"/>
      <c r="I752" s="1009"/>
      <c r="J752" s="1009"/>
      <c r="K752" s="1009"/>
      <c r="L752" s="1009"/>
      <c r="M752" s="1009"/>
      <c r="N752" s="1009"/>
      <c r="O752" s="1009"/>
      <c r="P752" s="1009"/>
      <c r="Q752" s="1009"/>
      <c r="R752" s="1009"/>
      <c r="S752" s="1009"/>
      <c r="T752" s="1009"/>
      <c r="U752" s="1009"/>
      <c r="V752" s="1009"/>
      <c r="W752" s="1009"/>
      <c r="X752" s="1009"/>
      <c r="Y752" s="1009"/>
      <c r="Z752" s="1009"/>
    </row>
    <row r="753" ht="15.75" customHeight="1">
      <c r="A753" s="1009"/>
      <c r="B753" s="1009"/>
      <c r="C753" s="1009"/>
      <c r="D753" s="1009"/>
      <c r="E753" s="1009"/>
      <c r="F753" s="1009"/>
      <c r="G753" s="1009"/>
      <c r="H753" s="1009"/>
      <c r="I753" s="1009"/>
      <c r="J753" s="1009"/>
      <c r="K753" s="1009"/>
      <c r="L753" s="1009"/>
      <c r="M753" s="1009"/>
      <c r="N753" s="1009"/>
      <c r="O753" s="1009"/>
      <c r="P753" s="1009"/>
      <c r="Q753" s="1009"/>
      <c r="R753" s="1009"/>
      <c r="S753" s="1009"/>
      <c r="T753" s="1009"/>
      <c r="U753" s="1009"/>
      <c r="V753" s="1009"/>
      <c r="W753" s="1009"/>
      <c r="X753" s="1009"/>
      <c r="Y753" s="1009"/>
      <c r="Z753" s="1009"/>
    </row>
    <row r="754" ht="15.75" customHeight="1">
      <c r="A754" s="1009"/>
      <c r="B754" s="1009"/>
      <c r="C754" s="1009"/>
      <c r="D754" s="1009"/>
      <c r="E754" s="1009"/>
      <c r="F754" s="1009"/>
      <c r="G754" s="1009"/>
      <c r="H754" s="1009"/>
      <c r="I754" s="1009"/>
      <c r="J754" s="1009"/>
      <c r="K754" s="1009"/>
      <c r="L754" s="1009"/>
      <c r="M754" s="1009"/>
      <c r="N754" s="1009"/>
      <c r="O754" s="1009"/>
      <c r="P754" s="1009"/>
      <c r="Q754" s="1009"/>
      <c r="R754" s="1009"/>
      <c r="S754" s="1009"/>
      <c r="T754" s="1009"/>
      <c r="U754" s="1009"/>
      <c r="V754" s="1009"/>
      <c r="W754" s="1009"/>
      <c r="X754" s="1009"/>
      <c r="Y754" s="1009"/>
      <c r="Z754" s="1009"/>
    </row>
    <row r="755" ht="15.75" customHeight="1">
      <c r="A755" s="1009"/>
      <c r="B755" s="1009"/>
      <c r="C755" s="1009"/>
      <c r="D755" s="1009"/>
      <c r="E755" s="1009"/>
      <c r="F755" s="1009"/>
      <c r="G755" s="1009"/>
      <c r="H755" s="1009"/>
      <c r="I755" s="1009"/>
      <c r="J755" s="1009"/>
      <c r="K755" s="1009"/>
      <c r="L755" s="1009"/>
      <c r="M755" s="1009"/>
      <c r="N755" s="1009"/>
      <c r="O755" s="1009"/>
      <c r="P755" s="1009"/>
      <c r="Q755" s="1009"/>
      <c r="R755" s="1009"/>
      <c r="S755" s="1009"/>
      <c r="T755" s="1009"/>
      <c r="U755" s="1009"/>
      <c r="V755" s="1009"/>
      <c r="W755" s="1009"/>
      <c r="X755" s="1009"/>
      <c r="Y755" s="1009"/>
      <c r="Z755" s="1009"/>
    </row>
    <row r="756" ht="15.75" customHeight="1">
      <c r="A756" s="1009"/>
      <c r="B756" s="1009"/>
      <c r="C756" s="1009"/>
      <c r="D756" s="1009"/>
      <c r="E756" s="1009"/>
      <c r="F756" s="1009"/>
      <c r="G756" s="1009"/>
      <c r="H756" s="1009"/>
      <c r="I756" s="1009"/>
      <c r="J756" s="1009"/>
      <c r="K756" s="1009"/>
      <c r="L756" s="1009"/>
      <c r="M756" s="1009"/>
      <c r="N756" s="1009"/>
      <c r="O756" s="1009"/>
      <c r="P756" s="1009"/>
      <c r="Q756" s="1009"/>
      <c r="R756" s="1009"/>
      <c r="S756" s="1009"/>
      <c r="T756" s="1009"/>
      <c r="U756" s="1009"/>
      <c r="V756" s="1009"/>
      <c r="W756" s="1009"/>
      <c r="X756" s="1009"/>
      <c r="Y756" s="1009"/>
      <c r="Z756" s="1009"/>
    </row>
    <row r="757" ht="15.75" customHeight="1">
      <c r="A757" s="1009"/>
      <c r="B757" s="1009"/>
      <c r="C757" s="1009"/>
      <c r="D757" s="1009"/>
      <c r="E757" s="1009"/>
      <c r="F757" s="1009"/>
      <c r="G757" s="1009"/>
      <c r="H757" s="1009"/>
      <c r="I757" s="1009"/>
      <c r="J757" s="1009"/>
      <c r="K757" s="1009"/>
      <c r="L757" s="1009"/>
      <c r="M757" s="1009"/>
      <c r="N757" s="1009"/>
      <c r="O757" s="1009"/>
      <c r="P757" s="1009"/>
      <c r="Q757" s="1009"/>
      <c r="R757" s="1009"/>
      <c r="S757" s="1009"/>
      <c r="T757" s="1009"/>
      <c r="U757" s="1009"/>
      <c r="V757" s="1009"/>
      <c r="W757" s="1009"/>
      <c r="X757" s="1009"/>
      <c r="Y757" s="1009"/>
      <c r="Z757" s="1009"/>
    </row>
    <row r="758" ht="15.75" customHeight="1">
      <c r="A758" s="1009"/>
      <c r="B758" s="1009"/>
      <c r="C758" s="1009"/>
      <c r="D758" s="1009"/>
      <c r="E758" s="1009"/>
      <c r="F758" s="1009"/>
      <c r="G758" s="1009"/>
      <c r="H758" s="1009"/>
      <c r="I758" s="1009"/>
      <c r="J758" s="1009"/>
      <c r="K758" s="1009"/>
      <c r="L758" s="1009"/>
      <c r="M758" s="1009"/>
      <c r="N758" s="1009"/>
      <c r="O758" s="1009"/>
      <c r="P758" s="1009"/>
      <c r="Q758" s="1009"/>
      <c r="R758" s="1009"/>
      <c r="S758" s="1009"/>
      <c r="T758" s="1009"/>
      <c r="U758" s="1009"/>
      <c r="V758" s="1009"/>
      <c r="W758" s="1009"/>
      <c r="X758" s="1009"/>
      <c r="Y758" s="1009"/>
      <c r="Z758" s="1009"/>
    </row>
    <row r="759" ht="15.75" customHeight="1">
      <c r="A759" s="1009"/>
      <c r="B759" s="1009"/>
      <c r="C759" s="1009"/>
      <c r="D759" s="1009"/>
      <c r="E759" s="1009"/>
      <c r="F759" s="1009"/>
      <c r="G759" s="1009"/>
      <c r="H759" s="1009"/>
      <c r="I759" s="1009"/>
      <c r="J759" s="1009"/>
      <c r="K759" s="1009"/>
      <c r="L759" s="1009"/>
      <c r="M759" s="1009"/>
      <c r="N759" s="1009"/>
      <c r="O759" s="1009"/>
      <c r="P759" s="1009"/>
      <c r="Q759" s="1009"/>
      <c r="R759" s="1009"/>
      <c r="S759" s="1009"/>
      <c r="T759" s="1009"/>
      <c r="U759" s="1009"/>
      <c r="V759" s="1009"/>
      <c r="W759" s="1009"/>
      <c r="X759" s="1009"/>
      <c r="Y759" s="1009"/>
      <c r="Z759" s="1009"/>
    </row>
    <row r="760" ht="15.75" customHeight="1">
      <c r="A760" s="1009"/>
      <c r="B760" s="1009"/>
      <c r="C760" s="1009"/>
      <c r="D760" s="1009"/>
      <c r="E760" s="1009"/>
      <c r="F760" s="1009"/>
      <c r="G760" s="1009"/>
      <c r="H760" s="1009"/>
      <c r="I760" s="1009"/>
      <c r="J760" s="1009"/>
      <c r="K760" s="1009"/>
      <c r="L760" s="1009"/>
      <c r="M760" s="1009"/>
      <c r="N760" s="1009"/>
      <c r="O760" s="1009"/>
      <c r="P760" s="1009"/>
      <c r="Q760" s="1009"/>
      <c r="R760" s="1009"/>
      <c r="S760" s="1009"/>
      <c r="T760" s="1009"/>
      <c r="U760" s="1009"/>
      <c r="V760" s="1009"/>
      <c r="W760" s="1009"/>
      <c r="X760" s="1009"/>
      <c r="Y760" s="1009"/>
      <c r="Z760" s="1009"/>
    </row>
    <row r="761" ht="15.75" customHeight="1">
      <c r="A761" s="1009"/>
      <c r="B761" s="1009"/>
      <c r="C761" s="1009"/>
      <c r="D761" s="1009"/>
      <c r="E761" s="1009"/>
      <c r="F761" s="1009"/>
      <c r="G761" s="1009"/>
      <c r="H761" s="1009"/>
      <c r="I761" s="1009"/>
      <c r="J761" s="1009"/>
      <c r="K761" s="1009"/>
      <c r="L761" s="1009"/>
      <c r="M761" s="1009"/>
      <c r="N761" s="1009"/>
      <c r="O761" s="1009"/>
      <c r="P761" s="1009"/>
      <c r="Q761" s="1009"/>
      <c r="R761" s="1009"/>
      <c r="S761" s="1009"/>
      <c r="T761" s="1009"/>
      <c r="U761" s="1009"/>
      <c r="V761" s="1009"/>
      <c r="W761" s="1009"/>
      <c r="X761" s="1009"/>
      <c r="Y761" s="1009"/>
      <c r="Z761" s="1009"/>
    </row>
    <row r="762" ht="15.75" customHeight="1">
      <c r="A762" s="1009"/>
      <c r="B762" s="1009"/>
      <c r="C762" s="1009"/>
      <c r="D762" s="1009"/>
      <c r="E762" s="1009"/>
      <c r="F762" s="1009"/>
      <c r="G762" s="1009"/>
      <c r="H762" s="1009"/>
      <c r="I762" s="1009"/>
      <c r="J762" s="1009"/>
      <c r="K762" s="1009"/>
      <c r="L762" s="1009"/>
      <c r="M762" s="1009"/>
      <c r="N762" s="1009"/>
      <c r="O762" s="1009"/>
      <c r="P762" s="1009"/>
      <c r="Q762" s="1009"/>
      <c r="R762" s="1009"/>
      <c r="S762" s="1009"/>
      <c r="T762" s="1009"/>
      <c r="U762" s="1009"/>
      <c r="V762" s="1009"/>
      <c r="W762" s="1009"/>
      <c r="X762" s="1009"/>
      <c r="Y762" s="1009"/>
      <c r="Z762" s="1009"/>
    </row>
    <row r="763" ht="15.75" customHeight="1">
      <c r="A763" s="1009"/>
      <c r="B763" s="1009"/>
      <c r="C763" s="1009"/>
      <c r="D763" s="1009"/>
      <c r="E763" s="1009"/>
      <c r="F763" s="1009"/>
      <c r="G763" s="1009"/>
      <c r="H763" s="1009"/>
      <c r="I763" s="1009"/>
      <c r="J763" s="1009"/>
      <c r="K763" s="1009"/>
      <c r="L763" s="1009"/>
      <c r="M763" s="1009"/>
      <c r="N763" s="1009"/>
      <c r="O763" s="1009"/>
      <c r="P763" s="1009"/>
      <c r="Q763" s="1009"/>
      <c r="R763" s="1009"/>
      <c r="S763" s="1009"/>
      <c r="T763" s="1009"/>
      <c r="U763" s="1009"/>
      <c r="V763" s="1009"/>
      <c r="W763" s="1009"/>
      <c r="X763" s="1009"/>
      <c r="Y763" s="1009"/>
      <c r="Z763" s="1009"/>
    </row>
    <row r="764" ht="15.75" customHeight="1">
      <c r="A764" s="1009"/>
      <c r="B764" s="1009"/>
      <c r="C764" s="1009"/>
      <c r="D764" s="1009"/>
      <c r="E764" s="1009"/>
      <c r="F764" s="1009"/>
      <c r="G764" s="1009"/>
      <c r="H764" s="1009"/>
      <c r="I764" s="1009"/>
      <c r="J764" s="1009"/>
      <c r="K764" s="1009"/>
      <c r="L764" s="1009"/>
      <c r="M764" s="1009"/>
      <c r="N764" s="1009"/>
      <c r="O764" s="1009"/>
      <c r="P764" s="1009"/>
      <c r="Q764" s="1009"/>
      <c r="R764" s="1009"/>
      <c r="S764" s="1009"/>
      <c r="T764" s="1009"/>
      <c r="U764" s="1009"/>
      <c r="V764" s="1009"/>
      <c r="W764" s="1009"/>
      <c r="X764" s="1009"/>
      <c r="Y764" s="1009"/>
      <c r="Z764" s="1009"/>
    </row>
    <row r="765" ht="15.75" customHeight="1">
      <c r="A765" s="1009"/>
      <c r="B765" s="1009"/>
      <c r="C765" s="1009"/>
      <c r="D765" s="1009"/>
      <c r="E765" s="1009"/>
      <c r="F765" s="1009"/>
      <c r="G765" s="1009"/>
      <c r="H765" s="1009"/>
      <c r="I765" s="1009"/>
      <c r="J765" s="1009"/>
      <c r="K765" s="1009"/>
      <c r="L765" s="1009"/>
      <c r="M765" s="1009"/>
      <c r="N765" s="1009"/>
      <c r="O765" s="1009"/>
      <c r="P765" s="1009"/>
      <c r="Q765" s="1009"/>
      <c r="R765" s="1009"/>
      <c r="S765" s="1009"/>
      <c r="T765" s="1009"/>
      <c r="U765" s="1009"/>
      <c r="V765" s="1009"/>
      <c r="W765" s="1009"/>
      <c r="X765" s="1009"/>
      <c r="Y765" s="1009"/>
      <c r="Z765" s="1009"/>
    </row>
    <row r="766" ht="15.75" customHeight="1">
      <c r="A766" s="1009"/>
      <c r="B766" s="1009"/>
      <c r="C766" s="1009"/>
      <c r="D766" s="1009"/>
      <c r="E766" s="1009"/>
      <c r="F766" s="1009"/>
      <c r="G766" s="1009"/>
      <c r="H766" s="1009"/>
      <c r="I766" s="1009"/>
      <c r="J766" s="1009"/>
      <c r="K766" s="1009"/>
      <c r="L766" s="1009"/>
      <c r="M766" s="1009"/>
      <c r="N766" s="1009"/>
      <c r="O766" s="1009"/>
      <c r="P766" s="1009"/>
      <c r="Q766" s="1009"/>
      <c r="R766" s="1009"/>
      <c r="S766" s="1009"/>
      <c r="T766" s="1009"/>
      <c r="U766" s="1009"/>
      <c r="V766" s="1009"/>
      <c r="W766" s="1009"/>
      <c r="X766" s="1009"/>
      <c r="Y766" s="1009"/>
      <c r="Z766" s="1009"/>
    </row>
    <row r="767" ht="15.75" customHeight="1">
      <c r="A767" s="1009"/>
      <c r="B767" s="1009"/>
      <c r="C767" s="1009"/>
      <c r="D767" s="1009"/>
      <c r="E767" s="1009"/>
      <c r="F767" s="1009"/>
      <c r="G767" s="1009"/>
      <c r="H767" s="1009"/>
      <c r="I767" s="1009"/>
      <c r="J767" s="1009"/>
      <c r="K767" s="1009"/>
      <c r="L767" s="1009"/>
      <c r="M767" s="1009"/>
      <c r="N767" s="1009"/>
      <c r="O767" s="1009"/>
      <c r="P767" s="1009"/>
      <c r="Q767" s="1009"/>
      <c r="R767" s="1009"/>
      <c r="S767" s="1009"/>
      <c r="T767" s="1009"/>
      <c r="U767" s="1009"/>
      <c r="V767" s="1009"/>
      <c r="W767" s="1009"/>
      <c r="X767" s="1009"/>
      <c r="Y767" s="1009"/>
      <c r="Z767" s="1009"/>
    </row>
    <row r="768" ht="15.75" customHeight="1">
      <c r="A768" s="1009"/>
      <c r="B768" s="1009"/>
      <c r="C768" s="1009"/>
      <c r="D768" s="1009"/>
      <c r="E768" s="1009"/>
      <c r="F768" s="1009"/>
      <c r="G768" s="1009"/>
      <c r="H768" s="1009"/>
      <c r="I768" s="1009"/>
      <c r="J768" s="1009"/>
      <c r="K768" s="1009"/>
      <c r="L768" s="1009"/>
      <c r="M768" s="1009"/>
      <c r="N768" s="1009"/>
      <c r="O768" s="1009"/>
      <c r="P768" s="1009"/>
      <c r="Q768" s="1009"/>
      <c r="R768" s="1009"/>
      <c r="S768" s="1009"/>
      <c r="T768" s="1009"/>
      <c r="U768" s="1009"/>
      <c r="V768" s="1009"/>
      <c r="W768" s="1009"/>
      <c r="X768" s="1009"/>
      <c r="Y768" s="1009"/>
      <c r="Z768" s="1009"/>
    </row>
    <row r="769" ht="15.75" customHeight="1">
      <c r="A769" s="1009"/>
      <c r="B769" s="1009"/>
      <c r="C769" s="1009"/>
      <c r="D769" s="1009"/>
      <c r="E769" s="1009"/>
      <c r="F769" s="1009"/>
      <c r="G769" s="1009"/>
      <c r="H769" s="1009"/>
      <c r="I769" s="1009"/>
      <c r="J769" s="1009"/>
      <c r="K769" s="1009"/>
      <c r="L769" s="1009"/>
      <c r="M769" s="1009"/>
      <c r="N769" s="1009"/>
      <c r="O769" s="1009"/>
      <c r="P769" s="1009"/>
      <c r="Q769" s="1009"/>
      <c r="R769" s="1009"/>
      <c r="S769" s="1009"/>
      <c r="T769" s="1009"/>
      <c r="U769" s="1009"/>
      <c r="V769" s="1009"/>
      <c r="W769" s="1009"/>
      <c r="X769" s="1009"/>
      <c r="Y769" s="1009"/>
      <c r="Z769" s="1009"/>
    </row>
    <row r="770" ht="15.75" customHeight="1">
      <c r="A770" s="1009"/>
      <c r="B770" s="1009"/>
      <c r="C770" s="1009"/>
      <c r="D770" s="1009"/>
      <c r="E770" s="1009"/>
      <c r="F770" s="1009"/>
      <c r="G770" s="1009"/>
      <c r="H770" s="1009"/>
      <c r="I770" s="1009"/>
      <c r="J770" s="1009"/>
      <c r="K770" s="1009"/>
      <c r="L770" s="1009"/>
      <c r="M770" s="1009"/>
      <c r="N770" s="1009"/>
      <c r="O770" s="1009"/>
      <c r="P770" s="1009"/>
      <c r="Q770" s="1009"/>
      <c r="R770" s="1009"/>
      <c r="S770" s="1009"/>
      <c r="T770" s="1009"/>
      <c r="U770" s="1009"/>
      <c r="V770" s="1009"/>
      <c r="W770" s="1009"/>
      <c r="X770" s="1009"/>
      <c r="Y770" s="1009"/>
      <c r="Z770" s="1009"/>
    </row>
    <row r="771" ht="15.75" customHeight="1">
      <c r="A771" s="1009"/>
      <c r="B771" s="1009"/>
      <c r="C771" s="1009"/>
      <c r="D771" s="1009"/>
      <c r="E771" s="1009"/>
      <c r="F771" s="1009"/>
      <c r="G771" s="1009"/>
      <c r="H771" s="1009"/>
      <c r="I771" s="1009"/>
      <c r="J771" s="1009"/>
      <c r="K771" s="1009"/>
      <c r="L771" s="1009"/>
      <c r="M771" s="1009"/>
      <c r="N771" s="1009"/>
      <c r="O771" s="1009"/>
      <c r="P771" s="1009"/>
      <c r="Q771" s="1009"/>
      <c r="R771" s="1009"/>
      <c r="S771" s="1009"/>
      <c r="T771" s="1009"/>
      <c r="U771" s="1009"/>
      <c r="V771" s="1009"/>
      <c r="W771" s="1009"/>
      <c r="X771" s="1009"/>
      <c r="Y771" s="1009"/>
      <c r="Z771" s="1009"/>
    </row>
    <row r="772" ht="15.75" customHeight="1">
      <c r="A772" s="1009"/>
      <c r="B772" s="1009"/>
      <c r="C772" s="1009"/>
      <c r="D772" s="1009"/>
      <c r="E772" s="1009"/>
      <c r="F772" s="1009"/>
      <c r="G772" s="1009"/>
      <c r="H772" s="1009"/>
      <c r="I772" s="1009"/>
      <c r="J772" s="1009"/>
      <c r="K772" s="1009"/>
      <c r="L772" s="1009"/>
      <c r="M772" s="1009"/>
      <c r="N772" s="1009"/>
      <c r="O772" s="1009"/>
      <c r="P772" s="1009"/>
      <c r="Q772" s="1009"/>
      <c r="R772" s="1009"/>
      <c r="S772" s="1009"/>
      <c r="T772" s="1009"/>
      <c r="U772" s="1009"/>
      <c r="V772" s="1009"/>
      <c r="W772" s="1009"/>
      <c r="X772" s="1009"/>
      <c r="Y772" s="1009"/>
      <c r="Z772" s="1009"/>
    </row>
    <row r="773" ht="15.75" customHeight="1">
      <c r="A773" s="1009"/>
      <c r="B773" s="1009"/>
      <c r="C773" s="1009"/>
      <c r="D773" s="1009"/>
      <c r="E773" s="1009"/>
      <c r="F773" s="1009"/>
      <c r="G773" s="1009"/>
      <c r="H773" s="1009"/>
      <c r="I773" s="1009"/>
      <c r="J773" s="1009"/>
      <c r="K773" s="1009"/>
      <c r="L773" s="1009"/>
      <c r="M773" s="1009"/>
      <c r="N773" s="1009"/>
      <c r="O773" s="1009"/>
      <c r="P773" s="1009"/>
      <c r="Q773" s="1009"/>
      <c r="R773" s="1009"/>
      <c r="S773" s="1009"/>
      <c r="T773" s="1009"/>
      <c r="U773" s="1009"/>
      <c r="V773" s="1009"/>
      <c r="W773" s="1009"/>
      <c r="X773" s="1009"/>
      <c r="Y773" s="1009"/>
      <c r="Z773" s="1009"/>
    </row>
    <row r="774" ht="15.75" customHeight="1">
      <c r="A774" s="1009"/>
      <c r="B774" s="1009"/>
      <c r="C774" s="1009"/>
      <c r="D774" s="1009"/>
      <c r="E774" s="1009"/>
      <c r="F774" s="1009"/>
      <c r="G774" s="1009"/>
      <c r="H774" s="1009"/>
      <c r="I774" s="1009"/>
      <c r="J774" s="1009"/>
      <c r="K774" s="1009"/>
      <c r="L774" s="1009"/>
      <c r="M774" s="1009"/>
      <c r="N774" s="1009"/>
      <c r="O774" s="1009"/>
      <c r="P774" s="1009"/>
      <c r="Q774" s="1009"/>
      <c r="R774" s="1009"/>
      <c r="S774" s="1009"/>
      <c r="T774" s="1009"/>
      <c r="U774" s="1009"/>
      <c r="V774" s="1009"/>
      <c r="W774" s="1009"/>
      <c r="X774" s="1009"/>
      <c r="Y774" s="1009"/>
      <c r="Z774" s="1009"/>
    </row>
    <row r="775" ht="15.75" customHeight="1">
      <c r="A775" s="1009"/>
      <c r="B775" s="1009"/>
      <c r="C775" s="1009"/>
      <c r="D775" s="1009"/>
      <c r="E775" s="1009"/>
      <c r="F775" s="1009"/>
      <c r="G775" s="1009"/>
      <c r="H775" s="1009"/>
      <c r="I775" s="1009"/>
      <c r="J775" s="1009"/>
      <c r="K775" s="1009"/>
      <c r="L775" s="1009"/>
      <c r="M775" s="1009"/>
      <c r="N775" s="1009"/>
      <c r="O775" s="1009"/>
      <c r="P775" s="1009"/>
      <c r="Q775" s="1009"/>
      <c r="R775" s="1009"/>
      <c r="S775" s="1009"/>
      <c r="T775" s="1009"/>
      <c r="U775" s="1009"/>
      <c r="V775" s="1009"/>
      <c r="W775" s="1009"/>
      <c r="X775" s="1009"/>
      <c r="Y775" s="1009"/>
      <c r="Z775" s="1009"/>
    </row>
    <row r="776" ht="15.75" customHeight="1">
      <c r="A776" s="1009"/>
      <c r="B776" s="1009"/>
      <c r="C776" s="1009"/>
      <c r="D776" s="1009"/>
      <c r="E776" s="1009"/>
      <c r="F776" s="1009"/>
      <c r="G776" s="1009"/>
      <c r="H776" s="1009"/>
      <c r="I776" s="1009"/>
      <c r="J776" s="1009"/>
      <c r="K776" s="1009"/>
      <c r="L776" s="1009"/>
      <c r="M776" s="1009"/>
      <c r="N776" s="1009"/>
      <c r="O776" s="1009"/>
      <c r="P776" s="1009"/>
      <c r="Q776" s="1009"/>
      <c r="R776" s="1009"/>
      <c r="S776" s="1009"/>
      <c r="T776" s="1009"/>
      <c r="U776" s="1009"/>
      <c r="V776" s="1009"/>
      <c r="W776" s="1009"/>
      <c r="X776" s="1009"/>
      <c r="Y776" s="1009"/>
      <c r="Z776" s="1009"/>
    </row>
    <row r="777" ht="15.75" customHeight="1">
      <c r="A777" s="1009"/>
      <c r="B777" s="1009"/>
      <c r="C777" s="1009"/>
      <c r="D777" s="1009"/>
      <c r="E777" s="1009"/>
      <c r="F777" s="1009"/>
      <c r="G777" s="1009"/>
      <c r="H777" s="1009"/>
      <c r="I777" s="1009"/>
      <c r="J777" s="1009"/>
      <c r="K777" s="1009"/>
      <c r="L777" s="1009"/>
      <c r="M777" s="1009"/>
      <c r="N777" s="1009"/>
      <c r="O777" s="1009"/>
      <c r="P777" s="1009"/>
      <c r="Q777" s="1009"/>
      <c r="R777" s="1009"/>
      <c r="S777" s="1009"/>
      <c r="T777" s="1009"/>
      <c r="U777" s="1009"/>
      <c r="V777" s="1009"/>
      <c r="W777" s="1009"/>
      <c r="X777" s="1009"/>
      <c r="Y777" s="1009"/>
      <c r="Z777" s="1009"/>
    </row>
    <row r="778" ht="15.75" customHeight="1">
      <c r="A778" s="1009"/>
      <c r="B778" s="1009"/>
      <c r="C778" s="1009"/>
      <c r="D778" s="1009"/>
      <c r="E778" s="1009"/>
      <c r="F778" s="1009"/>
      <c r="G778" s="1009"/>
      <c r="H778" s="1009"/>
      <c r="I778" s="1009"/>
      <c r="J778" s="1009"/>
      <c r="K778" s="1009"/>
      <c r="L778" s="1009"/>
      <c r="M778" s="1009"/>
      <c r="N778" s="1009"/>
      <c r="O778" s="1009"/>
      <c r="P778" s="1009"/>
      <c r="Q778" s="1009"/>
      <c r="R778" s="1009"/>
      <c r="S778" s="1009"/>
      <c r="T778" s="1009"/>
      <c r="U778" s="1009"/>
      <c r="V778" s="1009"/>
      <c r="W778" s="1009"/>
      <c r="X778" s="1009"/>
      <c r="Y778" s="1009"/>
      <c r="Z778" s="1009"/>
    </row>
    <row r="779" ht="15.75" customHeight="1">
      <c r="A779" s="1009"/>
      <c r="B779" s="1009"/>
      <c r="C779" s="1009"/>
      <c r="D779" s="1009"/>
      <c r="E779" s="1009"/>
      <c r="F779" s="1009"/>
      <c r="G779" s="1009"/>
      <c r="H779" s="1009"/>
      <c r="I779" s="1009"/>
      <c r="J779" s="1009"/>
      <c r="K779" s="1009"/>
      <c r="L779" s="1009"/>
      <c r="M779" s="1009"/>
      <c r="N779" s="1009"/>
      <c r="O779" s="1009"/>
      <c r="P779" s="1009"/>
      <c r="Q779" s="1009"/>
      <c r="R779" s="1009"/>
      <c r="S779" s="1009"/>
      <c r="T779" s="1009"/>
      <c r="U779" s="1009"/>
      <c r="V779" s="1009"/>
      <c r="W779" s="1009"/>
      <c r="X779" s="1009"/>
      <c r="Y779" s="1009"/>
      <c r="Z779" s="1009"/>
    </row>
    <row r="780" ht="15.75" customHeight="1">
      <c r="A780" s="1009"/>
      <c r="B780" s="1009"/>
      <c r="C780" s="1009"/>
      <c r="D780" s="1009"/>
      <c r="E780" s="1009"/>
      <c r="F780" s="1009"/>
      <c r="G780" s="1009"/>
      <c r="H780" s="1009"/>
      <c r="I780" s="1009"/>
      <c r="J780" s="1009"/>
      <c r="K780" s="1009"/>
      <c r="L780" s="1009"/>
      <c r="M780" s="1009"/>
      <c r="N780" s="1009"/>
      <c r="O780" s="1009"/>
      <c r="P780" s="1009"/>
      <c r="Q780" s="1009"/>
      <c r="R780" s="1009"/>
      <c r="S780" s="1009"/>
      <c r="T780" s="1009"/>
      <c r="U780" s="1009"/>
      <c r="V780" s="1009"/>
      <c r="W780" s="1009"/>
      <c r="X780" s="1009"/>
      <c r="Y780" s="1009"/>
      <c r="Z780" s="1009"/>
    </row>
    <row r="781" ht="15.75" customHeight="1">
      <c r="A781" s="1009"/>
      <c r="B781" s="1009"/>
      <c r="C781" s="1009"/>
      <c r="D781" s="1009"/>
      <c r="E781" s="1009"/>
      <c r="F781" s="1009"/>
      <c r="G781" s="1009"/>
      <c r="H781" s="1009"/>
      <c r="I781" s="1009"/>
      <c r="J781" s="1009"/>
      <c r="K781" s="1009"/>
      <c r="L781" s="1009"/>
      <c r="M781" s="1009"/>
      <c r="N781" s="1009"/>
      <c r="O781" s="1009"/>
      <c r="P781" s="1009"/>
      <c r="Q781" s="1009"/>
      <c r="R781" s="1009"/>
      <c r="S781" s="1009"/>
      <c r="T781" s="1009"/>
      <c r="U781" s="1009"/>
      <c r="V781" s="1009"/>
      <c r="W781" s="1009"/>
      <c r="X781" s="1009"/>
      <c r="Y781" s="1009"/>
      <c r="Z781" s="1009"/>
    </row>
    <row r="782" ht="15.75" customHeight="1">
      <c r="A782" s="1009"/>
      <c r="B782" s="1009"/>
      <c r="C782" s="1009"/>
      <c r="D782" s="1009"/>
      <c r="E782" s="1009"/>
      <c r="F782" s="1009"/>
      <c r="G782" s="1009"/>
      <c r="H782" s="1009"/>
      <c r="I782" s="1009"/>
      <c r="J782" s="1009"/>
      <c r="K782" s="1009"/>
      <c r="L782" s="1009"/>
      <c r="M782" s="1009"/>
      <c r="N782" s="1009"/>
      <c r="O782" s="1009"/>
      <c r="P782" s="1009"/>
      <c r="Q782" s="1009"/>
      <c r="R782" s="1009"/>
      <c r="S782" s="1009"/>
      <c r="T782" s="1009"/>
      <c r="U782" s="1009"/>
      <c r="V782" s="1009"/>
      <c r="W782" s="1009"/>
      <c r="X782" s="1009"/>
      <c r="Y782" s="1009"/>
      <c r="Z782" s="1009"/>
    </row>
    <row r="783" ht="15.75" customHeight="1">
      <c r="A783" s="1009"/>
      <c r="B783" s="1009"/>
      <c r="C783" s="1009"/>
      <c r="D783" s="1009"/>
      <c r="E783" s="1009"/>
      <c r="F783" s="1009"/>
      <c r="G783" s="1009"/>
      <c r="H783" s="1009"/>
      <c r="I783" s="1009"/>
      <c r="J783" s="1009"/>
      <c r="K783" s="1009"/>
      <c r="L783" s="1009"/>
      <c r="M783" s="1009"/>
      <c r="N783" s="1009"/>
      <c r="O783" s="1009"/>
      <c r="P783" s="1009"/>
      <c r="Q783" s="1009"/>
      <c r="R783" s="1009"/>
      <c r="S783" s="1009"/>
      <c r="T783" s="1009"/>
      <c r="U783" s="1009"/>
      <c r="V783" s="1009"/>
      <c r="W783" s="1009"/>
      <c r="X783" s="1009"/>
      <c r="Y783" s="1009"/>
      <c r="Z783" s="1009"/>
    </row>
    <row r="784" ht="15.75" customHeight="1">
      <c r="A784" s="1009"/>
      <c r="B784" s="1009"/>
      <c r="C784" s="1009"/>
      <c r="D784" s="1009"/>
      <c r="E784" s="1009"/>
      <c r="F784" s="1009"/>
      <c r="G784" s="1009"/>
      <c r="H784" s="1009"/>
      <c r="I784" s="1009"/>
      <c r="J784" s="1009"/>
      <c r="K784" s="1009"/>
      <c r="L784" s="1009"/>
      <c r="M784" s="1009"/>
      <c r="N784" s="1009"/>
      <c r="O784" s="1009"/>
      <c r="P784" s="1009"/>
      <c r="Q784" s="1009"/>
      <c r="R784" s="1009"/>
      <c r="S784" s="1009"/>
      <c r="T784" s="1009"/>
      <c r="U784" s="1009"/>
      <c r="V784" s="1009"/>
      <c r="W784" s="1009"/>
      <c r="X784" s="1009"/>
      <c r="Y784" s="1009"/>
      <c r="Z784" s="1009"/>
    </row>
    <row r="785" ht="15.75" customHeight="1">
      <c r="A785" s="1009"/>
      <c r="B785" s="1009"/>
      <c r="C785" s="1009"/>
      <c r="D785" s="1009"/>
      <c r="E785" s="1009"/>
      <c r="F785" s="1009"/>
      <c r="G785" s="1009"/>
      <c r="H785" s="1009"/>
      <c r="I785" s="1009"/>
      <c r="J785" s="1009"/>
      <c r="K785" s="1009"/>
      <c r="L785" s="1009"/>
      <c r="M785" s="1009"/>
      <c r="N785" s="1009"/>
      <c r="O785" s="1009"/>
      <c r="P785" s="1009"/>
      <c r="Q785" s="1009"/>
      <c r="R785" s="1009"/>
      <c r="S785" s="1009"/>
      <c r="T785" s="1009"/>
      <c r="U785" s="1009"/>
      <c r="V785" s="1009"/>
      <c r="W785" s="1009"/>
      <c r="X785" s="1009"/>
      <c r="Y785" s="1009"/>
      <c r="Z785" s="1009"/>
    </row>
    <row r="786" ht="15.75" customHeight="1">
      <c r="A786" s="1009"/>
      <c r="B786" s="1009"/>
      <c r="C786" s="1009"/>
      <c r="D786" s="1009"/>
      <c r="E786" s="1009"/>
      <c r="F786" s="1009"/>
      <c r="G786" s="1009"/>
      <c r="H786" s="1009"/>
      <c r="I786" s="1009"/>
      <c r="J786" s="1009"/>
      <c r="K786" s="1009"/>
      <c r="L786" s="1009"/>
      <c r="M786" s="1009"/>
      <c r="N786" s="1009"/>
      <c r="O786" s="1009"/>
      <c r="P786" s="1009"/>
      <c r="Q786" s="1009"/>
      <c r="R786" s="1009"/>
      <c r="S786" s="1009"/>
      <c r="T786" s="1009"/>
      <c r="U786" s="1009"/>
      <c r="V786" s="1009"/>
      <c r="W786" s="1009"/>
      <c r="X786" s="1009"/>
      <c r="Y786" s="1009"/>
      <c r="Z786" s="1009"/>
    </row>
    <row r="787" ht="15.75" customHeight="1">
      <c r="A787" s="1009"/>
      <c r="B787" s="1009"/>
      <c r="C787" s="1009"/>
      <c r="D787" s="1009"/>
      <c r="E787" s="1009"/>
      <c r="F787" s="1009"/>
      <c r="G787" s="1009"/>
      <c r="H787" s="1009"/>
      <c r="I787" s="1009"/>
      <c r="J787" s="1009"/>
      <c r="K787" s="1009"/>
      <c r="L787" s="1009"/>
      <c r="M787" s="1009"/>
      <c r="N787" s="1009"/>
      <c r="O787" s="1009"/>
      <c r="P787" s="1009"/>
      <c r="Q787" s="1009"/>
      <c r="R787" s="1009"/>
      <c r="S787" s="1009"/>
      <c r="T787" s="1009"/>
      <c r="U787" s="1009"/>
      <c r="V787" s="1009"/>
      <c r="W787" s="1009"/>
      <c r="X787" s="1009"/>
      <c r="Y787" s="1009"/>
      <c r="Z787" s="1009"/>
    </row>
    <row r="788" ht="15.75" customHeight="1">
      <c r="A788" s="1009"/>
      <c r="B788" s="1009"/>
      <c r="C788" s="1009"/>
      <c r="D788" s="1009"/>
      <c r="E788" s="1009"/>
      <c r="F788" s="1009"/>
      <c r="G788" s="1009"/>
      <c r="H788" s="1009"/>
      <c r="I788" s="1009"/>
      <c r="J788" s="1009"/>
      <c r="K788" s="1009"/>
      <c r="L788" s="1009"/>
      <c r="M788" s="1009"/>
      <c r="N788" s="1009"/>
      <c r="O788" s="1009"/>
      <c r="P788" s="1009"/>
      <c r="Q788" s="1009"/>
      <c r="R788" s="1009"/>
      <c r="S788" s="1009"/>
      <c r="T788" s="1009"/>
      <c r="U788" s="1009"/>
      <c r="V788" s="1009"/>
      <c r="W788" s="1009"/>
      <c r="X788" s="1009"/>
      <c r="Y788" s="1009"/>
      <c r="Z788" s="1009"/>
    </row>
    <row r="789" ht="15.75" customHeight="1">
      <c r="A789" s="1009"/>
      <c r="B789" s="1009"/>
      <c r="C789" s="1009"/>
      <c r="D789" s="1009"/>
      <c r="E789" s="1009"/>
      <c r="F789" s="1009"/>
      <c r="G789" s="1009"/>
      <c r="H789" s="1009"/>
      <c r="I789" s="1009"/>
      <c r="J789" s="1009"/>
      <c r="K789" s="1009"/>
      <c r="L789" s="1009"/>
      <c r="M789" s="1009"/>
      <c r="N789" s="1009"/>
      <c r="O789" s="1009"/>
      <c r="P789" s="1009"/>
      <c r="Q789" s="1009"/>
      <c r="R789" s="1009"/>
      <c r="S789" s="1009"/>
      <c r="T789" s="1009"/>
      <c r="U789" s="1009"/>
      <c r="V789" s="1009"/>
      <c r="W789" s="1009"/>
      <c r="X789" s="1009"/>
      <c r="Y789" s="1009"/>
      <c r="Z789" s="1009"/>
    </row>
    <row r="790" ht="15.75" customHeight="1">
      <c r="A790" s="1009"/>
      <c r="B790" s="1009"/>
      <c r="C790" s="1009"/>
      <c r="D790" s="1009"/>
      <c r="E790" s="1009"/>
      <c r="F790" s="1009"/>
      <c r="G790" s="1009"/>
      <c r="H790" s="1009"/>
      <c r="I790" s="1009"/>
      <c r="J790" s="1009"/>
      <c r="K790" s="1009"/>
      <c r="L790" s="1009"/>
      <c r="M790" s="1009"/>
      <c r="N790" s="1009"/>
      <c r="O790" s="1009"/>
      <c r="P790" s="1009"/>
      <c r="Q790" s="1009"/>
      <c r="R790" s="1009"/>
      <c r="S790" s="1009"/>
      <c r="T790" s="1009"/>
      <c r="U790" s="1009"/>
      <c r="V790" s="1009"/>
      <c r="W790" s="1009"/>
      <c r="X790" s="1009"/>
      <c r="Y790" s="1009"/>
      <c r="Z790" s="1009"/>
    </row>
    <row r="791" ht="15.75" customHeight="1">
      <c r="A791" s="1009"/>
      <c r="B791" s="1009"/>
      <c r="C791" s="1009"/>
      <c r="D791" s="1009"/>
      <c r="E791" s="1009"/>
      <c r="F791" s="1009"/>
      <c r="G791" s="1009"/>
      <c r="H791" s="1009"/>
      <c r="I791" s="1009"/>
      <c r="J791" s="1009"/>
      <c r="K791" s="1009"/>
      <c r="L791" s="1009"/>
      <c r="M791" s="1009"/>
      <c r="N791" s="1009"/>
      <c r="O791" s="1009"/>
      <c r="P791" s="1009"/>
      <c r="Q791" s="1009"/>
      <c r="R791" s="1009"/>
      <c r="S791" s="1009"/>
      <c r="T791" s="1009"/>
      <c r="U791" s="1009"/>
      <c r="V791" s="1009"/>
      <c r="W791" s="1009"/>
      <c r="X791" s="1009"/>
      <c r="Y791" s="1009"/>
      <c r="Z791" s="1009"/>
    </row>
    <row r="792" ht="15.75" customHeight="1">
      <c r="A792" s="1009"/>
      <c r="B792" s="1009"/>
      <c r="C792" s="1009"/>
      <c r="D792" s="1009"/>
      <c r="E792" s="1009"/>
      <c r="F792" s="1009"/>
      <c r="G792" s="1009"/>
      <c r="H792" s="1009"/>
      <c r="I792" s="1009"/>
      <c r="J792" s="1009"/>
      <c r="K792" s="1009"/>
      <c r="L792" s="1009"/>
      <c r="M792" s="1009"/>
      <c r="N792" s="1009"/>
      <c r="O792" s="1009"/>
      <c r="P792" s="1009"/>
      <c r="Q792" s="1009"/>
      <c r="R792" s="1009"/>
      <c r="S792" s="1009"/>
      <c r="T792" s="1009"/>
      <c r="U792" s="1009"/>
      <c r="V792" s="1009"/>
      <c r="W792" s="1009"/>
      <c r="X792" s="1009"/>
      <c r="Y792" s="1009"/>
      <c r="Z792" s="1009"/>
    </row>
    <row r="793" ht="15.75" customHeight="1">
      <c r="A793" s="1009"/>
      <c r="B793" s="1009"/>
      <c r="C793" s="1009"/>
      <c r="D793" s="1009"/>
      <c r="E793" s="1009"/>
      <c r="F793" s="1009"/>
      <c r="G793" s="1009"/>
      <c r="H793" s="1009"/>
      <c r="I793" s="1009"/>
      <c r="J793" s="1009"/>
      <c r="K793" s="1009"/>
      <c r="L793" s="1009"/>
      <c r="M793" s="1009"/>
      <c r="N793" s="1009"/>
      <c r="O793" s="1009"/>
      <c r="P793" s="1009"/>
      <c r="Q793" s="1009"/>
      <c r="R793" s="1009"/>
      <c r="S793" s="1009"/>
      <c r="T793" s="1009"/>
      <c r="U793" s="1009"/>
      <c r="V793" s="1009"/>
      <c r="W793" s="1009"/>
      <c r="X793" s="1009"/>
      <c r="Y793" s="1009"/>
      <c r="Z793" s="1009"/>
    </row>
    <row r="794" ht="15.75" customHeight="1">
      <c r="A794" s="1009"/>
      <c r="B794" s="1009"/>
      <c r="C794" s="1009"/>
      <c r="D794" s="1009"/>
      <c r="E794" s="1009"/>
      <c r="F794" s="1009"/>
      <c r="G794" s="1009"/>
      <c r="H794" s="1009"/>
      <c r="I794" s="1009"/>
      <c r="J794" s="1009"/>
      <c r="K794" s="1009"/>
      <c r="L794" s="1009"/>
      <c r="M794" s="1009"/>
      <c r="N794" s="1009"/>
      <c r="O794" s="1009"/>
      <c r="P794" s="1009"/>
      <c r="Q794" s="1009"/>
      <c r="R794" s="1009"/>
      <c r="S794" s="1009"/>
      <c r="T794" s="1009"/>
      <c r="U794" s="1009"/>
      <c r="V794" s="1009"/>
      <c r="W794" s="1009"/>
      <c r="X794" s="1009"/>
      <c r="Y794" s="1009"/>
      <c r="Z794" s="1009"/>
    </row>
    <row r="795" ht="15.75" customHeight="1">
      <c r="A795" s="1009"/>
      <c r="B795" s="1009"/>
      <c r="C795" s="1009"/>
      <c r="D795" s="1009"/>
      <c r="E795" s="1009"/>
      <c r="F795" s="1009"/>
      <c r="G795" s="1009"/>
      <c r="H795" s="1009"/>
      <c r="I795" s="1009"/>
      <c r="J795" s="1009"/>
      <c r="K795" s="1009"/>
      <c r="L795" s="1009"/>
      <c r="M795" s="1009"/>
      <c r="N795" s="1009"/>
      <c r="O795" s="1009"/>
      <c r="P795" s="1009"/>
      <c r="Q795" s="1009"/>
      <c r="R795" s="1009"/>
      <c r="S795" s="1009"/>
      <c r="T795" s="1009"/>
      <c r="U795" s="1009"/>
      <c r="V795" s="1009"/>
      <c r="W795" s="1009"/>
      <c r="X795" s="1009"/>
      <c r="Y795" s="1009"/>
      <c r="Z795" s="1009"/>
    </row>
    <row r="796" ht="15.75" customHeight="1">
      <c r="A796" s="1009"/>
      <c r="B796" s="1009"/>
      <c r="C796" s="1009"/>
      <c r="D796" s="1009"/>
      <c r="E796" s="1009"/>
      <c r="F796" s="1009"/>
      <c r="G796" s="1009"/>
      <c r="H796" s="1009"/>
      <c r="I796" s="1009"/>
      <c r="J796" s="1009"/>
      <c r="K796" s="1009"/>
      <c r="L796" s="1009"/>
      <c r="M796" s="1009"/>
      <c r="N796" s="1009"/>
      <c r="O796" s="1009"/>
      <c r="P796" s="1009"/>
      <c r="Q796" s="1009"/>
      <c r="R796" s="1009"/>
      <c r="S796" s="1009"/>
      <c r="T796" s="1009"/>
      <c r="U796" s="1009"/>
      <c r="V796" s="1009"/>
      <c r="W796" s="1009"/>
      <c r="X796" s="1009"/>
      <c r="Y796" s="1009"/>
      <c r="Z796" s="1009"/>
    </row>
    <row r="797" ht="15.75" customHeight="1">
      <c r="A797" s="1009"/>
      <c r="B797" s="1009"/>
      <c r="C797" s="1009"/>
      <c r="D797" s="1009"/>
      <c r="E797" s="1009"/>
      <c r="F797" s="1009"/>
      <c r="G797" s="1009"/>
      <c r="H797" s="1009"/>
      <c r="I797" s="1009"/>
      <c r="J797" s="1009"/>
      <c r="K797" s="1009"/>
      <c r="L797" s="1009"/>
      <c r="M797" s="1009"/>
      <c r="N797" s="1009"/>
      <c r="O797" s="1009"/>
      <c r="P797" s="1009"/>
      <c r="Q797" s="1009"/>
      <c r="R797" s="1009"/>
      <c r="S797" s="1009"/>
      <c r="T797" s="1009"/>
      <c r="U797" s="1009"/>
      <c r="V797" s="1009"/>
      <c r="W797" s="1009"/>
      <c r="X797" s="1009"/>
      <c r="Y797" s="1009"/>
      <c r="Z797" s="1009"/>
    </row>
    <row r="798" ht="15.75" customHeight="1">
      <c r="A798" s="1009"/>
      <c r="B798" s="1009"/>
      <c r="C798" s="1009"/>
      <c r="D798" s="1009"/>
      <c r="E798" s="1009"/>
      <c r="F798" s="1009"/>
      <c r="G798" s="1009"/>
      <c r="H798" s="1009"/>
      <c r="I798" s="1009"/>
      <c r="J798" s="1009"/>
      <c r="K798" s="1009"/>
      <c r="L798" s="1009"/>
      <c r="M798" s="1009"/>
      <c r="N798" s="1009"/>
      <c r="O798" s="1009"/>
      <c r="P798" s="1009"/>
      <c r="Q798" s="1009"/>
      <c r="R798" s="1009"/>
      <c r="S798" s="1009"/>
      <c r="T798" s="1009"/>
      <c r="U798" s="1009"/>
      <c r="V798" s="1009"/>
      <c r="W798" s="1009"/>
      <c r="X798" s="1009"/>
      <c r="Y798" s="1009"/>
      <c r="Z798" s="1009"/>
    </row>
    <row r="799" ht="15.75" customHeight="1">
      <c r="A799" s="1009"/>
      <c r="B799" s="1009"/>
      <c r="C799" s="1009"/>
      <c r="D799" s="1009"/>
      <c r="E799" s="1009"/>
      <c r="F799" s="1009"/>
      <c r="G799" s="1009"/>
      <c r="H799" s="1009"/>
      <c r="I799" s="1009"/>
      <c r="J799" s="1009"/>
      <c r="K799" s="1009"/>
      <c r="L799" s="1009"/>
      <c r="M799" s="1009"/>
      <c r="N799" s="1009"/>
      <c r="O799" s="1009"/>
      <c r="P799" s="1009"/>
      <c r="Q799" s="1009"/>
      <c r="R799" s="1009"/>
      <c r="S799" s="1009"/>
      <c r="T799" s="1009"/>
      <c r="U799" s="1009"/>
      <c r="V799" s="1009"/>
      <c r="W799" s="1009"/>
      <c r="X799" s="1009"/>
      <c r="Y799" s="1009"/>
      <c r="Z799" s="1009"/>
    </row>
    <row r="800" ht="15.75" customHeight="1">
      <c r="A800" s="1009"/>
      <c r="B800" s="1009"/>
      <c r="C800" s="1009"/>
      <c r="D800" s="1009"/>
      <c r="E800" s="1009"/>
      <c r="F800" s="1009"/>
      <c r="G800" s="1009"/>
      <c r="H800" s="1009"/>
      <c r="I800" s="1009"/>
      <c r="J800" s="1009"/>
      <c r="K800" s="1009"/>
      <c r="L800" s="1009"/>
      <c r="M800" s="1009"/>
      <c r="N800" s="1009"/>
      <c r="O800" s="1009"/>
      <c r="P800" s="1009"/>
      <c r="Q800" s="1009"/>
      <c r="R800" s="1009"/>
      <c r="S800" s="1009"/>
      <c r="T800" s="1009"/>
      <c r="U800" s="1009"/>
      <c r="V800" s="1009"/>
      <c r="W800" s="1009"/>
      <c r="X800" s="1009"/>
      <c r="Y800" s="1009"/>
      <c r="Z800" s="1009"/>
    </row>
    <row r="801" ht="15.75" customHeight="1">
      <c r="A801" s="1009"/>
      <c r="B801" s="1009"/>
      <c r="C801" s="1009"/>
      <c r="D801" s="1009"/>
      <c r="E801" s="1009"/>
      <c r="F801" s="1009"/>
      <c r="G801" s="1009"/>
      <c r="H801" s="1009"/>
      <c r="I801" s="1009"/>
      <c r="J801" s="1009"/>
      <c r="K801" s="1009"/>
      <c r="L801" s="1009"/>
      <c r="M801" s="1009"/>
      <c r="N801" s="1009"/>
      <c r="O801" s="1009"/>
      <c r="P801" s="1009"/>
      <c r="Q801" s="1009"/>
      <c r="R801" s="1009"/>
      <c r="S801" s="1009"/>
      <c r="T801" s="1009"/>
      <c r="U801" s="1009"/>
      <c r="V801" s="1009"/>
      <c r="W801" s="1009"/>
      <c r="X801" s="1009"/>
      <c r="Y801" s="1009"/>
      <c r="Z801" s="1009"/>
    </row>
    <row r="802" ht="15.75" customHeight="1">
      <c r="A802" s="1009"/>
      <c r="B802" s="1009"/>
      <c r="C802" s="1009"/>
      <c r="D802" s="1009"/>
      <c r="E802" s="1009"/>
      <c r="F802" s="1009"/>
      <c r="G802" s="1009"/>
      <c r="H802" s="1009"/>
      <c r="I802" s="1009"/>
      <c r="J802" s="1009"/>
      <c r="K802" s="1009"/>
      <c r="L802" s="1009"/>
      <c r="M802" s="1009"/>
      <c r="N802" s="1009"/>
      <c r="O802" s="1009"/>
      <c r="P802" s="1009"/>
      <c r="Q802" s="1009"/>
      <c r="R802" s="1009"/>
      <c r="S802" s="1009"/>
      <c r="T802" s="1009"/>
      <c r="U802" s="1009"/>
      <c r="V802" s="1009"/>
      <c r="W802" s="1009"/>
      <c r="X802" s="1009"/>
      <c r="Y802" s="1009"/>
      <c r="Z802" s="1009"/>
    </row>
    <row r="803" ht="15.75" customHeight="1">
      <c r="A803" s="1009"/>
      <c r="B803" s="1009"/>
      <c r="C803" s="1009"/>
      <c r="D803" s="1009"/>
      <c r="E803" s="1009"/>
      <c r="F803" s="1009"/>
      <c r="G803" s="1009"/>
      <c r="H803" s="1009"/>
      <c r="I803" s="1009"/>
      <c r="J803" s="1009"/>
      <c r="K803" s="1009"/>
      <c r="L803" s="1009"/>
      <c r="M803" s="1009"/>
      <c r="N803" s="1009"/>
      <c r="O803" s="1009"/>
      <c r="P803" s="1009"/>
      <c r="Q803" s="1009"/>
      <c r="R803" s="1009"/>
      <c r="S803" s="1009"/>
      <c r="T803" s="1009"/>
      <c r="U803" s="1009"/>
      <c r="V803" s="1009"/>
      <c r="W803" s="1009"/>
      <c r="X803" s="1009"/>
      <c r="Y803" s="1009"/>
      <c r="Z803" s="1009"/>
    </row>
    <row r="804" ht="15.75" customHeight="1">
      <c r="A804" s="1009"/>
      <c r="B804" s="1009"/>
      <c r="C804" s="1009"/>
      <c r="D804" s="1009"/>
      <c r="E804" s="1009"/>
      <c r="F804" s="1009"/>
      <c r="G804" s="1009"/>
      <c r="H804" s="1009"/>
      <c r="I804" s="1009"/>
      <c r="J804" s="1009"/>
      <c r="K804" s="1009"/>
      <c r="L804" s="1009"/>
      <c r="M804" s="1009"/>
      <c r="N804" s="1009"/>
      <c r="O804" s="1009"/>
      <c r="P804" s="1009"/>
      <c r="Q804" s="1009"/>
      <c r="R804" s="1009"/>
      <c r="S804" s="1009"/>
      <c r="T804" s="1009"/>
      <c r="U804" s="1009"/>
      <c r="V804" s="1009"/>
      <c r="W804" s="1009"/>
      <c r="X804" s="1009"/>
      <c r="Y804" s="1009"/>
      <c r="Z804" s="1009"/>
    </row>
    <row r="805" ht="15.75" customHeight="1">
      <c r="A805" s="1009"/>
      <c r="B805" s="1009"/>
      <c r="C805" s="1009"/>
      <c r="D805" s="1009"/>
      <c r="E805" s="1009"/>
      <c r="F805" s="1009"/>
      <c r="G805" s="1009"/>
      <c r="H805" s="1009"/>
      <c r="I805" s="1009"/>
      <c r="J805" s="1009"/>
      <c r="K805" s="1009"/>
      <c r="L805" s="1009"/>
      <c r="M805" s="1009"/>
      <c r="N805" s="1009"/>
      <c r="O805" s="1009"/>
      <c r="P805" s="1009"/>
      <c r="Q805" s="1009"/>
      <c r="R805" s="1009"/>
      <c r="S805" s="1009"/>
      <c r="T805" s="1009"/>
      <c r="U805" s="1009"/>
      <c r="V805" s="1009"/>
      <c r="W805" s="1009"/>
      <c r="X805" s="1009"/>
      <c r="Y805" s="1009"/>
      <c r="Z805" s="1009"/>
    </row>
    <row r="806" ht="15.75" customHeight="1">
      <c r="A806" s="1009"/>
      <c r="B806" s="1009"/>
      <c r="C806" s="1009"/>
      <c r="D806" s="1009"/>
      <c r="E806" s="1009"/>
      <c r="F806" s="1009"/>
      <c r="G806" s="1009"/>
      <c r="H806" s="1009"/>
      <c r="I806" s="1009"/>
      <c r="J806" s="1009"/>
      <c r="K806" s="1009"/>
      <c r="L806" s="1009"/>
      <c r="M806" s="1009"/>
      <c r="N806" s="1009"/>
      <c r="O806" s="1009"/>
      <c r="P806" s="1009"/>
      <c r="Q806" s="1009"/>
      <c r="R806" s="1009"/>
      <c r="S806" s="1009"/>
      <c r="T806" s="1009"/>
      <c r="U806" s="1009"/>
      <c r="V806" s="1009"/>
      <c r="W806" s="1009"/>
      <c r="X806" s="1009"/>
      <c r="Y806" s="1009"/>
      <c r="Z806" s="1009"/>
    </row>
    <row r="807" ht="15.75" customHeight="1">
      <c r="A807" s="1009"/>
      <c r="B807" s="1009"/>
      <c r="C807" s="1009"/>
      <c r="D807" s="1009"/>
      <c r="E807" s="1009"/>
      <c r="F807" s="1009"/>
      <c r="G807" s="1009"/>
      <c r="H807" s="1009"/>
      <c r="I807" s="1009"/>
      <c r="J807" s="1009"/>
      <c r="K807" s="1009"/>
      <c r="L807" s="1009"/>
      <c r="M807" s="1009"/>
      <c r="N807" s="1009"/>
      <c r="O807" s="1009"/>
      <c r="P807" s="1009"/>
      <c r="Q807" s="1009"/>
      <c r="R807" s="1009"/>
      <c r="S807" s="1009"/>
      <c r="T807" s="1009"/>
      <c r="U807" s="1009"/>
      <c r="V807" s="1009"/>
      <c r="W807" s="1009"/>
      <c r="X807" s="1009"/>
      <c r="Y807" s="1009"/>
      <c r="Z807" s="1009"/>
    </row>
    <row r="808" ht="15.75" customHeight="1">
      <c r="A808" s="1009"/>
      <c r="B808" s="1009"/>
      <c r="C808" s="1009"/>
      <c r="D808" s="1009"/>
      <c r="E808" s="1009"/>
      <c r="F808" s="1009"/>
      <c r="G808" s="1009"/>
      <c r="H808" s="1009"/>
      <c r="I808" s="1009"/>
      <c r="J808" s="1009"/>
      <c r="K808" s="1009"/>
      <c r="L808" s="1009"/>
      <c r="M808" s="1009"/>
      <c r="N808" s="1009"/>
      <c r="O808" s="1009"/>
      <c r="P808" s="1009"/>
      <c r="Q808" s="1009"/>
      <c r="R808" s="1009"/>
      <c r="S808" s="1009"/>
      <c r="T808" s="1009"/>
      <c r="U808" s="1009"/>
      <c r="V808" s="1009"/>
      <c r="W808" s="1009"/>
      <c r="X808" s="1009"/>
      <c r="Y808" s="1009"/>
      <c r="Z808" s="1009"/>
    </row>
    <row r="809" ht="15.75" customHeight="1">
      <c r="A809" s="1009"/>
      <c r="B809" s="1009"/>
      <c r="C809" s="1009"/>
      <c r="D809" s="1009"/>
      <c r="E809" s="1009"/>
      <c r="F809" s="1009"/>
      <c r="G809" s="1009"/>
      <c r="H809" s="1009"/>
      <c r="I809" s="1009"/>
      <c r="J809" s="1009"/>
      <c r="K809" s="1009"/>
      <c r="L809" s="1009"/>
      <c r="M809" s="1009"/>
      <c r="N809" s="1009"/>
      <c r="O809" s="1009"/>
      <c r="P809" s="1009"/>
      <c r="Q809" s="1009"/>
      <c r="R809" s="1009"/>
      <c r="S809" s="1009"/>
      <c r="T809" s="1009"/>
      <c r="U809" s="1009"/>
      <c r="V809" s="1009"/>
      <c r="W809" s="1009"/>
      <c r="X809" s="1009"/>
      <c r="Y809" s="1009"/>
      <c r="Z809" s="1009"/>
    </row>
    <row r="810" ht="15.75" customHeight="1">
      <c r="A810" s="1009"/>
      <c r="B810" s="1009"/>
      <c r="C810" s="1009"/>
      <c r="D810" s="1009"/>
      <c r="E810" s="1009"/>
      <c r="F810" s="1009"/>
      <c r="G810" s="1009"/>
      <c r="H810" s="1009"/>
      <c r="I810" s="1009"/>
      <c r="J810" s="1009"/>
      <c r="K810" s="1009"/>
      <c r="L810" s="1009"/>
      <c r="M810" s="1009"/>
      <c r="N810" s="1009"/>
      <c r="O810" s="1009"/>
      <c r="P810" s="1009"/>
      <c r="Q810" s="1009"/>
      <c r="R810" s="1009"/>
      <c r="S810" s="1009"/>
      <c r="T810" s="1009"/>
      <c r="U810" s="1009"/>
      <c r="V810" s="1009"/>
      <c r="W810" s="1009"/>
      <c r="X810" s="1009"/>
      <c r="Y810" s="1009"/>
      <c r="Z810" s="1009"/>
    </row>
    <row r="811" ht="15.75" customHeight="1">
      <c r="A811" s="1009"/>
      <c r="B811" s="1009"/>
      <c r="C811" s="1009"/>
      <c r="D811" s="1009"/>
      <c r="E811" s="1009"/>
      <c r="F811" s="1009"/>
      <c r="G811" s="1009"/>
      <c r="H811" s="1009"/>
      <c r="I811" s="1009"/>
      <c r="J811" s="1009"/>
      <c r="K811" s="1009"/>
      <c r="L811" s="1009"/>
      <c r="M811" s="1009"/>
      <c r="N811" s="1009"/>
      <c r="O811" s="1009"/>
      <c r="P811" s="1009"/>
      <c r="Q811" s="1009"/>
      <c r="R811" s="1009"/>
      <c r="S811" s="1009"/>
      <c r="T811" s="1009"/>
      <c r="U811" s="1009"/>
      <c r="V811" s="1009"/>
      <c r="W811" s="1009"/>
      <c r="X811" s="1009"/>
      <c r="Y811" s="1009"/>
      <c r="Z811" s="1009"/>
    </row>
    <row r="812" ht="15.75" customHeight="1">
      <c r="A812" s="1009"/>
      <c r="B812" s="1009"/>
      <c r="C812" s="1009"/>
      <c r="D812" s="1009"/>
      <c r="E812" s="1009"/>
      <c r="F812" s="1009"/>
      <c r="G812" s="1009"/>
      <c r="H812" s="1009"/>
      <c r="I812" s="1009"/>
      <c r="J812" s="1009"/>
      <c r="K812" s="1009"/>
      <c r="L812" s="1009"/>
      <c r="M812" s="1009"/>
      <c r="N812" s="1009"/>
      <c r="O812" s="1009"/>
      <c r="P812" s="1009"/>
      <c r="Q812" s="1009"/>
      <c r="R812" s="1009"/>
      <c r="S812" s="1009"/>
      <c r="T812" s="1009"/>
      <c r="U812" s="1009"/>
      <c r="V812" s="1009"/>
      <c r="W812" s="1009"/>
      <c r="X812" s="1009"/>
      <c r="Y812" s="1009"/>
      <c r="Z812" s="1009"/>
    </row>
    <row r="813" ht="15.75" customHeight="1">
      <c r="A813" s="1009"/>
      <c r="B813" s="1009"/>
      <c r="C813" s="1009"/>
      <c r="D813" s="1009"/>
      <c r="E813" s="1009"/>
      <c r="F813" s="1009"/>
      <c r="G813" s="1009"/>
      <c r="H813" s="1009"/>
      <c r="I813" s="1009"/>
      <c r="J813" s="1009"/>
      <c r="K813" s="1009"/>
      <c r="L813" s="1009"/>
      <c r="M813" s="1009"/>
      <c r="N813" s="1009"/>
      <c r="O813" s="1009"/>
      <c r="P813" s="1009"/>
      <c r="Q813" s="1009"/>
      <c r="R813" s="1009"/>
      <c r="S813" s="1009"/>
      <c r="T813" s="1009"/>
      <c r="U813" s="1009"/>
      <c r="V813" s="1009"/>
      <c r="W813" s="1009"/>
      <c r="X813" s="1009"/>
      <c r="Y813" s="1009"/>
      <c r="Z813" s="1009"/>
    </row>
    <row r="814" ht="15.75" customHeight="1">
      <c r="A814" s="1009"/>
      <c r="B814" s="1009"/>
      <c r="C814" s="1009"/>
      <c r="D814" s="1009"/>
      <c r="E814" s="1009"/>
      <c r="F814" s="1009"/>
      <c r="G814" s="1009"/>
      <c r="H814" s="1009"/>
      <c r="I814" s="1009"/>
      <c r="J814" s="1009"/>
      <c r="K814" s="1009"/>
      <c r="L814" s="1009"/>
      <c r="M814" s="1009"/>
      <c r="N814" s="1009"/>
      <c r="O814" s="1009"/>
      <c r="P814" s="1009"/>
      <c r="Q814" s="1009"/>
      <c r="R814" s="1009"/>
      <c r="S814" s="1009"/>
      <c r="T814" s="1009"/>
      <c r="U814" s="1009"/>
      <c r="V814" s="1009"/>
      <c r="W814" s="1009"/>
      <c r="X814" s="1009"/>
      <c r="Y814" s="1009"/>
      <c r="Z814" s="1009"/>
    </row>
    <row r="815" ht="15.75" customHeight="1">
      <c r="A815" s="1009"/>
      <c r="B815" s="1009"/>
      <c r="C815" s="1009"/>
      <c r="D815" s="1009"/>
      <c r="E815" s="1009"/>
      <c r="F815" s="1009"/>
      <c r="G815" s="1009"/>
      <c r="H815" s="1009"/>
      <c r="I815" s="1009"/>
      <c r="J815" s="1009"/>
      <c r="K815" s="1009"/>
      <c r="L815" s="1009"/>
      <c r="M815" s="1009"/>
      <c r="N815" s="1009"/>
      <c r="O815" s="1009"/>
      <c r="P815" s="1009"/>
      <c r="Q815" s="1009"/>
      <c r="R815" s="1009"/>
      <c r="S815" s="1009"/>
      <c r="T815" s="1009"/>
      <c r="U815" s="1009"/>
      <c r="V815" s="1009"/>
      <c r="W815" s="1009"/>
      <c r="X815" s="1009"/>
      <c r="Y815" s="1009"/>
      <c r="Z815" s="1009"/>
    </row>
    <row r="816" ht="15.75" customHeight="1">
      <c r="A816" s="1009"/>
      <c r="B816" s="1009"/>
      <c r="C816" s="1009"/>
      <c r="D816" s="1009"/>
      <c r="E816" s="1009"/>
      <c r="F816" s="1009"/>
      <c r="G816" s="1009"/>
      <c r="H816" s="1009"/>
      <c r="I816" s="1009"/>
      <c r="J816" s="1009"/>
      <c r="K816" s="1009"/>
      <c r="L816" s="1009"/>
      <c r="M816" s="1009"/>
      <c r="N816" s="1009"/>
      <c r="O816" s="1009"/>
      <c r="P816" s="1009"/>
      <c r="Q816" s="1009"/>
      <c r="R816" s="1009"/>
      <c r="S816" s="1009"/>
      <c r="T816" s="1009"/>
      <c r="U816" s="1009"/>
      <c r="V816" s="1009"/>
      <c r="W816" s="1009"/>
      <c r="X816" s="1009"/>
      <c r="Y816" s="1009"/>
      <c r="Z816" s="1009"/>
    </row>
    <row r="817" ht="15.75" customHeight="1">
      <c r="A817" s="1009"/>
      <c r="B817" s="1009"/>
      <c r="C817" s="1009"/>
      <c r="D817" s="1009"/>
      <c r="E817" s="1009"/>
      <c r="F817" s="1009"/>
      <c r="G817" s="1009"/>
      <c r="H817" s="1009"/>
      <c r="I817" s="1009"/>
      <c r="J817" s="1009"/>
      <c r="K817" s="1009"/>
      <c r="L817" s="1009"/>
      <c r="M817" s="1009"/>
      <c r="N817" s="1009"/>
      <c r="O817" s="1009"/>
      <c r="P817" s="1009"/>
      <c r="Q817" s="1009"/>
      <c r="R817" s="1009"/>
      <c r="S817" s="1009"/>
      <c r="T817" s="1009"/>
      <c r="U817" s="1009"/>
      <c r="V817" s="1009"/>
      <c r="W817" s="1009"/>
      <c r="X817" s="1009"/>
      <c r="Y817" s="1009"/>
      <c r="Z817" s="1009"/>
    </row>
    <row r="818" ht="15.75" customHeight="1">
      <c r="A818" s="1009"/>
      <c r="B818" s="1009"/>
      <c r="C818" s="1009"/>
      <c r="D818" s="1009"/>
      <c r="E818" s="1009"/>
      <c r="F818" s="1009"/>
      <c r="G818" s="1009"/>
      <c r="H818" s="1009"/>
      <c r="I818" s="1009"/>
      <c r="J818" s="1009"/>
      <c r="K818" s="1009"/>
      <c r="L818" s="1009"/>
      <c r="M818" s="1009"/>
      <c r="N818" s="1009"/>
      <c r="O818" s="1009"/>
      <c r="P818" s="1009"/>
      <c r="Q818" s="1009"/>
      <c r="R818" s="1009"/>
      <c r="S818" s="1009"/>
      <c r="T818" s="1009"/>
      <c r="U818" s="1009"/>
      <c r="V818" s="1009"/>
      <c r="W818" s="1009"/>
      <c r="X818" s="1009"/>
      <c r="Y818" s="1009"/>
      <c r="Z818" s="1009"/>
    </row>
    <row r="819" ht="15.75" customHeight="1">
      <c r="A819" s="1009"/>
      <c r="B819" s="1009"/>
      <c r="C819" s="1009"/>
      <c r="D819" s="1009"/>
      <c r="E819" s="1009"/>
      <c r="F819" s="1009"/>
      <c r="G819" s="1009"/>
      <c r="H819" s="1009"/>
      <c r="I819" s="1009"/>
      <c r="J819" s="1009"/>
      <c r="K819" s="1009"/>
      <c r="L819" s="1009"/>
      <c r="M819" s="1009"/>
      <c r="N819" s="1009"/>
      <c r="O819" s="1009"/>
      <c r="P819" s="1009"/>
      <c r="Q819" s="1009"/>
      <c r="R819" s="1009"/>
      <c r="S819" s="1009"/>
      <c r="T819" s="1009"/>
      <c r="U819" s="1009"/>
      <c r="V819" s="1009"/>
      <c r="W819" s="1009"/>
      <c r="X819" s="1009"/>
      <c r="Y819" s="1009"/>
      <c r="Z819" s="1009"/>
    </row>
    <row r="820" ht="15.75" customHeight="1">
      <c r="A820" s="1009"/>
      <c r="B820" s="1009"/>
      <c r="C820" s="1009"/>
      <c r="D820" s="1009"/>
      <c r="E820" s="1009"/>
      <c r="F820" s="1009"/>
      <c r="G820" s="1009"/>
      <c r="H820" s="1009"/>
      <c r="I820" s="1009"/>
      <c r="J820" s="1009"/>
      <c r="K820" s="1009"/>
      <c r="L820" s="1009"/>
      <c r="M820" s="1009"/>
      <c r="N820" s="1009"/>
      <c r="O820" s="1009"/>
      <c r="P820" s="1009"/>
      <c r="Q820" s="1009"/>
      <c r="R820" s="1009"/>
      <c r="S820" s="1009"/>
      <c r="T820" s="1009"/>
      <c r="U820" s="1009"/>
      <c r="V820" s="1009"/>
      <c r="W820" s="1009"/>
      <c r="X820" s="1009"/>
      <c r="Y820" s="1009"/>
      <c r="Z820" s="1009"/>
    </row>
    <row r="821" ht="15.75" customHeight="1">
      <c r="A821" s="1009"/>
      <c r="B821" s="1009"/>
      <c r="C821" s="1009"/>
      <c r="D821" s="1009"/>
      <c r="E821" s="1009"/>
      <c r="F821" s="1009"/>
      <c r="G821" s="1009"/>
      <c r="H821" s="1009"/>
      <c r="I821" s="1009"/>
      <c r="J821" s="1009"/>
      <c r="K821" s="1009"/>
      <c r="L821" s="1009"/>
      <c r="M821" s="1009"/>
      <c r="N821" s="1009"/>
      <c r="O821" s="1009"/>
      <c r="P821" s="1009"/>
      <c r="Q821" s="1009"/>
      <c r="R821" s="1009"/>
      <c r="S821" s="1009"/>
      <c r="T821" s="1009"/>
      <c r="U821" s="1009"/>
      <c r="V821" s="1009"/>
      <c r="W821" s="1009"/>
      <c r="X821" s="1009"/>
      <c r="Y821" s="1009"/>
      <c r="Z821" s="1009"/>
    </row>
    <row r="822" ht="15.75" customHeight="1">
      <c r="A822" s="1009"/>
      <c r="B822" s="1009"/>
      <c r="C822" s="1009"/>
      <c r="D822" s="1009"/>
      <c r="E822" s="1009"/>
      <c r="F822" s="1009"/>
      <c r="G822" s="1009"/>
      <c r="H822" s="1009"/>
      <c r="I822" s="1009"/>
      <c r="J822" s="1009"/>
      <c r="K822" s="1009"/>
      <c r="L822" s="1009"/>
      <c r="M822" s="1009"/>
      <c r="N822" s="1009"/>
      <c r="O822" s="1009"/>
      <c r="P822" s="1009"/>
      <c r="Q822" s="1009"/>
      <c r="R822" s="1009"/>
      <c r="S822" s="1009"/>
      <c r="T822" s="1009"/>
      <c r="U822" s="1009"/>
      <c r="V822" s="1009"/>
      <c r="W822" s="1009"/>
      <c r="X822" s="1009"/>
      <c r="Y822" s="1009"/>
      <c r="Z822" s="1009"/>
    </row>
    <row r="823" ht="15.75" customHeight="1">
      <c r="A823" s="1009"/>
      <c r="B823" s="1009"/>
      <c r="C823" s="1009"/>
      <c r="D823" s="1009"/>
      <c r="E823" s="1009"/>
      <c r="F823" s="1009"/>
      <c r="G823" s="1009"/>
      <c r="H823" s="1009"/>
      <c r="I823" s="1009"/>
      <c r="J823" s="1009"/>
      <c r="K823" s="1009"/>
      <c r="L823" s="1009"/>
      <c r="M823" s="1009"/>
      <c r="N823" s="1009"/>
      <c r="O823" s="1009"/>
      <c r="P823" s="1009"/>
      <c r="Q823" s="1009"/>
      <c r="R823" s="1009"/>
      <c r="S823" s="1009"/>
      <c r="T823" s="1009"/>
      <c r="U823" s="1009"/>
      <c r="V823" s="1009"/>
      <c r="W823" s="1009"/>
      <c r="X823" s="1009"/>
      <c r="Y823" s="1009"/>
      <c r="Z823" s="1009"/>
    </row>
    <row r="824" ht="15.75" customHeight="1">
      <c r="A824" s="1009"/>
      <c r="B824" s="1009"/>
      <c r="C824" s="1009"/>
      <c r="D824" s="1009"/>
      <c r="E824" s="1009"/>
      <c r="F824" s="1009"/>
      <c r="G824" s="1009"/>
      <c r="H824" s="1009"/>
      <c r="I824" s="1009"/>
      <c r="J824" s="1009"/>
      <c r="K824" s="1009"/>
      <c r="L824" s="1009"/>
      <c r="M824" s="1009"/>
      <c r="N824" s="1009"/>
      <c r="O824" s="1009"/>
      <c r="P824" s="1009"/>
      <c r="Q824" s="1009"/>
      <c r="R824" s="1009"/>
      <c r="S824" s="1009"/>
      <c r="T824" s="1009"/>
      <c r="U824" s="1009"/>
      <c r="V824" s="1009"/>
      <c r="W824" s="1009"/>
      <c r="X824" s="1009"/>
      <c r="Y824" s="1009"/>
      <c r="Z824" s="1009"/>
    </row>
    <row r="825" ht="15.75" customHeight="1">
      <c r="A825" s="1009"/>
      <c r="B825" s="1009"/>
      <c r="C825" s="1009"/>
      <c r="D825" s="1009"/>
      <c r="E825" s="1009"/>
      <c r="F825" s="1009"/>
      <c r="G825" s="1009"/>
      <c r="H825" s="1009"/>
      <c r="I825" s="1009"/>
      <c r="J825" s="1009"/>
      <c r="K825" s="1009"/>
      <c r="L825" s="1009"/>
      <c r="M825" s="1009"/>
      <c r="N825" s="1009"/>
      <c r="O825" s="1009"/>
      <c r="P825" s="1009"/>
      <c r="Q825" s="1009"/>
      <c r="R825" s="1009"/>
      <c r="S825" s="1009"/>
      <c r="T825" s="1009"/>
      <c r="U825" s="1009"/>
      <c r="V825" s="1009"/>
      <c r="W825" s="1009"/>
      <c r="X825" s="1009"/>
      <c r="Y825" s="1009"/>
      <c r="Z825" s="1009"/>
    </row>
    <row r="826" ht="15.75" customHeight="1">
      <c r="A826" s="1009"/>
      <c r="B826" s="1009"/>
      <c r="C826" s="1009"/>
      <c r="D826" s="1009"/>
      <c r="E826" s="1009"/>
      <c r="F826" s="1009"/>
      <c r="G826" s="1009"/>
      <c r="H826" s="1009"/>
      <c r="I826" s="1009"/>
      <c r="J826" s="1009"/>
      <c r="K826" s="1009"/>
      <c r="L826" s="1009"/>
      <c r="M826" s="1009"/>
      <c r="N826" s="1009"/>
      <c r="O826" s="1009"/>
      <c r="P826" s="1009"/>
      <c r="Q826" s="1009"/>
      <c r="R826" s="1009"/>
      <c r="S826" s="1009"/>
      <c r="T826" s="1009"/>
      <c r="U826" s="1009"/>
      <c r="V826" s="1009"/>
      <c r="W826" s="1009"/>
      <c r="X826" s="1009"/>
      <c r="Y826" s="1009"/>
      <c r="Z826" s="1009"/>
    </row>
    <row r="827" ht="15.75" customHeight="1">
      <c r="A827" s="1009"/>
      <c r="B827" s="1009"/>
      <c r="C827" s="1009"/>
      <c r="D827" s="1009"/>
      <c r="E827" s="1009"/>
      <c r="F827" s="1009"/>
      <c r="G827" s="1009"/>
      <c r="H827" s="1009"/>
      <c r="I827" s="1009"/>
      <c r="J827" s="1009"/>
      <c r="K827" s="1009"/>
      <c r="L827" s="1009"/>
      <c r="M827" s="1009"/>
      <c r="N827" s="1009"/>
      <c r="O827" s="1009"/>
      <c r="P827" s="1009"/>
      <c r="Q827" s="1009"/>
      <c r="R827" s="1009"/>
      <c r="S827" s="1009"/>
      <c r="T827" s="1009"/>
      <c r="U827" s="1009"/>
      <c r="V827" s="1009"/>
      <c r="W827" s="1009"/>
      <c r="X827" s="1009"/>
      <c r="Y827" s="1009"/>
      <c r="Z827" s="1009"/>
    </row>
    <row r="828" ht="15.75" customHeight="1">
      <c r="A828" s="1009"/>
      <c r="B828" s="1009"/>
      <c r="C828" s="1009"/>
      <c r="D828" s="1009"/>
      <c r="E828" s="1009"/>
      <c r="F828" s="1009"/>
      <c r="G828" s="1009"/>
      <c r="H828" s="1009"/>
      <c r="I828" s="1009"/>
      <c r="J828" s="1009"/>
      <c r="K828" s="1009"/>
      <c r="L828" s="1009"/>
      <c r="M828" s="1009"/>
      <c r="N828" s="1009"/>
      <c r="O828" s="1009"/>
      <c r="P828" s="1009"/>
      <c r="Q828" s="1009"/>
      <c r="R828" s="1009"/>
      <c r="S828" s="1009"/>
      <c r="T828" s="1009"/>
      <c r="U828" s="1009"/>
      <c r="V828" s="1009"/>
      <c r="W828" s="1009"/>
      <c r="X828" s="1009"/>
      <c r="Y828" s="1009"/>
      <c r="Z828" s="1009"/>
    </row>
    <row r="829" ht="15.75" customHeight="1">
      <c r="A829" s="1009"/>
      <c r="B829" s="1009"/>
      <c r="C829" s="1009"/>
      <c r="D829" s="1009"/>
      <c r="E829" s="1009"/>
      <c r="F829" s="1009"/>
      <c r="G829" s="1009"/>
      <c r="H829" s="1009"/>
      <c r="I829" s="1009"/>
      <c r="J829" s="1009"/>
      <c r="K829" s="1009"/>
      <c r="L829" s="1009"/>
      <c r="M829" s="1009"/>
      <c r="N829" s="1009"/>
      <c r="O829" s="1009"/>
      <c r="P829" s="1009"/>
      <c r="Q829" s="1009"/>
      <c r="R829" s="1009"/>
      <c r="S829" s="1009"/>
      <c r="T829" s="1009"/>
      <c r="U829" s="1009"/>
      <c r="V829" s="1009"/>
      <c r="W829" s="1009"/>
      <c r="X829" s="1009"/>
      <c r="Y829" s="1009"/>
      <c r="Z829" s="1009"/>
    </row>
    <row r="830" ht="15.75" customHeight="1">
      <c r="A830" s="1009"/>
      <c r="B830" s="1009"/>
      <c r="C830" s="1009"/>
      <c r="D830" s="1009"/>
      <c r="E830" s="1009"/>
      <c r="F830" s="1009"/>
      <c r="G830" s="1009"/>
      <c r="H830" s="1009"/>
      <c r="I830" s="1009"/>
      <c r="J830" s="1009"/>
      <c r="K830" s="1009"/>
      <c r="L830" s="1009"/>
      <c r="M830" s="1009"/>
      <c r="N830" s="1009"/>
      <c r="O830" s="1009"/>
      <c r="P830" s="1009"/>
      <c r="Q830" s="1009"/>
      <c r="R830" s="1009"/>
      <c r="S830" s="1009"/>
      <c r="T830" s="1009"/>
      <c r="U830" s="1009"/>
      <c r="V830" s="1009"/>
      <c r="W830" s="1009"/>
      <c r="X830" s="1009"/>
      <c r="Y830" s="1009"/>
      <c r="Z830" s="1009"/>
    </row>
    <row r="831" ht="15.75" customHeight="1">
      <c r="A831" s="1009"/>
      <c r="B831" s="1009"/>
      <c r="C831" s="1009"/>
      <c r="D831" s="1009"/>
      <c r="E831" s="1009"/>
      <c r="F831" s="1009"/>
      <c r="G831" s="1009"/>
      <c r="H831" s="1009"/>
      <c r="I831" s="1009"/>
      <c r="J831" s="1009"/>
      <c r="K831" s="1009"/>
      <c r="L831" s="1009"/>
      <c r="M831" s="1009"/>
      <c r="N831" s="1009"/>
      <c r="O831" s="1009"/>
      <c r="P831" s="1009"/>
      <c r="Q831" s="1009"/>
      <c r="R831" s="1009"/>
      <c r="S831" s="1009"/>
      <c r="T831" s="1009"/>
      <c r="U831" s="1009"/>
      <c r="V831" s="1009"/>
      <c r="W831" s="1009"/>
      <c r="X831" s="1009"/>
      <c r="Y831" s="1009"/>
      <c r="Z831" s="1009"/>
    </row>
    <row r="832" ht="15.75" customHeight="1">
      <c r="A832" s="1009"/>
      <c r="B832" s="1009"/>
      <c r="C832" s="1009"/>
      <c r="D832" s="1009"/>
      <c r="E832" s="1009"/>
      <c r="F832" s="1009"/>
      <c r="G832" s="1009"/>
      <c r="H832" s="1009"/>
      <c r="I832" s="1009"/>
      <c r="J832" s="1009"/>
      <c r="K832" s="1009"/>
      <c r="L832" s="1009"/>
      <c r="M832" s="1009"/>
      <c r="N832" s="1009"/>
      <c r="O832" s="1009"/>
      <c r="P832" s="1009"/>
      <c r="Q832" s="1009"/>
      <c r="R832" s="1009"/>
      <c r="S832" s="1009"/>
      <c r="T832" s="1009"/>
      <c r="U832" s="1009"/>
      <c r="V832" s="1009"/>
      <c r="W832" s="1009"/>
      <c r="X832" s="1009"/>
      <c r="Y832" s="1009"/>
      <c r="Z832" s="1009"/>
    </row>
    <row r="833" ht="15.75" customHeight="1">
      <c r="A833" s="1009"/>
      <c r="B833" s="1009"/>
      <c r="C833" s="1009"/>
      <c r="D833" s="1009"/>
      <c r="E833" s="1009"/>
      <c r="F833" s="1009"/>
      <c r="G833" s="1009"/>
      <c r="H833" s="1009"/>
      <c r="I833" s="1009"/>
      <c r="J833" s="1009"/>
      <c r="K833" s="1009"/>
      <c r="L833" s="1009"/>
      <c r="M833" s="1009"/>
      <c r="N833" s="1009"/>
      <c r="O833" s="1009"/>
      <c r="P833" s="1009"/>
      <c r="Q833" s="1009"/>
      <c r="R833" s="1009"/>
      <c r="S833" s="1009"/>
      <c r="T833" s="1009"/>
      <c r="U833" s="1009"/>
      <c r="V833" s="1009"/>
      <c r="W833" s="1009"/>
      <c r="X833" s="1009"/>
      <c r="Y833" s="1009"/>
      <c r="Z833" s="1009"/>
    </row>
    <row r="834" ht="15.75" customHeight="1">
      <c r="A834" s="1009"/>
      <c r="B834" s="1009"/>
      <c r="C834" s="1009"/>
      <c r="D834" s="1009"/>
      <c r="E834" s="1009"/>
      <c r="F834" s="1009"/>
      <c r="G834" s="1009"/>
      <c r="H834" s="1009"/>
      <c r="I834" s="1009"/>
      <c r="J834" s="1009"/>
      <c r="K834" s="1009"/>
      <c r="L834" s="1009"/>
      <c r="M834" s="1009"/>
      <c r="N834" s="1009"/>
      <c r="O834" s="1009"/>
      <c r="P834" s="1009"/>
      <c r="Q834" s="1009"/>
      <c r="R834" s="1009"/>
      <c r="S834" s="1009"/>
      <c r="T834" s="1009"/>
      <c r="U834" s="1009"/>
      <c r="V834" s="1009"/>
      <c r="W834" s="1009"/>
      <c r="X834" s="1009"/>
      <c r="Y834" s="1009"/>
      <c r="Z834" s="1009"/>
    </row>
    <row r="835" ht="15.75" customHeight="1">
      <c r="A835" s="1009"/>
      <c r="B835" s="1009"/>
      <c r="C835" s="1009"/>
      <c r="D835" s="1009"/>
      <c r="E835" s="1009"/>
      <c r="F835" s="1009"/>
      <c r="G835" s="1009"/>
      <c r="H835" s="1009"/>
      <c r="I835" s="1009"/>
      <c r="J835" s="1009"/>
      <c r="K835" s="1009"/>
      <c r="L835" s="1009"/>
      <c r="M835" s="1009"/>
      <c r="N835" s="1009"/>
      <c r="O835" s="1009"/>
      <c r="P835" s="1009"/>
      <c r="Q835" s="1009"/>
      <c r="R835" s="1009"/>
      <c r="S835" s="1009"/>
      <c r="T835" s="1009"/>
      <c r="U835" s="1009"/>
      <c r="V835" s="1009"/>
      <c r="W835" s="1009"/>
      <c r="X835" s="1009"/>
      <c r="Y835" s="1009"/>
      <c r="Z835" s="1009"/>
    </row>
    <row r="836" ht="15.75" customHeight="1">
      <c r="A836" s="1009"/>
      <c r="B836" s="1009"/>
      <c r="C836" s="1009"/>
      <c r="D836" s="1009"/>
      <c r="E836" s="1009"/>
      <c r="F836" s="1009"/>
      <c r="G836" s="1009"/>
      <c r="H836" s="1009"/>
      <c r="I836" s="1009"/>
      <c r="J836" s="1009"/>
      <c r="K836" s="1009"/>
      <c r="L836" s="1009"/>
      <c r="M836" s="1009"/>
      <c r="N836" s="1009"/>
      <c r="O836" s="1009"/>
      <c r="P836" s="1009"/>
      <c r="Q836" s="1009"/>
      <c r="R836" s="1009"/>
      <c r="S836" s="1009"/>
      <c r="T836" s="1009"/>
      <c r="U836" s="1009"/>
      <c r="V836" s="1009"/>
      <c r="W836" s="1009"/>
      <c r="X836" s="1009"/>
      <c r="Y836" s="1009"/>
      <c r="Z836" s="1009"/>
    </row>
    <row r="837" ht="15.75" customHeight="1">
      <c r="A837" s="1009"/>
      <c r="B837" s="1009"/>
      <c r="C837" s="1009"/>
      <c r="D837" s="1009"/>
      <c r="E837" s="1009"/>
      <c r="F837" s="1009"/>
      <c r="G837" s="1009"/>
      <c r="H837" s="1009"/>
      <c r="I837" s="1009"/>
      <c r="J837" s="1009"/>
      <c r="K837" s="1009"/>
      <c r="L837" s="1009"/>
      <c r="M837" s="1009"/>
      <c r="N837" s="1009"/>
      <c r="O837" s="1009"/>
      <c r="P837" s="1009"/>
      <c r="Q837" s="1009"/>
      <c r="R837" s="1009"/>
      <c r="S837" s="1009"/>
      <c r="T837" s="1009"/>
      <c r="U837" s="1009"/>
      <c r="V837" s="1009"/>
      <c r="W837" s="1009"/>
      <c r="X837" s="1009"/>
      <c r="Y837" s="1009"/>
      <c r="Z837" s="1009"/>
    </row>
    <row r="838" ht="15.75" customHeight="1">
      <c r="A838" s="1009"/>
      <c r="B838" s="1009"/>
      <c r="C838" s="1009"/>
      <c r="D838" s="1009"/>
      <c r="E838" s="1009"/>
      <c r="F838" s="1009"/>
      <c r="G838" s="1009"/>
      <c r="H838" s="1009"/>
      <c r="I838" s="1009"/>
      <c r="J838" s="1009"/>
      <c r="K838" s="1009"/>
      <c r="L838" s="1009"/>
      <c r="M838" s="1009"/>
      <c r="N838" s="1009"/>
      <c r="O838" s="1009"/>
      <c r="P838" s="1009"/>
      <c r="Q838" s="1009"/>
      <c r="R838" s="1009"/>
      <c r="S838" s="1009"/>
      <c r="T838" s="1009"/>
      <c r="U838" s="1009"/>
      <c r="V838" s="1009"/>
      <c r="W838" s="1009"/>
      <c r="X838" s="1009"/>
      <c r="Y838" s="1009"/>
      <c r="Z838" s="1009"/>
    </row>
    <row r="839" ht="15.75" customHeight="1">
      <c r="A839" s="1009"/>
      <c r="B839" s="1009"/>
      <c r="C839" s="1009"/>
      <c r="D839" s="1009"/>
      <c r="E839" s="1009"/>
      <c r="F839" s="1009"/>
      <c r="G839" s="1009"/>
      <c r="H839" s="1009"/>
      <c r="I839" s="1009"/>
      <c r="J839" s="1009"/>
      <c r="K839" s="1009"/>
      <c r="L839" s="1009"/>
      <c r="M839" s="1009"/>
      <c r="N839" s="1009"/>
      <c r="O839" s="1009"/>
      <c r="P839" s="1009"/>
      <c r="Q839" s="1009"/>
      <c r="R839" s="1009"/>
      <c r="S839" s="1009"/>
      <c r="T839" s="1009"/>
      <c r="U839" s="1009"/>
      <c r="V839" s="1009"/>
      <c r="W839" s="1009"/>
      <c r="X839" s="1009"/>
      <c r="Y839" s="1009"/>
      <c r="Z839" s="1009"/>
    </row>
    <row r="840" ht="15.75" customHeight="1">
      <c r="A840" s="1009"/>
      <c r="B840" s="1009"/>
      <c r="C840" s="1009"/>
      <c r="D840" s="1009"/>
      <c r="E840" s="1009"/>
      <c r="F840" s="1009"/>
      <c r="G840" s="1009"/>
      <c r="H840" s="1009"/>
      <c r="I840" s="1009"/>
      <c r="J840" s="1009"/>
      <c r="K840" s="1009"/>
      <c r="L840" s="1009"/>
      <c r="M840" s="1009"/>
      <c r="N840" s="1009"/>
      <c r="O840" s="1009"/>
      <c r="P840" s="1009"/>
      <c r="Q840" s="1009"/>
      <c r="R840" s="1009"/>
      <c r="S840" s="1009"/>
      <c r="T840" s="1009"/>
      <c r="U840" s="1009"/>
      <c r="V840" s="1009"/>
      <c r="W840" s="1009"/>
      <c r="X840" s="1009"/>
      <c r="Y840" s="1009"/>
      <c r="Z840" s="1009"/>
    </row>
    <row r="841" ht="15.75" customHeight="1">
      <c r="A841" s="1009"/>
      <c r="B841" s="1009"/>
      <c r="C841" s="1009"/>
      <c r="D841" s="1009"/>
      <c r="E841" s="1009"/>
      <c r="F841" s="1009"/>
      <c r="G841" s="1009"/>
      <c r="H841" s="1009"/>
      <c r="I841" s="1009"/>
      <c r="J841" s="1009"/>
      <c r="K841" s="1009"/>
      <c r="L841" s="1009"/>
      <c r="M841" s="1009"/>
      <c r="N841" s="1009"/>
      <c r="O841" s="1009"/>
      <c r="P841" s="1009"/>
      <c r="Q841" s="1009"/>
      <c r="R841" s="1009"/>
      <c r="S841" s="1009"/>
      <c r="T841" s="1009"/>
      <c r="U841" s="1009"/>
      <c r="V841" s="1009"/>
      <c r="W841" s="1009"/>
      <c r="X841" s="1009"/>
      <c r="Y841" s="1009"/>
      <c r="Z841" s="1009"/>
    </row>
    <row r="842" ht="15.75" customHeight="1">
      <c r="A842" s="1009"/>
      <c r="B842" s="1009"/>
      <c r="C842" s="1009"/>
      <c r="D842" s="1009"/>
      <c r="E842" s="1009"/>
      <c r="F842" s="1009"/>
      <c r="G842" s="1009"/>
      <c r="H842" s="1009"/>
      <c r="I842" s="1009"/>
      <c r="J842" s="1009"/>
      <c r="K842" s="1009"/>
      <c r="L842" s="1009"/>
      <c r="M842" s="1009"/>
      <c r="N842" s="1009"/>
      <c r="O842" s="1009"/>
      <c r="P842" s="1009"/>
      <c r="Q842" s="1009"/>
      <c r="R842" s="1009"/>
      <c r="S842" s="1009"/>
      <c r="T842" s="1009"/>
      <c r="U842" s="1009"/>
      <c r="V842" s="1009"/>
      <c r="W842" s="1009"/>
      <c r="X842" s="1009"/>
      <c r="Y842" s="1009"/>
      <c r="Z842" s="1009"/>
    </row>
    <row r="843" ht="15.75" customHeight="1">
      <c r="A843" s="1009"/>
      <c r="B843" s="1009"/>
      <c r="C843" s="1009"/>
      <c r="D843" s="1009"/>
      <c r="E843" s="1009"/>
      <c r="F843" s="1009"/>
      <c r="G843" s="1009"/>
      <c r="H843" s="1009"/>
      <c r="I843" s="1009"/>
      <c r="J843" s="1009"/>
      <c r="K843" s="1009"/>
      <c r="L843" s="1009"/>
      <c r="M843" s="1009"/>
      <c r="N843" s="1009"/>
      <c r="O843" s="1009"/>
      <c r="P843" s="1009"/>
      <c r="Q843" s="1009"/>
      <c r="R843" s="1009"/>
      <c r="S843" s="1009"/>
      <c r="T843" s="1009"/>
      <c r="U843" s="1009"/>
      <c r="V843" s="1009"/>
      <c r="W843" s="1009"/>
      <c r="X843" s="1009"/>
      <c r="Y843" s="1009"/>
      <c r="Z843" s="1009"/>
    </row>
    <row r="844" ht="15.75" customHeight="1">
      <c r="A844" s="1009"/>
      <c r="B844" s="1009"/>
      <c r="C844" s="1009"/>
      <c r="D844" s="1009"/>
      <c r="E844" s="1009"/>
      <c r="F844" s="1009"/>
      <c r="G844" s="1009"/>
      <c r="H844" s="1009"/>
      <c r="I844" s="1009"/>
      <c r="J844" s="1009"/>
      <c r="K844" s="1009"/>
      <c r="L844" s="1009"/>
      <c r="M844" s="1009"/>
      <c r="N844" s="1009"/>
      <c r="O844" s="1009"/>
      <c r="P844" s="1009"/>
      <c r="Q844" s="1009"/>
      <c r="R844" s="1009"/>
      <c r="S844" s="1009"/>
      <c r="T844" s="1009"/>
      <c r="U844" s="1009"/>
      <c r="V844" s="1009"/>
      <c r="W844" s="1009"/>
      <c r="X844" s="1009"/>
      <c r="Y844" s="1009"/>
      <c r="Z844" s="1009"/>
    </row>
    <row r="845" ht="15.75" customHeight="1">
      <c r="A845" s="1009"/>
      <c r="B845" s="1009"/>
      <c r="C845" s="1009"/>
      <c r="D845" s="1009"/>
      <c r="E845" s="1009"/>
      <c r="F845" s="1009"/>
      <c r="G845" s="1009"/>
      <c r="H845" s="1009"/>
      <c r="I845" s="1009"/>
      <c r="J845" s="1009"/>
      <c r="K845" s="1009"/>
      <c r="L845" s="1009"/>
      <c r="M845" s="1009"/>
      <c r="N845" s="1009"/>
      <c r="O845" s="1009"/>
      <c r="P845" s="1009"/>
      <c r="Q845" s="1009"/>
      <c r="R845" s="1009"/>
      <c r="S845" s="1009"/>
      <c r="T845" s="1009"/>
      <c r="U845" s="1009"/>
      <c r="V845" s="1009"/>
      <c r="W845" s="1009"/>
      <c r="X845" s="1009"/>
      <c r="Y845" s="1009"/>
      <c r="Z845" s="1009"/>
    </row>
    <row r="846" ht="15.75" customHeight="1">
      <c r="A846" s="1009"/>
      <c r="B846" s="1009"/>
      <c r="C846" s="1009"/>
      <c r="D846" s="1009"/>
      <c r="E846" s="1009"/>
      <c r="F846" s="1009"/>
      <c r="G846" s="1009"/>
      <c r="H846" s="1009"/>
      <c r="I846" s="1009"/>
      <c r="J846" s="1009"/>
      <c r="K846" s="1009"/>
      <c r="L846" s="1009"/>
      <c r="M846" s="1009"/>
      <c r="N846" s="1009"/>
      <c r="O846" s="1009"/>
      <c r="P846" s="1009"/>
      <c r="Q846" s="1009"/>
      <c r="R846" s="1009"/>
      <c r="S846" s="1009"/>
      <c r="T846" s="1009"/>
      <c r="U846" s="1009"/>
      <c r="V846" s="1009"/>
      <c r="W846" s="1009"/>
      <c r="X846" s="1009"/>
      <c r="Y846" s="1009"/>
      <c r="Z846" s="1009"/>
    </row>
    <row r="847" ht="15.75" customHeight="1">
      <c r="A847" s="1009"/>
      <c r="B847" s="1009"/>
      <c r="C847" s="1009"/>
      <c r="D847" s="1009"/>
      <c r="E847" s="1009"/>
      <c r="F847" s="1009"/>
      <c r="G847" s="1009"/>
      <c r="H847" s="1009"/>
      <c r="I847" s="1009"/>
      <c r="J847" s="1009"/>
      <c r="K847" s="1009"/>
      <c r="L847" s="1009"/>
      <c r="M847" s="1009"/>
      <c r="N847" s="1009"/>
      <c r="O847" s="1009"/>
      <c r="P847" s="1009"/>
      <c r="Q847" s="1009"/>
      <c r="R847" s="1009"/>
      <c r="S847" s="1009"/>
      <c r="T847" s="1009"/>
      <c r="U847" s="1009"/>
      <c r="V847" s="1009"/>
      <c r="W847" s="1009"/>
      <c r="X847" s="1009"/>
      <c r="Y847" s="1009"/>
      <c r="Z847" s="1009"/>
    </row>
    <row r="848" ht="15.75" customHeight="1">
      <c r="A848" s="1009"/>
      <c r="B848" s="1009"/>
      <c r="C848" s="1009"/>
      <c r="D848" s="1009"/>
      <c r="E848" s="1009"/>
      <c r="F848" s="1009"/>
      <c r="G848" s="1009"/>
      <c r="H848" s="1009"/>
      <c r="I848" s="1009"/>
      <c r="J848" s="1009"/>
      <c r="K848" s="1009"/>
      <c r="L848" s="1009"/>
      <c r="M848" s="1009"/>
      <c r="N848" s="1009"/>
      <c r="O848" s="1009"/>
      <c r="P848" s="1009"/>
      <c r="Q848" s="1009"/>
      <c r="R848" s="1009"/>
      <c r="S848" s="1009"/>
      <c r="T848" s="1009"/>
      <c r="U848" s="1009"/>
      <c r="V848" s="1009"/>
      <c r="W848" s="1009"/>
      <c r="X848" s="1009"/>
      <c r="Y848" s="1009"/>
      <c r="Z848" s="1009"/>
    </row>
    <row r="849" ht="15.75" customHeight="1">
      <c r="A849" s="1009"/>
      <c r="B849" s="1009"/>
      <c r="C849" s="1009"/>
      <c r="D849" s="1009"/>
      <c r="E849" s="1009"/>
      <c r="F849" s="1009"/>
      <c r="G849" s="1009"/>
      <c r="H849" s="1009"/>
      <c r="I849" s="1009"/>
      <c r="J849" s="1009"/>
      <c r="K849" s="1009"/>
      <c r="L849" s="1009"/>
      <c r="M849" s="1009"/>
      <c r="N849" s="1009"/>
      <c r="O849" s="1009"/>
      <c r="P849" s="1009"/>
      <c r="Q849" s="1009"/>
      <c r="R849" s="1009"/>
      <c r="S849" s="1009"/>
      <c r="T849" s="1009"/>
      <c r="U849" s="1009"/>
      <c r="V849" s="1009"/>
      <c r="W849" s="1009"/>
      <c r="X849" s="1009"/>
      <c r="Y849" s="1009"/>
      <c r="Z849" s="1009"/>
    </row>
    <row r="850" ht="15.75" customHeight="1">
      <c r="A850" s="1009"/>
      <c r="B850" s="1009"/>
      <c r="C850" s="1009"/>
      <c r="D850" s="1009"/>
      <c r="E850" s="1009"/>
      <c r="F850" s="1009"/>
      <c r="G850" s="1009"/>
      <c r="H850" s="1009"/>
      <c r="I850" s="1009"/>
      <c r="J850" s="1009"/>
      <c r="K850" s="1009"/>
      <c r="L850" s="1009"/>
      <c r="M850" s="1009"/>
      <c r="N850" s="1009"/>
      <c r="O850" s="1009"/>
      <c r="P850" s="1009"/>
      <c r="Q850" s="1009"/>
      <c r="R850" s="1009"/>
      <c r="S850" s="1009"/>
      <c r="T850" s="1009"/>
      <c r="U850" s="1009"/>
      <c r="V850" s="1009"/>
      <c r="W850" s="1009"/>
      <c r="X850" s="1009"/>
      <c r="Y850" s="1009"/>
      <c r="Z850" s="1009"/>
    </row>
    <row r="851" ht="15.75" customHeight="1">
      <c r="A851" s="1009"/>
      <c r="B851" s="1009"/>
      <c r="C851" s="1009"/>
      <c r="D851" s="1009"/>
      <c r="E851" s="1009"/>
      <c r="F851" s="1009"/>
      <c r="G851" s="1009"/>
      <c r="H851" s="1009"/>
      <c r="I851" s="1009"/>
      <c r="J851" s="1009"/>
      <c r="K851" s="1009"/>
      <c r="L851" s="1009"/>
      <c r="M851" s="1009"/>
      <c r="N851" s="1009"/>
      <c r="O851" s="1009"/>
      <c r="P851" s="1009"/>
      <c r="Q851" s="1009"/>
      <c r="R851" s="1009"/>
      <c r="S851" s="1009"/>
      <c r="T851" s="1009"/>
      <c r="U851" s="1009"/>
      <c r="V851" s="1009"/>
      <c r="W851" s="1009"/>
      <c r="X851" s="1009"/>
      <c r="Y851" s="1009"/>
      <c r="Z851" s="1009"/>
    </row>
    <row r="852" ht="15.75" customHeight="1">
      <c r="A852" s="1009"/>
      <c r="B852" s="1009"/>
      <c r="C852" s="1009"/>
      <c r="D852" s="1009"/>
      <c r="E852" s="1009"/>
      <c r="F852" s="1009"/>
      <c r="G852" s="1009"/>
      <c r="H852" s="1009"/>
      <c r="I852" s="1009"/>
      <c r="J852" s="1009"/>
      <c r="K852" s="1009"/>
      <c r="L852" s="1009"/>
      <c r="M852" s="1009"/>
      <c r="N852" s="1009"/>
      <c r="O852" s="1009"/>
      <c r="P852" s="1009"/>
      <c r="Q852" s="1009"/>
      <c r="R852" s="1009"/>
      <c r="S852" s="1009"/>
      <c r="T852" s="1009"/>
      <c r="U852" s="1009"/>
      <c r="V852" s="1009"/>
      <c r="W852" s="1009"/>
      <c r="X852" s="1009"/>
      <c r="Y852" s="1009"/>
      <c r="Z852" s="1009"/>
    </row>
    <row r="853" ht="15.75" customHeight="1">
      <c r="A853" s="1009"/>
      <c r="B853" s="1009"/>
      <c r="C853" s="1009"/>
      <c r="D853" s="1009"/>
      <c r="E853" s="1009"/>
      <c r="F853" s="1009"/>
      <c r="G853" s="1009"/>
      <c r="H853" s="1009"/>
      <c r="I853" s="1009"/>
      <c r="J853" s="1009"/>
      <c r="K853" s="1009"/>
      <c r="L853" s="1009"/>
      <c r="M853" s="1009"/>
      <c r="N853" s="1009"/>
      <c r="O853" s="1009"/>
      <c r="P853" s="1009"/>
      <c r="Q853" s="1009"/>
      <c r="R853" s="1009"/>
      <c r="S853" s="1009"/>
      <c r="T853" s="1009"/>
      <c r="U853" s="1009"/>
      <c r="V853" s="1009"/>
      <c r="W853" s="1009"/>
      <c r="X853" s="1009"/>
      <c r="Y853" s="1009"/>
      <c r="Z853" s="1009"/>
    </row>
    <row r="854" ht="15.75" customHeight="1">
      <c r="A854" s="1009"/>
      <c r="B854" s="1009"/>
      <c r="C854" s="1009"/>
      <c r="D854" s="1009"/>
      <c r="E854" s="1009"/>
      <c r="F854" s="1009"/>
      <c r="G854" s="1009"/>
      <c r="H854" s="1009"/>
      <c r="I854" s="1009"/>
      <c r="J854" s="1009"/>
      <c r="K854" s="1009"/>
      <c r="L854" s="1009"/>
      <c r="M854" s="1009"/>
      <c r="N854" s="1009"/>
      <c r="O854" s="1009"/>
      <c r="P854" s="1009"/>
      <c r="Q854" s="1009"/>
      <c r="R854" s="1009"/>
      <c r="S854" s="1009"/>
      <c r="T854" s="1009"/>
      <c r="U854" s="1009"/>
      <c r="V854" s="1009"/>
      <c r="W854" s="1009"/>
      <c r="X854" s="1009"/>
      <c r="Y854" s="1009"/>
      <c r="Z854" s="1009"/>
    </row>
    <row r="855" ht="15.75" customHeight="1">
      <c r="A855" s="1009"/>
      <c r="B855" s="1009"/>
      <c r="C855" s="1009"/>
      <c r="D855" s="1009"/>
      <c r="E855" s="1009"/>
      <c r="F855" s="1009"/>
      <c r="G855" s="1009"/>
      <c r="H855" s="1009"/>
      <c r="I855" s="1009"/>
      <c r="J855" s="1009"/>
      <c r="K855" s="1009"/>
      <c r="L855" s="1009"/>
      <c r="M855" s="1009"/>
      <c r="N855" s="1009"/>
      <c r="O855" s="1009"/>
      <c r="P855" s="1009"/>
      <c r="Q855" s="1009"/>
      <c r="R855" s="1009"/>
      <c r="S855" s="1009"/>
      <c r="T855" s="1009"/>
      <c r="U855" s="1009"/>
      <c r="V855" s="1009"/>
      <c r="W855" s="1009"/>
      <c r="X855" s="1009"/>
      <c r="Y855" s="1009"/>
      <c r="Z855" s="1009"/>
    </row>
    <row r="856" ht="15.75" customHeight="1">
      <c r="A856" s="1009"/>
      <c r="B856" s="1009"/>
      <c r="C856" s="1009"/>
      <c r="D856" s="1009"/>
      <c r="E856" s="1009"/>
      <c r="F856" s="1009"/>
      <c r="G856" s="1009"/>
      <c r="H856" s="1009"/>
      <c r="I856" s="1009"/>
      <c r="J856" s="1009"/>
      <c r="K856" s="1009"/>
      <c r="L856" s="1009"/>
      <c r="M856" s="1009"/>
      <c r="N856" s="1009"/>
      <c r="O856" s="1009"/>
      <c r="P856" s="1009"/>
      <c r="Q856" s="1009"/>
      <c r="R856" s="1009"/>
      <c r="S856" s="1009"/>
      <c r="T856" s="1009"/>
      <c r="U856" s="1009"/>
      <c r="V856" s="1009"/>
      <c r="W856" s="1009"/>
      <c r="X856" s="1009"/>
      <c r="Y856" s="1009"/>
      <c r="Z856" s="1009"/>
    </row>
    <row r="857" ht="15.75" customHeight="1">
      <c r="A857" s="1009"/>
      <c r="B857" s="1009"/>
      <c r="C857" s="1009"/>
      <c r="D857" s="1009"/>
      <c r="E857" s="1009"/>
      <c r="F857" s="1009"/>
      <c r="G857" s="1009"/>
      <c r="H857" s="1009"/>
      <c r="I857" s="1009"/>
      <c r="J857" s="1009"/>
      <c r="K857" s="1009"/>
      <c r="L857" s="1009"/>
      <c r="M857" s="1009"/>
      <c r="N857" s="1009"/>
      <c r="O857" s="1009"/>
      <c r="P857" s="1009"/>
      <c r="Q857" s="1009"/>
      <c r="R857" s="1009"/>
      <c r="S857" s="1009"/>
      <c r="T857" s="1009"/>
      <c r="U857" s="1009"/>
      <c r="V857" s="1009"/>
      <c r="W857" s="1009"/>
      <c r="X857" s="1009"/>
      <c r="Y857" s="1009"/>
      <c r="Z857" s="1009"/>
    </row>
    <row r="858" ht="15.75" customHeight="1">
      <c r="A858" s="1009"/>
      <c r="B858" s="1009"/>
      <c r="C858" s="1009"/>
      <c r="D858" s="1009"/>
      <c r="E858" s="1009"/>
      <c r="F858" s="1009"/>
      <c r="G858" s="1009"/>
      <c r="H858" s="1009"/>
      <c r="I858" s="1009"/>
      <c r="J858" s="1009"/>
      <c r="K858" s="1009"/>
      <c r="L858" s="1009"/>
      <c r="M858" s="1009"/>
      <c r="N858" s="1009"/>
      <c r="O858" s="1009"/>
      <c r="P858" s="1009"/>
      <c r="Q858" s="1009"/>
      <c r="R858" s="1009"/>
      <c r="S858" s="1009"/>
      <c r="T858" s="1009"/>
      <c r="U858" s="1009"/>
      <c r="V858" s="1009"/>
      <c r="W858" s="1009"/>
      <c r="X858" s="1009"/>
      <c r="Y858" s="1009"/>
      <c r="Z858" s="1009"/>
    </row>
    <row r="859" ht="15.75" customHeight="1">
      <c r="A859" s="1009"/>
      <c r="B859" s="1009"/>
      <c r="C859" s="1009"/>
      <c r="D859" s="1009"/>
      <c r="E859" s="1009"/>
      <c r="F859" s="1009"/>
      <c r="G859" s="1009"/>
      <c r="H859" s="1009"/>
      <c r="I859" s="1009"/>
      <c r="J859" s="1009"/>
      <c r="K859" s="1009"/>
      <c r="L859" s="1009"/>
      <c r="M859" s="1009"/>
      <c r="N859" s="1009"/>
      <c r="O859" s="1009"/>
      <c r="P859" s="1009"/>
      <c r="Q859" s="1009"/>
      <c r="R859" s="1009"/>
      <c r="S859" s="1009"/>
      <c r="T859" s="1009"/>
      <c r="U859" s="1009"/>
      <c r="V859" s="1009"/>
      <c r="W859" s="1009"/>
      <c r="X859" s="1009"/>
      <c r="Y859" s="1009"/>
      <c r="Z859" s="1009"/>
    </row>
    <row r="860" ht="15.75" customHeight="1">
      <c r="A860" s="1009"/>
      <c r="B860" s="1009"/>
      <c r="C860" s="1009"/>
      <c r="D860" s="1009"/>
      <c r="E860" s="1009"/>
      <c r="F860" s="1009"/>
      <c r="G860" s="1009"/>
      <c r="H860" s="1009"/>
      <c r="I860" s="1009"/>
      <c r="J860" s="1009"/>
      <c r="K860" s="1009"/>
      <c r="L860" s="1009"/>
      <c r="M860" s="1009"/>
      <c r="N860" s="1009"/>
      <c r="O860" s="1009"/>
      <c r="P860" s="1009"/>
      <c r="Q860" s="1009"/>
      <c r="R860" s="1009"/>
      <c r="S860" s="1009"/>
      <c r="T860" s="1009"/>
      <c r="U860" s="1009"/>
      <c r="V860" s="1009"/>
      <c r="W860" s="1009"/>
      <c r="X860" s="1009"/>
      <c r="Y860" s="1009"/>
      <c r="Z860" s="1009"/>
    </row>
    <row r="861" ht="15.75" customHeight="1">
      <c r="A861" s="1009"/>
      <c r="B861" s="1009"/>
      <c r="C861" s="1009"/>
      <c r="D861" s="1009"/>
      <c r="E861" s="1009"/>
      <c r="F861" s="1009"/>
      <c r="G861" s="1009"/>
      <c r="H861" s="1009"/>
      <c r="I861" s="1009"/>
      <c r="J861" s="1009"/>
      <c r="K861" s="1009"/>
      <c r="L861" s="1009"/>
      <c r="M861" s="1009"/>
      <c r="N861" s="1009"/>
      <c r="O861" s="1009"/>
      <c r="P861" s="1009"/>
      <c r="Q861" s="1009"/>
      <c r="R861" s="1009"/>
      <c r="S861" s="1009"/>
      <c r="T861" s="1009"/>
      <c r="U861" s="1009"/>
      <c r="V861" s="1009"/>
      <c r="W861" s="1009"/>
      <c r="X861" s="1009"/>
      <c r="Y861" s="1009"/>
      <c r="Z861" s="1009"/>
    </row>
    <row r="862" ht="15.75" customHeight="1">
      <c r="A862" s="1009"/>
      <c r="B862" s="1009"/>
      <c r="C862" s="1009"/>
      <c r="D862" s="1009"/>
      <c r="E862" s="1009"/>
      <c r="F862" s="1009"/>
      <c r="G862" s="1009"/>
      <c r="H862" s="1009"/>
      <c r="I862" s="1009"/>
      <c r="J862" s="1009"/>
      <c r="K862" s="1009"/>
      <c r="L862" s="1009"/>
      <c r="M862" s="1009"/>
      <c r="N862" s="1009"/>
      <c r="O862" s="1009"/>
      <c r="P862" s="1009"/>
      <c r="Q862" s="1009"/>
      <c r="R862" s="1009"/>
      <c r="S862" s="1009"/>
      <c r="T862" s="1009"/>
      <c r="U862" s="1009"/>
      <c r="V862" s="1009"/>
      <c r="W862" s="1009"/>
      <c r="X862" s="1009"/>
      <c r="Y862" s="1009"/>
      <c r="Z862" s="1009"/>
    </row>
    <row r="863" ht="15.75" customHeight="1">
      <c r="A863" s="1009"/>
      <c r="B863" s="1009"/>
      <c r="C863" s="1009"/>
      <c r="D863" s="1009"/>
      <c r="E863" s="1009"/>
      <c r="F863" s="1009"/>
      <c r="G863" s="1009"/>
      <c r="H863" s="1009"/>
      <c r="I863" s="1009"/>
      <c r="J863" s="1009"/>
      <c r="K863" s="1009"/>
      <c r="L863" s="1009"/>
      <c r="M863" s="1009"/>
      <c r="N863" s="1009"/>
      <c r="O863" s="1009"/>
      <c r="P863" s="1009"/>
      <c r="Q863" s="1009"/>
      <c r="R863" s="1009"/>
      <c r="S863" s="1009"/>
      <c r="T863" s="1009"/>
      <c r="U863" s="1009"/>
      <c r="V863" s="1009"/>
      <c r="W863" s="1009"/>
      <c r="X863" s="1009"/>
      <c r="Y863" s="1009"/>
      <c r="Z863" s="1009"/>
    </row>
    <row r="864" ht="15.75" customHeight="1">
      <c r="A864" s="1009"/>
      <c r="B864" s="1009"/>
      <c r="C864" s="1009"/>
      <c r="D864" s="1009"/>
      <c r="E864" s="1009"/>
      <c r="F864" s="1009"/>
      <c r="G864" s="1009"/>
      <c r="H864" s="1009"/>
      <c r="I864" s="1009"/>
      <c r="J864" s="1009"/>
      <c r="K864" s="1009"/>
      <c r="L864" s="1009"/>
      <c r="M864" s="1009"/>
      <c r="N864" s="1009"/>
      <c r="O864" s="1009"/>
      <c r="P864" s="1009"/>
      <c r="Q864" s="1009"/>
      <c r="R864" s="1009"/>
      <c r="S864" s="1009"/>
      <c r="T864" s="1009"/>
      <c r="U864" s="1009"/>
      <c r="V864" s="1009"/>
      <c r="W864" s="1009"/>
      <c r="X864" s="1009"/>
      <c r="Y864" s="1009"/>
      <c r="Z864" s="1009"/>
    </row>
    <row r="865" ht="15.75" customHeight="1">
      <c r="A865" s="1009"/>
      <c r="B865" s="1009"/>
      <c r="C865" s="1009"/>
      <c r="D865" s="1009"/>
      <c r="E865" s="1009"/>
      <c r="F865" s="1009"/>
      <c r="G865" s="1009"/>
      <c r="H865" s="1009"/>
      <c r="I865" s="1009"/>
      <c r="J865" s="1009"/>
      <c r="K865" s="1009"/>
      <c r="L865" s="1009"/>
      <c r="M865" s="1009"/>
      <c r="N865" s="1009"/>
      <c r="O865" s="1009"/>
      <c r="P865" s="1009"/>
      <c r="Q865" s="1009"/>
      <c r="R865" s="1009"/>
      <c r="S865" s="1009"/>
      <c r="T865" s="1009"/>
      <c r="U865" s="1009"/>
      <c r="V865" s="1009"/>
      <c r="W865" s="1009"/>
      <c r="X865" s="1009"/>
      <c r="Y865" s="1009"/>
      <c r="Z865" s="1009"/>
    </row>
    <row r="866" ht="15.75" customHeight="1">
      <c r="A866" s="1009"/>
      <c r="B866" s="1009"/>
      <c r="C866" s="1009"/>
      <c r="D866" s="1009"/>
      <c r="E866" s="1009"/>
      <c r="F866" s="1009"/>
      <c r="G866" s="1009"/>
      <c r="H866" s="1009"/>
      <c r="I866" s="1009"/>
      <c r="J866" s="1009"/>
      <c r="K866" s="1009"/>
      <c r="L866" s="1009"/>
      <c r="M866" s="1009"/>
      <c r="N866" s="1009"/>
      <c r="O866" s="1009"/>
      <c r="P866" s="1009"/>
      <c r="Q866" s="1009"/>
      <c r="R866" s="1009"/>
      <c r="S866" s="1009"/>
      <c r="T866" s="1009"/>
      <c r="U866" s="1009"/>
      <c r="V866" s="1009"/>
      <c r="W866" s="1009"/>
      <c r="X866" s="1009"/>
      <c r="Y866" s="1009"/>
      <c r="Z866" s="1009"/>
    </row>
    <row r="867" ht="15.75" customHeight="1">
      <c r="A867" s="1009"/>
      <c r="B867" s="1009"/>
      <c r="C867" s="1009"/>
      <c r="D867" s="1009"/>
      <c r="E867" s="1009"/>
      <c r="F867" s="1009"/>
      <c r="G867" s="1009"/>
      <c r="H867" s="1009"/>
      <c r="I867" s="1009"/>
      <c r="J867" s="1009"/>
      <c r="K867" s="1009"/>
      <c r="L867" s="1009"/>
      <c r="M867" s="1009"/>
      <c r="N867" s="1009"/>
      <c r="O867" s="1009"/>
      <c r="P867" s="1009"/>
      <c r="Q867" s="1009"/>
      <c r="R867" s="1009"/>
      <c r="S867" s="1009"/>
      <c r="T867" s="1009"/>
      <c r="U867" s="1009"/>
      <c r="V867" s="1009"/>
      <c r="W867" s="1009"/>
      <c r="X867" s="1009"/>
      <c r="Y867" s="1009"/>
      <c r="Z867" s="1009"/>
    </row>
    <row r="868" ht="15.75" customHeight="1">
      <c r="A868" s="1009"/>
      <c r="B868" s="1009"/>
      <c r="C868" s="1009"/>
      <c r="D868" s="1009"/>
      <c r="E868" s="1009"/>
      <c r="F868" s="1009"/>
      <c r="G868" s="1009"/>
      <c r="H868" s="1009"/>
      <c r="I868" s="1009"/>
      <c r="J868" s="1009"/>
      <c r="K868" s="1009"/>
      <c r="L868" s="1009"/>
      <c r="M868" s="1009"/>
      <c r="N868" s="1009"/>
      <c r="O868" s="1009"/>
      <c r="P868" s="1009"/>
      <c r="Q868" s="1009"/>
      <c r="R868" s="1009"/>
      <c r="S868" s="1009"/>
      <c r="T868" s="1009"/>
      <c r="U868" s="1009"/>
      <c r="V868" s="1009"/>
      <c r="W868" s="1009"/>
      <c r="X868" s="1009"/>
      <c r="Y868" s="1009"/>
      <c r="Z868" s="1009"/>
    </row>
    <row r="869" ht="15.75" customHeight="1">
      <c r="A869" s="1009"/>
      <c r="B869" s="1009"/>
      <c r="C869" s="1009"/>
      <c r="D869" s="1009"/>
      <c r="E869" s="1009"/>
      <c r="F869" s="1009"/>
      <c r="G869" s="1009"/>
      <c r="H869" s="1009"/>
      <c r="I869" s="1009"/>
      <c r="J869" s="1009"/>
      <c r="K869" s="1009"/>
      <c r="L869" s="1009"/>
      <c r="M869" s="1009"/>
      <c r="N869" s="1009"/>
      <c r="O869" s="1009"/>
      <c r="P869" s="1009"/>
      <c r="Q869" s="1009"/>
      <c r="R869" s="1009"/>
      <c r="S869" s="1009"/>
      <c r="T869" s="1009"/>
      <c r="U869" s="1009"/>
      <c r="V869" s="1009"/>
      <c r="W869" s="1009"/>
      <c r="X869" s="1009"/>
      <c r="Y869" s="1009"/>
      <c r="Z869" s="1009"/>
    </row>
    <row r="870" ht="15.75" customHeight="1">
      <c r="A870" s="1009"/>
      <c r="B870" s="1009"/>
      <c r="C870" s="1009"/>
      <c r="D870" s="1009"/>
      <c r="E870" s="1009"/>
      <c r="F870" s="1009"/>
      <c r="G870" s="1009"/>
      <c r="H870" s="1009"/>
      <c r="I870" s="1009"/>
      <c r="J870" s="1009"/>
      <c r="K870" s="1009"/>
      <c r="L870" s="1009"/>
      <c r="M870" s="1009"/>
      <c r="N870" s="1009"/>
      <c r="O870" s="1009"/>
      <c r="P870" s="1009"/>
      <c r="Q870" s="1009"/>
      <c r="R870" s="1009"/>
      <c r="S870" s="1009"/>
      <c r="T870" s="1009"/>
      <c r="U870" s="1009"/>
      <c r="V870" s="1009"/>
      <c r="W870" s="1009"/>
      <c r="X870" s="1009"/>
      <c r="Y870" s="1009"/>
      <c r="Z870" s="1009"/>
    </row>
    <row r="871" ht="15.75" customHeight="1">
      <c r="A871" s="1009"/>
      <c r="B871" s="1009"/>
      <c r="C871" s="1009"/>
      <c r="D871" s="1009"/>
      <c r="E871" s="1009"/>
      <c r="F871" s="1009"/>
      <c r="G871" s="1009"/>
      <c r="H871" s="1009"/>
      <c r="I871" s="1009"/>
      <c r="J871" s="1009"/>
      <c r="K871" s="1009"/>
      <c r="L871" s="1009"/>
      <c r="M871" s="1009"/>
      <c r="N871" s="1009"/>
      <c r="O871" s="1009"/>
      <c r="P871" s="1009"/>
      <c r="Q871" s="1009"/>
      <c r="R871" s="1009"/>
      <c r="S871" s="1009"/>
      <c r="T871" s="1009"/>
      <c r="U871" s="1009"/>
      <c r="V871" s="1009"/>
      <c r="W871" s="1009"/>
      <c r="X871" s="1009"/>
      <c r="Y871" s="1009"/>
      <c r="Z871" s="1009"/>
    </row>
    <row r="872" ht="15.75" customHeight="1">
      <c r="A872" s="1009"/>
      <c r="B872" s="1009"/>
      <c r="C872" s="1009"/>
      <c r="D872" s="1009"/>
      <c r="E872" s="1009"/>
      <c r="F872" s="1009"/>
      <c r="G872" s="1009"/>
      <c r="H872" s="1009"/>
      <c r="I872" s="1009"/>
      <c r="J872" s="1009"/>
      <c r="K872" s="1009"/>
      <c r="L872" s="1009"/>
      <c r="M872" s="1009"/>
      <c r="N872" s="1009"/>
      <c r="O872" s="1009"/>
      <c r="P872" s="1009"/>
      <c r="Q872" s="1009"/>
      <c r="R872" s="1009"/>
      <c r="S872" s="1009"/>
      <c r="T872" s="1009"/>
      <c r="U872" s="1009"/>
      <c r="V872" s="1009"/>
      <c r="W872" s="1009"/>
      <c r="X872" s="1009"/>
      <c r="Y872" s="1009"/>
      <c r="Z872" s="1009"/>
    </row>
    <row r="873" ht="15.75" customHeight="1">
      <c r="A873" s="1009"/>
      <c r="B873" s="1009"/>
      <c r="C873" s="1009"/>
      <c r="D873" s="1009"/>
      <c r="E873" s="1009"/>
      <c r="F873" s="1009"/>
      <c r="G873" s="1009"/>
      <c r="H873" s="1009"/>
      <c r="I873" s="1009"/>
      <c r="J873" s="1009"/>
      <c r="K873" s="1009"/>
      <c r="L873" s="1009"/>
      <c r="M873" s="1009"/>
      <c r="N873" s="1009"/>
      <c r="O873" s="1009"/>
      <c r="P873" s="1009"/>
      <c r="Q873" s="1009"/>
      <c r="R873" s="1009"/>
      <c r="S873" s="1009"/>
      <c r="T873" s="1009"/>
      <c r="U873" s="1009"/>
      <c r="V873" s="1009"/>
      <c r="W873" s="1009"/>
      <c r="X873" s="1009"/>
      <c r="Y873" s="1009"/>
      <c r="Z873" s="1009"/>
    </row>
    <row r="874" ht="15.75" customHeight="1">
      <c r="A874" s="1009"/>
      <c r="B874" s="1009"/>
      <c r="C874" s="1009"/>
      <c r="D874" s="1009"/>
      <c r="E874" s="1009"/>
      <c r="F874" s="1009"/>
      <c r="G874" s="1009"/>
      <c r="H874" s="1009"/>
      <c r="I874" s="1009"/>
      <c r="J874" s="1009"/>
      <c r="K874" s="1009"/>
      <c r="L874" s="1009"/>
      <c r="M874" s="1009"/>
      <c r="N874" s="1009"/>
      <c r="O874" s="1009"/>
      <c r="P874" s="1009"/>
      <c r="Q874" s="1009"/>
      <c r="R874" s="1009"/>
      <c r="S874" s="1009"/>
      <c r="T874" s="1009"/>
      <c r="U874" s="1009"/>
      <c r="V874" s="1009"/>
      <c r="W874" s="1009"/>
      <c r="X874" s="1009"/>
      <c r="Y874" s="1009"/>
      <c r="Z874" s="1009"/>
    </row>
    <row r="875" ht="15.75" customHeight="1">
      <c r="A875" s="1009"/>
      <c r="B875" s="1009"/>
      <c r="C875" s="1009"/>
      <c r="D875" s="1009"/>
      <c r="E875" s="1009"/>
      <c r="F875" s="1009"/>
      <c r="G875" s="1009"/>
      <c r="H875" s="1009"/>
      <c r="I875" s="1009"/>
      <c r="J875" s="1009"/>
      <c r="K875" s="1009"/>
      <c r="L875" s="1009"/>
      <c r="M875" s="1009"/>
      <c r="N875" s="1009"/>
      <c r="O875" s="1009"/>
      <c r="P875" s="1009"/>
      <c r="Q875" s="1009"/>
      <c r="R875" s="1009"/>
      <c r="S875" s="1009"/>
      <c r="T875" s="1009"/>
      <c r="U875" s="1009"/>
      <c r="V875" s="1009"/>
      <c r="W875" s="1009"/>
      <c r="X875" s="1009"/>
      <c r="Y875" s="1009"/>
      <c r="Z875" s="1009"/>
    </row>
    <row r="876" ht="15.75" customHeight="1">
      <c r="A876" s="1009"/>
      <c r="B876" s="1009"/>
      <c r="C876" s="1009"/>
      <c r="D876" s="1009"/>
      <c r="E876" s="1009"/>
      <c r="F876" s="1009"/>
      <c r="G876" s="1009"/>
      <c r="H876" s="1009"/>
      <c r="I876" s="1009"/>
      <c r="J876" s="1009"/>
      <c r="K876" s="1009"/>
      <c r="L876" s="1009"/>
      <c r="M876" s="1009"/>
      <c r="N876" s="1009"/>
      <c r="O876" s="1009"/>
      <c r="P876" s="1009"/>
      <c r="Q876" s="1009"/>
      <c r="R876" s="1009"/>
      <c r="S876" s="1009"/>
      <c r="T876" s="1009"/>
      <c r="U876" s="1009"/>
      <c r="V876" s="1009"/>
      <c r="W876" s="1009"/>
      <c r="X876" s="1009"/>
      <c r="Y876" s="1009"/>
      <c r="Z876" s="1009"/>
    </row>
    <row r="877" ht="15.75" customHeight="1">
      <c r="A877" s="1009"/>
      <c r="B877" s="1009"/>
      <c r="C877" s="1009"/>
      <c r="D877" s="1009"/>
      <c r="E877" s="1009"/>
      <c r="F877" s="1009"/>
      <c r="G877" s="1009"/>
      <c r="H877" s="1009"/>
      <c r="I877" s="1009"/>
      <c r="J877" s="1009"/>
      <c r="K877" s="1009"/>
      <c r="L877" s="1009"/>
      <c r="M877" s="1009"/>
      <c r="N877" s="1009"/>
      <c r="O877" s="1009"/>
      <c r="P877" s="1009"/>
      <c r="Q877" s="1009"/>
      <c r="R877" s="1009"/>
      <c r="S877" s="1009"/>
      <c r="T877" s="1009"/>
      <c r="U877" s="1009"/>
      <c r="V877" s="1009"/>
      <c r="W877" s="1009"/>
      <c r="X877" s="1009"/>
      <c r="Y877" s="1009"/>
      <c r="Z877" s="1009"/>
    </row>
    <row r="878" ht="15.75" customHeight="1">
      <c r="A878" s="1009"/>
      <c r="B878" s="1009"/>
      <c r="C878" s="1009"/>
      <c r="D878" s="1009"/>
      <c r="E878" s="1009"/>
      <c r="F878" s="1009"/>
      <c r="G878" s="1009"/>
      <c r="H878" s="1009"/>
      <c r="I878" s="1009"/>
      <c r="J878" s="1009"/>
      <c r="K878" s="1009"/>
      <c r="L878" s="1009"/>
      <c r="M878" s="1009"/>
      <c r="N878" s="1009"/>
      <c r="O878" s="1009"/>
      <c r="P878" s="1009"/>
      <c r="Q878" s="1009"/>
      <c r="R878" s="1009"/>
      <c r="S878" s="1009"/>
      <c r="T878" s="1009"/>
      <c r="U878" s="1009"/>
      <c r="V878" s="1009"/>
      <c r="W878" s="1009"/>
      <c r="X878" s="1009"/>
      <c r="Y878" s="1009"/>
      <c r="Z878" s="1009"/>
    </row>
    <row r="879" ht="15.75" customHeight="1">
      <c r="A879" s="1009"/>
      <c r="B879" s="1009"/>
      <c r="C879" s="1009"/>
      <c r="D879" s="1009"/>
      <c r="E879" s="1009"/>
      <c r="F879" s="1009"/>
      <c r="G879" s="1009"/>
      <c r="H879" s="1009"/>
      <c r="I879" s="1009"/>
      <c r="J879" s="1009"/>
      <c r="K879" s="1009"/>
      <c r="L879" s="1009"/>
      <c r="M879" s="1009"/>
      <c r="N879" s="1009"/>
      <c r="O879" s="1009"/>
      <c r="P879" s="1009"/>
      <c r="Q879" s="1009"/>
      <c r="R879" s="1009"/>
      <c r="S879" s="1009"/>
      <c r="T879" s="1009"/>
      <c r="U879" s="1009"/>
      <c r="V879" s="1009"/>
      <c r="W879" s="1009"/>
      <c r="X879" s="1009"/>
      <c r="Y879" s="1009"/>
      <c r="Z879" s="1009"/>
    </row>
    <row r="880" ht="15.75" customHeight="1">
      <c r="A880" s="1009"/>
      <c r="B880" s="1009"/>
      <c r="C880" s="1009"/>
      <c r="D880" s="1009"/>
      <c r="E880" s="1009"/>
      <c r="F880" s="1009"/>
      <c r="G880" s="1009"/>
      <c r="H880" s="1009"/>
      <c r="I880" s="1009"/>
      <c r="J880" s="1009"/>
      <c r="K880" s="1009"/>
      <c r="L880" s="1009"/>
      <c r="M880" s="1009"/>
      <c r="N880" s="1009"/>
      <c r="O880" s="1009"/>
      <c r="P880" s="1009"/>
      <c r="Q880" s="1009"/>
      <c r="R880" s="1009"/>
      <c r="S880" s="1009"/>
      <c r="T880" s="1009"/>
      <c r="U880" s="1009"/>
      <c r="V880" s="1009"/>
      <c r="W880" s="1009"/>
      <c r="X880" s="1009"/>
      <c r="Y880" s="1009"/>
      <c r="Z880" s="1009"/>
    </row>
    <row r="881" ht="15.75" customHeight="1">
      <c r="A881" s="1009"/>
      <c r="B881" s="1009"/>
      <c r="C881" s="1009"/>
      <c r="D881" s="1009"/>
      <c r="E881" s="1009"/>
      <c r="F881" s="1009"/>
      <c r="G881" s="1009"/>
      <c r="H881" s="1009"/>
      <c r="I881" s="1009"/>
      <c r="J881" s="1009"/>
      <c r="K881" s="1009"/>
      <c r="L881" s="1009"/>
      <c r="M881" s="1009"/>
      <c r="N881" s="1009"/>
      <c r="O881" s="1009"/>
      <c r="P881" s="1009"/>
      <c r="Q881" s="1009"/>
      <c r="R881" s="1009"/>
      <c r="S881" s="1009"/>
      <c r="T881" s="1009"/>
      <c r="U881" s="1009"/>
      <c r="V881" s="1009"/>
      <c r="W881" s="1009"/>
      <c r="X881" s="1009"/>
      <c r="Y881" s="1009"/>
      <c r="Z881" s="1009"/>
    </row>
    <row r="882" ht="15.75" customHeight="1">
      <c r="A882" s="1009"/>
      <c r="B882" s="1009"/>
      <c r="C882" s="1009"/>
      <c r="D882" s="1009"/>
      <c r="E882" s="1009"/>
      <c r="F882" s="1009"/>
      <c r="G882" s="1009"/>
      <c r="H882" s="1009"/>
      <c r="I882" s="1009"/>
      <c r="J882" s="1009"/>
      <c r="K882" s="1009"/>
      <c r="L882" s="1009"/>
      <c r="M882" s="1009"/>
      <c r="N882" s="1009"/>
      <c r="O882" s="1009"/>
      <c r="P882" s="1009"/>
      <c r="Q882" s="1009"/>
      <c r="R882" s="1009"/>
      <c r="S882" s="1009"/>
      <c r="T882" s="1009"/>
      <c r="U882" s="1009"/>
      <c r="V882" s="1009"/>
      <c r="W882" s="1009"/>
      <c r="X882" s="1009"/>
      <c r="Y882" s="1009"/>
      <c r="Z882" s="1009"/>
    </row>
    <row r="883" ht="15.75" customHeight="1">
      <c r="A883" s="1009"/>
      <c r="B883" s="1009"/>
      <c r="C883" s="1009"/>
      <c r="D883" s="1009"/>
      <c r="E883" s="1009"/>
      <c r="F883" s="1009"/>
      <c r="G883" s="1009"/>
      <c r="H883" s="1009"/>
      <c r="I883" s="1009"/>
      <c r="J883" s="1009"/>
      <c r="K883" s="1009"/>
      <c r="L883" s="1009"/>
      <c r="M883" s="1009"/>
      <c r="N883" s="1009"/>
      <c r="O883" s="1009"/>
      <c r="P883" s="1009"/>
      <c r="Q883" s="1009"/>
      <c r="R883" s="1009"/>
      <c r="S883" s="1009"/>
      <c r="T883" s="1009"/>
      <c r="U883" s="1009"/>
      <c r="V883" s="1009"/>
      <c r="W883" s="1009"/>
      <c r="X883" s="1009"/>
      <c r="Y883" s="1009"/>
      <c r="Z883" s="1009"/>
    </row>
    <row r="884" ht="15.75" customHeight="1">
      <c r="A884" s="1009"/>
      <c r="B884" s="1009"/>
      <c r="C884" s="1009"/>
      <c r="D884" s="1009"/>
      <c r="E884" s="1009"/>
      <c r="F884" s="1009"/>
      <c r="G884" s="1009"/>
      <c r="H884" s="1009"/>
      <c r="I884" s="1009"/>
      <c r="J884" s="1009"/>
      <c r="K884" s="1009"/>
      <c r="L884" s="1009"/>
      <c r="M884" s="1009"/>
      <c r="N884" s="1009"/>
      <c r="O884" s="1009"/>
      <c r="P884" s="1009"/>
      <c r="Q884" s="1009"/>
      <c r="R884" s="1009"/>
      <c r="S884" s="1009"/>
      <c r="T884" s="1009"/>
      <c r="U884" s="1009"/>
      <c r="V884" s="1009"/>
      <c r="W884" s="1009"/>
      <c r="X884" s="1009"/>
      <c r="Y884" s="1009"/>
      <c r="Z884" s="1009"/>
    </row>
    <row r="885" ht="15.75" customHeight="1">
      <c r="A885" s="1009"/>
      <c r="B885" s="1009"/>
      <c r="C885" s="1009"/>
      <c r="D885" s="1009"/>
      <c r="E885" s="1009"/>
      <c r="F885" s="1009"/>
      <c r="G885" s="1009"/>
      <c r="H885" s="1009"/>
      <c r="I885" s="1009"/>
      <c r="J885" s="1009"/>
      <c r="K885" s="1009"/>
      <c r="L885" s="1009"/>
      <c r="M885" s="1009"/>
      <c r="N885" s="1009"/>
      <c r="O885" s="1009"/>
      <c r="P885" s="1009"/>
      <c r="Q885" s="1009"/>
      <c r="R885" s="1009"/>
      <c r="S885" s="1009"/>
      <c r="T885" s="1009"/>
      <c r="U885" s="1009"/>
      <c r="V885" s="1009"/>
      <c r="W885" s="1009"/>
      <c r="X885" s="1009"/>
      <c r="Y885" s="1009"/>
      <c r="Z885" s="1009"/>
    </row>
    <row r="886" ht="15.75" customHeight="1">
      <c r="A886" s="1009"/>
      <c r="B886" s="1009"/>
      <c r="C886" s="1009"/>
      <c r="D886" s="1009"/>
      <c r="E886" s="1009"/>
      <c r="F886" s="1009"/>
      <c r="G886" s="1009"/>
      <c r="H886" s="1009"/>
      <c r="I886" s="1009"/>
      <c r="J886" s="1009"/>
      <c r="K886" s="1009"/>
      <c r="L886" s="1009"/>
      <c r="M886" s="1009"/>
      <c r="N886" s="1009"/>
      <c r="O886" s="1009"/>
      <c r="P886" s="1009"/>
      <c r="Q886" s="1009"/>
      <c r="R886" s="1009"/>
      <c r="S886" s="1009"/>
      <c r="T886" s="1009"/>
      <c r="U886" s="1009"/>
      <c r="V886" s="1009"/>
      <c r="W886" s="1009"/>
      <c r="X886" s="1009"/>
      <c r="Y886" s="1009"/>
      <c r="Z886" s="1009"/>
    </row>
    <row r="887" ht="15.75" customHeight="1">
      <c r="A887" s="1009"/>
      <c r="B887" s="1009"/>
      <c r="C887" s="1009"/>
      <c r="D887" s="1009"/>
      <c r="E887" s="1009"/>
      <c r="F887" s="1009"/>
      <c r="G887" s="1009"/>
      <c r="H887" s="1009"/>
      <c r="I887" s="1009"/>
      <c r="J887" s="1009"/>
      <c r="K887" s="1009"/>
      <c r="L887" s="1009"/>
      <c r="M887" s="1009"/>
      <c r="N887" s="1009"/>
      <c r="O887" s="1009"/>
      <c r="P887" s="1009"/>
      <c r="Q887" s="1009"/>
      <c r="R887" s="1009"/>
      <c r="S887" s="1009"/>
      <c r="T887" s="1009"/>
      <c r="U887" s="1009"/>
      <c r="V887" s="1009"/>
      <c r="W887" s="1009"/>
      <c r="X887" s="1009"/>
      <c r="Y887" s="1009"/>
      <c r="Z887" s="1009"/>
    </row>
    <row r="888" ht="15.75" customHeight="1">
      <c r="A888" s="1009"/>
      <c r="B888" s="1009"/>
      <c r="C888" s="1009"/>
      <c r="D888" s="1009"/>
      <c r="E888" s="1009"/>
      <c r="F888" s="1009"/>
      <c r="G888" s="1009"/>
      <c r="H888" s="1009"/>
      <c r="I888" s="1009"/>
      <c r="J888" s="1009"/>
      <c r="K888" s="1009"/>
      <c r="L888" s="1009"/>
      <c r="M888" s="1009"/>
      <c r="N888" s="1009"/>
      <c r="O888" s="1009"/>
      <c r="P888" s="1009"/>
      <c r="Q888" s="1009"/>
      <c r="R888" s="1009"/>
      <c r="S888" s="1009"/>
      <c r="T888" s="1009"/>
      <c r="U888" s="1009"/>
      <c r="V888" s="1009"/>
      <c r="W888" s="1009"/>
      <c r="X888" s="1009"/>
      <c r="Y888" s="1009"/>
      <c r="Z888" s="1009"/>
    </row>
    <row r="889" ht="15.75" customHeight="1">
      <c r="A889" s="1009"/>
      <c r="B889" s="1009"/>
      <c r="C889" s="1009"/>
      <c r="D889" s="1009"/>
      <c r="E889" s="1009"/>
      <c r="F889" s="1009"/>
      <c r="G889" s="1009"/>
      <c r="H889" s="1009"/>
      <c r="I889" s="1009"/>
      <c r="J889" s="1009"/>
      <c r="K889" s="1009"/>
      <c r="L889" s="1009"/>
      <c r="M889" s="1009"/>
      <c r="N889" s="1009"/>
      <c r="O889" s="1009"/>
      <c r="P889" s="1009"/>
      <c r="Q889" s="1009"/>
      <c r="R889" s="1009"/>
      <c r="S889" s="1009"/>
      <c r="T889" s="1009"/>
      <c r="U889" s="1009"/>
      <c r="V889" s="1009"/>
      <c r="W889" s="1009"/>
      <c r="X889" s="1009"/>
      <c r="Y889" s="1009"/>
      <c r="Z889" s="1009"/>
    </row>
    <row r="890" ht="15.75" customHeight="1">
      <c r="A890" s="1009"/>
      <c r="B890" s="1009"/>
      <c r="C890" s="1009"/>
      <c r="D890" s="1009"/>
      <c r="E890" s="1009"/>
      <c r="F890" s="1009"/>
      <c r="G890" s="1009"/>
      <c r="H890" s="1009"/>
      <c r="I890" s="1009"/>
      <c r="J890" s="1009"/>
      <c r="K890" s="1009"/>
      <c r="L890" s="1009"/>
      <c r="M890" s="1009"/>
      <c r="N890" s="1009"/>
      <c r="O890" s="1009"/>
      <c r="P890" s="1009"/>
      <c r="Q890" s="1009"/>
      <c r="R890" s="1009"/>
      <c r="S890" s="1009"/>
      <c r="T890" s="1009"/>
      <c r="U890" s="1009"/>
      <c r="V890" s="1009"/>
      <c r="W890" s="1009"/>
      <c r="X890" s="1009"/>
      <c r="Y890" s="1009"/>
      <c r="Z890" s="1009"/>
    </row>
    <row r="891" ht="15.75" customHeight="1">
      <c r="A891" s="1009"/>
      <c r="B891" s="1009"/>
      <c r="C891" s="1009"/>
      <c r="D891" s="1009"/>
      <c r="E891" s="1009"/>
      <c r="F891" s="1009"/>
      <c r="G891" s="1009"/>
      <c r="H891" s="1009"/>
      <c r="I891" s="1009"/>
      <c r="J891" s="1009"/>
      <c r="K891" s="1009"/>
      <c r="L891" s="1009"/>
      <c r="M891" s="1009"/>
      <c r="N891" s="1009"/>
      <c r="O891" s="1009"/>
      <c r="P891" s="1009"/>
      <c r="Q891" s="1009"/>
      <c r="R891" s="1009"/>
      <c r="S891" s="1009"/>
      <c r="T891" s="1009"/>
      <c r="U891" s="1009"/>
      <c r="V891" s="1009"/>
      <c r="W891" s="1009"/>
      <c r="X891" s="1009"/>
      <c r="Y891" s="1009"/>
      <c r="Z891" s="1009"/>
    </row>
    <row r="892" ht="15.75" customHeight="1">
      <c r="A892" s="1009"/>
      <c r="B892" s="1009"/>
      <c r="C892" s="1009"/>
      <c r="D892" s="1009"/>
      <c r="E892" s="1009"/>
      <c r="F892" s="1009"/>
      <c r="G892" s="1009"/>
      <c r="H892" s="1009"/>
      <c r="I892" s="1009"/>
      <c r="J892" s="1009"/>
      <c r="K892" s="1009"/>
      <c r="L892" s="1009"/>
      <c r="M892" s="1009"/>
      <c r="N892" s="1009"/>
      <c r="O892" s="1009"/>
      <c r="P892" s="1009"/>
      <c r="Q892" s="1009"/>
      <c r="R892" s="1009"/>
      <c r="S892" s="1009"/>
      <c r="T892" s="1009"/>
      <c r="U892" s="1009"/>
      <c r="V892" s="1009"/>
      <c r="W892" s="1009"/>
      <c r="X892" s="1009"/>
      <c r="Y892" s="1009"/>
      <c r="Z892" s="1009"/>
    </row>
    <row r="893" ht="15.75" customHeight="1">
      <c r="A893" s="1009"/>
      <c r="B893" s="1009"/>
      <c r="C893" s="1009"/>
      <c r="D893" s="1009"/>
      <c r="E893" s="1009"/>
      <c r="F893" s="1009"/>
      <c r="G893" s="1009"/>
      <c r="H893" s="1009"/>
      <c r="I893" s="1009"/>
      <c r="J893" s="1009"/>
      <c r="K893" s="1009"/>
      <c r="L893" s="1009"/>
      <c r="M893" s="1009"/>
      <c r="N893" s="1009"/>
      <c r="O893" s="1009"/>
      <c r="P893" s="1009"/>
      <c r="Q893" s="1009"/>
      <c r="R893" s="1009"/>
      <c r="S893" s="1009"/>
      <c r="T893" s="1009"/>
      <c r="U893" s="1009"/>
      <c r="V893" s="1009"/>
      <c r="W893" s="1009"/>
      <c r="X893" s="1009"/>
      <c r="Y893" s="1009"/>
      <c r="Z893" s="1009"/>
    </row>
    <row r="894" ht="15.75" customHeight="1">
      <c r="A894" s="1009"/>
      <c r="B894" s="1009"/>
      <c r="C894" s="1009"/>
      <c r="D894" s="1009"/>
      <c r="E894" s="1009"/>
      <c r="F894" s="1009"/>
      <c r="G894" s="1009"/>
      <c r="H894" s="1009"/>
      <c r="I894" s="1009"/>
      <c r="J894" s="1009"/>
      <c r="K894" s="1009"/>
      <c r="L894" s="1009"/>
      <c r="M894" s="1009"/>
      <c r="N894" s="1009"/>
      <c r="O894" s="1009"/>
      <c r="P894" s="1009"/>
      <c r="Q894" s="1009"/>
      <c r="R894" s="1009"/>
      <c r="S894" s="1009"/>
      <c r="T894" s="1009"/>
      <c r="U894" s="1009"/>
      <c r="V894" s="1009"/>
      <c r="W894" s="1009"/>
      <c r="X894" s="1009"/>
      <c r="Y894" s="1009"/>
      <c r="Z894" s="1009"/>
    </row>
    <row r="895" ht="15.75" customHeight="1">
      <c r="A895" s="1009"/>
      <c r="B895" s="1009"/>
      <c r="C895" s="1009"/>
      <c r="D895" s="1009"/>
      <c r="E895" s="1009"/>
      <c r="F895" s="1009"/>
      <c r="G895" s="1009"/>
      <c r="H895" s="1009"/>
      <c r="I895" s="1009"/>
      <c r="J895" s="1009"/>
      <c r="K895" s="1009"/>
      <c r="L895" s="1009"/>
      <c r="M895" s="1009"/>
      <c r="N895" s="1009"/>
      <c r="O895" s="1009"/>
      <c r="P895" s="1009"/>
      <c r="Q895" s="1009"/>
      <c r="R895" s="1009"/>
      <c r="S895" s="1009"/>
      <c r="T895" s="1009"/>
      <c r="U895" s="1009"/>
      <c r="V895" s="1009"/>
      <c r="W895" s="1009"/>
      <c r="X895" s="1009"/>
      <c r="Y895" s="1009"/>
      <c r="Z895" s="1009"/>
    </row>
    <row r="896" ht="15.75" customHeight="1">
      <c r="A896" s="1009"/>
      <c r="B896" s="1009"/>
      <c r="C896" s="1009"/>
      <c r="D896" s="1009"/>
      <c r="E896" s="1009"/>
      <c r="F896" s="1009"/>
      <c r="G896" s="1009"/>
      <c r="H896" s="1009"/>
      <c r="I896" s="1009"/>
      <c r="J896" s="1009"/>
      <c r="K896" s="1009"/>
      <c r="L896" s="1009"/>
      <c r="M896" s="1009"/>
      <c r="N896" s="1009"/>
      <c r="O896" s="1009"/>
      <c r="P896" s="1009"/>
      <c r="Q896" s="1009"/>
      <c r="R896" s="1009"/>
      <c r="S896" s="1009"/>
      <c r="T896" s="1009"/>
      <c r="U896" s="1009"/>
      <c r="V896" s="1009"/>
      <c r="W896" s="1009"/>
      <c r="X896" s="1009"/>
      <c r="Y896" s="1009"/>
      <c r="Z896" s="1009"/>
    </row>
    <row r="897" ht="15.75" customHeight="1">
      <c r="A897" s="1009"/>
      <c r="B897" s="1009"/>
      <c r="C897" s="1009"/>
      <c r="D897" s="1009"/>
      <c r="E897" s="1009"/>
      <c r="F897" s="1009"/>
      <c r="G897" s="1009"/>
      <c r="H897" s="1009"/>
      <c r="I897" s="1009"/>
      <c r="J897" s="1009"/>
      <c r="K897" s="1009"/>
      <c r="L897" s="1009"/>
      <c r="M897" s="1009"/>
      <c r="N897" s="1009"/>
      <c r="O897" s="1009"/>
      <c r="P897" s="1009"/>
      <c r="Q897" s="1009"/>
      <c r="R897" s="1009"/>
      <c r="S897" s="1009"/>
      <c r="T897" s="1009"/>
      <c r="U897" s="1009"/>
      <c r="V897" s="1009"/>
      <c r="W897" s="1009"/>
      <c r="X897" s="1009"/>
      <c r="Y897" s="1009"/>
      <c r="Z897" s="1009"/>
    </row>
    <row r="898" ht="15.75" customHeight="1">
      <c r="A898" s="1009"/>
      <c r="B898" s="1009"/>
      <c r="C898" s="1009"/>
      <c r="D898" s="1009"/>
      <c r="E898" s="1009"/>
      <c r="F898" s="1009"/>
      <c r="G898" s="1009"/>
      <c r="H898" s="1009"/>
      <c r="I898" s="1009"/>
      <c r="J898" s="1009"/>
      <c r="K898" s="1009"/>
      <c r="L898" s="1009"/>
      <c r="M898" s="1009"/>
      <c r="N898" s="1009"/>
      <c r="O898" s="1009"/>
      <c r="P898" s="1009"/>
      <c r="Q898" s="1009"/>
      <c r="R898" s="1009"/>
      <c r="S898" s="1009"/>
      <c r="T898" s="1009"/>
      <c r="U898" s="1009"/>
      <c r="V898" s="1009"/>
      <c r="W898" s="1009"/>
      <c r="X898" s="1009"/>
      <c r="Y898" s="1009"/>
      <c r="Z898" s="1009"/>
    </row>
    <row r="899" ht="15.75" customHeight="1">
      <c r="A899" s="1009"/>
      <c r="B899" s="1009"/>
      <c r="C899" s="1009"/>
      <c r="D899" s="1009"/>
      <c r="E899" s="1009"/>
      <c r="F899" s="1009"/>
      <c r="G899" s="1009"/>
      <c r="H899" s="1009"/>
      <c r="I899" s="1009"/>
      <c r="J899" s="1009"/>
      <c r="K899" s="1009"/>
      <c r="L899" s="1009"/>
      <c r="M899" s="1009"/>
      <c r="N899" s="1009"/>
      <c r="O899" s="1009"/>
      <c r="P899" s="1009"/>
      <c r="Q899" s="1009"/>
      <c r="R899" s="1009"/>
      <c r="S899" s="1009"/>
      <c r="T899" s="1009"/>
      <c r="U899" s="1009"/>
      <c r="V899" s="1009"/>
      <c r="W899" s="1009"/>
      <c r="X899" s="1009"/>
      <c r="Y899" s="1009"/>
      <c r="Z899" s="1009"/>
    </row>
    <row r="900" ht="15.75" customHeight="1">
      <c r="A900" s="1009"/>
      <c r="B900" s="1009"/>
      <c r="C900" s="1009"/>
      <c r="D900" s="1009"/>
      <c r="E900" s="1009"/>
      <c r="F900" s="1009"/>
      <c r="G900" s="1009"/>
      <c r="H900" s="1009"/>
      <c r="I900" s="1009"/>
      <c r="J900" s="1009"/>
      <c r="K900" s="1009"/>
      <c r="L900" s="1009"/>
      <c r="M900" s="1009"/>
      <c r="N900" s="1009"/>
      <c r="O900" s="1009"/>
      <c r="P900" s="1009"/>
      <c r="Q900" s="1009"/>
      <c r="R900" s="1009"/>
      <c r="S900" s="1009"/>
      <c r="T900" s="1009"/>
      <c r="U900" s="1009"/>
      <c r="V900" s="1009"/>
      <c r="W900" s="1009"/>
      <c r="X900" s="1009"/>
      <c r="Y900" s="1009"/>
      <c r="Z900" s="1009"/>
    </row>
    <row r="901" ht="15.75" customHeight="1">
      <c r="A901" s="1009"/>
      <c r="B901" s="1009"/>
      <c r="C901" s="1009"/>
      <c r="D901" s="1009"/>
      <c r="E901" s="1009"/>
      <c r="F901" s="1009"/>
      <c r="G901" s="1009"/>
      <c r="H901" s="1009"/>
      <c r="I901" s="1009"/>
      <c r="J901" s="1009"/>
      <c r="K901" s="1009"/>
      <c r="L901" s="1009"/>
      <c r="M901" s="1009"/>
      <c r="N901" s="1009"/>
      <c r="O901" s="1009"/>
      <c r="P901" s="1009"/>
      <c r="Q901" s="1009"/>
      <c r="R901" s="1009"/>
      <c r="S901" s="1009"/>
      <c r="T901" s="1009"/>
      <c r="U901" s="1009"/>
      <c r="V901" s="1009"/>
      <c r="W901" s="1009"/>
      <c r="X901" s="1009"/>
      <c r="Y901" s="1009"/>
      <c r="Z901" s="1009"/>
    </row>
    <row r="902" ht="15.75" customHeight="1">
      <c r="A902" s="1009"/>
      <c r="B902" s="1009"/>
      <c r="C902" s="1009"/>
      <c r="D902" s="1009"/>
      <c r="E902" s="1009"/>
      <c r="F902" s="1009"/>
      <c r="G902" s="1009"/>
      <c r="H902" s="1009"/>
      <c r="I902" s="1009"/>
      <c r="J902" s="1009"/>
      <c r="K902" s="1009"/>
      <c r="L902" s="1009"/>
      <c r="M902" s="1009"/>
      <c r="N902" s="1009"/>
      <c r="O902" s="1009"/>
      <c r="P902" s="1009"/>
      <c r="Q902" s="1009"/>
      <c r="R902" s="1009"/>
      <c r="S902" s="1009"/>
      <c r="T902" s="1009"/>
      <c r="U902" s="1009"/>
      <c r="V902" s="1009"/>
      <c r="W902" s="1009"/>
      <c r="X902" s="1009"/>
      <c r="Y902" s="1009"/>
      <c r="Z902" s="1009"/>
    </row>
    <row r="903" ht="15.75" customHeight="1">
      <c r="A903" s="1009"/>
      <c r="B903" s="1009"/>
      <c r="C903" s="1009"/>
      <c r="D903" s="1009"/>
      <c r="E903" s="1009"/>
      <c r="F903" s="1009"/>
      <c r="G903" s="1009"/>
      <c r="H903" s="1009"/>
      <c r="I903" s="1009"/>
      <c r="J903" s="1009"/>
      <c r="K903" s="1009"/>
      <c r="L903" s="1009"/>
      <c r="M903" s="1009"/>
      <c r="N903" s="1009"/>
      <c r="O903" s="1009"/>
      <c r="P903" s="1009"/>
      <c r="Q903" s="1009"/>
      <c r="R903" s="1009"/>
      <c r="S903" s="1009"/>
      <c r="T903" s="1009"/>
      <c r="U903" s="1009"/>
      <c r="V903" s="1009"/>
      <c r="W903" s="1009"/>
      <c r="X903" s="1009"/>
      <c r="Y903" s="1009"/>
      <c r="Z903" s="1009"/>
    </row>
    <row r="904" ht="15.75" customHeight="1">
      <c r="A904" s="1009"/>
      <c r="B904" s="1009"/>
      <c r="C904" s="1009"/>
      <c r="D904" s="1009"/>
      <c r="E904" s="1009"/>
      <c r="F904" s="1009"/>
      <c r="G904" s="1009"/>
      <c r="H904" s="1009"/>
      <c r="I904" s="1009"/>
      <c r="J904" s="1009"/>
      <c r="K904" s="1009"/>
      <c r="L904" s="1009"/>
      <c r="M904" s="1009"/>
      <c r="N904" s="1009"/>
      <c r="O904" s="1009"/>
      <c r="P904" s="1009"/>
      <c r="Q904" s="1009"/>
      <c r="R904" s="1009"/>
      <c r="S904" s="1009"/>
      <c r="T904" s="1009"/>
      <c r="U904" s="1009"/>
      <c r="V904" s="1009"/>
      <c r="W904" s="1009"/>
      <c r="X904" s="1009"/>
      <c r="Y904" s="1009"/>
      <c r="Z904" s="1009"/>
    </row>
    <row r="905" ht="15.75" customHeight="1">
      <c r="A905" s="1009"/>
      <c r="B905" s="1009"/>
      <c r="C905" s="1009"/>
      <c r="D905" s="1009"/>
      <c r="E905" s="1009"/>
      <c r="F905" s="1009"/>
      <c r="G905" s="1009"/>
      <c r="H905" s="1009"/>
      <c r="I905" s="1009"/>
      <c r="J905" s="1009"/>
      <c r="K905" s="1009"/>
      <c r="L905" s="1009"/>
      <c r="M905" s="1009"/>
      <c r="N905" s="1009"/>
      <c r="O905" s="1009"/>
      <c r="P905" s="1009"/>
      <c r="Q905" s="1009"/>
      <c r="R905" s="1009"/>
      <c r="S905" s="1009"/>
      <c r="T905" s="1009"/>
      <c r="U905" s="1009"/>
      <c r="V905" s="1009"/>
      <c r="W905" s="1009"/>
      <c r="X905" s="1009"/>
      <c r="Y905" s="1009"/>
      <c r="Z905" s="1009"/>
    </row>
    <row r="906" ht="15.75" customHeight="1">
      <c r="A906" s="1009"/>
      <c r="B906" s="1009"/>
      <c r="C906" s="1009"/>
      <c r="D906" s="1009"/>
      <c r="E906" s="1009"/>
      <c r="F906" s="1009"/>
      <c r="G906" s="1009"/>
      <c r="H906" s="1009"/>
      <c r="I906" s="1009"/>
      <c r="J906" s="1009"/>
      <c r="K906" s="1009"/>
      <c r="L906" s="1009"/>
      <c r="M906" s="1009"/>
      <c r="N906" s="1009"/>
      <c r="O906" s="1009"/>
      <c r="P906" s="1009"/>
      <c r="Q906" s="1009"/>
      <c r="R906" s="1009"/>
      <c r="S906" s="1009"/>
      <c r="T906" s="1009"/>
      <c r="U906" s="1009"/>
      <c r="V906" s="1009"/>
      <c r="W906" s="1009"/>
      <c r="X906" s="1009"/>
      <c r="Y906" s="1009"/>
      <c r="Z906" s="1009"/>
    </row>
    <row r="907" ht="15.75" customHeight="1">
      <c r="A907" s="1009"/>
      <c r="B907" s="1009"/>
      <c r="C907" s="1009"/>
      <c r="D907" s="1009"/>
      <c r="E907" s="1009"/>
      <c r="F907" s="1009"/>
      <c r="G907" s="1009"/>
      <c r="H907" s="1009"/>
      <c r="I907" s="1009"/>
      <c r="J907" s="1009"/>
      <c r="K907" s="1009"/>
      <c r="L907" s="1009"/>
      <c r="M907" s="1009"/>
      <c r="N907" s="1009"/>
      <c r="O907" s="1009"/>
      <c r="P907" s="1009"/>
      <c r="Q907" s="1009"/>
      <c r="R907" s="1009"/>
      <c r="S907" s="1009"/>
      <c r="T907" s="1009"/>
      <c r="U907" s="1009"/>
      <c r="V907" s="1009"/>
      <c r="W907" s="1009"/>
      <c r="X907" s="1009"/>
      <c r="Y907" s="1009"/>
      <c r="Z907" s="1009"/>
    </row>
    <row r="908" ht="15.75" customHeight="1">
      <c r="A908" s="1009"/>
      <c r="B908" s="1009"/>
      <c r="C908" s="1009"/>
      <c r="D908" s="1009"/>
      <c r="E908" s="1009"/>
      <c r="F908" s="1009"/>
      <c r="G908" s="1009"/>
      <c r="H908" s="1009"/>
      <c r="I908" s="1009"/>
      <c r="J908" s="1009"/>
      <c r="K908" s="1009"/>
      <c r="L908" s="1009"/>
      <c r="M908" s="1009"/>
      <c r="N908" s="1009"/>
      <c r="O908" s="1009"/>
      <c r="P908" s="1009"/>
      <c r="Q908" s="1009"/>
      <c r="R908" s="1009"/>
      <c r="S908" s="1009"/>
      <c r="T908" s="1009"/>
      <c r="U908" s="1009"/>
      <c r="V908" s="1009"/>
      <c r="W908" s="1009"/>
      <c r="X908" s="1009"/>
      <c r="Y908" s="1009"/>
      <c r="Z908" s="1009"/>
    </row>
    <row r="909" ht="15.75" customHeight="1">
      <c r="A909" s="1009"/>
      <c r="B909" s="1009"/>
      <c r="C909" s="1009"/>
      <c r="D909" s="1009"/>
      <c r="E909" s="1009"/>
      <c r="F909" s="1009"/>
      <c r="G909" s="1009"/>
      <c r="H909" s="1009"/>
      <c r="I909" s="1009"/>
      <c r="J909" s="1009"/>
      <c r="K909" s="1009"/>
      <c r="L909" s="1009"/>
      <c r="M909" s="1009"/>
      <c r="N909" s="1009"/>
      <c r="O909" s="1009"/>
      <c r="P909" s="1009"/>
      <c r="Q909" s="1009"/>
      <c r="R909" s="1009"/>
      <c r="S909" s="1009"/>
      <c r="T909" s="1009"/>
      <c r="U909" s="1009"/>
      <c r="V909" s="1009"/>
      <c r="W909" s="1009"/>
      <c r="X909" s="1009"/>
      <c r="Y909" s="1009"/>
      <c r="Z909" s="1009"/>
    </row>
    <row r="910" ht="15.75" customHeight="1">
      <c r="A910" s="1009"/>
      <c r="B910" s="1009"/>
      <c r="C910" s="1009"/>
      <c r="D910" s="1009"/>
      <c r="E910" s="1009"/>
      <c r="F910" s="1009"/>
      <c r="G910" s="1009"/>
      <c r="H910" s="1009"/>
      <c r="I910" s="1009"/>
      <c r="J910" s="1009"/>
      <c r="K910" s="1009"/>
      <c r="L910" s="1009"/>
      <c r="M910" s="1009"/>
      <c r="N910" s="1009"/>
      <c r="O910" s="1009"/>
      <c r="P910" s="1009"/>
      <c r="Q910" s="1009"/>
      <c r="R910" s="1009"/>
      <c r="S910" s="1009"/>
      <c r="T910" s="1009"/>
      <c r="U910" s="1009"/>
      <c r="V910" s="1009"/>
      <c r="W910" s="1009"/>
      <c r="X910" s="1009"/>
      <c r="Y910" s="1009"/>
      <c r="Z910" s="1009"/>
    </row>
    <row r="911" ht="15.75" customHeight="1">
      <c r="A911" s="1009"/>
      <c r="B911" s="1009"/>
      <c r="C911" s="1009"/>
      <c r="D911" s="1009"/>
      <c r="E911" s="1009"/>
      <c r="F911" s="1009"/>
      <c r="G911" s="1009"/>
      <c r="H911" s="1009"/>
      <c r="I911" s="1009"/>
      <c r="J911" s="1009"/>
      <c r="K911" s="1009"/>
      <c r="L911" s="1009"/>
      <c r="M911" s="1009"/>
      <c r="N911" s="1009"/>
      <c r="O911" s="1009"/>
      <c r="P911" s="1009"/>
      <c r="Q911" s="1009"/>
      <c r="R911" s="1009"/>
      <c r="S911" s="1009"/>
      <c r="T911" s="1009"/>
      <c r="U911" s="1009"/>
      <c r="V911" s="1009"/>
      <c r="W911" s="1009"/>
      <c r="X911" s="1009"/>
      <c r="Y911" s="1009"/>
      <c r="Z911" s="1009"/>
    </row>
    <row r="912" ht="15.75" customHeight="1">
      <c r="A912" s="1009"/>
      <c r="B912" s="1009"/>
      <c r="C912" s="1009"/>
      <c r="D912" s="1009"/>
      <c r="E912" s="1009"/>
      <c r="F912" s="1009"/>
      <c r="G912" s="1009"/>
      <c r="H912" s="1009"/>
      <c r="I912" s="1009"/>
      <c r="J912" s="1009"/>
      <c r="K912" s="1009"/>
      <c r="L912" s="1009"/>
      <c r="M912" s="1009"/>
      <c r="N912" s="1009"/>
      <c r="O912" s="1009"/>
      <c r="P912" s="1009"/>
      <c r="Q912" s="1009"/>
      <c r="R912" s="1009"/>
      <c r="S912" s="1009"/>
      <c r="T912" s="1009"/>
      <c r="U912" s="1009"/>
      <c r="V912" s="1009"/>
      <c r="W912" s="1009"/>
      <c r="X912" s="1009"/>
      <c r="Y912" s="1009"/>
      <c r="Z912" s="1009"/>
    </row>
    <row r="913" ht="15.75" customHeight="1">
      <c r="A913" s="1009"/>
      <c r="B913" s="1009"/>
      <c r="C913" s="1009"/>
      <c r="D913" s="1009"/>
      <c r="E913" s="1009"/>
      <c r="F913" s="1009"/>
      <c r="G913" s="1009"/>
      <c r="H913" s="1009"/>
      <c r="I913" s="1009"/>
      <c r="J913" s="1009"/>
      <c r="K913" s="1009"/>
      <c r="L913" s="1009"/>
      <c r="M913" s="1009"/>
      <c r="N913" s="1009"/>
      <c r="O913" s="1009"/>
      <c r="P913" s="1009"/>
      <c r="Q913" s="1009"/>
      <c r="R913" s="1009"/>
      <c r="S913" s="1009"/>
      <c r="T913" s="1009"/>
      <c r="U913" s="1009"/>
      <c r="V913" s="1009"/>
      <c r="W913" s="1009"/>
      <c r="X913" s="1009"/>
      <c r="Y913" s="1009"/>
      <c r="Z913" s="1009"/>
    </row>
    <row r="914" ht="15.75" customHeight="1">
      <c r="A914" s="1009"/>
      <c r="B914" s="1009"/>
      <c r="C914" s="1009"/>
      <c r="D914" s="1009"/>
      <c r="E914" s="1009"/>
      <c r="F914" s="1009"/>
      <c r="G914" s="1009"/>
      <c r="H914" s="1009"/>
      <c r="I914" s="1009"/>
      <c r="J914" s="1009"/>
      <c r="K914" s="1009"/>
      <c r="L914" s="1009"/>
      <c r="M914" s="1009"/>
      <c r="N914" s="1009"/>
      <c r="O914" s="1009"/>
      <c r="P914" s="1009"/>
      <c r="Q914" s="1009"/>
      <c r="R914" s="1009"/>
      <c r="S914" s="1009"/>
      <c r="T914" s="1009"/>
      <c r="U914" s="1009"/>
      <c r="V914" s="1009"/>
      <c r="W914" s="1009"/>
      <c r="X914" s="1009"/>
      <c r="Y914" s="1009"/>
      <c r="Z914" s="1009"/>
    </row>
    <row r="915" ht="15.75" customHeight="1">
      <c r="A915" s="1009"/>
      <c r="B915" s="1009"/>
      <c r="C915" s="1009"/>
      <c r="D915" s="1009"/>
      <c r="E915" s="1009"/>
      <c r="F915" s="1009"/>
      <c r="G915" s="1009"/>
      <c r="H915" s="1009"/>
      <c r="I915" s="1009"/>
      <c r="J915" s="1009"/>
      <c r="K915" s="1009"/>
      <c r="L915" s="1009"/>
      <c r="M915" s="1009"/>
      <c r="N915" s="1009"/>
      <c r="O915" s="1009"/>
      <c r="P915" s="1009"/>
      <c r="Q915" s="1009"/>
      <c r="R915" s="1009"/>
      <c r="S915" s="1009"/>
      <c r="T915" s="1009"/>
      <c r="U915" s="1009"/>
      <c r="V915" s="1009"/>
      <c r="W915" s="1009"/>
      <c r="X915" s="1009"/>
      <c r="Y915" s="1009"/>
      <c r="Z915" s="1009"/>
    </row>
    <row r="916" ht="15.75" customHeight="1">
      <c r="A916" s="1009"/>
      <c r="B916" s="1009"/>
      <c r="C916" s="1009"/>
      <c r="D916" s="1009"/>
      <c r="E916" s="1009"/>
      <c r="F916" s="1009"/>
      <c r="G916" s="1009"/>
      <c r="H916" s="1009"/>
      <c r="I916" s="1009"/>
      <c r="J916" s="1009"/>
      <c r="K916" s="1009"/>
      <c r="L916" s="1009"/>
      <c r="M916" s="1009"/>
      <c r="N916" s="1009"/>
      <c r="O916" s="1009"/>
      <c r="P916" s="1009"/>
      <c r="Q916" s="1009"/>
      <c r="R916" s="1009"/>
      <c r="S916" s="1009"/>
      <c r="T916" s="1009"/>
      <c r="U916" s="1009"/>
      <c r="V916" s="1009"/>
      <c r="W916" s="1009"/>
      <c r="X916" s="1009"/>
      <c r="Y916" s="1009"/>
      <c r="Z916" s="1009"/>
    </row>
    <row r="917" ht="15.75" customHeight="1">
      <c r="A917" s="1009"/>
      <c r="B917" s="1009"/>
      <c r="C917" s="1009"/>
      <c r="D917" s="1009"/>
      <c r="E917" s="1009"/>
      <c r="F917" s="1009"/>
      <c r="G917" s="1009"/>
      <c r="H917" s="1009"/>
      <c r="I917" s="1009"/>
      <c r="J917" s="1009"/>
      <c r="K917" s="1009"/>
      <c r="L917" s="1009"/>
      <c r="M917" s="1009"/>
      <c r="N917" s="1009"/>
      <c r="O917" s="1009"/>
      <c r="P917" s="1009"/>
      <c r="Q917" s="1009"/>
      <c r="R917" s="1009"/>
      <c r="S917" s="1009"/>
      <c r="T917" s="1009"/>
      <c r="U917" s="1009"/>
      <c r="V917" s="1009"/>
      <c r="W917" s="1009"/>
      <c r="X917" s="1009"/>
      <c r="Y917" s="1009"/>
      <c r="Z917" s="1009"/>
    </row>
    <row r="918" ht="15.75" customHeight="1">
      <c r="A918" s="1009"/>
      <c r="B918" s="1009"/>
      <c r="C918" s="1009"/>
      <c r="D918" s="1009"/>
      <c r="E918" s="1009"/>
      <c r="F918" s="1009"/>
      <c r="G918" s="1009"/>
      <c r="H918" s="1009"/>
      <c r="I918" s="1009"/>
      <c r="J918" s="1009"/>
      <c r="K918" s="1009"/>
      <c r="L918" s="1009"/>
      <c r="M918" s="1009"/>
      <c r="N918" s="1009"/>
      <c r="O918" s="1009"/>
      <c r="P918" s="1009"/>
      <c r="Q918" s="1009"/>
      <c r="R918" s="1009"/>
      <c r="S918" s="1009"/>
      <c r="T918" s="1009"/>
      <c r="U918" s="1009"/>
      <c r="V918" s="1009"/>
      <c r="W918" s="1009"/>
      <c r="X918" s="1009"/>
      <c r="Y918" s="1009"/>
      <c r="Z918" s="1009"/>
    </row>
    <row r="919" ht="15.75" customHeight="1">
      <c r="A919" s="1009"/>
      <c r="B919" s="1009"/>
      <c r="C919" s="1009"/>
      <c r="D919" s="1009"/>
      <c r="E919" s="1009"/>
      <c r="F919" s="1009"/>
      <c r="G919" s="1009"/>
      <c r="H919" s="1009"/>
      <c r="I919" s="1009"/>
      <c r="J919" s="1009"/>
      <c r="K919" s="1009"/>
      <c r="L919" s="1009"/>
      <c r="M919" s="1009"/>
      <c r="N919" s="1009"/>
      <c r="O919" s="1009"/>
      <c r="P919" s="1009"/>
      <c r="Q919" s="1009"/>
      <c r="R919" s="1009"/>
      <c r="S919" s="1009"/>
      <c r="T919" s="1009"/>
      <c r="U919" s="1009"/>
      <c r="V919" s="1009"/>
      <c r="W919" s="1009"/>
      <c r="X919" s="1009"/>
      <c r="Y919" s="1009"/>
      <c r="Z919" s="1009"/>
    </row>
    <row r="920" ht="15.75" customHeight="1">
      <c r="A920" s="1009"/>
      <c r="B920" s="1009"/>
      <c r="C920" s="1009"/>
      <c r="D920" s="1009"/>
      <c r="E920" s="1009"/>
      <c r="F920" s="1009"/>
      <c r="G920" s="1009"/>
      <c r="H920" s="1009"/>
      <c r="I920" s="1009"/>
      <c r="J920" s="1009"/>
      <c r="K920" s="1009"/>
      <c r="L920" s="1009"/>
      <c r="M920" s="1009"/>
      <c r="N920" s="1009"/>
      <c r="O920" s="1009"/>
      <c r="P920" s="1009"/>
      <c r="Q920" s="1009"/>
      <c r="R920" s="1009"/>
      <c r="S920" s="1009"/>
      <c r="T920" s="1009"/>
      <c r="U920" s="1009"/>
      <c r="V920" s="1009"/>
      <c r="W920" s="1009"/>
      <c r="X920" s="1009"/>
      <c r="Y920" s="1009"/>
      <c r="Z920" s="1009"/>
    </row>
    <row r="921" ht="15.75" customHeight="1">
      <c r="A921" s="1009"/>
      <c r="B921" s="1009"/>
      <c r="C921" s="1009"/>
      <c r="D921" s="1009"/>
      <c r="E921" s="1009"/>
      <c r="F921" s="1009"/>
      <c r="G921" s="1009"/>
      <c r="H921" s="1009"/>
      <c r="I921" s="1009"/>
      <c r="J921" s="1009"/>
      <c r="K921" s="1009"/>
      <c r="L921" s="1009"/>
      <c r="M921" s="1009"/>
      <c r="N921" s="1009"/>
      <c r="O921" s="1009"/>
      <c r="P921" s="1009"/>
      <c r="Q921" s="1009"/>
      <c r="R921" s="1009"/>
      <c r="S921" s="1009"/>
      <c r="T921" s="1009"/>
      <c r="U921" s="1009"/>
      <c r="V921" s="1009"/>
      <c r="W921" s="1009"/>
      <c r="X921" s="1009"/>
      <c r="Y921" s="1009"/>
      <c r="Z921" s="1009"/>
    </row>
    <row r="922" ht="15.75" customHeight="1">
      <c r="A922" s="1009"/>
      <c r="B922" s="1009"/>
      <c r="C922" s="1009"/>
      <c r="D922" s="1009"/>
      <c r="E922" s="1009"/>
      <c r="F922" s="1009"/>
      <c r="G922" s="1009"/>
      <c r="H922" s="1009"/>
      <c r="I922" s="1009"/>
      <c r="J922" s="1009"/>
      <c r="K922" s="1009"/>
      <c r="L922" s="1009"/>
      <c r="M922" s="1009"/>
      <c r="N922" s="1009"/>
      <c r="O922" s="1009"/>
      <c r="P922" s="1009"/>
      <c r="Q922" s="1009"/>
      <c r="R922" s="1009"/>
      <c r="S922" s="1009"/>
      <c r="T922" s="1009"/>
      <c r="U922" s="1009"/>
      <c r="V922" s="1009"/>
      <c r="W922" s="1009"/>
      <c r="X922" s="1009"/>
      <c r="Y922" s="1009"/>
      <c r="Z922" s="1009"/>
    </row>
    <row r="923" ht="15.75" customHeight="1">
      <c r="A923" s="1009"/>
      <c r="B923" s="1009"/>
      <c r="C923" s="1009"/>
      <c r="D923" s="1009"/>
      <c r="E923" s="1009"/>
      <c r="F923" s="1009"/>
      <c r="G923" s="1009"/>
      <c r="H923" s="1009"/>
      <c r="I923" s="1009"/>
      <c r="J923" s="1009"/>
      <c r="K923" s="1009"/>
      <c r="L923" s="1009"/>
      <c r="M923" s="1009"/>
      <c r="N923" s="1009"/>
      <c r="O923" s="1009"/>
      <c r="P923" s="1009"/>
      <c r="Q923" s="1009"/>
      <c r="R923" s="1009"/>
      <c r="S923" s="1009"/>
      <c r="T923" s="1009"/>
      <c r="U923" s="1009"/>
      <c r="V923" s="1009"/>
      <c r="W923" s="1009"/>
      <c r="X923" s="1009"/>
      <c r="Y923" s="1009"/>
      <c r="Z923" s="1009"/>
    </row>
    <row r="924" ht="15.75" customHeight="1">
      <c r="A924" s="1009"/>
      <c r="B924" s="1009"/>
      <c r="C924" s="1009"/>
      <c r="D924" s="1009"/>
      <c r="E924" s="1009"/>
      <c r="F924" s="1009"/>
      <c r="G924" s="1009"/>
      <c r="H924" s="1009"/>
      <c r="I924" s="1009"/>
      <c r="J924" s="1009"/>
      <c r="K924" s="1009"/>
      <c r="L924" s="1009"/>
      <c r="M924" s="1009"/>
      <c r="N924" s="1009"/>
      <c r="O924" s="1009"/>
      <c r="P924" s="1009"/>
      <c r="Q924" s="1009"/>
      <c r="R924" s="1009"/>
      <c r="S924" s="1009"/>
      <c r="T924" s="1009"/>
      <c r="U924" s="1009"/>
      <c r="V924" s="1009"/>
      <c r="W924" s="1009"/>
      <c r="X924" s="1009"/>
      <c r="Y924" s="1009"/>
      <c r="Z924" s="1009"/>
    </row>
    <row r="925" ht="15.75" customHeight="1">
      <c r="A925" s="1009"/>
      <c r="B925" s="1009"/>
      <c r="C925" s="1009"/>
      <c r="D925" s="1009"/>
      <c r="E925" s="1009"/>
      <c r="F925" s="1009"/>
      <c r="G925" s="1009"/>
      <c r="H925" s="1009"/>
      <c r="I925" s="1009"/>
      <c r="J925" s="1009"/>
      <c r="K925" s="1009"/>
      <c r="L925" s="1009"/>
      <c r="M925" s="1009"/>
      <c r="N925" s="1009"/>
      <c r="O925" s="1009"/>
      <c r="P925" s="1009"/>
      <c r="Q925" s="1009"/>
      <c r="R925" s="1009"/>
      <c r="S925" s="1009"/>
      <c r="T925" s="1009"/>
      <c r="U925" s="1009"/>
      <c r="V925" s="1009"/>
      <c r="W925" s="1009"/>
      <c r="X925" s="1009"/>
      <c r="Y925" s="1009"/>
      <c r="Z925" s="1009"/>
    </row>
    <row r="926" ht="15.75" customHeight="1">
      <c r="A926" s="1009"/>
      <c r="B926" s="1009"/>
      <c r="C926" s="1009"/>
      <c r="D926" s="1009"/>
      <c r="E926" s="1009"/>
      <c r="F926" s="1009"/>
      <c r="G926" s="1009"/>
      <c r="H926" s="1009"/>
      <c r="I926" s="1009"/>
      <c r="J926" s="1009"/>
      <c r="K926" s="1009"/>
      <c r="L926" s="1009"/>
      <c r="M926" s="1009"/>
      <c r="N926" s="1009"/>
      <c r="O926" s="1009"/>
      <c r="P926" s="1009"/>
      <c r="Q926" s="1009"/>
      <c r="R926" s="1009"/>
      <c r="S926" s="1009"/>
      <c r="T926" s="1009"/>
      <c r="U926" s="1009"/>
      <c r="V926" s="1009"/>
      <c r="W926" s="1009"/>
      <c r="X926" s="1009"/>
      <c r="Y926" s="1009"/>
      <c r="Z926" s="1009"/>
    </row>
    <row r="927" ht="15.75" customHeight="1">
      <c r="A927" s="1009"/>
      <c r="B927" s="1009"/>
      <c r="C927" s="1009"/>
      <c r="D927" s="1009"/>
      <c r="E927" s="1009"/>
      <c r="F927" s="1009"/>
      <c r="G927" s="1009"/>
      <c r="H927" s="1009"/>
      <c r="I927" s="1009"/>
      <c r="J927" s="1009"/>
      <c r="K927" s="1009"/>
      <c r="L927" s="1009"/>
      <c r="M927" s="1009"/>
      <c r="N927" s="1009"/>
      <c r="O927" s="1009"/>
      <c r="P927" s="1009"/>
      <c r="Q927" s="1009"/>
      <c r="R927" s="1009"/>
      <c r="S927" s="1009"/>
      <c r="T927" s="1009"/>
      <c r="U927" s="1009"/>
      <c r="V927" s="1009"/>
      <c r="W927" s="1009"/>
      <c r="X927" s="1009"/>
      <c r="Y927" s="1009"/>
      <c r="Z927" s="1009"/>
    </row>
    <row r="928" ht="15.75" customHeight="1">
      <c r="A928" s="1009"/>
      <c r="B928" s="1009"/>
      <c r="C928" s="1009"/>
      <c r="D928" s="1009"/>
      <c r="E928" s="1009"/>
      <c r="F928" s="1009"/>
      <c r="G928" s="1009"/>
      <c r="H928" s="1009"/>
      <c r="I928" s="1009"/>
      <c r="J928" s="1009"/>
      <c r="K928" s="1009"/>
      <c r="L928" s="1009"/>
      <c r="M928" s="1009"/>
      <c r="N928" s="1009"/>
      <c r="O928" s="1009"/>
      <c r="P928" s="1009"/>
      <c r="Q928" s="1009"/>
      <c r="R928" s="1009"/>
      <c r="S928" s="1009"/>
      <c r="T928" s="1009"/>
      <c r="U928" s="1009"/>
      <c r="V928" s="1009"/>
      <c r="W928" s="1009"/>
      <c r="X928" s="1009"/>
      <c r="Y928" s="1009"/>
      <c r="Z928" s="1009"/>
    </row>
    <row r="929" ht="15.75" customHeight="1">
      <c r="A929" s="1009"/>
      <c r="B929" s="1009"/>
      <c r="C929" s="1009"/>
      <c r="D929" s="1009"/>
      <c r="E929" s="1009"/>
      <c r="F929" s="1009"/>
      <c r="G929" s="1009"/>
      <c r="H929" s="1009"/>
      <c r="I929" s="1009"/>
      <c r="J929" s="1009"/>
      <c r="K929" s="1009"/>
      <c r="L929" s="1009"/>
      <c r="M929" s="1009"/>
      <c r="N929" s="1009"/>
      <c r="O929" s="1009"/>
      <c r="P929" s="1009"/>
      <c r="Q929" s="1009"/>
      <c r="R929" s="1009"/>
      <c r="S929" s="1009"/>
      <c r="T929" s="1009"/>
      <c r="U929" s="1009"/>
      <c r="V929" s="1009"/>
      <c r="W929" s="1009"/>
      <c r="X929" s="1009"/>
      <c r="Y929" s="1009"/>
      <c r="Z929" s="1009"/>
    </row>
    <row r="930" ht="15.75" customHeight="1">
      <c r="A930" s="1009"/>
      <c r="B930" s="1009"/>
      <c r="C930" s="1009"/>
      <c r="D930" s="1009"/>
      <c r="E930" s="1009"/>
      <c r="F930" s="1009"/>
      <c r="G930" s="1009"/>
      <c r="H930" s="1009"/>
      <c r="I930" s="1009"/>
      <c r="J930" s="1009"/>
      <c r="K930" s="1009"/>
      <c r="L930" s="1009"/>
      <c r="M930" s="1009"/>
      <c r="N930" s="1009"/>
      <c r="O930" s="1009"/>
      <c r="P930" s="1009"/>
      <c r="Q930" s="1009"/>
      <c r="R930" s="1009"/>
      <c r="S930" s="1009"/>
      <c r="T930" s="1009"/>
      <c r="U930" s="1009"/>
      <c r="V930" s="1009"/>
      <c r="W930" s="1009"/>
      <c r="X930" s="1009"/>
      <c r="Y930" s="1009"/>
      <c r="Z930" s="1009"/>
    </row>
    <row r="931" ht="15.75" customHeight="1">
      <c r="A931" s="1009"/>
      <c r="B931" s="1009"/>
      <c r="C931" s="1009"/>
      <c r="D931" s="1009"/>
      <c r="E931" s="1009"/>
      <c r="F931" s="1009"/>
      <c r="G931" s="1009"/>
      <c r="H931" s="1009"/>
      <c r="I931" s="1009"/>
      <c r="J931" s="1009"/>
      <c r="K931" s="1009"/>
      <c r="L931" s="1009"/>
      <c r="M931" s="1009"/>
      <c r="N931" s="1009"/>
      <c r="O931" s="1009"/>
      <c r="P931" s="1009"/>
      <c r="Q931" s="1009"/>
      <c r="R931" s="1009"/>
      <c r="S931" s="1009"/>
      <c r="T931" s="1009"/>
      <c r="U931" s="1009"/>
      <c r="V931" s="1009"/>
      <c r="W931" s="1009"/>
      <c r="X931" s="1009"/>
      <c r="Y931" s="1009"/>
      <c r="Z931" s="1009"/>
    </row>
    <row r="932" ht="15.75" customHeight="1">
      <c r="A932" s="1009"/>
      <c r="B932" s="1009"/>
      <c r="C932" s="1009"/>
      <c r="D932" s="1009"/>
      <c r="E932" s="1009"/>
      <c r="F932" s="1009"/>
      <c r="G932" s="1009"/>
      <c r="H932" s="1009"/>
      <c r="I932" s="1009"/>
      <c r="J932" s="1009"/>
      <c r="K932" s="1009"/>
      <c r="L932" s="1009"/>
      <c r="M932" s="1009"/>
      <c r="N932" s="1009"/>
      <c r="O932" s="1009"/>
      <c r="P932" s="1009"/>
      <c r="Q932" s="1009"/>
      <c r="R932" s="1009"/>
      <c r="S932" s="1009"/>
      <c r="T932" s="1009"/>
      <c r="U932" s="1009"/>
      <c r="V932" s="1009"/>
      <c r="W932" s="1009"/>
      <c r="X932" s="1009"/>
      <c r="Y932" s="1009"/>
      <c r="Z932" s="1009"/>
    </row>
    <row r="933" ht="15.75" customHeight="1">
      <c r="A933" s="1009"/>
      <c r="B933" s="1009"/>
      <c r="C933" s="1009"/>
      <c r="D933" s="1009"/>
      <c r="E933" s="1009"/>
      <c r="F933" s="1009"/>
      <c r="G933" s="1009"/>
      <c r="H933" s="1009"/>
      <c r="I933" s="1009"/>
      <c r="J933" s="1009"/>
      <c r="K933" s="1009"/>
      <c r="L933" s="1009"/>
      <c r="M933" s="1009"/>
      <c r="N933" s="1009"/>
      <c r="O933" s="1009"/>
      <c r="P933" s="1009"/>
      <c r="Q933" s="1009"/>
      <c r="R933" s="1009"/>
      <c r="S933" s="1009"/>
      <c r="T933" s="1009"/>
      <c r="U933" s="1009"/>
      <c r="V933" s="1009"/>
      <c r="W933" s="1009"/>
      <c r="X933" s="1009"/>
      <c r="Y933" s="1009"/>
      <c r="Z933" s="1009"/>
    </row>
    <row r="934" ht="15.75" customHeight="1">
      <c r="A934" s="1009"/>
      <c r="B934" s="1009"/>
      <c r="C934" s="1009"/>
      <c r="D934" s="1009"/>
      <c r="E934" s="1009"/>
      <c r="F934" s="1009"/>
      <c r="G934" s="1009"/>
      <c r="H934" s="1009"/>
      <c r="I934" s="1009"/>
      <c r="J934" s="1009"/>
      <c r="K934" s="1009"/>
      <c r="L934" s="1009"/>
      <c r="M934" s="1009"/>
      <c r="N934" s="1009"/>
      <c r="O934" s="1009"/>
      <c r="P934" s="1009"/>
      <c r="Q934" s="1009"/>
      <c r="R934" s="1009"/>
      <c r="S934" s="1009"/>
      <c r="T934" s="1009"/>
      <c r="U934" s="1009"/>
      <c r="V934" s="1009"/>
      <c r="W934" s="1009"/>
      <c r="X934" s="1009"/>
      <c r="Y934" s="1009"/>
      <c r="Z934" s="1009"/>
    </row>
    <row r="935" ht="15.75" customHeight="1">
      <c r="A935" s="1009"/>
      <c r="B935" s="1009"/>
      <c r="C935" s="1009"/>
      <c r="D935" s="1009"/>
      <c r="E935" s="1009"/>
      <c r="F935" s="1009"/>
      <c r="G935" s="1009"/>
      <c r="H935" s="1009"/>
      <c r="I935" s="1009"/>
      <c r="J935" s="1009"/>
      <c r="K935" s="1009"/>
      <c r="L935" s="1009"/>
      <c r="M935" s="1009"/>
      <c r="N935" s="1009"/>
      <c r="O935" s="1009"/>
      <c r="P935" s="1009"/>
      <c r="Q935" s="1009"/>
      <c r="R935" s="1009"/>
      <c r="S935" s="1009"/>
      <c r="T935" s="1009"/>
      <c r="U935" s="1009"/>
      <c r="V935" s="1009"/>
      <c r="W935" s="1009"/>
      <c r="X935" s="1009"/>
      <c r="Y935" s="1009"/>
      <c r="Z935" s="1009"/>
    </row>
    <row r="936" ht="15.75" customHeight="1">
      <c r="A936" s="1009"/>
      <c r="B936" s="1009"/>
      <c r="C936" s="1009"/>
      <c r="D936" s="1009"/>
      <c r="E936" s="1009"/>
      <c r="F936" s="1009"/>
      <c r="G936" s="1009"/>
      <c r="H936" s="1009"/>
      <c r="I936" s="1009"/>
      <c r="J936" s="1009"/>
      <c r="K936" s="1009"/>
      <c r="L936" s="1009"/>
      <c r="M936" s="1009"/>
      <c r="N936" s="1009"/>
      <c r="O936" s="1009"/>
      <c r="P936" s="1009"/>
      <c r="Q936" s="1009"/>
      <c r="R936" s="1009"/>
      <c r="S936" s="1009"/>
      <c r="T936" s="1009"/>
      <c r="U936" s="1009"/>
      <c r="V936" s="1009"/>
      <c r="W936" s="1009"/>
      <c r="X936" s="1009"/>
      <c r="Y936" s="1009"/>
      <c r="Z936" s="1009"/>
    </row>
    <row r="937" ht="15.75" customHeight="1">
      <c r="A937" s="1009"/>
      <c r="B937" s="1009"/>
      <c r="C937" s="1009"/>
      <c r="D937" s="1009"/>
      <c r="E937" s="1009"/>
      <c r="F937" s="1009"/>
      <c r="G937" s="1009"/>
      <c r="H937" s="1009"/>
      <c r="I937" s="1009"/>
      <c r="J937" s="1009"/>
      <c r="K937" s="1009"/>
      <c r="L937" s="1009"/>
      <c r="M937" s="1009"/>
      <c r="N937" s="1009"/>
      <c r="O937" s="1009"/>
      <c r="P937" s="1009"/>
      <c r="Q937" s="1009"/>
      <c r="R937" s="1009"/>
      <c r="S937" s="1009"/>
      <c r="T937" s="1009"/>
      <c r="U937" s="1009"/>
      <c r="V937" s="1009"/>
      <c r="W937" s="1009"/>
      <c r="X937" s="1009"/>
      <c r="Y937" s="1009"/>
      <c r="Z937" s="1009"/>
    </row>
    <row r="938" ht="15.75" customHeight="1">
      <c r="A938" s="1009"/>
      <c r="B938" s="1009"/>
      <c r="C938" s="1009"/>
      <c r="D938" s="1009"/>
      <c r="E938" s="1009"/>
      <c r="F938" s="1009"/>
      <c r="G938" s="1009"/>
      <c r="H938" s="1009"/>
      <c r="I938" s="1009"/>
      <c r="J938" s="1009"/>
      <c r="K938" s="1009"/>
      <c r="L938" s="1009"/>
      <c r="M938" s="1009"/>
      <c r="N938" s="1009"/>
      <c r="O938" s="1009"/>
      <c r="P938" s="1009"/>
      <c r="Q938" s="1009"/>
      <c r="R938" s="1009"/>
      <c r="S938" s="1009"/>
      <c r="T938" s="1009"/>
      <c r="U938" s="1009"/>
      <c r="V938" s="1009"/>
      <c r="W938" s="1009"/>
      <c r="X938" s="1009"/>
      <c r="Y938" s="1009"/>
      <c r="Z938" s="1009"/>
    </row>
    <row r="939" ht="15.75" customHeight="1">
      <c r="A939" s="1009"/>
      <c r="B939" s="1009"/>
      <c r="C939" s="1009"/>
      <c r="D939" s="1009"/>
      <c r="E939" s="1009"/>
      <c r="F939" s="1009"/>
      <c r="G939" s="1009"/>
      <c r="H939" s="1009"/>
      <c r="I939" s="1009"/>
      <c r="J939" s="1009"/>
      <c r="K939" s="1009"/>
      <c r="L939" s="1009"/>
      <c r="M939" s="1009"/>
      <c r="N939" s="1009"/>
      <c r="O939" s="1009"/>
      <c r="P939" s="1009"/>
      <c r="Q939" s="1009"/>
      <c r="R939" s="1009"/>
      <c r="S939" s="1009"/>
      <c r="T939" s="1009"/>
      <c r="U939" s="1009"/>
      <c r="V939" s="1009"/>
      <c r="W939" s="1009"/>
      <c r="X939" s="1009"/>
      <c r="Y939" s="1009"/>
      <c r="Z939" s="1009"/>
    </row>
    <row r="940" ht="15.75" customHeight="1">
      <c r="A940" s="1009"/>
      <c r="B940" s="1009"/>
      <c r="C940" s="1009"/>
      <c r="D940" s="1009"/>
      <c r="E940" s="1009"/>
      <c r="F940" s="1009"/>
      <c r="G940" s="1009"/>
      <c r="H940" s="1009"/>
      <c r="I940" s="1009"/>
      <c r="J940" s="1009"/>
      <c r="K940" s="1009"/>
      <c r="L940" s="1009"/>
      <c r="M940" s="1009"/>
      <c r="N940" s="1009"/>
      <c r="O940" s="1009"/>
      <c r="P940" s="1009"/>
      <c r="Q940" s="1009"/>
      <c r="R940" s="1009"/>
      <c r="S940" s="1009"/>
      <c r="T940" s="1009"/>
      <c r="U940" s="1009"/>
      <c r="V940" s="1009"/>
      <c r="W940" s="1009"/>
      <c r="X940" s="1009"/>
      <c r="Y940" s="1009"/>
      <c r="Z940" s="1009"/>
    </row>
    <row r="941" ht="15.75" customHeight="1">
      <c r="A941" s="1009"/>
      <c r="B941" s="1009"/>
      <c r="C941" s="1009"/>
      <c r="D941" s="1009"/>
      <c r="E941" s="1009"/>
      <c r="F941" s="1009"/>
      <c r="G941" s="1009"/>
      <c r="H941" s="1009"/>
      <c r="I941" s="1009"/>
      <c r="J941" s="1009"/>
      <c r="K941" s="1009"/>
      <c r="L941" s="1009"/>
      <c r="M941" s="1009"/>
      <c r="N941" s="1009"/>
      <c r="O941" s="1009"/>
      <c r="P941" s="1009"/>
      <c r="Q941" s="1009"/>
      <c r="R941" s="1009"/>
      <c r="S941" s="1009"/>
      <c r="T941" s="1009"/>
      <c r="U941" s="1009"/>
      <c r="V941" s="1009"/>
      <c r="W941" s="1009"/>
      <c r="X941" s="1009"/>
      <c r="Y941" s="1009"/>
      <c r="Z941" s="1009"/>
    </row>
    <row r="942" ht="15.75" customHeight="1">
      <c r="A942" s="1009"/>
      <c r="B942" s="1009"/>
      <c r="C942" s="1009"/>
      <c r="D942" s="1009"/>
      <c r="E942" s="1009"/>
      <c r="F942" s="1009"/>
      <c r="G942" s="1009"/>
      <c r="H942" s="1009"/>
      <c r="I942" s="1009"/>
      <c r="J942" s="1009"/>
      <c r="K942" s="1009"/>
      <c r="L942" s="1009"/>
      <c r="M942" s="1009"/>
      <c r="N942" s="1009"/>
      <c r="O942" s="1009"/>
      <c r="P942" s="1009"/>
      <c r="Q942" s="1009"/>
      <c r="R942" s="1009"/>
      <c r="S942" s="1009"/>
      <c r="T942" s="1009"/>
      <c r="U942" s="1009"/>
      <c r="V942" s="1009"/>
      <c r="W942" s="1009"/>
      <c r="X942" s="1009"/>
      <c r="Y942" s="1009"/>
      <c r="Z942" s="1009"/>
    </row>
    <row r="943" ht="15.75" customHeight="1">
      <c r="A943" s="1009"/>
      <c r="B943" s="1009"/>
      <c r="C943" s="1009"/>
      <c r="D943" s="1009"/>
      <c r="E943" s="1009"/>
      <c r="F943" s="1009"/>
      <c r="G943" s="1009"/>
      <c r="H943" s="1009"/>
      <c r="I943" s="1009"/>
      <c r="J943" s="1009"/>
      <c r="K943" s="1009"/>
      <c r="L943" s="1009"/>
      <c r="M943" s="1009"/>
      <c r="N943" s="1009"/>
      <c r="O943" s="1009"/>
      <c r="P943" s="1009"/>
      <c r="Q943" s="1009"/>
      <c r="R943" s="1009"/>
      <c r="S943" s="1009"/>
      <c r="T943" s="1009"/>
      <c r="U943" s="1009"/>
      <c r="V943" s="1009"/>
      <c r="W943" s="1009"/>
      <c r="X943" s="1009"/>
      <c r="Y943" s="1009"/>
      <c r="Z943" s="1009"/>
    </row>
    <row r="944" ht="15.75" customHeight="1">
      <c r="A944" s="1009"/>
      <c r="B944" s="1009"/>
      <c r="C944" s="1009"/>
      <c r="D944" s="1009"/>
      <c r="E944" s="1009"/>
      <c r="F944" s="1009"/>
      <c r="G944" s="1009"/>
      <c r="H944" s="1009"/>
      <c r="I944" s="1009"/>
      <c r="J944" s="1009"/>
      <c r="K944" s="1009"/>
      <c r="L944" s="1009"/>
      <c r="M944" s="1009"/>
      <c r="N944" s="1009"/>
      <c r="O944" s="1009"/>
      <c r="P944" s="1009"/>
      <c r="Q944" s="1009"/>
      <c r="R944" s="1009"/>
      <c r="S944" s="1009"/>
      <c r="T944" s="1009"/>
      <c r="U944" s="1009"/>
      <c r="V944" s="1009"/>
      <c r="W944" s="1009"/>
      <c r="X944" s="1009"/>
      <c r="Y944" s="1009"/>
      <c r="Z944" s="1009"/>
    </row>
    <row r="945" ht="15.75" customHeight="1">
      <c r="A945" s="1009"/>
      <c r="B945" s="1009"/>
      <c r="C945" s="1009"/>
      <c r="D945" s="1009"/>
      <c r="E945" s="1009"/>
      <c r="F945" s="1009"/>
      <c r="G945" s="1009"/>
      <c r="H945" s="1009"/>
      <c r="I945" s="1009"/>
      <c r="J945" s="1009"/>
      <c r="K945" s="1009"/>
      <c r="L945" s="1009"/>
      <c r="M945" s="1009"/>
      <c r="N945" s="1009"/>
      <c r="O945" s="1009"/>
      <c r="P945" s="1009"/>
      <c r="Q945" s="1009"/>
      <c r="R945" s="1009"/>
      <c r="S945" s="1009"/>
      <c r="T945" s="1009"/>
      <c r="U945" s="1009"/>
      <c r="V945" s="1009"/>
      <c r="W945" s="1009"/>
      <c r="X945" s="1009"/>
      <c r="Y945" s="1009"/>
      <c r="Z945" s="1009"/>
    </row>
    <row r="946" ht="15.75" customHeight="1">
      <c r="A946" s="1009"/>
      <c r="B946" s="1009"/>
      <c r="C946" s="1009"/>
      <c r="D946" s="1009"/>
      <c r="E946" s="1009"/>
      <c r="F946" s="1009"/>
      <c r="G946" s="1009"/>
      <c r="H946" s="1009"/>
      <c r="I946" s="1009"/>
      <c r="J946" s="1009"/>
      <c r="K946" s="1009"/>
      <c r="L946" s="1009"/>
      <c r="M946" s="1009"/>
      <c r="N946" s="1009"/>
      <c r="O946" s="1009"/>
      <c r="P946" s="1009"/>
      <c r="Q946" s="1009"/>
      <c r="R946" s="1009"/>
      <c r="S946" s="1009"/>
      <c r="T946" s="1009"/>
      <c r="U946" s="1009"/>
      <c r="V946" s="1009"/>
      <c r="W946" s="1009"/>
      <c r="X946" s="1009"/>
      <c r="Y946" s="1009"/>
      <c r="Z946" s="1009"/>
    </row>
    <row r="947" ht="15.75" customHeight="1">
      <c r="A947" s="1009"/>
      <c r="B947" s="1009"/>
      <c r="C947" s="1009"/>
      <c r="D947" s="1009"/>
      <c r="E947" s="1009"/>
      <c r="F947" s="1009"/>
      <c r="G947" s="1009"/>
      <c r="H947" s="1009"/>
      <c r="I947" s="1009"/>
      <c r="J947" s="1009"/>
      <c r="K947" s="1009"/>
      <c r="L947" s="1009"/>
      <c r="M947" s="1009"/>
      <c r="N947" s="1009"/>
      <c r="O947" s="1009"/>
      <c r="P947" s="1009"/>
      <c r="Q947" s="1009"/>
      <c r="R947" s="1009"/>
      <c r="S947" s="1009"/>
      <c r="T947" s="1009"/>
      <c r="U947" s="1009"/>
      <c r="V947" s="1009"/>
      <c r="W947" s="1009"/>
      <c r="X947" s="1009"/>
      <c r="Y947" s="1009"/>
      <c r="Z947" s="1009"/>
    </row>
    <row r="948" ht="15.75" customHeight="1">
      <c r="A948" s="1009"/>
      <c r="B948" s="1009"/>
      <c r="C948" s="1009"/>
      <c r="D948" s="1009"/>
      <c r="E948" s="1009"/>
      <c r="F948" s="1009"/>
      <c r="G948" s="1009"/>
      <c r="H948" s="1009"/>
      <c r="I948" s="1009"/>
      <c r="J948" s="1009"/>
      <c r="K948" s="1009"/>
      <c r="L948" s="1009"/>
      <c r="M948" s="1009"/>
      <c r="N948" s="1009"/>
      <c r="O948" s="1009"/>
      <c r="P948" s="1009"/>
      <c r="Q948" s="1009"/>
      <c r="R948" s="1009"/>
      <c r="S948" s="1009"/>
      <c r="T948" s="1009"/>
      <c r="U948" s="1009"/>
      <c r="V948" s="1009"/>
      <c r="W948" s="1009"/>
      <c r="X948" s="1009"/>
      <c r="Y948" s="1009"/>
      <c r="Z948" s="1009"/>
    </row>
    <row r="949" ht="15.75" customHeight="1">
      <c r="A949" s="1009"/>
      <c r="B949" s="1009"/>
      <c r="C949" s="1009"/>
      <c r="D949" s="1009"/>
      <c r="E949" s="1009"/>
      <c r="F949" s="1009"/>
      <c r="G949" s="1009"/>
      <c r="H949" s="1009"/>
      <c r="I949" s="1009"/>
      <c r="J949" s="1009"/>
      <c r="K949" s="1009"/>
      <c r="L949" s="1009"/>
      <c r="M949" s="1009"/>
      <c r="N949" s="1009"/>
      <c r="O949" s="1009"/>
      <c r="P949" s="1009"/>
      <c r="Q949" s="1009"/>
      <c r="R949" s="1009"/>
      <c r="S949" s="1009"/>
      <c r="T949" s="1009"/>
      <c r="U949" s="1009"/>
      <c r="V949" s="1009"/>
      <c r="W949" s="1009"/>
      <c r="X949" s="1009"/>
      <c r="Y949" s="1009"/>
      <c r="Z949" s="1009"/>
    </row>
    <row r="950" ht="15.75" customHeight="1">
      <c r="A950" s="1009"/>
      <c r="B950" s="1009"/>
      <c r="C950" s="1009"/>
      <c r="D950" s="1009"/>
      <c r="E950" s="1009"/>
      <c r="F950" s="1009"/>
      <c r="G950" s="1009"/>
      <c r="H950" s="1009"/>
      <c r="I950" s="1009"/>
      <c r="J950" s="1009"/>
      <c r="K950" s="1009"/>
      <c r="L950" s="1009"/>
      <c r="M950" s="1009"/>
      <c r="N950" s="1009"/>
      <c r="O950" s="1009"/>
      <c r="P950" s="1009"/>
      <c r="Q950" s="1009"/>
      <c r="R950" s="1009"/>
      <c r="S950" s="1009"/>
      <c r="T950" s="1009"/>
      <c r="U950" s="1009"/>
      <c r="V950" s="1009"/>
      <c r="W950" s="1009"/>
      <c r="X950" s="1009"/>
      <c r="Y950" s="1009"/>
      <c r="Z950" s="1009"/>
    </row>
    <row r="951" ht="15.75" customHeight="1">
      <c r="A951" s="1009"/>
      <c r="B951" s="1009"/>
      <c r="C951" s="1009"/>
      <c r="D951" s="1009"/>
      <c r="E951" s="1009"/>
      <c r="F951" s="1009"/>
      <c r="G951" s="1009"/>
      <c r="H951" s="1009"/>
      <c r="I951" s="1009"/>
      <c r="J951" s="1009"/>
      <c r="K951" s="1009"/>
      <c r="L951" s="1009"/>
      <c r="M951" s="1009"/>
      <c r="N951" s="1009"/>
      <c r="O951" s="1009"/>
      <c r="P951" s="1009"/>
      <c r="Q951" s="1009"/>
      <c r="R951" s="1009"/>
      <c r="S951" s="1009"/>
      <c r="T951" s="1009"/>
      <c r="U951" s="1009"/>
      <c r="V951" s="1009"/>
      <c r="W951" s="1009"/>
      <c r="X951" s="1009"/>
      <c r="Y951" s="1009"/>
      <c r="Z951" s="1009"/>
    </row>
    <row r="952" ht="15.75" customHeight="1">
      <c r="A952" s="1009"/>
      <c r="B952" s="1009"/>
      <c r="C952" s="1009"/>
      <c r="D952" s="1009"/>
      <c r="E952" s="1009"/>
      <c r="F952" s="1009"/>
      <c r="G952" s="1009"/>
      <c r="H952" s="1009"/>
      <c r="I952" s="1009"/>
      <c r="J952" s="1009"/>
      <c r="K952" s="1009"/>
      <c r="L952" s="1009"/>
      <c r="M952" s="1009"/>
      <c r="N952" s="1009"/>
      <c r="O952" s="1009"/>
      <c r="P952" s="1009"/>
      <c r="Q952" s="1009"/>
      <c r="R952" s="1009"/>
      <c r="S952" s="1009"/>
      <c r="T952" s="1009"/>
      <c r="U952" s="1009"/>
      <c r="V952" s="1009"/>
      <c r="W952" s="1009"/>
      <c r="X952" s="1009"/>
      <c r="Y952" s="1009"/>
      <c r="Z952" s="1009"/>
    </row>
    <row r="953" ht="15.75" customHeight="1">
      <c r="A953" s="1009"/>
      <c r="B953" s="1009"/>
      <c r="C953" s="1009"/>
      <c r="D953" s="1009"/>
      <c r="E953" s="1009"/>
      <c r="F953" s="1009"/>
      <c r="G953" s="1009"/>
      <c r="H953" s="1009"/>
      <c r="I953" s="1009"/>
      <c r="J953" s="1009"/>
      <c r="K953" s="1009"/>
      <c r="L953" s="1009"/>
      <c r="M953" s="1009"/>
      <c r="N953" s="1009"/>
      <c r="O953" s="1009"/>
      <c r="P953" s="1009"/>
      <c r="Q953" s="1009"/>
      <c r="R953" s="1009"/>
      <c r="S953" s="1009"/>
      <c r="T953" s="1009"/>
      <c r="U953" s="1009"/>
      <c r="V953" s="1009"/>
      <c r="W953" s="1009"/>
      <c r="X953" s="1009"/>
      <c r="Y953" s="1009"/>
      <c r="Z953" s="1009"/>
    </row>
    <row r="954" ht="15.75" customHeight="1">
      <c r="A954" s="1009"/>
      <c r="B954" s="1009"/>
      <c r="C954" s="1009"/>
      <c r="D954" s="1009"/>
      <c r="E954" s="1009"/>
      <c r="F954" s="1009"/>
      <c r="G954" s="1009"/>
      <c r="H954" s="1009"/>
      <c r="I954" s="1009"/>
      <c r="J954" s="1009"/>
      <c r="K954" s="1009"/>
      <c r="L954" s="1009"/>
      <c r="M954" s="1009"/>
      <c r="N954" s="1009"/>
      <c r="O954" s="1009"/>
      <c r="P954" s="1009"/>
      <c r="Q954" s="1009"/>
      <c r="R954" s="1009"/>
      <c r="S954" s="1009"/>
      <c r="T954" s="1009"/>
      <c r="U954" s="1009"/>
      <c r="V954" s="1009"/>
      <c r="W954" s="1009"/>
      <c r="X954" s="1009"/>
      <c r="Y954" s="1009"/>
      <c r="Z954" s="1009"/>
    </row>
    <row r="955" ht="15.75" customHeight="1">
      <c r="A955" s="1009"/>
      <c r="B955" s="1009"/>
      <c r="C955" s="1009"/>
      <c r="D955" s="1009"/>
      <c r="E955" s="1009"/>
      <c r="F955" s="1009"/>
      <c r="G955" s="1009"/>
      <c r="H955" s="1009"/>
      <c r="I955" s="1009"/>
      <c r="J955" s="1009"/>
      <c r="K955" s="1009"/>
      <c r="L955" s="1009"/>
      <c r="M955" s="1009"/>
      <c r="N955" s="1009"/>
      <c r="O955" s="1009"/>
      <c r="P955" s="1009"/>
      <c r="Q955" s="1009"/>
      <c r="R955" s="1009"/>
      <c r="S955" s="1009"/>
      <c r="T955" s="1009"/>
      <c r="U955" s="1009"/>
      <c r="V955" s="1009"/>
      <c r="W955" s="1009"/>
      <c r="X955" s="1009"/>
      <c r="Y955" s="1009"/>
      <c r="Z955" s="1009"/>
    </row>
    <row r="956" ht="15.75" customHeight="1">
      <c r="A956" s="1009"/>
      <c r="B956" s="1009"/>
      <c r="C956" s="1009"/>
      <c r="D956" s="1009"/>
      <c r="E956" s="1009"/>
      <c r="F956" s="1009"/>
      <c r="G956" s="1009"/>
      <c r="H956" s="1009"/>
      <c r="I956" s="1009"/>
      <c r="J956" s="1009"/>
      <c r="K956" s="1009"/>
      <c r="L956" s="1009"/>
      <c r="M956" s="1009"/>
      <c r="N956" s="1009"/>
      <c r="O956" s="1009"/>
      <c r="P956" s="1009"/>
      <c r="Q956" s="1009"/>
      <c r="R956" s="1009"/>
      <c r="S956" s="1009"/>
      <c r="T956" s="1009"/>
      <c r="U956" s="1009"/>
      <c r="V956" s="1009"/>
      <c r="W956" s="1009"/>
      <c r="X956" s="1009"/>
      <c r="Y956" s="1009"/>
      <c r="Z956" s="1009"/>
    </row>
    <row r="957" ht="15.75" customHeight="1">
      <c r="A957" s="1009"/>
      <c r="B957" s="1009"/>
      <c r="C957" s="1009"/>
      <c r="D957" s="1009"/>
      <c r="E957" s="1009"/>
      <c r="F957" s="1009"/>
      <c r="G957" s="1009"/>
      <c r="H957" s="1009"/>
      <c r="I957" s="1009"/>
      <c r="J957" s="1009"/>
      <c r="K957" s="1009"/>
      <c r="L957" s="1009"/>
      <c r="M957" s="1009"/>
      <c r="N957" s="1009"/>
      <c r="O957" s="1009"/>
      <c r="P957" s="1009"/>
      <c r="Q957" s="1009"/>
      <c r="R957" s="1009"/>
      <c r="S957" s="1009"/>
      <c r="T957" s="1009"/>
      <c r="U957" s="1009"/>
      <c r="V957" s="1009"/>
      <c r="W957" s="1009"/>
      <c r="X957" s="1009"/>
      <c r="Y957" s="1009"/>
      <c r="Z957" s="1009"/>
    </row>
    <row r="958" ht="15.75" customHeight="1">
      <c r="A958" s="1009"/>
      <c r="B958" s="1009"/>
      <c r="C958" s="1009"/>
      <c r="D958" s="1009"/>
      <c r="E958" s="1009"/>
      <c r="F958" s="1009"/>
      <c r="G958" s="1009"/>
      <c r="H958" s="1009"/>
      <c r="I958" s="1009"/>
      <c r="J958" s="1009"/>
      <c r="K958" s="1009"/>
      <c r="L958" s="1009"/>
      <c r="M958" s="1009"/>
      <c r="N958" s="1009"/>
      <c r="O958" s="1009"/>
      <c r="P958" s="1009"/>
      <c r="Q958" s="1009"/>
      <c r="R958" s="1009"/>
      <c r="S958" s="1009"/>
      <c r="T958" s="1009"/>
      <c r="U958" s="1009"/>
      <c r="V958" s="1009"/>
      <c r="W958" s="1009"/>
      <c r="X958" s="1009"/>
      <c r="Y958" s="1009"/>
      <c r="Z958" s="1009"/>
    </row>
    <row r="959" ht="15.75" customHeight="1">
      <c r="A959" s="1009"/>
      <c r="B959" s="1009"/>
      <c r="C959" s="1009"/>
      <c r="D959" s="1009"/>
      <c r="E959" s="1009"/>
      <c r="F959" s="1009"/>
      <c r="G959" s="1009"/>
      <c r="H959" s="1009"/>
      <c r="I959" s="1009"/>
      <c r="J959" s="1009"/>
      <c r="K959" s="1009"/>
      <c r="L959" s="1009"/>
      <c r="M959" s="1009"/>
      <c r="N959" s="1009"/>
      <c r="O959" s="1009"/>
      <c r="P959" s="1009"/>
      <c r="Q959" s="1009"/>
      <c r="R959" s="1009"/>
      <c r="S959" s="1009"/>
      <c r="T959" s="1009"/>
      <c r="U959" s="1009"/>
      <c r="V959" s="1009"/>
      <c r="W959" s="1009"/>
      <c r="X959" s="1009"/>
      <c r="Y959" s="1009"/>
      <c r="Z959" s="1009"/>
    </row>
    <row r="960" ht="15.75" customHeight="1">
      <c r="A960" s="1009"/>
      <c r="B960" s="1009"/>
      <c r="C960" s="1009"/>
      <c r="D960" s="1009"/>
      <c r="E960" s="1009"/>
      <c r="F960" s="1009"/>
      <c r="G960" s="1009"/>
      <c r="H960" s="1009"/>
      <c r="I960" s="1009"/>
      <c r="J960" s="1009"/>
      <c r="K960" s="1009"/>
      <c r="L960" s="1009"/>
      <c r="M960" s="1009"/>
      <c r="N960" s="1009"/>
      <c r="O960" s="1009"/>
      <c r="P960" s="1009"/>
      <c r="Q960" s="1009"/>
      <c r="R960" s="1009"/>
      <c r="S960" s="1009"/>
      <c r="T960" s="1009"/>
      <c r="U960" s="1009"/>
      <c r="V960" s="1009"/>
      <c r="W960" s="1009"/>
      <c r="X960" s="1009"/>
      <c r="Y960" s="1009"/>
      <c r="Z960" s="1009"/>
    </row>
    <row r="961" ht="15.75" customHeight="1">
      <c r="A961" s="1009"/>
      <c r="B961" s="1009"/>
      <c r="C961" s="1009"/>
      <c r="D961" s="1009"/>
      <c r="E961" s="1009"/>
      <c r="F961" s="1009"/>
      <c r="G961" s="1009"/>
      <c r="H961" s="1009"/>
      <c r="I961" s="1009"/>
      <c r="J961" s="1009"/>
      <c r="K961" s="1009"/>
      <c r="L961" s="1009"/>
      <c r="M961" s="1009"/>
      <c r="N961" s="1009"/>
      <c r="O961" s="1009"/>
      <c r="P961" s="1009"/>
      <c r="Q961" s="1009"/>
      <c r="R961" s="1009"/>
      <c r="S961" s="1009"/>
      <c r="T961" s="1009"/>
      <c r="U961" s="1009"/>
      <c r="V961" s="1009"/>
      <c r="W961" s="1009"/>
      <c r="X961" s="1009"/>
      <c r="Y961" s="1009"/>
      <c r="Z961" s="1009"/>
    </row>
    <row r="962" ht="15.75" customHeight="1">
      <c r="A962" s="1009"/>
      <c r="B962" s="1009"/>
      <c r="C962" s="1009"/>
      <c r="D962" s="1009"/>
      <c r="E962" s="1009"/>
      <c r="F962" s="1009"/>
      <c r="G962" s="1009"/>
      <c r="H962" s="1009"/>
      <c r="I962" s="1009"/>
      <c r="J962" s="1009"/>
      <c r="K962" s="1009"/>
      <c r="L962" s="1009"/>
      <c r="M962" s="1009"/>
      <c r="N962" s="1009"/>
      <c r="O962" s="1009"/>
      <c r="P962" s="1009"/>
      <c r="Q962" s="1009"/>
      <c r="R962" s="1009"/>
      <c r="S962" s="1009"/>
      <c r="T962" s="1009"/>
      <c r="U962" s="1009"/>
      <c r="V962" s="1009"/>
      <c r="W962" s="1009"/>
      <c r="X962" s="1009"/>
      <c r="Y962" s="1009"/>
      <c r="Z962" s="1009"/>
    </row>
    <row r="963" ht="15.75" customHeight="1">
      <c r="A963" s="1009"/>
      <c r="B963" s="1009"/>
      <c r="C963" s="1009"/>
      <c r="D963" s="1009"/>
      <c r="E963" s="1009"/>
      <c r="F963" s="1009"/>
      <c r="G963" s="1009"/>
      <c r="H963" s="1009"/>
      <c r="I963" s="1009"/>
      <c r="J963" s="1009"/>
      <c r="K963" s="1009"/>
      <c r="L963" s="1009"/>
      <c r="M963" s="1009"/>
      <c r="N963" s="1009"/>
      <c r="O963" s="1009"/>
      <c r="P963" s="1009"/>
      <c r="Q963" s="1009"/>
      <c r="R963" s="1009"/>
      <c r="S963" s="1009"/>
      <c r="T963" s="1009"/>
      <c r="U963" s="1009"/>
      <c r="V963" s="1009"/>
      <c r="W963" s="1009"/>
      <c r="X963" s="1009"/>
      <c r="Y963" s="1009"/>
      <c r="Z963" s="1009"/>
    </row>
    <row r="964" ht="15.75" customHeight="1">
      <c r="A964" s="1009"/>
      <c r="B964" s="1009"/>
      <c r="C964" s="1009"/>
      <c r="D964" s="1009"/>
      <c r="E964" s="1009"/>
      <c r="F964" s="1009"/>
      <c r="G964" s="1009"/>
      <c r="H964" s="1009"/>
      <c r="I964" s="1009"/>
      <c r="J964" s="1009"/>
      <c r="K964" s="1009"/>
      <c r="L964" s="1009"/>
      <c r="M964" s="1009"/>
      <c r="N964" s="1009"/>
      <c r="O964" s="1009"/>
      <c r="P964" s="1009"/>
      <c r="Q964" s="1009"/>
      <c r="R964" s="1009"/>
      <c r="S964" s="1009"/>
      <c r="T964" s="1009"/>
      <c r="U964" s="1009"/>
      <c r="V964" s="1009"/>
      <c r="W964" s="1009"/>
      <c r="X964" s="1009"/>
      <c r="Y964" s="1009"/>
      <c r="Z964" s="1009"/>
    </row>
    <row r="965" ht="15.75" customHeight="1">
      <c r="A965" s="1009"/>
      <c r="B965" s="1009"/>
      <c r="C965" s="1009"/>
      <c r="D965" s="1009"/>
      <c r="E965" s="1009"/>
      <c r="F965" s="1009"/>
      <c r="G965" s="1009"/>
      <c r="H965" s="1009"/>
      <c r="I965" s="1009"/>
      <c r="J965" s="1009"/>
      <c r="K965" s="1009"/>
      <c r="L965" s="1009"/>
      <c r="M965" s="1009"/>
      <c r="N965" s="1009"/>
      <c r="O965" s="1009"/>
      <c r="P965" s="1009"/>
      <c r="Q965" s="1009"/>
      <c r="R965" s="1009"/>
      <c r="S965" s="1009"/>
      <c r="T965" s="1009"/>
      <c r="U965" s="1009"/>
      <c r="V965" s="1009"/>
      <c r="W965" s="1009"/>
      <c r="X965" s="1009"/>
      <c r="Y965" s="1009"/>
      <c r="Z965" s="1009"/>
    </row>
    <row r="966" ht="15.75" customHeight="1">
      <c r="A966" s="1009"/>
      <c r="B966" s="1009"/>
      <c r="C966" s="1009"/>
      <c r="D966" s="1009"/>
      <c r="E966" s="1009"/>
      <c r="F966" s="1009"/>
      <c r="G966" s="1009"/>
      <c r="H966" s="1009"/>
      <c r="I966" s="1009"/>
      <c r="J966" s="1009"/>
      <c r="K966" s="1009"/>
      <c r="L966" s="1009"/>
      <c r="M966" s="1009"/>
      <c r="N966" s="1009"/>
      <c r="O966" s="1009"/>
      <c r="P966" s="1009"/>
      <c r="Q966" s="1009"/>
      <c r="R966" s="1009"/>
      <c r="S966" s="1009"/>
      <c r="T966" s="1009"/>
      <c r="U966" s="1009"/>
      <c r="V966" s="1009"/>
      <c r="W966" s="1009"/>
      <c r="X966" s="1009"/>
      <c r="Y966" s="1009"/>
      <c r="Z966" s="1009"/>
    </row>
    <row r="967" ht="15.75" customHeight="1">
      <c r="A967" s="1009"/>
      <c r="B967" s="1009"/>
      <c r="C967" s="1009"/>
      <c r="D967" s="1009"/>
      <c r="E967" s="1009"/>
      <c r="F967" s="1009"/>
      <c r="G967" s="1009"/>
      <c r="H967" s="1009"/>
      <c r="I967" s="1009"/>
      <c r="J967" s="1009"/>
      <c r="K967" s="1009"/>
      <c r="L967" s="1009"/>
      <c r="M967" s="1009"/>
      <c r="N967" s="1009"/>
      <c r="O967" s="1009"/>
      <c r="P967" s="1009"/>
      <c r="Q967" s="1009"/>
      <c r="R967" s="1009"/>
      <c r="S967" s="1009"/>
      <c r="T967" s="1009"/>
      <c r="U967" s="1009"/>
      <c r="V967" s="1009"/>
      <c r="W967" s="1009"/>
      <c r="X967" s="1009"/>
      <c r="Y967" s="1009"/>
      <c r="Z967" s="1009"/>
    </row>
    <row r="968" ht="15.75" customHeight="1">
      <c r="A968" s="1009"/>
      <c r="B968" s="1009"/>
      <c r="C968" s="1009"/>
      <c r="D968" s="1009"/>
      <c r="E968" s="1009"/>
      <c r="F968" s="1009"/>
      <c r="G968" s="1009"/>
      <c r="H968" s="1009"/>
      <c r="I968" s="1009"/>
      <c r="J968" s="1009"/>
      <c r="K968" s="1009"/>
      <c r="L968" s="1009"/>
      <c r="M968" s="1009"/>
      <c r="N968" s="1009"/>
      <c r="O968" s="1009"/>
      <c r="P968" s="1009"/>
      <c r="Q968" s="1009"/>
      <c r="R968" s="1009"/>
      <c r="S968" s="1009"/>
      <c r="T968" s="1009"/>
      <c r="U968" s="1009"/>
      <c r="V968" s="1009"/>
      <c r="W968" s="1009"/>
      <c r="X968" s="1009"/>
      <c r="Y968" s="1009"/>
      <c r="Z968" s="1009"/>
    </row>
    <row r="969" ht="15.75" customHeight="1">
      <c r="A969" s="1009"/>
      <c r="B969" s="1009"/>
      <c r="C969" s="1009"/>
      <c r="D969" s="1009"/>
      <c r="E969" s="1009"/>
      <c r="F969" s="1009"/>
      <c r="G969" s="1009"/>
      <c r="H969" s="1009"/>
      <c r="I969" s="1009"/>
      <c r="J969" s="1009"/>
      <c r="K969" s="1009"/>
      <c r="L969" s="1009"/>
      <c r="M969" s="1009"/>
      <c r="N969" s="1009"/>
      <c r="O969" s="1009"/>
      <c r="P969" s="1009"/>
      <c r="Q969" s="1009"/>
      <c r="R969" s="1009"/>
      <c r="S969" s="1009"/>
      <c r="T969" s="1009"/>
      <c r="U969" s="1009"/>
      <c r="V969" s="1009"/>
      <c r="W969" s="1009"/>
      <c r="X969" s="1009"/>
      <c r="Y969" s="1009"/>
      <c r="Z969" s="1009"/>
    </row>
    <row r="970" ht="15.75" customHeight="1">
      <c r="A970" s="1009"/>
      <c r="B970" s="1009"/>
      <c r="C970" s="1009"/>
      <c r="D970" s="1009"/>
      <c r="E970" s="1009"/>
      <c r="F970" s="1009"/>
      <c r="G970" s="1009"/>
      <c r="H970" s="1009"/>
      <c r="I970" s="1009"/>
      <c r="J970" s="1009"/>
      <c r="K970" s="1009"/>
      <c r="L970" s="1009"/>
      <c r="M970" s="1009"/>
      <c r="N970" s="1009"/>
      <c r="O970" s="1009"/>
      <c r="P970" s="1009"/>
      <c r="Q970" s="1009"/>
      <c r="R970" s="1009"/>
      <c r="S970" s="1009"/>
      <c r="T970" s="1009"/>
      <c r="U970" s="1009"/>
      <c r="V970" s="1009"/>
      <c r="W970" s="1009"/>
      <c r="X970" s="1009"/>
      <c r="Y970" s="1009"/>
      <c r="Z970" s="1009"/>
    </row>
    <row r="971" ht="15.75" customHeight="1">
      <c r="A971" s="1009"/>
      <c r="B971" s="1009"/>
      <c r="C971" s="1009"/>
      <c r="D971" s="1009"/>
      <c r="E971" s="1009"/>
      <c r="F971" s="1009"/>
      <c r="G971" s="1009"/>
      <c r="H971" s="1009"/>
      <c r="I971" s="1009"/>
      <c r="J971" s="1009"/>
      <c r="K971" s="1009"/>
      <c r="L971" s="1009"/>
      <c r="M971" s="1009"/>
      <c r="N971" s="1009"/>
      <c r="O971" s="1009"/>
      <c r="P971" s="1009"/>
      <c r="Q971" s="1009"/>
      <c r="R971" s="1009"/>
      <c r="S971" s="1009"/>
      <c r="T971" s="1009"/>
      <c r="U971" s="1009"/>
      <c r="V971" s="1009"/>
      <c r="W971" s="1009"/>
      <c r="X971" s="1009"/>
      <c r="Y971" s="1009"/>
      <c r="Z971" s="1009"/>
    </row>
    <row r="972" ht="15.75" customHeight="1">
      <c r="A972" s="1009"/>
      <c r="B972" s="1009"/>
      <c r="C972" s="1009"/>
      <c r="D972" s="1009"/>
      <c r="E972" s="1009"/>
      <c r="F972" s="1009"/>
      <c r="G972" s="1009"/>
      <c r="H972" s="1009"/>
      <c r="I972" s="1009"/>
      <c r="J972" s="1009"/>
      <c r="K972" s="1009"/>
      <c r="L972" s="1009"/>
      <c r="M972" s="1009"/>
      <c r="N972" s="1009"/>
      <c r="O972" s="1009"/>
      <c r="P972" s="1009"/>
      <c r="Q972" s="1009"/>
      <c r="R972" s="1009"/>
      <c r="S972" s="1009"/>
      <c r="T972" s="1009"/>
      <c r="U972" s="1009"/>
      <c r="V972" s="1009"/>
      <c r="W972" s="1009"/>
      <c r="X972" s="1009"/>
      <c r="Y972" s="1009"/>
      <c r="Z972" s="1009"/>
    </row>
    <row r="973" ht="15.75" customHeight="1">
      <c r="A973" s="1009"/>
      <c r="B973" s="1009"/>
      <c r="C973" s="1009"/>
      <c r="D973" s="1009"/>
      <c r="E973" s="1009"/>
      <c r="F973" s="1009"/>
      <c r="G973" s="1009"/>
      <c r="H973" s="1009"/>
      <c r="I973" s="1009"/>
      <c r="J973" s="1009"/>
      <c r="K973" s="1009"/>
      <c r="L973" s="1009"/>
      <c r="M973" s="1009"/>
      <c r="N973" s="1009"/>
      <c r="O973" s="1009"/>
      <c r="P973" s="1009"/>
      <c r="Q973" s="1009"/>
      <c r="R973" s="1009"/>
      <c r="S973" s="1009"/>
      <c r="T973" s="1009"/>
      <c r="U973" s="1009"/>
      <c r="V973" s="1009"/>
      <c r="W973" s="1009"/>
      <c r="X973" s="1009"/>
      <c r="Y973" s="1009"/>
      <c r="Z973" s="1009"/>
    </row>
    <row r="974" ht="15.75" customHeight="1">
      <c r="A974" s="1009"/>
      <c r="B974" s="1009"/>
      <c r="C974" s="1009"/>
      <c r="D974" s="1009"/>
      <c r="E974" s="1009"/>
      <c r="F974" s="1009"/>
      <c r="G974" s="1009"/>
      <c r="H974" s="1009"/>
      <c r="I974" s="1009"/>
      <c r="J974" s="1009"/>
      <c r="K974" s="1009"/>
      <c r="L974" s="1009"/>
      <c r="M974" s="1009"/>
      <c r="N974" s="1009"/>
      <c r="O974" s="1009"/>
      <c r="P974" s="1009"/>
      <c r="Q974" s="1009"/>
      <c r="R974" s="1009"/>
      <c r="S974" s="1009"/>
      <c r="T974" s="1009"/>
      <c r="U974" s="1009"/>
      <c r="V974" s="1009"/>
      <c r="W974" s="1009"/>
      <c r="X974" s="1009"/>
      <c r="Y974" s="1009"/>
      <c r="Z974" s="1009"/>
    </row>
    <row r="975" ht="15.75" customHeight="1">
      <c r="A975" s="1009"/>
      <c r="B975" s="1009"/>
      <c r="C975" s="1009"/>
      <c r="D975" s="1009"/>
      <c r="E975" s="1009"/>
      <c r="F975" s="1009"/>
      <c r="G975" s="1009"/>
      <c r="H975" s="1009"/>
      <c r="I975" s="1009"/>
      <c r="J975" s="1009"/>
      <c r="K975" s="1009"/>
      <c r="L975" s="1009"/>
      <c r="M975" s="1009"/>
      <c r="N975" s="1009"/>
      <c r="O975" s="1009"/>
      <c r="P975" s="1009"/>
      <c r="Q975" s="1009"/>
      <c r="R975" s="1009"/>
      <c r="S975" s="1009"/>
      <c r="T975" s="1009"/>
      <c r="U975" s="1009"/>
      <c r="V975" s="1009"/>
      <c r="W975" s="1009"/>
      <c r="X975" s="1009"/>
      <c r="Y975" s="1009"/>
      <c r="Z975" s="1009"/>
    </row>
    <row r="976" ht="15.75" customHeight="1">
      <c r="A976" s="1009"/>
      <c r="B976" s="1009"/>
      <c r="C976" s="1009"/>
      <c r="D976" s="1009"/>
      <c r="E976" s="1009"/>
      <c r="F976" s="1009"/>
      <c r="G976" s="1009"/>
      <c r="H976" s="1009"/>
      <c r="I976" s="1009"/>
      <c r="J976" s="1009"/>
      <c r="K976" s="1009"/>
      <c r="L976" s="1009"/>
      <c r="M976" s="1009"/>
      <c r="N976" s="1009"/>
      <c r="O976" s="1009"/>
      <c r="P976" s="1009"/>
      <c r="Q976" s="1009"/>
      <c r="R976" s="1009"/>
      <c r="S976" s="1009"/>
      <c r="T976" s="1009"/>
      <c r="U976" s="1009"/>
      <c r="V976" s="1009"/>
      <c r="W976" s="1009"/>
      <c r="X976" s="1009"/>
      <c r="Y976" s="1009"/>
      <c r="Z976" s="1009"/>
    </row>
    <row r="977" ht="15.75" customHeight="1">
      <c r="A977" s="1009"/>
      <c r="B977" s="1009"/>
      <c r="C977" s="1009"/>
      <c r="D977" s="1009"/>
      <c r="E977" s="1009"/>
      <c r="F977" s="1009"/>
      <c r="G977" s="1009"/>
      <c r="H977" s="1009"/>
      <c r="I977" s="1009"/>
      <c r="J977" s="1009"/>
      <c r="K977" s="1009"/>
      <c r="L977" s="1009"/>
      <c r="M977" s="1009"/>
      <c r="N977" s="1009"/>
      <c r="O977" s="1009"/>
      <c r="P977" s="1009"/>
      <c r="Q977" s="1009"/>
      <c r="R977" s="1009"/>
      <c r="S977" s="1009"/>
      <c r="T977" s="1009"/>
      <c r="U977" s="1009"/>
      <c r="V977" s="1009"/>
      <c r="W977" s="1009"/>
      <c r="X977" s="1009"/>
      <c r="Y977" s="1009"/>
      <c r="Z977" s="1009"/>
    </row>
    <row r="978" ht="15.75" customHeight="1">
      <c r="A978" s="1009"/>
      <c r="B978" s="1009"/>
      <c r="C978" s="1009"/>
      <c r="D978" s="1009"/>
      <c r="E978" s="1009"/>
      <c r="F978" s="1009"/>
      <c r="G978" s="1009"/>
      <c r="H978" s="1009"/>
      <c r="I978" s="1009"/>
      <c r="J978" s="1009"/>
      <c r="K978" s="1009"/>
      <c r="L978" s="1009"/>
      <c r="M978" s="1009"/>
      <c r="N978" s="1009"/>
      <c r="O978" s="1009"/>
      <c r="P978" s="1009"/>
      <c r="Q978" s="1009"/>
      <c r="R978" s="1009"/>
      <c r="S978" s="1009"/>
      <c r="T978" s="1009"/>
      <c r="U978" s="1009"/>
      <c r="V978" s="1009"/>
      <c r="W978" s="1009"/>
      <c r="X978" s="1009"/>
      <c r="Y978" s="1009"/>
      <c r="Z978" s="1009"/>
    </row>
    <row r="979" ht="15.75" customHeight="1">
      <c r="A979" s="1009"/>
      <c r="B979" s="1009"/>
      <c r="C979" s="1009"/>
      <c r="D979" s="1009"/>
      <c r="E979" s="1009"/>
      <c r="F979" s="1009"/>
      <c r="G979" s="1009"/>
      <c r="H979" s="1009"/>
      <c r="I979" s="1009"/>
      <c r="J979" s="1009"/>
      <c r="K979" s="1009"/>
      <c r="L979" s="1009"/>
      <c r="M979" s="1009"/>
      <c r="N979" s="1009"/>
      <c r="O979" s="1009"/>
      <c r="P979" s="1009"/>
      <c r="Q979" s="1009"/>
      <c r="R979" s="1009"/>
      <c r="S979" s="1009"/>
      <c r="T979" s="1009"/>
      <c r="U979" s="1009"/>
      <c r="V979" s="1009"/>
      <c r="W979" s="1009"/>
      <c r="X979" s="1009"/>
      <c r="Y979" s="1009"/>
      <c r="Z979" s="1009"/>
    </row>
    <row r="980" ht="15.75" customHeight="1">
      <c r="A980" s="1009"/>
      <c r="B980" s="1009"/>
      <c r="C980" s="1009"/>
      <c r="D980" s="1009"/>
      <c r="E980" s="1009"/>
      <c r="F980" s="1009"/>
      <c r="G980" s="1009"/>
      <c r="H980" s="1009"/>
      <c r="I980" s="1009"/>
      <c r="J980" s="1009"/>
      <c r="K980" s="1009"/>
      <c r="L980" s="1009"/>
      <c r="M980" s="1009"/>
      <c r="N980" s="1009"/>
      <c r="O980" s="1009"/>
      <c r="P980" s="1009"/>
      <c r="Q980" s="1009"/>
      <c r="R980" s="1009"/>
      <c r="S980" s="1009"/>
      <c r="T980" s="1009"/>
      <c r="U980" s="1009"/>
      <c r="V980" s="1009"/>
      <c r="W980" s="1009"/>
      <c r="X980" s="1009"/>
      <c r="Y980" s="1009"/>
      <c r="Z980" s="1009"/>
    </row>
    <row r="981" ht="15.75" customHeight="1">
      <c r="A981" s="1009"/>
      <c r="B981" s="1009"/>
      <c r="C981" s="1009"/>
      <c r="D981" s="1009"/>
      <c r="E981" s="1009"/>
      <c r="F981" s="1009"/>
      <c r="G981" s="1009"/>
      <c r="H981" s="1009"/>
      <c r="I981" s="1009"/>
      <c r="J981" s="1009"/>
      <c r="K981" s="1009"/>
      <c r="L981" s="1009"/>
      <c r="M981" s="1009"/>
      <c r="N981" s="1009"/>
      <c r="O981" s="1009"/>
      <c r="P981" s="1009"/>
      <c r="Q981" s="1009"/>
      <c r="R981" s="1009"/>
      <c r="S981" s="1009"/>
      <c r="T981" s="1009"/>
      <c r="U981" s="1009"/>
      <c r="V981" s="1009"/>
      <c r="W981" s="1009"/>
      <c r="X981" s="1009"/>
      <c r="Y981" s="1009"/>
      <c r="Z981" s="1009"/>
    </row>
    <row r="982" ht="15.75" customHeight="1">
      <c r="A982" s="1009"/>
      <c r="B982" s="1009"/>
      <c r="C982" s="1009"/>
      <c r="D982" s="1009"/>
      <c r="E982" s="1009"/>
      <c r="F982" s="1009"/>
      <c r="G982" s="1009"/>
      <c r="H982" s="1009"/>
      <c r="I982" s="1009"/>
      <c r="J982" s="1009"/>
      <c r="K982" s="1009"/>
      <c r="L982" s="1009"/>
      <c r="M982" s="1009"/>
      <c r="N982" s="1009"/>
      <c r="O982" s="1009"/>
      <c r="P982" s="1009"/>
      <c r="Q982" s="1009"/>
      <c r="R982" s="1009"/>
      <c r="S982" s="1009"/>
      <c r="T982" s="1009"/>
      <c r="U982" s="1009"/>
      <c r="V982" s="1009"/>
      <c r="W982" s="1009"/>
      <c r="X982" s="1009"/>
      <c r="Y982" s="1009"/>
      <c r="Z982" s="1009"/>
    </row>
    <row r="983" ht="15.75" customHeight="1">
      <c r="A983" s="1009"/>
      <c r="B983" s="1009"/>
      <c r="C983" s="1009"/>
      <c r="D983" s="1009"/>
      <c r="E983" s="1009"/>
      <c r="F983" s="1009"/>
      <c r="G983" s="1009"/>
      <c r="H983" s="1009"/>
      <c r="I983" s="1009"/>
      <c r="J983" s="1009"/>
      <c r="K983" s="1009"/>
      <c r="L983" s="1009"/>
      <c r="M983" s="1009"/>
      <c r="N983" s="1009"/>
      <c r="O983" s="1009"/>
      <c r="P983" s="1009"/>
      <c r="Q983" s="1009"/>
      <c r="R983" s="1009"/>
      <c r="S983" s="1009"/>
      <c r="T983" s="1009"/>
      <c r="U983" s="1009"/>
      <c r="V983" s="1009"/>
      <c r="W983" s="1009"/>
      <c r="X983" s="1009"/>
      <c r="Y983" s="1009"/>
      <c r="Z983" s="1009"/>
    </row>
    <row r="984" ht="15.75" customHeight="1">
      <c r="A984" s="1009"/>
      <c r="B984" s="1009"/>
      <c r="C984" s="1009"/>
      <c r="D984" s="1009"/>
      <c r="E984" s="1009"/>
      <c r="F984" s="1009"/>
      <c r="G984" s="1009"/>
      <c r="H984" s="1009"/>
      <c r="I984" s="1009"/>
      <c r="J984" s="1009"/>
      <c r="K984" s="1009"/>
      <c r="L984" s="1009"/>
      <c r="M984" s="1009"/>
      <c r="N984" s="1009"/>
      <c r="O984" s="1009"/>
      <c r="P984" s="1009"/>
      <c r="Q984" s="1009"/>
      <c r="R984" s="1009"/>
      <c r="S984" s="1009"/>
      <c r="T984" s="1009"/>
      <c r="U984" s="1009"/>
      <c r="V984" s="1009"/>
      <c r="W984" s="1009"/>
      <c r="X984" s="1009"/>
      <c r="Y984" s="1009"/>
      <c r="Z984" s="1009"/>
    </row>
    <row r="985" ht="15.75" customHeight="1">
      <c r="A985" s="1009"/>
      <c r="B985" s="1009"/>
      <c r="C985" s="1009"/>
      <c r="D985" s="1009"/>
      <c r="E985" s="1009"/>
      <c r="F985" s="1009"/>
      <c r="G985" s="1009"/>
      <c r="H985" s="1009"/>
      <c r="I985" s="1009"/>
      <c r="J985" s="1009"/>
      <c r="K985" s="1009"/>
      <c r="L985" s="1009"/>
      <c r="M985" s="1009"/>
      <c r="N985" s="1009"/>
      <c r="O985" s="1009"/>
      <c r="P985" s="1009"/>
      <c r="Q985" s="1009"/>
      <c r="R985" s="1009"/>
      <c r="S985" s="1009"/>
      <c r="T985" s="1009"/>
      <c r="U985" s="1009"/>
      <c r="V985" s="1009"/>
      <c r="W985" s="1009"/>
      <c r="X985" s="1009"/>
      <c r="Y985" s="1009"/>
      <c r="Z985" s="1009"/>
    </row>
    <row r="986" ht="15.75" customHeight="1">
      <c r="A986" s="1009"/>
      <c r="B986" s="1009"/>
      <c r="C986" s="1009"/>
      <c r="D986" s="1009"/>
      <c r="E986" s="1009"/>
      <c r="F986" s="1009"/>
      <c r="G986" s="1009"/>
      <c r="H986" s="1009"/>
      <c r="I986" s="1009"/>
      <c r="J986" s="1009"/>
      <c r="K986" s="1009"/>
      <c r="L986" s="1009"/>
      <c r="M986" s="1009"/>
      <c r="N986" s="1009"/>
      <c r="O986" s="1009"/>
      <c r="P986" s="1009"/>
      <c r="Q986" s="1009"/>
      <c r="R986" s="1009"/>
      <c r="S986" s="1009"/>
      <c r="T986" s="1009"/>
      <c r="U986" s="1009"/>
      <c r="V986" s="1009"/>
      <c r="W986" s="1009"/>
      <c r="X986" s="1009"/>
      <c r="Y986" s="1009"/>
      <c r="Z986" s="1009"/>
    </row>
    <row r="987" ht="15.75" customHeight="1">
      <c r="A987" s="1009"/>
      <c r="B987" s="1009"/>
      <c r="C987" s="1009"/>
      <c r="D987" s="1009"/>
      <c r="E987" s="1009"/>
      <c r="F987" s="1009"/>
      <c r="G987" s="1009"/>
      <c r="H987" s="1009"/>
      <c r="I987" s="1009"/>
      <c r="J987" s="1009"/>
      <c r="K987" s="1009"/>
      <c r="L987" s="1009"/>
      <c r="M987" s="1009"/>
      <c r="N987" s="1009"/>
      <c r="O987" s="1009"/>
      <c r="P987" s="1009"/>
      <c r="Q987" s="1009"/>
      <c r="R987" s="1009"/>
      <c r="S987" s="1009"/>
      <c r="T987" s="1009"/>
      <c r="U987" s="1009"/>
      <c r="V987" s="1009"/>
      <c r="W987" s="1009"/>
      <c r="X987" s="1009"/>
      <c r="Y987" s="1009"/>
      <c r="Z987" s="1009"/>
    </row>
    <row r="988" ht="15.75" customHeight="1">
      <c r="A988" s="1009"/>
      <c r="B988" s="1009"/>
      <c r="C988" s="1009"/>
      <c r="D988" s="1009"/>
      <c r="E988" s="1009"/>
      <c r="F988" s="1009"/>
      <c r="G988" s="1009"/>
      <c r="H988" s="1009"/>
      <c r="I988" s="1009"/>
      <c r="J988" s="1009"/>
      <c r="K988" s="1009"/>
      <c r="L988" s="1009"/>
      <c r="M988" s="1009"/>
      <c r="N988" s="1009"/>
      <c r="O988" s="1009"/>
      <c r="P988" s="1009"/>
      <c r="Q988" s="1009"/>
      <c r="R988" s="1009"/>
      <c r="S988" s="1009"/>
      <c r="T988" s="1009"/>
      <c r="U988" s="1009"/>
      <c r="V988" s="1009"/>
      <c r="W988" s="1009"/>
      <c r="X988" s="1009"/>
      <c r="Y988" s="1009"/>
      <c r="Z988" s="1009"/>
    </row>
    <row r="989" ht="15.75" customHeight="1">
      <c r="A989" s="1009"/>
      <c r="B989" s="1009"/>
      <c r="C989" s="1009"/>
      <c r="D989" s="1009"/>
      <c r="E989" s="1009"/>
      <c r="F989" s="1009"/>
      <c r="G989" s="1009"/>
      <c r="H989" s="1009"/>
      <c r="I989" s="1009"/>
      <c r="J989" s="1009"/>
      <c r="K989" s="1009"/>
      <c r="L989" s="1009"/>
      <c r="M989" s="1009"/>
      <c r="N989" s="1009"/>
      <c r="O989" s="1009"/>
      <c r="P989" s="1009"/>
      <c r="Q989" s="1009"/>
      <c r="R989" s="1009"/>
      <c r="S989" s="1009"/>
      <c r="T989" s="1009"/>
      <c r="U989" s="1009"/>
      <c r="V989" s="1009"/>
      <c r="W989" s="1009"/>
      <c r="X989" s="1009"/>
      <c r="Y989" s="1009"/>
      <c r="Z989" s="1009"/>
    </row>
    <row r="990" ht="15.75" customHeight="1">
      <c r="A990" s="1009"/>
      <c r="B990" s="1009"/>
      <c r="C990" s="1009"/>
      <c r="D990" s="1009"/>
      <c r="E990" s="1009"/>
      <c r="F990" s="1009"/>
      <c r="G990" s="1009"/>
      <c r="H990" s="1009"/>
      <c r="I990" s="1009"/>
      <c r="J990" s="1009"/>
      <c r="K990" s="1009"/>
      <c r="L990" s="1009"/>
      <c r="M990" s="1009"/>
      <c r="N990" s="1009"/>
      <c r="O990" s="1009"/>
      <c r="P990" s="1009"/>
      <c r="Q990" s="1009"/>
      <c r="R990" s="1009"/>
      <c r="S990" s="1009"/>
      <c r="T990" s="1009"/>
      <c r="U990" s="1009"/>
      <c r="V990" s="1009"/>
      <c r="W990" s="1009"/>
      <c r="X990" s="1009"/>
      <c r="Y990" s="1009"/>
      <c r="Z990" s="1009"/>
    </row>
    <row r="991" ht="15.75" customHeight="1">
      <c r="A991" s="1009"/>
      <c r="B991" s="1009"/>
      <c r="C991" s="1009"/>
      <c r="D991" s="1009"/>
      <c r="E991" s="1009"/>
      <c r="F991" s="1009"/>
      <c r="G991" s="1009"/>
      <c r="H991" s="1009"/>
      <c r="I991" s="1009"/>
      <c r="J991" s="1009"/>
      <c r="K991" s="1009"/>
      <c r="L991" s="1009"/>
      <c r="M991" s="1009"/>
      <c r="N991" s="1009"/>
      <c r="O991" s="1009"/>
      <c r="P991" s="1009"/>
      <c r="Q991" s="1009"/>
      <c r="R991" s="1009"/>
      <c r="S991" s="1009"/>
      <c r="T991" s="1009"/>
      <c r="U991" s="1009"/>
      <c r="V991" s="1009"/>
      <c r="W991" s="1009"/>
      <c r="X991" s="1009"/>
      <c r="Y991" s="1009"/>
      <c r="Z991" s="1009"/>
    </row>
    <row r="992" ht="15.75" customHeight="1">
      <c r="A992" s="1009"/>
      <c r="B992" s="1009"/>
      <c r="C992" s="1009"/>
      <c r="D992" s="1009"/>
      <c r="E992" s="1009"/>
      <c r="F992" s="1009"/>
      <c r="G992" s="1009"/>
      <c r="H992" s="1009"/>
      <c r="I992" s="1009"/>
      <c r="J992" s="1009"/>
      <c r="K992" s="1009"/>
      <c r="L992" s="1009"/>
      <c r="M992" s="1009"/>
      <c r="N992" s="1009"/>
      <c r="O992" s="1009"/>
      <c r="P992" s="1009"/>
      <c r="Q992" s="1009"/>
      <c r="R992" s="1009"/>
      <c r="S992" s="1009"/>
      <c r="T992" s="1009"/>
      <c r="U992" s="1009"/>
      <c r="V992" s="1009"/>
      <c r="W992" s="1009"/>
      <c r="X992" s="1009"/>
      <c r="Y992" s="1009"/>
      <c r="Z992" s="1009"/>
    </row>
    <row r="993" ht="15.75" customHeight="1">
      <c r="A993" s="1009"/>
      <c r="B993" s="1009"/>
      <c r="C993" s="1009"/>
      <c r="D993" s="1009"/>
      <c r="E993" s="1009"/>
      <c r="F993" s="1009"/>
      <c r="G993" s="1009"/>
      <c r="H993" s="1009"/>
      <c r="I993" s="1009"/>
      <c r="J993" s="1009"/>
      <c r="K993" s="1009"/>
      <c r="L993" s="1009"/>
      <c r="M993" s="1009"/>
      <c r="N993" s="1009"/>
      <c r="O993" s="1009"/>
      <c r="P993" s="1009"/>
      <c r="Q993" s="1009"/>
      <c r="R993" s="1009"/>
      <c r="S993" s="1009"/>
      <c r="T993" s="1009"/>
      <c r="U993" s="1009"/>
      <c r="V993" s="1009"/>
      <c r="W993" s="1009"/>
      <c r="X993" s="1009"/>
      <c r="Y993" s="1009"/>
      <c r="Z993" s="1009"/>
    </row>
    <row r="994" ht="15.75" customHeight="1">
      <c r="A994" s="1009"/>
      <c r="B994" s="1009"/>
      <c r="C994" s="1009"/>
      <c r="D994" s="1009"/>
      <c r="E994" s="1009"/>
      <c r="F994" s="1009"/>
      <c r="G994" s="1009"/>
      <c r="H994" s="1009"/>
      <c r="I994" s="1009"/>
      <c r="J994" s="1009"/>
      <c r="K994" s="1009"/>
      <c r="L994" s="1009"/>
      <c r="M994" s="1009"/>
      <c r="N994" s="1009"/>
      <c r="O994" s="1009"/>
      <c r="P994" s="1009"/>
      <c r="Q994" s="1009"/>
      <c r="R994" s="1009"/>
      <c r="S994" s="1009"/>
      <c r="T994" s="1009"/>
      <c r="U994" s="1009"/>
      <c r="V994" s="1009"/>
      <c r="W994" s="1009"/>
      <c r="X994" s="1009"/>
      <c r="Y994" s="1009"/>
      <c r="Z994" s="1009"/>
    </row>
    <row r="995" ht="15.75" customHeight="1">
      <c r="A995" s="1009"/>
      <c r="B995" s="1009"/>
      <c r="C995" s="1009"/>
      <c r="D995" s="1009"/>
      <c r="E995" s="1009"/>
      <c r="F995" s="1009"/>
      <c r="G995" s="1009"/>
      <c r="H995" s="1009"/>
      <c r="I995" s="1009"/>
      <c r="J995" s="1009"/>
      <c r="K995" s="1009"/>
      <c r="L995" s="1009"/>
      <c r="M995" s="1009"/>
      <c r="N995" s="1009"/>
      <c r="O995" s="1009"/>
      <c r="P995" s="1009"/>
      <c r="Q995" s="1009"/>
      <c r="R995" s="1009"/>
      <c r="S995" s="1009"/>
      <c r="T995" s="1009"/>
      <c r="U995" s="1009"/>
      <c r="V995" s="1009"/>
      <c r="W995" s="1009"/>
      <c r="X995" s="1009"/>
      <c r="Y995" s="1009"/>
      <c r="Z995" s="1009"/>
    </row>
    <row r="996" ht="15.75" customHeight="1">
      <c r="A996" s="1009"/>
      <c r="B996" s="1009"/>
      <c r="C996" s="1009"/>
      <c r="D996" s="1009"/>
      <c r="E996" s="1009"/>
      <c r="F996" s="1009"/>
      <c r="G996" s="1009"/>
      <c r="H996" s="1009"/>
      <c r="I996" s="1009"/>
      <c r="J996" s="1009"/>
      <c r="K996" s="1009"/>
      <c r="L996" s="1009"/>
      <c r="M996" s="1009"/>
      <c r="N996" s="1009"/>
      <c r="O996" s="1009"/>
      <c r="P996" s="1009"/>
      <c r="Q996" s="1009"/>
      <c r="R996" s="1009"/>
      <c r="S996" s="1009"/>
      <c r="T996" s="1009"/>
      <c r="U996" s="1009"/>
      <c r="V996" s="1009"/>
      <c r="W996" s="1009"/>
      <c r="X996" s="1009"/>
      <c r="Y996" s="1009"/>
      <c r="Z996" s="1009"/>
    </row>
    <row r="997" ht="15.75" customHeight="1">
      <c r="A997" s="1009"/>
      <c r="B997" s="1009"/>
      <c r="C997" s="1009"/>
      <c r="D997" s="1009"/>
      <c r="E997" s="1009"/>
      <c r="F997" s="1009"/>
      <c r="G997" s="1009"/>
      <c r="H997" s="1009"/>
      <c r="I997" s="1009"/>
      <c r="J997" s="1009"/>
      <c r="K997" s="1009"/>
      <c r="L997" s="1009"/>
      <c r="M997" s="1009"/>
      <c r="N997" s="1009"/>
      <c r="O997" s="1009"/>
      <c r="P997" s="1009"/>
      <c r="Q997" s="1009"/>
      <c r="R997" s="1009"/>
      <c r="S997" s="1009"/>
      <c r="T997" s="1009"/>
      <c r="U997" s="1009"/>
      <c r="V997" s="1009"/>
      <c r="W997" s="1009"/>
      <c r="X997" s="1009"/>
      <c r="Y997" s="1009"/>
      <c r="Z997" s="1009"/>
    </row>
    <row r="998" ht="15.75" customHeight="1">
      <c r="A998" s="1009"/>
      <c r="B998" s="1009"/>
      <c r="C998" s="1009"/>
      <c r="D998" s="1009"/>
      <c r="E998" s="1009"/>
      <c r="F998" s="1009"/>
      <c r="G998" s="1009"/>
      <c r="H998" s="1009"/>
      <c r="I998" s="1009"/>
      <c r="J998" s="1009"/>
      <c r="K998" s="1009"/>
      <c r="L998" s="1009"/>
      <c r="M998" s="1009"/>
      <c r="N998" s="1009"/>
      <c r="O998" s="1009"/>
      <c r="P998" s="1009"/>
      <c r="Q998" s="1009"/>
      <c r="R998" s="1009"/>
      <c r="S998" s="1009"/>
      <c r="T998" s="1009"/>
      <c r="U998" s="1009"/>
      <c r="V998" s="1009"/>
      <c r="W998" s="1009"/>
      <c r="X998" s="1009"/>
      <c r="Y998" s="1009"/>
      <c r="Z998" s="1009"/>
    </row>
    <row r="999" ht="15.75" customHeight="1">
      <c r="A999" s="1009"/>
      <c r="B999" s="1009"/>
      <c r="C999" s="1009"/>
      <c r="D999" s="1009"/>
      <c r="E999" s="1009"/>
      <c r="F999" s="1009"/>
      <c r="G999" s="1009"/>
      <c r="H999" s="1009"/>
      <c r="I999" s="1009"/>
      <c r="J999" s="1009"/>
      <c r="K999" s="1009"/>
      <c r="L999" s="1009"/>
      <c r="M999" s="1009"/>
      <c r="N999" s="1009"/>
      <c r="O999" s="1009"/>
      <c r="P999" s="1009"/>
      <c r="Q999" s="1009"/>
      <c r="R999" s="1009"/>
      <c r="S999" s="1009"/>
      <c r="T999" s="1009"/>
      <c r="U999" s="1009"/>
      <c r="V999" s="1009"/>
      <c r="W999" s="1009"/>
      <c r="X999" s="1009"/>
      <c r="Y999" s="1009"/>
      <c r="Z999" s="1009"/>
    </row>
    <row r="1000" ht="15.75" customHeight="1">
      <c r="A1000" s="1009"/>
      <c r="B1000" s="1009"/>
      <c r="C1000" s="1009"/>
      <c r="D1000" s="1009"/>
      <c r="E1000" s="1009"/>
      <c r="F1000" s="1009"/>
      <c r="G1000" s="1009"/>
      <c r="H1000" s="1009"/>
      <c r="I1000" s="1009"/>
      <c r="J1000" s="1009"/>
      <c r="K1000" s="1009"/>
      <c r="L1000" s="1009"/>
      <c r="M1000" s="1009"/>
      <c r="N1000" s="1009"/>
      <c r="O1000" s="1009"/>
      <c r="P1000" s="1009"/>
      <c r="Q1000" s="1009"/>
      <c r="R1000" s="1009"/>
      <c r="S1000" s="1009"/>
      <c r="T1000" s="1009"/>
      <c r="U1000" s="1009"/>
      <c r="V1000" s="1009"/>
      <c r="W1000" s="1009"/>
      <c r="X1000" s="1009"/>
      <c r="Y1000" s="1009"/>
      <c r="Z1000" s="1009"/>
    </row>
  </sheetData>
  <mergeCells count="5">
    <mergeCell ref="A1:C1"/>
    <mergeCell ref="E1:F1"/>
    <mergeCell ref="C6:C7"/>
    <mergeCell ref="A9:B9"/>
    <mergeCell ref="E15:F15"/>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4.43" defaultRowHeight="15.0"/>
  <cols>
    <col customWidth="1" min="1" max="1" width="7.29"/>
    <col customWidth="1" min="2" max="2" width="8.14"/>
    <col customWidth="1" min="3" max="3" width="74.57"/>
    <col customWidth="1" min="4" max="4" width="8.14"/>
    <col customWidth="1" min="5" max="28" width="11.43"/>
  </cols>
  <sheetData>
    <row r="1">
      <c r="A1" s="1037"/>
      <c r="B1" s="1038" t="s">
        <v>548</v>
      </c>
      <c r="C1" s="1039" t="s">
        <v>543</v>
      </c>
      <c r="D1" s="1039" t="s">
        <v>459</v>
      </c>
      <c r="E1" s="1040" t="s">
        <v>544</v>
      </c>
      <c r="F1" s="1040" t="s">
        <v>544</v>
      </c>
      <c r="G1" s="1040" t="s">
        <v>5628</v>
      </c>
      <c r="H1" s="1040" t="s">
        <v>545</v>
      </c>
      <c r="I1" s="1040" t="s">
        <v>5629</v>
      </c>
      <c r="J1" s="1040" t="s">
        <v>5630</v>
      </c>
      <c r="K1" s="1040" t="s">
        <v>546</v>
      </c>
      <c r="L1" s="1040" t="s">
        <v>3407</v>
      </c>
      <c r="M1" s="1040" t="s">
        <v>5631</v>
      </c>
      <c r="N1" s="1040" t="s">
        <v>5632</v>
      </c>
      <c r="O1" s="1040" t="s">
        <v>5633</v>
      </c>
      <c r="P1" s="1040" t="s">
        <v>5634</v>
      </c>
      <c r="Q1" s="1040" t="s">
        <v>5635</v>
      </c>
      <c r="R1" s="1040" t="s">
        <v>5636</v>
      </c>
      <c r="S1" s="1040" t="s">
        <v>5637</v>
      </c>
      <c r="T1" s="1040" t="s">
        <v>5638</v>
      </c>
      <c r="U1" s="1040" t="s">
        <v>5639</v>
      </c>
      <c r="V1" s="1040" t="s">
        <v>5640</v>
      </c>
      <c r="W1" s="1040" t="s">
        <v>5641</v>
      </c>
      <c r="X1" s="1040" t="s">
        <v>5642</v>
      </c>
      <c r="Y1" s="1040" t="s">
        <v>5643</v>
      </c>
      <c r="Z1" s="1040" t="s">
        <v>5608</v>
      </c>
      <c r="AA1" s="1040" t="s">
        <v>5644</v>
      </c>
      <c r="AB1" s="1041" t="s">
        <v>5645</v>
      </c>
    </row>
    <row r="2">
      <c r="A2" s="48"/>
      <c r="B2" s="264"/>
      <c r="C2" s="264"/>
      <c r="D2" s="264"/>
      <c r="E2" s="1042" t="s">
        <v>552</v>
      </c>
      <c r="F2" s="1042" t="s">
        <v>5646</v>
      </c>
      <c r="G2" s="1042" t="s">
        <v>237</v>
      </c>
      <c r="H2" s="1042" t="s">
        <v>237</v>
      </c>
      <c r="I2" s="1042" t="s">
        <v>237</v>
      </c>
      <c r="J2" s="1042"/>
      <c r="K2" s="1042" t="s">
        <v>237</v>
      </c>
      <c r="L2" s="1042" t="s">
        <v>237</v>
      </c>
      <c r="M2" s="1042" t="s">
        <v>237</v>
      </c>
      <c r="N2" s="1042" t="s">
        <v>237</v>
      </c>
      <c r="O2" s="1042" t="s">
        <v>237</v>
      </c>
      <c r="P2" s="1042" t="s">
        <v>259</v>
      </c>
      <c r="Q2" s="1042" t="s">
        <v>259</v>
      </c>
      <c r="R2" s="1042" t="s">
        <v>259</v>
      </c>
      <c r="S2" s="1042" t="s">
        <v>259</v>
      </c>
      <c r="T2" s="1042" t="s">
        <v>5611</v>
      </c>
      <c r="U2" s="1042" t="s">
        <v>5611</v>
      </c>
      <c r="V2" s="1042" t="s">
        <v>259</v>
      </c>
      <c r="W2" s="1042" t="s">
        <v>259</v>
      </c>
      <c r="X2" s="1042" t="s">
        <v>259</v>
      </c>
      <c r="Y2" s="1042" t="s">
        <v>259</v>
      </c>
      <c r="Z2" s="1042" t="s">
        <v>5611</v>
      </c>
      <c r="AA2" s="1042" t="s">
        <v>259</v>
      </c>
      <c r="AB2" s="1043" t="s">
        <v>259</v>
      </c>
    </row>
    <row r="3">
      <c r="A3" s="325">
        <v>1.0</v>
      </c>
      <c r="B3" s="325" t="s">
        <v>556</v>
      </c>
      <c r="C3" s="325" t="s">
        <v>555</v>
      </c>
      <c r="D3" s="325" t="s">
        <v>153</v>
      </c>
      <c r="E3" s="325">
        <v>351.0</v>
      </c>
      <c r="F3" s="325">
        <v>1469.0</v>
      </c>
      <c r="G3" s="325">
        <v>9.2</v>
      </c>
      <c r="H3" s="325">
        <v>12.8</v>
      </c>
      <c r="I3" s="325">
        <v>12.8</v>
      </c>
      <c r="J3" s="325"/>
      <c r="K3" s="325">
        <v>6.6</v>
      </c>
      <c r="L3" s="325">
        <v>69.1</v>
      </c>
      <c r="M3" s="325">
        <v>59.8</v>
      </c>
      <c r="N3" s="325">
        <v>9.3</v>
      </c>
      <c r="O3" s="325">
        <v>2.3</v>
      </c>
      <c r="P3" s="325">
        <v>236.0</v>
      </c>
      <c r="Q3" s="325">
        <v>453.0</v>
      </c>
      <c r="R3" s="325">
        <v>2.68</v>
      </c>
      <c r="S3" s="325">
        <v>7.32</v>
      </c>
      <c r="T3" s="325">
        <v>57.0</v>
      </c>
      <c r="U3" s="325">
        <v>10.0</v>
      </c>
      <c r="V3" s="325">
        <v>0.09</v>
      </c>
      <c r="W3" s="325">
        <v>0.18</v>
      </c>
      <c r="X3" s="325">
        <v>1.58</v>
      </c>
      <c r="Y3" s="325">
        <v>1.3</v>
      </c>
      <c r="Z3" s="325"/>
      <c r="AA3" s="325"/>
      <c r="AB3" s="325"/>
    </row>
    <row r="4">
      <c r="A4" s="325">
        <v>2.0</v>
      </c>
      <c r="B4" s="325" t="s">
        <v>560</v>
      </c>
      <c r="C4" s="325" t="s">
        <v>559</v>
      </c>
      <c r="D4" s="325" t="s">
        <v>153</v>
      </c>
      <c r="E4" s="325">
        <v>115.0</v>
      </c>
      <c r="F4" s="325">
        <v>480.0</v>
      </c>
      <c r="G4" s="325">
        <v>72.2</v>
      </c>
      <c r="H4" s="325">
        <v>2.4</v>
      </c>
      <c r="I4" s="325">
        <v>2.4</v>
      </c>
      <c r="J4" s="325"/>
      <c r="K4" s="325">
        <v>0.1</v>
      </c>
      <c r="L4" s="325">
        <v>25.2</v>
      </c>
      <c r="M4" s="325"/>
      <c r="N4" s="325"/>
      <c r="O4" s="325">
        <v>0.1</v>
      </c>
      <c r="P4" s="325">
        <v>11.0</v>
      </c>
      <c r="Q4" s="325">
        <v>30.0</v>
      </c>
      <c r="R4" s="325">
        <v>0.42</v>
      </c>
      <c r="S4" s="325">
        <v>0.3</v>
      </c>
      <c r="T4" s="325"/>
      <c r="U4" s="325">
        <v>0.0</v>
      </c>
      <c r="V4" s="325">
        <v>0.0</v>
      </c>
      <c r="W4" s="325">
        <v>0.0</v>
      </c>
      <c r="X4" s="325">
        <v>0.24</v>
      </c>
      <c r="Y4" s="325">
        <v>0.0</v>
      </c>
      <c r="Z4" s="325"/>
      <c r="AA4" s="325">
        <v>18.0</v>
      </c>
      <c r="AB4" s="325">
        <v>98.0</v>
      </c>
    </row>
    <row r="5">
      <c r="A5" s="325">
        <v>3.0</v>
      </c>
      <c r="B5" s="325" t="s">
        <v>564</v>
      </c>
      <c r="C5" s="325" t="s">
        <v>563</v>
      </c>
      <c r="D5" s="325" t="s">
        <v>153</v>
      </c>
      <c r="E5" s="325">
        <v>358.0</v>
      </c>
      <c r="F5" s="325">
        <v>1500.0</v>
      </c>
      <c r="G5" s="325">
        <v>13.4</v>
      </c>
      <c r="H5" s="325">
        <v>7.8</v>
      </c>
      <c r="I5" s="325">
        <v>7.8</v>
      </c>
      <c r="J5" s="325"/>
      <c r="K5" s="325">
        <v>0.7</v>
      </c>
      <c r="L5" s="325">
        <v>77.6</v>
      </c>
      <c r="M5" s="325"/>
      <c r="N5" s="325"/>
      <c r="O5" s="325">
        <v>0.5</v>
      </c>
      <c r="P5" s="325">
        <v>6.0</v>
      </c>
      <c r="Q5" s="325">
        <v>134.0</v>
      </c>
      <c r="R5" s="325">
        <v>1.51</v>
      </c>
      <c r="S5" s="325">
        <v>1.04</v>
      </c>
      <c r="T5" s="325">
        <v>0.0</v>
      </c>
      <c r="U5" s="325">
        <v>0.0</v>
      </c>
      <c r="V5" s="325">
        <v>0.11</v>
      </c>
      <c r="W5" s="325">
        <v>0.04</v>
      </c>
      <c r="X5" s="325">
        <v>2.19</v>
      </c>
      <c r="Y5" s="325">
        <v>0.9</v>
      </c>
      <c r="Z5" s="325"/>
      <c r="AA5" s="325">
        <v>19.0</v>
      </c>
      <c r="AB5" s="325">
        <v>148.0</v>
      </c>
    </row>
    <row r="6">
      <c r="A6" s="325">
        <v>4.0</v>
      </c>
      <c r="B6" s="325" t="s">
        <v>568</v>
      </c>
      <c r="C6" s="325" t="s">
        <v>567</v>
      </c>
      <c r="D6" s="325" t="s">
        <v>153</v>
      </c>
      <c r="E6" s="325">
        <v>332.0</v>
      </c>
      <c r="F6" s="325">
        <v>1388.0</v>
      </c>
      <c r="G6" s="325">
        <v>11.9</v>
      </c>
      <c r="H6" s="325">
        <v>5.9</v>
      </c>
      <c r="I6" s="325">
        <v>5.9</v>
      </c>
      <c r="J6" s="325"/>
      <c r="K6" s="325">
        <v>2.0</v>
      </c>
      <c r="L6" s="325">
        <v>75.7</v>
      </c>
      <c r="M6" s="325">
        <v>71.6</v>
      </c>
      <c r="N6" s="325">
        <v>4.1</v>
      </c>
      <c r="O6" s="325">
        <v>4.5</v>
      </c>
      <c r="P6" s="325">
        <v>40.0</v>
      </c>
      <c r="Q6" s="325">
        <v>185.0</v>
      </c>
      <c r="R6" s="325">
        <v>0.2</v>
      </c>
      <c r="S6" s="325"/>
      <c r="T6" s="325"/>
      <c r="U6" s="325">
        <v>0.0</v>
      </c>
      <c r="V6" s="325">
        <v>0.16</v>
      </c>
      <c r="W6" s="325">
        <v>0.07</v>
      </c>
      <c r="X6" s="325">
        <v>3.85</v>
      </c>
      <c r="Y6" s="325">
        <v>0.0</v>
      </c>
      <c r="Z6" s="325"/>
      <c r="AA6" s="325">
        <v>19.0</v>
      </c>
      <c r="AB6" s="325">
        <v>148.0</v>
      </c>
    </row>
    <row r="7">
      <c r="A7" s="325">
        <v>5.0</v>
      </c>
      <c r="B7" s="325" t="s">
        <v>572</v>
      </c>
      <c r="C7" s="325" t="s">
        <v>571</v>
      </c>
      <c r="D7" s="325" t="s">
        <v>153</v>
      </c>
      <c r="E7" s="325">
        <v>380.0</v>
      </c>
      <c r="F7" s="325">
        <v>1592.0</v>
      </c>
      <c r="G7" s="325">
        <v>6.1</v>
      </c>
      <c r="H7" s="325">
        <v>13.7</v>
      </c>
      <c r="I7" s="325">
        <v>13.7</v>
      </c>
      <c r="J7" s="325"/>
      <c r="K7" s="325">
        <v>4.7</v>
      </c>
      <c r="L7" s="325">
        <v>71.3</v>
      </c>
      <c r="M7" s="325"/>
      <c r="N7" s="325"/>
      <c r="O7" s="325">
        <v>4.2</v>
      </c>
      <c r="P7" s="325">
        <v>51.0</v>
      </c>
      <c r="Q7" s="325">
        <v>713.0</v>
      </c>
      <c r="R7" s="325">
        <v>3.97</v>
      </c>
      <c r="S7" s="325">
        <v>3.5</v>
      </c>
      <c r="T7" s="325"/>
      <c r="U7" s="325">
        <v>0.0</v>
      </c>
      <c r="V7" s="325">
        <v>0.55</v>
      </c>
      <c r="W7" s="325">
        <v>0.12</v>
      </c>
      <c r="X7" s="325">
        <v>1.5</v>
      </c>
      <c r="Y7" s="325">
        <v>0.0</v>
      </c>
      <c r="Z7" s="325"/>
      <c r="AA7" s="325">
        <v>2.0</v>
      </c>
      <c r="AB7" s="325">
        <v>211.0</v>
      </c>
    </row>
    <row r="8">
      <c r="A8" s="325">
        <v>6.0</v>
      </c>
      <c r="B8" s="325" t="s">
        <v>575</v>
      </c>
      <c r="C8" s="325" t="s">
        <v>501</v>
      </c>
      <c r="D8" s="325" t="s">
        <v>153</v>
      </c>
      <c r="E8" s="325">
        <v>54.0</v>
      </c>
      <c r="F8" s="325">
        <v>224.0</v>
      </c>
      <c r="G8" s="325">
        <v>87.1</v>
      </c>
      <c r="H8" s="325">
        <v>1.3</v>
      </c>
      <c r="I8" s="325">
        <v>1.3</v>
      </c>
      <c r="J8" s="325"/>
      <c r="K8" s="325">
        <v>0.5</v>
      </c>
      <c r="L8" s="325">
        <v>10.9</v>
      </c>
      <c r="M8" s="325"/>
      <c r="N8" s="325"/>
      <c r="O8" s="325">
        <v>0.2</v>
      </c>
      <c r="P8" s="325">
        <v>21.0</v>
      </c>
      <c r="Q8" s="325">
        <v>42.0</v>
      </c>
      <c r="R8" s="325"/>
      <c r="S8" s="325">
        <v>0.5</v>
      </c>
      <c r="T8" s="325"/>
      <c r="U8" s="325"/>
      <c r="V8" s="325">
        <v>0.0</v>
      </c>
      <c r="W8" s="325">
        <v>0.01</v>
      </c>
      <c r="X8" s="325">
        <v>0.22</v>
      </c>
      <c r="Y8" s="325">
        <v>0.0</v>
      </c>
      <c r="Z8" s="325"/>
      <c r="AA8" s="325"/>
      <c r="AB8" s="325"/>
    </row>
    <row r="9">
      <c r="A9" s="325">
        <v>7.0</v>
      </c>
      <c r="B9" s="325" t="s">
        <v>579</v>
      </c>
      <c r="C9" s="325" t="s">
        <v>578</v>
      </c>
      <c r="D9" s="325" t="s">
        <v>153</v>
      </c>
      <c r="E9" s="325">
        <v>333.0</v>
      </c>
      <c r="F9" s="325">
        <v>1394.0</v>
      </c>
      <c r="G9" s="325">
        <v>8.8</v>
      </c>
      <c r="H9" s="325">
        <v>13.3</v>
      </c>
      <c r="I9" s="325">
        <v>13.3</v>
      </c>
      <c r="J9" s="325"/>
      <c r="K9" s="325">
        <v>4.0</v>
      </c>
      <c r="L9" s="325">
        <v>72.2</v>
      </c>
      <c r="M9" s="325">
        <v>61.6</v>
      </c>
      <c r="N9" s="325">
        <v>10.6</v>
      </c>
      <c r="O9" s="325">
        <v>1.7</v>
      </c>
      <c r="P9" s="325">
        <v>49.0</v>
      </c>
      <c r="Q9" s="325">
        <v>407.0</v>
      </c>
      <c r="R9" s="325">
        <v>3.97</v>
      </c>
      <c r="S9" s="325">
        <v>4.1</v>
      </c>
      <c r="T9" s="325"/>
      <c r="U9" s="325">
        <v>0.0</v>
      </c>
      <c r="V9" s="325">
        <v>0.15</v>
      </c>
      <c r="W9" s="325">
        <v>0.09</v>
      </c>
      <c r="X9" s="325">
        <v>1.0</v>
      </c>
      <c r="Y9" s="325">
        <v>0.0</v>
      </c>
      <c r="Z9" s="325"/>
      <c r="AA9" s="325">
        <v>2.0</v>
      </c>
      <c r="AB9" s="325">
        <v>211.0</v>
      </c>
    </row>
    <row r="10">
      <c r="A10" s="325">
        <v>8.0</v>
      </c>
      <c r="B10" s="325" t="s">
        <v>582</v>
      </c>
      <c r="C10" s="325" t="s">
        <v>581</v>
      </c>
      <c r="D10" s="325" t="s">
        <v>153</v>
      </c>
      <c r="E10" s="325">
        <v>381.0</v>
      </c>
      <c r="F10" s="325">
        <v>1595.0</v>
      </c>
      <c r="G10" s="325">
        <v>10.7</v>
      </c>
      <c r="H10" s="325">
        <v>15.7</v>
      </c>
      <c r="I10" s="325">
        <v>15.7</v>
      </c>
      <c r="J10" s="325"/>
      <c r="K10" s="325">
        <v>7.5</v>
      </c>
      <c r="L10" s="325">
        <v>62.5</v>
      </c>
      <c r="M10" s="325"/>
      <c r="N10" s="325"/>
      <c r="O10" s="325">
        <v>3.5</v>
      </c>
      <c r="P10" s="325">
        <v>87.0</v>
      </c>
      <c r="Q10" s="325">
        <v>335.0</v>
      </c>
      <c r="R10" s="325"/>
      <c r="S10" s="325">
        <v>10.8</v>
      </c>
      <c r="T10" s="325"/>
      <c r="U10" s="325"/>
      <c r="V10" s="325">
        <v>0.62</v>
      </c>
      <c r="W10" s="325">
        <v>0.51</v>
      </c>
      <c r="X10" s="325">
        <v>1.2</v>
      </c>
      <c r="Y10" s="325">
        <v>2.2</v>
      </c>
      <c r="Z10" s="325"/>
      <c r="AA10" s="325"/>
      <c r="AB10" s="325"/>
    </row>
    <row r="11">
      <c r="A11" s="325">
        <v>9.0</v>
      </c>
      <c r="B11" s="325" t="s">
        <v>585</v>
      </c>
      <c r="C11" s="325" t="s">
        <v>584</v>
      </c>
      <c r="D11" s="325" t="s">
        <v>153</v>
      </c>
      <c r="E11" s="325">
        <v>356.0</v>
      </c>
      <c r="F11" s="325">
        <v>1488.0</v>
      </c>
      <c r="G11" s="325">
        <v>12.4</v>
      </c>
      <c r="H11" s="325">
        <v>14.0</v>
      </c>
      <c r="I11" s="325">
        <v>14.0</v>
      </c>
      <c r="J11" s="325"/>
      <c r="K11" s="325">
        <v>4.5</v>
      </c>
      <c r="L11" s="325">
        <v>64.0</v>
      </c>
      <c r="M11" s="325"/>
      <c r="N11" s="325"/>
      <c r="O11" s="325">
        <v>5.1</v>
      </c>
      <c r="P11" s="325">
        <v>110.0</v>
      </c>
      <c r="Q11" s="325">
        <v>375.0</v>
      </c>
      <c r="R11" s="325"/>
      <c r="S11" s="325">
        <v>13.0</v>
      </c>
      <c r="T11" s="325"/>
      <c r="U11" s="325"/>
      <c r="V11" s="325">
        <v>0.47</v>
      </c>
      <c r="W11" s="325">
        <v>0.65</v>
      </c>
      <c r="X11" s="325">
        <v>1.13</v>
      </c>
      <c r="Y11" s="325">
        <v>1.1</v>
      </c>
      <c r="Z11" s="325"/>
      <c r="AA11" s="325"/>
      <c r="AB11" s="325"/>
    </row>
    <row r="12">
      <c r="A12" s="325">
        <v>10.0</v>
      </c>
      <c r="B12" s="325" t="s">
        <v>589</v>
      </c>
      <c r="C12" s="325" t="s">
        <v>588</v>
      </c>
      <c r="D12" s="325" t="s">
        <v>153</v>
      </c>
      <c r="E12" s="325">
        <v>318.0</v>
      </c>
      <c r="F12" s="325">
        <v>1331.0</v>
      </c>
      <c r="G12" s="325">
        <v>11.4</v>
      </c>
      <c r="H12" s="325">
        <v>14.5</v>
      </c>
      <c r="I12" s="325">
        <v>14.5</v>
      </c>
      <c r="J12" s="325"/>
      <c r="K12" s="325">
        <v>8.9</v>
      </c>
      <c r="L12" s="325">
        <v>61.0</v>
      </c>
      <c r="M12" s="325">
        <v>45.5</v>
      </c>
      <c r="N12" s="325">
        <v>15.5</v>
      </c>
      <c r="O12" s="325">
        <v>4.2</v>
      </c>
      <c r="P12" s="325">
        <v>141.0</v>
      </c>
      <c r="Q12" s="325">
        <v>320.0</v>
      </c>
      <c r="R12" s="325">
        <v>4.55</v>
      </c>
      <c r="S12" s="325">
        <v>17.07</v>
      </c>
      <c r="T12" s="325"/>
      <c r="U12" s="325"/>
      <c r="V12" s="325">
        <v>0.67</v>
      </c>
      <c r="W12" s="325">
        <v>0.3</v>
      </c>
      <c r="X12" s="325">
        <v>1.45</v>
      </c>
      <c r="Y12" s="325">
        <v>0.0</v>
      </c>
      <c r="Z12" s="325"/>
      <c r="AA12" s="325"/>
      <c r="AB12" s="325"/>
    </row>
    <row r="13">
      <c r="A13" s="325">
        <v>11.0</v>
      </c>
      <c r="B13" s="325" t="s">
        <v>593</v>
      </c>
      <c r="C13" s="325" t="s">
        <v>592</v>
      </c>
      <c r="D13" s="325" t="s">
        <v>153</v>
      </c>
      <c r="E13" s="325">
        <v>355.0</v>
      </c>
      <c r="F13" s="325">
        <v>1487.0</v>
      </c>
      <c r="G13" s="325">
        <v>12.2</v>
      </c>
      <c r="H13" s="325">
        <v>13.8</v>
      </c>
      <c r="I13" s="325">
        <v>13.8</v>
      </c>
      <c r="J13" s="325"/>
      <c r="K13" s="325">
        <v>3.5</v>
      </c>
      <c r="L13" s="325">
        <v>66.2</v>
      </c>
      <c r="M13" s="325"/>
      <c r="N13" s="325"/>
      <c r="O13" s="325">
        <v>4.3</v>
      </c>
      <c r="P13" s="325">
        <v>171.0</v>
      </c>
      <c r="Q13" s="325">
        <v>496.0</v>
      </c>
      <c r="R13" s="325"/>
      <c r="S13" s="325">
        <v>15.0</v>
      </c>
      <c r="T13" s="325"/>
      <c r="U13" s="325"/>
      <c r="V13" s="325">
        <v>0.57</v>
      </c>
      <c r="W13" s="325">
        <v>0.75</v>
      </c>
      <c r="X13" s="325">
        <v>1.56</v>
      </c>
      <c r="Y13" s="325">
        <v>0.0</v>
      </c>
      <c r="Z13" s="325"/>
      <c r="AA13" s="325"/>
      <c r="AB13" s="325"/>
    </row>
    <row r="14">
      <c r="A14" s="325">
        <v>12.0</v>
      </c>
      <c r="B14" s="325" t="s">
        <v>596</v>
      </c>
      <c r="C14" s="325" t="s">
        <v>595</v>
      </c>
      <c r="D14" s="325" t="s">
        <v>153</v>
      </c>
      <c r="E14" s="325">
        <v>284.0</v>
      </c>
      <c r="F14" s="325">
        <v>1190.0</v>
      </c>
      <c r="G14" s="325">
        <v>9.7</v>
      </c>
      <c r="H14" s="325">
        <v>8.4</v>
      </c>
      <c r="I14" s="325">
        <v>8.4</v>
      </c>
      <c r="J14" s="325"/>
      <c r="K14" s="325">
        <v>2.0</v>
      </c>
      <c r="L14" s="325">
        <v>77.5</v>
      </c>
      <c r="M14" s="325">
        <v>60.2</v>
      </c>
      <c r="N14" s="325">
        <v>17.3</v>
      </c>
      <c r="O14" s="325">
        <v>2.4</v>
      </c>
      <c r="P14" s="325">
        <v>61.0</v>
      </c>
      <c r="Q14" s="325">
        <v>320.0</v>
      </c>
      <c r="R14" s="325">
        <v>2.78</v>
      </c>
      <c r="S14" s="325">
        <v>4.58</v>
      </c>
      <c r="T14" s="325">
        <v>313.0</v>
      </c>
      <c r="U14" s="325">
        <v>54.0</v>
      </c>
      <c r="V14" s="325">
        <v>0.24</v>
      </c>
      <c r="W14" s="325">
        <v>0.08</v>
      </c>
      <c r="X14" s="325">
        <v>7.86</v>
      </c>
      <c r="Y14" s="325">
        <v>0.0</v>
      </c>
      <c r="Z14" s="325"/>
      <c r="AA14" s="325"/>
      <c r="AB14" s="325"/>
    </row>
    <row r="15">
      <c r="A15" s="325">
        <v>13.0</v>
      </c>
      <c r="B15" s="325" t="s">
        <v>600</v>
      </c>
      <c r="C15" s="325" t="s">
        <v>599</v>
      </c>
      <c r="D15" s="325" t="s">
        <v>153</v>
      </c>
      <c r="E15" s="325">
        <v>249.0</v>
      </c>
      <c r="F15" s="325">
        <v>1041.0</v>
      </c>
      <c r="G15" s="325">
        <v>18.5</v>
      </c>
      <c r="H15" s="325">
        <v>1.9</v>
      </c>
      <c r="I15" s="325">
        <v>1.9</v>
      </c>
      <c r="J15" s="325"/>
      <c r="K15" s="325">
        <v>0.7</v>
      </c>
      <c r="L15" s="325">
        <v>77.1</v>
      </c>
      <c r="M15" s="325">
        <v>59.8</v>
      </c>
      <c r="N15" s="325">
        <v>17.3</v>
      </c>
      <c r="O15" s="325">
        <v>1.8</v>
      </c>
      <c r="P15" s="325">
        <v>42.0</v>
      </c>
      <c r="Q15" s="325">
        <v>283.0</v>
      </c>
      <c r="R15" s="325">
        <v>2.77</v>
      </c>
      <c r="S15" s="325">
        <v>9.7</v>
      </c>
      <c r="T15" s="325"/>
      <c r="U15" s="325">
        <v>1.0</v>
      </c>
      <c r="V15" s="325">
        <v>0.25</v>
      </c>
      <c r="W15" s="325">
        <v>0.18</v>
      </c>
      <c r="X15" s="325">
        <v>2.25</v>
      </c>
      <c r="Y15" s="325">
        <v>2.1</v>
      </c>
      <c r="Z15" s="325"/>
      <c r="AA15" s="325"/>
      <c r="AB15" s="325"/>
    </row>
    <row r="16">
      <c r="A16" s="325">
        <v>14.0</v>
      </c>
      <c r="B16" s="325" t="s">
        <v>605</v>
      </c>
      <c r="C16" s="325" t="s">
        <v>604</v>
      </c>
      <c r="D16" s="325" t="s">
        <v>153</v>
      </c>
      <c r="E16" s="325">
        <v>302.0</v>
      </c>
      <c r="F16" s="325">
        <v>1265.0</v>
      </c>
      <c r="G16" s="325">
        <v>10.0</v>
      </c>
      <c r="H16" s="325">
        <v>8.6</v>
      </c>
      <c r="I16" s="325">
        <v>8.6</v>
      </c>
      <c r="J16" s="325"/>
      <c r="K16" s="325">
        <v>0.7</v>
      </c>
      <c r="L16" s="325">
        <v>77.4</v>
      </c>
      <c r="M16" s="325">
        <v>67.3</v>
      </c>
      <c r="N16" s="325">
        <v>10.1</v>
      </c>
      <c r="O16" s="325">
        <v>3.3</v>
      </c>
      <c r="P16" s="325">
        <v>74.0</v>
      </c>
      <c r="Q16" s="325">
        <v>320.0</v>
      </c>
      <c r="R16" s="325">
        <v>2.0</v>
      </c>
      <c r="S16" s="325">
        <v>12.3</v>
      </c>
      <c r="T16" s="325"/>
      <c r="U16" s="325">
        <v>0.0</v>
      </c>
      <c r="V16" s="325">
        <v>0.12</v>
      </c>
      <c r="W16" s="325">
        <v>0.25</v>
      </c>
      <c r="X16" s="325">
        <v>8.7</v>
      </c>
      <c r="Y16" s="325">
        <v>1.9</v>
      </c>
      <c r="Z16" s="325"/>
      <c r="AA16" s="325"/>
      <c r="AB16" s="325"/>
    </row>
    <row r="17">
      <c r="A17" s="325">
        <v>15.0</v>
      </c>
      <c r="B17" s="325" t="s">
        <v>609</v>
      </c>
      <c r="C17" s="325" t="s">
        <v>608</v>
      </c>
      <c r="D17" s="325" t="s">
        <v>153</v>
      </c>
      <c r="E17" s="325">
        <v>328.0</v>
      </c>
      <c r="F17" s="325">
        <v>1372.0</v>
      </c>
      <c r="G17" s="325">
        <v>15.4</v>
      </c>
      <c r="H17" s="325">
        <v>8.2</v>
      </c>
      <c r="I17" s="325">
        <v>8.2</v>
      </c>
      <c r="J17" s="325"/>
      <c r="K17" s="325">
        <v>1.1</v>
      </c>
      <c r="L17" s="325">
        <v>73.3</v>
      </c>
      <c r="M17" s="325"/>
      <c r="N17" s="325"/>
      <c r="O17" s="325">
        <v>2.0</v>
      </c>
      <c r="P17" s="325">
        <v>47.0</v>
      </c>
      <c r="Q17" s="325">
        <v>202.0</v>
      </c>
      <c r="R17" s="325"/>
      <c r="S17" s="325">
        <v>3.6</v>
      </c>
      <c r="T17" s="325"/>
      <c r="U17" s="325">
        <v>0.0</v>
      </c>
      <c r="V17" s="325">
        <v>0.07</v>
      </c>
      <c r="W17" s="325">
        <v>0.11</v>
      </c>
      <c r="X17" s="325">
        <v>8.75</v>
      </c>
      <c r="Y17" s="325">
        <v>0.0</v>
      </c>
      <c r="Z17" s="325"/>
      <c r="AA17" s="325"/>
      <c r="AB17" s="325"/>
    </row>
    <row r="18">
      <c r="A18" s="325">
        <v>16.0</v>
      </c>
      <c r="B18" s="325" t="s">
        <v>612</v>
      </c>
      <c r="C18" s="325" t="s">
        <v>611</v>
      </c>
      <c r="D18" s="325" t="s">
        <v>153</v>
      </c>
      <c r="E18" s="325">
        <v>274.0</v>
      </c>
      <c r="F18" s="325">
        <v>1147.0</v>
      </c>
      <c r="G18" s="325">
        <v>5.6</v>
      </c>
      <c r="H18" s="325">
        <v>8.7</v>
      </c>
      <c r="I18" s="325">
        <v>8.7</v>
      </c>
      <c r="J18" s="325"/>
      <c r="K18" s="325">
        <v>3.2</v>
      </c>
      <c r="L18" s="325">
        <v>80.2</v>
      </c>
      <c r="M18" s="325">
        <v>54.8</v>
      </c>
      <c r="N18" s="325">
        <v>25.4</v>
      </c>
      <c r="O18" s="325">
        <v>2.5</v>
      </c>
      <c r="P18" s="325"/>
      <c r="Q18" s="325"/>
      <c r="R18" s="325"/>
      <c r="S18" s="325">
        <v>9.6</v>
      </c>
      <c r="T18" s="325"/>
      <c r="U18" s="325"/>
      <c r="V18" s="325"/>
      <c r="W18" s="325"/>
      <c r="X18" s="325"/>
      <c r="Y18" s="325"/>
      <c r="Z18" s="325"/>
      <c r="AA18" s="325"/>
      <c r="AB18" s="325"/>
    </row>
    <row r="19">
      <c r="A19" s="325">
        <v>17.0</v>
      </c>
      <c r="B19" s="325" t="s">
        <v>616</v>
      </c>
      <c r="C19" s="325" t="s">
        <v>615</v>
      </c>
      <c r="D19" s="325" t="s">
        <v>153</v>
      </c>
      <c r="E19" s="325">
        <v>59.0</v>
      </c>
      <c r="F19" s="325">
        <v>248.0</v>
      </c>
      <c r="G19" s="325">
        <v>81.0</v>
      </c>
      <c r="H19" s="325">
        <v>1.0</v>
      </c>
      <c r="I19" s="325">
        <v>1.0</v>
      </c>
      <c r="J19" s="325"/>
      <c r="K19" s="325">
        <v>0.1</v>
      </c>
      <c r="L19" s="325">
        <v>17.7</v>
      </c>
      <c r="M19" s="325">
        <v>13.9</v>
      </c>
      <c r="N19" s="325">
        <v>3.8</v>
      </c>
      <c r="O19" s="325">
        <v>0.2</v>
      </c>
      <c r="P19" s="325">
        <v>9.0</v>
      </c>
      <c r="Q19" s="325">
        <v>35.0</v>
      </c>
      <c r="R19" s="325">
        <v>0.82</v>
      </c>
      <c r="S19" s="325">
        <v>0.9</v>
      </c>
      <c r="T19" s="325"/>
      <c r="U19" s="325">
        <v>0.0</v>
      </c>
      <c r="V19" s="325">
        <v>0.0</v>
      </c>
      <c r="W19" s="325">
        <v>0.01</v>
      </c>
      <c r="X19" s="325">
        <v>0.58</v>
      </c>
      <c r="Y19" s="325">
        <v>0.0</v>
      </c>
      <c r="Z19" s="325"/>
      <c r="AA19" s="325"/>
      <c r="AB19" s="325"/>
    </row>
    <row r="20">
      <c r="A20" s="325">
        <v>18.0</v>
      </c>
      <c r="B20" s="325" t="s">
        <v>619</v>
      </c>
      <c r="C20" s="325" t="s">
        <v>618</v>
      </c>
      <c r="D20" s="325" t="s">
        <v>153</v>
      </c>
      <c r="E20" s="325">
        <v>277.0</v>
      </c>
      <c r="F20" s="325">
        <v>1161.0</v>
      </c>
      <c r="G20" s="325">
        <v>13.3</v>
      </c>
      <c r="H20" s="325">
        <v>5.3</v>
      </c>
      <c r="I20" s="325">
        <v>5.3</v>
      </c>
      <c r="J20" s="325"/>
      <c r="K20" s="325">
        <v>0.6</v>
      </c>
      <c r="L20" s="325">
        <v>79.8</v>
      </c>
      <c r="M20" s="325">
        <v>64.2</v>
      </c>
      <c r="N20" s="325">
        <v>15.6</v>
      </c>
      <c r="O20" s="325">
        <v>1.0</v>
      </c>
      <c r="P20" s="325">
        <v>18.0</v>
      </c>
      <c r="Q20" s="325">
        <v>162.0</v>
      </c>
      <c r="R20" s="325">
        <v>2.13</v>
      </c>
      <c r="S20" s="325">
        <v>4.0</v>
      </c>
      <c r="T20" s="325"/>
      <c r="U20" s="325">
        <v>1.0</v>
      </c>
      <c r="V20" s="325">
        <v>0.03</v>
      </c>
      <c r="W20" s="325">
        <v>0.04</v>
      </c>
      <c r="X20" s="325">
        <v>3.5</v>
      </c>
      <c r="Y20" s="325">
        <v>2.0</v>
      </c>
      <c r="Z20" s="325"/>
      <c r="AA20" s="325"/>
      <c r="AB20" s="325"/>
    </row>
    <row r="21" ht="15.75" customHeight="1">
      <c r="A21" s="325">
        <v>19.0</v>
      </c>
      <c r="B21" s="325" t="s">
        <v>623</v>
      </c>
      <c r="C21" s="325" t="s">
        <v>622</v>
      </c>
      <c r="D21" s="325" t="s">
        <v>153</v>
      </c>
      <c r="E21" s="325">
        <v>349.0</v>
      </c>
      <c r="F21" s="325">
        <v>1460.0</v>
      </c>
      <c r="G21" s="325">
        <v>9.9</v>
      </c>
      <c r="H21" s="325">
        <v>7.7</v>
      </c>
      <c r="I21" s="325">
        <v>7.7</v>
      </c>
      <c r="J21" s="325"/>
      <c r="K21" s="325">
        <v>0.8</v>
      </c>
      <c r="L21" s="325">
        <v>79.7</v>
      </c>
      <c r="M21" s="325"/>
      <c r="N21" s="325"/>
      <c r="O21" s="325">
        <v>1.9</v>
      </c>
      <c r="P21" s="325">
        <v>55.0</v>
      </c>
      <c r="Q21" s="325">
        <v>253.0</v>
      </c>
      <c r="R21" s="325"/>
      <c r="S21" s="325">
        <v>7.1</v>
      </c>
      <c r="T21" s="325"/>
      <c r="U21" s="325">
        <v>0.0</v>
      </c>
      <c r="V21" s="325">
        <v>0.12</v>
      </c>
      <c r="W21" s="325">
        <v>0.18</v>
      </c>
      <c r="X21" s="325">
        <v>9.6</v>
      </c>
      <c r="Y21" s="325">
        <v>0.0</v>
      </c>
      <c r="Z21" s="325"/>
      <c r="AA21" s="325"/>
      <c r="AB21" s="325"/>
    </row>
    <row r="22" ht="15.75" customHeight="1">
      <c r="A22" s="325">
        <v>20.0</v>
      </c>
      <c r="B22" s="325" t="s">
        <v>627</v>
      </c>
      <c r="C22" s="325" t="s">
        <v>626</v>
      </c>
      <c r="D22" s="325" t="s">
        <v>153</v>
      </c>
      <c r="E22" s="325">
        <v>355.0</v>
      </c>
      <c r="F22" s="325">
        <v>1485.0</v>
      </c>
      <c r="G22" s="325">
        <v>19.4</v>
      </c>
      <c r="H22" s="325">
        <v>8.8</v>
      </c>
      <c r="I22" s="325">
        <v>8.8</v>
      </c>
      <c r="J22" s="325"/>
      <c r="K22" s="325">
        <v>6.9</v>
      </c>
      <c r="L22" s="325">
        <v>64.4</v>
      </c>
      <c r="M22" s="325"/>
      <c r="N22" s="325"/>
      <c r="O22" s="325">
        <v>0.5</v>
      </c>
      <c r="P22" s="325">
        <v>47.0</v>
      </c>
      <c r="Q22" s="325">
        <v>108.0</v>
      </c>
      <c r="R22" s="325"/>
      <c r="S22" s="325">
        <v>1.0</v>
      </c>
      <c r="T22" s="325"/>
      <c r="U22" s="325">
        <v>0.0</v>
      </c>
      <c r="V22" s="325">
        <v>0.11</v>
      </c>
      <c r="W22" s="325">
        <v>0.23</v>
      </c>
      <c r="X22" s="325">
        <v>1.06</v>
      </c>
      <c r="Y22" s="325">
        <v>0.0</v>
      </c>
      <c r="Z22" s="325"/>
      <c r="AA22" s="325"/>
      <c r="AB22" s="325"/>
    </row>
    <row r="23" ht="15.75" customHeight="1">
      <c r="A23" s="325">
        <v>21.0</v>
      </c>
      <c r="B23" s="325" t="s">
        <v>631</v>
      </c>
      <c r="C23" s="325" t="s">
        <v>630</v>
      </c>
      <c r="D23" s="325" t="s">
        <v>153</v>
      </c>
      <c r="E23" s="325">
        <v>337.0</v>
      </c>
      <c r="F23" s="325">
        <v>1412.0</v>
      </c>
      <c r="G23" s="325">
        <v>12.1</v>
      </c>
      <c r="H23" s="325">
        <v>9.4</v>
      </c>
      <c r="I23" s="325">
        <v>9.4</v>
      </c>
      <c r="J23" s="325"/>
      <c r="K23" s="325">
        <v>0.2</v>
      </c>
      <c r="L23" s="325">
        <v>77.7</v>
      </c>
      <c r="M23" s="325">
        <v>74.5</v>
      </c>
      <c r="N23" s="325">
        <v>3.2</v>
      </c>
      <c r="O23" s="325">
        <v>0.6</v>
      </c>
      <c r="P23" s="325">
        <v>24.0</v>
      </c>
      <c r="Q23" s="325">
        <v>150.0</v>
      </c>
      <c r="R23" s="325">
        <v>1.26</v>
      </c>
      <c r="S23" s="325">
        <v>5.5</v>
      </c>
      <c r="T23" s="325"/>
      <c r="U23" s="325">
        <v>0.0</v>
      </c>
      <c r="V23" s="325">
        <v>0.13</v>
      </c>
      <c r="W23" s="325">
        <v>0.13</v>
      </c>
      <c r="X23" s="325">
        <v>1.5</v>
      </c>
      <c r="Y23" s="325">
        <v>0.0</v>
      </c>
      <c r="Z23" s="325"/>
      <c r="AA23" s="325"/>
      <c r="AB23" s="325"/>
    </row>
    <row r="24" ht="15.75" customHeight="1">
      <c r="A24" s="325">
        <v>22.0</v>
      </c>
      <c r="B24" s="325" t="s">
        <v>633</v>
      </c>
      <c r="C24" s="325" t="s">
        <v>503</v>
      </c>
      <c r="D24" s="325" t="s">
        <v>153</v>
      </c>
      <c r="E24" s="325">
        <v>305.0</v>
      </c>
      <c r="F24" s="325">
        <v>1274.0</v>
      </c>
      <c r="G24" s="325">
        <v>20.4</v>
      </c>
      <c r="H24" s="325">
        <v>9.5</v>
      </c>
      <c r="I24" s="325">
        <v>9.5</v>
      </c>
      <c r="J24" s="325"/>
      <c r="K24" s="325">
        <v>0.1</v>
      </c>
      <c r="L24" s="325">
        <v>69.6</v>
      </c>
      <c r="M24" s="325">
        <v>66.4</v>
      </c>
      <c r="N24" s="325">
        <v>3.2</v>
      </c>
      <c r="O24" s="325">
        <v>0.4</v>
      </c>
      <c r="P24" s="325">
        <v>40.0</v>
      </c>
      <c r="Q24" s="325">
        <v>137.0</v>
      </c>
      <c r="R24" s="325">
        <v>1.26</v>
      </c>
      <c r="S24" s="325">
        <v>5.5</v>
      </c>
      <c r="T24" s="325"/>
      <c r="U24" s="325">
        <v>0.0</v>
      </c>
      <c r="V24" s="325">
        <v>0.12</v>
      </c>
      <c r="W24" s="325">
        <v>0.08</v>
      </c>
      <c r="X24" s="325">
        <v>1.0</v>
      </c>
      <c r="Y24" s="325">
        <v>0.0</v>
      </c>
      <c r="Z24" s="325"/>
      <c r="AA24" s="325"/>
      <c r="AB24" s="325"/>
    </row>
    <row r="25" ht="15.75" customHeight="1">
      <c r="A25" s="325">
        <v>23.0</v>
      </c>
      <c r="B25" s="325" t="s">
        <v>637</v>
      </c>
      <c r="C25" s="325" t="s">
        <v>636</v>
      </c>
      <c r="D25" s="325" t="s">
        <v>153</v>
      </c>
      <c r="E25" s="325">
        <v>90.0</v>
      </c>
      <c r="F25" s="325">
        <v>378.0</v>
      </c>
      <c r="G25" s="325">
        <v>75.5</v>
      </c>
      <c r="H25" s="325">
        <v>3.1</v>
      </c>
      <c r="I25" s="325">
        <v>3.1</v>
      </c>
      <c r="J25" s="325"/>
      <c r="K25" s="325">
        <v>0.0</v>
      </c>
      <c r="L25" s="325">
        <v>21.3</v>
      </c>
      <c r="M25" s="325">
        <v>19.5</v>
      </c>
      <c r="N25" s="325">
        <v>1.8</v>
      </c>
      <c r="O25" s="325">
        <v>0.1</v>
      </c>
      <c r="P25" s="325">
        <v>25.0</v>
      </c>
      <c r="Q25" s="325">
        <v>25.0</v>
      </c>
      <c r="R25" s="325">
        <v>0.5</v>
      </c>
      <c r="S25" s="325">
        <v>1.35</v>
      </c>
      <c r="T25" s="325"/>
      <c r="U25" s="325">
        <v>0.0</v>
      </c>
      <c r="V25" s="325">
        <v>0.02</v>
      </c>
      <c r="W25" s="325">
        <v>0.04</v>
      </c>
      <c r="X25" s="325">
        <v>0.17</v>
      </c>
      <c r="Y25" s="325">
        <v>0.0</v>
      </c>
      <c r="Z25" s="325"/>
      <c r="AA25" s="325"/>
      <c r="AB25" s="325"/>
    </row>
    <row r="26" ht="15.75" customHeight="1">
      <c r="A26" s="325">
        <v>24.0</v>
      </c>
      <c r="B26" s="325" t="s">
        <v>640</v>
      </c>
      <c r="C26" s="325" t="s">
        <v>639</v>
      </c>
      <c r="D26" s="325" t="s">
        <v>153</v>
      </c>
      <c r="E26" s="325">
        <v>433.0</v>
      </c>
      <c r="F26" s="325">
        <v>1810.0</v>
      </c>
      <c r="G26" s="325">
        <v>4.8</v>
      </c>
      <c r="H26" s="325">
        <v>10.1</v>
      </c>
      <c r="I26" s="325">
        <v>10.1</v>
      </c>
      <c r="J26" s="325"/>
      <c r="K26" s="325">
        <v>14.7</v>
      </c>
      <c r="L26" s="325">
        <v>68.0</v>
      </c>
      <c r="M26" s="325">
        <v>65.0</v>
      </c>
      <c r="N26" s="325">
        <v>3.0</v>
      </c>
      <c r="O26" s="325">
        <v>2.4</v>
      </c>
      <c r="P26" s="325">
        <v>38.0</v>
      </c>
      <c r="Q26" s="325">
        <v>134.0</v>
      </c>
      <c r="R26" s="325">
        <v>0.83</v>
      </c>
      <c r="S26" s="325">
        <v>1.5</v>
      </c>
      <c r="T26" s="325"/>
      <c r="U26" s="325">
        <v>0.0</v>
      </c>
      <c r="V26" s="325">
        <v>0.17</v>
      </c>
      <c r="W26" s="325">
        <v>0.1</v>
      </c>
      <c r="X26" s="325">
        <v>1.17</v>
      </c>
      <c r="Y26" s="325">
        <v>0.0</v>
      </c>
      <c r="Z26" s="325"/>
      <c r="AA26" s="325"/>
      <c r="AB26" s="325"/>
    </row>
    <row r="27" ht="15.75" customHeight="1">
      <c r="A27" s="325">
        <v>25.0</v>
      </c>
      <c r="B27" s="325" t="s">
        <v>644</v>
      </c>
      <c r="C27" s="325" t="s">
        <v>643</v>
      </c>
      <c r="D27" s="325" t="s">
        <v>153</v>
      </c>
      <c r="E27" s="325">
        <v>434.0</v>
      </c>
      <c r="F27" s="325">
        <v>1814.0</v>
      </c>
      <c r="G27" s="325">
        <v>4.8</v>
      </c>
      <c r="H27" s="325">
        <v>6.0</v>
      </c>
      <c r="I27" s="325">
        <v>6.0</v>
      </c>
      <c r="J27" s="325"/>
      <c r="K27" s="325">
        <v>12.7</v>
      </c>
      <c r="L27" s="325">
        <v>74.9</v>
      </c>
      <c r="M27" s="325">
        <v>73.8</v>
      </c>
      <c r="N27" s="325">
        <v>1.1</v>
      </c>
      <c r="O27" s="325">
        <v>1.6</v>
      </c>
      <c r="P27" s="325">
        <v>22.0</v>
      </c>
      <c r="Q27" s="325">
        <v>665.0</v>
      </c>
      <c r="R27" s="325">
        <v>0.64</v>
      </c>
      <c r="S27" s="325">
        <v>0.6</v>
      </c>
      <c r="T27" s="325"/>
      <c r="U27" s="325">
        <v>0.0</v>
      </c>
      <c r="V27" s="325">
        <v>0.04</v>
      </c>
      <c r="W27" s="325">
        <v>0.04</v>
      </c>
      <c r="X27" s="325">
        <v>0.5</v>
      </c>
      <c r="Y27" s="325">
        <v>0.0</v>
      </c>
      <c r="Z27" s="325"/>
      <c r="AA27" s="325"/>
      <c r="AB27" s="325"/>
    </row>
    <row r="28" ht="15.75" customHeight="1">
      <c r="A28" s="325">
        <v>26.0</v>
      </c>
      <c r="B28" s="325" t="s">
        <v>647</v>
      </c>
      <c r="C28" s="325" t="s">
        <v>646</v>
      </c>
      <c r="D28" s="325" t="s">
        <v>153</v>
      </c>
      <c r="E28" s="325">
        <v>346.0</v>
      </c>
      <c r="F28" s="325">
        <v>1449.0</v>
      </c>
      <c r="G28" s="325">
        <v>13.7</v>
      </c>
      <c r="H28" s="325">
        <v>8.2</v>
      </c>
      <c r="I28" s="325">
        <v>8.2</v>
      </c>
      <c r="J28" s="325"/>
      <c r="K28" s="325">
        <v>3.7</v>
      </c>
      <c r="L28" s="325">
        <v>72.7</v>
      </c>
      <c r="M28" s="325"/>
      <c r="N28" s="325"/>
      <c r="O28" s="325">
        <v>1.7</v>
      </c>
      <c r="P28" s="325">
        <v>14.0</v>
      </c>
      <c r="Q28" s="325">
        <v>377.0</v>
      </c>
      <c r="R28" s="325"/>
      <c r="S28" s="325">
        <v>0.7</v>
      </c>
      <c r="T28" s="325"/>
      <c r="U28" s="325">
        <v>16.0</v>
      </c>
      <c r="V28" s="325">
        <v>0.32</v>
      </c>
      <c r="W28" s="325">
        <v>0.22</v>
      </c>
      <c r="X28" s="325">
        <v>2.15</v>
      </c>
      <c r="Y28" s="325">
        <v>2.5</v>
      </c>
      <c r="Z28" s="325"/>
      <c r="AA28" s="325"/>
      <c r="AB28" s="325"/>
    </row>
    <row r="29" ht="15.75" customHeight="1">
      <c r="A29" s="325">
        <v>27.0</v>
      </c>
      <c r="B29" s="325" t="s">
        <v>651</v>
      </c>
      <c r="C29" s="325" t="s">
        <v>650</v>
      </c>
      <c r="D29" s="325" t="s">
        <v>153</v>
      </c>
      <c r="E29" s="325">
        <v>289.0</v>
      </c>
      <c r="F29" s="325">
        <v>1210.0</v>
      </c>
      <c r="G29" s="325">
        <v>28.1</v>
      </c>
      <c r="H29" s="325">
        <v>5.4</v>
      </c>
      <c r="I29" s="325">
        <v>5.4</v>
      </c>
      <c r="J29" s="325"/>
      <c r="K29" s="325">
        <v>2.8</v>
      </c>
      <c r="L29" s="325">
        <v>62.3</v>
      </c>
      <c r="M29" s="325"/>
      <c r="N29" s="325"/>
      <c r="O29" s="325">
        <v>1.4</v>
      </c>
      <c r="P29" s="325">
        <v>23.0</v>
      </c>
      <c r="Q29" s="325">
        <v>275.0</v>
      </c>
      <c r="R29" s="325"/>
      <c r="S29" s="325"/>
      <c r="T29" s="325"/>
      <c r="U29" s="325">
        <v>4.0</v>
      </c>
      <c r="V29" s="325">
        <v>0.28</v>
      </c>
      <c r="W29" s="325">
        <v>0.4</v>
      </c>
      <c r="X29" s="325">
        <v>3.4</v>
      </c>
      <c r="Y29" s="325"/>
      <c r="Z29" s="325"/>
      <c r="AA29" s="325"/>
      <c r="AB29" s="325"/>
    </row>
    <row r="30" ht="15.75" customHeight="1">
      <c r="A30" s="325">
        <v>28.0</v>
      </c>
      <c r="B30" s="325" t="s">
        <v>655</v>
      </c>
      <c r="C30" s="325" t="s">
        <v>654</v>
      </c>
      <c r="D30" s="325" t="s">
        <v>153</v>
      </c>
      <c r="E30" s="325">
        <v>347.0</v>
      </c>
      <c r="F30" s="325">
        <v>1450.0</v>
      </c>
      <c r="G30" s="325">
        <v>13.8</v>
      </c>
      <c r="H30" s="325">
        <v>7.0</v>
      </c>
      <c r="I30" s="325">
        <v>7.0</v>
      </c>
      <c r="J30" s="325"/>
      <c r="K30" s="325">
        <v>3.6</v>
      </c>
      <c r="L30" s="325">
        <v>73.8</v>
      </c>
      <c r="M30" s="325"/>
      <c r="N30" s="325"/>
      <c r="O30" s="325">
        <v>1.8</v>
      </c>
      <c r="P30" s="325">
        <v>38.0</v>
      </c>
      <c r="Q30" s="325">
        <v>346.0</v>
      </c>
      <c r="R30" s="325"/>
      <c r="S30" s="325">
        <v>0.5</v>
      </c>
      <c r="T30" s="325"/>
      <c r="U30" s="325">
        <v>6.0</v>
      </c>
      <c r="V30" s="325">
        <v>0.38</v>
      </c>
      <c r="W30" s="325">
        <v>0.29</v>
      </c>
      <c r="X30" s="325">
        <v>3.6</v>
      </c>
      <c r="Y30" s="325"/>
      <c r="Z30" s="325"/>
      <c r="AA30" s="325"/>
      <c r="AB30" s="325"/>
    </row>
    <row r="31" ht="15.75" customHeight="1">
      <c r="A31" s="325">
        <v>29.0</v>
      </c>
      <c r="B31" s="325" t="s">
        <v>659</v>
      </c>
      <c r="C31" s="325" t="s">
        <v>658</v>
      </c>
      <c r="D31" s="325" t="s">
        <v>153</v>
      </c>
      <c r="E31" s="325">
        <v>355.0</v>
      </c>
      <c r="F31" s="325">
        <v>1486.0</v>
      </c>
      <c r="G31" s="325">
        <v>13.5</v>
      </c>
      <c r="H31" s="325">
        <v>6.7</v>
      </c>
      <c r="I31" s="325">
        <v>6.7</v>
      </c>
      <c r="J31" s="325"/>
      <c r="K31" s="325">
        <v>4.8</v>
      </c>
      <c r="L31" s="325">
        <v>73.6</v>
      </c>
      <c r="M31" s="325"/>
      <c r="N31" s="325"/>
      <c r="O31" s="325">
        <v>1.4</v>
      </c>
      <c r="P31" s="325">
        <v>6.0</v>
      </c>
      <c r="Q31" s="325">
        <v>267.0</v>
      </c>
      <c r="R31" s="325">
        <v>1.51</v>
      </c>
      <c r="S31" s="325">
        <v>1.92</v>
      </c>
      <c r="T31" s="325">
        <v>352.0</v>
      </c>
      <c r="U31" s="325">
        <v>61.0</v>
      </c>
      <c r="V31" s="325">
        <v>0.29</v>
      </c>
      <c r="W31" s="325">
        <v>0.06</v>
      </c>
      <c r="X31" s="325">
        <v>2.17</v>
      </c>
      <c r="Y31" s="325">
        <v>0.7</v>
      </c>
      <c r="Z31" s="325"/>
      <c r="AA31" s="325"/>
      <c r="AB31" s="325"/>
    </row>
    <row r="32" ht="15.75" customHeight="1">
      <c r="A32" s="325">
        <v>30.0</v>
      </c>
      <c r="B32" s="325" t="s">
        <v>663</v>
      </c>
      <c r="C32" s="325" t="s">
        <v>662</v>
      </c>
      <c r="D32" s="325" t="s">
        <v>153</v>
      </c>
      <c r="E32" s="325">
        <v>343.0</v>
      </c>
      <c r="F32" s="325">
        <v>1437.0</v>
      </c>
      <c r="G32" s="325">
        <v>12.7</v>
      </c>
      <c r="H32" s="325">
        <v>5.9</v>
      </c>
      <c r="I32" s="325">
        <v>5.9</v>
      </c>
      <c r="J32" s="325"/>
      <c r="K32" s="325">
        <v>4.0</v>
      </c>
      <c r="L32" s="325">
        <v>76.1</v>
      </c>
      <c r="M32" s="325">
        <v>72.9</v>
      </c>
      <c r="N32" s="325">
        <v>3.2</v>
      </c>
      <c r="O32" s="325">
        <v>1.3</v>
      </c>
      <c r="P32" s="325">
        <v>5.0</v>
      </c>
      <c r="Q32" s="325">
        <v>249.0</v>
      </c>
      <c r="R32" s="325">
        <v>1.91</v>
      </c>
      <c r="S32" s="325">
        <v>1.48</v>
      </c>
      <c r="T32" s="325">
        <v>0.0</v>
      </c>
      <c r="U32" s="325">
        <v>1.0</v>
      </c>
      <c r="V32" s="325">
        <v>0.25</v>
      </c>
      <c r="W32" s="325">
        <v>0.05</v>
      </c>
      <c r="X32" s="325">
        <v>2.26</v>
      </c>
      <c r="Y32" s="325">
        <v>2.6</v>
      </c>
      <c r="Z32" s="325"/>
      <c r="AA32" s="325"/>
      <c r="AB32" s="325"/>
    </row>
    <row r="33" ht="15.75" customHeight="1">
      <c r="A33" s="325">
        <v>31.0</v>
      </c>
      <c r="B33" s="325" t="s">
        <v>667</v>
      </c>
      <c r="C33" s="325" t="s">
        <v>666</v>
      </c>
      <c r="D33" s="325" t="s">
        <v>153</v>
      </c>
      <c r="E33" s="325">
        <v>389.0</v>
      </c>
      <c r="F33" s="325">
        <v>1628.0</v>
      </c>
      <c r="G33" s="325">
        <v>4.6</v>
      </c>
      <c r="H33" s="325">
        <v>7.2</v>
      </c>
      <c r="I33" s="325">
        <v>7.2</v>
      </c>
      <c r="J33" s="325"/>
      <c r="K33" s="325">
        <v>4.6</v>
      </c>
      <c r="L33" s="325">
        <v>82.1</v>
      </c>
      <c r="M33" s="325"/>
      <c r="N33" s="325"/>
      <c r="O33" s="325">
        <v>1.5</v>
      </c>
      <c r="P33" s="325">
        <v>6.0</v>
      </c>
      <c r="Q33" s="325">
        <v>270.0</v>
      </c>
      <c r="R33" s="325"/>
      <c r="S33" s="325">
        <v>2.6</v>
      </c>
      <c r="T33" s="325"/>
      <c r="U33" s="325"/>
      <c r="V33" s="325">
        <v>0.01</v>
      </c>
      <c r="W33" s="325">
        <v>0.01</v>
      </c>
      <c r="X33" s="325">
        <v>0.54</v>
      </c>
      <c r="Y33" s="325">
        <v>0.0</v>
      </c>
      <c r="Z33" s="325"/>
      <c r="AA33" s="325"/>
      <c r="AB33" s="325"/>
    </row>
    <row r="34" ht="15.75" customHeight="1">
      <c r="A34" s="325">
        <v>32.0</v>
      </c>
      <c r="B34" s="325" t="s">
        <v>671</v>
      </c>
      <c r="C34" s="325" t="s">
        <v>670</v>
      </c>
      <c r="D34" s="325" t="s">
        <v>153</v>
      </c>
      <c r="E34" s="325">
        <v>342.0</v>
      </c>
      <c r="F34" s="325">
        <v>1429.0</v>
      </c>
      <c r="G34" s="325">
        <v>9.5</v>
      </c>
      <c r="H34" s="325">
        <v>6.7</v>
      </c>
      <c r="I34" s="325">
        <v>6.7</v>
      </c>
      <c r="J34" s="325"/>
      <c r="K34" s="325">
        <v>2.7</v>
      </c>
      <c r="L34" s="325">
        <v>79.8</v>
      </c>
      <c r="M34" s="325">
        <v>74.6</v>
      </c>
      <c r="N34" s="325">
        <v>5.2</v>
      </c>
      <c r="O34" s="325">
        <v>1.3</v>
      </c>
      <c r="P34" s="325">
        <v>11.0</v>
      </c>
      <c r="Q34" s="325">
        <v>221.0</v>
      </c>
      <c r="R34" s="325">
        <v>0.58</v>
      </c>
      <c r="S34" s="325">
        <v>2.7</v>
      </c>
      <c r="T34" s="325"/>
      <c r="U34" s="325">
        <v>2.0</v>
      </c>
      <c r="V34" s="325">
        <v>0.15</v>
      </c>
      <c r="W34" s="325">
        <v>0.34</v>
      </c>
      <c r="X34" s="325">
        <v>2.73</v>
      </c>
      <c r="Y34" s="325">
        <v>9.8</v>
      </c>
      <c r="Z34" s="325"/>
      <c r="AA34" s="325"/>
      <c r="AB34" s="325"/>
    </row>
    <row r="35" ht="15.75" customHeight="1">
      <c r="A35" s="325">
        <v>33.0</v>
      </c>
      <c r="B35" s="325" t="s">
        <v>675</v>
      </c>
      <c r="C35" s="325" t="s">
        <v>674</v>
      </c>
      <c r="D35" s="325" t="s">
        <v>153</v>
      </c>
      <c r="E35" s="325">
        <v>349.0</v>
      </c>
      <c r="F35" s="325">
        <v>1462.0</v>
      </c>
      <c r="G35" s="325">
        <v>13.0</v>
      </c>
      <c r="H35" s="325">
        <v>5.2</v>
      </c>
      <c r="I35" s="325">
        <v>5.2</v>
      </c>
      <c r="J35" s="325"/>
      <c r="K35" s="325">
        <v>2.5</v>
      </c>
      <c r="L35" s="325">
        <v>78.0</v>
      </c>
      <c r="M35" s="325"/>
      <c r="N35" s="325"/>
      <c r="O35" s="325">
        <v>1.3</v>
      </c>
      <c r="P35" s="325">
        <v>12.0</v>
      </c>
      <c r="Q35" s="325">
        <v>190.0</v>
      </c>
      <c r="R35" s="325"/>
      <c r="S35" s="325">
        <v>1.5</v>
      </c>
      <c r="T35" s="325"/>
      <c r="U35" s="325">
        <v>0.0</v>
      </c>
      <c r="V35" s="325">
        <v>0.33</v>
      </c>
      <c r="W35" s="325">
        <v>0.11</v>
      </c>
      <c r="X35" s="325">
        <v>2.85</v>
      </c>
      <c r="Y35" s="325">
        <v>0.7</v>
      </c>
      <c r="Z35" s="325"/>
      <c r="AA35" s="325"/>
      <c r="AB35" s="325"/>
    </row>
    <row r="36" ht="15.75" customHeight="1">
      <c r="A36" s="325">
        <v>34.0</v>
      </c>
      <c r="B36" s="325" t="s">
        <v>679</v>
      </c>
      <c r="C36" s="325" t="s">
        <v>678</v>
      </c>
      <c r="D36" s="325" t="s">
        <v>153</v>
      </c>
      <c r="E36" s="325">
        <v>104.0</v>
      </c>
      <c r="F36" s="325">
        <v>437.0</v>
      </c>
      <c r="G36" s="325">
        <v>67.3</v>
      </c>
      <c r="H36" s="325">
        <v>3.3</v>
      </c>
      <c r="I36" s="325">
        <v>3.3</v>
      </c>
      <c r="J36" s="325"/>
      <c r="K36" s="325">
        <v>0.8</v>
      </c>
      <c r="L36" s="325">
        <v>27.8</v>
      </c>
      <c r="M36" s="325">
        <v>25.1</v>
      </c>
      <c r="N36" s="325">
        <v>2.7</v>
      </c>
      <c r="O36" s="325">
        <v>0.8</v>
      </c>
      <c r="P36" s="325">
        <v>8.0</v>
      </c>
      <c r="Q36" s="325">
        <v>113.0</v>
      </c>
      <c r="R36" s="325">
        <v>0.45</v>
      </c>
      <c r="S36" s="325">
        <v>0.8</v>
      </c>
      <c r="T36" s="325"/>
      <c r="U36" s="325">
        <v>0.0</v>
      </c>
      <c r="V36" s="325">
        <v>0.14</v>
      </c>
      <c r="W36" s="325">
        <v>0.07</v>
      </c>
      <c r="X36" s="325">
        <v>1.44</v>
      </c>
      <c r="Y36" s="325">
        <v>4.8</v>
      </c>
      <c r="Z36" s="325"/>
      <c r="AA36" s="325"/>
      <c r="AB36" s="325"/>
    </row>
    <row r="37" ht="15.75" customHeight="1">
      <c r="A37" s="325">
        <v>35.0</v>
      </c>
      <c r="B37" s="325" t="s">
        <v>683</v>
      </c>
      <c r="C37" s="325" t="s">
        <v>682</v>
      </c>
      <c r="D37" s="325" t="s">
        <v>153</v>
      </c>
      <c r="E37" s="325">
        <v>314.0</v>
      </c>
      <c r="F37" s="325">
        <v>1313.0</v>
      </c>
      <c r="G37" s="325">
        <v>22.0</v>
      </c>
      <c r="H37" s="325">
        <v>6.2</v>
      </c>
      <c r="I37" s="325">
        <v>6.2</v>
      </c>
      <c r="J37" s="325"/>
      <c r="K37" s="325">
        <v>3.2</v>
      </c>
      <c r="L37" s="325">
        <v>67.0</v>
      </c>
      <c r="M37" s="325"/>
      <c r="N37" s="325"/>
      <c r="O37" s="325">
        <v>1.6</v>
      </c>
      <c r="P37" s="325">
        <v>22.0</v>
      </c>
      <c r="Q37" s="325">
        <v>285.0</v>
      </c>
      <c r="R37" s="325"/>
      <c r="S37" s="325">
        <v>0.4</v>
      </c>
      <c r="T37" s="325"/>
      <c r="U37" s="325">
        <v>4.0</v>
      </c>
      <c r="V37" s="325">
        <v>0.28</v>
      </c>
      <c r="W37" s="325">
        <v>0.36</v>
      </c>
      <c r="X37" s="325">
        <v>3.02</v>
      </c>
      <c r="Y37" s="325"/>
      <c r="Z37" s="325"/>
      <c r="AA37" s="325"/>
      <c r="AB37" s="325"/>
    </row>
    <row r="38" ht="15.75" customHeight="1">
      <c r="A38" s="325">
        <v>36.0</v>
      </c>
      <c r="B38" s="325" t="s">
        <v>687</v>
      </c>
      <c r="C38" s="325" t="s">
        <v>686</v>
      </c>
      <c r="D38" s="325" t="s">
        <v>153</v>
      </c>
      <c r="E38" s="325">
        <v>326.0</v>
      </c>
      <c r="F38" s="325">
        <v>1366.0</v>
      </c>
      <c r="G38" s="325">
        <v>11.9</v>
      </c>
      <c r="H38" s="325">
        <v>8.7</v>
      </c>
      <c r="I38" s="325">
        <v>8.7</v>
      </c>
      <c r="J38" s="325"/>
      <c r="K38" s="325">
        <v>6.5</v>
      </c>
      <c r="L38" s="325">
        <v>71.2</v>
      </c>
      <c r="M38" s="325">
        <v>61.6</v>
      </c>
      <c r="N38" s="325">
        <v>9.6</v>
      </c>
      <c r="O38" s="325">
        <v>1.7</v>
      </c>
      <c r="P38" s="325">
        <v>64.0</v>
      </c>
      <c r="Q38" s="325">
        <v>454.0</v>
      </c>
      <c r="R38" s="325">
        <v>1.73</v>
      </c>
      <c r="S38" s="325">
        <v>2.0</v>
      </c>
      <c r="T38" s="325"/>
      <c r="U38" s="325">
        <v>0.0</v>
      </c>
      <c r="V38" s="325">
        <v>0.45</v>
      </c>
      <c r="W38" s="325">
        <v>0.13</v>
      </c>
      <c r="X38" s="325">
        <v>2.25</v>
      </c>
      <c r="Y38" s="325">
        <v>1.2</v>
      </c>
      <c r="Z38" s="325"/>
      <c r="AA38" s="325"/>
      <c r="AB38" s="325"/>
    </row>
    <row r="39" ht="15.75" customHeight="1">
      <c r="A39" s="325">
        <v>37.0</v>
      </c>
      <c r="B39" s="325" t="s">
        <v>691</v>
      </c>
      <c r="C39" s="325" t="s">
        <v>690</v>
      </c>
      <c r="D39" s="325" t="s">
        <v>153</v>
      </c>
      <c r="E39" s="325">
        <v>365.0</v>
      </c>
      <c r="F39" s="325">
        <v>1529.0</v>
      </c>
      <c r="G39" s="325">
        <v>8.3</v>
      </c>
      <c r="H39" s="325">
        <v>0.3</v>
      </c>
      <c r="I39" s="325">
        <v>0.3</v>
      </c>
      <c r="J39" s="325"/>
      <c r="K39" s="325">
        <v>0.1</v>
      </c>
      <c r="L39" s="325">
        <v>91.3</v>
      </c>
      <c r="M39" s="325">
        <v>90.4</v>
      </c>
      <c r="N39" s="325">
        <v>0.9</v>
      </c>
      <c r="O39" s="325">
        <v>0.1</v>
      </c>
      <c r="P39" s="325">
        <v>2.0</v>
      </c>
      <c r="Q39" s="325">
        <v>13.0</v>
      </c>
      <c r="R39" s="325">
        <v>0.06</v>
      </c>
      <c r="S39" s="325"/>
      <c r="T39" s="325"/>
      <c r="U39" s="325">
        <v>1.0</v>
      </c>
      <c r="V39" s="325">
        <v>0.0</v>
      </c>
      <c r="W39" s="325">
        <v>0.0</v>
      </c>
      <c r="X39" s="325">
        <v>0.0</v>
      </c>
      <c r="Y39" s="325">
        <v>0.0</v>
      </c>
      <c r="Z39" s="325"/>
      <c r="AA39" s="325"/>
      <c r="AB39" s="325"/>
    </row>
    <row r="40" ht="15.75" customHeight="1">
      <c r="A40" s="325">
        <v>38.0</v>
      </c>
      <c r="B40" s="325" t="s">
        <v>695</v>
      </c>
      <c r="C40" s="325" t="s">
        <v>694</v>
      </c>
      <c r="D40" s="325" t="s">
        <v>153</v>
      </c>
      <c r="E40" s="325">
        <v>355.0</v>
      </c>
      <c r="F40" s="325">
        <v>1487.0</v>
      </c>
      <c r="G40" s="325">
        <v>11.4</v>
      </c>
      <c r="H40" s="325">
        <v>7.3</v>
      </c>
      <c r="I40" s="325">
        <v>7.3</v>
      </c>
      <c r="J40" s="325"/>
      <c r="K40" s="325">
        <v>3.4</v>
      </c>
      <c r="L40" s="325">
        <v>76.2</v>
      </c>
      <c r="M40" s="325"/>
      <c r="N40" s="325"/>
      <c r="O40" s="325">
        <v>1.7</v>
      </c>
      <c r="P40" s="325">
        <v>12.0</v>
      </c>
      <c r="Q40" s="325">
        <v>328.0</v>
      </c>
      <c r="R40" s="325"/>
      <c r="S40" s="325">
        <v>0.2</v>
      </c>
      <c r="T40" s="325"/>
      <c r="U40" s="325">
        <v>8.0</v>
      </c>
      <c r="V40" s="325">
        <v>0.38</v>
      </c>
      <c r="W40" s="325">
        <v>0.22</v>
      </c>
      <c r="X40" s="325">
        <v>2.84</v>
      </c>
      <c r="Y40" s="325">
        <v>2.1</v>
      </c>
      <c r="Z40" s="325"/>
      <c r="AA40" s="325"/>
      <c r="AB40" s="325"/>
    </row>
    <row r="41" ht="15.75" customHeight="1">
      <c r="A41" s="325">
        <v>39.0</v>
      </c>
      <c r="B41" s="325" t="s">
        <v>699</v>
      </c>
      <c r="C41" s="325" t="s">
        <v>698</v>
      </c>
      <c r="D41" s="325" t="s">
        <v>153</v>
      </c>
      <c r="E41" s="325">
        <v>103.0</v>
      </c>
      <c r="F41" s="325">
        <v>431.0</v>
      </c>
      <c r="G41" s="325">
        <v>74.5</v>
      </c>
      <c r="H41" s="325">
        <v>2.6</v>
      </c>
      <c r="I41" s="325">
        <v>2.6</v>
      </c>
      <c r="J41" s="325"/>
      <c r="K41" s="325">
        <v>1.3</v>
      </c>
      <c r="L41" s="325">
        <v>21.1</v>
      </c>
      <c r="M41" s="325"/>
      <c r="N41" s="325"/>
      <c r="O41" s="325">
        <v>0.5</v>
      </c>
      <c r="P41" s="325">
        <v>14.0</v>
      </c>
      <c r="Q41" s="325">
        <v>78.0</v>
      </c>
      <c r="R41" s="325"/>
      <c r="S41" s="325">
        <v>1.2</v>
      </c>
      <c r="T41" s="325"/>
      <c r="U41" s="325">
        <v>0.0</v>
      </c>
      <c r="V41" s="325">
        <v>0.03</v>
      </c>
      <c r="W41" s="325">
        <v>0.09</v>
      </c>
      <c r="X41" s="325">
        <v>0.54</v>
      </c>
      <c r="Y41" s="325">
        <v>0.0</v>
      </c>
      <c r="Z41" s="325"/>
      <c r="AA41" s="325"/>
      <c r="AB41" s="325"/>
    </row>
    <row r="42" ht="15.75" customHeight="1">
      <c r="A42" s="325">
        <v>40.0</v>
      </c>
      <c r="B42" s="325" t="s">
        <v>703</v>
      </c>
      <c r="C42" s="325" t="s">
        <v>702</v>
      </c>
      <c r="D42" s="325" t="s">
        <v>153</v>
      </c>
      <c r="E42" s="325">
        <v>349.0</v>
      </c>
      <c r="F42" s="325">
        <v>1459.0</v>
      </c>
      <c r="G42" s="325">
        <v>13.4</v>
      </c>
      <c r="H42" s="325">
        <v>7.3</v>
      </c>
      <c r="I42" s="325">
        <v>7.3</v>
      </c>
      <c r="J42" s="325"/>
      <c r="K42" s="325">
        <v>3.9</v>
      </c>
      <c r="L42" s="325">
        <v>73.5</v>
      </c>
      <c r="M42" s="325"/>
      <c r="N42" s="325"/>
      <c r="O42" s="325">
        <v>1.9</v>
      </c>
      <c r="P42" s="325">
        <v>89.0</v>
      </c>
      <c r="Q42" s="325">
        <v>348.0</v>
      </c>
      <c r="R42" s="325"/>
      <c r="S42" s="325">
        <v>3.7</v>
      </c>
      <c r="T42" s="325"/>
      <c r="U42" s="325">
        <v>5.0</v>
      </c>
      <c r="V42" s="325">
        <v>0.41</v>
      </c>
      <c r="W42" s="325">
        <v>0.31</v>
      </c>
      <c r="X42" s="325">
        <v>2.87</v>
      </c>
      <c r="Y42" s="325">
        <v>3.9</v>
      </c>
      <c r="Z42" s="325"/>
      <c r="AA42" s="325"/>
      <c r="AB42" s="325"/>
    </row>
    <row r="43" ht="15.75" customHeight="1">
      <c r="A43" s="325">
        <v>41.0</v>
      </c>
      <c r="B43" s="325" t="s">
        <v>707</v>
      </c>
      <c r="C43" s="325" t="s">
        <v>706</v>
      </c>
      <c r="D43" s="325" t="s">
        <v>153</v>
      </c>
      <c r="E43" s="325">
        <v>349.0</v>
      </c>
      <c r="F43" s="325">
        <v>1461.0</v>
      </c>
      <c r="G43" s="325">
        <v>12.6</v>
      </c>
      <c r="H43" s="325">
        <v>5.9</v>
      </c>
      <c r="I43" s="325">
        <v>5.9</v>
      </c>
      <c r="J43" s="325"/>
      <c r="K43" s="325">
        <v>2.1</v>
      </c>
      <c r="L43" s="325">
        <v>78.3</v>
      </c>
      <c r="M43" s="325"/>
      <c r="N43" s="325"/>
      <c r="O43" s="325">
        <v>1.1</v>
      </c>
      <c r="P43" s="325">
        <v>47.0</v>
      </c>
      <c r="Q43" s="325">
        <v>187.0</v>
      </c>
      <c r="R43" s="325"/>
      <c r="S43" s="325">
        <v>3.8</v>
      </c>
      <c r="T43" s="325"/>
      <c r="U43" s="325">
        <v>0.0</v>
      </c>
      <c r="V43" s="325">
        <v>0.16</v>
      </c>
      <c r="W43" s="325">
        <v>0.08</v>
      </c>
      <c r="X43" s="325">
        <v>2.64</v>
      </c>
      <c r="Y43" s="325">
        <v>1.9</v>
      </c>
      <c r="Z43" s="325"/>
      <c r="AA43" s="325"/>
      <c r="AB43" s="325"/>
    </row>
    <row r="44" ht="15.75" customHeight="1">
      <c r="A44" s="325">
        <v>42.0</v>
      </c>
      <c r="B44" s="325" t="s">
        <v>711</v>
      </c>
      <c r="C44" s="325" t="s">
        <v>710</v>
      </c>
      <c r="D44" s="325" t="s">
        <v>153</v>
      </c>
      <c r="E44" s="325">
        <v>345.0</v>
      </c>
      <c r="F44" s="325">
        <v>1445.0</v>
      </c>
      <c r="G44" s="325">
        <v>12.8</v>
      </c>
      <c r="H44" s="325">
        <v>5.7</v>
      </c>
      <c r="I44" s="325">
        <v>5.7</v>
      </c>
      <c r="J44" s="325"/>
      <c r="K44" s="325">
        <v>1.5</v>
      </c>
      <c r="L44" s="325">
        <v>78.7</v>
      </c>
      <c r="M44" s="325"/>
      <c r="N44" s="325"/>
      <c r="O44" s="325">
        <v>1.3</v>
      </c>
      <c r="P44" s="325">
        <v>9.0</v>
      </c>
      <c r="Q44" s="325">
        <v>166.0</v>
      </c>
      <c r="R44" s="325"/>
      <c r="S44" s="325">
        <v>4.4</v>
      </c>
      <c r="T44" s="325"/>
      <c r="U44" s="325">
        <v>0.0</v>
      </c>
      <c r="V44" s="325">
        <v>0.26</v>
      </c>
      <c r="W44" s="325">
        <v>0.14</v>
      </c>
      <c r="X44" s="325">
        <v>2.63</v>
      </c>
      <c r="Y44" s="325">
        <v>2.1</v>
      </c>
      <c r="Z44" s="325"/>
      <c r="AA44" s="325"/>
      <c r="AB44" s="325"/>
    </row>
    <row r="45" ht="15.75" customHeight="1">
      <c r="A45" s="325">
        <v>43.0</v>
      </c>
      <c r="B45" s="325" t="s">
        <v>715</v>
      </c>
      <c r="C45" s="325" t="s">
        <v>714</v>
      </c>
      <c r="D45" s="325" t="s">
        <v>153</v>
      </c>
      <c r="E45" s="325">
        <v>324.0</v>
      </c>
      <c r="F45" s="325">
        <v>1358.0</v>
      </c>
      <c r="G45" s="325">
        <v>13.3</v>
      </c>
      <c r="H45" s="325">
        <v>8.3</v>
      </c>
      <c r="I45" s="325">
        <v>8.3</v>
      </c>
      <c r="J45" s="325"/>
      <c r="K45" s="325">
        <v>1.2</v>
      </c>
      <c r="L45" s="325">
        <v>74.0</v>
      </c>
      <c r="M45" s="325">
        <v>72.4</v>
      </c>
      <c r="N45" s="325">
        <v>1.6</v>
      </c>
      <c r="O45" s="325">
        <v>3.2</v>
      </c>
      <c r="P45" s="325">
        <v>70.0</v>
      </c>
      <c r="Q45" s="325">
        <v>58.0</v>
      </c>
      <c r="R45" s="325">
        <v>0.41</v>
      </c>
      <c r="S45" s="325">
        <v>2.0</v>
      </c>
      <c r="T45" s="325"/>
      <c r="U45" s="325">
        <v>0.0</v>
      </c>
      <c r="V45" s="325">
        <v>0.09</v>
      </c>
      <c r="W45" s="325">
        <v>0.06</v>
      </c>
      <c r="X45" s="325">
        <v>4.45</v>
      </c>
      <c r="Y45" s="325">
        <v>0.9</v>
      </c>
      <c r="Z45" s="325"/>
      <c r="AA45" s="325"/>
      <c r="AB45" s="325"/>
    </row>
    <row r="46" ht="15.75" customHeight="1">
      <c r="A46" s="325">
        <v>44.0</v>
      </c>
      <c r="B46" s="325" t="s">
        <v>719</v>
      </c>
      <c r="C46" s="325" t="s">
        <v>718</v>
      </c>
      <c r="D46" s="325" t="s">
        <v>153</v>
      </c>
      <c r="E46" s="325">
        <v>192.0</v>
      </c>
      <c r="F46" s="325">
        <v>803.0</v>
      </c>
      <c r="G46" s="325">
        <v>52.7</v>
      </c>
      <c r="H46" s="325">
        <v>2.6</v>
      </c>
      <c r="I46" s="325">
        <v>2.6</v>
      </c>
      <c r="J46" s="325"/>
      <c r="K46" s="325">
        <v>2.2</v>
      </c>
      <c r="L46" s="325">
        <v>41.3</v>
      </c>
      <c r="M46" s="325"/>
      <c r="N46" s="325"/>
      <c r="O46" s="325">
        <v>1.2</v>
      </c>
      <c r="P46" s="325">
        <v>11.0</v>
      </c>
      <c r="Q46" s="325">
        <v>44.0</v>
      </c>
      <c r="R46" s="325"/>
      <c r="S46" s="325"/>
      <c r="T46" s="325"/>
      <c r="U46" s="325">
        <v>0.0</v>
      </c>
      <c r="V46" s="325">
        <v>0.02</v>
      </c>
      <c r="W46" s="325">
        <v>0.2</v>
      </c>
      <c r="X46" s="325">
        <v>1.25</v>
      </c>
      <c r="Y46" s="325">
        <v>0.8</v>
      </c>
      <c r="Z46" s="325"/>
      <c r="AA46" s="325"/>
      <c r="AB46" s="325"/>
    </row>
    <row r="47" ht="15.75" customHeight="1">
      <c r="A47" s="325">
        <v>45.0</v>
      </c>
      <c r="B47" s="325" t="s">
        <v>722</v>
      </c>
      <c r="C47" s="325" t="s">
        <v>504</v>
      </c>
      <c r="D47" s="325" t="s">
        <v>153</v>
      </c>
      <c r="E47" s="325">
        <v>295.0</v>
      </c>
      <c r="F47" s="325">
        <v>1236.0</v>
      </c>
      <c r="G47" s="325">
        <v>24.4</v>
      </c>
      <c r="H47" s="325">
        <v>7.2</v>
      </c>
      <c r="I47" s="325">
        <v>7.2</v>
      </c>
      <c r="J47" s="325"/>
      <c r="K47" s="325">
        <v>0.2</v>
      </c>
      <c r="L47" s="325">
        <v>66.2</v>
      </c>
      <c r="M47" s="325"/>
      <c r="N47" s="325"/>
      <c r="O47" s="325">
        <v>2.0</v>
      </c>
      <c r="P47" s="325">
        <v>60.0</v>
      </c>
      <c r="Q47" s="325">
        <v>224.0</v>
      </c>
      <c r="R47" s="325"/>
      <c r="S47" s="325">
        <v>6.5</v>
      </c>
      <c r="T47" s="325"/>
      <c r="U47" s="325">
        <v>0.0</v>
      </c>
      <c r="V47" s="325">
        <v>0.3</v>
      </c>
      <c r="W47" s="325">
        <v>0.23</v>
      </c>
      <c r="X47" s="325">
        <v>6.35</v>
      </c>
      <c r="Y47" s="325"/>
      <c r="Z47" s="325"/>
      <c r="AA47" s="325"/>
      <c r="AB47" s="325"/>
    </row>
    <row r="48" ht="15.75" customHeight="1">
      <c r="A48" s="325">
        <v>46.0</v>
      </c>
      <c r="B48" s="325" t="s">
        <v>726</v>
      </c>
      <c r="C48" s="325" t="s">
        <v>725</v>
      </c>
      <c r="D48" s="325" t="s">
        <v>153</v>
      </c>
      <c r="E48" s="325">
        <v>328.0</v>
      </c>
      <c r="F48" s="325">
        <v>1374.0</v>
      </c>
      <c r="G48" s="325">
        <v>17.3</v>
      </c>
      <c r="H48" s="325">
        <v>9.6</v>
      </c>
      <c r="I48" s="325">
        <v>9.6</v>
      </c>
      <c r="J48" s="325"/>
      <c r="K48" s="325">
        <v>0.3</v>
      </c>
      <c r="L48" s="325">
        <v>71.8</v>
      </c>
      <c r="M48" s="325"/>
      <c r="N48" s="325"/>
      <c r="O48" s="325">
        <v>1.0</v>
      </c>
      <c r="P48" s="325">
        <v>40.0</v>
      </c>
      <c r="Q48" s="325">
        <v>107.0</v>
      </c>
      <c r="R48" s="325"/>
      <c r="S48" s="325">
        <v>1.6</v>
      </c>
      <c r="T48" s="325"/>
      <c r="U48" s="325">
        <v>0.0</v>
      </c>
      <c r="V48" s="325">
        <v>0.13</v>
      </c>
      <c r="W48" s="325">
        <v>0.14</v>
      </c>
      <c r="X48" s="325">
        <v>1.22</v>
      </c>
      <c r="Y48" s="325">
        <v>1.0</v>
      </c>
      <c r="Z48" s="325"/>
      <c r="AA48" s="325"/>
      <c r="AB48" s="325"/>
    </row>
    <row r="49" ht="15.75" customHeight="1">
      <c r="A49" s="325">
        <v>47.0</v>
      </c>
      <c r="B49" s="325" t="s">
        <v>728</v>
      </c>
      <c r="C49" s="325" t="s">
        <v>502</v>
      </c>
      <c r="D49" s="325" t="s">
        <v>153</v>
      </c>
      <c r="E49" s="325">
        <v>317.0</v>
      </c>
      <c r="F49" s="325">
        <v>1326.0</v>
      </c>
      <c r="G49" s="325">
        <v>20.8</v>
      </c>
      <c r="H49" s="325">
        <v>6.8</v>
      </c>
      <c r="I49" s="325">
        <v>6.8</v>
      </c>
      <c r="J49" s="325"/>
      <c r="K49" s="325">
        <v>2.5</v>
      </c>
      <c r="L49" s="325">
        <v>69.2</v>
      </c>
      <c r="M49" s="325">
        <v>66.8</v>
      </c>
      <c r="N49" s="325">
        <v>2.4</v>
      </c>
      <c r="O49" s="325">
        <v>0.7</v>
      </c>
      <c r="P49" s="325">
        <v>13.0</v>
      </c>
      <c r="Q49" s="325">
        <v>60.0</v>
      </c>
      <c r="R49" s="325">
        <v>0.74</v>
      </c>
      <c r="S49" s="325">
        <v>0.4</v>
      </c>
      <c r="T49" s="325"/>
      <c r="U49" s="325">
        <v>0.0</v>
      </c>
      <c r="V49" s="325">
        <v>0.08</v>
      </c>
      <c r="W49" s="325">
        <v>0.16</v>
      </c>
      <c r="X49" s="325">
        <v>1.22</v>
      </c>
      <c r="Y49" s="325">
        <v>0.0</v>
      </c>
      <c r="Z49" s="325"/>
      <c r="AA49" s="325"/>
      <c r="AB49" s="325"/>
    </row>
    <row r="50" ht="15.75" customHeight="1">
      <c r="A50" s="325">
        <v>48.0</v>
      </c>
      <c r="B50" s="325" t="s">
        <v>732</v>
      </c>
      <c r="C50" s="325" t="s">
        <v>731</v>
      </c>
      <c r="D50" s="325" t="s">
        <v>153</v>
      </c>
      <c r="E50" s="325">
        <v>310.0</v>
      </c>
      <c r="F50" s="325">
        <v>1297.0</v>
      </c>
      <c r="G50" s="325">
        <v>30.3</v>
      </c>
      <c r="H50" s="325">
        <v>9.5</v>
      </c>
      <c r="I50" s="325">
        <v>9.5</v>
      </c>
      <c r="J50" s="325"/>
      <c r="K50" s="325">
        <v>7.3</v>
      </c>
      <c r="L50" s="325">
        <v>51.7</v>
      </c>
      <c r="M50" s="325"/>
      <c r="N50" s="325"/>
      <c r="O50" s="325">
        <v>1.2</v>
      </c>
      <c r="P50" s="325"/>
      <c r="Q50" s="325"/>
      <c r="R50" s="325"/>
      <c r="S50" s="325">
        <v>5.29</v>
      </c>
      <c r="T50" s="325"/>
      <c r="U50" s="325"/>
      <c r="V50" s="325">
        <v>1.05</v>
      </c>
      <c r="W50" s="325">
        <v>0.34</v>
      </c>
      <c r="X50" s="325">
        <v>4.19</v>
      </c>
      <c r="Y50" s="325"/>
      <c r="Z50" s="325">
        <v>233.0</v>
      </c>
      <c r="AA50" s="325"/>
      <c r="AB50" s="325"/>
    </row>
    <row r="51" ht="15.75" customHeight="1">
      <c r="A51" s="325">
        <v>49.0</v>
      </c>
      <c r="B51" s="325" t="s">
        <v>736</v>
      </c>
      <c r="C51" s="325" t="s">
        <v>735</v>
      </c>
      <c r="D51" s="325" t="s">
        <v>153</v>
      </c>
      <c r="E51" s="325">
        <v>277.0</v>
      </c>
      <c r="F51" s="325">
        <v>1161.0</v>
      </c>
      <c r="G51" s="325">
        <v>27.0</v>
      </c>
      <c r="H51" s="325">
        <v>8.4</v>
      </c>
      <c r="I51" s="325">
        <v>8.4</v>
      </c>
      <c r="J51" s="325"/>
      <c r="K51" s="325">
        <v>0.2</v>
      </c>
      <c r="L51" s="325">
        <v>62.9</v>
      </c>
      <c r="M51" s="325">
        <v>60.5</v>
      </c>
      <c r="N51" s="325">
        <v>2.4</v>
      </c>
      <c r="O51" s="325">
        <v>1.5</v>
      </c>
      <c r="P51" s="325">
        <v>35.0</v>
      </c>
      <c r="Q51" s="325">
        <v>101.0</v>
      </c>
      <c r="R51" s="325">
        <v>0.74</v>
      </c>
      <c r="S51" s="325">
        <v>3.14</v>
      </c>
      <c r="T51" s="325"/>
      <c r="U51" s="325">
        <v>0.0</v>
      </c>
      <c r="V51" s="325">
        <v>0.33</v>
      </c>
      <c r="W51" s="325">
        <v>0.26</v>
      </c>
      <c r="X51" s="325">
        <v>3.14</v>
      </c>
      <c r="Y51" s="325">
        <v>1.0</v>
      </c>
      <c r="Z51" s="325"/>
      <c r="AA51" s="325"/>
      <c r="AB51" s="325"/>
    </row>
    <row r="52" ht="15.75" customHeight="1">
      <c r="A52" s="325">
        <v>50.0</v>
      </c>
      <c r="B52" s="325" t="s">
        <v>740</v>
      </c>
      <c r="C52" s="325" t="s">
        <v>739</v>
      </c>
      <c r="D52" s="325" t="s">
        <v>153</v>
      </c>
      <c r="E52" s="325">
        <v>351.0</v>
      </c>
      <c r="F52" s="325">
        <v>1467.0</v>
      </c>
      <c r="G52" s="325">
        <v>14.1</v>
      </c>
      <c r="H52" s="325">
        <v>10.7</v>
      </c>
      <c r="I52" s="325">
        <v>10.7</v>
      </c>
      <c r="J52" s="325"/>
      <c r="K52" s="325">
        <v>4.5</v>
      </c>
      <c r="L52" s="325">
        <v>65.9</v>
      </c>
      <c r="M52" s="325"/>
      <c r="N52" s="325"/>
      <c r="O52" s="325">
        <v>4.8</v>
      </c>
      <c r="P52" s="325">
        <v>573.0</v>
      </c>
      <c r="Q52" s="325">
        <v>342.0</v>
      </c>
      <c r="R52" s="325"/>
      <c r="S52" s="325">
        <v>4.0</v>
      </c>
      <c r="T52" s="325"/>
      <c r="U52" s="325">
        <v>0.0</v>
      </c>
      <c r="V52" s="325">
        <v>0.21</v>
      </c>
      <c r="W52" s="325">
        <v>0.22</v>
      </c>
      <c r="X52" s="325">
        <v>1.0</v>
      </c>
      <c r="Y52" s="325"/>
      <c r="Z52" s="325"/>
      <c r="AA52" s="325"/>
      <c r="AB52" s="325"/>
    </row>
    <row r="53" ht="15.75" customHeight="1">
      <c r="A53" s="325">
        <v>51.0</v>
      </c>
      <c r="B53" s="325" t="s">
        <v>743</v>
      </c>
      <c r="C53" s="325" t="s">
        <v>742</v>
      </c>
      <c r="D53" s="325" t="s">
        <v>153</v>
      </c>
      <c r="E53" s="325">
        <v>334.0</v>
      </c>
      <c r="F53" s="325">
        <v>1396.0</v>
      </c>
      <c r="G53" s="325">
        <v>12.8</v>
      </c>
      <c r="H53" s="325">
        <v>12.5</v>
      </c>
      <c r="I53" s="325">
        <v>12.5</v>
      </c>
      <c r="J53" s="325"/>
      <c r="K53" s="325">
        <v>6.5</v>
      </c>
      <c r="L53" s="325">
        <v>66.0</v>
      </c>
      <c r="M53" s="325">
        <v>56.0</v>
      </c>
      <c r="N53" s="325">
        <v>10.0</v>
      </c>
      <c r="O53" s="325">
        <v>2.2</v>
      </c>
      <c r="P53" s="325">
        <v>85.0</v>
      </c>
      <c r="Q53" s="325">
        <v>155.0</v>
      </c>
      <c r="R53" s="325">
        <v>3.54</v>
      </c>
      <c r="S53" s="325">
        <v>3.03</v>
      </c>
      <c r="T53" s="325">
        <v>0.0</v>
      </c>
      <c r="U53" s="325">
        <v>0.0</v>
      </c>
      <c r="V53" s="325">
        <v>0.4</v>
      </c>
      <c r="W53" s="325">
        <v>0.77</v>
      </c>
      <c r="X53" s="325"/>
      <c r="Y53" s="325">
        <v>0.0</v>
      </c>
      <c r="Z53" s="325"/>
      <c r="AA53" s="325">
        <v>30.0</v>
      </c>
      <c r="AB53" s="325">
        <v>776.0</v>
      </c>
    </row>
    <row r="54" ht="15.75" customHeight="1">
      <c r="A54" s="325">
        <v>52.0</v>
      </c>
      <c r="B54" s="325" t="s">
        <v>747</v>
      </c>
      <c r="C54" s="325" t="s">
        <v>746</v>
      </c>
      <c r="D54" s="325" t="s">
        <v>153</v>
      </c>
      <c r="E54" s="325">
        <v>355.0</v>
      </c>
      <c r="F54" s="325">
        <v>1484.0</v>
      </c>
      <c r="G54" s="325">
        <v>11.1</v>
      </c>
      <c r="H54" s="325">
        <v>13.3</v>
      </c>
      <c r="I54" s="325">
        <v>13.3</v>
      </c>
      <c r="J54" s="325"/>
      <c r="K54" s="325">
        <v>6.1</v>
      </c>
      <c r="L54" s="325">
        <v>67.1</v>
      </c>
      <c r="M54" s="325">
        <v>61.2</v>
      </c>
      <c r="N54" s="325">
        <v>5.9</v>
      </c>
      <c r="O54" s="325">
        <v>2.4</v>
      </c>
      <c r="P54" s="325">
        <v>120.0</v>
      </c>
      <c r="Q54" s="325">
        <v>165.0</v>
      </c>
      <c r="R54" s="325">
        <v>2.5</v>
      </c>
      <c r="S54" s="325">
        <v>4.31</v>
      </c>
      <c r="T54" s="325">
        <v>330.0</v>
      </c>
      <c r="U54" s="325">
        <v>0.0</v>
      </c>
      <c r="V54" s="325">
        <v>0.4</v>
      </c>
      <c r="W54" s="325">
        <v>0.24</v>
      </c>
      <c r="X54" s="325">
        <v>1.8</v>
      </c>
      <c r="Y54" s="325">
        <v>0.0</v>
      </c>
      <c r="Z54" s="325"/>
      <c r="AA54" s="325">
        <v>30.0</v>
      </c>
      <c r="AB54" s="325">
        <v>776.0</v>
      </c>
    </row>
    <row r="55" ht="15.75" customHeight="1">
      <c r="A55" s="325">
        <v>53.0</v>
      </c>
      <c r="B55" s="325" t="s">
        <v>751</v>
      </c>
      <c r="C55" s="325" t="s">
        <v>750</v>
      </c>
      <c r="D55" s="325" t="s">
        <v>153</v>
      </c>
      <c r="E55" s="325">
        <v>89.0</v>
      </c>
      <c r="F55" s="325">
        <v>372.0</v>
      </c>
      <c r="G55" s="325">
        <v>79.0</v>
      </c>
      <c r="H55" s="325">
        <v>2.8</v>
      </c>
      <c r="I55" s="325">
        <v>2.8</v>
      </c>
      <c r="J55" s="325"/>
      <c r="K55" s="325">
        <v>1.3</v>
      </c>
      <c r="L55" s="325">
        <v>16.3</v>
      </c>
      <c r="M55" s="325"/>
      <c r="N55" s="325"/>
      <c r="O55" s="325">
        <v>0.6</v>
      </c>
      <c r="P55" s="325">
        <v>27.0</v>
      </c>
      <c r="Q55" s="325">
        <v>61.0</v>
      </c>
      <c r="R55" s="325"/>
      <c r="S55" s="325">
        <v>1.6</v>
      </c>
      <c r="T55" s="325"/>
      <c r="U55" s="325"/>
      <c r="V55" s="325">
        <v>0.01</v>
      </c>
      <c r="W55" s="325">
        <v>0.0</v>
      </c>
      <c r="X55" s="325">
        <v>0.26</v>
      </c>
      <c r="Y55" s="325">
        <v>0.0</v>
      </c>
      <c r="Z55" s="325"/>
      <c r="AA55" s="325">
        <v>24.0</v>
      </c>
      <c r="AB55" s="325">
        <v>472.0</v>
      </c>
    </row>
    <row r="56" ht="15.75" customHeight="1">
      <c r="A56" s="325">
        <v>54.0</v>
      </c>
      <c r="B56" s="325" t="s">
        <v>755</v>
      </c>
      <c r="C56" s="325" t="s">
        <v>754</v>
      </c>
      <c r="D56" s="325" t="s">
        <v>153</v>
      </c>
      <c r="E56" s="325">
        <v>351.0</v>
      </c>
      <c r="F56" s="325">
        <v>1470.0</v>
      </c>
      <c r="G56" s="325">
        <v>11.5</v>
      </c>
      <c r="H56" s="325">
        <v>13.6</v>
      </c>
      <c r="I56" s="325">
        <v>13.6</v>
      </c>
      <c r="J56" s="325"/>
      <c r="K56" s="325">
        <v>5.8</v>
      </c>
      <c r="L56" s="325">
        <v>66.6</v>
      </c>
      <c r="M56" s="325">
        <v>60.7</v>
      </c>
      <c r="N56" s="325">
        <v>5.9</v>
      </c>
      <c r="O56" s="325">
        <v>2.5</v>
      </c>
      <c r="P56" s="325">
        <v>56.0</v>
      </c>
      <c r="Q56" s="325">
        <v>242.0</v>
      </c>
      <c r="R56" s="325">
        <v>3.3</v>
      </c>
      <c r="S56" s="325">
        <v>7.5</v>
      </c>
      <c r="T56" s="325"/>
      <c r="U56" s="325">
        <v>0.0</v>
      </c>
      <c r="V56" s="325">
        <v>0.48</v>
      </c>
      <c r="W56" s="325">
        <v>0.03</v>
      </c>
      <c r="X56" s="325">
        <v>1.4</v>
      </c>
      <c r="Y56" s="325">
        <v>0.5</v>
      </c>
      <c r="Z56" s="325"/>
      <c r="AA56" s="325">
        <v>30.0</v>
      </c>
      <c r="AB56" s="325">
        <v>776.0</v>
      </c>
    </row>
    <row r="57" ht="15.75" customHeight="1">
      <c r="A57" s="325">
        <v>55.0</v>
      </c>
      <c r="B57" s="325" t="s">
        <v>759</v>
      </c>
      <c r="C57" s="325" t="s">
        <v>758</v>
      </c>
      <c r="D57" s="325" t="s">
        <v>153</v>
      </c>
      <c r="E57" s="325">
        <v>361.0</v>
      </c>
      <c r="F57" s="325">
        <v>1510.0</v>
      </c>
      <c r="G57" s="325">
        <v>11.1</v>
      </c>
      <c r="H57" s="325">
        <v>11.1</v>
      </c>
      <c r="I57" s="325">
        <v>11.1</v>
      </c>
      <c r="J57" s="325"/>
      <c r="K57" s="325">
        <v>7.7</v>
      </c>
      <c r="L57" s="325">
        <v>67.4</v>
      </c>
      <c r="M57" s="325">
        <v>61.5</v>
      </c>
      <c r="N57" s="325">
        <v>5.9</v>
      </c>
      <c r="O57" s="325">
        <v>2.7</v>
      </c>
      <c r="P57" s="325">
        <v>93.0</v>
      </c>
      <c r="Q57" s="325">
        <v>355.0</v>
      </c>
      <c r="R57" s="325">
        <v>3.3</v>
      </c>
      <c r="S57" s="325">
        <v>4.3</v>
      </c>
      <c r="T57" s="325"/>
      <c r="U57" s="325">
        <v>0.0</v>
      </c>
      <c r="V57" s="325">
        <v>0.59</v>
      </c>
      <c r="W57" s="325">
        <v>0.3</v>
      </c>
      <c r="X57" s="325">
        <v>1.23</v>
      </c>
      <c r="Y57" s="325">
        <v>2.2</v>
      </c>
      <c r="Z57" s="325"/>
      <c r="AA57" s="325">
        <v>30.0</v>
      </c>
      <c r="AB57" s="325">
        <v>776.0</v>
      </c>
    </row>
    <row r="58" ht="15.75" customHeight="1">
      <c r="A58" s="325">
        <v>56.0</v>
      </c>
      <c r="B58" s="325" t="s">
        <v>762</v>
      </c>
      <c r="C58" s="325" t="s">
        <v>761</v>
      </c>
      <c r="D58" s="325" t="s">
        <v>153</v>
      </c>
      <c r="E58" s="325">
        <v>349.0</v>
      </c>
      <c r="F58" s="325">
        <v>1459.0</v>
      </c>
      <c r="G58" s="325">
        <v>11.2</v>
      </c>
      <c r="H58" s="325">
        <v>11.6</v>
      </c>
      <c r="I58" s="325">
        <v>11.6</v>
      </c>
      <c r="J58" s="325"/>
      <c r="K58" s="325">
        <v>5.3</v>
      </c>
      <c r="L58" s="325">
        <v>68.9</v>
      </c>
      <c r="M58" s="325">
        <v>63.0</v>
      </c>
      <c r="N58" s="325">
        <v>5.9</v>
      </c>
      <c r="O58" s="325">
        <v>3.0</v>
      </c>
      <c r="P58" s="325">
        <v>115.0</v>
      </c>
      <c r="Q58" s="325">
        <v>226.0</v>
      </c>
      <c r="R58" s="325">
        <v>3.3</v>
      </c>
      <c r="S58" s="325">
        <v>5.3</v>
      </c>
      <c r="T58" s="325"/>
      <c r="U58" s="325">
        <v>0.0</v>
      </c>
      <c r="V58" s="325">
        <v>0.73</v>
      </c>
      <c r="W58" s="325">
        <v>0.21</v>
      </c>
      <c r="X58" s="325">
        <v>1.09</v>
      </c>
      <c r="Y58" s="325">
        <v>1.1</v>
      </c>
      <c r="Z58" s="325"/>
      <c r="AA58" s="325">
        <v>30.0</v>
      </c>
      <c r="AB58" s="325">
        <v>776.0</v>
      </c>
    </row>
    <row r="59" ht="15.75" customHeight="1">
      <c r="A59" s="325">
        <v>57.0</v>
      </c>
      <c r="B59" s="325" t="s">
        <v>766</v>
      </c>
      <c r="C59" s="325" t="s">
        <v>765</v>
      </c>
      <c r="D59" s="325" t="s">
        <v>153</v>
      </c>
      <c r="E59" s="325">
        <v>360.0</v>
      </c>
      <c r="F59" s="325">
        <v>1506.0</v>
      </c>
      <c r="G59" s="325">
        <v>11.0</v>
      </c>
      <c r="H59" s="325">
        <v>12.3</v>
      </c>
      <c r="I59" s="325">
        <v>12.3</v>
      </c>
      <c r="J59" s="325"/>
      <c r="K59" s="325">
        <v>7.2</v>
      </c>
      <c r="L59" s="325">
        <v>67.1</v>
      </c>
      <c r="M59" s="325">
        <v>61.2</v>
      </c>
      <c r="N59" s="325">
        <v>5.9</v>
      </c>
      <c r="O59" s="325">
        <v>2.4</v>
      </c>
      <c r="P59" s="325">
        <v>80.0</v>
      </c>
      <c r="Q59" s="325">
        <v>344.0</v>
      </c>
      <c r="R59" s="325">
        <v>3.3</v>
      </c>
      <c r="S59" s="325">
        <v>4.3</v>
      </c>
      <c r="T59" s="325"/>
      <c r="U59" s="325">
        <v>0.0</v>
      </c>
      <c r="V59" s="325">
        <v>1.0</v>
      </c>
      <c r="W59" s="325">
        <v>0.3</v>
      </c>
      <c r="X59" s="325">
        <v>1.23</v>
      </c>
      <c r="Y59" s="325">
        <v>1.1</v>
      </c>
      <c r="Z59" s="325"/>
      <c r="AA59" s="325">
        <v>30.0</v>
      </c>
      <c r="AB59" s="325">
        <v>776.0</v>
      </c>
    </row>
    <row r="60" ht="15.75" customHeight="1">
      <c r="A60" s="325">
        <v>58.0</v>
      </c>
      <c r="B60" s="325" t="s">
        <v>770</v>
      </c>
      <c r="C60" s="325" t="s">
        <v>769</v>
      </c>
      <c r="D60" s="325" t="s">
        <v>153</v>
      </c>
      <c r="E60" s="325">
        <v>337.0</v>
      </c>
      <c r="F60" s="325">
        <v>1408.0</v>
      </c>
      <c r="G60" s="325">
        <v>11.7</v>
      </c>
      <c r="H60" s="325">
        <v>12.4</v>
      </c>
      <c r="I60" s="325">
        <v>12.4</v>
      </c>
      <c r="J60" s="325"/>
      <c r="K60" s="325">
        <v>6.0</v>
      </c>
      <c r="L60" s="325">
        <v>67.2</v>
      </c>
      <c r="M60" s="325">
        <v>57.9</v>
      </c>
      <c r="N60" s="325">
        <v>9.3</v>
      </c>
      <c r="O60" s="325">
        <v>2.8</v>
      </c>
      <c r="P60" s="325">
        <v>104.0</v>
      </c>
      <c r="Q60" s="325">
        <v>330.0</v>
      </c>
      <c r="R60" s="325">
        <v>5.19</v>
      </c>
      <c r="S60" s="325">
        <v>9.65</v>
      </c>
      <c r="T60" s="325"/>
      <c r="U60" s="325">
        <v>0.0</v>
      </c>
      <c r="V60" s="325">
        <v>0.19</v>
      </c>
      <c r="W60" s="325">
        <v>0.24</v>
      </c>
      <c r="X60" s="325">
        <v>0.68</v>
      </c>
      <c r="Y60" s="325"/>
      <c r="Z60" s="325"/>
      <c r="AA60" s="325">
        <v>2.0</v>
      </c>
      <c r="AB60" s="325">
        <v>913.0</v>
      </c>
    </row>
    <row r="61" ht="15.75" customHeight="1">
      <c r="A61" s="325">
        <v>59.0</v>
      </c>
      <c r="B61" s="325" t="s">
        <v>774</v>
      </c>
      <c r="C61" s="325" t="s">
        <v>773</v>
      </c>
      <c r="D61" s="325" t="s">
        <v>153</v>
      </c>
      <c r="E61" s="325">
        <v>376.0</v>
      </c>
      <c r="F61" s="325">
        <v>1572.0</v>
      </c>
      <c r="G61" s="325">
        <v>13.4</v>
      </c>
      <c r="H61" s="325">
        <v>13.9</v>
      </c>
      <c r="I61" s="325">
        <v>13.9</v>
      </c>
      <c r="J61" s="325"/>
      <c r="K61" s="325">
        <v>7.4</v>
      </c>
      <c r="L61" s="325">
        <v>63.1</v>
      </c>
      <c r="M61" s="325"/>
      <c r="N61" s="325"/>
      <c r="O61" s="325">
        <v>2.6</v>
      </c>
      <c r="P61" s="325">
        <v>114.0</v>
      </c>
      <c r="Q61" s="325">
        <v>60.0</v>
      </c>
      <c r="R61" s="325">
        <v>3.72</v>
      </c>
      <c r="S61" s="325">
        <v>5.46</v>
      </c>
      <c r="T61" s="325"/>
      <c r="U61" s="325">
        <v>0.0</v>
      </c>
      <c r="V61" s="325">
        <v>0.13</v>
      </c>
      <c r="W61" s="325">
        <v>0.38</v>
      </c>
      <c r="X61" s="325">
        <v>1.1</v>
      </c>
      <c r="Y61" s="325"/>
      <c r="Z61" s="325"/>
      <c r="AA61" s="325"/>
      <c r="AB61" s="325"/>
    </row>
    <row r="62" ht="15.75" customHeight="1">
      <c r="A62" s="325">
        <v>60.0</v>
      </c>
      <c r="B62" s="325" t="s">
        <v>778</v>
      </c>
      <c r="C62" s="325" t="s">
        <v>777</v>
      </c>
      <c r="D62" s="325" t="s">
        <v>153</v>
      </c>
      <c r="E62" s="325">
        <v>356.0</v>
      </c>
      <c r="F62" s="325">
        <v>1490.0</v>
      </c>
      <c r="G62" s="325">
        <v>10.2</v>
      </c>
      <c r="H62" s="325">
        <v>12.5</v>
      </c>
      <c r="I62" s="325">
        <v>12.5</v>
      </c>
      <c r="J62" s="325"/>
      <c r="K62" s="325">
        <v>6.4</v>
      </c>
      <c r="L62" s="325">
        <v>67.6</v>
      </c>
      <c r="M62" s="325">
        <v>61.7</v>
      </c>
      <c r="N62" s="325">
        <v>5.9</v>
      </c>
      <c r="O62" s="325">
        <v>3.3</v>
      </c>
      <c r="P62" s="325">
        <v>124.0</v>
      </c>
      <c r="Q62" s="325">
        <v>205.0</v>
      </c>
      <c r="R62" s="325">
        <v>3.3</v>
      </c>
      <c r="S62" s="325">
        <v>5.2</v>
      </c>
      <c r="T62" s="325"/>
      <c r="U62" s="325">
        <v>0.0</v>
      </c>
      <c r="V62" s="325">
        <v>0.24</v>
      </c>
      <c r="W62" s="325">
        <v>0.25</v>
      </c>
      <c r="X62" s="325">
        <v>1.6</v>
      </c>
      <c r="Y62" s="325">
        <v>0.0</v>
      </c>
      <c r="Z62" s="325"/>
      <c r="AA62" s="325">
        <v>30.0</v>
      </c>
      <c r="AB62" s="325">
        <v>776.0</v>
      </c>
    </row>
    <row r="63" ht="15.75" customHeight="1">
      <c r="A63" s="325">
        <v>61.0</v>
      </c>
      <c r="B63" s="325" t="s">
        <v>782</v>
      </c>
      <c r="C63" s="325" t="s">
        <v>781</v>
      </c>
      <c r="D63" s="325" t="s">
        <v>153</v>
      </c>
      <c r="E63" s="325">
        <v>362.0</v>
      </c>
      <c r="F63" s="325">
        <v>1516.0</v>
      </c>
      <c r="G63" s="325">
        <v>12.6</v>
      </c>
      <c r="H63" s="325">
        <v>19.5</v>
      </c>
      <c r="I63" s="325">
        <v>19.5</v>
      </c>
      <c r="J63" s="325"/>
      <c r="K63" s="325">
        <v>10.7</v>
      </c>
      <c r="L63" s="325">
        <v>53.8</v>
      </c>
      <c r="M63" s="325">
        <v>47.9</v>
      </c>
      <c r="N63" s="325">
        <v>5.9</v>
      </c>
      <c r="O63" s="325">
        <v>3.4</v>
      </c>
      <c r="P63" s="325">
        <v>76.0</v>
      </c>
      <c r="Q63" s="325"/>
      <c r="R63" s="325">
        <v>3.3</v>
      </c>
      <c r="S63" s="325">
        <v>3.6</v>
      </c>
      <c r="T63" s="325"/>
      <c r="U63" s="325">
        <v>0.0</v>
      </c>
      <c r="V63" s="325">
        <v>0.21</v>
      </c>
      <c r="W63" s="325">
        <v>0.25</v>
      </c>
      <c r="X63" s="325">
        <v>1.84</v>
      </c>
      <c r="Y63" s="325">
        <v>0.0</v>
      </c>
      <c r="Z63" s="325"/>
      <c r="AA63" s="325"/>
      <c r="AB63" s="325"/>
    </row>
    <row r="64" ht="15.75" customHeight="1">
      <c r="A64" s="325">
        <v>62.0</v>
      </c>
      <c r="B64" s="325" t="s">
        <v>786</v>
      </c>
      <c r="C64" s="325" t="s">
        <v>785</v>
      </c>
      <c r="D64" s="325" t="s">
        <v>153</v>
      </c>
      <c r="E64" s="325">
        <v>309.0</v>
      </c>
      <c r="F64" s="325">
        <v>1292.0</v>
      </c>
      <c r="G64" s="325">
        <v>12.2</v>
      </c>
      <c r="H64" s="325">
        <v>8.0</v>
      </c>
      <c r="I64" s="325">
        <v>8.0</v>
      </c>
      <c r="J64" s="325"/>
      <c r="K64" s="325">
        <v>4.0</v>
      </c>
      <c r="L64" s="325">
        <v>72.8</v>
      </c>
      <c r="M64" s="325">
        <v>66.5</v>
      </c>
      <c r="N64" s="325">
        <v>6.3</v>
      </c>
      <c r="O64" s="325">
        <v>3.0</v>
      </c>
      <c r="P64" s="325">
        <v>50.0</v>
      </c>
      <c r="Q64" s="325">
        <v>370.0</v>
      </c>
      <c r="R64" s="325"/>
      <c r="S64" s="325">
        <v>4.3</v>
      </c>
      <c r="T64" s="325"/>
      <c r="U64" s="325">
        <v>0.0</v>
      </c>
      <c r="V64" s="325">
        <v>0.25</v>
      </c>
      <c r="W64" s="325">
        <v>0.23</v>
      </c>
      <c r="X64" s="325">
        <v>3.85</v>
      </c>
      <c r="Y64" s="325">
        <v>0.9</v>
      </c>
      <c r="Z64" s="325"/>
      <c r="AA64" s="325"/>
      <c r="AB64" s="325"/>
    </row>
    <row r="65" ht="15.75" customHeight="1">
      <c r="A65" s="325">
        <v>63.0</v>
      </c>
      <c r="B65" s="325" t="s">
        <v>790</v>
      </c>
      <c r="C65" s="325" t="s">
        <v>789</v>
      </c>
      <c r="D65" s="325" t="s">
        <v>153</v>
      </c>
      <c r="E65" s="325">
        <v>362.0</v>
      </c>
      <c r="F65" s="325">
        <v>1517.0</v>
      </c>
      <c r="G65" s="325">
        <v>10.8</v>
      </c>
      <c r="H65" s="325">
        <v>10.5</v>
      </c>
      <c r="I65" s="325">
        <v>10.5</v>
      </c>
      <c r="J65" s="325"/>
      <c r="K65" s="325">
        <v>2.0</v>
      </c>
      <c r="L65" s="325">
        <v>76.3</v>
      </c>
      <c r="M65" s="325">
        <v>73.6</v>
      </c>
      <c r="N65" s="325">
        <v>2.7</v>
      </c>
      <c r="O65" s="325">
        <v>0.4</v>
      </c>
      <c r="P65" s="325">
        <v>36.0</v>
      </c>
      <c r="Q65" s="325">
        <v>108.0</v>
      </c>
      <c r="R65" s="325">
        <v>0.7</v>
      </c>
      <c r="S65" s="325">
        <v>5.5</v>
      </c>
      <c r="T65" s="325"/>
      <c r="U65" s="325">
        <v>0.0</v>
      </c>
      <c r="V65" s="325">
        <v>0.5</v>
      </c>
      <c r="W65" s="325">
        <v>0.4</v>
      </c>
      <c r="X65" s="325">
        <v>4.8</v>
      </c>
      <c r="Y65" s="325">
        <v>1.8</v>
      </c>
      <c r="Z65" s="325"/>
      <c r="AA65" s="325"/>
      <c r="AB65" s="325"/>
    </row>
    <row r="66" ht="15.75" customHeight="1">
      <c r="A66" s="325">
        <v>64.0</v>
      </c>
      <c r="B66" s="325" t="s">
        <v>794</v>
      </c>
      <c r="C66" s="325" t="s">
        <v>793</v>
      </c>
      <c r="D66" s="325" t="s">
        <v>153</v>
      </c>
      <c r="E66" s="325">
        <v>312.0</v>
      </c>
      <c r="F66" s="325">
        <v>1307.0</v>
      </c>
      <c r="G66" s="325">
        <v>16.1</v>
      </c>
      <c r="H66" s="325">
        <v>9.1</v>
      </c>
      <c r="I66" s="325">
        <v>9.1</v>
      </c>
      <c r="J66" s="325"/>
      <c r="K66" s="325">
        <v>1.0</v>
      </c>
      <c r="L66" s="325">
        <v>71.8</v>
      </c>
      <c r="M66" s="325"/>
      <c r="N66" s="325"/>
      <c r="O66" s="325">
        <v>2.0</v>
      </c>
      <c r="P66" s="325">
        <v>60.0</v>
      </c>
      <c r="Q66" s="325">
        <v>250.0</v>
      </c>
      <c r="R66" s="325"/>
      <c r="S66" s="325">
        <v>1.6</v>
      </c>
      <c r="T66" s="325"/>
      <c r="U66" s="325">
        <v>0.0</v>
      </c>
      <c r="V66" s="325">
        <v>0.33</v>
      </c>
      <c r="W66" s="325">
        <v>0.26</v>
      </c>
      <c r="X66" s="325">
        <v>1.95</v>
      </c>
      <c r="Y66" s="325">
        <v>2.0</v>
      </c>
      <c r="Z66" s="325"/>
      <c r="AA66" s="325"/>
      <c r="AB66" s="325"/>
    </row>
    <row r="67" ht="15.75" customHeight="1">
      <c r="A67" s="325">
        <v>65.0</v>
      </c>
      <c r="B67" s="325" t="s">
        <v>798</v>
      </c>
      <c r="C67" s="325" t="s">
        <v>797</v>
      </c>
      <c r="D67" s="325" t="s">
        <v>153</v>
      </c>
      <c r="E67" s="325">
        <v>330.0</v>
      </c>
      <c r="F67" s="325">
        <v>1382.0</v>
      </c>
      <c r="G67" s="325">
        <v>9.0</v>
      </c>
      <c r="H67" s="325">
        <v>7.9</v>
      </c>
      <c r="I67" s="325">
        <v>7.9</v>
      </c>
      <c r="J67" s="325"/>
      <c r="K67" s="325">
        <v>1.2</v>
      </c>
      <c r="L67" s="325">
        <v>79.9</v>
      </c>
      <c r="M67" s="325">
        <v>77.2</v>
      </c>
      <c r="N67" s="325">
        <v>2.7</v>
      </c>
      <c r="O67" s="325">
        <v>2.0</v>
      </c>
      <c r="P67" s="325">
        <v>67.0</v>
      </c>
      <c r="Q67" s="325">
        <v>300.0</v>
      </c>
      <c r="R67" s="325">
        <v>0.7</v>
      </c>
      <c r="S67" s="325">
        <v>0.9</v>
      </c>
      <c r="T67" s="325"/>
      <c r="U67" s="325">
        <v>0.0</v>
      </c>
      <c r="V67" s="325">
        <v>0.1</v>
      </c>
      <c r="W67" s="325">
        <v>0.48</v>
      </c>
      <c r="X67" s="325">
        <v>2.11</v>
      </c>
      <c r="Y67" s="325">
        <v>2.7</v>
      </c>
      <c r="Z67" s="325"/>
      <c r="AA67" s="325"/>
      <c r="AB67" s="325"/>
    </row>
    <row r="68" ht="15.75" customHeight="1">
      <c r="A68" s="325">
        <v>66.0</v>
      </c>
      <c r="B68" s="325" t="s">
        <v>802</v>
      </c>
      <c r="C68" s="325" t="s">
        <v>801</v>
      </c>
      <c r="D68" s="325" t="s">
        <v>153</v>
      </c>
      <c r="E68" s="325">
        <v>154.0</v>
      </c>
      <c r="F68" s="325">
        <v>644.0</v>
      </c>
      <c r="G68" s="325">
        <v>59.0</v>
      </c>
      <c r="H68" s="325">
        <v>2.5</v>
      </c>
      <c r="I68" s="325">
        <v>2.5</v>
      </c>
      <c r="J68" s="325"/>
      <c r="K68" s="325">
        <v>0.6</v>
      </c>
      <c r="L68" s="325">
        <v>37.0</v>
      </c>
      <c r="M68" s="325"/>
      <c r="N68" s="325"/>
      <c r="O68" s="325">
        <v>0.9</v>
      </c>
      <c r="P68" s="325">
        <v>38.0</v>
      </c>
      <c r="Q68" s="325">
        <v>118.0</v>
      </c>
      <c r="R68" s="325"/>
      <c r="S68" s="325">
        <v>2.5</v>
      </c>
      <c r="T68" s="325"/>
      <c r="U68" s="325">
        <v>0.0</v>
      </c>
      <c r="V68" s="325">
        <v>0.01</v>
      </c>
      <c r="W68" s="325">
        <v>0.07</v>
      </c>
      <c r="X68" s="325">
        <v>1.57</v>
      </c>
      <c r="Y68" s="325">
        <v>0.4</v>
      </c>
      <c r="Z68" s="325"/>
      <c r="AA68" s="325">
        <v>26.0</v>
      </c>
      <c r="AB68" s="325">
        <v>226.0</v>
      </c>
    </row>
    <row r="69" ht="15.75" customHeight="1">
      <c r="A69" s="325">
        <v>67.0</v>
      </c>
      <c r="B69" s="325" t="s">
        <v>806</v>
      </c>
      <c r="C69" s="325" t="s">
        <v>805</v>
      </c>
      <c r="D69" s="325" t="s">
        <v>153</v>
      </c>
      <c r="E69" s="325">
        <v>63.0</v>
      </c>
      <c r="F69" s="325">
        <v>265.0</v>
      </c>
      <c r="G69" s="325">
        <v>82.9</v>
      </c>
      <c r="H69" s="325">
        <v>1.9</v>
      </c>
      <c r="I69" s="325">
        <v>1.9</v>
      </c>
      <c r="J69" s="325"/>
      <c r="K69" s="325">
        <v>0.1</v>
      </c>
      <c r="L69" s="325">
        <v>14.7</v>
      </c>
      <c r="M69" s="325"/>
      <c r="N69" s="325"/>
      <c r="O69" s="325">
        <v>0.4</v>
      </c>
      <c r="P69" s="325">
        <v>29.0</v>
      </c>
      <c r="Q69" s="325">
        <v>45.0</v>
      </c>
      <c r="R69" s="325"/>
      <c r="S69" s="325">
        <v>0.4</v>
      </c>
      <c r="T69" s="325"/>
      <c r="U69" s="325"/>
      <c r="V69" s="325">
        <v>0.0</v>
      </c>
      <c r="W69" s="325">
        <v>0.0</v>
      </c>
      <c r="X69" s="325">
        <v>0.73</v>
      </c>
      <c r="Y69" s="325">
        <v>0.0</v>
      </c>
      <c r="Z69" s="325"/>
      <c r="AA69" s="325">
        <v>26.0</v>
      </c>
      <c r="AB69" s="325">
        <v>226.0</v>
      </c>
    </row>
    <row r="70" ht="15.75" customHeight="1">
      <c r="A70" s="325">
        <v>68.0</v>
      </c>
      <c r="B70" s="325" t="s">
        <v>810</v>
      </c>
      <c r="C70" s="325" t="s">
        <v>809</v>
      </c>
      <c r="D70" s="325" t="s">
        <v>153</v>
      </c>
      <c r="E70" s="325">
        <v>325.0</v>
      </c>
      <c r="F70" s="325">
        <v>1359.0</v>
      </c>
      <c r="G70" s="325">
        <v>12.5</v>
      </c>
      <c r="H70" s="325">
        <v>9.8</v>
      </c>
      <c r="I70" s="325">
        <v>9.8</v>
      </c>
      <c r="J70" s="325"/>
      <c r="K70" s="325">
        <v>0.9</v>
      </c>
      <c r="L70" s="325">
        <v>74.6</v>
      </c>
      <c r="M70" s="325"/>
      <c r="N70" s="325"/>
      <c r="O70" s="325">
        <v>2.2</v>
      </c>
      <c r="P70" s="325">
        <v>80.0</v>
      </c>
      <c r="Q70" s="325">
        <v>274.0</v>
      </c>
      <c r="R70" s="325"/>
      <c r="S70" s="325">
        <v>2.5</v>
      </c>
      <c r="T70" s="325"/>
      <c r="U70" s="325"/>
      <c r="V70" s="325">
        <v>0.18</v>
      </c>
      <c r="W70" s="325">
        <v>0.23</v>
      </c>
      <c r="X70" s="325">
        <v>4.0</v>
      </c>
      <c r="Y70" s="325">
        <v>0.9</v>
      </c>
      <c r="Z70" s="325"/>
      <c r="AA70" s="325"/>
      <c r="AB70" s="325"/>
    </row>
    <row r="71" ht="15.75" customHeight="1">
      <c r="A71" s="325">
        <v>69.0</v>
      </c>
      <c r="B71" s="325" t="s">
        <v>814</v>
      </c>
      <c r="C71" s="325" t="s">
        <v>813</v>
      </c>
      <c r="D71" s="325" t="s">
        <v>153</v>
      </c>
      <c r="E71" s="325">
        <v>330.0</v>
      </c>
      <c r="F71" s="325">
        <v>1379.0</v>
      </c>
      <c r="G71" s="325">
        <v>12.6</v>
      </c>
      <c r="H71" s="325">
        <v>8.4</v>
      </c>
      <c r="I71" s="325">
        <v>8.4</v>
      </c>
      <c r="J71" s="325"/>
      <c r="K71" s="325">
        <v>1.4</v>
      </c>
      <c r="L71" s="325">
        <v>76.1</v>
      </c>
      <c r="M71" s="325"/>
      <c r="N71" s="325"/>
      <c r="O71" s="325">
        <v>1.5</v>
      </c>
      <c r="P71" s="325">
        <v>51.0</v>
      </c>
      <c r="Q71" s="325">
        <v>293.0</v>
      </c>
      <c r="R71" s="325"/>
      <c r="S71" s="325">
        <v>4.6</v>
      </c>
      <c r="T71" s="325"/>
      <c r="U71" s="325">
        <v>0.0</v>
      </c>
      <c r="V71" s="325">
        <v>0.22</v>
      </c>
      <c r="W71" s="325">
        <v>0.15</v>
      </c>
      <c r="X71" s="325">
        <v>3.85</v>
      </c>
      <c r="Y71" s="325"/>
      <c r="Z71" s="325"/>
      <c r="AA71" s="325">
        <v>30.0</v>
      </c>
      <c r="AB71" s="325">
        <v>515.0</v>
      </c>
    </row>
    <row r="72" ht="15.75" customHeight="1">
      <c r="A72" s="325">
        <v>70.0</v>
      </c>
      <c r="B72" s="325" t="s">
        <v>818</v>
      </c>
      <c r="C72" s="325" t="s">
        <v>817</v>
      </c>
      <c r="D72" s="325" t="s">
        <v>153</v>
      </c>
      <c r="E72" s="325">
        <v>83.0</v>
      </c>
      <c r="F72" s="325">
        <v>347.0</v>
      </c>
      <c r="G72" s="325">
        <v>77.9</v>
      </c>
      <c r="H72" s="325">
        <v>2.8</v>
      </c>
      <c r="I72" s="325">
        <v>2.8</v>
      </c>
      <c r="J72" s="325"/>
      <c r="K72" s="325">
        <v>0.3</v>
      </c>
      <c r="L72" s="325">
        <v>18.6</v>
      </c>
      <c r="M72" s="325"/>
      <c r="N72" s="325"/>
      <c r="O72" s="325">
        <v>0.4</v>
      </c>
      <c r="P72" s="325">
        <v>5.0</v>
      </c>
      <c r="Q72" s="325">
        <v>66.0</v>
      </c>
      <c r="R72" s="325"/>
      <c r="S72" s="325">
        <v>0.5</v>
      </c>
      <c r="T72" s="325"/>
      <c r="U72" s="325"/>
      <c r="V72" s="325">
        <v>0.06</v>
      </c>
      <c r="W72" s="325">
        <v>0.02</v>
      </c>
      <c r="X72" s="325">
        <v>0.9</v>
      </c>
      <c r="Y72" s="325">
        <v>0.7</v>
      </c>
      <c r="Z72" s="325"/>
      <c r="AA72" s="325">
        <v>26.0</v>
      </c>
      <c r="AB72" s="325">
        <v>226.0</v>
      </c>
    </row>
    <row r="73" ht="15.75" customHeight="1">
      <c r="A73" s="325">
        <v>71.0</v>
      </c>
      <c r="B73" s="325" t="s">
        <v>822</v>
      </c>
      <c r="C73" s="325" t="s">
        <v>821</v>
      </c>
      <c r="D73" s="325" t="s">
        <v>153</v>
      </c>
      <c r="E73" s="325">
        <v>327.0</v>
      </c>
      <c r="F73" s="325">
        <v>1370.0</v>
      </c>
      <c r="G73" s="325">
        <v>13.5</v>
      </c>
      <c r="H73" s="325">
        <v>11.4</v>
      </c>
      <c r="I73" s="325">
        <v>11.4</v>
      </c>
      <c r="J73" s="325"/>
      <c r="K73" s="325">
        <v>1.8</v>
      </c>
      <c r="L73" s="325">
        <v>71.8</v>
      </c>
      <c r="M73" s="325"/>
      <c r="N73" s="325"/>
      <c r="O73" s="325">
        <v>1.5</v>
      </c>
      <c r="P73" s="325">
        <v>17.0</v>
      </c>
      <c r="Q73" s="325">
        <v>299.0</v>
      </c>
      <c r="R73" s="325"/>
      <c r="S73" s="325">
        <v>4.8</v>
      </c>
      <c r="T73" s="325"/>
      <c r="U73" s="325"/>
      <c r="V73" s="325">
        <v>0.3</v>
      </c>
      <c r="W73" s="325">
        <v>0.17</v>
      </c>
      <c r="X73" s="325">
        <v>5.0</v>
      </c>
      <c r="Y73" s="325">
        <v>4.5</v>
      </c>
      <c r="Z73" s="325"/>
      <c r="AA73" s="325">
        <v>30.0</v>
      </c>
      <c r="AB73" s="325">
        <v>515.0</v>
      </c>
    </row>
    <row r="74" ht="15.75" customHeight="1">
      <c r="A74" s="325">
        <v>72.0</v>
      </c>
      <c r="B74" s="325" t="s">
        <v>826</v>
      </c>
      <c r="C74" s="325" t="s">
        <v>825</v>
      </c>
      <c r="D74" s="325" t="s">
        <v>153</v>
      </c>
      <c r="E74" s="325">
        <v>319.0</v>
      </c>
      <c r="F74" s="325">
        <v>1334.0</v>
      </c>
      <c r="G74" s="325">
        <v>12.1</v>
      </c>
      <c r="H74" s="325">
        <v>7.8</v>
      </c>
      <c r="I74" s="325">
        <v>7.8</v>
      </c>
      <c r="J74" s="325"/>
      <c r="K74" s="325">
        <v>1.1</v>
      </c>
      <c r="L74" s="325">
        <v>78.4</v>
      </c>
      <c r="M74" s="325">
        <v>74.5</v>
      </c>
      <c r="N74" s="325">
        <v>3.9</v>
      </c>
      <c r="O74" s="325">
        <v>0.6</v>
      </c>
      <c r="P74" s="325">
        <v>40.0</v>
      </c>
      <c r="Q74" s="325">
        <v>125.0</v>
      </c>
      <c r="R74" s="325">
        <v>1.05</v>
      </c>
      <c r="S74" s="325">
        <v>0.8</v>
      </c>
      <c r="T74" s="325"/>
      <c r="U74" s="325">
        <v>0.0</v>
      </c>
      <c r="V74" s="325">
        <v>0.14</v>
      </c>
      <c r="W74" s="325">
        <v>0.08</v>
      </c>
      <c r="X74" s="325">
        <v>1.21</v>
      </c>
      <c r="Y74" s="325">
        <v>0.0</v>
      </c>
      <c r="Z74" s="325"/>
      <c r="AA74" s="325"/>
      <c r="AB74" s="325"/>
    </row>
    <row r="75" ht="15.75" customHeight="1">
      <c r="A75" s="325">
        <v>73.0</v>
      </c>
      <c r="B75" s="325" t="s">
        <v>830</v>
      </c>
      <c r="C75" s="325" t="s">
        <v>829</v>
      </c>
      <c r="D75" s="325" t="s">
        <v>153</v>
      </c>
      <c r="E75" s="325">
        <v>289.0</v>
      </c>
      <c r="F75" s="325">
        <v>1210.0</v>
      </c>
      <c r="G75" s="325">
        <v>11.6</v>
      </c>
      <c r="H75" s="325">
        <v>10.3</v>
      </c>
      <c r="I75" s="325">
        <v>10.3</v>
      </c>
      <c r="J75" s="325"/>
      <c r="K75" s="325">
        <v>1.9</v>
      </c>
      <c r="L75" s="325">
        <v>74.7</v>
      </c>
      <c r="M75" s="325">
        <v>62.5</v>
      </c>
      <c r="N75" s="325">
        <v>12.2</v>
      </c>
      <c r="O75" s="325">
        <v>1.5</v>
      </c>
      <c r="P75" s="325">
        <v>36.0</v>
      </c>
      <c r="Q75" s="325">
        <v>314.0</v>
      </c>
      <c r="R75" s="325">
        <v>2.98</v>
      </c>
      <c r="S75" s="325">
        <v>3.87</v>
      </c>
      <c r="T75" s="325">
        <v>169.0</v>
      </c>
      <c r="U75" s="325">
        <v>28.0</v>
      </c>
      <c r="V75" s="325">
        <v>0.42</v>
      </c>
      <c r="W75" s="325">
        <v>0.17</v>
      </c>
      <c r="X75" s="325">
        <v>3.89</v>
      </c>
      <c r="Y75" s="325">
        <v>4.8</v>
      </c>
      <c r="Z75" s="325"/>
      <c r="AA75" s="325">
        <v>30.0</v>
      </c>
      <c r="AB75" s="325">
        <v>515.0</v>
      </c>
    </row>
    <row r="76" ht="15.75" customHeight="1">
      <c r="A76" s="325">
        <v>74.0</v>
      </c>
      <c r="B76" s="325" t="s">
        <v>834</v>
      </c>
      <c r="C76" s="325" t="s">
        <v>833</v>
      </c>
      <c r="D76" s="325" t="s">
        <v>153</v>
      </c>
      <c r="E76" s="325">
        <v>391.0</v>
      </c>
      <c r="F76" s="325">
        <v>1637.0</v>
      </c>
      <c r="G76" s="325">
        <v>8.8</v>
      </c>
      <c r="H76" s="325">
        <v>5.8</v>
      </c>
      <c r="I76" s="325">
        <v>5.8</v>
      </c>
      <c r="J76" s="325"/>
      <c r="K76" s="325">
        <v>9.4</v>
      </c>
      <c r="L76" s="325">
        <v>74.9</v>
      </c>
      <c r="M76" s="325">
        <v>70.9</v>
      </c>
      <c r="N76" s="325">
        <v>4.0</v>
      </c>
      <c r="O76" s="325">
        <v>1.2</v>
      </c>
      <c r="P76" s="325"/>
      <c r="Q76" s="325"/>
      <c r="R76" s="325"/>
      <c r="S76" s="325">
        <v>10.01</v>
      </c>
      <c r="T76" s="325"/>
      <c r="U76" s="325"/>
      <c r="V76" s="325"/>
      <c r="W76" s="325"/>
      <c r="X76" s="325"/>
      <c r="Y76" s="325"/>
      <c r="Z76" s="325"/>
      <c r="AA76" s="325">
        <v>223.0</v>
      </c>
      <c r="AB76" s="325">
        <v>188.0</v>
      </c>
    </row>
    <row r="77" ht="15.75" customHeight="1">
      <c r="A77" s="325">
        <v>75.0</v>
      </c>
      <c r="B77" s="325" t="s">
        <v>838</v>
      </c>
      <c r="C77" s="325" t="s">
        <v>837</v>
      </c>
      <c r="D77" s="325" t="s">
        <v>153</v>
      </c>
      <c r="E77" s="325">
        <v>386.0</v>
      </c>
      <c r="F77" s="325">
        <v>1615.0</v>
      </c>
      <c r="G77" s="325">
        <v>6.7</v>
      </c>
      <c r="H77" s="325">
        <v>4.9</v>
      </c>
      <c r="I77" s="325">
        <v>4.9</v>
      </c>
      <c r="J77" s="325"/>
      <c r="K77" s="325">
        <v>8.5</v>
      </c>
      <c r="L77" s="325">
        <v>78.6</v>
      </c>
      <c r="M77" s="325">
        <v>72.4</v>
      </c>
      <c r="N77" s="325">
        <v>6.2</v>
      </c>
      <c r="O77" s="325">
        <v>1.3</v>
      </c>
      <c r="P77" s="325"/>
      <c r="Q77" s="325"/>
      <c r="R77" s="325"/>
      <c r="S77" s="325">
        <v>12.12</v>
      </c>
      <c r="T77" s="325"/>
      <c r="U77" s="325"/>
      <c r="V77" s="325"/>
      <c r="W77" s="325"/>
      <c r="X77" s="325"/>
      <c r="Y77" s="325"/>
      <c r="Z77" s="325"/>
      <c r="AA77" s="325">
        <v>224.0</v>
      </c>
      <c r="AB77" s="325">
        <v>120.0</v>
      </c>
    </row>
    <row r="78" ht="15.75" customHeight="1">
      <c r="A78" s="325">
        <v>76.0</v>
      </c>
      <c r="B78" s="325" t="s">
        <v>842</v>
      </c>
      <c r="C78" s="325" t="s">
        <v>841</v>
      </c>
      <c r="D78" s="325" t="s">
        <v>153</v>
      </c>
      <c r="E78" s="325">
        <v>371.0</v>
      </c>
      <c r="F78" s="325">
        <v>1551.0</v>
      </c>
      <c r="G78" s="325">
        <v>8.5</v>
      </c>
      <c r="H78" s="325">
        <v>5.3</v>
      </c>
      <c r="I78" s="325">
        <v>5.3</v>
      </c>
      <c r="J78" s="325"/>
      <c r="K78" s="325">
        <v>7.3</v>
      </c>
      <c r="L78" s="325">
        <v>77.6</v>
      </c>
      <c r="M78" s="325">
        <v>71.0</v>
      </c>
      <c r="N78" s="325">
        <v>6.6</v>
      </c>
      <c r="O78" s="325">
        <v>1.3</v>
      </c>
      <c r="P78" s="325"/>
      <c r="Q78" s="325"/>
      <c r="R78" s="325"/>
      <c r="S78" s="325">
        <v>11.2</v>
      </c>
      <c r="T78" s="325"/>
      <c r="U78" s="325"/>
      <c r="V78" s="325"/>
      <c r="W78" s="325"/>
      <c r="X78" s="325"/>
      <c r="Y78" s="325"/>
      <c r="Z78" s="325"/>
      <c r="AA78" s="325">
        <v>209.0</v>
      </c>
      <c r="AB78" s="325">
        <v>295.0</v>
      </c>
    </row>
    <row r="79" ht="15.75" customHeight="1">
      <c r="A79" s="325">
        <v>77.0</v>
      </c>
      <c r="B79" s="325" t="s">
        <v>846</v>
      </c>
      <c r="C79" s="325" t="s">
        <v>845</v>
      </c>
      <c r="D79" s="325" t="s">
        <v>153</v>
      </c>
      <c r="E79" s="325">
        <v>397.0</v>
      </c>
      <c r="F79" s="325">
        <v>1660.0</v>
      </c>
      <c r="G79" s="325">
        <v>6.4</v>
      </c>
      <c r="H79" s="325">
        <v>4.4</v>
      </c>
      <c r="I79" s="325">
        <v>4.4</v>
      </c>
      <c r="J79" s="325"/>
      <c r="K79" s="325">
        <v>8.5</v>
      </c>
      <c r="L79" s="325">
        <v>79.0</v>
      </c>
      <c r="M79" s="325">
        <v>75.5</v>
      </c>
      <c r="N79" s="325">
        <v>3.4</v>
      </c>
      <c r="O79" s="325">
        <v>1.6</v>
      </c>
      <c r="P79" s="325"/>
      <c r="Q79" s="325"/>
      <c r="R79" s="325"/>
      <c r="S79" s="325">
        <v>10.82</v>
      </c>
      <c r="T79" s="325"/>
      <c r="U79" s="325"/>
      <c r="V79" s="325"/>
      <c r="W79" s="325"/>
      <c r="X79" s="325"/>
      <c r="Y79" s="325"/>
      <c r="Z79" s="325"/>
      <c r="AA79" s="325">
        <v>110.0</v>
      </c>
      <c r="AB79" s="325">
        <v>69.0</v>
      </c>
    </row>
    <row r="80" ht="15.75" customHeight="1">
      <c r="A80" s="325">
        <v>78.0</v>
      </c>
      <c r="B80" s="325" t="s">
        <v>851</v>
      </c>
      <c r="C80" s="325" t="s">
        <v>850</v>
      </c>
      <c r="D80" s="325" t="s">
        <v>153</v>
      </c>
      <c r="E80" s="325">
        <v>426.0</v>
      </c>
      <c r="F80" s="325">
        <v>1781.0</v>
      </c>
      <c r="G80" s="325">
        <v>13.1</v>
      </c>
      <c r="H80" s="325">
        <v>9.6</v>
      </c>
      <c r="I80" s="325">
        <v>9.6</v>
      </c>
      <c r="J80" s="325"/>
      <c r="K80" s="325">
        <v>17.5</v>
      </c>
      <c r="L80" s="325">
        <v>57.5</v>
      </c>
      <c r="M80" s="325"/>
      <c r="N80" s="325"/>
      <c r="O80" s="325">
        <v>2.4</v>
      </c>
      <c r="P80" s="325"/>
      <c r="Q80" s="325"/>
      <c r="R80" s="325"/>
      <c r="S80" s="325">
        <v>2.95</v>
      </c>
      <c r="T80" s="325"/>
      <c r="U80" s="325"/>
      <c r="V80" s="325">
        <v>0.39</v>
      </c>
      <c r="W80" s="325">
        <v>0.33</v>
      </c>
      <c r="X80" s="325">
        <v>2.48</v>
      </c>
      <c r="Y80" s="325"/>
      <c r="Z80" s="325">
        <v>195.0</v>
      </c>
      <c r="AA80" s="325"/>
      <c r="AB80" s="325"/>
    </row>
    <row r="81" ht="15.75" customHeight="1">
      <c r="A81" s="325">
        <v>79.0</v>
      </c>
      <c r="B81" s="325" t="s">
        <v>855</v>
      </c>
      <c r="C81" s="325" t="s">
        <v>854</v>
      </c>
      <c r="D81" s="325" t="s">
        <v>153</v>
      </c>
      <c r="E81" s="325">
        <v>384.0</v>
      </c>
      <c r="F81" s="325">
        <v>1606.0</v>
      </c>
      <c r="G81" s="325">
        <v>18.0</v>
      </c>
      <c r="H81" s="325">
        <v>9.9</v>
      </c>
      <c r="I81" s="325">
        <v>9.9</v>
      </c>
      <c r="J81" s="325"/>
      <c r="K81" s="325">
        <v>12.6</v>
      </c>
      <c r="L81" s="325">
        <v>57.5</v>
      </c>
      <c r="M81" s="325"/>
      <c r="N81" s="325"/>
      <c r="O81" s="325">
        <v>1.9</v>
      </c>
      <c r="P81" s="325"/>
      <c r="Q81" s="325"/>
      <c r="R81" s="325"/>
      <c r="S81" s="325">
        <v>4.23</v>
      </c>
      <c r="T81" s="325"/>
      <c r="U81" s="325"/>
      <c r="V81" s="325">
        <v>0.72</v>
      </c>
      <c r="W81" s="325">
        <v>0.27</v>
      </c>
      <c r="X81" s="325">
        <v>3.3</v>
      </c>
      <c r="Y81" s="325"/>
      <c r="Z81" s="325">
        <v>165.0</v>
      </c>
      <c r="AA81" s="325"/>
      <c r="AB81" s="325"/>
    </row>
    <row r="82" ht="15.75" customHeight="1">
      <c r="A82" s="325">
        <v>80.0</v>
      </c>
      <c r="B82" s="325" t="s">
        <v>858</v>
      </c>
      <c r="C82" s="325" t="s">
        <v>857</v>
      </c>
      <c r="D82" s="325" t="s">
        <v>153</v>
      </c>
      <c r="E82" s="325">
        <v>327.0</v>
      </c>
      <c r="F82" s="325">
        <v>1367.0</v>
      </c>
      <c r="G82" s="325">
        <v>10.2</v>
      </c>
      <c r="H82" s="325">
        <v>15.2</v>
      </c>
      <c r="I82" s="325">
        <v>15.2</v>
      </c>
      <c r="J82" s="325"/>
      <c r="K82" s="325">
        <v>8.3</v>
      </c>
      <c r="L82" s="325">
        <v>63.0</v>
      </c>
      <c r="M82" s="325">
        <v>48.2</v>
      </c>
      <c r="N82" s="325">
        <v>14.9</v>
      </c>
      <c r="O82" s="325">
        <v>3.3</v>
      </c>
      <c r="P82" s="325">
        <v>182.0</v>
      </c>
      <c r="Q82" s="325">
        <v>350.0</v>
      </c>
      <c r="R82" s="325">
        <v>5.68</v>
      </c>
      <c r="S82" s="325">
        <v>15.2</v>
      </c>
      <c r="T82" s="325"/>
      <c r="U82" s="325"/>
      <c r="V82" s="325"/>
      <c r="W82" s="325"/>
      <c r="X82" s="325"/>
      <c r="Y82" s="325"/>
      <c r="Z82" s="325"/>
      <c r="AA82" s="325">
        <v>11.0</v>
      </c>
      <c r="AB82" s="325">
        <v>1500.0</v>
      </c>
    </row>
    <row r="83" ht="15.75" customHeight="1">
      <c r="A83" s="325">
        <v>81.0</v>
      </c>
      <c r="B83" s="325" t="s">
        <v>862</v>
      </c>
      <c r="C83" s="325" t="s">
        <v>861</v>
      </c>
      <c r="D83" s="325" t="s">
        <v>153</v>
      </c>
      <c r="E83" s="325">
        <v>381.0</v>
      </c>
      <c r="F83" s="325">
        <v>1594.0</v>
      </c>
      <c r="G83" s="325">
        <v>10.7</v>
      </c>
      <c r="H83" s="325">
        <v>15.4</v>
      </c>
      <c r="I83" s="325">
        <v>15.4</v>
      </c>
      <c r="J83" s="325"/>
      <c r="K83" s="325">
        <v>7.5</v>
      </c>
      <c r="L83" s="325">
        <v>62.7</v>
      </c>
      <c r="M83" s="325"/>
      <c r="N83" s="325"/>
      <c r="O83" s="325">
        <v>3.7</v>
      </c>
      <c r="P83" s="325"/>
      <c r="Q83" s="325"/>
      <c r="R83" s="325"/>
      <c r="S83" s="325"/>
      <c r="T83" s="325"/>
      <c r="U83" s="325"/>
      <c r="V83" s="325"/>
      <c r="W83" s="325"/>
      <c r="X83" s="325"/>
      <c r="Y83" s="325"/>
      <c r="Z83" s="325"/>
      <c r="AA83" s="325"/>
      <c r="AB83" s="325"/>
    </row>
    <row r="84" ht="15.75" customHeight="1">
      <c r="A84" s="325">
        <v>82.0</v>
      </c>
      <c r="B84" s="325" t="s">
        <v>867</v>
      </c>
      <c r="C84" s="325" t="s">
        <v>866</v>
      </c>
      <c r="D84" s="325" t="s">
        <v>153</v>
      </c>
      <c r="E84" s="325">
        <v>382.0</v>
      </c>
      <c r="F84" s="325">
        <v>1597.0</v>
      </c>
      <c r="G84" s="325">
        <v>10.7</v>
      </c>
      <c r="H84" s="325">
        <v>15.4</v>
      </c>
      <c r="I84" s="325">
        <v>15.4</v>
      </c>
      <c r="J84" s="325"/>
      <c r="K84" s="325">
        <v>7.7</v>
      </c>
      <c r="L84" s="325">
        <v>62.5</v>
      </c>
      <c r="M84" s="325"/>
      <c r="N84" s="325"/>
      <c r="O84" s="325">
        <v>3.7</v>
      </c>
      <c r="P84" s="325"/>
      <c r="Q84" s="325"/>
      <c r="R84" s="325"/>
      <c r="S84" s="325"/>
      <c r="T84" s="325"/>
      <c r="U84" s="325"/>
      <c r="V84" s="325"/>
      <c r="W84" s="325"/>
      <c r="X84" s="325"/>
      <c r="Y84" s="325"/>
      <c r="Z84" s="325"/>
      <c r="AA84" s="325"/>
      <c r="AB84" s="325"/>
    </row>
    <row r="85" ht="15.75" customHeight="1">
      <c r="A85" s="325">
        <v>83.0</v>
      </c>
      <c r="B85" s="325" t="s">
        <v>871</v>
      </c>
      <c r="C85" s="325" t="s">
        <v>870</v>
      </c>
      <c r="D85" s="325" t="s">
        <v>153</v>
      </c>
      <c r="E85" s="325">
        <v>440.0</v>
      </c>
      <c r="F85" s="325">
        <v>1843.0</v>
      </c>
      <c r="G85" s="325">
        <v>3.9</v>
      </c>
      <c r="H85" s="325">
        <v>9.3</v>
      </c>
      <c r="I85" s="325">
        <v>9.3</v>
      </c>
      <c r="J85" s="325"/>
      <c r="K85" s="325">
        <v>13.3</v>
      </c>
      <c r="L85" s="325">
        <v>70.8</v>
      </c>
      <c r="M85" s="325"/>
      <c r="N85" s="325"/>
      <c r="O85" s="325">
        <v>2.7</v>
      </c>
      <c r="P85" s="325">
        <v>68.0</v>
      </c>
      <c r="Q85" s="325"/>
      <c r="R85" s="325">
        <v>0.83</v>
      </c>
      <c r="S85" s="325">
        <v>7.7</v>
      </c>
      <c r="T85" s="325"/>
      <c r="U85" s="325">
        <v>0.0</v>
      </c>
      <c r="V85" s="325"/>
      <c r="W85" s="325"/>
      <c r="X85" s="325"/>
      <c r="Y85" s="325">
        <v>0.0</v>
      </c>
      <c r="Z85" s="325"/>
      <c r="AA85" s="325"/>
      <c r="AB85" s="325"/>
    </row>
    <row r="86" ht="15.75" customHeight="1">
      <c r="A86" s="325">
        <v>84.0</v>
      </c>
      <c r="B86" s="325" t="s">
        <v>875</v>
      </c>
      <c r="C86" s="325" t="s">
        <v>874</v>
      </c>
      <c r="D86" s="325" t="s">
        <v>153</v>
      </c>
      <c r="E86" s="325">
        <v>462.0</v>
      </c>
      <c r="F86" s="325">
        <v>1933.0</v>
      </c>
      <c r="G86" s="325">
        <v>2.7</v>
      </c>
      <c r="H86" s="325">
        <v>7.3</v>
      </c>
      <c r="I86" s="325">
        <v>7.3</v>
      </c>
      <c r="J86" s="325"/>
      <c r="K86" s="325">
        <v>15.6</v>
      </c>
      <c r="L86" s="325">
        <v>73.1</v>
      </c>
      <c r="M86" s="325"/>
      <c r="N86" s="325"/>
      <c r="O86" s="325">
        <v>1.3</v>
      </c>
      <c r="P86" s="325"/>
      <c r="Q86" s="325"/>
      <c r="R86" s="325"/>
      <c r="S86" s="325">
        <v>4.4</v>
      </c>
      <c r="T86" s="325"/>
      <c r="U86" s="325"/>
      <c r="V86" s="325"/>
      <c r="W86" s="325"/>
      <c r="X86" s="325"/>
      <c r="Y86" s="325"/>
      <c r="Z86" s="325"/>
      <c r="AA86" s="325"/>
      <c r="AB86" s="325"/>
    </row>
    <row r="87" ht="15.75" customHeight="1">
      <c r="A87" s="325">
        <v>85.0</v>
      </c>
      <c r="B87" s="325" t="s">
        <v>879</v>
      </c>
      <c r="C87" s="325" t="s">
        <v>878</v>
      </c>
      <c r="D87" s="325" t="s">
        <v>153</v>
      </c>
      <c r="E87" s="325">
        <v>461.0</v>
      </c>
      <c r="F87" s="325">
        <v>1929.0</v>
      </c>
      <c r="G87" s="325">
        <v>2.9</v>
      </c>
      <c r="H87" s="325">
        <v>6.7</v>
      </c>
      <c r="I87" s="325">
        <v>6.7</v>
      </c>
      <c r="J87" s="325"/>
      <c r="K87" s="325">
        <v>19.8</v>
      </c>
      <c r="L87" s="325">
        <v>69.0</v>
      </c>
      <c r="M87" s="325">
        <v>64.1</v>
      </c>
      <c r="N87" s="325">
        <v>4.9</v>
      </c>
      <c r="O87" s="325">
        <v>1.6</v>
      </c>
      <c r="P87" s="325"/>
      <c r="Q87" s="325"/>
      <c r="R87" s="325"/>
      <c r="S87" s="325">
        <v>2.8</v>
      </c>
      <c r="T87" s="325"/>
      <c r="U87" s="325"/>
      <c r="V87" s="325"/>
      <c r="W87" s="325"/>
      <c r="X87" s="325"/>
      <c r="Y87" s="325"/>
      <c r="Z87" s="325"/>
      <c r="AA87" s="325">
        <v>253.0</v>
      </c>
      <c r="AB87" s="325">
        <v>255.0</v>
      </c>
    </row>
    <row r="88" ht="15.75" customHeight="1">
      <c r="A88" s="325">
        <v>86.0</v>
      </c>
      <c r="B88" s="325" t="s">
        <v>883</v>
      </c>
      <c r="C88" s="325" t="s">
        <v>882</v>
      </c>
      <c r="D88" s="325" t="s">
        <v>153</v>
      </c>
      <c r="E88" s="325">
        <v>465.0</v>
      </c>
      <c r="F88" s="325">
        <v>1946.0</v>
      </c>
      <c r="G88" s="325">
        <v>2.7</v>
      </c>
      <c r="H88" s="325">
        <v>6.7</v>
      </c>
      <c r="I88" s="325">
        <v>6.7</v>
      </c>
      <c r="J88" s="325"/>
      <c r="K88" s="325">
        <v>20.8</v>
      </c>
      <c r="L88" s="325">
        <v>68.0</v>
      </c>
      <c r="M88" s="325">
        <v>62.8</v>
      </c>
      <c r="N88" s="325">
        <v>5.1</v>
      </c>
      <c r="O88" s="325">
        <v>1.9</v>
      </c>
      <c r="P88" s="325"/>
      <c r="Q88" s="325"/>
      <c r="R88" s="325"/>
      <c r="S88" s="325">
        <v>2.81</v>
      </c>
      <c r="T88" s="325"/>
      <c r="U88" s="325"/>
      <c r="V88" s="325"/>
      <c r="W88" s="325"/>
      <c r="X88" s="325"/>
      <c r="Y88" s="325"/>
      <c r="Z88" s="325"/>
      <c r="AA88" s="325">
        <v>330.0</v>
      </c>
      <c r="AB88" s="325">
        <v>188.0</v>
      </c>
    </row>
    <row r="89" ht="15.75" customHeight="1">
      <c r="A89" s="325">
        <v>87.0</v>
      </c>
      <c r="B89" s="325" t="s">
        <v>886</v>
      </c>
      <c r="C89" s="325" t="s">
        <v>885</v>
      </c>
      <c r="D89" s="325" t="s">
        <v>153</v>
      </c>
      <c r="E89" s="325">
        <v>444.0</v>
      </c>
      <c r="F89" s="325">
        <v>1859.0</v>
      </c>
      <c r="G89" s="325">
        <v>3.2</v>
      </c>
      <c r="H89" s="325">
        <v>8.0</v>
      </c>
      <c r="I89" s="325">
        <v>8.0</v>
      </c>
      <c r="J89" s="325"/>
      <c r="K89" s="325">
        <v>16.9</v>
      </c>
      <c r="L89" s="325">
        <v>70.2</v>
      </c>
      <c r="M89" s="325">
        <v>65.2</v>
      </c>
      <c r="N89" s="325">
        <v>5.0</v>
      </c>
      <c r="O89" s="325">
        <v>1.7</v>
      </c>
      <c r="P89" s="325"/>
      <c r="Q89" s="325"/>
      <c r="R89" s="325"/>
      <c r="S89" s="325">
        <v>2.56</v>
      </c>
      <c r="T89" s="325"/>
      <c r="U89" s="325"/>
      <c r="V89" s="325"/>
      <c r="W89" s="325"/>
      <c r="X89" s="325"/>
      <c r="Y89" s="325"/>
      <c r="Z89" s="325"/>
      <c r="AA89" s="325">
        <v>301.0</v>
      </c>
      <c r="AB89" s="325">
        <v>207.0</v>
      </c>
    </row>
    <row r="90" ht="15.75" customHeight="1">
      <c r="A90" s="325">
        <v>88.0</v>
      </c>
      <c r="B90" s="325" t="s">
        <v>890</v>
      </c>
      <c r="C90" s="325" t="s">
        <v>889</v>
      </c>
      <c r="D90" s="325" t="s">
        <v>153</v>
      </c>
      <c r="E90" s="325">
        <v>426.0</v>
      </c>
      <c r="F90" s="325">
        <v>1784.0</v>
      </c>
      <c r="G90" s="325">
        <v>3.4</v>
      </c>
      <c r="H90" s="325">
        <v>7.2</v>
      </c>
      <c r="I90" s="325">
        <v>7.2</v>
      </c>
      <c r="J90" s="325"/>
      <c r="K90" s="325">
        <v>14.3</v>
      </c>
      <c r="L90" s="325">
        <v>73.6</v>
      </c>
      <c r="M90" s="325">
        <v>67.4</v>
      </c>
      <c r="N90" s="325">
        <v>6.2</v>
      </c>
      <c r="O90" s="325">
        <v>1.7</v>
      </c>
      <c r="P90" s="325"/>
      <c r="Q90" s="325"/>
      <c r="R90" s="325"/>
      <c r="S90" s="325">
        <v>2.01</v>
      </c>
      <c r="T90" s="325"/>
      <c r="U90" s="325"/>
      <c r="V90" s="325"/>
      <c r="W90" s="325"/>
      <c r="X90" s="325"/>
      <c r="Y90" s="325"/>
      <c r="Z90" s="325"/>
      <c r="AA90" s="325">
        <v>302.0</v>
      </c>
      <c r="AB90" s="325">
        <v>196.0</v>
      </c>
    </row>
    <row r="91" ht="15.75" customHeight="1">
      <c r="A91" s="325">
        <v>89.0</v>
      </c>
      <c r="B91" s="325" t="s">
        <v>894</v>
      </c>
      <c r="C91" s="325" t="s">
        <v>893</v>
      </c>
      <c r="D91" s="325" t="s">
        <v>153</v>
      </c>
      <c r="E91" s="325">
        <v>433.0</v>
      </c>
      <c r="F91" s="325">
        <v>1812.0</v>
      </c>
      <c r="G91" s="325">
        <v>3.3</v>
      </c>
      <c r="H91" s="325">
        <v>7.2</v>
      </c>
      <c r="I91" s="325">
        <v>7.2</v>
      </c>
      <c r="J91" s="325"/>
      <c r="K91" s="325">
        <v>14.9</v>
      </c>
      <c r="L91" s="325">
        <v>73.0</v>
      </c>
      <c r="M91" s="325">
        <v>67.6</v>
      </c>
      <c r="N91" s="325">
        <v>5.4</v>
      </c>
      <c r="O91" s="325">
        <v>1.7</v>
      </c>
      <c r="P91" s="325"/>
      <c r="Q91" s="325"/>
      <c r="R91" s="325"/>
      <c r="S91" s="325">
        <v>3.44</v>
      </c>
      <c r="T91" s="325"/>
      <c r="U91" s="325"/>
      <c r="V91" s="325"/>
      <c r="W91" s="325"/>
      <c r="X91" s="325"/>
      <c r="Y91" s="325"/>
      <c r="Z91" s="325"/>
      <c r="AA91" s="325">
        <v>323.0</v>
      </c>
      <c r="AB91" s="325">
        <v>200.0</v>
      </c>
    </row>
    <row r="92" ht="15.75" customHeight="1">
      <c r="A92" s="325">
        <v>90.0</v>
      </c>
      <c r="B92" s="325" t="s">
        <v>898</v>
      </c>
      <c r="C92" s="325" t="s">
        <v>897</v>
      </c>
      <c r="D92" s="325" t="s">
        <v>153</v>
      </c>
      <c r="E92" s="325">
        <v>499.0</v>
      </c>
      <c r="F92" s="325">
        <v>2087.0</v>
      </c>
      <c r="G92" s="325">
        <v>1.9</v>
      </c>
      <c r="H92" s="325">
        <v>4.7</v>
      </c>
      <c r="I92" s="325">
        <v>4.7</v>
      </c>
      <c r="J92" s="325"/>
      <c r="K92" s="325">
        <v>22.0</v>
      </c>
      <c r="L92" s="325">
        <v>70.5</v>
      </c>
      <c r="M92" s="325"/>
      <c r="N92" s="325"/>
      <c r="O92" s="325">
        <v>0.9</v>
      </c>
      <c r="P92" s="325">
        <v>27.0</v>
      </c>
      <c r="Q92" s="325"/>
      <c r="R92" s="325">
        <v>0.4</v>
      </c>
      <c r="S92" s="325">
        <v>5.2</v>
      </c>
      <c r="T92" s="325"/>
      <c r="U92" s="325">
        <v>0.0</v>
      </c>
      <c r="V92" s="325"/>
      <c r="W92" s="325"/>
      <c r="X92" s="325"/>
      <c r="Y92" s="325">
        <v>0.0</v>
      </c>
      <c r="Z92" s="325"/>
      <c r="AA92" s="325"/>
      <c r="AB92" s="325"/>
    </row>
    <row r="93" ht="15.75" customHeight="1">
      <c r="A93" s="325">
        <v>91.0</v>
      </c>
      <c r="B93" s="325" t="s">
        <v>902</v>
      </c>
      <c r="C93" s="325" t="s">
        <v>901</v>
      </c>
      <c r="D93" s="325" t="s">
        <v>153</v>
      </c>
      <c r="E93" s="325">
        <v>492.0</v>
      </c>
      <c r="F93" s="325">
        <v>2058.0</v>
      </c>
      <c r="G93" s="325">
        <v>2.5</v>
      </c>
      <c r="H93" s="325">
        <v>5.7</v>
      </c>
      <c r="I93" s="325">
        <v>5.7</v>
      </c>
      <c r="J93" s="325"/>
      <c r="K93" s="325">
        <v>21.1</v>
      </c>
      <c r="L93" s="325">
        <v>69.8</v>
      </c>
      <c r="M93" s="325"/>
      <c r="N93" s="325"/>
      <c r="O93" s="325">
        <v>0.9</v>
      </c>
      <c r="P93" s="325">
        <v>21.0</v>
      </c>
      <c r="Q93" s="325"/>
      <c r="R93" s="325">
        <v>0.98</v>
      </c>
      <c r="S93" s="325">
        <v>3.7</v>
      </c>
      <c r="T93" s="325"/>
      <c r="U93" s="325">
        <v>0.0</v>
      </c>
      <c r="V93" s="325"/>
      <c r="W93" s="325"/>
      <c r="X93" s="325"/>
      <c r="Y93" s="325">
        <v>0.0</v>
      </c>
      <c r="Z93" s="325"/>
      <c r="AA93" s="325"/>
      <c r="AB93" s="325"/>
    </row>
    <row r="94" ht="15.75" customHeight="1">
      <c r="A94" s="325">
        <v>92.0</v>
      </c>
      <c r="B94" s="325" t="s">
        <v>906</v>
      </c>
      <c r="C94" s="325" t="s">
        <v>905</v>
      </c>
      <c r="D94" s="325" t="s">
        <v>153</v>
      </c>
      <c r="E94" s="325">
        <v>443.0</v>
      </c>
      <c r="F94" s="325">
        <v>1854.0</v>
      </c>
      <c r="G94" s="325">
        <v>3.0</v>
      </c>
      <c r="H94" s="325">
        <v>7.0</v>
      </c>
      <c r="I94" s="325">
        <v>7.0</v>
      </c>
      <c r="J94" s="325"/>
      <c r="K94" s="325">
        <v>16.1</v>
      </c>
      <c r="L94" s="325">
        <v>72.2</v>
      </c>
      <c r="M94" s="325">
        <v>67.6</v>
      </c>
      <c r="N94" s="325">
        <v>4.6</v>
      </c>
      <c r="O94" s="325">
        <v>1.7</v>
      </c>
      <c r="P94" s="325"/>
      <c r="Q94" s="325"/>
      <c r="R94" s="325"/>
      <c r="S94" s="325">
        <v>3.39</v>
      </c>
      <c r="T94" s="325"/>
      <c r="U94" s="325"/>
      <c r="V94" s="325"/>
      <c r="W94" s="325"/>
      <c r="X94" s="325"/>
      <c r="Y94" s="325"/>
      <c r="Z94" s="325"/>
      <c r="AA94" s="325">
        <v>388.0</v>
      </c>
      <c r="AB94" s="325">
        <v>188.0</v>
      </c>
    </row>
    <row r="95" ht="15.75" customHeight="1">
      <c r="A95" s="325">
        <v>93.0</v>
      </c>
      <c r="B95" s="325" t="s">
        <v>910</v>
      </c>
      <c r="C95" s="325" t="s">
        <v>909</v>
      </c>
      <c r="D95" s="325" t="s">
        <v>153</v>
      </c>
      <c r="E95" s="325">
        <v>368.0</v>
      </c>
      <c r="F95" s="325">
        <v>1481.0</v>
      </c>
      <c r="G95" s="325">
        <v>10.6</v>
      </c>
      <c r="H95" s="325">
        <v>9.0</v>
      </c>
      <c r="I95" s="325">
        <v>9.0</v>
      </c>
      <c r="J95" s="325"/>
      <c r="K95" s="325">
        <v>2.0</v>
      </c>
      <c r="L95" s="325">
        <v>76.8</v>
      </c>
      <c r="M95" s="325"/>
      <c r="N95" s="325"/>
      <c r="O95" s="325">
        <v>1.6</v>
      </c>
      <c r="P95" s="325">
        <v>44.0</v>
      </c>
      <c r="Q95" s="325">
        <v>318.0</v>
      </c>
      <c r="R95" s="325"/>
      <c r="S95" s="325">
        <v>3.0</v>
      </c>
      <c r="T95" s="325"/>
      <c r="U95" s="325"/>
      <c r="V95" s="325">
        <v>0.42</v>
      </c>
      <c r="W95" s="325">
        <v>0.1</v>
      </c>
      <c r="X95" s="325"/>
      <c r="Y95" s="325">
        <v>0.6</v>
      </c>
      <c r="Z95" s="325"/>
      <c r="AA95" s="325"/>
      <c r="AB95" s="325"/>
    </row>
    <row r="96" ht="15.75" customHeight="1">
      <c r="A96" s="325">
        <v>94.0</v>
      </c>
      <c r="B96" s="325" t="s">
        <v>914</v>
      </c>
      <c r="C96" s="325" t="s">
        <v>913</v>
      </c>
      <c r="D96" s="325" t="s">
        <v>153</v>
      </c>
      <c r="E96" s="325">
        <v>365.0</v>
      </c>
      <c r="F96" s="325">
        <v>1469.0</v>
      </c>
      <c r="G96" s="325">
        <v>12.0</v>
      </c>
      <c r="H96" s="325">
        <v>9.0</v>
      </c>
      <c r="I96" s="325">
        <v>9.0</v>
      </c>
      <c r="J96" s="325"/>
      <c r="K96" s="325">
        <v>2.7</v>
      </c>
      <c r="L96" s="325">
        <v>74.6</v>
      </c>
      <c r="M96" s="325"/>
      <c r="N96" s="325"/>
      <c r="O96" s="325">
        <v>1.7</v>
      </c>
      <c r="P96" s="325">
        <v>38.0</v>
      </c>
      <c r="Q96" s="325">
        <v>318.0</v>
      </c>
      <c r="R96" s="325"/>
      <c r="S96" s="325">
        <v>3.5</v>
      </c>
      <c r="T96" s="325"/>
      <c r="U96" s="325"/>
      <c r="V96" s="325">
        <v>0.35</v>
      </c>
      <c r="W96" s="325">
        <v>0.19</v>
      </c>
      <c r="X96" s="325"/>
      <c r="Y96" s="325">
        <v>0.0</v>
      </c>
      <c r="Z96" s="325"/>
      <c r="AA96" s="325"/>
      <c r="AB96" s="325"/>
    </row>
    <row r="97" ht="15.75" customHeight="1">
      <c r="A97" s="325">
        <v>95.0</v>
      </c>
      <c r="B97" s="325" t="s">
        <v>918</v>
      </c>
      <c r="C97" s="325" t="s">
        <v>917</v>
      </c>
      <c r="D97" s="325" t="s">
        <v>153</v>
      </c>
      <c r="E97" s="325">
        <v>367.0</v>
      </c>
      <c r="F97" s="325">
        <v>1481.0</v>
      </c>
      <c r="G97" s="325">
        <v>10.3</v>
      </c>
      <c r="H97" s="325">
        <v>11.6</v>
      </c>
      <c r="I97" s="325">
        <v>11.6</v>
      </c>
      <c r="J97" s="325"/>
      <c r="K97" s="325">
        <v>2.3</v>
      </c>
      <c r="L97" s="325">
        <v>73.6</v>
      </c>
      <c r="M97" s="325"/>
      <c r="N97" s="325"/>
      <c r="O97" s="325">
        <v>2.2</v>
      </c>
      <c r="P97" s="325">
        <v>104.0</v>
      </c>
      <c r="Q97" s="325">
        <v>284.0</v>
      </c>
      <c r="R97" s="325"/>
      <c r="S97" s="325">
        <v>5.8</v>
      </c>
      <c r="T97" s="325"/>
      <c r="U97" s="325"/>
      <c r="V97" s="325">
        <v>0.0</v>
      </c>
      <c r="W97" s="325">
        <v>0.0</v>
      </c>
      <c r="X97" s="325"/>
      <c r="Y97" s="325">
        <v>0.0</v>
      </c>
      <c r="Z97" s="325"/>
      <c r="AA97" s="325"/>
      <c r="AB97" s="325"/>
    </row>
    <row r="98" ht="15.75" customHeight="1">
      <c r="A98" s="325">
        <v>96.0</v>
      </c>
      <c r="B98" s="325" t="s">
        <v>922</v>
      </c>
      <c r="C98" s="325" t="s">
        <v>921</v>
      </c>
      <c r="D98" s="325" t="s">
        <v>153</v>
      </c>
      <c r="E98" s="325">
        <v>366.0</v>
      </c>
      <c r="F98" s="325">
        <v>1469.0</v>
      </c>
      <c r="G98" s="325">
        <v>11.1</v>
      </c>
      <c r="H98" s="325">
        <v>7.2</v>
      </c>
      <c r="I98" s="325">
        <v>7.2</v>
      </c>
      <c r="J98" s="325"/>
      <c r="K98" s="325">
        <v>2.5</v>
      </c>
      <c r="L98" s="325">
        <v>76.9</v>
      </c>
      <c r="M98" s="325"/>
      <c r="N98" s="325"/>
      <c r="O98" s="325">
        <v>2.3</v>
      </c>
      <c r="P98" s="325">
        <v>60.0</v>
      </c>
      <c r="Q98" s="325">
        <v>303.0</v>
      </c>
      <c r="R98" s="325"/>
      <c r="S98" s="325">
        <v>8.0</v>
      </c>
      <c r="T98" s="325"/>
      <c r="U98" s="325"/>
      <c r="V98" s="325">
        <v>0.38</v>
      </c>
      <c r="W98" s="325">
        <v>0.1</v>
      </c>
      <c r="X98" s="325"/>
      <c r="Y98" s="325">
        <v>1.1</v>
      </c>
      <c r="Z98" s="325"/>
      <c r="AA98" s="325"/>
      <c r="AB98" s="325"/>
    </row>
    <row r="99" ht="15.75" customHeight="1">
      <c r="A99" s="325">
        <v>97.0</v>
      </c>
      <c r="B99" s="325" t="s">
        <v>926</v>
      </c>
      <c r="C99" s="325" t="s">
        <v>925</v>
      </c>
      <c r="D99" s="325" t="s">
        <v>153</v>
      </c>
      <c r="E99" s="325">
        <v>352.0</v>
      </c>
      <c r="F99" s="325">
        <v>1474.0</v>
      </c>
      <c r="G99" s="325">
        <v>10.9</v>
      </c>
      <c r="H99" s="325">
        <v>12.2</v>
      </c>
      <c r="I99" s="325">
        <v>12.2</v>
      </c>
      <c r="J99" s="325"/>
      <c r="K99" s="325">
        <v>7.9</v>
      </c>
      <c r="L99" s="325">
        <v>66.4</v>
      </c>
      <c r="M99" s="325">
        <v>58.0</v>
      </c>
      <c r="N99" s="325">
        <v>8.4</v>
      </c>
      <c r="O99" s="325">
        <v>2.6</v>
      </c>
      <c r="P99" s="325">
        <v>214.0</v>
      </c>
      <c r="Q99" s="325">
        <v>360.0</v>
      </c>
      <c r="R99" s="325">
        <v>3.76</v>
      </c>
      <c r="S99" s="325">
        <v>5.3</v>
      </c>
      <c r="T99" s="325"/>
      <c r="U99" s="325"/>
      <c r="V99" s="325"/>
      <c r="W99" s="325"/>
      <c r="X99" s="325"/>
      <c r="Y99" s="325"/>
      <c r="Z99" s="325"/>
      <c r="AA99" s="325">
        <v>2.0</v>
      </c>
      <c r="AB99" s="325">
        <v>663.0</v>
      </c>
    </row>
    <row r="100" ht="15.75" customHeight="1">
      <c r="A100" s="325">
        <v>98.0</v>
      </c>
      <c r="B100" s="325" t="s">
        <v>930</v>
      </c>
      <c r="C100" s="325" t="s">
        <v>929</v>
      </c>
      <c r="D100" s="325" t="s">
        <v>153</v>
      </c>
      <c r="E100" s="325">
        <v>370.0</v>
      </c>
      <c r="F100" s="325">
        <v>1548.0</v>
      </c>
      <c r="G100" s="325">
        <v>8.6</v>
      </c>
      <c r="H100" s="325">
        <v>13.1</v>
      </c>
      <c r="I100" s="325">
        <v>13.1</v>
      </c>
      <c r="J100" s="325"/>
      <c r="K100" s="325">
        <v>8.9</v>
      </c>
      <c r="L100" s="325">
        <v>66.5</v>
      </c>
      <c r="M100" s="325">
        <v>59.5</v>
      </c>
      <c r="N100" s="325">
        <v>7.1</v>
      </c>
      <c r="O100" s="325">
        <v>2.9</v>
      </c>
      <c r="P100" s="325"/>
      <c r="Q100" s="325"/>
      <c r="R100" s="325"/>
      <c r="S100" s="325">
        <v>0.4</v>
      </c>
      <c r="T100" s="325"/>
      <c r="U100" s="325"/>
      <c r="V100" s="325"/>
      <c r="W100" s="325"/>
      <c r="X100" s="325"/>
      <c r="Y100" s="325"/>
      <c r="Z100" s="325"/>
      <c r="AA100" s="325"/>
      <c r="AB100" s="325"/>
    </row>
    <row r="101" ht="15.75" customHeight="1">
      <c r="A101" s="325">
        <v>99.0</v>
      </c>
      <c r="B101" s="325" t="s">
        <v>934</v>
      </c>
      <c r="C101" s="325" t="s">
        <v>933</v>
      </c>
      <c r="D101" s="325" t="s">
        <v>153</v>
      </c>
      <c r="E101" s="325">
        <v>400.0</v>
      </c>
      <c r="F101" s="325">
        <v>1675.0</v>
      </c>
      <c r="G101" s="325">
        <v>8.4</v>
      </c>
      <c r="H101" s="325">
        <v>13.4</v>
      </c>
      <c r="I101" s="325">
        <v>13.4</v>
      </c>
      <c r="J101" s="325"/>
      <c r="K101" s="325">
        <v>8.1</v>
      </c>
      <c r="L101" s="325">
        <v>68.0</v>
      </c>
      <c r="M101" s="325"/>
      <c r="N101" s="325"/>
      <c r="O101" s="325">
        <v>2.0</v>
      </c>
      <c r="P101" s="325"/>
      <c r="Q101" s="325"/>
      <c r="R101" s="325">
        <v>2.77</v>
      </c>
      <c r="S101" s="325">
        <v>7.21</v>
      </c>
      <c r="T101" s="325"/>
      <c r="U101" s="325"/>
      <c r="V101" s="325"/>
      <c r="W101" s="325"/>
      <c r="X101" s="325"/>
      <c r="Y101" s="325"/>
      <c r="Z101" s="325"/>
      <c r="AA101" s="325"/>
      <c r="AB101" s="325"/>
    </row>
    <row r="102" ht="15.75" customHeight="1">
      <c r="A102" s="325">
        <v>100.0</v>
      </c>
      <c r="B102" s="325" t="s">
        <v>938</v>
      </c>
      <c r="C102" s="325" t="s">
        <v>937</v>
      </c>
      <c r="D102" s="325" t="s">
        <v>153</v>
      </c>
      <c r="E102" s="325">
        <v>352.0</v>
      </c>
      <c r="F102" s="325">
        <v>1473.0</v>
      </c>
      <c r="G102" s="325">
        <v>10.8</v>
      </c>
      <c r="H102" s="325">
        <v>11.9</v>
      </c>
      <c r="I102" s="325">
        <v>11.9</v>
      </c>
      <c r="J102" s="325"/>
      <c r="K102" s="325">
        <v>7.6</v>
      </c>
      <c r="L102" s="325">
        <v>67.7</v>
      </c>
      <c r="M102" s="325">
        <v>58.9</v>
      </c>
      <c r="N102" s="325">
        <v>8.7</v>
      </c>
      <c r="O102" s="325">
        <v>2.1</v>
      </c>
      <c r="P102" s="325"/>
      <c r="Q102" s="325"/>
      <c r="R102" s="325">
        <v>2.8</v>
      </c>
      <c r="S102" s="325">
        <v>5.02</v>
      </c>
      <c r="T102" s="325"/>
      <c r="U102" s="325">
        <v>0.0</v>
      </c>
      <c r="V102" s="325">
        <v>0.0</v>
      </c>
      <c r="W102" s="325">
        <v>0.09</v>
      </c>
      <c r="X102" s="325">
        <v>0.97</v>
      </c>
      <c r="Y102" s="325">
        <v>3.2</v>
      </c>
      <c r="Z102" s="325"/>
      <c r="AA102" s="325"/>
      <c r="AB102" s="325"/>
    </row>
    <row r="103" ht="15.75" customHeight="1">
      <c r="A103" s="325">
        <v>101.0</v>
      </c>
      <c r="B103" s="325" t="s">
        <v>942</v>
      </c>
      <c r="C103" s="325" t="s">
        <v>941</v>
      </c>
      <c r="D103" s="325" t="s">
        <v>153</v>
      </c>
      <c r="E103" s="325">
        <v>370.0</v>
      </c>
      <c r="F103" s="325">
        <v>1550.0</v>
      </c>
      <c r="G103" s="325">
        <v>11.3</v>
      </c>
      <c r="H103" s="325">
        <v>7.4</v>
      </c>
      <c r="I103" s="325">
        <v>7.4</v>
      </c>
      <c r="J103" s="325"/>
      <c r="K103" s="325">
        <v>4.2</v>
      </c>
      <c r="L103" s="325">
        <v>75.9</v>
      </c>
      <c r="M103" s="325"/>
      <c r="N103" s="325"/>
      <c r="O103" s="325">
        <v>1.4</v>
      </c>
      <c r="P103" s="325">
        <v>5.0</v>
      </c>
      <c r="Q103" s="325">
        <v>244.0</v>
      </c>
      <c r="R103" s="325"/>
      <c r="S103" s="325">
        <v>1.4</v>
      </c>
      <c r="T103" s="325"/>
      <c r="U103" s="325"/>
      <c r="V103" s="325">
        <v>0.31</v>
      </c>
      <c r="W103" s="325">
        <v>0.12</v>
      </c>
      <c r="X103" s="325"/>
      <c r="Y103" s="325">
        <v>0.85</v>
      </c>
      <c r="Z103" s="325"/>
      <c r="AA103" s="325"/>
      <c r="AB103" s="325"/>
    </row>
    <row r="104" ht="15.75" customHeight="1">
      <c r="A104" s="325">
        <v>102.0</v>
      </c>
      <c r="B104" s="325" t="s">
        <v>946</v>
      </c>
      <c r="C104" s="325" t="s">
        <v>945</v>
      </c>
      <c r="D104" s="325" t="s">
        <v>153</v>
      </c>
      <c r="E104" s="325">
        <v>343.0</v>
      </c>
      <c r="F104" s="325">
        <v>1435.0</v>
      </c>
      <c r="G104" s="325">
        <v>11.6</v>
      </c>
      <c r="H104" s="325">
        <v>5.5</v>
      </c>
      <c r="I104" s="325">
        <v>5.5</v>
      </c>
      <c r="J104" s="325"/>
      <c r="K104" s="325">
        <v>5.0</v>
      </c>
      <c r="L104" s="325">
        <v>76.6</v>
      </c>
      <c r="M104" s="325">
        <v>71.0</v>
      </c>
      <c r="N104" s="325">
        <v>5.6</v>
      </c>
      <c r="O104" s="325">
        <v>1.3</v>
      </c>
      <c r="P104" s="325">
        <v>19.0</v>
      </c>
      <c r="Q104" s="325">
        <v>272.0</v>
      </c>
      <c r="R104" s="325">
        <v>1.73</v>
      </c>
      <c r="S104" s="325">
        <v>2.35</v>
      </c>
      <c r="T104" s="325"/>
      <c r="U104" s="325">
        <v>11.0</v>
      </c>
      <c r="V104" s="325">
        <v>0.25</v>
      </c>
      <c r="W104" s="325">
        <v>0.08</v>
      </c>
      <c r="X104" s="325">
        <v>1.9</v>
      </c>
      <c r="Y104" s="325">
        <v>0.0</v>
      </c>
      <c r="Z104" s="325">
        <v>0.0</v>
      </c>
      <c r="AA104" s="325">
        <v>2.0</v>
      </c>
      <c r="AB104" s="325">
        <v>6.0</v>
      </c>
    </row>
    <row r="105" ht="15.75" customHeight="1">
      <c r="A105" s="325">
        <v>103.0</v>
      </c>
      <c r="B105" s="325" t="s">
        <v>950</v>
      </c>
      <c r="C105" s="325" t="s">
        <v>949</v>
      </c>
      <c r="D105" s="325" t="s">
        <v>153</v>
      </c>
      <c r="E105" s="325">
        <v>328.0</v>
      </c>
      <c r="F105" s="325">
        <v>1371.0</v>
      </c>
      <c r="G105" s="325">
        <v>12.1</v>
      </c>
      <c r="H105" s="325">
        <v>6.8</v>
      </c>
      <c r="I105" s="325">
        <v>6.8</v>
      </c>
      <c r="J105" s="325"/>
      <c r="K105" s="325">
        <v>5.2</v>
      </c>
      <c r="L105" s="325">
        <v>74.8</v>
      </c>
      <c r="M105" s="325">
        <v>65.9</v>
      </c>
      <c r="N105" s="325">
        <v>8.9</v>
      </c>
      <c r="O105" s="325">
        <v>1.2</v>
      </c>
      <c r="P105" s="325"/>
      <c r="Q105" s="325"/>
      <c r="R105" s="325">
        <v>1.76</v>
      </c>
      <c r="S105" s="325">
        <v>2.08</v>
      </c>
      <c r="T105" s="325"/>
      <c r="U105" s="325"/>
      <c r="V105" s="325"/>
      <c r="W105" s="325"/>
      <c r="X105" s="325"/>
      <c r="Y105" s="325"/>
      <c r="Z105" s="325"/>
      <c r="AA105" s="325"/>
      <c r="AB105" s="325"/>
    </row>
    <row r="106" ht="15.75" customHeight="1">
      <c r="A106" s="325">
        <v>104.0</v>
      </c>
      <c r="B106" s="325" t="s">
        <v>953</v>
      </c>
      <c r="C106" s="325" t="s">
        <v>952</v>
      </c>
      <c r="D106" s="325" t="s">
        <v>153</v>
      </c>
      <c r="E106" s="325">
        <v>318.0</v>
      </c>
      <c r="F106" s="325">
        <v>1331.0</v>
      </c>
      <c r="G106" s="325">
        <v>11.4</v>
      </c>
      <c r="H106" s="325">
        <v>8.5</v>
      </c>
      <c r="I106" s="325">
        <v>8.5</v>
      </c>
      <c r="J106" s="325"/>
      <c r="K106" s="325">
        <v>4.2</v>
      </c>
      <c r="L106" s="325">
        <v>74.3</v>
      </c>
      <c r="M106" s="325">
        <v>64.5</v>
      </c>
      <c r="N106" s="325">
        <v>9.8</v>
      </c>
      <c r="O106" s="325">
        <v>1.7</v>
      </c>
      <c r="P106" s="325">
        <v>29.0</v>
      </c>
      <c r="Q106" s="325">
        <v>300.0</v>
      </c>
      <c r="R106" s="325">
        <v>2.6</v>
      </c>
      <c r="S106" s="325">
        <v>6.47</v>
      </c>
      <c r="T106" s="325"/>
      <c r="U106" s="325"/>
      <c r="V106" s="325"/>
      <c r="W106" s="325"/>
      <c r="X106" s="325"/>
      <c r="Y106" s="325"/>
      <c r="Z106" s="325"/>
      <c r="AA106" s="325">
        <v>16.0</v>
      </c>
      <c r="AB106" s="325">
        <v>63.0</v>
      </c>
    </row>
    <row r="107" ht="15.75" customHeight="1">
      <c r="A107" s="325">
        <v>105.0</v>
      </c>
      <c r="B107" s="325" t="s">
        <v>957</v>
      </c>
      <c r="C107" s="325" t="s">
        <v>956</v>
      </c>
      <c r="D107" s="325" t="s">
        <v>153</v>
      </c>
      <c r="E107" s="325">
        <v>290.0</v>
      </c>
      <c r="F107" s="325">
        <v>1213.0</v>
      </c>
      <c r="G107" s="325">
        <v>27.8</v>
      </c>
      <c r="H107" s="325">
        <v>10.3</v>
      </c>
      <c r="I107" s="325">
        <v>10.3</v>
      </c>
      <c r="J107" s="325"/>
      <c r="K107" s="325">
        <v>3.5</v>
      </c>
      <c r="L107" s="325">
        <v>56.7</v>
      </c>
      <c r="M107" s="325">
        <v>54.3</v>
      </c>
      <c r="N107" s="325">
        <v>2.4</v>
      </c>
      <c r="O107" s="325">
        <v>1.7</v>
      </c>
      <c r="P107" s="325"/>
      <c r="Q107" s="325"/>
      <c r="R107" s="325"/>
      <c r="S107" s="325">
        <v>6.98</v>
      </c>
      <c r="T107" s="325"/>
      <c r="U107" s="325"/>
      <c r="V107" s="325"/>
      <c r="W107" s="325">
        <v>0.32</v>
      </c>
      <c r="X107" s="325">
        <v>6.47</v>
      </c>
      <c r="Y107" s="325"/>
      <c r="Z107" s="325">
        <v>106.0</v>
      </c>
      <c r="AA107" s="325"/>
      <c r="AB107" s="325"/>
    </row>
    <row r="108" ht="15.75" customHeight="1">
      <c r="A108" s="325">
        <v>106.0</v>
      </c>
      <c r="B108" s="325" t="s">
        <v>961</v>
      </c>
      <c r="C108" s="325" t="s">
        <v>960</v>
      </c>
      <c r="D108" s="325" t="s">
        <v>153</v>
      </c>
      <c r="E108" s="325">
        <v>445.0</v>
      </c>
      <c r="F108" s="325">
        <v>1862.0</v>
      </c>
      <c r="G108" s="325">
        <v>17.4</v>
      </c>
      <c r="H108" s="325">
        <v>7.7</v>
      </c>
      <c r="I108" s="325">
        <v>7.7</v>
      </c>
      <c r="J108" s="325"/>
      <c r="K108" s="325">
        <v>26.1</v>
      </c>
      <c r="L108" s="325">
        <v>47.4</v>
      </c>
      <c r="M108" s="325"/>
      <c r="N108" s="325"/>
      <c r="O108" s="325">
        <v>1.4</v>
      </c>
      <c r="P108" s="325"/>
      <c r="Q108" s="325"/>
      <c r="R108" s="325"/>
      <c r="S108" s="325">
        <v>3.99</v>
      </c>
      <c r="T108" s="325"/>
      <c r="U108" s="325"/>
      <c r="V108" s="325"/>
      <c r="W108" s="325">
        <v>0.27</v>
      </c>
      <c r="X108" s="325"/>
      <c r="Y108" s="325"/>
      <c r="Z108" s="325"/>
      <c r="AA108" s="325"/>
      <c r="AB108" s="325"/>
    </row>
    <row r="109" ht="15.75" customHeight="1">
      <c r="A109" s="325">
        <v>107.0</v>
      </c>
      <c r="B109" s="325" t="s">
        <v>965</v>
      </c>
      <c r="C109" s="325" t="s">
        <v>964</v>
      </c>
      <c r="D109" s="325" t="s">
        <v>153</v>
      </c>
      <c r="E109" s="325">
        <v>276.0</v>
      </c>
      <c r="F109" s="325">
        <v>1153.0</v>
      </c>
      <c r="G109" s="325">
        <v>36.1</v>
      </c>
      <c r="H109" s="325">
        <v>10.0</v>
      </c>
      <c r="I109" s="325">
        <v>10.0</v>
      </c>
      <c r="J109" s="325"/>
      <c r="K109" s="325">
        <v>5.7</v>
      </c>
      <c r="L109" s="325">
        <v>46.0</v>
      </c>
      <c r="M109" s="325"/>
      <c r="N109" s="325"/>
      <c r="O109" s="325">
        <v>2.2</v>
      </c>
      <c r="P109" s="325"/>
      <c r="Q109" s="325"/>
      <c r="R109" s="325"/>
      <c r="S109" s="325">
        <v>3.53</v>
      </c>
      <c r="T109" s="325"/>
      <c r="U109" s="325"/>
      <c r="V109" s="325">
        <v>0.48</v>
      </c>
      <c r="W109" s="325">
        <v>0.21</v>
      </c>
      <c r="X109" s="325">
        <v>2.46</v>
      </c>
      <c r="Y109" s="325"/>
      <c r="Z109" s="325">
        <v>142.0</v>
      </c>
      <c r="AA109" s="325"/>
      <c r="AB109" s="325"/>
    </row>
    <row r="110" ht="15.75" customHeight="1">
      <c r="A110" s="325">
        <v>108.0</v>
      </c>
      <c r="B110" s="325" t="s">
        <v>969</v>
      </c>
      <c r="C110" s="325" t="s">
        <v>968</v>
      </c>
      <c r="D110" s="325" t="s">
        <v>153</v>
      </c>
      <c r="E110" s="325">
        <v>265.0</v>
      </c>
      <c r="F110" s="325">
        <v>1108.0</v>
      </c>
      <c r="G110" s="325">
        <v>32.1</v>
      </c>
      <c r="H110" s="325">
        <v>9.2</v>
      </c>
      <c r="I110" s="325">
        <v>9.2</v>
      </c>
      <c r="J110" s="325"/>
      <c r="K110" s="325">
        <v>2.0</v>
      </c>
      <c r="L110" s="325">
        <v>55.0</v>
      </c>
      <c r="M110" s="325">
        <v>52.6</v>
      </c>
      <c r="N110" s="325">
        <v>2.5</v>
      </c>
      <c r="O110" s="325">
        <v>1.7</v>
      </c>
      <c r="P110" s="325"/>
      <c r="Q110" s="325"/>
      <c r="R110" s="325"/>
      <c r="S110" s="325">
        <v>5.59</v>
      </c>
      <c r="T110" s="325"/>
      <c r="U110" s="325"/>
      <c r="V110" s="325"/>
      <c r="W110" s="325">
        <v>0.71</v>
      </c>
      <c r="X110" s="325">
        <v>4.94</v>
      </c>
      <c r="Y110" s="325"/>
      <c r="Z110" s="325">
        <v>122.0</v>
      </c>
      <c r="AA110" s="325"/>
      <c r="AB110" s="325"/>
    </row>
    <row r="111" ht="15.75" customHeight="1">
      <c r="A111" s="325">
        <v>109.0</v>
      </c>
      <c r="B111" s="325" t="s">
        <v>973</v>
      </c>
      <c r="C111" s="325" t="s">
        <v>972</v>
      </c>
      <c r="D111" s="325" t="s">
        <v>153</v>
      </c>
      <c r="E111" s="325">
        <v>321.0</v>
      </c>
      <c r="F111" s="325">
        <v>1343.0</v>
      </c>
      <c r="G111" s="325">
        <v>22.2</v>
      </c>
      <c r="H111" s="325">
        <v>9.3</v>
      </c>
      <c r="I111" s="325">
        <v>9.3</v>
      </c>
      <c r="J111" s="325"/>
      <c r="K111" s="325">
        <v>3.5</v>
      </c>
      <c r="L111" s="325">
        <v>63.2</v>
      </c>
      <c r="M111" s="325"/>
      <c r="N111" s="325"/>
      <c r="O111" s="325">
        <v>1.9</v>
      </c>
      <c r="P111" s="325"/>
      <c r="Q111" s="325"/>
      <c r="R111" s="325"/>
      <c r="S111" s="325">
        <v>4.67</v>
      </c>
      <c r="T111" s="325"/>
      <c r="U111" s="325"/>
      <c r="V111" s="325"/>
      <c r="W111" s="325">
        <v>0.37</v>
      </c>
      <c r="X111" s="325"/>
      <c r="Y111" s="325"/>
      <c r="Z111" s="325"/>
      <c r="AA111" s="325"/>
      <c r="AB111" s="325"/>
    </row>
    <row r="112" ht="15.75" customHeight="1">
      <c r="A112" s="325">
        <v>110.0</v>
      </c>
      <c r="B112" s="325" t="s">
        <v>977</v>
      </c>
      <c r="C112" s="325" t="s">
        <v>976</v>
      </c>
      <c r="D112" s="325" t="s">
        <v>153</v>
      </c>
      <c r="E112" s="325">
        <v>387.0</v>
      </c>
      <c r="F112" s="325">
        <v>1620.0</v>
      </c>
      <c r="G112" s="325">
        <v>16.3</v>
      </c>
      <c r="H112" s="325">
        <v>9.5</v>
      </c>
      <c r="I112" s="325">
        <v>9.5</v>
      </c>
      <c r="J112" s="325"/>
      <c r="K112" s="325">
        <v>11.1</v>
      </c>
      <c r="L112" s="325">
        <v>62.3</v>
      </c>
      <c r="M112" s="325"/>
      <c r="N112" s="325"/>
      <c r="O112" s="325">
        <v>0.8</v>
      </c>
      <c r="P112" s="325"/>
      <c r="Q112" s="325"/>
      <c r="R112" s="325"/>
      <c r="S112" s="325">
        <v>4.71</v>
      </c>
      <c r="T112" s="325"/>
      <c r="U112" s="325"/>
      <c r="V112" s="325"/>
      <c r="W112" s="325">
        <v>0.39</v>
      </c>
      <c r="X112" s="325"/>
      <c r="Y112" s="325"/>
      <c r="Z112" s="325"/>
      <c r="AA112" s="325"/>
      <c r="AB112" s="325"/>
    </row>
    <row r="113" ht="15.75" customHeight="1">
      <c r="A113" s="325">
        <v>111.0</v>
      </c>
      <c r="B113" s="325" t="s">
        <v>981</v>
      </c>
      <c r="C113" s="325" t="s">
        <v>980</v>
      </c>
      <c r="D113" s="325" t="s">
        <v>153</v>
      </c>
      <c r="E113" s="325">
        <v>361.0</v>
      </c>
      <c r="F113" s="325">
        <v>1509.0</v>
      </c>
      <c r="G113" s="325">
        <v>17.8</v>
      </c>
      <c r="H113" s="325">
        <v>6.9</v>
      </c>
      <c r="I113" s="325">
        <v>6.9</v>
      </c>
      <c r="J113" s="325"/>
      <c r="K113" s="325">
        <v>7.1</v>
      </c>
      <c r="L113" s="325">
        <v>67.2</v>
      </c>
      <c r="M113" s="325"/>
      <c r="N113" s="325"/>
      <c r="O113" s="325">
        <v>1.0</v>
      </c>
      <c r="P113" s="325"/>
      <c r="Q113" s="325"/>
      <c r="R113" s="325"/>
      <c r="S113" s="325">
        <v>4.37</v>
      </c>
      <c r="T113" s="325"/>
      <c r="U113" s="325"/>
      <c r="V113" s="325">
        <v>0.63</v>
      </c>
      <c r="W113" s="325">
        <v>0.29</v>
      </c>
      <c r="X113" s="325">
        <v>5.49</v>
      </c>
      <c r="Y113" s="325"/>
      <c r="Z113" s="325">
        <v>65.0</v>
      </c>
      <c r="AA113" s="325"/>
      <c r="AB113" s="325"/>
    </row>
    <row r="114" ht="15.75" customHeight="1">
      <c r="A114" s="325">
        <v>112.0</v>
      </c>
      <c r="B114" s="325" t="s">
        <v>985</v>
      </c>
      <c r="C114" s="325" t="s">
        <v>984</v>
      </c>
      <c r="D114" s="325" t="s">
        <v>153</v>
      </c>
      <c r="E114" s="325">
        <v>358.0</v>
      </c>
      <c r="F114" s="325">
        <v>1500.0</v>
      </c>
      <c r="G114" s="325">
        <v>23.8</v>
      </c>
      <c r="H114" s="325">
        <v>10.0</v>
      </c>
      <c r="I114" s="325">
        <v>10.0</v>
      </c>
      <c r="J114" s="325"/>
      <c r="K114" s="325">
        <v>11.6</v>
      </c>
      <c r="L114" s="325">
        <v>53.4</v>
      </c>
      <c r="M114" s="325"/>
      <c r="N114" s="325"/>
      <c r="O114" s="325">
        <v>1.2</v>
      </c>
      <c r="P114" s="325"/>
      <c r="Q114" s="325"/>
      <c r="R114" s="325"/>
      <c r="S114" s="325">
        <v>5.62</v>
      </c>
      <c r="T114" s="325"/>
      <c r="U114" s="325"/>
      <c r="V114" s="325"/>
      <c r="W114" s="325"/>
      <c r="X114" s="325"/>
      <c r="Y114" s="325"/>
      <c r="Z114" s="325"/>
      <c r="AA114" s="325"/>
      <c r="AB114" s="325"/>
    </row>
    <row r="115" ht="15.75" customHeight="1">
      <c r="A115" s="325">
        <v>113.0</v>
      </c>
      <c r="B115" s="325" t="s">
        <v>989</v>
      </c>
      <c r="C115" s="325" t="s">
        <v>988</v>
      </c>
      <c r="D115" s="325" t="s">
        <v>153</v>
      </c>
      <c r="E115" s="325">
        <v>297.0</v>
      </c>
      <c r="F115" s="325">
        <v>1241.0</v>
      </c>
      <c r="G115" s="325">
        <v>31.6</v>
      </c>
      <c r="H115" s="325">
        <v>7.6</v>
      </c>
      <c r="I115" s="325">
        <v>7.6</v>
      </c>
      <c r="J115" s="325"/>
      <c r="K115" s="325">
        <v>10.1</v>
      </c>
      <c r="L115" s="325">
        <v>48.9</v>
      </c>
      <c r="M115" s="325">
        <v>43.8</v>
      </c>
      <c r="N115" s="325">
        <v>5.1</v>
      </c>
      <c r="O115" s="325">
        <v>1.8</v>
      </c>
      <c r="P115" s="325"/>
      <c r="Q115" s="325"/>
      <c r="R115" s="325"/>
      <c r="S115" s="325">
        <v>4.45</v>
      </c>
      <c r="T115" s="325"/>
      <c r="U115" s="325"/>
      <c r="V115" s="325">
        <v>0.33</v>
      </c>
      <c r="W115" s="325">
        <v>0.34</v>
      </c>
      <c r="X115" s="325">
        <v>3.01</v>
      </c>
      <c r="Y115" s="325"/>
      <c r="Z115" s="325"/>
      <c r="AA115" s="325"/>
      <c r="AB115" s="325"/>
    </row>
    <row r="116" ht="15.75" customHeight="1">
      <c r="A116" s="325">
        <v>114.0</v>
      </c>
      <c r="B116" s="325" t="s">
        <v>993</v>
      </c>
      <c r="C116" s="325" t="s">
        <v>992</v>
      </c>
      <c r="D116" s="325" t="s">
        <v>153</v>
      </c>
      <c r="E116" s="325">
        <v>274.0</v>
      </c>
      <c r="F116" s="325">
        <v>1148.0</v>
      </c>
      <c r="G116" s="325">
        <v>35.3</v>
      </c>
      <c r="H116" s="325">
        <v>11.5</v>
      </c>
      <c r="I116" s="325">
        <v>11.5</v>
      </c>
      <c r="J116" s="325"/>
      <c r="K116" s="325">
        <v>3.9</v>
      </c>
      <c r="L116" s="325">
        <v>48.4</v>
      </c>
      <c r="M116" s="325"/>
      <c r="N116" s="325"/>
      <c r="O116" s="325">
        <v>0.9</v>
      </c>
      <c r="P116" s="325"/>
      <c r="Q116" s="325"/>
      <c r="R116" s="325"/>
      <c r="S116" s="325">
        <v>4.79</v>
      </c>
      <c r="T116" s="325"/>
      <c r="U116" s="325"/>
      <c r="V116" s="325">
        <v>0.61</v>
      </c>
      <c r="W116" s="325">
        <v>0.25</v>
      </c>
      <c r="X116" s="325">
        <v>3.35</v>
      </c>
      <c r="Y116" s="325"/>
      <c r="Z116" s="325">
        <v>322.0</v>
      </c>
      <c r="AA116" s="325"/>
      <c r="AB116" s="325"/>
    </row>
    <row r="117" ht="15.75" customHeight="1">
      <c r="A117" s="325">
        <v>115.0</v>
      </c>
      <c r="B117" s="325" t="s">
        <v>997</v>
      </c>
      <c r="C117" s="325" t="s">
        <v>996</v>
      </c>
      <c r="D117" s="325" t="s">
        <v>153</v>
      </c>
      <c r="E117" s="325">
        <v>338.0</v>
      </c>
      <c r="F117" s="325">
        <v>1414.0</v>
      </c>
      <c r="G117" s="325">
        <v>25.5</v>
      </c>
      <c r="H117" s="325">
        <v>9.9</v>
      </c>
      <c r="I117" s="325">
        <v>9.9</v>
      </c>
      <c r="J117" s="325"/>
      <c r="K117" s="325">
        <v>9.0</v>
      </c>
      <c r="L117" s="325">
        <v>54.3</v>
      </c>
      <c r="M117" s="325"/>
      <c r="N117" s="325"/>
      <c r="O117" s="325">
        <v>1.2</v>
      </c>
      <c r="P117" s="325"/>
      <c r="Q117" s="325"/>
      <c r="R117" s="325"/>
      <c r="S117" s="325">
        <v>7.61</v>
      </c>
      <c r="T117" s="325"/>
      <c r="U117" s="325"/>
      <c r="V117" s="325">
        <v>0.84</v>
      </c>
      <c r="W117" s="325">
        <v>0.2</v>
      </c>
      <c r="X117" s="325">
        <v>4.63</v>
      </c>
      <c r="Y117" s="325"/>
      <c r="Z117" s="325">
        <v>288.0</v>
      </c>
      <c r="AA117" s="325"/>
      <c r="AB117" s="325"/>
    </row>
    <row r="118" ht="15.75" customHeight="1">
      <c r="A118" s="325">
        <v>116.0</v>
      </c>
      <c r="B118" s="325" t="s">
        <v>1001</v>
      </c>
      <c r="C118" s="325" t="s">
        <v>1000</v>
      </c>
      <c r="D118" s="325" t="s">
        <v>153</v>
      </c>
      <c r="E118" s="325">
        <v>267.0</v>
      </c>
      <c r="F118" s="325">
        <v>1115.0</v>
      </c>
      <c r="G118" s="325">
        <v>40.9</v>
      </c>
      <c r="H118" s="325">
        <v>10.7</v>
      </c>
      <c r="I118" s="325">
        <v>10.7</v>
      </c>
      <c r="J118" s="325"/>
      <c r="K118" s="325">
        <v>7.7</v>
      </c>
      <c r="L118" s="325">
        <v>38.7</v>
      </c>
      <c r="M118" s="325"/>
      <c r="N118" s="325"/>
      <c r="O118" s="325">
        <v>2.1</v>
      </c>
      <c r="P118" s="325"/>
      <c r="Q118" s="325"/>
      <c r="R118" s="325"/>
      <c r="S118" s="325">
        <v>3.02</v>
      </c>
      <c r="T118" s="325"/>
      <c r="U118" s="325"/>
      <c r="V118" s="325">
        <v>0.45</v>
      </c>
      <c r="W118" s="325">
        <v>0.18</v>
      </c>
      <c r="X118" s="325">
        <v>2.14</v>
      </c>
      <c r="Y118" s="325"/>
      <c r="Z118" s="325">
        <v>139.0</v>
      </c>
      <c r="AA118" s="325"/>
      <c r="AB118" s="325"/>
    </row>
    <row r="119" ht="15.75" customHeight="1">
      <c r="A119" s="325">
        <v>117.0</v>
      </c>
      <c r="B119" s="325" t="s">
        <v>1005</v>
      </c>
      <c r="C119" s="325" t="s">
        <v>1004</v>
      </c>
      <c r="D119" s="325" t="s">
        <v>153</v>
      </c>
      <c r="E119" s="325">
        <v>316.0</v>
      </c>
      <c r="F119" s="325">
        <v>1323.0</v>
      </c>
      <c r="G119" s="325">
        <v>24.4</v>
      </c>
      <c r="H119" s="325">
        <v>10.8</v>
      </c>
      <c r="I119" s="325">
        <v>10.8</v>
      </c>
      <c r="J119" s="325"/>
      <c r="K119" s="325">
        <v>4.7</v>
      </c>
      <c r="L119" s="325">
        <v>57.7</v>
      </c>
      <c r="M119" s="325"/>
      <c r="N119" s="325"/>
      <c r="O119" s="325">
        <v>2.4</v>
      </c>
      <c r="P119" s="325"/>
      <c r="Q119" s="325"/>
      <c r="R119" s="325"/>
      <c r="S119" s="325">
        <v>6.15</v>
      </c>
      <c r="T119" s="325"/>
      <c r="U119" s="325"/>
      <c r="V119" s="325">
        <v>0.88</v>
      </c>
      <c r="W119" s="325">
        <v>0.46</v>
      </c>
      <c r="X119" s="325">
        <v>4.71</v>
      </c>
      <c r="Y119" s="325"/>
      <c r="Z119" s="325">
        <v>191.0</v>
      </c>
      <c r="AA119" s="325"/>
      <c r="AB119" s="325"/>
    </row>
    <row r="120" ht="15.75" customHeight="1">
      <c r="A120" s="325">
        <v>118.0</v>
      </c>
      <c r="B120" s="325" t="s">
        <v>1009</v>
      </c>
      <c r="C120" s="325" t="s">
        <v>1008</v>
      </c>
      <c r="D120" s="325" t="s">
        <v>153</v>
      </c>
      <c r="E120" s="325">
        <v>336.0</v>
      </c>
      <c r="F120" s="325">
        <v>1408.0</v>
      </c>
      <c r="G120" s="325">
        <v>23.2</v>
      </c>
      <c r="H120" s="325">
        <v>9.3</v>
      </c>
      <c r="I120" s="325">
        <v>9.3</v>
      </c>
      <c r="J120" s="325"/>
      <c r="K120" s="325">
        <v>6.9</v>
      </c>
      <c r="L120" s="325">
        <v>59.4</v>
      </c>
      <c r="M120" s="325"/>
      <c r="N120" s="325"/>
      <c r="O120" s="325">
        <v>1.3</v>
      </c>
      <c r="P120" s="325"/>
      <c r="Q120" s="325"/>
      <c r="R120" s="325"/>
      <c r="S120" s="325">
        <v>5.79</v>
      </c>
      <c r="T120" s="325"/>
      <c r="U120" s="325"/>
      <c r="V120" s="325"/>
      <c r="W120" s="325">
        <v>0.35</v>
      </c>
      <c r="X120" s="325"/>
      <c r="Y120" s="325"/>
      <c r="Z120" s="325"/>
      <c r="AA120" s="325"/>
      <c r="AB120" s="325"/>
    </row>
    <row r="121" ht="15.75" customHeight="1">
      <c r="A121" s="325">
        <v>119.0</v>
      </c>
      <c r="B121" s="325" t="s">
        <v>1013</v>
      </c>
      <c r="C121" s="325" t="s">
        <v>1012</v>
      </c>
      <c r="D121" s="325" t="s">
        <v>153</v>
      </c>
      <c r="E121" s="325">
        <v>319.0</v>
      </c>
      <c r="F121" s="325">
        <v>1336.0</v>
      </c>
      <c r="G121" s="325">
        <v>25.4</v>
      </c>
      <c r="H121" s="325">
        <v>7.7</v>
      </c>
      <c r="I121" s="325">
        <v>7.7</v>
      </c>
      <c r="J121" s="325"/>
      <c r="K121" s="325">
        <v>8.7</v>
      </c>
      <c r="L121" s="325">
        <v>56.7</v>
      </c>
      <c r="M121" s="325">
        <v>52.6</v>
      </c>
      <c r="N121" s="325">
        <v>4.1</v>
      </c>
      <c r="O121" s="325">
        <v>1.6</v>
      </c>
      <c r="P121" s="325"/>
      <c r="Q121" s="325"/>
      <c r="R121" s="325"/>
      <c r="S121" s="325">
        <v>3.49</v>
      </c>
      <c r="T121" s="325"/>
      <c r="U121" s="325"/>
      <c r="V121" s="325"/>
      <c r="W121" s="325">
        <v>0.24</v>
      </c>
      <c r="X121" s="325">
        <v>3.81</v>
      </c>
      <c r="Y121" s="325"/>
      <c r="Z121" s="325">
        <v>103.0</v>
      </c>
      <c r="AA121" s="325"/>
      <c r="AB121" s="325"/>
    </row>
    <row r="122" ht="15.75" customHeight="1">
      <c r="A122" s="325">
        <v>120.0</v>
      </c>
      <c r="B122" s="325" t="s">
        <v>1017</v>
      </c>
      <c r="C122" s="325" t="s">
        <v>1016</v>
      </c>
      <c r="D122" s="325" t="s">
        <v>153</v>
      </c>
      <c r="E122" s="325">
        <v>323.0</v>
      </c>
      <c r="F122" s="325">
        <v>1352.0</v>
      </c>
      <c r="G122" s="325">
        <v>27.9</v>
      </c>
      <c r="H122" s="325">
        <v>9.2</v>
      </c>
      <c r="I122" s="325">
        <v>9.2</v>
      </c>
      <c r="J122" s="325"/>
      <c r="K122" s="325">
        <v>8.0</v>
      </c>
      <c r="L122" s="325">
        <v>53.5</v>
      </c>
      <c r="M122" s="325"/>
      <c r="N122" s="325"/>
      <c r="O122" s="325">
        <v>1.4</v>
      </c>
      <c r="P122" s="325"/>
      <c r="Q122" s="325"/>
      <c r="R122" s="325"/>
      <c r="S122" s="325">
        <v>5.15</v>
      </c>
      <c r="T122" s="325"/>
      <c r="U122" s="325"/>
      <c r="V122" s="325"/>
      <c r="W122" s="325"/>
      <c r="X122" s="325"/>
      <c r="Y122" s="325"/>
      <c r="Z122" s="325"/>
      <c r="AA122" s="325"/>
      <c r="AB122" s="325"/>
    </row>
    <row r="123" ht="15.75" customHeight="1">
      <c r="A123" s="325">
        <v>121.0</v>
      </c>
      <c r="B123" s="325" t="s">
        <v>1021</v>
      </c>
      <c r="C123" s="325" t="s">
        <v>1020</v>
      </c>
      <c r="D123" s="325" t="s">
        <v>153</v>
      </c>
      <c r="E123" s="325">
        <v>359.0</v>
      </c>
      <c r="F123" s="325">
        <v>1501.0</v>
      </c>
      <c r="G123" s="325">
        <v>22.0</v>
      </c>
      <c r="H123" s="325">
        <v>8.0</v>
      </c>
      <c r="I123" s="325">
        <v>8.0</v>
      </c>
      <c r="J123" s="325"/>
      <c r="K123" s="325">
        <v>15.2</v>
      </c>
      <c r="L123" s="325">
        <v>53.0</v>
      </c>
      <c r="M123" s="325">
        <v>47.5</v>
      </c>
      <c r="N123" s="325">
        <v>5.5</v>
      </c>
      <c r="O123" s="325">
        <v>1.9</v>
      </c>
      <c r="P123" s="325"/>
      <c r="Q123" s="325"/>
      <c r="R123" s="325"/>
      <c r="S123" s="325">
        <v>3.5</v>
      </c>
      <c r="T123" s="325"/>
      <c r="U123" s="325"/>
      <c r="V123" s="325">
        <v>0.25</v>
      </c>
      <c r="W123" s="325">
        <v>0.29</v>
      </c>
      <c r="X123" s="325">
        <v>2.96</v>
      </c>
      <c r="Y123" s="325"/>
      <c r="Z123" s="325"/>
      <c r="AA123" s="325"/>
      <c r="AB123" s="325"/>
    </row>
    <row r="124" ht="15.75" customHeight="1">
      <c r="A124" s="325">
        <v>122.0</v>
      </c>
      <c r="B124" s="325" t="s">
        <v>1025</v>
      </c>
      <c r="C124" s="325" t="s">
        <v>1024</v>
      </c>
      <c r="D124" s="325" t="s">
        <v>153</v>
      </c>
      <c r="E124" s="325">
        <v>241.0</v>
      </c>
      <c r="F124" s="325">
        <v>1009.0</v>
      </c>
      <c r="G124" s="325">
        <v>39.8</v>
      </c>
      <c r="H124" s="325">
        <v>9.5</v>
      </c>
      <c r="I124" s="325">
        <v>9.5</v>
      </c>
      <c r="J124" s="325"/>
      <c r="K124" s="325">
        <v>1.7</v>
      </c>
      <c r="L124" s="325">
        <v>47.0</v>
      </c>
      <c r="M124" s="325"/>
      <c r="N124" s="325"/>
      <c r="O124" s="325">
        <v>2.1</v>
      </c>
      <c r="P124" s="325"/>
      <c r="Q124" s="325"/>
      <c r="R124" s="325"/>
      <c r="S124" s="325">
        <v>3.31</v>
      </c>
      <c r="T124" s="325"/>
      <c r="U124" s="325"/>
      <c r="V124" s="325">
        <v>0.48</v>
      </c>
      <c r="W124" s="325">
        <v>0.21</v>
      </c>
      <c r="X124" s="325">
        <v>2.54</v>
      </c>
      <c r="Y124" s="325"/>
      <c r="Z124" s="325">
        <v>115.0</v>
      </c>
      <c r="AA124" s="325"/>
      <c r="AB124" s="325"/>
    </row>
    <row r="125" ht="15.75" customHeight="1">
      <c r="A125" s="325">
        <v>123.0</v>
      </c>
      <c r="B125" s="325" t="s">
        <v>1029</v>
      </c>
      <c r="C125" s="325" t="s">
        <v>1028</v>
      </c>
      <c r="D125" s="325" t="s">
        <v>153</v>
      </c>
      <c r="E125" s="325">
        <v>286.0</v>
      </c>
      <c r="F125" s="325">
        <v>1197.0</v>
      </c>
      <c r="G125" s="325">
        <v>32.5</v>
      </c>
      <c r="H125" s="325">
        <v>8.8</v>
      </c>
      <c r="I125" s="325">
        <v>8.8</v>
      </c>
      <c r="J125" s="325"/>
      <c r="K125" s="325">
        <v>4.6</v>
      </c>
      <c r="L125" s="325">
        <v>52.4</v>
      </c>
      <c r="M125" s="325"/>
      <c r="N125" s="325"/>
      <c r="O125" s="325">
        <v>1.7</v>
      </c>
      <c r="P125" s="325"/>
      <c r="Q125" s="325"/>
      <c r="R125" s="325"/>
      <c r="S125" s="325">
        <v>5.11</v>
      </c>
      <c r="T125" s="325"/>
      <c r="U125" s="325"/>
      <c r="V125" s="325"/>
      <c r="W125" s="325"/>
      <c r="X125" s="325"/>
      <c r="Y125" s="325"/>
      <c r="Z125" s="325"/>
      <c r="AA125" s="325"/>
      <c r="AB125" s="325"/>
    </row>
    <row r="126" ht="15.75" customHeight="1">
      <c r="A126" s="325">
        <v>124.0</v>
      </c>
      <c r="B126" s="325" t="s">
        <v>1032</v>
      </c>
      <c r="C126" s="325" t="s">
        <v>1031</v>
      </c>
      <c r="D126" s="325" t="s">
        <v>153</v>
      </c>
      <c r="E126" s="325">
        <v>321.0</v>
      </c>
      <c r="F126" s="325">
        <v>1342.0</v>
      </c>
      <c r="G126" s="325">
        <v>25.6</v>
      </c>
      <c r="H126" s="325">
        <v>9.4</v>
      </c>
      <c r="I126" s="325">
        <v>9.4</v>
      </c>
      <c r="J126" s="325"/>
      <c r="K126" s="325">
        <v>8.1</v>
      </c>
      <c r="L126" s="325">
        <v>55.4</v>
      </c>
      <c r="M126" s="325">
        <v>52.5</v>
      </c>
      <c r="N126" s="325">
        <v>2.9</v>
      </c>
      <c r="O126" s="325">
        <v>1.5</v>
      </c>
      <c r="P126" s="325"/>
      <c r="Q126" s="325"/>
      <c r="R126" s="325"/>
      <c r="S126" s="325">
        <v>4.47</v>
      </c>
      <c r="T126" s="325"/>
      <c r="U126" s="325"/>
      <c r="V126" s="325"/>
      <c r="W126" s="325">
        <v>0.29</v>
      </c>
      <c r="X126" s="325">
        <v>4.01</v>
      </c>
      <c r="Y126" s="325"/>
      <c r="Z126" s="325">
        <v>70.0</v>
      </c>
      <c r="AA126" s="325"/>
      <c r="AB126" s="325"/>
    </row>
    <row r="127" ht="15.75" customHeight="1">
      <c r="A127" s="325">
        <v>125.0</v>
      </c>
      <c r="B127" s="325" t="s">
        <v>1036</v>
      </c>
      <c r="C127" s="325" t="s">
        <v>1035</v>
      </c>
      <c r="D127" s="325" t="s">
        <v>153</v>
      </c>
      <c r="E127" s="325">
        <v>365.0</v>
      </c>
      <c r="F127" s="325">
        <v>1526.0</v>
      </c>
      <c r="G127" s="325">
        <v>23.7</v>
      </c>
      <c r="H127" s="325">
        <v>9.2</v>
      </c>
      <c r="I127" s="325">
        <v>9.2</v>
      </c>
      <c r="J127" s="325"/>
      <c r="K127" s="325">
        <v>12.9</v>
      </c>
      <c r="L127" s="325">
        <v>52.9</v>
      </c>
      <c r="M127" s="325"/>
      <c r="N127" s="325"/>
      <c r="O127" s="325">
        <v>1.3</v>
      </c>
      <c r="P127" s="325"/>
      <c r="Q127" s="325"/>
      <c r="R127" s="325"/>
      <c r="S127" s="325">
        <v>6.74</v>
      </c>
      <c r="T127" s="325"/>
      <c r="U127" s="325"/>
      <c r="V127" s="325">
        <v>1.37</v>
      </c>
      <c r="W127" s="325">
        <v>0.5</v>
      </c>
      <c r="X127" s="325">
        <v>4.82</v>
      </c>
      <c r="Y127" s="325"/>
      <c r="Z127" s="325">
        <v>30.0</v>
      </c>
      <c r="AA127" s="325"/>
      <c r="AB127" s="325"/>
    </row>
    <row r="128" ht="15.75" customHeight="1">
      <c r="A128" s="325">
        <v>126.0</v>
      </c>
      <c r="B128" s="325" t="s">
        <v>1040</v>
      </c>
      <c r="C128" s="325" t="s">
        <v>1039</v>
      </c>
      <c r="D128" s="325" t="s">
        <v>153</v>
      </c>
      <c r="E128" s="325">
        <v>290.0</v>
      </c>
      <c r="F128" s="325">
        <v>1215.0</v>
      </c>
      <c r="G128" s="325">
        <v>32.6</v>
      </c>
      <c r="H128" s="325">
        <v>11.9</v>
      </c>
      <c r="I128" s="325">
        <v>11.9</v>
      </c>
      <c r="J128" s="325"/>
      <c r="K128" s="325">
        <v>5.0</v>
      </c>
      <c r="L128" s="325">
        <v>49.5</v>
      </c>
      <c r="M128" s="325"/>
      <c r="N128" s="325"/>
      <c r="O128" s="325">
        <v>1.1</v>
      </c>
      <c r="P128" s="325"/>
      <c r="Q128" s="325"/>
      <c r="R128" s="325"/>
      <c r="S128" s="325">
        <v>3.3</v>
      </c>
      <c r="T128" s="325"/>
      <c r="U128" s="325"/>
      <c r="V128" s="325">
        <v>0.56</v>
      </c>
      <c r="W128" s="325">
        <v>0.42</v>
      </c>
      <c r="X128" s="325">
        <v>2.82</v>
      </c>
      <c r="Y128" s="325"/>
      <c r="Z128" s="325">
        <v>133.0</v>
      </c>
      <c r="AA128" s="325"/>
      <c r="AB128" s="325"/>
    </row>
    <row r="129" ht="15.75" customHeight="1">
      <c r="A129" s="325">
        <v>127.0</v>
      </c>
      <c r="B129" s="325" t="s">
        <v>1044</v>
      </c>
      <c r="C129" s="325" t="s">
        <v>1043</v>
      </c>
      <c r="D129" s="325" t="s">
        <v>153</v>
      </c>
      <c r="E129" s="325">
        <v>338.0</v>
      </c>
      <c r="F129" s="325">
        <v>1413.0</v>
      </c>
      <c r="G129" s="325">
        <v>21.1</v>
      </c>
      <c r="H129" s="325">
        <v>9.9</v>
      </c>
      <c r="I129" s="325">
        <v>9.9</v>
      </c>
      <c r="J129" s="325"/>
      <c r="K129" s="325">
        <v>5.5</v>
      </c>
      <c r="L129" s="325">
        <v>62.2</v>
      </c>
      <c r="M129" s="325"/>
      <c r="N129" s="325"/>
      <c r="O129" s="325">
        <v>1.3</v>
      </c>
      <c r="P129" s="325"/>
      <c r="Q129" s="325"/>
      <c r="R129" s="325"/>
      <c r="S129" s="325">
        <v>5.4</v>
      </c>
      <c r="T129" s="325"/>
      <c r="U129" s="325"/>
      <c r="V129" s="325"/>
      <c r="W129" s="325">
        <v>0.39</v>
      </c>
      <c r="X129" s="325"/>
      <c r="Y129" s="325"/>
      <c r="Z129" s="325"/>
      <c r="AA129" s="325"/>
      <c r="AB129" s="325"/>
    </row>
    <row r="130" ht="15.75" customHeight="1">
      <c r="A130" s="325">
        <v>128.0</v>
      </c>
      <c r="B130" s="325" t="s">
        <v>1048</v>
      </c>
      <c r="C130" s="325" t="s">
        <v>1047</v>
      </c>
      <c r="D130" s="325" t="s">
        <v>153</v>
      </c>
      <c r="E130" s="325">
        <v>265.0</v>
      </c>
      <c r="F130" s="325">
        <v>1111.0</v>
      </c>
      <c r="G130" s="325">
        <v>37.3</v>
      </c>
      <c r="H130" s="325">
        <v>9.4</v>
      </c>
      <c r="I130" s="325">
        <v>9.4</v>
      </c>
      <c r="J130" s="325"/>
      <c r="K130" s="325">
        <v>4.8</v>
      </c>
      <c r="L130" s="325">
        <v>46.3</v>
      </c>
      <c r="M130" s="325"/>
      <c r="N130" s="325"/>
      <c r="O130" s="325">
        <v>2.3</v>
      </c>
      <c r="P130" s="325"/>
      <c r="Q130" s="325"/>
      <c r="R130" s="325"/>
      <c r="S130" s="325">
        <v>4.79</v>
      </c>
      <c r="T130" s="325"/>
      <c r="U130" s="325"/>
      <c r="V130" s="325">
        <v>0.6</v>
      </c>
      <c r="W130" s="325">
        <v>0.17</v>
      </c>
      <c r="X130" s="325">
        <v>1.67</v>
      </c>
      <c r="Y130" s="325"/>
      <c r="Z130" s="325">
        <v>111.0</v>
      </c>
      <c r="AA130" s="325"/>
      <c r="AB130" s="325"/>
    </row>
    <row r="131" ht="15.75" customHeight="1">
      <c r="A131" s="325">
        <v>129.0</v>
      </c>
      <c r="B131" s="325" t="s">
        <v>1052</v>
      </c>
      <c r="C131" s="325" t="s">
        <v>1051</v>
      </c>
      <c r="D131" s="325" t="s">
        <v>153</v>
      </c>
      <c r="E131" s="325">
        <v>339.0</v>
      </c>
      <c r="F131" s="325">
        <v>1419.0</v>
      </c>
      <c r="G131" s="325">
        <v>24.3</v>
      </c>
      <c r="H131" s="325">
        <v>9.1</v>
      </c>
      <c r="I131" s="325">
        <v>9.1</v>
      </c>
      <c r="J131" s="325"/>
      <c r="K131" s="325">
        <v>9.0</v>
      </c>
      <c r="L131" s="325">
        <v>55.5</v>
      </c>
      <c r="M131" s="325"/>
      <c r="N131" s="325"/>
      <c r="O131" s="325">
        <v>2.2</v>
      </c>
      <c r="P131" s="325"/>
      <c r="Q131" s="325"/>
      <c r="R131" s="325"/>
      <c r="S131" s="325">
        <v>5.16</v>
      </c>
      <c r="T131" s="325"/>
      <c r="U131" s="325"/>
      <c r="V131" s="325"/>
      <c r="W131" s="325">
        <v>0.4</v>
      </c>
      <c r="X131" s="325"/>
      <c r="Y131" s="325"/>
      <c r="Z131" s="325"/>
      <c r="AA131" s="325"/>
      <c r="AB131" s="325"/>
    </row>
    <row r="132" ht="15.75" customHeight="1">
      <c r="A132" s="325">
        <v>130.0</v>
      </c>
      <c r="B132" s="325" t="s">
        <v>1056</v>
      </c>
      <c r="C132" s="325" t="s">
        <v>1055</v>
      </c>
      <c r="D132" s="325" t="s">
        <v>153</v>
      </c>
      <c r="E132" s="325">
        <v>321.0</v>
      </c>
      <c r="F132" s="325">
        <v>1342.0</v>
      </c>
      <c r="G132" s="325">
        <v>21.0</v>
      </c>
      <c r="H132" s="325">
        <v>6.4</v>
      </c>
      <c r="I132" s="325">
        <v>6.4</v>
      </c>
      <c r="J132" s="325"/>
      <c r="K132" s="325">
        <v>2.2</v>
      </c>
      <c r="L132" s="325">
        <v>68.9</v>
      </c>
      <c r="M132" s="325"/>
      <c r="N132" s="325"/>
      <c r="O132" s="325">
        <v>1.5</v>
      </c>
      <c r="P132" s="325"/>
      <c r="Q132" s="325"/>
      <c r="R132" s="325"/>
      <c r="S132" s="325">
        <v>6.0</v>
      </c>
      <c r="T132" s="325"/>
      <c r="U132" s="325"/>
      <c r="V132" s="325">
        <v>0.92</v>
      </c>
      <c r="W132" s="325">
        <v>0.24</v>
      </c>
      <c r="X132" s="325">
        <v>5.26</v>
      </c>
      <c r="Y132" s="325"/>
      <c r="Z132" s="325">
        <v>219.0</v>
      </c>
      <c r="AA132" s="325"/>
      <c r="AB132" s="325"/>
    </row>
    <row r="133" ht="15.75" customHeight="1">
      <c r="A133" s="325">
        <v>131.0</v>
      </c>
      <c r="B133" s="325" t="s">
        <v>1059</v>
      </c>
      <c r="C133" s="325" t="s">
        <v>1058</v>
      </c>
      <c r="D133" s="325" t="s">
        <v>153</v>
      </c>
      <c r="E133" s="325">
        <v>399.0</v>
      </c>
      <c r="F133" s="325">
        <v>1668.0</v>
      </c>
      <c r="G133" s="325">
        <v>18.1</v>
      </c>
      <c r="H133" s="325">
        <v>9.6</v>
      </c>
      <c r="I133" s="325">
        <v>9.6</v>
      </c>
      <c r="J133" s="325"/>
      <c r="K133" s="325">
        <v>15.7</v>
      </c>
      <c r="L133" s="325">
        <v>54.8</v>
      </c>
      <c r="M133" s="325"/>
      <c r="N133" s="325"/>
      <c r="O133" s="325">
        <v>1.9</v>
      </c>
      <c r="P133" s="325"/>
      <c r="Q133" s="325"/>
      <c r="R133" s="325"/>
      <c r="S133" s="325">
        <v>4.24</v>
      </c>
      <c r="T133" s="325"/>
      <c r="U133" s="325"/>
      <c r="V133" s="325">
        <v>0.23</v>
      </c>
      <c r="W133" s="325">
        <v>0.28</v>
      </c>
      <c r="X133" s="325">
        <v>3.83</v>
      </c>
      <c r="Y133" s="325"/>
      <c r="Z133" s="325">
        <v>183.0</v>
      </c>
      <c r="AA133" s="325"/>
      <c r="AB133" s="325"/>
    </row>
    <row r="134" ht="15.75" customHeight="1">
      <c r="A134" s="325">
        <v>132.0</v>
      </c>
      <c r="B134" s="325" t="s">
        <v>1063</v>
      </c>
      <c r="C134" s="325" t="s">
        <v>1062</v>
      </c>
      <c r="D134" s="325" t="s">
        <v>153</v>
      </c>
      <c r="E134" s="325">
        <v>410.0</v>
      </c>
      <c r="F134" s="325">
        <v>1715.0</v>
      </c>
      <c r="G134" s="325">
        <v>20.7</v>
      </c>
      <c r="H134" s="325">
        <v>9.1</v>
      </c>
      <c r="I134" s="325">
        <v>9.1</v>
      </c>
      <c r="J134" s="325"/>
      <c r="K134" s="325">
        <v>20.0</v>
      </c>
      <c r="L134" s="325">
        <v>48.5</v>
      </c>
      <c r="M134" s="325"/>
      <c r="N134" s="325"/>
      <c r="O134" s="325">
        <v>1.8</v>
      </c>
      <c r="P134" s="325"/>
      <c r="Q134" s="325"/>
      <c r="R134" s="325"/>
      <c r="S134" s="325">
        <v>2.91</v>
      </c>
      <c r="T134" s="325"/>
      <c r="U134" s="325"/>
      <c r="V134" s="325">
        <v>1.06</v>
      </c>
      <c r="W134" s="325">
        <v>0.29</v>
      </c>
      <c r="X134" s="325">
        <v>3.05</v>
      </c>
      <c r="Y134" s="325"/>
      <c r="Z134" s="325">
        <v>191.0</v>
      </c>
      <c r="AA134" s="325"/>
      <c r="AB134" s="325"/>
    </row>
    <row r="135" ht="15.75" customHeight="1">
      <c r="A135" s="325">
        <v>133.0</v>
      </c>
      <c r="B135" s="325" t="s">
        <v>1067</v>
      </c>
      <c r="C135" s="325" t="s">
        <v>1066</v>
      </c>
      <c r="D135" s="325" t="s">
        <v>153</v>
      </c>
      <c r="E135" s="325">
        <v>284.0</v>
      </c>
      <c r="F135" s="325">
        <v>1189.0</v>
      </c>
      <c r="G135" s="325">
        <v>32.5</v>
      </c>
      <c r="H135" s="325">
        <v>10.2</v>
      </c>
      <c r="I135" s="325">
        <v>10.2</v>
      </c>
      <c r="J135" s="325"/>
      <c r="K135" s="325">
        <v>3.8</v>
      </c>
      <c r="L135" s="325">
        <v>52.3</v>
      </c>
      <c r="M135" s="325"/>
      <c r="N135" s="325"/>
      <c r="O135" s="325">
        <v>1.3</v>
      </c>
      <c r="P135" s="325"/>
      <c r="Q135" s="325"/>
      <c r="R135" s="325"/>
      <c r="S135" s="325">
        <v>5.62</v>
      </c>
      <c r="T135" s="325"/>
      <c r="U135" s="325"/>
      <c r="V135" s="325">
        <v>0.88</v>
      </c>
      <c r="W135" s="325">
        <v>0.22</v>
      </c>
      <c r="X135" s="325">
        <v>3.7</v>
      </c>
      <c r="Y135" s="325"/>
      <c r="Z135" s="325">
        <v>244.0</v>
      </c>
      <c r="AA135" s="325"/>
      <c r="AB135" s="325"/>
    </row>
    <row r="136" ht="15.75" customHeight="1">
      <c r="A136" s="325">
        <v>134.0</v>
      </c>
      <c r="B136" s="325" t="s">
        <v>1071</v>
      </c>
      <c r="C136" s="325" t="s">
        <v>1070</v>
      </c>
      <c r="D136" s="325" t="s">
        <v>153</v>
      </c>
      <c r="E136" s="325">
        <v>364.0</v>
      </c>
      <c r="F136" s="325">
        <v>1523.0</v>
      </c>
      <c r="G136" s="325">
        <v>25.5</v>
      </c>
      <c r="H136" s="325">
        <v>9.6</v>
      </c>
      <c r="I136" s="325">
        <v>9.6</v>
      </c>
      <c r="J136" s="325"/>
      <c r="K136" s="325">
        <v>16.3</v>
      </c>
      <c r="L136" s="325">
        <v>47.0</v>
      </c>
      <c r="M136" s="325">
        <v>44.7</v>
      </c>
      <c r="N136" s="325">
        <v>2.3</v>
      </c>
      <c r="O136" s="325">
        <v>1.6</v>
      </c>
      <c r="P136" s="325"/>
      <c r="Q136" s="325"/>
      <c r="R136" s="325"/>
      <c r="S136" s="325">
        <v>4.81</v>
      </c>
      <c r="T136" s="325"/>
      <c r="U136" s="325"/>
      <c r="V136" s="325">
        <v>0.41</v>
      </c>
      <c r="W136" s="325">
        <v>0.34</v>
      </c>
      <c r="X136" s="325">
        <v>4.09</v>
      </c>
      <c r="Y136" s="325"/>
      <c r="Z136" s="325"/>
      <c r="AA136" s="325"/>
      <c r="AB136" s="325"/>
    </row>
    <row r="137" ht="15.75" customHeight="1">
      <c r="A137" s="325">
        <v>135.0</v>
      </c>
      <c r="B137" s="325" t="s">
        <v>1075</v>
      </c>
      <c r="C137" s="325" t="s">
        <v>1074</v>
      </c>
      <c r="D137" s="325" t="s">
        <v>153</v>
      </c>
      <c r="E137" s="325">
        <v>355.0</v>
      </c>
      <c r="F137" s="325">
        <v>1487.0</v>
      </c>
      <c r="G137" s="325">
        <v>19.4</v>
      </c>
      <c r="H137" s="325">
        <v>9.4</v>
      </c>
      <c r="I137" s="325">
        <v>9.4</v>
      </c>
      <c r="J137" s="325"/>
      <c r="K137" s="325">
        <v>8.0</v>
      </c>
      <c r="L137" s="325">
        <v>61.5</v>
      </c>
      <c r="M137" s="325"/>
      <c r="N137" s="325"/>
      <c r="O137" s="325">
        <v>1.7</v>
      </c>
      <c r="P137" s="325"/>
      <c r="Q137" s="325"/>
      <c r="R137" s="325"/>
      <c r="S137" s="325">
        <v>6.31</v>
      </c>
      <c r="T137" s="325"/>
      <c r="U137" s="325"/>
      <c r="V137" s="325">
        <v>1.44</v>
      </c>
      <c r="W137" s="325">
        <v>0.45</v>
      </c>
      <c r="X137" s="325">
        <v>6.26</v>
      </c>
      <c r="Y137" s="325"/>
      <c r="Z137" s="325">
        <v>159.0</v>
      </c>
      <c r="AA137" s="325"/>
      <c r="AB137" s="325"/>
    </row>
    <row r="138" ht="15.75" customHeight="1">
      <c r="A138" s="325">
        <v>136.0</v>
      </c>
      <c r="B138" s="325" t="s">
        <v>1079</v>
      </c>
      <c r="C138" s="325" t="s">
        <v>1078</v>
      </c>
      <c r="D138" s="325" t="s">
        <v>153</v>
      </c>
      <c r="E138" s="325">
        <v>219.0</v>
      </c>
      <c r="F138" s="325">
        <v>914.0</v>
      </c>
      <c r="G138" s="325">
        <v>46.5</v>
      </c>
      <c r="H138" s="325">
        <v>8.6</v>
      </c>
      <c r="I138" s="325">
        <v>8.6</v>
      </c>
      <c r="J138" s="325"/>
      <c r="K138" s="325">
        <v>2.5</v>
      </c>
      <c r="L138" s="325">
        <v>40.5</v>
      </c>
      <c r="M138" s="325"/>
      <c r="N138" s="325"/>
      <c r="O138" s="325">
        <v>2.0</v>
      </c>
      <c r="P138" s="325"/>
      <c r="Q138" s="325"/>
      <c r="R138" s="325"/>
      <c r="S138" s="325">
        <v>3.72</v>
      </c>
      <c r="T138" s="325"/>
      <c r="U138" s="325"/>
      <c r="V138" s="325">
        <v>0.47</v>
      </c>
      <c r="W138" s="325">
        <v>0.2</v>
      </c>
      <c r="X138" s="325">
        <v>3.56</v>
      </c>
      <c r="Y138" s="325"/>
      <c r="Z138" s="325">
        <v>197.0</v>
      </c>
      <c r="AA138" s="325"/>
      <c r="AB138" s="325"/>
    </row>
    <row r="139" ht="15.75" customHeight="1">
      <c r="A139" s="325">
        <v>137.0</v>
      </c>
      <c r="B139" s="325" t="s">
        <v>1083</v>
      </c>
      <c r="C139" s="325" t="s">
        <v>1082</v>
      </c>
      <c r="D139" s="325" t="s">
        <v>153</v>
      </c>
      <c r="E139" s="325">
        <v>343.0</v>
      </c>
      <c r="F139" s="325">
        <v>1437.0</v>
      </c>
      <c r="G139" s="325">
        <v>24.3</v>
      </c>
      <c r="H139" s="325">
        <v>9.3</v>
      </c>
      <c r="I139" s="325">
        <v>9.3</v>
      </c>
      <c r="J139" s="325"/>
      <c r="K139" s="325">
        <v>9.1</v>
      </c>
      <c r="L139" s="325">
        <v>56.1</v>
      </c>
      <c r="M139" s="325"/>
      <c r="N139" s="325"/>
      <c r="O139" s="325">
        <v>1.3</v>
      </c>
      <c r="P139" s="325"/>
      <c r="Q139" s="325"/>
      <c r="R139" s="325"/>
      <c r="S139" s="325">
        <v>5.16</v>
      </c>
      <c r="T139" s="325"/>
      <c r="U139" s="325"/>
      <c r="V139" s="325"/>
      <c r="W139" s="325">
        <v>0.42</v>
      </c>
      <c r="X139" s="325"/>
      <c r="Y139" s="325"/>
      <c r="Z139" s="325"/>
      <c r="AA139" s="325"/>
      <c r="AB139" s="325"/>
    </row>
    <row r="140" ht="15.75" customHeight="1">
      <c r="A140" s="325">
        <v>138.0</v>
      </c>
      <c r="B140" s="325" t="s">
        <v>1087</v>
      </c>
      <c r="C140" s="325" t="s">
        <v>1086</v>
      </c>
      <c r="D140" s="325" t="s">
        <v>153</v>
      </c>
      <c r="E140" s="325">
        <v>333.0</v>
      </c>
      <c r="F140" s="325">
        <v>1394.0</v>
      </c>
      <c r="G140" s="325">
        <v>19.3</v>
      </c>
      <c r="H140" s="325">
        <v>11.6</v>
      </c>
      <c r="I140" s="325">
        <v>11.6</v>
      </c>
      <c r="J140" s="325"/>
      <c r="K140" s="325">
        <v>4.1</v>
      </c>
      <c r="L140" s="325">
        <v>62.4</v>
      </c>
      <c r="M140" s="325"/>
      <c r="N140" s="325"/>
      <c r="O140" s="325">
        <v>2.5</v>
      </c>
      <c r="P140" s="325"/>
      <c r="Q140" s="325"/>
      <c r="R140" s="325"/>
      <c r="S140" s="325">
        <v>5.88</v>
      </c>
      <c r="T140" s="325"/>
      <c r="U140" s="325"/>
      <c r="V140" s="325">
        <v>0.7</v>
      </c>
      <c r="W140" s="325">
        <v>0.46</v>
      </c>
      <c r="X140" s="325">
        <v>4.92</v>
      </c>
      <c r="Y140" s="325"/>
      <c r="Z140" s="325">
        <v>230.0</v>
      </c>
      <c r="AA140" s="325"/>
      <c r="AB140" s="325"/>
    </row>
    <row r="141" ht="15.75" customHeight="1">
      <c r="A141" s="325">
        <v>139.0</v>
      </c>
      <c r="B141" s="325" t="s">
        <v>1091</v>
      </c>
      <c r="C141" s="325" t="s">
        <v>1090</v>
      </c>
      <c r="D141" s="325" t="s">
        <v>153</v>
      </c>
      <c r="E141" s="325">
        <v>375.0</v>
      </c>
      <c r="F141" s="325">
        <v>1567.0</v>
      </c>
      <c r="G141" s="325">
        <v>9.0</v>
      </c>
      <c r="H141" s="325">
        <v>14.2</v>
      </c>
      <c r="I141" s="325">
        <v>14.2</v>
      </c>
      <c r="J141" s="325"/>
      <c r="K141" s="325">
        <v>4.4</v>
      </c>
      <c r="L141" s="325">
        <v>71.3</v>
      </c>
      <c r="M141" s="325">
        <v>68.0</v>
      </c>
      <c r="N141" s="325">
        <v>3.3</v>
      </c>
      <c r="O141" s="325">
        <v>1.1</v>
      </c>
      <c r="P141" s="325">
        <v>35.0</v>
      </c>
      <c r="Q141" s="325">
        <v>241.0</v>
      </c>
      <c r="R141" s="325">
        <v>1.92</v>
      </c>
      <c r="S141" s="325">
        <v>1.9</v>
      </c>
      <c r="T141" s="325"/>
      <c r="U141" s="325">
        <v>17.0</v>
      </c>
      <c r="V141" s="325">
        <v>0.17</v>
      </c>
      <c r="W141" s="325">
        <v>0.09</v>
      </c>
      <c r="X141" s="325">
        <v>2.1</v>
      </c>
      <c r="Y141" s="325">
        <v>0.0</v>
      </c>
      <c r="Z141" s="325">
        <v>0.0</v>
      </c>
      <c r="AA141" s="325">
        <v>21.0</v>
      </c>
      <c r="AB141" s="325">
        <v>244.0</v>
      </c>
    </row>
    <row r="142" ht="15.75" customHeight="1">
      <c r="A142" s="325">
        <v>140.0</v>
      </c>
      <c r="B142" s="325" t="s">
        <v>1095</v>
      </c>
      <c r="C142" s="325" t="s">
        <v>1094</v>
      </c>
      <c r="D142" s="325" t="s">
        <v>153</v>
      </c>
      <c r="E142" s="325">
        <v>375.0</v>
      </c>
      <c r="F142" s="325">
        <v>1567.0</v>
      </c>
      <c r="G142" s="325">
        <v>9.0</v>
      </c>
      <c r="H142" s="325">
        <v>14.2</v>
      </c>
      <c r="I142" s="325">
        <v>14.2</v>
      </c>
      <c r="J142" s="325"/>
      <c r="K142" s="325">
        <v>4.4</v>
      </c>
      <c r="L142" s="325">
        <v>71.3</v>
      </c>
      <c r="M142" s="325">
        <v>68.0</v>
      </c>
      <c r="N142" s="325">
        <v>3.3</v>
      </c>
      <c r="O142" s="325">
        <v>1.1</v>
      </c>
      <c r="P142" s="325">
        <v>35.0</v>
      </c>
      <c r="Q142" s="325">
        <v>241.0</v>
      </c>
      <c r="R142" s="325">
        <v>1.92</v>
      </c>
      <c r="S142" s="325">
        <v>4.01</v>
      </c>
      <c r="T142" s="325"/>
      <c r="U142" s="325">
        <v>17.0</v>
      </c>
      <c r="V142" s="325">
        <v>1.13</v>
      </c>
      <c r="W142" s="325">
        <v>0.43</v>
      </c>
      <c r="X142" s="325">
        <v>8.39</v>
      </c>
      <c r="Y142" s="325">
        <v>0.0</v>
      </c>
      <c r="Z142" s="325">
        <v>201.0</v>
      </c>
      <c r="AA142" s="325">
        <v>21.0</v>
      </c>
      <c r="AB142" s="325">
        <v>244.0</v>
      </c>
    </row>
    <row r="143" ht="15.75" customHeight="1">
      <c r="A143" s="325">
        <v>141.0</v>
      </c>
      <c r="B143" s="325" t="s">
        <v>1099</v>
      </c>
      <c r="C143" s="325" t="s">
        <v>1098</v>
      </c>
      <c r="D143" s="325" t="s">
        <v>153</v>
      </c>
      <c r="E143" s="325">
        <v>360.0</v>
      </c>
      <c r="F143" s="325">
        <v>1506.0</v>
      </c>
      <c r="G143" s="325">
        <v>9.9</v>
      </c>
      <c r="H143" s="325">
        <v>13.0</v>
      </c>
      <c r="I143" s="325">
        <v>13.0</v>
      </c>
      <c r="J143" s="325"/>
      <c r="K143" s="325">
        <v>1.5</v>
      </c>
      <c r="L143" s="325">
        <v>74.7</v>
      </c>
      <c r="M143" s="325">
        <v>71.5</v>
      </c>
      <c r="N143" s="325">
        <v>3.2</v>
      </c>
      <c r="O143" s="325">
        <v>0.9</v>
      </c>
      <c r="P143" s="325">
        <v>18.0</v>
      </c>
      <c r="Q143" s="325">
        <v>150.0</v>
      </c>
      <c r="R143" s="325">
        <v>1.26</v>
      </c>
      <c r="S143" s="325">
        <v>3.52</v>
      </c>
      <c r="T143" s="325"/>
      <c r="U143" s="325">
        <v>0.0</v>
      </c>
      <c r="V143" s="325">
        <v>0.89</v>
      </c>
      <c r="W143" s="325">
        <v>0.4</v>
      </c>
      <c r="X143" s="325">
        <v>7.18</v>
      </c>
      <c r="Y143" s="325">
        <v>0.0</v>
      </c>
      <c r="Z143" s="325">
        <v>219.0</v>
      </c>
      <c r="AA143" s="325">
        <v>5.0</v>
      </c>
      <c r="AB143" s="325">
        <v>162.0</v>
      </c>
    </row>
    <row r="144" ht="15.75" customHeight="1">
      <c r="A144" s="325">
        <v>142.0</v>
      </c>
      <c r="B144" s="325" t="s">
        <v>1103</v>
      </c>
      <c r="C144" s="325" t="s">
        <v>1102</v>
      </c>
      <c r="D144" s="325" t="s">
        <v>153</v>
      </c>
      <c r="E144" s="325">
        <v>360.0</v>
      </c>
      <c r="F144" s="325">
        <v>1506.0</v>
      </c>
      <c r="G144" s="325">
        <v>9.9</v>
      </c>
      <c r="H144" s="325">
        <v>13.0</v>
      </c>
      <c r="I144" s="325">
        <v>13.0</v>
      </c>
      <c r="J144" s="325"/>
      <c r="K144" s="325">
        <v>1.5</v>
      </c>
      <c r="L144" s="325">
        <v>74.7</v>
      </c>
      <c r="M144" s="325">
        <v>71.5</v>
      </c>
      <c r="N144" s="325">
        <v>3.2</v>
      </c>
      <c r="O144" s="325">
        <v>0.9</v>
      </c>
      <c r="P144" s="325">
        <v>18.0</v>
      </c>
      <c r="Q144" s="325">
        <v>150.0</v>
      </c>
      <c r="R144" s="325">
        <v>1.26</v>
      </c>
      <c r="S144" s="325">
        <v>1.3</v>
      </c>
      <c r="T144" s="325"/>
      <c r="U144" s="325">
        <v>0.0</v>
      </c>
      <c r="V144" s="325">
        <v>0.09</v>
      </c>
      <c r="W144" s="325">
        <v>0.06</v>
      </c>
      <c r="X144" s="325">
        <v>1.7</v>
      </c>
      <c r="Y144" s="325">
        <v>0.0</v>
      </c>
      <c r="Z144" s="325">
        <v>0.0</v>
      </c>
      <c r="AA144" s="325">
        <v>5.0</v>
      </c>
      <c r="AB144" s="325">
        <v>162.0</v>
      </c>
    </row>
    <row r="145" ht="15.75" customHeight="1">
      <c r="A145" s="325">
        <v>143.0</v>
      </c>
      <c r="B145" s="325" t="s">
        <v>1107</v>
      </c>
      <c r="C145" s="325" t="s">
        <v>1106</v>
      </c>
      <c r="D145" s="325" t="s">
        <v>153</v>
      </c>
      <c r="E145" s="325">
        <v>331.0</v>
      </c>
      <c r="F145" s="325">
        <v>1385.0</v>
      </c>
      <c r="G145" s="325">
        <v>12.9</v>
      </c>
      <c r="H145" s="325">
        <v>14.2</v>
      </c>
      <c r="I145" s="325">
        <v>14.2</v>
      </c>
      <c r="J145" s="325"/>
      <c r="K145" s="325">
        <v>5.1</v>
      </c>
      <c r="L145" s="325">
        <v>65.9</v>
      </c>
      <c r="M145" s="325">
        <v>56.7</v>
      </c>
      <c r="N145" s="325">
        <v>9.1</v>
      </c>
      <c r="O145" s="325">
        <v>2.0</v>
      </c>
      <c r="P145" s="325"/>
      <c r="Q145" s="325"/>
      <c r="R145" s="325">
        <v>2.68</v>
      </c>
      <c r="S145" s="325">
        <v>4.0</v>
      </c>
      <c r="T145" s="325"/>
      <c r="U145" s="325"/>
      <c r="V145" s="325">
        <v>0.28</v>
      </c>
      <c r="W145" s="325">
        <v>0.3</v>
      </c>
      <c r="X145" s="325"/>
      <c r="Y145" s="325"/>
      <c r="Z145" s="325"/>
      <c r="AA145" s="325">
        <v>30.0</v>
      </c>
      <c r="AB145" s="325">
        <v>776.0</v>
      </c>
    </row>
    <row r="146" ht="15.75" customHeight="1">
      <c r="A146" s="325">
        <v>144.0</v>
      </c>
      <c r="B146" s="325" t="s">
        <v>1111</v>
      </c>
      <c r="C146" s="325" t="s">
        <v>1110</v>
      </c>
      <c r="D146" s="325" t="s">
        <v>153</v>
      </c>
      <c r="E146" s="325">
        <v>276.0</v>
      </c>
      <c r="F146" s="325">
        <v>1156.0</v>
      </c>
      <c r="G146" s="325">
        <v>12.3</v>
      </c>
      <c r="H146" s="325">
        <v>14.0</v>
      </c>
      <c r="I146" s="325">
        <v>14.0</v>
      </c>
      <c r="J146" s="325"/>
      <c r="K146" s="325">
        <v>6.3</v>
      </c>
      <c r="L146" s="325">
        <v>62.6</v>
      </c>
      <c r="M146" s="325">
        <v>41.1</v>
      </c>
      <c r="N146" s="325">
        <v>21.5</v>
      </c>
      <c r="O146" s="325">
        <v>4.8</v>
      </c>
      <c r="P146" s="325"/>
      <c r="Q146" s="325"/>
      <c r="R146" s="325"/>
      <c r="S146" s="325">
        <v>6.25</v>
      </c>
      <c r="T146" s="325"/>
      <c r="U146" s="325"/>
      <c r="V146" s="325"/>
      <c r="W146" s="325"/>
      <c r="X146" s="325"/>
      <c r="Y146" s="325"/>
      <c r="Z146" s="325"/>
      <c r="AA146" s="325">
        <v>30.0</v>
      </c>
      <c r="AB146" s="325">
        <v>776.0</v>
      </c>
    </row>
    <row r="147" ht="15.75" customHeight="1">
      <c r="A147" s="325">
        <v>145.0</v>
      </c>
      <c r="B147" s="325" t="s">
        <v>1115</v>
      </c>
      <c r="C147" s="325" t="s">
        <v>1114</v>
      </c>
      <c r="D147" s="325" t="s">
        <v>153</v>
      </c>
      <c r="E147" s="325">
        <v>347.0</v>
      </c>
      <c r="F147" s="325">
        <v>1453.0</v>
      </c>
      <c r="G147" s="325">
        <v>10.2</v>
      </c>
      <c r="H147" s="325">
        <v>11.6</v>
      </c>
      <c r="I147" s="325">
        <v>11.6</v>
      </c>
      <c r="J147" s="325"/>
      <c r="K147" s="325">
        <v>4.8</v>
      </c>
      <c r="L147" s="325">
        <v>70.6</v>
      </c>
      <c r="M147" s="325">
        <v>63.7</v>
      </c>
      <c r="N147" s="325">
        <v>6.9</v>
      </c>
      <c r="O147" s="325">
        <v>2.8</v>
      </c>
      <c r="P147" s="325"/>
      <c r="Q147" s="325"/>
      <c r="R147" s="325"/>
      <c r="S147" s="325">
        <v>4.32</v>
      </c>
      <c r="T147" s="325"/>
      <c r="U147" s="325"/>
      <c r="V147" s="325"/>
      <c r="W147" s="325"/>
      <c r="X147" s="325"/>
      <c r="Y147" s="325"/>
      <c r="Z147" s="325"/>
      <c r="AA147" s="325">
        <v>30.0</v>
      </c>
      <c r="AB147" s="325">
        <v>776.0</v>
      </c>
    </row>
    <row r="148" ht="15.75" customHeight="1">
      <c r="A148" s="325">
        <v>146.0</v>
      </c>
      <c r="B148" s="325" t="s">
        <v>1118</v>
      </c>
      <c r="C148" s="325" t="s">
        <v>1117</v>
      </c>
      <c r="D148" s="325" t="s">
        <v>153</v>
      </c>
      <c r="E148" s="325">
        <v>345.0</v>
      </c>
      <c r="F148" s="325">
        <v>1445.0</v>
      </c>
      <c r="G148" s="325">
        <v>9.8</v>
      </c>
      <c r="H148" s="325">
        <v>14.4</v>
      </c>
      <c r="I148" s="325">
        <v>14.4</v>
      </c>
      <c r="J148" s="325"/>
      <c r="K148" s="325">
        <v>5.7</v>
      </c>
      <c r="L148" s="325">
        <v>66.4</v>
      </c>
      <c r="M148" s="325">
        <v>58.7</v>
      </c>
      <c r="N148" s="325">
        <v>7.6</v>
      </c>
      <c r="O148" s="325">
        <v>3.8</v>
      </c>
      <c r="P148" s="325"/>
      <c r="Q148" s="325"/>
      <c r="R148" s="325"/>
      <c r="S148" s="325">
        <v>4.37</v>
      </c>
      <c r="T148" s="325"/>
      <c r="U148" s="325"/>
      <c r="V148" s="325"/>
      <c r="W148" s="325"/>
      <c r="X148" s="325"/>
      <c r="Y148" s="325"/>
      <c r="Z148" s="325"/>
      <c r="AA148" s="325">
        <v>30.0</v>
      </c>
      <c r="AB148" s="325">
        <v>776.0</v>
      </c>
    </row>
    <row r="149" ht="15.75" customHeight="1">
      <c r="A149" s="325">
        <v>147.0</v>
      </c>
      <c r="B149" s="325" t="s">
        <v>1122</v>
      </c>
      <c r="C149" s="325" t="s">
        <v>1121</v>
      </c>
      <c r="D149" s="325" t="s">
        <v>153</v>
      </c>
      <c r="E149" s="325">
        <v>360.0</v>
      </c>
      <c r="F149" s="325">
        <v>1506.0</v>
      </c>
      <c r="G149" s="325">
        <v>8.9</v>
      </c>
      <c r="H149" s="325">
        <v>15.8</v>
      </c>
      <c r="I149" s="325">
        <v>15.8</v>
      </c>
      <c r="J149" s="325"/>
      <c r="K149" s="325">
        <v>5.2</v>
      </c>
      <c r="L149" s="325">
        <v>67.1</v>
      </c>
      <c r="M149" s="325">
        <v>62.0</v>
      </c>
      <c r="N149" s="325">
        <v>5.1</v>
      </c>
      <c r="O149" s="325">
        <v>3.0</v>
      </c>
      <c r="P149" s="325"/>
      <c r="Q149" s="325"/>
      <c r="R149" s="325"/>
      <c r="S149" s="325">
        <v>5.81</v>
      </c>
      <c r="T149" s="325"/>
      <c r="U149" s="325"/>
      <c r="V149" s="325"/>
      <c r="W149" s="325"/>
      <c r="X149" s="325"/>
      <c r="Y149" s="325"/>
      <c r="Z149" s="325"/>
      <c r="AA149" s="325">
        <v>30.0</v>
      </c>
      <c r="AB149" s="325">
        <v>776.0</v>
      </c>
    </row>
    <row r="150" ht="15.75" customHeight="1">
      <c r="A150" s="325">
        <v>148.0</v>
      </c>
      <c r="B150" s="325" t="s">
        <v>1126</v>
      </c>
      <c r="C150" s="325" t="s">
        <v>1125</v>
      </c>
      <c r="D150" s="325" t="s">
        <v>153</v>
      </c>
      <c r="E150" s="325">
        <v>317.0</v>
      </c>
      <c r="F150" s="325">
        <v>1327.0</v>
      </c>
      <c r="G150" s="325">
        <v>11.4</v>
      </c>
      <c r="H150" s="325">
        <v>15.2</v>
      </c>
      <c r="I150" s="325">
        <v>15.2</v>
      </c>
      <c r="J150" s="325"/>
      <c r="K150" s="325">
        <v>5.2</v>
      </c>
      <c r="L150" s="325">
        <v>64.3</v>
      </c>
      <c r="M150" s="325">
        <v>52.1</v>
      </c>
      <c r="N150" s="325">
        <v>12.2</v>
      </c>
      <c r="O150" s="325">
        <v>3.9</v>
      </c>
      <c r="P150" s="325"/>
      <c r="Q150" s="325"/>
      <c r="R150" s="325"/>
      <c r="S150" s="325">
        <v>4.15</v>
      </c>
      <c r="T150" s="325"/>
      <c r="U150" s="325"/>
      <c r="V150" s="325"/>
      <c r="W150" s="325"/>
      <c r="X150" s="325"/>
      <c r="Y150" s="325"/>
      <c r="Z150" s="325"/>
      <c r="AA150" s="325">
        <v>30.0</v>
      </c>
      <c r="AB150" s="325">
        <v>776.0</v>
      </c>
    </row>
    <row r="151" ht="15.75" customHeight="1">
      <c r="A151" s="325">
        <v>149.0</v>
      </c>
      <c r="B151" s="325" t="s">
        <v>1130</v>
      </c>
      <c r="C151" s="325" t="s">
        <v>1129</v>
      </c>
      <c r="D151" s="325" t="s">
        <v>153</v>
      </c>
      <c r="E151" s="325">
        <v>342.0</v>
      </c>
      <c r="F151" s="325">
        <v>1430.0</v>
      </c>
      <c r="G151" s="325">
        <v>11.7</v>
      </c>
      <c r="H151" s="325">
        <v>13.4</v>
      </c>
      <c r="I151" s="325">
        <v>13.4</v>
      </c>
      <c r="J151" s="325"/>
      <c r="K151" s="325">
        <v>5.2</v>
      </c>
      <c r="L151" s="325">
        <v>67.1</v>
      </c>
      <c r="M151" s="325">
        <v>59.9</v>
      </c>
      <c r="N151" s="325">
        <v>7.2</v>
      </c>
      <c r="O151" s="325">
        <v>2.7</v>
      </c>
      <c r="P151" s="325"/>
      <c r="Q151" s="325"/>
      <c r="R151" s="325"/>
      <c r="S151" s="325">
        <v>4.49</v>
      </c>
      <c r="T151" s="325"/>
      <c r="U151" s="325"/>
      <c r="V151" s="325"/>
      <c r="W151" s="325"/>
      <c r="X151" s="325"/>
      <c r="Y151" s="325"/>
      <c r="Z151" s="325"/>
      <c r="AA151" s="325">
        <v>30.0</v>
      </c>
      <c r="AB151" s="325">
        <v>776.0</v>
      </c>
    </row>
    <row r="152" ht="15.75" customHeight="1">
      <c r="A152" s="325">
        <v>150.0</v>
      </c>
      <c r="B152" s="325" t="s">
        <v>1134</v>
      </c>
      <c r="C152" s="325" t="s">
        <v>1133</v>
      </c>
      <c r="D152" s="325" t="s">
        <v>153</v>
      </c>
      <c r="E152" s="325">
        <v>330.0</v>
      </c>
      <c r="F152" s="325">
        <v>1379.0</v>
      </c>
      <c r="G152" s="325">
        <v>11.3</v>
      </c>
      <c r="H152" s="325">
        <v>13.7</v>
      </c>
      <c r="I152" s="325">
        <v>13.7</v>
      </c>
      <c r="J152" s="325"/>
      <c r="K152" s="325">
        <v>5.5</v>
      </c>
      <c r="L152" s="325">
        <v>66.9</v>
      </c>
      <c r="M152" s="325">
        <v>55.9</v>
      </c>
      <c r="N152" s="325">
        <v>10.9</v>
      </c>
      <c r="O152" s="325">
        <v>2.7</v>
      </c>
      <c r="P152" s="325"/>
      <c r="Q152" s="325"/>
      <c r="R152" s="325"/>
      <c r="S152" s="325">
        <v>5.87</v>
      </c>
      <c r="T152" s="325"/>
      <c r="U152" s="325"/>
      <c r="V152" s="325"/>
      <c r="W152" s="325"/>
      <c r="X152" s="325"/>
      <c r="Y152" s="325"/>
      <c r="Z152" s="325"/>
      <c r="AA152" s="325">
        <v>30.0</v>
      </c>
      <c r="AB152" s="325">
        <v>776.0</v>
      </c>
    </row>
    <row r="153" ht="15.75" customHeight="1">
      <c r="A153" s="325">
        <v>151.0</v>
      </c>
      <c r="B153" s="325" t="s">
        <v>1138</v>
      </c>
      <c r="C153" s="325" t="s">
        <v>1137</v>
      </c>
      <c r="D153" s="325" t="s">
        <v>153</v>
      </c>
      <c r="E153" s="325">
        <v>349.0</v>
      </c>
      <c r="F153" s="325">
        <v>1460.0</v>
      </c>
      <c r="G153" s="325">
        <v>10.5</v>
      </c>
      <c r="H153" s="325">
        <v>12.3</v>
      </c>
      <c r="I153" s="325">
        <v>12.3</v>
      </c>
      <c r="J153" s="325"/>
      <c r="K153" s="325">
        <v>5.4</v>
      </c>
      <c r="L153" s="325">
        <v>68.6</v>
      </c>
      <c r="M153" s="325">
        <v>62.2</v>
      </c>
      <c r="N153" s="325">
        <v>6.4</v>
      </c>
      <c r="O153" s="325">
        <v>3.2</v>
      </c>
      <c r="P153" s="325"/>
      <c r="Q153" s="325"/>
      <c r="R153" s="325"/>
      <c r="S153" s="325">
        <v>4.0</v>
      </c>
      <c r="T153" s="325"/>
      <c r="U153" s="325"/>
      <c r="V153" s="325"/>
      <c r="W153" s="325"/>
      <c r="X153" s="325"/>
      <c r="Y153" s="325"/>
      <c r="Z153" s="325"/>
      <c r="AA153" s="325">
        <v>30.0</v>
      </c>
      <c r="AB153" s="325">
        <v>776.0</v>
      </c>
    </row>
    <row r="154" ht="15.75" customHeight="1">
      <c r="A154" s="325">
        <v>152.0</v>
      </c>
      <c r="B154" s="325" t="s">
        <v>1142</v>
      </c>
      <c r="C154" s="325" t="s">
        <v>1141</v>
      </c>
      <c r="D154" s="325" t="s">
        <v>153</v>
      </c>
      <c r="E154" s="325">
        <v>355.0</v>
      </c>
      <c r="F154" s="325">
        <v>1486.0</v>
      </c>
      <c r="G154" s="325">
        <v>10.1</v>
      </c>
      <c r="H154" s="325">
        <v>12.7</v>
      </c>
      <c r="I154" s="325">
        <v>12.7</v>
      </c>
      <c r="J154" s="325"/>
      <c r="K154" s="325">
        <v>6.2</v>
      </c>
      <c r="L154" s="325">
        <v>68.5</v>
      </c>
      <c r="M154" s="325">
        <v>61.6</v>
      </c>
      <c r="N154" s="325">
        <v>6.9</v>
      </c>
      <c r="O154" s="325">
        <v>2.5</v>
      </c>
      <c r="P154" s="325"/>
      <c r="Q154" s="325"/>
      <c r="R154" s="325"/>
      <c r="S154" s="325">
        <v>4.85</v>
      </c>
      <c r="T154" s="325"/>
      <c r="U154" s="325"/>
      <c r="V154" s="325"/>
      <c r="W154" s="325"/>
      <c r="X154" s="325"/>
      <c r="Y154" s="325"/>
      <c r="Z154" s="325"/>
      <c r="AA154" s="325">
        <v>30.0</v>
      </c>
      <c r="AB154" s="325">
        <v>776.0</v>
      </c>
    </row>
    <row r="155" ht="15.75" customHeight="1">
      <c r="A155" s="325">
        <v>153.0</v>
      </c>
      <c r="B155" s="325" t="s">
        <v>1146</v>
      </c>
      <c r="C155" s="325" t="s">
        <v>1145</v>
      </c>
      <c r="D155" s="325" t="s">
        <v>153</v>
      </c>
      <c r="E155" s="325">
        <v>308.0</v>
      </c>
      <c r="F155" s="325">
        <v>1288.0</v>
      </c>
      <c r="G155" s="325">
        <v>11.5</v>
      </c>
      <c r="H155" s="325">
        <v>11.6</v>
      </c>
      <c r="I155" s="325">
        <v>11.6</v>
      </c>
      <c r="J155" s="325"/>
      <c r="K155" s="325">
        <v>4.9</v>
      </c>
      <c r="L155" s="325">
        <v>68.2</v>
      </c>
      <c r="M155" s="325">
        <v>53.9</v>
      </c>
      <c r="N155" s="325">
        <v>14.3</v>
      </c>
      <c r="O155" s="325">
        <v>3.8</v>
      </c>
      <c r="P155" s="325"/>
      <c r="Q155" s="325"/>
      <c r="R155" s="325"/>
      <c r="S155" s="325">
        <v>11.53</v>
      </c>
      <c r="T155" s="325"/>
      <c r="U155" s="325"/>
      <c r="V155" s="325"/>
      <c r="W155" s="325"/>
      <c r="X155" s="325"/>
      <c r="Y155" s="325"/>
      <c r="Z155" s="325"/>
      <c r="AA155" s="325">
        <v>30.0</v>
      </c>
      <c r="AB155" s="325">
        <v>776.0</v>
      </c>
    </row>
    <row r="156" ht="15.75" customHeight="1">
      <c r="A156" s="325">
        <v>154.0</v>
      </c>
      <c r="B156" s="325" t="s">
        <v>1150</v>
      </c>
      <c r="C156" s="325" t="s">
        <v>1149</v>
      </c>
      <c r="D156" s="325" t="s">
        <v>153</v>
      </c>
      <c r="E156" s="325">
        <v>347.0</v>
      </c>
      <c r="F156" s="325">
        <v>1451.0</v>
      </c>
      <c r="G156" s="325">
        <v>11.5</v>
      </c>
      <c r="H156" s="325">
        <v>12.6</v>
      </c>
      <c r="I156" s="325">
        <v>12.6</v>
      </c>
      <c r="J156" s="325"/>
      <c r="K156" s="325">
        <v>5.5</v>
      </c>
      <c r="L156" s="325">
        <v>67.9</v>
      </c>
      <c r="M156" s="325">
        <v>61.2</v>
      </c>
      <c r="N156" s="325">
        <v>6.7</v>
      </c>
      <c r="O156" s="325">
        <v>2.6</v>
      </c>
      <c r="P156" s="325"/>
      <c r="Q156" s="325"/>
      <c r="R156" s="325"/>
      <c r="S156" s="325">
        <v>3.77</v>
      </c>
      <c r="T156" s="325"/>
      <c r="U156" s="325"/>
      <c r="V156" s="325"/>
      <c r="W156" s="325"/>
      <c r="X156" s="325"/>
      <c r="Y156" s="325"/>
      <c r="Z156" s="325"/>
      <c r="AA156" s="325">
        <v>30.0</v>
      </c>
      <c r="AB156" s="325">
        <v>776.0</v>
      </c>
    </row>
    <row r="157" ht="15.75" customHeight="1">
      <c r="A157" s="325">
        <v>155.0</v>
      </c>
      <c r="B157" s="325" t="s">
        <v>1154</v>
      </c>
      <c r="C157" s="325" t="s">
        <v>1153</v>
      </c>
      <c r="D157" s="325" t="s">
        <v>153</v>
      </c>
      <c r="E157" s="325">
        <v>350.0</v>
      </c>
      <c r="F157" s="325">
        <v>1464.0</v>
      </c>
      <c r="G157" s="325">
        <v>9.9</v>
      </c>
      <c r="H157" s="325">
        <v>13.7</v>
      </c>
      <c r="I157" s="325">
        <v>13.7</v>
      </c>
      <c r="J157" s="325"/>
      <c r="K157" s="325">
        <v>5.9</v>
      </c>
      <c r="L157" s="325">
        <v>67.8</v>
      </c>
      <c r="M157" s="325">
        <v>60.2</v>
      </c>
      <c r="N157" s="325">
        <v>7.7</v>
      </c>
      <c r="O157" s="325">
        <v>2.8</v>
      </c>
      <c r="P157" s="325"/>
      <c r="Q157" s="325"/>
      <c r="R157" s="325"/>
      <c r="S157" s="325">
        <v>4.99</v>
      </c>
      <c r="T157" s="325"/>
      <c r="U157" s="325"/>
      <c r="V157" s="325"/>
      <c r="W157" s="325"/>
      <c r="X157" s="325"/>
      <c r="Y157" s="325"/>
      <c r="Z157" s="325"/>
      <c r="AA157" s="325">
        <v>30.0</v>
      </c>
      <c r="AB157" s="325">
        <v>776.0</v>
      </c>
    </row>
    <row r="158" ht="15.75" customHeight="1">
      <c r="A158" s="325">
        <v>156.0</v>
      </c>
      <c r="B158" s="325" t="s">
        <v>1158</v>
      </c>
      <c r="C158" s="325" t="s">
        <v>1157</v>
      </c>
      <c r="D158" s="325" t="s">
        <v>153</v>
      </c>
      <c r="E158" s="325">
        <v>469.0</v>
      </c>
      <c r="F158" s="325">
        <v>1962.0</v>
      </c>
      <c r="G158" s="325">
        <v>3.3</v>
      </c>
      <c r="H158" s="325">
        <v>1.8</v>
      </c>
      <c r="I158" s="325">
        <v>1.8</v>
      </c>
      <c r="J158" s="325"/>
      <c r="K158" s="325">
        <v>18.3</v>
      </c>
      <c r="L158" s="325">
        <v>74.2</v>
      </c>
      <c r="M158" s="325"/>
      <c r="N158" s="325"/>
      <c r="O158" s="325">
        <v>2.3</v>
      </c>
      <c r="P158" s="325"/>
      <c r="Q158" s="325"/>
      <c r="R158" s="325"/>
      <c r="S158" s="325">
        <v>2.3</v>
      </c>
      <c r="T158" s="325"/>
      <c r="U158" s="325"/>
      <c r="V158" s="325">
        <v>0.03</v>
      </c>
      <c r="W158" s="325">
        <v>0.09</v>
      </c>
      <c r="X158" s="325">
        <v>0.89</v>
      </c>
      <c r="Y158" s="325"/>
      <c r="Z158" s="325">
        <v>26.0</v>
      </c>
      <c r="AA158" s="325"/>
      <c r="AB158" s="325"/>
    </row>
    <row r="159" ht="15.75" customHeight="1">
      <c r="A159" s="325">
        <v>157.0</v>
      </c>
      <c r="B159" s="325" t="s">
        <v>1162</v>
      </c>
      <c r="C159" s="325" t="s">
        <v>1161</v>
      </c>
      <c r="D159" s="325" t="s">
        <v>153</v>
      </c>
      <c r="E159" s="325">
        <v>347.0</v>
      </c>
      <c r="F159" s="325">
        <v>1453.0</v>
      </c>
      <c r="G159" s="325">
        <v>1.5</v>
      </c>
      <c r="H159" s="325">
        <v>8.8</v>
      </c>
      <c r="I159" s="325">
        <v>8.8</v>
      </c>
      <c r="J159" s="325"/>
      <c r="K159" s="325">
        <v>3.2</v>
      </c>
      <c r="L159" s="325">
        <v>84.8</v>
      </c>
      <c r="M159" s="325">
        <v>70.8</v>
      </c>
      <c r="N159" s="325">
        <v>14.1</v>
      </c>
      <c r="O159" s="325">
        <v>1.6</v>
      </c>
      <c r="P159" s="325"/>
      <c r="Q159" s="325"/>
      <c r="R159" s="325">
        <v>3.15</v>
      </c>
      <c r="S159" s="325">
        <v>3.89</v>
      </c>
      <c r="T159" s="325"/>
      <c r="U159" s="325"/>
      <c r="V159" s="325"/>
      <c r="W159" s="325"/>
      <c r="X159" s="325"/>
      <c r="Y159" s="325"/>
      <c r="Z159" s="325"/>
      <c r="AA159" s="325"/>
      <c r="AB159" s="325"/>
    </row>
    <row r="160" ht="15.75" customHeight="1">
      <c r="A160" s="325">
        <v>158.0</v>
      </c>
      <c r="B160" s="325" t="s">
        <v>1166</v>
      </c>
      <c r="C160" s="325" t="s">
        <v>1165</v>
      </c>
      <c r="D160" s="325" t="s">
        <v>153</v>
      </c>
      <c r="E160" s="325">
        <v>322.0</v>
      </c>
      <c r="F160" s="325">
        <v>1346.0</v>
      </c>
      <c r="G160" s="325">
        <v>16.0</v>
      </c>
      <c r="H160" s="325">
        <v>10.0</v>
      </c>
      <c r="I160" s="325">
        <v>10.0</v>
      </c>
      <c r="J160" s="325"/>
      <c r="K160" s="325">
        <v>2.5</v>
      </c>
      <c r="L160" s="325">
        <v>70.2</v>
      </c>
      <c r="M160" s="325"/>
      <c r="N160" s="325"/>
      <c r="O160" s="325">
        <v>1.4</v>
      </c>
      <c r="P160" s="325"/>
      <c r="Q160" s="325"/>
      <c r="R160" s="325">
        <v>2.23</v>
      </c>
      <c r="S160" s="325">
        <v>2.1</v>
      </c>
      <c r="T160" s="325"/>
      <c r="U160" s="325"/>
      <c r="V160" s="325"/>
      <c r="W160" s="325"/>
      <c r="X160" s="325"/>
      <c r="Y160" s="325"/>
      <c r="Z160" s="325"/>
      <c r="AA160" s="325"/>
      <c r="AB160" s="325"/>
    </row>
    <row r="161" ht="15.75" customHeight="1">
      <c r="A161" s="325">
        <v>159.0</v>
      </c>
      <c r="B161" s="325" t="s">
        <v>1170</v>
      </c>
      <c r="C161" s="325" t="s">
        <v>1169</v>
      </c>
      <c r="D161" s="325" t="s">
        <v>153</v>
      </c>
      <c r="E161" s="325">
        <v>338.0</v>
      </c>
      <c r="F161" s="325">
        <v>1416.0</v>
      </c>
      <c r="G161" s="325">
        <v>11.9</v>
      </c>
      <c r="H161" s="325">
        <v>7.0</v>
      </c>
      <c r="I161" s="325">
        <v>7.0</v>
      </c>
      <c r="J161" s="325"/>
      <c r="K161" s="325">
        <v>2.2</v>
      </c>
      <c r="L161" s="325">
        <v>77.9</v>
      </c>
      <c r="M161" s="325"/>
      <c r="N161" s="325"/>
      <c r="O161" s="325">
        <v>0.9</v>
      </c>
      <c r="P161" s="325"/>
      <c r="Q161" s="325"/>
      <c r="R161" s="325">
        <v>1.71</v>
      </c>
      <c r="S161" s="325">
        <v>2.43</v>
      </c>
      <c r="T161" s="325"/>
      <c r="U161" s="325"/>
      <c r="V161" s="325"/>
      <c r="W161" s="325"/>
      <c r="X161" s="325"/>
      <c r="Y161" s="325"/>
      <c r="Z161" s="325"/>
      <c r="AA161" s="325"/>
      <c r="AB161" s="325"/>
    </row>
    <row r="162" ht="15.75" customHeight="1">
      <c r="A162" s="325">
        <v>160.0</v>
      </c>
      <c r="B162" s="325" t="s">
        <v>1174</v>
      </c>
      <c r="C162" s="325" t="s">
        <v>1173</v>
      </c>
      <c r="D162" s="325" t="s">
        <v>153</v>
      </c>
      <c r="E162" s="325">
        <v>369.0</v>
      </c>
      <c r="F162" s="325">
        <v>1545.0</v>
      </c>
      <c r="G162" s="325">
        <v>3.9</v>
      </c>
      <c r="H162" s="325">
        <v>7.6</v>
      </c>
      <c r="I162" s="325">
        <v>7.6</v>
      </c>
      <c r="J162" s="325"/>
      <c r="K162" s="325">
        <v>2.5</v>
      </c>
      <c r="L162" s="325">
        <v>84.9</v>
      </c>
      <c r="M162" s="325"/>
      <c r="N162" s="325"/>
      <c r="O162" s="325">
        <v>1.1</v>
      </c>
      <c r="P162" s="325"/>
      <c r="Q162" s="325"/>
      <c r="R162" s="325">
        <v>1.44</v>
      </c>
      <c r="S162" s="325">
        <v>1.73</v>
      </c>
      <c r="T162" s="325"/>
      <c r="U162" s="325"/>
      <c r="V162" s="325"/>
      <c r="W162" s="325"/>
      <c r="X162" s="325"/>
      <c r="Y162" s="325"/>
      <c r="Z162" s="325"/>
      <c r="AA162" s="325"/>
      <c r="AB162" s="325"/>
    </row>
    <row r="163" ht="15.75" customHeight="1">
      <c r="A163" s="325">
        <v>161.0</v>
      </c>
      <c r="B163" s="325" t="s">
        <v>1178</v>
      </c>
      <c r="C163" s="325" t="s">
        <v>1177</v>
      </c>
      <c r="D163" s="325" t="s">
        <v>152</v>
      </c>
      <c r="E163" s="325">
        <v>8.0</v>
      </c>
      <c r="F163" s="325">
        <v>35.0</v>
      </c>
      <c r="G163" s="325">
        <v>93.3</v>
      </c>
      <c r="H163" s="325">
        <v>2.1</v>
      </c>
      <c r="I163" s="325">
        <v>2.1</v>
      </c>
      <c r="J163" s="325"/>
      <c r="K163" s="325">
        <v>0.1</v>
      </c>
      <c r="L163" s="325">
        <v>3.2</v>
      </c>
      <c r="M163" s="325">
        <v>0.8</v>
      </c>
      <c r="N163" s="325">
        <v>2.4</v>
      </c>
      <c r="O163" s="325">
        <v>1.4</v>
      </c>
      <c r="P163" s="325">
        <v>90.0</v>
      </c>
      <c r="Q163" s="325">
        <v>46.0</v>
      </c>
      <c r="R163" s="325">
        <v>0.36</v>
      </c>
      <c r="S163" s="325">
        <v>14.4</v>
      </c>
      <c r="T163" s="325">
        <v>980.0</v>
      </c>
      <c r="U163" s="325">
        <v>163.0</v>
      </c>
      <c r="V163" s="325">
        <v>0.0</v>
      </c>
      <c r="W163" s="325">
        <v>0.26</v>
      </c>
      <c r="X163" s="325">
        <v>0.56</v>
      </c>
      <c r="Y163" s="325">
        <v>9.29</v>
      </c>
      <c r="Z163" s="325"/>
      <c r="AA163" s="325">
        <v>203.0</v>
      </c>
      <c r="AB163" s="325">
        <v>293.0</v>
      </c>
    </row>
    <row r="164" ht="15.75" customHeight="1">
      <c r="A164" s="325">
        <v>162.0</v>
      </c>
      <c r="B164" s="325" t="s">
        <v>1181</v>
      </c>
      <c r="C164" s="325" t="s">
        <v>1180</v>
      </c>
      <c r="D164" s="325" t="s">
        <v>152</v>
      </c>
      <c r="E164" s="325">
        <v>9.0</v>
      </c>
      <c r="F164" s="325">
        <v>36.0</v>
      </c>
      <c r="G164" s="325">
        <v>94.8</v>
      </c>
      <c r="H164" s="325">
        <v>0.7</v>
      </c>
      <c r="I164" s="325">
        <v>0.7</v>
      </c>
      <c r="J164" s="325"/>
      <c r="K164" s="325">
        <v>0.3</v>
      </c>
      <c r="L164" s="325">
        <v>2.8</v>
      </c>
      <c r="M164" s="325">
        <v>1.2</v>
      </c>
      <c r="N164" s="325">
        <v>1.6</v>
      </c>
      <c r="O164" s="325">
        <v>1.4</v>
      </c>
      <c r="P164" s="325">
        <v>23.0</v>
      </c>
      <c r="Q164" s="325">
        <v>10.0</v>
      </c>
      <c r="R164" s="325">
        <v>0.36</v>
      </c>
      <c r="S164" s="325">
        <v>0.5</v>
      </c>
      <c r="T164" s="325"/>
      <c r="U164" s="325">
        <v>306.0</v>
      </c>
      <c r="V164" s="325">
        <v>0.0</v>
      </c>
      <c r="W164" s="325">
        <v>0.03</v>
      </c>
      <c r="X164" s="325">
        <v>0.0</v>
      </c>
      <c r="Y164" s="325">
        <v>4.0</v>
      </c>
      <c r="Z164" s="325"/>
      <c r="AA164" s="325">
        <v>203.0</v>
      </c>
      <c r="AB164" s="325">
        <v>293.0</v>
      </c>
    </row>
    <row r="165" ht="15.75" customHeight="1">
      <c r="A165" s="325">
        <v>163.0</v>
      </c>
      <c r="B165" s="325" t="s">
        <v>1185</v>
      </c>
      <c r="C165" s="325" t="s">
        <v>1184</v>
      </c>
      <c r="D165" s="325" t="s">
        <v>152</v>
      </c>
      <c r="E165" s="325">
        <v>39.0</v>
      </c>
      <c r="F165" s="325">
        <v>163.0</v>
      </c>
      <c r="G165" s="325">
        <v>88.9</v>
      </c>
      <c r="H165" s="325">
        <v>0.9</v>
      </c>
      <c r="I165" s="325">
        <v>0.9</v>
      </c>
      <c r="J165" s="325"/>
      <c r="K165" s="325">
        <v>0.7</v>
      </c>
      <c r="L165" s="325">
        <v>8.8</v>
      </c>
      <c r="M165" s="325"/>
      <c r="N165" s="325"/>
      <c r="O165" s="325">
        <v>0.7</v>
      </c>
      <c r="P165" s="325">
        <v>31.0</v>
      </c>
      <c r="Q165" s="325">
        <v>21.0</v>
      </c>
      <c r="R165" s="325"/>
      <c r="S165" s="325">
        <v>0.9</v>
      </c>
      <c r="T165" s="325"/>
      <c r="U165" s="325">
        <v>445.0</v>
      </c>
      <c r="V165" s="325">
        <v>0.06</v>
      </c>
      <c r="W165" s="325">
        <v>0.58</v>
      </c>
      <c r="X165" s="325">
        <v>1.25</v>
      </c>
      <c r="Y165" s="325">
        <v>60.0</v>
      </c>
      <c r="Z165" s="325"/>
      <c r="AA165" s="325"/>
      <c r="AB165" s="325"/>
    </row>
    <row r="166" ht="15.75" customHeight="1">
      <c r="A166" s="325">
        <v>164.0</v>
      </c>
      <c r="B166" s="325" t="s">
        <v>1189</v>
      </c>
      <c r="C166" s="325" t="s">
        <v>1188</v>
      </c>
      <c r="D166" s="325" t="s">
        <v>152</v>
      </c>
      <c r="E166" s="325">
        <v>52.0</v>
      </c>
      <c r="F166" s="325">
        <v>218.0</v>
      </c>
      <c r="G166" s="325">
        <v>60.2</v>
      </c>
      <c r="H166" s="325">
        <v>1.9</v>
      </c>
      <c r="I166" s="325">
        <v>1.9</v>
      </c>
      <c r="J166" s="325"/>
      <c r="K166" s="325">
        <v>1.7</v>
      </c>
      <c r="L166" s="325">
        <v>9.2</v>
      </c>
      <c r="M166" s="325"/>
      <c r="N166" s="325"/>
      <c r="O166" s="325">
        <v>27.0</v>
      </c>
      <c r="P166" s="325">
        <v>97.0</v>
      </c>
      <c r="Q166" s="325">
        <v>47.0</v>
      </c>
      <c r="R166" s="325"/>
      <c r="S166" s="325">
        <v>3.5</v>
      </c>
      <c r="T166" s="325"/>
      <c r="U166" s="325">
        <v>560.0</v>
      </c>
      <c r="V166" s="325">
        <v>0.18</v>
      </c>
      <c r="W166" s="325">
        <v>0.21</v>
      </c>
      <c r="X166" s="325">
        <v>1.3</v>
      </c>
      <c r="Y166" s="325">
        <v>16.2</v>
      </c>
      <c r="Z166" s="325"/>
      <c r="AA166" s="325"/>
      <c r="AB166" s="325"/>
    </row>
    <row r="167" ht="15.75" customHeight="1">
      <c r="A167" s="325">
        <v>165.0</v>
      </c>
      <c r="B167" s="325" t="s">
        <v>1193</v>
      </c>
      <c r="C167" s="325" t="s">
        <v>1192</v>
      </c>
      <c r="D167" s="325" t="s">
        <v>152</v>
      </c>
      <c r="E167" s="325">
        <v>199.0</v>
      </c>
      <c r="F167" s="325">
        <v>834.0</v>
      </c>
      <c r="G167" s="325">
        <v>16.6</v>
      </c>
      <c r="H167" s="325">
        <v>7.3</v>
      </c>
      <c r="I167" s="325">
        <v>7.3</v>
      </c>
      <c r="J167" s="325"/>
      <c r="K167" s="325">
        <v>6.3</v>
      </c>
      <c r="L167" s="325">
        <v>64.8</v>
      </c>
      <c r="M167" s="325">
        <v>36.1</v>
      </c>
      <c r="N167" s="325">
        <v>28.7</v>
      </c>
      <c r="O167" s="325">
        <v>5.0</v>
      </c>
      <c r="P167" s="325">
        <v>124.0</v>
      </c>
      <c r="Q167" s="325">
        <v>166.0</v>
      </c>
      <c r="R167" s="325">
        <v>1.02</v>
      </c>
      <c r="S167" s="325">
        <v>8.2</v>
      </c>
      <c r="T167" s="325"/>
      <c r="U167" s="325">
        <v>1324.0</v>
      </c>
      <c r="V167" s="325">
        <v>0.12</v>
      </c>
      <c r="W167" s="325">
        <v>1.48</v>
      </c>
      <c r="X167" s="325">
        <v>4.15</v>
      </c>
      <c r="Y167" s="325">
        <v>6.0</v>
      </c>
      <c r="Z167" s="325"/>
      <c r="AA167" s="325"/>
      <c r="AB167" s="325"/>
    </row>
    <row r="168" ht="15.75" customHeight="1">
      <c r="A168" s="325">
        <v>166.0</v>
      </c>
      <c r="B168" s="325" t="s">
        <v>1197</v>
      </c>
      <c r="C168" s="325" t="s">
        <v>1196</v>
      </c>
      <c r="D168" s="325" t="s">
        <v>152</v>
      </c>
      <c r="E168" s="325">
        <v>189.0</v>
      </c>
      <c r="F168" s="325">
        <v>790.0</v>
      </c>
      <c r="G168" s="325">
        <v>20.2</v>
      </c>
      <c r="H168" s="325">
        <v>7.0</v>
      </c>
      <c r="I168" s="325">
        <v>7.0</v>
      </c>
      <c r="J168" s="325"/>
      <c r="K168" s="325">
        <v>7.8</v>
      </c>
      <c r="L168" s="325">
        <v>58.5</v>
      </c>
      <c r="M168" s="325">
        <v>29.8</v>
      </c>
      <c r="N168" s="325">
        <v>28.7</v>
      </c>
      <c r="O168" s="325">
        <v>6.5</v>
      </c>
      <c r="P168" s="325">
        <v>142.0</v>
      </c>
      <c r="Q168" s="325">
        <v>209.0</v>
      </c>
      <c r="R168" s="325">
        <v>1.02</v>
      </c>
      <c r="S168" s="325">
        <v>4.9</v>
      </c>
      <c r="T168" s="325"/>
      <c r="U168" s="325">
        <v>1324.0</v>
      </c>
      <c r="V168" s="325">
        <v>0.13</v>
      </c>
      <c r="W168" s="325">
        <v>1.79</v>
      </c>
      <c r="X168" s="325">
        <v>3.55</v>
      </c>
      <c r="Y168" s="325">
        <v>23.0</v>
      </c>
      <c r="Z168" s="325"/>
      <c r="AA168" s="325"/>
      <c r="AB168" s="325"/>
    </row>
    <row r="169" ht="15.75" customHeight="1">
      <c r="A169" s="325">
        <v>167.0</v>
      </c>
      <c r="B169" s="325" t="s">
        <v>1201</v>
      </c>
      <c r="C169" s="325" t="s">
        <v>1200</v>
      </c>
      <c r="D169" s="325" t="s">
        <v>152</v>
      </c>
      <c r="E169" s="325">
        <v>43.0</v>
      </c>
      <c r="F169" s="325">
        <v>180.0</v>
      </c>
      <c r="G169" s="325">
        <v>69.8</v>
      </c>
      <c r="H169" s="325">
        <v>1.9</v>
      </c>
      <c r="I169" s="325">
        <v>1.9</v>
      </c>
      <c r="J169" s="325"/>
      <c r="K169" s="325">
        <v>1.3</v>
      </c>
      <c r="L169" s="325">
        <v>9.2</v>
      </c>
      <c r="M169" s="325">
        <v>7.7</v>
      </c>
      <c r="N169" s="325">
        <v>1.5</v>
      </c>
      <c r="O169" s="325">
        <v>17.8</v>
      </c>
      <c r="P169" s="325">
        <v>175.0</v>
      </c>
      <c r="Q169" s="325">
        <v>35.0</v>
      </c>
      <c r="R169" s="325">
        <v>0.26</v>
      </c>
      <c r="S169" s="325">
        <v>5.6</v>
      </c>
      <c r="T169" s="325"/>
      <c r="U169" s="325">
        <v>48.0</v>
      </c>
      <c r="V169" s="325">
        <v>0.12</v>
      </c>
      <c r="W169" s="325">
        <v>0.49</v>
      </c>
      <c r="X169" s="325">
        <v>0.7</v>
      </c>
      <c r="Y169" s="325">
        <v>12.0</v>
      </c>
      <c r="Z169" s="325"/>
      <c r="AA169" s="325"/>
      <c r="AB169" s="325"/>
    </row>
    <row r="170" ht="15.75" customHeight="1">
      <c r="A170" s="325">
        <v>168.0</v>
      </c>
      <c r="B170" s="325" t="s">
        <v>1205</v>
      </c>
      <c r="C170" s="325" t="s">
        <v>1204</v>
      </c>
      <c r="D170" s="325" t="s">
        <v>152</v>
      </c>
      <c r="E170" s="325">
        <v>37.0</v>
      </c>
      <c r="F170" s="325">
        <v>154.0</v>
      </c>
      <c r="G170" s="325">
        <v>72.6</v>
      </c>
      <c r="H170" s="325">
        <v>2.1</v>
      </c>
      <c r="I170" s="325">
        <v>2.1</v>
      </c>
      <c r="J170" s="325"/>
      <c r="K170" s="325">
        <v>1.0</v>
      </c>
      <c r="L170" s="325">
        <v>8.0</v>
      </c>
      <c r="M170" s="325">
        <v>6.5</v>
      </c>
      <c r="N170" s="325">
        <v>1.5</v>
      </c>
      <c r="O170" s="325">
        <v>16.3</v>
      </c>
      <c r="P170" s="325">
        <v>130.0</v>
      </c>
      <c r="Q170" s="325">
        <v>54.0</v>
      </c>
      <c r="R170" s="325">
        <v>0.26</v>
      </c>
      <c r="S170" s="325">
        <v>5.0</v>
      </c>
      <c r="T170" s="325"/>
      <c r="U170" s="325">
        <v>48.0</v>
      </c>
      <c r="V170" s="325">
        <v>0.09</v>
      </c>
      <c r="W170" s="325">
        <v>0.44</v>
      </c>
      <c r="X170" s="325">
        <v>0.8</v>
      </c>
      <c r="Y170" s="325">
        <v>19.2</v>
      </c>
      <c r="Z170" s="325"/>
      <c r="AA170" s="325"/>
      <c r="AB170" s="325"/>
    </row>
    <row r="171" ht="15.75" customHeight="1">
      <c r="A171" s="325">
        <v>169.0</v>
      </c>
      <c r="B171" s="325" t="s">
        <v>1209</v>
      </c>
      <c r="C171" s="325" t="s">
        <v>1208</v>
      </c>
      <c r="D171" s="325" t="s">
        <v>152</v>
      </c>
      <c r="E171" s="325">
        <v>40.0</v>
      </c>
      <c r="F171" s="325">
        <v>167.0</v>
      </c>
      <c r="G171" s="325">
        <v>89.1</v>
      </c>
      <c r="H171" s="325">
        <v>1.8</v>
      </c>
      <c r="I171" s="325">
        <v>1.8</v>
      </c>
      <c r="J171" s="325"/>
      <c r="K171" s="325">
        <v>1.2</v>
      </c>
      <c r="L171" s="325">
        <v>7.2</v>
      </c>
      <c r="M171" s="325"/>
      <c r="N171" s="325"/>
      <c r="O171" s="325">
        <v>0.7</v>
      </c>
      <c r="P171" s="325">
        <v>77.0</v>
      </c>
      <c r="Q171" s="325">
        <v>23.0</v>
      </c>
      <c r="R171" s="325"/>
      <c r="S171" s="325">
        <v>1.3</v>
      </c>
      <c r="T171" s="325"/>
      <c r="U171" s="325">
        <v>228.0</v>
      </c>
      <c r="V171" s="325">
        <v>0.17</v>
      </c>
      <c r="W171" s="325">
        <v>0.6</v>
      </c>
      <c r="X171" s="325">
        <v>0.95</v>
      </c>
      <c r="Y171" s="325">
        <v>104.4</v>
      </c>
      <c r="Z171" s="325"/>
      <c r="AA171" s="325"/>
      <c r="AB171" s="325"/>
    </row>
    <row r="172" ht="15.75" customHeight="1">
      <c r="A172" s="325">
        <v>170.0</v>
      </c>
      <c r="B172" s="325" t="s">
        <v>1213</v>
      </c>
      <c r="C172" s="325" t="s">
        <v>1212</v>
      </c>
      <c r="D172" s="325" t="s">
        <v>152</v>
      </c>
      <c r="E172" s="325">
        <v>58.0</v>
      </c>
      <c r="F172" s="325">
        <v>243.0</v>
      </c>
      <c r="G172" s="325">
        <v>83.2</v>
      </c>
      <c r="H172" s="325">
        <v>2.6</v>
      </c>
      <c r="I172" s="325">
        <v>2.6</v>
      </c>
      <c r="J172" s="325"/>
      <c r="K172" s="325">
        <v>1.1</v>
      </c>
      <c r="L172" s="325">
        <v>11.9</v>
      </c>
      <c r="M172" s="325"/>
      <c r="N172" s="325"/>
      <c r="O172" s="325">
        <v>1.2</v>
      </c>
      <c r="P172" s="325">
        <v>94.0</v>
      </c>
      <c r="Q172" s="325">
        <v>56.0</v>
      </c>
      <c r="R172" s="325"/>
      <c r="S172" s="325">
        <v>1.7</v>
      </c>
      <c r="T172" s="325"/>
      <c r="U172" s="325">
        <v>771.0</v>
      </c>
      <c r="V172" s="325">
        <v>0.22</v>
      </c>
      <c r="W172" s="325">
        <v>0.47</v>
      </c>
      <c r="X172" s="325">
        <v>2.65</v>
      </c>
      <c r="Y172" s="325">
        <v>12.0</v>
      </c>
      <c r="Z172" s="325"/>
      <c r="AA172" s="325"/>
      <c r="AB172" s="325"/>
    </row>
    <row r="173" ht="15.75" customHeight="1">
      <c r="A173" s="325">
        <v>171.0</v>
      </c>
      <c r="B173" s="325" t="s">
        <v>1217</v>
      </c>
      <c r="C173" s="325" t="s">
        <v>1216</v>
      </c>
      <c r="D173" s="325" t="s">
        <v>152</v>
      </c>
      <c r="E173" s="325">
        <v>17.0</v>
      </c>
      <c r="F173" s="325">
        <v>71.0</v>
      </c>
      <c r="G173" s="325">
        <v>91.0</v>
      </c>
      <c r="H173" s="325">
        <v>0.9</v>
      </c>
      <c r="I173" s="325">
        <v>0.9</v>
      </c>
      <c r="J173" s="325"/>
      <c r="K173" s="325">
        <v>0.5</v>
      </c>
      <c r="L173" s="325">
        <v>7.1</v>
      </c>
      <c r="M173" s="325">
        <v>3.1</v>
      </c>
      <c r="N173" s="325">
        <v>4.0</v>
      </c>
      <c r="O173" s="325">
        <v>0.6</v>
      </c>
      <c r="P173" s="325">
        <v>10.0</v>
      </c>
      <c r="Q173" s="325">
        <v>43.0</v>
      </c>
      <c r="R173" s="325">
        <v>0.25</v>
      </c>
      <c r="S173" s="325">
        <v>0.38</v>
      </c>
      <c r="T173" s="325"/>
      <c r="U173" s="325">
        <v>22.0</v>
      </c>
      <c r="V173" s="325">
        <v>0.04</v>
      </c>
      <c r="W173" s="325">
        <v>0.17</v>
      </c>
      <c r="X173" s="325">
        <v>0.89</v>
      </c>
      <c r="Y173" s="325">
        <v>98.05</v>
      </c>
      <c r="Z173" s="325"/>
      <c r="AA173" s="325"/>
      <c r="AB173" s="325"/>
    </row>
    <row r="174" ht="15.75" customHeight="1">
      <c r="A174" s="325">
        <v>172.0</v>
      </c>
      <c r="B174" s="325" t="s">
        <v>1221</v>
      </c>
      <c r="C174" s="325" t="s">
        <v>1220</v>
      </c>
      <c r="D174" s="325" t="s">
        <v>152</v>
      </c>
      <c r="E174" s="325">
        <v>57.0</v>
      </c>
      <c r="F174" s="325">
        <v>238.0</v>
      </c>
      <c r="G174" s="325">
        <v>82.9</v>
      </c>
      <c r="H174" s="325">
        <v>2.5</v>
      </c>
      <c r="I174" s="325">
        <v>2.5</v>
      </c>
      <c r="J174" s="325"/>
      <c r="K174" s="325">
        <v>0.8</v>
      </c>
      <c r="L174" s="325">
        <v>12.4</v>
      </c>
      <c r="M174" s="325"/>
      <c r="N174" s="325"/>
      <c r="O174" s="325">
        <v>1.4</v>
      </c>
      <c r="P174" s="325">
        <v>21.0</v>
      </c>
      <c r="Q174" s="325">
        <v>58.0</v>
      </c>
      <c r="R174" s="325"/>
      <c r="S174" s="325">
        <v>1.3</v>
      </c>
      <c r="T174" s="325"/>
      <c r="U174" s="325">
        <v>382.0</v>
      </c>
      <c r="V174" s="325"/>
      <c r="W174" s="325">
        <v>0.11</v>
      </c>
      <c r="X174" s="325">
        <v>1.47</v>
      </c>
      <c r="Y174" s="325">
        <v>48.5</v>
      </c>
      <c r="Z174" s="325"/>
      <c r="AA174" s="325"/>
      <c r="AB174" s="325"/>
    </row>
    <row r="175" ht="15.75" customHeight="1">
      <c r="A175" s="325">
        <v>173.0</v>
      </c>
      <c r="B175" s="325" t="s">
        <v>1225</v>
      </c>
      <c r="C175" s="325" t="s">
        <v>1224</v>
      </c>
      <c r="D175" s="325" t="s">
        <v>152</v>
      </c>
      <c r="E175" s="325">
        <v>121.0</v>
      </c>
      <c r="F175" s="325">
        <v>508.0</v>
      </c>
      <c r="G175" s="325">
        <v>61.4</v>
      </c>
      <c r="H175" s="325">
        <v>5.6</v>
      </c>
      <c r="I175" s="325">
        <v>5.6</v>
      </c>
      <c r="J175" s="325"/>
      <c r="K175" s="325">
        <v>0.8</v>
      </c>
      <c r="L175" s="325">
        <v>30.4</v>
      </c>
      <c r="M175" s="325">
        <v>28.3</v>
      </c>
      <c r="N175" s="325">
        <v>2.1</v>
      </c>
      <c r="O175" s="325">
        <v>1.8</v>
      </c>
      <c r="P175" s="325">
        <v>94.0</v>
      </c>
      <c r="Q175" s="325">
        <v>180.0</v>
      </c>
      <c r="R175" s="325">
        <v>1.16</v>
      </c>
      <c r="S175" s="325">
        <v>1.7</v>
      </c>
      <c r="T175" s="325"/>
      <c r="U175" s="325">
        <v>0.0</v>
      </c>
      <c r="V175" s="325">
        <v>0.14</v>
      </c>
      <c r="W175" s="325">
        <v>0.07</v>
      </c>
      <c r="X175" s="325">
        <v>0.42</v>
      </c>
      <c r="Y175" s="325">
        <v>9.1</v>
      </c>
      <c r="Z175" s="325"/>
      <c r="AA175" s="325">
        <v>69.0</v>
      </c>
      <c r="AB175" s="325">
        <v>250.0</v>
      </c>
    </row>
    <row r="176" ht="15.75" customHeight="1">
      <c r="A176" s="325">
        <v>174.0</v>
      </c>
      <c r="B176" s="325" t="s">
        <v>1229</v>
      </c>
      <c r="C176" s="325" t="s">
        <v>1228</v>
      </c>
      <c r="D176" s="325" t="s">
        <v>152</v>
      </c>
      <c r="E176" s="325">
        <v>29.0</v>
      </c>
      <c r="F176" s="325">
        <v>122.0</v>
      </c>
      <c r="G176" s="325">
        <v>86.7</v>
      </c>
      <c r="H176" s="325">
        <v>2.9</v>
      </c>
      <c r="I176" s="325">
        <v>2.9</v>
      </c>
      <c r="J176" s="325"/>
      <c r="K176" s="325">
        <v>1.2</v>
      </c>
      <c r="L176" s="325">
        <v>7.3</v>
      </c>
      <c r="M176" s="325">
        <v>3.4</v>
      </c>
      <c r="N176" s="325">
        <v>3.9</v>
      </c>
      <c r="O176" s="325">
        <v>1.9</v>
      </c>
      <c r="P176" s="325">
        <v>325.0</v>
      </c>
      <c r="Q176" s="325">
        <v>38.0</v>
      </c>
      <c r="R176" s="325">
        <v>0.85</v>
      </c>
      <c r="S176" s="325">
        <v>5.3</v>
      </c>
      <c r="T176" s="325"/>
      <c r="U176" s="325">
        <v>264.0</v>
      </c>
      <c r="V176" s="325">
        <v>0.04</v>
      </c>
      <c r="W176" s="325">
        <v>0.13</v>
      </c>
      <c r="X176" s="325">
        <v>0.95</v>
      </c>
      <c r="Y176" s="325">
        <v>20.0</v>
      </c>
      <c r="Z176" s="325"/>
      <c r="AA176" s="325"/>
      <c r="AB176" s="325"/>
    </row>
    <row r="177" ht="15.75" customHeight="1">
      <c r="A177" s="325">
        <v>175.0</v>
      </c>
      <c r="B177" s="325" t="s">
        <v>1233</v>
      </c>
      <c r="C177" s="325" t="s">
        <v>1232</v>
      </c>
      <c r="D177" s="325" t="s">
        <v>152</v>
      </c>
      <c r="E177" s="325">
        <v>24.0</v>
      </c>
      <c r="F177" s="325">
        <v>101.0</v>
      </c>
      <c r="G177" s="325">
        <v>77.8</v>
      </c>
      <c r="H177" s="325">
        <v>2.2</v>
      </c>
      <c r="I177" s="325">
        <v>2.2</v>
      </c>
      <c r="J177" s="325"/>
      <c r="K177" s="325">
        <v>0.2</v>
      </c>
      <c r="L177" s="325">
        <v>18.9</v>
      </c>
      <c r="M177" s="325">
        <v>4.9</v>
      </c>
      <c r="N177" s="325">
        <v>14.0</v>
      </c>
      <c r="O177" s="325">
        <v>1.0</v>
      </c>
      <c r="P177" s="325">
        <v>42.0</v>
      </c>
      <c r="Q177" s="325">
        <v>51.0</v>
      </c>
      <c r="R177" s="325">
        <v>0.49</v>
      </c>
      <c r="S177" s="325">
        <v>1.0</v>
      </c>
      <c r="T177" s="325">
        <v>42.0</v>
      </c>
      <c r="U177" s="325">
        <v>7.0</v>
      </c>
      <c r="V177" s="325">
        <v>0.07</v>
      </c>
      <c r="W177" s="325">
        <v>0.04</v>
      </c>
      <c r="X177" s="325">
        <v>0.85</v>
      </c>
      <c r="Y177" s="325">
        <v>1.42</v>
      </c>
      <c r="Z177" s="325"/>
      <c r="AA177" s="325"/>
      <c r="AB177" s="325"/>
    </row>
    <row r="178" ht="15.75" customHeight="1">
      <c r="A178" s="325">
        <v>176.0</v>
      </c>
      <c r="B178" s="325" t="s">
        <v>1237</v>
      </c>
      <c r="C178" s="325" t="s">
        <v>1236</v>
      </c>
      <c r="D178" s="325" t="s">
        <v>152</v>
      </c>
      <c r="E178" s="325">
        <v>20.0</v>
      </c>
      <c r="F178" s="325">
        <v>84.0</v>
      </c>
      <c r="G178" s="325">
        <v>91.1</v>
      </c>
      <c r="H178" s="325">
        <v>4.0</v>
      </c>
      <c r="I178" s="325">
        <v>4.0</v>
      </c>
      <c r="J178" s="325"/>
      <c r="K178" s="325">
        <v>0.7</v>
      </c>
      <c r="L178" s="325">
        <v>3.8</v>
      </c>
      <c r="M178" s="325">
        <v>1.3</v>
      </c>
      <c r="N178" s="325">
        <v>2.5</v>
      </c>
      <c r="O178" s="325">
        <v>0.4</v>
      </c>
      <c r="P178" s="325">
        <v>32.0</v>
      </c>
      <c r="Q178" s="325">
        <v>70.0</v>
      </c>
      <c r="R178" s="325">
        <v>0.92</v>
      </c>
      <c r="S178" s="325">
        <v>5.4</v>
      </c>
      <c r="T178" s="325"/>
      <c r="U178" s="325">
        <v>1133.0</v>
      </c>
      <c r="V178" s="325">
        <v>0.08</v>
      </c>
      <c r="W178" s="325">
        <v>0.13</v>
      </c>
      <c r="X178" s="325">
        <v>0.48</v>
      </c>
      <c r="Y178" s="325">
        <v>8.2</v>
      </c>
      <c r="Z178" s="325"/>
      <c r="AA178" s="325"/>
      <c r="AB178" s="325"/>
    </row>
    <row r="179" ht="15.75" customHeight="1">
      <c r="A179" s="325">
        <v>177.0</v>
      </c>
      <c r="B179" s="325" t="s">
        <v>1241</v>
      </c>
      <c r="C179" s="325" t="s">
        <v>1240</v>
      </c>
      <c r="D179" s="325" t="s">
        <v>152</v>
      </c>
      <c r="E179" s="325">
        <v>8.0</v>
      </c>
      <c r="F179" s="325">
        <v>35.0</v>
      </c>
      <c r="G179" s="325">
        <v>94.0</v>
      </c>
      <c r="H179" s="325">
        <v>1.0</v>
      </c>
      <c r="I179" s="325">
        <v>1.0</v>
      </c>
      <c r="J179" s="325"/>
      <c r="K179" s="325">
        <v>0.2</v>
      </c>
      <c r="L179" s="325">
        <v>3.8</v>
      </c>
      <c r="M179" s="325">
        <v>1.1</v>
      </c>
      <c r="N179" s="325">
        <v>2.8</v>
      </c>
      <c r="O179" s="325">
        <v>0.9</v>
      </c>
      <c r="P179" s="325">
        <v>91.0</v>
      </c>
      <c r="Q179" s="325">
        <v>30.0</v>
      </c>
      <c r="R179" s="325">
        <v>0.21</v>
      </c>
      <c r="S179" s="325">
        <v>1.2</v>
      </c>
      <c r="T179" s="325"/>
      <c r="U179" s="325">
        <v>22.0</v>
      </c>
      <c r="V179" s="325">
        <v>0.03</v>
      </c>
      <c r="W179" s="325">
        <v>0.08</v>
      </c>
      <c r="X179" s="325">
        <v>0.23</v>
      </c>
      <c r="Y179" s="325">
        <v>7.99</v>
      </c>
      <c r="Z179" s="325"/>
      <c r="AA179" s="325">
        <v>76.0</v>
      </c>
      <c r="AB179" s="325">
        <v>169.0</v>
      </c>
    </row>
    <row r="180" ht="15.75" customHeight="1">
      <c r="A180" s="325">
        <v>178.0</v>
      </c>
      <c r="B180" s="325" t="s">
        <v>1245</v>
      </c>
      <c r="C180" s="325" t="s">
        <v>1244</v>
      </c>
      <c r="D180" s="325" t="s">
        <v>152</v>
      </c>
      <c r="E180" s="325">
        <v>12.0</v>
      </c>
      <c r="F180" s="325">
        <v>49.0</v>
      </c>
      <c r="G180" s="325">
        <v>92.4</v>
      </c>
      <c r="H180" s="325">
        <v>1.0</v>
      </c>
      <c r="I180" s="325">
        <v>1.0</v>
      </c>
      <c r="J180" s="325"/>
      <c r="K180" s="325">
        <v>0.1</v>
      </c>
      <c r="L180" s="325">
        <v>5.9</v>
      </c>
      <c r="M180" s="325">
        <v>2.3</v>
      </c>
      <c r="N180" s="325">
        <v>3.6</v>
      </c>
      <c r="O180" s="325">
        <v>0.6</v>
      </c>
      <c r="P180" s="325">
        <v>20.0</v>
      </c>
      <c r="Q180" s="325">
        <v>30.0</v>
      </c>
      <c r="R180" s="325">
        <v>0.16</v>
      </c>
      <c r="S180" s="325">
        <v>4.03</v>
      </c>
      <c r="T180" s="325">
        <v>3.0</v>
      </c>
      <c r="U180" s="325">
        <v>1.0</v>
      </c>
      <c r="V180" s="325">
        <v>0.0</v>
      </c>
      <c r="W180" s="325">
        <v>0.3</v>
      </c>
      <c r="X180" s="325">
        <v>1.31</v>
      </c>
      <c r="Y180" s="325">
        <v>8.82</v>
      </c>
      <c r="Z180" s="325"/>
      <c r="AA180" s="325">
        <v>6.0</v>
      </c>
      <c r="AB180" s="325"/>
    </row>
    <row r="181" ht="15.75" customHeight="1">
      <c r="A181" s="325">
        <v>179.0</v>
      </c>
      <c r="B181" s="325" t="s">
        <v>1249</v>
      </c>
      <c r="C181" s="325" t="s">
        <v>1248</v>
      </c>
      <c r="D181" s="325" t="s">
        <v>152</v>
      </c>
      <c r="E181" s="325">
        <v>41.0</v>
      </c>
      <c r="F181" s="325">
        <v>172.0</v>
      </c>
      <c r="G181" s="325">
        <v>87.5</v>
      </c>
      <c r="H181" s="325">
        <v>1.3</v>
      </c>
      <c r="I181" s="325">
        <v>1.3</v>
      </c>
      <c r="J181" s="325"/>
      <c r="K181" s="325">
        <v>0.3</v>
      </c>
      <c r="L181" s="325">
        <v>9.8</v>
      </c>
      <c r="M181" s="325"/>
      <c r="N181" s="325"/>
      <c r="O181" s="325">
        <v>1.1</v>
      </c>
      <c r="P181" s="325">
        <v>18.0</v>
      </c>
      <c r="Q181" s="325">
        <v>28.0</v>
      </c>
      <c r="R181" s="325"/>
      <c r="S181" s="325">
        <v>0.2</v>
      </c>
      <c r="T181" s="325"/>
      <c r="U181" s="325">
        <v>300.0</v>
      </c>
      <c r="V181" s="325">
        <v>0.1</v>
      </c>
      <c r="W181" s="325">
        <v>0.04</v>
      </c>
      <c r="X181" s="325">
        <v>1.2</v>
      </c>
      <c r="Y181" s="325">
        <v>2.3</v>
      </c>
      <c r="Z181" s="325"/>
      <c r="AA181" s="325"/>
      <c r="AB181" s="325"/>
    </row>
    <row r="182" ht="15.75" customHeight="1">
      <c r="A182" s="325">
        <v>180.0</v>
      </c>
      <c r="B182" s="325" t="s">
        <v>1253</v>
      </c>
      <c r="C182" s="325" t="s">
        <v>1252</v>
      </c>
      <c r="D182" s="325" t="s">
        <v>152</v>
      </c>
      <c r="E182" s="325">
        <v>31.0</v>
      </c>
      <c r="F182" s="325">
        <v>130.0</v>
      </c>
      <c r="G182" s="325">
        <v>89.3</v>
      </c>
      <c r="H182" s="325">
        <v>3.4</v>
      </c>
      <c r="I182" s="325">
        <v>3.4</v>
      </c>
      <c r="J182" s="325"/>
      <c r="K182" s="325">
        <v>0.8</v>
      </c>
      <c r="L182" s="325">
        <v>5.0</v>
      </c>
      <c r="M182" s="325">
        <v>4.5</v>
      </c>
      <c r="N182" s="325">
        <v>0.5</v>
      </c>
      <c r="O182" s="325">
        <v>1.5</v>
      </c>
      <c r="P182" s="325">
        <v>234.0</v>
      </c>
      <c r="Q182" s="325">
        <v>66.0</v>
      </c>
      <c r="R182" s="325">
        <v>0.11</v>
      </c>
      <c r="S182" s="325">
        <v>6.5</v>
      </c>
      <c r="T182" s="325"/>
      <c r="U182" s="325">
        <v>235.0</v>
      </c>
      <c r="V182" s="325">
        <v>0.08</v>
      </c>
      <c r="W182" s="325">
        <v>0.36</v>
      </c>
      <c r="X182" s="325">
        <v>1.06</v>
      </c>
      <c r="Y182" s="325">
        <v>105.6</v>
      </c>
      <c r="Z182" s="325"/>
      <c r="AA182" s="325"/>
      <c r="AB182" s="325"/>
    </row>
    <row r="183" ht="15.75" customHeight="1">
      <c r="A183" s="325">
        <v>181.0</v>
      </c>
      <c r="B183" s="325" t="s">
        <v>1256</v>
      </c>
      <c r="C183" s="325" t="s">
        <v>514</v>
      </c>
      <c r="D183" s="325" t="s">
        <v>152</v>
      </c>
      <c r="E183" s="325">
        <v>32.0</v>
      </c>
      <c r="F183" s="325">
        <v>135.0</v>
      </c>
      <c r="G183" s="325">
        <v>89.9</v>
      </c>
      <c r="H183" s="325">
        <v>3.9</v>
      </c>
      <c r="I183" s="325">
        <v>3.9</v>
      </c>
      <c r="J183" s="325"/>
      <c r="K183" s="325">
        <v>1.3</v>
      </c>
      <c r="L183" s="325">
        <v>4.0</v>
      </c>
      <c r="M183" s="325">
        <v>3.3</v>
      </c>
      <c r="N183" s="325">
        <v>0.7</v>
      </c>
      <c r="O183" s="325">
        <v>0.9</v>
      </c>
      <c r="P183" s="325">
        <v>93.0</v>
      </c>
      <c r="Q183" s="325">
        <v>86.0</v>
      </c>
      <c r="R183" s="325">
        <v>0.41</v>
      </c>
      <c r="S183" s="325">
        <v>0.84</v>
      </c>
      <c r="T183" s="325">
        <v>393.0</v>
      </c>
      <c r="U183" s="325">
        <v>66.0</v>
      </c>
      <c r="V183" s="325">
        <v>0.12</v>
      </c>
      <c r="W183" s="325">
        <v>0.1</v>
      </c>
      <c r="X183" s="325">
        <v>0.83</v>
      </c>
      <c r="Y183" s="325">
        <v>114.0</v>
      </c>
      <c r="Z183" s="325"/>
      <c r="AA183" s="325">
        <v>23.0</v>
      </c>
      <c r="AB183" s="325"/>
    </row>
    <row r="184" ht="15.75" customHeight="1">
      <c r="A184" s="325">
        <v>182.0</v>
      </c>
      <c r="B184" s="325" t="s">
        <v>1260</v>
      </c>
      <c r="C184" s="325" t="s">
        <v>1259</v>
      </c>
      <c r="D184" s="325" t="s">
        <v>152</v>
      </c>
      <c r="E184" s="325">
        <v>15.0</v>
      </c>
      <c r="F184" s="325">
        <v>63.0</v>
      </c>
      <c r="G184" s="325">
        <v>95.0</v>
      </c>
      <c r="H184" s="325">
        <v>0.5</v>
      </c>
      <c r="I184" s="325">
        <v>0.5</v>
      </c>
      <c r="J184" s="325"/>
      <c r="K184" s="325">
        <v>0.2</v>
      </c>
      <c r="L184" s="325">
        <v>3.3</v>
      </c>
      <c r="M184" s="325"/>
      <c r="N184" s="325"/>
      <c r="O184" s="325">
        <v>1.0</v>
      </c>
      <c r="P184" s="325">
        <v>34.0</v>
      </c>
      <c r="Q184" s="325">
        <v>43.0</v>
      </c>
      <c r="R184" s="325"/>
      <c r="S184" s="325">
        <v>0.9</v>
      </c>
      <c r="T184" s="325"/>
      <c r="U184" s="325">
        <v>9.0</v>
      </c>
      <c r="V184" s="325">
        <v>0.02</v>
      </c>
      <c r="W184" s="325">
        <v>0.02</v>
      </c>
      <c r="X184" s="325">
        <v>0.17</v>
      </c>
      <c r="Y184" s="325">
        <v>11.4</v>
      </c>
      <c r="Z184" s="325"/>
      <c r="AA184" s="325"/>
      <c r="AB184" s="325"/>
    </row>
    <row r="185" ht="15.75" customHeight="1">
      <c r="A185" s="325">
        <v>183.0</v>
      </c>
      <c r="B185" s="325" t="s">
        <v>1264</v>
      </c>
      <c r="C185" s="325" t="s">
        <v>1263</v>
      </c>
      <c r="D185" s="325" t="s">
        <v>152</v>
      </c>
      <c r="E185" s="325">
        <v>19.0</v>
      </c>
      <c r="F185" s="325">
        <v>80.0</v>
      </c>
      <c r="G185" s="325">
        <v>93.5</v>
      </c>
      <c r="H185" s="325">
        <v>1.5</v>
      </c>
      <c r="I185" s="325">
        <v>1.5</v>
      </c>
      <c r="J185" s="325"/>
      <c r="K185" s="325">
        <v>0.1</v>
      </c>
      <c r="L185" s="325">
        <v>4.1</v>
      </c>
      <c r="M185" s="325"/>
      <c r="N185" s="325"/>
      <c r="O185" s="325">
        <v>0.8</v>
      </c>
      <c r="P185" s="325">
        <v>32.0</v>
      </c>
      <c r="Q185" s="325">
        <v>32.0</v>
      </c>
      <c r="R185" s="325"/>
      <c r="S185" s="325">
        <v>0.5</v>
      </c>
      <c r="T185" s="325"/>
      <c r="U185" s="325">
        <v>33.0</v>
      </c>
      <c r="V185" s="325">
        <v>0.05</v>
      </c>
      <c r="W185" s="325">
        <v>0.07</v>
      </c>
      <c r="X185" s="325">
        <v>0.3</v>
      </c>
      <c r="Y185" s="325">
        <v>6.9</v>
      </c>
      <c r="Z185" s="325"/>
      <c r="AA185" s="325"/>
      <c r="AB185" s="325"/>
    </row>
    <row r="186" ht="15.75" customHeight="1">
      <c r="A186" s="325">
        <v>184.0</v>
      </c>
      <c r="B186" s="325" t="s">
        <v>1268</v>
      </c>
      <c r="C186" s="325" t="s">
        <v>1267</v>
      </c>
      <c r="D186" s="325" t="s">
        <v>152</v>
      </c>
      <c r="E186" s="325">
        <v>13.0</v>
      </c>
      <c r="F186" s="325">
        <v>54.0</v>
      </c>
      <c r="G186" s="325">
        <v>93.1</v>
      </c>
      <c r="H186" s="325">
        <v>0.7</v>
      </c>
      <c r="I186" s="325">
        <v>0.7</v>
      </c>
      <c r="J186" s="325"/>
      <c r="K186" s="325">
        <v>0.1</v>
      </c>
      <c r="L186" s="325">
        <v>5.8</v>
      </c>
      <c r="M186" s="325">
        <v>2.9</v>
      </c>
      <c r="N186" s="325">
        <v>2.9</v>
      </c>
      <c r="O186" s="325">
        <v>0.3</v>
      </c>
      <c r="P186" s="325">
        <v>29.0</v>
      </c>
      <c r="Q186" s="325">
        <v>15.0</v>
      </c>
      <c r="R186" s="325">
        <v>0.61</v>
      </c>
      <c r="S186" s="325">
        <v>0.1</v>
      </c>
      <c r="T186" s="325"/>
      <c r="U186" s="325">
        <v>0.0</v>
      </c>
      <c r="V186" s="325">
        <v>0.02</v>
      </c>
      <c r="W186" s="325">
        <v>0.02</v>
      </c>
      <c r="X186" s="325">
        <v>0.29</v>
      </c>
      <c r="Y186" s="325">
        <v>13.0</v>
      </c>
      <c r="Z186" s="325"/>
      <c r="AA186" s="325"/>
      <c r="AB186" s="325"/>
    </row>
    <row r="187" ht="15.75" customHeight="1">
      <c r="A187" s="325">
        <v>185.0</v>
      </c>
      <c r="B187" s="325" t="s">
        <v>1272</v>
      </c>
      <c r="C187" s="325" t="s">
        <v>1271</v>
      </c>
      <c r="D187" s="325" t="s">
        <v>152</v>
      </c>
      <c r="E187" s="325">
        <v>15.0</v>
      </c>
      <c r="F187" s="325">
        <v>63.0</v>
      </c>
      <c r="G187" s="325">
        <v>93.9</v>
      </c>
      <c r="H187" s="325">
        <v>0.5</v>
      </c>
      <c r="I187" s="325">
        <v>0.5</v>
      </c>
      <c r="J187" s="325"/>
      <c r="K187" s="325">
        <v>0.3</v>
      </c>
      <c r="L187" s="325">
        <v>4.9</v>
      </c>
      <c r="M187" s="325">
        <v>3.2</v>
      </c>
      <c r="N187" s="325">
        <v>1.7</v>
      </c>
      <c r="O187" s="325">
        <v>0.4</v>
      </c>
      <c r="P187" s="325">
        <v>11.0</v>
      </c>
      <c r="Q187" s="325">
        <v>19.0</v>
      </c>
      <c r="R187" s="325">
        <v>0.74</v>
      </c>
      <c r="S187" s="325">
        <v>0.6</v>
      </c>
      <c r="T187" s="325"/>
      <c r="U187" s="325">
        <v>3.0</v>
      </c>
      <c r="V187" s="325">
        <v>0.03</v>
      </c>
      <c r="W187" s="325">
        <v>0.04</v>
      </c>
      <c r="X187" s="325">
        <v>0.28</v>
      </c>
      <c r="Y187" s="325">
        <v>10.0</v>
      </c>
      <c r="Z187" s="325"/>
      <c r="AA187" s="325"/>
      <c r="AB187" s="325"/>
    </row>
    <row r="188" ht="15.75" customHeight="1">
      <c r="A188" s="325">
        <v>186.0</v>
      </c>
      <c r="B188" s="325" t="s">
        <v>1276</v>
      </c>
      <c r="C188" s="325" t="s">
        <v>1275</v>
      </c>
      <c r="D188" s="325" t="s">
        <v>152</v>
      </c>
      <c r="E188" s="325">
        <v>24.0</v>
      </c>
      <c r="F188" s="325">
        <v>102.0</v>
      </c>
      <c r="G188" s="325">
        <v>91.2</v>
      </c>
      <c r="H188" s="325">
        <v>0.9</v>
      </c>
      <c r="I188" s="325">
        <v>0.9</v>
      </c>
      <c r="J188" s="325"/>
      <c r="K188" s="325">
        <v>0.1</v>
      </c>
      <c r="L188" s="325">
        <v>7.4</v>
      </c>
      <c r="M188" s="325">
        <v>6.0</v>
      </c>
      <c r="N188" s="325">
        <v>1.4</v>
      </c>
      <c r="O188" s="325">
        <v>0.4</v>
      </c>
      <c r="P188" s="325">
        <v>100.0</v>
      </c>
      <c r="Q188" s="325">
        <v>33.0</v>
      </c>
      <c r="R188" s="325">
        <v>0.16</v>
      </c>
      <c r="S188" s="325">
        <v>0.2</v>
      </c>
      <c r="T188" s="325"/>
      <c r="U188" s="325">
        <v>3.0</v>
      </c>
      <c r="V188" s="325">
        <v>0.03</v>
      </c>
      <c r="W188" s="325">
        <v>0.05</v>
      </c>
      <c r="X188" s="325">
        <v>0.14</v>
      </c>
      <c r="Y188" s="325">
        <v>7.5</v>
      </c>
      <c r="Z188" s="325"/>
      <c r="AA188" s="325">
        <v>6.0</v>
      </c>
      <c r="AB188" s="325">
        <v>168.0</v>
      </c>
    </row>
    <row r="189" ht="15.75" customHeight="1">
      <c r="A189" s="325">
        <v>187.0</v>
      </c>
      <c r="B189" s="325" t="s">
        <v>1280</v>
      </c>
      <c r="C189" s="325" t="s">
        <v>1279</v>
      </c>
      <c r="D189" s="325" t="s">
        <v>152</v>
      </c>
      <c r="E189" s="325">
        <v>19.0</v>
      </c>
      <c r="F189" s="325">
        <v>79.0</v>
      </c>
      <c r="G189" s="325">
        <v>92.9</v>
      </c>
      <c r="H189" s="325">
        <v>0.8</v>
      </c>
      <c r="I189" s="325">
        <v>0.8</v>
      </c>
      <c r="J189" s="325"/>
      <c r="K189" s="325">
        <v>0.1</v>
      </c>
      <c r="L189" s="325">
        <v>5.9</v>
      </c>
      <c r="M189" s="325">
        <v>4.5</v>
      </c>
      <c r="N189" s="325">
        <v>1.4</v>
      </c>
      <c r="O189" s="325">
        <v>0.3</v>
      </c>
      <c r="P189" s="325">
        <v>20.0</v>
      </c>
      <c r="Q189" s="325">
        <v>17.0</v>
      </c>
      <c r="R189" s="325">
        <v>0.16</v>
      </c>
      <c r="S189" s="325">
        <v>1.0</v>
      </c>
      <c r="T189" s="325"/>
      <c r="U189" s="325">
        <v>0.0</v>
      </c>
      <c r="V189" s="325">
        <v>0.02</v>
      </c>
      <c r="W189" s="325">
        <v>0.04</v>
      </c>
      <c r="X189" s="325">
        <v>0.12</v>
      </c>
      <c r="Y189" s="325">
        <v>3.7</v>
      </c>
      <c r="Z189" s="325"/>
      <c r="AA189" s="325"/>
      <c r="AB189" s="325"/>
    </row>
    <row r="190" ht="15.75" customHeight="1">
      <c r="A190" s="325">
        <v>188.0</v>
      </c>
      <c r="B190" s="325" t="s">
        <v>1284</v>
      </c>
      <c r="C190" s="325" t="s">
        <v>1283</v>
      </c>
      <c r="D190" s="325" t="s">
        <v>152</v>
      </c>
      <c r="E190" s="325">
        <v>36.0</v>
      </c>
      <c r="F190" s="325">
        <v>150.0</v>
      </c>
      <c r="G190" s="325">
        <v>88.7</v>
      </c>
      <c r="H190" s="325">
        <v>2.3</v>
      </c>
      <c r="I190" s="325">
        <v>2.3</v>
      </c>
      <c r="J190" s="325"/>
      <c r="K190" s="325">
        <v>0.4</v>
      </c>
      <c r="L190" s="325">
        <v>7.5</v>
      </c>
      <c r="M190" s="325"/>
      <c r="N190" s="325"/>
      <c r="O190" s="325">
        <v>1.1</v>
      </c>
      <c r="P190" s="325">
        <v>141.0</v>
      </c>
      <c r="Q190" s="325">
        <v>61.0</v>
      </c>
      <c r="R190" s="325">
        <v>0.52</v>
      </c>
      <c r="S190" s="325">
        <v>1.1</v>
      </c>
      <c r="T190" s="325"/>
      <c r="U190" s="325">
        <v>58.0</v>
      </c>
      <c r="V190" s="325">
        <v>0.02</v>
      </c>
      <c r="W190" s="325">
        <v>0.01</v>
      </c>
      <c r="X190" s="325">
        <v>0.4</v>
      </c>
      <c r="Y190" s="325">
        <v>10.5</v>
      </c>
      <c r="Z190" s="325"/>
      <c r="AA190" s="325"/>
      <c r="AB190" s="325"/>
    </row>
    <row r="191" ht="15.75" customHeight="1">
      <c r="A191" s="325">
        <v>189.0</v>
      </c>
      <c r="B191" s="325" t="s">
        <v>1287</v>
      </c>
      <c r="C191" s="325" t="s">
        <v>513</v>
      </c>
      <c r="D191" s="325" t="s">
        <v>152</v>
      </c>
      <c r="E191" s="325">
        <v>40.0</v>
      </c>
      <c r="F191" s="325">
        <v>169.0</v>
      </c>
      <c r="G191" s="325">
        <v>86.3</v>
      </c>
      <c r="H191" s="325">
        <v>1.4</v>
      </c>
      <c r="I191" s="325">
        <v>1.4</v>
      </c>
      <c r="J191" s="325"/>
      <c r="K191" s="325">
        <v>0.2</v>
      </c>
      <c r="L191" s="325">
        <v>11.3</v>
      </c>
      <c r="M191" s="325">
        <v>9.9</v>
      </c>
      <c r="N191" s="325">
        <v>1.4</v>
      </c>
      <c r="O191" s="325">
        <v>0.8</v>
      </c>
      <c r="P191" s="325">
        <v>20.0</v>
      </c>
      <c r="Q191" s="325">
        <v>35.0</v>
      </c>
      <c r="R191" s="325">
        <v>0.16</v>
      </c>
      <c r="S191" s="325">
        <v>1.2</v>
      </c>
      <c r="T191" s="325"/>
      <c r="U191" s="325">
        <v>0.0</v>
      </c>
      <c r="V191" s="325">
        <v>0.03</v>
      </c>
      <c r="W191" s="325">
        <v>0.06</v>
      </c>
      <c r="X191" s="325">
        <v>0.22</v>
      </c>
      <c r="Y191" s="325">
        <v>4.9</v>
      </c>
      <c r="Z191" s="325"/>
      <c r="AA191" s="325"/>
      <c r="AB191" s="325"/>
    </row>
    <row r="192" ht="15.75" customHeight="1">
      <c r="A192" s="325">
        <v>190.0</v>
      </c>
      <c r="B192" s="325" t="s">
        <v>1291</v>
      </c>
      <c r="C192" s="325" t="s">
        <v>1290</v>
      </c>
      <c r="D192" s="325" t="s">
        <v>152</v>
      </c>
      <c r="E192" s="325">
        <v>26.0</v>
      </c>
      <c r="F192" s="325">
        <v>108.0</v>
      </c>
      <c r="G192" s="325">
        <v>90.6</v>
      </c>
      <c r="H192" s="325">
        <v>0.9</v>
      </c>
      <c r="I192" s="325">
        <v>0.9</v>
      </c>
      <c r="J192" s="325"/>
      <c r="K192" s="325">
        <v>0.1</v>
      </c>
      <c r="L192" s="325">
        <v>7.8</v>
      </c>
      <c r="M192" s="325">
        <v>6.4</v>
      </c>
      <c r="N192" s="325">
        <v>1.4</v>
      </c>
      <c r="O192" s="325">
        <v>0.6</v>
      </c>
      <c r="P192" s="325">
        <v>44.0</v>
      </c>
      <c r="Q192" s="325">
        <v>32.0</v>
      </c>
      <c r="R192" s="325">
        <v>0.16</v>
      </c>
      <c r="S192" s="325">
        <v>4.9</v>
      </c>
      <c r="T192" s="325"/>
      <c r="U192" s="325">
        <v>29.0</v>
      </c>
      <c r="V192" s="325">
        <v>0.04</v>
      </c>
      <c r="W192" s="325">
        <v>0.09</v>
      </c>
      <c r="X192" s="325">
        <v>0.2</v>
      </c>
      <c r="Y192" s="325">
        <v>7.2</v>
      </c>
      <c r="Z192" s="325"/>
      <c r="AA192" s="325">
        <v>6.0</v>
      </c>
      <c r="AB192" s="325">
        <v>168.0</v>
      </c>
    </row>
    <row r="193" ht="15.75" customHeight="1">
      <c r="A193" s="325">
        <v>191.0</v>
      </c>
      <c r="B193" s="325" t="s">
        <v>1295</v>
      </c>
      <c r="C193" s="325" t="s">
        <v>1294</v>
      </c>
      <c r="D193" s="325" t="s">
        <v>152</v>
      </c>
      <c r="E193" s="325">
        <v>19.0</v>
      </c>
      <c r="F193" s="325">
        <v>81.0</v>
      </c>
      <c r="G193" s="325">
        <v>93.3</v>
      </c>
      <c r="H193" s="325">
        <v>1.0</v>
      </c>
      <c r="I193" s="325">
        <v>1.0</v>
      </c>
      <c r="J193" s="325"/>
      <c r="K193" s="325">
        <v>1.1</v>
      </c>
      <c r="L193" s="325">
        <v>4.2</v>
      </c>
      <c r="M193" s="325">
        <v>2.3</v>
      </c>
      <c r="N193" s="325">
        <v>1.9</v>
      </c>
      <c r="O193" s="325">
        <v>0.5</v>
      </c>
      <c r="P193" s="325">
        <v>46.0</v>
      </c>
      <c r="Q193" s="325">
        <v>46.0</v>
      </c>
      <c r="R193" s="325">
        <v>0.18</v>
      </c>
      <c r="S193" s="325">
        <v>0.44</v>
      </c>
      <c r="T193" s="325">
        <v>21.0</v>
      </c>
      <c r="U193" s="325">
        <v>4.0</v>
      </c>
      <c r="V193" s="325">
        <v>0.06</v>
      </c>
      <c r="W193" s="325">
        <v>0.03</v>
      </c>
      <c r="X193" s="325">
        <v>0.18</v>
      </c>
      <c r="Y193" s="325">
        <v>31.4</v>
      </c>
      <c r="Z193" s="325"/>
      <c r="AA193" s="325">
        <v>6.0</v>
      </c>
      <c r="AB193" s="325">
        <v>250.0</v>
      </c>
    </row>
    <row r="194" ht="15.75" customHeight="1">
      <c r="A194" s="325">
        <v>192.0</v>
      </c>
      <c r="B194" s="325" t="s">
        <v>1299</v>
      </c>
      <c r="C194" s="325" t="s">
        <v>1298</v>
      </c>
      <c r="D194" s="325" t="s">
        <v>152</v>
      </c>
      <c r="E194" s="325">
        <v>15.0</v>
      </c>
      <c r="F194" s="325">
        <v>65.0</v>
      </c>
      <c r="G194" s="325">
        <v>92.4</v>
      </c>
      <c r="H194" s="325">
        <v>1.5</v>
      </c>
      <c r="I194" s="325">
        <v>1.5</v>
      </c>
      <c r="J194" s="325"/>
      <c r="K194" s="325">
        <v>0.3</v>
      </c>
      <c r="L194" s="325">
        <v>4.9</v>
      </c>
      <c r="M194" s="325">
        <v>2.6</v>
      </c>
      <c r="N194" s="325">
        <v>2.3</v>
      </c>
      <c r="O194" s="325">
        <v>0.9</v>
      </c>
      <c r="P194" s="325">
        <v>70.0</v>
      </c>
      <c r="Q194" s="325">
        <v>69.0</v>
      </c>
      <c r="R194" s="325">
        <v>0.18</v>
      </c>
      <c r="S194" s="325">
        <v>0.4</v>
      </c>
      <c r="T194" s="325"/>
      <c r="U194" s="325">
        <v>9.0</v>
      </c>
      <c r="V194" s="325">
        <v>0.03</v>
      </c>
      <c r="W194" s="325">
        <v>0.03</v>
      </c>
      <c r="X194" s="325">
        <v>0.33</v>
      </c>
      <c r="Y194" s="325">
        <v>48.5</v>
      </c>
      <c r="Z194" s="325"/>
      <c r="AA194" s="325">
        <v>58.0</v>
      </c>
      <c r="AB194" s="325">
        <v>250.0</v>
      </c>
    </row>
    <row r="195" ht="15.75" customHeight="1">
      <c r="A195" s="325">
        <v>193.0</v>
      </c>
      <c r="B195" s="325" t="s">
        <v>1303</v>
      </c>
      <c r="C195" s="325" t="s">
        <v>1302</v>
      </c>
      <c r="D195" s="325" t="s">
        <v>152</v>
      </c>
      <c r="E195" s="325">
        <v>22.0</v>
      </c>
      <c r="F195" s="325">
        <v>93.0</v>
      </c>
      <c r="G195" s="325">
        <v>91.0</v>
      </c>
      <c r="H195" s="325">
        <v>1.8</v>
      </c>
      <c r="I195" s="325">
        <v>1.8</v>
      </c>
      <c r="J195" s="325"/>
      <c r="K195" s="325">
        <v>0.3</v>
      </c>
      <c r="L195" s="325">
        <v>5.3</v>
      </c>
      <c r="M195" s="325">
        <v>4.3</v>
      </c>
      <c r="N195" s="325">
        <v>1.0</v>
      </c>
      <c r="O195" s="325">
        <v>1.6</v>
      </c>
      <c r="P195" s="325">
        <v>70.0</v>
      </c>
      <c r="Q195" s="325">
        <v>16.0</v>
      </c>
      <c r="R195" s="325">
        <v>0.19</v>
      </c>
      <c r="S195" s="325">
        <v>1.5</v>
      </c>
      <c r="T195" s="325"/>
      <c r="U195" s="325">
        <v>0.0</v>
      </c>
      <c r="V195" s="325">
        <v>0.01</v>
      </c>
      <c r="W195" s="325">
        <v>0.16</v>
      </c>
      <c r="X195" s="325">
        <v>0.66</v>
      </c>
      <c r="Y195" s="325">
        <v>21.6</v>
      </c>
      <c r="Z195" s="325"/>
      <c r="AA195" s="325">
        <v>58.0</v>
      </c>
      <c r="AB195" s="325">
        <v>250.0</v>
      </c>
    </row>
    <row r="196" ht="15.75" customHeight="1">
      <c r="A196" s="325">
        <v>194.0</v>
      </c>
      <c r="B196" s="325" t="s">
        <v>1307</v>
      </c>
      <c r="C196" s="325" t="s">
        <v>1306</v>
      </c>
      <c r="D196" s="325" t="s">
        <v>152</v>
      </c>
      <c r="E196" s="325">
        <v>45.0</v>
      </c>
      <c r="F196" s="325">
        <v>188.0</v>
      </c>
      <c r="G196" s="325">
        <v>81.3</v>
      </c>
      <c r="H196" s="325">
        <v>4.6</v>
      </c>
      <c r="I196" s="325">
        <v>4.6</v>
      </c>
      <c r="J196" s="325"/>
      <c r="K196" s="325">
        <v>0.4</v>
      </c>
      <c r="L196" s="325">
        <v>12.3</v>
      </c>
      <c r="M196" s="325">
        <v>8.5</v>
      </c>
      <c r="N196" s="325">
        <v>3.8</v>
      </c>
      <c r="O196" s="325">
        <v>1.4</v>
      </c>
      <c r="P196" s="325">
        <v>109.0</v>
      </c>
      <c r="Q196" s="325">
        <v>11.0</v>
      </c>
      <c r="R196" s="325">
        <v>0.42</v>
      </c>
      <c r="S196" s="325">
        <v>1.8</v>
      </c>
      <c r="T196" s="325"/>
      <c r="U196" s="325">
        <v>41.0</v>
      </c>
      <c r="V196" s="325">
        <v>0.18</v>
      </c>
      <c r="W196" s="325">
        <v>0.17</v>
      </c>
      <c r="X196" s="325">
        <v>1.1</v>
      </c>
      <c r="Y196" s="325">
        <v>82.5</v>
      </c>
      <c r="Z196" s="325"/>
      <c r="AA196" s="325">
        <v>58.0</v>
      </c>
      <c r="AB196" s="325">
        <v>250.0</v>
      </c>
    </row>
    <row r="197" ht="15.75" customHeight="1">
      <c r="A197" s="325">
        <v>195.0</v>
      </c>
      <c r="B197" s="325" t="s">
        <v>1311</v>
      </c>
      <c r="C197" s="325" t="s">
        <v>1310</v>
      </c>
      <c r="D197" s="325" t="s">
        <v>152</v>
      </c>
      <c r="E197" s="325">
        <v>32.0</v>
      </c>
      <c r="F197" s="325">
        <v>132.0</v>
      </c>
      <c r="G197" s="325">
        <v>88.1</v>
      </c>
      <c r="H197" s="325">
        <v>2.7</v>
      </c>
      <c r="I197" s="325">
        <v>2.7</v>
      </c>
      <c r="J197" s="325"/>
      <c r="K197" s="325">
        <v>0.6</v>
      </c>
      <c r="L197" s="325">
        <v>7.6</v>
      </c>
      <c r="M197" s="325">
        <v>5.6</v>
      </c>
      <c r="N197" s="325">
        <v>2.0</v>
      </c>
      <c r="O197" s="325">
        <v>1.0</v>
      </c>
      <c r="P197" s="325">
        <v>170.0</v>
      </c>
      <c r="Q197" s="325">
        <v>42.0</v>
      </c>
      <c r="R197" s="325">
        <v>0.44</v>
      </c>
      <c r="S197" s="325">
        <v>0.1</v>
      </c>
      <c r="T197" s="325"/>
      <c r="U197" s="325">
        <v>769.0</v>
      </c>
      <c r="V197" s="325">
        <v>0.09</v>
      </c>
      <c r="W197" s="325">
        <v>0.06</v>
      </c>
      <c r="X197" s="325">
        <v>1.43</v>
      </c>
      <c r="Y197" s="325">
        <v>96.3</v>
      </c>
      <c r="Z197" s="325"/>
      <c r="AA197" s="325">
        <v>58.0</v>
      </c>
      <c r="AB197" s="325">
        <v>250.0</v>
      </c>
    </row>
    <row r="198" ht="15.75" customHeight="1">
      <c r="A198" s="325">
        <v>196.0</v>
      </c>
      <c r="B198" s="325" t="s">
        <v>1315</v>
      </c>
      <c r="C198" s="325" t="s">
        <v>1314</v>
      </c>
      <c r="D198" s="325" t="s">
        <v>152</v>
      </c>
      <c r="E198" s="325">
        <v>14.0</v>
      </c>
      <c r="F198" s="325">
        <v>60.0</v>
      </c>
      <c r="G198" s="325">
        <v>91.7</v>
      </c>
      <c r="H198" s="325">
        <v>1.7</v>
      </c>
      <c r="I198" s="325">
        <v>1.7</v>
      </c>
      <c r="J198" s="325"/>
      <c r="K198" s="325">
        <v>0.4</v>
      </c>
      <c r="L198" s="325">
        <v>5.5</v>
      </c>
      <c r="M198" s="325">
        <v>1.9</v>
      </c>
      <c r="N198" s="325">
        <v>3.6</v>
      </c>
      <c r="O198" s="325">
        <v>0.7</v>
      </c>
      <c r="P198" s="325">
        <v>24.0</v>
      </c>
      <c r="Q198" s="325">
        <v>10.0</v>
      </c>
      <c r="R198" s="325">
        <v>0.13</v>
      </c>
      <c r="S198" s="325">
        <v>0.2</v>
      </c>
      <c r="T198" s="325"/>
      <c r="U198" s="325">
        <v>333.0</v>
      </c>
      <c r="V198" s="325">
        <v>0.04</v>
      </c>
      <c r="W198" s="325">
        <v>0.06</v>
      </c>
      <c r="X198" s="325">
        <v>0.31</v>
      </c>
      <c r="Y198" s="325">
        <v>49.3</v>
      </c>
      <c r="Z198" s="325"/>
      <c r="AA198" s="325">
        <v>58.0</v>
      </c>
      <c r="AB198" s="325">
        <v>250.0</v>
      </c>
    </row>
    <row r="199" ht="15.75" customHeight="1">
      <c r="A199" s="325">
        <v>197.0</v>
      </c>
      <c r="B199" s="325" t="s">
        <v>1319</v>
      </c>
      <c r="C199" s="325" t="s">
        <v>1318</v>
      </c>
      <c r="D199" s="325" t="s">
        <v>152</v>
      </c>
      <c r="E199" s="325">
        <v>54.0</v>
      </c>
      <c r="F199" s="325">
        <v>226.0</v>
      </c>
      <c r="G199" s="325">
        <v>82.9</v>
      </c>
      <c r="H199" s="325">
        <v>2.5</v>
      </c>
      <c r="I199" s="325">
        <v>2.5</v>
      </c>
      <c r="J199" s="325"/>
      <c r="K199" s="325">
        <v>0.6</v>
      </c>
      <c r="L199" s="325">
        <v>12.1</v>
      </c>
      <c r="M199" s="325"/>
      <c r="N199" s="325"/>
      <c r="O199" s="325">
        <v>1.9</v>
      </c>
      <c r="P199" s="325">
        <v>477.0</v>
      </c>
      <c r="Q199" s="325">
        <v>47.0</v>
      </c>
      <c r="R199" s="325"/>
      <c r="S199" s="325">
        <v>1.1</v>
      </c>
      <c r="T199" s="325"/>
      <c r="U199" s="325">
        <v>248.0</v>
      </c>
      <c r="V199" s="325">
        <v>0.05</v>
      </c>
      <c r="W199" s="325">
        <v>0.06</v>
      </c>
      <c r="X199" s="325"/>
      <c r="Y199" s="325">
        <v>136.0</v>
      </c>
      <c r="Z199" s="325"/>
      <c r="AA199" s="325">
        <v>58.0</v>
      </c>
      <c r="AB199" s="325">
        <v>250.0</v>
      </c>
    </row>
    <row r="200" ht="15.75" customHeight="1">
      <c r="A200" s="325">
        <v>198.0</v>
      </c>
      <c r="B200" s="325" t="s">
        <v>1323</v>
      </c>
      <c r="C200" s="325" t="s">
        <v>1322</v>
      </c>
      <c r="D200" s="325" t="s">
        <v>152</v>
      </c>
      <c r="E200" s="325">
        <v>17.0</v>
      </c>
      <c r="F200" s="325">
        <v>72.0</v>
      </c>
      <c r="G200" s="325">
        <v>91.6</v>
      </c>
      <c r="H200" s="325">
        <v>2.2</v>
      </c>
      <c r="I200" s="325">
        <v>2.2</v>
      </c>
      <c r="J200" s="325"/>
      <c r="K200" s="325">
        <v>0.6</v>
      </c>
      <c r="L200" s="325">
        <v>4.4</v>
      </c>
      <c r="M200" s="325">
        <v>1.9</v>
      </c>
      <c r="N200" s="325">
        <v>2.5</v>
      </c>
      <c r="O200" s="325">
        <v>1.2</v>
      </c>
      <c r="P200" s="325">
        <v>26.0</v>
      </c>
      <c r="Q200" s="325">
        <v>66.0</v>
      </c>
      <c r="R200" s="325">
        <v>0.28</v>
      </c>
      <c r="S200" s="325">
        <v>0.6</v>
      </c>
      <c r="T200" s="325"/>
      <c r="U200" s="325">
        <v>4.0</v>
      </c>
      <c r="V200" s="325">
        <v>0.05</v>
      </c>
      <c r="W200" s="325">
        <v>0.07</v>
      </c>
      <c r="X200" s="325">
        <v>0.49</v>
      </c>
      <c r="Y200" s="325">
        <v>75.3</v>
      </c>
      <c r="Z200" s="325"/>
      <c r="AA200" s="325"/>
      <c r="AB200" s="325"/>
    </row>
    <row r="201" ht="15.75" customHeight="1">
      <c r="A201" s="325">
        <v>199.0</v>
      </c>
      <c r="B201" s="325" t="s">
        <v>1327</v>
      </c>
      <c r="C201" s="325" t="s">
        <v>1326</v>
      </c>
      <c r="D201" s="325" t="s">
        <v>152</v>
      </c>
      <c r="E201" s="325">
        <v>34.0</v>
      </c>
      <c r="F201" s="325">
        <v>142.0</v>
      </c>
      <c r="G201" s="325">
        <v>85.6</v>
      </c>
      <c r="H201" s="325">
        <v>3.3</v>
      </c>
      <c r="I201" s="325">
        <v>3.3</v>
      </c>
      <c r="J201" s="325"/>
      <c r="K201" s="325">
        <v>1.3</v>
      </c>
      <c r="L201" s="325">
        <v>7.0</v>
      </c>
      <c r="M201" s="325">
        <v>4.2</v>
      </c>
      <c r="N201" s="325">
        <v>2.8</v>
      </c>
      <c r="O201" s="325">
        <v>2.8</v>
      </c>
      <c r="P201" s="325">
        <v>259.0</v>
      </c>
      <c r="Q201" s="325">
        <v>63.0</v>
      </c>
      <c r="R201" s="325">
        <v>0.5</v>
      </c>
      <c r="S201" s="325">
        <v>5.3</v>
      </c>
      <c r="T201" s="325"/>
      <c r="U201" s="325">
        <v>1431.0</v>
      </c>
      <c r="V201" s="325">
        <v>0.08</v>
      </c>
      <c r="W201" s="325">
        <v>0.27</v>
      </c>
      <c r="X201" s="325">
        <v>1.86</v>
      </c>
      <c r="Y201" s="325">
        <v>37.2</v>
      </c>
      <c r="Z201" s="325"/>
      <c r="AA201" s="325"/>
      <c r="AB201" s="325"/>
    </row>
    <row r="202" ht="15.75" customHeight="1">
      <c r="A202" s="325">
        <v>200.0</v>
      </c>
      <c r="B202" s="325" t="s">
        <v>1331</v>
      </c>
      <c r="C202" s="325" t="s">
        <v>1330</v>
      </c>
      <c r="D202" s="325" t="s">
        <v>152</v>
      </c>
      <c r="E202" s="325">
        <v>16.0</v>
      </c>
      <c r="F202" s="325">
        <v>68.0</v>
      </c>
      <c r="G202" s="325">
        <v>93.2</v>
      </c>
      <c r="H202" s="325">
        <v>0.6</v>
      </c>
      <c r="I202" s="325">
        <v>0.6</v>
      </c>
      <c r="J202" s="325"/>
      <c r="K202" s="325">
        <v>0.1</v>
      </c>
      <c r="L202" s="325">
        <v>5.6</v>
      </c>
      <c r="M202" s="325">
        <v>3.9</v>
      </c>
      <c r="N202" s="325">
        <v>1.7</v>
      </c>
      <c r="O202" s="325">
        <v>0.5</v>
      </c>
      <c r="P202" s="325">
        <v>13.0</v>
      </c>
      <c r="Q202" s="325">
        <v>25.0</v>
      </c>
      <c r="R202" s="325">
        <v>0.74</v>
      </c>
      <c r="S202" s="325">
        <v>0.2</v>
      </c>
      <c r="T202" s="325"/>
      <c r="U202" s="325">
        <v>3.0</v>
      </c>
      <c r="V202" s="325">
        <v>0.08</v>
      </c>
      <c r="W202" s="325">
        <v>0.05</v>
      </c>
      <c r="X202" s="325">
        <v>0.19</v>
      </c>
      <c r="Y202" s="325">
        <v>3.7</v>
      </c>
      <c r="Z202" s="325"/>
      <c r="AA202" s="325"/>
      <c r="AB202" s="325"/>
    </row>
    <row r="203" ht="15.75" customHeight="1">
      <c r="A203" s="325">
        <v>201.0</v>
      </c>
      <c r="B203" s="325" t="s">
        <v>1335</v>
      </c>
      <c r="C203" s="325" t="s">
        <v>1334</v>
      </c>
      <c r="D203" s="325" t="s">
        <v>152</v>
      </c>
      <c r="E203" s="325">
        <v>49.0</v>
      </c>
      <c r="F203" s="325">
        <v>205.0</v>
      </c>
      <c r="G203" s="325">
        <v>84.9</v>
      </c>
      <c r="H203" s="325">
        <v>3.4</v>
      </c>
      <c r="I203" s="325">
        <v>3.4</v>
      </c>
      <c r="J203" s="325"/>
      <c r="K203" s="325">
        <v>0.7</v>
      </c>
      <c r="L203" s="325">
        <v>9.7</v>
      </c>
      <c r="M203" s="325"/>
      <c r="N203" s="325"/>
      <c r="O203" s="325">
        <v>1.3</v>
      </c>
      <c r="P203" s="325">
        <v>138.0</v>
      </c>
      <c r="Q203" s="325">
        <v>109.0</v>
      </c>
      <c r="R203" s="325"/>
      <c r="S203" s="325">
        <v>1.7</v>
      </c>
      <c r="T203" s="325"/>
      <c r="U203" s="325"/>
      <c r="V203" s="325">
        <v>0.02</v>
      </c>
      <c r="W203" s="325">
        <v>0.12</v>
      </c>
      <c r="X203" s="325">
        <v>0.72</v>
      </c>
      <c r="Y203" s="325">
        <v>3.2</v>
      </c>
      <c r="Z203" s="325"/>
      <c r="AA203" s="325"/>
      <c r="AB203" s="325"/>
    </row>
    <row r="204" ht="15.75" customHeight="1">
      <c r="A204" s="325">
        <v>202.0</v>
      </c>
      <c r="B204" s="325" t="s">
        <v>1339</v>
      </c>
      <c r="C204" s="325" t="s">
        <v>1338</v>
      </c>
      <c r="D204" s="325" t="s">
        <v>152</v>
      </c>
      <c r="E204" s="325">
        <v>7.0</v>
      </c>
      <c r="F204" s="325">
        <v>30.0</v>
      </c>
      <c r="G204" s="325">
        <v>93.6</v>
      </c>
      <c r="H204" s="325">
        <v>1.2</v>
      </c>
      <c r="I204" s="325">
        <v>1.2</v>
      </c>
      <c r="J204" s="325"/>
      <c r="K204" s="325">
        <v>0.2</v>
      </c>
      <c r="L204" s="325">
        <v>3.8</v>
      </c>
      <c r="M204" s="325">
        <v>0.7</v>
      </c>
      <c r="N204" s="325">
        <v>3.1</v>
      </c>
      <c r="O204" s="325">
        <v>1.2</v>
      </c>
      <c r="P204" s="325">
        <v>85.0</v>
      </c>
      <c r="Q204" s="325">
        <v>76.0</v>
      </c>
      <c r="R204" s="325">
        <v>0.79</v>
      </c>
      <c r="S204" s="325">
        <v>2.0</v>
      </c>
      <c r="T204" s="325"/>
      <c r="U204" s="325">
        <v>108.0</v>
      </c>
      <c r="V204" s="325">
        <v>0.07</v>
      </c>
      <c r="W204" s="325">
        <v>0.07</v>
      </c>
      <c r="X204" s="325">
        <v>0.47</v>
      </c>
      <c r="Y204" s="325">
        <v>8.6</v>
      </c>
      <c r="Z204" s="325"/>
      <c r="AA204" s="325"/>
      <c r="AB204" s="325"/>
    </row>
    <row r="205" ht="15.75" customHeight="1">
      <c r="A205" s="325">
        <v>203.0</v>
      </c>
      <c r="B205" s="325" t="s">
        <v>1343</v>
      </c>
      <c r="C205" s="325" t="s">
        <v>1342</v>
      </c>
      <c r="D205" s="325" t="s">
        <v>152</v>
      </c>
      <c r="E205" s="325">
        <v>15.0</v>
      </c>
      <c r="F205" s="325">
        <v>62.0</v>
      </c>
      <c r="G205" s="325">
        <v>93.0</v>
      </c>
      <c r="H205" s="325">
        <v>2.2</v>
      </c>
      <c r="I205" s="325">
        <v>2.2</v>
      </c>
      <c r="J205" s="325"/>
      <c r="K205" s="325">
        <v>0.3</v>
      </c>
      <c r="L205" s="325">
        <v>3.8</v>
      </c>
      <c r="M205" s="325">
        <v>2.1</v>
      </c>
      <c r="N205" s="325">
        <v>1.7</v>
      </c>
      <c r="O205" s="325">
        <v>0.8</v>
      </c>
      <c r="P205" s="325">
        <v>35.0</v>
      </c>
      <c r="Q205" s="325">
        <v>35.0</v>
      </c>
      <c r="R205" s="325">
        <v>0.54</v>
      </c>
      <c r="S205" s="325">
        <v>1.33</v>
      </c>
      <c r="T205" s="325">
        <v>230.0</v>
      </c>
      <c r="U205" s="325">
        <v>38.0</v>
      </c>
      <c r="V205" s="325">
        <v>0.09</v>
      </c>
      <c r="W205" s="325">
        <v>0.05</v>
      </c>
      <c r="X205" s="325">
        <v>0.82</v>
      </c>
      <c r="Y205" s="325">
        <v>2.32</v>
      </c>
      <c r="Z205" s="325"/>
      <c r="AA205" s="325"/>
      <c r="AB205" s="325"/>
    </row>
    <row r="206" ht="15.75" customHeight="1">
      <c r="A206" s="325">
        <v>204.0</v>
      </c>
      <c r="B206" s="325" t="s">
        <v>1347</v>
      </c>
      <c r="C206" s="325" t="s">
        <v>1346</v>
      </c>
      <c r="D206" s="325" t="s">
        <v>152</v>
      </c>
      <c r="E206" s="325">
        <v>24.0</v>
      </c>
      <c r="F206" s="325">
        <v>102.0</v>
      </c>
      <c r="G206" s="325">
        <v>89.5</v>
      </c>
      <c r="H206" s="325">
        <v>1.9</v>
      </c>
      <c r="I206" s="325">
        <v>1.9</v>
      </c>
      <c r="J206" s="325"/>
      <c r="K206" s="325">
        <v>0.6</v>
      </c>
      <c r="L206" s="325">
        <v>6.3</v>
      </c>
      <c r="M206" s="325">
        <v>4.1</v>
      </c>
      <c r="N206" s="325">
        <v>2.2</v>
      </c>
      <c r="O206" s="325">
        <v>1.7</v>
      </c>
      <c r="P206" s="325">
        <v>80.0</v>
      </c>
      <c r="Q206" s="325">
        <v>40.0</v>
      </c>
      <c r="R206" s="325">
        <v>0.53</v>
      </c>
      <c r="S206" s="325">
        <v>4.6</v>
      </c>
      <c r="T206" s="325"/>
      <c r="U206" s="325">
        <v>469.0</v>
      </c>
      <c r="V206" s="325">
        <v>0.08</v>
      </c>
      <c r="W206" s="325">
        <v>0.25</v>
      </c>
      <c r="X206" s="325">
        <v>0.65</v>
      </c>
      <c r="Y206" s="325">
        <v>16.4</v>
      </c>
      <c r="Z206" s="325"/>
      <c r="AA206" s="325"/>
      <c r="AB206" s="325"/>
    </row>
    <row r="207" ht="15.75" customHeight="1">
      <c r="A207" s="325">
        <v>205.0</v>
      </c>
      <c r="B207" s="325" t="s">
        <v>1351</v>
      </c>
      <c r="C207" s="325" t="s">
        <v>1350</v>
      </c>
      <c r="D207" s="325" t="s">
        <v>152</v>
      </c>
      <c r="E207" s="325">
        <v>24.0</v>
      </c>
      <c r="F207" s="325">
        <v>100.0</v>
      </c>
      <c r="G207" s="325">
        <v>90.0</v>
      </c>
      <c r="H207" s="325">
        <v>2.8</v>
      </c>
      <c r="I207" s="325">
        <v>2.8</v>
      </c>
      <c r="J207" s="325"/>
      <c r="K207" s="325">
        <v>0.9</v>
      </c>
      <c r="L207" s="325">
        <v>4.9</v>
      </c>
      <c r="M207" s="325">
        <v>2.7</v>
      </c>
      <c r="N207" s="325">
        <v>2.2</v>
      </c>
      <c r="O207" s="325">
        <v>1.4</v>
      </c>
      <c r="P207" s="325">
        <v>234.0</v>
      </c>
      <c r="Q207" s="325">
        <v>45.0</v>
      </c>
      <c r="R207" s="325">
        <v>0.53</v>
      </c>
      <c r="S207" s="325">
        <v>4.3</v>
      </c>
      <c r="T207" s="325"/>
      <c r="U207" s="325">
        <v>469.0</v>
      </c>
      <c r="V207" s="325">
        <v>0.07</v>
      </c>
      <c r="W207" s="325">
        <v>0.2</v>
      </c>
      <c r="X207" s="325">
        <v>0.69</v>
      </c>
      <c r="Y207" s="325">
        <v>15.2</v>
      </c>
      <c r="Z207" s="325"/>
      <c r="AA207" s="325"/>
      <c r="AB207" s="325"/>
    </row>
    <row r="208" ht="15.75" customHeight="1">
      <c r="A208" s="325">
        <v>206.0</v>
      </c>
      <c r="B208" s="325" t="s">
        <v>1355</v>
      </c>
      <c r="C208" s="325" t="s">
        <v>1354</v>
      </c>
      <c r="D208" s="325" t="s">
        <v>152</v>
      </c>
      <c r="E208" s="325">
        <v>9.0</v>
      </c>
      <c r="F208" s="325">
        <v>38.0</v>
      </c>
      <c r="G208" s="325">
        <v>96.5</v>
      </c>
      <c r="H208" s="325">
        <v>1.4</v>
      </c>
      <c r="I208" s="325">
        <v>1.4</v>
      </c>
      <c r="J208" s="325"/>
      <c r="K208" s="325">
        <v>0.1</v>
      </c>
      <c r="L208" s="325">
        <v>1.8</v>
      </c>
      <c r="M208" s="325">
        <v>1.5</v>
      </c>
      <c r="N208" s="325">
        <v>0.3</v>
      </c>
      <c r="O208" s="325">
        <v>0.3</v>
      </c>
      <c r="P208" s="325">
        <v>22.0</v>
      </c>
      <c r="Q208" s="325">
        <v>261.0</v>
      </c>
      <c r="R208" s="325"/>
      <c r="S208" s="325">
        <v>0.86</v>
      </c>
      <c r="T208" s="325">
        <v>4.0</v>
      </c>
      <c r="U208" s="325">
        <v>1.0</v>
      </c>
      <c r="V208" s="325">
        <v>0.03</v>
      </c>
      <c r="W208" s="325">
        <v>0.07</v>
      </c>
      <c r="X208" s="325">
        <v>0.97</v>
      </c>
      <c r="Y208" s="325">
        <v>5.42</v>
      </c>
      <c r="Z208" s="325"/>
      <c r="AA208" s="325">
        <v>15.0</v>
      </c>
      <c r="AB208" s="325"/>
    </row>
    <row r="209" ht="15.75" customHeight="1">
      <c r="A209" s="325">
        <v>207.0</v>
      </c>
      <c r="B209" s="325" t="s">
        <v>1359</v>
      </c>
      <c r="C209" s="325" t="s">
        <v>1358</v>
      </c>
      <c r="D209" s="325" t="s">
        <v>152</v>
      </c>
      <c r="E209" s="325">
        <v>41.0</v>
      </c>
      <c r="F209" s="325">
        <v>171.0</v>
      </c>
      <c r="G209" s="325">
        <v>86.7</v>
      </c>
      <c r="H209" s="325">
        <v>3.1</v>
      </c>
      <c r="I209" s="325">
        <v>3.1</v>
      </c>
      <c r="J209" s="325"/>
      <c r="K209" s="325">
        <v>1.0</v>
      </c>
      <c r="L209" s="325">
        <v>7.0</v>
      </c>
      <c r="M209" s="325"/>
      <c r="N209" s="325">
        <v>0.0</v>
      </c>
      <c r="O209" s="325">
        <v>2.2</v>
      </c>
      <c r="P209" s="325">
        <v>206.0</v>
      </c>
      <c r="Q209" s="325">
        <v>70.0</v>
      </c>
      <c r="R209" s="325">
        <v>1.11</v>
      </c>
      <c r="S209" s="325">
        <v>9.1</v>
      </c>
      <c r="T209" s="325"/>
      <c r="U209" s="325">
        <v>212.0</v>
      </c>
      <c r="V209" s="325">
        <v>0.06</v>
      </c>
      <c r="W209" s="325">
        <v>0.13</v>
      </c>
      <c r="X209" s="325">
        <v>1.0</v>
      </c>
      <c r="Y209" s="325">
        <v>2.0</v>
      </c>
      <c r="Z209" s="325"/>
      <c r="AA209" s="325"/>
      <c r="AB209" s="325"/>
    </row>
    <row r="210" ht="15.75" customHeight="1">
      <c r="A210" s="325">
        <v>208.0</v>
      </c>
      <c r="B210" s="325" t="s">
        <v>1363</v>
      </c>
      <c r="C210" s="325" t="s">
        <v>1362</v>
      </c>
      <c r="D210" s="325" t="s">
        <v>152</v>
      </c>
      <c r="E210" s="325">
        <v>50.0</v>
      </c>
      <c r="F210" s="325">
        <v>211.0</v>
      </c>
      <c r="G210" s="325">
        <v>83.4</v>
      </c>
      <c r="H210" s="325">
        <v>5.0</v>
      </c>
      <c r="I210" s="325">
        <v>5.0</v>
      </c>
      <c r="J210" s="325"/>
      <c r="K210" s="325">
        <v>0.8</v>
      </c>
      <c r="L210" s="325">
        <v>8.8</v>
      </c>
      <c r="M210" s="325"/>
      <c r="N210" s="325"/>
      <c r="O210" s="325">
        <v>2.0</v>
      </c>
      <c r="P210" s="325">
        <v>412.0</v>
      </c>
      <c r="Q210" s="325">
        <v>79.0</v>
      </c>
      <c r="R210" s="325"/>
      <c r="S210" s="325">
        <v>8.7</v>
      </c>
      <c r="T210" s="325"/>
      <c r="U210" s="325">
        <v>426.0</v>
      </c>
      <c r="V210" s="325">
        <v>0.06</v>
      </c>
      <c r="W210" s="325">
        <v>0.27</v>
      </c>
      <c r="X210" s="325">
        <v>1.47</v>
      </c>
      <c r="Y210" s="325">
        <v>17.1</v>
      </c>
      <c r="Z210" s="325"/>
      <c r="AA210" s="325"/>
      <c r="AB210" s="325"/>
    </row>
    <row r="211" ht="15.75" customHeight="1">
      <c r="A211" s="325">
        <v>209.0</v>
      </c>
      <c r="B211" s="325" t="s">
        <v>1367</v>
      </c>
      <c r="C211" s="325" t="s">
        <v>1366</v>
      </c>
      <c r="D211" s="325" t="s">
        <v>152</v>
      </c>
      <c r="E211" s="325">
        <v>27.0</v>
      </c>
      <c r="F211" s="325">
        <v>113.0</v>
      </c>
      <c r="G211" s="325">
        <v>90.8</v>
      </c>
      <c r="H211" s="325">
        <v>1.6</v>
      </c>
      <c r="I211" s="325">
        <v>1.6</v>
      </c>
      <c r="J211" s="325"/>
      <c r="K211" s="325">
        <v>0.2</v>
      </c>
      <c r="L211" s="325">
        <v>6.0</v>
      </c>
      <c r="M211" s="325"/>
      <c r="N211" s="325"/>
      <c r="O211" s="325">
        <v>1.4</v>
      </c>
      <c r="P211" s="325">
        <v>113.0</v>
      </c>
      <c r="Q211" s="325">
        <v>55.0</v>
      </c>
      <c r="R211" s="325"/>
      <c r="S211" s="325">
        <v>2.9</v>
      </c>
      <c r="T211" s="325"/>
      <c r="U211" s="325">
        <v>276.0</v>
      </c>
      <c r="V211" s="325">
        <v>0.05</v>
      </c>
      <c r="W211" s="325">
        <v>0.13</v>
      </c>
      <c r="X211" s="325">
        <v>0.47</v>
      </c>
      <c r="Y211" s="325">
        <v>22.2</v>
      </c>
      <c r="Z211" s="325"/>
      <c r="AA211" s="325"/>
      <c r="AB211" s="325"/>
    </row>
    <row r="212" ht="15.75" customHeight="1">
      <c r="A212" s="325">
        <v>210.0</v>
      </c>
      <c r="B212" s="325" t="s">
        <v>1371</v>
      </c>
      <c r="C212" s="325" t="s">
        <v>1370</v>
      </c>
      <c r="D212" s="325" t="s">
        <v>152</v>
      </c>
      <c r="E212" s="325">
        <v>66.0</v>
      </c>
      <c r="F212" s="325">
        <v>276.0</v>
      </c>
      <c r="G212" s="325">
        <v>78.1</v>
      </c>
      <c r="H212" s="325">
        <v>7.3</v>
      </c>
      <c r="I212" s="325">
        <v>7.3</v>
      </c>
      <c r="J212" s="325"/>
      <c r="K212" s="325">
        <v>1.7</v>
      </c>
      <c r="L212" s="325">
        <v>9.5</v>
      </c>
      <c r="M212" s="325"/>
      <c r="N212" s="325"/>
      <c r="O212" s="325">
        <v>3.4</v>
      </c>
      <c r="P212" s="325">
        <v>548.0</v>
      </c>
      <c r="Q212" s="325">
        <v>133.0</v>
      </c>
      <c r="R212" s="325"/>
      <c r="S212" s="325">
        <v>8.4</v>
      </c>
      <c r="T212" s="325"/>
      <c r="U212" s="325">
        <v>350.0</v>
      </c>
      <c r="V212" s="325">
        <v>0.3</v>
      </c>
      <c r="W212" s="325">
        <v>0.16</v>
      </c>
      <c r="X212" s="325">
        <v>2.72</v>
      </c>
      <c r="Y212" s="325">
        <v>0.7</v>
      </c>
      <c r="Z212" s="325"/>
      <c r="AA212" s="325"/>
      <c r="AB212" s="325"/>
    </row>
    <row r="213" ht="15.75" customHeight="1">
      <c r="A213" s="325">
        <v>211.0</v>
      </c>
      <c r="B213" s="325" t="s">
        <v>1375</v>
      </c>
      <c r="C213" s="325" t="s">
        <v>1374</v>
      </c>
      <c r="D213" s="325" t="s">
        <v>152</v>
      </c>
      <c r="E213" s="325">
        <v>48.0</v>
      </c>
      <c r="F213" s="325">
        <v>201.0</v>
      </c>
      <c r="G213" s="325">
        <v>84.9</v>
      </c>
      <c r="H213" s="325">
        <v>3.2</v>
      </c>
      <c r="I213" s="325">
        <v>3.2</v>
      </c>
      <c r="J213" s="325"/>
      <c r="K213" s="325">
        <v>0.9</v>
      </c>
      <c r="L213" s="325">
        <v>9.1</v>
      </c>
      <c r="M213" s="325"/>
      <c r="N213" s="325"/>
      <c r="O213" s="325">
        <v>1.9</v>
      </c>
      <c r="P213" s="325">
        <v>581.0</v>
      </c>
      <c r="Q213" s="325">
        <v>46.0</v>
      </c>
      <c r="R213" s="325"/>
      <c r="S213" s="325">
        <v>2.4</v>
      </c>
      <c r="T213" s="325"/>
      <c r="U213" s="325">
        <v>102.0</v>
      </c>
      <c r="V213" s="325">
        <v>0.03</v>
      </c>
      <c r="W213" s="325">
        <v>0.26</v>
      </c>
      <c r="X213" s="325">
        <v>0.54</v>
      </c>
      <c r="Y213" s="325">
        <v>103.8</v>
      </c>
      <c r="Z213" s="325"/>
      <c r="AA213" s="325"/>
      <c r="AB213" s="325"/>
    </row>
    <row r="214" ht="15.75" customHeight="1">
      <c r="A214" s="325">
        <v>212.0</v>
      </c>
      <c r="B214" s="325" t="s">
        <v>1379</v>
      </c>
      <c r="C214" s="325" t="s">
        <v>1378</v>
      </c>
      <c r="D214" s="325" t="s">
        <v>152</v>
      </c>
      <c r="E214" s="325">
        <v>24.0</v>
      </c>
      <c r="F214" s="325">
        <v>100.0</v>
      </c>
      <c r="G214" s="325">
        <v>92.0</v>
      </c>
      <c r="H214" s="325">
        <v>1.2</v>
      </c>
      <c r="I214" s="325">
        <v>1.2</v>
      </c>
      <c r="J214" s="325"/>
      <c r="K214" s="325">
        <v>0.3</v>
      </c>
      <c r="L214" s="325">
        <v>5.2</v>
      </c>
      <c r="M214" s="325"/>
      <c r="N214" s="325"/>
      <c r="O214" s="325">
        <v>1.3</v>
      </c>
      <c r="P214" s="325">
        <v>301.0</v>
      </c>
      <c r="Q214" s="325">
        <v>64.0</v>
      </c>
      <c r="R214" s="325"/>
      <c r="S214" s="325">
        <v>3.1</v>
      </c>
      <c r="T214" s="325"/>
      <c r="U214" s="325">
        <v>26.0</v>
      </c>
      <c r="V214" s="325">
        <v>0.01</v>
      </c>
      <c r="W214" s="325">
        <v>0.09</v>
      </c>
      <c r="X214" s="325">
        <v>0.94</v>
      </c>
      <c r="Y214" s="325">
        <v>57.6</v>
      </c>
      <c r="Z214" s="325"/>
      <c r="AA214" s="325"/>
      <c r="AB214" s="325"/>
    </row>
    <row r="215" ht="15.75" customHeight="1">
      <c r="A215" s="325">
        <v>213.0</v>
      </c>
      <c r="B215" s="325" t="s">
        <v>1383</v>
      </c>
      <c r="C215" s="325" t="s">
        <v>1382</v>
      </c>
      <c r="D215" s="325" t="s">
        <v>152</v>
      </c>
      <c r="E215" s="325">
        <v>7.0</v>
      </c>
      <c r="F215" s="325">
        <v>28.0</v>
      </c>
      <c r="G215" s="325">
        <v>96.6</v>
      </c>
      <c r="H215" s="325">
        <v>0.6</v>
      </c>
      <c r="I215" s="325">
        <v>0.6</v>
      </c>
      <c r="J215" s="325"/>
      <c r="K215" s="325">
        <v>0.1</v>
      </c>
      <c r="L215" s="325">
        <v>2.4</v>
      </c>
      <c r="M215" s="325">
        <v>1.2</v>
      </c>
      <c r="N215" s="325">
        <v>1.2</v>
      </c>
      <c r="O215" s="325">
        <v>0.3</v>
      </c>
      <c r="P215" s="325">
        <v>52.0</v>
      </c>
      <c r="Q215" s="325">
        <v>20.0</v>
      </c>
      <c r="R215" s="325">
        <v>0.15</v>
      </c>
      <c r="S215" s="325">
        <v>0.1</v>
      </c>
      <c r="T215" s="325"/>
      <c r="U215" s="325">
        <v>25.0</v>
      </c>
      <c r="V215" s="325">
        <v>0.02</v>
      </c>
      <c r="W215" s="325">
        <v>0.06</v>
      </c>
      <c r="X215" s="325">
        <v>0.13</v>
      </c>
      <c r="Y215" s="325">
        <v>1.5</v>
      </c>
      <c r="Z215" s="325"/>
      <c r="AA215" s="325"/>
      <c r="AB215" s="325"/>
    </row>
    <row r="216" ht="15.75" customHeight="1">
      <c r="A216" s="325">
        <v>214.0</v>
      </c>
      <c r="B216" s="325" t="s">
        <v>1387</v>
      </c>
      <c r="C216" s="325" t="s">
        <v>1386</v>
      </c>
      <c r="D216" s="325" t="s">
        <v>152</v>
      </c>
      <c r="E216" s="325">
        <v>12.0</v>
      </c>
      <c r="F216" s="325">
        <v>49.0</v>
      </c>
      <c r="G216" s="325">
        <v>93.4</v>
      </c>
      <c r="H216" s="325">
        <v>1.5</v>
      </c>
      <c r="I216" s="325">
        <v>1.5</v>
      </c>
      <c r="J216" s="325"/>
      <c r="K216" s="325">
        <v>0.2</v>
      </c>
      <c r="L216" s="325">
        <v>3.9</v>
      </c>
      <c r="M216" s="325">
        <v>1.8</v>
      </c>
      <c r="N216" s="325">
        <v>2.1</v>
      </c>
      <c r="O216" s="325">
        <v>1.0</v>
      </c>
      <c r="P216" s="325">
        <v>64.0</v>
      </c>
      <c r="Q216" s="325">
        <v>63.0</v>
      </c>
      <c r="R216" s="325">
        <v>0.23</v>
      </c>
      <c r="S216" s="325">
        <v>1.6</v>
      </c>
      <c r="T216" s="325"/>
      <c r="U216" s="325">
        <v>290.0</v>
      </c>
      <c r="V216" s="325">
        <v>0.06</v>
      </c>
      <c r="W216" s="325">
        <v>0.08</v>
      </c>
      <c r="X216" s="325">
        <v>0.52</v>
      </c>
      <c r="Y216" s="325">
        <v>14.5</v>
      </c>
      <c r="Z216" s="325"/>
      <c r="AA216" s="325"/>
      <c r="AB216" s="325"/>
    </row>
    <row r="217" ht="15.75" customHeight="1">
      <c r="A217" s="325">
        <v>215.0</v>
      </c>
      <c r="B217" s="325" t="s">
        <v>1391</v>
      </c>
      <c r="C217" s="325" t="s">
        <v>1390</v>
      </c>
      <c r="D217" s="325" t="s">
        <v>152</v>
      </c>
      <c r="E217" s="325">
        <v>8.0</v>
      </c>
      <c r="F217" s="325">
        <v>32.0</v>
      </c>
      <c r="G217" s="325">
        <v>95.7</v>
      </c>
      <c r="H217" s="325">
        <v>1.3</v>
      </c>
      <c r="I217" s="325">
        <v>1.3</v>
      </c>
      <c r="J217" s="325"/>
      <c r="K217" s="325">
        <v>0.2</v>
      </c>
      <c r="L217" s="325">
        <v>2.1</v>
      </c>
      <c r="M217" s="325">
        <v>0.8</v>
      </c>
      <c r="N217" s="325">
        <v>1.3</v>
      </c>
      <c r="O217" s="325">
        <v>0.7</v>
      </c>
      <c r="P217" s="325">
        <v>47.0</v>
      </c>
      <c r="Q217" s="325">
        <v>49.0</v>
      </c>
      <c r="R217" s="325">
        <v>0.18</v>
      </c>
      <c r="S217" s="325">
        <v>1.0</v>
      </c>
      <c r="T217" s="325"/>
      <c r="U217" s="325">
        <v>370.0</v>
      </c>
      <c r="V217" s="325">
        <v>0.06</v>
      </c>
      <c r="W217" s="325">
        <v>0.05</v>
      </c>
      <c r="X217" s="325">
        <v>0.48</v>
      </c>
      <c r="Y217" s="325">
        <v>7.4</v>
      </c>
      <c r="Z217" s="325"/>
      <c r="AA217" s="325"/>
      <c r="AB217" s="325"/>
    </row>
    <row r="218" ht="15.75" customHeight="1">
      <c r="A218" s="325">
        <v>216.0</v>
      </c>
      <c r="B218" s="325" t="s">
        <v>1395</v>
      </c>
      <c r="C218" s="325" t="s">
        <v>1394</v>
      </c>
      <c r="D218" s="325" t="s">
        <v>152</v>
      </c>
      <c r="E218" s="325">
        <v>53.0</v>
      </c>
      <c r="F218" s="325">
        <v>222.0</v>
      </c>
      <c r="G218" s="325">
        <v>84.8</v>
      </c>
      <c r="H218" s="325">
        <v>0.4</v>
      </c>
      <c r="I218" s="325">
        <v>0.4</v>
      </c>
      <c r="J218" s="325"/>
      <c r="K218" s="325">
        <v>0.1</v>
      </c>
      <c r="L218" s="325">
        <v>14.4</v>
      </c>
      <c r="M218" s="325"/>
      <c r="N218" s="325"/>
      <c r="O218" s="325">
        <v>0.3</v>
      </c>
      <c r="P218" s="325">
        <v>44.0</v>
      </c>
      <c r="Q218" s="325">
        <v>16.0</v>
      </c>
      <c r="R218" s="325"/>
      <c r="S218" s="325">
        <v>1.3</v>
      </c>
      <c r="T218" s="325"/>
      <c r="U218" s="325">
        <v>238.0</v>
      </c>
      <c r="V218" s="325">
        <v>0.36</v>
      </c>
      <c r="W218" s="325">
        <v>0.34</v>
      </c>
      <c r="X218" s="325">
        <v>0.61</v>
      </c>
      <c r="Y218" s="325">
        <v>4.0</v>
      </c>
      <c r="Z218" s="325"/>
      <c r="AA218" s="325"/>
      <c r="AB218" s="325"/>
    </row>
    <row r="219" ht="15.75" customHeight="1">
      <c r="A219" s="325">
        <v>217.0</v>
      </c>
      <c r="B219" s="325" t="s">
        <v>1399</v>
      </c>
      <c r="C219" s="325" t="s">
        <v>1398</v>
      </c>
      <c r="D219" s="325" t="s">
        <v>152</v>
      </c>
      <c r="E219" s="325">
        <v>44.0</v>
      </c>
      <c r="F219" s="325">
        <v>185.0</v>
      </c>
      <c r="G219" s="325">
        <v>86.3</v>
      </c>
      <c r="H219" s="325">
        <v>1.8</v>
      </c>
      <c r="I219" s="325">
        <v>1.8</v>
      </c>
      <c r="J219" s="325"/>
      <c r="K219" s="325">
        <v>1.3</v>
      </c>
      <c r="L219" s="325">
        <v>9.2</v>
      </c>
      <c r="M219" s="325">
        <v>8.1</v>
      </c>
      <c r="N219" s="325">
        <v>1.1</v>
      </c>
      <c r="O219" s="325">
        <v>1.4</v>
      </c>
      <c r="P219" s="325">
        <v>211.0</v>
      </c>
      <c r="Q219" s="325">
        <v>85.0</v>
      </c>
      <c r="R219" s="325">
        <v>0.23</v>
      </c>
      <c r="S219" s="325">
        <v>1.3</v>
      </c>
      <c r="T219" s="325"/>
      <c r="U219" s="325">
        <v>346.0</v>
      </c>
      <c r="V219" s="325">
        <v>0.09</v>
      </c>
      <c r="W219" s="325">
        <v>0.35</v>
      </c>
      <c r="X219" s="325">
        <v>1.04</v>
      </c>
      <c r="Y219" s="325">
        <v>25.2</v>
      </c>
      <c r="Z219" s="325"/>
      <c r="AA219" s="325"/>
      <c r="AB219" s="325"/>
    </row>
    <row r="220" ht="15.75" customHeight="1">
      <c r="A220" s="325">
        <v>218.0</v>
      </c>
      <c r="B220" s="325" t="s">
        <v>1403</v>
      </c>
      <c r="C220" s="325" t="s">
        <v>1402</v>
      </c>
      <c r="D220" s="325" t="s">
        <v>152</v>
      </c>
      <c r="E220" s="325">
        <v>21.0</v>
      </c>
      <c r="F220" s="325">
        <v>88.0</v>
      </c>
      <c r="G220" s="325">
        <v>89.0</v>
      </c>
      <c r="H220" s="325">
        <v>3.5</v>
      </c>
      <c r="I220" s="325">
        <v>3.5</v>
      </c>
      <c r="J220" s="325"/>
      <c r="K220" s="325">
        <v>0.6</v>
      </c>
      <c r="L220" s="325">
        <v>5.2</v>
      </c>
      <c r="M220" s="325">
        <v>2.1</v>
      </c>
      <c r="N220" s="325">
        <v>3.1</v>
      </c>
      <c r="O220" s="325">
        <v>1.7</v>
      </c>
      <c r="P220" s="325">
        <v>478.0</v>
      </c>
      <c r="Q220" s="325">
        <v>92.0</v>
      </c>
      <c r="R220" s="325">
        <v>0.27</v>
      </c>
      <c r="S220" s="325">
        <v>1.7</v>
      </c>
      <c r="T220" s="325"/>
      <c r="U220" s="325">
        <v>50.0</v>
      </c>
      <c r="V220" s="325">
        <v>0.29</v>
      </c>
      <c r="W220" s="325">
        <v>0.2</v>
      </c>
      <c r="X220" s="325">
        <v>0.8</v>
      </c>
      <c r="Y220" s="325">
        <v>70.0</v>
      </c>
      <c r="Z220" s="325"/>
      <c r="AA220" s="325"/>
      <c r="AB220" s="325"/>
    </row>
    <row r="221" ht="15.75" customHeight="1">
      <c r="A221" s="325">
        <v>219.0</v>
      </c>
      <c r="B221" s="325" t="s">
        <v>1406</v>
      </c>
      <c r="C221" s="325" t="s">
        <v>1405</v>
      </c>
      <c r="D221" s="325" t="s">
        <v>152</v>
      </c>
      <c r="E221" s="325">
        <v>268.0</v>
      </c>
      <c r="F221" s="325">
        <v>1121.0</v>
      </c>
      <c r="G221" s="325">
        <v>16.0</v>
      </c>
      <c r="H221" s="325">
        <v>3.2</v>
      </c>
      <c r="I221" s="325">
        <v>3.2</v>
      </c>
      <c r="J221" s="325"/>
      <c r="K221" s="325">
        <v>2.8</v>
      </c>
      <c r="L221" s="325">
        <v>66.3</v>
      </c>
      <c r="M221" s="325"/>
      <c r="N221" s="325"/>
      <c r="O221" s="325">
        <v>11.7</v>
      </c>
      <c r="P221" s="325">
        <v>2237.0</v>
      </c>
      <c r="Q221" s="325">
        <v>269.0</v>
      </c>
      <c r="R221" s="325"/>
      <c r="S221" s="325">
        <v>22.4</v>
      </c>
      <c r="T221" s="325"/>
      <c r="U221" s="325">
        <v>306.0</v>
      </c>
      <c r="V221" s="325">
        <v>0.35</v>
      </c>
      <c r="W221" s="325">
        <v>1.81</v>
      </c>
      <c r="X221" s="325">
        <v>6.85</v>
      </c>
      <c r="Y221" s="325">
        <v>0.0</v>
      </c>
      <c r="Z221" s="325"/>
      <c r="AA221" s="325"/>
      <c r="AB221" s="325"/>
    </row>
    <row r="222" ht="15.75" customHeight="1">
      <c r="A222" s="325">
        <v>220.0</v>
      </c>
      <c r="B222" s="325" t="s">
        <v>1410</v>
      </c>
      <c r="C222" s="325" t="s">
        <v>1409</v>
      </c>
      <c r="D222" s="325" t="s">
        <v>152</v>
      </c>
      <c r="E222" s="325">
        <v>10.0</v>
      </c>
      <c r="F222" s="325">
        <v>40.0</v>
      </c>
      <c r="G222" s="325">
        <v>94.7</v>
      </c>
      <c r="H222" s="325">
        <v>0.6</v>
      </c>
      <c r="I222" s="325">
        <v>0.6</v>
      </c>
      <c r="J222" s="325"/>
      <c r="K222" s="325">
        <v>0.2</v>
      </c>
      <c r="L222" s="325">
        <v>3.6</v>
      </c>
      <c r="M222" s="325">
        <v>1.8</v>
      </c>
      <c r="N222" s="325">
        <v>1.8</v>
      </c>
      <c r="O222" s="325">
        <v>0.9</v>
      </c>
      <c r="P222" s="325">
        <v>34.0</v>
      </c>
      <c r="Q222" s="325">
        <v>34.0</v>
      </c>
      <c r="R222" s="325">
        <v>0.27</v>
      </c>
      <c r="S222" s="325">
        <v>0.1</v>
      </c>
      <c r="T222" s="325"/>
      <c r="U222" s="325">
        <v>0.0</v>
      </c>
      <c r="V222" s="325">
        <v>0.01</v>
      </c>
      <c r="W222" s="325">
        <v>0.04</v>
      </c>
      <c r="X222" s="325">
        <v>0.23</v>
      </c>
      <c r="Y222" s="325">
        <v>21.1</v>
      </c>
      <c r="Z222" s="325"/>
      <c r="AA222" s="325"/>
      <c r="AB222" s="325"/>
    </row>
    <row r="223" ht="15.75" customHeight="1">
      <c r="A223" s="325">
        <v>221.0</v>
      </c>
      <c r="B223" s="325" t="s">
        <v>1414</v>
      </c>
      <c r="C223" s="325" t="s">
        <v>1413</v>
      </c>
      <c r="D223" s="325" t="s">
        <v>152</v>
      </c>
      <c r="E223" s="325">
        <v>24.0</v>
      </c>
      <c r="F223" s="325">
        <v>100.0</v>
      </c>
      <c r="G223" s="325">
        <v>88.1</v>
      </c>
      <c r="H223" s="325">
        <v>2.9</v>
      </c>
      <c r="I223" s="325">
        <v>2.9</v>
      </c>
      <c r="J223" s="325"/>
      <c r="K223" s="325">
        <v>0.4</v>
      </c>
      <c r="L223" s="325">
        <v>7.0</v>
      </c>
      <c r="M223" s="325">
        <v>3.8</v>
      </c>
      <c r="N223" s="325">
        <v>3.2</v>
      </c>
      <c r="O223" s="325">
        <v>1.6</v>
      </c>
      <c r="P223" s="325">
        <v>367.0</v>
      </c>
      <c r="Q223" s="325">
        <v>95.0</v>
      </c>
      <c r="R223" s="325">
        <v>0.19</v>
      </c>
      <c r="S223" s="325">
        <v>2.8</v>
      </c>
      <c r="T223" s="325"/>
      <c r="U223" s="325">
        <v>579.0</v>
      </c>
      <c r="V223" s="325">
        <v>0.12</v>
      </c>
      <c r="W223" s="325">
        <v>0.38</v>
      </c>
      <c r="X223" s="325">
        <v>2.4</v>
      </c>
      <c r="Y223" s="325">
        <v>49.2</v>
      </c>
      <c r="Z223" s="325"/>
      <c r="AA223" s="325"/>
      <c r="AB223" s="325"/>
    </row>
    <row r="224" ht="15.75" customHeight="1">
      <c r="A224" s="325">
        <v>222.0</v>
      </c>
      <c r="B224" s="325" t="s">
        <v>1418</v>
      </c>
      <c r="C224" s="325" t="s">
        <v>1417</v>
      </c>
      <c r="D224" s="325" t="s">
        <v>152</v>
      </c>
      <c r="E224" s="325">
        <v>48.0</v>
      </c>
      <c r="F224" s="325">
        <v>201.0</v>
      </c>
      <c r="G224" s="325">
        <v>85.1</v>
      </c>
      <c r="H224" s="325">
        <v>1.6</v>
      </c>
      <c r="I224" s="325">
        <v>1.6</v>
      </c>
      <c r="J224" s="325"/>
      <c r="K224" s="325">
        <v>0.5</v>
      </c>
      <c r="L224" s="325">
        <v>11.3</v>
      </c>
      <c r="M224" s="325"/>
      <c r="N224" s="325"/>
      <c r="O224" s="325">
        <v>1.5</v>
      </c>
      <c r="P224" s="325">
        <v>312.0</v>
      </c>
      <c r="Q224" s="325">
        <v>46.0</v>
      </c>
      <c r="R224" s="325"/>
      <c r="S224" s="325">
        <v>9.3</v>
      </c>
      <c r="T224" s="325"/>
      <c r="U224" s="325">
        <v>1750.0</v>
      </c>
      <c r="V224" s="325">
        <v>0.08</v>
      </c>
      <c r="W224" s="325">
        <v>0.3</v>
      </c>
      <c r="X224" s="325">
        <v>0.65</v>
      </c>
      <c r="Y224" s="325">
        <v>10.0</v>
      </c>
      <c r="Z224" s="325"/>
      <c r="AA224" s="325"/>
      <c r="AB224" s="325"/>
    </row>
    <row r="225" ht="15.75" customHeight="1">
      <c r="A225" s="325">
        <v>223.0</v>
      </c>
      <c r="B225" s="325" t="s">
        <v>1422</v>
      </c>
      <c r="C225" s="325" t="s">
        <v>1421</v>
      </c>
      <c r="D225" s="325" t="s">
        <v>152</v>
      </c>
      <c r="E225" s="325">
        <v>25.0</v>
      </c>
      <c r="F225" s="325">
        <v>103.0</v>
      </c>
      <c r="G225" s="325">
        <v>90.5</v>
      </c>
      <c r="H225" s="325">
        <v>1.3</v>
      </c>
      <c r="I225" s="325">
        <v>1.3</v>
      </c>
      <c r="J225" s="325"/>
      <c r="K225" s="325">
        <v>0.3</v>
      </c>
      <c r="L225" s="325">
        <v>6.3</v>
      </c>
      <c r="M225" s="325">
        <v>5.3</v>
      </c>
      <c r="N225" s="325">
        <v>1.0</v>
      </c>
      <c r="O225" s="325">
        <v>1.6</v>
      </c>
      <c r="P225" s="325">
        <v>235.0</v>
      </c>
      <c r="Q225" s="325">
        <v>60.0</v>
      </c>
      <c r="R225" s="325">
        <v>0.19</v>
      </c>
      <c r="S225" s="325">
        <v>3.0</v>
      </c>
      <c r="T225" s="325"/>
      <c r="U225" s="325">
        <v>223.0</v>
      </c>
      <c r="V225" s="325">
        <v>0.05</v>
      </c>
      <c r="W225" s="325">
        <v>0.1</v>
      </c>
      <c r="X225" s="325">
        <v>0.73</v>
      </c>
      <c r="Y225" s="325">
        <v>50.0</v>
      </c>
      <c r="Z225" s="325"/>
      <c r="AA225" s="325"/>
      <c r="AB225" s="325"/>
    </row>
    <row r="226" ht="15.75" customHeight="1">
      <c r="A226" s="325">
        <v>224.0</v>
      </c>
      <c r="B226" s="325" t="s">
        <v>1425</v>
      </c>
      <c r="C226" s="325" t="s">
        <v>1424</v>
      </c>
      <c r="D226" s="325" t="s">
        <v>152</v>
      </c>
      <c r="E226" s="325">
        <v>18.0</v>
      </c>
      <c r="F226" s="325">
        <v>77.0</v>
      </c>
      <c r="G226" s="325">
        <v>92.0</v>
      </c>
      <c r="H226" s="325">
        <v>0.4</v>
      </c>
      <c r="I226" s="325">
        <v>0.4</v>
      </c>
      <c r="J226" s="325"/>
      <c r="K226" s="325">
        <v>0.2</v>
      </c>
      <c r="L226" s="325">
        <v>5.4</v>
      </c>
      <c r="M226" s="325">
        <v>4.4</v>
      </c>
      <c r="N226" s="325">
        <v>1.0</v>
      </c>
      <c r="O226" s="325">
        <v>2.0</v>
      </c>
      <c r="P226" s="325">
        <v>302.0</v>
      </c>
      <c r="Q226" s="325">
        <v>84.0</v>
      </c>
      <c r="R226" s="325">
        <v>0.19</v>
      </c>
      <c r="S226" s="325">
        <v>1.2</v>
      </c>
      <c r="T226" s="325"/>
      <c r="U226" s="325">
        <v>223.0</v>
      </c>
      <c r="V226" s="325">
        <v>0.01</v>
      </c>
      <c r="W226" s="325">
        <v>0.05</v>
      </c>
      <c r="X226" s="325">
        <v>0.53</v>
      </c>
      <c r="Y226" s="325">
        <v>12.0</v>
      </c>
      <c r="Z226" s="325"/>
      <c r="AA226" s="325"/>
      <c r="AB226" s="325"/>
    </row>
    <row r="227" ht="15.75" customHeight="1">
      <c r="A227" s="325">
        <v>225.0</v>
      </c>
      <c r="B227" s="325" t="s">
        <v>1429</v>
      </c>
      <c r="C227" s="325" t="s">
        <v>1428</v>
      </c>
      <c r="D227" s="325" t="s">
        <v>152</v>
      </c>
      <c r="E227" s="325">
        <v>41.0</v>
      </c>
      <c r="F227" s="325">
        <v>170.0</v>
      </c>
      <c r="G227" s="325">
        <v>81.7</v>
      </c>
      <c r="H227" s="325">
        <v>5.0</v>
      </c>
      <c r="I227" s="325">
        <v>5.0</v>
      </c>
      <c r="J227" s="325"/>
      <c r="K227" s="325">
        <v>1.1</v>
      </c>
      <c r="L227" s="325">
        <v>9.2</v>
      </c>
      <c r="M227" s="325">
        <v>5.4</v>
      </c>
      <c r="N227" s="325">
        <v>3.8</v>
      </c>
      <c r="O227" s="325">
        <v>3.0</v>
      </c>
      <c r="P227" s="325">
        <v>459.0</v>
      </c>
      <c r="Q227" s="325">
        <v>65.0</v>
      </c>
      <c r="R227" s="325">
        <v>1.1</v>
      </c>
      <c r="S227" s="325">
        <v>6.3</v>
      </c>
      <c r="T227" s="325"/>
      <c r="U227" s="325">
        <v>3.0</v>
      </c>
      <c r="V227" s="325">
        <v>0.11</v>
      </c>
      <c r="W227" s="325">
        <v>0.42</v>
      </c>
      <c r="X227" s="325">
        <v>1.12</v>
      </c>
      <c r="Y227" s="325">
        <v>34.7</v>
      </c>
      <c r="Z227" s="325"/>
      <c r="AA227" s="325"/>
      <c r="AB227" s="325"/>
    </row>
    <row r="228" ht="15.75" customHeight="1">
      <c r="A228" s="325">
        <v>226.0</v>
      </c>
      <c r="B228" s="325" t="s">
        <v>1433</v>
      </c>
      <c r="C228" s="325" t="s">
        <v>1432</v>
      </c>
      <c r="D228" s="325" t="s">
        <v>152</v>
      </c>
      <c r="E228" s="325">
        <v>120.0</v>
      </c>
      <c r="F228" s="325">
        <v>502.0</v>
      </c>
      <c r="G228" s="325">
        <v>64.4</v>
      </c>
      <c r="H228" s="325">
        <v>2.1</v>
      </c>
      <c r="I228" s="325">
        <v>2.1</v>
      </c>
      <c r="J228" s="325"/>
      <c r="K228" s="325">
        <v>0.3</v>
      </c>
      <c r="L228" s="325">
        <v>31.5</v>
      </c>
      <c r="M228" s="325"/>
      <c r="N228" s="325"/>
      <c r="O228" s="325">
        <v>1.7</v>
      </c>
      <c r="P228" s="325">
        <v>25.0</v>
      </c>
      <c r="Q228" s="325">
        <v>105.0</v>
      </c>
      <c r="R228" s="325"/>
      <c r="S228" s="325">
        <v>1.2</v>
      </c>
      <c r="T228" s="325"/>
      <c r="U228" s="325">
        <v>0.0</v>
      </c>
      <c r="V228" s="325">
        <v>0.05</v>
      </c>
      <c r="W228" s="325">
        <v>0.22</v>
      </c>
      <c r="X228" s="325">
        <v>1.39</v>
      </c>
      <c r="Y228" s="325">
        <v>42.0</v>
      </c>
      <c r="Z228" s="325"/>
      <c r="AA228" s="325"/>
      <c r="AB228" s="325"/>
    </row>
    <row r="229" ht="15.75" customHeight="1">
      <c r="A229" s="325">
        <v>227.0</v>
      </c>
      <c r="B229" s="325" t="s">
        <v>1437</v>
      </c>
      <c r="C229" s="325" t="s">
        <v>1436</v>
      </c>
      <c r="D229" s="325" t="s">
        <v>152</v>
      </c>
      <c r="E229" s="325">
        <v>9.0</v>
      </c>
      <c r="F229" s="325">
        <v>37.0</v>
      </c>
      <c r="G229" s="325">
        <v>96.4</v>
      </c>
      <c r="H229" s="325">
        <v>0.5</v>
      </c>
      <c r="I229" s="325">
        <v>0.5</v>
      </c>
      <c r="J229" s="325"/>
      <c r="K229" s="325">
        <v>0.1</v>
      </c>
      <c r="L229" s="325">
        <v>2.6</v>
      </c>
      <c r="M229" s="325">
        <v>1.9</v>
      </c>
      <c r="N229" s="325">
        <v>0.7</v>
      </c>
      <c r="O229" s="325">
        <v>0.4</v>
      </c>
      <c r="P229" s="325">
        <v>20.0</v>
      </c>
      <c r="Q229" s="325">
        <v>22.0</v>
      </c>
      <c r="R229" s="325">
        <v>0.17</v>
      </c>
      <c r="S229" s="325">
        <v>0.3</v>
      </c>
      <c r="T229" s="325"/>
      <c r="U229" s="325">
        <v>4.0</v>
      </c>
      <c r="V229" s="325">
        <v>0.03</v>
      </c>
      <c r="W229" s="325">
        <v>0.04</v>
      </c>
      <c r="X229" s="325">
        <v>0.09</v>
      </c>
      <c r="Y229" s="325">
        <v>12.6</v>
      </c>
      <c r="Z229" s="325"/>
      <c r="AA229" s="325"/>
      <c r="AB229" s="325"/>
    </row>
    <row r="230" ht="15.75" customHeight="1">
      <c r="A230" s="325">
        <v>228.0</v>
      </c>
      <c r="B230" s="325" t="s">
        <v>1441</v>
      </c>
      <c r="C230" s="325" t="s">
        <v>1440</v>
      </c>
      <c r="D230" s="325" t="s">
        <v>152</v>
      </c>
      <c r="E230" s="325">
        <v>41.0</v>
      </c>
      <c r="F230" s="325">
        <v>172.0</v>
      </c>
      <c r="G230" s="325">
        <v>82.0</v>
      </c>
      <c r="H230" s="325">
        <v>4.8</v>
      </c>
      <c r="I230" s="325">
        <v>4.8</v>
      </c>
      <c r="J230" s="325"/>
      <c r="K230" s="325">
        <v>0.7</v>
      </c>
      <c r="L230" s="325">
        <v>9.9</v>
      </c>
      <c r="M230" s="325">
        <v>6.6</v>
      </c>
      <c r="N230" s="325">
        <v>3.3</v>
      </c>
      <c r="O230" s="325">
        <v>2.6</v>
      </c>
      <c r="P230" s="325">
        <v>202.0</v>
      </c>
      <c r="Q230" s="325">
        <v>76.0</v>
      </c>
      <c r="R230" s="325">
        <v>1.07</v>
      </c>
      <c r="S230" s="325">
        <v>8.7</v>
      </c>
      <c r="T230" s="325"/>
      <c r="U230" s="325">
        <v>421.0</v>
      </c>
      <c r="V230" s="325">
        <v>0.07</v>
      </c>
      <c r="W230" s="325">
        <v>0.32</v>
      </c>
      <c r="X230" s="325">
        <v>2.87</v>
      </c>
      <c r="Y230" s="325">
        <v>95.8</v>
      </c>
      <c r="Z230" s="325"/>
      <c r="AA230" s="325"/>
      <c r="AB230" s="325"/>
    </row>
    <row r="231" ht="15.75" customHeight="1">
      <c r="A231" s="325">
        <v>229.0</v>
      </c>
      <c r="B231" s="325" t="s">
        <v>1445</v>
      </c>
      <c r="C231" s="325" t="s">
        <v>1444</v>
      </c>
      <c r="D231" s="325" t="s">
        <v>152</v>
      </c>
      <c r="E231" s="325">
        <v>27.0</v>
      </c>
      <c r="F231" s="325">
        <v>114.0</v>
      </c>
      <c r="G231" s="325">
        <v>92.3</v>
      </c>
      <c r="H231" s="325">
        <v>1.2</v>
      </c>
      <c r="I231" s="325">
        <v>1.2</v>
      </c>
      <c r="J231" s="325"/>
      <c r="K231" s="325">
        <v>1.3</v>
      </c>
      <c r="L231" s="325">
        <v>4.6</v>
      </c>
      <c r="M231" s="325">
        <v>3.7</v>
      </c>
      <c r="N231" s="325">
        <v>0.9</v>
      </c>
      <c r="O231" s="325">
        <v>0.6</v>
      </c>
      <c r="P231" s="325">
        <v>12.0</v>
      </c>
      <c r="Q231" s="325">
        <v>24.0</v>
      </c>
      <c r="R231" s="325">
        <v>0.25</v>
      </c>
      <c r="S231" s="325">
        <v>0.36</v>
      </c>
      <c r="T231" s="325">
        <v>450.0</v>
      </c>
      <c r="U231" s="325">
        <v>200.0</v>
      </c>
      <c r="V231" s="325">
        <v>0.04</v>
      </c>
      <c r="W231" s="325">
        <v>0.11</v>
      </c>
      <c r="X231" s="325">
        <v>1.58</v>
      </c>
      <c r="Y231" s="325">
        <v>108.3</v>
      </c>
      <c r="Z231" s="325"/>
      <c r="AA231" s="325">
        <v>6.0</v>
      </c>
      <c r="AB231" s="325"/>
    </row>
    <row r="232" ht="15.75" customHeight="1">
      <c r="A232" s="325">
        <v>230.0</v>
      </c>
      <c r="B232" s="325" t="s">
        <v>1449</v>
      </c>
      <c r="C232" s="325" t="s">
        <v>1448</v>
      </c>
      <c r="D232" s="325" t="s">
        <v>152</v>
      </c>
      <c r="E232" s="325">
        <v>42.0</v>
      </c>
      <c r="F232" s="325">
        <v>176.0</v>
      </c>
      <c r="G232" s="325">
        <v>86.2</v>
      </c>
      <c r="H232" s="325">
        <v>4.0</v>
      </c>
      <c r="I232" s="325">
        <v>4.0</v>
      </c>
      <c r="J232" s="325"/>
      <c r="K232" s="325">
        <v>0.6</v>
      </c>
      <c r="L232" s="325">
        <v>7.6</v>
      </c>
      <c r="M232" s="325"/>
      <c r="N232" s="325"/>
      <c r="O232" s="325">
        <v>1.6</v>
      </c>
      <c r="P232" s="325">
        <v>230.0</v>
      </c>
      <c r="Q232" s="325">
        <v>58.0</v>
      </c>
      <c r="R232" s="325"/>
      <c r="S232" s="325">
        <v>6.0</v>
      </c>
      <c r="T232" s="325"/>
      <c r="U232" s="325">
        <v>132.0</v>
      </c>
      <c r="V232" s="325">
        <v>0.13</v>
      </c>
      <c r="W232" s="325">
        <v>0.31</v>
      </c>
      <c r="X232" s="325">
        <v>0.82</v>
      </c>
      <c r="Y232" s="325">
        <v>17.0</v>
      </c>
      <c r="Z232" s="325"/>
      <c r="AA232" s="325"/>
      <c r="AB232" s="325"/>
    </row>
    <row r="233" ht="15.75" customHeight="1">
      <c r="A233" s="325">
        <v>231.0</v>
      </c>
      <c r="B233" s="325" t="s">
        <v>1453</v>
      </c>
      <c r="C233" s="325" t="s">
        <v>1452</v>
      </c>
      <c r="D233" s="325" t="s">
        <v>152</v>
      </c>
      <c r="E233" s="325">
        <v>34.0</v>
      </c>
      <c r="F233" s="325">
        <v>142.0</v>
      </c>
      <c r="G233" s="325">
        <v>87.8</v>
      </c>
      <c r="H233" s="325">
        <v>2.7</v>
      </c>
      <c r="I233" s="325">
        <v>2.7</v>
      </c>
      <c r="J233" s="325"/>
      <c r="K233" s="325">
        <v>0.8</v>
      </c>
      <c r="L233" s="325">
        <v>7.6</v>
      </c>
      <c r="M233" s="325">
        <v>5.8</v>
      </c>
      <c r="N233" s="325">
        <v>1.8</v>
      </c>
      <c r="O233" s="325">
        <v>1.1</v>
      </c>
      <c r="P233" s="325">
        <v>78.0</v>
      </c>
      <c r="Q233" s="325">
        <v>50.0</v>
      </c>
      <c r="R233" s="325">
        <v>0.12</v>
      </c>
      <c r="S233" s="325">
        <v>0.7</v>
      </c>
      <c r="T233" s="325"/>
      <c r="U233" s="325">
        <v>83.0</v>
      </c>
      <c r="V233" s="325">
        <v>0.09</v>
      </c>
      <c r="W233" s="325">
        <v>0.08</v>
      </c>
      <c r="X233" s="325">
        <v>0.46</v>
      </c>
      <c r="Y233" s="325">
        <v>8.6</v>
      </c>
      <c r="Z233" s="325"/>
      <c r="AA233" s="325"/>
      <c r="AB233" s="325"/>
    </row>
    <row r="234" ht="15.75" customHeight="1">
      <c r="A234" s="325">
        <v>232.0</v>
      </c>
      <c r="B234" s="325" t="s">
        <v>1457</v>
      </c>
      <c r="C234" s="325" t="s">
        <v>1456</v>
      </c>
      <c r="D234" s="325" t="s">
        <v>152</v>
      </c>
      <c r="E234" s="325">
        <v>50.0</v>
      </c>
      <c r="F234" s="325">
        <v>209.0</v>
      </c>
      <c r="G234" s="325">
        <v>81.4</v>
      </c>
      <c r="H234" s="325">
        <v>4.7</v>
      </c>
      <c r="I234" s="325">
        <v>4.7</v>
      </c>
      <c r="J234" s="325"/>
      <c r="K234" s="325">
        <v>0.6</v>
      </c>
      <c r="L234" s="325">
        <v>9.5</v>
      </c>
      <c r="M234" s="325"/>
      <c r="N234" s="325"/>
      <c r="O234" s="325">
        <v>3.8</v>
      </c>
      <c r="P234" s="325">
        <v>377.0</v>
      </c>
      <c r="Q234" s="325">
        <v>63.0</v>
      </c>
      <c r="R234" s="325"/>
      <c r="S234" s="325">
        <v>1.5</v>
      </c>
      <c r="T234" s="325"/>
      <c r="U234" s="325">
        <v>251.0</v>
      </c>
      <c r="V234" s="325">
        <v>0.06</v>
      </c>
      <c r="W234" s="325">
        <v>0.95</v>
      </c>
      <c r="X234" s="325">
        <v>1.2</v>
      </c>
      <c r="Y234" s="325">
        <v>11.1</v>
      </c>
      <c r="Z234" s="325"/>
      <c r="AA234" s="325"/>
      <c r="AB234" s="325"/>
    </row>
    <row r="235" ht="15.75" customHeight="1">
      <c r="A235" s="325">
        <v>233.0</v>
      </c>
      <c r="B235" s="325" t="s">
        <v>1461</v>
      </c>
      <c r="C235" s="325" t="s">
        <v>1460</v>
      </c>
      <c r="D235" s="325" t="s">
        <v>152</v>
      </c>
      <c r="E235" s="325">
        <v>7.0</v>
      </c>
      <c r="F235" s="325">
        <v>31.0</v>
      </c>
      <c r="G235" s="325">
        <v>95.1</v>
      </c>
      <c r="H235" s="325">
        <v>0.8</v>
      </c>
      <c r="I235" s="325">
        <v>0.8</v>
      </c>
      <c r="J235" s="325"/>
      <c r="K235" s="325">
        <v>0.1</v>
      </c>
      <c r="L235" s="325">
        <v>2.9</v>
      </c>
      <c r="M235" s="325">
        <v>1.3</v>
      </c>
      <c r="N235" s="325">
        <v>1.6</v>
      </c>
      <c r="O235" s="325">
        <v>1.1</v>
      </c>
      <c r="P235" s="325">
        <v>36.0</v>
      </c>
      <c r="Q235" s="325">
        <v>29.0</v>
      </c>
      <c r="R235" s="325">
        <v>0.28</v>
      </c>
      <c r="S235" s="325">
        <v>1.0</v>
      </c>
      <c r="T235" s="325"/>
      <c r="U235" s="325">
        <v>0.0</v>
      </c>
      <c r="V235" s="325">
        <v>0.01</v>
      </c>
      <c r="W235" s="325">
        <v>0.02</v>
      </c>
      <c r="X235" s="325">
        <v>0.29</v>
      </c>
      <c r="Y235" s="325">
        <v>18.6</v>
      </c>
      <c r="Z235" s="325"/>
      <c r="AA235" s="325"/>
      <c r="AB235" s="325"/>
    </row>
    <row r="236" ht="15.75" customHeight="1">
      <c r="A236" s="325">
        <v>234.0</v>
      </c>
      <c r="B236" s="325" t="s">
        <v>1465</v>
      </c>
      <c r="C236" s="325" t="s">
        <v>1464</v>
      </c>
      <c r="D236" s="325" t="s">
        <v>152</v>
      </c>
      <c r="E236" s="325">
        <v>22.0</v>
      </c>
      <c r="F236" s="325">
        <v>92.0</v>
      </c>
      <c r="G236" s="325">
        <v>92.8</v>
      </c>
      <c r="H236" s="325">
        <v>2.0</v>
      </c>
      <c r="I236" s="325">
        <v>2.0</v>
      </c>
      <c r="J236" s="325"/>
      <c r="K236" s="325">
        <v>0.2</v>
      </c>
      <c r="L236" s="325">
        <v>4.2</v>
      </c>
      <c r="M236" s="325"/>
      <c r="N236" s="325"/>
      <c r="O236" s="325">
        <v>0.8</v>
      </c>
      <c r="P236" s="325">
        <v>41.0</v>
      </c>
      <c r="Q236" s="325">
        <v>41.0</v>
      </c>
      <c r="R236" s="325"/>
      <c r="S236" s="325">
        <v>0.3</v>
      </c>
      <c r="T236" s="325"/>
      <c r="U236" s="325">
        <v>1.0</v>
      </c>
      <c r="V236" s="325">
        <v>0.01</v>
      </c>
      <c r="W236" s="325">
        <v>0.04</v>
      </c>
      <c r="X236" s="325">
        <v>0.43</v>
      </c>
      <c r="Y236" s="325">
        <v>94.1</v>
      </c>
      <c r="Z236" s="325"/>
      <c r="AA236" s="325"/>
      <c r="AB236" s="325"/>
    </row>
    <row r="237" ht="15.75" customHeight="1">
      <c r="A237" s="325">
        <v>235.0</v>
      </c>
      <c r="B237" s="325" t="s">
        <v>1469</v>
      </c>
      <c r="C237" s="325" t="s">
        <v>1468</v>
      </c>
      <c r="D237" s="325" t="s">
        <v>152</v>
      </c>
      <c r="E237" s="325">
        <v>17.0</v>
      </c>
      <c r="F237" s="325">
        <v>70.0</v>
      </c>
      <c r="G237" s="325">
        <v>90.0</v>
      </c>
      <c r="H237" s="325">
        <v>1.9</v>
      </c>
      <c r="I237" s="325">
        <v>1.9</v>
      </c>
      <c r="J237" s="325"/>
      <c r="K237" s="325">
        <v>0.5</v>
      </c>
      <c r="L237" s="325">
        <v>6.2</v>
      </c>
      <c r="M237" s="325">
        <v>2.2</v>
      </c>
      <c r="N237" s="325">
        <v>4.0</v>
      </c>
      <c r="O237" s="325">
        <v>1.4</v>
      </c>
      <c r="P237" s="325">
        <v>273.0</v>
      </c>
      <c r="Q237" s="325">
        <v>34.0</v>
      </c>
      <c r="R237" s="325">
        <v>0.42</v>
      </c>
      <c r="S237" s="325"/>
      <c r="T237" s="325"/>
      <c r="U237" s="325">
        <v>286.0</v>
      </c>
      <c r="V237" s="325">
        <v>0.07</v>
      </c>
      <c r="W237" s="325">
        <v>0.14</v>
      </c>
      <c r="X237" s="325">
        <v>0.51</v>
      </c>
      <c r="Y237" s="325">
        <v>9.0</v>
      </c>
      <c r="Z237" s="325"/>
      <c r="AA237" s="325"/>
      <c r="AB237" s="325"/>
    </row>
    <row r="238" ht="15.75" customHeight="1">
      <c r="A238" s="325">
        <v>236.0</v>
      </c>
      <c r="B238" s="325" t="s">
        <v>1472</v>
      </c>
      <c r="C238" s="325" t="s">
        <v>1471</v>
      </c>
      <c r="D238" s="325" t="s">
        <v>152</v>
      </c>
      <c r="E238" s="325">
        <v>36.0</v>
      </c>
      <c r="F238" s="325">
        <v>151.0</v>
      </c>
      <c r="G238" s="325">
        <v>89.5</v>
      </c>
      <c r="H238" s="325">
        <v>1.2</v>
      </c>
      <c r="I238" s="325">
        <v>1.2</v>
      </c>
      <c r="J238" s="325"/>
      <c r="K238" s="325">
        <v>0.5</v>
      </c>
      <c r="L238" s="325">
        <v>8.2</v>
      </c>
      <c r="M238" s="325"/>
      <c r="N238" s="325"/>
      <c r="O238" s="325">
        <v>0.6</v>
      </c>
      <c r="P238" s="325">
        <v>6.0</v>
      </c>
      <c r="Q238" s="325">
        <v>22.0</v>
      </c>
      <c r="R238" s="325"/>
      <c r="S238" s="325">
        <v>0.5</v>
      </c>
      <c r="T238" s="325"/>
      <c r="U238" s="325">
        <v>35.0</v>
      </c>
      <c r="V238" s="325">
        <v>0.01</v>
      </c>
      <c r="W238" s="325">
        <v>0.14</v>
      </c>
      <c r="X238" s="325">
        <v>1.15</v>
      </c>
      <c r="Y238" s="325">
        <v>14.9</v>
      </c>
      <c r="Z238" s="325"/>
      <c r="AA238" s="325"/>
      <c r="AB238" s="325"/>
    </row>
    <row r="239" ht="15.75" customHeight="1">
      <c r="A239" s="325">
        <v>237.0</v>
      </c>
      <c r="B239" s="325" t="s">
        <v>1476</v>
      </c>
      <c r="C239" s="325" t="s">
        <v>1475</v>
      </c>
      <c r="D239" s="325" t="s">
        <v>152</v>
      </c>
      <c r="E239" s="325">
        <v>82.0</v>
      </c>
      <c r="F239" s="325">
        <v>343.0</v>
      </c>
      <c r="G239" s="325">
        <v>75.4</v>
      </c>
      <c r="H239" s="325">
        <v>4.1</v>
      </c>
      <c r="I239" s="325">
        <v>4.1</v>
      </c>
      <c r="J239" s="325"/>
      <c r="K239" s="325">
        <v>1.7</v>
      </c>
      <c r="L239" s="325">
        <v>16.1</v>
      </c>
      <c r="M239" s="325"/>
      <c r="N239" s="325"/>
      <c r="O239" s="325">
        <v>2.7</v>
      </c>
      <c r="P239" s="325">
        <v>552.0</v>
      </c>
      <c r="Q239" s="325">
        <v>72.0</v>
      </c>
      <c r="R239" s="325"/>
      <c r="S239" s="325">
        <v>7.7</v>
      </c>
      <c r="T239" s="325"/>
      <c r="U239" s="325">
        <v>879.0</v>
      </c>
      <c r="V239" s="325"/>
      <c r="W239" s="325">
        <v>0.76</v>
      </c>
      <c r="X239" s="325">
        <v>1.62</v>
      </c>
      <c r="Y239" s="325">
        <v>112.0</v>
      </c>
      <c r="Z239" s="325"/>
      <c r="AA239" s="325"/>
      <c r="AB239" s="325"/>
    </row>
    <row r="240" ht="15.75" customHeight="1">
      <c r="A240" s="325">
        <v>238.0</v>
      </c>
      <c r="B240" s="325" t="s">
        <v>1480</v>
      </c>
      <c r="C240" s="325" t="s">
        <v>1479</v>
      </c>
      <c r="D240" s="325" t="s">
        <v>152</v>
      </c>
      <c r="E240" s="325">
        <v>28.0</v>
      </c>
      <c r="F240" s="325">
        <v>116.0</v>
      </c>
      <c r="G240" s="325">
        <v>87.6</v>
      </c>
      <c r="H240" s="325">
        <v>1.9</v>
      </c>
      <c r="I240" s="325">
        <v>1.9</v>
      </c>
      <c r="J240" s="325"/>
      <c r="K240" s="325">
        <v>0.5</v>
      </c>
      <c r="L240" s="325">
        <v>8.1</v>
      </c>
      <c r="M240" s="325">
        <v>5.3</v>
      </c>
      <c r="N240" s="325">
        <v>2.8</v>
      </c>
      <c r="O240" s="325">
        <v>1.9</v>
      </c>
      <c r="P240" s="325">
        <v>195.0</v>
      </c>
      <c r="Q240" s="325">
        <v>68.0</v>
      </c>
      <c r="R240" s="325">
        <v>0.5</v>
      </c>
      <c r="S240" s="325">
        <v>4.9</v>
      </c>
      <c r="T240" s="325"/>
      <c r="U240" s="325">
        <v>337.0</v>
      </c>
      <c r="V240" s="325">
        <v>0.06</v>
      </c>
      <c r="W240" s="325">
        <v>0.22</v>
      </c>
      <c r="X240" s="325">
        <v>1.0</v>
      </c>
      <c r="Y240" s="325">
        <v>0.7</v>
      </c>
      <c r="Z240" s="325"/>
      <c r="AA240" s="325"/>
      <c r="AB240" s="325"/>
    </row>
    <row r="241" ht="15.75" customHeight="1">
      <c r="A241" s="325">
        <v>239.0</v>
      </c>
      <c r="B241" s="325" t="s">
        <v>1484</v>
      </c>
      <c r="C241" s="325" t="s">
        <v>1483</v>
      </c>
      <c r="D241" s="325" t="s">
        <v>152</v>
      </c>
      <c r="E241" s="325">
        <v>15.0</v>
      </c>
      <c r="F241" s="325">
        <v>61.0</v>
      </c>
      <c r="G241" s="325">
        <v>94.2</v>
      </c>
      <c r="H241" s="325">
        <v>0.8</v>
      </c>
      <c r="I241" s="325">
        <v>0.8</v>
      </c>
      <c r="J241" s="325"/>
      <c r="K241" s="325">
        <v>0.2</v>
      </c>
      <c r="L241" s="325">
        <v>4.3</v>
      </c>
      <c r="M241" s="325">
        <v>3.1</v>
      </c>
      <c r="N241" s="325">
        <v>1.2</v>
      </c>
      <c r="O241" s="325">
        <v>0.5</v>
      </c>
      <c r="P241" s="325">
        <v>7.0</v>
      </c>
      <c r="Q241" s="325">
        <v>20.0</v>
      </c>
      <c r="R241" s="325">
        <v>0.17</v>
      </c>
      <c r="S241" s="325">
        <v>0.6</v>
      </c>
      <c r="T241" s="325"/>
      <c r="U241" s="325">
        <v>42.0</v>
      </c>
      <c r="V241" s="325">
        <v>0.04</v>
      </c>
      <c r="W241" s="325">
        <v>0.06</v>
      </c>
      <c r="X241" s="325">
        <v>0.62</v>
      </c>
      <c r="Y241" s="325">
        <v>18.4</v>
      </c>
      <c r="Z241" s="325"/>
      <c r="AA241" s="325"/>
      <c r="AB241" s="325"/>
    </row>
    <row r="242" ht="15.75" customHeight="1">
      <c r="A242" s="325">
        <v>240.0</v>
      </c>
      <c r="B242" s="325" t="s">
        <v>1488</v>
      </c>
      <c r="C242" s="325" t="s">
        <v>1487</v>
      </c>
      <c r="D242" s="325" t="s">
        <v>152</v>
      </c>
      <c r="E242" s="325">
        <v>12.0</v>
      </c>
      <c r="F242" s="325">
        <v>51.0</v>
      </c>
      <c r="G242" s="325">
        <v>94.8</v>
      </c>
      <c r="H242" s="325">
        <v>0.8</v>
      </c>
      <c r="I242" s="325">
        <v>0.8</v>
      </c>
      <c r="J242" s="325"/>
      <c r="K242" s="325">
        <v>0.2</v>
      </c>
      <c r="L242" s="325">
        <v>3.6</v>
      </c>
      <c r="M242" s="325">
        <v>2.4</v>
      </c>
      <c r="N242" s="325">
        <v>1.2</v>
      </c>
      <c r="O242" s="325">
        <v>0.6</v>
      </c>
      <c r="P242" s="325">
        <v>7.0</v>
      </c>
      <c r="Q242" s="325">
        <v>25.0</v>
      </c>
      <c r="R242" s="325">
        <v>0.17</v>
      </c>
      <c r="S242" s="325">
        <v>0.3</v>
      </c>
      <c r="T242" s="325"/>
      <c r="U242" s="325">
        <v>42.0</v>
      </c>
      <c r="V242" s="325">
        <v>0.06</v>
      </c>
      <c r="W242" s="325">
        <v>0.06</v>
      </c>
      <c r="X242" s="325">
        <v>0.63</v>
      </c>
      <c r="Y242" s="325">
        <v>32.5</v>
      </c>
      <c r="Z242" s="325"/>
      <c r="AA242" s="325"/>
      <c r="AB242" s="325"/>
    </row>
    <row r="243" ht="15.75" customHeight="1">
      <c r="A243" s="325">
        <v>241.0</v>
      </c>
      <c r="B243" s="325" t="s">
        <v>1492</v>
      </c>
      <c r="C243" s="325" t="s">
        <v>1491</v>
      </c>
      <c r="D243" s="325" t="s">
        <v>152</v>
      </c>
      <c r="E243" s="325">
        <v>106.0</v>
      </c>
      <c r="F243" s="325">
        <v>444.0</v>
      </c>
      <c r="G243" s="325">
        <v>77.7</v>
      </c>
      <c r="H243" s="325">
        <v>2.7</v>
      </c>
      <c r="I243" s="325">
        <v>2.7</v>
      </c>
      <c r="J243" s="325"/>
      <c r="K243" s="325">
        <v>5.7</v>
      </c>
      <c r="L243" s="325">
        <v>11.0</v>
      </c>
      <c r="M243" s="325"/>
      <c r="N243" s="325"/>
      <c r="O243" s="325">
        <v>2.9</v>
      </c>
      <c r="P243" s="325">
        <v>20.0</v>
      </c>
      <c r="Q243" s="325">
        <v>67.0</v>
      </c>
      <c r="R243" s="325"/>
      <c r="S243" s="325">
        <v>2.1</v>
      </c>
      <c r="T243" s="325"/>
      <c r="U243" s="325"/>
      <c r="V243" s="325">
        <v>0.13</v>
      </c>
      <c r="W243" s="325"/>
      <c r="X243" s="325">
        <v>1.1</v>
      </c>
      <c r="Y243" s="325">
        <v>9.4</v>
      </c>
      <c r="Z243" s="325"/>
      <c r="AA243" s="325"/>
      <c r="AB243" s="325"/>
    </row>
    <row r="244" ht="15.75" customHeight="1">
      <c r="A244" s="325">
        <v>242.0</v>
      </c>
      <c r="B244" s="325" t="s">
        <v>1496</v>
      </c>
      <c r="C244" s="325" t="s">
        <v>1495</v>
      </c>
      <c r="D244" s="325" t="s">
        <v>152</v>
      </c>
      <c r="E244" s="325">
        <v>18.0</v>
      </c>
      <c r="F244" s="325">
        <v>76.0</v>
      </c>
      <c r="G244" s="325">
        <v>75.0</v>
      </c>
      <c r="H244" s="325">
        <v>1.5</v>
      </c>
      <c r="I244" s="325">
        <v>1.5</v>
      </c>
      <c r="J244" s="325"/>
      <c r="K244" s="325">
        <v>0.7</v>
      </c>
      <c r="L244" s="325">
        <v>3.9</v>
      </c>
      <c r="M244" s="325">
        <v>2.4</v>
      </c>
      <c r="N244" s="325">
        <v>1.5</v>
      </c>
      <c r="O244" s="325">
        <v>18.9</v>
      </c>
      <c r="P244" s="325">
        <v>117.0</v>
      </c>
      <c r="Q244" s="325">
        <v>64.0</v>
      </c>
      <c r="R244" s="325">
        <v>0.2</v>
      </c>
      <c r="S244" s="325">
        <v>3.0</v>
      </c>
      <c r="T244" s="325"/>
      <c r="U244" s="325">
        <v>17.0</v>
      </c>
      <c r="V244" s="325">
        <v>0.1</v>
      </c>
      <c r="W244" s="325">
        <v>0.12</v>
      </c>
      <c r="X244" s="325">
        <v>0.6</v>
      </c>
      <c r="Y244" s="325">
        <v>0.0</v>
      </c>
      <c r="Z244" s="325"/>
      <c r="AA244" s="325"/>
      <c r="AB244" s="325"/>
    </row>
    <row r="245" ht="15.75" customHeight="1">
      <c r="A245" s="325">
        <v>243.0</v>
      </c>
      <c r="B245" s="325" t="s">
        <v>1500</v>
      </c>
      <c r="C245" s="325" t="s">
        <v>1499</v>
      </c>
      <c r="D245" s="325" t="s">
        <v>152</v>
      </c>
      <c r="E245" s="325">
        <v>75.0</v>
      </c>
      <c r="F245" s="325">
        <v>314.0</v>
      </c>
      <c r="G245" s="325">
        <v>75.3</v>
      </c>
      <c r="H245" s="325">
        <v>2.7</v>
      </c>
      <c r="I245" s="325">
        <v>2.7</v>
      </c>
      <c r="J245" s="325"/>
      <c r="K245" s="325">
        <v>1.0</v>
      </c>
      <c r="L245" s="325">
        <v>16.8</v>
      </c>
      <c r="M245" s="325"/>
      <c r="N245" s="325"/>
      <c r="O245" s="325">
        <v>4.2</v>
      </c>
      <c r="P245" s="325">
        <v>19.0</v>
      </c>
      <c r="Q245" s="325">
        <v>103.0</v>
      </c>
      <c r="R245" s="325"/>
      <c r="S245" s="325">
        <v>2.9</v>
      </c>
      <c r="T245" s="325"/>
      <c r="U245" s="325"/>
      <c r="V245" s="325">
        <v>0.12</v>
      </c>
      <c r="W245" s="325"/>
      <c r="X245" s="325">
        <v>1.5</v>
      </c>
      <c r="Y245" s="325">
        <v>26.8</v>
      </c>
      <c r="Z245" s="325"/>
      <c r="AA245" s="325"/>
      <c r="AB245" s="325"/>
    </row>
    <row r="246" ht="15.75" customHeight="1">
      <c r="A246" s="325">
        <v>244.0</v>
      </c>
      <c r="B246" s="325" t="s">
        <v>1504</v>
      </c>
      <c r="C246" s="325" t="s">
        <v>1503</v>
      </c>
      <c r="D246" s="325" t="s">
        <v>152</v>
      </c>
      <c r="E246" s="325">
        <v>25.0</v>
      </c>
      <c r="F246" s="325">
        <v>105.0</v>
      </c>
      <c r="G246" s="325">
        <v>88.2</v>
      </c>
      <c r="H246" s="325">
        <v>2.4</v>
      </c>
      <c r="I246" s="325">
        <v>2.4</v>
      </c>
      <c r="J246" s="325"/>
      <c r="K246" s="325">
        <v>0.3</v>
      </c>
      <c r="L246" s="325">
        <v>8.1</v>
      </c>
      <c r="M246" s="325">
        <v>4.7</v>
      </c>
      <c r="N246" s="325">
        <v>3.4</v>
      </c>
      <c r="O246" s="325">
        <v>1.0</v>
      </c>
      <c r="P246" s="325">
        <v>88.0</v>
      </c>
      <c r="Q246" s="325">
        <v>49.0</v>
      </c>
      <c r="R246" s="325">
        <v>0.24</v>
      </c>
      <c r="S246" s="325">
        <v>1.4</v>
      </c>
      <c r="T246" s="325"/>
      <c r="U246" s="325">
        <v>35.0</v>
      </c>
      <c r="V246" s="325">
        <v>0.07</v>
      </c>
      <c r="W246" s="325">
        <v>0.2</v>
      </c>
      <c r="X246" s="325">
        <v>0.71</v>
      </c>
      <c r="Y246" s="325">
        <v>9.6</v>
      </c>
      <c r="Z246" s="325"/>
      <c r="AA246" s="325"/>
      <c r="AB246" s="325"/>
    </row>
    <row r="247" ht="15.75" customHeight="1">
      <c r="A247" s="325">
        <v>245.0</v>
      </c>
      <c r="B247" s="325" t="s">
        <v>1507</v>
      </c>
      <c r="C247" s="325" t="s">
        <v>515</v>
      </c>
      <c r="D247" s="325" t="s">
        <v>152</v>
      </c>
      <c r="E247" s="325">
        <v>19.0</v>
      </c>
      <c r="F247" s="325">
        <v>78.0</v>
      </c>
      <c r="G247" s="325">
        <v>90.2</v>
      </c>
      <c r="H247" s="325">
        <v>1.0</v>
      </c>
      <c r="I247" s="325">
        <v>1.0</v>
      </c>
      <c r="J247" s="325"/>
      <c r="K247" s="325">
        <v>0.3</v>
      </c>
      <c r="L247" s="325">
        <v>7.6</v>
      </c>
      <c r="M247" s="325">
        <v>3.6</v>
      </c>
      <c r="N247" s="325">
        <v>4.1</v>
      </c>
      <c r="O247" s="325">
        <v>0.9</v>
      </c>
      <c r="P247" s="325">
        <v>51.0</v>
      </c>
      <c r="Q247" s="325">
        <v>40.0</v>
      </c>
      <c r="R247" s="325">
        <v>0.15</v>
      </c>
      <c r="S247" s="325">
        <v>0.3</v>
      </c>
      <c r="T247" s="325">
        <v>6550.0</v>
      </c>
      <c r="U247" s="325">
        <v>1092.0</v>
      </c>
      <c r="V247" s="325">
        <v>0.04</v>
      </c>
      <c r="W247" s="325">
        <v>0.04</v>
      </c>
      <c r="X247" s="325">
        <v>0.18</v>
      </c>
      <c r="Y247" s="325">
        <v>3.23</v>
      </c>
      <c r="Z247" s="325"/>
      <c r="AA247" s="325">
        <v>31.0</v>
      </c>
      <c r="AB247" s="325">
        <v>95.0</v>
      </c>
    </row>
    <row r="248" ht="15.75" customHeight="1">
      <c r="A248" s="325">
        <v>246.0</v>
      </c>
      <c r="B248" s="325" t="s">
        <v>1511</v>
      </c>
      <c r="C248" s="325" t="s">
        <v>1510</v>
      </c>
      <c r="D248" s="325" t="s">
        <v>152</v>
      </c>
      <c r="E248" s="325">
        <v>293.0</v>
      </c>
      <c r="F248" s="325">
        <v>1226.0</v>
      </c>
      <c r="G248" s="325">
        <v>11.8</v>
      </c>
      <c r="H248" s="325">
        <v>7.3</v>
      </c>
      <c r="I248" s="325">
        <v>7.3</v>
      </c>
      <c r="J248" s="325"/>
      <c r="K248" s="325">
        <v>1.5</v>
      </c>
      <c r="L248" s="325">
        <v>67.7</v>
      </c>
      <c r="M248" s="325"/>
      <c r="N248" s="325"/>
      <c r="O248" s="325">
        <v>11.7</v>
      </c>
      <c r="P248" s="325">
        <v>418.0</v>
      </c>
      <c r="Q248" s="325">
        <v>384.0</v>
      </c>
      <c r="R248" s="325"/>
      <c r="S248" s="325"/>
      <c r="T248" s="325"/>
      <c r="U248" s="325">
        <v>6089.0</v>
      </c>
      <c r="V248" s="325">
        <v>0.38</v>
      </c>
      <c r="W248" s="325">
        <v>0.33</v>
      </c>
      <c r="X248" s="325">
        <v>3.74</v>
      </c>
      <c r="Y248" s="325">
        <v>10.0</v>
      </c>
      <c r="Z248" s="325"/>
      <c r="AA248" s="325"/>
      <c r="AB248" s="325"/>
    </row>
    <row r="249" ht="15.75" customHeight="1">
      <c r="A249" s="325">
        <v>247.0</v>
      </c>
      <c r="B249" s="325" t="s">
        <v>1515</v>
      </c>
      <c r="C249" s="325" t="s">
        <v>1514</v>
      </c>
      <c r="D249" s="325" t="s">
        <v>152</v>
      </c>
      <c r="E249" s="325">
        <v>14.0</v>
      </c>
      <c r="F249" s="325">
        <v>59.0</v>
      </c>
      <c r="G249" s="325">
        <v>95.4</v>
      </c>
      <c r="H249" s="325">
        <v>0.9</v>
      </c>
      <c r="I249" s="325">
        <v>0.9</v>
      </c>
      <c r="J249" s="325"/>
      <c r="K249" s="325">
        <v>0.2</v>
      </c>
      <c r="L249" s="325">
        <v>2.9</v>
      </c>
      <c r="M249" s="325"/>
      <c r="N249" s="325"/>
      <c r="O249" s="325">
        <v>0.6</v>
      </c>
      <c r="P249" s="325">
        <v>27.0</v>
      </c>
      <c r="Q249" s="325">
        <v>34.0</v>
      </c>
      <c r="R249" s="325"/>
      <c r="S249" s="325">
        <v>0.3</v>
      </c>
      <c r="T249" s="325"/>
      <c r="U249" s="325">
        <v>0.0</v>
      </c>
      <c r="V249" s="325">
        <v>0.01</v>
      </c>
      <c r="W249" s="325">
        <v>0.33</v>
      </c>
      <c r="X249" s="325">
        <v>0.42</v>
      </c>
      <c r="Y249" s="325">
        <v>26.2</v>
      </c>
      <c r="Z249" s="325"/>
      <c r="AA249" s="325"/>
      <c r="AB249" s="325"/>
    </row>
    <row r="250" ht="15.75" customHeight="1">
      <c r="A250" s="325">
        <v>248.0</v>
      </c>
      <c r="B250" s="325" t="s">
        <v>1519</v>
      </c>
      <c r="C250" s="325" t="s">
        <v>1518</v>
      </c>
      <c r="D250" s="325" t="s">
        <v>152</v>
      </c>
      <c r="E250" s="325">
        <v>58.0</v>
      </c>
      <c r="F250" s="325">
        <v>242.0</v>
      </c>
      <c r="G250" s="325">
        <v>79.8</v>
      </c>
      <c r="H250" s="325">
        <v>2.6</v>
      </c>
      <c r="I250" s="325">
        <v>2.6</v>
      </c>
      <c r="J250" s="325"/>
      <c r="K250" s="325">
        <v>0.2</v>
      </c>
      <c r="L250" s="325">
        <v>16.2</v>
      </c>
      <c r="M250" s="325">
        <v>13.9</v>
      </c>
      <c r="N250" s="325">
        <v>2.3</v>
      </c>
      <c r="O250" s="325">
        <v>1.1</v>
      </c>
      <c r="P250" s="325">
        <v>38.0</v>
      </c>
      <c r="Q250" s="325">
        <v>30.0</v>
      </c>
      <c r="R250" s="325">
        <v>0.4</v>
      </c>
      <c r="S250" s="325">
        <v>0.33</v>
      </c>
      <c r="T250" s="325">
        <v>324.0</v>
      </c>
      <c r="U250" s="325">
        <v>54.0</v>
      </c>
      <c r="V250" s="325">
        <v>0.05</v>
      </c>
      <c r="W250" s="325">
        <v>0.08</v>
      </c>
      <c r="X250" s="325">
        <v>0.52</v>
      </c>
      <c r="Y250" s="325">
        <v>7.44</v>
      </c>
      <c r="Z250" s="325"/>
      <c r="AA250" s="325">
        <v>17.0</v>
      </c>
      <c r="AB250" s="325">
        <v>219.0</v>
      </c>
    </row>
    <row r="251" ht="15.75" customHeight="1">
      <c r="A251" s="325">
        <v>249.0</v>
      </c>
      <c r="B251" s="325" t="s">
        <v>1523</v>
      </c>
      <c r="C251" s="325" t="s">
        <v>1522</v>
      </c>
      <c r="D251" s="325" t="s">
        <v>152</v>
      </c>
      <c r="E251" s="325">
        <v>26.0</v>
      </c>
      <c r="F251" s="325">
        <v>109.0</v>
      </c>
      <c r="G251" s="325">
        <v>92.0</v>
      </c>
      <c r="H251" s="325">
        <v>0.7</v>
      </c>
      <c r="I251" s="325">
        <v>0.7</v>
      </c>
      <c r="J251" s="325"/>
      <c r="K251" s="325">
        <v>0.2</v>
      </c>
      <c r="L251" s="325">
        <v>6.4</v>
      </c>
      <c r="M251" s="325"/>
      <c r="N251" s="325"/>
      <c r="O251" s="325">
        <v>0.7</v>
      </c>
      <c r="P251" s="325">
        <v>26.0</v>
      </c>
      <c r="Q251" s="325">
        <v>17.0</v>
      </c>
      <c r="R251" s="325">
        <v>0.13</v>
      </c>
      <c r="S251" s="325">
        <v>0.6</v>
      </c>
      <c r="T251" s="325"/>
      <c r="U251" s="325">
        <v>68.0</v>
      </c>
      <c r="V251" s="325">
        <v>0.03</v>
      </c>
      <c r="W251" s="325">
        <v>0.04</v>
      </c>
      <c r="X251" s="325">
        <v>0.4</v>
      </c>
      <c r="Y251" s="325">
        <v>5.7</v>
      </c>
      <c r="Z251" s="325"/>
      <c r="AA251" s="325"/>
      <c r="AB251" s="325"/>
    </row>
    <row r="252" ht="15.75" customHeight="1">
      <c r="A252" s="325">
        <v>250.0</v>
      </c>
      <c r="B252" s="325" t="s">
        <v>1527</v>
      </c>
      <c r="C252" s="325" t="s">
        <v>1526</v>
      </c>
      <c r="D252" s="325" t="s">
        <v>152</v>
      </c>
      <c r="E252" s="325">
        <v>78.0</v>
      </c>
      <c r="F252" s="325">
        <v>326.0</v>
      </c>
      <c r="G252" s="325">
        <v>76.3</v>
      </c>
      <c r="H252" s="325">
        <v>3.9</v>
      </c>
      <c r="I252" s="325">
        <v>3.9</v>
      </c>
      <c r="J252" s="325"/>
      <c r="K252" s="325">
        <v>0.8</v>
      </c>
      <c r="L252" s="325">
        <v>17.4</v>
      </c>
      <c r="M252" s="325"/>
      <c r="N252" s="325"/>
      <c r="O252" s="325">
        <v>1.6</v>
      </c>
      <c r="P252" s="325"/>
      <c r="Q252" s="325"/>
      <c r="R252" s="325"/>
      <c r="S252" s="325"/>
      <c r="T252" s="325"/>
      <c r="U252" s="325">
        <v>41.0</v>
      </c>
      <c r="V252" s="325"/>
      <c r="W252" s="325"/>
      <c r="X252" s="325"/>
      <c r="Y252" s="325">
        <v>5.66</v>
      </c>
      <c r="Z252" s="325"/>
      <c r="AA252" s="325"/>
      <c r="AB252" s="325"/>
    </row>
    <row r="253" ht="15.75" customHeight="1">
      <c r="A253" s="325">
        <v>251.0</v>
      </c>
      <c r="B253" s="325" t="s">
        <v>1531</v>
      </c>
      <c r="C253" s="325" t="s">
        <v>1530</v>
      </c>
      <c r="D253" s="325" t="s">
        <v>152</v>
      </c>
      <c r="E253" s="325">
        <v>64.0</v>
      </c>
      <c r="F253" s="325">
        <v>268.0</v>
      </c>
      <c r="G253" s="325">
        <v>80.0</v>
      </c>
      <c r="H253" s="325">
        <v>4.2</v>
      </c>
      <c r="I253" s="325">
        <v>4.2</v>
      </c>
      <c r="J253" s="325"/>
      <c r="K253" s="325">
        <v>0.5</v>
      </c>
      <c r="L253" s="325">
        <v>14.1</v>
      </c>
      <c r="M253" s="325"/>
      <c r="N253" s="325"/>
      <c r="O253" s="325">
        <v>1.4</v>
      </c>
      <c r="P253" s="325"/>
      <c r="Q253" s="325"/>
      <c r="R253" s="325"/>
      <c r="S253" s="325"/>
      <c r="T253" s="325"/>
      <c r="U253" s="325"/>
      <c r="V253" s="325"/>
      <c r="W253" s="325"/>
      <c r="X253" s="325"/>
      <c r="Y253" s="325"/>
      <c r="Z253" s="325"/>
      <c r="AA253" s="325"/>
      <c r="AB253" s="325"/>
    </row>
    <row r="254" ht="15.75" customHeight="1">
      <c r="A254" s="325">
        <v>252.0</v>
      </c>
      <c r="B254" s="325" t="s">
        <v>1535</v>
      </c>
      <c r="C254" s="325" t="s">
        <v>1534</v>
      </c>
      <c r="D254" s="325" t="s">
        <v>152</v>
      </c>
      <c r="E254" s="325">
        <v>328.0</v>
      </c>
      <c r="F254" s="325">
        <v>1374.0</v>
      </c>
      <c r="G254" s="325">
        <v>7.8</v>
      </c>
      <c r="H254" s="325">
        <v>9.5</v>
      </c>
      <c r="I254" s="325">
        <v>9.5</v>
      </c>
      <c r="J254" s="325"/>
      <c r="K254" s="325">
        <v>2.8</v>
      </c>
      <c r="L254" s="325">
        <v>78.8</v>
      </c>
      <c r="M254" s="325"/>
      <c r="N254" s="325"/>
      <c r="O254" s="325">
        <v>1.0</v>
      </c>
      <c r="P254" s="325">
        <v>140.0</v>
      </c>
      <c r="Q254" s="325">
        <v>238.0</v>
      </c>
      <c r="R254" s="325"/>
      <c r="S254" s="325">
        <v>3.4</v>
      </c>
      <c r="T254" s="325"/>
      <c r="U254" s="325">
        <v>493.0</v>
      </c>
      <c r="V254" s="325">
        <v>0.24</v>
      </c>
      <c r="W254" s="325">
        <v>0.84</v>
      </c>
      <c r="X254" s="325">
        <v>1.9</v>
      </c>
      <c r="Y254" s="325">
        <v>55.0</v>
      </c>
      <c r="Z254" s="325"/>
      <c r="AA254" s="325"/>
      <c r="AB254" s="325"/>
    </row>
    <row r="255" ht="15.75" customHeight="1">
      <c r="A255" s="325">
        <v>253.0</v>
      </c>
      <c r="B255" s="325" t="s">
        <v>1539</v>
      </c>
      <c r="C255" s="325" t="s">
        <v>1538</v>
      </c>
      <c r="D255" s="325" t="s">
        <v>152</v>
      </c>
      <c r="E255" s="325">
        <v>57.0</v>
      </c>
      <c r="F255" s="325">
        <v>241.0</v>
      </c>
      <c r="G255" s="325">
        <v>82.8</v>
      </c>
      <c r="H255" s="325">
        <v>3.0</v>
      </c>
      <c r="I255" s="325">
        <v>3.0</v>
      </c>
      <c r="J255" s="325"/>
      <c r="K255" s="325">
        <v>0.7</v>
      </c>
      <c r="L255" s="325">
        <v>12.5</v>
      </c>
      <c r="M255" s="325"/>
      <c r="N255" s="325"/>
      <c r="O255" s="325">
        <v>1.0</v>
      </c>
      <c r="P255" s="325"/>
      <c r="Q255" s="325"/>
      <c r="R255" s="325"/>
      <c r="S255" s="325"/>
      <c r="T255" s="325"/>
      <c r="U255" s="325"/>
      <c r="V255" s="325"/>
      <c r="W255" s="325"/>
      <c r="X255" s="325"/>
      <c r="Y255" s="325"/>
      <c r="Z255" s="325"/>
      <c r="AA255" s="325"/>
      <c r="AB255" s="325"/>
    </row>
    <row r="256" ht="15.75" customHeight="1">
      <c r="A256" s="325">
        <v>254.0</v>
      </c>
      <c r="B256" s="325" t="s">
        <v>1542</v>
      </c>
      <c r="C256" s="325" t="s">
        <v>1541</v>
      </c>
      <c r="D256" s="325" t="s">
        <v>152</v>
      </c>
      <c r="E256" s="325">
        <v>115.0</v>
      </c>
      <c r="F256" s="325">
        <v>482.0</v>
      </c>
      <c r="G256" s="325">
        <v>59.4</v>
      </c>
      <c r="H256" s="325">
        <v>6.2</v>
      </c>
      <c r="I256" s="325">
        <v>6.2</v>
      </c>
      <c r="J256" s="325"/>
      <c r="K256" s="325">
        <v>0.3</v>
      </c>
      <c r="L256" s="325">
        <v>32.6</v>
      </c>
      <c r="M256" s="325">
        <v>27.2</v>
      </c>
      <c r="N256" s="325">
        <v>5.4</v>
      </c>
      <c r="O256" s="325">
        <v>1.5</v>
      </c>
      <c r="P256" s="325"/>
      <c r="Q256" s="325"/>
      <c r="R256" s="325">
        <v>0.85</v>
      </c>
      <c r="S256" s="325">
        <v>0.57</v>
      </c>
      <c r="T256" s="325">
        <v>0.0</v>
      </c>
      <c r="U256" s="325">
        <v>0.0</v>
      </c>
      <c r="V256" s="325">
        <v>0.13</v>
      </c>
      <c r="W256" s="325">
        <v>0.07</v>
      </c>
      <c r="X256" s="325">
        <v>0.09</v>
      </c>
      <c r="Y256" s="325">
        <v>12.3</v>
      </c>
      <c r="Z256" s="325"/>
      <c r="AA256" s="325">
        <v>69.0</v>
      </c>
      <c r="AB256" s="325">
        <v>250.0</v>
      </c>
    </row>
    <row r="257" ht="15.75" customHeight="1">
      <c r="A257" s="325">
        <v>255.0</v>
      </c>
      <c r="B257" s="325" t="s">
        <v>1546</v>
      </c>
      <c r="C257" s="325" t="s">
        <v>1545</v>
      </c>
      <c r="D257" s="325" t="s">
        <v>152</v>
      </c>
      <c r="E257" s="325">
        <v>115.0</v>
      </c>
      <c r="F257" s="325">
        <v>482.0</v>
      </c>
      <c r="G257" s="325">
        <v>58.6</v>
      </c>
      <c r="H257" s="325">
        <v>7.7</v>
      </c>
      <c r="I257" s="325">
        <v>7.7</v>
      </c>
      <c r="J257" s="325"/>
      <c r="K257" s="325">
        <v>0.3</v>
      </c>
      <c r="L257" s="325">
        <v>31.8</v>
      </c>
      <c r="M257" s="325">
        <v>26.4</v>
      </c>
      <c r="N257" s="325">
        <v>5.4</v>
      </c>
      <c r="O257" s="325">
        <v>1.6</v>
      </c>
      <c r="P257" s="325"/>
      <c r="Q257" s="325"/>
      <c r="R257" s="325">
        <v>0.82</v>
      </c>
      <c r="S257" s="325">
        <v>0.4</v>
      </c>
      <c r="T257" s="325"/>
      <c r="U257" s="325">
        <v>0.0</v>
      </c>
      <c r="V257" s="325">
        <v>0.13</v>
      </c>
      <c r="W257" s="325">
        <v>0.07</v>
      </c>
      <c r="X257" s="325">
        <v>0.09</v>
      </c>
      <c r="Y257" s="325">
        <v>12.3</v>
      </c>
      <c r="Z257" s="325"/>
      <c r="AA257" s="325">
        <v>69.0</v>
      </c>
      <c r="AB257" s="325">
        <v>250.0</v>
      </c>
    </row>
    <row r="258" ht="15.75" customHeight="1">
      <c r="A258" s="325">
        <v>256.0</v>
      </c>
      <c r="B258" s="325" t="s">
        <v>1550</v>
      </c>
      <c r="C258" s="325" t="s">
        <v>1549</v>
      </c>
      <c r="D258" s="325" t="s">
        <v>152</v>
      </c>
      <c r="E258" s="325">
        <v>203.0</v>
      </c>
      <c r="F258" s="325">
        <v>848.0</v>
      </c>
      <c r="G258" s="325">
        <v>51.5</v>
      </c>
      <c r="H258" s="325">
        <v>5.1</v>
      </c>
      <c r="I258" s="325">
        <v>5.1</v>
      </c>
      <c r="J258" s="325"/>
      <c r="K258" s="325">
        <v>9.1</v>
      </c>
      <c r="L258" s="325">
        <v>33.2</v>
      </c>
      <c r="M258" s="325">
        <v>31.9</v>
      </c>
      <c r="N258" s="325">
        <v>1.3</v>
      </c>
      <c r="O258" s="325">
        <v>1.0</v>
      </c>
      <c r="P258" s="325"/>
      <c r="Q258" s="325"/>
      <c r="R258" s="325">
        <v>2.19</v>
      </c>
      <c r="S258" s="325">
        <v>1.07</v>
      </c>
      <c r="T258" s="325"/>
      <c r="U258" s="325">
        <v>1.0</v>
      </c>
      <c r="V258" s="325">
        <v>0.35</v>
      </c>
      <c r="W258" s="325">
        <v>0.19</v>
      </c>
      <c r="X258" s="325">
        <v>0.24</v>
      </c>
      <c r="Y258" s="325">
        <v>32.78</v>
      </c>
      <c r="Z258" s="325"/>
      <c r="AA258" s="325"/>
      <c r="AB258" s="325"/>
    </row>
    <row r="259" ht="15.75" customHeight="1">
      <c r="A259" s="325">
        <v>257.0</v>
      </c>
      <c r="B259" s="325" t="s">
        <v>1554</v>
      </c>
      <c r="C259" s="325" t="s">
        <v>1553</v>
      </c>
      <c r="D259" s="325" t="s">
        <v>152</v>
      </c>
      <c r="E259" s="325">
        <v>185.0</v>
      </c>
      <c r="F259" s="325">
        <v>775.0</v>
      </c>
      <c r="G259" s="325">
        <v>49.3</v>
      </c>
      <c r="H259" s="325">
        <v>4.8</v>
      </c>
      <c r="I259" s="325">
        <v>4.8</v>
      </c>
      <c r="J259" s="325"/>
      <c r="K259" s="325">
        <v>5.2</v>
      </c>
      <c r="L259" s="325">
        <v>37.2</v>
      </c>
      <c r="M259" s="325">
        <v>36.3</v>
      </c>
      <c r="N259" s="325">
        <v>0.8</v>
      </c>
      <c r="O259" s="325">
        <v>3.5</v>
      </c>
      <c r="P259" s="325"/>
      <c r="Q259" s="325"/>
      <c r="R259" s="325">
        <v>2.49</v>
      </c>
      <c r="S259" s="325">
        <v>1.22</v>
      </c>
      <c r="T259" s="325"/>
      <c r="U259" s="325">
        <v>1.0</v>
      </c>
      <c r="V259" s="325">
        <v>0.4</v>
      </c>
      <c r="W259" s="325">
        <v>0.21</v>
      </c>
      <c r="X259" s="325">
        <v>0.27</v>
      </c>
      <c r="Y259" s="325">
        <v>37.42</v>
      </c>
      <c r="Z259" s="325"/>
      <c r="AA259" s="325"/>
      <c r="AB259" s="325"/>
    </row>
    <row r="260" ht="15.75" customHeight="1">
      <c r="A260" s="325">
        <v>258.0</v>
      </c>
      <c r="B260" s="325" t="s">
        <v>1558</v>
      </c>
      <c r="C260" s="325" t="s">
        <v>1557</v>
      </c>
      <c r="D260" s="325" t="s">
        <v>152</v>
      </c>
      <c r="E260" s="325">
        <v>77.0</v>
      </c>
      <c r="F260" s="325">
        <v>321.0</v>
      </c>
      <c r="G260" s="325">
        <v>73.2</v>
      </c>
      <c r="H260" s="325">
        <v>4.9</v>
      </c>
      <c r="I260" s="325">
        <v>4.9</v>
      </c>
      <c r="J260" s="325"/>
      <c r="K260" s="325">
        <v>0.2</v>
      </c>
      <c r="L260" s="325">
        <v>20.9</v>
      </c>
      <c r="M260" s="325">
        <v>17.8</v>
      </c>
      <c r="N260" s="325">
        <v>3.1</v>
      </c>
      <c r="O260" s="325">
        <v>0.9</v>
      </c>
      <c r="P260" s="325"/>
      <c r="Q260" s="325"/>
      <c r="R260" s="325">
        <v>0.47</v>
      </c>
      <c r="S260" s="325">
        <v>0.23</v>
      </c>
      <c r="T260" s="325"/>
      <c r="U260" s="325">
        <v>0.0</v>
      </c>
      <c r="V260" s="325">
        <v>0.07</v>
      </c>
      <c r="W260" s="325">
        <v>0.04</v>
      </c>
      <c r="X260" s="325">
        <v>0.05</v>
      </c>
      <c r="Y260" s="325">
        <v>7.04</v>
      </c>
      <c r="Z260" s="325"/>
      <c r="AA260" s="325"/>
      <c r="AB260" s="325"/>
    </row>
    <row r="261" ht="15.75" customHeight="1">
      <c r="A261" s="325">
        <v>259.0</v>
      </c>
      <c r="B261" s="325" t="s">
        <v>1562</v>
      </c>
      <c r="C261" s="325" t="s">
        <v>1561</v>
      </c>
      <c r="D261" s="325" t="s">
        <v>152</v>
      </c>
      <c r="E261" s="325">
        <v>84.0</v>
      </c>
      <c r="F261" s="325">
        <v>353.0</v>
      </c>
      <c r="G261" s="325">
        <v>69.0</v>
      </c>
      <c r="H261" s="325">
        <v>5.0</v>
      </c>
      <c r="I261" s="325">
        <v>5.0</v>
      </c>
      <c r="J261" s="325"/>
      <c r="K261" s="325">
        <v>0.3</v>
      </c>
      <c r="L261" s="325">
        <v>21.6</v>
      </c>
      <c r="M261" s="325">
        <v>19.6</v>
      </c>
      <c r="N261" s="325">
        <v>2.0</v>
      </c>
      <c r="O261" s="325">
        <v>4.1</v>
      </c>
      <c r="P261" s="325"/>
      <c r="Q261" s="325"/>
      <c r="R261" s="325">
        <v>0.67</v>
      </c>
      <c r="S261" s="325">
        <v>0.33</v>
      </c>
      <c r="T261" s="325"/>
      <c r="U261" s="325">
        <v>0.0</v>
      </c>
      <c r="V261" s="325">
        <v>0.11</v>
      </c>
      <c r="W261" s="325">
        <v>0.06</v>
      </c>
      <c r="X261" s="325">
        <v>0.07</v>
      </c>
      <c r="Y261" s="325">
        <v>9.99</v>
      </c>
      <c r="Z261" s="325"/>
      <c r="AA261" s="325"/>
      <c r="AB261" s="325"/>
    </row>
    <row r="262" ht="15.75" customHeight="1">
      <c r="A262" s="325">
        <v>260.0</v>
      </c>
      <c r="B262" s="325" t="s">
        <v>1565</v>
      </c>
      <c r="C262" s="325" t="s">
        <v>1564</v>
      </c>
      <c r="D262" s="325" t="s">
        <v>152</v>
      </c>
      <c r="E262" s="325">
        <v>31.0</v>
      </c>
      <c r="F262" s="325">
        <v>131.0</v>
      </c>
      <c r="G262" s="325">
        <v>78.6</v>
      </c>
      <c r="H262" s="325">
        <v>2.3</v>
      </c>
      <c r="I262" s="325">
        <v>2.3</v>
      </c>
      <c r="J262" s="325"/>
      <c r="K262" s="325">
        <v>0.6</v>
      </c>
      <c r="L262" s="325">
        <v>5.8</v>
      </c>
      <c r="M262" s="325"/>
      <c r="N262" s="325"/>
      <c r="O262" s="325">
        <v>12.7</v>
      </c>
      <c r="P262" s="325">
        <v>66.0</v>
      </c>
      <c r="Q262" s="325">
        <v>8.0</v>
      </c>
      <c r="R262" s="325"/>
      <c r="S262" s="325">
        <v>4.2</v>
      </c>
      <c r="T262" s="325"/>
      <c r="U262" s="325">
        <v>3.0</v>
      </c>
      <c r="V262" s="325">
        <v>0.04</v>
      </c>
      <c r="W262" s="325">
        <v>0.15</v>
      </c>
      <c r="X262" s="325">
        <v>0.0</v>
      </c>
      <c r="Y262" s="325">
        <v>0.0</v>
      </c>
      <c r="Z262" s="325"/>
      <c r="AA262" s="325"/>
      <c r="AB262" s="325"/>
    </row>
    <row r="263" ht="15.75" customHeight="1">
      <c r="A263" s="325">
        <v>261.0</v>
      </c>
      <c r="B263" s="325" t="s">
        <v>1569</v>
      </c>
      <c r="C263" s="325" t="s">
        <v>1568</v>
      </c>
      <c r="D263" s="325" t="s">
        <v>152</v>
      </c>
      <c r="E263" s="325">
        <v>22.0</v>
      </c>
      <c r="F263" s="325">
        <v>91.0</v>
      </c>
      <c r="G263" s="325">
        <v>91.1</v>
      </c>
      <c r="H263" s="325">
        <v>1.4</v>
      </c>
      <c r="I263" s="325">
        <v>1.4</v>
      </c>
      <c r="J263" s="325"/>
      <c r="K263" s="325">
        <v>0.4</v>
      </c>
      <c r="L263" s="325">
        <v>6.9</v>
      </c>
      <c r="M263" s="325">
        <v>4.4</v>
      </c>
      <c r="N263" s="325">
        <v>2.5</v>
      </c>
      <c r="O263" s="325">
        <v>0.3</v>
      </c>
      <c r="P263" s="325">
        <v>20.0</v>
      </c>
      <c r="Q263" s="325">
        <v>35.0</v>
      </c>
      <c r="R263" s="325">
        <v>0.15</v>
      </c>
      <c r="S263" s="325">
        <v>0.21</v>
      </c>
      <c r="T263" s="325"/>
      <c r="U263" s="325">
        <v>0.0</v>
      </c>
      <c r="V263" s="325">
        <v>0.04</v>
      </c>
      <c r="W263" s="325">
        <v>0.02</v>
      </c>
      <c r="X263" s="325">
        <v>0.59</v>
      </c>
      <c r="Y263" s="325">
        <v>9.84</v>
      </c>
      <c r="Z263" s="325"/>
      <c r="AA263" s="325">
        <v>6.0</v>
      </c>
      <c r="AB263" s="325">
        <v>168.0</v>
      </c>
    </row>
    <row r="264" ht="15.75" customHeight="1">
      <c r="A264" s="325">
        <v>262.0</v>
      </c>
      <c r="B264" s="325" t="s">
        <v>1573</v>
      </c>
      <c r="C264" s="325" t="s">
        <v>1572</v>
      </c>
      <c r="D264" s="325" t="s">
        <v>152</v>
      </c>
      <c r="E264" s="325">
        <v>28.0</v>
      </c>
      <c r="F264" s="325">
        <v>117.0</v>
      </c>
      <c r="G264" s="325">
        <v>89.3</v>
      </c>
      <c r="H264" s="325">
        <v>1.4</v>
      </c>
      <c r="I264" s="325">
        <v>1.4</v>
      </c>
      <c r="J264" s="325"/>
      <c r="K264" s="325">
        <v>0.4</v>
      </c>
      <c r="L264" s="325">
        <v>8.5</v>
      </c>
      <c r="M264" s="325">
        <v>6.0</v>
      </c>
      <c r="N264" s="325">
        <v>2.5</v>
      </c>
      <c r="O264" s="325">
        <v>0.4</v>
      </c>
      <c r="P264" s="325">
        <v>20.0</v>
      </c>
      <c r="Q264" s="325">
        <v>35.0</v>
      </c>
      <c r="R264" s="325">
        <v>0.23</v>
      </c>
      <c r="S264" s="325">
        <v>0.22</v>
      </c>
      <c r="T264" s="325">
        <v>0.0</v>
      </c>
      <c r="U264" s="325">
        <v>0.0</v>
      </c>
      <c r="V264" s="325">
        <v>0.04</v>
      </c>
      <c r="W264" s="325">
        <v>0.02</v>
      </c>
      <c r="X264" s="325">
        <v>0.59</v>
      </c>
      <c r="Y264" s="325">
        <v>9.84</v>
      </c>
      <c r="Z264" s="325"/>
      <c r="AA264" s="325">
        <v>6.0</v>
      </c>
      <c r="AB264" s="325">
        <v>168.0</v>
      </c>
    </row>
    <row r="265" ht="15.75" customHeight="1">
      <c r="A265" s="325">
        <v>263.0</v>
      </c>
      <c r="B265" s="325" t="s">
        <v>1577</v>
      </c>
      <c r="C265" s="325" t="s">
        <v>1576</v>
      </c>
      <c r="D265" s="325" t="s">
        <v>152</v>
      </c>
      <c r="E265" s="325">
        <v>45.0</v>
      </c>
      <c r="F265" s="325">
        <v>188.0</v>
      </c>
      <c r="G265" s="325">
        <v>85.3</v>
      </c>
      <c r="H265" s="325">
        <v>3.3</v>
      </c>
      <c r="I265" s="325">
        <v>3.3</v>
      </c>
      <c r="J265" s="325"/>
      <c r="K265" s="325">
        <v>0.4</v>
      </c>
      <c r="L265" s="325">
        <v>9.3</v>
      </c>
      <c r="M265" s="325"/>
      <c r="N265" s="325"/>
      <c r="O265" s="325">
        <v>1.7</v>
      </c>
      <c r="P265" s="325">
        <v>335.0</v>
      </c>
      <c r="Q265" s="325">
        <v>57.0</v>
      </c>
      <c r="R265" s="325"/>
      <c r="S265" s="325">
        <v>8.3</v>
      </c>
      <c r="T265" s="325"/>
      <c r="U265" s="325">
        <v>189.0</v>
      </c>
      <c r="V265" s="325">
        <v>0.06</v>
      </c>
      <c r="W265" s="325">
        <v>0.43</v>
      </c>
      <c r="X265" s="325">
        <v>1.02</v>
      </c>
      <c r="Y265" s="325">
        <v>70.0</v>
      </c>
      <c r="Z265" s="325"/>
      <c r="AA265" s="325"/>
      <c r="AB265" s="325"/>
    </row>
    <row r="266" ht="15.75" customHeight="1">
      <c r="A266" s="325">
        <v>264.0</v>
      </c>
      <c r="B266" s="325" t="s">
        <v>1581</v>
      </c>
      <c r="C266" s="325" t="s">
        <v>1580</v>
      </c>
      <c r="D266" s="325" t="s">
        <v>152</v>
      </c>
      <c r="E266" s="325">
        <v>92.0</v>
      </c>
      <c r="F266" s="325">
        <v>385.0</v>
      </c>
      <c r="G266" s="325">
        <v>73.7</v>
      </c>
      <c r="H266" s="325">
        <v>1.8</v>
      </c>
      <c r="I266" s="325">
        <v>1.8</v>
      </c>
      <c r="J266" s="325"/>
      <c r="K266" s="325">
        <v>0.5</v>
      </c>
      <c r="L266" s="325">
        <v>23.5</v>
      </c>
      <c r="M266" s="325"/>
      <c r="N266" s="325"/>
      <c r="O266" s="325">
        <v>0.5</v>
      </c>
      <c r="P266" s="325">
        <v>22.0</v>
      </c>
      <c r="Q266" s="325">
        <v>56.0</v>
      </c>
      <c r="R266" s="325"/>
      <c r="S266" s="325">
        <v>2.1</v>
      </c>
      <c r="T266" s="325"/>
      <c r="U266" s="325"/>
      <c r="V266" s="325">
        <v>0.03</v>
      </c>
      <c r="W266" s="325">
        <v>0.1</v>
      </c>
      <c r="X266" s="325">
        <v>0.67</v>
      </c>
      <c r="Y266" s="325">
        <v>5.0</v>
      </c>
      <c r="Z266" s="325"/>
      <c r="AA266" s="325"/>
      <c r="AB266" s="325"/>
    </row>
    <row r="267" ht="15.75" customHeight="1">
      <c r="A267" s="325">
        <v>265.0</v>
      </c>
      <c r="B267" s="325" t="s">
        <v>1585</v>
      </c>
      <c r="C267" s="325" t="s">
        <v>1584</v>
      </c>
      <c r="D267" s="325" t="s">
        <v>152</v>
      </c>
      <c r="E267" s="325">
        <v>15.0</v>
      </c>
      <c r="F267" s="325">
        <v>62.0</v>
      </c>
      <c r="G267" s="325">
        <v>95.1</v>
      </c>
      <c r="H267" s="325">
        <v>1.4</v>
      </c>
      <c r="I267" s="325">
        <v>1.4</v>
      </c>
      <c r="J267" s="325"/>
      <c r="K267" s="325">
        <v>1.1</v>
      </c>
      <c r="L267" s="325">
        <v>2.0</v>
      </c>
      <c r="M267" s="325">
        <v>0.7</v>
      </c>
      <c r="N267" s="325">
        <v>1.2</v>
      </c>
      <c r="O267" s="325">
        <v>0.5</v>
      </c>
      <c r="P267" s="325"/>
      <c r="Q267" s="325"/>
      <c r="R267" s="325"/>
      <c r="S267" s="325">
        <v>13.38</v>
      </c>
      <c r="T267" s="325">
        <v>1210.0</v>
      </c>
      <c r="U267" s="325">
        <v>202.0</v>
      </c>
      <c r="V267" s="325">
        <v>0.08</v>
      </c>
      <c r="W267" s="325"/>
      <c r="X267" s="325"/>
      <c r="Y267" s="325"/>
      <c r="Z267" s="325"/>
      <c r="AA267" s="325">
        <v>32.0</v>
      </c>
      <c r="AB267" s="325"/>
    </row>
    <row r="268" ht="15.75" customHeight="1">
      <c r="A268" s="325">
        <v>266.0</v>
      </c>
      <c r="B268" s="325" t="s">
        <v>1589</v>
      </c>
      <c r="C268" s="325" t="s">
        <v>1588</v>
      </c>
      <c r="D268" s="325" t="s">
        <v>152</v>
      </c>
      <c r="E268" s="325">
        <v>20.0</v>
      </c>
      <c r="F268" s="325">
        <v>86.0</v>
      </c>
      <c r="G268" s="325">
        <v>91.9</v>
      </c>
      <c r="H268" s="325">
        <v>2.1</v>
      </c>
      <c r="I268" s="325">
        <v>2.1</v>
      </c>
      <c r="J268" s="325"/>
      <c r="K268" s="325">
        <v>0.6</v>
      </c>
      <c r="L268" s="325">
        <v>4.7</v>
      </c>
      <c r="M268" s="325">
        <v>2.9</v>
      </c>
      <c r="N268" s="325">
        <v>1.8</v>
      </c>
      <c r="O268" s="325">
        <v>0.7</v>
      </c>
      <c r="P268" s="325"/>
      <c r="Q268" s="325"/>
      <c r="R268" s="325"/>
      <c r="S268" s="325">
        <v>0.49</v>
      </c>
      <c r="T268" s="325">
        <v>2.0</v>
      </c>
      <c r="U268" s="325">
        <v>0.0</v>
      </c>
      <c r="V268" s="325">
        <v>0.08</v>
      </c>
      <c r="W268" s="325"/>
      <c r="X268" s="325"/>
      <c r="Y268" s="325"/>
      <c r="Z268" s="325"/>
      <c r="AA268" s="325">
        <v>19.0</v>
      </c>
      <c r="AB268" s="325"/>
    </row>
    <row r="269" ht="15.75" customHeight="1">
      <c r="A269" s="325">
        <v>267.0</v>
      </c>
      <c r="B269" s="325" t="s">
        <v>1593</v>
      </c>
      <c r="C269" s="325" t="s">
        <v>1592</v>
      </c>
      <c r="D269" s="325" t="s">
        <v>152</v>
      </c>
      <c r="E269" s="325">
        <v>15.0</v>
      </c>
      <c r="F269" s="325">
        <v>62.0</v>
      </c>
      <c r="G269" s="325">
        <v>88.4</v>
      </c>
      <c r="H269" s="325">
        <v>3.5</v>
      </c>
      <c r="I269" s="325">
        <v>3.5</v>
      </c>
      <c r="J269" s="325"/>
      <c r="K269" s="325">
        <v>0.2</v>
      </c>
      <c r="L269" s="325">
        <v>5.9</v>
      </c>
      <c r="M269" s="325">
        <v>1.2</v>
      </c>
      <c r="N269" s="325">
        <v>4.7</v>
      </c>
      <c r="O269" s="325">
        <v>1.9</v>
      </c>
      <c r="P269" s="325">
        <v>135.0</v>
      </c>
      <c r="Q269" s="325">
        <v>60.0</v>
      </c>
      <c r="R269" s="325">
        <v>0.6</v>
      </c>
      <c r="S269" s="325">
        <v>4.5</v>
      </c>
      <c r="T269" s="325">
        <v>605.0</v>
      </c>
      <c r="U269" s="325">
        <v>101.0</v>
      </c>
      <c r="V269" s="325"/>
      <c r="W269" s="325"/>
      <c r="X269" s="325"/>
      <c r="Y269" s="325">
        <v>4.78</v>
      </c>
      <c r="Z269" s="325"/>
      <c r="AA269" s="325">
        <v>22.0</v>
      </c>
      <c r="AB269" s="325">
        <v>802.0</v>
      </c>
    </row>
    <row r="270" ht="15.75" customHeight="1">
      <c r="A270" s="325">
        <v>268.0</v>
      </c>
      <c r="B270" s="325" t="s">
        <v>1597</v>
      </c>
      <c r="C270" s="325" t="s">
        <v>1596</v>
      </c>
      <c r="D270" s="325" t="s">
        <v>152</v>
      </c>
      <c r="E270" s="325">
        <v>30.0</v>
      </c>
      <c r="F270" s="325">
        <v>128.0</v>
      </c>
      <c r="G270" s="325">
        <v>86.9</v>
      </c>
      <c r="H270" s="325">
        <v>4.8</v>
      </c>
      <c r="I270" s="325">
        <v>4.8</v>
      </c>
      <c r="J270" s="325"/>
      <c r="K270" s="325">
        <v>1.4</v>
      </c>
      <c r="L270" s="325">
        <v>4.7</v>
      </c>
      <c r="M270" s="325">
        <v>1.9</v>
      </c>
      <c r="N270" s="325">
        <v>2.8</v>
      </c>
      <c r="O270" s="325">
        <v>2.2</v>
      </c>
      <c r="P270" s="325"/>
      <c r="Q270" s="325"/>
      <c r="R270" s="325"/>
      <c r="S270" s="325">
        <v>21.29</v>
      </c>
      <c r="T270" s="325">
        <v>2930.0</v>
      </c>
      <c r="U270" s="325">
        <v>488.0</v>
      </c>
      <c r="V270" s="325">
        <v>0.09</v>
      </c>
      <c r="W270" s="325"/>
      <c r="X270" s="325"/>
      <c r="Y270" s="325"/>
      <c r="Z270" s="325"/>
      <c r="AA270" s="325">
        <v>32.0</v>
      </c>
      <c r="AB270" s="325"/>
    </row>
    <row r="271" ht="15.75" customHeight="1">
      <c r="A271" s="325">
        <v>269.0</v>
      </c>
      <c r="B271" s="325" t="s">
        <v>1600</v>
      </c>
      <c r="C271" s="325" t="s">
        <v>1599</v>
      </c>
      <c r="D271" s="325" t="s">
        <v>152</v>
      </c>
      <c r="E271" s="325">
        <v>269.0</v>
      </c>
      <c r="F271" s="325">
        <v>1126.0</v>
      </c>
      <c r="G271" s="325">
        <v>7.7</v>
      </c>
      <c r="H271" s="325">
        <v>22.8</v>
      </c>
      <c r="I271" s="325">
        <v>22.8</v>
      </c>
      <c r="J271" s="325"/>
      <c r="K271" s="325">
        <v>7.2</v>
      </c>
      <c r="L271" s="325">
        <v>50.2</v>
      </c>
      <c r="M271" s="325">
        <v>42.8</v>
      </c>
      <c r="N271" s="325">
        <v>7.4</v>
      </c>
      <c r="O271" s="325"/>
      <c r="P271" s="325">
        <v>1139.0</v>
      </c>
      <c r="Q271" s="325">
        <v>313.0</v>
      </c>
      <c r="R271" s="325">
        <v>3.9</v>
      </c>
      <c r="S271" s="325">
        <v>32.3</v>
      </c>
      <c r="T271" s="325"/>
      <c r="U271" s="325">
        <v>1260.0</v>
      </c>
      <c r="V271" s="325">
        <v>0.25</v>
      </c>
      <c r="W271" s="325">
        <v>1.34</v>
      </c>
      <c r="X271" s="325">
        <v>8.95</v>
      </c>
      <c r="Y271" s="325">
        <v>50.0</v>
      </c>
      <c r="Z271" s="325">
        <v>274.0</v>
      </c>
      <c r="AA271" s="325">
        <v>62.0</v>
      </c>
      <c r="AB271" s="325">
        <v>3020.0</v>
      </c>
    </row>
    <row r="272" ht="15.75" customHeight="1">
      <c r="A272" s="325">
        <v>270.0</v>
      </c>
      <c r="B272" s="325" t="s">
        <v>1604</v>
      </c>
      <c r="C272" s="325" t="s">
        <v>1603</v>
      </c>
      <c r="D272" s="325" t="s">
        <v>152</v>
      </c>
      <c r="E272" s="325">
        <v>19.0</v>
      </c>
      <c r="F272" s="325">
        <v>80.0</v>
      </c>
      <c r="G272" s="325">
        <v>92.8</v>
      </c>
      <c r="H272" s="325">
        <v>1.9</v>
      </c>
      <c r="I272" s="325">
        <v>1.9</v>
      </c>
      <c r="J272" s="325"/>
      <c r="K272" s="325">
        <v>0.2</v>
      </c>
      <c r="L272" s="325">
        <v>3.6</v>
      </c>
      <c r="M272" s="325"/>
      <c r="N272" s="325"/>
      <c r="O272" s="325">
        <v>1.5</v>
      </c>
      <c r="P272" s="325"/>
      <c r="Q272" s="325"/>
      <c r="R272" s="325"/>
      <c r="S272" s="325"/>
      <c r="T272" s="325"/>
      <c r="U272" s="325"/>
      <c r="V272" s="325">
        <v>0.04</v>
      </c>
      <c r="W272" s="325">
        <v>0.04</v>
      </c>
      <c r="X272" s="325">
        <v>0.3</v>
      </c>
      <c r="Y272" s="325">
        <v>15.9</v>
      </c>
      <c r="Z272" s="325"/>
      <c r="AA272" s="325"/>
      <c r="AB272" s="325"/>
    </row>
    <row r="273" ht="15.75" customHeight="1">
      <c r="A273" s="325">
        <v>271.0</v>
      </c>
      <c r="B273" s="325" t="s">
        <v>1608</v>
      </c>
      <c r="C273" s="325" t="s">
        <v>1607</v>
      </c>
      <c r="D273" s="325" t="s">
        <v>152</v>
      </c>
      <c r="E273" s="325">
        <v>49.0</v>
      </c>
      <c r="F273" s="325">
        <v>205.0</v>
      </c>
      <c r="G273" s="325">
        <v>84.9</v>
      </c>
      <c r="H273" s="325">
        <v>0.1</v>
      </c>
      <c r="I273" s="325">
        <v>0.1</v>
      </c>
      <c r="J273" s="325"/>
      <c r="K273" s="325">
        <v>0.4</v>
      </c>
      <c r="L273" s="325">
        <v>13.7</v>
      </c>
      <c r="M273" s="325">
        <v>11.8</v>
      </c>
      <c r="N273" s="325">
        <v>2.0</v>
      </c>
      <c r="O273" s="325">
        <v>0.8</v>
      </c>
      <c r="P273" s="325">
        <v>12.0</v>
      </c>
      <c r="Q273" s="325">
        <v>30.0</v>
      </c>
      <c r="R273" s="325">
        <v>0.44</v>
      </c>
      <c r="S273" s="325">
        <v>0.25</v>
      </c>
      <c r="T273" s="325">
        <v>110.0</v>
      </c>
      <c r="U273" s="325">
        <v>18.0</v>
      </c>
      <c r="V273" s="325">
        <v>0.04</v>
      </c>
      <c r="W273" s="325">
        <v>0.0</v>
      </c>
      <c r="X273" s="325">
        <v>0.35</v>
      </c>
      <c r="Y273" s="325">
        <v>0.93</v>
      </c>
      <c r="Z273" s="325">
        <v>0.0</v>
      </c>
      <c r="AA273" s="325">
        <v>7.0</v>
      </c>
      <c r="AB273" s="325">
        <v>356.0</v>
      </c>
    </row>
    <row r="274" ht="15.75" customHeight="1">
      <c r="A274" s="325">
        <v>272.0</v>
      </c>
      <c r="B274" s="325" t="s">
        <v>1611</v>
      </c>
      <c r="C274" s="325" t="s">
        <v>1610</v>
      </c>
      <c r="D274" s="325" t="s">
        <v>152</v>
      </c>
      <c r="E274" s="325">
        <v>10.0</v>
      </c>
      <c r="F274" s="325">
        <v>42.0</v>
      </c>
      <c r="G274" s="325">
        <v>95.9</v>
      </c>
      <c r="H274" s="325">
        <v>1.3</v>
      </c>
      <c r="I274" s="325">
        <v>1.3</v>
      </c>
      <c r="J274" s="325"/>
      <c r="K274" s="325">
        <v>0.1</v>
      </c>
      <c r="L274" s="325">
        <v>2.3</v>
      </c>
      <c r="M274" s="325">
        <v>1.7</v>
      </c>
      <c r="N274" s="325">
        <v>0.6</v>
      </c>
      <c r="O274" s="325"/>
      <c r="P274" s="325">
        <v>39.0</v>
      </c>
      <c r="Q274" s="325">
        <v>40.0</v>
      </c>
      <c r="R274" s="325"/>
      <c r="S274" s="325">
        <v>1.3</v>
      </c>
      <c r="T274" s="325"/>
      <c r="U274" s="325">
        <v>0.0</v>
      </c>
      <c r="V274" s="325">
        <v>0.09</v>
      </c>
      <c r="W274" s="325">
        <v>0.07</v>
      </c>
      <c r="X274" s="325">
        <v>0.31</v>
      </c>
      <c r="Y274" s="325">
        <v>10.0</v>
      </c>
      <c r="Z274" s="325"/>
      <c r="AA274" s="325"/>
      <c r="AB274" s="325"/>
    </row>
    <row r="275" ht="15.75" customHeight="1">
      <c r="A275" s="325">
        <v>273.0</v>
      </c>
      <c r="B275" s="325" t="s">
        <v>1615</v>
      </c>
      <c r="C275" s="325" t="s">
        <v>1614</v>
      </c>
      <c r="D275" s="325" t="s">
        <v>152</v>
      </c>
      <c r="E275" s="325">
        <v>254.0</v>
      </c>
      <c r="F275" s="325">
        <v>1061.0</v>
      </c>
      <c r="G275" s="325">
        <v>12.1</v>
      </c>
      <c r="H275" s="325">
        <v>29.5</v>
      </c>
      <c r="I275" s="325">
        <v>29.5</v>
      </c>
      <c r="J275" s="325"/>
      <c r="K275" s="325">
        <v>6.0</v>
      </c>
      <c r="L275" s="325">
        <v>36.8</v>
      </c>
      <c r="M275" s="325"/>
      <c r="N275" s="325"/>
      <c r="O275" s="325">
        <v>15.6</v>
      </c>
      <c r="P275" s="325">
        <v>1600.0</v>
      </c>
      <c r="Q275" s="325">
        <v>333.0</v>
      </c>
      <c r="R275" s="325"/>
      <c r="S275" s="325">
        <v>41.1</v>
      </c>
      <c r="T275" s="325"/>
      <c r="U275" s="325"/>
      <c r="V275" s="325">
        <v>0.61</v>
      </c>
      <c r="W275" s="325">
        <v>1.38</v>
      </c>
      <c r="X275" s="325"/>
      <c r="Y275" s="325">
        <v>0.0</v>
      </c>
      <c r="Z275" s="325"/>
      <c r="AA275" s="325"/>
      <c r="AB275" s="325"/>
    </row>
    <row r="276" ht="15.75" customHeight="1">
      <c r="A276" s="325">
        <v>274.0</v>
      </c>
      <c r="B276" s="325" t="s">
        <v>1619</v>
      </c>
      <c r="C276" s="325" t="s">
        <v>1618</v>
      </c>
      <c r="D276" s="325" t="s">
        <v>152</v>
      </c>
      <c r="E276" s="325">
        <v>5.0</v>
      </c>
      <c r="F276" s="325">
        <v>20.0</v>
      </c>
      <c r="G276" s="325">
        <v>96.1</v>
      </c>
      <c r="H276" s="325">
        <v>1.0</v>
      </c>
      <c r="I276" s="325">
        <v>1.0</v>
      </c>
      <c r="J276" s="325"/>
      <c r="K276" s="325">
        <v>0.3</v>
      </c>
      <c r="L276" s="325">
        <v>1.8</v>
      </c>
      <c r="M276" s="325">
        <v>0.1</v>
      </c>
      <c r="N276" s="325">
        <v>1.7</v>
      </c>
      <c r="O276" s="325">
        <v>0.8</v>
      </c>
      <c r="P276" s="325"/>
      <c r="Q276" s="325"/>
      <c r="R276" s="325"/>
      <c r="S276" s="325">
        <v>10.14</v>
      </c>
      <c r="T276" s="325">
        <v>880.0</v>
      </c>
      <c r="U276" s="325">
        <v>147.0</v>
      </c>
      <c r="V276" s="325">
        <v>0.0</v>
      </c>
      <c r="W276" s="325"/>
      <c r="X276" s="325"/>
      <c r="Y276" s="325">
        <v>5.22</v>
      </c>
      <c r="Z276" s="325"/>
      <c r="AA276" s="325">
        <v>113.0</v>
      </c>
      <c r="AB276" s="325"/>
    </row>
    <row r="277" ht="15.75" customHeight="1">
      <c r="A277" s="325">
        <v>275.0</v>
      </c>
      <c r="B277" s="325" t="s">
        <v>1623</v>
      </c>
      <c r="C277" s="325" t="s">
        <v>1622</v>
      </c>
      <c r="D277" s="325" t="s">
        <v>152</v>
      </c>
      <c r="E277" s="325">
        <v>28.0</v>
      </c>
      <c r="F277" s="325">
        <v>117.0</v>
      </c>
      <c r="G277" s="325">
        <v>84.1</v>
      </c>
      <c r="H277" s="325">
        <v>5.7</v>
      </c>
      <c r="I277" s="325">
        <v>5.7</v>
      </c>
      <c r="J277" s="325"/>
      <c r="K277" s="325">
        <v>0.3</v>
      </c>
      <c r="L277" s="325">
        <v>6.6</v>
      </c>
      <c r="M277" s="325">
        <v>3.2</v>
      </c>
      <c r="N277" s="325">
        <v>3.4</v>
      </c>
      <c r="O277" s="325">
        <v>3.2</v>
      </c>
      <c r="P277" s="325">
        <v>271.0</v>
      </c>
      <c r="Q277" s="325">
        <v>20.0</v>
      </c>
      <c r="R277" s="325">
        <v>0.94</v>
      </c>
      <c r="S277" s="325"/>
      <c r="T277" s="325">
        <v>3033.0</v>
      </c>
      <c r="U277" s="325">
        <v>506.0</v>
      </c>
      <c r="V277" s="325">
        <v>0.11</v>
      </c>
      <c r="W277" s="325">
        <v>0.27</v>
      </c>
      <c r="X277" s="325">
        <v>77.29</v>
      </c>
      <c r="Y277" s="325">
        <v>35.53</v>
      </c>
      <c r="Z277" s="325"/>
      <c r="AA277" s="325">
        <v>38.0</v>
      </c>
      <c r="AB277" s="325">
        <v>144.0</v>
      </c>
    </row>
    <row r="278" ht="15.75" customHeight="1">
      <c r="A278" s="325">
        <v>276.0</v>
      </c>
      <c r="B278" s="325" t="s">
        <v>1627</v>
      </c>
      <c r="C278" s="325" t="s">
        <v>1626</v>
      </c>
      <c r="D278" s="325" t="s">
        <v>152</v>
      </c>
      <c r="E278" s="325">
        <v>31.0</v>
      </c>
      <c r="F278" s="325">
        <v>131.0</v>
      </c>
      <c r="G278" s="325">
        <v>90.7</v>
      </c>
      <c r="H278" s="325">
        <v>1.3</v>
      </c>
      <c r="I278" s="325">
        <v>1.3</v>
      </c>
      <c r="J278" s="325"/>
      <c r="K278" s="325">
        <v>0.2</v>
      </c>
      <c r="L278" s="325">
        <v>7.5</v>
      </c>
      <c r="M278" s="325"/>
      <c r="N278" s="325"/>
      <c r="O278" s="325">
        <v>0.4</v>
      </c>
      <c r="P278" s="325">
        <v>21.0</v>
      </c>
      <c r="Q278" s="325">
        <v>29.0</v>
      </c>
      <c r="R278" s="325"/>
      <c r="S278" s="325">
        <v>1.1</v>
      </c>
      <c r="T278" s="325"/>
      <c r="U278" s="325">
        <v>54.0</v>
      </c>
      <c r="V278" s="325">
        <v>0.07</v>
      </c>
      <c r="W278" s="325">
        <v>0.2</v>
      </c>
      <c r="X278" s="325">
        <v>1.12</v>
      </c>
      <c r="Y278" s="325">
        <v>55.0</v>
      </c>
      <c r="Z278" s="325"/>
      <c r="AA278" s="325"/>
      <c r="AB278" s="325"/>
    </row>
    <row r="279" ht="15.75" customHeight="1">
      <c r="A279" s="325">
        <v>277.0</v>
      </c>
      <c r="B279" s="325" t="s">
        <v>1631</v>
      </c>
      <c r="C279" s="325" t="s">
        <v>1630</v>
      </c>
      <c r="D279" s="325" t="s">
        <v>152</v>
      </c>
      <c r="E279" s="325">
        <v>17.0</v>
      </c>
      <c r="F279" s="325">
        <v>69.0</v>
      </c>
      <c r="G279" s="325">
        <v>93.7</v>
      </c>
      <c r="H279" s="325">
        <v>0.2</v>
      </c>
      <c r="I279" s="325">
        <v>0.2</v>
      </c>
      <c r="J279" s="325"/>
      <c r="K279" s="325">
        <v>0.1</v>
      </c>
      <c r="L279" s="325">
        <v>5.5</v>
      </c>
      <c r="M279" s="325">
        <v>4.2</v>
      </c>
      <c r="N279" s="325">
        <v>1.4</v>
      </c>
      <c r="O279" s="325">
        <v>0.4</v>
      </c>
      <c r="P279" s="325">
        <v>10.0</v>
      </c>
      <c r="Q279" s="325">
        <v>0.0</v>
      </c>
      <c r="R279" s="325">
        <v>0.0</v>
      </c>
      <c r="S279" s="325">
        <v>0.03</v>
      </c>
      <c r="T279" s="325">
        <v>228.0</v>
      </c>
      <c r="U279" s="325">
        <v>38.0</v>
      </c>
      <c r="V279" s="325">
        <v>0.05</v>
      </c>
      <c r="W279" s="325">
        <v>0.0</v>
      </c>
      <c r="X279" s="325">
        <v>0.5</v>
      </c>
      <c r="Y279" s="325">
        <v>1.34</v>
      </c>
      <c r="Z279" s="325"/>
      <c r="AA279" s="325">
        <v>7.0</v>
      </c>
      <c r="AB279" s="325">
        <v>188.0</v>
      </c>
    </row>
    <row r="280" ht="15.75" customHeight="1">
      <c r="A280" s="325">
        <v>278.0</v>
      </c>
      <c r="B280" s="325" t="s">
        <v>1635</v>
      </c>
      <c r="C280" s="325" t="s">
        <v>1634</v>
      </c>
      <c r="D280" s="325" t="s">
        <v>152</v>
      </c>
      <c r="E280" s="325">
        <v>81.0</v>
      </c>
      <c r="F280" s="325">
        <v>338.0</v>
      </c>
      <c r="G280" s="325">
        <v>67.8</v>
      </c>
      <c r="H280" s="325">
        <v>3.3</v>
      </c>
      <c r="I280" s="325">
        <v>3.3</v>
      </c>
      <c r="J280" s="325"/>
      <c r="K280" s="325">
        <v>5.9</v>
      </c>
      <c r="L280" s="325">
        <v>20.7</v>
      </c>
      <c r="M280" s="325">
        <v>6.6</v>
      </c>
      <c r="N280" s="325">
        <v>14.1</v>
      </c>
      <c r="O280" s="325">
        <v>2.4</v>
      </c>
      <c r="P280" s="325">
        <v>317.0</v>
      </c>
      <c r="Q280" s="325">
        <v>66.0</v>
      </c>
      <c r="R280" s="325">
        <v>0.93</v>
      </c>
      <c r="S280" s="325">
        <v>6.65</v>
      </c>
      <c r="T280" s="325"/>
      <c r="U280" s="325">
        <v>146.0</v>
      </c>
      <c r="V280" s="325">
        <v>0.04</v>
      </c>
      <c r="W280" s="325">
        <v>0.15</v>
      </c>
      <c r="X280" s="325">
        <v>0.91</v>
      </c>
      <c r="Y280" s="325">
        <v>22.0</v>
      </c>
      <c r="Z280" s="325">
        <v>0.0</v>
      </c>
      <c r="AA280" s="325">
        <v>26.0</v>
      </c>
      <c r="AB280" s="325">
        <v>668.0</v>
      </c>
    </row>
    <row r="281" ht="15.75" customHeight="1">
      <c r="A281" s="325">
        <v>279.0</v>
      </c>
      <c r="B281" s="325" t="s">
        <v>1639</v>
      </c>
      <c r="C281" s="325" t="s">
        <v>1638</v>
      </c>
      <c r="D281" s="325" t="s">
        <v>152</v>
      </c>
      <c r="E281" s="325">
        <v>44.0</v>
      </c>
      <c r="F281" s="325">
        <v>185.0</v>
      </c>
      <c r="G281" s="325">
        <v>86.5</v>
      </c>
      <c r="H281" s="325">
        <v>1.6</v>
      </c>
      <c r="I281" s="325">
        <v>1.6</v>
      </c>
      <c r="J281" s="325"/>
      <c r="K281" s="325">
        <v>0.2</v>
      </c>
      <c r="L281" s="325">
        <v>10.8</v>
      </c>
      <c r="M281" s="325"/>
      <c r="N281" s="325"/>
      <c r="O281" s="325">
        <v>0.9</v>
      </c>
      <c r="P281" s="325">
        <v>15.0</v>
      </c>
      <c r="Q281" s="325">
        <v>19.0</v>
      </c>
      <c r="R281" s="325"/>
      <c r="S281" s="325">
        <v>0.8</v>
      </c>
      <c r="T281" s="325"/>
      <c r="U281" s="325"/>
      <c r="V281" s="325">
        <v>0.05</v>
      </c>
      <c r="W281" s="325">
        <v>0.03</v>
      </c>
      <c r="X281" s="325"/>
      <c r="Y281" s="325">
        <v>4.9</v>
      </c>
      <c r="Z281" s="325"/>
      <c r="AA281" s="325"/>
      <c r="AB281" s="325"/>
    </row>
    <row r="282" ht="15.75" customHeight="1">
      <c r="A282" s="325">
        <v>280.0</v>
      </c>
      <c r="B282" s="325" t="s">
        <v>1643</v>
      </c>
      <c r="C282" s="325" t="s">
        <v>1642</v>
      </c>
      <c r="D282" s="325" t="s">
        <v>152</v>
      </c>
      <c r="E282" s="325">
        <v>18.0</v>
      </c>
      <c r="F282" s="325">
        <v>75.0</v>
      </c>
      <c r="G282" s="325">
        <v>93.9</v>
      </c>
      <c r="H282" s="325">
        <v>0.7</v>
      </c>
      <c r="I282" s="325">
        <v>0.7</v>
      </c>
      <c r="J282" s="325"/>
      <c r="K282" s="325">
        <v>0.3</v>
      </c>
      <c r="L282" s="325">
        <v>4.7</v>
      </c>
      <c r="M282" s="325">
        <v>4.0</v>
      </c>
      <c r="N282" s="325">
        <v>0.7</v>
      </c>
      <c r="O282" s="325">
        <v>0.5</v>
      </c>
      <c r="P282" s="325">
        <v>24.0</v>
      </c>
      <c r="Q282" s="325">
        <v>20.0</v>
      </c>
      <c r="R282" s="325">
        <v>0.1</v>
      </c>
      <c r="S282" s="325">
        <v>0.45</v>
      </c>
      <c r="T282" s="325"/>
      <c r="U282" s="325">
        <v>42.0</v>
      </c>
      <c r="V282" s="325"/>
      <c r="W282" s="325"/>
      <c r="X282" s="325"/>
      <c r="Y282" s="325">
        <v>10.18</v>
      </c>
      <c r="Z282" s="325"/>
      <c r="AA282" s="325">
        <v>25.0</v>
      </c>
      <c r="AB282" s="325">
        <v>139.0</v>
      </c>
    </row>
    <row r="283" ht="15.75" customHeight="1">
      <c r="A283" s="325">
        <v>281.0</v>
      </c>
      <c r="B283" s="325" t="s">
        <v>1647</v>
      </c>
      <c r="C283" s="325" t="s">
        <v>1646</v>
      </c>
      <c r="D283" s="325" t="s">
        <v>152</v>
      </c>
      <c r="E283" s="325">
        <v>181.0</v>
      </c>
      <c r="F283" s="325">
        <v>756.0</v>
      </c>
      <c r="G283" s="325">
        <v>7.8</v>
      </c>
      <c r="H283" s="325">
        <v>9.1</v>
      </c>
      <c r="I283" s="325">
        <v>9.1</v>
      </c>
      <c r="J283" s="325"/>
      <c r="K283" s="325">
        <v>7.4</v>
      </c>
      <c r="L283" s="325">
        <v>63.9</v>
      </c>
      <c r="M283" s="325">
        <v>26.9</v>
      </c>
      <c r="N283" s="325">
        <v>37.0</v>
      </c>
      <c r="O283" s="325">
        <v>11.7</v>
      </c>
      <c r="P283" s="325">
        <v>1890.0</v>
      </c>
      <c r="Q283" s="325">
        <v>201.0</v>
      </c>
      <c r="R283" s="325">
        <v>6.18</v>
      </c>
      <c r="S283" s="325">
        <v>123.6</v>
      </c>
      <c r="T283" s="325"/>
      <c r="U283" s="325">
        <v>190.0</v>
      </c>
      <c r="V283" s="325">
        <v>0.51</v>
      </c>
      <c r="W283" s="325">
        <v>0.4</v>
      </c>
      <c r="X283" s="325">
        <v>4.94</v>
      </c>
      <c r="Y283" s="325">
        <v>50.0</v>
      </c>
      <c r="Z283" s="325">
        <v>0.0</v>
      </c>
      <c r="AA283" s="325">
        <v>55.0</v>
      </c>
      <c r="AB283" s="325">
        <v>814.0</v>
      </c>
    </row>
    <row r="284" ht="15.75" customHeight="1">
      <c r="A284" s="325">
        <v>282.0</v>
      </c>
      <c r="B284" s="325" t="s">
        <v>1651</v>
      </c>
      <c r="C284" s="325" t="s">
        <v>1650</v>
      </c>
      <c r="D284" s="325" t="s">
        <v>152</v>
      </c>
      <c r="E284" s="325">
        <v>57.0</v>
      </c>
      <c r="F284" s="325">
        <v>236.0</v>
      </c>
      <c r="G284" s="325">
        <v>82.2</v>
      </c>
      <c r="H284" s="325">
        <v>1.9</v>
      </c>
      <c r="I284" s="325">
        <v>1.9</v>
      </c>
      <c r="J284" s="325"/>
      <c r="K284" s="325">
        <v>0.1</v>
      </c>
      <c r="L284" s="325">
        <v>14.3</v>
      </c>
      <c r="M284" s="325"/>
      <c r="N284" s="325"/>
      <c r="O284" s="325">
        <v>1.5</v>
      </c>
      <c r="P284" s="325">
        <v>17.0</v>
      </c>
      <c r="Q284" s="325">
        <v>76.0</v>
      </c>
      <c r="R284" s="325"/>
      <c r="S284" s="325">
        <v>0.4</v>
      </c>
      <c r="T284" s="325"/>
      <c r="U284" s="325"/>
      <c r="V284" s="325">
        <v>0.12</v>
      </c>
      <c r="W284" s="325">
        <v>0.05</v>
      </c>
      <c r="X284" s="325"/>
      <c r="Y284" s="325">
        <v>11.0</v>
      </c>
      <c r="Z284" s="325"/>
      <c r="AA284" s="325"/>
      <c r="AB284" s="325"/>
    </row>
    <row r="285" ht="15.75" customHeight="1">
      <c r="A285" s="325">
        <v>283.0</v>
      </c>
      <c r="B285" s="325" t="s">
        <v>1655</v>
      </c>
      <c r="C285" s="325" t="s">
        <v>1654</v>
      </c>
      <c r="D285" s="325" t="s">
        <v>152</v>
      </c>
      <c r="E285" s="325">
        <v>29.0</v>
      </c>
      <c r="F285" s="325">
        <v>122.0</v>
      </c>
      <c r="G285" s="325">
        <v>91.0</v>
      </c>
      <c r="H285" s="325">
        <v>0.9</v>
      </c>
      <c r="I285" s="325">
        <v>0.9</v>
      </c>
      <c r="J285" s="325"/>
      <c r="K285" s="325">
        <v>0.1</v>
      </c>
      <c r="L285" s="325">
        <v>7.3</v>
      </c>
      <c r="M285" s="325"/>
      <c r="N285" s="325"/>
      <c r="O285" s="325">
        <v>0.7</v>
      </c>
      <c r="P285" s="325">
        <v>34.0</v>
      </c>
      <c r="Q285" s="325">
        <v>5.0</v>
      </c>
      <c r="R285" s="325"/>
      <c r="S285" s="325">
        <v>0.9</v>
      </c>
      <c r="T285" s="325"/>
      <c r="U285" s="325"/>
      <c r="V285" s="325">
        <v>0.03</v>
      </c>
      <c r="W285" s="325">
        <v>0.01</v>
      </c>
      <c r="X285" s="325"/>
      <c r="Y285" s="325">
        <v>0.5</v>
      </c>
      <c r="Z285" s="325"/>
      <c r="AA285" s="325"/>
      <c r="AB285" s="325"/>
    </row>
    <row r="286" ht="15.75" customHeight="1">
      <c r="A286" s="325">
        <v>284.0</v>
      </c>
      <c r="B286" s="325" t="s">
        <v>1658</v>
      </c>
      <c r="C286" s="325" t="s">
        <v>1657</v>
      </c>
      <c r="D286" s="325" t="s">
        <v>152</v>
      </c>
      <c r="E286" s="325">
        <v>28.0</v>
      </c>
      <c r="F286" s="325">
        <v>119.0</v>
      </c>
      <c r="G286" s="325">
        <v>91.0</v>
      </c>
      <c r="H286" s="325">
        <v>0.6</v>
      </c>
      <c r="I286" s="325">
        <v>0.6</v>
      </c>
      <c r="J286" s="325"/>
      <c r="K286" s="325">
        <v>0.2</v>
      </c>
      <c r="L286" s="325">
        <v>7.6</v>
      </c>
      <c r="M286" s="325">
        <v>7.1</v>
      </c>
      <c r="N286" s="325">
        <v>0.5</v>
      </c>
      <c r="O286" s="325">
        <v>0.6</v>
      </c>
      <c r="P286" s="325">
        <v>28.0</v>
      </c>
      <c r="Q286" s="325">
        <v>0.0</v>
      </c>
      <c r="R286" s="325">
        <v>1.6</v>
      </c>
      <c r="S286" s="325">
        <v>0.4</v>
      </c>
      <c r="T286" s="325"/>
      <c r="U286" s="325">
        <v>143.0</v>
      </c>
      <c r="V286" s="325"/>
      <c r="W286" s="325"/>
      <c r="X286" s="325"/>
      <c r="Y286" s="325">
        <v>0.1</v>
      </c>
      <c r="Z286" s="325">
        <v>0.0</v>
      </c>
      <c r="AA286" s="325">
        <v>6.0</v>
      </c>
      <c r="AB286" s="325">
        <v>140.0</v>
      </c>
    </row>
    <row r="287" ht="15.75" customHeight="1">
      <c r="A287" s="325">
        <v>285.0</v>
      </c>
      <c r="B287" s="325" t="s">
        <v>1661</v>
      </c>
      <c r="C287" s="325" t="s">
        <v>1660</v>
      </c>
      <c r="D287" s="325" t="s">
        <v>152</v>
      </c>
      <c r="E287" s="325">
        <v>21.0</v>
      </c>
      <c r="F287" s="325">
        <v>88.0</v>
      </c>
      <c r="G287" s="325">
        <v>93.5</v>
      </c>
      <c r="H287" s="325">
        <v>0.9</v>
      </c>
      <c r="I287" s="325">
        <v>0.9</v>
      </c>
      <c r="J287" s="325"/>
      <c r="K287" s="325">
        <v>0.2</v>
      </c>
      <c r="L287" s="325">
        <v>4.8</v>
      </c>
      <c r="M287" s="325"/>
      <c r="N287" s="325"/>
      <c r="O287" s="325">
        <v>0.6</v>
      </c>
      <c r="P287" s="325">
        <v>34.0</v>
      </c>
      <c r="Q287" s="325">
        <v>12.0</v>
      </c>
      <c r="R287" s="325"/>
      <c r="S287" s="325">
        <v>0.3</v>
      </c>
      <c r="T287" s="325"/>
      <c r="U287" s="325"/>
      <c r="V287" s="325">
        <v>0.01</v>
      </c>
      <c r="W287" s="325">
        <v>0.02</v>
      </c>
      <c r="X287" s="325"/>
      <c r="Y287" s="325">
        <v>7.5</v>
      </c>
      <c r="Z287" s="325"/>
      <c r="AA287" s="325"/>
      <c r="AB287" s="325"/>
    </row>
    <row r="288" ht="15.75" customHeight="1">
      <c r="A288" s="325">
        <v>286.0</v>
      </c>
      <c r="B288" s="325" t="s">
        <v>1664</v>
      </c>
      <c r="C288" s="325" t="s">
        <v>1663</v>
      </c>
      <c r="D288" s="325" t="s">
        <v>111</v>
      </c>
      <c r="E288" s="325">
        <v>57.0</v>
      </c>
      <c r="F288" s="325">
        <v>239.0</v>
      </c>
      <c r="G288" s="325">
        <v>82.0</v>
      </c>
      <c r="H288" s="325">
        <v>0.8</v>
      </c>
      <c r="I288" s="325">
        <v>0.8</v>
      </c>
      <c r="J288" s="325"/>
      <c r="K288" s="325">
        <v>0.1</v>
      </c>
      <c r="L288" s="325">
        <v>16.4</v>
      </c>
      <c r="M288" s="325">
        <v>14.9</v>
      </c>
      <c r="N288" s="325">
        <v>1.5</v>
      </c>
      <c r="O288" s="325">
        <v>0.7</v>
      </c>
      <c r="P288" s="325">
        <v>6.0</v>
      </c>
      <c r="Q288" s="325">
        <v>35.0</v>
      </c>
      <c r="R288" s="325">
        <v>0.17</v>
      </c>
      <c r="S288" s="325">
        <v>0.4</v>
      </c>
      <c r="T288" s="325"/>
      <c r="U288" s="325">
        <v>16.0</v>
      </c>
      <c r="V288" s="325">
        <v>0.03</v>
      </c>
      <c r="W288" s="325">
        <v>0.05</v>
      </c>
      <c r="X288" s="325">
        <v>1.17</v>
      </c>
      <c r="Y288" s="325">
        <v>27.5</v>
      </c>
      <c r="Z288" s="325"/>
      <c r="AA288" s="325"/>
      <c r="AB288" s="325"/>
    </row>
    <row r="289" ht="15.75" customHeight="1">
      <c r="A289" s="325">
        <v>287.0</v>
      </c>
      <c r="B289" s="325" t="s">
        <v>1667</v>
      </c>
      <c r="C289" s="325" t="s">
        <v>1666</v>
      </c>
      <c r="D289" s="325" t="s">
        <v>111</v>
      </c>
      <c r="E289" s="325">
        <v>298.0</v>
      </c>
      <c r="F289" s="325">
        <v>1247.0</v>
      </c>
      <c r="G289" s="325">
        <v>57.5</v>
      </c>
      <c r="H289" s="325">
        <v>0.8</v>
      </c>
      <c r="I289" s="325">
        <v>0.8</v>
      </c>
      <c r="J289" s="325"/>
      <c r="K289" s="325">
        <v>32.1</v>
      </c>
      <c r="L289" s="325">
        <v>7.3</v>
      </c>
      <c r="M289" s="325"/>
      <c r="N289" s="325"/>
      <c r="O289" s="325">
        <v>2.3</v>
      </c>
      <c r="P289" s="325">
        <v>86.0</v>
      </c>
      <c r="Q289" s="325">
        <v>55.0</v>
      </c>
      <c r="R289" s="325"/>
      <c r="S289" s="325">
        <v>2.4</v>
      </c>
      <c r="T289" s="325"/>
      <c r="U289" s="325">
        <v>0.0</v>
      </c>
      <c r="V289" s="325">
        <v>0.03</v>
      </c>
      <c r="W289" s="325">
        <v>0.22</v>
      </c>
      <c r="X289" s="325">
        <v>0.8</v>
      </c>
      <c r="Y289" s="325">
        <v>0.0</v>
      </c>
      <c r="Z289" s="325"/>
      <c r="AA289" s="325"/>
      <c r="AB289" s="325"/>
    </row>
    <row r="290" ht="15.75" customHeight="1">
      <c r="A290" s="325">
        <v>288.0</v>
      </c>
      <c r="B290" s="325" t="s">
        <v>1670</v>
      </c>
      <c r="C290" s="325" t="s">
        <v>1669</v>
      </c>
      <c r="D290" s="325" t="s">
        <v>111</v>
      </c>
      <c r="E290" s="325">
        <v>292.0</v>
      </c>
      <c r="F290" s="325">
        <v>1224.0</v>
      </c>
      <c r="G290" s="325">
        <v>41.0</v>
      </c>
      <c r="H290" s="325">
        <v>2.2</v>
      </c>
      <c r="I290" s="325">
        <v>2.2</v>
      </c>
      <c r="J290" s="325"/>
      <c r="K290" s="325">
        <v>22.4</v>
      </c>
      <c r="L290" s="325">
        <v>30.3</v>
      </c>
      <c r="M290" s="325">
        <v>27.1</v>
      </c>
      <c r="N290" s="325">
        <v>3.2</v>
      </c>
      <c r="O290" s="325">
        <v>4.1</v>
      </c>
      <c r="P290" s="325">
        <v>67.0</v>
      </c>
      <c r="Q290" s="325">
        <v>63.0</v>
      </c>
      <c r="R290" s="325">
        <v>0.22</v>
      </c>
      <c r="S290" s="325">
        <v>7.4</v>
      </c>
      <c r="T290" s="325"/>
      <c r="U290" s="325">
        <v>20.0</v>
      </c>
      <c r="V290" s="325">
        <v>0.03</v>
      </c>
      <c r="W290" s="325">
        <v>0.24</v>
      </c>
      <c r="X290" s="325">
        <v>1.0</v>
      </c>
      <c r="Y290" s="325">
        <v>0.0</v>
      </c>
      <c r="Z290" s="325"/>
      <c r="AA290" s="325"/>
      <c r="AB290" s="325"/>
    </row>
    <row r="291" ht="15.75" customHeight="1">
      <c r="A291" s="325">
        <v>289.0</v>
      </c>
      <c r="B291" s="325" t="s">
        <v>1673</v>
      </c>
      <c r="C291" s="325" t="s">
        <v>1672</v>
      </c>
      <c r="D291" s="325" t="s">
        <v>111</v>
      </c>
      <c r="E291" s="325">
        <v>51.0</v>
      </c>
      <c r="F291" s="325">
        <v>212.0</v>
      </c>
      <c r="G291" s="325">
        <v>85.9</v>
      </c>
      <c r="H291" s="325">
        <v>1.8</v>
      </c>
      <c r="I291" s="325">
        <v>1.8</v>
      </c>
      <c r="J291" s="325"/>
      <c r="K291" s="325">
        <v>0.5</v>
      </c>
      <c r="L291" s="325">
        <v>11.2</v>
      </c>
      <c r="M291" s="325"/>
      <c r="N291" s="325"/>
      <c r="O291" s="325">
        <v>0.6</v>
      </c>
      <c r="P291" s="325">
        <v>85.0</v>
      </c>
      <c r="Q291" s="325">
        <v>0.0</v>
      </c>
      <c r="R291" s="325"/>
      <c r="S291" s="325"/>
      <c r="T291" s="325"/>
      <c r="U291" s="325"/>
      <c r="V291" s="325">
        <v>0.01</v>
      </c>
      <c r="W291" s="325">
        <v>0.02</v>
      </c>
      <c r="X291" s="325">
        <v>24.0</v>
      </c>
      <c r="Y291" s="325"/>
      <c r="Z291" s="325"/>
      <c r="AA291" s="325"/>
      <c r="AB291" s="325"/>
    </row>
    <row r="292" ht="15.75" customHeight="1">
      <c r="A292" s="325">
        <v>290.0</v>
      </c>
      <c r="B292" s="325" t="s">
        <v>1676</v>
      </c>
      <c r="C292" s="325" t="s">
        <v>1675</v>
      </c>
      <c r="D292" s="325" t="s">
        <v>111</v>
      </c>
      <c r="E292" s="325">
        <v>283.0</v>
      </c>
      <c r="F292" s="325">
        <v>1184.0</v>
      </c>
      <c r="G292" s="325">
        <v>53.6</v>
      </c>
      <c r="H292" s="325">
        <v>2.3</v>
      </c>
      <c r="I292" s="325">
        <v>2.3</v>
      </c>
      <c r="J292" s="325"/>
      <c r="K292" s="325">
        <v>25.1</v>
      </c>
      <c r="L292" s="325">
        <v>18.1</v>
      </c>
      <c r="M292" s="325"/>
      <c r="N292" s="325"/>
      <c r="O292" s="325">
        <v>0.9</v>
      </c>
      <c r="P292" s="325">
        <v>74.0</v>
      </c>
      <c r="Q292" s="325">
        <v>27.0</v>
      </c>
      <c r="R292" s="325"/>
      <c r="S292" s="325">
        <v>0.7</v>
      </c>
      <c r="T292" s="325"/>
      <c r="U292" s="325">
        <v>706.0</v>
      </c>
      <c r="V292" s="325">
        <v>0.12</v>
      </c>
      <c r="W292" s="325">
        <v>0.17</v>
      </c>
      <c r="X292" s="325">
        <v>0.3</v>
      </c>
      <c r="Y292" s="325">
        <v>0.0</v>
      </c>
      <c r="Z292" s="325"/>
      <c r="AA292" s="325"/>
      <c r="AB292" s="325"/>
    </row>
    <row r="293" ht="15.75" customHeight="1">
      <c r="A293" s="325">
        <v>291.0</v>
      </c>
      <c r="B293" s="325" t="s">
        <v>1679</v>
      </c>
      <c r="C293" s="325" t="s">
        <v>1678</v>
      </c>
      <c r="D293" s="325" t="s">
        <v>111</v>
      </c>
      <c r="E293" s="325">
        <v>45.0</v>
      </c>
      <c r="F293" s="325">
        <v>188.0</v>
      </c>
      <c r="G293" s="325">
        <v>85.0</v>
      </c>
      <c r="H293" s="325">
        <v>1.1</v>
      </c>
      <c r="I293" s="325">
        <v>1.1</v>
      </c>
      <c r="J293" s="325"/>
      <c r="K293" s="325">
        <v>0.4</v>
      </c>
      <c r="L293" s="325">
        <v>12.9</v>
      </c>
      <c r="M293" s="325">
        <v>10.5</v>
      </c>
      <c r="N293" s="325">
        <v>2.4</v>
      </c>
      <c r="O293" s="325">
        <v>0.6</v>
      </c>
      <c r="P293" s="325">
        <v>16.0</v>
      </c>
      <c r="Q293" s="325">
        <v>37.0</v>
      </c>
      <c r="R293" s="325"/>
      <c r="S293" s="325">
        <v>0.2</v>
      </c>
      <c r="T293" s="325"/>
      <c r="U293" s="325">
        <v>2.0</v>
      </c>
      <c r="V293" s="325">
        <v>0.07</v>
      </c>
      <c r="W293" s="325">
        <v>0.23</v>
      </c>
      <c r="X293" s="325">
        <v>0.79</v>
      </c>
      <c r="Y293" s="325">
        <v>3.4</v>
      </c>
      <c r="Z293" s="325"/>
      <c r="AA293" s="325"/>
      <c r="AB293" s="325"/>
    </row>
    <row r="294" ht="15.75" customHeight="1">
      <c r="A294" s="325">
        <v>292.0</v>
      </c>
      <c r="B294" s="325" t="s">
        <v>1682</v>
      </c>
      <c r="C294" s="325" t="s">
        <v>1681</v>
      </c>
      <c r="D294" s="325" t="s">
        <v>111</v>
      </c>
      <c r="E294" s="325">
        <v>43.0</v>
      </c>
      <c r="F294" s="325">
        <v>180.0</v>
      </c>
      <c r="G294" s="325">
        <v>86.3</v>
      </c>
      <c r="H294" s="325">
        <v>0.8</v>
      </c>
      <c r="I294" s="325">
        <v>0.8</v>
      </c>
      <c r="J294" s="325"/>
      <c r="K294" s="325">
        <v>0.2</v>
      </c>
      <c r="L294" s="325">
        <v>12.4</v>
      </c>
      <c r="M294" s="325">
        <v>10.8</v>
      </c>
      <c r="N294" s="325">
        <v>1.6</v>
      </c>
      <c r="O294" s="325">
        <v>0.4</v>
      </c>
      <c r="P294" s="325"/>
      <c r="Q294" s="325"/>
      <c r="R294" s="325"/>
      <c r="S294" s="325">
        <v>0.59</v>
      </c>
      <c r="T294" s="325">
        <v>56.0</v>
      </c>
      <c r="U294" s="325">
        <v>9.0</v>
      </c>
      <c r="V294" s="325"/>
      <c r="W294" s="325"/>
      <c r="X294" s="325"/>
      <c r="Y294" s="325">
        <v>0.77</v>
      </c>
      <c r="Z294" s="325"/>
      <c r="AA294" s="325"/>
      <c r="AB294" s="325"/>
    </row>
    <row r="295" ht="15.75" customHeight="1">
      <c r="A295" s="325">
        <v>293.0</v>
      </c>
      <c r="B295" s="325" t="s">
        <v>1685</v>
      </c>
      <c r="C295" s="325" t="s">
        <v>1684</v>
      </c>
      <c r="D295" s="325" t="s">
        <v>111</v>
      </c>
      <c r="E295" s="325">
        <v>49.0</v>
      </c>
      <c r="F295" s="325">
        <v>205.0</v>
      </c>
      <c r="G295" s="325">
        <v>83.5</v>
      </c>
      <c r="H295" s="325">
        <v>1.8</v>
      </c>
      <c r="I295" s="325">
        <v>1.8</v>
      </c>
      <c r="J295" s="325"/>
      <c r="K295" s="325">
        <v>0.5</v>
      </c>
      <c r="L295" s="325">
        <v>13.6</v>
      </c>
      <c r="M295" s="325">
        <v>10.8</v>
      </c>
      <c r="N295" s="325">
        <v>2.8</v>
      </c>
      <c r="O295" s="325">
        <v>0.6</v>
      </c>
      <c r="P295" s="325">
        <v>88.0</v>
      </c>
      <c r="Q295" s="325">
        <v>19.0</v>
      </c>
      <c r="R295" s="325"/>
      <c r="S295" s="325">
        <v>0.2</v>
      </c>
      <c r="T295" s="325"/>
      <c r="U295" s="325"/>
      <c r="V295" s="325">
        <v>0.01</v>
      </c>
      <c r="W295" s="325">
        <v>0.02</v>
      </c>
      <c r="X295" s="325">
        <v>24.0</v>
      </c>
      <c r="Y295" s="325">
        <v>13.0</v>
      </c>
      <c r="Z295" s="325"/>
      <c r="AA295" s="325"/>
      <c r="AB295" s="325"/>
    </row>
    <row r="296" ht="15.75" customHeight="1">
      <c r="A296" s="325">
        <v>294.0</v>
      </c>
      <c r="B296" s="325" t="s">
        <v>1688</v>
      </c>
      <c r="C296" s="325" t="s">
        <v>1687</v>
      </c>
      <c r="D296" s="325" t="s">
        <v>111</v>
      </c>
      <c r="E296" s="325">
        <v>24.0</v>
      </c>
      <c r="F296" s="325">
        <v>100.0</v>
      </c>
      <c r="G296" s="325">
        <v>93.3</v>
      </c>
      <c r="H296" s="325">
        <v>0.5</v>
      </c>
      <c r="I296" s="325">
        <v>0.5</v>
      </c>
      <c r="J296" s="325"/>
      <c r="K296" s="325">
        <v>0.1</v>
      </c>
      <c r="L296" s="325">
        <v>5.9</v>
      </c>
      <c r="M296" s="325"/>
      <c r="N296" s="325"/>
      <c r="O296" s="325">
        <v>0.2</v>
      </c>
      <c r="P296" s="325">
        <v>28.0</v>
      </c>
      <c r="Q296" s="325">
        <v>15.0</v>
      </c>
      <c r="R296" s="325"/>
      <c r="S296" s="325">
        <v>0.5</v>
      </c>
      <c r="T296" s="325"/>
      <c r="U296" s="325">
        <v>0.0</v>
      </c>
      <c r="V296" s="325">
        <v>0.01</v>
      </c>
      <c r="W296" s="325">
        <v>0.04</v>
      </c>
      <c r="X296" s="325">
        <v>0.61</v>
      </c>
      <c r="Y296" s="325">
        <v>2780.0</v>
      </c>
      <c r="Z296" s="325"/>
      <c r="AA296" s="325"/>
      <c r="AB296" s="325"/>
    </row>
    <row r="297" ht="15.75" customHeight="1">
      <c r="A297" s="325">
        <v>295.0</v>
      </c>
      <c r="B297" s="325" t="s">
        <v>1691</v>
      </c>
      <c r="C297" s="325" t="s">
        <v>1690</v>
      </c>
      <c r="D297" s="325" t="s">
        <v>111</v>
      </c>
      <c r="E297" s="325">
        <v>63.0</v>
      </c>
      <c r="F297" s="325">
        <v>264.0</v>
      </c>
      <c r="G297" s="325">
        <v>82.3</v>
      </c>
      <c r="H297" s="325">
        <v>0.7</v>
      </c>
      <c r="I297" s="325">
        <v>0.7</v>
      </c>
      <c r="J297" s="325"/>
      <c r="K297" s="325">
        <v>0.4</v>
      </c>
      <c r="L297" s="325">
        <v>15.9</v>
      </c>
      <c r="M297" s="325"/>
      <c r="N297" s="325"/>
      <c r="O297" s="325">
        <v>0.7</v>
      </c>
      <c r="P297" s="325">
        <v>26.0</v>
      </c>
      <c r="Q297" s="325">
        <v>26.0</v>
      </c>
      <c r="R297" s="325"/>
      <c r="S297" s="325">
        <v>0.9</v>
      </c>
      <c r="T297" s="325"/>
      <c r="U297" s="325">
        <v>36.0</v>
      </c>
      <c r="V297" s="325">
        <v>0.07</v>
      </c>
      <c r="W297" s="325">
        <v>0.11</v>
      </c>
      <c r="X297" s="325">
        <v>1.45</v>
      </c>
      <c r="Y297" s="325">
        <v>0.0</v>
      </c>
      <c r="Z297" s="325"/>
      <c r="AA297" s="325"/>
      <c r="AB297" s="325"/>
    </row>
    <row r="298" ht="15.75" customHeight="1">
      <c r="A298" s="325">
        <v>296.0</v>
      </c>
      <c r="B298" s="325" t="s">
        <v>1694</v>
      </c>
      <c r="C298" s="325" t="s">
        <v>1693</v>
      </c>
      <c r="D298" s="325" t="s">
        <v>111</v>
      </c>
      <c r="E298" s="325">
        <v>118.0</v>
      </c>
      <c r="F298" s="325">
        <v>494.0</v>
      </c>
      <c r="G298" s="325">
        <v>75.9</v>
      </c>
      <c r="H298" s="325">
        <v>1.5</v>
      </c>
      <c r="I298" s="325">
        <v>1.5</v>
      </c>
      <c r="J298" s="325"/>
      <c r="K298" s="325">
        <v>7.3</v>
      </c>
      <c r="L298" s="325">
        <v>14.5</v>
      </c>
      <c r="M298" s="325"/>
      <c r="N298" s="325"/>
      <c r="O298" s="325">
        <v>0.8</v>
      </c>
      <c r="P298" s="325">
        <v>47.0</v>
      </c>
      <c r="Q298" s="325">
        <v>59.0</v>
      </c>
      <c r="R298" s="325"/>
      <c r="S298" s="325">
        <v>0.6</v>
      </c>
      <c r="T298" s="325"/>
      <c r="U298" s="325">
        <v>0.0</v>
      </c>
      <c r="V298" s="325">
        <v>0.08</v>
      </c>
      <c r="W298" s="325">
        <v>0.23</v>
      </c>
      <c r="X298" s="325">
        <v>0.2</v>
      </c>
      <c r="Y298" s="325">
        <v>4.2</v>
      </c>
      <c r="Z298" s="325"/>
      <c r="AA298" s="325"/>
      <c r="AB298" s="325"/>
    </row>
    <row r="299" ht="15.75" customHeight="1">
      <c r="A299" s="325">
        <v>297.0</v>
      </c>
      <c r="B299" s="325" t="s">
        <v>1697</v>
      </c>
      <c r="C299" s="325" t="s">
        <v>1696</v>
      </c>
      <c r="D299" s="325" t="s">
        <v>111</v>
      </c>
      <c r="E299" s="325">
        <v>72.0</v>
      </c>
      <c r="F299" s="325">
        <v>302.0</v>
      </c>
      <c r="G299" s="325">
        <v>75.4</v>
      </c>
      <c r="H299" s="325">
        <v>1.9</v>
      </c>
      <c r="I299" s="325">
        <v>1.9</v>
      </c>
      <c r="J299" s="325"/>
      <c r="K299" s="325">
        <v>0.3</v>
      </c>
      <c r="L299" s="325">
        <v>21.6</v>
      </c>
      <c r="M299" s="325">
        <v>17.7</v>
      </c>
      <c r="N299" s="325">
        <v>4.0</v>
      </c>
      <c r="O299" s="325">
        <v>0.8</v>
      </c>
      <c r="P299" s="325">
        <v>102.0</v>
      </c>
      <c r="Q299" s="325">
        <v>50.0</v>
      </c>
      <c r="R299" s="325">
        <v>0.3</v>
      </c>
      <c r="S299" s="325">
        <v>0.29</v>
      </c>
      <c r="T299" s="325">
        <v>0.0</v>
      </c>
      <c r="U299" s="325">
        <v>0.0</v>
      </c>
      <c r="V299" s="325">
        <v>0.09</v>
      </c>
      <c r="W299" s="325">
        <v>0.16</v>
      </c>
      <c r="X299" s="325">
        <v>1.62</v>
      </c>
      <c r="Y299" s="325">
        <v>10.36</v>
      </c>
      <c r="Z299" s="325"/>
      <c r="AA299" s="325">
        <v>16.0</v>
      </c>
      <c r="AB299" s="325">
        <v>377.0</v>
      </c>
    </row>
    <row r="300" ht="15.75" customHeight="1">
      <c r="A300" s="325">
        <v>298.0</v>
      </c>
      <c r="B300" s="325" t="s">
        <v>1700</v>
      </c>
      <c r="C300" s="325" t="s">
        <v>1699</v>
      </c>
      <c r="D300" s="325" t="s">
        <v>111</v>
      </c>
      <c r="E300" s="325">
        <v>82.0</v>
      </c>
      <c r="F300" s="325">
        <v>343.0</v>
      </c>
      <c r="G300" s="325">
        <v>76.3</v>
      </c>
      <c r="H300" s="325">
        <v>1.0</v>
      </c>
      <c r="I300" s="325">
        <v>1.0</v>
      </c>
      <c r="J300" s="325"/>
      <c r="K300" s="325">
        <v>0.2</v>
      </c>
      <c r="L300" s="325">
        <v>21.5</v>
      </c>
      <c r="M300" s="325"/>
      <c r="N300" s="325"/>
      <c r="O300" s="325">
        <v>1.0</v>
      </c>
      <c r="P300" s="325">
        <v>20.0</v>
      </c>
      <c r="Q300" s="325">
        <v>53.0</v>
      </c>
      <c r="R300" s="325"/>
      <c r="S300" s="325">
        <v>0.9</v>
      </c>
      <c r="T300" s="325"/>
      <c r="U300" s="325">
        <v>23.0</v>
      </c>
      <c r="V300" s="325">
        <v>0.05</v>
      </c>
      <c r="W300" s="325">
        <v>0.06</v>
      </c>
      <c r="X300" s="325">
        <v>1.44</v>
      </c>
      <c r="Y300" s="325">
        <v>36.8</v>
      </c>
      <c r="Z300" s="325"/>
      <c r="AA300" s="325"/>
      <c r="AB300" s="325"/>
    </row>
    <row r="301" ht="15.75" customHeight="1">
      <c r="A301" s="325">
        <v>299.0</v>
      </c>
      <c r="B301" s="325" t="s">
        <v>1703</v>
      </c>
      <c r="C301" s="325" t="s">
        <v>1702</v>
      </c>
      <c r="D301" s="325" t="s">
        <v>111</v>
      </c>
      <c r="E301" s="325">
        <v>286.0</v>
      </c>
      <c r="F301" s="325">
        <v>1197.0</v>
      </c>
      <c r="G301" s="325">
        <v>56.4</v>
      </c>
      <c r="H301" s="325">
        <v>3.4</v>
      </c>
      <c r="I301" s="325">
        <v>3.4</v>
      </c>
      <c r="J301" s="325"/>
      <c r="K301" s="325">
        <v>28.1</v>
      </c>
      <c r="L301" s="325">
        <v>10.8</v>
      </c>
      <c r="M301" s="325"/>
      <c r="N301" s="325"/>
      <c r="O301" s="325">
        <v>1.3</v>
      </c>
      <c r="P301" s="325">
        <v>8.0</v>
      </c>
      <c r="Q301" s="325">
        <v>51.0</v>
      </c>
      <c r="R301" s="325">
        <v>0.25</v>
      </c>
      <c r="S301" s="325">
        <v>1.8</v>
      </c>
      <c r="T301" s="325"/>
      <c r="U301" s="325">
        <v>1.0</v>
      </c>
      <c r="V301" s="325">
        <v>0.02</v>
      </c>
      <c r="W301" s="325">
        <v>0.05</v>
      </c>
      <c r="X301" s="325">
        <v>0.58</v>
      </c>
      <c r="Y301" s="325">
        <v>0.9</v>
      </c>
      <c r="Z301" s="325"/>
      <c r="AA301" s="325"/>
      <c r="AB301" s="325"/>
    </row>
    <row r="302" ht="15.75" customHeight="1">
      <c r="A302" s="325">
        <v>300.0</v>
      </c>
      <c r="B302" s="325" t="s">
        <v>1706</v>
      </c>
      <c r="C302" s="325" t="s">
        <v>1705</v>
      </c>
      <c r="D302" s="325" t="s">
        <v>111</v>
      </c>
      <c r="E302" s="325">
        <v>10.0</v>
      </c>
      <c r="F302" s="325">
        <v>43.0</v>
      </c>
      <c r="G302" s="325">
        <v>95.5</v>
      </c>
      <c r="H302" s="325">
        <v>0.7</v>
      </c>
      <c r="I302" s="325">
        <v>0.7</v>
      </c>
      <c r="J302" s="325"/>
      <c r="K302" s="325">
        <v>0.1</v>
      </c>
      <c r="L302" s="325">
        <v>3.1</v>
      </c>
      <c r="M302" s="325">
        <v>2.0</v>
      </c>
      <c r="N302" s="325">
        <v>1.1</v>
      </c>
      <c r="O302" s="325">
        <v>0.6</v>
      </c>
      <c r="P302" s="325">
        <v>21.0</v>
      </c>
      <c r="Q302" s="325">
        <v>7.0</v>
      </c>
      <c r="R302" s="325">
        <v>0.1</v>
      </c>
      <c r="S302" s="325">
        <v>0.0</v>
      </c>
      <c r="T302" s="325"/>
      <c r="U302" s="325">
        <v>0.0</v>
      </c>
      <c r="V302" s="325">
        <v>0.03</v>
      </c>
      <c r="W302" s="325">
        <v>0.01</v>
      </c>
      <c r="X302" s="325">
        <v>0.08</v>
      </c>
      <c r="Y302" s="325">
        <v>0.8</v>
      </c>
      <c r="Z302" s="325"/>
      <c r="AA302" s="325"/>
      <c r="AB302" s="325"/>
    </row>
    <row r="303" ht="15.75" customHeight="1">
      <c r="A303" s="325">
        <v>301.0</v>
      </c>
      <c r="B303" s="325" t="s">
        <v>1709</v>
      </c>
      <c r="C303" s="325" t="s">
        <v>1708</v>
      </c>
      <c r="D303" s="325" t="s">
        <v>111</v>
      </c>
      <c r="E303" s="325">
        <v>42.0</v>
      </c>
      <c r="F303" s="325">
        <v>176.0</v>
      </c>
      <c r="G303" s="325">
        <v>88.5</v>
      </c>
      <c r="H303" s="325">
        <v>0.9</v>
      </c>
      <c r="I303" s="325">
        <v>0.9</v>
      </c>
      <c r="J303" s="325"/>
      <c r="K303" s="325">
        <v>0.7</v>
      </c>
      <c r="L303" s="325">
        <v>9.2</v>
      </c>
      <c r="M303" s="325"/>
      <c r="N303" s="325"/>
      <c r="O303" s="325">
        <v>0.7</v>
      </c>
      <c r="P303" s="325">
        <v>16.0</v>
      </c>
      <c r="Q303" s="325">
        <v>30.0</v>
      </c>
      <c r="R303" s="325"/>
      <c r="S303" s="325">
        <v>1.5</v>
      </c>
      <c r="T303" s="325"/>
      <c r="U303" s="325">
        <v>23.0</v>
      </c>
      <c r="V303" s="325">
        <v>0.06</v>
      </c>
      <c r="W303" s="325">
        <v>0.1</v>
      </c>
      <c r="X303" s="325">
        <v>2.25</v>
      </c>
      <c r="Y303" s="325">
        <v>4.5</v>
      </c>
      <c r="Z303" s="325"/>
      <c r="AA303" s="325"/>
      <c r="AB303" s="325"/>
    </row>
    <row r="304" ht="15.75" customHeight="1">
      <c r="A304" s="325">
        <v>302.0</v>
      </c>
      <c r="B304" s="325" t="s">
        <v>1712</v>
      </c>
      <c r="C304" s="325" t="s">
        <v>1711</v>
      </c>
      <c r="D304" s="325" t="s">
        <v>111</v>
      </c>
      <c r="E304" s="325">
        <v>195.0</v>
      </c>
      <c r="F304" s="325">
        <v>817.0</v>
      </c>
      <c r="G304" s="325">
        <v>36.8</v>
      </c>
      <c r="H304" s="325">
        <v>1.4</v>
      </c>
      <c r="I304" s="325">
        <v>1.4</v>
      </c>
      <c r="J304" s="325"/>
      <c r="K304" s="325">
        <v>0.5</v>
      </c>
      <c r="L304" s="325">
        <v>59.8</v>
      </c>
      <c r="M304" s="325">
        <v>51.8</v>
      </c>
      <c r="N304" s="325">
        <v>8.0</v>
      </c>
      <c r="O304" s="325">
        <v>1.5</v>
      </c>
      <c r="P304" s="325">
        <v>60.0</v>
      </c>
      <c r="Q304" s="325">
        <v>29.0</v>
      </c>
      <c r="R304" s="325">
        <v>0.29</v>
      </c>
      <c r="S304" s="325">
        <v>0.8</v>
      </c>
      <c r="T304" s="325"/>
      <c r="U304" s="325">
        <v>0.0</v>
      </c>
      <c r="V304" s="325">
        <v>0.1</v>
      </c>
      <c r="W304" s="325">
        <v>0.09</v>
      </c>
      <c r="X304" s="325">
        <v>0.13</v>
      </c>
      <c r="Y304" s="325">
        <v>2.9</v>
      </c>
      <c r="Z304" s="325"/>
      <c r="AA304" s="325"/>
      <c r="AB304" s="325"/>
    </row>
    <row r="305" ht="15.75" customHeight="1">
      <c r="A305" s="325">
        <v>303.0</v>
      </c>
      <c r="B305" s="325" t="s">
        <v>1714</v>
      </c>
      <c r="C305" s="325" t="s">
        <v>519</v>
      </c>
      <c r="D305" s="325" t="s">
        <v>111</v>
      </c>
      <c r="E305" s="325">
        <v>34.0</v>
      </c>
      <c r="F305" s="325">
        <v>142.0</v>
      </c>
      <c r="G305" s="325">
        <v>89.1</v>
      </c>
      <c r="H305" s="325">
        <v>0.7</v>
      </c>
      <c r="I305" s="325">
        <v>0.7</v>
      </c>
      <c r="J305" s="325"/>
      <c r="K305" s="325">
        <v>0.8</v>
      </c>
      <c r="L305" s="325">
        <v>8.9</v>
      </c>
      <c r="M305" s="325">
        <v>6.9</v>
      </c>
      <c r="N305" s="325">
        <v>2.0</v>
      </c>
      <c r="O305" s="325">
        <v>0.5</v>
      </c>
      <c r="P305" s="325">
        <v>37.0</v>
      </c>
      <c r="Q305" s="325">
        <v>28.0</v>
      </c>
      <c r="R305" s="325">
        <v>0.14</v>
      </c>
      <c r="S305" s="325">
        <v>1.2</v>
      </c>
      <c r="T305" s="325"/>
      <c r="U305" s="325">
        <v>1.0</v>
      </c>
      <c r="V305" s="325">
        <v>0.04</v>
      </c>
      <c r="W305" s="325">
        <v>0.05</v>
      </c>
      <c r="X305" s="325">
        <v>0.26</v>
      </c>
      <c r="Y305" s="325">
        <v>42.0</v>
      </c>
      <c r="Z305" s="325"/>
      <c r="AA305" s="325"/>
      <c r="AB305" s="325"/>
    </row>
    <row r="306" ht="15.75" customHeight="1">
      <c r="A306" s="325">
        <v>304.0</v>
      </c>
      <c r="B306" s="325" t="s">
        <v>1717</v>
      </c>
      <c r="C306" s="325" t="s">
        <v>1716</v>
      </c>
      <c r="D306" s="325" t="s">
        <v>111</v>
      </c>
      <c r="E306" s="325">
        <v>66.0</v>
      </c>
      <c r="F306" s="325">
        <v>277.0</v>
      </c>
      <c r="G306" s="325">
        <v>80.0</v>
      </c>
      <c r="H306" s="325">
        <v>0.5</v>
      </c>
      <c r="I306" s="325">
        <v>0.5</v>
      </c>
      <c r="J306" s="325"/>
      <c r="K306" s="325">
        <v>0.1</v>
      </c>
      <c r="L306" s="325">
        <v>18.3</v>
      </c>
      <c r="M306" s="325">
        <v>17.7</v>
      </c>
      <c r="N306" s="325">
        <v>0.6</v>
      </c>
      <c r="O306" s="325">
        <v>1.1</v>
      </c>
      <c r="P306" s="325">
        <v>10.0</v>
      </c>
      <c r="Q306" s="325">
        <v>38.0</v>
      </c>
      <c r="R306" s="325">
        <v>0.12</v>
      </c>
      <c r="S306" s="325">
        <v>0.3</v>
      </c>
      <c r="T306" s="325"/>
      <c r="U306" s="325">
        <v>5.0</v>
      </c>
      <c r="V306" s="325">
        <v>0.09</v>
      </c>
      <c r="W306" s="325">
        <v>0.04</v>
      </c>
      <c r="X306" s="325">
        <v>1.56</v>
      </c>
      <c r="Y306" s="325">
        <v>5.2</v>
      </c>
      <c r="Z306" s="325"/>
      <c r="AA306" s="325"/>
      <c r="AB306" s="325"/>
    </row>
    <row r="307" ht="15.75" customHeight="1">
      <c r="A307" s="325">
        <v>305.0</v>
      </c>
      <c r="B307" s="325" t="s">
        <v>1720</v>
      </c>
      <c r="C307" s="325" t="s">
        <v>1719</v>
      </c>
      <c r="D307" s="325" t="s">
        <v>111</v>
      </c>
      <c r="E307" s="325">
        <v>51.0</v>
      </c>
      <c r="F307" s="325">
        <v>214.0</v>
      </c>
      <c r="G307" s="325">
        <v>82.3</v>
      </c>
      <c r="H307" s="325">
        <v>2.5</v>
      </c>
      <c r="I307" s="325">
        <v>2.5</v>
      </c>
      <c r="J307" s="325"/>
      <c r="K307" s="325">
        <v>2.7</v>
      </c>
      <c r="L307" s="325">
        <v>11.4</v>
      </c>
      <c r="M307" s="325">
        <v>5.7</v>
      </c>
      <c r="N307" s="325">
        <v>5.8</v>
      </c>
      <c r="O307" s="325">
        <v>1.1</v>
      </c>
      <c r="P307" s="325">
        <v>17.0</v>
      </c>
      <c r="Q307" s="325">
        <v>128.0</v>
      </c>
      <c r="R307" s="325"/>
      <c r="S307" s="325">
        <v>1.28</v>
      </c>
      <c r="T307" s="325">
        <v>0.0</v>
      </c>
      <c r="U307" s="325">
        <v>0.0</v>
      </c>
      <c r="V307" s="325">
        <v>0.11</v>
      </c>
      <c r="W307" s="325">
        <v>0.13</v>
      </c>
      <c r="X307" s="325">
        <v>2.14</v>
      </c>
      <c r="Y307" s="325">
        <v>9.88</v>
      </c>
      <c r="Z307" s="325"/>
      <c r="AA307" s="325">
        <v>11.0</v>
      </c>
      <c r="AB307" s="325">
        <v>338.0</v>
      </c>
    </row>
    <row r="308" ht="15.75" customHeight="1">
      <c r="A308" s="325">
        <v>306.0</v>
      </c>
      <c r="B308" s="325" t="s">
        <v>1723</v>
      </c>
      <c r="C308" s="325" t="s">
        <v>1722</v>
      </c>
      <c r="D308" s="325" t="s">
        <v>111</v>
      </c>
      <c r="E308" s="325">
        <v>62.0</v>
      </c>
      <c r="F308" s="325">
        <v>258.0</v>
      </c>
      <c r="G308" s="325">
        <v>82.0</v>
      </c>
      <c r="H308" s="325">
        <v>1.1</v>
      </c>
      <c r="I308" s="325">
        <v>1.1</v>
      </c>
      <c r="J308" s="325"/>
      <c r="K308" s="325">
        <v>0.0</v>
      </c>
      <c r="L308" s="325">
        <v>16.1</v>
      </c>
      <c r="M308" s="325"/>
      <c r="N308" s="325"/>
      <c r="O308" s="325">
        <v>0.8</v>
      </c>
      <c r="P308" s="325">
        <v>6.0</v>
      </c>
      <c r="Q308" s="325">
        <v>50.0</v>
      </c>
      <c r="R308" s="325"/>
      <c r="S308" s="325">
        <v>0.6</v>
      </c>
      <c r="T308" s="325"/>
      <c r="U308" s="325"/>
      <c r="V308" s="325">
        <v>0.0</v>
      </c>
      <c r="W308" s="325">
        <v>0.03</v>
      </c>
      <c r="X308" s="325"/>
      <c r="Y308" s="325">
        <v>129.6</v>
      </c>
      <c r="Z308" s="325"/>
      <c r="AA308" s="325"/>
      <c r="AB308" s="325"/>
    </row>
    <row r="309" ht="15.75" customHeight="1">
      <c r="A309" s="325">
        <v>307.0</v>
      </c>
      <c r="B309" s="325" t="s">
        <v>1726</v>
      </c>
      <c r="C309" s="325" t="s">
        <v>1725</v>
      </c>
      <c r="D309" s="325" t="s">
        <v>111</v>
      </c>
      <c r="E309" s="325">
        <v>44.0</v>
      </c>
      <c r="F309" s="325">
        <v>185.0</v>
      </c>
      <c r="G309" s="325">
        <v>84.0</v>
      </c>
      <c r="H309" s="325">
        <v>0.9</v>
      </c>
      <c r="I309" s="325">
        <v>0.9</v>
      </c>
      <c r="J309" s="325"/>
      <c r="K309" s="325">
        <v>0.2</v>
      </c>
      <c r="L309" s="325">
        <v>14.3</v>
      </c>
      <c r="M309" s="325">
        <v>11.0</v>
      </c>
      <c r="N309" s="325">
        <v>3.3</v>
      </c>
      <c r="O309" s="325">
        <v>0.6</v>
      </c>
      <c r="P309" s="325">
        <v>38.0</v>
      </c>
      <c r="Q309" s="325">
        <v>43.0</v>
      </c>
      <c r="R309" s="325">
        <v>0.1</v>
      </c>
      <c r="S309" s="325">
        <v>0.7</v>
      </c>
      <c r="T309" s="325"/>
      <c r="U309" s="325">
        <v>0.0</v>
      </c>
      <c r="V309" s="325">
        <v>0.05</v>
      </c>
      <c r="W309" s="325">
        <v>0.06</v>
      </c>
      <c r="X309" s="325">
        <v>1.69</v>
      </c>
      <c r="Y309" s="325">
        <v>19.0</v>
      </c>
      <c r="Z309" s="325"/>
      <c r="AA309" s="325"/>
      <c r="AB309" s="325"/>
    </row>
    <row r="310" ht="15.75" customHeight="1">
      <c r="A310" s="325">
        <v>308.0</v>
      </c>
      <c r="B310" s="325" t="s">
        <v>1729</v>
      </c>
      <c r="C310" s="325" t="s">
        <v>1728</v>
      </c>
      <c r="D310" s="325" t="s">
        <v>111</v>
      </c>
      <c r="E310" s="325">
        <v>37.0</v>
      </c>
      <c r="F310" s="325">
        <v>154.0</v>
      </c>
      <c r="G310" s="325">
        <v>83.9</v>
      </c>
      <c r="H310" s="325">
        <v>0.5</v>
      </c>
      <c r="I310" s="325">
        <v>0.5</v>
      </c>
      <c r="J310" s="325"/>
      <c r="K310" s="325">
        <v>0.1</v>
      </c>
      <c r="L310" s="325">
        <v>14.9</v>
      </c>
      <c r="M310" s="325">
        <v>9.5</v>
      </c>
      <c r="N310" s="325">
        <v>5.4</v>
      </c>
      <c r="O310" s="325">
        <v>0.6</v>
      </c>
      <c r="P310" s="325">
        <v>18.0</v>
      </c>
      <c r="Q310" s="325">
        <v>23.0</v>
      </c>
      <c r="R310" s="325">
        <v>0.23</v>
      </c>
      <c r="S310" s="325">
        <v>0.3</v>
      </c>
      <c r="T310" s="325"/>
      <c r="U310" s="325">
        <v>31.0</v>
      </c>
      <c r="V310" s="325">
        <v>0.04</v>
      </c>
      <c r="W310" s="325">
        <v>0.04</v>
      </c>
      <c r="X310" s="325">
        <v>1.44</v>
      </c>
      <c r="Y310" s="325">
        <v>60.0</v>
      </c>
      <c r="Z310" s="325"/>
      <c r="AA310" s="325"/>
      <c r="AB310" s="325"/>
    </row>
    <row r="311" ht="15.75" customHeight="1">
      <c r="A311" s="325">
        <v>309.0</v>
      </c>
      <c r="B311" s="325" t="s">
        <v>1732</v>
      </c>
      <c r="C311" s="325" t="s">
        <v>1731</v>
      </c>
      <c r="D311" s="325" t="s">
        <v>111</v>
      </c>
      <c r="E311" s="325">
        <v>13.0</v>
      </c>
      <c r="F311" s="325">
        <v>53.0</v>
      </c>
      <c r="G311" s="325">
        <v>88.2</v>
      </c>
      <c r="H311" s="325">
        <v>1.2</v>
      </c>
      <c r="I311" s="325">
        <v>1.2</v>
      </c>
      <c r="J311" s="325"/>
      <c r="K311" s="325">
        <v>0.3</v>
      </c>
      <c r="L311" s="325">
        <v>9.7</v>
      </c>
      <c r="M311" s="325">
        <v>1.7</v>
      </c>
      <c r="N311" s="325">
        <v>8.0</v>
      </c>
      <c r="O311" s="325">
        <v>0.6</v>
      </c>
      <c r="P311" s="325">
        <v>32.0</v>
      </c>
      <c r="Q311" s="325">
        <v>15.0</v>
      </c>
      <c r="R311" s="325">
        <v>0.23</v>
      </c>
      <c r="S311" s="325">
        <v>0.23</v>
      </c>
      <c r="T311" s="325">
        <v>3.0</v>
      </c>
      <c r="U311" s="325">
        <v>0.0</v>
      </c>
      <c r="V311" s="325">
        <v>0.05</v>
      </c>
      <c r="W311" s="325">
        <v>0.06</v>
      </c>
      <c r="X311" s="325">
        <v>0.44</v>
      </c>
      <c r="Y311" s="325">
        <v>56.1</v>
      </c>
      <c r="Z311" s="325"/>
      <c r="AA311" s="325">
        <v>2.0</v>
      </c>
      <c r="AB311" s="325">
        <v>195.0</v>
      </c>
    </row>
    <row r="312" ht="15.75" customHeight="1">
      <c r="A312" s="325">
        <v>310.0</v>
      </c>
      <c r="B312" s="325" t="s">
        <v>1735</v>
      </c>
      <c r="C312" s="325" t="s">
        <v>1734</v>
      </c>
      <c r="D312" s="325" t="s">
        <v>111</v>
      </c>
      <c r="E312" s="325">
        <v>37.0</v>
      </c>
      <c r="F312" s="325">
        <v>154.0</v>
      </c>
      <c r="G312" s="325">
        <v>84.0</v>
      </c>
      <c r="H312" s="325">
        <v>0.5</v>
      </c>
      <c r="I312" s="325">
        <v>0.5</v>
      </c>
      <c r="J312" s="325"/>
      <c r="K312" s="325">
        <v>0.2</v>
      </c>
      <c r="L312" s="325">
        <v>14.7</v>
      </c>
      <c r="M312" s="325">
        <v>9.3</v>
      </c>
      <c r="N312" s="325">
        <v>5.4</v>
      </c>
      <c r="O312" s="325">
        <v>0.6</v>
      </c>
      <c r="P312" s="325">
        <v>17.0</v>
      </c>
      <c r="Q312" s="325">
        <v>23.0</v>
      </c>
      <c r="R312" s="325">
        <v>0.23</v>
      </c>
      <c r="S312" s="325">
        <v>0.3</v>
      </c>
      <c r="T312" s="325"/>
      <c r="U312" s="325">
        <v>31.0</v>
      </c>
      <c r="V312" s="325">
        <v>0.04</v>
      </c>
      <c r="W312" s="325">
        <v>0.05</v>
      </c>
      <c r="X312" s="325">
        <v>1.4</v>
      </c>
      <c r="Y312" s="325">
        <v>9.8</v>
      </c>
      <c r="Z312" s="325"/>
      <c r="AA312" s="325"/>
      <c r="AB312" s="325"/>
    </row>
    <row r="313" ht="15.75" customHeight="1">
      <c r="A313" s="325">
        <v>311.0</v>
      </c>
      <c r="B313" s="325" t="s">
        <v>1738</v>
      </c>
      <c r="C313" s="325" t="s">
        <v>1737</v>
      </c>
      <c r="D313" s="325" t="s">
        <v>111</v>
      </c>
      <c r="E313" s="325">
        <v>36.0</v>
      </c>
      <c r="F313" s="325">
        <v>151.0</v>
      </c>
      <c r="G313" s="325">
        <v>84.3</v>
      </c>
      <c r="H313" s="325">
        <v>0.5</v>
      </c>
      <c r="I313" s="325">
        <v>0.5</v>
      </c>
      <c r="J313" s="325"/>
      <c r="K313" s="325">
        <v>0.1</v>
      </c>
      <c r="L313" s="325">
        <v>14.7</v>
      </c>
      <c r="M313" s="325">
        <v>9.3</v>
      </c>
      <c r="N313" s="325">
        <v>5.4</v>
      </c>
      <c r="O313" s="325">
        <v>0.4</v>
      </c>
      <c r="P313" s="325">
        <v>30.0</v>
      </c>
      <c r="Q313" s="325">
        <v>11.0</v>
      </c>
      <c r="R313" s="325">
        <v>0.23</v>
      </c>
      <c r="S313" s="325">
        <v>0.0</v>
      </c>
      <c r="T313" s="325"/>
      <c r="U313" s="325">
        <v>31.0</v>
      </c>
      <c r="V313" s="325">
        <v>0.04</v>
      </c>
      <c r="W313" s="325">
        <v>0.06</v>
      </c>
      <c r="X313" s="325">
        <v>0.66</v>
      </c>
      <c r="Y313" s="325">
        <v>17.7</v>
      </c>
      <c r="Z313" s="325"/>
      <c r="AA313" s="325"/>
      <c r="AB313" s="325"/>
    </row>
    <row r="314" ht="15.75" customHeight="1">
      <c r="A314" s="325">
        <v>312.0</v>
      </c>
      <c r="B314" s="325" t="s">
        <v>1741</v>
      </c>
      <c r="C314" s="325" t="s">
        <v>1740</v>
      </c>
      <c r="D314" s="325" t="s">
        <v>111</v>
      </c>
      <c r="E314" s="325">
        <v>65.0</v>
      </c>
      <c r="F314" s="325">
        <v>272.0</v>
      </c>
      <c r="G314" s="325">
        <v>78.0</v>
      </c>
      <c r="H314" s="325">
        <v>0.9</v>
      </c>
      <c r="I314" s="325">
        <v>0.9</v>
      </c>
      <c r="J314" s="325"/>
      <c r="K314" s="325">
        <v>0.1</v>
      </c>
      <c r="L314" s="325">
        <v>19.9</v>
      </c>
      <c r="M314" s="325">
        <v>17.0</v>
      </c>
      <c r="N314" s="325">
        <v>2.9</v>
      </c>
      <c r="O314" s="325">
        <v>1.1</v>
      </c>
      <c r="P314" s="325">
        <v>58.0</v>
      </c>
      <c r="Q314" s="325">
        <v>43.0</v>
      </c>
      <c r="R314" s="325">
        <v>0.15</v>
      </c>
      <c r="S314" s="325">
        <v>0.8</v>
      </c>
      <c r="T314" s="325"/>
      <c r="U314" s="325">
        <v>7.0</v>
      </c>
      <c r="V314" s="325">
        <v>0.04</v>
      </c>
      <c r="W314" s="325">
        <v>0.05</v>
      </c>
      <c r="X314" s="325">
        <v>0.52</v>
      </c>
      <c r="Y314" s="325">
        <v>2.9</v>
      </c>
      <c r="Z314" s="325"/>
      <c r="AA314" s="325"/>
      <c r="AB314" s="325"/>
    </row>
    <row r="315" ht="15.75" customHeight="1">
      <c r="A315" s="325">
        <v>313.0</v>
      </c>
      <c r="B315" s="325" t="s">
        <v>1744</v>
      </c>
      <c r="C315" s="325" t="s">
        <v>1743</v>
      </c>
      <c r="D315" s="325" t="s">
        <v>111</v>
      </c>
      <c r="E315" s="325">
        <v>146.0</v>
      </c>
      <c r="F315" s="325">
        <v>612.0</v>
      </c>
      <c r="G315" s="325">
        <v>47.7</v>
      </c>
      <c r="H315" s="325">
        <v>3.6</v>
      </c>
      <c r="I315" s="325">
        <v>3.6</v>
      </c>
      <c r="J315" s="325"/>
      <c r="K315" s="325">
        <v>0.2</v>
      </c>
      <c r="L315" s="325">
        <v>46.6</v>
      </c>
      <c r="M315" s="325">
        <v>36.8</v>
      </c>
      <c r="N315" s="325">
        <v>9.8</v>
      </c>
      <c r="O315" s="325">
        <v>1.9</v>
      </c>
      <c r="P315" s="325">
        <v>109.0</v>
      </c>
      <c r="Q315" s="325">
        <v>100.0</v>
      </c>
      <c r="R315" s="325">
        <v>0.55</v>
      </c>
      <c r="S315" s="325">
        <v>2.4</v>
      </c>
      <c r="T315" s="325"/>
      <c r="U315" s="325">
        <v>10.0</v>
      </c>
      <c r="V315" s="325">
        <v>0.0</v>
      </c>
      <c r="W315" s="325">
        <v>0.08</v>
      </c>
      <c r="X315" s="325">
        <v>0.9</v>
      </c>
      <c r="Y315" s="325">
        <v>3.7</v>
      </c>
      <c r="Z315" s="325"/>
      <c r="AA315" s="325"/>
      <c r="AB315" s="325"/>
    </row>
    <row r="316" ht="15.75" customHeight="1">
      <c r="A316" s="325">
        <v>314.0</v>
      </c>
      <c r="B316" s="325" t="s">
        <v>1747</v>
      </c>
      <c r="C316" s="325" t="s">
        <v>1746</v>
      </c>
      <c r="D316" s="325" t="s">
        <v>111</v>
      </c>
      <c r="E316" s="325">
        <v>55.0</v>
      </c>
      <c r="F316" s="325">
        <v>230.0</v>
      </c>
      <c r="G316" s="325">
        <v>83.9</v>
      </c>
      <c r="H316" s="325">
        <v>1.2</v>
      </c>
      <c r="I316" s="325">
        <v>1.2</v>
      </c>
      <c r="J316" s="325"/>
      <c r="K316" s="325">
        <v>0.1</v>
      </c>
      <c r="L316" s="325">
        <v>14.0</v>
      </c>
      <c r="M316" s="325"/>
      <c r="N316" s="325"/>
      <c r="O316" s="325">
        <v>0.8</v>
      </c>
      <c r="P316" s="325">
        <v>69.0</v>
      </c>
      <c r="Q316" s="325">
        <v>21.0</v>
      </c>
      <c r="R316" s="325"/>
      <c r="S316" s="325">
        <v>0.5</v>
      </c>
      <c r="T316" s="325"/>
      <c r="U316" s="325">
        <v>0.0</v>
      </c>
      <c r="V316" s="325">
        <v>0.03</v>
      </c>
      <c r="W316" s="325">
        <v>0.33</v>
      </c>
      <c r="X316" s="325">
        <v>0.54</v>
      </c>
      <c r="Y316" s="325">
        <v>1.1</v>
      </c>
      <c r="Z316" s="325"/>
      <c r="AA316" s="325"/>
      <c r="AB316" s="325"/>
    </row>
    <row r="317" ht="15.75" customHeight="1">
      <c r="A317" s="325">
        <v>315.0</v>
      </c>
      <c r="B317" s="325" t="s">
        <v>1750</v>
      </c>
      <c r="C317" s="325" t="s">
        <v>1749</v>
      </c>
      <c r="D317" s="325" t="s">
        <v>111</v>
      </c>
      <c r="E317" s="325">
        <v>163.0</v>
      </c>
      <c r="F317" s="325">
        <v>682.0</v>
      </c>
      <c r="G317" s="325">
        <v>62.1</v>
      </c>
      <c r="H317" s="325">
        <v>1.6</v>
      </c>
      <c r="I317" s="325">
        <v>1.6</v>
      </c>
      <c r="J317" s="325"/>
      <c r="K317" s="325">
        <v>8.1</v>
      </c>
      <c r="L317" s="325">
        <v>27.4</v>
      </c>
      <c r="M317" s="325">
        <v>25.0</v>
      </c>
      <c r="N317" s="325">
        <v>2.4</v>
      </c>
      <c r="O317" s="325">
        <v>0.9</v>
      </c>
      <c r="P317" s="325">
        <v>5.0</v>
      </c>
      <c r="Q317" s="325">
        <v>30.0</v>
      </c>
      <c r="R317" s="325">
        <v>0.5</v>
      </c>
      <c r="S317" s="325">
        <v>0.72</v>
      </c>
      <c r="T317" s="325"/>
      <c r="U317" s="325">
        <v>20.0</v>
      </c>
      <c r="V317" s="325">
        <v>0.03</v>
      </c>
      <c r="W317" s="325">
        <v>0.74</v>
      </c>
      <c r="X317" s="325">
        <v>1.5</v>
      </c>
      <c r="Y317" s="325">
        <v>0.21</v>
      </c>
      <c r="Z317" s="325"/>
      <c r="AA317" s="325">
        <v>10.0</v>
      </c>
      <c r="AB317" s="325">
        <v>211.0</v>
      </c>
    </row>
    <row r="318" ht="15.75" customHeight="1">
      <c r="A318" s="325">
        <v>316.0</v>
      </c>
      <c r="B318" s="325" t="s">
        <v>1753</v>
      </c>
      <c r="C318" s="325" t="s">
        <v>1752</v>
      </c>
      <c r="D318" s="325" t="s">
        <v>111</v>
      </c>
      <c r="E318" s="325">
        <v>64.0</v>
      </c>
      <c r="F318" s="325">
        <v>270.0</v>
      </c>
      <c r="G318" s="325">
        <v>78.1</v>
      </c>
      <c r="H318" s="325">
        <v>0.5</v>
      </c>
      <c r="I318" s="325">
        <v>0.5</v>
      </c>
      <c r="J318" s="325"/>
      <c r="K318" s="325">
        <v>0.1</v>
      </c>
      <c r="L318" s="325">
        <v>20.8</v>
      </c>
      <c r="M318" s="325">
        <v>17.2</v>
      </c>
      <c r="N318" s="325">
        <v>3.6</v>
      </c>
      <c r="O318" s="325">
        <v>0.5</v>
      </c>
      <c r="P318" s="325">
        <v>9.0</v>
      </c>
      <c r="Q318" s="325">
        <v>26.0</v>
      </c>
      <c r="R318" s="325">
        <v>0.11</v>
      </c>
      <c r="S318" s="325">
        <v>0.2</v>
      </c>
      <c r="T318" s="325"/>
      <c r="U318" s="325">
        <v>81.0</v>
      </c>
      <c r="V318" s="325">
        <v>0.05</v>
      </c>
      <c r="W318" s="325">
        <v>0.03</v>
      </c>
      <c r="X318" s="325">
        <v>0.0</v>
      </c>
      <c r="Y318" s="325">
        <v>6.9</v>
      </c>
      <c r="Z318" s="325"/>
      <c r="AA318" s="325"/>
      <c r="AB318" s="325"/>
    </row>
    <row r="319" ht="15.75" customHeight="1">
      <c r="A319" s="325">
        <v>317.0</v>
      </c>
      <c r="B319" s="325" t="s">
        <v>1756</v>
      </c>
      <c r="C319" s="325" t="s">
        <v>1755</v>
      </c>
      <c r="D319" s="325" t="s">
        <v>111</v>
      </c>
      <c r="E319" s="325">
        <v>101.0</v>
      </c>
      <c r="F319" s="325">
        <v>423.0</v>
      </c>
      <c r="G319" s="325">
        <v>71.9</v>
      </c>
      <c r="H319" s="325">
        <v>0.7</v>
      </c>
      <c r="I319" s="325">
        <v>0.7</v>
      </c>
      <c r="J319" s="325"/>
      <c r="K319" s="325">
        <v>0.6</v>
      </c>
      <c r="L319" s="325">
        <v>25.9</v>
      </c>
      <c r="M319" s="325"/>
      <c r="N319" s="325"/>
      <c r="O319" s="325">
        <v>0.9</v>
      </c>
      <c r="P319" s="325">
        <v>16.0</v>
      </c>
      <c r="Q319" s="325">
        <v>31.0</v>
      </c>
      <c r="R319" s="325"/>
      <c r="S319" s="325">
        <v>3.5</v>
      </c>
      <c r="T319" s="325"/>
      <c r="U319" s="325">
        <v>7.0</v>
      </c>
      <c r="V319" s="325">
        <v>0.02</v>
      </c>
      <c r="W319" s="325">
        <v>0.04</v>
      </c>
      <c r="X319" s="325">
        <v>0.22</v>
      </c>
      <c r="Y319" s="325">
        <v>2.8</v>
      </c>
      <c r="Z319" s="325"/>
      <c r="AA319" s="325"/>
      <c r="AB319" s="325"/>
    </row>
    <row r="320" ht="15.75" customHeight="1">
      <c r="A320" s="325">
        <v>318.0</v>
      </c>
      <c r="B320" s="325" t="s">
        <v>1759</v>
      </c>
      <c r="C320" s="325" t="s">
        <v>1758</v>
      </c>
      <c r="D320" s="325" t="s">
        <v>111</v>
      </c>
      <c r="E320" s="325">
        <v>13.0</v>
      </c>
      <c r="F320" s="325">
        <v>55.0</v>
      </c>
      <c r="G320" s="325">
        <v>92.8</v>
      </c>
      <c r="H320" s="325">
        <v>0.6</v>
      </c>
      <c r="I320" s="325">
        <v>0.6</v>
      </c>
      <c r="J320" s="325"/>
      <c r="K320" s="325">
        <v>0.4</v>
      </c>
      <c r="L320" s="325">
        <v>5.9</v>
      </c>
      <c r="M320" s="325">
        <v>3.1</v>
      </c>
      <c r="N320" s="325">
        <v>2.8</v>
      </c>
      <c r="O320" s="325">
        <v>0.3</v>
      </c>
      <c r="P320" s="325">
        <v>31.0</v>
      </c>
      <c r="Q320" s="325">
        <v>9.0</v>
      </c>
      <c r="R320" s="325">
        <v>0.11</v>
      </c>
      <c r="S320" s="325">
        <v>0.2</v>
      </c>
      <c r="T320" s="325"/>
      <c r="U320" s="325">
        <v>2.0</v>
      </c>
      <c r="V320" s="325">
        <v>0.03</v>
      </c>
      <c r="W320" s="325">
        <v>0.04</v>
      </c>
      <c r="X320" s="325">
        <v>0.3</v>
      </c>
      <c r="Y320" s="325">
        <v>36.0</v>
      </c>
      <c r="Z320" s="325"/>
      <c r="AA320" s="325"/>
      <c r="AB320" s="325"/>
    </row>
    <row r="321" ht="15.75" customHeight="1">
      <c r="A321" s="325">
        <v>319.0</v>
      </c>
      <c r="B321" s="325" t="s">
        <v>1762</v>
      </c>
      <c r="C321" s="325" t="s">
        <v>1761</v>
      </c>
      <c r="D321" s="325" t="s">
        <v>111</v>
      </c>
      <c r="E321" s="325">
        <v>28.0</v>
      </c>
      <c r="F321" s="325">
        <v>119.0</v>
      </c>
      <c r="G321" s="325">
        <v>89.3</v>
      </c>
      <c r="H321" s="325">
        <v>0.5</v>
      </c>
      <c r="I321" s="325">
        <v>0.5</v>
      </c>
      <c r="J321" s="325"/>
      <c r="K321" s="325">
        <v>0.2</v>
      </c>
      <c r="L321" s="325">
        <v>9.7</v>
      </c>
      <c r="M321" s="325">
        <v>9.3</v>
      </c>
      <c r="N321" s="325">
        <v>0.4</v>
      </c>
      <c r="O321" s="325">
        <v>0.3</v>
      </c>
      <c r="P321" s="325">
        <v>18.0</v>
      </c>
      <c r="Q321" s="325">
        <v>14.0</v>
      </c>
      <c r="R321" s="325">
        <v>0.05</v>
      </c>
      <c r="S321" s="325">
        <v>0.5</v>
      </c>
      <c r="T321" s="325"/>
      <c r="U321" s="325">
        <v>1.0</v>
      </c>
      <c r="V321" s="325">
        <v>0.03</v>
      </c>
      <c r="W321" s="325">
        <v>0.03</v>
      </c>
      <c r="X321" s="325">
        <v>0.11</v>
      </c>
      <c r="Y321" s="325">
        <v>44.2</v>
      </c>
      <c r="Z321" s="325"/>
      <c r="AA321" s="325"/>
      <c r="AB321" s="325"/>
    </row>
    <row r="322" ht="15.75" customHeight="1">
      <c r="A322" s="325">
        <v>320.0</v>
      </c>
      <c r="B322" s="325" t="s">
        <v>1765</v>
      </c>
      <c r="C322" s="325" t="s">
        <v>1764</v>
      </c>
      <c r="D322" s="325" t="s">
        <v>111</v>
      </c>
      <c r="E322" s="325">
        <v>97.0</v>
      </c>
      <c r="F322" s="325">
        <v>406.0</v>
      </c>
      <c r="G322" s="325">
        <v>61.7</v>
      </c>
      <c r="H322" s="325">
        <v>2.1</v>
      </c>
      <c r="I322" s="325">
        <v>2.1</v>
      </c>
      <c r="J322" s="325"/>
      <c r="K322" s="325">
        <v>0.2</v>
      </c>
      <c r="L322" s="325">
        <v>34.9</v>
      </c>
      <c r="M322" s="325">
        <v>24.7</v>
      </c>
      <c r="N322" s="325">
        <v>10.2</v>
      </c>
      <c r="O322" s="325">
        <v>1.2</v>
      </c>
      <c r="P322" s="325">
        <v>16.0</v>
      </c>
      <c r="Q322" s="325">
        <v>26.0</v>
      </c>
      <c r="R322" s="325"/>
      <c r="S322" s="325">
        <v>0.79</v>
      </c>
      <c r="T322" s="325">
        <v>1750.0</v>
      </c>
      <c r="U322" s="325">
        <v>292.0</v>
      </c>
      <c r="V322" s="325">
        <v>0.01</v>
      </c>
      <c r="W322" s="325">
        <v>0.14</v>
      </c>
      <c r="X322" s="325">
        <v>1.96</v>
      </c>
      <c r="Y322" s="325">
        <v>0.77</v>
      </c>
      <c r="Z322" s="325"/>
      <c r="AA322" s="325"/>
      <c r="AB322" s="325"/>
    </row>
    <row r="323" ht="15.75" customHeight="1">
      <c r="A323" s="325">
        <v>321.0</v>
      </c>
      <c r="B323" s="325" t="s">
        <v>1768</v>
      </c>
      <c r="C323" s="325" t="s">
        <v>1767</v>
      </c>
      <c r="D323" s="325" t="s">
        <v>111</v>
      </c>
      <c r="E323" s="325">
        <v>329.0</v>
      </c>
      <c r="F323" s="325">
        <v>1377.0</v>
      </c>
      <c r="G323" s="325">
        <v>9.3</v>
      </c>
      <c r="H323" s="325">
        <v>4.0</v>
      </c>
      <c r="I323" s="325">
        <v>4.0</v>
      </c>
      <c r="J323" s="325"/>
      <c r="K323" s="325">
        <v>2.4</v>
      </c>
      <c r="L323" s="325">
        <v>82.0</v>
      </c>
      <c r="M323" s="325"/>
      <c r="N323" s="325"/>
      <c r="O323" s="325">
        <v>2.3</v>
      </c>
      <c r="P323" s="325">
        <v>92.0</v>
      </c>
      <c r="Q323" s="325">
        <v>186.0</v>
      </c>
      <c r="R323" s="325"/>
      <c r="S323" s="325">
        <v>4.6</v>
      </c>
      <c r="T323" s="325"/>
      <c r="U323" s="325"/>
      <c r="V323" s="325">
        <v>0.02</v>
      </c>
      <c r="W323" s="325">
        <v>0.03</v>
      </c>
      <c r="X323" s="325"/>
      <c r="Y323" s="325">
        <v>11.6</v>
      </c>
      <c r="Z323" s="325"/>
      <c r="AA323" s="325"/>
      <c r="AB323" s="325"/>
    </row>
    <row r="324" ht="15.75" customHeight="1">
      <c r="A324" s="325">
        <v>322.0</v>
      </c>
      <c r="B324" s="325" t="s">
        <v>1771</v>
      </c>
      <c r="C324" s="325" t="s">
        <v>1770</v>
      </c>
      <c r="D324" s="325" t="s">
        <v>111</v>
      </c>
      <c r="E324" s="325">
        <v>177.0</v>
      </c>
      <c r="F324" s="325">
        <v>741.0</v>
      </c>
      <c r="G324" s="325">
        <v>61.1</v>
      </c>
      <c r="H324" s="325">
        <v>6.7</v>
      </c>
      <c r="I324" s="325">
        <v>6.7</v>
      </c>
      <c r="J324" s="325"/>
      <c r="K324" s="325">
        <v>9.2</v>
      </c>
      <c r="L324" s="325">
        <v>21.5</v>
      </c>
      <c r="M324" s="325"/>
      <c r="N324" s="325"/>
      <c r="O324" s="325">
        <v>1.5</v>
      </c>
      <c r="P324" s="325">
        <v>19.0</v>
      </c>
      <c r="Q324" s="325">
        <v>165.0</v>
      </c>
      <c r="R324" s="325"/>
      <c r="S324" s="325">
        <v>1.7</v>
      </c>
      <c r="T324" s="325"/>
      <c r="U324" s="325"/>
      <c r="V324" s="325">
        <v>0.95</v>
      </c>
      <c r="W324" s="325">
        <v>1.05</v>
      </c>
      <c r="X324" s="325">
        <v>1.2</v>
      </c>
      <c r="Y324" s="325">
        <v>9.2</v>
      </c>
      <c r="Z324" s="325"/>
      <c r="AA324" s="325"/>
      <c r="AB324" s="325"/>
    </row>
    <row r="325" ht="15.75" customHeight="1">
      <c r="A325" s="325">
        <v>323.0</v>
      </c>
      <c r="B325" s="325" t="s">
        <v>1774</v>
      </c>
      <c r="C325" s="325" t="s">
        <v>1773</v>
      </c>
      <c r="D325" s="325" t="s">
        <v>111</v>
      </c>
      <c r="E325" s="325">
        <v>44.0</v>
      </c>
      <c r="F325" s="325">
        <v>184.0</v>
      </c>
      <c r="G325" s="325">
        <v>88.0</v>
      </c>
      <c r="H325" s="325">
        <v>2.1</v>
      </c>
      <c r="I325" s="325">
        <v>2.1</v>
      </c>
      <c r="J325" s="325"/>
      <c r="K325" s="325">
        <v>0.8</v>
      </c>
      <c r="L325" s="325">
        <v>8.3</v>
      </c>
      <c r="M325" s="325"/>
      <c r="N325" s="325"/>
      <c r="O325" s="325">
        <v>0.8</v>
      </c>
      <c r="P325" s="325"/>
      <c r="Q325" s="325">
        <v>44.0</v>
      </c>
      <c r="R325" s="325"/>
      <c r="S325" s="325">
        <v>0.5</v>
      </c>
      <c r="T325" s="325"/>
      <c r="U325" s="325">
        <v>26.0</v>
      </c>
      <c r="V325" s="325">
        <v>0.08</v>
      </c>
      <c r="W325" s="325">
        <v>0.09</v>
      </c>
      <c r="X325" s="325">
        <v>3.1</v>
      </c>
      <c r="Y325" s="325">
        <v>22.8</v>
      </c>
      <c r="Z325" s="325"/>
      <c r="AA325" s="325"/>
      <c r="AB325" s="325"/>
    </row>
    <row r="326" ht="15.75" customHeight="1">
      <c r="A326" s="325">
        <v>324.0</v>
      </c>
      <c r="B326" s="325" t="s">
        <v>1777</v>
      </c>
      <c r="C326" s="325" t="s">
        <v>1776</v>
      </c>
      <c r="D326" s="325" t="s">
        <v>111</v>
      </c>
      <c r="E326" s="325">
        <v>27.0</v>
      </c>
      <c r="F326" s="325">
        <v>111.0</v>
      </c>
      <c r="G326" s="325">
        <v>88.9</v>
      </c>
      <c r="H326" s="325">
        <v>0.5</v>
      </c>
      <c r="I326" s="325">
        <v>0.5</v>
      </c>
      <c r="J326" s="325"/>
      <c r="K326" s="325">
        <v>0.1</v>
      </c>
      <c r="L326" s="325">
        <v>9.7</v>
      </c>
      <c r="M326" s="325">
        <v>6.7</v>
      </c>
      <c r="N326" s="325">
        <v>3.0</v>
      </c>
      <c r="O326" s="325">
        <v>0.8</v>
      </c>
      <c r="P326" s="325">
        <v>51.0</v>
      </c>
      <c r="Q326" s="325">
        <v>46.0</v>
      </c>
      <c r="R326" s="325">
        <v>0.1</v>
      </c>
      <c r="S326" s="325">
        <v>0.4</v>
      </c>
      <c r="T326" s="325"/>
      <c r="U326" s="325">
        <v>12.0</v>
      </c>
      <c r="V326" s="325">
        <v>0.02</v>
      </c>
      <c r="W326" s="325">
        <v>0.04</v>
      </c>
      <c r="X326" s="325">
        <v>0.61</v>
      </c>
      <c r="Y326" s="325">
        <v>2.0</v>
      </c>
      <c r="Z326" s="325"/>
      <c r="AA326" s="325"/>
      <c r="AB326" s="325"/>
    </row>
    <row r="327" ht="15.75" customHeight="1">
      <c r="A327" s="325">
        <v>325.0</v>
      </c>
      <c r="B327" s="325" t="s">
        <v>1780</v>
      </c>
      <c r="C327" s="325" t="s">
        <v>1779</v>
      </c>
      <c r="D327" s="325" t="s">
        <v>111</v>
      </c>
      <c r="E327" s="325">
        <v>29.0</v>
      </c>
      <c r="F327" s="325">
        <v>121.0</v>
      </c>
      <c r="G327" s="325">
        <v>90.1</v>
      </c>
      <c r="H327" s="325">
        <v>0.6</v>
      </c>
      <c r="I327" s="325">
        <v>0.6</v>
      </c>
      <c r="J327" s="325"/>
      <c r="K327" s="325">
        <v>0.3</v>
      </c>
      <c r="L327" s="325">
        <v>8.6</v>
      </c>
      <c r="M327" s="325">
        <v>6.8</v>
      </c>
      <c r="N327" s="325">
        <v>1.8</v>
      </c>
      <c r="O327" s="325">
        <v>0.4</v>
      </c>
      <c r="P327" s="325">
        <v>19.0</v>
      </c>
      <c r="Q327" s="325">
        <v>17.0</v>
      </c>
      <c r="R327" s="325">
        <v>0.07</v>
      </c>
      <c r="S327" s="325">
        <v>0.3</v>
      </c>
      <c r="T327" s="325"/>
      <c r="U327" s="325">
        <v>34.0</v>
      </c>
      <c r="V327" s="325">
        <v>0.06</v>
      </c>
      <c r="W327" s="325">
        <v>0.05</v>
      </c>
      <c r="X327" s="325">
        <v>0.3</v>
      </c>
      <c r="Y327" s="325">
        <v>48.7</v>
      </c>
      <c r="Z327" s="325"/>
      <c r="AA327" s="325"/>
      <c r="AB327" s="325"/>
    </row>
    <row r="328" ht="15.75" customHeight="1">
      <c r="A328" s="325">
        <v>326.0</v>
      </c>
      <c r="B328" s="325" t="s">
        <v>1783</v>
      </c>
      <c r="C328" s="325" t="s">
        <v>1782</v>
      </c>
      <c r="D328" s="325" t="s">
        <v>111</v>
      </c>
      <c r="E328" s="325">
        <v>54.0</v>
      </c>
      <c r="F328" s="325">
        <v>225.0</v>
      </c>
      <c r="G328" s="325">
        <v>83.0</v>
      </c>
      <c r="H328" s="325">
        <v>0.4</v>
      </c>
      <c r="I328" s="325">
        <v>0.4</v>
      </c>
      <c r="J328" s="325"/>
      <c r="K328" s="325">
        <v>0.2</v>
      </c>
      <c r="L328" s="325">
        <v>15.9</v>
      </c>
      <c r="M328" s="325">
        <v>14.1</v>
      </c>
      <c r="N328" s="325">
        <v>1.8</v>
      </c>
      <c r="O328" s="325">
        <v>0.5</v>
      </c>
      <c r="P328" s="325">
        <v>17.0</v>
      </c>
      <c r="Q328" s="325">
        <v>15.0</v>
      </c>
      <c r="R328" s="325">
        <v>0.04</v>
      </c>
      <c r="S328" s="325">
        <v>0.4</v>
      </c>
      <c r="T328" s="325"/>
      <c r="U328" s="325">
        <v>38.0</v>
      </c>
      <c r="V328" s="325">
        <v>0.03</v>
      </c>
      <c r="W328" s="325">
        <v>0.11</v>
      </c>
      <c r="X328" s="325">
        <v>0.39</v>
      </c>
      <c r="Y328" s="325">
        <v>24.8</v>
      </c>
      <c r="Z328" s="325"/>
      <c r="AA328" s="325"/>
      <c r="AB328" s="325"/>
    </row>
    <row r="329" ht="15.75" customHeight="1">
      <c r="A329" s="325">
        <v>327.0</v>
      </c>
      <c r="B329" s="325" t="s">
        <v>1786</v>
      </c>
      <c r="C329" s="325" t="s">
        <v>1785</v>
      </c>
      <c r="D329" s="325" t="s">
        <v>111</v>
      </c>
      <c r="E329" s="325">
        <v>50.0</v>
      </c>
      <c r="F329" s="325">
        <v>208.0</v>
      </c>
      <c r="G329" s="325">
        <v>84.7</v>
      </c>
      <c r="H329" s="325">
        <v>0.3</v>
      </c>
      <c r="I329" s="325">
        <v>0.3</v>
      </c>
      <c r="J329" s="325"/>
      <c r="K329" s="325">
        <v>0.1</v>
      </c>
      <c r="L329" s="325">
        <v>14.6</v>
      </c>
      <c r="M329" s="325">
        <v>13.3</v>
      </c>
      <c r="N329" s="325">
        <v>1.3</v>
      </c>
      <c r="O329" s="325">
        <v>0.3</v>
      </c>
      <c r="P329" s="325">
        <v>5.0</v>
      </c>
      <c r="Q329" s="325">
        <v>11.0</v>
      </c>
      <c r="R329" s="325">
        <v>0.05</v>
      </c>
      <c r="S329" s="325">
        <v>1.4</v>
      </c>
      <c r="T329" s="325"/>
      <c r="U329" s="325">
        <v>2.0</v>
      </c>
      <c r="V329" s="325">
        <v>0.03</v>
      </c>
      <c r="W329" s="325">
        <v>0.04</v>
      </c>
      <c r="X329" s="325">
        <v>0.13</v>
      </c>
      <c r="Y329" s="325">
        <v>1.3</v>
      </c>
      <c r="Z329" s="325"/>
      <c r="AA329" s="325"/>
      <c r="AB329" s="325"/>
    </row>
    <row r="330" ht="15.75" customHeight="1">
      <c r="A330" s="325">
        <v>328.0</v>
      </c>
      <c r="B330" s="325" t="s">
        <v>1789</v>
      </c>
      <c r="C330" s="325" t="s">
        <v>1788</v>
      </c>
      <c r="D330" s="325" t="s">
        <v>111</v>
      </c>
      <c r="E330" s="325">
        <v>61.0</v>
      </c>
      <c r="F330" s="325">
        <v>256.0</v>
      </c>
      <c r="G330" s="325">
        <v>82.3</v>
      </c>
      <c r="H330" s="325">
        <v>0.9</v>
      </c>
      <c r="I330" s="325">
        <v>0.9</v>
      </c>
      <c r="J330" s="325"/>
      <c r="K330" s="325">
        <v>0.1</v>
      </c>
      <c r="L330" s="325">
        <v>16.1</v>
      </c>
      <c r="M330" s="325">
        <v>15.9</v>
      </c>
      <c r="N330" s="325">
        <v>0.2</v>
      </c>
      <c r="O330" s="325">
        <v>0.6</v>
      </c>
      <c r="P330" s="325">
        <v>13.0</v>
      </c>
      <c r="Q330" s="325">
        <v>30.0</v>
      </c>
      <c r="R330" s="325">
        <v>0.06</v>
      </c>
      <c r="S330" s="325">
        <v>3.0</v>
      </c>
      <c r="T330" s="325"/>
      <c r="U330" s="325">
        <v>121.0</v>
      </c>
      <c r="V330" s="325">
        <v>0.03</v>
      </c>
      <c r="W330" s="325">
        <v>0.15</v>
      </c>
      <c r="X330" s="325">
        <v>2.24</v>
      </c>
      <c r="Y330" s="325">
        <v>22.0</v>
      </c>
      <c r="Z330" s="325"/>
      <c r="AA330" s="325"/>
      <c r="AB330" s="325"/>
    </row>
    <row r="331" ht="15.75" customHeight="1">
      <c r="A331" s="325">
        <v>329.0</v>
      </c>
      <c r="B331" s="325" t="s">
        <v>1792</v>
      </c>
      <c r="C331" s="325" t="s">
        <v>1791</v>
      </c>
      <c r="D331" s="325" t="s">
        <v>111</v>
      </c>
      <c r="E331" s="325">
        <v>35.0</v>
      </c>
      <c r="F331" s="325">
        <v>146.0</v>
      </c>
      <c r="G331" s="325">
        <v>87.9</v>
      </c>
      <c r="H331" s="325">
        <v>0.8</v>
      </c>
      <c r="I331" s="325">
        <v>0.8</v>
      </c>
      <c r="J331" s="325"/>
      <c r="K331" s="325">
        <v>0.5</v>
      </c>
      <c r="L331" s="325">
        <v>10.5</v>
      </c>
      <c r="M331" s="325">
        <v>7.8</v>
      </c>
      <c r="N331" s="325">
        <v>2.7</v>
      </c>
      <c r="O331" s="325">
        <v>0.3</v>
      </c>
      <c r="P331" s="325">
        <v>8.0</v>
      </c>
      <c r="Q331" s="325">
        <v>30.0</v>
      </c>
      <c r="R331" s="325"/>
      <c r="S331" s="325">
        <v>3.0</v>
      </c>
      <c r="T331" s="325"/>
      <c r="U331" s="325">
        <v>15.0</v>
      </c>
      <c r="V331" s="325">
        <v>0.05</v>
      </c>
      <c r="W331" s="325">
        <v>0.05</v>
      </c>
      <c r="X331" s="325">
        <v>0.96</v>
      </c>
      <c r="Y331" s="325">
        <v>108.0</v>
      </c>
      <c r="Z331" s="325"/>
      <c r="AA331" s="325"/>
      <c r="AB331" s="325"/>
    </row>
    <row r="332" ht="15.75" customHeight="1">
      <c r="A332" s="325">
        <v>330.0</v>
      </c>
      <c r="B332" s="325" t="s">
        <v>1795</v>
      </c>
      <c r="C332" s="325" t="s">
        <v>1794</v>
      </c>
      <c r="D332" s="325" t="s">
        <v>111</v>
      </c>
      <c r="E332" s="325">
        <v>21.0</v>
      </c>
      <c r="F332" s="325">
        <v>86.0</v>
      </c>
      <c r="G332" s="325">
        <v>92.9</v>
      </c>
      <c r="H332" s="325">
        <v>0.5</v>
      </c>
      <c r="I332" s="325">
        <v>0.5</v>
      </c>
      <c r="J332" s="325"/>
      <c r="K332" s="325">
        <v>0.1</v>
      </c>
      <c r="L332" s="325">
        <v>5.8</v>
      </c>
      <c r="M332" s="325">
        <v>5.0</v>
      </c>
      <c r="N332" s="325">
        <v>0.8</v>
      </c>
      <c r="O332" s="325">
        <v>0.7</v>
      </c>
      <c r="P332" s="325">
        <v>13.0</v>
      </c>
      <c r="Q332" s="325">
        <v>15.0</v>
      </c>
      <c r="R332" s="325">
        <v>0.09</v>
      </c>
      <c r="S332" s="325">
        <v>0.5</v>
      </c>
      <c r="T332" s="325"/>
      <c r="U332" s="325">
        <v>3.0</v>
      </c>
      <c r="V332" s="325">
        <v>0.04</v>
      </c>
      <c r="W332" s="325">
        <v>0.04</v>
      </c>
      <c r="X332" s="325">
        <v>0.64</v>
      </c>
      <c r="Y332" s="325">
        <v>23.0</v>
      </c>
      <c r="Z332" s="325"/>
      <c r="AA332" s="325"/>
      <c r="AB332" s="325"/>
    </row>
    <row r="333" ht="15.75" customHeight="1">
      <c r="A333" s="325">
        <v>331.0</v>
      </c>
      <c r="B333" s="325" t="s">
        <v>1798</v>
      </c>
      <c r="C333" s="325" t="s">
        <v>1797</v>
      </c>
      <c r="D333" s="325" t="s">
        <v>111</v>
      </c>
      <c r="E333" s="325">
        <v>20.0</v>
      </c>
      <c r="F333" s="325">
        <v>84.0</v>
      </c>
      <c r="G333" s="325">
        <v>94.3</v>
      </c>
      <c r="H333" s="325">
        <v>0.6</v>
      </c>
      <c r="I333" s="325">
        <v>0.6</v>
      </c>
      <c r="J333" s="325"/>
      <c r="K333" s="325">
        <v>0.2</v>
      </c>
      <c r="L333" s="325">
        <v>4.4</v>
      </c>
      <c r="M333" s="325"/>
      <c r="N333" s="325"/>
      <c r="O333" s="325">
        <v>0.5</v>
      </c>
      <c r="P333" s="325">
        <v>23.0</v>
      </c>
      <c r="Q333" s="325">
        <v>3.0</v>
      </c>
      <c r="R333" s="325"/>
      <c r="S333" s="325">
        <v>0.4</v>
      </c>
      <c r="T333" s="325"/>
      <c r="U333" s="325">
        <v>6.0</v>
      </c>
      <c r="V333" s="325">
        <v>0.02</v>
      </c>
      <c r="W333" s="325">
        <v>0.06</v>
      </c>
      <c r="X333" s="325">
        <v>0.38</v>
      </c>
      <c r="Y333" s="325">
        <v>15.3</v>
      </c>
      <c r="Z333" s="325"/>
      <c r="AA333" s="325"/>
      <c r="AB333" s="325"/>
    </row>
    <row r="334" ht="15.75" customHeight="1">
      <c r="A334" s="325">
        <v>332.0</v>
      </c>
      <c r="B334" s="325" t="s">
        <v>1801</v>
      </c>
      <c r="C334" s="325" t="s">
        <v>1800</v>
      </c>
      <c r="D334" s="325" t="s">
        <v>111</v>
      </c>
      <c r="E334" s="325">
        <v>36.0</v>
      </c>
      <c r="F334" s="325">
        <v>152.0</v>
      </c>
      <c r="G334" s="325">
        <v>86.9</v>
      </c>
      <c r="H334" s="325">
        <v>0.3</v>
      </c>
      <c r="I334" s="325">
        <v>0.3</v>
      </c>
      <c r="J334" s="325"/>
      <c r="K334" s="325">
        <v>0.1</v>
      </c>
      <c r="L334" s="325">
        <v>11.5</v>
      </c>
      <c r="M334" s="325">
        <v>9.6</v>
      </c>
      <c r="N334" s="325">
        <v>1.9</v>
      </c>
      <c r="O334" s="325">
        <v>1.2</v>
      </c>
      <c r="P334" s="325">
        <v>9.0</v>
      </c>
      <c r="Q334" s="325">
        <v>29.0</v>
      </c>
      <c r="R334" s="325">
        <v>0.04</v>
      </c>
      <c r="S334" s="325">
        <v>0.7</v>
      </c>
      <c r="T334" s="325"/>
      <c r="U334" s="325">
        <v>2.0</v>
      </c>
      <c r="V334" s="325">
        <v>0.02</v>
      </c>
      <c r="W334" s="325">
        <v>0.07</v>
      </c>
      <c r="X334" s="325">
        <v>0.23</v>
      </c>
      <c r="Y334" s="325">
        <v>12.5</v>
      </c>
      <c r="Z334" s="325"/>
      <c r="AA334" s="325"/>
      <c r="AB334" s="325"/>
    </row>
    <row r="335" ht="15.75" customHeight="1">
      <c r="A335" s="325">
        <v>333.0</v>
      </c>
      <c r="B335" s="325" t="s">
        <v>1804</v>
      </c>
      <c r="C335" s="325" t="s">
        <v>1803</v>
      </c>
      <c r="D335" s="325" t="s">
        <v>111</v>
      </c>
      <c r="E335" s="325">
        <v>31.0</v>
      </c>
      <c r="F335" s="325">
        <v>131.0</v>
      </c>
      <c r="G335" s="325">
        <v>88.5</v>
      </c>
      <c r="H335" s="325">
        <v>0.6</v>
      </c>
      <c r="I335" s="325">
        <v>0.6</v>
      </c>
      <c r="J335" s="325"/>
      <c r="K335" s="325">
        <v>0.2</v>
      </c>
      <c r="L335" s="325">
        <v>10.1</v>
      </c>
      <c r="M335" s="325">
        <v>7.7</v>
      </c>
      <c r="N335" s="325">
        <v>2.4</v>
      </c>
      <c r="O335" s="325">
        <v>0.6</v>
      </c>
      <c r="P335" s="325">
        <v>23.0</v>
      </c>
      <c r="Q335" s="325">
        <v>51.0</v>
      </c>
      <c r="R335" s="325">
        <v>0.07</v>
      </c>
      <c r="S335" s="325">
        <v>0.2</v>
      </c>
      <c r="T335" s="325"/>
      <c r="U335" s="325">
        <v>11.0</v>
      </c>
      <c r="V335" s="325">
        <v>0.09</v>
      </c>
      <c r="W335" s="325">
        <v>0.04</v>
      </c>
      <c r="X335" s="325">
        <v>0.36</v>
      </c>
      <c r="Y335" s="325">
        <v>92.3</v>
      </c>
      <c r="Z335" s="325"/>
      <c r="AA335" s="325"/>
      <c r="AB335" s="325"/>
    </row>
    <row r="336" ht="15.75" customHeight="1">
      <c r="A336" s="325">
        <v>334.0</v>
      </c>
      <c r="B336" s="325" t="s">
        <v>1807</v>
      </c>
      <c r="C336" s="325" t="s">
        <v>1806</v>
      </c>
      <c r="D336" s="325" t="s">
        <v>111</v>
      </c>
      <c r="E336" s="325">
        <v>32.0</v>
      </c>
      <c r="F336" s="325">
        <v>135.0</v>
      </c>
      <c r="G336" s="325">
        <v>90.7</v>
      </c>
      <c r="H336" s="325">
        <v>0.5</v>
      </c>
      <c r="I336" s="325">
        <v>0.5</v>
      </c>
      <c r="J336" s="325"/>
      <c r="K336" s="325">
        <v>0.2</v>
      </c>
      <c r="L336" s="325">
        <v>8.2</v>
      </c>
      <c r="M336" s="325">
        <v>8.0</v>
      </c>
      <c r="N336" s="325">
        <v>0.2</v>
      </c>
      <c r="O336" s="325">
        <v>0.4</v>
      </c>
      <c r="P336" s="325">
        <v>31.0</v>
      </c>
      <c r="Q336" s="325">
        <v>9.0</v>
      </c>
      <c r="R336" s="325">
        <v>0.07</v>
      </c>
      <c r="S336" s="325">
        <v>0.2</v>
      </c>
      <c r="T336" s="325"/>
      <c r="U336" s="325">
        <v>9.0</v>
      </c>
      <c r="V336" s="325">
        <v>0.03</v>
      </c>
      <c r="W336" s="325">
        <v>0.05</v>
      </c>
      <c r="X336" s="325">
        <v>0.13</v>
      </c>
      <c r="Y336" s="325">
        <v>42.0</v>
      </c>
      <c r="Z336" s="325"/>
      <c r="AA336" s="325"/>
      <c r="AB336" s="325"/>
    </row>
    <row r="337" ht="15.75" customHeight="1">
      <c r="A337" s="325">
        <v>335.0</v>
      </c>
      <c r="B337" s="325" t="s">
        <v>1810</v>
      </c>
      <c r="C337" s="325" t="s">
        <v>1809</v>
      </c>
      <c r="D337" s="325" t="s">
        <v>111</v>
      </c>
      <c r="E337" s="325">
        <v>31.0</v>
      </c>
      <c r="F337" s="325">
        <v>132.0</v>
      </c>
      <c r="G337" s="325">
        <v>88.6</v>
      </c>
      <c r="H337" s="325">
        <v>0.5</v>
      </c>
      <c r="I337" s="325">
        <v>0.5</v>
      </c>
      <c r="J337" s="325"/>
      <c r="K337" s="325">
        <v>0.2</v>
      </c>
      <c r="L337" s="325">
        <v>10.2</v>
      </c>
      <c r="M337" s="325">
        <v>7.8</v>
      </c>
      <c r="N337" s="325">
        <v>2.4</v>
      </c>
      <c r="O337" s="325">
        <v>0.5</v>
      </c>
      <c r="P337" s="325">
        <v>37.0</v>
      </c>
      <c r="Q337" s="325">
        <v>17.0</v>
      </c>
      <c r="R337" s="325">
        <v>0.07</v>
      </c>
      <c r="S337" s="325">
        <v>0.1</v>
      </c>
      <c r="T337" s="325"/>
      <c r="U337" s="325">
        <v>11.0</v>
      </c>
      <c r="V337" s="325">
        <v>0.05</v>
      </c>
      <c r="W337" s="325">
        <v>0.01</v>
      </c>
      <c r="X337" s="325">
        <v>0.14</v>
      </c>
      <c r="Y337" s="325">
        <v>42.2</v>
      </c>
      <c r="Z337" s="325"/>
      <c r="AA337" s="325"/>
      <c r="AB337" s="325"/>
    </row>
    <row r="338" ht="15.75" customHeight="1">
      <c r="A338" s="325">
        <v>336.0</v>
      </c>
      <c r="B338" s="325" t="s">
        <v>1813</v>
      </c>
      <c r="C338" s="325" t="s">
        <v>1812</v>
      </c>
      <c r="D338" s="325" t="s">
        <v>111</v>
      </c>
      <c r="E338" s="325">
        <v>36.0</v>
      </c>
      <c r="F338" s="325">
        <v>152.0</v>
      </c>
      <c r="G338" s="325">
        <v>87.3</v>
      </c>
      <c r="H338" s="325">
        <v>1.2</v>
      </c>
      <c r="I338" s="325">
        <v>1.2</v>
      </c>
      <c r="J338" s="325"/>
      <c r="K338" s="325">
        <v>0.2</v>
      </c>
      <c r="L338" s="325">
        <v>10.9</v>
      </c>
      <c r="M338" s="325">
        <v>8.5</v>
      </c>
      <c r="N338" s="325">
        <v>2.4</v>
      </c>
      <c r="O338" s="325">
        <v>0.4</v>
      </c>
      <c r="P338" s="325">
        <v>30.0</v>
      </c>
      <c r="Q338" s="325">
        <v>17.0</v>
      </c>
      <c r="R338" s="325">
        <v>0.07</v>
      </c>
      <c r="S338" s="325">
        <v>0.1</v>
      </c>
      <c r="T338" s="325"/>
      <c r="U338" s="325">
        <v>11.0</v>
      </c>
      <c r="V338" s="325">
        <v>0.06</v>
      </c>
      <c r="W338" s="325">
        <v>0.02</v>
      </c>
      <c r="X338" s="325">
        <v>0.29</v>
      </c>
      <c r="Y338" s="325">
        <v>43.9</v>
      </c>
      <c r="Z338" s="325"/>
      <c r="AA338" s="325"/>
      <c r="AB338" s="325"/>
    </row>
    <row r="339" ht="15.75" customHeight="1">
      <c r="A339" s="325">
        <v>337.0</v>
      </c>
      <c r="B339" s="325" t="s">
        <v>1816</v>
      </c>
      <c r="C339" s="325" t="s">
        <v>1815</v>
      </c>
      <c r="D339" s="325" t="s">
        <v>111</v>
      </c>
      <c r="E339" s="325">
        <v>41.0</v>
      </c>
      <c r="F339" s="325">
        <v>170.0</v>
      </c>
      <c r="G339" s="325">
        <v>86.5</v>
      </c>
      <c r="H339" s="325">
        <v>0.3</v>
      </c>
      <c r="I339" s="325">
        <v>0.3</v>
      </c>
      <c r="J339" s="325"/>
      <c r="K339" s="325">
        <v>0.0</v>
      </c>
      <c r="L339" s="325">
        <v>12.7</v>
      </c>
      <c r="M339" s="325">
        <v>11.0</v>
      </c>
      <c r="N339" s="325">
        <v>1.7</v>
      </c>
      <c r="O339" s="325">
        <v>0.5</v>
      </c>
      <c r="P339" s="325">
        <v>21.0</v>
      </c>
      <c r="Q339" s="325">
        <v>16.0</v>
      </c>
      <c r="R339" s="325">
        <v>0.05</v>
      </c>
      <c r="S339" s="325">
        <v>0.3</v>
      </c>
      <c r="T339" s="325"/>
      <c r="U339" s="325">
        <v>76.0</v>
      </c>
      <c r="V339" s="325">
        <v>0.02</v>
      </c>
      <c r="W339" s="325">
        <v>0.11</v>
      </c>
      <c r="X339" s="325">
        <v>0.37</v>
      </c>
      <c r="Y339" s="325">
        <v>1.2</v>
      </c>
      <c r="Z339" s="325"/>
      <c r="AA339" s="325"/>
      <c r="AB339" s="325"/>
    </row>
    <row r="340" ht="15.75" customHeight="1">
      <c r="A340" s="325">
        <v>338.0</v>
      </c>
      <c r="B340" s="325" t="s">
        <v>1819</v>
      </c>
      <c r="C340" s="325" t="s">
        <v>1818</v>
      </c>
      <c r="D340" s="325" t="s">
        <v>111</v>
      </c>
      <c r="E340" s="325">
        <v>138.0</v>
      </c>
      <c r="F340" s="325">
        <v>577.0</v>
      </c>
      <c r="G340" s="325">
        <v>70.3</v>
      </c>
      <c r="H340" s="325">
        <v>2.7</v>
      </c>
      <c r="I340" s="325">
        <v>2.7</v>
      </c>
      <c r="J340" s="325"/>
      <c r="K340" s="325">
        <v>7.8</v>
      </c>
      <c r="L340" s="325">
        <v>17.7</v>
      </c>
      <c r="M340" s="325"/>
      <c r="N340" s="325"/>
      <c r="O340" s="325">
        <v>1.5</v>
      </c>
      <c r="P340" s="325">
        <v>38.0</v>
      </c>
      <c r="Q340" s="325">
        <v>113.0</v>
      </c>
      <c r="R340" s="325"/>
      <c r="S340" s="325">
        <v>7.5</v>
      </c>
      <c r="T340" s="325"/>
      <c r="U340" s="325">
        <v>9.0</v>
      </c>
      <c r="V340" s="325">
        <v>0.23</v>
      </c>
      <c r="W340" s="325">
        <v>0.15</v>
      </c>
      <c r="X340" s="325">
        <v>1.08</v>
      </c>
      <c r="Y340" s="325">
        <v>1.7</v>
      </c>
      <c r="Z340" s="325"/>
      <c r="AA340" s="325"/>
      <c r="AB340" s="325"/>
    </row>
    <row r="341" ht="15.75" customHeight="1">
      <c r="A341" s="325">
        <v>339.0</v>
      </c>
      <c r="B341" s="325" t="s">
        <v>1822</v>
      </c>
      <c r="C341" s="325" t="s">
        <v>1821</v>
      </c>
      <c r="D341" s="325" t="s">
        <v>111</v>
      </c>
      <c r="E341" s="325">
        <v>56.0</v>
      </c>
      <c r="F341" s="325">
        <v>234.0</v>
      </c>
      <c r="G341" s="325">
        <v>84.1</v>
      </c>
      <c r="H341" s="325">
        <v>0.6</v>
      </c>
      <c r="I341" s="325">
        <v>0.6</v>
      </c>
      <c r="J341" s="325"/>
      <c r="K341" s="325">
        <v>0.1</v>
      </c>
      <c r="L341" s="325">
        <v>14.8</v>
      </c>
      <c r="M341" s="325"/>
      <c r="N341" s="325"/>
      <c r="O341" s="325">
        <v>0.4</v>
      </c>
      <c r="P341" s="325">
        <v>14.0</v>
      </c>
      <c r="Q341" s="325">
        <v>30.0</v>
      </c>
      <c r="R341" s="325"/>
      <c r="S341" s="325">
        <v>0.4</v>
      </c>
      <c r="T341" s="325"/>
      <c r="U341" s="325">
        <v>0.0</v>
      </c>
      <c r="V341" s="325">
        <v>0.02</v>
      </c>
      <c r="W341" s="325">
        <v>0.07</v>
      </c>
      <c r="X341" s="325">
        <v>0.5</v>
      </c>
      <c r="Y341" s="325">
        <v>1.4</v>
      </c>
      <c r="Z341" s="325"/>
      <c r="AA341" s="325"/>
      <c r="AB341" s="325"/>
    </row>
    <row r="342" ht="15.75" customHeight="1">
      <c r="A342" s="325">
        <v>340.0</v>
      </c>
      <c r="B342" s="325" t="s">
        <v>1825</v>
      </c>
      <c r="C342" s="325" t="s">
        <v>1824</v>
      </c>
      <c r="D342" s="325" t="s">
        <v>111</v>
      </c>
      <c r="E342" s="325">
        <v>130.0</v>
      </c>
      <c r="F342" s="325">
        <v>546.0</v>
      </c>
      <c r="G342" s="325">
        <v>79.2</v>
      </c>
      <c r="H342" s="325">
        <v>1.7</v>
      </c>
      <c r="I342" s="325">
        <v>1.7</v>
      </c>
      <c r="J342" s="325"/>
      <c r="K342" s="325">
        <v>12.5</v>
      </c>
      <c r="L342" s="325">
        <v>5.6</v>
      </c>
      <c r="M342" s="325"/>
      <c r="N342" s="325"/>
      <c r="O342" s="325">
        <v>1.0</v>
      </c>
      <c r="P342" s="325">
        <v>30.0</v>
      </c>
      <c r="Q342" s="325">
        <v>67.0</v>
      </c>
      <c r="R342" s="325">
        <v>0.64</v>
      </c>
      <c r="S342" s="325">
        <v>0.6</v>
      </c>
      <c r="T342" s="325"/>
      <c r="U342" s="325">
        <v>7.0</v>
      </c>
      <c r="V342" s="325">
        <v>0.03</v>
      </c>
      <c r="W342" s="325">
        <v>0.1</v>
      </c>
      <c r="X342" s="325">
        <v>1.82</v>
      </c>
      <c r="Y342" s="325">
        <v>6.8</v>
      </c>
      <c r="Z342" s="325"/>
      <c r="AA342" s="325"/>
      <c r="AB342" s="325"/>
    </row>
    <row r="343" ht="15.75" customHeight="1">
      <c r="A343" s="325">
        <v>341.0</v>
      </c>
      <c r="B343" s="325" t="s">
        <v>1828</v>
      </c>
      <c r="C343" s="325" t="s">
        <v>1827</v>
      </c>
      <c r="D343" s="325" t="s">
        <v>111</v>
      </c>
      <c r="E343" s="325">
        <v>117.0</v>
      </c>
      <c r="F343" s="325">
        <v>489.0</v>
      </c>
      <c r="G343" s="325">
        <v>63.4</v>
      </c>
      <c r="H343" s="325">
        <v>4.5</v>
      </c>
      <c r="I343" s="325">
        <v>4.5</v>
      </c>
      <c r="J343" s="325"/>
      <c r="K343" s="325">
        <v>1.8</v>
      </c>
      <c r="L343" s="325">
        <v>29.0</v>
      </c>
      <c r="M343" s="325">
        <v>24.1</v>
      </c>
      <c r="N343" s="325">
        <v>4.9</v>
      </c>
      <c r="O343" s="325">
        <v>1.3</v>
      </c>
      <c r="P343" s="325">
        <v>20.0</v>
      </c>
      <c r="Q343" s="325">
        <v>255.0</v>
      </c>
      <c r="R343" s="325">
        <v>0.12</v>
      </c>
      <c r="S343" s="325">
        <v>0.9</v>
      </c>
      <c r="T343" s="325"/>
      <c r="U343" s="325">
        <v>0.0</v>
      </c>
      <c r="V343" s="325">
        <v>0.22</v>
      </c>
      <c r="W343" s="325">
        <v>0.09</v>
      </c>
      <c r="X343" s="325">
        <v>2.6</v>
      </c>
      <c r="Y343" s="325">
        <v>6.6</v>
      </c>
      <c r="Z343" s="325"/>
      <c r="AA343" s="325"/>
      <c r="AB343" s="325"/>
    </row>
    <row r="344" ht="15.75" customHeight="1">
      <c r="A344" s="325">
        <v>342.0</v>
      </c>
      <c r="B344" s="325" t="s">
        <v>1831</v>
      </c>
      <c r="C344" s="325" t="s">
        <v>1830</v>
      </c>
      <c r="D344" s="325" t="s">
        <v>111</v>
      </c>
      <c r="E344" s="325">
        <v>30.0</v>
      </c>
      <c r="F344" s="325">
        <v>124.0</v>
      </c>
      <c r="G344" s="325">
        <v>86.4</v>
      </c>
      <c r="H344" s="325">
        <v>1.6</v>
      </c>
      <c r="I344" s="325">
        <v>1.6</v>
      </c>
      <c r="J344" s="325"/>
      <c r="K344" s="325">
        <v>0.5</v>
      </c>
      <c r="L344" s="325">
        <v>10.5</v>
      </c>
      <c r="M344" s="325">
        <v>5.6</v>
      </c>
      <c r="N344" s="325">
        <v>4.9</v>
      </c>
      <c r="O344" s="325">
        <v>1.0</v>
      </c>
      <c r="P344" s="325">
        <v>71.0</v>
      </c>
      <c r="Q344" s="325">
        <v>37.0</v>
      </c>
      <c r="R344" s="325">
        <v>0.12</v>
      </c>
      <c r="S344" s="325">
        <v>2.8</v>
      </c>
      <c r="T344" s="325"/>
      <c r="U344" s="325">
        <v>0.0</v>
      </c>
      <c r="V344" s="325">
        <v>0.07</v>
      </c>
      <c r="W344" s="325">
        <v>0.08</v>
      </c>
      <c r="X344" s="325">
        <v>0.78</v>
      </c>
      <c r="Y344" s="325">
        <v>2.1</v>
      </c>
      <c r="Z344" s="325"/>
      <c r="AA344" s="325"/>
      <c r="AB344" s="325"/>
    </row>
    <row r="345" ht="15.75" customHeight="1">
      <c r="A345" s="325">
        <v>343.0</v>
      </c>
      <c r="B345" s="325" t="s">
        <v>1834</v>
      </c>
      <c r="C345" s="325" t="s">
        <v>1833</v>
      </c>
      <c r="D345" s="325" t="s">
        <v>111</v>
      </c>
      <c r="E345" s="325">
        <v>78.0</v>
      </c>
      <c r="F345" s="325">
        <v>326.0</v>
      </c>
      <c r="G345" s="325">
        <v>78.0</v>
      </c>
      <c r="H345" s="325">
        <v>1.3</v>
      </c>
      <c r="I345" s="325">
        <v>1.3</v>
      </c>
      <c r="J345" s="325"/>
      <c r="K345" s="325">
        <v>0.2</v>
      </c>
      <c r="L345" s="325">
        <v>19.9</v>
      </c>
      <c r="M345" s="325"/>
      <c r="N345" s="325"/>
      <c r="O345" s="325">
        <v>0.6</v>
      </c>
      <c r="P345" s="325">
        <v>21.0</v>
      </c>
      <c r="Q345" s="325">
        <v>21.0</v>
      </c>
      <c r="R345" s="325"/>
      <c r="S345" s="325"/>
      <c r="T345" s="325"/>
      <c r="U345" s="325"/>
      <c r="V345" s="325">
        <v>0.07</v>
      </c>
      <c r="W345" s="325">
        <v>0.09</v>
      </c>
      <c r="X345" s="325">
        <v>0.66</v>
      </c>
      <c r="Y345" s="325">
        <v>1.4</v>
      </c>
      <c r="Z345" s="325"/>
      <c r="AA345" s="325"/>
      <c r="AB345" s="325"/>
    </row>
    <row r="346" ht="15.75" customHeight="1">
      <c r="A346" s="325">
        <v>344.0</v>
      </c>
      <c r="B346" s="325" t="s">
        <v>1836</v>
      </c>
      <c r="C346" s="325" t="s">
        <v>520</v>
      </c>
      <c r="D346" s="325" t="s">
        <v>111</v>
      </c>
      <c r="E346" s="325">
        <v>25.0</v>
      </c>
      <c r="F346" s="325">
        <v>106.0</v>
      </c>
      <c r="G346" s="325">
        <v>90.8</v>
      </c>
      <c r="H346" s="325">
        <v>0.4</v>
      </c>
      <c r="I346" s="325">
        <v>0.4</v>
      </c>
      <c r="J346" s="325"/>
      <c r="K346" s="325">
        <v>0.1</v>
      </c>
      <c r="L346" s="325">
        <v>8.2</v>
      </c>
      <c r="M346" s="325">
        <v>6.4</v>
      </c>
      <c r="N346" s="325">
        <v>1.8</v>
      </c>
      <c r="O346" s="325">
        <v>0.5</v>
      </c>
      <c r="P346" s="325">
        <v>23.0</v>
      </c>
      <c r="Q346" s="325">
        <v>14.0</v>
      </c>
      <c r="R346" s="325">
        <v>0.07</v>
      </c>
      <c r="S346" s="325">
        <v>0.3</v>
      </c>
      <c r="T346" s="325"/>
      <c r="U346" s="325">
        <v>55.0</v>
      </c>
      <c r="V346" s="325">
        <v>0.03</v>
      </c>
      <c r="W346" s="325">
        <v>0.07</v>
      </c>
      <c r="X346" s="325">
        <v>0.41</v>
      </c>
      <c r="Y346" s="325">
        <v>47.7</v>
      </c>
      <c r="Z346" s="325"/>
      <c r="AA346" s="325"/>
      <c r="AB346" s="325"/>
    </row>
    <row r="347" ht="15.75" customHeight="1">
      <c r="A347" s="325">
        <v>345.0</v>
      </c>
      <c r="B347" s="325" t="s">
        <v>1839</v>
      </c>
      <c r="C347" s="325" t="s">
        <v>1838</v>
      </c>
      <c r="D347" s="325" t="s">
        <v>111</v>
      </c>
      <c r="E347" s="325">
        <v>228.0</v>
      </c>
      <c r="F347" s="325">
        <v>953.0</v>
      </c>
      <c r="G347" s="325">
        <v>31.6</v>
      </c>
      <c r="H347" s="325">
        <v>2.4</v>
      </c>
      <c r="I347" s="325">
        <v>2.4</v>
      </c>
      <c r="J347" s="325"/>
      <c r="K347" s="325">
        <v>0.4</v>
      </c>
      <c r="L347" s="325">
        <v>63.8</v>
      </c>
      <c r="M347" s="325">
        <v>60.1</v>
      </c>
      <c r="N347" s="325">
        <v>3.7</v>
      </c>
      <c r="O347" s="325">
        <v>1.8</v>
      </c>
      <c r="P347" s="325">
        <v>64.0</v>
      </c>
      <c r="Q347" s="325">
        <v>91.0</v>
      </c>
      <c r="R347" s="325">
        <v>0.22</v>
      </c>
      <c r="S347" s="325">
        <v>3.7</v>
      </c>
      <c r="T347" s="325"/>
      <c r="U347" s="325">
        <v>0.0</v>
      </c>
      <c r="V347" s="325">
        <v>0.12</v>
      </c>
      <c r="W347" s="325">
        <v>0.13</v>
      </c>
      <c r="X347" s="325">
        <v>0.37</v>
      </c>
      <c r="Y347" s="325">
        <v>2.3</v>
      </c>
      <c r="Z347" s="325"/>
      <c r="AA347" s="325"/>
      <c r="AB347" s="325"/>
    </row>
    <row r="348" ht="15.75" customHeight="1">
      <c r="A348" s="325">
        <v>346.0</v>
      </c>
      <c r="B348" s="325" t="s">
        <v>1842</v>
      </c>
      <c r="C348" s="325" t="s">
        <v>1841</v>
      </c>
      <c r="D348" s="325" t="s">
        <v>111</v>
      </c>
      <c r="E348" s="325">
        <v>26.0</v>
      </c>
      <c r="F348" s="325">
        <v>109.0</v>
      </c>
      <c r="G348" s="325">
        <v>92.3</v>
      </c>
      <c r="H348" s="325">
        <v>0.3</v>
      </c>
      <c r="I348" s="325">
        <v>0.3</v>
      </c>
      <c r="J348" s="325"/>
      <c r="K348" s="325">
        <v>0.0</v>
      </c>
      <c r="L348" s="325">
        <v>7.0</v>
      </c>
      <c r="M348" s="325"/>
      <c r="N348" s="325"/>
      <c r="O348" s="325">
        <v>0.4</v>
      </c>
      <c r="P348" s="325">
        <v>30.0</v>
      </c>
      <c r="Q348" s="325">
        <v>10.0</v>
      </c>
      <c r="R348" s="325"/>
      <c r="S348" s="325">
        <v>0.3</v>
      </c>
      <c r="T348" s="325"/>
      <c r="U348" s="325">
        <v>28.0</v>
      </c>
      <c r="V348" s="325">
        <v>0.04</v>
      </c>
      <c r="W348" s="325">
        <v>0.05</v>
      </c>
      <c r="X348" s="325">
        <v>0.58</v>
      </c>
      <c r="Y348" s="325">
        <v>29.7</v>
      </c>
      <c r="Z348" s="325"/>
      <c r="AA348" s="325"/>
      <c r="AB348" s="325"/>
    </row>
    <row r="349" ht="15.75" customHeight="1">
      <c r="A349" s="325">
        <v>347.0</v>
      </c>
      <c r="B349" s="325" t="s">
        <v>1845</v>
      </c>
      <c r="C349" s="325" t="s">
        <v>1844</v>
      </c>
      <c r="D349" s="325" t="s">
        <v>111</v>
      </c>
      <c r="E349" s="325">
        <v>38.0</v>
      </c>
      <c r="F349" s="325">
        <v>160.0</v>
      </c>
      <c r="G349" s="325">
        <v>86.0</v>
      </c>
      <c r="H349" s="325">
        <v>0.3</v>
      </c>
      <c r="I349" s="325">
        <v>0.3</v>
      </c>
      <c r="J349" s="325"/>
      <c r="K349" s="325">
        <v>0.1</v>
      </c>
      <c r="L349" s="325">
        <v>13.2</v>
      </c>
      <c r="M349" s="325">
        <v>10.1</v>
      </c>
      <c r="N349" s="325">
        <v>3.1</v>
      </c>
      <c r="O349" s="325">
        <v>0.4</v>
      </c>
      <c r="P349" s="325">
        <v>4.0</v>
      </c>
      <c r="Q349" s="325">
        <v>16.0</v>
      </c>
      <c r="R349" s="325">
        <v>0.1</v>
      </c>
      <c r="S349" s="325">
        <v>0.3</v>
      </c>
      <c r="T349" s="325"/>
      <c r="U349" s="325">
        <v>1.0</v>
      </c>
      <c r="V349" s="325">
        <v>0.02</v>
      </c>
      <c r="W349" s="325">
        <v>0.04</v>
      </c>
      <c r="X349" s="325">
        <v>0.24</v>
      </c>
      <c r="Y349" s="325">
        <v>1.9</v>
      </c>
      <c r="Z349" s="325"/>
      <c r="AA349" s="325"/>
      <c r="AB349" s="325"/>
    </row>
    <row r="350" ht="15.75" customHeight="1">
      <c r="A350" s="325">
        <v>348.0</v>
      </c>
      <c r="B350" s="325" t="s">
        <v>1847</v>
      </c>
      <c r="C350" s="325" t="s">
        <v>1846</v>
      </c>
      <c r="D350" s="325" t="s">
        <v>111</v>
      </c>
      <c r="E350" s="325">
        <v>42.0</v>
      </c>
      <c r="F350" s="325">
        <v>176.0</v>
      </c>
      <c r="G350" s="325">
        <v>85.8</v>
      </c>
      <c r="H350" s="325">
        <v>0.4</v>
      </c>
      <c r="I350" s="325">
        <v>0.4</v>
      </c>
      <c r="J350" s="325"/>
      <c r="K350" s="325">
        <v>0.6</v>
      </c>
      <c r="L350" s="325">
        <v>13.0</v>
      </c>
      <c r="M350" s="325">
        <v>9.9</v>
      </c>
      <c r="N350" s="325">
        <v>3.1</v>
      </c>
      <c r="O350" s="325">
        <v>0.2</v>
      </c>
      <c r="P350" s="325">
        <v>7.0</v>
      </c>
      <c r="Q350" s="325">
        <v>5.0</v>
      </c>
      <c r="R350" s="325">
        <v>0.1</v>
      </c>
      <c r="S350" s="325">
        <v>0.1</v>
      </c>
      <c r="T350" s="325"/>
      <c r="U350" s="325">
        <v>1.0</v>
      </c>
      <c r="V350" s="325">
        <v>0.02</v>
      </c>
      <c r="W350" s="325">
        <v>0.06</v>
      </c>
      <c r="X350" s="325">
        <v>0.16</v>
      </c>
      <c r="Y350" s="325">
        <v>6.5</v>
      </c>
      <c r="Z350" s="325"/>
      <c r="AA350" s="325"/>
      <c r="AB350" s="325"/>
    </row>
    <row r="351" ht="15.75" customHeight="1">
      <c r="A351" s="325">
        <v>349.0</v>
      </c>
      <c r="B351" s="325" t="s">
        <v>1850</v>
      </c>
      <c r="C351" s="325" t="s">
        <v>1849</v>
      </c>
      <c r="D351" s="325" t="s">
        <v>111</v>
      </c>
      <c r="E351" s="325">
        <v>55.0</v>
      </c>
      <c r="F351" s="325">
        <v>230.0</v>
      </c>
      <c r="G351" s="325">
        <v>84.7</v>
      </c>
      <c r="H351" s="325">
        <v>0.4</v>
      </c>
      <c r="I351" s="325">
        <v>0.4</v>
      </c>
      <c r="J351" s="325"/>
      <c r="K351" s="325">
        <v>0.2</v>
      </c>
      <c r="L351" s="325">
        <v>14.5</v>
      </c>
      <c r="M351" s="325"/>
      <c r="N351" s="325"/>
      <c r="O351" s="325">
        <v>0.2</v>
      </c>
      <c r="P351" s="325">
        <v>2.0</v>
      </c>
      <c r="Q351" s="325">
        <v>6.0</v>
      </c>
      <c r="R351" s="325"/>
      <c r="S351" s="325">
        <v>0.3</v>
      </c>
      <c r="T351" s="325"/>
      <c r="U351" s="325">
        <v>0.0</v>
      </c>
      <c r="V351" s="325">
        <v>0.02</v>
      </c>
      <c r="W351" s="325">
        <v>0.05</v>
      </c>
      <c r="X351" s="325">
        <v>0.16</v>
      </c>
      <c r="Y351" s="325">
        <v>2.5</v>
      </c>
      <c r="Z351" s="325"/>
      <c r="AA351" s="325"/>
      <c r="AB351" s="325"/>
    </row>
    <row r="352" ht="15.75" customHeight="1">
      <c r="A352" s="325">
        <v>350.0</v>
      </c>
      <c r="B352" s="325" t="s">
        <v>1853</v>
      </c>
      <c r="C352" s="325" t="s">
        <v>1852</v>
      </c>
      <c r="D352" s="325" t="s">
        <v>111</v>
      </c>
      <c r="E352" s="325">
        <v>58.0</v>
      </c>
      <c r="F352" s="325">
        <v>243.0</v>
      </c>
      <c r="G352" s="325">
        <v>84.2</v>
      </c>
      <c r="H352" s="325">
        <v>0.6</v>
      </c>
      <c r="I352" s="325">
        <v>0.6</v>
      </c>
      <c r="J352" s="325"/>
      <c r="K352" s="325">
        <v>0.5</v>
      </c>
      <c r="L352" s="325">
        <v>14.4</v>
      </c>
      <c r="M352" s="325"/>
      <c r="N352" s="325"/>
      <c r="O352" s="325">
        <v>0.3</v>
      </c>
      <c r="P352" s="325">
        <v>10.0</v>
      </c>
      <c r="Q352" s="325">
        <v>18.0</v>
      </c>
      <c r="R352" s="325"/>
      <c r="S352" s="325">
        <v>0.5</v>
      </c>
      <c r="T352" s="325"/>
      <c r="U352" s="325">
        <v>0.0</v>
      </c>
      <c r="V352" s="325">
        <v>0.03</v>
      </c>
      <c r="W352" s="325">
        <v>0.05</v>
      </c>
      <c r="X352" s="325">
        <v>0.44</v>
      </c>
      <c r="Y352" s="325">
        <v>3.6</v>
      </c>
      <c r="Z352" s="325"/>
      <c r="AA352" s="325"/>
      <c r="AB352" s="325"/>
    </row>
    <row r="353" ht="15.75" customHeight="1">
      <c r="A353" s="325">
        <v>351.0</v>
      </c>
      <c r="B353" s="325" t="s">
        <v>1856</v>
      </c>
      <c r="C353" s="325" t="s">
        <v>1855</v>
      </c>
      <c r="D353" s="325" t="s">
        <v>111</v>
      </c>
      <c r="E353" s="325">
        <v>50.0</v>
      </c>
      <c r="F353" s="325">
        <v>211.0</v>
      </c>
      <c r="G353" s="325">
        <v>85.4</v>
      </c>
      <c r="H353" s="325">
        <v>0.4</v>
      </c>
      <c r="I353" s="325">
        <v>0.4</v>
      </c>
      <c r="J353" s="325"/>
      <c r="K353" s="325">
        <v>0.7</v>
      </c>
      <c r="L353" s="325">
        <v>13.3</v>
      </c>
      <c r="M353" s="325">
        <v>12.0</v>
      </c>
      <c r="N353" s="325">
        <v>1.3</v>
      </c>
      <c r="O353" s="325">
        <v>0.2</v>
      </c>
      <c r="P353" s="325">
        <v>6.0</v>
      </c>
      <c r="Q353" s="325">
        <v>9.0</v>
      </c>
      <c r="R353" s="325">
        <v>0.05</v>
      </c>
      <c r="S353" s="325">
        <v>0.3</v>
      </c>
      <c r="T353" s="325"/>
      <c r="U353" s="325">
        <v>2.0</v>
      </c>
      <c r="V353" s="325">
        <v>0.05</v>
      </c>
      <c r="W353" s="325">
        <v>0.07</v>
      </c>
      <c r="X353" s="325">
        <v>0.11</v>
      </c>
      <c r="Y353" s="325">
        <v>2.8</v>
      </c>
      <c r="Z353" s="325"/>
      <c r="AA353" s="325"/>
      <c r="AB353" s="325"/>
    </row>
    <row r="354" ht="15.75" customHeight="1">
      <c r="A354" s="325">
        <v>352.0</v>
      </c>
      <c r="B354" s="325" t="s">
        <v>1859</v>
      </c>
      <c r="C354" s="325" t="s">
        <v>1858</v>
      </c>
      <c r="D354" s="325" t="s">
        <v>111</v>
      </c>
      <c r="E354" s="325">
        <v>184.0</v>
      </c>
      <c r="F354" s="325">
        <v>770.0</v>
      </c>
      <c r="G354" s="325">
        <v>52.3</v>
      </c>
      <c r="H354" s="325">
        <v>2.8</v>
      </c>
      <c r="I354" s="325">
        <v>2.8</v>
      </c>
      <c r="J354" s="325"/>
      <c r="K354" s="325">
        <v>3.2</v>
      </c>
      <c r="L354" s="325">
        <v>41.0</v>
      </c>
      <c r="M354" s="325"/>
      <c r="N354" s="325"/>
      <c r="O354" s="325">
        <v>0.7</v>
      </c>
      <c r="P354" s="325">
        <v>27.0</v>
      </c>
      <c r="Q354" s="325">
        <v>47.0</v>
      </c>
      <c r="R354" s="325"/>
      <c r="S354" s="325">
        <v>1.0</v>
      </c>
      <c r="T354" s="325"/>
      <c r="U354" s="325">
        <v>140.0</v>
      </c>
      <c r="V354" s="325">
        <v>0.05</v>
      </c>
      <c r="W354" s="325">
        <v>0.28</v>
      </c>
      <c r="X354" s="325">
        <v>1.38</v>
      </c>
      <c r="Y354" s="325">
        <v>22.6</v>
      </c>
      <c r="Z354" s="325"/>
      <c r="AA354" s="325"/>
      <c r="AB354" s="325"/>
    </row>
    <row r="355" ht="15.75" customHeight="1">
      <c r="A355" s="325">
        <v>353.0</v>
      </c>
      <c r="B355" s="325" t="s">
        <v>1862</v>
      </c>
      <c r="C355" s="325" t="s">
        <v>1861</v>
      </c>
      <c r="D355" s="325" t="s">
        <v>111</v>
      </c>
      <c r="E355" s="325">
        <v>120.0</v>
      </c>
      <c r="F355" s="325">
        <v>501.0</v>
      </c>
      <c r="G355" s="325">
        <v>52.2</v>
      </c>
      <c r="H355" s="325">
        <v>2.1</v>
      </c>
      <c r="I355" s="325">
        <v>2.1</v>
      </c>
      <c r="J355" s="325"/>
      <c r="K355" s="325">
        <v>4.0</v>
      </c>
      <c r="L355" s="325">
        <v>41.0</v>
      </c>
      <c r="M355" s="325">
        <v>22.1</v>
      </c>
      <c r="N355" s="325">
        <v>19.0</v>
      </c>
      <c r="O355" s="325">
        <v>0.7</v>
      </c>
      <c r="P355" s="325">
        <v>23.0</v>
      </c>
      <c r="Q355" s="325">
        <v>20.0</v>
      </c>
      <c r="R355" s="325">
        <v>0.98</v>
      </c>
      <c r="S355" s="325">
        <v>0.65</v>
      </c>
      <c r="T355" s="325"/>
      <c r="U355" s="325">
        <v>108.0</v>
      </c>
      <c r="V355" s="325">
        <v>0.11</v>
      </c>
      <c r="W355" s="325">
        <v>0.2</v>
      </c>
      <c r="X355" s="325">
        <v>2.49</v>
      </c>
      <c r="Y355" s="325">
        <v>12.79</v>
      </c>
      <c r="Z355" s="325"/>
      <c r="AA355" s="325">
        <v>10.0</v>
      </c>
      <c r="AB355" s="325">
        <v>215.0</v>
      </c>
    </row>
    <row r="356" ht="15.75" customHeight="1">
      <c r="A356" s="325">
        <v>354.0</v>
      </c>
      <c r="B356" s="325" t="s">
        <v>1865</v>
      </c>
      <c r="C356" s="325" t="s">
        <v>1864</v>
      </c>
      <c r="D356" s="325" t="s">
        <v>111</v>
      </c>
      <c r="E356" s="325">
        <v>33.0</v>
      </c>
      <c r="F356" s="325">
        <v>139.0</v>
      </c>
      <c r="G356" s="325">
        <v>89.3</v>
      </c>
      <c r="H356" s="325">
        <v>0.4</v>
      </c>
      <c r="I356" s="325">
        <v>0.4</v>
      </c>
      <c r="J356" s="325"/>
      <c r="K356" s="325">
        <v>0.2</v>
      </c>
      <c r="L356" s="325">
        <v>9.8</v>
      </c>
      <c r="M356" s="325">
        <v>8.4</v>
      </c>
      <c r="N356" s="325">
        <v>1.4</v>
      </c>
      <c r="O356" s="325">
        <v>0.3</v>
      </c>
      <c r="P356" s="325">
        <v>10.0</v>
      </c>
      <c r="Q356" s="325">
        <v>5.0</v>
      </c>
      <c r="R356" s="325">
        <v>0.1</v>
      </c>
      <c r="S356" s="325">
        <v>0.4</v>
      </c>
      <c r="T356" s="325"/>
      <c r="U356" s="325">
        <v>3.0</v>
      </c>
      <c r="V356" s="325">
        <v>0.04</v>
      </c>
      <c r="W356" s="325">
        <v>0.06</v>
      </c>
      <c r="X356" s="325">
        <v>0.27</v>
      </c>
      <c r="Y356" s="325">
        <v>19.9</v>
      </c>
      <c r="Z356" s="325"/>
      <c r="AA356" s="325"/>
      <c r="AB356" s="325"/>
    </row>
    <row r="357" ht="15.75" customHeight="1">
      <c r="A357" s="325">
        <v>355.0</v>
      </c>
      <c r="B357" s="325" t="s">
        <v>1868</v>
      </c>
      <c r="C357" s="325" t="s">
        <v>1867</v>
      </c>
      <c r="D357" s="325" t="s">
        <v>111</v>
      </c>
      <c r="E357" s="325">
        <v>75.0</v>
      </c>
      <c r="F357" s="325">
        <v>314.0</v>
      </c>
      <c r="G357" s="325">
        <v>74.2</v>
      </c>
      <c r="H357" s="325">
        <v>1.2</v>
      </c>
      <c r="I357" s="325">
        <v>1.2</v>
      </c>
      <c r="J357" s="325"/>
      <c r="K357" s="325">
        <v>0.1</v>
      </c>
      <c r="L357" s="325">
        <v>21.6</v>
      </c>
      <c r="M357" s="325">
        <v>19.5</v>
      </c>
      <c r="N357" s="325">
        <v>2.2</v>
      </c>
      <c r="O357" s="325">
        <v>2.9</v>
      </c>
      <c r="P357" s="325">
        <v>9.0</v>
      </c>
      <c r="Q357" s="325">
        <v>20.0</v>
      </c>
      <c r="R357" s="325">
        <v>0.13</v>
      </c>
      <c r="S357" s="325">
        <v>0.3</v>
      </c>
      <c r="T357" s="325">
        <v>427.0</v>
      </c>
      <c r="U357" s="325">
        <v>71.0</v>
      </c>
      <c r="V357" s="325">
        <v>0.07</v>
      </c>
      <c r="W357" s="325">
        <v>0.07</v>
      </c>
      <c r="X357" s="325">
        <v>0.47</v>
      </c>
      <c r="Y357" s="325">
        <v>0.0</v>
      </c>
      <c r="Z357" s="325"/>
      <c r="AA357" s="325">
        <v>15.0</v>
      </c>
      <c r="AB357" s="325">
        <v>388.0</v>
      </c>
    </row>
    <row r="358" ht="15.75" customHeight="1">
      <c r="A358" s="325">
        <v>356.0</v>
      </c>
      <c r="B358" s="325" t="s">
        <v>1870</v>
      </c>
      <c r="C358" s="325" t="s">
        <v>518</v>
      </c>
      <c r="D358" s="325" t="s">
        <v>111</v>
      </c>
      <c r="E358" s="325">
        <v>74.0</v>
      </c>
      <c r="F358" s="325">
        <v>309.0</v>
      </c>
      <c r="G358" s="325">
        <v>76.2</v>
      </c>
      <c r="H358" s="325">
        <v>1.5</v>
      </c>
      <c r="I358" s="325">
        <v>1.5</v>
      </c>
      <c r="J358" s="325"/>
      <c r="K358" s="325">
        <v>0.3</v>
      </c>
      <c r="L358" s="325">
        <v>21.0</v>
      </c>
      <c r="M358" s="325">
        <v>18.4</v>
      </c>
      <c r="N358" s="325">
        <v>2.6</v>
      </c>
      <c r="O358" s="325">
        <v>1.0</v>
      </c>
      <c r="P358" s="325">
        <v>5.0</v>
      </c>
      <c r="Q358" s="325">
        <v>27.0</v>
      </c>
      <c r="R358" s="325">
        <v>0.15</v>
      </c>
      <c r="S358" s="325">
        <v>0.6</v>
      </c>
      <c r="T358" s="325"/>
      <c r="U358" s="325">
        <v>3.0</v>
      </c>
      <c r="V358" s="325">
        <v>0.03</v>
      </c>
      <c r="W358" s="325">
        <v>0.05</v>
      </c>
      <c r="X358" s="325">
        <v>0.79</v>
      </c>
      <c r="Y358" s="325">
        <v>4.3</v>
      </c>
      <c r="Z358" s="325"/>
      <c r="AA358" s="325"/>
      <c r="AB358" s="325"/>
    </row>
    <row r="359" ht="15.75" customHeight="1">
      <c r="A359" s="325">
        <v>357.0</v>
      </c>
      <c r="B359" s="325" t="s">
        <v>1873</v>
      </c>
      <c r="C359" s="325" t="s">
        <v>1872</v>
      </c>
      <c r="D359" s="325" t="s">
        <v>111</v>
      </c>
      <c r="E359" s="325">
        <v>111.0</v>
      </c>
      <c r="F359" s="325">
        <v>465.0</v>
      </c>
      <c r="G359" s="325">
        <v>65.9</v>
      </c>
      <c r="H359" s="325">
        <v>1.4</v>
      </c>
      <c r="I359" s="325">
        <v>1.4</v>
      </c>
      <c r="J359" s="325"/>
      <c r="K359" s="325">
        <v>0.2</v>
      </c>
      <c r="L359" s="325">
        <v>31.7</v>
      </c>
      <c r="M359" s="325">
        <v>29.1</v>
      </c>
      <c r="N359" s="325">
        <v>2.6</v>
      </c>
      <c r="O359" s="325">
        <v>0.8</v>
      </c>
      <c r="P359" s="325">
        <v>10.0</v>
      </c>
      <c r="Q359" s="325">
        <v>23.0</v>
      </c>
      <c r="R359" s="325">
        <v>0.15</v>
      </c>
      <c r="S359" s="325">
        <v>0.6</v>
      </c>
      <c r="T359" s="325"/>
      <c r="U359" s="325">
        <v>3.0</v>
      </c>
      <c r="V359" s="325">
        <v>0.02</v>
      </c>
      <c r="W359" s="325">
        <v>0.08</v>
      </c>
      <c r="X359" s="325">
        <v>0.53</v>
      </c>
      <c r="Y359" s="325">
        <v>1.1</v>
      </c>
      <c r="Z359" s="325"/>
      <c r="AA359" s="325"/>
      <c r="AB359" s="325"/>
    </row>
    <row r="360" ht="15.75" customHeight="1">
      <c r="A360" s="325">
        <v>358.0</v>
      </c>
      <c r="B360" s="325" t="s">
        <v>1876</v>
      </c>
      <c r="C360" s="325" t="s">
        <v>1875</v>
      </c>
      <c r="D360" s="325" t="s">
        <v>111</v>
      </c>
      <c r="E360" s="325">
        <v>80.0</v>
      </c>
      <c r="F360" s="325">
        <v>336.0</v>
      </c>
      <c r="G360" s="325">
        <v>74.3</v>
      </c>
      <c r="H360" s="325">
        <v>1.1</v>
      </c>
      <c r="I360" s="325">
        <v>1.1</v>
      </c>
      <c r="J360" s="325"/>
      <c r="K360" s="325">
        <v>0.2</v>
      </c>
      <c r="L360" s="325">
        <v>23.4</v>
      </c>
      <c r="M360" s="325">
        <v>20.8</v>
      </c>
      <c r="N360" s="325">
        <v>2.6</v>
      </c>
      <c r="O360" s="325">
        <v>1.0</v>
      </c>
      <c r="P360" s="325">
        <v>6.0</v>
      </c>
      <c r="Q360" s="325">
        <v>47.0</v>
      </c>
      <c r="R360" s="325">
        <v>0.15</v>
      </c>
      <c r="S360" s="325">
        <v>0.8</v>
      </c>
      <c r="T360" s="325"/>
      <c r="U360" s="325">
        <v>3.0</v>
      </c>
      <c r="V360" s="325">
        <v>0.04</v>
      </c>
      <c r="W360" s="325">
        <v>0.16</v>
      </c>
      <c r="X360" s="325">
        <v>0.6</v>
      </c>
      <c r="Y360" s="325">
        <v>7.3</v>
      </c>
      <c r="Z360" s="325"/>
      <c r="AA360" s="325"/>
      <c r="AB360" s="325"/>
    </row>
    <row r="361" ht="15.75" customHeight="1">
      <c r="A361" s="325">
        <v>359.0</v>
      </c>
      <c r="B361" s="325" t="s">
        <v>1879</v>
      </c>
      <c r="C361" s="325" t="s">
        <v>1878</v>
      </c>
      <c r="D361" s="325" t="s">
        <v>111</v>
      </c>
      <c r="E361" s="325">
        <v>302.0</v>
      </c>
      <c r="F361" s="325">
        <v>1265.0</v>
      </c>
      <c r="G361" s="325">
        <v>14.0</v>
      </c>
      <c r="H361" s="325">
        <v>4.0</v>
      </c>
      <c r="I361" s="325">
        <v>4.0</v>
      </c>
      <c r="J361" s="325"/>
      <c r="K361" s="325">
        <v>0.4</v>
      </c>
      <c r="L361" s="325">
        <v>79.3</v>
      </c>
      <c r="M361" s="325"/>
      <c r="N361" s="325"/>
      <c r="O361" s="325">
        <v>2.3</v>
      </c>
      <c r="P361" s="325">
        <v>29.0</v>
      </c>
      <c r="Q361" s="325">
        <v>104.0</v>
      </c>
      <c r="R361" s="325">
        <v>0.81</v>
      </c>
      <c r="S361" s="325">
        <v>4.62</v>
      </c>
      <c r="T361" s="325"/>
      <c r="U361" s="325">
        <v>12.0</v>
      </c>
      <c r="V361" s="325">
        <v>0.11</v>
      </c>
      <c r="W361" s="325">
        <v>0.12</v>
      </c>
      <c r="X361" s="325">
        <v>1.57</v>
      </c>
      <c r="Y361" s="325">
        <v>0.68</v>
      </c>
      <c r="Z361" s="325"/>
      <c r="AA361" s="325"/>
      <c r="AB361" s="325"/>
    </row>
    <row r="362" ht="15.75" customHeight="1">
      <c r="A362" s="325">
        <v>360.0</v>
      </c>
      <c r="B362" s="325" t="s">
        <v>1882</v>
      </c>
      <c r="C362" s="325" t="s">
        <v>1881</v>
      </c>
      <c r="D362" s="325" t="s">
        <v>111</v>
      </c>
      <c r="E362" s="325">
        <v>103.0</v>
      </c>
      <c r="F362" s="325">
        <v>431.0</v>
      </c>
      <c r="G362" s="325">
        <v>68.1</v>
      </c>
      <c r="H362" s="325">
        <v>1.2</v>
      </c>
      <c r="I362" s="325">
        <v>1.2</v>
      </c>
      <c r="J362" s="325"/>
      <c r="K362" s="325">
        <v>0.2</v>
      </c>
      <c r="L362" s="325">
        <v>29.6</v>
      </c>
      <c r="M362" s="325">
        <v>27.0</v>
      </c>
      <c r="N362" s="325">
        <v>2.6</v>
      </c>
      <c r="O362" s="325">
        <v>0.9</v>
      </c>
      <c r="P362" s="325">
        <v>0.0</v>
      </c>
      <c r="Q362" s="325">
        <v>37.0</v>
      </c>
      <c r="R362" s="325">
        <v>0.15</v>
      </c>
      <c r="S362" s="325">
        <v>0.4</v>
      </c>
      <c r="T362" s="325"/>
      <c r="U362" s="325">
        <v>3.0</v>
      </c>
      <c r="V362" s="325">
        <v>0.06</v>
      </c>
      <c r="W362" s="325">
        <v>0.06</v>
      </c>
      <c r="X362" s="325">
        <v>0.5</v>
      </c>
      <c r="Y362" s="325">
        <v>5.6</v>
      </c>
      <c r="Z362" s="325"/>
      <c r="AA362" s="325"/>
      <c r="AB362" s="325"/>
    </row>
    <row r="363" ht="15.75" customHeight="1">
      <c r="A363" s="325">
        <v>361.0</v>
      </c>
      <c r="B363" s="325" t="s">
        <v>1885</v>
      </c>
      <c r="C363" s="325" t="s">
        <v>1884</v>
      </c>
      <c r="D363" s="325" t="s">
        <v>111</v>
      </c>
      <c r="E363" s="325">
        <v>97.0</v>
      </c>
      <c r="F363" s="325">
        <v>405.0</v>
      </c>
      <c r="G363" s="325">
        <v>69.8</v>
      </c>
      <c r="H363" s="325">
        <v>1.0</v>
      </c>
      <c r="I363" s="325">
        <v>1.0</v>
      </c>
      <c r="J363" s="325"/>
      <c r="K363" s="325">
        <v>0.2</v>
      </c>
      <c r="L363" s="325">
        <v>28.1</v>
      </c>
      <c r="M363" s="325">
        <v>25.5</v>
      </c>
      <c r="N363" s="325">
        <v>2.6</v>
      </c>
      <c r="O363" s="325">
        <v>0.9</v>
      </c>
      <c r="P363" s="325">
        <v>42.0</v>
      </c>
      <c r="Q363" s="325">
        <v>17.0</v>
      </c>
      <c r="R363" s="325">
        <v>0.15</v>
      </c>
      <c r="S363" s="325">
        <v>0.3</v>
      </c>
      <c r="T363" s="325"/>
      <c r="U363" s="325">
        <v>3.0</v>
      </c>
      <c r="V363" s="325"/>
      <c r="W363" s="325">
        <v>0.25</v>
      </c>
      <c r="X363" s="325">
        <v>0.68</v>
      </c>
      <c r="Y363" s="325">
        <v>2.3</v>
      </c>
      <c r="Z363" s="325"/>
      <c r="AA363" s="325"/>
      <c r="AB363" s="325"/>
    </row>
    <row r="364" ht="15.75" customHeight="1">
      <c r="A364" s="325">
        <v>362.0</v>
      </c>
      <c r="B364" s="325" t="s">
        <v>1888</v>
      </c>
      <c r="C364" s="325" t="s">
        <v>1887</v>
      </c>
      <c r="D364" s="325" t="s">
        <v>111</v>
      </c>
      <c r="E364" s="325">
        <v>232.0</v>
      </c>
      <c r="F364" s="325">
        <v>972.0</v>
      </c>
      <c r="G364" s="325">
        <v>24.5</v>
      </c>
      <c r="H364" s="325">
        <v>3.7</v>
      </c>
      <c r="I364" s="325">
        <v>3.7</v>
      </c>
      <c r="J364" s="325"/>
      <c r="K364" s="325">
        <v>1.2</v>
      </c>
      <c r="L364" s="325">
        <v>68.2</v>
      </c>
      <c r="M364" s="325">
        <v>58.3</v>
      </c>
      <c r="N364" s="325">
        <v>9.9</v>
      </c>
      <c r="O364" s="325">
        <v>2.4</v>
      </c>
      <c r="P364" s="325">
        <v>26.0</v>
      </c>
      <c r="Q364" s="325">
        <v>84.0</v>
      </c>
      <c r="R364" s="325">
        <v>0.61</v>
      </c>
      <c r="S364" s="325"/>
      <c r="T364" s="325"/>
      <c r="U364" s="325">
        <v>12.0</v>
      </c>
      <c r="V364" s="325">
        <v>0.05</v>
      </c>
      <c r="W364" s="325">
        <v>0.18</v>
      </c>
      <c r="X364" s="325">
        <v>1.4</v>
      </c>
      <c r="Y364" s="325">
        <v>1.8</v>
      </c>
      <c r="Z364" s="325"/>
      <c r="AA364" s="325"/>
      <c r="AB364" s="325"/>
    </row>
    <row r="365" ht="15.75" customHeight="1">
      <c r="A365" s="325">
        <v>363.0</v>
      </c>
      <c r="B365" s="325" t="s">
        <v>1891</v>
      </c>
      <c r="C365" s="325" t="s">
        <v>1890</v>
      </c>
      <c r="D365" s="325" t="s">
        <v>111</v>
      </c>
      <c r="E365" s="325">
        <v>144.0</v>
      </c>
      <c r="F365" s="325">
        <v>602.0</v>
      </c>
      <c r="G365" s="325">
        <v>57.0</v>
      </c>
      <c r="H365" s="325">
        <v>1.0</v>
      </c>
      <c r="I365" s="325">
        <v>1.0</v>
      </c>
      <c r="J365" s="325"/>
      <c r="K365" s="325">
        <v>0.2</v>
      </c>
      <c r="L365" s="325">
        <v>40.9</v>
      </c>
      <c r="M365" s="325">
        <v>38.6</v>
      </c>
      <c r="N365" s="325">
        <v>2.3</v>
      </c>
      <c r="O365" s="325">
        <v>0.9</v>
      </c>
      <c r="P365" s="325">
        <v>8.0</v>
      </c>
      <c r="Q365" s="325">
        <v>43.0</v>
      </c>
      <c r="R365" s="325">
        <v>0.14</v>
      </c>
      <c r="S365" s="325">
        <v>0.5</v>
      </c>
      <c r="T365" s="325"/>
      <c r="U365" s="325">
        <v>56.0</v>
      </c>
      <c r="V365" s="325">
        <v>0.09</v>
      </c>
      <c r="W365" s="325">
        <v>0.14</v>
      </c>
      <c r="X365" s="325">
        <v>0.62</v>
      </c>
      <c r="Y365" s="325">
        <v>10.4</v>
      </c>
      <c r="Z365" s="325"/>
      <c r="AA365" s="325"/>
      <c r="AB365" s="325"/>
    </row>
    <row r="366" ht="15.75" customHeight="1">
      <c r="A366" s="325">
        <v>364.0</v>
      </c>
      <c r="B366" s="325" t="s">
        <v>1894</v>
      </c>
      <c r="C366" s="325" t="s">
        <v>1893</v>
      </c>
      <c r="D366" s="325" t="s">
        <v>111</v>
      </c>
      <c r="E366" s="325">
        <v>243.0</v>
      </c>
      <c r="F366" s="325">
        <v>1018.0</v>
      </c>
      <c r="G366" s="325">
        <v>29.1</v>
      </c>
      <c r="H366" s="325">
        <v>1.5</v>
      </c>
      <c r="I366" s="325">
        <v>1.5</v>
      </c>
      <c r="J366" s="325"/>
      <c r="K366" s="325">
        <v>0.2</v>
      </c>
      <c r="L366" s="325">
        <v>68.0</v>
      </c>
      <c r="M366" s="325">
        <v>65.7</v>
      </c>
      <c r="N366" s="325">
        <v>2.3</v>
      </c>
      <c r="O366" s="325">
        <v>1.2</v>
      </c>
      <c r="P366" s="325">
        <v>10.0</v>
      </c>
      <c r="Q366" s="325">
        <v>80.0</v>
      </c>
      <c r="R366" s="325">
        <v>0.13</v>
      </c>
      <c r="S366" s="325">
        <v>0.8</v>
      </c>
      <c r="T366" s="325"/>
      <c r="U366" s="325">
        <v>45.0</v>
      </c>
      <c r="V366" s="325">
        <v>0.11</v>
      </c>
      <c r="W366" s="325">
        <v>0.22</v>
      </c>
      <c r="X366" s="325">
        <v>0.9</v>
      </c>
      <c r="Y366" s="325">
        <v>1.4</v>
      </c>
      <c r="Z366" s="325"/>
      <c r="AA366" s="325"/>
      <c r="AB366" s="325"/>
    </row>
    <row r="367" ht="15.75" customHeight="1">
      <c r="A367" s="325">
        <v>365.0</v>
      </c>
      <c r="B367" s="325" t="s">
        <v>1897</v>
      </c>
      <c r="C367" s="325" t="s">
        <v>1896</v>
      </c>
      <c r="D367" s="325" t="s">
        <v>111</v>
      </c>
      <c r="E367" s="325">
        <v>129.0</v>
      </c>
      <c r="F367" s="325">
        <v>540.0</v>
      </c>
      <c r="G367" s="325">
        <v>61.6</v>
      </c>
      <c r="H367" s="325">
        <v>0.7</v>
      </c>
      <c r="I367" s="325">
        <v>0.7</v>
      </c>
      <c r="J367" s="325"/>
      <c r="K367" s="325">
        <v>0.3</v>
      </c>
      <c r="L367" s="325">
        <v>36.8</v>
      </c>
      <c r="M367" s="325">
        <v>34.5</v>
      </c>
      <c r="N367" s="325">
        <v>2.3</v>
      </c>
      <c r="O367" s="325">
        <v>0.6</v>
      </c>
      <c r="P367" s="325">
        <v>10.0</v>
      </c>
      <c r="Q367" s="325">
        <v>35.0</v>
      </c>
      <c r="R367" s="325">
        <v>0.13</v>
      </c>
      <c r="S367" s="325">
        <v>0.7</v>
      </c>
      <c r="T367" s="325"/>
      <c r="U367" s="325">
        <v>45.0</v>
      </c>
      <c r="V367" s="325">
        <v>0.06</v>
      </c>
      <c r="W367" s="325">
        <v>0.17</v>
      </c>
      <c r="X367" s="325">
        <v>0.53</v>
      </c>
      <c r="Y367" s="325">
        <v>3.4</v>
      </c>
      <c r="Z367" s="325"/>
      <c r="AA367" s="325"/>
      <c r="AB367" s="325"/>
    </row>
    <row r="368" ht="15.75" customHeight="1">
      <c r="A368" s="325">
        <v>366.0</v>
      </c>
      <c r="B368" s="325" t="s">
        <v>1900</v>
      </c>
      <c r="C368" s="325" t="s">
        <v>1899</v>
      </c>
      <c r="D368" s="325" t="s">
        <v>111</v>
      </c>
      <c r="E368" s="325">
        <v>33.0</v>
      </c>
      <c r="F368" s="325">
        <v>138.0</v>
      </c>
      <c r="G368" s="325">
        <v>90.7</v>
      </c>
      <c r="H368" s="325">
        <v>0.5</v>
      </c>
      <c r="I368" s="325">
        <v>0.5</v>
      </c>
      <c r="J368" s="325"/>
      <c r="K368" s="325">
        <v>0.4</v>
      </c>
      <c r="L368" s="325">
        <v>7.9</v>
      </c>
      <c r="M368" s="325"/>
      <c r="N368" s="325"/>
      <c r="O368" s="325">
        <v>0.5</v>
      </c>
      <c r="P368" s="325">
        <v>10.0</v>
      </c>
      <c r="Q368" s="325">
        <v>9.0</v>
      </c>
      <c r="R368" s="325">
        <v>0.06</v>
      </c>
      <c r="S368" s="325">
        <v>0.2</v>
      </c>
      <c r="T368" s="325"/>
      <c r="U368" s="325">
        <v>17.0</v>
      </c>
      <c r="V368" s="325">
        <v>2.0</v>
      </c>
      <c r="W368" s="325">
        <v>0.02</v>
      </c>
      <c r="X368" s="325">
        <v>0.05</v>
      </c>
      <c r="Y368" s="325">
        <v>20.4</v>
      </c>
      <c r="Z368" s="325"/>
      <c r="AA368" s="325"/>
      <c r="AB368" s="325"/>
    </row>
    <row r="369" ht="15.75" customHeight="1">
      <c r="A369" s="325">
        <v>367.0</v>
      </c>
      <c r="B369" s="325" t="s">
        <v>1903</v>
      </c>
      <c r="C369" s="325" t="s">
        <v>1902</v>
      </c>
      <c r="D369" s="325" t="s">
        <v>111</v>
      </c>
      <c r="E369" s="325">
        <v>151.0</v>
      </c>
      <c r="F369" s="325">
        <v>632.0</v>
      </c>
      <c r="G369" s="325">
        <v>58.1</v>
      </c>
      <c r="H369" s="325">
        <v>2.7</v>
      </c>
      <c r="I369" s="325">
        <v>2.7</v>
      </c>
      <c r="J369" s="325"/>
      <c r="K369" s="325">
        <v>1.4</v>
      </c>
      <c r="L369" s="325">
        <v>36.3</v>
      </c>
      <c r="M369" s="325"/>
      <c r="N369" s="325"/>
      <c r="O369" s="325">
        <v>1.5</v>
      </c>
      <c r="P369" s="325">
        <v>96.0</v>
      </c>
      <c r="Q369" s="325">
        <v>39.0</v>
      </c>
      <c r="R369" s="325"/>
      <c r="S369" s="325">
        <v>2.8</v>
      </c>
      <c r="T369" s="325"/>
      <c r="U369" s="325">
        <v>10.0</v>
      </c>
      <c r="V369" s="325">
        <v>0.03</v>
      </c>
      <c r="W369" s="325">
        <v>0.06</v>
      </c>
      <c r="X369" s="325">
        <v>1.46</v>
      </c>
      <c r="Y369" s="325">
        <v>5.6</v>
      </c>
      <c r="Z369" s="325"/>
      <c r="AA369" s="325"/>
      <c r="AB369" s="325"/>
    </row>
    <row r="370" ht="15.75" customHeight="1">
      <c r="A370" s="325">
        <v>368.0</v>
      </c>
      <c r="B370" s="325" t="s">
        <v>1906</v>
      </c>
      <c r="C370" s="325" t="s">
        <v>1905</v>
      </c>
      <c r="D370" s="325" t="s">
        <v>111</v>
      </c>
      <c r="E370" s="325">
        <v>23.0</v>
      </c>
      <c r="F370" s="325">
        <v>96.0</v>
      </c>
      <c r="G370" s="325">
        <v>93.0</v>
      </c>
      <c r="H370" s="325">
        <v>0.7</v>
      </c>
      <c r="I370" s="325">
        <v>0.7</v>
      </c>
      <c r="J370" s="325"/>
      <c r="K370" s="325">
        <v>0.1</v>
      </c>
      <c r="L370" s="325">
        <v>5.9</v>
      </c>
      <c r="M370" s="325">
        <v>5.5</v>
      </c>
      <c r="N370" s="325">
        <v>0.4</v>
      </c>
      <c r="O370" s="325">
        <v>0.3</v>
      </c>
      <c r="P370" s="325">
        <v>6.0</v>
      </c>
      <c r="Q370" s="325">
        <v>5.0</v>
      </c>
      <c r="R370" s="325">
        <v>0.1</v>
      </c>
      <c r="S370" s="325">
        <v>0.3</v>
      </c>
      <c r="T370" s="325"/>
      <c r="U370" s="325">
        <v>28.0</v>
      </c>
      <c r="V370" s="325">
        <v>0.06</v>
      </c>
      <c r="W370" s="325">
        <v>0.04</v>
      </c>
      <c r="X370" s="325">
        <v>0.18</v>
      </c>
      <c r="Y370" s="325">
        <v>3.0</v>
      </c>
      <c r="Z370" s="325"/>
      <c r="AA370" s="325"/>
      <c r="AB370" s="325"/>
    </row>
    <row r="371" ht="15.75" customHeight="1">
      <c r="A371" s="325">
        <v>369.0</v>
      </c>
      <c r="B371" s="325" t="s">
        <v>1909</v>
      </c>
      <c r="C371" s="325" t="s">
        <v>1908</v>
      </c>
      <c r="D371" s="325" t="s">
        <v>111</v>
      </c>
      <c r="E371" s="325">
        <v>249.0</v>
      </c>
      <c r="F371" s="325">
        <v>1041.0</v>
      </c>
      <c r="G371" s="325">
        <v>39.0</v>
      </c>
      <c r="H371" s="325">
        <v>6.6</v>
      </c>
      <c r="I371" s="325">
        <v>6.6</v>
      </c>
      <c r="J371" s="325"/>
      <c r="K371" s="325">
        <v>7.5</v>
      </c>
      <c r="L371" s="325">
        <v>45.5</v>
      </c>
      <c r="M371" s="325"/>
      <c r="N371" s="325"/>
      <c r="O371" s="325">
        <v>1.4</v>
      </c>
      <c r="P371" s="325">
        <v>45.0</v>
      </c>
      <c r="Q371" s="325">
        <v>179.0</v>
      </c>
      <c r="R371" s="325"/>
      <c r="S371" s="325">
        <v>2.7</v>
      </c>
      <c r="T371" s="325"/>
      <c r="U371" s="325"/>
      <c r="V371" s="325">
        <v>0.02</v>
      </c>
      <c r="W371" s="325">
        <v>0.08</v>
      </c>
      <c r="X371" s="325">
        <v>1.07</v>
      </c>
      <c r="Y371" s="325">
        <v>10.6</v>
      </c>
      <c r="Z371" s="325"/>
      <c r="AA371" s="325"/>
      <c r="AB371" s="325"/>
    </row>
    <row r="372" ht="15.75" customHeight="1">
      <c r="A372" s="325">
        <v>370.0</v>
      </c>
      <c r="B372" s="325" t="s">
        <v>1912</v>
      </c>
      <c r="C372" s="325" t="s">
        <v>1911</v>
      </c>
      <c r="D372" s="325" t="s">
        <v>111</v>
      </c>
      <c r="E372" s="325">
        <v>221.0</v>
      </c>
      <c r="F372" s="325">
        <v>925.0</v>
      </c>
      <c r="G372" s="325">
        <v>31.4</v>
      </c>
      <c r="H372" s="325">
        <v>2.8</v>
      </c>
      <c r="I372" s="325">
        <v>2.8</v>
      </c>
      <c r="J372" s="325"/>
      <c r="K372" s="325">
        <v>0.6</v>
      </c>
      <c r="L372" s="325">
        <v>62.5</v>
      </c>
      <c r="M372" s="325">
        <v>57.4</v>
      </c>
      <c r="N372" s="325">
        <v>5.1</v>
      </c>
      <c r="O372" s="325">
        <v>2.7</v>
      </c>
      <c r="P372" s="325">
        <v>74.0</v>
      </c>
      <c r="Q372" s="325">
        <v>113.0</v>
      </c>
      <c r="R372" s="325">
        <v>0.1</v>
      </c>
      <c r="S372" s="325">
        <v>1.0</v>
      </c>
      <c r="T372" s="325"/>
      <c r="U372" s="325">
        <v>2.0</v>
      </c>
      <c r="V372" s="325">
        <v>0.43</v>
      </c>
      <c r="W372" s="325">
        <v>0.15</v>
      </c>
      <c r="X372" s="325">
        <v>1.94</v>
      </c>
      <c r="Y372" s="325">
        <v>3.5</v>
      </c>
      <c r="Z372" s="325"/>
      <c r="AA372" s="325"/>
      <c r="AB372" s="325"/>
    </row>
    <row r="373" ht="15.75" customHeight="1">
      <c r="A373" s="325">
        <v>371.0</v>
      </c>
      <c r="B373" s="325" t="s">
        <v>1915</v>
      </c>
      <c r="C373" s="325" t="s">
        <v>1914</v>
      </c>
      <c r="D373" s="325" t="s">
        <v>111</v>
      </c>
      <c r="E373" s="325">
        <v>56.0</v>
      </c>
      <c r="F373" s="325">
        <v>234.0</v>
      </c>
      <c r="G373" s="325">
        <v>84.5</v>
      </c>
      <c r="H373" s="325">
        <v>0.6</v>
      </c>
      <c r="I373" s="325">
        <v>0.6</v>
      </c>
      <c r="J373" s="325"/>
      <c r="K373" s="325">
        <v>0.3</v>
      </c>
      <c r="L373" s="325">
        <v>14.2</v>
      </c>
      <c r="M373" s="325"/>
      <c r="N373" s="325"/>
      <c r="O373" s="325">
        <v>0.4</v>
      </c>
      <c r="P373" s="325">
        <v>39.0</v>
      </c>
      <c r="Q373" s="325">
        <v>27.0</v>
      </c>
      <c r="R373" s="325"/>
      <c r="S373" s="325">
        <v>0.7</v>
      </c>
      <c r="T373" s="325"/>
      <c r="U373" s="325">
        <v>0.0</v>
      </c>
      <c r="V373" s="325">
        <v>0.05</v>
      </c>
      <c r="W373" s="325">
        <v>0.19</v>
      </c>
      <c r="X373" s="325">
        <v>0.67</v>
      </c>
      <c r="Y373" s="325">
        <v>5.9</v>
      </c>
      <c r="Z373" s="325"/>
      <c r="AA373" s="325"/>
      <c r="AB373" s="325"/>
    </row>
    <row r="374" ht="15.75" customHeight="1">
      <c r="A374" s="325">
        <v>372.0</v>
      </c>
      <c r="B374" s="325" t="s">
        <v>1918</v>
      </c>
      <c r="C374" s="325" t="s">
        <v>1917</v>
      </c>
      <c r="D374" s="325" t="s">
        <v>111</v>
      </c>
      <c r="E374" s="325">
        <v>33.0</v>
      </c>
      <c r="F374" s="325">
        <v>138.0</v>
      </c>
      <c r="G374" s="325">
        <v>89.8</v>
      </c>
      <c r="H374" s="325">
        <v>0.6</v>
      </c>
      <c r="I374" s="325">
        <v>0.6</v>
      </c>
      <c r="J374" s="325"/>
      <c r="K374" s="325">
        <v>0.4</v>
      </c>
      <c r="L374" s="325">
        <v>8.8</v>
      </c>
      <c r="M374" s="325">
        <v>7.7</v>
      </c>
      <c r="N374" s="325">
        <v>1.1</v>
      </c>
      <c r="O374" s="325">
        <v>0.4</v>
      </c>
      <c r="P374" s="325">
        <v>34.0</v>
      </c>
      <c r="Q374" s="325">
        <v>16.0</v>
      </c>
      <c r="R374" s="325">
        <v>0.07</v>
      </c>
      <c r="S374" s="325">
        <v>2.0</v>
      </c>
      <c r="T374" s="325"/>
      <c r="U374" s="325">
        <v>46.0</v>
      </c>
      <c r="V374" s="325"/>
      <c r="W374" s="325">
        <v>0.01</v>
      </c>
      <c r="X374" s="325">
        <v>0.2</v>
      </c>
      <c r="Y374" s="325">
        <v>50.6</v>
      </c>
      <c r="Z374" s="325"/>
      <c r="AA374" s="325"/>
      <c r="AB374" s="325"/>
    </row>
    <row r="375" ht="15.75" customHeight="1">
      <c r="A375" s="325">
        <v>373.0</v>
      </c>
      <c r="B375" s="325" t="s">
        <v>1921</v>
      </c>
      <c r="C375" s="325" t="s">
        <v>1920</v>
      </c>
      <c r="D375" s="325" t="s">
        <v>111</v>
      </c>
      <c r="E375" s="325">
        <v>22.0</v>
      </c>
      <c r="F375" s="325">
        <v>92.0</v>
      </c>
      <c r="G375" s="325">
        <v>93.3</v>
      </c>
      <c r="H375" s="325">
        <v>0.4</v>
      </c>
      <c r="I375" s="325">
        <v>0.4</v>
      </c>
      <c r="J375" s="325"/>
      <c r="K375" s="325">
        <v>0.0</v>
      </c>
      <c r="L375" s="325">
        <v>5.8</v>
      </c>
      <c r="M375" s="325"/>
      <c r="N375" s="325"/>
      <c r="O375" s="325">
        <v>0.5</v>
      </c>
      <c r="P375" s="325">
        <v>11.0</v>
      </c>
      <c r="Q375" s="325">
        <v>15.0</v>
      </c>
      <c r="R375" s="325"/>
      <c r="S375" s="325">
        <v>0.4</v>
      </c>
      <c r="T375" s="325"/>
      <c r="U375" s="325">
        <v>6.0</v>
      </c>
      <c r="V375" s="325">
        <v>0.01</v>
      </c>
      <c r="W375" s="325">
        <v>0.04</v>
      </c>
      <c r="X375" s="325">
        <v>0.47</v>
      </c>
      <c r="Y375" s="325">
        <v>34.4</v>
      </c>
      <c r="Z375" s="325"/>
      <c r="AA375" s="325"/>
      <c r="AB375" s="325"/>
    </row>
    <row r="376" ht="15.75" customHeight="1">
      <c r="A376" s="325">
        <v>374.0</v>
      </c>
      <c r="B376" s="325" t="s">
        <v>1924</v>
      </c>
      <c r="C376" s="325" t="s">
        <v>1923</v>
      </c>
      <c r="D376" s="325" t="s">
        <v>111</v>
      </c>
      <c r="E376" s="325">
        <v>37.0</v>
      </c>
      <c r="F376" s="325">
        <v>153.0</v>
      </c>
      <c r="G376" s="325">
        <v>84.5</v>
      </c>
      <c r="H376" s="325">
        <v>2.1</v>
      </c>
      <c r="I376" s="325">
        <v>2.1</v>
      </c>
      <c r="J376" s="325"/>
      <c r="K376" s="325">
        <v>0.4</v>
      </c>
      <c r="L376" s="325">
        <v>12.1</v>
      </c>
      <c r="M376" s="325">
        <v>7.4</v>
      </c>
      <c r="N376" s="325">
        <v>4.8</v>
      </c>
      <c r="O376" s="325">
        <v>1.0</v>
      </c>
      <c r="P376" s="325">
        <v>8.0</v>
      </c>
      <c r="Q376" s="325">
        <v>34.0</v>
      </c>
      <c r="R376" s="325"/>
      <c r="S376" s="325">
        <v>0.28</v>
      </c>
      <c r="T376" s="325">
        <v>12.0</v>
      </c>
      <c r="U376" s="325">
        <v>2.0</v>
      </c>
      <c r="V376" s="325">
        <v>0.02</v>
      </c>
      <c r="W376" s="325">
        <v>0.11</v>
      </c>
      <c r="X376" s="325">
        <v>4.56</v>
      </c>
      <c r="Y376" s="325">
        <v>159.94</v>
      </c>
      <c r="Z376" s="325"/>
      <c r="AA376" s="325">
        <v>4.0</v>
      </c>
      <c r="AB376" s="325">
        <v>447.0</v>
      </c>
    </row>
    <row r="377" ht="15.75" customHeight="1">
      <c r="A377" s="325">
        <v>375.0</v>
      </c>
      <c r="B377" s="325" t="s">
        <v>1927</v>
      </c>
      <c r="C377" s="325" t="s">
        <v>1926</v>
      </c>
      <c r="D377" s="325" t="s">
        <v>111</v>
      </c>
      <c r="E377" s="325">
        <v>46.0</v>
      </c>
      <c r="F377" s="325">
        <v>194.0</v>
      </c>
      <c r="G377" s="325">
        <v>82.3</v>
      </c>
      <c r="H377" s="325">
        <v>0.8</v>
      </c>
      <c r="I377" s="325">
        <v>0.8</v>
      </c>
      <c r="J377" s="325"/>
      <c r="K377" s="325">
        <v>0.0</v>
      </c>
      <c r="L377" s="325">
        <v>15.4</v>
      </c>
      <c r="M377" s="325">
        <v>12.1</v>
      </c>
      <c r="N377" s="325">
        <v>3.3</v>
      </c>
      <c r="O377" s="325">
        <v>1.5</v>
      </c>
      <c r="P377" s="325">
        <v>16.0</v>
      </c>
      <c r="Q377" s="325">
        <v>26.0</v>
      </c>
      <c r="R377" s="325">
        <v>0.12</v>
      </c>
      <c r="S377" s="325">
        <v>0.3</v>
      </c>
      <c r="T377" s="325"/>
      <c r="U377" s="325">
        <v>2.0</v>
      </c>
      <c r="V377" s="325">
        <v>0.01</v>
      </c>
      <c r="W377" s="325">
        <v>0.04</v>
      </c>
      <c r="X377" s="325">
        <v>0.36</v>
      </c>
      <c r="Y377" s="325">
        <v>19.5</v>
      </c>
      <c r="Z377" s="325"/>
      <c r="AA377" s="325"/>
      <c r="AB377" s="325"/>
    </row>
    <row r="378" ht="15.75" customHeight="1">
      <c r="A378" s="325">
        <v>376.0</v>
      </c>
      <c r="B378" s="325" t="s">
        <v>1930</v>
      </c>
      <c r="C378" s="325" t="s">
        <v>1929</v>
      </c>
      <c r="D378" s="325" t="s">
        <v>111</v>
      </c>
      <c r="E378" s="325">
        <v>36.0</v>
      </c>
      <c r="F378" s="325">
        <v>150.0</v>
      </c>
      <c r="G378" s="325">
        <v>86.2</v>
      </c>
      <c r="H378" s="325">
        <v>1.3</v>
      </c>
      <c r="I378" s="325">
        <v>1.3</v>
      </c>
      <c r="J378" s="325"/>
      <c r="K378" s="325">
        <v>0.2</v>
      </c>
      <c r="L378" s="325">
        <v>12.1</v>
      </c>
      <c r="M378" s="325">
        <v>8.3</v>
      </c>
      <c r="N378" s="325">
        <v>3.8</v>
      </c>
      <c r="O378" s="325">
        <v>0.2</v>
      </c>
      <c r="P378" s="325">
        <v>136.0</v>
      </c>
      <c r="Q378" s="325">
        <v>20.0</v>
      </c>
      <c r="R378" s="325">
        <v>0.26</v>
      </c>
      <c r="S378" s="325">
        <v>0.17</v>
      </c>
      <c r="T378" s="325">
        <v>0.0</v>
      </c>
      <c r="U378" s="325">
        <v>0.0</v>
      </c>
      <c r="V378" s="325">
        <v>0.01</v>
      </c>
      <c r="W378" s="325">
        <v>0.04</v>
      </c>
      <c r="X378" s="325">
        <v>0.42</v>
      </c>
      <c r="Y378" s="325">
        <v>33.66</v>
      </c>
      <c r="Z378" s="325"/>
      <c r="AA378" s="325">
        <v>33.0</v>
      </c>
      <c r="AB378" s="325">
        <v>143.0</v>
      </c>
    </row>
    <row r="379" ht="15.75" customHeight="1">
      <c r="A379" s="325">
        <v>377.0</v>
      </c>
      <c r="B379" s="325" t="s">
        <v>1933</v>
      </c>
      <c r="C379" s="325" t="s">
        <v>1932</v>
      </c>
      <c r="D379" s="325" t="s">
        <v>111</v>
      </c>
      <c r="E379" s="325">
        <v>307.0</v>
      </c>
      <c r="F379" s="325">
        <v>1284.0</v>
      </c>
      <c r="G379" s="325">
        <v>41.7</v>
      </c>
      <c r="H379" s="325">
        <v>2.8</v>
      </c>
      <c r="I379" s="325">
        <v>2.8</v>
      </c>
      <c r="J379" s="325"/>
      <c r="K379" s="325">
        <v>21.1</v>
      </c>
      <c r="L379" s="325">
        <v>33.6</v>
      </c>
      <c r="M379" s="325"/>
      <c r="N379" s="325"/>
      <c r="O379" s="325">
        <v>0.8</v>
      </c>
      <c r="P379" s="325">
        <v>65.0</v>
      </c>
      <c r="Q379" s="325">
        <v>16.0</v>
      </c>
      <c r="R379" s="325"/>
      <c r="S379" s="325">
        <v>0.9</v>
      </c>
      <c r="T379" s="325"/>
      <c r="U379" s="325">
        <v>8.0</v>
      </c>
      <c r="V379" s="325">
        <v>0.06</v>
      </c>
      <c r="W379" s="325">
        <v>0.68</v>
      </c>
      <c r="X379" s="325"/>
      <c r="Y379" s="325">
        <v>0.0</v>
      </c>
      <c r="Z379" s="325"/>
      <c r="AA379" s="325"/>
      <c r="AB379" s="325"/>
    </row>
    <row r="380" ht="15.75" customHeight="1">
      <c r="A380" s="325">
        <v>378.0</v>
      </c>
      <c r="B380" s="325" t="s">
        <v>1936</v>
      </c>
      <c r="C380" s="325" t="s">
        <v>1935</v>
      </c>
      <c r="D380" s="325" t="s">
        <v>111</v>
      </c>
      <c r="E380" s="325">
        <v>40.0</v>
      </c>
      <c r="F380" s="325">
        <v>168.0</v>
      </c>
      <c r="G380" s="325">
        <v>87.8</v>
      </c>
      <c r="H380" s="325">
        <v>0.3</v>
      </c>
      <c r="I380" s="325">
        <v>0.3</v>
      </c>
      <c r="J380" s="325"/>
      <c r="K380" s="325">
        <v>0.2</v>
      </c>
      <c r="L380" s="325">
        <v>11.3</v>
      </c>
      <c r="M380" s="325">
        <v>10.4</v>
      </c>
      <c r="N380" s="325">
        <v>0.9</v>
      </c>
      <c r="O380" s="325">
        <v>0.4</v>
      </c>
      <c r="P380" s="325">
        <v>5.0</v>
      </c>
      <c r="Q380" s="325">
        <v>20.0</v>
      </c>
      <c r="R380" s="325">
        <v>0.07</v>
      </c>
      <c r="S380" s="325">
        <v>0.8</v>
      </c>
      <c r="T380" s="325"/>
      <c r="U380" s="325">
        <v>3.0</v>
      </c>
      <c r="V380" s="325">
        <v>0.03</v>
      </c>
      <c r="W380" s="325">
        <v>0.03</v>
      </c>
      <c r="X380" s="325">
        <v>0.11</v>
      </c>
      <c r="Y380" s="325">
        <v>1.4</v>
      </c>
      <c r="Z380" s="325"/>
      <c r="AA380" s="325"/>
      <c r="AB380" s="325"/>
    </row>
    <row r="381" ht="15.75" customHeight="1">
      <c r="A381" s="325">
        <v>379.0</v>
      </c>
      <c r="B381" s="325" t="s">
        <v>1939</v>
      </c>
      <c r="C381" s="325" t="s">
        <v>1938</v>
      </c>
      <c r="D381" s="325" t="s">
        <v>111</v>
      </c>
      <c r="E381" s="325">
        <v>79.0</v>
      </c>
      <c r="F381" s="325">
        <v>330.0</v>
      </c>
      <c r="G381" s="325">
        <v>77.0</v>
      </c>
      <c r="H381" s="325">
        <v>0.9</v>
      </c>
      <c r="I381" s="325">
        <v>0.9</v>
      </c>
      <c r="J381" s="325"/>
      <c r="K381" s="325">
        <v>0.3</v>
      </c>
      <c r="L381" s="325">
        <v>21.3</v>
      </c>
      <c r="M381" s="325">
        <v>20.4</v>
      </c>
      <c r="N381" s="325">
        <v>0.9</v>
      </c>
      <c r="O381" s="325">
        <v>0.5</v>
      </c>
      <c r="P381" s="325">
        <v>18.0</v>
      </c>
      <c r="Q381" s="325">
        <v>32.0</v>
      </c>
      <c r="R381" s="325">
        <v>0.07</v>
      </c>
      <c r="S381" s="325">
        <v>1.1</v>
      </c>
      <c r="T381" s="325"/>
      <c r="U381" s="325">
        <v>3.0</v>
      </c>
      <c r="V381" s="325">
        <v>0.01</v>
      </c>
      <c r="W381" s="325">
        <v>0.13</v>
      </c>
      <c r="X381" s="325">
        <v>0.32</v>
      </c>
      <c r="Y381" s="325">
        <v>4.7</v>
      </c>
      <c r="Z381" s="325"/>
      <c r="AA381" s="325"/>
      <c r="AB381" s="325"/>
    </row>
    <row r="382" ht="15.75" customHeight="1">
      <c r="A382" s="325">
        <v>380.0</v>
      </c>
      <c r="B382" s="325" t="s">
        <v>1942</v>
      </c>
      <c r="C382" s="325" t="s">
        <v>1941</v>
      </c>
      <c r="D382" s="325" t="s">
        <v>111</v>
      </c>
      <c r="E382" s="325">
        <v>63.0</v>
      </c>
      <c r="F382" s="325">
        <v>262.0</v>
      </c>
      <c r="G382" s="325">
        <v>81.1</v>
      </c>
      <c r="H382" s="325">
        <v>0.4</v>
      </c>
      <c r="I382" s="325">
        <v>0.4</v>
      </c>
      <c r="J382" s="325"/>
      <c r="K382" s="325">
        <v>0.1</v>
      </c>
      <c r="L382" s="325">
        <v>17.7</v>
      </c>
      <c r="M382" s="325">
        <v>16.8</v>
      </c>
      <c r="N382" s="325">
        <v>0.9</v>
      </c>
      <c r="O382" s="325">
        <v>0.7</v>
      </c>
      <c r="P382" s="325">
        <v>19.0</v>
      </c>
      <c r="Q382" s="325">
        <v>28.0</v>
      </c>
      <c r="R382" s="325">
        <v>0.07</v>
      </c>
      <c r="S382" s="325">
        <v>0.5</v>
      </c>
      <c r="T382" s="325"/>
      <c r="U382" s="325">
        <v>3.0</v>
      </c>
      <c r="V382" s="325">
        <v>0.03</v>
      </c>
      <c r="W382" s="325">
        <v>0.1</v>
      </c>
      <c r="X382" s="325">
        <v>0.24</v>
      </c>
      <c r="Y382" s="325">
        <v>2.8</v>
      </c>
      <c r="Z382" s="325"/>
      <c r="AA382" s="325"/>
      <c r="AB382" s="325"/>
    </row>
    <row r="383" ht="15.75" customHeight="1">
      <c r="A383" s="325">
        <v>381.0</v>
      </c>
      <c r="B383" s="325" t="s">
        <v>1945</v>
      </c>
      <c r="C383" s="325" t="s">
        <v>1944</v>
      </c>
      <c r="D383" s="325" t="s">
        <v>111</v>
      </c>
      <c r="E383" s="325">
        <v>63.0</v>
      </c>
      <c r="F383" s="325">
        <v>265.0</v>
      </c>
      <c r="G383" s="325">
        <v>81.2</v>
      </c>
      <c r="H383" s="325">
        <v>0.2</v>
      </c>
      <c r="I383" s="325">
        <v>0.2</v>
      </c>
      <c r="J383" s="325"/>
      <c r="K383" s="325">
        <v>0.1</v>
      </c>
      <c r="L383" s="325">
        <v>18.1</v>
      </c>
      <c r="M383" s="325">
        <v>17.2</v>
      </c>
      <c r="N383" s="325">
        <v>0.9</v>
      </c>
      <c r="O383" s="325">
        <v>0.4</v>
      </c>
      <c r="P383" s="325">
        <v>6.0</v>
      </c>
      <c r="Q383" s="325">
        <v>20.0</v>
      </c>
      <c r="R383" s="325">
        <v>0.07</v>
      </c>
      <c r="S383" s="325">
        <v>2.2</v>
      </c>
      <c r="T383" s="325"/>
      <c r="U383" s="325">
        <v>3.0</v>
      </c>
      <c r="V383" s="325">
        <v>0.05</v>
      </c>
      <c r="W383" s="325">
        <v>0.04</v>
      </c>
      <c r="X383" s="325">
        <v>0.15</v>
      </c>
      <c r="Y383" s="325">
        <v>2.2</v>
      </c>
      <c r="Z383" s="325"/>
      <c r="AA383" s="325"/>
      <c r="AB383" s="325"/>
    </row>
    <row r="384" ht="15.75" customHeight="1">
      <c r="A384" s="325">
        <v>382.0</v>
      </c>
      <c r="B384" s="325" t="s">
        <v>1948</v>
      </c>
      <c r="C384" s="325" t="s">
        <v>1947</v>
      </c>
      <c r="D384" s="325" t="s">
        <v>111</v>
      </c>
      <c r="E384" s="325">
        <v>66.0</v>
      </c>
      <c r="F384" s="325">
        <v>276.0</v>
      </c>
      <c r="G384" s="325">
        <v>81.4</v>
      </c>
      <c r="H384" s="325">
        <v>0.5</v>
      </c>
      <c r="I384" s="325">
        <v>0.5</v>
      </c>
      <c r="J384" s="325"/>
      <c r="K384" s="325">
        <v>0.1</v>
      </c>
      <c r="L384" s="325">
        <v>17.7</v>
      </c>
      <c r="M384" s="325"/>
      <c r="N384" s="325"/>
      <c r="O384" s="325">
        <v>0.3</v>
      </c>
      <c r="P384" s="325">
        <v>14.0</v>
      </c>
      <c r="Q384" s="325">
        <v>11.0</v>
      </c>
      <c r="R384" s="325"/>
      <c r="S384" s="325">
        <v>0.4</v>
      </c>
      <c r="T384" s="325"/>
      <c r="U384" s="325">
        <v>0.0</v>
      </c>
      <c r="V384" s="325">
        <v>0.05</v>
      </c>
      <c r="W384" s="325">
        <v>0.07</v>
      </c>
      <c r="X384" s="325">
        <v>0.11</v>
      </c>
      <c r="Y384" s="325">
        <v>0.7</v>
      </c>
      <c r="Z384" s="325"/>
      <c r="AA384" s="325"/>
      <c r="AB384" s="325"/>
    </row>
    <row r="385" ht="15.75" customHeight="1">
      <c r="A385" s="325">
        <v>383.0</v>
      </c>
      <c r="B385" s="325" t="s">
        <v>1951</v>
      </c>
      <c r="C385" s="325" t="s">
        <v>1950</v>
      </c>
      <c r="D385" s="325" t="s">
        <v>111</v>
      </c>
      <c r="E385" s="325">
        <v>64.0</v>
      </c>
      <c r="F385" s="325">
        <v>268.0</v>
      </c>
      <c r="G385" s="325">
        <v>82.4</v>
      </c>
      <c r="H385" s="325">
        <v>0.3</v>
      </c>
      <c r="I385" s="325">
        <v>0.3</v>
      </c>
      <c r="J385" s="325"/>
      <c r="K385" s="325">
        <v>0.3</v>
      </c>
      <c r="L385" s="325">
        <v>16.7</v>
      </c>
      <c r="M385" s="325"/>
      <c r="N385" s="325"/>
      <c r="O385" s="325">
        <v>0.3</v>
      </c>
      <c r="P385" s="325">
        <v>34.0</v>
      </c>
      <c r="Q385" s="325">
        <v>10.0</v>
      </c>
      <c r="R385" s="325"/>
      <c r="S385" s="325">
        <v>0.6</v>
      </c>
      <c r="T385" s="325"/>
      <c r="U385" s="325">
        <v>0.0</v>
      </c>
      <c r="V385" s="325">
        <v>0.0</v>
      </c>
      <c r="W385" s="325">
        <v>0.22</v>
      </c>
      <c r="X385" s="325">
        <v>0.3</v>
      </c>
      <c r="Y385" s="325">
        <v>0.6</v>
      </c>
      <c r="Z385" s="325"/>
      <c r="AA385" s="325"/>
      <c r="AB385" s="325"/>
    </row>
    <row r="386" ht="15.75" customHeight="1">
      <c r="A386" s="325">
        <v>384.0</v>
      </c>
      <c r="B386" s="325" t="s">
        <v>1954</v>
      </c>
      <c r="C386" s="325" t="s">
        <v>1953</v>
      </c>
      <c r="D386" s="325" t="s">
        <v>111</v>
      </c>
      <c r="E386" s="325">
        <v>73.0</v>
      </c>
      <c r="F386" s="325">
        <v>305.0</v>
      </c>
      <c r="G386" s="325">
        <v>79.7</v>
      </c>
      <c r="H386" s="325">
        <v>0.9</v>
      </c>
      <c r="I386" s="325">
        <v>0.9</v>
      </c>
      <c r="J386" s="325"/>
      <c r="K386" s="325">
        <v>0.3</v>
      </c>
      <c r="L386" s="325">
        <v>18.8</v>
      </c>
      <c r="M386" s="325"/>
      <c r="N386" s="325"/>
      <c r="O386" s="325">
        <v>0.7</v>
      </c>
      <c r="P386" s="325">
        <v>10.0</v>
      </c>
      <c r="Q386" s="325">
        <v>20.0</v>
      </c>
      <c r="R386" s="325">
        <v>0.15</v>
      </c>
      <c r="S386" s="325">
        <v>0.24</v>
      </c>
      <c r="T386" s="325"/>
      <c r="U386" s="325">
        <v>130.0</v>
      </c>
      <c r="V386" s="325">
        <v>0.02</v>
      </c>
      <c r="W386" s="325">
        <v>0.09</v>
      </c>
      <c r="X386" s="325">
        <v>1.42</v>
      </c>
      <c r="Y386" s="325">
        <v>0.21</v>
      </c>
      <c r="Z386" s="325"/>
      <c r="AA386" s="325">
        <v>21.0</v>
      </c>
      <c r="AB386" s="325">
        <v>160.0</v>
      </c>
    </row>
    <row r="387" ht="15.75" customHeight="1">
      <c r="A387" s="325">
        <v>385.0</v>
      </c>
      <c r="B387" s="325" t="s">
        <v>1957</v>
      </c>
      <c r="C387" s="325" t="s">
        <v>1956</v>
      </c>
      <c r="D387" s="325" t="s">
        <v>111</v>
      </c>
      <c r="E387" s="325">
        <v>51.0</v>
      </c>
      <c r="F387" s="325">
        <v>213.0</v>
      </c>
      <c r="G387" s="325">
        <v>79.8</v>
      </c>
      <c r="H387" s="325">
        <v>1.9</v>
      </c>
      <c r="I387" s="325">
        <v>1.9</v>
      </c>
      <c r="J387" s="325"/>
      <c r="K387" s="325">
        <v>0.0</v>
      </c>
      <c r="L387" s="325">
        <v>17.3</v>
      </c>
      <c r="M387" s="325">
        <v>12.4</v>
      </c>
      <c r="N387" s="325">
        <v>4.9</v>
      </c>
      <c r="O387" s="325">
        <v>1.0</v>
      </c>
      <c r="P387" s="325">
        <v>11.0</v>
      </c>
      <c r="Q387" s="325">
        <v>38.0</v>
      </c>
      <c r="R387" s="325">
        <v>0.4</v>
      </c>
      <c r="S387" s="325">
        <v>1.24</v>
      </c>
      <c r="T387" s="325">
        <v>2640.0</v>
      </c>
      <c r="U387" s="325">
        <v>440.0</v>
      </c>
      <c r="V387" s="325"/>
      <c r="W387" s="325"/>
      <c r="X387" s="325"/>
      <c r="Y387" s="325">
        <v>43.3</v>
      </c>
      <c r="Z387" s="325"/>
      <c r="AA387" s="325"/>
      <c r="AB387" s="325">
        <v>293.0</v>
      </c>
    </row>
    <row r="388" ht="15.75" customHeight="1">
      <c r="A388" s="325">
        <v>386.0</v>
      </c>
      <c r="B388" s="325" t="s">
        <v>1960</v>
      </c>
      <c r="C388" s="325" t="s">
        <v>1959</v>
      </c>
      <c r="D388" s="325" t="s">
        <v>111</v>
      </c>
      <c r="E388" s="325">
        <v>47.0</v>
      </c>
      <c r="F388" s="325">
        <v>198.0</v>
      </c>
      <c r="G388" s="325">
        <v>84.8</v>
      </c>
      <c r="H388" s="325">
        <v>1.0</v>
      </c>
      <c r="I388" s="325">
        <v>1.0</v>
      </c>
      <c r="J388" s="325"/>
      <c r="K388" s="325">
        <v>0.3</v>
      </c>
      <c r="L388" s="325">
        <v>13.3</v>
      </c>
      <c r="M388" s="325">
        <v>11.6</v>
      </c>
      <c r="N388" s="325">
        <v>1.8</v>
      </c>
      <c r="O388" s="325">
        <v>0.6</v>
      </c>
      <c r="P388" s="325"/>
      <c r="Q388" s="325"/>
      <c r="R388" s="325"/>
      <c r="S388" s="325">
        <v>1.06</v>
      </c>
      <c r="T388" s="325">
        <v>0.0</v>
      </c>
      <c r="U388" s="325">
        <v>0.0</v>
      </c>
      <c r="V388" s="325"/>
      <c r="W388" s="325"/>
      <c r="X388" s="325"/>
      <c r="Y388" s="325">
        <v>0.77</v>
      </c>
      <c r="Z388" s="325"/>
      <c r="AA388" s="325"/>
      <c r="AB388" s="325"/>
    </row>
    <row r="389" ht="15.75" customHeight="1">
      <c r="A389" s="325">
        <v>387.0</v>
      </c>
      <c r="B389" s="325" t="s">
        <v>1963</v>
      </c>
      <c r="C389" s="325" t="s">
        <v>1962</v>
      </c>
      <c r="D389" s="325" t="s">
        <v>111</v>
      </c>
      <c r="E389" s="325">
        <v>23.0</v>
      </c>
      <c r="F389" s="325">
        <v>98.0</v>
      </c>
      <c r="G389" s="325">
        <v>91.7</v>
      </c>
      <c r="H389" s="325">
        <v>1.0</v>
      </c>
      <c r="I389" s="325">
        <v>1.0</v>
      </c>
      <c r="J389" s="325"/>
      <c r="K389" s="325">
        <v>0.5</v>
      </c>
      <c r="L389" s="325">
        <v>6.5</v>
      </c>
      <c r="M389" s="325">
        <v>4.5</v>
      </c>
      <c r="N389" s="325">
        <v>2.0</v>
      </c>
      <c r="O389" s="325">
        <v>0.3</v>
      </c>
      <c r="P389" s="325">
        <v>5.0</v>
      </c>
      <c r="Q389" s="325">
        <v>9.0</v>
      </c>
      <c r="R389" s="325">
        <v>0.12</v>
      </c>
      <c r="S389" s="325">
        <v>1.16</v>
      </c>
      <c r="T389" s="325">
        <v>30.0</v>
      </c>
      <c r="U389" s="325">
        <v>5.0</v>
      </c>
      <c r="V389" s="325">
        <v>0.04</v>
      </c>
      <c r="W389" s="325">
        <v>0.08</v>
      </c>
      <c r="X389" s="325"/>
      <c r="Y389" s="325">
        <v>22.67</v>
      </c>
      <c r="Z389" s="325"/>
      <c r="AA389" s="325">
        <v>11.0</v>
      </c>
      <c r="AB389" s="325">
        <v>56.0</v>
      </c>
    </row>
    <row r="390" ht="15.75" customHeight="1">
      <c r="A390" s="325">
        <v>388.0</v>
      </c>
      <c r="B390" s="325" t="s">
        <v>1966</v>
      </c>
      <c r="C390" s="325" t="s">
        <v>1965</v>
      </c>
      <c r="D390" s="325" t="s">
        <v>111</v>
      </c>
      <c r="E390" s="325">
        <v>6.0</v>
      </c>
      <c r="F390" s="325">
        <v>27.0</v>
      </c>
      <c r="G390" s="325">
        <v>98.5</v>
      </c>
      <c r="H390" s="325">
        <v>0.2</v>
      </c>
      <c r="I390" s="325">
        <v>0.2</v>
      </c>
      <c r="J390" s="325"/>
      <c r="K390" s="325">
        <v>0.3</v>
      </c>
      <c r="L390" s="325">
        <v>0.9</v>
      </c>
      <c r="M390" s="325"/>
      <c r="N390" s="325"/>
      <c r="O390" s="325">
        <v>0.1</v>
      </c>
      <c r="P390" s="325"/>
      <c r="Q390" s="325"/>
      <c r="R390" s="325"/>
      <c r="S390" s="325"/>
      <c r="T390" s="325"/>
      <c r="U390" s="325"/>
      <c r="V390" s="325"/>
      <c r="W390" s="325"/>
      <c r="X390" s="325"/>
      <c r="Y390" s="325">
        <v>4.12</v>
      </c>
      <c r="Z390" s="325"/>
      <c r="AA390" s="325"/>
      <c r="AB390" s="325"/>
    </row>
    <row r="391" ht="15.75" customHeight="1">
      <c r="A391" s="325">
        <v>389.0</v>
      </c>
      <c r="B391" s="325" t="s">
        <v>1969</v>
      </c>
      <c r="C391" s="325" t="s">
        <v>1968</v>
      </c>
      <c r="D391" s="325" t="s">
        <v>111</v>
      </c>
      <c r="E391" s="325">
        <v>5.0</v>
      </c>
      <c r="F391" s="325">
        <v>21.0</v>
      </c>
      <c r="G391" s="325">
        <v>98.9</v>
      </c>
      <c r="H391" s="325">
        <v>0.2</v>
      </c>
      <c r="I391" s="325">
        <v>0.2</v>
      </c>
      <c r="J391" s="325"/>
      <c r="K391" s="325">
        <v>0.3</v>
      </c>
      <c r="L391" s="325">
        <v>0.6</v>
      </c>
      <c r="M391" s="325">
        <v>0.5</v>
      </c>
      <c r="N391" s="325">
        <v>0.0</v>
      </c>
      <c r="O391" s="325">
        <v>0.1</v>
      </c>
      <c r="P391" s="325">
        <v>0.0</v>
      </c>
      <c r="Q391" s="325">
        <v>0.0</v>
      </c>
      <c r="R391" s="325">
        <v>0.0</v>
      </c>
      <c r="S391" s="325">
        <v>0.02</v>
      </c>
      <c r="T391" s="325">
        <v>1.0</v>
      </c>
      <c r="U391" s="325">
        <v>0.0</v>
      </c>
      <c r="V391" s="325">
        <v>0.0</v>
      </c>
      <c r="W391" s="325">
        <v>0.0</v>
      </c>
      <c r="X391" s="325"/>
      <c r="Y391" s="325">
        <v>5.67</v>
      </c>
      <c r="Z391" s="325"/>
      <c r="AA391" s="325">
        <v>0.0</v>
      </c>
      <c r="AB391" s="325">
        <v>1.0</v>
      </c>
    </row>
    <row r="392" ht="15.75" customHeight="1">
      <c r="A392" s="325">
        <v>390.0</v>
      </c>
      <c r="B392" s="325" t="s">
        <v>1972</v>
      </c>
      <c r="C392" s="325" t="s">
        <v>1971</v>
      </c>
      <c r="D392" s="325" t="s">
        <v>111</v>
      </c>
      <c r="E392" s="325">
        <v>596.0</v>
      </c>
      <c r="F392" s="325">
        <v>2494.0</v>
      </c>
      <c r="G392" s="325">
        <v>3.9</v>
      </c>
      <c r="H392" s="325">
        <v>7.4</v>
      </c>
      <c r="I392" s="325">
        <v>7.4</v>
      </c>
      <c r="J392" s="325"/>
      <c r="K392" s="325">
        <v>66.8</v>
      </c>
      <c r="L392" s="325">
        <v>19.5</v>
      </c>
      <c r="M392" s="325">
        <v>3.3</v>
      </c>
      <c r="N392" s="325">
        <v>16.2</v>
      </c>
      <c r="O392" s="325">
        <v>2.4</v>
      </c>
      <c r="P392" s="325">
        <v>23.0</v>
      </c>
      <c r="Q392" s="325">
        <v>170.0</v>
      </c>
      <c r="R392" s="325"/>
      <c r="S392" s="325"/>
      <c r="T392" s="325"/>
      <c r="U392" s="325"/>
      <c r="V392" s="325"/>
      <c r="W392" s="325"/>
      <c r="X392" s="325">
        <v>2.1</v>
      </c>
      <c r="Y392" s="325"/>
      <c r="Z392" s="325"/>
      <c r="AA392" s="325">
        <v>101.0</v>
      </c>
      <c r="AB392" s="325">
        <v>688.0</v>
      </c>
    </row>
    <row r="393" ht="15.75" customHeight="1">
      <c r="A393" s="325">
        <v>391.0</v>
      </c>
      <c r="B393" s="325" t="s">
        <v>1975</v>
      </c>
      <c r="C393" s="325" t="s">
        <v>1974</v>
      </c>
      <c r="D393" s="325" t="s">
        <v>111</v>
      </c>
      <c r="E393" s="325">
        <v>0.0</v>
      </c>
      <c r="F393" s="325">
        <v>1.0</v>
      </c>
      <c r="G393" s="325"/>
      <c r="H393" s="325"/>
      <c r="I393" s="325"/>
      <c r="J393" s="325"/>
      <c r="K393" s="325"/>
      <c r="L393" s="325">
        <v>0.8</v>
      </c>
      <c r="M393" s="325">
        <v>0.1</v>
      </c>
      <c r="N393" s="325">
        <v>0.7</v>
      </c>
      <c r="O393" s="325"/>
      <c r="P393" s="325">
        <v>9.0</v>
      </c>
      <c r="Q393" s="325">
        <v>0.0</v>
      </c>
      <c r="R393" s="325"/>
      <c r="S393" s="325">
        <v>0.72</v>
      </c>
      <c r="T393" s="325"/>
      <c r="U393" s="325"/>
      <c r="V393" s="325"/>
      <c r="W393" s="325"/>
      <c r="X393" s="325"/>
      <c r="Y393" s="325">
        <v>0.0</v>
      </c>
      <c r="Z393" s="325"/>
      <c r="AA393" s="325">
        <v>23.0</v>
      </c>
      <c r="AB393" s="325"/>
    </row>
    <row r="394" ht="15.75" customHeight="1">
      <c r="A394" s="325">
        <v>392.0</v>
      </c>
      <c r="B394" s="325" t="s">
        <v>1978</v>
      </c>
      <c r="C394" s="325" t="s">
        <v>1977</v>
      </c>
      <c r="D394" s="325" t="s">
        <v>111</v>
      </c>
      <c r="E394" s="325">
        <v>6.0</v>
      </c>
      <c r="F394" s="325">
        <v>24.0</v>
      </c>
      <c r="G394" s="325">
        <v>96.8</v>
      </c>
      <c r="H394" s="325">
        <v>0.0</v>
      </c>
      <c r="I394" s="325">
        <v>0.0</v>
      </c>
      <c r="J394" s="325"/>
      <c r="K394" s="325">
        <v>0.0</v>
      </c>
      <c r="L394" s="325">
        <v>3.1</v>
      </c>
      <c r="M394" s="325">
        <v>1.4</v>
      </c>
      <c r="N394" s="325">
        <v>1.7</v>
      </c>
      <c r="O394" s="325">
        <v>0.1</v>
      </c>
      <c r="P394" s="325"/>
      <c r="Q394" s="325"/>
      <c r="R394" s="325"/>
      <c r="S394" s="325">
        <v>0.05</v>
      </c>
      <c r="T394" s="325"/>
      <c r="U394" s="325"/>
      <c r="V394" s="325"/>
      <c r="W394" s="325"/>
      <c r="X394" s="325"/>
      <c r="Y394" s="325">
        <v>5.35</v>
      </c>
      <c r="Z394" s="325"/>
      <c r="AA394" s="325">
        <v>7.0</v>
      </c>
      <c r="AB394" s="325">
        <v>37.0</v>
      </c>
    </row>
    <row r="395" ht="15.75" customHeight="1">
      <c r="A395" s="325">
        <v>393.0</v>
      </c>
      <c r="B395" s="325" t="s">
        <v>1981</v>
      </c>
      <c r="C395" s="325" t="s">
        <v>1980</v>
      </c>
      <c r="D395" s="325" t="s">
        <v>111</v>
      </c>
      <c r="E395" s="325">
        <v>25.0</v>
      </c>
      <c r="F395" s="325">
        <v>103.0</v>
      </c>
      <c r="G395" s="325">
        <v>90.3</v>
      </c>
      <c r="H395" s="325">
        <v>1.1</v>
      </c>
      <c r="I395" s="325">
        <v>1.1</v>
      </c>
      <c r="J395" s="325"/>
      <c r="K395" s="325">
        <v>0.2</v>
      </c>
      <c r="L395" s="325">
        <v>7.3</v>
      </c>
      <c r="M395" s="325">
        <v>5.4</v>
      </c>
      <c r="N395" s="325">
        <v>1.9</v>
      </c>
      <c r="O395" s="325">
        <v>1.1</v>
      </c>
      <c r="P395" s="325">
        <v>6.0</v>
      </c>
      <c r="Q395" s="325">
        <v>42.0</v>
      </c>
      <c r="R395" s="325"/>
      <c r="S395" s="325">
        <v>0.42</v>
      </c>
      <c r="T395" s="325">
        <v>0.0</v>
      </c>
      <c r="U395" s="325">
        <v>0.0</v>
      </c>
      <c r="V395" s="325">
        <v>0.04</v>
      </c>
      <c r="W395" s="325">
        <v>0.04</v>
      </c>
      <c r="X395" s="325">
        <v>0.71</v>
      </c>
      <c r="Y395" s="325">
        <v>11.25</v>
      </c>
      <c r="Z395" s="325"/>
      <c r="AA395" s="325">
        <v>4.0</v>
      </c>
      <c r="AB395" s="325">
        <v>112.0</v>
      </c>
    </row>
    <row r="396" ht="15.75" customHeight="1">
      <c r="A396" s="325">
        <v>394.0</v>
      </c>
      <c r="B396" s="325" t="s">
        <v>1984</v>
      </c>
      <c r="C396" s="325" t="s">
        <v>1983</v>
      </c>
      <c r="D396" s="325" t="s">
        <v>111</v>
      </c>
      <c r="E396" s="325">
        <v>215.0</v>
      </c>
      <c r="F396" s="325">
        <v>899.0</v>
      </c>
      <c r="G396" s="325">
        <v>30.9</v>
      </c>
      <c r="H396" s="325">
        <v>2.2</v>
      </c>
      <c r="I396" s="325">
        <v>2.2</v>
      </c>
      <c r="J396" s="325"/>
      <c r="K396" s="325">
        <v>0.4</v>
      </c>
      <c r="L396" s="325">
        <v>63.9</v>
      </c>
      <c r="M396" s="325">
        <v>56.8</v>
      </c>
      <c r="N396" s="325">
        <v>7.1</v>
      </c>
      <c r="O396" s="325">
        <v>2.6</v>
      </c>
      <c r="P396" s="325">
        <v>43.0</v>
      </c>
      <c r="Q396" s="325">
        <v>69.0</v>
      </c>
      <c r="R396" s="325">
        <v>0.44</v>
      </c>
      <c r="S396" s="325">
        <v>0.93</v>
      </c>
      <c r="T396" s="325"/>
      <c r="U396" s="325">
        <v>39.0</v>
      </c>
      <c r="V396" s="325">
        <v>0.05</v>
      </c>
      <c r="W396" s="325">
        <v>0.19</v>
      </c>
      <c r="X396" s="325">
        <v>1.88</v>
      </c>
      <c r="Y396" s="325">
        <v>1.0</v>
      </c>
      <c r="Z396" s="325">
        <v>0.0</v>
      </c>
      <c r="AA396" s="325">
        <v>2.0</v>
      </c>
      <c r="AB396" s="325">
        <v>732.0</v>
      </c>
    </row>
    <row r="397" ht="15.75" customHeight="1">
      <c r="A397" s="325">
        <v>395.0</v>
      </c>
      <c r="B397" s="325" t="s">
        <v>1987</v>
      </c>
      <c r="C397" s="325" t="s">
        <v>1986</v>
      </c>
      <c r="D397" s="325" t="s">
        <v>111</v>
      </c>
      <c r="E397" s="325">
        <v>39.0</v>
      </c>
      <c r="F397" s="325">
        <v>161.0</v>
      </c>
      <c r="G397" s="325">
        <v>85.6</v>
      </c>
      <c r="H397" s="325">
        <v>2.9</v>
      </c>
      <c r="I397" s="325">
        <v>2.9</v>
      </c>
      <c r="J397" s="325"/>
      <c r="K397" s="325">
        <v>0.3</v>
      </c>
      <c r="L397" s="325">
        <v>10.6</v>
      </c>
      <c r="M397" s="325">
        <v>7.3</v>
      </c>
      <c r="N397" s="325">
        <v>3.2</v>
      </c>
      <c r="O397" s="325">
        <v>0.6</v>
      </c>
      <c r="P397" s="325">
        <v>51.0</v>
      </c>
      <c r="Q397" s="325">
        <v>30.0</v>
      </c>
      <c r="R397" s="325">
        <v>0.17</v>
      </c>
      <c r="S397" s="325">
        <v>0.37</v>
      </c>
      <c r="T397" s="325">
        <v>14.0</v>
      </c>
      <c r="U397" s="325">
        <v>2.0</v>
      </c>
      <c r="V397" s="325">
        <v>0.04</v>
      </c>
      <c r="W397" s="325">
        <v>0.03</v>
      </c>
      <c r="X397" s="325">
        <v>0.6</v>
      </c>
      <c r="Y397" s="325">
        <v>86.76</v>
      </c>
      <c r="Z397" s="325">
        <v>0.0</v>
      </c>
      <c r="AA397" s="325">
        <v>21.0</v>
      </c>
      <c r="AB397" s="325">
        <v>220.0</v>
      </c>
    </row>
    <row r="398" ht="15.75" customHeight="1">
      <c r="A398" s="325">
        <v>396.0</v>
      </c>
      <c r="B398" s="325" t="s">
        <v>1990</v>
      </c>
      <c r="C398" s="325" t="s">
        <v>1989</v>
      </c>
      <c r="D398" s="325" t="s">
        <v>111</v>
      </c>
      <c r="E398" s="325">
        <v>20.0</v>
      </c>
      <c r="F398" s="325">
        <v>83.0</v>
      </c>
      <c r="G398" s="325">
        <v>90.7</v>
      </c>
      <c r="H398" s="325">
        <v>1.4</v>
      </c>
      <c r="I398" s="325">
        <v>1.4</v>
      </c>
      <c r="J398" s="325"/>
      <c r="K398" s="325">
        <v>0.4</v>
      </c>
      <c r="L398" s="325">
        <v>7.1</v>
      </c>
      <c r="M398" s="325">
        <v>4.8</v>
      </c>
      <c r="N398" s="325">
        <v>2.3</v>
      </c>
      <c r="O398" s="325">
        <v>0.4</v>
      </c>
      <c r="P398" s="325">
        <v>30.0</v>
      </c>
      <c r="Q398" s="325">
        <v>0.0</v>
      </c>
      <c r="R398" s="325">
        <v>0.31</v>
      </c>
      <c r="S398" s="325">
        <v>0.17</v>
      </c>
      <c r="T398" s="325"/>
      <c r="U398" s="325">
        <v>0.0</v>
      </c>
      <c r="V398" s="325">
        <v>0.03</v>
      </c>
      <c r="W398" s="325">
        <v>0.02</v>
      </c>
      <c r="X398" s="325">
        <v>0.2</v>
      </c>
      <c r="Y398" s="325">
        <v>29.46</v>
      </c>
      <c r="Z398" s="325"/>
      <c r="AA398" s="325">
        <v>16.0</v>
      </c>
      <c r="AB398" s="325">
        <v>66.0</v>
      </c>
    </row>
    <row r="399" ht="15.75" customHeight="1">
      <c r="A399" s="325">
        <v>397.0</v>
      </c>
      <c r="B399" s="325" t="s">
        <v>1993</v>
      </c>
      <c r="C399" s="325" t="s">
        <v>1992</v>
      </c>
      <c r="D399" s="325" t="s">
        <v>111</v>
      </c>
      <c r="E399" s="325">
        <v>57.0</v>
      </c>
      <c r="F399" s="325">
        <v>237.0</v>
      </c>
      <c r="G399" s="325">
        <v>85.7</v>
      </c>
      <c r="H399" s="325">
        <v>0.0</v>
      </c>
      <c r="I399" s="325">
        <v>0.0</v>
      </c>
      <c r="J399" s="325"/>
      <c r="K399" s="325">
        <v>0.0</v>
      </c>
      <c r="L399" s="325">
        <v>14.2</v>
      </c>
      <c r="M399" s="325">
        <v>14.1</v>
      </c>
      <c r="N399" s="325">
        <v>0.1</v>
      </c>
      <c r="O399" s="325">
        <v>0.1</v>
      </c>
      <c r="P399" s="325"/>
      <c r="Q399" s="325"/>
      <c r="R399" s="325"/>
      <c r="S399" s="325">
        <v>0.01</v>
      </c>
      <c r="T399" s="325"/>
      <c r="U399" s="325"/>
      <c r="V399" s="325"/>
      <c r="W399" s="325"/>
      <c r="X399" s="325"/>
      <c r="Y399" s="325">
        <v>8.66</v>
      </c>
      <c r="Z399" s="325"/>
      <c r="AA399" s="325">
        <v>19.0</v>
      </c>
      <c r="AB399" s="325">
        <v>18.0</v>
      </c>
    </row>
    <row r="400" ht="15.75" customHeight="1">
      <c r="A400" s="325">
        <v>398.0</v>
      </c>
      <c r="B400" s="325" t="s">
        <v>1996</v>
      </c>
      <c r="C400" s="325" t="s">
        <v>1995</v>
      </c>
      <c r="D400" s="325" t="s">
        <v>111</v>
      </c>
      <c r="E400" s="325">
        <v>44.0</v>
      </c>
      <c r="F400" s="325">
        <v>185.0</v>
      </c>
      <c r="G400" s="325">
        <v>87.4</v>
      </c>
      <c r="H400" s="325">
        <v>0.0</v>
      </c>
      <c r="I400" s="325">
        <v>0.0</v>
      </c>
      <c r="J400" s="325"/>
      <c r="K400" s="325">
        <v>0.0</v>
      </c>
      <c r="L400" s="325">
        <v>12.5</v>
      </c>
      <c r="M400" s="325">
        <v>11.0</v>
      </c>
      <c r="N400" s="325">
        <v>1.5</v>
      </c>
      <c r="O400" s="325">
        <v>0.1</v>
      </c>
      <c r="P400" s="325"/>
      <c r="Q400" s="325"/>
      <c r="R400" s="325"/>
      <c r="S400" s="325">
        <v>0.03</v>
      </c>
      <c r="T400" s="325"/>
      <c r="U400" s="325"/>
      <c r="V400" s="325"/>
      <c r="W400" s="325"/>
      <c r="X400" s="325"/>
      <c r="Y400" s="325">
        <v>0.94</v>
      </c>
      <c r="Z400" s="325"/>
      <c r="AA400" s="325">
        <v>26.0</v>
      </c>
      <c r="AB400" s="325">
        <v>15.0</v>
      </c>
    </row>
    <row r="401" ht="15.75" customHeight="1">
      <c r="A401" s="325">
        <v>399.0</v>
      </c>
      <c r="B401" s="325" t="s">
        <v>1999</v>
      </c>
      <c r="C401" s="325" t="s">
        <v>1998</v>
      </c>
      <c r="D401" s="325" t="s">
        <v>111</v>
      </c>
      <c r="E401" s="325">
        <v>38.0</v>
      </c>
      <c r="F401" s="325">
        <v>158.0</v>
      </c>
      <c r="G401" s="325">
        <v>87.5</v>
      </c>
      <c r="H401" s="325">
        <v>0.2</v>
      </c>
      <c r="I401" s="325">
        <v>0.2</v>
      </c>
      <c r="J401" s="325"/>
      <c r="K401" s="325">
        <v>0.3</v>
      </c>
      <c r="L401" s="325">
        <v>11.4</v>
      </c>
      <c r="M401" s="325">
        <v>9.7</v>
      </c>
      <c r="N401" s="325">
        <v>1.8</v>
      </c>
      <c r="O401" s="325">
        <v>0.6</v>
      </c>
      <c r="P401" s="325"/>
      <c r="Q401" s="325"/>
      <c r="R401" s="325"/>
      <c r="S401" s="325">
        <v>0.83</v>
      </c>
      <c r="T401" s="325">
        <v>0.0</v>
      </c>
      <c r="U401" s="325">
        <v>0.0</v>
      </c>
      <c r="V401" s="325"/>
      <c r="W401" s="325"/>
      <c r="X401" s="325"/>
      <c r="Y401" s="325">
        <v>0.23</v>
      </c>
      <c r="Z401" s="325"/>
      <c r="AA401" s="325"/>
      <c r="AB401" s="325"/>
    </row>
    <row r="402" ht="15.75" customHeight="1">
      <c r="A402" s="325">
        <v>400.0</v>
      </c>
      <c r="B402" s="325" t="s">
        <v>2002</v>
      </c>
      <c r="C402" s="325" t="s">
        <v>2001</v>
      </c>
      <c r="D402" s="325" t="s">
        <v>111</v>
      </c>
      <c r="E402" s="325">
        <v>47.0</v>
      </c>
      <c r="F402" s="325">
        <v>195.0</v>
      </c>
      <c r="G402" s="325">
        <v>83.5</v>
      </c>
      <c r="H402" s="325">
        <v>0.2</v>
      </c>
      <c r="I402" s="325">
        <v>0.2</v>
      </c>
      <c r="J402" s="325"/>
      <c r="K402" s="325">
        <v>0.1</v>
      </c>
      <c r="L402" s="325">
        <v>16.0</v>
      </c>
      <c r="M402" s="325">
        <v>12.6</v>
      </c>
      <c r="N402" s="325">
        <v>3.4</v>
      </c>
      <c r="O402" s="325">
        <v>0.3</v>
      </c>
      <c r="P402" s="325"/>
      <c r="Q402" s="325"/>
      <c r="R402" s="325"/>
      <c r="S402" s="325">
        <v>0.82</v>
      </c>
      <c r="T402" s="325">
        <v>2.0</v>
      </c>
      <c r="U402" s="325">
        <v>0.0</v>
      </c>
      <c r="V402" s="325"/>
      <c r="W402" s="325"/>
      <c r="X402" s="325"/>
      <c r="Y402" s="325">
        <v>0.31</v>
      </c>
      <c r="Z402" s="325"/>
      <c r="AA402" s="325"/>
      <c r="AB402" s="325"/>
    </row>
    <row r="403" ht="15.75" customHeight="1">
      <c r="A403" s="325">
        <v>401.0</v>
      </c>
      <c r="B403" s="325" t="s">
        <v>2004</v>
      </c>
      <c r="C403" s="325" t="s">
        <v>521</v>
      </c>
      <c r="D403" s="325" t="s">
        <v>111</v>
      </c>
      <c r="E403" s="325">
        <v>52.0</v>
      </c>
      <c r="F403" s="325">
        <v>216.0</v>
      </c>
      <c r="G403" s="325">
        <v>82.9</v>
      </c>
      <c r="H403" s="325">
        <v>0.3</v>
      </c>
      <c r="I403" s="325">
        <v>0.3</v>
      </c>
      <c r="J403" s="325"/>
      <c r="K403" s="325">
        <v>0.1</v>
      </c>
      <c r="L403" s="325">
        <v>16.5</v>
      </c>
      <c r="M403" s="325">
        <v>14.0</v>
      </c>
      <c r="N403" s="325">
        <v>2.6</v>
      </c>
      <c r="O403" s="325">
        <v>0.3</v>
      </c>
      <c r="P403" s="325"/>
      <c r="Q403" s="325"/>
      <c r="R403" s="325"/>
      <c r="S403" s="325">
        <v>0.3</v>
      </c>
      <c r="T403" s="325">
        <v>15.0</v>
      </c>
      <c r="U403" s="325">
        <v>3.0</v>
      </c>
      <c r="V403" s="325"/>
      <c r="W403" s="325"/>
      <c r="X403" s="325"/>
      <c r="Y403" s="325">
        <v>0.26</v>
      </c>
      <c r="Z403" s="325"/>
      <c r="AA403" s="325"/>
      <c r="AB403" s="325"/>
    </row>
    <row r="404" ht="15.75" customHeight="1">
      <c r="A404" s="325">
        <v>402.0</v>
      </c>
      <c r="B404" s="325" t="s">
        <v>2007</v>
      </c>
      <c r="C404" s="325" t="s">
        <v>2006</v>
      </c>
      <c r="D404" s="325" t="s">
        <v>111</v>
      </c>
      <c r="E404" s="325">
        <v>40.0</v>
      </c>
      <c r="F404" s="325">
        <v>165.0</v>
      </c>
      <c r="G404" s="325">
        <v>86.5</v>
      </c>
      <c r="H404" s="325">
        <v>0.4</v>
      </c>
      <c r="I404" s="325">
        <v>0.4</v>
      </c>
      <c r="J404" s="325"/>
      <c r="K404" s="325">
        <v>0.1</v>
      </c>
      <c r="L404" s="325">
        <v>12.9</v>
      </c>
      <c r="M404" s="325">
        <v>10.5</v>
      </c>
      <c r="N404" s="325">
        <v>2.4</v>
      </c>
      <c r="O404" s="325">
        <v>0.2</v>
      </c>
      <c r="P404" s="325"/>
      <c r="Q404" s="325"/>
      <c r="R404" s="325"/>
      <c r="S404" s="325">
        <v>0.41</v>
      </c>
      <c r="T404" s="325">
        <v>8.0</v>
      </c>
      <c r="U404" s="325">
        <v>1.0</v>
      </c>
      <c r="V404" s="325"/>
      <c r="W404" s="325"/>
      <c r="X404" s="325"/>
      <c r="Y404" s="325">
        <v>0.3</v>
      </c>
      <c r="Z404" s="325"/>
      <c r="AA404" s="325"/>
      <c r="AB404" s="325"/>
    </row>
    <row r="405" ht="15.75" customHeight="1">
      <c r="A405" s="325">
        <v>403.0</v>
      </c>
      <c r="B405" s="325" t="s">
        <v>2010</v>
      </c>
      <c r="C405" s="325" t="s">
        <v>2009</v>
      </c>
      <c r="D405" s="325" t="s">
        <v>111</v>
      </c>
      <c r="E405" s="325">
        <v>43.0</v>
      </c>
      <c r="F405" s="325">
        <v>180.0</v>
      </c>
      <c r="G405" s="325"/>
      <c r="H405" s="325"/>
      <c r="I405" s="325"/>
      <c r="J405" s="325"/>
      <c r="K405" s="325"/>
      <c r="L405" s="325">
        <v>11.0</v>
      </c>
      <c r="M405" s="325">
        <v>10.7</v>
      </c>
      <c r="N405" s="325">
        <v>0.3</v>
      </c>
      <c r="O405" s="325"/>
      <c r="P405" s="325">
        <v>13.0</v>
      </c>
      <c r="Q405" s="325">
        <v>20.0</v>
      </c>
      <c r="R405" s="325"/>
      <c r="S405" s="325">
        <v>0.49</v>
      </c>
      <c r="T405" s="325"/>
      <c r="U405" s="325"/>
      <c r="V405" s="325"/>
      <c r="W405" s="325"/>
      <c r="X405" s="325"/>
      <c r="Y405" s="325">
        <v>0.0</v>
      </c>
      <c r="Z405" s="325"/>
      <c r="AA405" s="325">
        <v>13.0</v>
      </c>
      <c r="AB405" s="325"/>
    </row>
    <row r="406" ht="15.75" customHeight="1">
      <c r="A406" s="325">
        <v>404.0</v>
      </c>
      <c r="B406" s="325" t="s">
        <v>2013</v>
      </c>
      <c r="C406" s="325" t="s">
        <v>2012</v>
      </c>
      <c r="D406" s="325" t="s">
        <v>111</v>
      </c>
      <c r="E406" s="325">
        <v>38.0</v>
      </c>
      <c r="F406" s="325">
        <v>160.0</v>
      </c>
      <c r="G406" s="325">
        <v>90.3</v>
      </c>
      <c r="H406" s="325">
        <v>0.0</v>
      </c>
      <c r="I406" s="325">
        <v>0.0</v>
      </c>
      <c r="J406" s="325"/>
      <c r="K406" s="325">
        <v>0.0</v>
      </c>
      <c r="L406" s="325">
        <v>9.5</v>
      </c>
      <c r="M406" s="325">
        <v>9.5</v>
      </c>
      <c r="N406" s="325">
        <v>0.1</v>
      </c>
      <c r="O406" s="325">
        <v>0.1</v>
      </c>
      <c r="P406" s="325"/>
      <c r="Q406" s="325"/>
      <c r="R406" s="325"/>
      <c r="S406" s="325">
        <v>0.02</v>
      </c>
      <c r="T406" s="325"/>
      <c r="U406" s="325"/>
      <c r="V406" s="325"/>
      <c r="W406" s="325"/>
      <c r="X406" s="325"/>
      <c r="Y406" s="325">
        <v>13.53</v>
      </c>
      <c r="Z406" s="325"/>
      <c r="AA406" s="325">
        <v>37.0</v>
      </c>
      <c r="AB406" s="325">
        <v>29.0</v>
      </c>
    </row>
    <row r="407" ht="15.75" customHeight="1">
      <c r="A407" s="325">
        <v>405.0</v>
      </c>
      <c r="B407" s="325" t="s">
        <v>2016</v>
      </c>
      <c r="C407" s="325" t="s">
        <v>2015</v>
      </c>
      <c r="D407" s="325" t="s">
        <v>111</v>
      </c>
      <c r="E407" s="325">
        <v>31.0</v>
      </c>
      <c r="F407" s="325">
        <v>130.0</v>
      </c>
      <c r="G407" s="325">
        <v>85.6</v>
      </c>
      <c r="H407" s="325">
        <v>0.3</v>
      </c>
      <c r="I407" s="325">
        <v>0.3</v>
      </c>
      <c r="J407" s="325"/>
      <c r="K407" s="325">
        <v>0.1</v>
      </c>
      <c r="L407" s="325">
        <v>13.8</v>
      </c>
      <c r="M407" s="325">
        <v>8.3</v>
      </c>
      <c r="N407" s="325">
        <v>5.5</v>
      </c>
      <c r="O407" s="325">
        <v>0.3</v>
      </c>
      <c r="P407" s="325"/>
      <c r="Q407" s="325"/>
      <c r="R407" s="325"/>
      <c r="S407" s="325">
        <v>0.51</v>
      </c>
      <c r="T407" s="325">
        <v>2.0</v>
      </c>
      <c r="U407" s="325">
        <v>0.0</v>
      </c>
      <c r="V407" s="325"/>
      <c r="W407" s="325"/>
      <c r="X407" s="325"/>
      <c r="Y407" s="325">
        <v>0.31</v>
      </c>
      <c r="Z407" s="325"/>
      <c r="AA407" s="325"/>
      <c r="AB407" s="325"/>
    </row>
    <row r="408" ht="15.75" customHeight="1">
      <c r="A408" s="325">
        <v>406.0</v>
      </c>
      <c r="B408" s="325" t="s">
        <v>2019</v>
      </c>
      <c r="C408" s="325" t="s">
        <v>2018</v>
      </c>
      <c r="D408" s="325" t="s">
        <v>111</v>
      </c>
      <c r="E408" s="325">
        <v>53.0</v>
      </c>
      <c r="F408" s="325">
        <v>221.0</v>
      </c>
      <c r="G408" s="325">
        <v>82.3</v>
      </c>
      <c r="H408" s="325">
        <v>0.2</v>
      </c>
      <c r="I408" s="325">
        <v>0.2</v>
      </c>
      <c r="J408" s="325"/>
      <c r="K408" s="325">
        <v>0.1</v>
      </c>
      <c r="L408" s="325">
        <v>17.3</v>
      </c>
      <c r="M408" s="325">
        <v>14.4</v>
      </c>
      <c r="N408" s="325">
        <v>2.8</v>
      </c>
      <c r="O408" s="325">
        <v>0.2</v>
      </c>
      <c r="P408" s="325"/>
      <c r="Q408" s="325"/>
      <c r="R408" s="325"/>
      <c r="S408" s="325">
        <v>0.43</v>
      </c>
      <c r="T408" s="325">
        <v>11.0</v>
      </c>
      <c r="U408" s="325">
        <v>2.0</v>
      </c>
      <c r="V408" s="325"/>
      <c r="W408" s="325"/>
      <c r="X408" s="325"/>
      <c r="Y408" s="325">
        <v>1.02</v>
      </c>
      <c r="Z408" s="325"/>
      <c r="AA408" s="325"/>
      <c r="AB408" s="325"/>
    </row>
    <row r="409" ht="15.75" customHeight="1">
      <c r="A409" s="325">
        <v>407.0</v>
      </c>
      <c r="B409" s="325" t="s">
        <v>2022</v>
      </c>
      <c r="C409" s="325" t="s">
        <v>2021</v>
      </c>
      <c r="D409" s="325" t="s">
        <v>111</v>
      </c>
      <c r="E409" s="325">
        <v>44.0</v>
      </c>
      <c r="F409" s="325">
        <v>186.0</v>
      </c>
      <c r="G409" s="325">
        <v>84.4</v>
      </c>
      <c r="H409" s="325">
        <v>0.3</v>
      </c>
      <c r="I409" s="325">
        <v>0.3</v>
      </c>
      <c r="J409" s="325"/>
      <c r="K409" s="325">
        <v>0.1</v>
      </c>
      <c r="L409" s="325">
        <v>15.0</v>
      </c>
      <c r="M409" s="325">
        <v>12.0</v>
      </c>
      <c r="N409" s="325">
        <v>3.1</v>
      </c>
      <c r="O409" s="325">
        <v>0.2</v>
      </c>
      <c r="P409" s="325"/>
      <c r="Q409" s="325"/>
      <c r="R409" s="325"/>
      <c r="S409" s="325">
        <v>0.27</v>
      </c>
      <c r="T409" s="325">
        <v>4.0</v>
      </c>
      <c r="U409" s="325">
        <v>1.0</v>
      </c>
      <c r="V409" s="325"/>
      <c r="W409" s="325"/>
      <c r="X409" s="325"/>
      <c r="Y409" s="325">
        <v>0.36</v>
      </c>
      <c r="Z409" s="325"/>
      <c r="AA409" s="325"/>
      <c r="AB409" s="325"/>
    </row>
    <row r="410" ht="15.75" customHeight="1">
      <c r="A410" s="325">
        <v>408.0</v>
      </c>
      <c r="B410" s="325" t="s">
        <v>2025</v>
      </c>
      <c r="C410" s="325" t="s">
        <v>2024</v>
      </c>
      <c r="D410" s="325" t="s">
        <v>111</v>
      </c>
      <c r="E410" s="325">
        <v>35.0</v>
      </c>
      <c r="F410" s="325">
        <v>145.0</v>
      </c>
      <c r="G410" s="325"/>
      <c r="H410" s="325"/>
      <c r="I410" s="325"/>
      <c r="J410" s="325"/>
      <c r="K410" s="325"/>
      <c r="L410" s="325">
        <v>10.0</v>
      </c>
      <c r="M410" s="325">
        <v>8.7</v>
      </c>
      <c r="N410" s="325">
        <v>1.4</v>
      </c>
      <c r="O410" s="325"/>
      <c r="P410" s="325">
        <v>11.0</v>
      </c>
      <c r="Q410" s="325">
        <v>0.0</v>
      </c>
      <c r="R410" s="325"/>
      <c r="S410" s="325">
        <v>0.2</v>
      </c>
      <c r="T410" s="325"/>
      <c r="U410" s="325"/>
      <c r="V410" s="325"/>
      <c r="W410" s="325"/>
      <c r="X410" s="325"/>
      <c r="Y410" s="325">
        <v>0.0</v>
      </c>
      <c r="Z410" s="325"/>
      <c r="AA410" s="325">
        <v>11.0</v>
      </c>
      <c r="AB410" s="325"/>
    </row>
    <row r="411" ht="15.75" customHeight="1">
      <c r="A411" s="325">
        <v>409.0</v>
      </c>
      <c r="B411" s="325" t="s">
        <v>2028</v>
      </c>
      <c r="C411" s="325" t="s">
        <v>2027</v>
      </c>
      <c r="D411" s="325" t="s">
        <v>111</v>
      </c>
      <c r="E411" s="325">
        <v>9.0</v>
      </c>
      <c r="F411" s="325">
        <v>37.0</v>
      </c>
      <c r="G411" s="325">
        <v>97.6</v>
      </c>
      <c r="H411" s="325">
        <v>0.0</v>
      </c>
      <c r="I411" s="325">
        <v>0.0</v>
      </c>
      <c r="J411" s="325"/>
      <c r="K411" s="325">
        <v>0.0</v>
      </c>
      <c r="L411" s="325">
        <v>2.3</v>
      </c>
      <c r="M411" s="325">
        <v>2.1</v>
      </c>
      <c r="N411" s="325">
        <v>0.2</v>
      </c>
      <c r="O411" s="325">
        <v>0.1</v>
      </c>
      <c r="P411" s="325"/>
      <c r="Q411" s="325"/>
      <c r="R411" s="325"/>
      <c r="S411" s="325">
        <v>0.02</v>
      </c>
      <c r="T411" s="325"/>
      <c r="U411" s="325"/>
      <c r="V411" s="325"/>
      <c r="W411" s="325"/>
      <c r="X411" s="325"/>
      <c r="Y411" s="325">
        <v>24.05</v>
      </c>
      <c r="Z411" s="325"/>
      <c r="AA411" s="325">
        <v>27.0</v>
      </c>
      <c r="AB411" s="325">
        <v>15.0</v>
      </c>
    </row>
    <row r="412" ht="15.75" customHeight="1">
      <c r="A412" s="325">
        <v>410.0</v>
      </c>
      <c r="B412" s="325" t="s">
        <v>2031</v>
      </c>
      <c r="C412" s="325" t="s">
        <v>2030</v>
      </c>
      <c r="D412" s="325" t="s">
        <v>111</v>
      </c>
      <c r="E412" s="325">
        <v>56.0</v>
      </c>
      <c r="F412" s="325">
        <v>235.0</v>
      </c>
      <c r="G412" s="325">
        <v>85.2</v>
      </c>
      <c r="H412" s="325">
        <v>0.0</v>
      </c>
      <c r="I412" s="325">
        <v>0.0</v>
      </c>
      <c r="J412" s="325"/>
      <c r="K412" s="325">
        <v>0.0</v>
      </c>
      <c r="L412" s="325">
        <v>14.7</v>
      </c>
      <c r="M412" s="325">
        <v>14.0</v>
      </c>
      <c r="N412" s="325">
        <v>0.7</v>
      </c>
      <c r="O412" s="325">
        <v>0.1</v>
      </c>
      <c r="P412" s="325"/>
      <c r="Q412" s="325"/>
      <c r="R412" s="325"/>
      <c r="S412" s="325">
        <v>0.02</v>
      </c>
      <c r="T412" s="325"/>
      <c r="U412" s="325"/>
      <c r="V412" s="325"/>
      <c r="W412" s="325"/>
      <c r="X412" s="325"/>
      <c r="Y412" s="325">
        <v>52.25</v>
      </c>
      <c r="Z412" s="325"/>
      <c r="AA412" s="325">
        <v>9.0</v>
      </c>
      <c r="AB412" s="325">
        <v>46.0</v>
      </c>
    </row>
    <row r="413" ht="15.75" customHeight="1">
      <c r="A413" s="325">
        <v>411.0</v>
      </c>
      <c r="B413" s="325" t="s">
        <v>2034</v>
      </c>
      <c r="C413" s="325" t="s">
        <v>2033</v>
      </c>
      <c r="D413" s="325" t="s">
        <v>111</v>
      </c>
      <c r="E413" s="325">
        <v>16.0</v>
      </c>
      <c r="F413" s="325">
        <v>69.0</v>
      </c>
      <c r="G413" s="325"/>
      <c r="H413" s="325"/>
      <c r="I413" s="325"/>
      <c r="J413" s="325"/>
      <c r="K413" s="325"/>
      <c r="L413" s="325">
        <v>5.0</v>
      </c>
      <c r="M413" s="325">
        <v>4.1</v>
      </c>
      <c r="N413" s="325">
        <v>0.9</v>
      </c>
      <c r="O413" s="325"/>
      <c r="P413" s="325">
        <v>10.0</v>
      </c>
      <c r="Q413" s="325">
        <v>0.0</v>
      </c>
      <c r="R413" s="325"/>
      <c r="S413" s="325">
        <v>0.11</v>
      </c>
      <c r="T413" s="325"/>
      <c r="U413" s="325"/>
      <c r="V413" s="325"/>
      <c r="W413" s="325"/>
      <c r="X413" s="325"/>
      <c r="Y413" s="325">
        <v>72.94</v>
      </c>
      <c r="Z413" s="325"/>
      <c r="AA413" s="325">
        <v>7.0</v>
      </c>
      <c r="AB413" s="325"/>
    </row>
    <row r="414" ht="15.75" customHeight="1">
      <c r="A414" s="325">
        <v>412.0</v>
      </c>
      <c r="B414" s="325" t="s">
        <v>2037</v>
      </c>
      <c r="C414" s="325" t="s">
        <v>2036</v>
      </c>
      <c r="D414" s="325" t="s">
        <v>111</v>
      </c>
      <c r="E414" s="325">
        <v>43.0</v>
      </c>
      <c r="F414" s="325">
        <v>179.0</v>
      </c>
      <c r="G414" s="325"/>
      <c r="H414" s="325"/>
      <c r="I414" s="325"/>
      <c r="J414" s="325"/>
      <c r="K414" s="325"/>
      <c r="L414" s="325">
        <v>12.3</v>
      </c>
      <c r="M414" s="325">
        <v>10.7</v>
      </c>
      <c r="N414" s="325">
        <v>1.6</v>
      </c>
      <c r="O414" s="325"/>
      <c r="P414" s="325">
        <v>6.0</v>
      </c>
      <c r="Q414" s="325">
        <v>0.0</v>
      </c>
      <c r="R414" s="325"/>
      <c r="S414" s="325">
        <v>0.38</v>
      </c>
      <c r="T414" s="325"/>
      <c r="U414" s="325"/>
      <c r="V414" s="325"/>
      <c r="W414" s="325"/>
      <c r="X414" s="325"/>
      <c r="Y414" s="325">
        <v>17.92</v>
      </c>
      <c r="Z414" s="325"/>
      <c r="AA414" s="325">
        <v>29.0</v>
      </c>
      <c r="AB414" s="325"/>
    </row>
    <row r="415" ht="15.75" customHeight="1">
      <c r="A415" s="325">
        <v>413.0</v>
      </c>
      <c r="B415" s="325" t="s">
        <v>2040</v>
      </c>
      <c r="C415" s="325" t="s">
        <v>2039</v>
      </c>
      <c r="D415" s="325" t="s">
        <v>111</v>
      </c>
      <c r="E415" s="325">
        <v>24.0</v>
      </c>
      <c r="F415" s="325">
        <v>98.0</v>
      </c>
      <c r="G415" s="325">
        <v>91.0</v>
      </c>
      <c r="H415" s="325">
        <v>1.0</v>
      </c>
      <c r="I415" s="325">
        <v>1.0</v>
      </c>
      <c r="J415" s="325"/>
      <c r="K415" s="325">
        <v>0.2</v>
      </c>
      <c r="L415" s="325">
        <v>7.4</v>
      </c>
      <c r="M415" s="325">
        <v>5.2</v>
      </c>
      <c r="N415" s="325">
        <v>2.2</v>
      </c>
      <c r="O415" s="325">
        <v>0.4</v>
      </c>
      <c r="P415" s="325"/>
      <c r="Q415" s="325"/>
      <c r="R415" s="325"/>
      <c r="S415" s="325">
        <v>0.63</v>
      </c>
      <c r="T415" s="325">
        <v>38.0</v>
      </c>
      <c r="U415" s="325">
        <v>6.0</v>
      </c>
      <c r="V415" s="325"/>
      <c r="W415" s="325"/>
      <c r="X415" s="325"/>
      <c r="Y415" s="325">
        <v>11.74</v>
      </c>
      <c r="Z415" s="325"/>
      <c r="AA415" s="325"/>
      <c r="AB415" s="325"/>
    </row>
    <row r="416" ht="15.75" customHeight="1">
      <c r="A416" s="325">
        <v>414.0</v>
      </c>
      <c r="B416" s="325" t="s">
        <v>2043</v>
      </c>
      <c r="C416" s="325" t="s">
        <v>2042</v>
      </c>
      <c r="D416" s="325" t="s">
        <v>111</v>
      </c>
      <c r="E416" s="325">
        <v>16.0</v>
      </c>
      <c r="F416" s="325">
        <v>69.0</v>
      </c>
      <c r="G416" s="325">
        <v>93.0</v>
      </c>
      <c r="H416" s="325">
        <v>0.7</v>
      </c>
      <c r="I416" s="325">
        <v>0.7</v>
      </c>
      <c r="J416" s="325"/>
      <c r="K416" s="325">
        <v>0.2</v>
      </c>
      <c r="L416" s="325">
        <v>5.9</v>
      </c>
      <c r="M416" s="325">
        <v>3.5</v>
      </c>
      <c r="N416" s="325">
        <v>2.4</v>
      </c>
      <c r="O416" s="325">
        <v>0.3</v>
      </c>
      <c r="P416" s="325"/>
      <c r="Q416" s="325"/>
      <c r="R416" s="325"/>
      <c r="S416" s="325">
        <v>0.26</v>
      </c>
      <c r="T416" s="325">
        <v>22.0</v>
      </c>
      <c r="U416" s="325">
        <v>4.0</v>
      </c>
      <c r="V416" s="325"/>
      <c r="W416" s="325"/>
      <c r="X416" s="325"/>
      <c r="Y416" s="325">
        <v>9.16</v>
      </c>
      <c r="Z416" s="325"/>
      <c r="AA416" s="325"/>
      <c r="AB416" s="325"/>
    </row>
    <row r="417" ht="15.75" customHeight="1">
      <c r="A417" s="325">
        <v>415.0</v>
      </c>
      <c r="B417" s="325" t="s">
        <v>2046</v>
      </c>
      <c r="C417" s="325" t="s">
        <v>2045</v>
      </c>
      <c r="D417" s="325" t="s">
        <v>111</v>
      </c>
      <c r="E417" s="325">
        <v>28.0</v>
      </c>
      <c r="F417" s="325">
        <v>117.0</v>
      </c>
      <c r="G417" s="325">
        <v>91.8</v>
      </c>
      <c r="H417" s="325">
        <v>0.7</v>
      </c>
      <c r="I417" s="325">
        <v>0.7</v>
      </c>
      <c r="J417" s="325"/>
      <c r="K417" s="325">
        <v>0.1</v>
      </c>
      <c r="L417" s="325">
        <v>6.8</v>
      </c>
      <c r="M417" s="325"/>
      <c r="N417" s="325"/>
      <c r="O417" s="325">
        <v>0.6</v>
      </c>
      <c r="P417" s="325">
        <v>8.0</v>
      </c>
      <c r="Q417" s="325">
        <v>14.0</v>
      </c>
      <c r="R417" s="325"/>
      <c r="S417" s="325">
        <v>0.4</v>
      </c>
      <c r="T417" s="325"/>
      <c r="U417" s="325"/>
      <c r="V417" s="325">
        <v>0.06</v>
      </c>
      <c r="W417" s="325">
        <v>0.04</v>
      </c>
      <c r="X417" s="325">
        <v>1.5</v>
      </c>
      <c r="Y417" s="325">
        <v>65.0</v>
      </c>
      <c r="Z417" s="325"/>
      <c r="AA417" s="325">
        <v>4.0</v>
      </c>
      <c r="AB417" s="325">
        <v>294.0</v>
      </c>
    </row>
    <row r="418" ht="15.75" customHeight="1">
      <c r="A418" s="325">
        <v>416.0</v>
      </c>
      <c r="B418" s="325" t="s">
        <v>2049</v>
      </c>
      <c r="C418" s="325" t="s">
        <v>2048</v>
      </c>
      <c r="D418" s="325" t="s">
        <v>111</v>
      </c>
      <c r="E418" s="325">
        <v>104.0</v>
      </c>
      <c r="F418" s="325">
        <v>436.0</v>
      </c>
      <c r="G418" s="325">
        <v>69.7</v>
      </c>
      <c r="H418" s="325">
        <v>1.9</v>
      </c>
      <c r="I418" s="325">
        <v>1.9</v>
      </c>
      <c r="J418" s="325"/>
      <c r="K418" s="325">
        <v>8.9</v>
      </c>
      <c r="L418" s="325">
        <v>17.1</v>
      </c>
      <c r="M418" s="325">
        <v>6.5</v>
      </c>
      <c r="N418" s="325">
        <v>10.6</v>
      </c>
      <c r="O418" s="325">
        <v>2.4</v>
      </c>
      <c r="P418" s="325">
        <v>11.0</v>
      </c>
      <c r="Q418" s="325">
        <v>60.0</v>
      </c>
      <c r="R418" s="325">
        <v>0.63</v>
      </c>
      <c r="S418" s="325">
        <v>0.49</v>
      </c>
      <c r="T418" s="325">
        <v>75.0</v>
      </c>
      <c r="U418" s="325">
        <v>13.0</v>
      </c>
      <c r="V418" s="325">
        <v>0.07</v>
      </c>
      <c r="W418" s="325">
        <v>0.13</v>
      </c>
      <c r="X418" s="325">
        <v>1.74</v>
      </c>
      <c r="Y418" s="325">
        <v>3.82</v>
      </c>
      <c r="Z418" s="325">
        <v>0.0</v>
      </c>
      <c r="AA418" s="325">
        <v>21.0</v>
      </c>
      <c r="AB418" s="325">
        <v>430.0</v>
      </c>
    </row>
    <row r="419" ht="15.75" customHeight="1">
      <c r="A419" s="325">
        <v>417.0</v>
      </c>
      <c r="B419" s="325" t="s">
        <v>2051</v>
      </c>
      <c r="C419" s="325" t="s">
        <v>2050</v>
      </c>
      <c r="D419" s="325" t="s">
        <v>111</v>
      </c>
      <c r="E419" s="325">
        <v>17.0</v>
      </c>
      <c r="F419" s="325">
        <v>72.0</v>
      </c>
      <c r="G419" s="325">
        <v>94.4</v>
      </c>
      <c r="H419" s="325">
        <v>1.0</v>
      </c>
      <c r="I419" s="325">
        <v>1.0</v>
      </c>
      <c r="J419" s="325"/>
      <c r="K419" s="325">
        <v>0.3</v>
      </c>
      <c r="L419" s="325">
        <v>3.7</v>
      </c>
      <c r="M419" s="325">
        <v>3.3</v>
      </c>
      <c r="N419" s="325">
        <v>0.5</v>
      </c>
      <c r="O419" s="325">
        <v>0.7</v>
      </c>
      <c r="P419" s="325"/>
      <c r="Q419" s="325"/>
      <c r="R419" s="325"/>
      <c r="S419" s="325">
        <v>0.3</v>
      </c>
      <c r="T419" s="325">
        <v>0.0</v>
      </c>
      <c r="U419" s="325">
        <v>0.0</v>
      </c>
      <c r="V419" s="325"/>
      <c r="W419" s="325"/>
      <c r="X419" s="325"/>
      <c r="Y419" s="325">
        <v>34.45</v>
      </c>
      <c r="Z419" s="325"/>
      <c r="AA419" s="325">
        <v>1.0</v>
      </c>
      <c r="AB419" s="325">
        <v>326.0</v>
      </c>
    </row>
    <row r="420" ht="15.75" customHeight="1">
      <c r="A420" s="325">
        <v>418.0</v>
      </c>
      <c r="B420" s="325" t="s">
        <v>2054</v>
      </c>
      <c r="C420" s="325" t="s">
        <v>2053</v>
      </c>
      <c r="D420" s="325" t="s">
        <v>111</v>
      </c>
      <c r="E420" s="325">
        <v>46.0</v>
      </c>
      <c r="F420" s="325">
        <v>192.0</v>
      </c>
      <c r="G420" s="325">
        <v>88.5</v>
      </c>
      <c r="H420" s="325">
        <v>0.0</v>
      </c>
      <c r="I420" s="325">
        <v>0.0</v>
      </c>
      <c r="J420" s="325"/>
      <c r="K420" s="325">
        <v>0.0</v>
      </c>
      <c r="L420" s="325">
        <v>11.5</v>
      </c>
      <c r="M420" s="325">
        <v>11.4</v>
      </c>
      <c r="N420" s="325">
        <v>0.0</v>
      </c>
      <c r="O420" s="325">
        <v>0.1</v>
      </c>
      <c r="P420" s="325"/>
      <c r="Q420" s="325"/>
      <c r="R420" s="325"/>
      <c r="S420" s="325">
        <v>0.02</v>
      </c>
      <c r="T420" s="325"/>
      <c r="U420" s="325"/>
      <c r="V420" s="325"/>
      <c r="W420" s="325"/>
      <c r="X420" s="325"/>
      <c r="Y420" s="325">
        <v>0.81</v>
      </c>
      <c r="Z420" s="325"/>
      <c r="AA420" s="325">
        <v>25.0</v>
      </c>
      <c r="AB420" s="325">
        <v>6.0</v>
      </c>
    </row>
    <row r="421" ht="15.75" customHeight="1">
      <c r="A421" s="325">
        <v>419.0</v>
      </c>
      <c r="B421" s="325" t="s">
        <v>2057</v>
      </c>
      <c r="C421" s="325" t="s">
        <v>2056</v>
      </c>
      <c r="D421" s="325" t="s">
        <v>111</v>
      </c>
      <c r="E421" s="325">
        <v>29.0</v>
      </c>
      <c r="F421" s="325">
        <v>121.0</v>
      </c>
      <c r="G421" s="325">
        <v>91.7</v>
      </c>
      <c r="H421" s="325">
        <v>0.0</v>
      </c>
      <c r="I421" s="325">
        <v>0.0</v>
      </c>
      <c r="J421" s="325"/>
      <c r="K421" s="325">
        <v>0.0</v>
      </c>
      <c r="L421" s="325">
        <v>8.3</v>
      </c>
      <c r="M421" s="325">
        <v>7.2</v>
      </c>
      <c r="N421" s="325">
        <v>1.1</v>
      </c>
      <c r="O421" s="325">
        <v>0.0</v>
      </c>
      <c r="P421" s="325"/>
      <c r="Q421" s="325"/>
      <c r="R421" s="325"/>
      <c r="S421" s="325">
        <v>0.01</v>
      </c>
      <c r="T421" s="325"/>
      <c r="U421" s="325"/>
      <c r="V421" s="325"/>
      <c r="W421" s="325"/>
      <c r="X421" s="325"/>
      <c r="Y421" s="325">
        <v>33.87</v>
      </c>
      <c r="Z421" s="325"/>
      <c r="AA421" s="325">
        <v>7.0</v>
      </c>
      <c r="AB421" s="325">
        <v>5.0</v>
      </c>
    </row>
    <row r="422" ht="15.75" customHeight="1">
      <c r="A422" s="325">
        <v>420.0</v>
      </c>
      <c r="B422" s="325" t="s">
        <v>2060</v>
      </c>
      <c r="C422" s="325" t="s">
        <v>2059</v>
      </c>
      <c r="D422" s="325" t="s">
        <v>111</v>
      </c>
      <c r="E422" s="325">
        <v>102.0</v>
      </c>
      <c r="F422" s="325">
        <v>427.0</v>
      </c>
      <c r="G422" s="325">
        <v>67.5</v>
      </c>
      <c r="H422" s="325">
        <v>1.3</v>
      </c>
      <c r="I422" s="325">
        <v>1.3</v>
      </c>
      <c r="J422" s="325"/>
      <c r="K422" s="325">
        <v>0.1</v>
      </c>
      <c r="L422" s="325">
        <v>29.5</v>
      </c>
      <c r="M422" s="325">
        <v>26.9</v>
      </c>
      <c r="N422" s="325">
        <v>2.6</v>
      </c>
      <c r="O422" s="325">
        <v>1.6</v>
      </c>
      <c r="P422" s="325">
        <v>8.0</v>
      </c>
      <c r="Q422" s="325">
        <v>20.0</v>
      </c>
      <c r="R422" s="325">
        <v>0.06</v>
      </c>
      <c r="S422" s="325">
        <v>0.38</v>
      </c>
      <c r="T422" s="325">
        <v>377.0</v>
      </c>
      <c r="U422" s="325">
        <v>63.0</v>
      </c>
      <c r="V422" s="325">
        <v>0.05</v>
      </c>
      <c r="W422" s="325"/>
      <c r="X422" s="325">
        <v>0.83</v>
      </c>
      <c r="Y422" s="325">
        <v>0.0</v>
      </c>
      <c r="Z422" s="325"/>
      <c r="AA422" s="325">
        <v>15.0</v>
      </c>
      <c r="AB422" s="325">
        <v>359.0</v>
      </c>
    </row>
    <row r="423" ht="15.75" customHeight="1">
      <c r="A423" s="325">
        <v>421.0</v>
      </c>
      <c r="B423" s="325" t="s">
        <v>2063</v>
      </c>
      <c r="C423" s="325" t="s">
        <v>2062</v>
      </c>
      <c r="D423" s="325" t="s">
        <v>111</v>
      </c>
      <c r="E423" s="325">
        <v>100.0</v>
      </c>
      <c r="F423" s="325">
        <v>419.0</v>
      </c>
      <c r="G423" s="325">
        <v>67.4</v>
      </c>
      <c r="H423" s="325">
        <v>1.2</v>
      </c>
      <c r="I423" s="325">
        <v>1.2</v>
      </c>
      <c r="J423" s="325"/>
      <c r="K423" s="325">
        <v>0.1</v>
      </c>
      <c r="L423" s="325">
        <v>29.7</v>
      </c>
      <c r="M423" s="325">
        <v>26.5</v>
      </c>
      <c r="N423" s="325">
        <v>3.2</v>
      </c>
      <c r="O423" s="325">
        <v>1.7</v>
      </c>
      <c r="P423" s="325">
        <v>7.0</v>
      </c>
      <c r="Q423" s="325">
        <v>20.0</v>
      </c>
      <c r="R423" s="325">
        <v>0.1</v>
      </c>
      <c r="S423" s="325">
        <v>0.47</v>
      </c>
      <c r="T423" s="325"/>
      <c r="U423" s="325"/>
      <c r="V423" s="325">
        <v>0.04</v>
      </c>
      <c r="W423" s="325"/>
      <c r="X423" s="325">
        <v>0.77</v>
      </c>
      <c r="Y423" s="325">
        <v>0.0</v>
      </c>
      <c r="Z423" s="325"/>
      <c r="AA423" s="325">
        <v>13.0</v>
      </c>
      <c r="AB423" s="325">
        <v>355.0</v>
      </c>
    </row>
    <row r="424" ht="15.75" customHeight="1">
      <c r="A424" s="325">
        <v>422.0</v>
      </c>
      <c r="B424" s="325" t="s">
        <v>2066</v>
      </c>
      <c r="C424" s="325" t="s">
        <v>2065</v>
      </c>
      <c r="D424" s="325" t="s">
        <v>111</v>
      </c>
      <c r="E424" s="325">
        <v>105.0</v>
      </c>
      <c r="F424" s="325">
        <v>440.0</v>
      </c>
      <c r="G424" s="325">
        <v>66.8</v>
      </c>
      <c r="H424" s="325">
        <v>0.9</v>
      </c>
      <c r="I424" s="325">
        <v>0.9</v>
      </c>
      <c r="J424" s="325"/>
      <c r="K424" s="325">
        <v>0.3</v>
      </c>
      <c r="L424" s="325">
        <v>31.0</v>
      </c>
      <c r="M424" s="325">
        <v>27.8</v>
      </c>
      <c r="N424" s="325">
        <v>3.2</v>
      </c>
      <c r="O424" s="325">
        <v>1.0</v>
      </c>
      <c r="P424" s="325">
        <v>6.0</v>
      </c>
      <c r="Q424" s="325">
        <v>20.0</v>
      </c>
      <c r="R424" s="325">
        <v>0.23</v>
      </c>
      <c r="S424" s="325">
        <v>0.04</v>
      </c>
      <c r="T424" s="325">
        <v>270.0</v>
      </c>
      <c r="U424" s="325">
        <v>45.0</v>
      </c>
      <c r="V424" s="325">
        <v>0.07</v>
      </c>
      <c r="W424" s="325">
        <v>0.07</v>
      </c>
      <c r="X424" s="325">
        <v>9.63</v>
      </c>
      <c r="Y424" s="325">
        <v>1.25</v>
      </c>
      <c r="Z424" s="325"/>
      <c r="AA424" s="325">
        <v>20.0</v>
      </c>
      <c r="AB424" s="325">
        <v>356.0</v>
      </c>
    </row>
    <row r="425" ht="15.75" customHeight="1">
      <c r="A425" s="325">
        <v>423.0</v>
      </c>
      <c r="B425" s="325" t="s">
        <v>2069</v>
      </c>
      <c r="C425" s="325" t="s">
        <v>2068</v>
      </c>
      <c r="D425" s="325" t="s">
        <v>111</v>
      </c>
      <c r="E425" s="325">
        <v>293.0</v>
      </c>
      <c r="F425" s="325">
        <v>1227.0</v>
      </c>
      <c r="G425" s="325">
        <v>10.5</v>
      </c>
      <c r="H425" s="325">
        <v>4.1</v>
      </c>
      <c r="I425" s="325">
        <v>4.1</v>
      </c>
      <c r="J425" s="325"/>
      <c r="K425" s="325">
        <v>1.1</v>
      </c>
      <c r="L425" s="325">
        <v>81.6</v>
      </c>
      <c r="M425" s="325">
        <v>75.1</v>
      </c>
      <c r="N425" s="325">
        <v>6.4</v>
      </c>
      <c r="O425" s="325">
        <v>2.8</v>
      </c>
      <c r="P425" s="325">
        <v>22.0</v>
      </c>
      <c r="Q425" s="325">
        <v>60.0</v>
      </c>
      <c r="R425" s="325">
        <v>0.96</v>
      </c>
      <c r="S425" s="325">
        <v>2.0</v>
      </c>
      <c r="T425" s="325">
        <v>0.0</v>
      </c>
      <c r="U425" s="325">
        <v>0.0</v>
      </c>
      <c r="V425" s="325">
        <v>0.15</v>
      </c>
      <c r="W425" s="325">
        <v>0.16</v>
      </c>
      <c r="X425" s="325">
        <v>2.24</v>
      </c>
      <c r="Y425" s="325">
        <v>5.23</v>
      </c>
      <c r="Z425" s="325"/>
      <c r="AA425" s="325">
        <v>39.0</v>
      </c>
      <c r="AB425" s="325">
        <v>1263.0</v>
      </c>
    </row>
    <row r="426" ht="15.75" customHeight="1">
      <c r="A426" s="325">
        <v>424.0</v>
      </c>
      <c r="B426" s="325" t="s">
        <v>2072</v>
      </c>
      <c r="C426" s="325" t="s">
        <v>2071</v>
      </c>
      <c r="D426" s="325" t="s">
        <v>111</v>
      </c>
      <c r="E426" s="325">
        <v>295.0</v>
      </c>
      <c r="F426" s="325">
        <v>1233.0</v>
      </c>
      <c r="G426" s="325">
        <v>11.2</v>
      </c>
      <c r="H426" s="325">
        <v>3.3</v>
      </c>
      <c r="I426" s="325">
        <v>3.3</v>
      </c>
      <c r="J426" s="325"/>
      <c r="K426" s="325">
        <v>0.2</v>
      </c>
      <c r="L426" s="325">
        <v>83.2</v>
      </c>
      <c r="M426" s="325">
        <v>78.3</v>
      </c>
      <c r="N426" s="325">
        <v>4.9</v>
      </c>
      <c r="O426" s="325">
        <v>2.1</v>
      </c>
      <c r="P426" s="325">
        <v>9.0</v>
      </c>
      <c r="Q426" s="325">
        <v>60.0</v>
      </c>
      <c r="R426" s="325">
        <v>0.4</v>
      </c>
      <c r="S426" s="325">
        <v>0.1</v>
      </c>
      <c r="T426" s="325">
        <v>0.0</v>
      </c>
      <c r="U426" s="325">
        <v>0.0</v>
      </c>
      <c r="V426" s="325">
        <v>0.14</v>
      </c>
      <c r="W426" s="325">
        <v>0.13</v>
      </c>
      <c r="X426" s="325">
        <v>7.72</v>
      </c>
      <c r="Y426" s="325">
        <v>1.74</v>
      </c>
      <c r="Z426" s="325"/>
      <c r="AA426" s="325">
        <v>33.0</v>
      </c>
      <c r="AB426" s="325">
        <v>912.0</v>
      </c>
    </row>
    <row r="427" ht="15.75" customHeight="1">
      <c r="A427" s="325">
        <v>425.0</v>
      </c>
      <c r="B427" s="325" t="s">
        <v>2075</v>
      </c>
      <c r="C427" s="325" t="s">
        <v>2074</v>
      </c>
      <c r="D427" s="325" t="s">
        <v>111</v>
      </c>
      <c r="E427" s="325">
        <v>17.0</v>
      </c>
      <c r="F427" s="325">
        <v>73.0</v>
      </c>
      <c r="G427" s="325">
        <v>94.0</v>
      </c>
      <c r="H427" s="325">
        <v>0.8</v>
      </c>
      <c r="I427" s="325">
        <v>0.8</v>
      </c>
      <c r="J427" s="325"/>
      <c r="K427" s="325">
        <v>0.6</v>
      </c>
      <c r="L427" s="325">
        <v>4.0</v>
      </c>
      <c r="M427" s="325">
        <v>2.7</v>
      </c>
      <c r="N427" s="325">
        <v>1.3</v>
      </c>
      <c r="O427" s="325">
        <v>0.7</v>
      </c>
      <c r="P427" s="325"/>
      <c r="Q427" s="325"/>
      <c r="R427" s="325"/>
      <c r="S427" s="325">
        <v>0.16</v>
      </c>
      <c r="T427" s="325">
        <v>0.0</v>
      </c>
      <c r="U427" s="325">
        <v>0.0</v>
      </c>
      <c r="V427" s="325"/>
      <c r="W427" s="325"/>
      <c r="X427" s="325"/>
      <c r="Y427" s="325">
        <v>53.84</v>
      </c>
      <c r="Z427" s="325"/>
      <c r="AA427" s="325">
        <v>2.0</v>
      </c>
      <c r="AB427" s="325">
        <v>270.0</v>
      </c>
    </row>
    <row r="428" ht="15.75" customHeight="1">
      <c r="A428" s="325">
        <v>426.0</v>
      </c>
      <c r="B428" s="325" t="s">
        <v>2078</v>
      </c>
      <c r="C428" s="325" t="s">
        <v>2077</v>
      </c>
      <c r="D428" s="325" t="s">
        <v>111</v>
      </c>
      <c r="E428" s="325">
        <v>102.0</v>
      </c>
      <c r="F428" s="325">
        <v>427.0</v>
      </c>
      <c r="G428" s="325">
        <v>71.0</v>
      </c>
      <c r="H428" s="325">
        <v>1.5</v>
      </c>
      <c r="I428" s="325">
        <v>1.5</v>
      </c>
      <c r="J428" s="325"/>
      <c r="K428" s="325">
        <v>0.2</v>
      </c>
      <c r="L428" s="325">
        <v>26.4</v>
      </c>
      <c r="M428" s="325"/>
      <c r="N428" s="325"/>
      <c r="O428" s="325">
        <v>0.9</v>
      </c>
      <c r="P428" s="325">
        <v>51.0</v>
      </c>
      <c r="Q428" s="325">
        <v>26.0</v>
      </c>
      <c r="R428" s="325"/>
      <c r="S428" s="325">
        <v>3.4</v>
      </c>
      <c r="T428" s="325"/>
      <c r="U428" s="325"/>
      <c r="V428" s="325">
        <v>0.02</v>
      </c>
      <c r="W428" s="325">
        <v>0.11</v>
      </c>
      <c r="X428" s="325">
        <v>0.58</v>
      </c>
      <c r="Y428" s="325">
        <v>2.8</v>
      </c>
      <c r="Z428" s="325"/>
      <c r="AA428" s="325"/>
      <c r="AB428" s="325"/>
    </row>
    <row r="429" ht="15.75" customHeight="1">
      <c r="A429" s="325">
        <v>427.0</v>
      </c>
      <c r="B429" s="325" t="s">
        <v>2081</v>
      </c>
      <c r="C429" s="325" t="s">
        <v>2080</v>
      </c>
      <c r="D429" s="325" t="s">
        <v>111</v>
      </c>
      <c r="E429" s="325">
        <v>116.0</v>
      </c>
      <c r="F429" s="325">
        <v>485.0</v>
      </c>
      <c r="G429" s="325">
        <v>69.3</v>
      </c>
      <c r="H429" s="325">
        <v>1.8</v>
      </c>
      <c r="I429" s="325">
        <v>1.8</v>
      </c>
      <c r="J429" s="325"/>
      <c r="K429" s="325">
        <v>2.2</v>
      </c>
      <c r="L429" s="325">
        <v>25.3</v>
      </c>
      <c r="M429" s="325"/>
      <c r="N429" s="325"/>
      <c r="O429" s="325">
        <v>1.4</v>
      </c>
      <c r="P429" s="325">
        <v>138.0</v>
      </c>
      <c r="Q429" s="325">
        <v>52.0</v>
      </c>
      <c r="R429" s="325"/>
      <c r="S429" s="325">
        <v>3.2</v>
      </c>
      <c r="T429" s="325"/>
      <c r="U429" s="325"/>
      <c r="V429" s="325">
        <v>0.04</v>
      </c>
      <c r="W429" s="325">
        <v>0.18</v>
      </c>
      <c r="X429" s="325">
        <v>0.9</v>
      </c>
      <c r="Y429" s="325">
        <v>14.8</v>
      </c>
      <c r="Z429" s="325"/>
      <c r="AA429" s="325"/>
      <c r="AB429" s="325"/>
    </row>
    <row r="430" ht="15.75" customHeight="1">
      <c r="A430" s="325">
        <v>428.0</v>
      </c>
      <c r="B430" s="325" t="s">
        <v>2084</v>
      </c>
      <c r="C430" s="325" t="s">
        <v>2083</v>
      </c>
      <c r="D430" s="325" t="s">
        <v>4307</v>
      </c>
      <c r="E430" s="325">
        <v>884.0</v>
      </c>
      <c r="F430" s="325">
        <v>3699.0</v>
      </c>
      <c r="G430" s="325">
        <v>0.0</v>
      </c>
      <c r="H430" s="325">
        <v>0.0</v>
      </c>
      <c r="I430" s="325">
        <v>0.0</v>
      </c>
      <c r="J430" s="325"/>
      <c r="K430" s="325">
        <v>100.0</v>
      </c>
      <c r="L430" s="325">
        <v>0.0</v>
      </c>
      <c r="M430" s="325"/>
      <c r="N430" s="325"/>
      <c r="O430" s="325">
        <v>0.0</v>
      </c>
      <c r="P430" s="325">
        <v>0.0</v>
      </c>
      <c r="Q430" s="325">
        <v>0.0</v>
      </c>
      <c r="R430" s="325"/>
      <c r="S430" s="325">
        <v>0.0</v>
      </c>
      <c r="T430" s="325"/>
      <c r="U430" s="325">
        <v>0.0</v>
      </c>
      <c r="V430" s="325">
        <v>0.0</v>
      </c>
      <c r="W430" s="325">
        <v>0.0</v>
      </c>
      <c r="X430" s="325">
        <v>0.0</v>
      </c>
      <c r="Y430" s="325">
        <v>0.0</v>
      </c>
      <c r="Z430" s="325"/>
      <c r="AA430" s="325"/>
      <c r="AB430" s="325"/>
    </row>
    <row r="431" ht="15.75" customHeight="1">
      <c r="A431" s="325">
        <v>429.0</v>
      </c>
      <c r="B431" s="325" t="s">
        <v>2087</v>
      </c>
      <c r="C431" s="325" t="s">
        <v>2086</v>
      </c>
      <c r="D431" s="325" t="s">
        <v>4307</v>
      </c>
      <c r="E431" s="325">
        <v>884.0</v>
      </c>
      <c r="F431" s="325">
        <v>3699.0</v>
      </c>
      <c r="G431" s="325">
        <v>0.0</v>
      </c>
      <c r="H431" s="325">
        <v>0.0</v>
      </c>
      <c r="I431" s="325">
        <v>0.0</v>
      </c>
      <c r="J431" s="325"/>
      <c r="K431" s="325">
        <v>100.0</v>
      </c>
      <c r="L431" s="325">
        <v>0.0</v>
      </c>
      <c r="M431" s="325"/>
      <c r="N431" s="325"/>
      <c r="O431" s="325">
        <v>0.0</v>
      </c>
      <c r="P431" s="325">
        <v>0.0</v>
      </c>
      <c r="Q431" s="325">
        <v>0.0</v>
      </c>
      <c r="R431" s="325"/>
      <c r="S431" s="325">
        <v>0.0</v>
      </c>
      <c r="T431" s="325"/>
      <c r="U431" s="325">
        <v>0.0</v>
      </c>
      <c r="V431" s="325">
        <v>0.0</v>
      </c>
      <c r="W431" s="325">
        <v>0.0</v>
      </c>
      <c r="X431" s="325">
        <v>0.0</v>
      </c>
      <c r="Y431" s="325">
        <v>0.0</v>
      </c>
      <c r="Z431" s="325"/>
      <c r="AA431" s="325"/>
      <c r="AB431" s="325"/>
    </row>
    <row r="432" ht="15.75" customHeight="1">
      <c r="A432" s="325">
        <v>430.0</v>
      </c>
      <c r="B432" s="325" t="s">
        <v>2090</v>
      </c>
      <c r="C432" s="325" t="s">
        <v>2089</v>
      </c>
      <c r="D432" s="325" t="s">
        <v>4307</v>
      </c>
      <c r="E432" s="325">
        <v>884.0</v>
      </c>
      <c r="F432" s="325">
        <v>3699.0</v>
      </c>
      <c r="G432" s="325">
        <v>0.0</v>
      </c>
      <c r="H432" s="325">
        <v>0.0</v>
      </c>
      <c r="I432" s="325">
        <v>0.0</v>
      </c>
      <c r="J432" s="325"/>
      <c r="K432" s="325">
        <v>100.0</v>
      </c>
      <c r="L432" s="325">
        <v>0.0</v>
      </c>
      <c r="M432" s="325">
        <v>0.0</v>
      </c>
      <c r="N432" s="325">
        <v>0.0</v>
      </c>
      <c r="O432" s="325">
        <v>0.0</v>
      </c>
      <c r="P432" s="325">
        <v>0.0</v>
      </c>
      <c r="Q432" s="325">
        <v>0.0</v>
      </c>
      <c r="R432" s="325">
        <v>0.0</v>
      </c>
      <c r="S432" s="325">
        <v>0.0</v>
      </c>
      <c r="T432" s="325"/>
      <c r="U432" s="325">
        <v>0.0</v>
      </c>
      <c r="V432" s="325">
        <v>0.0</v>
      </c>
      <c r="W432" s="325">
        <v>0.0</v>
      </c>
      <c r="X432" s="325">
        <v>0.0</v>
      </c>
      <c r="Y432" s="325">
        <v>0.0</v>
      </c>
      <c r="Z432" s="325"/>
      <c r="AA432" s="325"/>
      <c r="AB432" s="325"/>
    </row>
    <row r="433" ht="15.75" customHeight="1">
      <c r="A433" s="325">
        <v>431.0</v>
      </c>
      <c r="B433" s="325" t="s">
        <v>2092</v>
      </c>
      <c r="C433" s="325" t="s">
        <v>528</v>
      </c>
      <c r="D433" s="325" t="s">
        <v>4307</v>
      </c>
      <c r="E433" s="325">
        <v>884.0</v>
      </c>
      <c r="F433" s="325">
        <v>3699.0</v>
      </c>
      <c r="G433" s="325">
        <v>0.0</v>
      </c>
      <c r="H433" s="325">
        <v>0.0</v>
      </c>
      <c r="I433" s="325">
        <v>0.0</v>
      </c>
      <c r="J433" s="325"/>
      <c r="K433" s="325">
        <v>100.0</v>
      </c>
      <c r="L433" s="325">
        <v>0.0</v>
      </c>
      <c r="M433" s="325">
        <v>0.0</v>
      </c>
      <c r="N433" s="325">
        <v>0.0</v>
      </c>
      <c r="O433" s="325">
        <v>0.0</v>
      </c>
      <c r="P433" s="325">
        <v>0.0</v>
      </c>
      <c r="Q433" s="325">
        <v>0.0</v>
      </c>
      <c r="R433" s="325">
        <v>0.0</v>
      </c>
      <c r="S433" s="325">
        <v>0.0</v>
      </c>
      <c r="T433" s="325"/>
      <c r="U433" s="325">
        <v>0.0</v>
      </c>
      <c r="V433" s="325">
        <v>0.0</v>
      </c>
      <c r="W433" s="325">
        <v>0.0</v>
      </c>
      <c r="X433" s="325">
        <v>0.0</v>
      </c>
      <c r="Y433" s="325">
        <v>0.0</v>
      </c>
      <c r="Z433" s="325"/>
      <c r="AA433" s="325"/>
      <c r="AB433" s="325"/>
    </row>
    <row r="434" ht="15.75" customHeight="1">
      <c r="A434" s="325">
        <v>432.0</v>
      </c>
      <c r="B434" s="325" t="s">
        <v>2095</v>
      </c>
      <c r="C434" s="325" t="s">
        <v>2094</v>
      </c>
      <c r="D434" s="325" t="s">
        <v>4307</v>
      </c>
      <c r="E434" s="325">
        <v>884.0</v>
      </c>
      <c r="F434" s="325">
        <v>3699.0</v>
      </c>
      <c r="G434" s="325">
        <v>0.0</v>
      </c>
      <c r="H434" s="325">
        <v>0.0</v>
      </c>
      <c r="I434" s="325">
        <v>0.0</v>
      </c>
      <c r="J434" s="325"/>
      <c r="K434" s="325">
        <v>100.0</v>
      </c>
      <c r="L434" s="325">
        <v>0.0</v>
      </c>
      <c r="M434" s="325">
        <v>0.0</v>
      </c>
      <c r="N434" s="325">
        <v>0.0</v>
      </c>
      <c r="O434" s="325">
        <v>0.0</v>
      </c>
      <c r="P434" s="325">
        <v>0.0</v>
      </c>
      <c r="Q434" s="325">
        <v>0.0</v>
      </c>
      <c r="R434" s="325">
        <v>0.0</v>
      </c>
      <c r="S434" s="325">
        <v>0.0</v>
      </c>
      <c r="T434" s="325"/>
      <c r="U434" s="325">
        <v>0.0</v>
      </c>
      <c r="V434" s="325">
        <v>0.0</v>
      </c>
      <c r="W434" s="325">
        <v>0.0</v>
      </c>
      <c r="X434" s="325">
        <v>0.0</v>
      </c>
      <c r="Y434" s="325">
        <v>0.0</v>
      </c>
      <c r="Z434" s="325"/>
      <c r="AA434" s="325"/>
      <c r="AB434" s="325"/>
    </row>
    <row r="435" ht="15.75" customHeight="1">
      <c r="A435" s="325">
        <v>433.0</v>
      </c>
      <c r="B435" s="325" t="s">
        <v>2098</v>
      </c>
      <c r="C435" s="325" t="s">
        <v>2097</v>
      </c>
      <c r="D435" s="325" t="s">
        <v>4307</v>
      </c>
      <c r="E435" s="325">
        <v>884.0</v>
      </c>
      <c r="F435" s="325">
        <v>3699.0</v>
      </c>
      <c r="G435" s="325">
        <v>0.0</v>
      </c>
      <c r="H435" s="325">
        <v>0.0</v>
      </c>
      <c r="I435" s="325">
        <v>0.0</v>
      </c>
      <c r="J435" s="325"/>
      <c r="K435" s="325">
        <v>100.0</v>
      </c>
      <c r="L435" s="325">
        <v>0.0</v>
      </c>
      <c r="M435" s="325">
        <v>0.0</v>
      </c>
      <c r="N435" s="325">
        <v>0.0</v>
      </c>
      <c r="O435" s="325">
        <v>0.0</v>
      </c>
      <c r="P435" s="325">
        <v>0.0</v>
      </c>
      <c r="Q435" s="325">
        <v>0.0</v>
      </c>
      <c r="R435" s="325">
        <v>0.01</v>
      </c>
      <c r="S435" s="325">
        <v>0.0</v>
      </c>
      <c r="T435" s="325"/>
      <c r="U435" s="325">
        <v>0.0</v>
      </c>
      <c r="V435" s="325">
        <v>0.0</v>
      </c>
      <c r="W435" s="325">
        <v>0.0</v>
      </c>
      <c r="X435" s="325">
        <v>0.0</v>
      </c>
      <c r="Y435" s="325">
        <v>0.0</v>
      </c>
      <c r="Z435" s="325"/>
      <c r="AA435" s="325"/>
      <c r="AB435" s="325"/>
    </row>
    <row r="436" ht="15.75" customHeight="1">
      <c r="A436" s="325">
        <v>434.0</v>
      </c>
      <c r="B436" s="325" t="s">
        <v>2101</v>
      </c>
      <c r="C436" s="325" t="s">
        <v>2100</v>
      </c>
      <c r="D436" s="325" t="s">
        <v>4307</v>
      </c>
      <c r="E436" s="325">
        <v>884.0</v>
      </c>
      <c r="F436" s="325">
        <v>3699.0</v>
      </c>
      <c r="G436" s="325">
        <v>0.0</v>
      </c>
      <c r="H436" s="325">
        <v>0.0</v>
      </c>
      <c r="I436" s="325">
        <v>0.0</v>
      </c>
      <c r="J436" s="325"/>
      <c r="K436" s="325">
        <v>100.0</v>
      </c>
      <c r="L436" s="325">
        <v>0.0</v>
      </c>
      <c r="M436" s="325">
        <v>0.0</v>
      </c>
      <c r="N436" s="325">
        <v>0.0</v>
      </c>
      <c r="O436" s="325">
        <v>0.0</v>
      </c>
      <c r="P436" s="325">
        <v>0.0</v>
      </c>
      <c r="Q436" s="325">
        <v>0.0</v>
      </c>
      <c r="R436" s="325">
        <v>0.0</v>
      </c>
      <c r="S436" s="325">
        <v>0.0</v>
      </c>
      <c r="T436" s="325"/>
      <c r="U436" s="325">
        <v>0.0</v>
      </c>
      <c r="V436" s="325">
        <v>0.0</v>
      </c>
      <c r="W436" s="325">
        <v>0.0</v>
      </c>
      <c r="X436" s="325">
        <v>0.0</v>
      </c>
      <c r="Y436" s="325">
        <v>0.0</v>
      </c>
      <c r="Z436" s="325"/>
      <c r="AA436" s="325"/>
      <c r="AB436" s="325"/>
    </row>
    <row r="437" ht="15.75" customHeight="1">
      <c r="A437" s="325">
        <v>435.0</v>
      </c>
      <c r="B437" s="325" t="s">
        <v>2104</v>
      </c>
      <c r="C437" s="325" t="s">
        <v>2103</v>
      </c>
      <c r="D437" s="325" t="s">
        <v>4307</v>
      </c>
      <c r="E437" s="325">
        <v>884.0</v>
      </c>
      <c r="F437" s="325">
        <v>3699.0</v>
      </c>
      <c r="G437" s="325">
        <v>0.0</v>
      </c>
      <c r="H437" s="325">
        <v>0.0</v>
      </c>
      <c r="I437" s="325">
        <v>0.0</v>
      </c>
      <c r="J437" s="325"/>
      <c r="K437" s="325">
        <v>100.0</v>
      </c>
      <c r="L437" s="325">
        <v>0.0</v>
      </c>
      <c r="M437" s="325">
        <v>0.0</v>
      </c>
      <c r="N437" s="325">
        <v>0.0</v>
      </c>
      <c r="O437" s="325">
        <v>0.0</v>
      </c>
      <c r="P437" s="325">
        <v>0.0</v>
      </c>
      <c r="Q437" s="325">
        <v>0.0</v>
      </c>
      <c r="R437" s="325">
        <v>0.0</v>
      </c>
      <c r="S437" s="325">
        <v>0.0</v>
      </c>
      <c r="T437" s="325"/>
      <c r="U437" s="325">
        <v>0.0</v>
      </c>
      <c r="V437" s="325">
        <v>0.0</v>
      </c>
      <c r="W437" s="325">
        <v>0.0</v>
      </c>
      <c r="X437" s="325">
        <v>0.0</v>
      </c>
      <c r="Y437" s="325">
        <v>0.0</v>
      </c>
      <c r="Z437" s="325"/>
      <c r="AA437" s="325"/>
      <c r="AB437" s="325"/>
    </row>
    <row r="438" ht="15.75" customHeight="1">
      <c r="A438" s="325">
        <v>436.0</v>
      </c>
      <c r="B438" s="325" t="s">
        <v>2107</v>
      </c>
      <c r="C438" s="325" t="s">
        <v>2106</v>
      </c>
      <c r="D438" s="325" t="s">
        <v>4307</v>
      </c>
      <c r="E438" s="325">
        <v>884.0</v>
      </c>
      <c r="F438" s="325">
        <v>3699.0</v>
      </c>
      <c r="G438" s="325">
        <v>0.0</v>
      </c>
      <c r="H438" s="325">
        <v>0.0</v>
      </c>
      <c r="I438" s="325">
        <v>0.0</v>
      </c>
      <c r="J438" s="325"/>
      <c r="K438" s="325">
        <v>100.0</v>
      </c>
      <c r="L438" s="325">
        <v>0.0</v>
      </c>
      <c r="M438" s="325">
        <v>0.0</v>
      </c>
      <c r="N438" s="325">
        <v>0.0</v>
      </c>
      <c r="O438" s="325">
        <v>0.0</v>
      </c>
      <c r="P438" s="325">
        <v>0.0</v>
      </c>
      <c r="Q438" s="325">
        <v>0.0</v>
      </c>
      <c r="R438" s="325">
        <v>0.0</v>
      </c>
      <c r="S438" s="325">
        <v>0.0</v>
      </c>
      <c r="T438" s="325"/>
      <c r="U438" s="325">
        <v>0.0</v>
      </c>
      <c r="V438" s="325">
        <v>0.0</v>
      </c>
      <c r="W438" s="325">
        <v>0.0</v>
      </c>
      <c r="X438" s="325">
        <v>0.0</v>
      </c>
      <c r="Y438" s="325">
        <v>0.0</v>
      </c>
      <c r="Z438" s="325"/>
      <c r="AA438" s="325"/>
      <c r="AB438" s="325"/>
    </row>
    <row r="439" ht="15.75" customHeight="1">
      <c r="A439" s="325">
        <v>437.0</v>
      </c>
      <c r="B439" s="325" t="s">
        <v>2110</v>
      </c>
      <c r="C439" s="325" t="s">
        <v>2109</v>
      </c>
      <c r="D439" s="325" t="s">
        <v>4307</v>
      </c>
      <c r="E439" s="325">
        <v>552.0</v>
      </c>
      <c r="F439" s="325">
        <v>2308.0</v>
      </c>
      <c r="G439" s="325">
        <v>5.1</v>
      </c>
      <c r="H439" s="325">
        <v>23.4</v>
      </c>
      <c r="I439" s="325">
        <v>23.4</v>
      </c>
      <c r="J439" s="325"/>
      <c r="K439" s="325">
        <v>54.1</v>
      </c>
      <c r="L439" s="325">
        <v>14.3</v>
      </c>
      <c r="M439" s="325">
        <v>4.4</v>
      </c>
      <c r="N439" s="325">
        <v>9.9</v>
      </c>
      <c r="O439" s="325">
        <v>3.2</v>
      </c>
      <c r="P439" s="325">
        <v>195.0</v>
      </c>
      <c r="Q439" s="325">
        <v>440.0</v>
      </c>
      <c r="R439" s="325">
        <v>3.12</v>
      </c>
      <c r="S439" s="325">
        <v>3.72</v>
      </c>
      <c r="T439" s="325"/>
      <c r="U439" s="325">
        <v>0.0</v>
      </c>
      <c r="V439" s="325">
        <v>0.2</v>
      </c>
      <c r="W439" s="325">
        <v>0.56</v>
      </c>
      <c r="X439" s="325">
        <v>4.17</v>
      </c>
      <c r="Y439" s="325">
        <v>0.0</v>
      </c>
      <c r="Z439" s="325"/>
      <c r="AA439" s="325">
        <v>1.0</v>
      </c>
      <c r="AB439" s="325">
        <v>580.0</v>
      </c>
    </row>
    <row r="440" ht="15.75" customHeight="1">
      <c r="A440" s="325">
        <v>438.0</v>
      </c>
      <c r="B440" s="325" t="s">
        <v>2113</v>
      </c>
      <c r="C440" s="325" t="s">
        <v>2112</v>
      </c>
      <c r="D440" s="325" t="s">
        <v>4307</v>
      </c>
      <c r="E440" s="325">
        <v>497.0</v>
      </c>
      <c r="F440" s="325">
        <v>2079.0</v>
      </c>
      <c r="G440" s="325">
        <v>3.1</v>
      </c>
      <c r="H440" s="325">
        <v>12.6</v>
      </c>
      <c r="I440" s="325">
        <v>12.6</v>
      </c>
      <c r="J440" s="325"/>
      <c r="K440" s="325">
        <v>52.9</v>
      </c>
      <c r="L440" s="325">
        <v>28.4</v>
      </c>
      <c r="M440" s="325">
        <v>2.6</v>
      </c>
      <c r="N440" s="325">
        <v>25.7</v>
      </c>
      <c r="O440" s="325">
        <v>3.1</v>
      </c>
      <c r="P440" s="325">
        <v>144.0</v>
      </c>
      <c r="Q440" s="325">
        <v>200.0</v>
      </c>
      <c r="R440" s="325">
        <v>2.2</v>
      </c>
      <c r="S440" s="325">
        <v>3.3</v>
      </c>
      <c r="T440" s="325"/>
      <c r="U440" s="325">
        <v>2.0</v>
      </c>
      <c r="V440" s="325">
        <v>0.48</v>
      </c>
      <c r="W440" s="325">
        <v>0.11</v>
      </c>
      <c r="X440" s="325">
        <v>5.64</v>
      </c>
      <c r="Y440" s="325">
        <v>2.0</v>
      </c>
      <c r="Z440" s="325"/>
      <c r="AA440" s="325">
        <v>61.0</v>
      </c>
      <c r="AB440" s="325">
        <v>714.0</v>
      </c>
    </row>
    <row r="441" ht="15.75" customHeight="1">
      <c r="A441" s="325">
        <v>439.0</v>
      </c>
      <c r="B441" s="325" t="s">
        <v>2116</v>
      </c>
      <c r="C441" s="325" t="s">
        <v>2115</v>
      </c>
      <c r="D441" s="325" t="s">
        <v>4307</v>
      </c>
      <c r="E441" s="325">
        <v>570.0</v>
      </c>
      <c r="F441" s="325">
        <v>2387.0</v>
      </c>
      <c r="G441" s="325">
        <v>3.6</v>
      </c>
      <c r="H441" s="325">
        <v>12.0</v>
      </c>
      <c r="I441" s="325">
        <v>12.0</v>
      </c>
      <c r="J441" s="325"/>
      <c r="K441" s="325">
        <v>46.3</v>
      </c>
      <c r="L441" s="325">
        <v>34.7</v>
      </c>
      <c r="M441" s="325"/>
      <c r="N441" s="325"/>
      <c r="O441" s="325">
        <v>3.4</v>
      </c>
      <c r="P441" s="325">
        <v>106.0</v>
      </c>
      <c r="Q441" s="325">
        <v>537.0</v>
      </c>
      <c r="R441" s="325"/>
      <c r="S441" s="325">
        <v>3.6</v>
      </c>
      <c r="T441" s="325"/>
      <c r="U441" s="325">
        <v>0.0</v>
      </c>
      <c r="V441" s="325">
        <v>0.17</v>
      </c>
      <c r="W441" s="325">
        <v>0.14</v>
      </c>
      <c r="X441" s="325">
        <v>1.7</v>
      </c>
      <c r="Y441" s="325">
        <v>3.0</v>
      </c>
      <c r="Z441" s="325"/>
      <c r="AA441" s="325"/>
      <c r="AB441" s="325"/>
    </row>
    <row r="442" ht="15.75" customHeight="1">
      <c r="A442" s="325">
        <v>440.0</v>
      </c>
      <c r="B442" s="325" t="s">
        <v>2119</v>
      </c>
      <c r="C442" s="325" t="s">
        <v>2118</v>
      </c>
      <c r="D442" s="325" t="s">
        <v>4307</v>
      </c>
      <c r="E442" s="325">
        <v>646.0</v>
      </c>
      <c r="F442" s="325">
        <v>2702.0</v>
      </c>
      <c r="G442" s="325">
        <v>3.9</v>
      </c>
      <c r="H442" s="325">
        <v>15.4</v>
      </c>
      <c r="I442" s="325">
        <v>15.4</v>
      </c>
      <c r="J442" s="325"/>
      <c r="K442" s="325">
        <v>69.0</v>
      </c>
      <c r="L442" s="325">
        <v>8.4</v>
      </c>
      <c r="M442" s="325">
        <v>3.7</v>
      </c>
      <c r="N442" s="325">
        <v>4.7</v>
      </c>
      <c r="O442" s="325">
        <v>3.4</v>
      </c>
      <c r="P442" s="325">
        <v>144.0</v>
      </c>
      <c r="Q442" s="325">
        <v>630.0</v>
      </c>
      <c r="R442" s="325">
        <v>4.06</v>
      </c>
      <c r="S442" s="325">
        <v>2.1</v>
      </c>
      <c r="T442" s="325"/>
      <c r="U442" s="325">
        <v>0.0</v>
      </c>
      <c r="V442" s="325">
        <v>0.75</v>
      </c>
      <c r="W442" s="325">
        <v>0.17</v>
      </c>
      <c r="X442" s="325">
        <v>1.48</v>
      </c>
      <c r="Y442" s="325">
        <v>2.7</v>
      </c>
      <c r="Z442" s="325"/>
      <c r="AA442" s="325">
        <v>22.0</v>
      </c>
      <c r="AB442" s="325">
        <v>467.0</v>
      </c>
    </row>
    <row r="443" ht="15.75" customHeight="1">
      <c r="A443" s="325">
        <v>441.0</v>
      </c>
      <c r="B443" s="325" t="s">
        <v>2122</v>
      </c>
      <c r="C443" s="325" t="s">
        <v>2121</v>
      </c>
      <c r="D443" s="325" t="s">
        <v>4307</v>
      </c>
      <c r="E443" s="325">
        <v>559.0</v>
      </c>
      <c r="F443" s="325">
        <v>2339.0</v>
      </c>
      <c r="G443" s="325">
        <v>7.3</v>
      </c>
      <c r="H443" s="325">
        <v>24.1</v>
      </c>
      <c r="I443" s="325">
        <v>24.1</v>
      </c>
      <c r="J443" s="325"/>
      <c r="K443" s="325">
        <v>48.2</v>
      </c>
      <c r="L443" s="325">
        <v>17.7</v>
      </c>
      <c r="M443" s="325">
        <v>9.2</v>
      </c>
      <c r="N443" s="325">
        <v>8.5</v>
      </c>
      <c r="O443" s="325">
        <v>2.7</v>
      </c>
      <c r="P443" s="325">
        <v>66.0</v>
      </c>
      <c r="Q443" s="325">
        <v>231.0</v>
      </c>
      <c r="R443" s="325">
        <v>3.27</v>
      </c>
      <c r="S443" s="325">
        <v>1.5</v>
      </c>
      <c r="T443" s="325"/>
      <c r="U443" s="325">
        <v>0.0</v>
      </c>
      <c r="V443" s="325">
        <v>0.48</v>
      </c>
      <c r="W443" s="325">
        <v>0.53</v>
      </c>
      <c r="X443" s="325">
        <v>17.0</v>
      </c>
      <c r="Y443" s="325">
        <v>1.3</v>
      </c>
      <c r="Z443" s="325"/>
      <c r="AA443" s="325"/>
      <c r="AB443" s="325"/>
    </row>
    <row r="444" ht="15.75" customHeight="1">
      <c r="A444" s="325">
        <v>442.0</v>
      </c>
      <c r="B444" s="325" t="s">
        <v>2125</v>
      </c>
      <c r="C444" s="325" t="s">
        <v>2124</v>
      </c>
      <c r="D444" s="325" t="s">
        <v>4307</v>
      </c>
      <c r="E444" s="325">
        <v>374.0</v>
      </c>
      <c r="F444" s="325">
        <v>1565.0</v>
      </c>
      <c r="G444" s="325">
        <v>32.3</v>
      </c>
      <c r="H444" s="325">
        <v>15.9</v>
      </c>
      <c r="I444" s="325">
        <v>15.9</v>
      </c>
      <c r="J444" s="325"/>
      <c r="K444" s="325">
        <v>27.5</v>
      </c>
      <c r="L444" s="325">
        <v>21.9</v>
      </c>
      <c r="M444" s="325">
        <v>13.1</v>
      </c>
      <c r="N444" s="325">
        <v>8.8</v>
      </c>
      <c r="O444" s="325">
        <v>2.4</v>
      </c>
      <c r="P444" s="325">
        <v>47.0</v>
      </c>
      <c r="Q444" s="325">
        <v>219.0</v>
      </c>
      <c r="R444" s="325">
        <v>1.83</v>
      </c>
      <c r="S444" s="325">
        <v>3.6</v>
      </c>
      <c r="T444" s="325"/>
      <c r="U444" s="325">
        <v>0.0</v>
      </c>
      <c r="V444" s="325">
        <v>0.18</v>
      </c>
      <c r="W444" s="325">
        <v>0.1</v>
      </c>
      <c r="X444" s="325">
        <v>8.88</v>
      </c>
      <c r="Y444" s="325">
        <v>0.0</v>
      </c>
      <c r="Z444" s="325"/>
      <c r="AA444" s="325"/>
      <c r="AB444" s="325"/>
    </row>
    <row r="445" ht="15.75" customHeight="1">
      <c r="A445" s="325">
        <v>443.0</v>
      </c>
      <c r="B445" s="325" t="s">
        <v>2127</v>
      </c>
      <c r="C445" s="325" t="s">
        <v>2126</v>
      </c>
      <c r="D445" s="325" t="s">
        <v>4307</v>
      </c>
      <c r="E445" s="325">
        <v>590.0</v>
      </c>
      <c r="F445" s="325">
        <v>2469.0</v>
      </c>
      <c r="G445" s="325">
        <v>2.0</v>
      </c>
      <c r="H445" s="325">
        <v>27.1</v>
      </c>
      <c r="I445" s="325">
        <v>27.1</v>
      </c>
      <c r="J445" s="325"/>
      <c r="K445" s="325">
        <v>51.0</v>
      </c>
      <c r="L445" s="325">
        <v>16.9</v>
      </c>
      <c r="M445" s="325">
        <v>8.9</v>
      </c>
      <c r="N445" s="325">
        <v>8.0</v>
      </c>
      <c r="O445" s="325">
        <v>3.0</v>
      </c>
      <c r="P445" s="325">
        <v>48.0</v>
      </c>
      <c r="Q445" s="325">
        <v>298.0</v>
      </c>
      <c r="R445" s="325">
        <v>3.31</v>
      </c>
      <c r="S445" s="325">
        <v>2.2</v>
      </c>
      <c r="T445" s="325"/>
      <c r="U445" s="325">
        <v>0.0</v>
      </c>
      <c r="V445" s="325">
        <v>0.08</v>
      </c>
      <c r="W445" s="325">
        <v>0.35</v>
      </c>
      <c r="X445" s="325">
        <v>21.6</v>
      </c>
      <c r="Y445" s="325">
        <v>0.0</v>
      </c>
      <c r="Z445" s="325"/>
      <c r="AA445" s="325"/>
      <c r="AB445" s="325"/>
    </row>
    <row r="446" ht="15.75" customHeight="1">
      <c r="A446" s="325">
        <v>444.0</v>
      </c>
      <c r="B446" s="325" t="s">
        <v>2130</v>
      </c>
      <c r="C446" s="325" t="s">
        <v>2129</v>
      </c>
      <c r="D446" s="325" t="s">
        <v>4307</v>
      </c>
      <c r="E446" s="325">
        <v>879.0</v>
      </c>
      <c r="F446" s="325">
        <v>3676.0</v>
      </c>
      <c r="G446" s="325">
        <v>0.5</v>
      </c>
      <c r="H446" s="325">
        <v>0.0</v>
      </c>
      <c r="I446" s="325"/>
      <c r="J446" s="325">
        <v>0.0</v>
      </c>
      <c r="K446" s="325">
        <v>99.4</v>
      </c>
      <c r="L446" s="325">
        <v>0.0</v>
      </c>
      <c r="M446" s="325">
        <v>0.0</v>
      </c>
      <c r="N446" s="325">
        <v>0.0</v>
      </c>
      <c r="O446" s="325">
        <v>0.1</v>
      </c>
      <c r="P446" s="325">
        <v>0.0</v>
      </c>
      <c r="Q446" s="325">
        <v>0.0</v>
      </c>
      <c r="R446" s="325">
        <v>0.11</v>
      </c>
      <c r="S446" s="325">
        <v>0.0</v>
      </c>
      <c r="T446" s="325"/>
      <c r="U446" s="325">
        <v>0.0</v>
      </c>
      <c r="V446" s="325">
        <v>0.0</v>
      </c>
      <c r="W446" s="325">
        <v>0.0</v>
      </c>
      <c r="X446" s="325">
        <v>0.0</v>
      </c>
      <c r="Y446" s="325">
        <v>0.0</v>
      </c>
      <c r="Z446" s="325"/>
      <c r="AA446" s="325"/>
      <c r="AB446" s="325"/>
    </row>
    <row r="447" ht="15.75" customHeight="1">
      <c r="A447" s="325">
        <v>445.0</v>
      </c>
      <c r="B447" s="325" t="s">
        <v>2133</v>
      </c>
      <c r="C447" s="325" t="s">
        <v>2132</v>
      </c>
      <c r="D447" s="325" t="s">
        <v>4307</v>
      </c>
      <c r="E447" s="325">
        <v>880.0</v>
      </c>
      <c r="F447" s="325">
        <v>3699.0</v>
      </c>
      <c r="G447" s="325">
        <v>0.1</v>
      </c>
      <c r="H447" s="325">
        <v>0.0</v>
      </c>
      <c r="I447" s="325">
        <v>0.0</v>
      </c>
      <c r="J447" s="325"/>
      <c r="K447" s="325">
        <v>99.5</v>
      </c>
      <c r="L447" s="325">
        <v>0.0</v>
      </c>
      <c r="M447" s="325">
        <v>0.0</v>
      </c>
      <c r="N447" s="325">
        <v>0.0</v>
      </c>
      <c r="O447" s="325">
        <v>0.4</v>
      </c>
      <c r="P447" s="325">
        <v>0.0</v>
      </c>
      <c r="Q447" s="325">
        <v>0.0</v>
      </c>
      <c r="R447" s="325">
        <v>0.0</v>
      </c>
      <c r="S447" s="325">
        <v>0.0</v>
      </c>
      <c r="T447" s="325"/>
      <c r="U447" s="325">
        <v>0.0</v>
      </c>
      <c r="V447" s="325">
        <v>0.0</v>
      </c>
      <c r="W447" s="325">
        <v>0.0</v>
      </c>
      <c r="X447" s="325">
        <v>0.0</v>
      </c>
      <c r="Y447" s="325">
        <v>0.0</v>
      </c>
      <c r="Z447" s="325"/>
      <c r="AA447" s="325"/>
      <c r="AB447" s="325"/>
    </row>
    <row r="448" ht="15.75" customHeight="1">
      <c r="A448" s="325">
        <v>446.0</v>
      </c>
      <c r="B448" s="325" t="s">
        <v>2136</v>
      </c>
      <c r="C448" s="325" t="s">
        <v>2135</v>
      </c>
      <c r="D448" s="325" t="s">
        <v>4307</v>
      </c>
      <c r="E448" s="325">
        <v>729.0</v>
      </c>
      <c r="F448" s="325">
        <v>3050.0</v>
      </c>
      <c r="G448" s="325">
        <v>16.0</v>
      </c>
      <c r="H448" s="325">
        <v>2.0</v>
      </c>
      <c r="I448" s="325"/>
      <c r="J448" s="325">
        <v>2.0</v>
      </c>
      <c r="K448" s="325">
        <v>82.0</v>
      </c>
      <c r="L448" s="325">
        <v>0.0</v>
      </c>
      <c r="M448" s="325"/>
      <c r="N448" s="325"/>
      <c r="O448" s="325">
        <v>0.0</v>
      </c>
      <c r="P448" s="325">
        <v>0.0</v>
      </c>
      <c r="Q448" s="325">
        <v>0.0</v>
      </c>
      <c r="R448" s="325"/>
      <c r="S448" s="325">
        <v>0.0</v>
      </c>
      <c r="T448" s="325"/>
      <c r="U448" s="325">
        <v>671.0</v>
      </c>
      <c r="V448" s="325">
        <v>0.0</v>
      </c>
      <c r="W448" s="325">
        <v>0.0</v>
      </c>
      <c r="X448" s="325">
        <v>0.0</v>
      </c>
      <c r="Y448" s="325">
        <v>0.0</v>
      </c>
      <c r="Z448" s="325"/>
      <c r="AA448" s="325"/>
      <c r="AB448" s="325"/>
    </row>
    <row r="449" ht="15.75" customHeight="1">
      <c r="A449" s="325">
        <v>447.0</v>
      </c>
      <c r="B449" s="325" t="s">
        <v>2139</v>
      </c>
      <c r="C449" s="325" t="s">
        <v>2138</v>
      </c>
      <c r="D449" s="325" t="s">
        <v>4307</v>
      </c>
      <c r="E449" s="325">
        <v>717.0</v>
      </c>
      <c r="F449" s="325">
        <v>3000.0</v>
      </c>
      <c r="G449" s="325">
        <v>15.9</v>
      </c>
      <c r="H449" s="325">
        <v>0.9</v>
      </c>
      <c r="I449" s="325"/>
      <c r="J449" s="325">
        <v>0.9</v>
      </c>
      <c r="K449" s="325">
        <v>81.1</v>
      </c>
      <c r="L449" s="325">
        <v>0.1</v>
      </c>
      <c r="M449" s="325">
        <v>0.1</v>
      </c>
      <c r="N449" s="325">
        <v>0.0</v>
      </c>
      <c r="O449" s="325">
        <v>2.1</v>
      </c>
      <c r="P449" s="325">
        <v>24.0</v>
      </c>
      <c r="Q449" s="325">
        <v>24.0</v>
      </c>
      <c r="R449" s="325">
        <v>0.09</v>
      </c>
      <c r="S449" s="325">
        <v>0.02</v>
      </c>
      <c r="T449" s="325"/>
      <c r="U449" s="325">
        <v>684.0</v>
      </c>
      <c r="V449" s="325">
        <v>0.0</v>
      </c>
      <c r="W449" s="325">
        <v>0.03</v>
      </c>
      <c r="X449" s="325">
        <v>0.04</v>
      </c>
      <c r="Y449" s="325">
        <v>0.0</v>
      </c>
      <c r="Z449" s="325"/>
      <c r="AA449" s="325"/>
      <c r="AB449" s="325"/>
    </row>
    <row r="450" ht="15.75" customHeight="1">
      <c r="A450" s="325">
        <v>448.0</v>
      </c>
      <c r="B450" s="325" t="s">
        <v>2142</v>
      </c>
      <c r="C450" s="325" t="s">
        <v>2141</v>
      </c>
      <c r="D450" s="325" t="s">
        <v>4307</v>
      </c>
      <c r="E450" s="325">
        <v>720.0</v>
      </c>
      <c r="F450" s="325">
        <v>3012.0</v>
      </c>
      <c r="G450" s="325">
        <v>16.0</v>
      </c>
      <c r="H450" s="325">
        <v>0.6</v>
      </c>
      <c r="I450" s="325">
        <v>0.6</v>
      </c>
      <c r="J450" s="325"/>
      <c r="K450" s="325">
        <v>81.0</v>
      </c>
      <c r="L450" s="325">
        <v>0.3</v>
      </c>
      <c r="M450" s="325">
        <v>0.3</v>
      </c>
      <c r="N450" s="325">
        <v>0.0</v>
      </c>
      <c r="O450" s="325">
        <v>2.1</v>
      </c>
      <c r="P450" s="325">
        <v>0.0</v>
      </c>
      <c r="Q450" s="325">
        <v>0.0</v>
      </c>
      <c r="R450" s="325">
        <v>0.0</v>
      </c>
      <c r="S450" s="325">
        <v>0.0</v>
      </c>
      <c r="T450" s="325"/>
      <c r="U450" s="325">
        <v>819.0</v>
      </c>
      <c r="V450" s="325">
        <v>0.0</v>
      </c>
      <c r="W450" s="325">
        <v>0.0</v>
      </c>
      <c r="X450" s="325">
        <v>0.0</v>
      </c>
      <c r="Y450" s="325">
        <v>0.0</v>
      </c>
      <c r="Z450" s="325"/>
      <c r="AA450" s="325"/>
      <c r="AB450" s="325"/>
    </row>
    <row r="451" ht="15.75" customHeight="1">
      <c r="A451" s="325">
        <v>449.0</v>
      </c>
      <c r="B451" s="325" t="s">
        <v>2145</v>
      </c>
      <c r="C451" s="325" t="s">
        <v>2144</v>
      </c>
      <c r="D451" s="325" t="s">
        <v>4307</v>
      </c>
      <c r="E451" s="325">
        <v>653.0</v>
      </c>
      <c r="F451" s="325">
        <v>2731.0</v>
      </c>
      <c r="G451" s="325">
        <v>3.8</v>
      </c>
      <c r="H451" s="325">
        <v>16.9</v>
      </c>
      <c r="I451" s="325">
        <v>16.9</v>
      </c>
      <c r="J451" s="325"/>
      <c r="K451" s="325">
        <v>69.1</v>
      </c>
      <c r="L451" s="325">
        <v>8.3</v>
      </c>
      <c r="M451" s="325">
        <v>3.8</v>
      </c>
      <c r="N451" s="325">
        <v>4.5</v>
      </c>
      <c r="O451" s="325">
        <v>1.8</v>
      </c>
      <c r="P451" s="325">
        <v>86.0</v>
      </c>
      <c r="Q451" s="325">
        <v>280.0</v>
      </c>
      <c r="R451" s="325">
        <v>3.09</v>
      </c>
      <c r="S451" s="325"/>
      <c r="T451" s="325"/>
      <c r="U451" s="325">
        <v>1.0</v>
      </c>
      <c r="V451" s="325">
        <v>0.34</v>
      </c>
      <c r="W451" s="325">
        <v>0.15</v>
      </c>
      <c r="X451" s="325">
        <v>2.48</v>
      </c>
      <c r="Y451" s="325">
        <v>1.3</v>
      </c>
      <c r="Z451" s="325"/>
      <c r="AA451" s="325">
        <v>3.0</v>
      </c>
      <c r="AB451" s="325">
        <v>383.0</v>
      </c>
    </row>
    <row r="452" ht="15.75" customHeight="1">
      <c r="A452" s="325">
        <v>450.0</v>
      </c>
      <c r="B452" s="325" t="s">
        <v>2148</v>
      </c>
      <c r="C452" s="325" t="s">
        <v>2147</v>
      </c>
      <c r="D452" s="325" t="s">
        <v>4307</v>
      </c>
      <c r="E452" s="325">
        <v>572.0</v>
      </c>
      <c r="F452" s="325">
        <v>2393.0</v>
      </c>
      <c r="G452" s="325">
        <v>2.3</v>
      </c>
      <c r="H452" s="325">
        <v>19.5</v>
      </c>
      <c r="I452" s="325">
        <v>19.5</v>
      </c>
      <c r="J452" s="325"/>
      <c r="K452" s="325">
        <v>51.1</v>
      </c>
      <c r="L452" s="325">
        <v>24.4</v>
      </c>
      <c r="M452" s="325">
        <v>18.8</v>
      </c>
      <c r="N452" s="325">
        <v>5.7</v>
      </c>
      <c r="O452" s="325">
        <v>2.6</v>
      </c>
      <c r="P452" s="325">
        <v>61.0</v>
      </c>
      <c r="Q452" s="325">
        <v>440.0</v>
      </c>
      <c r="R452" s="325"/>
      <c r="S452" s="325"/>
      <c r="T452" s="325"/>
      <c r="U452" s="325"/>
      <c r="V452" s="325"/>
      <c r="W452" s="325"/>
      <c r="X452" s="325">
        <v>1.07</v>
      </c>
      <c r="Y452" s="325"/>
      <c r="Z452" s="325"/>
      <c r="AA452" s="325">
        <v>6.0</v>
      </c>
      <c r="AB452" s="325">
        <v>0.0</v>
      </c>
    </row>
    <row r="453" ht="15.75" customHeight="1">
      <c r="A453" s="325">
        <v>451.0</v>
      </c>
      <c r="B453" s="325" t="s">
        <v>2151</v>
      </c>
      <c r="C453" s="325" t="s">
        <v>2150</v>
      </c>
      <c r="D453" s="325" t="s">
        <v>4307</v>
      </c>
      <c r="E453" s="325">
        <v>360.0</v>
      </c>
      <c r="F453" s="325">
        <v>1507.0</v>
      </c>
      <c r="G453" s="325">
        <v>7.7</v>
      </c>
      <c r="H453" s="325">
        <v>23.4</v>
      </c>
      <c r="I453" s="325">
        <v>23.4</v>
      </c>
      <c r="J453" s="325"/>
      <c r="K453" s="325">
        <v>32.5</v>
      </c>
      <c r="L453" s="325">
        <v>31.8</v>
      </c>
      <c r="M453" s="325">
        <v>1.7</v>
      </c>
      <c r="N453" s="325">
        <v>30.1</v>
      </c>
      <c r="O453" s="325">
        <v>4.6</v>
      </c>
      <c r="P453" s="325">
        <v>478.0</v>
      </c>
      <c r="Q453" s="325">
        <v>725.0</v>
      </c>
      <c r="R453" s="325"/>
      <c r="S453" s="325"/>
      <c r="T453" s="325"/>
      <c r="U453" s="325"/>
      <c r="V453" s="325"/>
      <c r="W453" s="325"/>
      <c r="X453" s="325">
        <v>3.2</v>
      </c>
      <c r="Y453" s="325">
        <v>17.16</v>
      </c>
      <c r="Z453" s="325"/>
      <c r="AA453" s="325">
        <v>3.0</v>
      </c>
      <c r="AB453" s="325">
        <v>635.0</v>
      </c>
    </row>
    <row r="454" ht="15.75" customHeight="1">
      <c r="A454" s="325">
        <v>452.0</v>
      </c>
      <c r="B454" s="325" t="s">
        <v>2154</v>
      </c>
      <c r="C454" s="325" t="s">
        <v>2153</v>
      </c>
      <c r="D454" s="325" t="s">
        <v>4307</v>
      </c>
      <c r="E454" s="325">
        <v>428.0</v>
      </c>
      <c r="F454" s="325">
        <v>1792.0</v>
      </c>
      <c r="G454" s="325">
        <v>8.1</v>
      </c>
      <c r="H454" s="325">
        <v>21.0</v>
      </c>
      <c r="I454" s="325">
        <v>21.0</v>
      </c>
      <c r="J454" s="325"/>
      <c r="K454" s="325">
        <v>42.5</v>
      </c>
      <c r="L454" s="325">
        <v>0.0</v>
      </c>
      <c r="M454" s="325">
        <v>0.0</v>
      </c>
      <c r="N454" s="325">
        <v>27.9</v>
      </c>
      <c r="O454" s="325">
        <v>2.9</v>
      </c>
      <c r="P454" s="325">
        <v>228.0</v>
      </c>
      <c r="Q454" s="325">
        <v>400.0</v>
      </c>
      <c r="R454" s="325"/>
      <c r="S454" s="325">
        <v>3.41</v>
      </c>
      <c r="T454" s="325"/>
      <c r="U454" s="325"/>
      <c r="V454" s="325"/>
      <c r="W454" s="325"/>
      <c r="X454" s="325">
        <v>1.36</v>
      </c>
      <c r="Y454" s="325"/>
      <c r="Z454" s="325"/>
      <c r="AA454" s="325">
        <v>42.0</v>
      </c>
      <c r="AB454" s="325">
        <v>0.0</v>
      </c>
    </row>
    <row r="455" ht="15.75" customHeight="1">
      <c r="A455" s="325">
        <v>453.0</v>
      </c>
      <c r="B455" s="325" t="s">
        <v>2157</v>
      </c>
      <c r="C455" s="325" t="s">
        <v>2156</v>
      </c>
      <c r="D455" s="325" t="s">
        <v>4307</v>
      </c>
      <c r="E455" s="325">
        <v>506.0</v>
      </c>
      <c r="F455" s="325">
        <v>2117.0</v>
      </c>
      <c r="G455" s="325">
        <v>34.9</v>
      </c>
      <c r="H455" s="325">
        <v>0.0</v>
      </c>
      <c r="I455" s="325">
        <v>0.0</v>
      </c>
      <c r="J455" s="325"/>
      <c r="K455" s="325">
        <v>57.2</v>
      </c>
      <c r="L455" s="325">
        <v>0.0</v>
      </c>
      <c r="M455" s="325"/>
      <c r="N455" s="325"/>
      <c r="O455" s="325">
        <v>2.4</v>
      </c>
      <c r="P455" s="325"/>
      <c r="Q455" s="325"/>
      <c r="R455" s="325"/>
      <c r="S455" s="325"/>
      <c r="T455" s="325"/>
      <c r="U455" s="325"/>
      <c r="V455" s="325"/>
      <c r="W455" s="325"/>
      <c r="X455" s="325"/>
      <c r="Y455" s="325"/>
      <c r="Z455" s="325"/>
      <c r="AA455" s="325">
        <v>1048.0</v>
      </c>
      <c r="AB455" s="325"/>
    </row>
    <row r="456" ht="15.75" customHeight="1">
      <c r="A456" s="325">
        <v>454.0</v>
      </c>
      <c r="B456" s="325" t="s">
        <v>2160</v>
      </c>
      <c r="C456" s="325" t="s">
        <v>2159</v>
      </c>
      <c r="D456" s="325" t="s">
        <v>4307</v>
      </c>
      <c r="E456" s="325">
        <v>597.0</v>
      </c>
      <c r="F456" s="325">
        <v>2498.0</v>
      </c>
      <c r="G456" s="325">
        <v>25.8</v>
      </c>
      <c r="H456" s="325">
        <v>0.0</v>
      </c>
      <c r="I456" s="325">
        <v>0.0</v>
      </c>
      <c r="J456" s="325"/>
      <c r="K456" s="325">
        <v>67.6</v>
      </c>
      <c r="L456" s="325">
        <v>0.0</v>
      </c>
      <c r="M456" s="325"/>
      <c r="N456" s="325"/>
      <c r="O456" s="325">
        <v>2.6</v>
      </c>
      <c r="P456" s="325"/>
      <c r="Q456" s="325"/>
      <c r="R456" s="325"/>
      <c r="S456" s="325"/>
      <c r="T456" s="325"/>
      <c r="U456" s="325"/>
      <c r="V456" s="325"/>
      <c r="W456" s="325"/>
      <c r="X456" s="325"/>
      <c r="Y456" s="325"/>
      <c r="Z456" s="325"/>
      <c r="AA456" s="325">
        <v>762.0</v>
      </c>
      <c r="AB456" s="325"/>
    </row>
    <row r="457" ht="15.75" customHeight="1">
      <c r="A457" s="325">
        <v>455.0</v>
      </c>
      <c r="B457" s="325" t="s">
        <v>2163</v>
      </c>
      <c r="C457" s="325" t="s">
        <v>2162</v>
      </c>
      <c r="D457" s="325" t="s">
        <v>4307</v>
      </c>
      <c r="E457" s="325">
        <v>578.0</v>
      </c>
      <c r="F457" s="325">
        <v>2420.0</v>
      </c>
      <c r="G457" s="325">
        <v>26.5</v>
      </c>
      <c r="H457" s="325">
        <v>0.0</v>
      </c>
      <c r="I457" s="325">
        <v>0.0</v>
      </c>
      <c r="J457" s="325"/>
      <c r="K457" s="325">
        <v>65.4</v>
      </c>
      <c r="L457" s="325">
        <v>0.0</v>
      </c>
      <c r="M457" s="325"/>
      <c r="N457" s="325"/>
      <c r="O457" s="325">
        <v>2.4</v>
      </c>
      <c r="P457" s="325"/>
      <c r="Q457" s="325"/>
      <c r="R457" s="325"/>
      <c r="S457" s="325"/>
      <c r="T457" s="325"/>
      <c r="U457" s="325"/>
      <c r="V457" s="325"/>
      <c r="W457" s="325"/>
      <c r="X457" s="325"/>
      <c r="Y457" s="325"/>
      <c r="Z457" s="325"/>
      <c r="AA457" s="325">
        <v>861.0</v>
      </c>
      <c r="AB457" s="325"/>
    </row>
    <row r="458" ht="15.75" customHeight="1">
      <c r="A458" s="325">
        <v>456.0</v>
      </c>
      <c r="B458" s="325" t="s">
        <v>2166</v>
      </c>
      <c r="C458" s="325" t="s">
        <v>2165</v>
      </c>
      <c r="D458" s="325" t="s">
        <v>4307</v>
      </c>
      <c r="E458" s="325">
        <v>409.0</v>
      </c>
      <c r="F458" s="325">
        <v>1710.0</v>
      </c>
      <c r="G458" s="325">
        <v>44.7</v>
      </c>
      <c r="H458" s="325">
        <v>0.0</v>
      </c>
      <c r="I458" s="325">
        <v>0.0</v>
      </c>
      <c r="J458" s="325"/>
      <c r="K458" s="325">
        <v>46.2</v>
      </c>
      <c r="L458" s="325">
        <v>0.0</v>
      </c>
      <c r="M458" s="325"/>
      <c r="N458" s="325"/>
      <c r="O458" s="325">
        <v>2.1</v>
      </c>
      <c r="P458" s="325"/>
      <c r="Q458" s="325"/>
      <c r="R458" s="325"/>
      <c r="S458" s="325"/>
      <c r="T458" s="325"/>
      <c r="U458" s="325"/>
      <c r="V458" s="325"/>
      <c r="W458" s="325"/>
      <c r="X458" s="325"/>
      <c r="Y458" s="325"/>
      <c r="Z458" s="325"/>
      <c r="AA458" s="325">
        <v>711.0</v>
      </c>
      <c r="AB458" s="325"/>
    </row>
    <row r="459" ht="15.75" customHeight="1">
      <c r="A459" s="325">
        <v>457.0</v>
      </c>
      <c r="B459" s="325" t="s">
        <v>2169</v>
      </c>
      <c r="C459" s="325" t="s">
        <v>2168</v>
      </c>
      <c r="D459" s="325" t="s">
        <v>4307</v>
      </c>
      <c r="E459" s="325">
        <v>590.0</v>
      </c>
      <c r="F459" s="325">
        <v>2469.0</v>
      </c>
      <c r="G459" s="325">
        <v>24.5</v>
      </c>
      <c r="H459" s="325">
        <v>0.0</v>
      </c>
      <c r="I459" s="325">
        <v>0.0</v>
      </c>
      <c r="J459" s="325"/>
      <c r="K459" s="325">
        <v>66.8</v>
      </c>
      <c r="L459" s="325">
        <v>0.0</v>
      </c>
      <c r="M459" s="325"/>
      <c r="N459" s="325"/>
      <c r="O459" s="325">
        <v>3.1</v>
      </c>
      <c r="P459" s="325"/>
      <c r="Q459" s="325"/>
      <c r="R459" s="325"/>
      <c r="S459" s="325"/>
      <c r="T459" s="325"/>
      <c r="U459" s="325"/>
      <c r="V459" s="325"/>
      <c r="W459" s="325"/>
      <c r="X459" s="325"/>
      <c r="Y459" s="325"/>
      <c r="Z459" s="325"/>
      <c r="AA459" s="325">
        <v>1247.0</v>
      </c>
      <c r="AB459" s="325"/>
    </row>
    <row r="460" ht="15.75" customHeight="1">
      <c r="A460" s="325">
        <v>458.0</v>
      </c>
      <c r="B460" s="325" t="s">
        <v>2172</v>
      </c>
      <c r="C460" s="325" t="s">
        <v>2171</v>
      </c>
      <c r="D460" s="325" t="s">
        <v>4307</v>
      </c>
      <c r="E460" s="325">
        <v>598.0</v>
      </c>
      <c r="F460" s="325">
        <v>2502.0</v>
      </c>
      <c r="G460" s="325">
        <v>24.6</v>
      </c>
      <c r="H460" s="325">
        <v>0.0</v>
      </c>
      <c r="I460" s="325">
        <v>0.0</v>
      </c>
      <c r="J460" s="325"/>
      <c r="K460" s="325">
        <v>67.6</v>
      </c>
      <c r="L460" s="325">
        <v>0.0</v>
      </c>
      <c r="M460" s="325"/>
      <c r="N460" s="325"/>
      <c r="O460" s="325">
        <v>3.1</v>
      </c>
      <c r="P460" s="325"/>
      <c r="Q460" s="325"/>
      <c r="R460" s="325"/>
      <c r="S460" s="325"/>
      <c r="T460" s="325"/>
      <c r="U460" s="325"/>
      <c r="V460" s="325"/>
      <c r="W460" s="325"/>
      <c r="X460" s="325"/>
      <c r="Y460" s="325"/>
      <c r="Z460" s="325"/>
      <c r="AA460" s="325">
        <v>1229.0</v>
      </c>
      <c r="AB460" s="325"/>
    </row>
    <row r="461" ht="15.75" customHeight="1">
      <c r="A461" s="325">
        <v>459.0</v>
      </c>
      <c r="B461" s="325" t="s">
        <v>2175</v>
      </c>
      <c r="C461" s="325" t="s">
        <v>2174</v>
      </c>
      <c r="D461" s="325" t="s">
        <v>4307</v>
      </c>
      <c r="E461" s="325">
        <v>325.0</v>
      </c>
      <c r="F461" s="325">
        <v>1361.0</v>
      </c>
      <c r="G461" s="325">
        <v>50.6</v>
      </c>
      <c r="H461" s="325">
        <v>0.0</v>
      </c>
      <c r="I461" s="325">
        <v>0.0</v>
      </c>
      <c r="J461" s="325"/>
      <c r="K461" s="325">
        <v>36.8</v>
      </c>
      <c r="L461" s="325">
        <v>0.0</v>
      </c>
      <c r="M461" s="325"/>
      <c r="N461" s="325"/>
      <c r="O461" s="325">
        <v>4.9</v>
      </c>
      <c r="P461" s="325"/>
      <c r="Q461" s="325"/>
      <c r="R461" s="325"/>
      <c r="S461" s="325"/>
      <c r="T461" s="325"/>
      <c r="U461" s="325"/>
      <c r="V461" s="325"/>
      <c r="W461" s="325"/>
      <c r="X461" s="325"/>
      <c r="Y461" s="325"/>
      <c r="Z461" s="325"/>
      <c r="AA461" s="325">
        <v>1790.0</v>
      </c>
      <c r="AB461" s="325"/>
    </row>
    <row r="462" ht="15.75" customHeight="1">
      <c r="A462" s="325">
        <v>460.0</v>
      </c>
      <c r="B462" s="325" t="s">
        <v>2178</v>
      </c>
      <c r="C462" s="325" t="s">
        <v>2177</v>
      </c>
      <c r="D462" s="325" t="s">
        <v>4307</v>
      </c>
      <c r="E462" s="325">
        <v>607.0</v>
      </c>
      <c r="F462" s="325">
        <v>2539.0</v>
      </c>
      <c r="G462" s="325">
        <v>24.8</v>
      </c>
      <c r="H462" s="325">
        <v>0.0</v>
      </c>
      <c r="I462" s="325">
        <v>0.0</v>
      </c>
      <c r="J462" s="325"/>
      <c r="K462" s="325">
        <v>68.6</v>
      </c>
      <c r="L462" s="325">
        <v>0.0</v>
      </c>
      <c r="M462" s="325"/>
      <c r="N462" s="325"/>
      <c r="O462" s="325">
        <v>2.3</v>
      </c>
      <c r="P462" s="325"/>
      <c r="Q462" s="325"/>
      <c r="R462" s="325"/>
      <c r="S462" s="325"/>
      <c r="T462" s="325"/>
      <c r="U462" s="325"/>
      <c r="V462" s="325"/>
      <c r="W462" s="325"/>
      <c r="X462" s="325"/>
      <c r="Y462" s="325"/>
      <c r="Z462" s="325"/>
      <c r="AA462" s="325">
        <v>926.0</v>
      </c>
      <c r="AB462" s="325"/>
    </row>
    <row r="463" ht="15.75" customHeight="1">
      <c r="A463" s="325">
        <v>461.0</v>
      </c>
      <c r="B463" s="325" t="s">
        <v>2181</v>
      </c>
      <c r="C463" s="325" t="s">
        <v>2180</v>
      </c>
      <c r="D463" s="325" t="s">
        <v>4307</v>
      </c>
      <c r="E463" s="325">
        <v>407.0</v>
      </c>
      <c r="F463" s="325">
        <v>1704.0</v>
      </c>
      <c r="G463" s="325">
        <v>44.8</v>
      </c>
      <c r="H463" s="325">
        <v>0.0</v>
      </c>
      <c r="I463" s="325">
        <v>0.0</v>
      </c>
      <c r="J463" s="325"/>
      <c r="K463" s="325">
        <v>46.1</v>
      </c>
      <c r="L463" s="325">
        <v>0.0</v>
      </c>
      <c r="M463" s="325"/>
      <c r="N463" s="325"/>
      <c r="O463" s="325">
        <v>2.2</v>
      </c>
      <c r="P463" s="325"/>
      <c r="Q463" s="325"/>
      <c r="R463" s="325"/>
      <c r="S463" s="325"/>
      <c r="T463" s="325"/>
      <c r="U463" s="325"/>
      <c r="V463" s="325"/>
      <c r="W463" s="325"/>
      <c r="X463" s="325"/>
      <c r="Y463" s="325"/>
      <c r="Z463" s="325"/>
      <c r="AA463" s="325">
        <v>864.0</v>
      </c>
      <c r="AB463" s="325"/>
    </row>
    <row r="464" ht="15.75" customHeight="1">
      <c r="A464" s="325">
        <v>462.0</v>
      </c>
      <c r="B464" s="325" t="s">
        <v>2184</v>
      </c>
      <c r="C464" s="325" t="s">
        <v>2183</v>
      </c>
      <c r="D464" s="325" t="s">
        <v>4307</v>
      </c>
      <c r="E464" s="325">
        <v>479.0</v>
      </c>
      <c r="F464" s="325">
        <v>2002.0</v>
      </c>
      <c r="G464" s="325">
        <v>36.6</v>
      </c>
      <c r="H464" s="325">
        <v>0.0</v>
      </c>
      <c r="I464" s="325">
        <v>0.0</v>
      </c>
      <c r="J464" s="325"/>
      <c r="K464" s="325">
        <v>54.1</v>
      </c>
      <c r="L464" s="325">
        <v>0.0</v>
      </c>
      <c r="M464" s="325"/>
      <c r="N464" s="325"/>
      <c r="O464" s="325">
        <v>2.0</v>
      </c>
      <c r="P464" s="325"/>
      <c r="Q464" s="325"/>
      <c r="R464" s="325"/>
      <c r="S464" s="325"/>
      <c r="T464" s="325"/>
      <c r="U464" s="325"/>
      <c r="V464" s="325"/>
      <c r="W464" s="325"/>
      <c r="X464" s="325"/>
      <c r="Y464" s="325"/>
      <c r="Z464" s="325"/>
      <c r="AA464" s="325">
        <v>800.0</v>
      </c>
      <c r="AB464" s="325"/>
    </row>
    <row r="465" ht="15.75" customHeight="1">
      <c r="A465" s="325">
        <v>463.0</v>
      </c>
      <c r="B465" s="325" t="s">
        <v>2187</v>
      </c>
      <c r="C465" s="325" t="s">
        <v>2186</v>
      </c>
      <c r="D465" s="325" t="s">
        <v>4307</v>
      </c>
      <c r="E465" s="325">
        <v>383.0</v>
      </c>
      <c r="F465" s="325">
        <v>1604.0</v>
      </c>
      <c r="G465" s="325">
        <v>4.4</v>
      </c>
      <c r="H465" s="325">
        <v>20.2</v>
      </c>
      <c r="I465" s="325">
        <v>20.2</v>
      </c>
      <c r="J465" s="325"/>
      <c r="K465" s="325">
        <v>13.1</v>
      </c>
      <c r="L465" s="325">
        <v>58.8</v>
      </c>
      <c r="M465" s="325">
        <v>50.0</v>
      </c>
      <c r="N465" s="325">
        <v>8.8</v>
      </c>
      <c r="O465" s="325">
        <v>3.5</v>
      </c>
      <c r="P465" s="325">
        <v>60.0</v>
      </c>
      <c r="Q465" s="325">
        <v>320.0</v>
      </c>
      <c r="R465" s="325"/>
      <c r="S465" s="325"/>
      <c r="T465" s="325"/>
      <c r="U465" s="325"/>
      <c r="V465" s="325"/>
      <c r="W465" s="325"/>
      <c r="X465" s="325">
        <v>1.53</v>
      </c>
      <c r="Y465" s="325"/>
      <c r="Z465" s="325"/>
      <c r="AA465" s="325">
        <v>26.0</v>
      </c>
      <c r="AB465" s="325">
        <v>139.0</v>
      </c>
    </row>
    <row r="466" ht="15.75" customHeight="1">
      <c r="A466" s="325">
        <v>464.0</v>
      </c>
      <c r="B466" s="325" t="s">
        <v>2190</v>
      </c>
      <c r="C466" s="325" t="s">
        <v>2189</v>
      </c>
      <c r="D466" s="325" t="s">
        <v>4307</v>
      </c>
      <c r="E466" s="325">
        <v>670.0</v>
      </c>
      <c r="F466" s="325">
        <v>2804.0</v>
      </c>
      <c r="G466" s="325">
        <v>3.9</v>
      </c>
      <c r="H466" s="325">
        <v>9.1</v>
      </c>
      <c r="I466" s="325">
        <v>9.1</v>
      </c>
      <c r="J466" s="325"/>
      <c r="K466" s="325">
        <v>73.8</v>
      </c>
      <c r="L466" s="325">
        <v>11.7</v>
      </c>
      <c r="M466" s="325">
        <v>5.2</v>
      </c>
      <c r="N466" s="325">
        <v>6.5</v>
      </c>
      <c r="O466" s="325">
        <v>1.5</v>
      </c>
      <c r="P466" s="325">
        <v>43.0</v>
      </c>
      <c r="Q466" s="325">
        <v>210.0</v>
      </c>
      <c r="R466" s="325">
        <v>4.53</v>
      </c>
      <c r="S466" s="325">
        <v>2.53</v>
      </c>
      <c r="T466" s="325"/>
      <c r="U466" s="325">
        <v>3.0</v>
      </c>
      <c r="V466" s="325">
        <v>0.66</v>
      </c>
      <c r="W466" s="325">
        <v>0.13</v>
      </c>
      <c r="X466" s="325">
        <v>1.87</v>
      </c>
      <c r="Y466" s="325">
        <v>1.0</v>
      </c>
      <c r="Z466" s="325">
        <v>0.0</v>
      </c>
      <c r="AA466" s="325">
        <v>1.0</v>
      </c>
      <c r="AB466" s="325">
        <v>349.0</v>
      </c>
    </row>
    <row r="467" ht="15.75" customHeight="1">
      <c r="A467" s="325">
        <v>465.0</v>
      </c>
      <c r="B467" s="325" t="s">
        <v>2193</v>
      </c>
      <c r="C467" s="325" t="s">
        <v>2192</v>
      </c>
      <c r="D467" s="325" t="s">
        <v>4307</v>
      </c>
      <c r="E467" s="325">
        <v>572.0</v>
      </c>
      <c r="F467" s="325">
        <v>2392.0</v>
      </c>
      <c r="G467" s="325">
        <v>2.8</v>
      </c>
      <c r="H467" s="325">
        <v>30.2</v>
      </c>
      <c r="I467" s="325">
        <v>30.2</v>
      </c>
      <c r="J467" s="325"/>
      <c r="K467" s="325">
        <v>54.4</v>
      </c>
      <c r="L467" s="325">
        <v>9.9</v>
      </c>
      <c r="M467" s="325">
        <v>2.8</v>
      </c>
      <c r="N467" s="325">
        <v>7.1</v>
      </c>
      <c r="O467" s="325">
        <v>2.7</v>
      </c>
      <c r="P467" s="325">
        <v>267.0</v>
      </c>
      <c r="Q467" s="325">
        <v>420.0</v>
      </c>
      <c r="R467" s="325"/>
      <c r="S467" s="325"/>
      <c r="T467" s="325"/>
      <c r="U467" s="325"/>
      <c r="V467" s="325"/>
      <c r="W467" s="325"/>
      <c r="X467" s="325">
        <v>0.58</v>
      </c>
      <c r="Y467" s="325"/>
      <c r="Z467" s="325"/>
      <c r="AA467" s="325">
        <v>3.0</v>
      </c>
      <c r="AB467" s="325">
        <v>0.0</v>
      </c>
    </row>
    <row r="468" ht="15.75" customHeight="1">
      <c r="A468" s="325">
        <v>466.0</v>
      </c>
      <c r="B468" s="325" t="s">
        <v>2196</v>
      </c>
      <c r="C468" s="325" t="s">
        <v>2195</v>
      </c>
      <c r="D468" s="325" t="s">
        <v>4307</v>
      </c>
      <c r="E468" s="325">
        <v>525.0</v>
      </c>
      <c r="F468" s="325">
        <v>2195.0</v>
      </c>
      <c r="G468" s="325">
        <v>4.7</v>
      </c>
      <c r="H468" s="325">
        <v>17.7</v>
      </c>
      <c r="I468" s="325">
        <v>17.7</v>
      </c>
      <c r="J468" s="325"/>
      <c r="K468" s="325">
        <v>49.7</v>
      </c>
      <c r="L468" s="325">
        <v>23.5</v>
      </c>
      <c r="M468" s="325">
        <v>11.7</v>
      </c>
      <c r="N468" s="325">
        <v>11.8</v>
      </c>
      <c r="O468" s="325">
        <v>4.5</v>
      </c>
      <c r="P468" s="325">
        <v>975.0</v>
      </c>
      <c r="Q468" s="325">
        <v>629.0</v>
      </c>
      <c r="R468" s="325">
        <v>7.75</v>
      </c>
      <c r="S468" s="325">
        <v>14.55</v>
      </c>
      <c r="T468" s="325"/>
      <c r="U468" s="325">
        <v>0.0</v>
      </c>
      <c r="V468" s="325">
        <v>0.79</v>
      </c>
      <c r="W468" s="325">
        <v>0.25</v>
      </c>
      <c r="X468" s="325">
        <v>4.51</v>
      </c>
      <c r="Y468" s="325">
        <v>0.0</v>
      </c>
      <c r="Z468" s="325">
        <v>0.0</v>
      </c>
      <c r="AA468" s="325">
        <v>11.0</v>
      </c>
      <c r="AB468" s="325">
        <v>468.0</v>
      </c>
    </row>
    <row r="469" ht="15.75" customHeight="1">
      <c r="A469" s="325">
        <v>467.0</v>
      </c>
      <c r="B469" s="325" t="s">
        <v>2199</v>
      </c>
      <c r="C469" s="325" t="s">
        <v>2198</v>
      </c>
      <c r="D469" s="325" t="s">
        <v>4307</v>
      </c>
      <c r="E469" s="325">
        <v>499.0</v>
      </c>
      <c r="F469" s="325">
        <v>2087.0</v>
      </c>
      <c r="G469" s="325">
        <v>5.4</v>
      </c>
      <c r="H469" s="325">
        <v>18.9</v>
      </c>
      <c r="I469" s="325">
        <v>18.9</v>
      </c>
      <c r="J469" s="325"/>
      <c r="K469" s="325">
        <v>51.3</v>
      </c>
      <c r="L469" s="325">
        <v>18.9</v>
      </c>
      <c r="M469" s="325">
        <v>0.9</v>
      </c>
      <c r="N469" s="325">
        <v>17.9</v>
      </c>
      <c r="O469" s="325">
        <v>5.6</v>
      </c>
      <c r="P469" s="325">
        <v>995.0</v>
      </c>
      <c r="Q469" s="325">
        <v>630.0</v>
      </c>
      <c r="R469" s="325"/>
      <c r="S469" s="325"/>
      <c r="T469" s="325"/>
      <c r="U469" s="325"/>
      <c r="V469" s="325"/>
      <c r="W469" s="325"/>
      <c r="X469" s="325">
        <v>5.86</v>
      </c>
      <c r="Y469" s="325"/>
      <c r="Z469" s="325"/>
      <c r="AA469" s="325">
        <v>3.0</v>
      </c>
      <c r="AB469" s="325">
        <v>456.0</v>
      </c>
    </row>
    <row r="470" ht="15.75" customHeight="1">
      <c r="A470" s="325">
        <v>468.0</v>
      </c>
      <c r="B470" s="325" t="s">
        <v>2202</v>
      </c>
      <c r="C470" s="325" t="s">
        <v>2201</v>
      </c>
      <c r="D470" s="325" t="s">
        <v>4307</v>
      </c>
      <c r="E470" s="325">
        <v>585.0</v>
      </c>
      <c r="F470" s="325">
        <v>2449.0</v>
      </c>
      <c r="G470" s="325">
        <v>2.4</v>
      </c>
      <c r="H470" s="325">
        <v>23.8</v>
      </c>
      <c r="I470" s="325">
        <v>23.8</v>
      </c>
      <c r="J470" s="325"/>
      <c r="K470" s="325">
        <v>58.6</v>
      </c>
      <c r="L470" s="325">
        <v>11.8</v>
      </c>
      <c r="M470" s="325">
        <v>3.0</v>
      </c>
      <c r="N470" s="325">
        <v>8.8</v>
      </c>
      <c r="O470" s="325">
        <v>3.4</v>
      </c>
      <c r="P470" s="325">
        <v>98.0</v>
      </c>
      <c r="Q470" s="325">
        <v>635.0</v>
      </c>
      <c r="R470" s="325"/>
      <c r="S470" s="325">
        <v>7.69</v>
      </c>
      <c r="T470" s="325"/>
      <c r="U470" s="325">
        <v>6.0</v>
      </c>
      <c r="V470" s="325">
        <v>1.92</v>
      </c>
      <c r="W470" s="325">
        <v>0.22</v>
      </c>
      <c r="X470" s="325">
        <v>8.17</v>
      </c>
      <c r="Y470" s="325"/>
      <c r="Z470" s="325"/>
      <c r="AA470" s="325">
        <v>2.0</v>
      </c>
      <c r="AB470" s="325">
        <v>640.0</v>
      </c>
    </row>
    <row r="471" ht="15.75" customHeight="1">
      <c r="A471" s="325">
        <v>469.0</v>
      </c>
      <c r="B471" s="325" t="s">
        <v>2205</v>
      </c>
      <c r="C471" s="325" t="s">
        <v>2204</v>
      </c>
      <c r="D471" s="325" t="s">
        <v>4592</v>
      </c>
      <c r="E471" s="325">
        <v>71.0</v>
      </c>
      <c r="F471" s="325">
        <v>299.0</v>
      </c>
      <c r="G471" s="325">
        <v>82.4</v>
      </c>
      <c r="H471" s="325">
        <v>14.4</v>
      </c>
      <c r="I471" s="325"/>
      <c r="J471" s="325">
        <v>14.4</v>
      </c>
      <c r="K471" s="325">
        <v>1.1</v>
      </c>
      <c r="L471" s="325">
        <v>0.0</v>
      </c>
      <c r="M471" s="325"/>
      <c r="N471" s="325"/>
      <c r="O471" s="325">
        <v>2.2</v>
      </c>
      <c r="P471" s="325">
        <v>50.0</v>
      </c>
      <c r="Q471" s="325">
        <v>221.0</v>
      </c>
      <c r="R471" s="325">
        <v>1.37</v>
      </c>
      <c r="S471" s="325">
        <v>1.8</v>
      </c>
      <c r="T471" s="325">
        <v>0.0</v>
      </c>
      <c r="U471" s="325">
        <v>90.0</v>
      </c>
      <c r="V471" s="325">
        <v>0.01</v>
      </c>
      <c r="W471" s="325">
        <v>0.14</v>
      </c>
      <c r="X471" s="325">
        <v>2.25</v>
      </c>
      <c r="Y471" s="325">
        <v>18.3</v>
      </c>
      <c r="Z471" s="325"/>
      <c r="AA471" s="325"/>
      <c r="AB471" s="325"/>
    </row>
    <row r="472" ht="15.75" customHeight="1">
      <c r="A472" s="325">
        <v>470.0</v>
      </c>
      <c r="B472" s="325" t="s">
        <v>2208</v>
      </c>
      <c r="C472" s="325" t="s">
        <v>2207</v>
      </c>
      <c r="D472" s="325" t="s">
        <v>4592</v>
      </c>
      <c r="E472" s="325">
        <v>462.0</v>
      </c>
      <c r="F472" s="325">
        <v>1934.0</v>
      </c>
      <c r="G472" s="325">
        <v>8.0</v>
      </c>
      <c r="H472" s="325">
        <v>56.6</v>
      </c>
      <c r="I472" s="325"/>
      <c r="J472" s="325">
        <v>56.6</v>
      </c>
      <c r="K472" s="325">
        <v>19.4</v>
      </c>
      <c r="L472" s="325">
        <v>11.1</v>
      </c>
      <c r="M472" s="325"/>
      <c r="N472" s="325"/>
      <c r="O472" s="325">
        <v>4.9</v>
      </c>
      <c r="P472" s="325">
        <v>40.0</v>
      </c>
      <c r="Q472" s="325">
        <v>600.0</v>
      </c>
      <c r="R472" s="325"/>
      <c r="S472" s="325">
        <v>76.9</v>
      </c>
      <c r="T472" s="325"/>
      <c r="U472" s="325"/>
      <c r="V472" s="325">
        <v>0.18</v>
      </c>
      <c r="W472" s="325">
        <v>2.4</v>
      </c>
      <c r="X472" s="325"/>
      <c r="Y472" s="325">
        <v>0.0</v>
      </c>
      <c r="Z472" s="325"/>
      <c r="AA472" s="325"/>
      <c r="AB472" s="325"/>
    </row>
    <row r="473" ht="15.75" customHeight="1">
      <c r="A473" s="325">
        <v>471.0</v>
      </c>
      <c r="B473" s="325" t="s">
        <v>2211</v>
      </c>
      <c r="C473" s="325" t="s">
        <v>2210</v>
      </c>
      <c r="D473" s="325" t="s">
        <v>4592</v>
      </c>
      <c r="E473" s="325">
        <v>467.0</v>
      </c>
      <c r="F473" s="325">
        <v>1954.0</v>
      </c>
      <c r="G473" s="325">
        <v>8.0</v>
      </c>
      <c r="H473" s="325">
        <v>56.0</v>
      </c>
      <c r="I473" s="325"/>
      <c r="J473" s="325">
        <v>56.0</v>
      </c>
      <c r="K473" s="325">
        <v>20.3</v>
      </c>
      <c r="L473" s="325">
        <v>10.9</v>
      </c>
      <c r="M473" s="325"/>
      <c r="N473" s="325"/>
      <c r="O473" s="325">
        <v>4.8</v>
      </c>
      <c r="P473" s="325">
        <v>42.0</v>
      </c>
      <c r="Q473" s="325">
        <v>578.0</v>
      </c>
      <c r="R473" s="325"/>
      <c r="S473" s="325">
        <v>75.0</v>
      </c>
      <c r="T473" s="325"/>
      <c r="U473" s="325"/>
      <c r="V473" s="325">
        <v>0.23</v>
      </c>
      <c r="W473" s="325">
        <v>3.04</v>
      </c>
      <c r="X473" s="325"/>
      <c r="Y473" s="325">
        <v>0.0</v>
      </c>
      <c r="Z473" s="325"/>
      <c r="AA473" s="325"/>
      <c r="AB473" s="325"/>
    </row>
    <row r="474" ht="15.75" customHeight="1">
      <c r="A474" s="325">
        <v>472.0</v>
      </c>
      <c r="B474" s="325" t="s">
        <v>2214</v>
      </c>
      <c r="C474" s="325" t="s">
        <v>2213</v>
      </c>
      <c r="D474" s="325" t="s">
        <v>4592</v>
      </c>
      <c r="E474" s="325">
        <v>89.0</v>
      </c>
      <c r="F474" s="325">
        <v>372.0</v>
      </c>
      <c r="G474" s="325">
        <v>78.2</v>
      </c>
      <c r="H474" s="325">
        <v>18.5</v>
      </c>
      <c r="I474" s="325"/>
      <c r="J474" s="325">
        <v>18.5</v>
      </c>
      <c r="K474" s="325">
        <v>0.5</v>
      </c>
      <c r="L474" s="325">
        <v>1.3</v>
      </c>
      <c r="M474" s="325"/>
      <c r="N474" s="325"/>
      <c r="O474" s="325">
        <v>1.5</v>
      </c>
      <c r="P474" s="325">
        <v>108.0</v>
      </c>
      <c r="Q474" s="325">
        <v>95.0</v>
      </c>
      <c r="R474" s="325"/>
      <c r="S474" s="325">
        <v>0.2</v>
      </c>
      <c r="T474" s="325">
        <v>0.0</v>
      </c>
      <c r="U474" s="325"/>
      <c r="V474" s="325">
        <v>0.01</v>
      </c>
      <c r="W474" s="325">
        <v>0.21</v>
      </c>
      <c r="X474" s="325">
        <v>0.85</v>
      </c>
      <c r="Y474" s="325">
        <v>8.6</v>
      </c>
      <c r="Z474" s="325"/>
      <c r="AA474" s="325"/>
      <c r="AB474" s="325"/>
    </row>
    <row r="475" ht="15.75" customHeight="1">
      <c r="A475" s="325">
        <v>473.0</v>
      </c>
      <c r="B475" s="325" t="s">
        <v>2217</v>
      </c>
      <c r="C475" s="325" t="s">
        <v>2216</v>
      </c>
      <c r="D475" s="325" t="s">
        <v>4592</v>
      </c>
      <c r="E475" s="325">
        <v>247.0</v>
      </c>
      <c r="F475" s="325">
        <v>1034.0</v>
      </c>
      <c r="G475" s="325">
        <v>29.6</v>
      </c>
      <c r="H475" s="325">
        <v>52.3</v>
      </c>
      <c r="I475" s="325"/>
      <c r="J475" s="325">
        <v>52.3</v>
      </c>
      <c r="K475" s="325">
        <v>1.9</v>
      </c>
      <c r="L475" s="325">
        <v>1.6</v>
      </c>
      <c r="M475" s="325"/>
      <c r="N475" s="325"/>
      <c r="O475" s="325">
        <v>14.6</v>
      </c>
      <c r="P475" s="325">
        <v>524.0</v>
      </c>
      <c r="Q475" s="325">
        <v>650.0</v>
      </c>
      <c r="R475" s="325"/>
      <c r="S475" s="325">
        <v>4.9</v>
      </c>
      <c r="T475" s="325">
        <v>0.0</v>
      </c>
      <c r="U475" s="325">
        <v>15.0</v>
      </c>
      <c r="V475" s="325">
        <v>0.03</v>
      </c>
      <c r="W475" s="325">
        <v>0.11</v>
      </c>
      <c r="X475" s="325">
        <v>3.4</v>
      </c>
      <c r="Y475" s="325">
        <v>0.0</v>
      </c>
      <c r="Z475" s="325"/>
      <c r="AA475" s="325"/>
      <c r="AB475" s="325"/>
    </row>
    <row r="476" ht="15.75" customHeight="1">
      <c r="A476" s="325">
        <v>474.0</v>
      </c>
      <c r="B476" s="325" t="s">
        <v>2220</v>
      </c>
      <c r="C476" s="325" t="s">
        <v>2219</v>
      </c>
      <c r="D476" s="325" t="s">
        <v>4592</v>
      </c>
      <c r="E476" s="325">
        <v>88.0</v>
      </c>
      <c r="F476" s="325">
        <v>370.0</v>
      </c>
      <c r="G476" s="325">
        <v>78.0</v>
      </c>
      <c r="H476" s="325">
        <v>17.8</v>
      </c>
      <c r="I476" s="325"/>
      <c r="J476" s="325">
        <v>17.8</v>
      </c>
      <c r="K476" s="325">
        <v>0.2</v>
      </c>
      <c r="L476" s="325">
        <v>2.6</v>
      </c>
      <c r="M476" s="325"/>
      <c r="N476" s="325"/>
      <c r="O476" s="325">
        <v>1.4</v>
      </c>
      <c r="P476" s="325">
        <v>117.0</v>
      </c>
      <c r="Q476" s="325">
        <v>263.0</v>
      </c>
      <c r="R476" s="325">
        <v>1.11</v>
      </c>
      <c r="S476" s="325">
        <v>0.1</v>
      </c>
      <c r="T476" s="325">
        <v>0.0</v>
      </c>
      <c r="U476" s="325">
        <v>54.0</v>
      </c>
      <c r="V476" s="325">
        <v>0.02</v>
      </c>
      <c r="W476" s="325">
        <v>0.13</v>
      </c>
      <c r="X476" s="325">
        <v>1.4</v>
      </c>
      <c r="Y476" s="325">
        <v>5.2</v>
      </c>
      <c r="Z476" s="325"/>
      <c r="AA476" s="325"/>
      <c r="AB476" s="325"/>
    </row>
    <row r="477" ht="15.75" customHeight="1">
      <c r="A477" s="325">
        <v>475.0</v>
      </c>
      <c r="B477" s="325" t="s">
        <v>2223</v>
      </c>
      <c r="C477" s="325" t="s">
        <v>2222</v>
      </c>
      <c r="D477" s="325" t="s">
        <v>4592</v>
      </c>
      <c r="E477" s="325">
        <v>94.0</v>
      </c>
      <c r="F477" s="325">
        <v>395.0</v>
      </c>
      <c r="G477" s="325">
        <v>75.2</v>
      </c>
      <c r="H477" s="325">
        <v>19.8</v>
      </c>
      <c r="I477" s="325"/>
      <c r="J477" s="325">
        <v>19.8</v>
      </c>
      <c r="K477" s="325">
        <v>0.6</v>
      </c>
      <c r="L477" s="325">
        <v>1.1</v>
      </c>
      <c r="M477" s="325"/>
      <c r="N477" s="325"/>
      <c r="O477" s="325">
        <v>3.3</v>
      </c>
      <c r="P477" s="325">
        <v>108.0</v>
      </c>
      <c r="Q477" s="325">
        <v>175.0</v>
      </c>
      <c r="R477" s="325">
        <v>4.3</v>
      </c>
      <c r="S477" s="325">
        <v>0.82</v>
      </c>
      <c r="T477" s="325">
        <v>0.0</v>
      </c>
      <c r="U477" s="325"/>
      <c r="V477" s="325">
        <v>0.16</v>
      </c>
      <c r="W477" s="325">
        <v>0.08</v>
      </c>
      <c r="X477" s="325">
        <v>2.8</v>
      </c>
      <c r="Y477" s="325">
        <v>2.0</v>
      </c>
      <c r="Z477" s="325"/>
      <c r="AA477" s="325">
        <v>1000.0</v>
      </c>
      <c r="AB477" s="325">
        <v>110.0</v>
      </c>
    </row>
    <row r="478" ht="15.75" customHeight="1">
      <c r="A478" s="325">
        <v>476.0</v>
      </c>
      <c r="B478" s="325" t="s">
        <v>2226</v>
      </c>
      <c r="C478" s="325" t="s">
        <v>2225</v>
      </c>
      <c r="D478" s="325" t="s">
        <v>4592</v>
      </c>
      <c r="E478" s="325">
        <v>97.0</v>
      </c>
      <c r="F478" s="325">
        <v>407.0</v>
      </c>
      <c r="G478" s="325">
        <v>78.4</v>
      </c>
      <c r="H478" s="325">
        <v>14.8</v>
      </c>
      <c r="I478" s="325"/>
      <c r="J478" s="325">
        <v>14.8</v>
      </c>
      <c r="K478" s="325">
        <v>2.9</v>
      </c>
      <c r="L478" s="325">
        <v>1.9</v>
      </c>
      <c r="M478" s="325"/>
      <c r="N478" s="325"/>
      <c r="O478" s="325">
        <v>2.0</v>
      </c>
      <c r="P478" s="325">
        <v>423.0</v>
      </c>
      <c r="Q478" s="325">
        <v>203.0</v>
      </c>
      <c r="R478" s="325">
        <v>4.3</v>
      </c>
      <c r="S478" s="325">
        <v>4.1</v>
      </c>
      <c r="T478" s="325"/>
      <c r="U478" s="325">
        <v>651.0</v>
      </c>
      <c r="V478" s="325">
        <v>0.06</v>
      </c>
      <c r="W478" s="325">
        <v>0.34</v>
      </c>
      <c r="X478" s="325">
        <v>1.8</v>
      </c>
      <c r="Y478" s="325"/>
      <c r="Z478" s="325">
        <v>0.0</v>
      </c>
      <c r="AA478" s="325">
        <v>41.0</v>
      </c>
      <c r="AB478" s="325">
        <v>265.0</v>
      </c>
    </row>
    <row r="479" ht="15.75" customHeight="1">
      <c r="A479" s="325">
        <v>477.0</v>
      </c>
      <c r="B479" s="325" t="s">
        <v>2229</v>
      </c>
      <c r="C479" s="325" t="s">
        <v>2228</v>
      </c>
      <c r="D479" s="325" t="s">
        <v>4592</v>
      </c>
      <c r="E479" s="325">
        <v>87.0</v>
      </c>
      <c r="F479" s="325">
        <v>365.0</v>
      </c>
      <c r="G479" s="325">
        <v>78.6</v>
      </c>
      <c r="H479" s="325">
        <v>16.9</v>
      </c>
      <c r="I479" s="325"/>
      <c r="J479" s="325">
        <v>16.9</v>
      </c>
      <c r="K479" s="325">
        <v>0.8</v>
      </c>
      <c r="L479" s="325">
        <v>1.9</v>
      </c>
      <c r="M479" s="325">
        <v>1.9</v>
      </c>
      <c r="N479" s="325">
        <v>0.0</v>
      </c>
      <c r="O479" s="325">
        <v>1.8</v>
      </c>
      <c r="P479" s="325">
        <v>158.0</v>
      </c>
      <c r="Q479" s="325">
        <v>106.0</v>
      </c>
      <c r="R479" s="325">
        <v>1.63</v>
      </c>
      <c r="S479" s="325">
        <v>2.0</v>
      </c>
      <c r="T479" s="325">
        <v>0.0</v>
      </c>
      <c r="U479" s="325">
        <v>26.0</v>
      </c>
      <c r="V479" s="325">
        <v>0.02</v>
      </c>
      <c r="W479" s="325">
        <v>0.39</v>
      </c>
      <c r="X479" s="325">
        <v>1.25</v>
      </c>
      <c r="Y479" s="325">
        <v>7.8</v>
      </c>
      <c r="Z479" s="325">
        <v>0.0</v>
      </c>
      <c r="AA479" s="325">
        <v>206.0</v>
      </c>
      <c r="AB479" s="325">
        <v>347.0</v>
      </c>
    </row>
    <row r="480" ht="15.75" customHeight="1">
      <c r="A480" s="325">
        <v>478.0</v>
      </c>
      <c r="B480" s="325" t="s">
        <v>2232</v>
      </c>
      <c r="C480" s="325" t="s">
        <v>2231</v>
      </c>
      <c r="D480" s="325" t="s">
        <v>4592</v>
      </c>
      <c r="E480" s="325">
        <v>104.0</v>
      </c>
      <c r="F480" s="325">
        <v>434.0</v>
      </c>
      <c r="G480" s="325">
        <v>74.3</v>
      </c>
      <c r="H480" s="325">
        <v>21.9</v>
      </c>
      <c r="I480" s="325"/>
      <c r="J480" s="325">
        <v>21.9</v>
      </c>
      <c r="K480" s="325">
        <v>0.3</v>
      </c>
      <c r="L480" s="325">
        <v>1.8</v>
      </c>
      <c r="M480" s="325"/>
      <c r="N480" s="325"/>
      <c r="O480" s="325">
        <v>1.7</v>
      </c>
      <c r="P480" s="325">
        <v>85.0</v>
      </c>
      <c r="Q480" s="325">
        <v>130.0</v>
      </c>
      <c r="R480" s="325">
        <v>0.82</v>
      </c>
      <c r="S480" s="325">
        <v>1.5</v>
      </c>
      <c r="T480" s="325">
        <v>0.0</v>
      </c>
      <c r="U480" s="325">
        <v>2.0</v>
      </c>
      <c r="V480" s="325">
        <v>0.03</v>
      </c>
      <c r="W480" s="325">
        <v>0.35</v>
      </c>
      <c r="X480" s="325">
        <v>1.68</v>
      </c>
      <c r="Y480" s="325">
        <v>9.0</v>
      </c>
      <c r="Z480" s="325"/>
      <c r="AA480" s="325"/>
      <c r="AB480" s="325"/>
    </row>
    <row r="481" ht="15.75" customHeight="1">
      <c r="A481" s="325">
        <v>479.0</v>
      </c>
      <c r="B481" s="325" t="s">
        <v>2235</v>
      </c>
      <c r="C481" s="325" t="s">
        <v>2234</v>
      </c>
      <c r="D481" s="325" t="s">
        <v>4592</v>
      </c>
      <c r="E481" s="325">
        <v>91.0</v>
      </c>
      <c r="F481" s="325">
        <v>383.0</v>
      </c>
      <c r="G481" s="325">
        <v>78.7</v>
      </c>
      <c r="H481" s="325">
        <v>13.0</v>
      </c>
      <c r="I481" s="325"/>
      <c r="J481" s="325">
        <v>13.0</v>
      </c>
      <c r="K481" s="325">
        <v>2.3</v>
      </c>
      <c r="L481" s="325">
        <v>3.7</v>
      </c>
      <c r="M481" s="325"/>
      <c r="N481" s="325"/>
      <c r="O481" s="325">
        <v>2.2</v>
      </c>
      <c r="P481" s="325">
        <v>119.0</v>
      </c>
      <c r="Q481" s="325">
        <v>206.0</v>
      </c>
      <c r="R481" s="325">
        <v>1.6</v>
      </c>
      <c r="S481" s="325">
        <v>5.05</v>
      </c>
      <c r="T481" s="325">
        <v>0.0</v>
      </c>
      <c r="U481" s="325">
        <v>48.0</v>
      </c>
      <c r="V481" s="325">
        <v>0.0</v>
      </c>
      <c r="W481" s="325">
        <v>0.82</v>
      </c>
      <c r="X481" s="325">
        <v>2.05</v>
      </c>
      <c r="Y481" s="325">
        <v>5.4</v>
      </c>
      <c r="Z481" s="325"/>
      <c r="AA481" s="325"/>
      <c r="AB481" s="325"/>
    </row>
    <row r="482" ht="15.75" customHeight="1">
      <c r="A482" s="325">
        <v>480.0</v>
      </c>
      <c r="B482" s="325" t="s">
        <v>2238</v>
      </c>
      <c r="C482" s="325" t="s">
        <v>2237</v>
      </c>
      <c r="D482" s="325" t="s">
        <v>4592</v>
      </c>
      <c r="E482" s="325">
        <v>92.0</v>
      </c>
      <c r="F482" s="325">
        <v>385.0</v>
      </c>
      <c r="G482" s="325">
        <v>78.2</v>
      </c>
      <c r="H482" s="325">
        <v>15.9</v>
      </c>
      <c r="I482" s="325"/>
      <c r="J482" s="325">
        <v>15.9</v>
      </c>
      <c r="K482" s="325">
        <v>1.8</v>
      </c>
      <c r="L482" s="325">
        <v>1.9</v>
      </c>
      <c r="M482" s="325"/>
      <c r="N482" s="325"/>
      <c r="O482" s="325">
        <v>2.2</v>
      </c>
      <c r="P482" s="325">
        <v>12.0</v>
      </c>
      <c r="Q482" s="325">
        <v>219.0</v>
      </c>
      <c r="R482" s="325"/>
      <c r="S482" s="325">
        <v>0.29</v>
      </c>
      <c r="T482" s="325">
        <v>0.0</v>
      </c>
      <c r="U482" s="325"/>
      <c r="V482" s="325">
        <v>0.05</v>
      </c>
      <c r="W482" s="325">
        <v>0.79</v>
      </c>
      <c r="X482" s="325">
        <v>1.8</v>
      </c>
      <c r="Y482" s="325">
        <v>11.6</v>
      </c>
      <c r="Z482" s="325"/>
      <c r="AA482" s="325"/>
      <c r="AB482" s="325"/>
    </row>
    <row r="483" ht="15.75" customHeight="1">
      <c r="A483" s="325">
        <v>481.0</v>
      </c>
      <c r="B483" s="325" t="s">
        <v>2241</v>
      </c>
      <c r="C483" s="325" t="s">
        <v>2240</v>
      </c>
      <c r="D483" s="325" t="s">
        <v>4592</v>
      </c>
      <c r="E483" s="325">
        <v>147.0</v>
      </c>
      <c r="F483" s="325">
        <v>613.0</v>
      </c>
      <c r="G483" s="325">
        <v>72.1</v>
      </c>
      <c r="H483" s="325">
        <v>16.3</v>
      </c>
      <c r="I483" s="325"/>
      <c r="J483" s="325">
        <v>16.3</v>
      </c>
      <c r="K483" s="325">
        <v>7.9</v>
      </c>
      <c r="L483" s="325">
        <v>1.4</v>
      </c>
      <c r="M483" s="325"/>
      <c r="N483" s="325"/>
      <c r="O483" s="325">
        <v>2.3</v>
      </c>
      <c r="P483" s="325">
        <v>59.0</v>
      </c>
      <c r="Q483" s="325">
        <v>366.0</v>
      </c>
      <c r="R483" s="325"/>
      <c r="S483" s="325">
        <v>0.7</v>
      </c>
      <c r="T483" s="325">
        <v>0.0</v>
      </c>
      <c r="U483" s="325"/>
      <c r="V483" s="325">
        <v>0.06</v>
      </c>
      <c r="W483" s="325">
        <v>0.42</v>
      </c>
      <c r="X483" s="325">
        <v>6.1</v>
      </c>
      <c r="Y483" s="325">
        <v>5.7</v>
      </c>
      <c r="Z483" s="325"/>
      <c r="AA483" s="325"/>
      <c r="AB483" s="325"/>
    </row>
    <row r="484" ht="15.75" customHeight="1">
      <c r="A484" s="325">
        <v>482.0</v>
      </c>
      <c r="B484" s="325" t="s">
        <v>2244</v>
      </c>
      <c r="C484" s="325" t="s">
        <v>2243</v>
      </c>
      <c r="D484" s="325" t="s">
        <v>4592</v>
      </c>
      <c r="E484" s="325">
        <v>69.0</v>
      </c>
      <c r="F484" s="325">
        <v>289.0</v>
      </c>
      <c r="G484" s="325">
        <v>83.8</v>
      </c>
      <c r="H484" s="325">
        <v>14.5</v>
      </c>
      <c r="I484" s="325"/>
      <c r="J484" s="325">
        <v>14.5</v>
      </c>
      <c r="K484" s="325">
        <v>0.8</v>
      </c>
      <c r="L484" s="325"/>
      <c r="M484" s="325"/>
      <c r="N484" s="325"/>
      <c r="O484" s="325">
        <v>1.1</v>
      </c>
      <c r="P484" s="325">
        <v>89.0</v>
      </c>
      <c r="Q484" s="325"/>
      <c r="R484" s="325"/>
      <c r="S484" s="325">
        <v>2.03</v>
      </c>
      <c r="T484" s="325">
        <v>0.0</v>
      </c>
      <c r="U484" s="325"/>
      <c r="V484" s="325"/>
      <c r="W484" s="325"/>
      <c r="X484" s="325"/>
      <c r="Y484" s="325"/>
      <c r="Z484" s="325"/>
      <c r="AA484" s="325"/>
      <c r="AB484" s="325"/>
    </row>
    <row r="485" ht="15.75" customHeight="1">
      <c r="A485" s="325">
        <v>483.0</v>
      </c>
      <c r="B485" s="325" t="s">
        <v>2247</v>
      </c>
      <c r="C485" s="325" t="s">
        <v>2246</v>
      </c>
      <c r="D485" s="325" t="s">
        <v>4592</v>
      </c>
      <c r="E485" s="325">
        <v>86.0</v>
      </c>
      <c r="F485" s="325">
        <v>361.0</v>
      </c>
      <c r="G485" s="325">
        <v>78.1</v>
      </c>
      <c r="H485" s="325">
        <v>18.5</v>
      </c>
      <c r="I485" s="325"/>
      <c r="J485" s="325">
        <v>18.5</v>
      </c>
      <c r="K485" s="325">
        <v>0.4</v>
      </c>
      <c r="L485" s="325">
        <v>0.9</v>
      </c>
      <c r="M485" s="325"/>
      <c r="N485" s="325"/>
      <c r="O485" s="325">
        <v>2.1</v>
      </c>
      <c r="P485" s="325">
        <v>102.0</v>
      </c>
      <c r="Q485" s="325">
        <v>81.0</v>
      </c>
      <c r="R485" s="325"/>
      <c r="S485" s="325">
        <v>1.2</v>
      </c>
      <c r="T485" s="325">
        <v>0.0</v>
      </c>
      <c r="U485" s="325"/>
      <c r="V485" s="325">
        <v>0.09</v>
      </c>
      <c r="W485" s="325">
        <v>0.6</v>
      </c>
      <c r="X485" s="325">
        <v>1.2</v>
      </c>
      <c r="Y485" s="325">
        <v>9.3</v>
      </c>
      <c r="Z485" s="325"/>
      <c r="AA485" s="325"/>
      <c r="AB485" s="325"/>
    </row>
    <row r="486" ht="15.75" customHeight="1">
      <c r="A486" s="325">
        <v>484.0</v>
      </c>
      <c r="B486" s="325" t="s">
        <v>2250</v>
      </c>
      <c r="C486" s="325" t="s">
        <v>2249</v>
      </c>
      <c r="D486" s="325" t="s">
        <v>4592</v>
      </c>
      <c r="E486" s="325">
        <v>130.0</v>
      </c>
      <c r="F486" s="325">
        <v>544.0</v>
      </c>
      <c r="G486" s="325">
        <v>69.5</v>
      </c>
      <c r="H486" s="325">
        <v>23.2</v>
      </c>
      <c r="I486" s="325"/>
      <c r="J486" s="325">
        <v>23.2</v>
      </c>
      <c r="K486" s="325">
        <v>1.3</v>
      </c>
      <c r="L486" s="325">
        <v>4.7</v>
      </c>
      <c r="M486" s="325"/>
      <c r="N486" s="325"/>
      <c r="O486" s="325">
        <v>1.3</v>
      </c>
      <c r="P486" s="325">
        <v>172.0</v>
      </c>
      <c r="Q486" s="325">
        <v>180.0</v>
      </c>
      <c r="R486" s="325">
        <v>1.37</v>
      </c>
      <c r="S486" s="325">
        <v>4.8</v>
      </c>
      <c r="T486" s="325">
        <v>0.0</v>
      </c>
      <c r="U486" s="325">
        <v>90.0</v>
      </c>
      <c r="V486" s="325">
        <v>0.08</v>
      </c>
      <c r="W486" s="325">
        <v>0.19</v>
      </c>
      <c r="X486" s="325">
        <v>1.77</v>
      </c>
      <c r="Y486" s="325">
        <v>0.8</v>
      </c>
      <c r="Z486" s="325"/>
      <c r="AA486" s="325"/>
      <c r="AB486" s="325"/>
    </row>
    <row r="487" ht="15.75" customHeight="1">
      <c r="A487" s="325">
        <v>485.0</v>
      </c>
      <c r="B487" s="325" t="s">
        <v>2253</v>
      </c>
      <c r="C487" s="325" t="s">
        <v>2252</v>
      </c>
      <c r="D487" s="325" t="s">
        <v>4592</v>
      </c>
      <c r="E487" s="325">
        <v>292.0</v>
      </c>
      <c r="F487" s="325">
        <v>1222.0</v>
      </c>
      <c r="G487" s="325">
        <v>25.0</v>
      </c>
      <c r="H487" s="325">
        <v>47.5</v>
      </c>
      <c r="I487" s="325"/>
      <c r="J487" s="325">
        <v>47.5</v>
      </c>
      <c r="K487" s="325">
        <v>9.9</v>
      </c>
      <c r="L487" s="325">
        <v>0.0</v>
      </c>
      <c r="M487" s="325"/>
      <c r="N487" s="325"/>
      <c r="O487" s="325">
        <v>16.0</v>
      </c>
      <c r="P487" s="325">
        <v>559.0</v>
      </c>
      <c r="Q487" s="325">
        <v>379.0</v>
      </c>
      <c r="R487" s="325"/>
      <c r="S487" s="325">
        <v>2.5</v>
      </c>
      <c r="T487" s="325">
        <v>0.0</v>
      </c>
      <c r="U487" s="325"/>
      <c r="V487" s="325">
        <v>0.16</v>
      </c>
      <c r="W487" s="325">
        <v>0.89</v>
      </c>
      <c r="X487" s="325"/>
      <c r="Y487" s="325">
        <v>1.2</v>
      </c>
      <c r="Z487" s="325"/>
      <c r="AA487" s="325"/>
      <c r="AB487" s="325"/>
    </row>
    <row r="488" ht="15.75" customHeight="1">
      <c r="A488" s="325">
        <v>486.0</v>
      </c>
      <c r="B488" s="325" t="s">
        <v>2256</v>
      </c>
      <c r="C488" s="325" t="s">
        <v>2255</v>
      </c>
      <c r="D488" s="325" t="s">
        <v>4592</v>
      </c>
      <c r="E488" s="325">
        <v>156.0</v>
      </c>
      <c r="F488" s="325">
        <v>651.0</v>
      </c>
      <c r="G488" s="325">
        <v>70.8</v>
      </c>
      <c r="H488" s="325">
        <v>19.1</v>
      </c>
      <c r="I488" s="325"/>
      <c r="J488" s="325">
        <v>19.1</v>
      </c>
      <c r="K488" s="325">
        <v>8.2</v>
      </c>
      <c r="L488" s="325">
        <v>0.0</v>
      </c>
      <c r="M488" s="325"/>
      <c r="N488" s="325"/>
      <c r="O488" s="325">
        <v>1.2</v>
      </c>
      <c r="P488" s="325">
        <v>77.0</v>
      </c>
      <c r="Q488" s="325">
        <v>276.0</v>
      </c>
      <c r="R488" s="325">
        <v>1.72</v>
      </c>
      <c r="S488" s="325">
        <v>3.04</v>
      </c>
      <c r="T488" s="325">
        <v>0.0</v>
      </c>
      <c r="U488" s="325">
        <v>15.0</v>
      </c>
      <c r="V488" s="325">
        <v>0.01</v>
      </c>
      <c r="W488" s="325">
        <v>0.21</v>
      </c>
      <c r="X488" s="325">
        <v>0.0</v>
      </c>
      <c r="Y488" s="325">
        <v>8.7</v>
      </c>
      <c r="Z488" s="325"/>
      <c r="AA488" s="325"/>
      <c r="AB488" s="325"/>
    </row>
    <row r="489" ht="15.75" customHeight="1">
      <c r="A489" s="325">
        <v>487.0</v>
      </c>
      <c r="B489" s="325" t="s">
        <v>2259</v>
      </c>
      <c r="C489" s="325" t="s">
        <v>2258</v>
      </c>
      <c r="D489" s="325" t="s">
        <v>4592</v>
      </c>
      <c r="E489" s="325">
        <v>181.0</v>
      </c>
      <c r="F489" s="325">
        <v>756.0</v>
      </c>
      <c r="G489" s="325">
        <v>65.3</v>
      </c>
      <c r="H489" s="325">
        <v>22.9</v>
      </c>
      <c r="I489" s="325"/>
      <c r="J489" s="325">
        <v>22.9</v>
      </c>
      <c r="K489" s="325">
        <v>9.9</v>
      </c>
      <c r="L489" s="325"/>
      <c r="M489" s="325"/>
      <c r="N489" s="325"/>
      <c r="O489" s="325">
        <v>1.9</v>
      </c>
      <c r="P489" s="325"/>
      <c r="Q489" s="325"/>
      <c r="R489" s="325"/>
      <c r="S489" s="325"/>
      <c r="T489" s="325">
        <v>0.0</v>
      </c>
      <c r="U489" s="325"/>
      <c r="V489" s="325"/>
      <c r="W489" s="325"/>
      <c r="X489" s="325"/>
      <c r="Y489" s="325"/>
      <c r="Z489" s="325"/>
      <c r="AA489" s="325"/>
      <c r="AB489" s="325"/>
    </row>
    <row r="490" ht="15.75" customHeight="1">
      <c r="A490" s="325">
        <v>488.0</v>
      </c>
      <c r="B490" s="325" t="s">
        <v>2261</v>
      </c>
      <c r="C490" s="325" t="s">
        <v>2260</v>
      </c>
      <c r="D490" s="325" t="s">
        <v>4592</v>
      </c>
      <c r="E490" s="325">
        <v>116.0</v>
      </c>
      <c r="F490" s="325">
        <v>485.0</v>
      </c>
      <c r="G490" s="325">
        <v>72.5</v>
      </c>
      <c r="H490" s="325">
        <v>25.5</v>
      </c>
      <c r="I490" s="325"/>
      <c r="J490" s="325">
        <v>25.5</v>
      </c>
      <c r="K490" s="325">
        <v>0.8</v>
      </c>
      <c r="L490" s="325"/>
      <c r="M490" s="325"/>
      <c r="N490" s="325"/>
      <c r="O490" s="325">
        <v>1.5</v>
      </c>
      <c r="P490" s="325">
        <v>11.0</v>
      </c>
      <c r="Q490" s="325">
        <v>163.0</v>
      </c>
      <c r="R490" s="325">
        <v>0.77</v>
      </c>
      <c r="S490" s="325">
        <v>1.53</v>
      </c>
      <c r="T490" s="325">
        <v>0.0</v>
      </c>
      <c r="U490" s="325">
        <v>17.0</v>
      </c>
      <c r="V490" s="325">
        <v>0.03</v>
      </c>
      <c r="W490" s="325">
        <v>0.07</v>
      </c>
      <c r="X490" s="325">
        <v>13.28</v>
      </c>
      <c r="Y490" s="325">
        <v>0.0</v>
      </c>
      <c r="Z490" s="325"/>
      <c r="AA490" s="325"/>
      <c r="AB490" s="325"/>
    </row>
    <row r="491" ht="15.75" customHeight="1">
      <c r="A491" s="325">
        <v>489.0</v>
      </c>
      <c r="B491" s="325" t="s">
        <v>2264</v>
      </c>
      <c r="C491" s="325" t="s">
        <v>2263</v>
      </c>
      <c r="D491" s="325" t="s">
        <v>4592</v>
      </c>
      <c r="E491" s="325">
        <v>186.0</v>
      </c>
      <c r="F491" s="325">
        <v>778.0</v>
      </c>
      <c r="G491" s="325">
        <v>63.0</v>
      </c>
      <c r="H491" s="325">
        <v>26.5</v>
      </c>
      <c r="I491" s="325"/>
      <c r="J491" s="325">
        <v>26.5</v>
      </c>
      <c r="K491" s="325">
        <v>8.1</v>
      </c>
      <c r="L491" s="325"/>
      <c r="M491" s="325"/>
      <c r="N491" s="325">
        <v>0.0</v>
      </c>
      <c r="O491" s="325">
        <v>2.2</v>
      </c>
      <c r="P491" s="325">
        <v>4.0</v>
      </c>
      <c r="Q491" s="325">
        <v>267.0</v>
      </c>
      <c r="R491" s="325">
        <v>0.47</v>
      </c>
      <c r="S491" s="325">
        <v>1.2</v>
      </c>
      <c r="T491" s="325">
        <v>0.0</v>
      </c>
      <c r="U491" s="325">
        <v>5.0</v>
      </c>
      <c r="V491" s="325">
        <v>0.02</v>
      </c>
      <c r="W491" s="325">
        <v>0.08</v>
      </c>
      <c r="X491" s="325">
        <v>11.7</v>
      </c>
      <c r="Y491" s="325">
        <v>0.0</v>
      </c>
      <c r="Z491" s="325"/>
      <c r="AA491" s="325"/>
      <c r="AB491" s="325"/>
    </row>
    <row r="492" ht="15.75" customHeight="1">
      <c r="A492" s="325">
        <v>490.0</v>
      </c>
      <c r="B492" s="325" t="s">
        <v>2267</v>
      </c>
      <c r="C492" s="325" t="s">
        <v>2266</v>
      </c>
      <c r="D492" s="325" t="s">
        <v>4592</v>
      </c>
      <c r="E492" s="325">
        <v>141.0</v>
      </c>
      <c r="F492" s="325">
        <v>591.0</v>
      </c>
      <c r="G492" s="325">
        <v>70.4</v>
      </c>
      <c r="H492" s="325">
        <v>23.3</v>
      </c>
      <c r="I492" s="325"/>
      <c r="J492" s="325">
        <v>23.3</v>
      </c>
      <c r="K492" s="325">
        <v>4.6</v>
      </c>
      <c r="L492" s="325"/>
      <c r="M492" s="325"/>
      <c r="N492" s="325"/>
      <c r="O492" s="325">
        <v>1.6</v>
      </c>
      <c r="P492" s="325"/>
      <c r="Q492" s="325"/>
      <c r="R492" s="325"/>
      <c r="S492" s="325"/>
      <c r="T492" s="325">
        <v>0.0</v>
      </c>
      <c r="U492" s="325"/>
      <c r="V492" s="325"/>
      <c r="W492" s="325"/>
      <c r="X492" s="325"/>
      <c r="Y492" s="325"/>
      <c r="Z492" s="325"/>
      <c r="AA492" s="325"/>
      <c r="AB492" s="325"/>
    </row>
    <row r="493" ht="15.75" customHeight="1">
      <c r="A493" s="325">
        <v>491.0</v>
      </c>
      <c r="B493" s="325" t="s">
        <v>2270</v>
      </c>
      <c r="C493" s="325" t="s">
        <v>2269</v>
      </c>
      <c r="D493" s="325" t="s">
        <v>4592</v>
      </c>
      <c r="E493" s="325">
        <v>88.0</v>
      </c>
      <c r="F493" s="325">
        <v>368.0</v>
      </c>
      <c r="G493" s="325">
        <v>77.2</v>
      </c>
      <c r="H493" s="325">
        <v>19.6</v>
      </c>
      <c r="I493" s="325"/>
      <c r="J493" s="325">
        <v>19.6</v>
      </c>
      <c r="K493" s="325">
        <v>0.5</v>
      </c>
      <c r="L493" s="325">
        <v>0.0</v>
      </c>
      <c r="M493" s="325"/>
      <c r="N493" s="325"/>
      <c r="O493" s="325">
        <v>1.3</v>
      </c>
      <c r="P493" s="325">
        <v>126.0</v>
      </c>
      <c r="Q493" s="325">
        <v>240.0</v>
      </c>
      <c r="R493" s="325"/>
      <c r="S493" s="325">
        <v>0.3</v>
      </c>
      <c r="T493" s="325">
        <v>0.0</v>
      </c>
      <c r="U493" s="325"/>
      <c r="V493" s="325">
        <v>0.02</v>
      </c>
      <c r="W493" s="325">
        <v>0.1</v>
      </c>
      <c r="X493" s="325">
        <v>2.5</v>
      </c>
      <c r="Y493" s="325">
        <v>4.7</v>
      </c>
      <c r="Z493" s="325"/>
      <c r="AA493" s="325"/>
      <c r="AB493" s="325"/>
    </row>
    <row r="494" ht="15.75" customHeight="1">
      <c r="A494" s="325">
        <v>492.0</v>
      </c>
      <c r="B494" s="325" t="s">
        <v>2273</v>
      </c>
      <c r="C494" s="325" t="s">
        <v>2272</v>
      </c>
      <c r="D494" s="325" t="s">
        <v>4592</v>
      </c>
      <c r="E494" s="325">
        <v>82.0</v>
      </c>
      <c r="F494" s="325">
        <v>343.0</v>
      </c>
      <c r="G494" s="325">
        <v>80.2</v>
      </c>
      <c r="H494" s="325">
        <v>17.8</v>
      </c>
      <c r="I494" s="325"/>
      <c r="J494" s="325">
        <v>17.8</v>
      </c>
      <c r="K494" s="325">
        <v>0.7</v>
      </c>
      <c r="L494" s="325"/>
      <c r="M494" s="325"/>
      <c r="N494" s="325">
        <v>0.0</v>
      </c>
      <c r="O494" s="325">
        <v>1.2</v>
      </c>
      <c r="P494" s="325">
        <v>16.0</v>
      </c>
      <c r="Q494" s="325">
        <v>203.0</v>
      </c>
      <c r="R494" s="325">
        <v>0.45</v>
      </c>
      <c r="S494" s="325">
        <v>0.4</v>
      </c>
      <c r="T494" s="325">
        <v>0.0</v>
      </c>
      <c r="U494" s="325">
        <v>12.0</v>
      </c>
      <c r="V494" s="325">
        <v>0.08</v>
      </c>
      <c r="W494" s="325">
        <v>0.06</v>
      </c>
      <c r="X494" s="325">
        <v>2.06</v>
      </c>
      <c r="Y494" s="325">
        <v>1.0</v>
      </c>
      <c r="Z494" s="325"/>
      <c r="AA494" s="325"/>
      <c r="AB494" s="325"/>
    </row>
    <row r="495" ht="15.75" customHeight="1">
      <c r="A495" s="325">
        <v>493.0</v>
      </c>
      <c r="B495" s="325" t="s">
        <v>2276</v>
      </c>
      <c r="C495" s="325" t="s">
        <v>2275</v>
      </c>
      <c r="D495" s="325" t="s">
        <v>4592</v>
      </c>
      <c r="E495" s="325">
        <v>290.0</v>
      </c>
      <c r="F495" s="325">
        <v>1212.0</v>
      </c>
      <c r="G495" s="325">
        <v>16.1</v>
      </c>
      <c r="H495" s="325">
        <v>62.8</v>
      </c>
      <c r="I495" s="325"/>
      <c r="J495" s="325">
        <v>62.8</v>
      </c>
      <c r="K495" s="325">
        <v>2.4</v>
      </c>
      <c r="L495" s="325"/>
      <c r="M495" s="325"/>
      <c r="N495" s="325"/>
      <c r="O495" s="325">
        <v>18.7</v>
      </c>
      <c r="P495" s="325">
        <v>160.0</v>
      </c>
      <c r="Q495" s="325">
        <v>950.0</v>
      </c>
      <c r="R495" s="325">
        <v>1.59</v>
      </c>
      <c r="S495" s="325">
        <v>3.6</v>
      </c>
      <c r="T495" s="325">
        <v>0.0</v>
      </c>
      <c r="U495" s="325">
        <v>42.0</v>
      </c>
      <c r="V495" s="325">
        <v>0.27</v>
      </c>
      <c r="W495" s="325">
        <v>0.24</v>
      </c>
      <c r="X495" s="325">
        <v>7.5</v>
      </c>
      <c r="Y495" s="325">
        <v>4.0</v>
      </c>
      <c r="Z495" s="325"/>
      <c r="AA495" s="325"/>
      <c r="AB495" s="325"/>
    </row>
    <row r="496" ht="15.75" customHeight="1">
      <c r="A496" s="325">
        <v>494.0</v>
      </c>
      <c r="B496" s="325" t="s">
        <v>2279</v>
      </c>
      <c r="C496" s="325" t="s">
        <v>2278</v>
      </c>
      <c r="D496" s="325" t="s">
        <v>4592</v>
      </c>
      <c r="E496" s="325">
        <v>80.0</v>
      </c>
      <c r="F496" s="325">
        <v>335.0</v>
      </c>
      <c r="G496" s="325">
        <v>80.9</v>
      </c>
      <c r="H496" s="325">
        <v>15.2</v>
      </c>
      <c r="I496" s="325"/>
      <c r="J496" s="325">
        <v>15.2</v>
      </c>
      <c r="K496" s="325">
        <v>1.7</v>
      </c>
      <c r="L496" s="325"/>
      <c r="M496" s="325"/>
      <c r="N496" s="325"/>
      <c r="O496" s="325">
        <v>2.0</v>
      </c>
      <c r="P496" s="325">
        <v>34.0</v>
      </c>
      <c r="Q496" s="325">
        <v>113.0</v>
      </c>
      <c r="R496" s="325">
        <v>0.51</v>
      </c>
      <c r="S496" s="325">
        <v>1.9</v>
      </c>
      <c r="T496" s="325">
        <v>0.0</v>
      </c>
      <c r="U496" s="325">
        <v>15.0</v>
      </c>
      <c r="V496" s="325">
        <v>0.05</v>
      </c>
      <c r="W496" s="325">
        <v>0.09</v>
      </c>
      <c r="X496" s="325">
        <v>1.55</v>
      </c>
      <c r="Y496" s="325">
        <v>0.7</v>
      </c>
      <c r="Z496" s="325"/>
      <c r="AA496" s="325"/>
      <c r="AB496" s="325"/>
    </row>
    <row r="497" ht="15.75" customHeight="1">
      <c r="A497" s="325">
        <v>495.0</v>
      </c>
      <c r="B497" s="325" t="s">
        <v>2281</v>
      </c>
      <c r="C497" s="325" t="s">
        <v>495</v>
      </c>
      <c r="D497" s="325" t="s">
        <v>4592</v>
      </c>
      <c r="E497" s="325">
        <v>138.0</v>
      </c>
      <c r="F497" s="325">
        <v>577.0</v>
      </c>
      <c r="G497" s="325">
        <v>70.6</v>
      </c>
      <c r="H497" s="325">
        <v>23.4</v>
      </c>
      <c r="I497" s="325"/>
      <c r="J497" s="325">
        <v>23.4</v>
      </c>
      <c r="K497" s="325">
        <v>4.2</v>
      </c>
      <c r="L497" s="325"/>
      <c r="M497" s="325"/>
      <c r="N497" s="325"/>
      <c r="O497" s="325">
        <v>1.5</v>
      </c>
      <c r="P497" s="325">
        <v>28.0</v>
      </c>
      <c r="Q497" s="325">
        <v>258.0</v>
      </c>
      <c r="R497" s="325">
        <v>0.3</v>
      </c>
      <c r="S497" s="325">
        <v>0.7</v>
      </c>
      <c r="T497" s="325">
        <v>0.0</v>
      </c>
      <c r="U497" s="325"/>
      <c r="V497" s="325">
        <v>0.01</v>
      </c>
      <c r="W497" s="325">
        <v>0.07</v>
      </c>
      <c r="X497" s="325">
        <v>12.8</v>
      </c>
      <c r="Y497" s="325">
        <v>1.6</v>
      </c>
      <c r="Z497" s="325"/>
      <c r="AA497" s="325">
        <v>40.0</v>
      </c>
      <c r="AB497" s="325">
        <v>293.0</v>
      </c>
    </row>
    <row r="498" ht="15.75" customHeight="1">
      <c r="A498" s="325">
        <v>496.0</v>
      </c>
      <c r="B498" s="325" t="s">
        <v>2284</v>
      </c>
      <c r="C498" s="325" t="s">
        <v>2283</v>
      </c>
      <c r="D498" s="325" t="s">
        <v>4592</v>
      </c>
      <c r="E498" s="325">
        <v>101.0</v>
      </c>
      <c r="F498" s="325">
        <v>423.0</v>
      </c>
      <c r="G498" s="325">
        <v>75.5</v>
      </c>
      <c r="H498" s="325">
        <v>17.2</v>
      </c>
      <c r="I498" s="325"/>
      <c r="J498" s="325">
        <v>17.2</v>
      </c>
      <c r="K498" s="325">
        <v>3.0</v>
      </c>
      <c r="L498" s="325">
        <v>0.0</v>
      </c>
      <c r="M498" s="325"/>
      <c r="N498" s="325"/>
      <c r="O498" s="325">
        <v>1.5</v>
      </c>
      <c r="P498" s="325">
        <v>24.0</v>
      </c>
      <c r="Q498" s="325">
        <v>274.0</v>
      </c>
      <c r="R498" s="325">
        <v>1.0</v>
      </c>
      <c r="S498" s="325">
        <v>1.8</v>
      </c>
      <c r="T498" s="325">
        <v>0.0</v>
      </c>
      <c r="U498" s="325">
        <v>90.0</v>
      </c>
      <c r="V498" s="325">
        <v>0.07</v>
      </c>
      <c r="W498" s="325">
        <v>0.4</v>
      </c>
      <c r="X498" s="325">
        <v>2.77</v>
      </c>
      <c r="Y498" s="325">
        <v>10.1</v>
      </c>
      <c r="Z498" s="325"/>
      <c r="AA498" s="325"/>
      <c r="AB498" s="325"/>
    </row>
    <row r="499" ht="15.75" customHeight="1">
      <c r="A499" s="325">
        <v>497.0</v>
      </c>
      <c r="B499" s="325" t="s">
        <v>2287</v>
      </c>
      <c r="C499" s="325" t="s">
        <v>2286</v>
      </c>
      <c r="D499" s="325" t="s">
        <v>4592</v>
      </c>
      <c r="E499" s="325">
        <v>113.0</v>
      </c>
      <c r="F499" s="325">
        <v>474.0</v>
      </c>
      <c r="G499" s="325">
        <v>73.4</v>
      </c>
      <c r="H499" s="325">
        <v>23.8</v>
      </c>
      <c r="I499" s="325"/>
      <c r="J499" s="325">
        <v>23.8</v>
      </c>
      <c r="K499" s="325">
        <v>1.3</v>
      </c>
      <c r="L499" s="325"/>
      <c r="M499" s="325"/>
      <c r="N499" s="325"/>
      <c r="O499" s="325">
        <v>1.4</v>
      </c>
      <c r="P499" s="325">
        <v>24.0</v>
      </c>
      <c r="Q499" s="325"/>
      <c r="R499" s="325"/>
      <c r="S499" s="325">
        <v>0.51</v>
      </c>
      <c r="T499" s="325">
        <v>0.0</v>
      </c>
      <c r="U499" s="325"/>
      <c r="V499" s="325"/>
      <c r="W499" s="325"/>
      <c r="X499" s="325"/>
      <c r="Y499" s="325"/>
      <c r="Z499" s="325"/>
      <c r="AA499" s="325"/>
      <c r="AB499" s="325"/>
    </row>
    <row r="500" ht="15.75" customHeight="1">
      <c r="A500" s="325">
        <v>498.0</v>
      </c>
      <c r="B500" s="325" t="s">
        <v>2290</v>
      </c>
      <c r="C500" s="325" t="s">
        <v>2289</v>
      </c>
      <c r="D500" s="325" t="s">
        <v>4592</v>
      </c>
      <c r="E500" s="325">
        <v>140.0</v>
      </c>
      <c r="F500" s="325">
        <v>585.0</v>
      </c>
      <c r="G500" s="325">
        <v>68.9</v>
      </c>
      <c r="H500" s="325">
        <v>21.1</v>
      </c>
      <c r="I500" s="325"/>
      <c r="J500" s="325">
        <v>21.1</v>
      </c>
      <c r="K500" s="325">
        <v>5.5</v>
      </c>
      <c r="L500" s="325">
        <v>0.0</v>
      </c>
      <c r="M500" s="325"/>
      <c r="N500" s="325"/>
      <c r="O500" s="325">
        <v>1.1</v>
      </c>
      <c r="P500" s="325">
        <v>39.0</v>
      </c>
      <c r="Q500" s="325"/>
      <c r="R500" s="325"/>
      <c r="S500" s="325">
        <v>8.66</v>
      </c>
      <c r="T500" s="325">
        <v>0.0</v>
      </c>
      <c r="U500" s="325"/>
      <c r="V500" s="325"/>
      <c r="W500" s="325"/>
      <c r="X500" s="325"/>
      <c r="Y500" s="325"/>
      <c r="Z500" s="325"/>
      <c r="AA500" s="325"/>
      <c r="AB500" s="325"/>
    </row>
    <row r="501" ht="15.75" customHeight="1">
      <c r="A501" s="325">
        <v>499.0</v>
      </c>
      <c r="B501" s="325" t="s">
        <v>2293</v>
      </c>
      <c r="C501" s="325" t="s">
        <v>2292</v>
      </c>
      <c r="D501" s="325" t="s">
        <v>4592</v>
      </c>
      <c r="E501" s="325">
        <v>136.0</v>
      </c>
      <c r="F501" s="325">
        <v>568.0</v>
      </c>
      <c r="G501" s="325">
        <v>69.9</v>
      </c>
      <c r="H501" s="325">
        <v>24.0</v>
      </c>
      <c r="I501" s="325"/>
      <c r="J501" s="325">
        <v>24.0</v>
      </c>
      <c r="K501" s="325">
        <v>3.7</v>
      </c>
      <c r="L501" s="325">
        <v>0.0</v>
      </c>
      <c r="M501" s="325"/>
      <c r="N501" s="325"/>
      <c r="O501" s="325">
        <v>1.7</v>
      </c>
      <c r="P501" s="325">
        <v>15.0</v>
      </c>
      <c r="Q501" s="325">
        <v>206.0</v>
      </c>
      <c r="R501" s="325"/>
      <c r="S501" s="325">
        <v>1.0</v>
      </c>
      <c r="T501" s="325">
        <v>0.0</v>
      </c>
      <c r="U501" s="325"/>
      <c r="V501" s="325">
        <v>0.01</v>
      </c>
      <c r="W501" s="325">
        <v>0.04</v>
      </c>
      <c r="X501" s="325"/>
      <c r="Y501" s="325"/>
      <c r="Z501" s="325"/>
      <c r="AA501" s="325"/>
      <c r="AB501" s="325"/>
    </row>
    <row r="502" ht="15.75" customHeight="1">
      <c r="A502" s="325">
        <v>500.0</v>
      </c>
      <c r="B502" s="325" t="s">
        <v>2296</v>
      </c>
      <c r="C502" s="325" t="s">
        <v>2295</v>
      </c>
      <c r="D502" s="325" t="s">
        <v>4592</v>
      </c>
      <c r="E502" s="325">
        <v>184.0</v>
      </c>
      <c r="F502" s="325">
        <v>770.0</v>
      </c>
      <c r="G502" s="325">
        <v>44.0</v>
      </c>
      <c r="H502" s="325">
        <v>32.3</v>
      </c>
      <c r="I502" s="325"/>
      <c r="J502" s="325">
        <v>32.3</v>
      </c>
      <c r="K502" s="325">
        <v>5.1</v>
      </c>
      <c r="L502" s="325">
        <v>0.0</v>
      </c>
      <c r="M502" s="325"/>
      <c r="N502" s="325"/>
      <c r="O502" s="325">
        <v>16.2</v>
      </c>
      <c r="P502" s="325">
        <v>112.0</v>
      </c>
      <c r="Q502" s="325">
        <v>164.0</v>
      </c>
      <c r="R502" s="325">
        <v>0.3</v>
      </c>
      <c r="S502" s="325">
        <v>6.1</v>
      </c>
      <c r="T502" s="325">
        <v>0.0</v>
      </c>
      <c r="U502" s="325"/>
      <c r="V502" s="325">
        <v>0.07</v>
      </c>
      <c r="W502" s="325">
        <v>0.13</v>
      </c>
      <c r="X502" s="325">
        <v>6.25</v>
      </c>
      <c r="Y502" s="325">
        <v>0.0</v>
      </c>
      <c r="Z502" s="325"/>
      <c r="AA502" s="325">
        <v>40.0</v>
      </c>
      <c r="AB502" s="325">
        <v>293.0</v>
      </c>
    </row>
    <row r="503" ht="15.75" customHeight="1">
      <c r="A503" s="325">
        <v>501.0</v>
      </c>
      <c r="B503" s="325" t="s">
        <v>2299</v>
      </c>
      <c r="C503" s="325" t="s">
        <v>2298</v>
      </c>
      <c r="D503" s="325" t="s">
        <v>4592</v>
      </c>
      <c r="E503" s="325">
        <v>287.0</v>
      </c>
      <c r="F503" s="325">
        <v>1199.0</v>
      </c>
      <c r="G503" s="325">
        <v>24.3</v>
      </c>
      <c r="H503" s="325">
        <v>47.9</v>
      </c>
      <c r="I503" s="325"/>
      <c r="J503" s="325">
        <v>47.9</v>
      </c>
      <c r="K503" s="325">
        <v>9.1</v>
      </c>
      <c r="L503" s="325">
        <v>0.0</v>
      </c>
      <c r="M503" s="325"/>
      <c r="N503" s="325"/>
      <c r="O503" s="325">
        <v>16.5</v>
      </c>
      <c r="P503" s="325">
        <v>458.0</v>
      </c>
      <c r="Q503" s="325">
        <v>477.0</v>
      </c>
      <c r="R503" s="325"/>
      <c r="S503" s="325">
        <v>4.8</v>
      </c>
      <c r="T503" s="325">
        <v>0.0</v>
      </c>
      <c r="U503" s="325"/>
      <c r="V503" s="325">
        <v>0.32</v>
      </c>
      <c r="W503" s="325">
        <v>0.17</v>
      </c>
      <c r="X503" s="325"/>
      <c r="Y503" s="325">
        <v>1.0</v>
      </c>
      <c r="Z503" s="325"/>
      <c r="AA503" s="325"/>
      <c r="AB503" s="325"/>
    </row>
    <row r="504" ht="15.75" customHeight="1">
      <c r="A504" s="325">
        <v>502.0</v>
      </c>
      <c r="B504" s="325" t="s">
        <v>2302</v>
      </c>
      <c r="C504" s="325" t="s">
        <v>2301</v>
      </c>
      <c r="D504" s="325" t="s">
        <v>4592</v>
      </c>
      <c r="E504" s="325">
        <v>225.0</v>
      </c>
      <c r="F504" s="325">
        <v>942.0</v>
      </c>
      <c r="G504" s="325">
        <v>60.1</v>
      </c>
      <c r="H504" s="325">
        <v>24.8</v>
      </c>
      <c r="I504" s="325"/>
      <c r="J504" s="325">
        <v>24.8</v>
      </c>
      <c r="K504" s="325">
        <v>14.0</v>
      </c>
      <c r="L504" s="325"/>
      <c r="M504" s="325"/>
      <c r="N504" s="325"/>
      <c r="O504" s="325">
        <v>1.2</v>
      </c>
      <c r="P504" s="325"/>
      <c r="Q504" s="325"/>
      <c r="R504" s="325"/>
      <c r="S504" s="325"/>
      <c r="T504" s="325">
        <v>0.0</v>
      </c>
      <c r="U504" s="325"/>
      <c r="V504" s="325"/>
      <c r="W504" s="325"/>
      <c r="X504" s="325"/>
      <c r="Y504" s="325"/>
      <c r="Z504" s="325"/>
      <c r="AA504" s="325"/>
      <c r="AB504" s="325"/>
    </row>
    <row r="505" ht="15.75" customHeight="1">
      <c r="A505" s="325">
        <v>503.0</v>
      </c>
      <c r="B505" s="325" t="s">
        <v>2305</v>
      </c>
      <c r="C505" s="325" t="s">
        <v>2304</v>
      </c>
      <c r="D505" s="325" t="s">
        <v>4592</v>
      </c>
      <c r="E505" s="325">
        <v>127.0</v>
      </c>
      <c r="F505" s="325">
        <v>533.0</v>
      </c>
      <c r="G505" s="325">
        <v>73.8</v>
      </c>
      <c r="H505" s="325">
        <v>19.5</v>
      </c>
      <c r="I505" s="325"/>
      <c r="J505" s="325">
        <v>19.5</v>
      </c>
      <c r="K505" s="325">
        <v>4.9</v>
      </c>
      <c r="L505" s="325">
        <v>0.0</v>
      </c>
      <c r="M505" s="325"/>
      <c r="N505" s="325"/>
      <c r="O505" s="325">
        <v>1.2</v>
      </c>
      <c r="P505" s="325"/>
      <c r="Q505" s="325"/>
      <c r="R505" s="325"/>
      <c r="S505" s="325"/>
      <c r="T505" s="325">
        <v>0.0</v>
      </c>
      <c r="U505" s="325"/>
      <c r="V505" s="325"/>
      <c r="W505" s="325"/>
      <c r="X505" s="325"/>
      <c r="Y505" s="325"/>
      <c r="Z505" s="325"/>
      <c r="AA505" s="325"/>
      <c r="AB505" s="325"/>
    </row>
    <row r="506" ht="15.75" customHeight="1">
      <c r="A506" s="325">
        <v>504.0</v>
      </c>
      <c r="B506" s="325" t="s">
        <v>2308</v>
      </c>
      <c r="C506" s="325" t="s">
        <v>2307</v>
      </c>
      <c r="D506" s="325" t="s">
        <v>4592</v>
      </c>
      <c r="E506" s="325">
        <v>152.0</v>
      </c>
      <c r="F506" s="325">
        <v>635.0</v>
      </c>
      <c r="G506" s="325">
        <v>65.2</v>
      </c>
      <c r="H506" s="325">
        <v>25.2</v>
      </c>
      <c r="I506" s="325"/>
      <c r="J506" s="325">
        <v>25.2</v>
      </c>
      <c r="K506" s="325">
        <v>4.9</v>
      </c>
      <c r="L506" s="325"/>
      <c r="M506" s="325"/>
      <c r="N506" s="325"/>
      <c r="O506" s="325">
        <v>4.7</v>
      </c>
      <c r="P506" s="325"/>
      <c r="Q506" s="325"/>
      <c r="R506" s="325"/>
      <c r="S506" s="325"/>
      <c r="T506" s="325">
        <v>0.0</v>
      </c>
      <c r="U506" s="325"/>
      <c r="V506" s="325"/>
      <c r="W506" s="325"/>
      <c r="X506" s="325"/>
      <c r="Y506" s="325"/>
      <c r="Z506" s="325"/>
      <c r="AA506" s="325"/>
      <c r="AB506" s="325"/>
    </row>
    <row r="507" ht="15.75" customHeight="1">
      <c r="A507" s="325">
        <v>505.0</v>
      </c>
      <c r="B507" s="325" t="s">
        <v>2310</v>
      </c>
      <c r="C507" s="325" t="s">
        <v>2309</v>
      </c>
      <c r="D507" s="325" t="s">
        <v>4592</v>
      </c>
      <c r="E507" s="325">
        <v>96.0</v>
      </c>
      <c r="F507" s="325">
        <v>402.0</v>
      </c>
      <c r="G507" s="325">
        <v>77.8</v>
      </c>
      <c r="H507" s="325">
        <v>19.1</v>
      </c>
      <c r="I507" s="325"/>
      <c r="J507" s="325">
        <v>19.1</v>
      </c>
      <c r="K507" s="325">
        <v>1.6</v>
      </c>
      <c r="L507" s="325"/>
      <c r="M507" s="325"/>
      <c r="N507" s="325"/>
      <c r="O507" s="325">
        <v>1.3</v>
      </c>
      <c r="P507" s="325">
        <v>60.0</v>
      </c>
      <c r="Q507" s="325">
        <v>239.0</v>
      </c>
      <c r="R507" s="325"/>
      <c r="S507" s="325">
        <v>2.34</v>
      </c>
      <c r="T507" s="325">
        <v>0.0</v>
      </c>
      <c r="U507" s="325"/>
      <c r="V507" s="325">
        <v>0.01</v>
      </c>
      <c r="W507" s="325">
        <v>0.3</v>
      </c>
      <c r="X507" s="325">
        <v>3.9</v>
      </c>
      <c r="Y507" s="325">
        <v>2.5</v>
      </c>
      <c r="Z507" s="325"/>
      <c r="AA507" s="325"/>
      <c r="AB507" s="325"/>
    </row>
    <row r="508" ht="15.75" customHeight="1">
      <c r="A508" s="325">
        <v>506.0</v>
      </c>
      <c r="B508" s="325" t="s">
        <v>2312</v>
      </c>
      <c r="C508" s="325" t="s">
        <v>2311</v>
      </c>
      <c r="D508" s="325" t="s">
        <v>4592</v>
      </c>
      <c r="E508" s="325">
        <v>96.0</v>
      </c>
      <c r="F508" s="325">
        <v>400.0</v>
      </c>
      <c r="G508" s="325">
        <v>77.9</v>
      </c>
      <c r="H508" s="325">
        <v>18.6</v>
      </c>
      <c r="I508" s="325"/>
      <c r="J508" s="325">
        <v>18.6</v>
      </c>
      <c r="K508" s="325">
        <v>1.8</v>
      </c>
      <c r="L508" s="325"/>
      <c r="M508" s="325"/>
      <c r="N508" s="325"/>
      <c r="O508" s="325">
        <v>1.2</v>
      </c>
      <c r="P508" s="325">
        <v>16.0</v>
      </c>
      <c r="Q508" s="325"/>
      <c r="R508" s="325"/>
      <c r="S508" s="325">
        <v>0.74</v>
      </c>
      <c r="T508" s="325">
        <v>0.0</v>
      </c>
      <c r="U508" s="325"/>
      <c r="V508" s="325"/>
      <c r="W508" s="325"/>
      <c r="X508" s="325"/>
      <c r="Y508" s="325"/>
      <c r="Z508" s="325"/>
      <c r="AA508" s="325"/>
      <c r="AB508" s="325"/>
    </row>
    <row r="509" ht="15.75" customHeight="1">
      <c r="A509" s="325">
        <v>507.0</v>
      </c>
      <c r="B509" s="325" t="s">
        <v>2315</v>
      </c>
      <c r="C509" s="325" t="s">
        <v>2314</v>
      </c>
      <c r="D509" s="325" t="s">
        <v>4592</v>
      </c>
      <c r="E509" s="325">
        <v>64.0</v>
      </c>
      <c r="F509" s="325">
        <v>268.0</v>
      </c>
      <c r="G509" s="325">
        <v>82.8</v>
      </c>
      <c r="H509" s="325">
        <v>14.2</v>
      </c>
      <c r="I509" s="325"/>
      <c r="J509" s="325">
        <v>14.2</v>
      </c>
      <c r="K509" s="325">
        <v>0.4</v>
      </c>
      <c r="L509" s="325">
        <v>0.0</v>
      </c>
      <c r="M509" s="325"/>
      <c r="N509" s="325"/>
      <c r="O509" s="325">
        <v>1.0</v>
      </c>
      <c r="P509" s="325">
        <v>140.0</v>
      </c>
      <c r="Q509" s="325">
        <v>151.0</v>
      </c>
      <c r="R509" s="325"/>
      <c r="S509" s="325">
        <v>1.2</v>
      </c>
      <c r="T509" s="325">
        <v>0.0</v>
      </c>
      <c r="U509" s="325"/>
      <c r="V509" s="325">
        <v>0.02</v>
      </c>
      <c r="W509" s="325">
        <v>0.07</v>
      </c>
      <c r="X509" s="325">
        <v>2.12</v>
      </c>
      <c r="Y509" s="325">
        <v>4.8</v>
      </c>
      <c r="Z509" s="325"/>
      <c r="AA509" s="325"/>
      <c r="AB509" s="325"/>
    </row>
    <row r="510" ht="15.75" customHeight="1">
      <c r="A510" s="325">
        <v>508.0</v>
      </c>
      <c r="B510" s="325" t="s">
        <v>2318</v>
      </c>
      <c r="C510" s="325" t="s">
        <v>2317</v>
      </c>
      <c r="D510" s="325" t="s">
        <v>4592</v>
      </c>
      <c r="E510" s="325">
        <v>98.0</v>
      </c>
      <c r="F510" s="325">
        <v>410.0</v>
      </c>
      <c r="G510" s="325">
        <v>75.0</v>
      </c>
      <c r="H510" s="325">
        <v>21.8</v>
      </c>
      <c r="I510" s="325"/>
      <c r="J510" s="325">
        <v>21.8</v>
      </c>
      <c r="K510" s="325">
        <v>0.5</v>
      </c>
      <c r="L510" s="325">
        <v>0.0</v>
      </c>
      <c r="M510" s="325"/>
      <c r="N510" s="325"/>
      <c r="O510" s="325">
        <v>1.4</v>
      </c>
      <c r="P510" s="325">
        <v>108.0</v>
      </c>
      <c r="Q510" s="325">
        <v>206.0</v>
      </c>
      <c r="R510" s="325">
        <v>0.5</v>
      </c>
      <c r="S510" s="325">
        <v>2.6</v>
      </c>
      <c r="T510" s="325">
        <v>0.0</v>
      </c>
      <c r="U510" s="325"/>
      <c r="V510" s="325">
        <v>0.02</v>
      </c>
      <c r="W510" s="325">
        <v>0.08</v>
      </c>
      <c r="X510" s="325">
        <v>3.4</v>
      </c>
      <c r="Y510" s="325">
        <v>3.4</v>
      </c>
      <c r="Z510" s="325"/>
      <c r="AA510" s="325"/>
      <c r="AB510" s="325"/>
    </row>
    <row r="511" ht="15.75" customHeight="1">
      <c r="A511" s="325">
        <v>509.0</v>
      </c>
      <c r="B511" s="325" t="s">
        <v>2321</v>
      </c>
      <c r="C511" s="325" t="s">
        <v>2320</v>
      </c>
      <c r="D511" s="325" t="s">
        <v>4592</v>
      </c>
      <c r="E511" s="325">
        <v>88.0</v>
      </c>
      <c r="F511" s="325">
        <v>368.0</v>
      </c>
      <c r="G511" s="325">
        <v>78.0</v>
      </c>
      <c r="H511" s="325">
        <v>19.8</v>
      </c>
      <c r="I511" s="325"/>
      <c r="J511" s="325">
        <v>19.8</v>
      </c>
      <c r="K511" s="325">
        <v>0.4</v>
      </c>
      <c r="L511" s="325"/>
      <c r="M511" s="325"/>
      <c r="N511" s="325"/>
      <c r="O511" s="325">
        <v>1.5</v>
      </c>
      <c r="P511" s="325">
        <v>22.0</v>
      </c>
      <c r="Q511" s="325">
        <v>209.0</v>
      </c>
      <c r="R511" s="325"/>
      <c r="S511" s="325">
        <v>1.3</v>
      </c>
      <c r="T511" s="325">
        <v>0.0</v>
      </c>
      <c r="U511" s="325"/>
      <c r="V511" s="325">
        <v>0.09</v>
      </c>
      <c r="W511" s="325">
        <v>0.04</v>
      </c>
      <c r="X511" s="325">
        <v>5.3</v>
      </c>
      <c r="Y511" s="325">
        <v>1.8</v>
      </c>
      <c r="Z511" s="325"/>
      <c r="AA511" s="325"/>
      <c r="AB511" s="325"/>
    </row>
    <row r="512" ht="15.75" customHeight="1">
      <c r="A512" s="325">
        <v>510.0</v>
      </c>
      <c r="B512" s="325" t="s">
        <v>2324</v>
      </c>
      <c r="C512" s="325" t="s">
        <v>2323</v>
      </c>
      <c r="D512" s="325" t="s">
        <v>4592</v>
      </c>
      <c r="E512" s="325">
        <v>62.0</v>
      </c>
      <c r="F512" s="325">
        <v>259.0</v>
      </c>
      <c r="G512" s="325">
        <v>83.8</v>
      </c>
      <c r="H512" s="325">
        <v>12.3</v>
      </c>
      <c r="I512" s="325"/>
      <c r="J512" s="325">
        <v>12.3</v>
      </c>
      <c r="K512" s="325">
        <v>1.0</v>
      </c>
      <c r="L512" s="325"/>
      <c r="M512" s="325"/>
      <c r="N512" s="325"/>
      <c r="O512" s="325">
        <v>2.4</v>
      </c>
      <c r="P512" s="325">
        <v>28.0</v>
      </c>
      <c r="Q512" s="325">
        <v>390.0</v>
      </c>
      <c r="R512" s="325">
        <v>1.0</v>
      </c>
      <c r="S512" s="325">
        <v>1.8</v>
      </c>
      <c r="T512" s="325">
        <v>0.0</v>
      </c>
      <c r="U512" s="325">
        <v>90.0</v>
      </c>
      <c r="V512" s="325">
        <v>0.09</v>
      </c>
      <c r="W512" s="325">
        <v>0.12</v>
      </c>
      <c r="X512" s="325">
        <v>1.43</v>
      </c>
      <c r="Y512" s="325">
        <v>9.8</v>
      </c>
      <c r="Z512" s="325"/>
      <c r="AA512" s="325"/>
      <c r="AB512" s="325"/>
    </row>
    <row r="513" ht="15.75" customHeight="1">
      <c r="A513" s="325">
        <v>511.0</v>
      </c>
      <c r="B513" s="325" t="s">
        <v>2327</v>
      </c>
      <c r="C513" s="325" t="s">
        <v>2326</v>
      </c>
      <c r="D513" s="325" t="s">
        <v>4592</v>
      </c>
      <c r="E513" s="325">
        <v>99.0</v>
      </c>
      <c r="F513" s="325">
        <v>414.0</v>
      </c>
      <c r="G513" s="325">
        <v>75.1</v>
      </c>
      <c r="H513" s="325">
        <v>21.0</v>
      </c>
      <c r="I513" s="325"/>
      <c r="J513" s="325">
        <v>21.0</v>
      </c>
      <c r="K513" s="325">
        <v>1.0</v>
      </c>
      <c r="L513" s="325">
        <v>0.0</v>
      </c>
      <c r="M513" s="325"/>
      <c r="N513" s="325"/>
      <c r="O513" s="325">
        <v>1.7</v>
      </c>
      <c r="P513" s="325">
        <v>22.0</v>
      </c>
      <c r="Q513" s="325">
        <v>170.0</v>
      </c>
      <c r="R513" s="325"/>
      <c r="S513" s="325">
        <v>1.0</v>
      </c>
      <c r="T513" s="325">
        <v>0.0</v>
      </c>
      <c r="U513" s="325"/>
      <c r="V513" s="325">
        <v>0.09</v>
      </c>
      <c r="W513" s="325">
        <v>0.09</v>
      </c>
      <c r="X513" s="325"/>
      <c r="Y513" s="325">
        <v>1.6</v>
      </c>
      <c r="Z513" s="325"/>
      <c r="AA513" s="325"/>
      <c r="AB513" s="325"/>
    </row>
    <row r="514" ht="15.75" customHeight="1">
      <c r="A514" s="325">
        <v>512.0</v>
      </c>
      <c r="B514" s="325" t="s">
        <v>2330</v>
      </c>
      <c r="C514" s="325" t="s">
        <v>2329</v>
      </c>
      <c r="D514" s="325" t="s">
        <v>4592</v>
      </c>
      <c r="E514" s="325">
        <v>99.0</v>
      </c>
      <c r="F514" s="325">
        <v>414.0</v>
      </c>
      <c r="G514" s="325">
        <v>78.7</v>
      </c>
      <c r="H514" s="325">
        <v>17.4</v>
      </c>
      <c r="I514" s="325"/>
      <c r="J514" s="325">
        <v>17.4</v>
      </c>
      <c r="K514" s="325">
        <v>2.7</v>
      </c>
      <c r="L514" s="325"/>
      <c r="M514" s="325"/>
      <c r="N514" s="325"/>
      <c r="O514" s="325">
        <v>1.1</v>
      </c>
      <c r="P514" s="325">
        <v>93.0</v>
      </c>
      <c r="Q514" s="325"/>
      <c r="R514" s="325"/>
      <c r="S514" s="325">
        <v>0.31</v>
      </c>
      <c r="T514" s="325">
        <v>0.0</v>
      </c>
      <c r="U514" s="325"/>
      <c r="V514" s="325"/>
      <c r="W514" s="325"/>
      <c r="X514" s="325"/>
      <c r="Y514" s="325"/>
      <c r="Z514" s="325"/>
      <c r="AA514" s="325"/>
      <c r="AB514" s="325"/>
    </row>
    <row r="515" ht="15.75" customHeight="1">
      <c r="A515" s="325">
        <v>513.0</v>
      </c>
      <c r="B515" s="325" t="s">
        <v>2333</v>
      </c>
      <c r="C515" s="325" t="s">
        <v>2332</v>
      </c>
      <c r="D515" s="325" t="s">
        <v>4592</v>
      </c>
      <c r="E515" s="325">
        <v>103.0</v>
      </c>
      <c r="F515" s="325">
        <v>430.0</v>
      </c>
      <c r="G515" s="325">
        <v>75.6</v>
      </c>
      <c r="H515" s="325">
        <v>20.7</v>
      </c>
      <c r="I515" s="325"/>
      <c r="J515" s="325">
        <v>20.7</v>
      </c>
      <c r="K515" s="325">
        <v>1.6</v>
      </c>
      <c r="L515" s="325">
        <v>0.0</v>
      </c>
      <c r="M515" s="325"/>
      <c r="N515" s="325"/>
      <c r="O515" s="325">
        <v>1.4</v>
      </c>
      <c r="P515" s="325">
        <v>16.0</v>
      </c>
      <c r="Q515" s="325">
        <v>247.0</v>
      </c>
      <c r="R515" s="325"/>
      <c r="S515" s="325">
        <v>1.11</v>
      </c>
      <c r="T515" s="325">
        <v>0.0</v>
      </c>
      <c r="U515" s="325"/>
      <c r="V515" s="325">
        <v>0.09</v>
      </c>
      <c r="W515" s="325">
        <v>0.06</v>
      </c>
      <c r="X515" s="325">
        <v>0.1</v>
      </c>
      <c r="Y515" s="325">
        <v>4.9</v>
      </c>
      <c r="Z515" s="325"/>
      <c r="AA515" s="325"/>
      <c r="AB515" s="325"/>
    </row>
    <row r="516" ht="15.75" customHeight="1">
      <c r="A516" s="325">
        <v>514.0</v>
      </c>
      <c r="B516" s="325" t="s">
        <v>2336</v>
      </c>
      <c r="C516" s="325" t="s">
        <v>2335</v>
      </c>
      <c r="D516" s="325" t="s">
        <v>4592</v>
      </c>
      <c r="E516" s="325">
        <v>73.0</v>
      </c>
      <c r="F516" s="325">
        <v>307.0</v>
      </c>
      <c r="G516" s="325">
        <v>82.1</v>
      </c>
      <c r="H516" s="325">
        <v>15.7</v>
      </c>
      <c r="I516" s="325"/>
      <c r="J516" s="325">
        <v>15.7</v>
      </c>
      <c r="K516" s="325">
        <v>0.7</v>
      </c>
      <c r="L516" s="325"/>
      <c r="M516" s="325"/>
      <c r="N516" s="325"/>
      <c r="O516" s="325">
        <v>1.1</v>
      </c>
      <c r="P516" s="325">
        <v>8.0</v>
      </c>
      <c r="Q516" s="325"/>
      <c r="R516" s="325"/>
      <c r="S516" s="325">
        <v>0.0</v>
      </c>
      <c r="T516" s="325">
        <v>0.0</v>
      </c>
      <c r="U516" s="325"/>
      <c r="V516" s="325"/>
      <c r="W516" s="325"/>
      <c r="X516" s="325"/>
      <c r="Y516" s="325"/>
      <c r="Z516" s="325"/>
      <c r="AA516" s="325"/>
      <c r="AB516" s="325"/>
    </row>
    <row r="517" ht="15.75" customHeight="1">
      <c r="A517" s="325">
        <v>515.0</v>
      </c>
      <c r="B517" s="325" t="s">
        <v>2339</v>
      </c>
      <c r="C517" s="325" t="s">
        <v>2338</v>
      </c>
      <c r="D517" s="325" t="s">
        <v>4592</v>
      </c>
      <c r="E517" s="325">
        <v>124.0</v>
      </c>
      <c r="F517" s="325">
        <v>519.0</v>
      </c>
      <c r="G517" s="325">
        <v>72.6</v>
      </c>
      <c r="H517" s="325">
        <v>19.5</v>
      </c>
      <c r="I517" s="325"/>
      <c r="J517" s="325">
        <v>19.5</v>
      </c>
      <c r="K517" s="325">
        <v>4.5</v>
      </c>
      <c r="L517" s="325">
        <v>0.0</v>
      </c>
      <c r="M517" s="325"/>
      <c r="N517" s="325">
        <v>0.0</v>
      </c>
      <c r="O517" s="325">
        <v>1.4</v>
      </c>
      <c r="P517" s="325">
        <v>57.0</v>
      </c>
      <c r="Q517" s="325">
        <v>182.0</v>
      </c>
      <c r="R517" s="325">
        <v>0.42</v>
      </c>
      <c r="S517" s="325">
        <v>1.1</v>
      </c>
      <c r="T517" s="325">
        <v>0.0</v>
      </c>
      <c r="U517" s="325">
        <v>18.0</v>
      </c>
      <c r="V517" s="325">
        <v>0.08</v>
      </c>
      <c r="W517" s="325">
        <v>0.11</v>
      </c>
      <c r="X517" s="325">
        <v>2.9</v>
      </c>
      <c r="Y517" s="325">
        <v>1.5</v>
      </c>
      <c r="Z517" s="325"/>
      <c r="AA517" s="325"/>
      <c r="AB517" s="325"/>
    </row>
    <row r="518" ht="15.75" customHeight="1">
      <c r="A518" s="325">
        <v>516.0</v>
      </c>
      <c r="B518" s="325" t="s">
        <v>2342</v>
      </c>
      <c r="C518" s="325" t="s">
        <v>2341</v>
      </c>
      <c r="D518" s="325" t="s">
        <v>4592</v>
      </c>
      <c r="E518" s="325">
        <v>72.0</v>
      </c>
      <c r="F518" s="325">
        <v>301.0</v>
      </c>
      <c r="G518" s="325">
        <v>79.5</v>
      </c>
      <c r="H518" s="325">
        <v>16.3</v>
      </c>
      <c r="I518" s="325"/>
      <c r="J518" s="325">
        <v>16.3</v>
      </c>
      <c r="K518" s="325">
        <v>0.3</v>
      </c>
      <c r="L518" s="325">
        <v>0.0</v>
      </c>
      <c r="M518" s="325"/>
      <c r="N518" s="325"/>
      <c r="O518" s="325">
        <v>1.3</v>
      </c>
      <c r="P518" s="325">
        <v>645.0</v>
      </c>
      <c r="Q518" s="325">
        <v>225.0</v>
      </c>
      <c r="R518" s="325"/>
      <c r="S518" s="325">
        <v>1.3</v>
      </c>
      <c r="T518" s="325">
        <v>0.0</v>
      </c>
      <c r="U518" s="325"/>
      <c r="V518" s="325">
        <v>0.01</v>
      </c>
      <c r="W518" s="325">
        <v>0.03</v>
      </c>
      <c r="X518" s="325">
        <v>1.2</v>
      </c>
      <c r="Y518" s="325">
        <v>2.2</v>
      </c>
      <c r="Z518" s="325"/>
      <c r="AA518" s="325"/>
      <c r="AB518" s="325"/>
    </row>
    <row r="519" ht="15.75" customHeight="1">
      <c r="A519" s="325">
        <v>517.0</v>
      </c>
      <c r="B519" s="325" t="s">
        <v>2345</v>
      </c>
      <c r="C519" s="325" t="s">
        <v>2344</v>
      </c>
      <c r="D519" s="325" t="s">
        <v>4592</v>
      </c>
      <c r="E519" s="325">
        <v>127.0</v>
      </c>
      <c r="F519" s="325">
        <v>531.0</v>
      </c>
      <c r="G519" s="325">
        <v>67.0</v>
      </c>
      <c r="H519" s="325">
        <v>23.2</v>
      </c>
      <c r="I519" s="325"/>
      <c r="J519" s="325">
        <v>23.2</v>
      </c>
      <c r="K519" s="325">
        <v>3.8</v>
      </c>
      <c r="L519" s="325">
        <v>0.0</v>
      </c>
      <c r="M519" s="325"/>
      <c r="N519" s="325"/>
      <c r="O519" s="325">
        <v>3.5</v>
      </c>
      <c r="P519" s="325"/>
      <c r="Q519" s="325"/>
      <c r="R519" s="325"/>
      <c r="S519" s="325"/>
      <c r="T519" s="325">
        <v>0.0</v>
      </c>
      <c r="U519" s="325"/>
      <c r="V519" s="325"/>
      <c r="W519" s="325"/>
      <c r="X519" s="325"/>
      <c r="Y519" s="325"/>
      <c r="Z519" s="325"/>
      <c r="AA519" s="325"/>
      <c r="AB519" s="325"/>
    </row>
    <row r="520" ht="15.75" customHeight="1">
      <c r="A520" s="325">
        <v>518.0</v>
      </c>
      <c r="B520" s="325" t="s">
        <v>2348</v>
      </c>
      <c r="C520" s="325" t="s">
        <v>2347</v>
      </c>
      <c r="D520" s="325" t="s">
        <v>4592</v>
      </c>
      <c r="E520" s="325">
        <v>120.0</v>
      </c>
      <c r="F520" s="325">
        <v>503.0</v>
      </c>
      <c r="G520" s="325">
        <v>75.0</v>
      </c>
      <c r="H520" s="325">
        <v>19.7</v>
      </c>
      <c r="I520" s="325"/>
      <c r="J520" s="325">
        <v>19.7</v>
      </c>
      <c r="K520" s="325">
        <v>4.0</v>
      </c>
      <c r="L520" s="325"/>
      <c r="M520" s="325"/>
      <c r="N520" s="325"/>
      <c r="O520" s="325">
        <v>1.2</v>
      </c>
      <c r="P520" s="325">
        <v>30.0</v>
      </c>
      <c r="Q520" s="325">
        <v>325.0</v>
      </c>
      <c r="R520" s="325"/>
      <c r="S520" s="325">
        <v>1.8</v>
      </c>
      <c r="T520" s="325">
        <v>0.0</v>
      </c>
      <c r="U520" s="325"/>
      <c r="V520" s="325"/>
      <c r="W520" s="325"/>
      <c r="X520" s="325"/>
      <c r="Y520" s="325"/>
      <c r="Z520" s="325"/>
      <c r="AA520" s="325"/>
      <c r="AB520" s="325"/>
    </row>
    <row r="521" ht="15.75" customHeight="1">
      <c r="A521" s="325">
        <v>519.0</v>
      </c>
      <c r="B521" s="325" t="s">
        <v>2351</v>
      </c>
      <c r="C521" s="325" t="s">
        <v>2350</v>
      </c>
      <c r="D521" s="325" t="s">
        <v>4592</v>
      </c>
      <c r="E521" s="325">
        <v>91.0</v>
      </c>
      <c r="F521" s="325">
        <v>381.0</v>
      </c>
      <c r="G521" s="325">
        <v>79.1</v>
      </c>
      <c r="H521" s="325">
        <v>18.8</v>
      </c>
      <c r="I521" s="325"/>
      <c r="J521" s="325">
        <v>18.8</v>
      </c>
      <c r="K521" s="325">
        <v>1.2</v>
      </c>
      <c r="L521" s="325"/>
      <c r="M521" s="325"/>
      <c r="N521" s="325">
        <v>0.0</v>
      </c>
      <c r="O521" s="325">
        <v>1.2</v>
      </c>
      <c r="P521" s="325">
        <v>18.0</v>
      </c>
      <c r="Q521" s="325">
        <v>184.0</v>
      </c>
      <c r="R521" s="325">
        <v>0.45</v>
      </c>
      <c r="S521" s="325">
        <v>0.7</v>
      </c>
      <c r="T521" s="325">
        <v>0.0</v>
      </c>
      <c r="U521" s="325">
        <v>10.0</v>
      </c>
      <c r="V521" s="325">
        <v>0.09</v>
      </c>
      <c r="W521" s="325">
        <v>0.08</v>
      </c>
      <c r="X521" s="325">
        <v>2.9</v>
      </c>
      <c r="Y521" s="325">
        <v>2.0</v>
      </c>
      <c r="Z521" s="325"/>
      <c r="AA521" s="325"/>
      <c r="AB521" s="325"/>
    </row>
    <row r="522" ht="15.75" customHeight="1">
      <c r="A522" s="325">
        <v>520.0</v>
      </c>
      <c r="B522" s="325" t="s">
        <v>2354</v>
      </c>
      <c r="C522" s="325" t="s">
        <v>2353</v>
      </c>
      <c r="D522" s="325" t="s">
        <v>4592</v>
      </c>
      <c r="E522" s="325">
        <v>119.0</v>
      </c>
      <c r="F522" s="325">
        <v>498.0</v>
      </c>
      <c r="G522" s="325">
        <v>74.6</v>
      </c>
      <c r="H522" s="325">
        <v>20.8</v>
      </c>
      <c r="I522" s="325"/>
      <c r="J522" s="325">
        <v>20.8</v>
      </c>
      <c r="K522" s="325">
        <v>3.3</v>
      </c>
      <c r="L522" s="325"/>
      <c r="M522" s="325"/>
      <c r="N522" s="325"/>
      <c r="O522" s="325">
        <v>1.2</v>
      </c>
      <c r="P522" s="325">
        <v>19.0</v>
      </c>
      <c r="Q522" s="325">
        <v>193.0</v>
      </c>
      <c r="R522" s="325">
        <v>0.52</v>
      </c>
      <c r="S522" s="325">
        <v>1.0</v>
      </c>
      <c r="T522" s="325">
        <v>0.0</v>
      </c>
      <c r="U522" s="325">
        <v>37.0</v>
      </c>
      <c r="V522" s="325">
        <v>0.01</v>
      </c>
      <c r="W522" s="325">
        <v>0.1</v>
      </c>
      <c r="X522" s="325">
        <v>3.6</v>
      </c>
      <c r="Y522" s="325">
        <v>4.9</v>
      </c>
      <c r="Z522" s="325"/>
      <c r="AA522" s="325"/>
      <c r="AB522" s="325"/>
    </row>
    <row r="523" ht="15.75" customHeight="1">
      <c r="A523" s="325">
        <v>521.0</v>
      </c>
      <c r="B523" s="325" t="s">
        <v>2357</v>
      </c>
      <c r="C523" s="325" t="s">
        <v>2356</v>
      </c>
      <c r="D523" s="325" t="s">
        <v>4592</v>
      </c>
      <c r="E523" s="325">
        <v>96.0</v>
      </c>
      <c r="F523" s="325">
        <v>402.0</v>
      </c>
      <c r="G523" s="325">
        <v>76.3</v>
      </c>
      <c r="H523" s="325">
        <v>18.5</v>
      </c>
      <c r="I523" s="325"/>
      <c r="J523" s="325">
        <v>18.5</v>
      </c>
      <c r="K523" s="325">
        <v>1.9</v>
      </c>
      <c r="L523" s="325">
        <v>0.0</v>
      </c>
      <c r="M523" s="325"/>
      <c r="N523" s="325"/>
      <c r="O523" s="325">
        <v>1.2</v>
      </c>
      <c r="P523" s="325">
        <v>4.0</v>
      </c>
      <c r="Q523" s="325">
        <v>178.0</v>
      </c>
      <c r="R523" s="325"/>
      <c r="S523" s="325">
        <v>1.59</v>
      </c>
      <c r="T523" s="325">
        <v>0.0</v>
      </c>
      <c r="U523" s="325"/>
      <c r="V523" s="325">
        <v>0.06</v>
      </c>
      <c r="W523" s="325">
        <v>0.12</v>
      </c>
      <c r="X523" s="325">
        <v>3.7</v>
      </c>
      <c r="Y523" s="325">
        <v>0.0</v>
      </c>
      <c r="Z523" s="325"/>
      <c r="AA523" s="325"/>
      <c r="AB523" s="325"/>
    </row>
    <row r="524" ht="15.75" customHeight="1">
      <c r="A524" s="325">
        <v>522.0</v>
      </c>
      <c r="B524" s="325" t="s">
        <v>2360</v>
      </c>
      <c r="C524" s="325" t="s">
        <v>2359</v>
      </c>
      <c r="D524" s="325" t="s">
        <v>4592</v>
      </c>
      <c r="E524" s="325">
        <v>150.0</v>
      </c>
      <c r="F524" s="325">
        <v>628.0</v>
      </c>
      <c r="G524" s="325">
        <v>44.8</v>
      </c>
      <c r="H524" s="325">
        <v>30.9</v>
      </c>
      <c r="I524" s="325"/>
      <c r="J524" s="325">
        <v>30.9</v>
      </c>
      <c r="K524" s="325">
        <v>2.0</v>
      </c>
      <c r="L524" s="325">
        <v>0.0</v>
      </c>
      <c r="M524" s="325"/>
      <c r="N524" s="325"/>
      <c r="O524" s="325">
        <v>18.7</v>
      </c>
      <c r="P524" s="325">
        <v>260.0</v>
      </c>
      <c r="Q524" s="325">
        <v>172.0</v>
      </c>
      <c r="R524" s="325"/>
      <c r="S524" s="325">
        <v>5.7</v>
      </c>
      <c r="T524" s="325">
        <v>0.0</v>
      </c>
      <c r="U524" s="325"/>
      <c r="V524" s="325">
        <v>0.07</v>
      </c>
      <c r="W524" s="325">
        <v>0.13</v>
      </c>
      <c r="X524" s="325">
        <v>2.75</v>
      </c>
      <c r="Y524" s="325">
        <v>3.9</v>
      </c>
      <c r="Z524" s="325"/>
      <c r="AA524" s="325"/>
      <c r="AB524" s="325"/>
    </row>
    <row r="525" ht="15.75" customHeight="1">
      <c r="A525" s="325">
        <v>523.0</v>
      </c>
      <c r="B525" s="325" t="s">
        <v>2363</v>
      </c>
      <c r="C525" s="325" t="s">
        <v>2362</v>
      </c>
      <c r="D525" s="325" t="s">
        <v>4592</v>
      </c>
      <c r="E525" s="325">
        <v>136.0</v>
      </c>
      <c r="F525" s="325">
        <v>570.0</v>
      </c>
      <c r="G525" s="325">
        <v>72.5</v>
      </c>
      <c r="H525" s="325">
        <v>20.5</v>
      </c>
      <c r="I525" s="325"/>
      <c r="J525" s="325">
        <v>20.5</v>
      </c>
      <c r="K525" s="325">
        <v>5.4</v>
      </c>
      <c r="L525" s="325"/>
      <c r="M525" s="325"/>
      <c r="N525" s="325"/>
      <c r="O525" s="325">
        <v>1.2</v>
      </c>
      <c r="P525" s="325">
        <v>49.0</v>
      </c>
      <c r="Q525" s="325">
        <v>217.0</v>
      </c>
      <c r="R525" s="325"/>
      <c r="S525" s="325">
        <v>1.9</v>
      </c>
      <c r="T525" s="325">
        <v>0.0</v>
      </c>
      <c r="U525" s="325"/>
      <c r="V525" s="325">
        <v>0.01</v>
      </c>
      <c r="W525" s="325">
        <v>0.08</v>
      </c>
      <c r="X525" s="325">
        <v>4.7</v>
      </c>
      <c r="Y525" s="325">
        <v>5.9</v>
      </c>
      <c r="Z525" s="325"/>
      <c r="AA525" s="325"/>
      <c r="AB525" s="325"/>
    </row>
    <row r="526" ht="15.75" customHeight="1">
      <c r="A526" s="325">
        <v>524.0</v>
      </c>
      <c r="B526" s="325" t="s">
        <v>2366</v>
      </c>
      <c r="C526" s="325" t="s">
        <v>2365</v>
      </c>
      <c r="D526" s="325" t="s">
        <v>4592</v>
      </c>
      <c r="E526" s="325">
        <v>73.0</v>
      </c>
      <c r="F526" s="325">
        <v>304.0</v>
      </c>
      <c r="G526" s="325">
        <v>79.1</v>
      </c>
      <c r="H526" s="325">
        <v>15.1</v>
      </c>
      <c r="I526" s="325"/>
      <c r="J526" s="325">
        <v>15.1</v>
      </c>
      <c r="K526" s="325">
        <v>0.9</v>
      </c>
      <c r="L526" s="325">
        <v>0.0</v>
      </c>
      <c r="M526" s="325"/>
      <c r="N526" s="325"/>
      <c r="O526" s="325">
        <v>1.2</v>
      </c>
      <c r="P526" s="325">
        <v>455.0</v>
      </c>
      <c r="Q526" s="325">
        <v>186.0</v>
      </c>
      <c r="R526" s="325"/>
      <c r="S526" s="325">
        <v>1.1</v>
      </c>
      <c r="T526" s="325">
        <v>0.0</v>
      </c>
      <c r="U526" s="325"/>
      <c r="V526" s="325">
        <v>0.01</v>
      </c>
      <c r="W526" s="325">
        <v>0.05</v>
      </c>
      <c r="X526" s="325">
        <v>1.2</v>
      </c>
      <c r="Y526" s="325">
        <v>9.8</v>
      </c>
      <c r="Z526" s="325"/>
      <c r="AA526" s="325"/>
      <c r="AB526" s="325"/>
    </row>
    <row r="527" ht="15.75" customHeight="1">
      <c r="A527" s="325">
        <v>525.0</v>
      </c>
      <c r="B527" s="325" t="s">
        <v>2369</v>
      </c>
      <c r="C527" s="325" t="s">
        <v>2368</v>
      </c>
      <c r="D527" s="325" t="s">
        <v>4592</v>
      </c>
      <c r="E527" s="325">
        <v>72.0</v>
      </c>
      <c r="F527" s="325">
        <v>303.0</v>
      </c>
      <c r="G527" s="325">
        <v>82.4</v>
      </c>
      <c r="H527" s="325">
        <v>15.8</v>
      </c>
      <c r="I527" s="325"/>
      <c r="J527" s="325">
        <v>15.8</v>
      </c>
      <c r="K527" s="325">
        <v>0.5</v>
      </c>
      <c r="L527" s="325"/>
      <c r="M527" s="325"/>
      <c r="N527" s="325"/>
      <c r="O527" s="325">
        <v>1.2</v>
      </c>
      <c r="P527" s="325">
        <v>15.0</v>
      </c>
      <c r="Q527" s="325">
        <v>185.0</v>
      </c>
      <c r="R527" s="325">
        <v>0.4</v>
      </c>
      <c r="S527" s="325">
        <v>0.2</v>
      </c>
      <c r="T527" s="325">
        <v>0.0</v>
      </c>
      <c r="U527" s="325">
        <v>17.0</v>
      </c>
      <c r="V527" s="325">
        <v>0.06</v>
      </c>
      <c r="W527" s="325">
        <v>0.1</v>
      </c>
      <c r="X527" s="325">
        <v>3.8</v>
      </c>
      <c r="Y527" s="325">
        <v>1.0</v>
      </c>
      <c r="Z527" s="325"/>
      <c r="AA527" s="325"/>
      <c r="AB527" s="325"/>
    </row>
    <row r="528" ht="15.75" customHeight="1">
      <c r="A528" s="325">
        <v>526.0</v>
      </c>
      <c r="B528" s="325" t="s">
        <v>2372</v>
      </c>
      <c r="C528" s="325" t="s">
        <v>2371</v>
      </c>
      <c r="D528" s="325" t="s">
        <v>4592</v>
      </c>
      <c r="E528" s="325">
        <v>363.0</v>
      </c>
      <c r="F528" s="325">
        <v>1519.0</v>
      </c>
      <c r="G528" s="325">
        <v>9.2</v>
      </c>
      <c r="H528" s="325">
        <v>73.8</v>
      </c>
      <c r="I528" s="325"/>
      <c r="J528" s="325">
        <v>73.8</v>
      </c>
      <c r="K528" s="325">
        <v>5.3</v>
      </c>
      <c r="L528" s="325"/>
      <c r="M528" s="325"/>
      <c r="N528" s="325"/>
      <c r="O528" s="325">
        <v>11.7</v>
      </c>
      <c r="P528" s="325"/>
      <c r="Q528" s="325"/>
      <c r="R528" s="325"/>
      <c r="S528" s="325"/>
      <c r="T528" s="325">
        <v>0.0</v>
      </c>
      <c r="U528" s="325"/>
      <c r="V528" s="325"/>
      <c r="W528" s="325"/>
      <c r="X528" s="325"/>
      <c r="Y528" s="325"/>
      <c r="Z528" s="325"/>
      <c r="AA528" s="325"/>
      <c r="AB528" s="325"/>
    </row>
    <row r="529" ht="15.75" customHeight="1">
      <c r="A529" s="325">
        <v>527.0</v>
      </c>
      <c r="B529" s="325" t="s">
        <v>2375</v>
      </c>
      <c r="C529" s="325" t="s">
        <v>2374</v>
      </c>
      <c r="D529" s="325" t="s">
        <v>4592</v>
      </c>
      <c r="E529" s="325">
        <v>110.0</v>
      </c>
      <c r="F529" s="325">
        <v>460.0</v>
      </c>
      <c r="G529" s="325">
        <v>77.9</v>
      </c>
      <c r="H529" s="325">
        <v>20.8</v>
      </c>
      <c r="I529" s="325"/>
      <c r="J529" s="325">
        <v>20.8</v>
      </c>
      <c r="K529" s="325">
        <v>2.3</v>
      </c>
      <c r="L529" s="325">
        <v>0.0</v>
      </c>
      <c r="M529" s="325">
        <v>0.0</v>
      </c>
      <c r="N529" s="325">
        <v>0.0</v>
      </c>
      <c r="O529" s="325">
        <v>1.4</v>
      </c>
      <c r="P529" s="325">
        <v>47.0</v>
      </c>
      <c r="Q529" s="325">
        <v>222.0</v>
      </c>
      <c r="R529" s="325">
        <v>0.42</v>
      </c>
      <c r="S529" s="325">
        <v>0.84</v>
      </c>
      <c r="T529" s="325"/>
      <c r="U529" s="325">
        <v>47.0</v>
      </c>
      <c r="V529" s="325">
        <v>0.06</v>
      </c>
      <c r="W529" s="325">
        <v>0.08</v>
      </c>
      <c r="X529" s="325">
        <v>5.85</v>
      </c>
      <c r="Y529" s="325">
        <v>0.0</v>
      </c>
      <c r="Z529" s="325">
        <v>0.0</v>
      </c>
      <c r="AA529" s="325">
        <v>54.0</v>
      </c>
      <c r="AB529" s="325">
        <v>450.0</v>
      </c>
    </row>
    <row r="530" ht="15.75" customHeight="1">
      <c r="A530" s="325">
        <v>528.0</v>
      </c>
      <c r="B530" s="325" t="s">
        <v>2378</v>
      </c>
      <c r="C530" s="325" t="s">
        <v>2377</v>
      </c>
      <c r="D530" s="325" t="s">
        <v>4592</v>
      </c>
      <c r="E530" s="325">
        <v>247.0</v>
      </c>
      <c r="F530" s="325">
        <v>1033.0</v>
      </c>
      <c r="G530" s="325">
        <v>40.4</v>
      </c>
      <c r="H530" s="325">
        <v>38.2</v>
      </c>
      <c r="I530" s="325"/>
      <c r="J530" s="325">
        <v>38.2</v>
      </c>
      <c r="K530" s="325">
        <v>9.3</v>
      </c>
      <c r="L530" s="325">
        <v>0.0</v>
      </c>
      <c r="M530" s="325"/>
      <c r="N530" s="325"/>
      <c r="O530" s="325">
        <v>9.5</v>
      </c>
      <c r="P530" s="325">
        <v>50.0</v>
      </c>
      <c r="Q530" s="325">
        <v>209.0</v>
      </c>
      <c r="R530" s="325"/>
      <c r="S530" s="325">
        <v>3.3</v>
      </c>
      <c r="T530" s="325">
        <v>0.0</v>
      </c>
      <c r="U530" s="325"/>
      <c r="V530" s="325">
        <v>0.01</v>
      </c>
      <c r="W530" s="325">
        <v>0.12</v>
      </c>
      <c r="X530" s="325">
        <v>5.6</v>
      </c>
      <c r="Y530" s="325"/>
      <c r="Z530" s="325"/>
      <c r="AA530" s="325"/>
      <c r="AB530" s="325"/>
    </row>
    <row r="531" ht="15.75" customHeight="1">
      <c r="A531" s="325">
        <v>529.0</v>
      </c>
      <c r="B531" s="325" t="s">
        <v>2381</v>
      </c>
      <c r="C531" s="325" t="s">
        <v>2380</v>
      </c>
      <c r="D531" s="325" t="s">
        <v>4592</v>
      </c>
      <c r="E531" s="325">
        <v>106.0</v>
      </c>
      <c r="F531" s="325">
        <v>444.0</v>
      </c>
      <c r="G531" s="325">
        <v>76.0</v>
      </c>
      <c r="H531" s="325">
        <v>19.2</v>
      </c>
      <c r="I531" s="325"/>
      <c r="J531" s="325">
        <v>19.2</v>
      </c>
      <c r="K531" s="325">
        <v>2.7</v>
      </c>
      <c r="L531" s="325">
        <v>0.0</v>
      </c>
      <c r="M531" s="325"/>
      <c r="N531" s="325"/>
      <c r="O531" s="325">
        <v>1.3</v>
      </c>
      <c r="P531" s="325">
        <v>126.0</v>
      </c>
      <c r="Q531" s="325">
        <v>132.0</v>
      </c>
      <c r="R531" s="325">
        <v>0.72</v>
      </c>
      <c r="S531" s="325">
        <v>0.3</v>
      </c>
      <c r="T531" s="325">
        <v>0.0</v>
      </c>
      <c r="U531" s="325">
        <v>33.0</v>
      </c>
      <c r="V531" s="325">
        <v>0.14</v>
      </c>
      <c r="W531" s="325">
        <v>0.17</v>
      </c>
      <c r="X531" s="325">
        <v>3.6</v>
      </c>
      <c r="Y531" s="325">
        <v>6.6</v>
      </c>
      <c r="Z531" s="325"/>
      <c r="AA531" s="325"/>
      <c r="AB531" s="325"/>
    </row>
    <row r="532" ht="15.75" customHeight="1">
      <c r="A532" s="325">
        <v>530.0</v>
      </c>
      <c r="B532" s="325" t="s">
        <v>2384</v>
      </c>
      <c r="C532" s="325" t="s">
        <v>2383</v>
      </c>
      <c r="D532" s="325" t="s">
        <v>4592</v>
      </c>
      <c r="E532" s="325">
        <v>288.0</v>
      </c>
      <c r="F532" s="325">
        <v>1204.0</v>
      </c>
      <c r="G532" s="325">
        <v>21.5</v>
      </c>
      <c r="H532" s="325">
        <v>54.3</v>
      </c>
      <c r="I532" s="325"/>
      <c r="J532" s="325">
        <v>54.3</v>
      </c>
      <c r="K532" s="325">
        <v>6.2</v>
      </c>
      <c r="L532" s="325">
        <v>0.0</v>
      </c>
      <c r="M532" s="325"/>
      <c r="N532" s="325"/>
      <c r="O532" s="325">
        <v>16.5</v>
      </c>
      <c r="P532" s="325">
        <v>710.0</v>
      </c>
      <c r="Q532" s="325">
        <v>639.0</v>
      </c>
      <c r="R532" s="325"/>
      <c r="S532" s="325">
        <v>7.1</v>
      </c>
      <c r="T532" s="325">
        <v>0.0</v>
      </c>
      <c r="U532" s="325"/>
      <c r="V532" s="325">
        <v>0.3</v>
      </c>
      <c r="W532" s="325">
        <v>1.0</v>
      </c>
      <c r="X532" s="325"/>
      <c r="Y532" s="325">
        <v>1.2</v>
      </c>
      <c r="Z532" s="325"/>
      <c r="AA532" s="325"/>
      <c r="AB532" s="325"/>
    </row>
    <row r="533" ht="15.75" customHeight="1">
      <c r="A533" s="325">
        <v>531.0</v>
      </c>
      <c r="B533" s="325" t="s">
        <v>2387</v>
      </c>
      <c r="C533" s="325" t="s">
        <v>2386</v>
      </c>
      <c r="D533" s="325" t="s">
        <v>4592</v>
      </c>
      <c r="E533" s="325">
        <v>105.0</v>
      </c>
      <c r="F533" s="325">
        <v>441.0</v>
      </c>
      <c r="G533" s="325">
        <v>76.5</v>
      </c>
      <c r="H533" s="325">
        <v>19.6</v>
      </c>
      <c r="I533" s="325"/>
      <c r="J533" s="325">
        <v>19.6</v>
      </c>
      <c r="K533" s="325">
        <v>2.4</v>
      </c>
      <c r="L533" s="325"/>
      <c r="M533" s="325"/>
      <c r="N533" s="325"/>
      <c r="O533" s="325">
        <v>1.4</v>
      </c>
      <c r="P533" s="325">
        <v>105.0</v>
      </c>
      <c r="Q533" s="325">
        <v>311.0</v>
      </c>
      <c r="R533" s="325"/>
      <c r="S533" s="325">
        <v>0.7</v>
      </c>
      <c r="T533" s="325">
        <v>0.0</v>
      </c>
      <c r="U533" s="325"/>
      <c r="V533" s="325">
        <v>0.01</v>
      </c>
      <c r="W533" s="325">
        <v>0.05</v>
      </c>
      <c r="X533" s="325">
        <v>4.5</v>
      </c>
      <c r="Y533" s="325">
        <v>0.0</v>
      </c>
      <c r="Z533" s="325"/>
      <c r="AA533" s="325"/>
      <c r="AB533" s="325"/>
    </row>
    <row r="534" ht="15.75" customHeight="1">
      <c r="A534" s="325">
        <v>532.0</v>
      </c>
      <c r="B534" s="325" t="s">
        <v>2390</v>
      </c>
      <c r="C534" s="325" t="s">
        <v>2389</v>
      </c>
      <c r="D534" s="325" t="s">
        <v>4592</v>
      </c>
      <c r="E534" s="325">
        <v>101.0</v>
      </c>
      <c r="F534" s="325">
        <v>423.0</v>
      </c>
      <c r="G534" s="325">
        <v>76.0</v>
      </c>
      <c r="H534" s="325">
        <v>22.1</v>
      </c>
      <c r="I534" s="325"/>
      <c r="J534" s="325">
        <v>22.1</v>
      </c>
      <c r="K534" s="325">
        <v>0.7</v>
      </c>
      <c r="L534" s="325"/>
      <c r="M534" s="325"/>
      <c r="N534" s="325"/>
      <c r="O534" s="325">
        <v>1.3</v>
      </c>
      <c r="P534" s="325"/>
      <c r="Q534" s="325">
        <v>243.0</v>
      </c>
      <c r="R534" s="325"/>
      <c r="S534" s="325">
        <v>0.8</v>
      </c>
      <c r="T534" s="325">
        <v>0.0</v>
      </c>
      <c r="U534" s="325"/>
      <c r="V534" s="325"/>
      <c r="W534" s="325">
        <v>0.14</v>
      </c>
      <c r="X534" s="325">
        <v>2.2</v>
      </c>
      <c r="Y534" s="325"/>
      <c r="Z534" s="325"/>
      <c r="AA534" s="325"/>
      <c r="AB534" s="325"/>
    </row>
    <row r="535" ht="15.75" customHeight="1">
      <c r="A535" s="325">
        <v>533.0</v>
      </c>
      <c r="B535" s="325" t="s">
        <v>2393</v>
      </c>
      <c r="C535" s="325" t="s">
        <v>2392</v>
      </c>
      <c r="D535" s="325" t="s">
        <v>4592</v>
      </c>
      <c r="E535" s="325">
        <v>87.0</v>
      </c>
      <c r="F535" s="325">
        <v>364.0</v>
      </c>
      <c r="G535" s="325">
        <v>77.8</v>
      </c>
      <c r="H535" s="325">
        <v>19.5</v>
      </c>
      <c r="I535" s="325"/>
      <c r="J535" s="325">
        <v>19.5</v>
      </c>
      <c r="K535" s="325">
        <v>0.4</v>
      </c>
      <c r="L535" s="325">
        <v>0.0</v>
      </c>
      <c r="M535" s="325"/>
      <c r="N535" s="325"/>
      <c r="O535" s="325">
        <v>1.4</v>
      </c>
      <c r="P535" s="325">
        <v>110.0</v>
      </c>
      <c r="Q535" s="325">
        <v>146.0</v>
      </c>
      <c r="R535" s="325"/>
      <c r="S535" s="325">
        <v>1.1</v>
      </c>
      <c r="T535" s="325">
        <v>0.0</v>
      </c>
      <c r="U535" s="325"/>
      <c r="V535" s="325">
        <v>0.01</v>
      </c>
      <c r="W535" s="325">
        <v>0.04</v>
      </c>
      <c r="X535" s="325">
        <v>1.8</v>
      </c>
      <c r="Y535" s="325">
        <v>2.3</v>
      </c>
      <c r="Z535" s="325"/>
      <c r="AA535" s="325"/>
      <c r="AB535" s="325"/>
    </row>
    <row r="536" ht="15.75" customHeight="1">
      <c r="A536" s="325">
        <v>534.0</v>
      </c>
      <c r="B536" s="325" t="s">
        <v>2396</v>
      </c>
      <c r="C536" s="325" t="s">
        <v>2395</v>
      </c>
      <c r="D536" s="325" t="s">
        <v>4592</v>
      </c>
      <c r="E536" s="325">
        <v>83.0</v>
      </c>
      <c r="F536" s="325">
        <v>347.0</v>
      </c>
      <c r="G536" s="325">
        <v>77.8</v>
      </c>
      <c r="H536" s="325">
        <v>18.7</v>
      </c>
      <c r="I536" s="325"/>
      <c r="J536" s="325">
        <v>18.7</v>
      </c>
      <c r="K536" s="325">
        <v>0.3</v>
      </c>
      <c r="L536" s="325">
        <v>0.0</v>
      </c>
      <c r="M536" s="325"/>
      <c r="N536" s="325"/>
      <c r="O536" s="325">
        <v>0.9</v>
      </c>
      <c r="P536" s="325">
        <v>109.0</v>
      </c>
      <c r="Q536" s="325">
        <v>136.0</v>
      </c>
      <c r="R536" s="325"/>
      <c r="S536" s="325">
        <v>1.0</v>
      </c>
      <c r="T536" s="325">
        <v>0.0</v>
      </c>
      <c r="U536" s="325"/>
      <c r="V536" s="325">
        <v>0.04</v>
      </c>
      <c r="W536" s="325">
        <v>0.11</v>
      </c>
      <c r="X536" s="325">
        <v>1.25</v>
      </c>
      <c r="Y536" s="325">
        <v>2.1</v>
      </c>
      <c r="Z536" s="325"/>
      <c r="AA536" s="325"/>
      <c r="AB536" s="325"/>
    </row>
    <row r="537" ht="15.75" customHeight="1">
      <c r="A537" s="325">
        <v>535.0</v>
      </c>
      <c r="B537" s="325" t="s">
        <v>2399</v>
      </c>
      <c r="C537" s="325" t="s">
        <v>2398</v>
      </c>
      <c r="D537" s="325" t="s">
        <v>4592</v>
      </c>
      <c r="E537" s="325">
        <v>91.0</v>
      </c>
      <c r="F537" s="325">
        <v>381.0</v>
      </c>
      <c r="G537" s="325">
        <v>76.5</v>
      </c>
      <c r="H537" s="325">
        <v>20.5</v>
      </c>
      <c r="I537" s="325"/>
      <c r="J537" s="325">
        <v>20.5</v>
      </c>
      <c r="K537" s="325">
        <v>0.4</v>
      </c>
      <c r="L537" s="325">
        <v>0.0</v>
      </c>
      <c r="M537" s="325"/>
      <c r="N537" s="325"/>
      <c r="O537" s="325">
        <v>1.2</v>
      </c>
      <c r="P537" s="325">
        <v>4.0</v>
      </c>
      <c r="Q537" s="325"/>
      <c r="R537" s="325"/>
      <c r="S537" s="325">
        <v>0.83</v>
      </c>
      <c r="T537" s="325">
        <v>0.0</v>
      </c>
      <c r="U537" s="325"/>
      <c r="V537" s="325"/>
      <c r="W537" s="325"/>
      <c r="X537" s="325"/>
      <c r="Y537" s="325"/>
      <c r="Z537" s="325"/>
      <c r="AA537" s="325"/>
      <c r="AB537" s="325"/>
    </row>
    <row r="538" ht="15.75" customHeight="1">
      <c r="A538" s="325">
        <v>536.0</v>
      </c>
      <c r="B538" s="325" t="s">
        <v>2402</v>
      </c>
      <c r="C538" s="325" t="s">
        <v>2401</v>
      </c>
      <c r="D538" s="325" t="s">
        <v>4592</v>
      </c>
      <c r="E538" s="325">
        <v>85.0</v>
      </c>
      <c r="F538" s="325">
        <v>356.0</v>
      </c>
      <c r="G538" s="325">
        <v>77.4</v>
      </c>
      <c r="H538" s="325">
        <v>18.8</v>
      </c>
      <c r="I538" s="325"/>
      <c r="J538" s="325">
        <v>18.8</v>
      </c>
      <c r="K538" s="325">
        <v>0.5</v>
      </c>
      <c r="L538" s="325">
        <v>0.0</v>
      </c>
      <c r="M538" s="325"/>
      <c r="N538" s="325"/>
      <c r="O538" s="325">
        <v>1.3</v>
      </c>
      <c r="P538" s="325">
        <v>80.0</v>
      </c>
      <c r="Q538" s="325">
        <v>193.0</v>
      </c>
      <c r="R538" s="325"/>
      <c r="S538" s="325">
        <v>1.0</v>
      </c>
      <c r="T538" s="325">
        <v>0.0</v>
      </c>
      <c r="U538" s="325"/>
      <c r="V538" s="325">
        <v>0.1</v>
      </c>
      <c r="W538" s="325">
        <v>0.11</v>
      </c>
      <c r="X538" s="325">
        <v>2.83</v>
      </c>
      <c r="Y538" s="325">
        <v>5.3</v>
      </c>
      <c r="Z538" s="325"/>
      <c r="AA538" s="325"/>
      <c r="AB538" s="325"/>
    </row>
    <row r="539" ht="15.75" customHeight="1">
      <c r="A539" s="325">
        <v>537.0</v>
      </c>
      <c r="B539" s="325" t="s">
        <v>2405</v>
      </c>
      <c r="C539" s="325" t="s">
        <v>2404</v>
      </c>
      <c r="D539" s="325" t="s">
        <v>4592</v>
      </c>
      <c r="E539" s="325">
        <v>87.0</v>
      </c>
      <c r="F539" s="325">
        <v>364.0</v>
      </c>
      <c r="G539" s="325">
        <v>74.2</v>
      </c>
      <c r="H539" s="325">
        <v>15.4</v>
      </c>
      <c r="I539" s="325"/>
      <c r="J539" s="325">
        <v>15.4</v>
      </c>
      <c r="K539" s="325">
        <v>2.3</v>
      </c>
      <c r="L539" s="325">
        <v>0.0</v>
      </c>
      <c r="M539" s="325"/>
      <c r="N539" s="325"/>
      <c r="O539" s="325">
        <v>2.5</v>
      </c>
      <c r="P539" s="325">
        <v>593.0</v>
      </c>
      <c r="Q539" s="325">
        <v>390.0</v>
      </c>
      <c r="R539" s="325"/>
      <c r="S539" s="325">
        <v>1.7</v>
      </c>
      <c r="T539" s="325">
        <v>0.0</v>
      </c>
      <c r="U539" s="325"/>
      <c r="V539" s="325">
        <v>0.01</v>
      </c>
      <c r="W539" s="325">
        <v>0.08</v>
      </c>
      <c r="X539" s="325">
        <v>2.1</v>
      </c>
      <c r="Y539" s="325">
        <v>2.9</v>
      </c>
      <c r="Z539" s="325"/>
      <c r="AA539" s="325"/>
      <c r="AB539" s="325"/>
    </row>
    <row r="540" ht="15.75" customHeight="1">
      <c r="A540" s="325">
        <v>538.0</v>
      </c>
      <c r="B540" s="325" t="s">
        <v>2408</v>
      </c>
      <c r="C540" s="325" t="s">
        <v>2407</v>
      </c>
      <c r="D540" s="325" t="s">
        <v>4592</v>
      </c>
      <c r="E540" s="325">
        <v>136.0</v>
      </c>
      <c r="F540" s="325">
        <v>569.0</v>
      </c>
      <c r="G540" s="325">
        <v>65.9</v>
      </c>
      <c r="H540" s="325">
        <v>31.1</v>
      </c>
      <c r="I540" s="325"/>
      <c r="J540" s="325">
        <v>31.1</v>
      </c>
      <c r="K540" s="325">
        <v>0.4</v>
      </c>
      <c r="L540" s="325">
        <v>0.0</v>
      </c>
      <c r="M540" s="325"/>
      <c r="N540" s="325"/>
      <c r="O540" s="325">
        <v>1.4</v>
      </c>
      <c r="P540" s="325">
        <v>15.0</v>
      </c>
      <c r="Q540" s="325">
        <v>215.0</v>
      </c>
      <c r="R540" s="325"/>
      <c r="S540" s="325">
        <v>1.2</v>
      </c>
      <c r="T540" s="325">
        <v>0.0</v>
      </c>
      <c r="U540" s="325"/>
      <c r="V540" s="325"/>
      <c r="W540" s="325">
        <v>0.15</v>
      </c>
      <c r="X540" s="325">
        <v>3.85</v>
      </c>
      <c r="Y540" s="325">
        <v>0.0</v>
      </c>
      <c r="Z540" s="325"/>
      <c r="AA540" s="325"/>
      <c r="AB540" s="325"/>
    </row>
    <row r="541" ht="15.75" customHeight="1">
      <c r="A541" s="325">
        <v>539.0</v>
      </c>
      <c r="B541" s="325" t="s">
        <v>2411</v>
      </c>
      <c r="C541" s="325" t="s">
        <v>2410</v>
      </c>
      <c r="D541" s="325" t="s">
        <v>4592</v>
      </c>
      <c r="E541" s="325">
        <v>95.0</v>
      </c>
      <c r="F541" s="325">
        <v>397.0</v>
      </c>
      <c r="G541" s="325">
        <v>76.5</v>
      </c>
      <c r="H541" s="325">
        <v>21.3</v>
      </c>
      <c r="I541" s="325"/>
      <c r="J541" s="325">
        <v>21.3</v>
      </c>
      <c r="K541" s="325">
        <v>0.5</v>
      </c>
      <c r="L541" s="325"/>
      <c r="M541" s="325"/>
      <c r="N541" s="325"/>
      <c r="O541" s="325">
        <v>1.2</v>
      </c>
      <c r="P541" s="325">
        <v>23.0</v>
      </c>
      <c r="Q541" s="325">
        <v>177.0</v>
      </c>
      <c r="R541" s="325">
        <v>0.4</v>
      </c>
      <c r="S541" s="325">
        <v>0.1</v>
      </c>
      <c r="T541" s="325">
        <v>0.0</v>
      </c>
      <c r="U541" s="325">
        <v>55.0</v>
      </c>
      <c r="V541" s="325">
        <v>0.01</v>
      </c>
      <c r="W541" s="325">
        <v>0.07</v>
      </c>
      <c r="X541" s="325">
        <v>5.0</v>
      </c>
      <c r="Y541" s="325">
        <v>5.4</v>
      </c>
      <c r="Z541" s="325"/>
      <c r="AA541" s="325"/>
      <c r="AB541" s="325"/>
    </row>
    <row r="542" ht="15.75" customHeight="1">
      <c r="A542" s="325">
        <v>540.0</v>
      </c>
      <c r="B542" s="325" t="s">
        <v>2414</v>
      </c>
      <c r="C542" s="325" t="s">
        <v>2413</v>
      </c>
      <c r="D542" s="325" t="s">
        <v>4592</v>
      </c>
      <c r="E542" s="325">
        <v>267.0</v>
      </c>
      <c r="F542" s="325">
        <v>1116.0</v>
      </c>
      <c r="G542" s="325">
        <v>54.8</v>
      </c>
      <c r="H542" s="325">
        <v>21.7</v>
      </c>
      <c r="I542" s="325"/>
      <c r="J542" s="325">
        <v>21.7</v>
      </c>
      <c r="K542" s="325">
        <v>20.0</v>
      </c>
      <c r="L542" s="325"/>
      <c r="M542" s="325"/>
      <c r="N542" s="325"/>
      <c r="O542" s="325">
        <v>3.2</v>
      </c>
      <c r="P542" s="325">
        <v>382.0</v>
      </c>
      <c r="Q542" s="325">
        <v>490.0</v>
      </c>
      <c r="R542" s="325">
        <v>1.31</v>
      </c>
      <c r="S542" s="325">
        <v>2.92</v>
      </c>
      <c r="T542" s="325">
        <v>0.0</v>
      </c>
      <c r="U542" s="325">
        <v>32.0</v>
      </c>
      <c r="V542" s="325">
        <v>0.08</v>
      </c>
      <c r="W542" s="325">
        <v>0.23</v>
      </c>
      <c r="X542" s="325">
        <v>5.24</v>
      </c>
      <c r="Y542" s="325">
        <v>0.0</v>
      </c>
      <c r="Z542" s="325">
        <v>0.0</v>
      </c>
      <c r="AA542" s="325">
        <v>505.0</v>
      </c>
      <c r="AB542" s="325">
        <v>397.0</v>
      </c>
    </row>
    <row r="543" ht="15.75" customHeight="1">
      <c r="A543" s="325">
        <v>541.0</v>
      </c>
      <c r="B543" s="325" t="s">
        <v>2417</v>
      </c>
      <c r="C543" s="325" t="s">
        <v>2416</v>
      </c>
      <c r="D543" s="325" t="s">
        <v>4592</v>
      </c>
      <c r="E543" s="325">
        <v>151.0</v>
      </c>
      <c r="F543" s="325">
        <v>631.0</v>
      </c>
      <c r="G543" s="325">
        <v>68.0</v>
      </c>
      <c r="H543" s="325">
        <v>22.2</v>
      </c>
      <c r="I543" s="325"/>
      <c r="J543" s="325">
        <v>22.2</v>
      </c>
      <c r="K543" s="325">
        <v>6.9</v>
      </c>
      <c r="L543" s="325"/>
      <c r="M543" s="325"/>
      <c r="N543" s="325"/>
      <c r="O543" s="325">
        <v>2.9</v>
      </c>
      <c r="P543" s="325">
        <v>240.0</v>
      </c>
      <c r="Q543" s="325">
        <v>366.0</v>
      </c>
      <c r="R543" s="325">
        <v>1.4</v>
      </c>
      <c r="S543" s="325">
        <v>2.3</v>
      </c>
      <c r="T543" s="325">
        <v>0.0</v>
      </c>
      <c r="U543" s="325">
        <v>34.0</v>
      </c>
      <c r="V543" s="325">
        <v>0.04</v>
      </c>
      <c r="W543" s="325">
        <v>0.23</v>
      </c>
      <c r="X543" s="325">
        <v>4.2</v>
      </c>
      <c r="Y543" s="325">
        <v>1.0</v>
      </c>
      <c r="Z543" s="325">
        <v>0.0</v>
      </c>
      <c r="AA543" s="325">
        <v>414.0</v>
      </c>
      <c r="AB543" s="325">
        <v>341.0</v>
      </c>
    </row>
    <row r="544" ht="15.75" customHeight="1">
      <c r="A544" s="325">
        <v>542.0</v>
      </c>
      <c r="B544" s="325" t="s">
        <v>2420</v>
      </c>
      <c r="C544" s="325" t="s">
        <v>2419</v>
      </c>
      <c r="D544" s="325" t="s">
        <v>4592</v>
      </c>
      <c r="E544" s="325">
        <v>171.0</v>
      </c>
      <c r="F544" s="325">
        <v>714.0</v>
      </c>
      <c r="G544" s="325">
        <v>65.4</v>
      </c>
      <c r="H544" s="325">
        <v>22.4</v>
      </c>
      <c r="I544" s="325"/>
      <c r="J544" s="325">
        <v>22.4</v>
      </c>
      <c r="K544" s="325">
        <v>9.0</v>
      </c>
      <c r="L544" s="325"/>
      <c r="M544" s="325"/>
      <c r="N544" s="325"/>
      <c r="O544" s="325">
        <v>3.2</v>
      </c>
      <c r="P544" s="325">
        <v>151.0</v>
      </c>
      <c r="Q544" s="325">
        <v>473.0</v>
      </c>
      <c r="R544" s="325">
        <v>1.31</v>
      </c>
      <c r="S544" s="325">
        <v>1.6</v>
      </c>
      <c r="T544" s="325">
        <v>0.0</v>
      </c>
      <c r="U544" s="325">
        <v>32.0</v>
      </c>
      <c r="V544" s="325">
        <v>1.3</v>
      </c>
      <c r="W544" s="325">
        <v>0.04</v>
      </c>
      <c r="X544" s="325">
        <v>3.0</v>
      </c>
      <c r="Y544" s="325">
        <v>3.0</v>
      </c>
      <c r="Z544" s="325"/>
      <c r="AA544" s="325"/>
      <c r="AB544" s="325"/>
    </row>
    <row r="545" ht="15.75" customHeight="1">
      <c r="A545" s="325">
        <v>543.0</v>
      </c>
      <c r="B545" s="325" t="s">
        <v>2423</v>
      </c>
      <c r="C545" s="325" t="s">
        <v>2422</v>
      </c>
      <c r="D545" s="325" t="s">
        <v>4592</v>
      </c>
      <c r="E545" s="325">
        <v>202.0</v>
      </c>
      <c r="F545" s="325">
        <v>846.0</v>
      </c>
      <c r="G545" s="325">
        <v>60.6</v>
      </c>
      <c r="H545" s="325">
        <v>25.8</v>
      </c>
      <c r="I545" s="325"/>
      <c r="J545" s="325">
        <v>25.8</v>
      </c>
      <c r="K545" s="325">
        <v>11.0</v>
      </c>
      <c r="L545" s="325"/>
      <c r="M545" s="325"/>
      <c r="N545" s="325"/>
      <c r="O545" s="325">
        <v>2.4</v>
      </c>
      <c r="P545" s="325">
        <v>84.0</v>
      </c>
      <c r="Q545" s="325">
        <v>453.0</v>
      </c>
      <c r="R545" s="325">
        <v>1.31</v>
      </c>
      <c r="S545" s="325">
        <v>1.1</v>
      </c>
      <c r="T545" s="325">
        <v>0.0</v>
      </c>
      <c r="U545" s="325">
        <v>32.0</v>
      </c>
      <c r="V545" s="325">
        <v>1.1</v>
      </c>
      <c r="W545" s="325">
        <v>0.06</v>
      </c>
      <c r="X545" s="325">
        <v>2.9</v>
      </c>
      <c r="Y545" s="325">
        <v>1.7</v>
      </c>
      <c r="Z545" s="325"/>
      <c r="AA545" s="325"/>
      <c r="AB545" s="325"/>
    </row>
    <row r="546" ht="15.75" customHeight="1">
      <c r="A546" s="325">
        <v>544.0</v>
      </c>
      <c r="B546" s="325" t="s">
        <v>2426</v>
      </c>
      <c r="C546" s="325" t="s">
        <v>2425</v>
      </c>
      <c r="D546" s="325" t="s">
        <v>4592</v>
      </c>
      <c r="E546" s="325">
        <v>146.0</v>
      </c>
      <c r="F546" s="325">
        <v>610.0</v>
      </c>
      <c r="G546" s="325">
        <v>71.3</v>
      </c>
      <c r="H546" s="325">
        <v>20.2</v>
      </c>
      <c r="I546" s="325"/>
      <c r="J546" s="325">
        <v>20.2</v>
      </c>
      <c r="K546" s="325">
        <v>6.6</v>
      </c>
      <c r="L546" s="325">
        <v>0.0</v>
      </c>
      <c r="M546" s="325"/>
      <c r="N546" s="325"/>
      <c r="O546" s="325">
        <v>1.0</v>
      </c>
      <c r="P546" s="325">
        <v>41.0</v>
      </c>
      <c r="Q546" s="325"/>
      <c r="R546" s="325"/>
      <c r="S546" s="325">
        <v>1.9</v>
      </c>
      <c r="T546" s="325">
        <v>0.0</v>
      </c>
      <c r="U546" s="325"/>
      <c r="V546" s="325"/>
      <c r="W546" s="325"/>
      <c r="X546" s="325"/>
      <c r="Y546" s="325"/>
      <c r="Z546" s="325"/>
      <c r="AA546" s="325"/>
      <c r="AB546" s="325"/>
    </row>
    <row r="547" ht="15.75" customHeight="1">
      <c r="A547" s="325">
        <v>545.0</v>
      </c>
      <c r="B547" s="325" t="s">
        <v>2429</v>
      </c>
      <c r="C547" s="325" t="s">
        <v>2428</v>
      </c>
      <c r="D547" s="325" t="s">
        <v>4592</v>
      </c>
      <c r="E547" s="325">
        <v>96.0</v>
      </c>
      <c r="F547" s="325">
        <v>402.0</v>
      </c>
      <c r="G547" s="325">
        <v>78.1</v>
      </c>
      <c r="H547" s="325">
        <v>20.1</v>
      </c>
      <c r="I547" s="325"/>
      <c r="J547" s="325">
        <v>20.1</v>
      </c>
      <c r="K547" s="325">
        <v>1.7</v>
      </c>
      <c r="L547" s="325">
        <v>0.0</v>
      </c>
      <c r="M547" s="325">
        <v>0.0</v>
      </c>
      <c r="N547" s="325">
        <v>0.0</v>
      </c>
      <c r="O547" s="325">
        <v>0.9</v>
      </c>
      <c r="P547" s="325">
        <v>10.0</v>
      </c>
      <c r="Q547" s="325">
        <v>170.0</v>
      </c>
      <c r="R547" s="325">
        <v>0.33</v>
      </c>
      <c r="S547" s="325">
        <v>0.56</v>
      </c>
      <c r="T547" s="325"/>
      <c r="U547" s="325">
        <v>0.0</v>
      </c>
      <c r="V547" s="325">
        <v>0.04</v>
      </c>
      <c r="W547" s="325">
        <v>0.06</v>
      </c>
      <c r="X547" s="325">
        <v>3.9</v>
      </c>
      <c r="Y547" s="325">
        <v>0.0</v>
      </c>
      <c r="Z547" s="325">
        <v>0.0</v>
      </c>
      <c r="AA547" s="325">
        <v>52.0</v>
      </c>
      <c r="AB547" s="325">
        <v>302.0</v>
      </c>
    </row>
    <row r="548" ht="15.75" customHeight="1">
      <c r="A548" s="325">
        <v>546.0</v>
      </c>
      <c r="B548" s="325" t="s">
        <v>2432</v>
      </c>
      <c r="C548" s="325" t="s">
        <v>2431</v>
      </c>
      <c r="D548" s="325" t="s">
        <v>4592</v>
      </c>
      <c r="E548" s="325">
        <v>89.0</v>
      </c>
      <c r="F548" s="325">
        <v>371.0</v>
      </c>
      <c r="G548" s="325">
        <v>78.8</v>
      </c>
      <c r="H548" s="325">
        <v>19.5</v>
      </c>
      <c r="I548" s="325"/>
      <c r="J548" s="325">
        <v>19.5</v>
      </c>
      <c r="K548" s="325">
        <v>0.6</v>
      </c>
      <c r="L548" s="325"/>
      <c r="M548" s="325"/>
      <c r="N548" s="325"/>
      <c r="O548" s="325">
        <v>1.1</v>
      </c>
      <c r="P548" s="325">
        <v>20.0</v>
      </c>
      <c r="Q548" s="325">
        <v>229.0</v>
      </c>
      <c r="R548" s="325"/>
      <c r="S548" s="325">
        <v>3.43</v>
      </c>
      <c r="T548" s="325">
        <v>0.0</v>
      </c>
      <c r="U548" s="325"/>
      <c r="V548" s="325">
        <v>0.04</v>
      </c>
      <c r="W548" s="325">
        <v>0.13</v>
      </c>
      <c r="X548" s="325">
        <v>4.5</v>
      </c>
      <c r="Y548" s="325">
        <v>29.3</v>
      </c>
      <c r="Z548" s="325"/>
      <c r="AA548" s="325"/>
      <c r="AB548" s="325"/>
    </row>
    <row r="549" ht="15.75" customHeight="1">
      <c r="A549" s="325">
        <v>547.0</v>
      </c>
      <c r="B549" s="325" t="s">
        <v>2435</v>
      </c>
      <c r="C549" s="325" t="s">
        <v>2434</v>
      </c>
      <c r="D549" s="325" t="s">
        <v>4592</v>
      </c>
      <c r="E549" s="325">
        <v>186.0</v>
      </c>
      <c r="F549" s="325">
        <v>776.0</v>
      </c>
      <c r="G549" s="325">
        <v>38.3</v>
      </c>
      <c r="H549" s="325">
        <v>38.6</v>
      </c>
      <c r="I549" s="325"/>
      <c r="J549" s="325">
        <v>38.6</v>
      </c>
      <c r="K549" s="325">
        <v>2.3</v>
      </c>
      <c r="L549" s="325">
        <v>0.0</v>
      </c>
      <c r="M549" s="325"/>
      <c r="N549" s="325"/>
      <c r="O549" s="325">
        <v>19.7</v>
      </c>
      <c r="P549" s="325"/>
      <c r="Q549" s="325"/>
      <c r="R549" s="325"/>
      <c r="S549" s="325"/>
      <c r="T549" s="325">
        <v>0.0</v>
      </c>
      <c r="U549" s="325"/>
      <c r="V549" s="325"/>
      <c r="W549" s="325"/>
      <c r="X549" s="325"/>
      <c r="Y549" s="325"/>
      <c r="Z549" s="325"/>
      <c r="AA549" s="325"/>
      <c r="AB549" s="325"/>
    </row>
    <row r="550" ht="15.75" customHeight="1">
      <c r="A550" s="325">
        <v>548.0</v>
      </c>
      <c r="B550" s="325" t="s">
        <v>2438</v>
      </c>
      <c r="C550" s="325" t="s">
        <v>2437</v>
      </c>
      <c r="D550" s="325" t="s">
        <v>4592</v>
      </c>
      <c r="E550" s="325">
        <v>85.0</v>
      </c>
      <c r="F550" s="325">
        <v>356.0</v>
      </c>
      <c r="G550" s="325">
        <v>78.8</v>
      </c>
      <c r="H550" s="325">
        <v>19.2</v>
      </c>
      <c r="I550" s="325"/>
      <c r="J550" s="325">
        <v>19.2</v>
      </c>
      <c r="K550" s="325">
        <v>0.3</v>
      </c>
      <c r="L550" s="325">
        <v>0.0</v>
      </c>
      <c r="M550" s="325"/>
      <c r="N550" s="325"/>
      <c r="O550" s="325">
        <v>1.0</v>
      </c>
      <c r="P550" s="325">
        <v>84.0</v>
      </c>
      <c r="Q550" s="325">
        <v>141.0</v>
      </c>
      <c r="R550" s="325"/>
      <c r="S550" s="325">
        <v>0.1</v>
      </c>
      <c r="T550" s="325">
        <v>0.0</v>
      </c>
      <c r="U550" s="325"/>
      <c r="V550" s="325">
        <v>0.02</v>
      </c>
      <c r="W550" s="325">
        <v>0.07</v>
      </c>
      <c r="X550" s="325">
        <v>0.95</v>
      </c>
      <c r="Y550" s="325">
        <v>4.7</v>
      </c>
      <c r="Z550" s="325"/>
      <c r="AA550" s="325"/>
      <c r="AB550" s="325"/>
    </row>
    <row r="551" ht="15.75" customHeight="1">
      <c r="A551" s="325">
        <v>549.0</v>
      </c>
      <c r="B551" s="325" t="s">
        <v>2441</v>
      </c>
      <c r="C551" s="325" t="s">
        <v>2440</v>
      </c>
      <c r="D551" s="325" t="s">
        <v>4592</v>
      </c>
      <c r="E551" s="325">
        <v>110.0</v>
      </c>
      <c r="F551" s="325">
        <v>460.0</v>
      </c>
      <c r="G551" s="325">
        <v>75.3</v>
      </c>
      <c r="H551" s="325">
        <v>20.9</v>
      </c>
      <c r="I551" s="325"/>
      <c r="J551" s="325">
        <v>20.9</v>
      </c>
      <c r="K551" s="325">
        <v>2.3</v>
      </c>
      <c r="L551" s="325"/>
      <c r="M551" s="325"/>
      <c r="N551" s="325"/>
      <c r="O551" s="325">
        <v>1.2</v>
      </c>
      <c r="P551" s="325">
        <v>8.0</v>
      </c>
      <c r="Q551" s="325">
        <v>248.0</v>
      </c>
      <c r="R551" s="325">
        <v>0.66</v>
      </c>
      <c r="S551" s="325">
        <v>0.2</v>
      </c>
      <c r="T551" s="325">
        <v>0.0</v>
      </c>
      <c r="U551" s="325">
        <v>17.0</v>
      </c>
      <c r="V551" s="325">
        <v>0.01</v>
      </c>
      <c r="W551" s="325">
        <v>0.22</v>
      </c>
      <c r="X551" s="325">
        <v>3.15</v>
      </c>
      <c r="Y551" s="325">
        <v>8.4</v>
      </c>
      <c r="Z551" s="325"/>
      <c r="AA551" s="325"/>
      <c r="AB551" s="325"/>
    </row>
    <row r="552" ht="15.75" customHeight="1">
      <c r="A552" s="325">
        <v>550.0</v>
      </c>
      <c r="B552" s="325" t="s">
        <v>2444</v>
      </c>
      <c r="C552" s="325" t="s">
        <v>2443</v>
      </c>
      <c r="D552" s="325" t="s">
        <v>4592</v>
      </c>
      <c r="E552" s="325">
        <v>167.0</v>
      </c>
      <c r="F552" s="325">
        <v>699.0</v>
      </c>
      <c r="G552" s="325">
        <v>66.8</v>
      </c>
      <c r="H552" s="325">
        <v>21.5</v>
      </c>
      <c r="I552" s="325"/>
      <c r="J552" s="325">
        <v>21.5</v>
      </c>
      <c r="K552" s="325">
        <v>9.0</v>
      </c>
      <c r="L552" s="325">
        <v>0.0</v>
      </c>
      <c r="M552" s="325"/>
      <c r="N552" s="325"/>
      <c r="O552" s="325">
        <v>1.2</v>
      </c>
      <c r="P552" s="325"/>
      <c r="Q552" s="325"/>
      <c r="R552" s="325"/>
      <c r="S552" s="325"/>
      <c r="T552" s="325">
        <v>0.0</v>
      </c>
      <c r="U552" s="325"/>
      <c r="V552" s="325"/>
      <c r="W552" s="325"/>
      <c r="X552" s="325"/>
      <c r="Y552" s="325"/>
      <c r="Z552" s="325"/>
      <c r="AA552" s="325"/>
      <c r="AB552" s="325"/>
    </row>
    <row r="553" ht="15.75" customHeight="1">
      <c r="A553" s="325">
        <v>551.0</v>
      </c>
      <c r="B553" s="325" t="s">
        <v>2447</v>
      </c>
      <c r="C553" s="325" t="s">
        <v>2446</v>
      </c>
      <c r="D553" s="325" t="s">
        <v>4592</v>
      </c>
      <c r="E553" s="325">
        <v>111.0</v>
      </c>
      <c r="F553" s="325">
        <v>465.0</v>
      </c>
      <c r="G553" s="325">
        <v>75.8</v>
      </c>
      <c r="H553" s="325">
        <v>19.5</v>
      </c>
      <c r="I553" s="325"/>
      <c r="J553" s="325">
        <v>19.5</v>
      </c>
      <c r="K553" s="325">
        <v>3.1</v>
      </c>
      <c r="L553" s="325"/>
      <c r="M553" s="325"/>
      <c r="N553" s="325"/>
      <c r="O553" s="325">
        <v>1.2</v>
      </c>
      <c r="P553" s="325">
        <v>19.0</v>
      </c>
      <c r="Q553" s="325">
        <v>245.0</v>
      </c>
      <c r="R553" s="325">
        <v>0.66</v>
      </c>
      <c r="S553" s="325">
        <v>0.22</v>
      </c>
      <c r="T553" s="325">
        <v>0.0</v>
      </c>
      <c r="U553" s="325">
        <v>17.0</v>
      </c>
      <c r="V553" s="325">
        <v>0.35</v>
      </c>
      <c r="W553" s="325">
        <v>0.33</v>
      </c>
      <c r="X553" s="325">
        <v>4.5</v>
      </c>
      <c r="Y553" s="325">
        <v>1.0</v>
      </c>
      <c r="Z553" s="325">
        <v>0.0</v>
      </c>
      <c r="AA553" s="325">
        <v>52.0</v>
      </c>
      <c r="AB553" s="325">
        <v>361.0</v>
      </c>
    </row>
    <row r="554" ht="15.75" customHeight="1">
      <c r="A554" s="325">
        <v>552.0</v>
      </c>
      <c r="B554" s="325" t="s">
        <v>2450</v>
      </c>
      <c r="C554" s="325" t="s">
        <v>2449</v>
      </c>
      <c r="D554" s="325" t="s">
        <v>4592</v>
      </c>
      <c r="E554" s="325">
        <v>86.0</v>
      </c>
      <c r="F554" s="325">
        <v>360.0</v>
      </c>
      <c r="G554" s="325">
        <v>77.3</v>
      </c>
      <c r="H554" s="325">
        <v>15.5</v>
      </c>
      <c r="I554" s="325"/>
      <c r="J554" s="325">
        <v>15.5</v>
      </c>
      <c r="K554" s="325">
        <v>2.2</v>
      </c>
      <c r="L554" s="325">
        <v>0.0</v>
      </c>
      <c r="M554" s="325"/>
      <c r="N554" s="325"/>
      <c r="O554" s="325">
        <v>1.5</v>
      </c>
      <c r="P554" s="325">
        <v>319.0</v>
      </c>
      <c r="Q554" s="325">
        <v>252.0</v>
      </c>
      <c r="R554" s="325"/>
      <c r="S554" s="325">
        <v>1.9</v>
      </c>
      <c r="T554" s="325">
        <v>0.0</v>
      </c>
      <c r="U554" s="325"/>
      <c r="V554" s="325">
        <v>0.03</v>
      </c>
      <c r="W554" s="325">
        <v>0.05</v>
      </c>
      <c r="X554" s="325">
        <v>1.7</v>
      </c>
      <c r="Y554" s="325">
        <v>2.7</v>
      </c>
      <c r="Z554" s="325"/>
      <c r="AA554" s="325"/>
      <c r="AB554" s="325"/>
    </row>
    <row r="555" ht="15.75" customHeight="1">
      <c r="A555" s="325">
        <v>553.0</v>
      </c>
      <c r="B555" s="325" t="s">
        <v>2453</v>
      </c>
      <c r="C555" s="325" t="s">
        <v>2452</v>
      </c>
      <c r="D555" s="325" t="s">
        <v>4592</v>
      </c>
      <c r="E555" s="325">
        <v>85.0</v>
      </c>
      <c r="F555" s="325">
        <v>356.0</v>
      </c>
      <c r="G555" s="325">
        <v>77.6</v>
      </c>
      <c r="H555" s="325">
        <v>16.9</v>
      </c>
      <c r="I555" s="325"/>
      <c r="J555" s="325">
        <v>16.9</v>
      </c>
      <c r="K555" s="325">
        <v>1.4</v>
      </c>
      <c r="L555" s="325">
        <v>0.0</v>
      </c>
      <c r="M555" s="325"/>
      <c r="N555" s="325"/>
      <c r="O555" s="325">
        <v>1.5</v>
      </c>
      <c r="P555" s="325">
        <v>723.0</v>
      </c>
      <c r="Q555" s="325">
        <v>244.0</v>
      </c>
      <c r="R555" s="325"/>
      <c r="S555" s="325">
        <v>1.9</v>
      </c>
      <c r="T555" s="325">
        <v>0.0</v>
      </c>
      <c r="U555" s="325"/>
      <c r="V555" s="325">
        <v>0.01</v>
      </c>
      <c r="W555" s="325">
        <v>0.1</v>
      </c>
      <c r="X555" s="325">
        <v>3.0</v>
      </c>
      <c r="Y555" s="325">
        <v>2.3</v>
      </c>
      <c r="Z555" s="325"/>
      <c r="AA555" s="325"/>
      <c r="AB555" s="325"/>
    </row>
    <row r="556" ht="15.75" customHeight="1">
      <c r="A556" s="325">
        <v>554.0</v>
      </c>
      <c r="B556" s="325" t="s">
        <v>2456</v>
      </c>
      <c r="C556" s="325" t="s">
        <v>2455</v>
      </c>
      <c r="D556" s="325" t="s">
        <v>4592</v>
      </c>
      <c r="E556" s="325">
        <v>286.0</v>
      </c>
      <c r="F556" s="325">
        <v>1196.0</v>
      </c>
      <c r="G556" s="325">
        <v>24.1</v>
      </c>
      <c r="H556" s="325">
        <v>47.3</v>
      </c>
      <c r="I556" s="325"/>
      <c r="J556" s="325">
        <v>47.3</v>
      </c>
      <c r="K556" s="325">
        <v>9.3</v>
      </c>
      <c r="L556" s="325">
        <v>0.0</v>
      </c>
      <c r="M556" s="325"/>
      <c r="N556" s="325"/>
      <c r="O556" s="325">
        <v>17.6</v>
      </c>
      <c r="P556" s="325">
        <v>308.0</v>
      </c>
      <c r="Q556" s="325">
        <v>398.0</v>
      </c>
      <c r="R556" s="325"/>
      <c r="S556" s="325">
        <v>6.0</v>
      </c>
      <c r="T556" s="325">
        <v>0.0</v>
      </c>
      <c r="U556" s="325"/>
      <c r="V556" s="325">
        <v>0.39</v>
      </c>
      <c r="W556" s="325">
        <v>0.21</v>
      </c>
      <c r="X556" s="325"/>
      <c r="Y556" s="325">
        <v>1.2</v>
      </c>
      <c r="Z556" s="325"/>
      <c r="AA556" s="325"/>
      <c r="AB556" s="325"/>
    </row>
    <row r="557" ht="15.75" customHeight="1">
      <c r="A557" s="325">
        <v>555.0</v>
      </c>
      <c r="B557" s="325" t="s">
        <v>2459</v>
      </c>
      <c r="C557" s="325" t="s">
        <v>2458</v>
      </c>
      <c r="D557" s="325" t="s">
        <v>4592</v>
      </c>
      <c r="E557" s="325">
        <v>78.0</v>
      </c>
      <c r="F557" s="325">
        <v>326.0</v>
      </c>
      <c r="G557" s="325">
        <v>79.3</v>
      </c>
      <c r="H557" s="325">
        <v>15.9</v>
      </c>
      <c r="I557" s="325"/>
      <c r="J557" s="325">
        <v>15.9</v>
      </c>
      <c r="K557" s="325">
        <v>1.1</v>
      </c>
      <c r="L557" s="325">
        <v>0.0</v>
      </c>
      <c r="M557" s="325"/>
      <c r="N557" s="325"/>
      <c r="O557" s="325">
        <v>2.4</v>
      </c>
      <c r="P557" s="325">
        <v>302.0</v>
      </c>
      <c r="Q557" s="325">
        <v>99.0</v>
      </c>
      <c r="R557" s="325"/>
      <c r="S557" s="325">
        <v>1.3</v>
      </c>
      <c r="T557" s="325">
        <v>0.0</v>
      </c>
      <c r="U557" s="325"/>
      <c r="V557" s="325">
        <v>0.02</v>
      </c>
      <c r="W557" s="325">
        <v>0.2</v>
      </c>
      <c r="X557" s="325"/>
      <c r="Y557" s="325">
        <v>2.0</v>
      </c>
      <c r="Z557" s="325"/>
      <c r="AA557" s="325"/>
      <c r="AB557" s="325"/>
    </row>
    <row r="558" ht="15.75" customHeight="1">
      <c r="A558" s="325">
        <v>556.0</v>
      </c>
      <c r="B558" s="325" t="s">
        <v>2462</v>
      </c>
      <c r="C558" s="325" t="s">
        <v>2461</v>
      </c>
      <c r="D558" s="325" t="s">
        <v>4592</v>
      </c>
      <c r="E558" s="325">
        <v>91.0</v>
      </c>
      <c r="F558" s="325">
        <v>380.0</v>
      </c>
      <c r="G558" s="325">
        <v>78.1</v>
      </c>
      <c r="H558" s="325">
        <v>16.0</v>
      </c>
      <c r="I558" s="325"/>
      <c r="J558" s="325">
        <v>16.0</v>
      </c>
      <c r="K558" s="325">
        <v>1.1</v>
      </c>
      <c r="L558" s="325">
        <v>3.1</v>
      </c>
      <c r="M558" s="325"/>
      <c r="N558" s="325"/>
      <c r="O558" s="325">
        <v>1.7</v>
      </c>
      <c r="P558" s="325">
        <v>9.0</v>
      </c>
      <c r="Q558" s="325">
        <v>180.0</v>
      </c>
      <c r="R558" s="325">
        <v>1.53</v>
      </c>
      <c r="S558" s="325">
        <v>0.08</v>
      </c>
      <c r="T558" s="325">
        <v>0.0</v>
      </c>
      <c r="U558" s="325">
        <v>10.0</v>
      </c>
      <c r="V558" s="325">
        <v>0.02</v>
      </c>
      <c r="W558" s="325">
        <v>0.06</v>
      </c>
      <c r="X558" s="325">
        <v>1.8</v>
      </c>
      <c r="Y558" s="325">
        <v>2.3</v>
      </c>
      <c r="Z558" s="325"/>
      <c r="AA558" s="325"/>
      <c r="AB558" s="325"/>
    </row>
    <row r="559" ht="15.75" customHeight="1">
      <c r="A559" s="325">
        <v>557.0</v>
      </c>
      <c r="B559" s="325" t="s">
        <v>2465</v>
      </c>
      <c r="C559" s="325" t="s">
        <v>2464</v>
      </c>
      <c r="D559" s="325" t="s">
        <v>4592</v>
      </c>
      <c r="E559" s="325">
        <v>396.0</v>
      </c>
      <c r="F559" s="325">
        <v>1658.0</v>
      </c>
      <c r="G559" s="325">
        <v>5.9</v>
      </c>
      <c r="H559" s="325">
        <v>91.8</v>
      </c>
      <c r="I559" s="325"/>
      <c r="J559" s="325">
        <v>91.8</v>
      </c>
      <c r="K559" s="325">
        <v>0.3</v>
      </c>
      <c r="L559" s="325">
        <v>0.5</v>
      </c>
      <c r="M559" s="325"/>
      <c r="N559" s="325"/>
      <c r="O559" s="325">
        <v>1.6</v>
      </c>
      <c r="P559" s="325"/>
      <c r="Q559" s="325"/>
      <c r="R559" s="325"/>
      <c r="S559" s="325"/>
      <c r="T559" s="325"/>
      <c r="U559" s="325"/>
      <c r="V559" s="325"/>
      <c r="W559" s="325"/>
      <c r="X559" s="325"/>
      <c r="Y559" s="325"/>
      <c r="Z559" s="325"/>
      <c r="AA559" s="325"/>
      <c r="AB559" s="325"/>
    </row>
    <row r="560" ht="15.75" customHeight="1">
      <c r="A560" s="325">
        <v>558.0</v>
      </c>
      <c r="B560" s="325" t="s">
        <v>2468</v>
      </c>
      <c r="C560" s="325" t="s">
        <v>2467</v>
      </c>
      <c r="D560" s="325" t="s">
        <v>4592</v>
      </c>
      <c r="E560" s="325">
        <v>80.0</v>
      </c>
      <c r="F560" s="325">
        <v>334.0</v>
      </c>
      <c r="G560" s="325">
        <v>81.6</v>
      </c>
      <c r="H560" s="325">
        <v>13.6</v>
      </c>
      <c r="I560" s="325"/>
      <c r="J560" s="325">
        <v>13.6</v>
      </c>
      <c r="K560" s="325">
        <v>1.4</v>
      </c>
      <c r="L560" s="325">
        <v>2.2</v>
      </c>
      <c r="M560" s="325"/>
      <c r="N560" s="325"/>
      <c r="O560" s="325">
        <v>1.1</v>
      </c>
      <c r="P560" s="325">
        <v>53.0</v>
      </c>
      <c r="Q560" s="325">
        <v>126.0</v>
      </c>
      <c r="R560" s="325">
        <v>1.68</v>
      </c>
      <c r="S560" s="325">
        <v>3.0</v>
      </c>
      <c r="T560" s="325">
        <v>0.0</v>
      </c>
      <c r="U560" s="325">
        <v>45.0</v>
      </c>
      <c r="V560" s="325">
        <v>0.02</v>
      </c>
      <c r="W560" s="325">
        <v>0.05</v>
      </c>
      <c r="X560" s="325">
        <v>1.49</v>
      </c>
      <c r="Y560" s="325">
        <v>3.2</v>
      </c>
      <c r="Z560" s="325"/>
      <c r="AA560" s="325"/>
      <c r="AB560" s="325"/>
    </row>
    <row r="561" ht="15.75" customHeight="1">
      <c r="A561" s="325">
        <v>559.0</v>
      </c>
      <c r="B561" s="325" t="s">
        <v>2471</v>
      </c>
      <c r="C561" s="325" t="s">
        <v>2470</v>
      </c>
      <c r="D561" s="325" t="s">
        <v>5166</v>
      </c>
      <c r="E561" s="325">
        <v>90.0</v>
      </c>
      <c r="F561" s="325">
        <v>377.0</v>
      </c>
      <c r="G561" s="325">
        <v>78.0</v>
      </c>
      <c r="H561" s="325">
        <v>18.6</v>
      </c>
      <c r="I561" s="325"/>
      <c r="J561" s="325">
        <v>18.6</v>
      </c>
      <c r="K561" s="325">
        <v>1.2</v>
      </c>
      <c r="L561" s="325">
        <v>0.0</v>
      </c>
      <c r="M561" s="325"/>
      <c r="N561" s="325"/>
      <c r="O561" s="325">
        <v>1.5</v>
      </c>
      <c r="P561" s="325">
        <v>33.0</v>
      </c>
      <c r="Q561" s="325">
        <v>132.0</v>
      </c>
      <c r="R561" s="325"/>
      <c r="S561" s="325">
        <v>2.5</v>
      </c>
      <c r="T561" s="325"/>
      <c r="U561" s="325"/>
      <c r="V561" s="325">
        <v>0.12</v>
      </c>
      <c r="W561" s="325">
        <v>0.21</v>
      </c>
      <c r="X561" s="325">
        <v>0.0</v>
      </c>
      <c r="Y561" s="325">
        <v>2.8</v>
      </c>
      <c r="Z561" s="325"/>
      <c r="AA561" s="325"/>
      <c r="AB561" s="325"/>
    </row>
    <row r="562" ht="15.75" customHeight="1">
      <c r="A562" s="325">
        <v>560.0</v>
      </c>
      <c r="B562" s="325" t="s">
        <v>2474</v>
      </c>
      <c r="C562" s="325" t="s">
        <v>2473</v>
      </c>
      <c r="D562" s="325" t="s">
        <v>5166</v>
      </c>
      <c r="E562" s="325">
        <v>111.0</v>
      </c>
      <c r="F562" s="325">
        <v>464.0</v>
      </c>
      <c r="G562" s="325">
        <v>79.2</v>
      </c>
      <c r="H562" s="325">
        <v>14.2</v>
      </c>
      <c r="I562" s="325"/>
      <c r="J562" s="325">
        <v>14.2</v>
      </c>
      <c r="K562" s="325">
        <v>5.6</v>
      </c>
      <c r="L562" s="325">
        <v>0.0</v>
      </c>
      <c r="M562" s="325"/>
      <c r="N562" s="325"/>
      <c r="O562" s="325">
        <v>1.0</v>
      </c>
      <c r="P562" s="325">
        <v>17.0</v>
      </c>
      <c r="Q562" s="325">
        <v>130.0</v>
      </c>
      <c r="R562" s="325"/>
      <c r="S562" s="325">
        <v>2.1</v>
      </c>
      <c r="T562" s="325"/>
      <c r="U562" s="325"/>
      <c r="V562" s="325">
        <v>0.02</v>
      </c>
      <c r="W562" s="325">
        <v>0.24</v>
      </c>
      <c r="X562" s="325">
        <v>1.8</v>
      </c>
      <c r="Y562" s="325">
        <v>0.0</v>
      </c>
      <c r="Z562" s="325"/>
      <c r="AA562" s="325"/>
      <c r="AB562" s="325"/>
    </row>
    <row r="563" ht="15.75" customHeight="1">
      <c r="A563" s="325">
        <v>561.0</v>
      </c>
      <c r="B563" s="325" t="s">
        <v>2477</v>
      </c>
      <c r="C563" s="325" t="s">
        <v>2476</v>
      </c>
      <c r="D563" s="325" t="s">
        <v>5166</v>
      </c>
      <c r="E563" s="325">
        <v>115.0</v>
      </c>
      <c r="F563" s="325">
        <v>456.0</v>
      </c>
      <c r="G563" s="325">
        <v>77.0</v>
      </c>
      <c r="H563" s="325">
        <v>15.9</v>
      </c>
      <c r="I563" s="325"/>
      <c r="J563" s="325">
        <v>15.9</v>
      </c>
      <c r="K563" s="325">
        <v>4.6</v>
      </c>
      <c r="L563" s="325">
        <v>1.4</v>
      </c>
      <c r="M563" s="325">
        <v>1.4</v>
      </c>
      <c r="N563" s="325">
        <v>0.0</v>
      </c>
      <c r="O563" s="325">
        <v>1.1</v>
      </c>
      <c r="P563" s="325">
        <v>17.0</v>
      </c>
      <c r="Q563" s="325">
        <v>194.0</v>
      </c>
      <c r="R563" s="325">
        <v>1.87</v>
      </c>
      <c r="S563" s="325">
        <v>2.8</v>
      </c>
      <c r="T563" s="325"/>
      <c r="U563" s="325">
        <v>0.0</v>
      </c>
      <c r="V563" s="325">
        <v>0.22</v>
      </c>
      <c r="W563" s="325">
        <v>0.51</v>
      </c>
      <c r="X563" s="325">
        <v>5.5</v>
      </c>
      <c r="Y563" s="325">
        <v>3.8</v>
      </c>
      <c r="Z563" s="325"/>
      <c r="AA563" s="325"/>
      <c r="AB563" s="325"/>
    </row>
    <row r="564" ht="15.75" customHeight="1">
      <c r="A564" s="325">
        <v>562.0</v>
      </c>
      <c r="B564" s="325" t="s">
        <v>2480</v>
      </c>
      <c r="C564" s="325" t="s">
        <v>2479</v>
      </c>
      <c r="D564" s="325" t="s">
        <v>5166</v>
      </c>
      <c r="E564" s="325">
        <v>131.0</v>
      </c>
      <c r="F564" s="325">
        <v>549.0</v>
      </c>
      <c r="G564" s="325">
        <v>72.1</v>
      </c>
      <c r="H564" s="325">
        <v>19.9</v>
      </c>
      <c r="I564" s="325"/>
      <c r="J564" s="325">
        <v>19.9</v>
      </c>
      <c r="K564" s="325">
        <v>4.0</v>
      </c>
      <c r="L564" s="325">
        <v>2.6</v>
      </c>
      <c r="M564" s="325">
        <v>2.6</v>
      </c>
      <c r="N564" s="325">
        <v>0.0</v>
      </c>
      <c r="O564" s="325">
        <v>1.4</v>
      </c>
      <c r="P564" s="325">
        <v>24.0</v>
      </c>
      <c r="Q564" s="325">
        <v>199.0</v>
      </c>
      <c r="R564" s="325">
        <v>4.66</v>
      </c>
      <c r="S564" s="325">
        <v>6.3</v>
      </c>
      <c r="T564" s="325"/>
      <c r="U564" s="325">
        <v>7391.0</v>
      </c>
      <c r="V564" s="325">
        <v>0.28</v>
      </c>
      <c r="W564" s="325">
        <v>2.07</v>
      </c>
      <c r="X564" s="325">
        <v>17.75</v>
      </c>
      <c r="Y564" s="325">
        <v>12.3</v>
      </c>
      <c r="Z564" s="325"/>
      <c r="AA564" s="325"/>
      <c r="AB564" s="325"/>
    </row>
    <row r="565" ht="15.75" customHeight="1">
      <c r="A565" s="325">
        <v>563.0</v>
      </c>
      <c r="B565" s="325" t="s">
        <v>2483</v>
      </c>
      <c r="C565" s="325" t="s">
        <v>2482</v>
      </c>
      <c r="D565" s="325" t="s">
        <v>5166</v>
      </c>
      <c r="E565" s="325">
        <v>72.0</v>
      </c>
      <c r="F565" s="325">
        <v>301.0</v>
      </c>
      <c r="G565" s="325">
        <v>83.8</v>
      </c>
      <c r="H565" s="325">
        <v>15.7</v>
      </c>
      <c r="I565" s="325"/>
      <c r="J565" s="325">
        <v>15.7</v>
      </c>
      <c r="K565" s="325">
        <v>0.6</v>
      </c>
      <c r="L565" s="325">
        <v>0.0</v>
      </c>
      <c r="M565" s="325">
        <v>0.0</v>
      </c>
      <c r="N565" s="325">
        <v>0.0</v>
      </c>
      <c r="O565" s="325">
        <v>0.2</v>
      </c>
      <c r="P565" s="325">
        <v>45.0</v>
      </c>
      <c r="Q565" s="325">
        <v>33.0</v>
      </c>
      <c r="R565" s="325">
        <v>1.42</v>
      </c>
      <c r="S565" s="325">
        <v>0.9</v>
      </c>
      <c r="T565" s="325"/>
      <c r="U565" s="325">
        <v>0.0</v>
      </c>
      <c r="V565" s="325">
        <v>0.0</v>
      </c>
      <c r="W565" s="325">
        <v>0.05</v>
      </c>
      <c r="X565" s="325">
        <v>0.0</v>
      </c>
      <c r="Y565" s="325">
        <v>0.0</v>
      </c>
      <c r="Z565" s="325"/>
      <c r="AA565" s="325"/>
      <c r="AB565" s="325"/>
    </row>
    <row r="566" ht="15.75" customHeight="1">
      <c r="A566" s="325">
        <v>564.0</v>
      </c>
      <c r="B566" s="325" t="s">
        <v>2486</v>
      </c>
      <c r="C566" s="325" t="s">
        <v>2485</v>
      </c>
      <c r="D566" s="325" t="s">
        <v>5166</v>
      </c>
      <c r="E566" s="325">
        <v>108.0</v>
      </c>
      <c r="F566" s="325">
        <v>452.0</v>
      </c>
      <c r="G566" s="325">
        <v>76.5</v>
      </c>
      <c r="H566" s="325">
        <v>20.9</v>
      </c>
      <c r="I566" s="325"/>
      <c r="J566" s="325">
        <v>20.9</v>
      </c>
      <c r="K566" s="325">
        <v>2.1</v>
      </c>
      <c r="L566" s="325">
        <v>0.0</v>
      </c>
      <c r="M566" s="325"/>
      <c r="N566" s="325"/>
      <c r="O566" s="325">
        <v>0.4</v>
      </c>
      <c r="P566" s="325">
        <v>50.0</v>
      </c>
      <c r="Q566" s="325">
        <v>26.0</v>
      </c>
      <c r="R566" s="325"/>
      <c r="S566" s="325">
        <v>1.0</v>
      </c>
      <c r="T566" s="325"/>
      <c r="U566" s="325"/>
      <c r="V566" s="325">
        <v>0.03</v>
      </c>
      <c r="W566" s="325">
        <v>0.13</v>
      </c>
      <c r="X566" s="325">
        <v>0.4</v>
      </c>
      <c r="Y566" s="325">
        <v>0.0</v>
      </c>
      <c r="Z566" s="325"/>
      <c r="AA566" s="325"/>
      <c r="AB566" s="325"/>
    </row>
    <row r="567" ht="15.75" customHeight="1">
      <c r="A567" s="325">
        <v>565.0</v>
      </c>
      <c r="B567" s="325" t="s">
        <v>2489</v>
      </c>
      <c r="C567" s="325" t="s">
        <v>2488</v>
      </c>
      <c r="D567" s="325" t="s">
        <v>5166</v>
      </c>
      <c r="E567" s="325">
        <v>77.0</v>
      </c>
      <c r="F567" s="325">
        <v>322.0</v>
      </c>
      <c r="G567" s="325">
        <v>81.0</v>
      </c>
      <c r="H567" s="325">
        <v>13.4</v>
      </c>
      <c r="I567" s="325"/>
      <c r="J567" s="325">
        <v>13.4</v>
      </c>
      <c r="K567" s="325">
        <v>2.2</v>
      </c>
      <c r="L567" s="325">
        <v>0.0</v>
      </c>
      <c r="M567" s="325">
        <v>0.0</v>
      </c>
      <c r="N567" s="325">
        <v>0.0</v>
      </c>
      <c r="O567" s="325">
        <v>1.2</v>
      </c>
      <c r="P567" s="325">
        <v>21.0</v>
      </c>
      <c r="Q567" s="325">
        <v>200.0</v>
      </c>
      <c r="R567" s="325">
        <v>1.8</v>
      </c>
      <c r="S567" s="325">
        <v>6.2</v>
      </c>
      <c r="T567" s="325"/>
      <c r="U567" s="325">
        <v>27.0</v>
      </c>
      <c r="V567" s="325">
        <v>0.09</v>
      </c>
      <c r="W567" s="325">
        <v>0.52</v>
      </c>
      <c r="X567" s="325">
        <v>3.8</v>
      </c>
      <c r="Y567" s="325">
        <v>3.4</v>
      </c>
      <c r="Z567" s="325"/>
      <c r="AA567" s="325"/>
      <c r="AB567" s="325"/>
    </row>
    <row r="568" ht="15.75" customHeight="1">
      <c r="A568" s="325">
        <v>566.0</v>
      </c>
      <c r="B568" s="325" t="s">
        <v>2492</v>
      </c>
      <c r="C568" s="325" t="s">
        <v>2491</v>
      </c>
      <c r="D568" s="325" t="s">
        <v>5166</v>
      </c>
      <c r="E568" s="325">
        <v>109.0</v>
      </c>
      <c r="F568" s="325">
        <v>456.0</v>
      </c>
      <c r="G568" s="325">
        <v>76.7</v>
      </c>
      <c r="H568" s="325">
        <v>18.0</v>
      </c>
      <c r="I568" s="325"/>
      <c r="J568" s="325">
        <v>18.0</v>
      </c>
      <c r="K568" s="325">
        <v>3.2</v>
      </c>
      <c r="L568" s="325">
        <v>0.8</v>
      </c>
      <c r="M568" s="325">
        <v>0.8</v>
      </c>
      <c r="N568" s="325">
        <v>0.0</v>
      </c>
      <c r="O568" s="325">
        <v>1.3</v>
      </c>
      <c r="P568" s="325">
        <v>40.0</v>
      </c>
      <c r="Q568" s="325">
        <v>270.0</v>
      </c>
      <c r="R568" s="325">
        <v>2.24</v>
      </c>
      <c r="S568" s="325">
        <v>4.1</v>
      </c>
      <c r="T568" s="325"/>
      <c r="U568" s="325">
        <v>95.0</v>
      </c>
      <c r="V568" s="325">
        <v>0.51</v>
      </c>
      <c r="W568" s="325">
        <v>3.0</v>
      </c>
      <c r="X568" s="325">
        <v>6.1</v>
      </c>
      <c r="Y568" s="325">
        <v>10.0</v>
      </c>
      <c r="Z568" s="325"/>
      <c r="AA568" s="325"/>
      <c r="AB568" s="325"/>
    </row>
    <row r="569" ht="15.75" customHeight="1">
      <c r="A569" s="325">
        <v>567.0</v>
      </c>
      <c r="B569" s="325" t="s">
        <v>2495</v>
      </c>
      <c r="C569" s="325" t="s">
        <v>2494</v>
      </c>
      <c r="D569" s="325" t="s">
        <v>5166</v>
      </c>
      <c r="E569" s="325">
        <v>113.0</v>
      </c>
      <c r="F569" s="325">
        <v>473.0</v>
      </c>
      <c r="G569" s="325">
        <v>79.1</v>
      </c>
      <c r="H569" s="325">
        <v>10.0</v>
      </c>
      <c r="I569" s="325"/>
      <c r="J569" s="325">
        <v>10.0</v>
      </c>
      <c r="K569" s="325">
        <v>7.8</v>
      </c>
      <c r="L569" s="325">
        <v>0.0</v>
      </c>
      <c r="M569" s="325">
        <v>0.0</v>
      </c>
      <c r="N569" s="325">
        <v>0.0</v>
      </c>
      <c r="O569" s="325">
        <v>1.3</v>
      </c>
      <c r="P569" s="325">
        <v>7.0</v>
      </c>
      <c r="Q569" s="325">
        <v>252.0</v>
      </c>
      <c r="R569" s="325">
        <v>1.17</v>
      </c>
      <c r="S569" s="325">
        <v>2.7</v>
      </c>
      <c r="T569" s="325"/>
      <c r="U569" s="325">
        <v>0.0</v>
      </c>
      <c r="V569" s="325">
        <v>0.34</v>
      </c>
      <c r="W569" s="325">
        <v>0.17</v>
      </c>
      <c r="X569" s="325">
        <v>2.9</v>
      </c>
      <c r="Y569" s="325">
        <v>11.4</v>
      </c>
      <c r="Z569" s="325"/>
      <c r="AA569" s="325"/>
      <c r="AB569" s="325"/>
    </row>
    <row r="570" ht="15.75" customHeight="1">
      <c r="A570" s="325">
        <v>568.0</v>
      </c>
      <c r="B570" s="325" t="s">
        <v>2498</v>
      </c>
      <c r="C570" s="325" t="s">
        <v>2497</v>
      </c>
      <c r="D570" s="325" t="s">
        <v>5166</v>
      </c>
      <c r="E570" s="325">
        <v>267.0</v>
      </c>
      <c r="F570" s="325">
        <v>1117.0</v>
      </c>
      <c r="G570" s="325">
        <v>60.7</v>
      </c>
      <c r="H570" s="325">
        <v>16.9</v>
      </c>
      <c r="I570" s="325"/>
      <c r="J570" s="325">
        <v>16.9</v>
      </c>
      <c r="K570" s="325">
        <v>21.6</v>
      </c>
      <c r="L570" s="325">
        <v>0.0</v>
      </c>
      <c r="M570" s="325">
        <v>0.0</v>
      </c>
      <c r="N570" s="325">
        <v>0.0</v>
      </c>
      <c r="O570" s="325">
        <v>0.9</v>
      </c>
      <c r="P570" s="325">
        <v>12.0</v>
      </c>
      <c r="Q570" s="325">
        <v>160.0</v>
      </c>
      <c r="R570" s="325">
        <v>3.33</v>
      </c>
      <c r="S570" s="325">
        <v>2.1</v>
      </c>
      <c r="T570" s="325"/>
      <c r="U570" s="325">
        <v>0.0</v>
      </c>
      <c r="V570" s="325">
        <v>0.12</v>
      </c>
      <c r="W570" s="325">
        <v>0.22</v>
      </c>
      <c r="X570" s="325">
        <v>6.1</v>
      </c>
      <c r="Y570" s="325">
        <v>0.0</v>
      </c>
      <c r="Z570" s="325"/>
      <c r="AA570" s="325"/>
      <c r="AB570" s="325"/>
    </row>
    <row r="571" ht="15.75" customHeight="1">
      <c r="A571" s="325">
        <v>569.0</v>
      </c>
      <c r="B571" s="325" t="s">
        <v>2501</v>
      </c>
      <c r="C571" s="325" t="s">
        <v>2500</v>
      </c>
      <c r="D571" s="325" t="s">
        <v>5166</v>
      </c>
      <c r="E571" s="325">
        <v>136.0</v>
      </c>
      <c r="F571" s="325">
        <v>569.0</v>
      </c>
      <c r="G571" s="325">
        <v>73.8</v>
      </c>
      <c r="H571" s="325">
        <v>19.0</v>
      </c>
      <c r="I571" s="325"/>
      <c r="J571" s="325">
        <v>19.0</v>
      </c>
      <c r="K571" s="325">
        <v>6.1</v>
      </c>
      <c r="L571" s="325">
        <v>0.0</v>
      </c>
      <c r="M571" s="325"/>
      <c r="N571" s="325"/>
      <c r="O571" s="325">
        <v>1.1</v>
      </c>
      <c r="P571" s="325">
        <v>7.0</v>
      </c>
      <c r="Q571" s="325">
        <v>180.0</v>
      </c>
      <c r="R571" s="325"/>
      <c r="S571" s="325">
        <v>2.2</v>
      </c>
      <c r="T571" s="325"/>
      <c r="U571" s="325"/>
      <c r="V571" s="325">
        <v>0.09</v>
      </c>
      <c r="W571" s="325">
        <v>0.21</v>
      </c>
      <c r="X571" s="325">
        <v>2.9</v>
      </c>
      <c r="Y571" s="325">
        <v>0.0</v>
      </c>
      <c r="Z571" s="325"/>
      <c r="AA571" s="325"/>
      <c r="AB571" s="325"/>
    </row>
    <row r="572" ht="15.75" customHeight="1">
      <c r="A572" s="325">
        <v>570.0</v>
      </c>
      <c r="B572" s="325" t="s">
        <v>2504</v>
      </c>
      <c r="C572" s="325" t="s">
        <v>2503</v>
      </c>
      <c r="D572" s="325" t="s">
        <v>5166</v>
      </c>
      <c r="E572" s="325">
        <v>253.0</v>
      </c>
      <c r="F572" s="325">
        <v>1059.0</v>
      </c>
      <c r="G572" s="325">
        <v>61.4</v>
      </c>
      <c r="H572" s="325">
        <v>18.2</v>
      </c>
      <c r="I572" s="325"/>
      <c r="J572" s="325">
        <v>18.2</v>
      </c>
      <c r="K572" s="325">
        <v>19.4</v>
      </c>
      <c r="L572" s="325">
        <v>0.0</v>
      </c>
      <c r="M572" s="325">
        <v>0.0</v>
      </c>
      <c r="N572" s="325">
        <v>0.0</v>
      </c>
      <c r="O572" s="325">
        <v>1.0</v>
      </c>
      <c r="P572" s="325">
        <v>7.0</v>
      </c>
      <c r="Q572" s="325">
        <v>190.0</v>
      </c>
      <c r="R572" s="325">
        <v>3.52</v>
      </c>
      <c r="S572" s="325">
        <v>2.5</v>
      </c>
      <c r="T572" s="325"/>
      <c r="U572" s="325">
        <v>0.0</v>
      </c>
      <c r="V572" s="325">
        <v>0.07</v>
      </c>
      <c r="W572" s="325">
        <v>0.15</v>
      </c>
      <c r="X572" s="325">
        <v>2.0</v>
      </c>
      <c r="Y572" s="325">
        <v>0.0</v>
      </c>
      <c r="Z572" s="325"/>
      <c r="AA572" s="325"/>
      <c r="AB572" s="325"/>
    </row>
    <row r="573" ht="15.75" customHeight="1">
      <c r="A573" s="325">
        <v>571.0</v>
      </c>
      <c r="B573" s="325" t="s">
        <v>2507</v>
      </c>
      <c r="C573" s="325" t="s">
        <v>2506</v>
      </c>
      <c r="D573" s="325" t="s">
        <v>5166</v>
      </c>
      <c r="E573" s="325">
        <v>198.0</v>
      </c>
      <c r="F573" s="325">
        <v>828.0</v>
      </c>
      <c r="G573" s="325">
        <v>69.2</v>
      </c>
      <c r="H573" s="325">
        <v>14.4</v>
      </c>
      <c r="I573" s="325"/>
      <c r="J573" s="325">
        <v>14.4</v>
      </c>
      <c r="K573" s="325">
        <v>15.1</v>
      </c>
      <c r="L573" s="325">
        <v>0.1</v>
      </c>
      <c r="M573" s="325">
        <v>0.1</v>
      </c>
      <c r="N573" s="325">
        <v>0.0</v>
      </c>
      <c r="O573" s="325">
        <v>1.2</v>
      </c>
      <c r="P573" s="325">
        <v>12.0</v>
      </c>
      <c r="Q573" s="325">
        <v>238.0</v>
      </c>
      <c r="R573" s="325">
        <v>1.74</v>
      </c>
      <c r="S573" s="325">
        <v>1.3</v>
      </c>
      <c r="T573" s="325"/>
      <c r="U573" s="325">
        <v>2.0</v>
      </c>
      <c r="V573" s="325">
        <v>0.9</v>
      </c>
      <c r="W573" s="325">
        <v>0.16</v>
      </c>
      <c r="X573" s="325">
        <v>5.1</v>
      </c>
      <c r="Y573" s="325">
        <v>0.6</v>
      </c>
      <c r="Z573" s="325"/>
      <c r="AA573" s="325"/>
      <c r="AB573" s="325"/>
    </row>
    <row r="574" ht="15.75" customHeight="1">
      <c r="A574" s="325">
        <v>572.0</v>
      </c>
      <c r="B574" s="325" t="s">
        <v>2510</v>
      </c>
      <c r="C574" s="325" t="s">
        <v>2509</v>
      </c>
      <c r="D574" s="325" t="s">
        <v>5166</v>
      </c>
      <c r="E574" s="325">
        <v>128.0</v>
      </c>
      <c r="F574" s="325">
        <v>506.0</v>
      </c>
      <c r="G574" s="325">
        <v>73.7</v>
      </c>
      <c r="H574" s="325">
        <v>18.5</v>
      </c>
      <c r="I574" s="325"/>
      <c r="J574" s="325">
        <v>18.5</v>
      </c>
      <c r="K574" s="325">
        <v>4.7</v>
      </c>
      <c r="L574" s="325">
        <v>1.7</v>
      </c>
      <c r="M574" s="325">
        <v>1.7</v>
      </c>
      <c r="N574" s="325">
        <v>0.0</v>
      </c>
      <c r="O574" s="325">
        <v>1.4</v>
      </c>
      <c r="P574" s="325">
        <v>17.0</v>
      </c>
      <c r="Q574" s="325">
        <v>307.0</v>
      </c>
      <c r="R574" s="325">
        <v>5.76</v>
      </c>
      <c r="S574" s="325">
        <v>6.2</v>
      </c>
      <c r="T574" s="325"/>
      <c r="U574" s="325">
        <v>6502.0</v>
      </c>
      <c r="V574" s="325">
        <v>0.3</v>
      </c>
      <c r="W574" s="325">
        <v>2.49</v>
      </c>
      <c r="X574" s="325">
        <v>14.9</v>
      </c>
      <c r="Y574" s="325">
        <v>9.8</v>
      </c>
      <c r="Z574" s="325"/>
      <c r="AA574" s="325"/>
      <c r="AB574" s="325"/>
    </row>
    <row r="575" ht="15.75" customHeight="1">
      <c r="A575" s="325">
        <v>573.0</v>
      </c>
      <c r="B575" s="325" t="s">
        <v>2513</v>
      </c>
      <c r="C575" s="325" t="s">
        <v>2512</v>
      </c>
      <c r="D575" s="325" t="s">
        <v>5166</v>
      </c>
      <c r="E575" s="325">
        <v>284.0</v>
      </c>
      <c r="F575" s="325">
        <v>1188.0</v>
      </c>
      <c r="G575" s="325">
        <v>57.0</v>
      </c>
      <c r="H575" s="325">
        <v>20.0</v>
      </c>
      <c r="I575" s="325"/>
      <c r="J575" s="325">
        <v>20.0</v>
      </c>
      <c r="K575" s="325">
        <v>22.0</v>
      </c>
      <c r="L575" s="325">
        <v>0.0</v>
      </c>
      <c r="M575" s="325"/>
      <c r="N575" s="325"/>
      <c r="O575" s="325">
        <v>1.0</v>
      </c>
      <c r="P575" s="325">
        <v>16.0</v>
      </c>
      <c r="Q575" s="325">
        <v>240.0</v>
      </c>
      <c r="R575" s="325"/>
      <c r="S575" s="325">
        <v>3.0</v>
      </c>
      <c r="T575" s="325"/>
      <c r="U575" s="325"/>
      <c r="V575" s="325">
        <v>0.98</v>
      </c>
      <c r="W575" s="325">
        <v>0.28</v>
      </c>
      <c r="X575" s="325">
        <v>5.2</v>
      </c>
      <c r="Y575" s="325">
        <v>0.0</v>
      </c>
      <c r="Z575" s="325"/>
      <c r="AA575" s="325"/>
      <c r="AB575" s="325"/>
    </row>
    <row r="576" ht="15.75" customHeight="1">
      <c r="A576" s="325">
        <v>574.0</v>
      </c>
      <c r="B576" s="325" t="s">
        <v>2516</v>
      </c>
      <c r="C576" s="325" t="s">
        <v>2515</v>
      </c>
      <c r="D576" s="325" t="s">
        <v>5166</v>
      </c>
      <c r="E576" s="325">
        <v>79.0</v>
      </c>
      <c r="F576" s="325">
        <v>331.0</v>
      </c>
      <c r="G576" s="325">
        <v>81.3</v>
      </c>
      <c r="H576" s="325">
        <v>13.5</v>
      </c>
      <c r="I576" s="325"/>
      <c r="J576" s="325">
        <v>13.5</v>
      </c>
      <c r="K576" s="325">
        <v>2.4</v>
      </c>
      <c r="L576" s="325">
        <v>0.0</v>
      </c>
      <c r="M576" s="325">
        <v>0.0</v>
      </c>
      <c r="N576" s="325">
        <v>0.0</v>
      </c>
      <c r="O576" s="325">
        <v>0.9</v>
      </c>
      <c r="P576" s="325">
        <v>17.0</v>
      </c>
      <c r="Q576" s="325">
        <v>169.0</v>
      </c>
      <c r="R576" s="325">
        <v>2.03</v>
      </c>
      <c r="S576" s="325">
        <v>3.4</v>
      </c>
      <c r="T576" s="325"/>
      <c r="U576" s="325">
        <v>0.0</v>
      </c>
      <c r="V576" s="325">
        <v>0.1</v>
      </c>
      <c r="W576" s="325">
        <v>0.27</v>
      </c>
      <c r="X576" s="325">
        <v>3.05</v>
      </c>
      <c r="Y576" s="325">
        <v>4.3</v>
      </c>
      <c r="Z576" s="325"/>
      <c r="AA576" s="325"/>
      <c r="AB576" s="325"/>
    </row>
    <row r="577" ht="15.75" customHeight="1">
      <c r="A577" s="325">
        <v>575.0</v>
      </c>
      <c r="B577" s="325" t="s">
        <v>2519</v>
      </c>
      <c r="C577" s="325" t="s">
        <v>2518</v>
      </c>
      <c r="D577" s="325" t="s">
        <v>5166</v>
      </c>
      <c r="E577" s="325">
        <v>139.0</v>
      </c>
      <c r="F577" s="325">
        <v>582.0</v>
      </c>
      <c r="G577" s="325">
        <v>75.4</v>
      </c>
      <c r="H577" s="325">
        <v>13.9</v>
      </c>
      <c r="I577" s="325"/>
      <c r="J577" s="325">
        <v>13.9</v>
      </c>
      <c r="K577" s="325">
        <v>8.8</v>
      </c>
      <c r="L577" s="325">
        <v>0.0</v>
      </c>
      <c r="M577" s="325">
        <v>0.0</v>
      </c>
      <c r="N577" s="325">
        <v>0.0</v>
      </c>
      <c r="O577" s="325">
        <v>1.1</v>
      </c>
      <c r="P577" s="325">
        <v>6.0</v>
      </c>
      <c r="Q577" s="325">
        <v>210.0</v>
      </c>
      <c r="R577" s="325">
        <v>2.75</v>
      </c>
      <c r="S577" s="325">
        <v>5.2</v>
      </c>
      <c r="T577" s="325"/>
      <c r="U577" s="325">
        <v>59.0</v>
      </c>
      <c r="V577" s="325">
        <v>0.35</v>
      </c>
      <c r="W577" s="325">
        <v>2.96</v>
      </c>
      <c r="X577" s="325">
        <v>7.9</v>
      </c>
      <c r="Y577" s="325">
        <v>7.2</v>
      </c>
      <c r="Z577" s="325"/>
      <c r="AA577" s="325"/>
      <c r="AB577" s="325"/>
    </row>
    <row r="578" ht="15.75" customHeight="1">
      <c r="A578" s="325">
        <v>576.0</v>
      </c>
      <c r="B578" s="325" t="s">
        <v>2522</v>
      </c>
      <c r="C578" s="325" t="s">
        <v>2521</v>
      </c>
      <c r="D578" s="325" t="s">
        <v>5166</v>
      </c>
      <c r="E578" s="325">
        <v>115.0</v>
      </c>
      <c r="F578" s="325">
        <v>481.0</v>
      </c>
      <c r="G578" s="325">
        <v>73.9</v>
      </c>
      <c r="H578" s="325">
        <v>19.4</v>
      </c>
      <c r="I578" s="325"/>
      <c r="J578" s="325">
        <v>19.4</v>
      </c>
      <c r="K578" s="325">
        <v>3.6</v>
      </c>
      <c r="L578" s="325">
        <v>0.0</v>
      </c>
      <c r="M578" s="325">
        <v>0.0</v>
      </c>
      <c r="N578" s="325">
        <v>0.0</v>
      </c>
      <c r="O578" s="325">
        <v>1.2</v>
      </c>
      <c r="P578" s="325">
        <v>8.0</v>
      </c>
      <c r="Q578" s="325">
        <v>186.0</v>
      </c>
      <c r="R578" s="325">
        <v>4.0</v>
      </c>
      <c r="S578" s="325">
        <v>3.1</v>
      </c>
      <c r="T578" s="325"/>
      <c r="U578" s="325">
        <v>0.0</v>
      </c>
      <c r="V578" s="325">
        <v>0.15</v>
      </c>
      <c r="W578" s="325">
        <v>0.22</v>
      </c>
      <c r="X578" s="325">
        <v>1.1</v>
      </c>
      <c r="Y578" s="325">
        <v>0.0</v>
      </c>
      <c r="Z578" s="325"/>
      <c r="AA578" s="325"/>
      <c r="AB578" s="325"/>
    </row>
    <row r="579" ht="15.75" customHeight="1">
      <c r="A579" s="325">
        <v>577.0</v>
      </c>
      <c r="B579" s="325" t="s">
        <v>2525</v>
      </c>
      <c r="C579" s="325" t="s">
        <v>2524</v>
      </c>
      <c r="D579" s="325" t="s">
        <v>5166</v>
      </c>
      <c r="E579" s="325">
        <v>136.0</v>
      </c>
      <c r="F579" s="325">
        <v>569.0</v>
      </c>
      <c r="G579" s="325">
        <v>72.8</v>
      </c>
      <c r="H579" s="325">
        <v>20.1</v>
      </c>
      <c r="I579" s="325"/>
      <c r="J579" s="325">
        <v>20.1</v>
      </c>
      <c r="K579" s="325">
        <v>5.6</v>
      </c>
      <c r="L579" s="325">
        <v>0.0</v>
      </c>
      <c r="M579" s="325">
        <v>0.0</v>
      </c>
      <c r="N579" s="325">
        <v>0.0</v>
      </c>
      <c r="O579" s="325">
        <v>0.7</v>
      </c>
      <c r="P579" s="325">
        <v>13.0</v>
      </c>
      <c r="Q579" s="325">
        <v>213.0</v>
      </c>
      <c r="R579" s="325">
        <v>1.57</v>
      </c>
      <c r="S579" s="325"/>
      <c r="T579" s="325"/>
      <c r="U579" s="325">
        <v>0.0</v>
      </c>
      <c r="V579" s="325">
        <v>0.1</v>
      </c>
      <c r="W579" s="325">
        <v>0.15</v>
      </c>
      <c r="X579" s="325">
        <v>7.27</v>
      </c>
      <c r="Y579" s="325">
        <v>0.0</v>
      </c>
      <c r="Z579" s="325"/>
      <c r="AA579" s="325"/>
      <c r="AB579" s="325"/>
    </row>
    <row r="580" ht="15.75" customHeight="1">
      <c r="A580" s="325">
        <v>578.0</v>
      </c>
      <c r="B580" s="325" t="s">
        <v>2528</v>
      </c>
      <c r="C580" s="325" t="s">
        <v>2527</v>
      </c>
      <c r="D580" s="325" t="s">
        <v>5166</v>
      </c>
      <c r="E580" s="325">
        <v>108.0</v>
      </c>
      <c r="F580" s="325">
        <v>452.0</v>
      </c>
      <c r="G580" s="325">
        <v>73.2</v>
      </c>
      <c r="H580" s="325">
        <v>19.2</v>
      </c>
      <c r="I580" s="325"/>
      <c r="J580" s="325">
        <v>19.2</v>
      </c>
      <c r="K580" s="325">
        <v>2.9</v>
      </c>
      <c r="L580" s="325">
        <v>0.0</v>
      </c>
      <c r="M580" s="325">
        <v>0.0</v>
      </c>
      <c r="N580" s="325">
        <v>0.0</v>
      </c>
      <c r="O580" s="325">
        <v>1.4</v>
      </c>
      <c r="P580" s="325">
        <v>5.0</v>
      </c>
      <c r="Q580" s="325">
        <v>237.0</v>
      </c>
      <c r="R580" s="325">
        <v>1.19</v>
      </c>
      <c r="S580" s="325">
        <v>0.8</v>
      </c>
      <c r="T580" s="325"/>
      <c r="U580" s="325">
        <v>52.0</v>
      </c>
      <c r="V580" s="325">
        <v>0.06</v>
      </c>
      <c r="W580" s="325">
        <v>0.06</v>
      </c>
      <c r="X580" s="325">
        <v>12.9</v>
      </c>
      <c r="Y580" s="325">
        <v>4.4</v>
      </c>
      <c r="Z580" s="325"/>
      <c r="AA580" s="325"/>
      <c r="AB580" s="325"/>
    </row>
    <row r="581" ht="15.75" customHeight="1">
      <c r="A581" s="325">
        <v>579.0</v>
      </c>
      <c r="B581" s="325" t="s">
        <v>2531</v>
      </c>
      <c r="C581" s="325" t="s">
        <v>2530</v>
      </c>
      <c r="D581" s="325" t="s">
        <v>5166</v>
      </c>
      <c r="E581" s="325">
        <v>120.0</v>
      </c>
      <c r="F581" s="325">
        <v>502.0</v>
      </c>
      <c r="G581" s="325">
        <v>71.3</v>
      </c>
      <c r="H581" s="325">
        <v>20.6</v>
      </c>
      <c r="I581" s="325"/>
      <c r="J581" s="325">
        <v>20.6</v>
      </c>
      <c r="K581" s="325">
        <v>3.6</v>
      </c>
      <c r="L581" s="325">
        <v>0.0</v>
      </c>
      <c r="M581" s="325">
        <v>0.0</v>
      </c>
      <c r="N581" s="325">
        <v>0.0</v>
      </c>
      <c r="O581" s="325">
        <v>1.3</v>
      </c>
      <c r="P581" s="325">
        <v>9.0</v>
      </c>
      <c r="Q581" s="325">
        <v>190.0</v>
      </c>
      <c r="R581" s="325">
        <v>1.19</v>
      </c>
      <c r="S581" s="325">
        <v>0.9</v>
      </c>
      <c r="T581" s="325"/>
      <c r="U581" s="325">
        <v>52.0</v>
      </c>
      <c r="V581" s="325">
        <v>0.06</v>
      </c>
      <c r="W581" s="325">
        <v>0.15</v>
      </c>
      <c r="X581" s="325">
        <v>6.4</v>
      </c>
      <c r="Y581" s="325">
        <v>4.7</v>
      </c>
      <c r="Z581" s="325"/>
      <c r="AA581" s="325"/>
      <c r="AB581" s="325"/>
    </row>
    <row r="582" ht="15.75" customHeight="1">
      <c r="A582" s="325">
        <v>580.0</v>
      </c>
      <c r="B582" s="325" t="s">
        <v>2534</v>
      </c>
      <c r="C582" s="325" t="s">
        <v>2533</v>
      </c>
      <c r="D582" s="325" t="s">
        <v>5166</v>
      </c>
      <c r="E582" s="325">
        <v>108.0</v>
      </c>
      <c r="F582" s="325">
        <v>452.0</v>
      </c>
      <c r="G582" s="325">
        <v>74.7</v>
      </c>
      <c r="H582" s="325">
        <v>21.4</v>
      </c>
      <c r="I582" s="325"/>
      <c r="J582" s="325">
        <v>21.4</v>
      </c>
      <c r="K582" s="325">
        <v>1.2</v>
      </c>
      <c r="L582" s="325">
        <v>1.4</v>
      </c>
      <c r="M582" s="325"/>
      <c r="N582" s="325"/>
      <c r="O582" s="325">
        <v>1.3</v>
      </c>
      <c r="P582" s="325">
        <v>59.0</v>
      </c>
      <c r="Q582" s="325">
        <v>2.0</v>
      </c>
      <c r="R582" s="325"/>
      <c r="S582" s="325"/>
      <c r="T582" s="325"/>
      <c r="U582" s="325"/>
      <c r="V582" s="325"/>
      <c r="W582" s="325"/>
      <c r="X582" s="325"/>
      <c r="Y582" s="325"/>
      <c r="Z582" s="325"/>
      <c r="AA582" s="325"/>
      <c r="AB582" s="325"/>
    </row>
    <row r="583" ht="15.75" customHeight="1">
      <c r="A583" s="325">
        <v>581.0</v>
      </c>
      <c r="B583" s="325" t="s">
        <v>2537</v>
      </c>
      <c r="C583" s="325" t="s">
        <v>2536</v>
      </c>
      <c r="D583" s="325" t="s">
        <v>5166</v>
      </c>
      <c r="E583" s="325">
        <v>113.0</v>
      </c>
      <c r="F583" s="325">
        <v>474.0</v>
      </c>
      <c r="G583" s="325">
        <v>74.6</v>
      </c>
      <c r="H583" s="325">
        <v>21.4</v>
      </c>
      <c r="I583" s="325"/>
      <c r="J583" s="325">
        <v>21.4</v>
      </c>
      <c r="K583" s="325">
        <v>1.8</v>
      </c>
      <c r="L583" s="325">
        <v>1.4</v>
      </c>
      <c r="M583" s="325"/>
      <c r="N583" s="325"/>
      <c r="O583" s="325">
        <v>0.7</v>
      </c>
      <c r="P583" s="325">
        <v>51.0</v>
      </c>
      <c r="Q583" s="325">
        <v>2.0</v>
      </c>
      <c r="R583" s="325"/>
      <c r="S583" s="325">
        <v>0.7</v>
      </c>
      <c r="T583" s="325"/>
      <c r="U583" s="325"/>
      <c r="V583" s="325">
        <v>0.2</v>
      </c>
      <c r="W583" s="325">
        <v>0.45</v>
      </c>
      <c r="X583" s="325">
        <v>3.0</v>
      </c>
      <c r="Y583" s="325"/>
      <c r="Z583" s="325"/>
      <c r="AA583" s="325"/>
      <c r="AB583" s="325"/>
    </row>
    <row r="584" ht="15.75" customHeight="1">
      <c r="A584" s="325">
        <v>582.0</v>
      </c>
      <c r="B584" s="325" t="s">
        <v>2540</v>
      </c>
      <c r="C584" s="325" t="s">
        <v>2539</v>
      </c>
      <c r="D584" s="325" t="s">
        <v>5166</v>
      </c>
      <c r="E584" s="325">
        <v>326.0</v>
      </c>
      <c r="F584" s="325">
        <v>1364.0</v>
      </c>
      <c r="G584" s="325">
        <v>54.3</v>
      </c>
      <c r="H584" s="325">
        <v>16.0</v>
      </c>
      <c r="I584" s="325"/>
      <c r="J584" s="325">
        <v>16.0</v>
      </c>
      <c r="K584" s="325">
        <v>28.6</v>
      </c>
      <c r="L584" s="325">
        <v>0.0</v>
      </c>
      <c r="M584" s="325">
        <v>0.0</v>
      </c>
      <c r="N584" s="325">
        <v>0.0</v>
      </c>
      <c r="O584" s="325">
        <v>1.0</v>
      </c>
      <c r="P584" s="325">
        <v>15.0</v>
      </c>
      <c r="Q584" s="325">
        <v>188.0</v>
      </c>
      <c r="R584" s="325">
        <v>1.36</v>
      </c>
      <c r="S584" s="325">
        <v>1.8</v>
      </c>
      <c r="T584" s="325"/>
      <c r="U584" s="325">
        <v>63.0</v>
      </c>
      <c r="V584" s="325">
        <v>0.1</v>
      </c>
      <c r="W584" s="325">
        <v>0.24</v>
      </c>
      <c r="X584" s="325">
        <v>5.6</v>
      </c>
      <c r="Y584" s="325">
        <v>0.0</v>
      </c>
      <c r="Z584" s="325"/>
      <c r="AA584" s="325"/>
      <c r="AB584" s="325"/>
    </row>
    <row r="585" ht="15.75" customHeight="1">
      <c r="A585" s="325">
        <v>583.0</v>
      </c>
      <c r="B585" s="325" t="s">
        <v>2543</v>
      </c>
      <c r="C585" s="325" t="s">
        <v>2542</v>
      </c>
      <c r="D585" s="325" t="s">
        <v>5166</v>
      </c>
      <c r="E585" s="325">
        <v>160.0</v>
      </c>
      <c r="F585" s="325">
        <v>669.0</v>
      </c>
      <c r="G585" s="325">
        <v>70.4</v>
      </c>
      <c r="H585" s="325">
        <v>20.4</v>
      </c>
      <c r="I585" s="325"/>
      <c r="J585" s="325">
        <v>20.4</v>
      </c>
      <c r="K585" s="325">
        <v>8.0</v>
      </c>
      <c r="L585" s="325">
        <v>0.0</v>
      </c>
      <c r="M585" s="325">
        <v>0.0</v>
      </c>
      <c r="N585" s="325">
        <v>0.0</v>
      </c>
      <c r="O585" s="325">
        <v>0.9</v>
      </c>
      <c r="P585" s="325">
        <v>15.0</v>
      </c>
      <c r="Q585" s="325">
        <v>178.0</v>
      </c>
      <c r="R585" s="325">
        <v>2.2</v>
      </c>
      <c r="S585" s="325">
        <v>3.8</v>
      </c>
      <c r="T585" s="325"/>
      <c r="U585" s="325">
        <v>2.0</v>
      </c>
      <c r="V585" s="325">
        <v>0.06</v>
      </c>
      <c r="W585" s="325">
        <v>0.16</v>
      </c>
      <c r="X585" s="325">
        <v>4.09</v>
      </c>
      <c r="Y585" s="325">
        <v>0.0</v>
      </c>
      <c r="Z585" s="325"/>
      <c r="AA585" s="325"/>
      <c r="AB585" s="325"/>
    </row>
    <row r="586" ht="15.75" customHeight="1">
      <c r="A586" s="325">
        <v>584.0</v>
      </c>
      <c r="B586" s="325" t="s">
        <v>2545</v>
      </c>
      <c r="C586" s="325" t="s">
        <v>493</v>
      </c>
      <c r="D586" s="325" t="s">
        <v>5166</v>
      </c>
      <c r="E586" s="325">
        <v>119.0</v>
      </c>
      <c r="F586" s="325">
        <v>498.0</v>
      </c>
      <c r="G586" s="325">
        <v>74.5</v>
      </c>
      <c r="H586" s="325">
        <v>21.4</v>
      </c>
      <c r="I586" s="325"/>
      <c r="J586" s="325">
        <v>21.4</v>
      </c>
      <c r="K586" s="325">
        <v>3.1</v>
      </c>
      <c r="L586" s="325">
        <v>0.0</v>
      </c>
      <c r="M586" s="325">
        <v>0.0</v>
      </c>
      <c r="N586" s="325">
        <v>0.0</v>
      </c>
      <c r="O586" s="325">
        <v>1.0</v>
      </c>
      <c r="P586" s="325">
        <v>12.0</v>
      </c>
      <c r="Q586" s="325">
        <v>173.0</v>
      </c>
      <c r="R586" s="325">
        <v>1.54</v>
      </c>
      <c r="S586" s="325">
        <v>1.5</v>
      </c>
      <c r="T586" s="325"/>
      <c r="U586" s="325">
        <v>16.0</v>
      </c>
      <c r="V586" s="325">
        <v>0.07</v>
      </c>
      <c r="W586" s="325">
        <v>0.14</v>
      </c>
      <c r="X586" s="325">
        <v>8.24</v>
      </c>
      <c r="Y586" s="325">
        <v>2.3</v>
      </c>
      <c r="Z586" s="325"/>
      <c r="AA586" s="325"/>
      <c r="AB586" s="325"/>
    </row>
    <row r="587" ht="15.75" customHeight="1">
      <c r="A587" s="325">
        <v>585.0</v>
      </c>
      <c r="B587" s="325" t="s">
        <v>2548</v>
      </c>
      <c r="C587" s="325" t="s">
        <v>2547</v>
      </c>
      <c r="D587" s="325" t="s">
        <v>5166</v>
      </c>
      <c r="E587" s="325">
        <v>157.0</v>
      </c>
      <c r="F587" s="325">
        <v>656.0</v>
      </c>
      <c r="G587" s="325">
        <v>72.6</v>
      </c>
      <c r="H587" s="325">
        <v>15.6</v>
      </c>
      <c r="I587" s="325"/>
      <c r="J587" s="325">
        <v>15.6</v>
      </c>
      <c r="K587" s="325">
        <v>9.3</v>
      </c>
      <c r="L587" s="325">
        <v>1.6</v>
      </c>
      <c r="M587" s="325">
        <v>1.6</v>
      </c>
      <c r="N587" s="325">
        <v>0.0</v>
      </c>
      <c r="O587" s="325">
        <v>0.9</v>
      </c>
      <c r="P587" s="325">
        <v>12.0</v>
      </c>
      <c r="Q587" s="325">
        <v>177.0</v>
      </c>
      <c r="R587" s="325">
        <v>6.59</v>
      </c>
      <c r="S587" s="325">
        <v>1.7</v>
      </c>
      <c r="T587" s="325"/>
      <c r="U587" s="325">
        <v>9.0</v>
      </c>
      <c r="V587" s="325">
        <v>0.15</v>
      </c>
      <c r="W587" s="325">
        <v>0.73</v>
      </c>
      <c r="X587" s="325">
        <v>4.88</v>
      </c>
      <c r="Y587" s="325">
        <v>3.2</v>
      </c>
      <c r="Z587" s="325"/>
      <c r="AA587" s="325"/>
      <c r="AB587" s="325"/>
    </row>
    <row r="588" ht="15.75" customHeight="1">
      <c r="A588" s="325">
        <v>586.0</v>
      </c>
      <c r="B588" s="325" t="s">
        <v>2551</v>
      </c>
      <c r="C588" s="325" t="s">
        <v>2550</v>
      </c>
      <c r="D588" s="325" t="s">
        <v>5166</v>
      </c>
      <c r="E588" s="325">
        <v>125.0</v>
      </c>
      <c r="F588" s="325">
        <v>523.0</v>
      </c>
      <c r="G588" s="325">
        <v>73.6</v>
      </c>
      <c r="H588" s="325">
        <v>18.0</v>
      </c>
      <c r="I588" s="325"/>
      <c r="J588" s="325">
        <v>18.0</v>
      </c>
      <c r="K588" s="325">
        <v>3.9</v>
      </c>
      <c r="L588" s="325">
        <v>3.4</v>
      </c>
      <c r="M588" s="325"/>
      <c r="N588" s="325"/>
      <c r="O588" s="325">
        <v>1.2</v>
      </c>
      <c r="P588" s="325">
        <v>11.0</v>
      </c>
      <c r="Q588" s="325">
        <v>272.0</v>
      </c>
      <c r="R588" s="325">
        <v>3.07</v>
      </c>
      <c r="S588" s="325">
        <v>8.56</v>
      </c>
      <c r="T588" s="325"/>
      <c r="U588" s="325">
        <v>3296.0</v>
      </c>
      <c r="V588" s="325">
        <v>0.14</v>
      </c>
      <c r="W588" s="325">
        <v>1.96</v>
      </c>
      <c r="X588" s="325">
        <v>9.25</v>
      </c>
      <c r="Y588" s="325">
        <v>33.8</v>
      </c>
      <c r="Z588" s="325">
        <v>0.0</v>
      </c>
      <c r="AA588" s="325">
        <v>71.0</v>
      </c>
      <c r="AB588" s="325">
        <v>230.0</v>
      </c>
    </row>
    <row r="589" ht="15.75" customHeight="1">
      <c r="A589" s="325">
        <v>587.0</v>
      </c>
      <c r="B589" s="325" t="s">
        <v>2554</v>
      </c>
      <c r="C589" s="325" t="s">
        <v>2553</v>
      </c>
      <c r="D589" s="325" t="s">
        <v>5166</v>
      </c>
      <c r="E589" s="325">
        <v>69.0</v>
      </c>
      <c r="F589" s="325">
        <v>289.0</v>
      </c>
      <c r="G589" s="325">
        <v>82.0</v>
      </c>
      <c r="H589" s="325">
        <v>16.0</v>
      </c>
      <c r="I589" s="325"/>
      <c r="J589" s="325">
        <v>16.0</v>
      </c>
      <c r="K589" s="325">
        <v>0.1</v>
      </c>
      <c r="L589" s="325"/>
      <c r="M589" s="325"/>
      <c r="N589" s="325"/>
      <c r="O589" s="325">
        <v>1.1</v>
      </c>
      <c r="P589" s="325">
        <v>14.0</v>
      </c>
      <c r="Q589" s="325">
        <v>115.0</v>
      </c>
      <c r="R589" s="325"/>
      <c r="S589" s="325">
        <v>29.5</v>
      </c>
      <c r="T589" s="325"/>
      <c r="U589" s="325">
        <v>8.0</v>
      </c>
      <c r="V589" s="325">
        <v>0.01</v>
      </c>
      <c r="W589" s="325">
        <v>0.03</v>
      </c>
      <c r="X589" s="325"/>
      <c r="Y589" s="325">
        <v>4.0</v>
      </c>
      <c r="Z589" s="325"/>
      <c r="AA589" s="325"/>
      <c r="AB589" s="325"/>
    </row>
    <row r="590" ht="15.75" customHeight="1">
      <c r="A590" s="325">
        <v>588.0</v>
      </c>
      <c r="B590" s="325" t="s">
        <v>2557</v>
      </c>
      <c r="C590" s="325" t="s">
        <v>2556</v>
      </c>
      <c r="D590" s="325" t="s">
        <v>5166</v>
      </c>
      <c r="E590" s="325">
        <v>65.0</v>
      </c>
      <c r="F590" s="325">
        <v>272.0</v>
      </c>
      <c r="G590" s="325">
        <v>83.0</v>
      </c>
      <c r="H590" s="325">
        <v>15.0</v>
      </c>
      <c r="I590" s="325"/>
      <c r="J590" s="325">
        <v>15.0</v>
      </c>
      <c r="K590" s="325">
        <v>0.1</v>
      </c>
      <c r="L590" s="325"/>
      <c r="M590" s="325"/>
      <c r="N590" s="325"/>
      <c r="O590" s="325">
        <v>1.4</v>
      </c>
      <c r="P590" s="325">
        <v>12.0</v>
      </c>
      <c r="Q590" s="325">
        <v>101.0</v>
      </c>
      <c r="R590" s="325"/>
      <c r="S590" s="325">
        <v>27.3</v>
      </c>
      <c r="T590" s="325"/>
      <c r="U590" s="325">
        <v>8.0</v>
      </c>
      <c r="V590" s="325">
        <v>0.01</v>
      </c>
      <c r="W590" s="325">
        <v>0.33</v>
      </c>
      <c r="X590" s="325"/>
      <c r="Y590" s="325">
        <v>4.5</v>
      </c>
      <c r="Z590" s="325"/>
      <c r="AA590" s="325"/>
      <c r="AB590" s="325"/>
    </row>
    <row r="591" ht="15.75" customHeight="1">
      <c r="A591" s="325">
        <v>589.0</v>
      </c>
      <c r="B591" s="325" t="s">
        <v>2560</v>
      </c>
      <c r="C591" s="325" t="s">
        <v>2559</v>
      </c>
      <c r="D591" s="325" t="s">
        <v>5166</v>
      </c>
      <c r="E591" s="325">
        <v>73.0</v>
      </c>
      <c r="F591" s="325">
        <v>305.0</v>
      </c>
      <c r="G591" s="325">
        <v>81.9</v>
      </c>
      <c r="H591" s="325">
        <v>16.4</v>
      </c>
      <c r="I591" s="325"/>
      <c r="J591" s="325">
        <v>16.4</v>
      </c>
      <c r="K591" s="325">
        <v>0.3</v>
      </c>
      <c r="L591" s="325">
        <v>0.0</v>
      </c>
      <c r="M591" s="325">
        <v>0.0</v>
      </c>
      <c r="N591" s="325">
        <v>0.0</v>
      </c>
      <c r="O591" s="325">
        <v>1.4</v>
      </c>
      <c r="P591" s="325">
        <v>18.0</v>
      </c>
      <c r="Q591" s="325">
        <v>147.0</v>
      </c>
      <c r="R591" s="325">
        <v>1.0</v>
      </c>
      <c r="S591" s="325">
        <v>1.5</v>
      </c>
      <c r="T591" s="325"/>
      <c r="U591" s="325">
        <v>15.0</v>
      </c>
      <c r="V591" s="325">
        <v>0.14</v>
      </c>
      <c r="W591" s="325">
        <v>0.25</v>
      </c>
      <c r="X591" s="325">
        <v>1.2</v>
      </c>
      <c r="Y591" s="325">
        <v>0.0</v>
      </c>
      <c r="Z591" s="325"/>
      <c r="AA591" s="325"/>
      <c r="AB591" s="325"/>
    </row>
    <row r="592" ht="15.75" customHeight="1">
      <c r="A592" s="325">
        <v>590.0</v>
      </c>
      <c r="B592" s="325" t="s">
        <v>2563</v>
      </c>
      <c r="C592" s="325" t="s">
        <v>2562</v>
      </c>
      <c r="D592" s="325" t="s">
        <v>5166</v>
      </c>
      <c r="E592" s="325">
        <v>79.0</v>
      </c>
      <c r="F592" s="325">
        <v>326.0</v>
      </c>
      <c r="G592" s="325">
        <v>81.6</v>
      </c>
      <c r="H592" s="325">
        <v>16.4</v>
      </c>
      <c r="I592" s="325"/>
      <c r="J592" s="325">
        <v>16.4</v>
      </c>
      <c r="K592" s="325">
        <v>0.9</v>
      </c>
      <c r="L592" s="325">
        <v>0.1</v>
      </c>
      <c r="M592" s="325"/>
      <c r="N592" s="325"/>
      <c r="O592" s="325">
        <v>1.0</v>
      </c>
      <c r="P592" s="325">
        <v>9.0</v>
      </c>
      <c r="Q592" s="325">
        <v>121.0</v>
      </c>
      <c r="R592" s="325"/>
      <c r="S592" s="325">
        <v>1.3</v>
      </c>
      <c r="T592" s="325"/>
      <c r="U592" s="325"/>
      <c r="V592" s="325">
        <v>0.02</v>
      </c>
      <c r="W592" s="325">
        <v>0.09</v>
      </c>
      <c r="X592" s="325">
        <v>5.25</v>
      </c>
      <c r="Y592" s="325"/>
      <c r="Z592" s="325"/>
      <c r="AA592" s="325"/>
      <c r="AB592" s="325"/>
    </row>
    <row r="593" ht="15.75" customHeight="1">
      <c r="A593" s="325">
        <v>591.0</v>
      </c>
      <c r="B593" s="325" t="s">
        <v>2566</v>
      </c>
      <c r="C593" s="325" t="s">
        <v>2565</v>
      </c>
      <c r="D593" s="325" t="s">
        <v>5166</v>
      </c>
      <c r="E593" s="325">
        <v>92.0</v>
      </c>
      <c r="F593" s="325">
        <v>385.0</v>
      </c>
      <c r="G593" s="325">
        <v>78.1</v>
      </c>
      <c r="H593" s="325">
        <v>18.9</v>
      </c>
      <c r="I593" s="325"/>
      <c r="J593" s="325">
        <v>18.9</v>
      </c>
      <c r="K593" s="325">
        <v>1.2</v>
      </c>
      <c r="L593" s="325">
        <v>0.0</v>
      </c>
      <c r="M593" s="325">
        <v>0.0</v>
      </c>
      <c r="N593" s="325">
        <v>0.0</v>
      </c>
      <c r="O593" s="325">
        <v>1.5</v>
      </c>
      <c r="P593" s="325">
        <v>7.0</v>
      </c>
      <c r="Q593" s="325">
        <v>161.0</v>
      </c>
      <c r="R593" s="325">
        <v>2.11</v>
      </c>
      <c r="S593" s="325">
        <v>28.7</v>
      </c>
      <c r="T593" s="325"/>
      <c r="U593" s="325">
        <v>89.0</v>
      </c>
      <c r="V593" s="325">
        <v>0.17</v>
      </c>
      <c r="W593" s="325">
        <v>0.38</v>
      </c>
      <c r="X593" s="325">
        <v>3.55</v>
      </c>
      <c r="Y593" s="325">
        <v>10.1</v>
      </c>
      <c r="Z593" s="325"/>
      <c r="AA593" s="325"/>
      <c r="AB593" s="325"/>
    </row>
    <row r="594" ht="15.75" customHeight="1">
      <c r="A594" s="325">
        <v>592.0</v>
      </c>
      <c r="B594" s="325" t="s">
        <v>2569</v>
      </c>
      <c r="C594" s="325" t="s">
        <v>2568</v>
      </c>
      <c r="D594" s="325" t="s">
        <v>5166</v>
      </c>
      <c r="E594" s="325">
        <v>111.0</v>
      </c>
      <c r="F594" s="325">
        <v>460.0</v>
      </c>
      <c r="G594" s="325">
        <v>77.1</v>
      </c>
      <c r="H594" s="325">
        <v>18.6</v>
      </c>
      <c r="I594" s="325"/>
      <c r="J594" s="325">
        <v>18.6</v>
      </c>
      <c r="K594" s="325">
        <v>3.4</v>
      </c>
      <c r="L594" s="325">
        <v>0.2</v>
      </c>
      <c r="M594" s="325"/>
      <c r="N594" s="325"/>
      <c r="O594" s="325">
        <v>0.7</v>
      </c>
      <c r="P594" s="325">
        <v>57.0</v>
      </c>
      <c r="Q594" s="325">
        <v>110.0</v>
      </c>
      <c r="R594" s="325"/>
      <c r="S594" s="325">
        <v>0.5</v>
      </c>
      <c r="T594" s="325"/>
      <c r="U594" s="325"/>
      <c r="V594" s="325">
        <v>0.04</v>
      </c>
      <c r="W594" s="325">
        <v>0.24</v>
      </c>
      <c r="X594" s="325">
        <v>1.04</v>
      </c>
      <c r="Y594" s="325">
        <v>0.0</v>
      </c>
      <c r="Z594" s="325"/>
      <c r="AA594" s="325"/>
      <c r="AB594" s="325"/>
    </row>
    <row r="595" ht="15.75" customHeight="1">
      <c r="A595" s="325">
        <v>593.0</v>
      </c>
      <c r="B595" s="325" t="s">
        <v>2572</v>
      </c>
      <c r="C595" s="325" t="s">
        <v>2571</v>
      </c>
      <c r="D595" s="325" t="s">
        <v>5166</v>
      </c>
      <c r="E595" s="325">
        <v>105.0</v>
      </c>
      <c r="F595" s="325">
        <v>439.0</v>
      </c>
      <c r="G595" s="325">
        <v>75.9</v>
      </c>
      <c r="H595" s="325">
        <v>21.3</v>
      </c>
      <c r="I595" s="325"/>
      <c r="J595" s="325">
        <v>21.3</v>
      </c>
      <c r="K595" s="325">
        <v>1.6</v>
      </c>
      <c r="L595" s="325">
        <v>0.0</v>
      </c>
      <c r="M595" s="325">
        <v>0.0</v>
      </c>
      <c r="N595" s="325">
        <v>0.0</v>
      </c>
      <c r="O595" s="325">
        <v>1.1</v>
      </c>
      <c r="P595" s="325">
        <v>16.0</v>
      </c>
      <c r="Q595" s="325">
        <v>208.0</v>
      </c>
      <c r="R595" s="325">
        <v>4.32</v>
      </c>
      <c r="S595" s="325">
        <v>3.4</v>
      </c>
      <c r="T595" s="325"/>
      <c r="U595" s="325">
        <v>0.0</v>
      </c>
      <c r="V595" s="325">
        <v>0.03</v>
      </c>
      <c r="W595" s="325">
        <v>0.13</v>
      </c>
      <c r="X595" s="325">
        <v>6.82</v>
      </c>
      <c r="Y595" s="325">
        <v>0.0</v>
      </c>
      <c r="Z595" s="325"/>
      <c r="AA595" s="325"/>
      <c r="AB595" s="325"/>
    </row>
    <row r="596" ht="15.75" customHeight="1">
      <c r="A596" s="325">
        <v>594.0</v>
      </c>
      <c r="B596" s="325" t="s">
        <v>2575</v>
      </c>
      <c r="C596" s="325" t="s">
        <v>2574</v>
      </c>
      <c r="D596" s="325" t="s">
        <v>5166</v>
      </c>
      <c r="E596" s="325">
        <v>103.0</v>
      </c>
      <c r="F596" s="325">
        <v>431.0</v>
      </c>
      <c r="G596" s="325">
        <v>77.0</v>
      </c>
      <c r="H596" s="325">
        <v>16.6</v>
      </c>
      <c r="I596" s="325"/>
      <c r="J596" s="325">
        <v>16.6</v>
      </c>
      <c r="K596" s="325">
        <v>3.5</v>
      </c>
      <c r="L596" s="325">
        <v>0.1</v>
      </c>
      <c r="M596" s="325">
        <v>0.1</v>
      </c>
      <c r="N596" s="325">
        <v>0.0</v>
      </c>
      <c r="O596" s="325">
        <v>1.0</v>
      </c>
      <c r="P596" s="325">
        <v>6.0</v>
      </c>
      <c r="Q596" s="325">
        <v>209.0</v>
      </c>
      <c r="R596" s="325">
        <v>1.7</v>
      </c>
      <c r="S596" s="325">
        <v>3.6</v>
      </c>
      <c r="T596" s="325"/>
      <c r="U596" s="325">
        <v>14.0</v>
      </c>
      <c r="V596" s="325">
        <v>0.42</v>
      </c>
      <c r="W596" s="325">
        <v>0.88</v>
      </c>
      <c r="X596" s="325">
        <v>8.1</v>
      </c>
      <c r="Y596" s="325">
        <v>3.6</v>
      </c>
      <c r="Z596" s="325"/>
      <c r="AA596" s="325"/>
      <c r="AB596" s="325"/>
    </row>
    <row r="597" ht="15.75" customHeight="1">
      <c r="A597" s="325">
        <v>595.0</v>
      </c>
      <c r="B597" s="325" t="s">
        <v>2578</v>
      </c>
      <c r="C597" s="325" t="s">
        <v>2577</v>
      </c>
      <c r="D597" s="325" t="s">
        <v>5166</v>
      </c>
      <c r="E597" s="325">
        <v>60.0</v>
      </c>
      <c r="F597" s="325">
        <v>243.0</v>
      </c>
      <c r="G597" s="325">
        <v>86.9</v>
      </c>
      <c r="H597" s="325">
        <v>9.8</v>
      </c>
      <c r="I597" s="325"/>
      <c r="J597" s="325">
        <v>9.8</v>
      </c>
      <c r="K597" s="325">
        <v>1.8</v>
      </c>
      <c r="L597" s="325">
        <v>0.4</v>
      </c>
      <c r="M597" s="325"/>
      <c r="N597" s="325"/>
      <c r="O597" s="325">
        <v>1.1</v>
      </c>
      <c r="P597" s="325">
        <v>25.0</v>
      </c>
      <c r="Q597" s="325">
        <v>222.0</v>
      </c>
      <c r="R597" s="325"/>
      <c r="S597" s="325">
        <v>0.9</v>
      </c>
      <c r="T597" s="325"/>
      <c r="U597" s="325"/>
      <c r="V597" s="325">
        <v>0.13</v>
      </c>
      <c r="W597" s="325">
        <v>0.34</v>
      </c>
      <c r="X597" s="325">
        <v>2.05</v>
      </c>
      <c r="Y597" s="325">
        <v>43.2</v>
      </c>
      <c r="Z597" s="325"/>
      <c r="AA597" s="325"/>
      <c r="AB597" s="325"/>
    </row>
    <row r="598" ht="15.75" customHeight="1">
      <c r="A598" s="325">
        <v>596.0</v>
      </c>
      <c r="B598" s="325" t="s">
        <v>2581</v>
      </c>
      <c r="C598" s="325" t="s">
        <v>2580</v>
      </c>
      <c r="D598" s="325" t="s">
        <v>5166</v>
      </c>
      <c r="E598" s="325">
        <v>140.0</v>
      </c>
      <c r="F598" s="325">
        <v>584.0</v>
      </c>
      <c r="G598" s="325">
        <v>70.8</v>
      </c>
      <c r="H598" s="325">
        <v>20.0</v>
      </c>
      <c r="I598" s="325"/>
      <c r="J598" s="325">
        <v>20.0</v>
      </c>
      <c r="K598" s="325">
        <v>4.6</v>
      </c>
      <c r="L598" s="325">
        <v>3.3</v>
      </c>
      <c r="M598" s="325">
        <v>3.3</v>
      </c>
      <c r="N598" s="325">
        <v>0.0</v>
      </c>
      <c r="O598" s="325">
        <v>1.3</v>
      </c>
      <c r="P598" s="325">
        <v>13.0</v>
      </c>
      <c r="Q598" s="325">
        <v>166.0</v>
      </c>
      <c r="R598" s="325">
        <v>4.0</v>
      </c>
      <c r="S598" s="325">
        <v>5.4</v>
      </c>
      <c r="T598" s="325"/>
      <c r="U598" s="325">
        <v>4968.0</v>
      </c>
      <c r="V598" s="325">
        <v>0.24</v>
      </c>
      <c r="W598" s="325">
        <v>1.89</v>
      </c>
      <c r="X598" s="325">
        <v>12.3</v>
      </c>
      <c r="Y598" s="325">
        <v>19.5</v>
      </c>
      <c r="Z598" s="325"/>
      <c r="AA598" s="325"/>
      <c r="AB598" s="325"/>
    </row>
    <row r="599" ht="15.75" customHeight="1">
      <c r="A599" s="325">
        <v>597.0</v>
      </c>
      <c r="B599" s="325" t="s">
        <v>2584</v>
      </c>
      <c r="C599" s="325" t="s">
        <v>2583</v>
      </c>
      <c r="D599" s="325" t="s">
        <v>5166</v>
      </c>
      <c r="E599" s="325">
        <v>173.0</v>
      </c>
      <c r="F599" s="325">
        <v>723.0</v>
      </c>
      <c r="G599" s="325">
        <v>71.1</v>
      </c>
      <c r="H599" s="325">
        <v>16.5</v>
      </c>
      <c r="I599" s="325"/>
      <c r="J599" s="325">
        <v>16.5</v>
      </c>
      <c r="K599" s="325">
        <v>11.2</v>
      </c>
      <c r="L599" s="325">
        <v>0.3</v>
      </c>
      <c r="M599" s="325">
        <v>0.3</v>
      </c>
      <c r="N599" s="325">
        <v>0.0</v>
      </c>
      <c r="O599" s="325">
        <v>0.9</v>
      </c>
      <c r="P599" s="325">
        <v>9.0</v>
      </c>
      <c r="Q599" s="325">
        <v>166.0</v>
      </c>
      <c r="R599" s="325">
        <v>2.87</v>
      </c>
      <c r="S599" s="325">
        <v>2.2</v>
      </c>
      <c r="T599" s="325"/>
      <c r="U599" s="325">
        <v>0.0</v>
      </c>
      <c r="V599" s="325">
        <v>0.09</v>
      </c>
      <c r="W599" s="325">
        <v>0.55</v>
      </c>
      <c r="X599" s="325">
        <v>3.0</v>
      </c>
      <c r="Y599" s="325">
        <v>1.9</v>
      </c>
      <c r="Z599" s="325"/>
      <c r="AA599" s="325"/>
      <c r="AB599" s="325"/>
    </row>
    <row r="600" ht="15.75" customHeight="1">
      <c r="A600" s="325">
        <v>598.0</v>
      </c>
      <c r="B600" s="325" t="s">
        <v>2587</v>
      </c>
      <c r="C600" s="325" t="s">
        <v>2586</v>
      </c>
      <c r="D600" s="325" t="s">
        <v>5166</v>
      </c>
      <c r="E600" s="325">
        <v>104.0</v>
      </c>
      <c r="F600" s="325">
        <v>435.0</v>
      </c>
      <c r="G600" s="325">
        <v>79.5</v>
      </c>
      <c r="H600" s="325">
        <v>16.9</v>
      </c>
      <c r="I600" s="325"/>
      <c r="J600" s="325">
        <v>16.9</v>
      </c>
      <c r="K600" s="325">
        <v>3.5</v>
      </c>
      <c r="L600" s="325">
        <v>0.0</v>
      </c>
      <c r="M600" s="325">
        <v>0.0</v>
      </c>
      <c r="N600" s="325">
        <v>0.0</v>
      </c>
      <c r="O600" s="325">
        <v>0.1</v>
      </c>
      <c r="P600" s="325">
        <v>66.0</v>
      </c>
      <c r="Q600" s="325">
        <v>40.0</v>
      </c>
      <c r="R600" s="325">
        <v>1.42</v>
      </c>
      <c r="S600" s="325">
        <v>0.8</v>
      </c>
      <c r="T600" s="325"/>
      <c r="U600" s="325">
        <v>21.0</v>
      </c>
      <c r="V600" s="325">
        <v>0.01</v>
      </c>
      <c r="W600" s="325">
        <v>0.03</v>
      </c>
      <c r="X600" s="325">
        <v>0.56</v>
      </c>
      <c r="Y600" s="325">
        <v>0.0</v>
      </c>
      <c r="Z600" s="325"/>
      <c r="AA600" s="325"/>
      <c r="AB600" s="325"/>
    </row>
    <row r="601" ht="15.75" customHeight="1">
      <c r="A601" s="325">
        <v>599.0</v>
      </c>
      <c r="B601" s="325" t="s">
        <v>2590</v>
      </c>
      <c r="C601" s="325" t="s">
        <v>2589</v>
      </c>
      <c r="D601" s="325" t="s">
        <v>5166</v>
      </c>
      <c r="E601" s="325">
        <v>152.0</v>
      </c>
      <c r="F601" s="325">
        <v>636.0</v>
      </c>
      <c r="G601" s="325">
        <v>68.8</v>
      </c>
      <c r="H601" s="325">
        <v>23.7</v>
      </c>
      <c r="I601" s="325"/>
      <c r="J601" s="325">
        <v>23.7</v>
      </c>
      <c r="K601" s="325">
        <v>5.6</v>
      </c>
      <c r="L601" s="325">
        <v>0.0</v>
      </c>
      <c r="M601" s="325">
        <v>0.0</v>
      </c>
      <c r="N601" s="325">
        <v>0.0</v>
      </c>
      <c r="O601" s="325">
        <v>0.7</v>
      </c>
      <c r="P601" s="325">
        <v>7.0</v>
      </c>
      <c r="Q601" s="325">
        <v>37.0</v>
      </c>
      <c r="R601" s="325">
        <v>0.76</v>
      </c>
      <c r="S601" s="325">
        <v>2.1</v>
      </c>
      <c r="T601" s="325"/>
      <c r="U601" s="325">
        <v>0.0</v>
      </c>
      <c r="V601" s="325">
        <v>0.02</v>
      </c>
      <c r="W601" s="325">
        <v>0.25</v>
      </c>
      <c r="X601" s="325">
        <v>0.65</v>
      </c>
      <c r="Y601" s="325">
        <v>0.0</v>
      </c>
      <c r="Z601" s="325"/>
      <c r="AA601" s="325"/>
      <c r="AB601" s="325"/>
    </row>
    <row r="602" ht="15.75" customHeight="1">
      <c r="A602" s="325">
        <v>600.0</v>
      </c>
      <c r="B602" s="325" t="s">
        <v>2593</v>
      </c>
      <c r="C602" s="325" t="s">
        <v>2592</v>
      </c>
      <c r="D602" s="325" t="s">
        <v>5166</v>
      </c>
      <c r="E602" s="325">
        <v>83.0</v>
      </c>
      <c r="F602" s="325">
        <v>347.0</v>
      </c>
      <c r="G602" s="325">
        <v>80.0</v>
      </c>
      <c r="H602" s="325">
        <v>17.2</v>
      </c>
      <c r="I602" s="325"/>
      <c r="J602" s="325">
        <v>17.2</v>
      </c>
      <c r="K602" s="325">
        <v>1.1</v>
      </c>
      <c r="L602" s="325">
        <v>0.0</v>
      </c>
      <c r="M602" s="325">
        <v>0.0</v>
      </c>
      <c r="N602" s="325">
        <v>0.0</v>
      </c>
      <c r="O602" s="325">
        <v>1.0</v>
      </c>
      <c r="P602" s="325">
        <v>6.0</v>
      </c>
      <c r="Q602" s="325">
        <v>203.0</v>
      </c>
      <c r="R602" s="325">
        <v>1.61</v>
      </c>
      <c r="S602" s="325">
        <v>6.5</v>
      </c>
      <c r="T602" s="325"/>
      <c r="U602" s="325">
        <v>14.0</v>
      </c>
      <c r="V602" s="325">
        <v>0.09</v>
      </c>
      <c r="W602" s="325">
        <v>0.96</v>
      </c>
      <c r="X602" s="325">
        <v>3.65</v>
      </c>
      <c r="Y602" s="325">
        <v>13.2</v>
      </c>
      <c r="Z602" s="325"/>
      <c r="AA602" s="325"/>
      <c r="AB602" s="325"/>
    </row>
    <row r="603" ht="15.75" customHeight="1">
      <c r="A603" s="325">
        <v>601.0</v>
      </c>
      <c r="B603" s="325" t="s">
        <v>2596</v>
      </c>
      <c r="C603" s="325" t="s">
        <v>2595</v>
      </c>
      <c r="D603" s="325" t="s">
        <v>5166</v>
      </c>
      <c r="E603" s="325">
        <v>92.0</v>
      </c>
      <c r="F603" s="325">
        <v>384.0</v>
      </c>
      <c r="G603" s="325">
        <v>79.6</v>
      </c>
      <c r="H603" s="325">
        <v>15.1</v>
      </c>
      <c r="I603" s="325"/>
      <c r="J603" s="325">
        <v>15.1</v>
      </c>
      <c r="K603" s="325">
        <v>2.9</v>
      </c>
      <c r="L603" s="325">
        <v>0.3</v>
      </c>
      <c r="M603" s="325">
        <v>0.3</v>
      </c>
      <c r="N603" s="325">
        <v>0.0</v>
      </c>
      <c r="O603" s="325">
        <v>1.1</v>
      </c>
      <c r="P603" s="325">
        <v>17.0</v>
      </c>
      <c r="Q603" s="325">
        <v>132.0</v>
      </c>
      <c r="R603" s="325">
        <v>1.92</v>
      </c>
      <c r="S603" s="325">
        <v>6.8</v>
      </c>
      <c r="T603" s="325"/>
      <c r="U603" s="325">
        <v>419.0</v>
      </c>
      <c r="V603" s="325">
        <v>0.37</v>
      </c>
      <c r="W603" s="325">
        <v>1.3</v>
      </c>
      <c r="X603" s="325">
        <v>4.6</v>
      </c>
      <c r="Y603" s="325">
        <v>9.9</v>
      </c>
      <c r="Z603" s="325"/>
      <c r="AA603" s="325"/>
      <c r="AB603" s="325"/>
    </row>
    <row r="604" ht="15.75" customHeight="1">
      <c r="A604" s="325">
        <v>602.0</v>
      </c>
      <c r="B604" s="325" t="s">
        <v>2599</v>
      </c>
      <c r="C604" s="325" t="s">
        <v>2598</v>
      </c>
      <c r="D604" s="325" t="s">
        <v>5166</v>
      </c>
      <c r="E604" s="325">
        <v>135.0</v>
      </c>
      <c r="F604" s="325">
        <v>565.0</v>
      </c>
      <c r="G604" s="325">
        <v>78.1</v>
      </c>
      <c r="H604" s="325">
        <v>11.3</v>
      </c>
      <c r="I604" s="325"/>
      <c r="J604" s="325">
        <v>11.3</v>
      </c>
      <c r="K604" s="325">
        <v>9.6</v>
      </c>
      <c r="L604" s="325">
        <v>0.0</v>
      </c>
      <c r="M604" s="325">
        <v>0.0</v>
      </c>
      <c r="N604" s="325">
        <v>0.0</v>
      </c>
      <c r="O604" s="325">
        <v>1.2</v>
      </c>
      <c r="P604" s="325">
        <v>8.0</v>
      </c>
      <c r="Q604" s="325">
        <v>287.0</v>
      </c>
      <c r="R604" s="325">
        <v>1.02</v>
      </c>
      <c r="S604" s="325">
        <v>0.9</v>
      </c>
      <c r="T604" s="325"/>
      <c r="U604" s="325">
        <v>7.0</v>
      </c>
      <c r="V604" s="325">
        <v>0.17</v>
      </c>
      <c r="W604" s="325">
        <v>0.21</v>
      </c>
      <c r="X604" s="325">
        <v>3.15</v>
      </c>
      <c r="Y604" s="325">
        <v>6.9</v>
      </c>
      <c r="Z604" s="325"/>
      <c r="AA604" s="325"/>
      <c r="AB604" s="325"/>
    </row>
    <row r="605" ht="15.75" customHeight="1">
      <c r="A605" s="325">
        <v>603.0</v>
      </c>
      <c r="B605" s="325" t="s">
        <v>2602</v>
      </c>
      <c r="C605" s="325" t="s">
        <v>2601</v>
      </c>
      <c r="D605" s="325" t="s">
        <v>5166</v>
      </c>
      <c r="E605" s="325">
        <v>233.0</v>
      </c>
      <c r="F605" s="325">
        <v>977.0</v>
      </c>
      <c r="G605" s="325">
        <v>66.0</v>
      </c>
      <c r="H605" s="325">
        <v>14.1</v>
      </c>
      <c r="I605" s="325"/>
      <c r="J605" s="325">
        <v>14.1</v>
      </c>
      <c r="K605" s="325">
        <v>19.2</v>
      </c>
      <c r="L605" s="325"/>
      <c r="M605" s="325">
        <v>0.0</v>
      </c>
      <c r="N605" s="325">
        <v>0.0</v>
      </c>
      <c r="O605" s="325">
        <v>0.7</v>
      </c>
      <c r="P605" s="325">
        <v>69.0</v>
      </c>
      <c r="Q605" s="325">
        <v>112.0</v>
      </c>
      <c r="R605" s="325"/>
      <c r="S605" s="325">
        <v>2.9</v>
      </c>
      <c r="T605" s="325"/>
      <c r="U605" s="325"/>
      <c r="V605" s="325">
        <v>0.1</v>
      </c>
      <c r="W605" s="325">
        <v>0.15</v>
      </c>
      <c r="X605" s="325">
        <v>1.5</v>
      </c>
      <c r="Y605" s="325">
        <v>4.3</v>
      </c>
      <c r="Z605" s="325"/>
      <c r="AA605" s="325"/>
      <c r="AB605" s="325"/>
    </row>
    <row r="606" ht="15.75" customHeight="1">
      <c r="A606" s="325">
        <v>604.0</v>
      </c>
      <c r="B606" s="325" t="s">
        <v>2605</v>
      </c>
      <c r="C606" s="325" t="s">
        <v>2604</v>
      </c>
      <c r="D606" s="325" t="s">
        <v>5166</v>
      </c>
      <c r="E606" s="325">
        <v>320.0</v>
      </c>
      <c r="F606" s="325">
        <v>1340.0</v>
      </c>
      <c r="G606" s="325">
        <v>20.2</v>
      </c>
      <c r="H606" s="325">
        <v>50.3</v>
      </c>
      <c r="I606" s="325"/>
      <c r="J606" s="325">
        <v>50.3</v>
      </c>
      <c r="K606" s="325">
        <v>11.7</v>
      </c>
      <c r="L606" s="325"/>
      <c r="M606" s="325"/>
      <c r="N606" s="325"/>
      <c r="O606" s="325">
        <v>17.8</v>
      </c>
      <c r="P606" s="325">
        <v>53.0</v>
      </c>
      <c r="Q606" s="325">
        <v>423.0</v>
      </c>
      <c r="R606" s="325"/>
      <c r="S606" s="325">
        <v>3.9</v>
      </c>
      <c r="T606" s="325"/>
      <c r="U606" s="325"/>
      <c r="V606" s="325">
        <v>0.06</v>
      </c>
      <c r="W606" s="325">
        <v>0.4</v>
      </c>
      <c r="X606" s="325">
        <v>13.63</v>
      </c>
      <c r="Y606" s="325">
        <v>0.0</v>
      </c>
      <c r="Z606" s="325"/>
      <c r="AA606" s="325"/>
      <c r="AB606" s="325"/>
    </row>
    <row r="607" ht="15.75" customHeight="1">
      <c r="A607" s="325">
        <v>605.0</v>
      </c>
      <c r="B607" s="325" t="s">
        <v>2608</v>
      </c>
      <c r="C607" s="325" t="s">
        <v>2607</v>
      </c>
      <c r="D607" s="325" t="s">
        <v>5166</v>
      </c>
      <c r="E607" s="325">
        <v>602.0</v>
      </c>
      <c r="F607" s="325">
        <v>2720.0</v>
      </c>
      <c r="G607" s="325">
        <v>22.6</v>
      </c>
      <c r="H607" s="325">
        <v>11.3</v>
      </c>
      <c r="I607" s="325"/>
      <c r="J607" s="325">
        <v>11.3</v>
      </c>
      <c r="K607" s="325">
        <v>61.4</v>
      </c>
      <c r="L607" s="325"/>
      <c r="M607" s="325"/>
      <c r="N607" s="325"/>
      <c r="O607" s="325">
        <v>2.4</v>
      </c>
      <c r="P607" s="325">
        <v>40.0</v>
      </c>
      <c r="Q607" s="325">
        <v>227.0</v>
      </c>
      <c r="R607" s="325"/>
      <c r="S607" s="325">
        <v>2.8</v>
      </c>
      <c r="T607" s="325"/>
      <c r="U607" s="325">
        <v>14.0</v>
      </c>
      <c r="V607" s="325">
        <v>0.13</v>
      </c>
      <c r="W607" s="325">
        <v>2.25</v>
      </c>
      <c r="X607" s="325">
        <v>1.8</v>
      </c>
      <c r="Y607" s="325">
        <v>0.0</v>
      </c>
      <c r="Z607" s="325"/>
      <c r="AA607" s="325"/>
      <c r="AB607" s="325"/>
    </row>
    <row r="608" ht="15.75" customHeight="1">
      <c r="A608" s="325">
        <v>606.0</v>
      </c>
      <c r="B608" s="325" t="s">
        <v>2611</v>
      </c>
      <c r="C608" s="325" t="s">
        <v>2610</v>
      </c>
      <c r="D608" s="325" t="s">
        <v>5166</v>
      </c>
      <c r="E608" s="325">
        <v>438.0</v>
      </c>
      <c r="F608" s="325">
        <v>1824.0</v>
      </c>
      <c r="G608" s="325">
        <v>29.9</v>
      </c>
      <c r="H608" s="325">
        <v>23.9</v>
      </c>
      <c r="I608" s="325"/>
      <c r="J608" s="325">
        <v>23.9</v>
      </c>
      <c r="K608" s="325">
        <v>37.2</v>
      </c>
      <c r="L608" s="325"/>
      <c r="M608" s="325"/>
      <c r="N608" s="325"/>
      <c r="O608" s="325">
        <v>6.6</v>
      </c>
      <c r="P608" s="325">
        <v>60.0</v>
      </c>
      <c r="Q608" s="325">
        <v>119.0</v>
      </c>
      <c r="R608" s="325"/>
      <c r="S608" s="325">
        <v>2.2</v>
      </c>
      <c r="T608" s="325"/>
      <c r="U608" s="325"/>
      <c r="V608" s="325">
        <v>0.01</v>
      </c>
      <c r="W608" s="325">
        <v>0.28</v>
      </c>
      <c r="X608" s="325">
        <v>2.25</v>
      </c>
      <c r="Y608" s="325">
        <v>1.4</v>
      </c>
      <c r="Z608" s="325"/>
      <c r="AA608" s="325"/>
      <c r="AB608" s="325"/>
    </row>
    <row r="609" ht="15.75" customHeight="1">
      <c r="A609" s="325">
        <v>607.0</v>
      </c>
      <c r="B609" s="325" t="s">
        <v>2614</v>
      </c>
      <c r="C609" s="325" t="s">
        <v>2613</v>
      </c>
      <c r="D609" s="325" t="s">
        <v>5166</v>
      </c>
      <c r="E609" s="325">
        <v>287.0</v>
      </c>
      <c r="F609" s="325">
        <v>1201.0</v>
      </c>
      <c r="G609" s="325">
        <v>52.3</v>
      </c>
      <c r="H609" s="325">
        <v>21.0</v>
      </c>
      <c r="I609" s="325"/>
      <c r="J609" s="325">
        <v>21.0</v>
      </c>
      <c r="K609" s="325">
        <v>21.9</v>
      </c>
      <c r="L609" s="325"/>
      <c r="M609" s="325">
        <v>0.0</v>
      </c>
      <c r="N609" s="325">
        <v>0.0</v>
      </c>
      <c r="O609" s="325">
        <v>3.8</v>
      </c>
      <c r="P609" s="325">
        <v>56.0</v>
      </c>
      <c r="Q609" s="325">
        <v>149.0</v>
      </c>
      <c r="R609" s="325">
        <v>3.41</v>
      </c>
      <c r="S609" s="325">
        <v>4.0</v>
      </c>
      <c r="T609" s="325"/>
      <c r="U609" s="325">
        <v>0.0</v>
      </c>
      <c r="V609" s="325">
        <v>0.3</v>
      </c>
      <c r="W609" s="325">
        <v>0.36</v>
      </c>
      <c r="X609" s="325"/>
      <c r="Y609" s="325">
        <v>0.0</v>
      </c>
      <c r="Z609" s="325"/>
      <c r="AA609" s="325"/>
      <c r="AB609" s="325"/>
    </row>
    <row r="610" ht="15.75" customHeight="1">
      <c r="A610" s="325">
        <v>608.0</v>
      </c>
      <c r="B610" s="325" t="s">
        <v>2617</v>
      </c>
      <c r="C610" s="325" t="s">
        <v>2616</v>
      </c>
      <c r="D610" s="325" t="s">
        <v>5166</v>
      </c>
      <c r="E610" s="325">
        <v>344.0</v>
      </c>
      <c r="F610" s="325">
        <v>1439.0</v>
      </c>
      <c r="G610" s="325">
        <v>47.9</v>
      </c>
      <c r="H610" s="325">
        <v>24.7</v>
      </c>
      <c r="I610" s="325"/>
      <c r="J610" s="325">
        <v>24.7</v>
      </c>
      <c r="K610" s="325">
        <v>26.4</v>
      </c>
      <c r="L610" s="325"/>
      <c r="M610" s="325">
        <v>0.0</v>
      </c>
      <c r="N610" s="325">
        <v>0.0</v>
      </c>
      <c r="O610" s="325">
        <v>1.2</v>
      </c>
      <c r="P610" s="325">
        <v>48.0</v>
      </c>
      <c r="Q610" s="325">
        <v>177.0</v>
      </c>
      <c r="R610" s="325">
        <v>1.9</v>
      </c>
      <c r="S610" s="325">
        <v>2.1</v>
      </c>
      <c r="T610" s="325"/>
      <c r="U610" s="325">
        <v>0.0</v>
      </c>
      <c r="V610" s="325">
        <v>0.2</v>
      </c>
      <c r="W610" s="325">
        <v>0.22</v>
      </c>
      <c r="X610" s="325">
        <v>3.7</v>
      </c>
      <c r="Y610" s="325">
        <v>0.0</v>
      </c>
      <c r="Z610" s="325"/>
      <c r="AA610" s="325"/>
      <c r="AB610" s="325"/>
    </row>
    <row r="611" ht="15.75" customHeight="1">
      <c r="A611" s="325">
        <v>609.0</v>
      </c>
      <c r="B611" s="325" t="s">
        <v>2619</v>
      </c>
      <c r="C611" s="325" t="s">
        <v>494</v>
      </c>
      <c r="D611" s="325" t="s">
        <v>5166</v>
      </c>
      <c r="E611" s="325">
        <v>344.0</v>
      </c>
      <c r="F611" s="325">
        <v>1393.0</v>
      </c>
      <c r="G611" s="325">
        <v>49.3</v>
      </c>
      <c r="H611" s="325">
        <v>15.7</v>
      </c>
      <c r="I611" s="325"/>
      <c r="J611" s="325">
        <v>15.7</v>
      </c>
      <c r="K611" s="325">
        <v>29.5</v>
      </c>
      <c r="L611" s="325">
        <v>2.8</v>
      </c>
      <c r="M611" s="325">
        <v>2.8</v>
      </c>
      <c r="N611" s="325">
        <v>0.0</v>
      </c>
      <c r="O611" s="325">
        <v>2.7</v>
      </c>
      <c r="P611" s="325">
        <v>85.0</v>
      </c>
      <c r="Q611" s="325">
        <v>211.0</v>
      </c>
      <c r="R611" s="325">
        <v>1.9</v>
      </c>
      <c r="S611" s="325">
        <v>1.5</v>
      </c>
      <c r="T611" s="325"/>
      <c r="U611" s="325">
        <v>0.0</v>
      </c>
      <c r="V611" s="325">
        <v>0.04</v>
      </c>
      <c r="W611" s="325">
        <v>0.05</v>
      </c>
      <c r="X611" s="325"/>
      <c r="Y611" s="325">
        <v>0.0</v>
      </c>
      <c r="Z611" s="325"/>
      <c r="AA611" s="325"/>
      <c r="AB611" s="325"/>
    </row>
    <row r="612" ht="15.75" customHeight="1">
      <c r="A612" s="325">
        <v>610.0</v>
      </c>
      <c r="B612" s="325" t="s">
        <v>2622</v>
      </c>
      <c r="C612" s="325" t="s">
        <v>2621</v>
      </c>
      <c r="D612" s="325" t="s">
        <v>5166</v>
      </c>
      <c r="E612" s="325">
        <v>256.0</v>
      </c>
      <c r="F612" s="325">
        <v>1075.0</v>
      </c>
      <c r="G612" s="325">
        <v>57.9</v>
      </c>
      <c r="H612" s="325">
        <v>9.8</v>
      </c>
      <c r="I612" s="325"/>
      <c r="J612" s="325">
        <v>9.8</v>
      </c>
      <c r="K612" s="325">
        <v>19.7</v>
      </c>
      <c r="L612" s="325">
        <v>9.4</v>
      </c>
      <c r="M612" s="325">
        <v>9.4</v>
      </c>
      <c r="N612" s="325">
        <v>0.0</v>
      </c>
      <c r="O612" s="325">
        <v>3.2</v>
      </c>
      <c r="P612" s="325">
        <v>82.0</v>
      </c>
      <c r="Q612" s="325">
        <v>166.0</v>
      </c>
      <c r="R612" s="325">
        <v>2.03</v>
      </c>
      <c r="S612" s="325">
        <v>2.0</v>
      </c>
      <c r="T612" s="325"/>
      <c r="U612" s="325">
        <v>0.0</v>
      </c>
      <c r="V612" s="325">
        <v>0.05</v>
      </c>
      <c r="W612" s="325">
        <v>0.07</v>
      </c>
      <c r="X612" s="325">
        <v>1.6</v>
      </c>
      <c r="Y612" s="325">
        <v>1.0</v>
      </c>
      <c r="Z612" s="325"/>
      <c r="AA612" s="325"/>
      <c r="AB612" s="325"/>
    </row>
    <row r="613" ht="15.75" customHeight="1">
      <c r="A613" s="325">
        <v>611.0</v>
      </c>
      <c r="B613" s="325" t="s">
        <v>2625</v>
      </c>
      <c r="C613" s="325" t="s">
        <v>2624</v>
      </c>
      <c r="D613" s="325" t="s">
        <v>5166</v>
      </c>
      <c r="E613" s="325">
        <v>500.0</v>
      </c>
      <c r="F613" s="325">
        <v>2075.0</v>
      </c>
      <c r="G613" s="325">
        <v>35.0</v>
      </c>
      <c r="H613" s="325">
        <v>10.9</v>
      </c>
      <c r="I613" s="325"/>
      <c r="J613" s="325">
        <v>10.9</v>
      </c>
      <c r="K613" s="325">
        <v>49.8</v>
      </c>
      <c r="L613" s="325">
        <v>1.1</v>
      </c>
      <c r="M613" s="325">
        <v>1.1</v>
      </c>
      <c r="N613" s="325">
        <v>0.0</v>
      </c>
      <c r="O613" s="325">
        <v>3.2</v>
      </c>
      <c r="P613" s="325">
        <v>57.0</v>
      </c>
      <c r="Q613" s="325">
        <v>289.0</v>
      </c>
      <c r="R613" s="325">
        <v>0.92</v>
      </c>
      <c r="S613" s="325">
        <v>7.1</v>
      </c>
      <c r="T613" s="325"/>
      <c r="U613" s="325"/>
      <c r="V613" s="325">
        <v>0.07</v>
      </c>
      <c r="W613" s="325">
        <v>0.24</v>
      </c>
      <c r="X613" s="325">
        <v>2.25</v>
      </c>
      <c r="Y613" s="325">
        <v>0.0</v>
      </c>
      <c r="Z613" s="325"/>
      <c r="AA613" s="325"/>
      <c r="AB613" s="325"/>
    </row>
    <row r="614" ht="15.75" customHeight="1">
      <c r="A614" s="325">
        <v>612.0</v>
      </c>
      <c r="B614" s="325" t="s">
        <v>2628</v>
      </c>
      <c r="C614" s="325" t="s">
        <v>2627</v>
      </c>
      <c r="D614" s="325" t="s">
        <v>5166</v>
      </c>
      <c r="E614" s="325">
        <v>242.0</v>
      </c>
      <c r="F614" s="325">
        <v>1021.0</v>
      </c>
      <c r="G614" s="325">
        <v>55.5</v>
      </c>
      <c r="H614" s="325">
        <v>20.1</v>
      </c>
      <c r="I614" s="325"/>
      <c r="J614" s="325">
        <v>20.1</v>
      </c>
      <c r="K614" s="325">
        <v>17.3</v>
      </c>
      <c r="L614" s="325"/>
      <c r="M614" s="325"/>
      <c r="N614" s="325"/>
      <c r="O614" s="325">
        <v>4.6</v>
      </c>
      <c r="P614" s="325">
        <v>77.0</v>
      </c>
      <c r="Q614" s="325">
        <v>68.0</v>
      </c>
      <c r="R614" s="325"/>
      <c r="S614" s="325">
        <v>4.2</v>
      </c>
      <c r="T614" s="325"/>
      <c r="U614" s="325"/>
      <c r="V614" s="325">
        <v>0.03</v>
      </c>
      <c r="W614" s="325">
        <v>0.07</v>
      </c>
      <c r="X614" s="325">
        <v>0.6</v>
      </c>
      <c r="Y614" s="325">
        <v>1.4</v>
      </c>
      <c r="Z614" s="325"/>
      <c r="AA614" s="325"/>
      <c r="AB614" s="325"/>
    </row>
    <row r="615" ht="15.75" customHeight="1">
      <c r="A615" s="325">
        <v>613.0</v>
      </c>
      <c r="B615" s="325" t="s">
        <v>2631</v>
      </c>
      <c r="C615" s="325" t="s">
        <v>2630</v>
      </c>
      <c r="D615" s="325" t="s">
        <v>5166</v>
      </c>
      <c r="E615" s="325">
        <v>119.0</v>
      </c>
      <c r="F615" s="325">
        <v>448.0</v>
      </c>
      <c r="G615" s="325">
        <v>75.5</v>
      </c>
      <c r="H615" s="325">
        <v>14.4</v>
      </c>
      <c r="I615" s="325"/>
      <c r="J615" s="325">
        <v>14.4</v>
      </c>
      <c r="K615" s="325">
        <v>5.0</v>
      </c>
      <c r="L615" s="325">
        <v>3.2</v>
      </c>
      <c r="M615" s="325">
        <v>3.2</v>
      </c>
      <c r="N615" s="325">
        <v>0.0</v>
      </c>
      <c r="O615" s="325">
        <v>1.9</v>
      </c>
      <c r="P615" s="325">
        <v>63.0</v>
      </c>
      <c r="Q615" s="325">
        <v>41.0</v>
      </c>
      <c r="R615" s="325">
        <v>1.3</v>
      </c>
      <c r="S615" s="325">
        <v>16.9</v>
      </c>
      <c r="T615" s="325"/>
      <c r="U615" s="325">
        <v>0.0</v>
      </c>
      <c r="V615" s="325">
        <v>0.02</v>
      </c>
      <c r="W615" s="325">
        <v>0.06</v>
      </c>
      <c r="X615" s="325">
        <v>0.86</v>
      </c>
      <c r="Y615" s="325">
        <v>3.4</v>
      </c>
      <c r="Z615" s="325"/>
      <c r="AA615" s="325"/>
      <c r="AB615" s="325"/>
    </row>
    <row r="616" ht="15.75" customHeight="1">
      <c r="A616" s="325">
        <v>614.0</v>
      </c>
      <c r="B616" s="325" t="s">
        <v>2634</v>
      </c>
      <c r="C616" s="325" t="s">
        <v>2633</v>
      </c>
      <c r="D616" s="325" t="s">
        <v>5166</v>
      </c>
      <c r="E616" s="325">
        <v>449.0</v>
      </c>
      <c r="F616" s="325">
        <v>1845.0</v>
      </c>
      <c r="G616" s="325">
        <v>40.1</v>
      </c>
      <c r="H616" s="325">
        <v>12.0</v>
      </c>
      <c r="I616" s="325"/>
      <c r="J616" s="325">
        <v>12.0</v>
      </c>
      <c r="K616" s="325">
        <v>43.2</v>
      </c>
      <c r="L616" s="325">
        <v>2.0</v>
      </c>
      <c r="M616" s="325">
        <v>2.0</v>
      </c>
      <c r="N616" s="325">
        <v>0.0</v>
      </c>
      <c r="O616" s="325">
        <v>2.7</v>
      </c>
      <c r="P616" s="325">
        <v>22.0</v>
      </c>
      <c r="Q616" s="325">
        <v>114.0</v>
      </c>
      <c r="R616" s="325">
        <v>1.84</v>
      </c>
      <c r="S616" s="325">
        <v>3.2</v>
      </c>
      <c r="T616" s="325"/>
      <c r="U616" s="325">
        <v>18.0</v>
      </c>
      <c r="V616" s="325">
        <v>0.3</v>
      </c>
      <c r="W616" s="325">
        <v>0.13</v>
      </c>
      <c r="X616" s="325">
        <v>2.8</v>
      </c>
      <c r="Y616" s="325">
        <v>2.3</v>
      </c>
      <c r="Z616" s="325"/>
      <c r="AA616" s="325"/>
      <c r="AB616" s="325"/>
    </row>
    <row r="617" ht="15.75" customHeight="1">
      <c r="A617" s="325">
        <v>615.0</v>
      </c>
      <c r="B617" s="325" t="s">
        <v>2637</v>
      </c>
      <c r="C617" s="325" t="s">
        <v>2636</v>
      </c>
      <c r="D617" s="325" t="s">
        <v>5166</v>
      </c>
      <c r="E617" s="325">
        <v>363.0</v>
      </c>
      <c r="F617" s="325">
        <v>1460.0</v>
      </c>
      <c r="G617" s="325">
        <v>47.9</v>
      </c>
      <c r="H617" s="325">
        <v>13.6</v>
      </c>
      <c r="I617" s="325"/>
      <c r="J617" s="325">
        <v>13.6</v>
      </c>
      <c r="K617" s="325">
        <v>32.3</v>
      </c>
      <c r="L617" s="325">
        <v>3.5</v>
      </c>
      <c r="M617" s="325">
        <v>3.5</v>
      </c>
      <c r="N617" s="325">
        <v>0.0</v>
      </c>
      <c r="O617" s="325">
        <v>2.7</v>
      </c>
      <c r="P617" s="325">
        <v>76.0</v>
      </c>
      <c r="Q617" s="325">
        <v>142.0</v>
      </c>
      <c r="R617" s="325">
        <v>1.84</v>
      </c>
      <c r="S617" s="325">
        <v>1.2</v>
      </c>
      <c r="T617" s="325"/>
      <c r="U617" s="325">
        <v>18.0</v>
      </c>
      <c r="V617" s="325">
        <v>0.16</v>
      </c>
      <c r="W617" s="325">
        <v>0.08</v>
      </c>
      <c r="X617" s="325">
        <v>2.85</v>
      </c>
      <c r="Y617" s="325">
        <v>2.5</v>
      </c>
      <c r="Z617" s="325"/>
      <c r="AA617" s="325"/>
      <c r="AB617" s="325"/>
    </row>
    <row r="618" ht="15.75" customHeight="1">
      <c r="A618" s="325">
        <v>616.0</v>
      </c>
      <c r="B618" s="325" t="s">
        <v>2640</v>
      </c>
      <c r="C618" s="325" t="s">
        <v>2639</v>
      </c>
      <c r="D618" s="325" t="s">
        <v>5166</v>
      </c>
      <c r="E618" s="325">
        <v>364.0</v>
      </c>
      <c r="F618" s="325">
        <v>1531.0</v>
      </c>
      <c r="G618" s="325">
        <v>49.4</v>
      </c>
      <c r="H618" s="325">
        <v>11.0</v>
      </c>
      <c r="I618" s="325"/>
      <c r="J618" s="325">
        <v>11.0</v>
      </c>
      <c r="K618" s="325">
        <v>34.3</v>
      </c>
      <c r="L618" s="325">
        <v>2.1</v>
      </c>
      <c r="M618" s="325"/>
      <c r="N618" s="325"/>
      <c r="O618" s="325">
        <v>3.2</v>
      </c>
      <c r="P618" s="325">
        <v>76.0</v>
      </c>
      <c r="Q618" s="325">
        <v>202.0</v>
      </c>
      <c r="R618" s="325">
        <v>2.02</v>
      </c>
      <c r="S618" s="325">
        <v>1.3</v>
      </c>
      <c r="T618" s="325"/>
      <c r="U618" s="325">
        <v>0.0</v>
      </c>
      <c r="V618" s="325">
        <v>0.03</v>
      </c>
      <c r="W618" s="325">
        <v>0.07</v>
      </c>
      <c r="X618" s="325">
        <v>3.72</v>
      </c>
      <c r="Y618" s="325">
        <v>0.0</v>
      </c>
      <c r="Z618" s="325"/>
      <c r="AA618" s="325"/>
      <c r="AB618" s="325"/>
    </row>
    <row r="619" ht="15.75" customHeight="1">
      <c r="A619" s="325">
        <v>617.0</v>
      </c>
      <c r="B619" s="325" t="s">
        <v>2643</v>
      </c>
      <c r="C619" s="325" t="s">
        <v>2642</v>
      </c>
      <c r="D619" s="325" t="s">
        <v>5166</v>
      </c>
      <c r="E619" s="325">
        <v>461.0</v>
      </c>
      <c r="F619" s="325">
        <v>1895.0</v>
      </c>
      <c r="G619" s="325">
        <v>38.2</v>
      </c>
      <c r="H619" s="325">
        <v>12.9</v>
      </c>
      <c r="I619" s="325"/>
      <c r="J619" s="325">
        <v>12.9</v>
      </c>
      <c r="K619" s="325">
        <v>44.0</v>
      </c>
      <c r="L619" s="325">
        <v>2.4</v>
      </c>
      <c r="M619" s="325">
        <v>2.4</v>
      </c>
      <c r="N619" s="325">
        <v>0.0</v>
      </c>
      <c r="O619" s="325">
        <v>2.5</v>
      </c>
      <c r="P619" s="325">
        <v>80.0</v>
      </c>
      <c r="Q619" s="325">
        <v>92.0</v>
      </c>
      <c r="R619" s="325">
        <v>1.84</v>
      </c>
      <c r="S619" s="325">
        <v>5.5</v>
      </c>
      <c r="T619" s="325"/>
      <c r="U619" s="325">
        <v>18.0</v>
      </c>
      <c r="V619" s="325">
        <v>0.03</v>
      </c>
      <c r="W619" s="325">
        <v>0.2</v>
      </c>
      <c r="X619" s="325">
        <v>2.15</v>
      </c>
      <c r="Y619" s="325">
        <v>0.0</v>
      </c>
      <c r="Z619" s="325"/>
      <c r="AA619" s="325"/>
      <c r="AB619" s="325"/>
    </row>
    <row r="620" ht="15.75" customHeight="1">
      <c r="A620" s="325">
        <v>618.0</v>
      </c>
      <c r="B620" s="325" t="s">
        <v>2646</v>
      </c>
      <c r="C620" s="325" t="s">
        <v>2645</v>
      </c>
      <c r="D620" s="325" t="s">
        <v>5166</v>
      </c>
      <c r="E620" s="325">
        <v>493.0</v>
      </c>
      <c r="F620" s="325">
        <v>2050.0</v>
      </c>
      <c r="G620" s="325">
        <v>32.8</v>
      </c>
      <c r="H620" s="325">
        <v>13.5</v>
      </c>
      <c r="I620" s="325"/>
      <c r="J620" s="325">
        <v>13.5</v>
      </c>
      <c r="K620" s="325">
        <v>47.9</v>
      </c>
      <c r="L620" s="325">
        <v>0.8</v>
      </c>
      <c r="M620" s="325">
        <v>0.8</v>
      </c>
      <c r="N620" s="325">
        <v>0.0</v>
      </c>
      <c r="O620" s="325">
        <v>5.0</v>
      </c>
      <c r="P620" s="325">
        <v>26.0</v>
      </c>
      <c r="Q620" s="325">
        <v>70.0</v>
      </c>
      <c r="R620" s="325">
        <v>1.17</v>
      </c>
      <c r="S620" s="325">
        <v>1.2</v>
      </c>
      <c r="T620" s="325"/>
      <c r="U620" s="325">
        <v>11.0</v>
      </c>
      <c r="V620" s="325">
        <v>0.24</v>
      </c>
      <c r="W620" s="325">
        <v>0.12</v>
      </c>
      <c r="X620" s="325">
        <v>2.0</v>
      </c>
      <c r="Y620" s="325">
        <v>1.9</v>
      </c>
      <c r="Z620" s="325"/>
      <c r="AA620" s="325"/>
      <c r="AB620" s="325"/>
    </row>
    <row r="621" ht="15.75" customHeight="1">
      <c r="A621" s="325">
        <v>619.0</v>
      </c>
      <c r="B621" s="325" t="s">
        <v>2648</v>
      </c>
      <c r="C621" s="325" t="s">
        <v>2647</v>
      </c>
      <c r="D621" s="325" t="s">
        <v>5166</v>
      </c>
      <c r="E621" s="325">
        <v>109.0</v>
      </c>
      <c r="F621" s="325">
        <v>448.0</v>
      </c>
      <c r="G621" s="325">
        <v>73.9</v>
      </c>
      <c r="H621" s="325">
        <v>24.1</v>
      </c>
      <c r="I621" s="325"/>
      <c r="J621" s="325">
        <v>24.1</v>
      </c>
      <c r="K621" s="325">
        <v>0.5</v>
      </c>
      <c r="L621" s="325">
        <v>0.3</v>
      </c>
      <c r="M621" s="325"/>
      <c r="N621" s="325"/>
      <c r="O621" s="325">
        <v>1.2</v>
      </c>
      <c r="P621" s="325">
        <v>11.0</v>
      </c>
      <c r="Q621" s="325">
        <v>216.0</v>
      </c>
      <c r="R621" s="325"/>
      <c r="S621" s="325">
        <v>2.2</v>
      </c>
      <c r="T621" s="325"/>
      <c r="U621" s="325"/>
      <c r="V621" s="325">
        <v>0.08</v>
      </c>
      <c r="W621" s="325">
        <v>0.15</v>
      </c>
      <c r="X621" s="325">
        <v>0.0</v>
      </c>
      <c r="Y621" s="325">
        <v>7.0</v>
      </c>
      <c r="Z621" s="325"/>
      <c r="AA621" s="325"/>
      <c r="AB621" s="325"/>
    </row>
    <row r="622" ht="15.75" customHeight="1">
      <c r="A622" s="325">
        <v>620.0</v>
      </c>
      <c r="B622" s="325" t="s">
        <v>2651</v>
      </c>
      <c r="C622" s="325" t="s">
        <v>2650</v>
      </c>
      <c r="D622" s="325" t="s">
        <v>5166</v>
      </c>
      <c r="E622" s="325">
        <v>97.0</v>
      </c>
      <c r="F622" s="325">
        <v>406.0</v>
      </c>
      <c r="G622" s="325">
        <v>78.4</v>
      </c>
      <c r="H622" s="325">
        <v>15.8</v>
      </c>
      <c r="I622" s="325"/>
      <c r="J622" s="325">
        <v>15.8</v>
      </c>
      <c r="K622" s="325">
        <v>3.0</v>
      </c>
      <c r="L622" s="325">
        <v>1.6</v>
      </c>
      <c r="M622" s="325"/>
      <c r="N622" s="325"/>
      <c r="O622" s="325">
        <v>1.2</v>
      </c>
      <c r="P622" s="325">
        <v>16.0</v>
      </c>
      <c r="Q622" s="325">
        <v>282.0</v>
      </c>
      <c r="R622" s="325"/>
      <c r="S622" s="325">
        <v>5.8</v>
      </c>
      <c r="T622" s="325"/>
      <c r="U622" s="325">
        <v>0.0</v>
      </c>
      <c r="V622" s="325">
        <v>0.16</v>
      </c>
      <c r="W622" s="325">
        <v>0.4</v>
      </c>
      <c r="X622" s="325">
        <v>3.74</v>
      </c>
      <c r="Y622" s="325">
        <v>0.0</v>
      </c>
      <c r="Z622" s="325"/>
      <c r="AA622" s="325"/>
      <c r="AB622" s="325"/>
    </row>
    <row r="623" ht="15.75" customHeight="1">
      <c r="A623" s="325">
        <v>621.0</v>
      </c>
      <c r="B623" s="325" t="s">
        <v>2654</v>
      </c>
      <c r="C623" s="325" t="s">
        <v>2653</v>
      </c>
      <c r="D623" s="325" t="s">
        <v>5166</v>
      </c>
      <c r="E623" s="325">
        <v>92.0</v>
      </c>
      <c r="F623" s="325">
        <v>385.0</v>
      </c>
      <c r="G623" s="325">
        <v>80.7</v>
      </c>
      <c r="H623" s="325">
        <v>12.3</v>
      </c>
      <c r="I623" s="325"/>
      <c r="J623" s="325">
        <v>12.3</v>
      </c>
      <c r="K623" s="325">
        <v>3.1</v>
      </c>
      <c r="L623" s="325">
        <v>3.7</v>
      </c>
      <c r="M623" s="325"/>
      <c r="N623" s="325"/>
      <c r="O623" s="325">
        <v>0.2</v>
      </c>
      <c r="P623" s="325">
        <v>26.0</v>
      </c>
      <c r="Q623" s="325">
        <v>44.0</v>
      </c>
      <c r="R623" s="325"/>
      <c r="S623" s="325">
        <v>4.2</v>
      </c>
      <c r="T623" s="325"/>
      <c r="U623" s="325">
        <v>8.0</v>
      </c>
      <c r="V623" s="325">
        <v>0.04</v>
      </c>
      <c r="W623" s="325">
        <v>0.11</v>
      </c>
      <c r="X623" s="325">
        <v>3.74</v>
      </c>
      <c r="Y623" s="325">
        <v>0.0</v>
      </c>
      <c r="Z623" s="325"/>
      <c r="AA623" s="325"/>
      <c r="AB623" s="325"/>
    </row>
    <row r="624" ht="15.75" customHeight="1">
      <c r="A624" s="325">
        <v>622.0</v>
      </c>
      <c r="B624" s="325" t="s">
        <v>2657</v>
      </c>
      <c r="C624" s="325" t="s">
        <v>2656</v>
      </c>
      <c r="D624" s="325" t="s">
        <v>5166</v>
      </c>
      <c r="E624" s="325">
        <v>260.0</v>
      </c>
      <c r="F624" s="325">
        <v>1088.0</v>
      </c>
      <c r="G624" s="325">
        <v>56.4</v>
      </c>
      <c r="H624" s="325">
        <v>24.8</v>
      </c>
      <c r="I624" s="325"/>
      <c r="J624" s="325">
        <v>24.8</v>
      </c>
      <c r="K624" s="325">
        <v>17.6</v>
      </c>
      <c r="L624" s="325">
        <v>0.5</v>
      </c>
      <c r="M624" s="325"/>
      <c r="N624" s="325"/>
      <c r="O624" s="325">
        <v>0.7</v>
      </c>
      <c r="P624" s="325">
        <v>32.0</v>
      </c>
      <c r="Q624" s="325">
        <v>201.0</v>
      </c>
      <c r="R624" s="325"/>
      <c r="S624" s="325">
        <v>3.6</v>
      </c>
      <c r="T624" s="325"/>
      <c r="U624" s="325">
        <v>8.0</v>
      </c>
      <c r="V624" s="325">
        <v>0.09</v>
      </c>
      <c r="W624" s="325">
        <v>0.19</v>
      </c>
      <c r="X624" s="325">
        <v>1.12</v>
      </c>
      <c r="Y624" s="325">
        <v>0.0</v>
      </c>
      <c r="Z624" s="325"/>
      <c r="AA624" s="325"/>
      <c r="AB624" s="325"/>
    </row>
    <row r="625" ht="15.75" customHeight="1">
      <c r="A625" s="325">
        <v>623.0</v>
      </c>
      <c r="B625" s="325" t="s">
        <v>2660</v>
      </c>
      <c r="C625" s="325" t="s">
        <v>2659</v>
      </c>
      <c r="D625" s="325" t="s">
        <v>5166</v>
      </c>
      <c r="E625" s="325">
        <v>122.0</v>
      </c>
      <c r="F625" s="325">
        <v>510.0</v>
      </c>
      <c r="G625" s="325">
        <v>74.4</v>
      </c>
      <c r="H625" s="325">
        <v>20.4</v>
      </c>
      <c r="I625" s="325"/>
      <c r="J625" s="325">
        <v>20.4</v>
      </c>
      <c r="K625" s="325">
        <v>4.5</v>
      </c>
      <c r="L625" s="325">
        <v>0.0</v>
      </c>
      <c r="M625" s="325"/>
      <c r="N625" s="325"/>
      <c r="O625" s="325">
        <v>0.6</v>
      </c>
      <c r="P625" s="325">
        <v>21.0</v>
      </c>
      <c r="Q625" s="325">
        <v>20.0</v>
      </c>
      <c r="R625" s="325"/>
      <c r="S625" s="325">
        <v>59.2</v>
      </c>
      <c r="T625" s="325"/>
      <c r="U625" s="325">
        <v>422.0</v>
      </c>
      <c r="V625" s="325">
        <v>0.01</v>
      </c>
      <c r="W625" s="325">
        <v>0.08</v>
      </c>
      <c r="X625" s="325">
        <v>2.42</v>
      </c>
      <c r="Y625" s="325">
        <v>0.0</v>
      </c>
      <c r="Z625" s="325"/>
      <c r="AA625" s="325"/>
      <c r="AB625" s="325"/>
    </row>
    <row r="626" ht="15.75" customHeight="1">
      <c r="A626" s="325">
        <v>624.0</v>
      </c>
      <c r="B626" s="325" t="s">
        <v>2663</v>
      </c>
      <c r="C626" s="325" t="s">
        <v>2662</v>
      </c>
      <c r="D626" s="325" t="s">
        <v>5166</v>
      </c>
      <c r="E626" s="325">
        <v>143.0</v>
      </c>
      <c r="F626" s="325">
        <v>598.0</v>
      </c>
      <c r="G626" s="325">
        <v>72.2</v>
      </c>
      <c r="H626" s="325">
        <v>21.4</v>
      </c>
      <c r="I626" s="325"/>
      <c r="J626" s="325">
        <v>21.4</v>
      </c>
      <c r="K626" s="325">
        <v>5.7</v>
      </c>
      <c r="L626" s="325">
        <v>0.0</v>
      </c>
      <c r="M626" s="325">
        <v>0.0</v>
      </c>
      <c r="N626" s="325">
        <v>0.0</v>
      </c>
      <c r="O626" s="325">
        <v>1.1</v>
      </c>
      <c r="P626" s="325">
        <v>17.0</v>
      </c>
      <c r="Q626" s="325">
        <v>211.0</v>
      </c>
      <c r="R626" s="325">
        <v>1.84</v>
      </c>
      <c r="S626" s="325">
        <v>0.84</v>
      </c>
      <c r="T626" s="325"/>
      <c r="U626" s="325">
        <v>2.0</v>
      </c>
      <c r="V626" s="325">
        <v>0.99</v>
      </c>
      <c r="W626" s="325">
        <v>0.27</v>
      </c>
      <c r="X626" s="325">
        <v>4.91</v>
      </c>
      <c r="Y626" s="325">
        <v>1.0</v>
      </c>
      <c r="Z626" s="325">
        <v>0.0</v>
      </c>
      <c r="AA626" s="325">
        <v>52.0</v>
      </c>
      <c r="AB626" s="325">
        <v>389.0</v>
      </c>
    </row>
    <row r="627" ht="15.75" customHeight="1">
      <c r="A627" s="325">
        <v>625.0</v>
      </c>
      <c r="B627" s="325" t="s">
        <v>2666</v>
      </c>
      <c r="C627" s="325" t="s">
        <v>2665</v>
      </c>
      <c r="D627" s="325" t="s">
        <v>5166</v>
      </c>
      <c r="E627" s="325">
        <v>131.0</v>
      </c>
      <c r="F627" s="325">
        <v>548.0</v>
      </c>
      <c r="G627" s="325">
        <v>74.1</v>
      </c>
      <c r="H627" s="325">
        <v>15.9</v>
      </c>
      <c r="I627" s="325"/>
      <c r="J627" s="325">
        <v>15.9</v>
      </c>
      <c r="K627" s="325">
        <v>6.2</v>
      </c>
      <c r="L627" s="325">
        <v>2.9</v>
      </c>
      <c r="M627" s="325"/>
      <c r="N627" s="325"/>
      <c r="O627" s="325">
        <v>0.9</v>
      </c>
      <c r="P627" s="325">
        <v>9.0</v>
      </c>
      <c r="Q627" s="325">
        <v>163.0</v>
      </c>
      <c r="R627" s="325"/>
      <c r="S627" s="325">
        <v>5.72</v>
      </c>
      <c r="T627" s="325"/>
      <c r="U627" s="325">
        <v>0.0</v>
      </c>
      <c r="V627" s="325">
        <v>0.42</v>
      </c>
      <c r="W627" s="325">
        <v>0.95</v>
      </c>
      <c r="X627" s="325">
        <v>5.28</v>
      </c>
      <c r="Y627" s="325">
        <v>0.0</v>
      </c>
      <c r="Z627" s="325"/>
      <c r="AA627" s="325"/>
      <c r="AB627" s="325"/>
    </row>
    <row r="628" ht="15.75" customHeight="1">
      <c r="A628" s="325">
        <v>626.0</v>
      </c>
      <c r="B628" s="325" t="s">
        <v>2669</v>
      </c>
      <c r="C628" s="325" t="s">
        <v>2668</v>
      </c>
      <c r="D628" s="325" t="s">
        <v>5166</v>
      </c>
      <c r="E628" s="325">
        <v>282.0</v>
      </c>
      <c r="F628" s="325">
        <v>1180.0</v>
      </c>
      <c r="G628" s="325">
        <v>59.4</v>
      </c>
      <c r="H628" s="325">
        <v>16.1</v>
      </c>
      <c r="I628" s="325"/>
      <c r="J628" s="325">
        <v>16.1</v>
      </c>
      <c r="K628" s="325">
        <v>23.6</v>
      </c>
      <c r="L628" s="325">
        <v>0.0</v>
      </c>
      <c r="M628" s="325">
        <v>0.0</v>
      </c>
      <c r="N628" s="325">
        <v>0.0</v>
      </c>
      <c r="O628" s="325">
        <v>0.9</v>
      </c>
      <c r="P628" s="325">
        <v>32.0</v>
      </c>
      <c r="Q628" s="325">
        <v>143.0</v>
      </c>
      <c r="R628" s="325">
        <v>2.31</v>
      </c>
      <c r="S628" s="325">
        <v>0.91</v>
      </c>
      <c r="T628" s="325"/>
      <c r="U628" s="325">
        <v>3.0</v>
      </c>
      <c r="V628" s="325">
        <v>0.58</v>
      </c>
      <c r="W628" s="325">
        <v>0.26</v>
      </c>
      <c r="X628" s="325">
        <v>4.57</v>
      </c>
      <c r="Y628" s="325">
        <v>0.0</v>
      </c>
      <c r="Z628" s="325">
        <v>0.0</v>
      </c>
      <c r="AA628" s="325">
        <v>75.0</v>
      </c>
      <c r="AB628" s="325">
        <v>233.0</v>
      </c>
    </row>
    <row r="629" ht="15.75" customHeight="1">
      <c r="A629" s="325">
        <v>627.0</v>
      </c>
      <c r="B629" s="325" t="s">
        <v>2672</v>
      </c>
      <c r="C629" s="325" t="s">
        <v>2671</v>
      </c>
      <c r="D629" s="325" t="s">
        <v>5166</v>
      </c>
      <c r="E629" s="325">
        <v>527.0</v>
      </c>
      <c r="F629" s="325">
        <v>2205.0</v>
      </c>
      <c r="G629" s="325">
        <v>4.8</v>
      </c>
      <c r="H629" s="325">
        <v>58.5</v>
      </c>
      <c r="I629" s="325"/>
      <c r="J629" s="325">
        <v>58.5</v>
      </c>
      <c r="K629" s="325">
        <v>30.5</v>
      </c>
      <c r="L629" s="325">
        <v>4.6</v>
      </c>
      <c r="M629" s="325"/>
      <c r="N629" s="325"/>
      <c r="O629" s="325">
        <v>1.6</v>
      </c>
      <c r="P629" s="325">
        <v>94.0</v>
      </c>
      <c r="Q629" s="325">
        <v>88.0</v>
      </c>
      <c r="R629" s="325"/>
      <c r="S629" s="325">
        <v>6.2</v>
      </c>
      <c r="T629" s="325"/>
      <c r="U629" s="325"/>
      <c r="V629" s="325">
        <v>0.03</v>
      </c>
      <c r="W629" s="325">
        <v>0.38</v>
      </c>
      <c r="X629" s="325">
        <v>2.43</v>
      </c>
      <c r="Y629" s="325"/>
      <c r="Z629" s="325"/>
      <c r="AA629" s="325"/>
      <c r="AB629" s="325"/>
    </row>
    <row r="630" ht="15.75" customHeight="1">
      <c r="A630" s="325">
        <v>628.0</v>
      </c>
      <c r="B630" s="325" t="s">
        <v>2675</v>
      </c>
      <c r="C630" s="325" t="s">
        <v>2674</v>
      </c>
      <c r="D630" s="325" t="s">
        <v>5166</v>
      </c>
      <c r="E630" s="325">
        <v>505.0</v>
      </c>
      <c r="F630" s="325">
        <v>2113.0</v>
      </c>
      <c r="G630" s="325">
        <v>14.5</v>
      </c>
      <c r="H630" s="325">
        <v>48.4</v>
      </c>
      <c r="I630" s="325"/>
      <c r="J630" s="325">
        <v>48.4</v>
      </c>
      <c r="K630" s="325">
        <v>34.6</v>
      </c>
      <c r="L630" s="325">
        <v>0.0</v>
      </c>
      <c r="M630" s="325"/>
      <c r="N630" s="325"/>
      <c r="O630" s="325">
        <v>2.5</v>
      </c>
      <c r="P630" s="325">
        <v>15.0</v>
      </c>
      <c r="Q630" s="325"/>
      <c r="R630" s="325"/>
      <c r="S630" s="325"/>
      <c r="T630" s="325"/>
      <c r="U630" s="325"/>
      <c r="V630" s="325"/>
      <c r="W630" s="325"/>
      <c r="X630" s="325"/>
      <c r="Y630" s="325"/>
      <c r="Z630" s="325"/>
      <c r="AA630" s="325"/>
      <c r="AB630" s="325"/>
    </row>
    <row r="631" ht="15.75" customHeight="1">
      <c r="A631" s="325">
        <v>629.0</v>
      </c>
      <c r="B631" s="325" t="s">
        <v>2678</v>
      </c>
      <c r="C631" s="325" t="s">
        <v>2677</v>
      </c>
      <c r="D631" s="325" t="s">
        <v>5166</v>
      </c>
      <c r="E631" s="325">
        <v>325.0</v>
      </c>
      <c r="F631" s="325">
        <v>1360.0</v>
      </c>
      <c r="G631" s="325">
        <v>52.7</v>
      </c>
      <c r="H631" s="325">
        <v>6.1</v>
      </c>
      <c r="I631" s="325"/>
      <c r="J631" s="325">
        <v>6.1</v>
      </c>
      <c r="K631" s="325">
        <v>27.5</v>
      </c>
      <c r="L631" s="325">
        <v>13.0</v>
      </c>
      <c r="M631" s="325"/>
      <c r="N631" s="325"/>
      <c r="O631" s="325">
        <v>0.6</v>
      </c>
      <c r="P631" s="325">
        <v>17.0</v>
      </c>
      <c r="Q631" s="325">
        <v>118.0</v>
      </c>
      <c r="R631" s="325"/>
      <c r="S631" s="325">
        <v>2.4</v>
      </c>
      <c r="T631" s="325"/>
      <c r="U631" s="325">
        <v>0.0</v>
      </c>
      <c r="V631" s="325">
        <v>0.1</v>
      </c>
      <c r="W631" s="325">
        <v>0.37</v>
      </c>
      <c r="X631" s="325">
        <v>1.67</v>
      </c>
      <c r="Y631" s="325">
        <v>0.0</v>
      </c>
      <c r="Z631" s="325"/>
      <c r="AA631" s="325"/>
      <c r="AB631" s="325"/>
    </row>
    <row r="632" ht="15.75" customHeight="1">
      <c r="A632" s="325">
        <v>630.0</v>
      </c>
      <c r="B632" s="325" t="s">
        <v>2681</v>
      </c>
      <c r="C632" s="325" t="s">
        <v>2680</v>
      </c>
      <c r="D632" s="325" t="s">
        <v>5166</v>
      </c>
      <c r="E632" s="325">
        <v>128.0</v>
      </c>
      <c r="F632" s="325">
        <v>538.0</v>
      </c>
      <c r="G632" s="325">
        <v>74.1</v>
      </c>
      <c r="H632" s="325">
        <v>20.6</v>
      </c>
      <c r="I632" s="325"/>
      <c r="J632" s="325">
        <v>20.6</v>
      </c>
      <c r="K632" s="325">
        <v>4.5</v>
      </c>
      <c r="L632" s="325">
        <v>0.0</v>
      </c>
      <c r="M632" s="325">
        <v>0.0</v>
      </c>
      <c r="N632" s="325">
        <v>0.0</v>
      </c>
      <c r="O632" s="325">
        <v>1.1</v>
      </c>
      <c r="P632" s="325">
        <v>6.0</v>
      </c>
      <c r="Q632" s="325">
        <v>193.0</v>
      </c>
      <c r="R632" s="325">
        <v>3.84</v>
      </c>
      <c r="S632" s="325">
        <v>1.82</v>
      </c>
      <c r="T632" s="325"/>
      <c r="U632" s="325">
        <v>0.0</v>
      </c>
      <c r="V632" s="325">
        <v>0.14</v>
      </c>
      <c r="W632" s="325">
        <v>0.25</v>
      </c>
      <c r="X632" s="325">
        <v>6.23</v>
      </c>
      <c r="Y632" s="325">
        <v>0.0</v>
      </c>
      <c r="Z632" s="325">
        <v>0.0</v>
      </c>
      <c r="AA632" s="325">
        <v>62.0</v>
      </c>
      <c r="AB632" s="325">
        <v>289.0</v>
      </c>
    </row>
    <row r="633" ht="15.75" customHeight="1">
      <c r="A633" s="325">
        <v>631.0</v>
      </c>
      <c r="B633" s="325" t="s">
        <v>2684</v>
      </c>
      <c r="C633" s="325" t="s">
        <v>2683</v>
      </c>
      <c r="D633" s="325" t="s">
        <v>5166</v>
      </c>
      <c r="E633" s="325">
        <v>199.0</v>
      </c>
      <c r="F633" s="325">
        <v>833.0</v>
      </c>
      <c r="G633" s="325">
        <v>59.8</v>
      </c>
      <c r="H633" s="325">
        <v>21.1</v>
      </c>
      <c r="I633" s="325"/>
      <c r="J633" s="325">
        <v>21.1</v>
      </c>
      <c r="K633" s="325">
        <v>8.4</v>
      </c>
      <c r="L633" s="325">
        <v>9.6</v>
      </c>
      <c r="M633" s="325"/>
      <c r="N633" s="325"/>
      <c r="O633" s="325">
        <v>1.0</v>
      </c>
      <c r="P633" s="325">
        <v>78.0</v>
      </c>
      <c r="Q633" s="325">
        <v>129.0</v>
      </c>
      <c r="R633" s="325"/>
      <c r="S633" s="325">
        <v>4.6</v>
      </c>
      <c r="T633" s="325"/>
      <c r="U633" s="325">
        <v>4.0</v>
      </c>
      <c r="V633" s="325">
        <v>0.06</v>
      </c>
      <c r="W633" s="325">
        <v>1.06</v>
      </c>
      <c r="X633" s="325">
        <v>2.53</v>
      </c>
      <c r="Y633" s="325">
        <v>0.0</v>
      </c>
      <c r="Z633" s="325"/>
      <c r="AA633" s="325"/>
      <c r="AB633" s="325"/>
    </row>
    <row r="634" ht="15.75" customHeight="1">
      <c r="A634" s="325">
        <v>632.0</v>
      </c>
      <c r="B634" s="325" t="s">
        <v>2687</v>
      </c>
      <c r="C634" s="325" t="s">
        <v>2686</v>
      </c>
      <c r="D634" s="325" t="s">
        <v>5166</v>
      </c>
      <c r="E634" s="325">
        <v>96.0</v>
      </c>
      <c r="F634" s="325">
        <v>402.0</v>
      </c>
      <c r="G634" s="325">
        <v>78.1</v>
      </c>
      <c r="H634" s="325">
        <v>19.0</v>
      </c>
      <c r="I634" s="325"/>
      <c r="J634" s="325">
        <v>19.0</v>
      </c>
      <c r="K634" s="325">
        <v>1.6</v>
      </c>
      <c r="L634" s="325">
        <v>0.1</v>
      </c>
      <c r="M634" s="325">
        <v>0.1</v>
      </c>
      <c r="N634" s="325">
        <v>0.0</v>
      </c>
      <c r="O634" s="325">
        <v>1.2</v>
      </c>
      <c r="P634" s="325">
        <v>29.0</v>
      </c>
      <c r="Q634" s="325">
        <v>258.0</v>
      </c>
      <c r="R634" s="325">
        <v>1.57</v>
      </c>
      <c r="S634" s="325">
        <v>1.9</v>
      </c>
      <c r="T634" s="325"/>
      <c r="U634" s="325">
        <v>0.0</v>
      </c>
      <c r="V634" s="325">
        <v>0.06</v>
      </c>
      <c r="W634" s="325">
        <v>0.14</v>
      </c>
      <c r="X634" s="325">
        <v>6.5</v>
      </c>
      <c r="Y634" s="325">
        <v>0.0</v>
      </c>
      <c r="Z634" s="325"/>
      <c r="AA634" s="325"/>
      <c r="AB634" s="325"/>
    </row>
    <row r="635" ht="15.75" customHeight="1">
      <c r="A635" s="325">
        <v>633.0</v>
      </c>
      <c r="B635" s="325" t="s">
        <v>2690</v>
      </c>
      <c r="C635" s="325" t="s">
        <v>2689</v>
      </c>
      <c r="D635" s="325" t="s">
        <v>5166</v>
      </c>
      <c r="E635" s="325">
        <v>130.0</v>
      </c>
      <c r="F635" s="325">
        <v>544.0</v>
      </c>
      <c r="G635" s="325">
        <v>70.3</v>
      </c>
      <c r="H635" s="325">
        <v>22.5</v>
      </c>
      <c r="I635" s="325"/>
      <c r="J635" s="325">
        <v>22.5</v>
      </c>
      <c r="K635" s="325">
        <v>3.3</v>
      </c>
      <c r="L635" s="325">
        <v>2.7</v>
      </c>
      <c r="M635" s="325"/>
      <c r="N635" s="325"/>
      <c r="O635" s="325">
        <v>1.3</v>
      </c>
      <c r="P635" s="325">
        <v>47.0</v>
      </c>
      <c r="Q635" s="325">
        <v>189.0</v>
      </c>
      <c r="R635" s="325"/>
      <c r="S635" s="325">
        <v>4.62</v>
      </c>
      <c r="T635" s="325"/>
      <c r="U635" s="325">
        <v>6.0</v>
      </c>
      <c r="V635" s="325"/>
      <c r="W635" s="325"/>
      <c r="X635" s="325"/>
      <c r="Y635" s="325"/>
      <c r="Z635" s="325"/>
      <c r="AA635" s="325"/>
      <c r="AB635" s="325"/>
    </row>
    <row r="636" ht="15.75" customHeight="1">
      <c r="A636" s="325">
        <v>634.0</v>
      </c>
      <c r="B636" s="325" t="s">
        <v>2693</v>
      </c>
      <c r="C636" s="325" t="s">
        <v>2692</v>
      </c>
      <c r="D636" s="325" t="s">
        <v>5166</v>
      </c>
      <c r="E636" s="325">
        <v>279.0</v>
      </c>
      <c r="F636" s="325">
        <v>1167.0</v>
      </c>
      <c r="G636" s="325">
        <v>25.8</v>
      </c>
      <c r="H636" s="325">
        <v>57.7</v>
      </c>
      <c r="I636" s="325"/>
      <c r="J636" s="325">
        <v>57.7</v>
      </c>
      <c r="K636" s="325">
        <v>3.6</v>
      </c>
      <c r="L636" s="325">
        <v>1.1</v>
      </c>
      <c r="M636" s="325"/>
      <c r="N636" s="325"/>
      <c r="O636" s="325">
        <v>11.8</v>
      </c>
      <c r="P636" s="325">
        <v>37.0</v>
      </c>
      <c r="Q636" s="325">
        <v>422.0</v>
      </c>
      <c r="R636" s="325"/>
      <c r="S636" s="325">
        <v>6.5</v>
      </c>
      <c r="T636" s="325"/>
      <c r="U636" s="325"/>
      <c r="V636" s="325">
        <v>0.05</v>
      </c>
      <c r="W636" s="325">
        <v>0.52</v>
      </c>
      <c r="X636" s="325">
        <v>27.0</v>
      </c>
      <c r="Y636" s="325">
        <v>6.8</v>
      </c>
      <c r="Z636" s="325"/>
      <c r="AA636" s="325"/>
      <c r="AB636" s="325"/>
    </row>
    <row r="637" ht="15.75" customHeight="1">
      <c r="A637" s="325">
        <v>635.0</v>
      </c>
      <c r="B637" s="325" t="s">
        <v>2696</v>
      </c>
      <c r="C637" s="325" t="s">
        <v>2695</v>
      </c>
      <c r="D637" s="325" t="s">
        <v>5166</v>
      </c>
      <c r="E637" s="325">
        <v>201.0</v>
      </c>
      <c r="F637" s="325">
        <v>841.0</v>
      </c>
      <c r="G637" s="325">
        <v>65.6</v>
      </c>
      <c r="H637" s="325">
        <v>13.5</v>
      </c>
      <c r="I637" s="325"/>
      <c r="J637" s="325">
        <v>13.5</v>
      </c>
      <c r="K637" s="325">
        <v>13.1</v>
      </c>
      <c r="L637" s="325">
        <v>6.6</v>
      </c>
      <c r="M637" s="325">
        <v>6.6</v>
      </c>
      <c r="N637" s="325">
        <v>0.0</v>
      </c>
      <c r="O637" s="325">
        <v>1.3</v>
      </c>
      <c r="P637" s="325">
        <v>10.0</v>
      </c>
      <c r="Q637" s="325">
        <v>175.0</v>
      </c>
      <c r="R637" s="325">
        <v>2.14</v>
      </c>
      <c r="S637" s="325">
        <v>9.19</v>
      </c>
      <c r="T637" s="325"/>
      <c r="U637" s="325">
        <v>217.0</v>
      </c>
      <c r="V637" s="325">
        <v>0.05</v>
      </c>
      <c r="W637" s="325">
        <v>1.4</v>
      </c>
      <c r="X637" s="325">
        <v>7.52</v>
      </c>
      <c r="Y637" s="325">
        <v>10.0</v>
      </c>
      <c r="Z637" s="325">
        <v>0.0</v>
      </c>
      <c r="AA637" s="325">
        <v>386.0</v>
      </c>
      <c r="AB637" s="325">
        <v>95.0</v>
      </c>
    </row>
    <row r="638" ht="15.75" customHeight="1">
      <c r="A638" s="325">
        <v>636.0</v>
      </c>
      <c r="B638" s="325" t="s">
        <v>2699</v>
      </c>
      <c r="C638" s="325" t="s">
        <v>2698</v>
      </c>
      <c r="D638" s="325" t="s">
        <v>5166</v>
      </c>
      <c r="E638" s="325">
        <v>222.0</v>
      </c>
      <c r="F638" s="325">
        <v>929.0</v>
      </c>
      <c r="G638" s="325">
        <v>65.2</v>
      </c>
      <c r="H638" s="325">
        <v>18.3</v>
      </c>
      <c r="I638" s="325"/>
      <c r="J638" s="325">
        <v>18.3</v>
      </c>
      <c r="K638" s="325">
        <v>16.0</v>
      </c>
      <c r="L638" s="325">
        <v>0.0</v>
      </c>
      <c r="M638" s="325">
        <v>0.0</v>
      </c>
      <c r="N638" s="325">
        <v>0.0</v>
      </c>
      <c r="O638" s="325">
        <v>0.7</v>
      </c>
      <c r="P638" s="325">
        <v>12.0</v>
      </c>
      <c r="Q638" s="325">
        <v>132.0</v>
      </c>
      <c r="R638" s="325">
        <v>1.33</v>
      </c>
      <c r="S638" s="325">
        <v>0.95</v>
      </c>
      <c r="T638" s="325"/>
      <c r="U638" s="325">
        <v>44.0</v>
      </c>
      <c r="V638" s="325">
        <v>0.05</v>
      </c>
      <c r="W638" s="325">
        <v>0.09</v>
      </c>
      <c r="X638" s="325">
        <v>5.93</v>
      </c>
      <c r="Y638" s="325">
        <v>1.0</v>
      </c>
      <c r="Z638" s="325">
        <v>0.0</v>
      </c>
      <c r="AA638" s="325">
        <v>73.0</v>
      </c>
      <c r="AB638" s="325">
        <v>156.0</v>
      </c>
    </row>
    <row r="639" ht="15.75" customHeight="1">
      <c r="A639" s="325">
        <v>637.0</v>
      </c>
      <c r="B639" s="325" t="s">
        <v>2702</v>
      </c>
      <c r="C639" s="325" t="s">
        <v>2701</v>
      </c>
      <c r="D639" s="325" t="s">
        <v>5166</v>
      </c>
      <c r="E639" s="325">
        <v>94.0</v>
      </c>
      <c r="F639" s="325">
        <v>393.0</v>
      </c>
      <c r="G639" s="325">
        <v>79.3</v>
      </c>
      <c r="H639" s="325">
        <v>17.7</v>
      </c>
      <c r="I639" s="325"/>
      <c r="J639" s="325">
        <v>17.7</v>
      </c>
      <c r="K639" s="325">
        <v>2.1</v>
      </c>
      <c r="L639" s="325">
        <v>0.0</v>
      </c>
      <c r="M639" s="325">
        <v>0.0</v>
      </c>
      <c r="N639" s="325">
        <v>0.0</v>
      </c>
      <c r="O639" s="325">
        <v>1.0</v>
      </c>
      <c r="P639" s="325">
        <v>11.0</v>
      </c>
      <c r="Q639" s="325">
        <v>148.0</v>
      </c>
      <c r="R639" s="325">
        <v>2.72</v>
      </c>
      <c r="S639" s="325">
        <v>2.49</v>
      </c>
      <c r="T639" s="325"/>
      <c r="U639" s="325">
        <v>19.0</v>
      </c>
      <c r="V639" s="325">
        <v>0.03</v>
      </c>
      <c r="W639" s="325">
        <v>0.23</v>
      </c>
      <c r="X639" s="325">
        <v>3.68</v>
      </c>
      <c r="Y639" s="325">
        <v>4.0</v>
      </c>
      <c r="Z639" s="325">
        <v>0.0</v>
      </c>
      <c r="AA639" s="325">
        <v>69.0</v>
      </c>
      <c r="AB639" s="325">
        <v>237.0</v>
      </c>
    </row>
    <row r="640" ht="15.75" customHeight="1">
      <c r="A640" s="325">
        <v>638.0</v>
      </c>
      <c r="B640" s="325" t="s">
        <v>2705</v>
      </c>
      <c r="C640" s="325" t="s">
        <v>2704</v>
      </c>
      <c r="D640" s="325" t="s">
        <v>5166</v>
      </c>
      <c r="E640" s="325">
        <v>149.0</v>
      </c>
      <c r="F640" s="325">
        <v>623.0</v>
      </c>
      <c r="G640" s="325">
        <v>68.1</v>
      </c>
      <c r="H640" s="325">
        <v>23.7</v>
      </c>
      <c r="I640" s="325"/>
      <c r="J640" s="325">
        <v>23.7</v>
      </c>
      <c r="K640" s="325">
        <v>4.9</v>
      </c>
      <c r="L640" s="325">
        <v>2.6</v>
      </c>
      <c r="M640" s="325"/>
      <c r="N640" s="325"/>
      <c r="O640" s="325">
        <v>0.7</v>
      </c>
      <c r="P640" s="325">
        <v>57.0</v>
      </c>
      <c r="Q640" s="325">
        <v>78.0</v>
      </c>
      <c r="R640" s="325"/>
      <c r="S640" s="325">
        <v>7.8</v>
      </c>
      <c r="T640" s="325"/>
      <c r="U640" s="325">
        <v>1.0</v>
      </c>
      <c r="V640" s="325">
        <v>0.06</v>
      </c>
      <c r="W640" s="325">
        <v>0.28</v>
      </c>
      <c r="X640" s="325">
        <v>2.42</v>
      </c>
      <c r="Y640" s="325">
        <v>0.0</v>
      </c>
      <c r="Z640" s="325"/>
      <c r="AA640" s="325"/>
      <c r="AB640" s="325"/>
    </row>
    <row r="641" ht="15.75" customHeight="1">
      <c r="A641" s="325">
        <v>639.0</v>
      </c>
      <c r="B641" s="325" t="s">
        <v>2708</v>
      </c>
      <c r="C641" s="325" t="s">
        <v>2707</v>
      </c>
      <c r="D641" s="325" t="s">
        <v>5166</v>
      </c>
      <c r="E641" s="325">
        <v>170.0</v>
      </c>
      <c r="F641" s="325">
        <v>711.0</v>
      </c>
      <c r="G641" s="325">
        <v>68.9</v>
      </c>
      <c r="H641" s="325">
        <v>16.9</v>
      </c>
      <c r="I641" s="325"/>
      <c r="J641" s="325">
        <v>16.9</v>
      </c>
      <c r="K641" s="325">
        <v>10.0</v>
      </c>
      <c r="L641" s="325">
        <v>3.1</v>
      </c>
      <c r="M641" s="325"/>
      <c r="N641" s="325"/>
      <c r="O641" s="325">
        <v>1.1</v>
      </c>
      <c r="P641" s="325"/>
      <c r="Q641" s="325"/>
      <c r="R641" s="325"/>
      <c r="S641" s="325"/>
      <c r="T641" s="325"/>
      <c r="U641" s="325"/>
      <c r="V641" s="325"/>
      <c r="W641" s="325"/>
      <c r="X641" s="325"/>
      <c r="Y641" s="325"/>
      <c r="Z641" s="325"/>
      <c r="AA641" s="325"/>
      <c r="AB641" s="325"/>
    </row>
    <row r="642" ht="15.75" customHeight="1">
      <c r="A642" s="325">
        <v>640.0</v>
      </c>
      <c r="B642" s="325" t="s">
        <v>2711</v>
      </c>
      <c r="C642" s="325" t="s">
        <v>2710</v>
      </c>
      <c r="D642" s="325" t="s">
        <v>5166</v>
      </c>
      <c r="E642" s="325">
        <v>213.0</v>
      </c>
      <c r="F642" s="325">
        <v>891.0</v>
      </c>
      <c r="G642" s="325">
        <v>59.6</v>
      </c>
      <c r="H642" s="325">
        <v>18.9</v>
      </c>
      <c r="I642" s="325"/>
      <c r="J642" s="325">
        <v>18.9</v>
      </c>
      <c r="K642" s="325">
        <v>11.3</v>
      </c>
      <c r="L642" s="325">
        <v>8.8</v>
      </c>
      <c r="M642" s="325"/>
      <c r="N642" s="325"/>
      <c r="O642" s="325">
        <v>1.3</v>
      </c>
      <c r="P642" s="325">
        <v>9.0</v>
      </c>
      <c r="Q642" s="325">
        <v>160.0</v>
      </c>
      <c r="R642" s="325"/>
      <c r="S642" s="325">
        <v>1.01</v>
      </c>
      <c r="T642" s="325"/>
      <c r="U642" s="325">
        <v>0.0</v>
      </c>
      <c r="V642" s="325">
        <v>0.04</v>
      </c>
      <c r="W642" s="325">
        <v>0.16</v>
      </c>
      <c r="X642" s="325">
        <v>6.68</v>
      </c>
      <c r="Y642" s="325">
        <v>0.0</v>
      </c>
      <c r="Z642" s="325"/>
      <c r="AA642" s="325"/>
      <c r="AB642" s="325"/>
    </row>
    <row r="643" ht="15.75" customHeight="1">
      <c r="A643" s="325">
        <v>641.0</v>
      </c>
      <c r="B643" s="325" t="s">
        <v>2714</v>
      </c>
      <c r="C643" s="325" t="s">
        <v>2713</v>
      </c>
      <c r="D643" s="325" t="s">
        <v>5166</v>
      </c>
      <c r="E643" s="325">
        <v>393.0</v>
      </c>
      <c r="F643" s="325">
        <v>1644.0</v>
      </c>
      <c r="G643" s="325">
        <v>40.0</v>
      </c>
      <c r="H643" s="325">
        <v>19.6</v>
      </c>
      <c r="I643" s="325"/>
      <c r="J643" s="325">
        <v>19.6</v>
      </c>
      <c r="K643" s="325">
        <v>31.5</v>
      </c>
      <c r="L643" s="325">
        <v>8.0</v>
      </c>
      <c r="M643" s="325"/>
      <c r="N643" s="325"/>
      <c r="O643" s="325">
        <v>1.0</v>
      </c>
      <c r="P643" s="325">
        <v>10.0</v>
      </c>
      <c r="Q643" s="325">
        <v>184.0</v>
      </c>
      <c r="R643" s="325"/>
      <c r="S643" s="325">
        <v>1.01</v>
      </c>
      <c r="T643" s="325"/>
      <c r="U643" s="325">
        <v>0.0</v>
      </c>
      <c r="V643" s="325">
        <v>0.04</v>
      </c>
      <c r="W643" s="325">
        <v>0.13</v>
      </c>
      <c r="X643" s="325">
        <v>6.05</v>
      </c>
      <c r="Y643" s="325">
        <v>0.0</v>
      </c>
      <c r="Z643" s="325"/>
      <c r="AA643" s="325"/>
      <c r="AB643" s="325"/>
    </row>
    <row r="644" ht="15.75" customHeight="1">
      <c r="A644" s="325">
        <v>642.0</v>
      </c>
      <c r="B644" s="325" t="s">
        <v>2717</v>
      </c>
      <c r="C644" s="325" t="s">
        <v>2716</v>
      </c>
      <c r="D644" s="325" t="s">
        <v>5166</v>
      </c>
      <c r="E644" s="325">
        <v>193.0</v>
      </c>
      <c r="F644" s="325">
        <v>808.0</v>
      </c>
      <c r="G644" s="325">
        <v>63.8</v>
      </c>
      <c r="H644" s="325">
        <v>20.2</v>
      </c>
      <c r="I644" s="325"/>
      <c r="J644" s="325">
        <v>20.2</v>
      </c>
      <c r="K644" s="325">
        <v>10.5</v>
      </c>
      <c r="L644" s="325">
        <v>4.4</v>
      </c>
      <c r="M644" s="325"/>
      <c r="N644" s="325"/>
      <c r="O644" s="325">
        <v>1.0</v>
      </c>
      <c r="P644" s="325">
        <v>10.0</v>
      </c>
      <c r="Q644" s="325">
        <v>184.0</v>
      </c>
      <c r="R644" s="325"/>
      <c r="S644" s="325">
        <v>0.98</v>
      </c>
      <c r="T644" s="325"/>
      <c r="U644" s="325">
        <v>0.0</v>
      </c>
      <c r="V644" s="325">
        <v>0.06</v>
      </c>
      <c r="W644" s="325">
        <v>0.34</v>
      </c>
      <c r="X644" s="325">
        <v>6.0</v>
      </c>
      <c r="Y644" s="325">
        <v>0.0</v>
      </c>
      <c r="Z644" s="325"/>
      <c r="AA644" s="325"/>
      <c r="AB644" s="325"/>
    </row>
    <row r="645" ht="15.75" customHeight="1">
      <c r="A645" s="325">
        <v>643.0</v>
      </c>
      <c r="B645" s="325" t="s">
        <v>2720</v>
      </c>
      <c r="C645" s="325" t="s">
        <v>2719</v>
      </c>
      <c r="D645" s="325" t="s">
        <v>5166</v>
      </c>
      <c r="E645" s="325">
        <v>218.0</v>
      </c>
      <c r="F645" s="325">
        <v>912.0</v>
      </c>
      <c r="G645" s="325">
        <v>59.9</v>
      </c>
      <c r="H645" s="325">
        <v>20.7</v>
      </c>
      <c r="I645" s="325"/>
      <c r="J645" s="325">
        <v>20.7</v>
      </c>
      <c r="K645" s="325">
        <v>12.4</v>
      </c>
      <c r="L645" s="325">
        <v>5.9</v>
      </c>
      <c r="M645" s="325"/>
      <c r="N645" s="325"/>
      <c r="O645" s="325">
        <v>1.1</v>
      </c>
      <c r="P645" s="325">
        <v>10.0</v>
      </c>
      <c r="Q645" s="325">
        <v>182.0</v>
      </c>
      <c r="R645" s="325"/>
      <c r="S645" s="325">
        <v>0.95</v>
      </c>
      <c r="T645" s="325"/>
      <c r="U645" s="325">
        <v>0.0</v>
      </c>
      <c r="V645" s="325">
        <v>0.06</v>
      </c>
      <c r="W645" s="325">
        <v>0.24</v>
      </c>
      <c r="X645" s="325">
        <v>6.82</v>
      </c>
      <c r="Y645" s="325">
        <v>0.0</v>
      </c>
      <c r="Z645" s="325"/>
      <c r="AA645" s="325"/>
      <c r="AB645" s="325"/>
    </row>
    <row r="646" ht="15.75" customHeight="1">
      <c r="A646" s="325">
        <v>644.0</v>
      </c>
      <c r="B646" s="325" t="s">
        <v>2723</v>
      </c>
      <c r="C646" s="325" t="s">
        <v>2722</v>
      </c>
      <c r="D646" s="325" t="s">
        <v>5166</v>
      </c>
      <c r="E646" s="325">
        <v>168.0</v>
      </c>
      <c r="F646" s="325">
        <v>703.0</v>
      </c>
      <c r="G646" s="325">
        <v>69.8</v>
      </c>
      <c r="H646" s="325">
        <v>17.9</v>
      </c>
      <c r="I646" s="325"/>
      <c r="J646" s="325">
        <v>17.9</v>
      </c>
      <c r="K646" s="325">
        <v>9.2</v>
      </c>
      <c r="L646" s="325">
        <v>2.1</v>
      </c>
      <c r="M646" s="325">
        <v>2.1</v>
      </c>
      <c r="N646" s="325">
        <v>0.0</v>
      </c>
      <c r="O646" s="325">
        <v>1.0</v>
      </c>
      <c r="P646" s="325">
        <v>10.0</v>
      </c>
      <c r="Q646" s="325">
        <v>198.0</v>
      </c>
      <c r="R646" s="325">
        <v>3.01</v>
      </c>
      <c r="S646" s="325">
        <v>5.93</v>
      </c>
      <c r="T646" s="325"/>
      <c r="U646" s="325">
        <v>3152.0</v>
      </c>
      <c r="V646" s="325">
        <v>0.1</v>
      </c>
      <c r="W646" s="325">
        <v>1.11</v>
      </c>
      <c r="X646" s="325">
        <v>8.53</v>
      </c>
      <c r="Y646" s="325">
        <v>11.0</v>
      </c>
      <c r="Z646" s="325">
        <v>0.0</v>
      </c>
      <c r="AA646" s="325">
        <v>77.0</v>
      </c>
      <c r="AB646" s="325">
        <v>226.0</v>
      </c>
    </row>
    <row r="647" ht="15.75" customHeight="1">
      <c r="A647" s="325">
        <v>645.0</v>
      </c>
      <c r="B647" s="325" t="s">
        <v>2726</v>
      </c>
      <c r="C647" s="325" t="s">
        <v>2725</v>
      </c>
      <c r="D647" s="325" t="s">
        <v>5166</v>
      </c>
      <c r="E647" s="325">
        <v>116.0</v>
      </c>
      <c r="F647" s="325">
        <v>485.0</v>
      </c>
      <c r="G647" s="325">
        <v>72.4</v>
      </c>
      <c r="H647" s="325">
        <v>18.2</v>
      </c>
      <c r="I647" s="325"/>
      <c r="J647" s="325">
        <v>18.2</v>
      </c>
      <c r="K647" s="325">
        <v>2.0</v>
      </c>
      <c r="L647" s="325">
        <v>6.3</v>
      </c>
      <c r="M647" s="325"/>
      <c r="N647" s="325"/>
      <c r="O647" s="325">
        <v>1.1</v>
      </c>
      <c r="P647" s="325">
        <v>15.0</v>
      </c>
      <c r="Q647" s="325">
        <v>173.0</v>
      </c>
      <c r="R647" s="325"/>
      <c r="S647" s="325">
        <v>57.6</v>
      </c>
      <c r="T647" s="325"/>
      <c r="U647" s="325">
        <v>24.0</v>
      </c>
      <c r="V647" s="325">
        <v>0.06</v>
      </c>
      <c r="W647" s="325">
        <v>0.32</v>
      </c>
      <c r="X647" s="325">
        <v>1.81</v>
      </c>
      <c r="Y647" s="325">
        <v>0.0</v>
      </c>
      <c r="Z647" s="325"/>
      <c r="AA647" s="325"/>
      <c r="AB647" s="325"/>
    </row>
    <row r="648" ht="15.75" customHeight="1">
      <c r="A648" s="325">
        <v>646.0</v>
      </c>
      <c r="B648" s="325" t="s">
        <v>2729</v>
      </c>
      <c r="C648" s="325" t="s">
        <v>2728</v>
      </c>
      <c r="D648" s="325" t="s">
        <v>5166</v>
      </c>
      <c r="E648" s="325">
        <v>182.0</v>
      </c>
      <c r="F648" s="325">
        <v>761.0</v>
      </c>
      <c r="G648" s="325">
        <v>66.8</v>
      </c>
      <c r="H648" s="325">
        <v>15.4</v>
      </c>
      <c r="I648" s="325"/>
      <c r="J648" s="325">
        <v>15.4</v>
      </c>
      <c r="K648" s="325">
        <v>10.7</v>
      </c>
      <c r="L648" s="325">
        <v>6.1</v>
      </c>
      <c r="M648" s="325"/>
      <c r="N648" s="325"/>
      <c r="O648" s="325">
        <v>1.1</v>
      </c>
      <c r="P648" s="325">
        <v>10.0</v>
      </c>
      <c r="Q648" s="325">
        <v>179.0</v>
      </c>
      <c r="R648" s="325"/>
      <c r="S648" s="325">
        <v>3.6</v>
      </c>
      <c r="T648" s="325"/>
      <c r="U648" s="325">
        <v>5.0</v>
      </c>
      <c r="V648" s="325">
        <v>0.09</v>
      </c>
      <c r="W648" s="325">
        <v>0.25</v>
      </c>
      <c r="X648" s="325">
        <v>2.97</v>
      </c>
      <c r="Y648" s="325">
        <v>0.0</v>
      </c>
      <c r="Z648" s="325"/>
      <c r="AA648" s="325"/>
      <c r="AB648" s="325"/>
    </row>
    <row r="649" ht="15.75" customHeight="1">
      <c r="A649" s="325">
        <v>647.0</v>
      </c>
      <c r="B649" s="325" t="s">
        <v>2732</v>
      </c>
      <c r="C649" s="325" t="s">
        <v>2731</v>
      </c>
      <c r="D649" s="325" t="s">
        <v>5166</v>
      </c>
      <c r="E649" s="325">
        <v>152.0</v>
      </c>
      <c r="F649" s="325">
        <v>636.0</v>
      </c>
      <c r="G649" s="325">
        <v>70.6</v>
      </c>
      <c r="H649" s="325">
        <v>20.1</v>
      </c>
      <c r="I649" s="325"/>
      <c r="J649" s="325">
        <v>20.1</v>
      </c>
      <c r="K649" s="325">
        <v>7.7</v>
      </c>
      <c r="L649" s="325">
        <v>0.7</v>
      </c>
      <c r="M649" s="325"/>
      <c r="N649" s="325"/>
      <c r="O649" s="325">
        <v>1.0</v>
      </c>
      <c r="P649" s="325">
        <v>12.0</v>
      </c>
      <c r="Q649" s="325">
        <v>180.0</v>
      </c>
      <c r="R649" s="325"/>
      <c r="S649" s="325">
        <v>3.25</v>
      </c>
      <c r="T649" s="325"/>
      <c r="U649" s="325">
        <v>5.0</v>
      </c>
      <c r="V649" s="325">
        <v>0.1</v>
      </c>
      <c r="W649" s="325">
        <v>0.25</v>
      </c>
      <c r="X649" s="325">
        <v>3.52</v>
      </c>
      <c r="Y649" s="325">
        <v>0.0</v>
      </c>
      <c r="Z649" s="325"/>
      <c r="AA649" s="325"/>
      <c r="AB649" s="325"/>
    </row>
    <row r="650" ht="15.75" customHeight="1">
      <c r="A650" s="325">
        <v>648.0</v>
      </c>
      <c r="B650" s="325" t="s">
        <v>2735</v>
      </c>
      <c r="C650" s="325" t="s">
        <v>2734</v>
      </c>
      <c r="D650" s="325" t="s">
        <v>5166</v>
      </c>
      <c r="E650" s="325">
        <v>196.0</v>
      </c>
      <c r="F650" s="325">
        <v>820.0</v>
      </c>
      <c r="G650" s="325">
        <v>67.0</v>
      </c>
      <c r="H650" s="325">
        <v>15.6</v>
      </c>
      <c r="I650" s="325"/>
      <c r="J650" s="325">
        <v>15.6</v>
      </c>
      <c r="K650" s="325">
        <v>14.1</v>
      </c>
      <c r="L650" s="325">
        <v>1.8</v>
      </c>
      <c r="M650" s="325"/>
      <c r="N650" s="325"/>
      <c r="O650" s="325">
        <v>1.1</v>
      </c>
      <c r="P650" s="325">
        <v>8.0</v>
      </c>
      <c r="Q650" s="325">
        <v>170.0</v>
      </c>
      <c r="R650" s="325"/>
      <c r="S650" s="325">
        <v>3.6</v>
      </c>
      <c r="T650" s="325"/>
      <c r="U650" s="325">
        <v>4.0</v>
      </c>
      <c r="V650" s="325">
        <v>0.08</v>
      </c>
      <c r="W650" s="325">
        <v>0.24</v>
      </c>
      <c r="X650" s="325">
        <v>2.47</v>
      </c>
      <c r="Y650" s="325">
        <v>0.0</v>
      </c>
      <c r="Z650" s="325"/>
      <c r="AA650" s="325"/>
      <c r="AB650" s="325"/>
    </row>
    <row r="651" ht="15.75" customHeight="1">
      <c r="A651" s="325">
        <v>649.0</v>
      </c>
      <c r="B651" s="325" t="s">
        <v>2738</v>
      </c>
      <c r="C651" s="325" t="s">
        <v>2737</v>
      </c>
      <c r="D651" s="325" t="s">
        <v>5166</v>
      </c>
      <c r="E651" s="325">
        <v>292.0</v>
      </c>
      <c r="F651" s="325">
        <v>1222.0</v>
      </c>
      <c r="G651" s="325">
        <v>20.0</v>
      </c>
      <c r="H651" s="325">
        <v>62.4</v>
      </c>
      <c r="I651" s="325"/>
      <c r="J651" s="325">
        <v>62.4</v>
      </c>
      <c r="K651" s="325">
        <v>4.1</v>
      </c>
      <c r="L651" s="325">
        <v>1.4</v>
      </c>
      <c r="M651" s="325"/>
      <c r="N651" s="325"/>
      <c r="O651" s="325">
        <v>12.1</v>
      </c>
      <c r="P651" s="325">
        <v>37.0</v>
      </c>
      <c r="Q651" s="325">
        <v>415.0</v>
      </c>
      <c r="R651" s="325"/>
      <c r="S651" s="325">
        <v>12.21</v>
      </c>
      <c r="T651" s="325"/>
      <c r="U651" s="325">
        <v>46.0</v>
      </c>
      <c r="V651" s="325">
        <v>0.06</v>
      </c>
      <c r="W651" s="325">
        <v>0.42</v>
      </c>
      <c r="X651" s="325">
        <v>2.72</v>
      </c>
      <c r="Y651" s="325">
        <v>0.0</v>
      </c>
      <c r="Z651" s="325"/>
      <c r="AA651" s="325"/>
      <c r="AB651" s="325"/>
    </row>
    <row r="652" ht="15.75" customHeight="1">
      <c r="A652" s="325">
        <v>650.0</v>
      </c>
      <c r="B652" s="325" t="s">
        <v>2741</v>
      </c>
      <c r="C652" s="325" t="s">
        <v>2740</v>
      </c>
      <c r="D652" s="325" t="s">
        <v>5166</v>
      </c>
      <c r="E652" s="325">
        <v>133.0</v>
      </c>
      <c r="F652" s="325">
        <v>556.0</v>
      </c>
      <c r="G652" s="325">
        <v>71.8</v>
      </c>
      <c r="H652" s="325">
        <v>22.0</v>
      </c>
      <c r="I652" s="325"/>
      <c r="J652" s="325">
        <v>22.0</v>
      </c>
      <c r="K652" s="325">
        <v>5.0</v>
      </c>
      <c r="L652" s="325">
        <v>0.0</v>
      </c>
      <c r="M652" s="325"/>
      <c r="N652" s="325"/>
      <c r="O652" s="325">
        <v>1.2</v>
      </c>
      <c r="P652" s="325"/>
      <c r="Q652" s="325"/>
      <c r="R652" s="325"/>
      <c r="S652" s="325"/>
      <c r="T652" s="325"/>
      <c r="U652" s="325"/>
      <c r="V652" s="325"/>
      <c r="W652" s="325"/>
      <c r="X652" s="325"/>
      <c r="Y652" s="325"/>
      <c r="Z652" s="325"/>
      <c r="AA652" s="325"/>
      <c r="AB652" s="325"/>
    </row>
    <row r="653" ht="15.75" customHeight="1">
      <c r="A653" s="325">
        <v>651.0</v>
      </c>
      <c r="B653" s="325" t="s">
        <v>2744</v>
      </c>
      <c r="C653" s="325" t="s">
        <v>2743</v>
      </c>
      <c r="D653" s="325" t="s">
        <v>5166</v>
      </c>
      <c r="E653" s="325">
        <v>95.0</v>
      </c>
      <c r="F653" s="325">
        <v>397.0</v>
      </c>
      <c r="G653" s="325">
        <v>76.3</v>
      </c>
      <c r="H653" s="325">
        <v>20.0</v>
      </c>
      <c r="I653" s="325"/>
      <c r="J653" s="325">
        <v>20.0</v>
      </c>
      <c r="K653" s="325">
        <v>1.7</v>
      </c>
      <c r="L653" s="325">
        <v>0.0</v>
      </c>
      <c r="M653" s="325"/>
      <c r="N653" s="325"/>
      <c r="O653" s="325">
        <v>2.0</v>
      </c>
      <c r="P653" s="325">
        <v>5.0</v>
      </c>
      <c r="Q653" s="325">
        <v>201.0</v>
      </c>
      <c r="R653" s="325"/>
      <c r="S653" s="325">
        <v>2.0</v>
      </c>
      <c r="T653" s="325"/>
      <c r="U653" s="325"/>
      <c r="V653" s="325"/>
      <c r="W653" s="325"/>
      <c r="X653" s="325"/>
      <c r="Y653" s="325"/>
      <c r="Z653" s="325"/>
      <c r="AA653" s="325">
        <v>88.0</v>
      </c>
      <c r="AB653" s="325">
        <v>325.0</v>
      </c>
    </row>
    <row r="654" ht="15.75" customHeight="1">
      <c r="A654" s="325">
        <v>652.0</v>
      </c>
      <c r="B654" s="325" t="s">
        <v>2747</v>
      </c>
      <c r="C654" s="325" t="s">
        <v>2746</v>
      </c>
      <c r="D654" s="325" t="s">
        <v>5166</v>
      </c>
      <c r="E654" s="325">
        <v>174.0</v>
      </c>
      <c r="F654" s="325">
        <v>728.0</v>
      </c>
      <c r="G654" s="325">
        <v>62.9</v>
      </c>
      <c r="H654" s="325">
        <v>21.0</v>
      </c>
      <c r="I654" s="325"/>
      <c r="J654" s="325">
        <v>21.0</v>
      </c>
      <c r="K654" s="325">
        <v>6.4</v>
      </c>
      <c r="L654" s="325">
        <v>8.0</v>
      </c>
      <c r="M654" s="325"/>
      <c r="N654" s="325"/>
      <c r="O654" s="325">
        <v>1.6</v>
      </c>
      <c r="P654" s="325">
        <v>9.0</v>
      </c>
      <c r="Q654" s="325">
        <v>225.0</v>
      </c>
      <c r="R654" s="325"/>
      <c r="S654" s="325">
        <v>19.11</v>
      </c>
      <c r="T654" s="325"/>
      <c r="U654" s="325">
        <v>5811.0</v>
      </c>
      <c r="V654" s="325">
        <v>0.26</v>
      </c>
      <c r="W654" s="325">
        <v>3.76</v>
      </c>
      <c r="X654" s="325">
        <v>9.57</v>
      </c>
      <c r="Y654" s="325">
        <v>8.0</v>
      </c>
      <c r="Z654" s="325"/>
      <c r="AA654" s="325"/>
      <c r="AB654" s="325"/>
    </row>
    <row r="655" ht="15.75" customHeight="1">
      <c r="A655" s="325">
        <v>653.0</v>
      </c>
      <c r="B655" s="325" t="s">
        <v>2750</v>
      </c>
      <c r="C655" s="325" t="s">
        <v>2749</v>
      </c>
      <c r="D655" s="325" t="s">
        <v>5166</v>
      </c>
      <c r="E655" s="325">
        <v>269.0</v>
      </c>
      <c r="F655" s="325">
        <v>1125.0</v>
      </c>
      <c r="G655" s="325">
        <v>54.9</v>
      </c>
      <c r="H655" s="325">
        <v>16.6</v>
      </c>
      <c r="I655" s="325"/>
      <c r="J655" s="325">
        <v>16.6</v>
      </c>
      <c r="K655" s="325">
        <v>18.2</v>
      </c>
      <c r="L655" s="325">
        <v>9.5</v>
      </c>
      <c r="M655" s="325"/>
      <c r="N655" s="325"/>
      <c r="O655" s="325">
        <v>0.8</v>
      </c>
      <c r="P655" s="325">
        <v>18.0</v>
      </c>
      <c r="Q655" s="325">
        <v>144.0</v>
      </c>
      <c r="R655" s="325"/>
      <c r="S655" s="325">
        <v>2.4</v>
      </c>
      <c r="T655" s="325"/>
      <c r="U655" s="325">
        <v>0.0</v>
      </c>
      <c r="V655" s="325">
        <v>0.02</v>
      </c>
      <c r="W655" s="325">
        <v>0.29</v>
      </c>
      <c r="X655" s="325">
        <v>1.23</v>
      </c>
      <c r="Y655" s="325">
        <v>0.0</v>
      </c>
      <c r="Z655" s="325"/>
      <c r="AA655" s="325"/>
      <c r="AB655" s="325"/>
    </row>
    <row r="656" ht="15.75" customHeight="1">
      <c r="A656" s="325">
        <v>654.0</v>
      </c>
      <c r="B656" s="325" t="s">
        <v>2753</v>
      </c>
      <c r="C656" s="325" t="s">
        <v>2752</v>
      </c>
      <c r="D656" s="325" t="s">
        <v>5166</v>
      </c>
      <c r="E656" s="325">
        <v>116.0</v>
      </c>
      <c r="F656" s="325">
        <v>485.0</v>
      </c>
      <c r="G656" s="325">
        <v>75.5</v>
      </c>
      <c r="H656" s="325">
        <v>19.7</v>
      </c>
      <c r="I656" s="325"/>
      <c r="J656" s="325">
        <v>19.7</v>
      </c>
      <c r="K656" s="325">
        <v>4.1</v>
      </c>
      <c r="L656" s="325">
        <v>0.4</v>
      </c>
      <c r="M656" s="325"/>
      <c r="N656" s="325"/>
      <c r="O656" s="325">
        <v>0.5</v>
      </c>
      <c r="P656" s="325">
        <v>59.0</v>
      </c>
      <c r="Q656" s="325">
        <v>81.0</v>
      </c>
      <c r="R656" s="325"/>
      <c r="S656" s="325">
        <v>2.7</v>
      </c>
      <c r="T656" s="325"/>
      <c r="U656" s="325">
        <v>65.0</v>
      </c>
      <c r="V656" s="325">
        <v>0.06</v>
      </c>
      <c r="W656" s="325">
        <v>0.32</v>
      </c>
      <c r="X656" s="325">
        <v>0.8</v>
      </c>
      <c r="Y656" s="325">
        <v>0.0</v>
      </c>
      <c r="Z656" s="325"/>
      <c r="AA656" s="325"/>
      <c r="AB656" s="325"/>
    </row>
    <row r="657" ht="15.75" customHeight="1">
      <c r="A657" s="325">
        <v>655.0</v>
      </c>
      <c r="B657" s="325" t="s">
        <v>2756</v>
      </c>
      <c r="C657" s="325" t="s">
        <v>2755</v>
      </c>
      <c r="D657" s="325" t="s">
        <v>5166</v>
      </c>
      <c r="E657" s="325">
        <v>120.0</v>
      </c>
      <c r="F657" s="325">
        <v>502.0</v>
      </c>
      <c r="G657" s="325">
        <v>71.0</v>
      </c>
      <c r="H657" s="325">
        <v>8.2</v>
      </c>
      <c r="I657" s="325"/>
      <c r="J657" s="325">
        <v>8.2</v>
      </c>
      <c r="K657" s="325">
        <v>1.1</v>
      </c>
      <c r="L657" s="325">
        <v>19.3</v>
      </c>
      <c r="M657" s="325"/>
      <c r="N657" s="325"/>
      <c r="O657" s="325">
        <v>0.4</v>
      </c>
      <c r="P657" s="325">
        <v>22.0</v>
      </c>
      <c r="Q657" s="325">
        <v>46.0</v>
      </c>
      <c r="R657" s="325"/>
      <c r="S657" s="325">
        <v>2.4</v>
      </c>
      <c r="T657" s="325"/>
      <c r="U657" s="325">
        <v>0.0</v>
      </c>
      <c r="V657" s="325">
        <v>0.05</v>
      </c>
      <c r="W657" s="325">
        <v>0.12</v>
      </c>
      <c r="X657" s="325">
        <v>0.85</v>
      </c>
      <c r="Y657" s="325">
        <v>0.0</v>
      </c>
      <c r="Z657" s="325"/>
      <c r="AA657" s="325"/>
      <c r="AB657" s="325"/>
    </row>
    <row r="658" ht="15.75" customHeight="1">
      <c r="A658" s="325">
        <v>656.0</v>
      </c>
      <c r="B658" s="325" t="s">
        <v>2759</v>
      </c>
      <c r="C658" s="325" t="s">
        <v>2758</v>
      </c>
      <c r="D658" s="325" t="s">
        <v>5166</v>
      </c>
      <c r="E658" s="325">
        <v>137.0</v>
      </c>
      <c r="F658" s="325">
        <v>573.0</v>
      </c>
      <c r="G658" s="325">
        <v>73.5</v>
      </c>
      <c r="H658" s="325">
        <v>19.5</v>
      </c>
      <c r="I658" s="325"/>
      <c r="J658" s="325">
        <v>19.5</v>
      </c>
      <c r="K658" s="325">
        <v>6.6</v>
      </c>
      <c r="L658" s="325">
        <v>0.0</v>
      </c>
      <c r="M658" s="325"/>
      <c r="N658" s="325"/>
      <c r="O658" s="325">
        <v>0.4</v>
      </c>
      <c r="P658" s="325">
        <v>20.0</v>
      </c>
      <c r="Q658" s="325">
        <v>37.0</v>
      </c>
      <c r="R658" s="325"/>
      <c r="S658" s="325">
        <v>61.4</v>
      </c>
      <c r="T658" s="325"/>
      <c r="U658" s="325">
        <v>0.0</v>
      </c>
      <c r="V658" s="325" t="s">
        <v>5647</v>
      </c>
      <c r="W658" s="325">
        <v>0.07</v>
      </c>
      <c r="X658" s="325">
        <v>0.75</v>
      </c>
      <c r="Y658" s="325">
        <v>0.0</v>
      </c>
      <c r="Z658" s="325"/>
      <c r="AA658" s="325"/>
      <c r="AB658" s="325"/>
    </row>
    <row r="659" ht="15.75" customHeight="1">
      <c r="A659" s="325">
        <v>657.0</v>
      </c>
      <c r="B659" s="325" t="s">
        <v>2762</v>
      </c>
      <c r="C659" s="325" t="s">
        <v>2761</v>
      </c>
      <c r="D659" s="325" t="s">
        <v>5166</v>
      </c>
      <c r="E659" s="325">
        <v>135.0</v>
      </c>
      <c r="F659" s="325">
        <v>565.0</v>
      </c>
      <c r="G659" s="325">
        <v>73.6</v>
      </c>
      <c r="H659" s="325">
        <v>19.8</v>
      </c>
      <c r="I659" s="325"/>
      <c r="J659" s="325">
        <v>19.8</v>
      </c>
      <c r="K659" s="325">
        <v>6.2</v>
      </c>
      <c r="L659" s="325">
        <v>0.0</v>
      </c>
      <c r="M659" s="325"/>
      <c r="N659" s="325"/>
      <c r="O659" s="325">
        <v>0.6</v>
      </c>
      <c r="P659" s="325">
        <v>22.0</v>
      </c>
      <c r="Q659" s="325">
        <v>40.0</v>
      </c>
      <c r="R659" s="325"/>
      <c r="S659" s="325">
        <v>64.4</v>
      </c>
      <c r="T659" s="325"/>
      <c r="U659" s="325">
        <v>18.0</v>
      </c>
      <c r="V659" s="325">
        <v>0.01</v>
      </c>
      <c r="W659" s="325">
        <v>0.05</v>
      </c>
      <c r="X659" s="325">
        <v>1.2</v>
      </c>
      <c r="Y659" s="325">
        <v>5.0</v>
      </c>
      <c r="Z659" s="325"/>
      <c r="AA659" s="325"/>
      <c r="AB659" s="325"/>
    </row>
    <row r="660" ht="15.75" customHeight="1">
      <c r="A660" s="325">
        <v>658.0</v>
      </c>
      <c r="B660" s="325" t="s">
        <v>2765</v>
      </c>
      <c r="C660" s="325" t="s">
        <v>2764</v>
      </c>
      <c r="D660" s="325" t="s">
        <v>5166</v>
      </c>
      <c r="E660" s="325">
        <v>106.0</v>
      </c>
      <c r="F660" s="325">
        <v>444.0</v>
      </c>
      <c r="G660" s="325">
        <v>75.0</v>
      </c>
      <c r="H660" s="325">
        <v>21.4</v>
      </c>
      <c r="I660" s="325"/>
      <c r="J660" s="325">
        <v>21.4</v>
      </c>
      <c r="K660" s="325">
        <v>1.1</v>
      </c>
      <c r="L660" s="325">
        <v>1.3</v>
      </c>
      <c r="M660" s="325"/>
      <c r="N660" s="325"/>
      <c r="O660" s="325">
        <v>1.3</v>
      </c>
      <c r="P660" s="325">
        <v>64.0</v>
      </c>
      <c r="Q660" s="325">
        <v>2.0</v>
      </c>
      <c r="R660" s="325"/>
      <c r="S660" s="325"/>
      <c r="T660" s="325"/>
      <c r="U660" s="325"/>
      <c r="V660" s="325"/>
      <c r="W660" s="325"/>
      <c r="X660" s="325"/>
      <c r="Y660" s="325"/>
      <c r="Z660" s="325"/>
      <c r="AA660" s="325"/>
      <c r="AB660" s="325"/>
    </row>
    <row r="661" ht="15.75" customHeight="1">
      <c r="A661" s="325">
        <v>659.0</v>
      </c>
      <c r="B661" s="325" t="s">
        <v>2768</v>
      </c>
      <c r="C661" s="325" t="s">
        <v>2767</v>
      </c>
      <c r="D661" s="325" t="s">
        <v>5166</v>
      </c>
      <c r="E661" s="325">
        <v>110.0</v>
      </c>
      <c r="F661" s="325">
        <v>462.0</v>
      </c>
      <c r="G661" s="325">
        <v>73.9</v>
      </c>
      <c r="H661" s="325">
        <v>22.9</v>
      </c>
      <c r="I661" s="325"/>
      <c r="J661" s="325">
        <v>22.9</v>
      </c>
      <c r="K661" s="325">
        <v>0.8</v>
      </c>
      <c r="L661" s="325">
        <v>1.4</v>
      </c>
      <c r="M661" s="325"/>
      <c r="N661" s="325"/>
      <c r="O661" s="325">
        <v>1.0</v>
      </c>
      <c r="P661" s="325">
        <v>65.0</v>
      </c>
      <c r="Q661" s="325">
        <v>2.0</v>
      </c>
      <c r="R661" s="325"/>
      <c r="S661" s="325"/>
      <c r="T661" s="325"/>
      <c r="U661" s="325"/>
      <c r="V661" s="325"/>
      <c r="W661" s="325"/>
      <c r="X661" s="325"/>
      <c r="Y661" s="325"/>
      <c r="Z661" s="325"/>
      <c r="AA661" s="325"/>
      <c r="AB661" s="325"/>
    </row>
    <row r="662" ht="15.75" customHeight="1">
      <c r="A662" s="325">
        <v>660.0</v>
      </c>
      <c r="B662" s="325" t="s">
        <v>2771</v>
      </c>
      <c r="C662" s="325" t="s">
        <v>2770</v>
      </c>
      <c r="D662" s="325" t="s">
        <v>5166</v>
      </c>
      <c r="E662" s="325">
        <v>160.0</v>
      </c>
      <c r="F662" s="325">
        <v>632.0</v>
      </c>
      <c r="G662" s="325">
        <v>57.1</v>
      </c>
      <c r="H662" s="325">
        <v>32.4</v>
      </c>
      <c r="I662" s="325"/>
      <c r="J662" s="325">
        <v>32.4</v>
      </c>
      <c r="K662" s="325">
        <v>1.4</v>
      </c>
      <c r="L662" s="325">
        <v>2.4</v>
      </c>
      <c r="M662" s="325"/>
      <c r="N662" s="325"/>
      <c r="O662" s="325">
        <v>6.7</v>
      </c>
      <c r="P662" s="325">
        <v>60.0</v>
      </c>
      <c r="Q662" s="325">
        <v>298.0</v>
      </c>
      <c r="R662" s="325"/>
      <c r="S662" s="325">
        <v>1.9</v>
      </c>
      <c r="T662" s="325"/>
      <c r="U662" s="325"/>
      <c r="V662" s="325">
        <v>0.09</v>
      </c>
      <c r="W662" s="325">
        <v>0.34</v>
      </c>
      <c r="X662" s="325">
        <v>10.0</v>
      </c>
      <c r="Y662" s="325"/>
      <c r="Z662" s="325"/>
      <c r="AA662" s="325"/>
      <c r="AB662" s="325"/>
    </row>
    <row r="663" ht="15.75" customHeight="1">
      <c r="A663" s="325">
        <v>661.0</v>
      </c>
      <c r="B663" s="325" t="s">
        <v>2774</v>
      </c>
      <c r="C663" s="325" t="s">
        <v>2773</v>
      </c>
      <c r="D663" s="325" t="s">
        <v>5166</v>
      </c>
      <c r="E663" s="325">
        <v>487.0</v>
      </c>
      <c r="F663" s="325">
        <v>2033.0</v>
      </c>
      <c r="G663" s="325">
        <v>8.0</v>
      </c>
      <c r="H663" s="325">
        <v>36.3</v>
      </c>
      <c r="I663" s="325"/>
      <c r="J663" s="325">
        <v>36.3</v>
      </c>
      <c r="K663" s="325">
        <v>28.9</v>
      </c>
      <c r="L663" s="325">
        <v>18.4</v>
      </c>
      <c r="M663" s="325"/>
      <c r="N663" s="325"/>
      <c r="O663" s="325">
        <v>8.4</v>
      </c>
      <c r="P663" s="325">
        <v>89.0</v>
      </c>
      <c r="Q663" s="325">
        <v>309.0</v>
      </c>
      <c r="R663" s="325"/>
      <c r="S663" s="325">
        <v>12.7</v>
      </c>
      <c r="T663" s="325"/>
      <c r="U663" s="325"/>
      <c r="V663" s="325">
        <v>0.44</v>
      </c>
      <c r="W663" s="325">
        <v>1.0</v>
      </c>
      <c r="X663" s="325"/>
      <c r="Y663" s="325">
        <v>0.0</v>
      </c>
      <c r="Z663" s="325"/>
      <c r="AA663" s="325"/>
      <c r="AB663" s="325"/>
    </row>
    <row r="664" ht="15.75" customHeight="1">
      <c r="A664" s="325">
        <v>662.0</v>
      </c>
      <c r="B664" s="325" t="s">
        <v>2777</v>
      </c>
      <c r="C664" s="325" t="s">
        <v>2776</v>
      </c>
      <c r="D664" s="325" t="s">
        <v>5168</v>
      </c>
      <c r="E664" s="325">
        <v>345.0</v>
      </c>
      <c r="F664" s="325">
        <v>1443.0</v>
      </c>
      <c r="G664" s="325">
        <v>57.7</v>
      </c>
      <c r="H664" s="325">
        <v>2.1</v>
      </c>
      <c r="I664" s="325"/>
      <c r="J664" s="325">
        <v>2.1</v>
      </c>
      <c r="K664" s="325">
        <v>37.0</v>
      </c>
      <c r="L664" s="325">
        <v>2.8</v>
      </c>
      <c r="M664" s="325">
        <v>2.8</v>
      </c>
      <c r="N664" s="325">
        <v>0.0</v>
      </c>
      <c r="O664" s="325">
        <v>0.5</v>
      </c>
      <c r="P664" s="325">
        <v>65.0</v>
      </c>
      <c r="Q664" s="325">
        <v>62.0</v>
      </c>
      <c r="R664" s="325">
        <v>0.23</v>
      </c>
      <c r="S664" s="325">
        <v>0.1</v>
      </c>
      <c r="T664" s="325"/>
      <c r="U664" s="325">
        <v>411.0</v>
      </c>
      <c r="V664" s="325">
        <v>0.02</v>
      </c>
      <c r="W664" s="325">
        <v>0.11</v>
      </c>
      <c r="X664" s="325">
        <v>0.04</v>
      </c>
      <c r="Y664" s="325">
        <v>0.6</v>
      </c>
      <c r="Z664" s="325"/>
      <c r="AA664" s="325"/>
      <c r="AB664" s="325"/>
    </row>
    <row r="665" ht="15.75" customHeight="1">
      <c r="A665" s="325">
        <v>663.0</v>
      </c>
      <c r="B665" s="325" t="s">
        <v>2780</v>
      </c>
      <c r="C665" s="325" t="s">
        <v>2779</v>
      </c>
      <c r="D665" s="325" t="s">
        <v>5168</v>
      </c>
      <c r="E665" s="325">
        <v>195.0</v>
      </c>
      <c r="F665" s="325">
        <v>816.0</v>
      </c>
      <c r="G665" s="325">
        <v>73.8</v>
      </c>
      <c r="H665" s="325">
        <v>2.7</v>
      </c>
      <c r="I665" s="325"/>
      <c r="J665" s="325">
        <v>2.7</v>
      </c>
      <c r="K665" s="325">
        <v>19.3</v>
      </c>
      <c r="L665" s="325">
        <v>3.7</v>
      </c>
      <c r="M665" s="325">
        <v>3.7</v>
      </c>
      <c r="N665" s="325">
        <v>0.0</v>
      </c>
      <c r="O665" s="325">
        <v>0.6</v>
      </c>
      <c r="P665" s="325">
        <v>96.0</v>
      </c>
      <c r="Q665" s="325">
        <v>80.0</v>
      </c>
      <c r="R665" s="325">
        <v>0.27</v>
      </c>
      <c r="S665" s="325">
        <v>0.1</v>
      </c>
      <c r="T665" s="325"/>
      <c r="U665" s="325">
        <v>181.0</v>
      </c>
      <c r="V665" s="325">
        <v>0.03</v>
      </c>
      <c r="W665" s="325">
        <v>0.15</v>
      </c>
      <c r="X665" s="325">
        <v>0.06</v>
      </c>
      <c r="Y665" s="325">
        <v>0.8</v>
      </c>
      <c r="Z665" s="325"/>
      <c r="AA665" s="325"/>
      <c r="AB665" s="325"/>
    </row>
    <row r="666" ht="15.75" customHeight="1">
      <c r="A666" s="325">
        <v>664.0</v>
      </c>
      <c r="B666" s="325" t="s">
        <v>2783</v>
      </c>
      <c r="C666" s="325" t="s">
        <v>2782</v>
      </c>
      <c r="D666" s="325" t="s">
        <v>5168</v>
      </c>
      <c r="E666" s="325">
        <v>322.0</v>
      </c>
      <c r="F666" s="325">
        <v>1347.0</v>
      </c>
      <c r="G666" s="325">
        <v>27.2</v>
      </c>
      <c r="H666" s="325">
        <v>7.9</v>
      </c>
      <c r="I666" s="325"/>
      <c r="J666" s="325">
        <v>7.9</v>
      </c>
      <c r="K666" s="325">
        <v>9.2</v>
      </c>
      <c r="L666" s="325">
        <v>53.7</v>
      </c>
      <c r="M666" s="325">
        <v>53.7</v>
      </c>
      <c r="N666" s="325">
        <v>0.0</v>
      </c>
      <c r="O666" s="325">
        <v>2.0</v>
      </c>
      <c r="P666" s="325">
        <v>276.0</v>
      </c>
      <c r="Q666" s="325">
        <v>107.0</v>
      </c>
      <c r="R666" s="325">
        <v>0.94</v>
      </c>
      <c r="S666" s="325">
        <v>0.1</v>
      </c>
      <c r="T666" s="325"/>
      <c r="U666" s="325">
        <v>74.0</v>
      </c>
      <c r="V666" s="325">
        <v>0.01</v>
      </c>
      <c r="W666" s="325">
        <v>0.53</v>
      </c>
      <c r="X666" s="325">
        <v>0.25</v>
      </c>
      <c r="Y666" s="325">
        <v>0.0</v>
      </c>
      <c r="Z666" s="325"/>
      <c r="AA666" s="325"/>
      <c r="AB666" s="325"/>
    </row>
    <row r="667" ht="15.75" customHeight="1">
      <c r="A667" s="325">
        <v>665.0</v>
      </c>
      <c r="B667" s="325" t="s">
        <v>2786</v>
      </c>
      <c r="C667" s="325" t="s">
        <v>2785</v>
      </c>
      <c r="D667" s="325" t="s">
        <v>5168</v>
      </c>
      <c r="E667" s="325">
        <v>362.0</v>
      </c>
      <c r="F667" s="325">
        <v>1515.0</v>
      </c>
      <c r="G667" s="325">
        <v>3.2</v>
      </c>
      <c r="H667" s="325">
        <v>36.2</v>
      </c>
      <c r="I667" s="325"/>
      <c r="J667" s="325">
        <v>36.2</v>
      </c>
      <c r="K667" s="325">
        <v>0.8</v>
      </c>
      <c r="L667" s="325">
        <v>52.0</v>
      </c>
      <c r="M667" s="325">
        <v>52.0</v>
      </c>
      <c r="N667" s="325">
        <v>0.0</v>
      </c>
      <c r="O667" s="325">
        <v>7.9</v>
      </c>
      <c r="P667" s="325">
        <v>1257.0</v>
      </c>
      <c r="Q667" s="325">
        <v>968.0</v>
      </c>
      <c r="R667" s="325">
        <v>4.08</v>
      </c>
      <c r="S667" s="325">
        <v>1.2</v>
      </c>
      <c r="T667" s="325"/>
      <c r="U667" s="325">
        <v>6.0</v>
      </c>
      <c r="V667" s="325">
        <v>0.42</v>
      </c>
      <c r="W667" s="325">
        <v>1.55</v>
      </c>
      <c r="X667" s="325">
        <v>0.95</v>
      </c>
      <c r="Y667" s="325">
        <v>6.8</v>
      </c>
      <c r="Z667" s="325"/>
      <c r="AA667" s="325"/>
      <c r="AB667" s="325"/>
    </row>
    <row r="668" ht="15.75" customHeight="1">
      <c r="A668" s="325">
        <v>666.0</v>
      </c>
      <c r="B668" s="325" t="s">
        <v>2789</v>
      </c>
      <c r="C668" s="325" t="s">
        <v>2788</v>
      </c>
      <c r="D668" s="325" t="s">
        <v>5168</v>
      </c>
      <c r="E668" s="325">
        <v>484.0</v>
      </c>
      <c r="F668" s="325">
        <v>2025.0</v>
      </c>
      <c r="G668" s="325">
        <v>3.9</v>
      </c>
      <c r="H668" s="325">
        <v>27.0</v>
      </c>
      <c r="I668" s="325"/>
      <c r="J668" s="325">
        <v>27.0</v>
      </c>
      <c r="K668" s="325">
        <v>26.1</v>
      </c>
      <c r="L668" s="325">
        <v>36.1</v>
      </c>
      <c r="M668" s="325">
        <v>36.1</v>
      </c>
      <c r="N668" s="325">
        <v>0.0</v>
      </c>
      <c r="O668" s="325">
        <v>6.9</v>
      </c>
      <c r="P668" s="325">
        <v>848.0</v>
      </c>
      <c r="Q668" s="325">
        <v>888.0</v>
      </c>
      <c r="R668" s="325">
        <v>3.34</v>
      </c>
      <c r="S668" s="325">
        <v>0.2</v>
      </c>
      <c r="T668" s="325"/>
      <c r="U668" s="325">
        <v>257.0</v>
      </c>
      <c r="V668" s="325">
        <v>0.29</v>
      </c>
      <c r="W668" s="325">
        <v>1.02</v>
      </c>
      <c r="X668" s="325">
        <v>1.9</v>
      </c>
      <c r="Y668" s="325">
        <v>9.0</v>
      </c>
      <c r="Z668" s="325"/>
      <c r="AA668" s="325"/>
      <c r="AB668" s="325"/>
    </row>
    <row r="669" ht="15.75" customHeight="1">
      <c r="A669" s="325">
        <v>667.0</v>
      </c>
      <c r="B669" s="325" t="s">
        <v>2792</v>
      </c>
      <c r="C669" s="325" t="s">
        <v>2791</v>
      </c>
      <c r="D669" s="325" t="s">
        <v>5168</v>
      </c>
      <c r="E669" s="325">
        <v>79.0</v>
      </c>
      <c r="F669" s="325">
        <v>331.0</v>
      </c>
      <c r="G669" s="325">
        <v>80.0</v>
      </c>
      <c r="H669" s="325">
        <v>7.1</v>
      </c>
      <c r="I669" s="325"/>
      <c r="J669" s="325">
        <v>7.1</v>
      </c>
      <c r="K669" s="325">
        <v>0.9</v>
      </c>
      <c r="L669" s="325">
        <v>10.5</v>
      </c>
      <c r="M669" s="325">
        <v>10.5</v>
      </c>
      <c r="N669" s="325">
        <v>0.0</v>
      </c>
      <c r="O669" s="325">
        <v>1.5</v>
      </c>
      <c r="P669" s="325"/>
      <c r="Q669" s="325"/>
      <c r="R669" s="325"/>
      <c r="S669" s="325"/>
      <c r="T669" s="325"/>
      <c r="U669" s="325">
        <v>310.0</v>
      </c>
      <c r="V669" s="325"/>
      <c r="W669" s="325"/>
      <c r="X669" s="325"/>
      <c r="Y669" s="325">
        <v>13.0</v>
      </c>
      <c r="Z669" s="325"/>
      <c r="AA669" s="325"/>
      <c r="AB669" s="325"/>
    </row>
    <row r="670" ht="15.75" customHeight="1">
      <c r="A670" s="325">
        <v>668.0</v>
      </c>
      <c r="B670" s="325" t="s">
        <v>470</v>
      </c>
      <c r="C670" s="325" t="s">
        <v>468</v>
      </c>
      <c r="D670" s="325" t="s">
        <v>5168</v>
      </c>
      <c r="E670" s="325">
        <v>133.0</v>
      </c>
      <c r="F670" s="325">
        <v>556.0</v>
      </c>
      <c r="G670" s="325">
        <v>73.5</v>
      </c>
      <c r="H670" s="325">
        <v>6.3</v>
      </c>
      <c r="I670" s="325"/>
      <c r="J670" s="325">
        <v>6.3</v>
      </c>
      <c r="K670" s="325">
        <v>7.7</v>
      </c>
      <c r="L670" s="325">
        <v>10.9</v>
      </c>
      <c r="M670" s="325">
        <v>10.9</v>
      </c>
      <c r="N670" s="325">
        <v>0.0</v>
      </c>
      <c r="O670" s="325">
        <v>1.6</v>
      </c>
      <c r="P670" s="325">
        <v>231.0</v>
      </c>
      <c r="Q670" s="325">
        <v>203.0</v>
      </c>
      <c r="R670" s="325">
        <v>0.77</v>
      </c>
      <c r="S670" s="325"/>
      <c r="T670" s="325"/>
      <c r="U670" s="325">
        <v>65.0</v>
      </c>
      <c r="V670" s="325">
        <v>0.03</v>
      </c>
      <c r="W670" s="325">
        <v>0.66</v>
      </c>
      <c r="X670" s="325">
        <v>0.31</v>
      </c>
      <c r="Y670" s="325">
        <v>0.0</v>
      </c>
      <c r="Z670" s="325"/>
      <c r="AA670" s="325"/>
      <c r="AB670" s="325"/>
    </row>
    <row r="671" ht="15.75" customHeight="1">
      <c r="A671" s="325">
        <v>669.0</v>
      </c>
      <c r="B671" s="325" t="s">
        <v>2796</v>
      </c>
      <c r="C671" s="325" t="s">
        <v>2795</v>
      </c>
      <c r="D671" s="325" t="s">
        <v>5168</v>
      </c>
      <c r="E671" s="325">
        <v>43.0</v>
      </c>
      <c r="F671" s="325">
        <v>180.0</v>
      </c>
      <c r="G671" s="325">
        <v>90.1</v>
      </c>
      <c r="H671" s="325">
        <v>3.5</v>
      </c>
      <c r="I671" s="325"/>
      <c r="J671" s="325">
        <v>3.5</v>
      </c>
      <c r="K671" s="325">
        <v>1.0</v>
      </c>
      <c r="L671" s="325">
        <v>4.7</v>
      </c>
      <c r="M671" s="325">
        <v>4.7</v>
      </c>
      <c r="N671" s="325">
        <v>0.0</v>
      </c>
      <c r="O671" s="325">
        <v>0.7</v>
      </c>
      <c r="P671" s="325">
        <v>130.0</v>
      </c>
      <c r="Q671" s="325">
        <v>96.0</v>
      </c>
      <c r="R671" s="325">
        <v>0.39</v>
      </c>
      <c r="S671" s="325">
        <v>0.05</v>
      </c>
      <c r="T671" s="325"/>
      <c r="U671" s="325">
        <v>72.0</v>
      </c>
      <c r="V671" s="325">
        <v>0.04</v>
      </c>
      <c r="W671" s="325">
        <v>0.17</v>
      </c>
      <c r="X671" s="325">
        <v>0.09</v>
      </c>
      <c r="Y671" s="325">
        <v>5.2</v>
      </c>
      <c r="Z671" s="325"/>
      <c r="AA671" s="325"/>
      <c r="AB671" s="325"/>
    </row>
    <row r="672" ht="15.75" customHeight="1">
      <c r="A672" s="325">
        <v>670.0</v>
      </c>
      <c r="B672" s="325" t="s">
        <v>2799</v>
      </c>
      <c r="C672" s="325" t="s">
        <v>2798</v>
      </c>
      <c r="D672" s="325" t="s">
        <v>5168</v>
      </c>
      <c r="E672" s="325">
        <v>64.0</v>
      </c>
      <c r="F672" s="325">
        <v>268.0</v>
      </c>
      <c r="G672" s="325">
        <v>87.8</v>
      </c>
      <c r="H672" s="325">
        <v>3.2</v>
      </c>
      <c r="I672" s="325"/>
      <c r="J672" s="325">
        <v>3.2</v>
      </c>
      <c r="K672" s="325">
        <v>3.2</v>
      </c>
      <c r="L672" s="325">
        <v>5.1</v>
      </c>
      <c r="M672" s="325">
        <v>5.1</v>
      </c>
      <c r="N672" s="325">
        <v>0.0</v>
      </c>
      <c r="O672" s="325">
        <v>0.7</v>
      </c>
      <c r="P672" s="325">
        <v>106.0</v>
      </c>
      <c r="Q672" s="325">
        <v>103.0</v>
      </c>
      <c r="R672" s="325">
        <v>0.38</v>
      </c>
      <c r="S672" s="325">
        <v>0.3</v>
      </c>
      <c r="T672" s="325"/>
      <c r="U672" s="325">
        <v>30.0</v>
      </c>
      <c r="V672" s="325">
        <v>0.05</v>
      </c>
      <c r="W672" s="325">
        <v>0.2</v>
      </c>
      <c r="X672" s="325">
        <v>0.12</v>
      </c>
      <c r="Y672" s="325">
        <v>0.5</v>
      </c>
      <c r="Z672" s="325"/>
      <c r="AA672" s="325"/>
      <c r="AB672" s="325"/>
    </row>
    <row r="673" ht="15.75" customHeight="1">
      <c r="A673" s="325">
        <v>671.0</v>
      </c>
      <c r="B673" s="325" t="s">
        <v>2802</v>
      </c>
      <c r="C673" s="325" t="s">
        <v>2801</v>
      </c>
      <c r="D673" s="325" t="s">
        <v>5168</v>
      </c>
      <c r="E673" s="325">
        <v>66.0</v>
      </c>
      <c r="F673" s="325">
        <v>276.0</v>
      </c>
      <c r="G673" s="325">
        <v>87.3</v>
      </c>
      <c r="H673" s="325">
        <v>3.2</v>
      </c>
      <c r="I673" s="325"/>
      <c r="J673" s="325">
        <v>3.2</v>
      </c>
      <c r="K673" s="325">
        <v>3.8</v>
      </c>
      <c r="L673" s="325">
        <v>5.0</v>
      </c>
      <c r="M673" s="325">
        <v>5.0</v>
      </c>
      <c r="N673" s="325">
        <v>0.0</v>
      </c>
      <c r="O673" s="325">
        <v>0.7</v>
      </c>
      <c r="P673" s="325">
        <v>171.0</v>
      </c>
      <c r="Q673" s="325">
        <v>125.0</v>
      </c>
      <c r="R673" s="325">
        <v>0.3</v>
      </c>
      <c r="S673" s="325"/>
      <c r="T673" s="325"/>
      <c r="U673" s="325">
        <v>51.0</v>
      </c>
      <c r="V673" s="325">
        <v>0.2</v>
      </c>
      <c r="W673" s="325">
        <v>0.06</v>
      </c>
      <c r="X673" s="325">
        <v>0.09</v>
      </c>
      <c r="Y673" s="325">
        <v>0.0</v>
      </c>
      <c r="Z673" s="325"/>
      <c r="AA673" s="325"/>
      <c r="AB673" s="325"/>
    </row>
    <row r="674" ht="15.75" customHeight="1">
      <c r="A674" s="325">
        <v>672.0</v>
      </c>
      <c r="B674" s="325" t="s">
        <v>2805</v>
      </c>
      <c r="C674" s="325" t="s">
        <v>2804</v>
      </c>
      <c r="D674" s="325" t="s">
        <v>5168</v>
      </c>
      <c r="E674" s="325">
        <v>63.0</v>
      </c>
      <c r="F674" s="325">
        <v>264.0</v>
      </c>
      <c r="G674" s="325">
        <v>87.8</v>
      </c>
      <c r="H674" s="325">
        <v>3.1</v>
      </c>
      <c r="I674" s="325"/>
      <c r="J674" s="325">
        <v>3.1</v>
      </c>
      <c r="K674" s="325">
        <v>3.5</v>
      </c>
      <c r="L674" s="325">
        <v>4.9</v>
      </c>
      <c r="M674" s="325">
        <v>4.9</v>
      </c>
      <c r="N674" s="325">
        <v>0.0</v>
      </c>
      <c r="O674" s="325">
        <v>0.7</v>
      </c>
      <c r="P674" s="325">
        <v>106.0</v>
      </c>
      <c r="Q674" s="325">
        <v>94.0</v>
      </c>
      <c r="R674" s="325">
        <v>0.4</v>
      </c>
      <c r="S674" s="325">
        <v>1.3</v>
      </c>
      <c r="T674" s="325"/>
      <c r="U674" s="325">
        <v>28.0</v>
      </c>
      <c r="V674" s="325">
        <v>0.05</v>
      </c>
      <c r="W674" s="325">
        <v>0.2</v>
      </c>
      <c r="X674" s="325">
        <v>0.12</v>
      </c>
      <c r="Y674" s="325">
        <v>0.5</v>
      </c>
      <c r="Z674" s="325"/>
      <c r="AA674" s="325"/>
      <c r="AB674" s="325"/>
    </row>
    <row r="675" ht="15.75" customHeight="1">
      <c r="A675" s="325">
        <v>673.0</v>
      </c>
      <c r="B675" s="325" t="s">
        <v>2808</v>
      </c>
      <c r="C675" s="325" t="s">
        <v>2807</v>
      </c>
      <c r="D675" s="325" t="s">
        <v>5168</v>
      </c>
      <c r="E675" s="325">
        <v>70.0</v>
      </c>
      <c r="F675" s="325">
        <v>293.0</v>
      </c>
      <c r="G675" s="325">
        <v>87.5</v>
      </c>
      <c r="H675" s="325">
        <v>1.0</v>
      </c>
      <c r="I675" s="325"/>
      <c r="J675" s="325">
        <v>1.0</v>
      </c>
      <c r="K675" s="325">
        <v>4.4</v>
      </c>
      <c r="L675" s="325">
        <v>6.9</v>
      </c>
      <c r="M675" s="325">
        <v>6.9</v>
      </c>
      <c r="N675" s="325">
        <v>0.0</v>
      </c>
      <c r="O675" s="325">
        <v>0.2</v>
      </c>
      <c r="P675" s="325">
        <v>32.0</v>
      </c>
      <c r="Q675" s="325">
        <v>14.0</v>
      </c>
      <c r="R675" s="325">
        <v>0.17</v>
      </c>
      <c r="S675" s="325">
        <v>0.0</v>
      </c>
      <c r="T675" s="325"/>
      <c r="U675" s="325">
        <v>61.0</v>
      </c>
      <c r="V675" s="325">
        <v>0.01</v>
      </c>
      <c r="W675" s="325">
        <v>0.04</v>
      </c>
      <c r="X675" s="325">
        <v>0.18</v>
      </c>
      <c r="Y675" s="325">
        <v>5.0</v>
      </c>
      <c r="Z675" s="325"/>
      <c r="AA675" s="325"/>
      <c r="AB675" s="325"/>
    </row>
    <row r="676" ht="15.75" customHeight="1">
      <c r="A676" s="325">
        <v>674.0</v>
      </c>
      <c r="B676" s="325" t="s">
        <v>2811</v>
      </c>
      <c r="C676" s="325" t="s">
        <v>2810</v>
      </c>
      <c r="D676" s="325" t="s">
        <v>5168</v>
      </c>
      <c r="E676" s="325">
        <v>173.0</v>
      </c>
      <c r="F676" s="325">
        <v>724.0</v>
      </c>
      <c r="G676" s="325">
        <v>65.1</v>
      </c>
      <c r="H676" s="325">
        <v>16.3</v>
      </c>
      <c r="I676" s="325"/>
      <c r="J676" s="325">
        <v>16.3</v>
      </c>
      <c r="K676" s="325">
        <v>10.3</v>
      </c>
      <c r="L676" s="325">
        <v>3.4</v>
      </c>
      <c r="M676" s="325">
        <v>3.4</v>
      </c>
      <c r="N676" s="325">
        <v>0.0</v>
      </c>
      <c r="O676" s="325">
        <v>4.9</v>
      </c>
      <c r="P676" s="325">
        <v>310.0</v>
      </c>
      <c r="Q676" s="325">
        <v>146.0</v>
      </c>
      <c r="R676" s="325">
        <v>0.92</v>
      </c>
      <c r="S676" s="325">
        <v>0.8</v>
      </c>
      <c r="T676" s="325"/>
      <c r="U676" s="325">
        <v>288.0</v>
      </c>
      <c r="V676" s="325">
        <v>0.01</v>
      </c>
      <c r="W676" s="325">
        <v>0.63</v>
      </c>
      <c r="X676" s="325">
        <v>0.24</v>
      </c>
      <c r="Y676" s="325">
        <v>0.0</v>
      </c>
      <c r="Z676" s="325"/>
      <c r="AA676" s="325"/>
      <c r="AB676" s="325"/>
    </row>
    <row r="677" ht="15.75" customHeight="1">
      <c r="A677" s="325">
        <v>675.0</v>
      </c>
      <c r="B677" s="325" t="s">
        <v>2814</v>
      </c>
      <c r="C677" s="325" t="s">
        <v>2813</v>
      </c>
      <c r="D677" s="325" t="s">
        <v>5168</v>
      </c>
      <c r="E677" s="325">
        <v>264.0</v>
      </c>
      <c r="F677" s="325">
        <v>1105.0</v>
      </c>
      <c r="G677" s="325">
        <v>55.0</v>
      </c>
      <c r="H677" s="325">
        <v>17.5</v>
      </c>
      <c r="I677" s="325"/>
      <c r="J677" s="325">
        <v>17.5</v>
      </c>
      <c r="K677" s="325">
        <v>20.1</v>
      </c>
      <c r="L677" s="325">
        <v>3.3</v>
      </c>
      <c r="M677" s="325">
        <v>3.3</v>
      </c>
      <c r="N677" s="325">
        <v>0.0</v>
      </c>
      <c r="O677" s="325">
        <v>4.1</v>
      </c>
      <c r="P677" s="325">
        <v>783.0</v>
      </c>
      <c r="Q677" s="325">
        <v>375.0</v>
      </c>
      <c r="R677" s="325"/>
      <c r="S677" s="325">
        <v>1.3</v>
      </c>
      <c r="T677" s="325"/>
      <c r="U677" s="325">
        <v>420.0</v>
      </c>
      <c r="V677" s="325">
        <v>0.03</v>
      </c>
      <c r="W677" s="325">
        <v>0.43</v>
      </c>
      <c r="X677" s="325">
        <v>0.15</v>
      </c>
      <c r="Y677" s="325">
        <v>0.0</v>
      </c>
      <c r="Z677" s="325"/>
      <c r="AA677" s="325"/>
      <c r="AB677" s="325"/>
    </row>
    <row r="678" ht="15.75" customHeight="1">
      <c r="A678" s="325">
        <v>676.0</v>
      </c>
      <c r="B678" s="325" t="s">
        <v>2817</v>
      </c>
      <c r="C678" s="325" t="s">
        <v>2816</v>
      </c>
      <c r="D678" s="325" t="s">
        <v>5168</v>
      </c>
      <c r="E678" s="325">
        <v>396.0</v>
      </c>
      <c r="F678" s="325">
        <v>1657.0</v>
      </c>
      <c r="G678" s="325">
        <v>33.5</v>
      </c>
      <c r="H678" s="325">
        <v>28.0</v>
      </c>
      <c r="I678" s="325"/>
      <c r="J678" s="325">
        <v>28.0</v>
      </c>
      <c r="K678" s="325">
        <v>30.0</v>
      </c>
      <c r="L678" s="325">
        <v>3.3</v>
      </c>
      <c r="M678" s="325">
        <v>3.3</v>
      </c>
      <c r="N678" s="325">
        <v>0.0</v>
      </c>
      <c r="O678" s="325">
        <v>5.2</v>
      </c>
      <c r="P678" s="325">
        <v>1076.0</v>
      </c>
      <c r="Q678" s="325">
        <v>517.0</v>
      </c>
      <c r="R678" s="325"/>
      <c r="S678" s="325">
        <v>1.5</v>
      </c>
      <c r="T678" s="325"/>
      <c r="U678" s="325"/>
      <c r="V678" s="325">
        <v>0.09</v>
      </c>
      <c r="W678" s="325">
        <v>0.46</v>
      </c>
      <c r="X678" s="325">
        <v>0.09</v>
      </c>
      <c r="Y678" s="325">
        <v>0.0</v>
      </c>
      <c r="Z678" s="325"/>
      <c r="AA678" s="325"/>
      <c r="AB678" s="325"/>
    </row>
    <row r="679" ht="15.75" customHeight="1">
      <c r="A679" s="325">
        <v>677.0</v>
      </c>
      <c r="B679" s="325" t="s">
        <v>2819</v>
      </c>
      <c r="C679" s="325" t="s">
        <v>469</v>
      </c>
      <c r="D679" s="325" t="s">
        <v>5168</v>
      </c>
      <c r="E679" s="325">
        <v>440.0</v>
      </c>
      <c r="F679" s="325">
        <v>1841.0</v>
      </c>
      <c r="G679" s="325">
        <v>22.2</v>
      </c>
      <c r="H679" s="325">
        <v>39.1</v>
      </c>
      <c r="I679" s="325"/>
      <c r="J679" s="325">
        <v>39.1</v>
      </c>
      <c r="K679" s="325">
        <v>30.3</v>
      </c>
      <c r="L679" s="325">
        <v>1.8</v>
      </c>
      <c r="M679" s="325">
        <v>1.8</v>
      </c>
      <c r="N679" s="325">
        <v>0.0</v>
      </c>
      <c r="O679" s="325">
        <v>6.6</v>
      </c>
      <c r="P679" s="325">
        <v>1260.0</v>
      </c>
      <c r="Q679" s="325">
        <v>393.0</v>
      </c>
      <c r="R679" s="325">
        <v>2.75</v>
      </c>
      <c r="S679" s="325">
        <v>0.6</v>
      </c>
      <c r="T679" s="325"/>
      <c r="U679" s="325">
        <v>108.0</v>
      </c>
      <c r="V679" s="325">
        <v>0.01</v>
      </c>
      <c r="W679" s="325">
        <v>0.38</v>
      </c>
      <c r="X679" s="325">
        <v>0.23</v>
      </c>
      <c r="Y679" s="325">
        <v>0.0</v>
      </c>
      <c r="Z679" s="325"/>
      <c r="AA679" s="325"/>
      <c r="AB679" s="325"/>
    </row>
    <row r="680" ht="15.75" customHeight="1">
      <c r="A680" s="325">
        <v>678.0</v>
      </c>
      <c r="B680" s="325" t="s">
        <v>2822</v>
      </c>
      <c r="C680" s="325" t="s">
        <v>2821</v>
      </c>
      <c r="D680" s="325" t="s">
        <v>5168</v>
      </c>
      <c r="E680" s="325">
        <v>61.0</v>
      </c>
      <c r="F680" s="325">
        <v>255.0</v>
      </c>
      <c r="G680" s="325">
        <v>87.9</v>
      </c>
      <c r="H680" s="325">
        <v>3.5</v>
      </c>
      <c r="I680" s="325"/>
      <c r="J680" s="325">
        <v>3.5</v>
      </c>
      <c r="K680" s="325">
        <v>3.3</v>
      </c>
      <c r="L680" s="325">
        <v>4.7</v>
      </c>
      <c r="M680" s="325">
        <v>4.7</v>
      </c>
      <c r="N680" s="325">
        <v>0.0</v>
      </c>
      <c r="O680" s="325">
        <v>0.7</v>
      </c>
      <c r="P680" s="325">
        <v>121.0</v>
      </c>
      <c r="Q680" s="325">
        <v>95.0</v>
      </c>
      <c r="R680" s="325">
        <v>0.59</v>
      </c>
      <c r="S680" s="325">
        <v>0.05</v>
      </c>
      <c r="T680" s="325"/>
      <c r="U680" s="325">
        <v>30.0</v>
      </c>
      <c r="V680" s="325">
        <v>0.03</v>
      </c>
      <c r="W680" s="325">
        <v>0.14</v>
      </c>
      <c r="X680" s="325">
        <v>0.08</v>
      </c>
      <c r="Y680" s="325">
        <v>0.53</v>
      </c>
      <c r="Z680" s="325"/>
      <c r="AA680" s="325"/>
      <c r="AB680" s="325"/>
    </row>
    <row r="681" ht="15.75" customHeight="1">
      <c r="A681" s="325">
        <v>679.0</v>
      </c>
      <c r="B681" s="325" t="s">
        <v>2825</v>
      </c>
      <c r="C681" s="325" t="s">
        <v>2824</v>
      </c>
      <c r="D681" s="325" t="s">
        <v>5168</v>
      </c>
      <c r="E681" s="325">
        <v>97.0</v>
      </c>
      <c r="F681" s="325">
        <v>406.0</v>
      </c>
      <c r="G681" s="325">
        <v>73.8</v>
      </c>
      <c r="H681" s="325">
        <v>4.1</v>
      </c>
      <c r="I681" s="325"/>
      <c r="J681" s="325">
        <v>4.1</v>
      </c>
      <c r="K681" s="325">
        <v>2.8</v>
      </c>
      <c r="L681" s="325">
        <v>18.5</v>
      </c>
      <c r="M681" s="325">
        <v>18.2</v>
      </c>
      <c r="N681" s="325">
        <v>0.3</v>
      </c>
      <c r="O681" s="325">
        <v>0.8</v>
      </c>
      <c r="P681" s="325">
        <v>105.0</v>
      </c>
      <c r="Q681" s="325">
        <v>105.0</v>
      </c>
      <c r="R681" s="325">
        <v>0.67</v>
      </c>
      <c r="S681" s="325">
        <v>0.05</v>
      </c>
      <c r="T681" s="325"/>
      <c r="U681" s="325">
        <v>12.0</v>
      </c>
      <c r="V681" s="325">
        <v>0.04</v>
      </c>
      <c r="W681" s="325">
        <v>0.4</v>
      </c>
      <c r="X681" s="325">
        <v>0.08</v>
      </c>
      <c r="Y681" s="325">
        <v>0.53</v>
      </c>
      <c r="Z681" s="325"/>
      <c r="AA681" s="325"/>
      <c r="AB681" s="325"/>
    </row>
    <row r="682" ht="15.75" customHeight="1">
      <c r="A682" s="325">
        <v>680.0</v>
      </c>
      <c r="B682" s="325" t="s">
        <v>2828</v>
      </c>
      <c r="C682" s="325" t="s">
        <v>2827</v>
      </c>
      <c r="D682" s="325" t="s">
        <v>5168</v>
      </c>
      <c r="E682" s="325">
        <v>95.0</v>
      </c>
      <c r="F682" s="325">
        <v>397.0</v>
      </c>
      <c r="G682" s="325">
        <v>75.4</v>
      </c>
      <c r="H682" s="325">
        <v>4.4</v>
      </c>
      <c r="I682" s="325"/>
      <c r="J682" s="325">
        <v>4.4</v>
      </c>
      <c r="K682" s="325">
        <v>0.2</v>
      </c>
      <c r="L682" s="325">
        <v>19.0</v>
      </c>
      <c r="M682" s="325">
        <v>19.0</v>
      </c>
      <c r="N682" s="325">
        <v>0.0</v>
      </c>
      <c r="O682" s="325">
        <v>1.0</v>
      </c>
      <c r="P682" s="325">
        <v>152.0</v>
      </c>
      <c r="Q682" s="325">
        <v>119.0</v>
      </c>
      <c r="R682" s="325">
        <v>0.74</v>
      </c>
      <c r="S682" s="325">
        <v>0.07</v>
      </c>
      <c r="T682" s="325"/>
      <c r="U682" s="325">
        <v>2.0</v>
      </c>
      <c r="V682" s="325">
        <v>0.04</v>
      </c>
      <c r="W682" s="325">
        <v>0.18</v>
      </c>
      <c r="X682" s="325">
        <v>0.1</v>
      </c>
      <c r="Y682" s="325">
        <v>0.7</v>
      </c>
      <c r="Z682" s="325"/>
      <c r="AA682" s="325"/>
      <c r="AB682" s="325"/>
    </row>
    <row r="683" ht="15.75" customHeight="1">
      <c r="A683" s="325">
        <v>681.0</v>
      </c>
      <c r="B683" s="325" t="s">
        <v>2831</v>
      </c>
      <c r="C683" s="325" t="s">
        <v>2830</v>
      </c>
      <c r="D683" s="325" t="s">
        <v>5168</v>
      </c>
      <c r="E683" s="325">
        <v>56.0</v>
      </c>
      <c r="F683" s="325">
        <v>234.0</v>
      </c>
      <c r="G683" s="325">
        <v>85.2</v>
      </c>
      <c r="H683" s="325">
        <v>5.7</v>
      </c>
      <c r="I683" s="325"/>
      <c r="J683" s="325">
        <v>5.7</v>
      </c>
      <c r="K683" s="325">
        <v>0.2</v>
      </c>
      <c r="L683" s="325">
        <v>7.7</v>
      </c>
      <c r="M683" s="325">
        <v>7.7</v>
      </c>
      <c r="N683" s="325">
        <v>0.0</v>
      </c>
      <c r="O683" s="325">
        <v>1.2</v>
      </c>
      <c r="P683" s="325">
        <v>199.0</v>
      </c>
      <c r="Q683" s="325">
        <v>157.0</v>
      </c>
      <c r="R683" s="325">
        <v>0.97</v>
      </c>
      <c r="S683" s="325">
        <v>0.09</v>
      </c>
      <c r="T683" s="325"/>
      <c r="U683" s="325">
        <v>2.0</v>
      </c>
      <c r="V683" s="325">
        <v>0.05</v>
      </c>
      <c r="W683" s="325">
        <v>0.23</v>
      </c>
      <c r="X683" s="325">
        <v>0.12</v>
      </c>
      <c r="Y683" s="325">
        <v>0.9</v>
      </c>
      <c r="Z683" s="325"/>
      <c r="AA683" s="325"/>
      <c r="AB683" s="325"/>
    </row>
    <row r="684" ht="15.75" customHeight="1">
      <c r="A684" s="325">
        <v>682.0</v>
      </c>
      <c r="B684" s="325" t="s">
        <v>2834</v>
      </c>
      <c r="C684" s="325" t="s">
        <v>2833</v>
      </c>
      <c r="D684" s="325" t="s">
        <v>5168</v>
      </c>
      <c r="E684" s="325">
        <v>30.0</v>
      </c>
      <c r="F684" s="325">
        <v>126.0</v>
      </c>
      <c r="G684" s="325">
        <v>91.5</v>
      </c>
      <c r="H684" s="325">
        <v>2.5</v>
      </c>
      <c r="I684" s="325"/>
      <c r="J684" s="325">
        <v>2.5</v>
      </c>
      <c r="K684" s="325">
        <v>0.0</v>
      </c>
      <c r="L684" s="325">
        <v>5.0</v>
      </c>
      <c r="M684" s="325">
        <v>5.0</v>
      </c>
      <c r="N684" s="325">
        <v>0.0</v>
      </c>
      <c r="O684" s="325">
        <v>1.0</v>
      </c>
      <c r="P684" s="325"/>
      <c r="Q684" s="325"/>
      <c r="R684" s="325"/>
      <c r="S684" s="325"/>
      <c r="T684" s="325"/>
      <c r="U684" s="325"/>
      <c r="V684" s="325"/>
      <c r="W684" s="325"/>
      <c r="X684" s="325"/>
      <c r="Y684" s="325"/>
      <c r="Z684" s="325"/>
      <c r="AA684" s="325"/>
      <c r="AB684" s="325"/>
    </row>
    <row r="685" ht="15.75" customHeight="1">
      <c r="A685" s="325">
        <v>683.0</v>
      </c>
      <c r="B685" s="325" t="s">
        <v>2837</v>
      </c>
      <c r="C685" s="325" t="s">
        <v>2836</v>
      </c>
      <c r="D685" s="325" t="s">
        <v>5168</v>
      </c>
      <c r="E685" s="325">
        <v>82.0</v>
      </c>
      <c r="F685" s="325">
        <v>341.0</v>
      </c>
      <c r="G685" s="325">
        <v>82.0</v>
      </c>
      <c r="H685" s="325">
        <v>3.0</v>
      </c>
      <c r="I685" s="325"/>
      <c r="J685" s="325">
        <v>3.0</v>
      </c>
      <c r="K685" s="325">
        <v>2.8</v>
      </c>
      <c r="L685" s="325">
        <v>11.3</v>
      </c>
      <c r="M685" s="325">
        <v>11.3</v>
      </c>
      <c r="N685" s="325">
        <v>0.0</v>
      </c>
      <c r="O685" s="325">
        <v>0.9</v>
      </c>
      <c r="P685" s="325">
        <v>97.0</v>
      </c>
      <c r="Q685" s="325"/>
      <c r="R685" s="325">
        <v>0.38</v>
      </c>
      <c r="S685" s="325">
        <v>0.3</v>
      </c>
      <c r="T685" s="325"/>
      <c r="U685" s="325">
        <v>149.0</v>
      </c>
      <c r="V685" s="325"/>
      <c r="W685" s="325"/>
      <c r="X685" s="325"/>
      <c r="Y685" s="325"/>
      <c r="Z685" s="325"/>
      <c r="AA685" s="325">
        <v>74.0</v>
      </c>
      <c r="AB685" s="325">
        <v>141.0</v>
      </c>
    </row>
    <row r="686" ht="15.75" customHeight="1">
      <c r="A686" s="325">
        <v>684.0</v>
      </c>
      <c r="B686" s="325" t="s">
        <v>2840</v>
      </c>
      <c r="C686" s="325" t="s">
        <v>2839</v>
      </c>
      <c r="D686" s="325" t="s">
        <v>5168</v>
      </c>
      <c r="E686" s="325">
        <v>375.0</v>
      </c>
      <c r="F686" s="325">
        <v>1567.0</v>
      </c>
      <c r="G686" s="325">
        <v>42.0</v>
      </c>
      <c r="H686" s="325">
        <v>22.6</v>
      </c>
      <c r="I686" s="325"/>
      <c r="J686" s="325">
        <v>22.6</v>
      </c>
      <c r="K686" s="325">
        <v>31.4</v>
      </c>
      <c r="L686" s="325">
        <v>0.6</v>
      </c>
      <c r="M686" s="325">
        <v>0.6</v>
      </c>
      <c r="N686" s="325">
        <v>0.0</v>
      </c>
      <c r="O686" s="325">
        <v>3.5</v>
      </c>
      <c r="P686" s="325">
        <v>736.0</v>
      </c>
      <c r="Q686" s="325"/>
      <c r="R686" s="325">
        <v>4.43</v>
      </c>
      <c r="S686" s="325">
        <v>0.12</v>
      </c>
      <c r="T686" s="325"/>
      <c r="U686" s="325">
        <v>555.0</v>
      </c>
      <c r="V686" s="325"/>
      <c r="W686" s="325"/>
      <c r="X686" s="325"/>
      <c r="Y686" s="325"/>
      <c r="Z686" s="325"/>
      <c r="AA686" s="325">
        <v>608.0</v>
      </c>
      <c r="AB686" s="325">
        <v>66.0</v>
      </c>
    </row>
    <row r="687" ht="15.75" customHeight="1">
      <c r="A687" s="325">
        <v>685.0</v>
      </c>
      <c r="B687" s="325" t="s">
        <v>2843</v>
      </c>
      <c r="C687" s="325" t="s">
        <v>2842</v>
      </c>
      <c r="D687" s="325" t="s">
        <v>5168</v>
      </c>
      <c r="E687" s="325">
        <v>298.0</v>
      </c>
      <c r="F687" s="325">
        <v>1246.0</v>
      </c>
      <c r="G687" s="325">
        <v>48.9</v>
      </c>
      <c r="H687" s="325">
        <v>19.2</v>
      </c>
      <c r="I687" s="325"/>
      <c r="J687" s="325">
        <v>19.2</v>
      </c>
      <c r="K687" s="325">
        <v>24.5</v>
      </c>
      <c r="L687" s="325">
        <v>0.0</v>
      </c>
      <c r="M687" s="325">
        <v>0.0</v>
      </c>
      <c r="N687" s="325">
        <v>0.0</v>
      </c>
      <c r="O687" s="325">
        <v>7.4</v>
      </c>
      <c r="P687" s="325">
        <v>629.0</v>
      </c>
      <c r="Q687" s="325"/>
      <c r="R687" s="325">
        <v>3.99</v>
      </c>
      <c r="S687" s="325">
        <v>0.08</v>
      </c>
      <c r="T687" s="325"/>
      <c r="U687" s="325">
        <v>433.0</v>
      </c>
      <c r="V687" s="325"/>
      <c r="W687" s="325"/>
      <c r="X687" s="325"/>
      <c r="Y687" s="325"/>
      <c r="Z687" s="325"/>
      <c r="AA687" s="325">
        <v>2254.0</v>
      </c>
      <c r="AB687" s="325">
        <v>45.0</v>
      </c>
    </row>
    <row r="688" ht="15.75" customHeight="1">
      <c r="A688" s="325">
        <v>686.0</v>
      </c>
      <c r="B688" s="325" t="s">
        <v>2846</v>
      </c>
      <c r="C688" s="325" t="s">
        <v>2845</v>
      </c>
      <c r="D688" s="325" t="s">
        <v>5168</v>
      </c>
      <c r="E688" s="325">
        <v>50.0</v>
      </c>
      <c r="F688" s="325">
        <v>210.0</v>
      </c>
      <c r="G688" s="325">
        <v>86.6</v>
      </c>
      <c r="H688" s="325">
        <v>4.1</v>
      </c>
      <c r="I688" s="325"/>
      <c r="J688" s="325">
        <v>4.1</v>
      </c>
      <c r="K688" s="325">
        <v>0.1</v>
      </c>
      <c r="L688" s="325">
        <v>8.1</v>
      </c>
      <c r="M688" s="325">
        <v>8.1</v>
      </c>
      <c r="N688" s="325">
        <v>0.0</v>
      </c>
      <c r="O688" s="325">
        <v>1.1</v>
      </c>
      <c r="P688" s="325">
        <v>213.0</v>
      </c>
      <c r="Q688" s="325"/>
      <c r="R688" s="325">
        <v>2.39</v>
      </c>
      <c r="S688" s="325">
        <v>0.02</v>
      </c>
      <c r="T688" s="325"/>
      <c r="U688" s="325">
        <v>0.0</v>
      </c>
      <c r="V688" s="325"/>
      <c r="W688" s="325"/>
      <c r="X688" s="325"/>
      <c r="Y688" s="325"/>
      <c r="Z688" s="325"/>
      <c r="AA688" s="325">
        <v>49.0</v>
      </c>
      <c r="AB688" s="325">
        <v>201.0</v>
      </c>
    </row>
    <row r="689" ht="15.75" customHeight="1">
      <c r="A689" s="325">
        <v>687.0</v>
      </c>
      <c r="B689" s="325" t="s">
        <v>2849</v>
      </c>
      <c r="C689" s="325" t="s">
        <v>2848</v>
      </c>
      <c r="D689" s="325" t="s">
        <v>5168</v>
      </c>
      <c r="E689" s="325">
        <v>78.0</v>
      </c>
      <c r="F689" s="325">
        <v>327.0</v>
      </c>
      <c r="G689" s="325">
        <v>80.9</v>
      </c>
      <c r="H689" s="325">
        <v>2.7</v>
      </c>
      <c r="I689" s="325"/>
      <c r="J689" s="325">
        <v>2.7</v>
      </c>
      <c r="K689" s="325">
        <v>1.2</v>
      </c>
      <c r="L689" s="325">
        <v>14.5</v>
      </c>
      <c r="M689" s="325">
        <v>14.5</v>
      </c>
      <c r="N689" s="325">
        <v>0.0</v>
      </c>
      <c r="O689" s="325">
        <v>0.6</v>
      </c>
      <c r="P689" s="325">
        <v>127.0</v>
      </c>
      <c r="Q689" s="325"/>
      <c r="R689" s="325">
        <v>0.4</v>
      </c>
      <c r="S689" s="325">
        <v>0.08</v>
      </c>
      <c r="T689" s="325"/>
      <c r="U689" s="325">
        <v>43.0</v>
      </c>
      <c r="V689" s="325"/>
      <c r="W689" s="325"/>
      <c r="X689" s="325"/>
      <c r="Y689" s="325"/>
      <c r="Z689" s="325"/>
      <c r="AA689" s="325">
        <v>40.0</v>
      </c>
      <c r="AB689" s="325">
        <v>124.0</v>
      </c>
    </row>
    <row r="690" ht="15.75" customHeight="1">
      <c r="A690" s="325">
        <v>688.0</v>
      </c>
      <c r="B690" s="325" t="s">
        <v>2852</v>
      </c>
      <c r="C690" s="325" t="s">
        <v>2851</v>
      </c>
      <c r="D690" s="325" t="s">
        <v>155</v>
      </c>
      <c r="E690" s="325">
        <v>36.0</v>
      </c>
      <c r="F690" s="325">
        <v>151.0</v>
      </c>
      <c r="G690" s="325">
        <v>94.5</v>
      </c>
      <c r="H690" s="325">
        <v>0.3</v>
      </c>
      <c r="I690" s="325">
        <v>0.3</v>
      </c>
      <c r="J690" s="325"/>
      <c r="K690" s="325">
        <v>0.0</v>
      </c>
      <c r="L690" s="325">
        <v>5.1</v>
      </c>
      <c r="M690" s="325">
        <v>5.1</v>
      </c>
      <c r="N690" s="325">
        <v>0.0</v>
      </c>
      <c r="O690" s="325">
        <v>0.1</v>
      </c>
      <c r="P690" s="325">
        <v>0.0</v>
      </c>
      <c r="Q690" s="325">
        <v>15.0</v>
      </c>
      <c r="R690" s="325">
        <v>0.01</v>
      </c>
      <c r="S690" s="325">
        <v>0.1</v>
      </c>
      <c r="T690" s="325"/>
      <c r="U690" s="325">
        <v>0.0</v>
      </c>
      <c r="V690" s="325">
        <v>0.01</v>
      </c>
      <c r="W690" s="325">
        <v>0.03</v>
      </c>
      <c r="X690" s="325">
        <v>0.06</v>
      </c>
      <c r="Y690" s="325">
        <v>0.0</v>
      </c>
      <c r="Z690" s="325"/>
      <c r="AA690" s="325"/>
      <c r="AB690" s="325"/>
    </row>
    <row r="691" ht="15.75" customHeight="1">
      <c r="A691" s="325">
        <v>689.0</v>
      </c>
      <c r="B691" s="325" t="s">
        <v>2855</v>
      </c>
      <c r="C691" s="325" t="s">
        <v>2854</v>
      </c>
      <c r="D691" s="325" t="s">
        <v>155</v>
      </c>
      <c r="E691" s="325">
        <v>54.0</v>
      </c>
      <c r="F691" s="325">
        <v>226.0</v>
      </c>
      <c r="G691" s="325">
        <v>87.2</v>
      </c>
      <c r="H691" s="325">
        <v>0.4</v>
      </c>
      <c r="I691" s="325">
        <v>0.4</v>
      </c>
      <c r="J691" s="325"/>
      <c r="K691" s="325">
        <v>0.8</v>
      </c>
      <c r="L691" s="325">
        <v>11.2</v>
      </c>
      <c r="M691" s="325"/>
      <c r="N691" s="325"/>
      <c r="O691" s="325">
        <v>0.4</v>
      </c>
      <c r="P691" s="325">
        <v>14.0</v>
      </c>
      <c r="Q691" s="325">
        <v>4.0</v>
      </c>
      <c r="R691" s="325"/>
      <c r="S691" s="325">
        <v>0.4</v>
      </c>
      <c r="T691" s="325"/>
      <c r="U691" s="325">
        <v>171.0</v>
      </c>
      <c r="V691" s="325">
        <v>0.01</v>
      </c>
      <c r="W691" s="325"/>
      <c r="X691" s="325">
        <v>0.11</v>
      </c>
      <c r="Y691" s="325">
        <v>0.0</v>
      </c>
      <c r="Z691" s="325"/>
      <c r="AA691" s="325"/>
      <c r="AB691" s="325"/>
    </row>
    <row r="692" ht="15.75" customHeight="1">
      <c r="A692" s="325">
        <v>690.0</v>
      </c>
      <c r="B692" s="325" t="s">
        <v>2858</v>
      </c>
      <c r="C692" s="325" t="s">
        <v>2857</v>
      </c>
      <c r="D692" s="325" t="s">
        <v>155</v>
      </c>
      <c r="E692" s="325">
        <v>24.0</v>
      </c>
      <c r="F692" s="325">
        <v>100.0</v>
      </c>
      <c r="G692" s="325">
        <v>94.0</v>
      </c>
      <c r="H692" s="325">
        <v>0.1</v>
      </c>
      <c r="I692" s="325">
        <v>0.1</v>
      </c>
      <c r="J692" s="325"/>
      <c r="K692" s="325">
        <v>0.2</v>
      </c>
      <c r="L692" s="325">
        <v>5.5</v>
      </c>
      <c r="M692" s="325"/>
      <c r="N692" s="325"/>
      <c r="O692" s="325">
        <v>0.2</v>
      </c>
      <c r="P692" s="325">
        <v>10.0</v>
      </c>
      <c r="Q692" s="325">
        <v>1.0</v>
      </c>
      <c r="R692" s="325"/>
      <c r="S692" s="325">
        <v>1.1</v>
      </c>
      <c r="T692" s="325"/>
      <c r="U692" s="325">
        <v>0.0</v>
      </c>
      <c r="V692" s="325">
        <v>0.01</v>
      </c>
      <c r="W692" s="325">
        <v>0.03</v>
      </c>
      <c r="X692" s="325">
        <v>0.0</v>
      </c>
      <c r="Y692" s="325">
        <v>0.0</v>
      </c>
      <c r="Z692" s="325"/>
      <c r="AA692" s="325"/>
      <c r="AB692" s="325"/>
    </row>
    <row r="693" ht="15.75" customHeight="1">
      <c r="A693" s="325">
        <v>691.0</v>
      </c>
      <c r="B693" s="325" t="s">
        <v>2861</v>
      </c>
      <c r="C693" s="325" t="s">
        <v>2860</v>
      </c>
      <c r="D693" s="325" t="s">
        <v>155</v>
      </c>
      <c r="E693" s="325">
        <v>28.0</v>
      </c>
      <c r="F693" s="325">
        <v>117.0</v>
      </c>
      <c r="G693" s="325">
        <v>93.2</v>
      </c>
      <c r="H693" s="325">
        <v>0.4</v>
      </c>
      <c r="I693" s="325">
        <v>0.4</v>
      </c>
      <c r="J693" s="325"/>
      <c r="K693" s="325">
        <v>0.3</v>
      </c>
      <c r="L693" s="325">
        <v>5.8</v>
      </c>
      <c r="M693" s="325"/>
      <c r="N693" s="325"/>
      <c r="O693" s="325">
        <v>0.3</v>
      </c>
      <c r="P693" s="325">
        <v>22.0</v>
      </c>
      <c r="Q693" s="325">
        <v>18.0</v>
      </c>
      <c r="R693" s="325"/>
      <c r="S693" s="325">
        <v>1.8</v>
      </c>
      <c r="T693" s="325"/>
      <c r="U693" s="325"/>
      <c r="V693" s="325">
        <v>0.02</v>
      </c>
      <c r="W693" s="325">
        <v>0.1</v>
      </c>
      <c r="X693" s="325">
        <v>0.2</v>
      </c>
      <c r="Y693" s="325">
        <v>2.4</v>
      </c>
      <c r="Z693" s="325"/>
      <c r="AA693" s="325"/>
      <c r="AB693" s="325"/>
    </row>
    <row r="694" ht="15.75" customHeight="1">
      <c r="A694" s="325">
        <v>692.0</v>
      </c>
      <c r="B694" s="325" t="s">
        <v>2864</v>
      </c>
      <c r="C694" s="325" t="s">
        <v>2863</v>
      </c>
      <c r="D694" s="325" t="s">
        <v>155</v>
      </c>
      <c r="E694" s="325">
        <v>20.0</v>
      </c>
      <c r="F694" s="325">
        <v>84.0</v>
      </c>
      <c r="G694" s="325">
        <v>95.0</v>
      </c>
      <c r="H694" s="325">
        <v>0.0</v>
      </c>
      <c r="I694" s="325">
        <v>0.0</v>
      </c>
      <c r="J694" s="325"/>
      <c r="K694" s="325">
        <v>0.0</v>
      </c>
      <c r="L694" s="325">
        <v>4.9</v>
      </c>
      <c r="M694" s="325"/>
      <c r="N694" s="325"/>
      <c r="O694" s="325">
        <v>0.1</v>
      </c>
      <c r="P694" s="325">
        <v>24.0</v>
      </c>
      <c r="Q694" s="325">
        <v>4.0</v>
      </c>
      <c r="R694" s="325"/>
      <c r="S694" s="325">
        <v>1.3</v>
      </c>
      <c r="T694" s="325"/>
      <c r="U694" s="325"/>
      <c r="V694" s="325">
        <v>0.0</v>
      </c>
      <c r="W694" s="325">
        <v>0.1</v>
      </c>
      <c r="X694" s="325">
        <v>0.04</v>
      </c>
      <c r="Y694" s="325">
        <v>1.9</v>
      </c>
      <c r="Z694" s="325"/>
      <c r="AA694" s="325"/>
      <c r="AB694" s="325"/>
    </row>
    <row r="695" ht="15.75" customHeight="1">
      <c r="A695" s="325">
        <v>693.0</v>
      </c>
      <c r="B695" s="325" t="s">
        <v>2867</v>
      </c>
      <c r="C695" s="325" t="s">
        <v>2866</v>
      </c>
      <c r="D695" s="325" t="s">
        <v>155</v>
      </c>
      <c r="E695" s="325">
        <v>34.0</v>
      </c>
      <c r="F695" s="325">
        <v>142.0</v>
      </c>
      <c r="G695" s="325">
        <v>92.1</v>
      </c>
      <c r="H695" s="325">
        <v>0.5</v>
      </c>
      <c r="I695" s="325">
        <v>0.5</v>
      </c>
      <c r="J695" s="325"/>
      <c r="K695" s="325">
        <v>0.8</v>
      </c>
      <c r="L695" s="325">
        <v>6.3</v>
      </c>
      <c r="M695" s="325"/>
      <c r="N695" s="325"/>
      <c r="O695" s="325">
        <v>0.3</v>
      </c>
      <c r="P695" s="325">
        <v>12.0</v>
      </c>
      <c r="Q695" s="325">
        <v>6.0</v>
      </c>
      <c r="R695" s="325"/>
      <c r="S695" s="325">
        <v>1.0</v>
      </c>
      <c r="T695" s="325"/>
      <c r="U695" s="325"/>
      <c r="V695" s="325">
        <v>0.01</v>
      </c>
      <c r="W695" s="325">
        <v>0.02</v>
      </c>
      <c r="X695" s="325">
        <v>0.4</v>
      </c>
      <c r="Y695" s="325">
        <v>0.0</v>
      </c>
      <c r="Z695" s="325"/>
      <c r="AA695" s="325"/>
      <c r="AB695" s="325"/>
    </row>
    <row r="696" ht="15.75" customHeight="1">
      <c r="A696" s="325">
        <v>694.0</v>
      </c>
      <c r="B696" s="325" t="s">
        <v>2870</v>
      </c>
      <c r="C696" s="325" t="s">
        <v>2869</v>
      </c>
      <c r="D696" s="325" t="s">
        <v>155</v>
      </c>
      <c r="E696" s="325">
        <v>47.0</v>
      </c>
      <c r="F696" s="325">
        <v>197.0</v>
      </c>
      <c r="G696" s="325">
        <v>88.3</v>
      </c>
      <c r="H696" s="325">
        <v>0.8</v>
      </c>
      <c r="I696" s="325">
        <v>0.8</v>
      </c>
      <c r="J696" s="325"/>
      <c r="K696" s="325">
        <v>0.1</v>
      </c>
      <c r="L696" s="325">
        <v>10.6</v>
      </c>
      <c r="M696" s="325"/>
      <c r="N696" s="325"/>
      <c r="O696" s="325">
        <v>0.2</v>
      </c>
      <c r="P696" s="325">
        <v>22.0</v>
      </c>
      <c r="Q696" s="325">
        <v>10.0</v>
      </c>
      <c r="R696" s="325"/>
      <c r="S696" s="325">
        <v>0.5</v>
      </c>
      <c r="T696" s="325"/>
      <c r="U696" s="325">
        <v>197.0</v>
      </c>
      <c r="V696" s="325">
        <v>0.02</v>
      </c>
      <c r="W696" s="325">
        <v>0.06</v>
      </c>
      <c r="X696" s="325">
        <v>0.36</v>
      </c>
      <c r="Y696" s="325">
        <v>4.9</v>
      </c>
      <c r="Z696" s="325"/>
      <c r="AA696" s="325"/>
      <c r="AB696" s="325"/>
    </row>
    <row r="697" ht="15.75" customHeight="1">
      <c r="A697" s="325">
        <v>695.0</v>
      </c>
      <c r="B697" s="325" t="s">
        <v>2873</v>
      </c>
      <c r="C697" s="325" t="s">
        <v>2872</v>
      </c>
      <c r="D697" s="325" t="s">
        <v>155</v>
      </c>
      <c r="E697" s="325">
        <v>41.0</v>
      </c>
      <c r="F697" s="325">
        <v>172.0</v>
      </c>
      <c r="G697" s="325">
        <v>89.9</v>
      </c>
      <c r="H697" s="325">
        <v>0.6</v>
      </c>
      <c r="I697" s="325">
        <v>0.6</v>
      </c>
      <c r="J697" s="325"/>
      <c r="K697" s="325">
        <v>0.2</v>
      </c>
      <c r="L697" s="325">
        <v>9.1</v>
      </c>
      <c r="M697" s="325"/>
      <c r="N697" s="325"/>
      <c r="O697" s="325">
        <v>0.2</v>
      </c>
      <c r="P697" s="325">
        <v>11.0</v>
      </c>
      <c r="Q697" s="325">
        <v>13.0</v>
      </c>
      <c r="R697" s="325"/>
      <c r="S697" s="325">
        <v>1.1</v>
      </c>
      <c r="T697" s="325"/>
      <c r="U697" s="325"/>
      <c r="V697" s="325">
        <v>0.0</v>
      </c>
      <c r="W697" s="325">
        <v>0.03</v>
      </c>
      <c r="X697" s="325">
        <v>0.08</v>
      </c>
      <c r="Y697" s="325">
        <v>0.3</v>
      </c>
      <c r="Z697" s="325"/>
      <c r="AA697" s="325"/>
      <c r="AB697" s="325"/>
    </row>
    <row r="698" ht="15.75" customHeight="1">
      <c r="A698" s="325">
        <v>696.0</v>
      </c>
      <c r="B698" s="325" t="s">
        <v>2876</v>
      </c>
      <c r="C698" s="325" t="s">
        <v>2875</v>
      </c>
      <c r="D698" s="325" t="s">
        <v>155</v>
      </c>
      <c r="E698" s="325">
        <v>37.0</v>
      </c>
      <c r="F698" s="325">
        <v>155.0</v>
      </c>
      <c r="G698" s="325">
        <v>90.4</v>
      </c>
      <c r="H698" s="325">
        <v>0.2</v>
      </c>
      <c r="I698" s="325">
        <v>0.2</v>
      </c>
      <c r="J698" s="325"/>
      <c r="K698" s="325">
        <v>0.1</v>
      </c>
      <c r="L698" s="325">
        <v>8.9</v>
      </c>
      <c r="M698" s="325"/>
      <c r="N698" s="325"/>
      <c r="O698" s="325">
        <v>0.4</v>
      </c>
      <c r="P698" s="325">
        <v>11.0</v>
      </c>
      <c r="Q698" s="325">
        <v>14.0</v>
      </c>
      <c r="R698" s="325"/>
      <c r="S698" s="325">
        <v>0.6</v>
      </c>
      <c r="T698" s="325"/>
      <c r="U698" s="325"/>
      <c r="V698" s="325">
        <v>0.03</v>
      </c>
      <c r="W698" s="325">
        <v>0.1</v>
      </c>
      <c r="X698" s="325">
        <v>0.19</v>
      </c>
      <c r="Y698" s="325">
        <v>4.2</v>
      </c>
      <c r="Z698" s="325"/>
      <c r="AA698" s="325"/>
      <c r="AB698" s="325"/>
    </row>
    <row r="699" ht="15.75" customHeight="1">
      <c r="A699" s="325">
        <v>697.0</v>
      </c>
      <c r="B699" s="325" t="s">
        <v>2879</v>
      </c>
      <c r="C699" s="325" t="s">
        <v>2878</v>
      </c>
      <c r="D699" s="325" t="s">
        <v>155</v>
      </c>
      <c r="E699" s="325">
        <v>39.0</v>
      </c>
      <c r="F699" s="325">
        <v>163.0</v>
      </c>
      <c r="G699" s="325">
        <v>89.5</v>
      </c>
      <c r="H699" s="325">
        <v>0.0</v>
      </c>
      <c r="I699" s="325">
        <v>0.0</v>
      </c>
      <c r="J699" s="325"/>
      <c r="K699" s="325">
        <v>0.0</v>
      </c>
      <c r="L699" s="325">
        <v>10.5</v>
      </c>
      <c r="M699" s="325">
        <v>10.5</v>
      </c>
      <c r="N699" s="325">
        <v>0.0</v>
      </c>
      <c r="O699" s="325">
        <v>0.0</v>
      </c>
      <c r="P699" s="325">
        <v>0.0</v>
      </c>
      <c r="Q699" s="325">
        <v>0.0</v>
      </c>
      <c r="R699" s="325">
        <v>0.01</v>
      </c>
      <c r="S699" s="325">
        <v>0.0</v>
      </c>
      <c r="T699" s="325"/>
      <c r="U699" s="325">
        <v>0.0</v>
      </c>
      <c r="V699" s="325">
        <v>0.0</v>
      </c>
      <c r="W699" s="325">
        <v>0.0</v>
      </c>
      <c r="X699" s="325">
        <v>0.0</v>
      </c>
      <c r="Y699" s="325">
        <v>0.0</v>
      </c>
      <c r="Z699" s="325"/>
      <c r="AA699" s="325"/>
      <c r="AB699" s="325"/>
    </row>
    <row r="700" ht="15.75" customHeight="1">
      <c r="A700" s="325">
        <v>698.0</v>
      </c>
      <c r="B700" s="325" t="s">
        <v>2882</v>
      </c>
      <c r="C700" s="325" t="s">
        <v>2881</v>
      </c>
      <c r="D700" s="325" t="s">
        <v>155</v>
      </c>
      <c r="E700" s="325">
        <v>41.0</v>
      </c>
      <c r="F700" s="325">
        <v>172.0</v>
      </c>
      <c r="G700" s="325">
        <v>89.0</v>
      </c>
      <c r="H700" s="325">
        <v>0.0</v>
      </c>
      <c r="I700" s="325">
        <v>0.0</v>
      </c>
      <c r="J700" s="325"/>
      <c r="K700" s="325">
        <v>0.0</v>
      </c>
      <c r="L700" s="325">
        <v>11.0</v>
      </c>
      <c r="M700" s="325"/>
      <c r="N700" s="325"/>
      <c r="O700" s="325">
        <v>0.0</v>
      </c>
      <c r="P700" s="325">
        <v>0.0</v>
      </c>
      <c r="Q700" s="325">
        <v>0.0</v>
      </c>
      <c r="R700" s="325"/>
      <c r="S700" s="325">
        <v>0.0</v>
      </c>
      <c r="T700" s="325"/>
      <c r="U700" s="325">
        <v>0.0</v>
      </c>
      <c r="V700" s="325">
        <v>0.0</v>
      </c>
      <c r="W700" s="325">
        <v>0.0</v>
      </c>
      <c r="X700" s="325">
        <v>0.0</v>
      </c>
      <c r="Y700" s="325">
        <v>0.0</v>
      </c>
      <c r="Z700" s="325"/>
      <c r="AA700" s="325"/>
      <c r="AB700" s="325"/>
    </row>
    <row r="701" ht="15.75" customHeight="1">
      <c r="A701" s="325">
        <v>699.0</v>
      </c>
      <c r="B701" s="325" t="s">
        <v>2885</v>
      </c>
      <c r="C701" s="325" t="s">
        <v>2884</v>
      </c>
      <c r="D701" s="325" t="s">
        <v>155</v>
      </c>
      <c r="E701" s="325">
        <v>38.0</v>
      </c>
      <c r="F701" s="325">
        <v>159.0</v>
      </c>
      <c r="G701" s="325">
        <v>91.4</v>
      </c>
      <c r="H701" s="325">
        <v>3.0</v>
      </c>
      <c r="I701" s="325">
        <v>3.0</v>
      </c>
      <c r="J701" s="325"/>
      <c r="K701" s="325">
        <v>1.4</v>
      </c>
      <c r="L701" s="325">
        <v>3.8</v>
      </c>
      <c r="M701" s="325">
        <v>2.5</v>
      </c>
      <c r="N701" s="325">
        <v>1.3</v>
      </c>
      <c r="O701" s="325">
        <v>0.4</v>
      </c>
      <c r="P701" s="325">
        <v>36.0</v>
      </c>
      <c r="Q701" s="325">
        <v>30.0</v>
      </c>
      <c r="R701" s="325">
        <v>0.44</v>
      </c>
      <c r="S701" s="325">
        <v>0.4</v>
      </c>
      <c r="T701" s="325"/>
      <c r="U701" s="325">
        <v>31.0</v>
      </c>
      <c r="V701" s="325">
        <v>0.05</v>
      </c>
      <c r="W701" s="325">
        <v>0.04</v>
      </c>
      <c r="X701" s="325">
        <v>0.2</v>
      </c>
      <c r="Y701" s="325">
        <v>0.0</v>
      </c>
      <c r="Z701" s="325"/>
      <c r="AA701" s="325"/>
      <c r="AB701" s="325"/>
    </row>
    <row r="702" ht="15.75" customHeight="1">
      <c r="A702" s="325">
        <v>700.0</v>
      </c>
      <c r="B702" s="325" t="s">
        <v>2888</v>
      </c>
      <c r="C702" s="325" t="s">
        <v>2887</v>
      </c>
      <c r="D702" s="325" t="s">
        <v>155</v>
      </c>
      <c r="E702" s="325">
        <v>1.0</v>
      </c>
      <c r="F702" s="325">
        <v>4.0</v>
      </c>
      <c r="G702" s="325">
        <v>99.6</v>
      </c>
      <c r="H702" s="325">
        <v>0.1</v>
      </c>
      <c r="I702" s="325">
        <v>0.1</v>
      </c>
      <c r="J702" s="325"/>
      <c r="K702" s="325">
        <v>0.0</v>
      </c>
      <c r="L702" s="325">
        <v>0.2</v>
      </c>
      <c r="M702" s="325">
        <v>0.2</v>
      </c>
      <c r="N702" s="325">
        <v>0.0</v>
      </c>
      <c r="O702" s="325">
        <v>0.2</v>
      </c>
      <c r="P702" s="325">
        <v>3.0</v>
      </c>
      <c r="Q702" s="325">
        <v>1.0</v>
      </c>
      <c r="R702" s="325">
        <v>0.01</v>
      </c>
      <c r="S702" s="325">
        <v>0.2</v>
      </c>
      <c r="T702" s="325"/>
      <c r="U702" s="325">
        <v>0.0</v>
      </c>
      <c r="V702" s="325">
        <v>0.0</v>
      </c>
      <c r="W702" s="325">
        <v>0.0</v>
      </c>
      <c r="X702" s="325">
        <v>0.03</v>
      </c>
      <c r="Y702" s="325">
        <v>0.0</v>
      </c>
      <c r="Z702" s="325"/>
      <c r="AA702" s="325"/>
      <c r="AB702" s="325"/>
    </row>
    <row r="703" ht="15.75" customHeight="1">
      <c r="A703" s="325">
        <v>701.0</v>
      </c>
      <c r="B703" s="325" t="s">
        <v>2891</v>
      </c>
      <c r="C703" s="325" t="s">
        <v>2890</v>
      </c>
      <c r="D703" s="325" t="s">
        <v>155</v>
      </c>
      <c r="E703" s="325">
        <v>81.0</v>
      </c>
      <c r="F703" s="325">
        <v>338.0</v>
      </c>
      <c r="G703" s="325"/>
      <c r="H703" s="325"/>
      <c r="I703" s="325"/>
      <c r="J703" s="325"/>
      <c r="K703" s="325"/>
      <c r="L703" s="325"/>
      <c r="M703" s="325"/>
      <c r="N703" s="325"/>
      <c r="O703" s="325"/>
      <c r="P703" s="325"/>
      <c r="Q703" s="325"/>
      <c r="R703" s="325"/>
      <c r="S703" s="325">
        <v>0.0</v>
      </c>
      <c r="T703" s="325"/>
      <c r="U703" s="325"/>
      <c r="V703" s="325"/>
      <c r="W703" s="325"/>
      <c r="X703" s="325"/>
      <c r="Y703" s="325"/>
      <c r="Z703" s="325"/>
      <c r="AA703" s="325"/>
      <c r="AB703" s="325"/>
    </row>
    <row r="704" ht="15.75" customHeight="1">
      <c r="A704" s="325">
        <v>702.0</v>
      </c>
      <c r="B704" s="325" t="s">
        <v>2894</v>
      </c>
      <c r="C704" s="325" t="s">
        <v>2893</v>
      </c>
      <c r="D704" s="325" t="s">
        <v>155</v>
      </c>
      <c r="E704" s="325">
        <v>69.0</v>
      </c>
      <c r="F704" s="325">
        <v>287.0</v>
      </c>
      <c r="G704" s="325"/>
      <c r="H704" s="325"/>
      <c r="I704" s="325"/>
      <c r="J704" s="325"/>
      <c r="K704" s="325"/>
      <c r="L704" s="325"/>
      <c r="M704" s="325"/>
      <c r="N704" s="325"/>
      <c r="O704" s="325"/>
      <c r="P704" s="325"/>
      <c r="Q704" s="325"/>
      <c r="R704" s="325"/>
      <c r="S704" s="325">
        <v>0.0</v>
      </c>
      <c r="T704" s="325"/>
      <c r="U704" s="325"/>
      <c r="V704" s="325"/>
      <c r="W704" s="325"/>
      <c r="X704" s="325"/>
      <c r="Y704" s="325"/>
      <c r="Z704" s="325"/>
      <c r="AA704" s="325"/>
      <c r="AB704" s="325"/>
    </row>
    <row r="705" ht="15.75" customHeight="1">
      <c r="A705" s="325">
        <v>703.0</v>
      </c>
      <c r="B705" s="325" t="s">
        <v>2897</v>
      </c>
      <c r="C705" s="325" t="s">
        <v>2896</v>
      </c>
      <c r="D705" s="325" t="s">
        <v>155</v>
      </c>
      <c r="E705" s="325">
        <v>2.0</v>
      </c>
      <c r="F705" s="325">
        <v>8.0</v>
      </c>
      <c r="G705" s="325">
        <v>99.1</v>
      </c>
      <c r="H705" s="325">
        <v>0.1</v>
      </c>
      <c r="I705" s="325">
        <v>0.1</v>
      </c>
      <c r="J705" s="325"/>
      <c r="K705" s="325">
        <v>0.0</v>
      </c>
      <c r="L705" s="325">
        <v>0.6</v>
      </c>
      <c r="M705" s="325">
        <v>0.6</v>
      </c>
      <c r="N705" s="325">
        <v>0.0</v>
      </c>
      <c r="O705" s="325">
        <v>0.2</v>
      </c>
      <c r="P705" s="325">
        <v>4.0</v>
      </c>
      <c r="Q705" s="325">
        <v>3.0</v>
      </c>
      <c r="R705" s="325">
        <v>0.01</v>
      </c>
      <c r="S705" s="325">
        <v>0.2</v>
      </c>
      <c r="T705" s="325"/>
      <c r="U705" s="325">
        <v>0.0</v>
      </c>
      <c r="V705" s="325">
        <v>0.0</v>
      </c>
      <c r="W705" s="325">
        <v>0.0</v>
      </c>
      <c r="X705" s="325">
        <v>0.24</v>
      </c>
      <c r="Y705" s="325">
        <v>0.0</v>
      </c>
      <c r="Z705" s="325"/>
      <c r="AA705" s="325"/>
      <c r="AB705" s="325"/>
    </row>
    <row r="706" ht="15.75" customHeight="1">
      <c r="A706" s="325">
        <v>704.0</v>
      </c>
      <c r="B706" s="325" t="s">
        <v>2900</v>
      </c>
      <c r="C706" s="325" t="s">
        <v>2899</v>
      </c>
      <c r="D706" s="325" t="s">
        <v>5171</v>
      </c>
      <c r="E706" s="325">
        <v>222.0</v>
      </c>
      <c r="F706" s="325">
        <v>929.0</v>
      </c>
      <c r="G706" s="325">
        <v>61.3</v>
      </c>
      <c r="H706" s="325">
        <v>16.3</v>
      </c>
      <c r="I706" s="325"/>
      <c r="J706" s="325">
        <v>16.3</v>
      </c>
      <c r="K706" s="325">
        <v>16.0</v>
      </c>
      <c r="L706" s="325">
        <v>1.8</v>
      </c>
      <c r="M706" s="325"/>
      <c r="N706" s="325"/>
      <c r="O706" s="325">
        <v>4.6</v>
      </c>
      <c r="P706" s="325">
        <v>388.0</v>
      </c>
      <c r="Q706" s="325">
        <v>440.0</v>
      </c>
      <c r="R706" s="325"/>
      <c r="S706" s="325">
        <v>2.2</v>
      </c>
      <c r="T706" s="325"/>
      <c r="U706" s="325"/>
      <c r="V706" s="325">
        <v>0.02</v>
      </c>
      <c r="W706" s="325">
        <v>0.55</v>
      </c>
      <c r="X706" s="325">
        <v>0.06</v>
      </c>
      <c r="Y706" s="325"/>
      <c r="Z706" s="325"/>
      <c r="AA706" s="325"/>
      <c r="AB706" s="325"/>
    </row>
    <row r="707" ht="15.75" customHeight="1">
      <c r="A707" s="325">
        <v>705.0</v>
      </c>
      <c r="B707" s="325" t="s">
        <v>2903</v>
      </c>
      <c r="C707" s="325" t="s">
        <v>2902</v>
      </c>
      <c r="D707" s="325" t="s">
        <v>5171</v>
      </c>
      <c r="E707" s="325">
        <v>51.0</v>
      </c>
      <c r="F707" s="325">
        <v>213.0</v>
      </c>
      <c r="G707" s="325">
        <v>87.6</v>
      </c>
      <c r="H707" s="325">
        <v>10.9</v>
      </c>
      <c r="I707" s="325"/>
      <c r="J707" s="325">
        <v>10.9</v>
      </c>
      <c r="K707" s="325">
        <v>0.2</v>
      </c>
      <c r="L707" s="325">
        <v>0.7</v>
      </c>
      <c r="M707" s="325">
        <v>0.7</v>
      </c>
      <c r="N707" s="325">
        <v>0.0</v>
      </c>
      <c r="O707" s="325">
        <v>0.6</v>
      </c>
      <c r="P707" s="325">
        <v>7.0</v>
      </c>
      <c r="Q707" s="325">
        <v>15.0</v>
      </c>
      <c r="R707" s="325">
        <v>0.03</v>
      </c>
      <c r="S707" s="325">
        <v>0.08</v>
      </c>
      <c r="T707" s="325"/>
      <c r="U707" s="325">
        <v>0.0</v>
      </c>
      <c r="V707" s="325">
        <v>0.0</v>
      </c>
      <c r="W707" s="325">
        <v>0.44</v>
      </c>
      <c r="X707" s="325">
        <v>0.11</v>
      </c>
      <c r="Y707" s="325">
        <v>0.0</v>
      </c>
      <c r="Z707" s="325"/>
      <c r="AA707" s="325"/>
      <c r="AB707" s="325"/>
    </row>
    <row r="708" ht="15.75" customHeight="1">
      <c r="A708" s="325">
        <v>706.0</v>
      </c>
      <c r="B708" s="325" t="s">
        <v>2905</v>
      </c>
      <c r="C708" s="325" t="s">
        <v>489</v>
      </c>
      <c r="D708" s="325" t="s">
        <v>5171</v>
      </c>
      <c r="E708" s="325">
        <v>145.0</v>
      </c>
      <c r="F708" s="325">
        <v>605.0</v>
      </c>
      <c r="G708" s="325">
        <v>75.6</v>
      </c>
      <c r="H708" s="325">
        <v>12.8</v>
      </c>
      <c r="I708" s="325"/>
      <c r="J708" s="325">
        <v>12.8</v>
      </c>
      <c r="K708" s="325">
        <v>9.9</v>
      </c>
      <c r="L708" s="325"/>
      <c r="M708" s="325"/>
      <c r="N708" s="325"/>
      <c r="O708" s="325">
        <v>0.9</v>
      </c>
      <c r="P708" s="325">
        <v>44.0</v>
      </c>
      <c r="Q708" s="325">
        <v>160.0</v>
      </c>
      <c r="R708" s="325">
        <v>1.61</v>
      </c>
      <c r="S708" s="325">
        <v>3.04</v>
      </c>
      <c r="T708" s="325"/>
      <c r="U708" s="325">
        <v>169.0</v>
      </c>
      <c r="V708" s="325">
        <v>0.07</v>
      </c>
      <c r="W708" s="325">
        <v>0.39</v>
      </c>
      <c r="X708" s="325">
        <v>0.12</v>
      </c>
      <c r="Y708" s="325"/>
      <c r="Z708" s="325"/>
      <c r="AA708" s="325"/>
      <c r="AB708" s="325"/>
    </row>
    <row r="709" ht="15.75" customHeight="1">
      <c r="A709" s="325">
        <v>707.0</v>
      </c>
      <c r="B709" s="325" t="s">
        <v>2907</v>
      </c>
      <c r="C709" s="325" t="s">
        <v>488</v>
      </c>
      <c r="D709" s="325" t="s">
        <v>5171</v>
      </c>
      <c r="E709" s="325">
        <v>156.0</v>
      </c>
      <c r="F709" s="325">
        <v>652.0</v>
      </c>
      <c r="G709" s="325">
        <v>72.2</v>
      </c>
      <c r="H709" s="325">
        <v>12.7</v>
      </c>
      <c r="I709" s="325"/>
      <c r="J709" s="325">
        <v>12.7</v>
      </c>
      <c r="K709" s="325">
        <v>11.1</v>
      </c>
      <c r="L709" s="325"/>
      <c r="M709" s="325"/>
      <c r="N709" s="325"/>
      <c r="O709" s="325">
        <v>1.1</v>
      </c>
      <c r="P709" s="325">
        <v>29.0</v>
      </c>
      <c r="Q709" s="325">
        <v>140.0</v>
      </c>
      <c r="R709" s="325">
        <v>1.49</v>
      </c>
      <c r="S709" s="325">
        <v>2.6</v>
      </c>
      <c r="T709" s="325"/>
      <c r="U709" s="325">
        <v>140.0</v>
      </c>
      <c r="V709" s="325">
        <v>0.08</v>
      </c>
      <c r="W709" s="325">
        <v>0.26</v>
      </c>
      <c r="X709" s="325">
        <v>0.13</v>
      </c>
      <c r="Y709" s="325"/>
      <c r="Z709" s="325"/>
      <c r="AA709" s="325"/>
      <c r="AB709" s="325"/>
    </row>
    <row r="710" ht="15.75" customHeight="1">
      <c r="A710" s="325">
        <v>708.0</v>
      </c>
      <c r="B710" s="325" t="s">
        <v>2910</v>
      </c>
      <c r="C710" s="325" t="s">
        <v>2909</v>
      </c>
      <c r="D710" s="325" t="s">
        <v>5171</v>
      </c>
      <c r="E710" s="325">
        <v>354.0</v>
      </c>
      <c r="F710" s="325">
        <v>1481.0</v>
      </c>
      <c r="G710" s="325">
        <v>50.1</v>
      </c>
      <c r="H710" s="325">
        <v>15.6</v>
      </c>
      <c r="I710" s="325"/>
      <c r="J710" s="325">
        <v>15.6</v>
      </c>
      <c r="K710" s="325">
        <v>30.9</v>
      </c>
      <c r="L710" s="325">
        <v>1.9</v>
      </c>
      <c r="M710" s="325">
        <v>1.9</v>
      </c>
      <c r="N710" s="325">
        <v>0.0</v>
      </c>
      <c r="O710" s="325">
        <v>1.5</v>
      </c>
      <c r="P710" s="325">
        <v>136.0</v>
      </c>
      <c r="Q710" s="325">
        <v>449.0</v>
      </c>
      <c r="R710" s="325">
        <v>2.3</v>
      </c>
      <c r="S710" s="325">
        <v>4.3</v>
      </c>
      <c r="T710" s="325"/>
      <c r="U710" s="325">
        <v>381.0</v>
      </c>
      <c r="V710" s="325">
        <v>0.18</v>
      </c>
      <c r="W710" s="325">
        <v>0.36</v>
      </c>
      <c r="X710" s="325">
        <v>0.13</v>
      </c>
      <c r="Y710" s="325">
        <v>0.0</v>
      </c>
      <c r="Z710" s="325"/>
      <c r="AA710" s="325"/>
      <c r="AB710" s="325"/>
    </row>
    <row r="711" ht="15.75" customHeight="1">
      <c r="A711" s="325">
        <v>709.0</v>
      </c>
      <c r="B711" s="325" t="s">
        <v>2913</v>
      </c>
      <c r="C711" s="325" t="s">
        <v>2912</v>
      </c>
      <c r="D711" s="325" t="s">
        <v>5171</v>
      </c>
      <c r="E711" s="325">
        <v>143.0</v>
      </c>
      <c r="F711" s="325">
        <v>598.0</v>
      </c>
      <c r="G711" s="325">
        <v>73.5</v>
      </c>
      <c r="H711" s="325">
        <v>16.4</v>
      </c>
      <c r="I711" s="325"/>
      <c r="J711" s="325">
        <v>16.4</v>
      </c>
      <c r="K711" s="325">
        <v>7.3</v>
      </c>
      <c r="L711" s="325">
        <v>1.6</v>
      </c>
      <c r="M711" s="325"/>
      <c r="N711" s="325"/>
      <c r="O711" s="325">
        <v>1.2</v>
      </c>
      <c r="P711" s="325">
        <v>85.0</v>
      </c>
      <c r="Q711" s="325">
        <v>24.0</v>
      </c>
      <c r="R711" s="325"/>
      <c r="S711" s="325">
        <v>0.8</v>
      </c>
      <c r="T711" s="325"/>
      <c r="U711" s="325">
        <v>52.0</v>
      </c>
      <c r="V711" s="325">
        <v>0.04</v>
      </c>
      <c r="W711" s="325">
        <v>0.19</v>
      </c>
      <c r="X711" s="325">
        <v>0.03</v>
      </c>
      <c r="Y711" s="325"/>
      <c r="Z711" s="325"/>
      <c r="AA711" s="325"/>
      <c r="AB711" s="325"/>
    </row>
    <row r="712" ht="15.75" customHeight="1">
      <c r="A712" s="325">
        <v>710.0</v>
      </c>
      <c r="B712" s="325" t="s">
        <v>2916</v>
      </c>
      <c r="C712" s="325" t="s">
        <v>2915</v>
      </c>
      <c r="D712" s="325" t="s">
        <v>5171</v>
      </c>
      <c r="E712" s="325">
        <v>166.0</v>
      </c>
      <c r="F712" s="325">
        <v>695.0</v>
      </c>
      <c r="G712" s="325">
        <v>72.5</v>
      </c>
      <c r="H712" s="325">
        <v>13.1</v>
      </c>
      <c r="I712" s="325"/>
      <c r="J712" s="325">
        <v>13.1</v>
      </c>
      <c r="K712" s="325">
        <v>11.1</v>
      </c>
      <c r="L712" s="325">
        <v>2.3</v>
      </c>
      <c r="M712" s="325">
        <v>2.3</v>
      </c>
      <c r="N712" s="325">
        <v>0.0</v>
      </c>
      <c r="O712" s="325">
        <v>1.0</v>
      </c>
      <c r="P712" s="325">
        <v>58.0</v>
      </c>
      <c r="Q712" s="325">
        <v>193.0</v>
      </c>
      <c r="R712" s="325">
        <v>1.41</v>
      </c>
      <c r="S712" s="325">
        <v>1.7</v>
      </c>
      <c r="T712" s="325"/>
      <c r="U712" s="325">
        <v>194.0</v>
      </c>
      <c r="V712" s="325">
        <v>0.13</v>
      </c>
      <c r="W712" s="325">
        <v>0.55</v>
      </c>
      <c r="X712" s="325">
        <v>0.11</v>
      </c>
      <c r="Y712" s="325">
        <v>1.0</v>
      </c>
      <c r="Z712" s="325"/>
      <c r="AA712" s="325"/>
      <c r="AB712" s="325"/>
    </row>
    <row r="713" ht="15.75" customHeight="1">
      <c r="A713" s="325">
        <v>711.0</v>
      </c>
      <c r="B713" s="325" t="s">
        <v>2919</v>
      </c>
      <c r="C713" s="325" t="s">
        <v>2918</v>
      </c>
      <c r="D713" s="325" t="s">
        <v>5171</v>
      </c>
      <c r="E713" s="325">
        <v>426.0</v>
      </c>
      <c r="F713" s="325">
        <v>1782.0</v>
      </c>
      <c r="G713" s="325">
        <v>41.7</v>
      </c>
      <c r="H713" s="325">
        <v>15.1</v>
      </c>
      <c r="I713" s="325"/>
      <c r="J713" s="325">
        <v>15.1</v>
      </c>
      <c r="K713" s="325">
        <v>38.8</v>
      </c>
      <c r="L713" s="325">
        <v>2.8</v>
      </c>
      <c r="M713" s="325">
        <v>2.8</v>
      </c>
      <c r="N713" s="325">
        <v>0.0</v>
      </c>
      <c r="O713" s="325">
        <v>1.6</v>
      </c>
      <c r="P713" s="325">
        <v>145.0</v>
      </c>
      <c r="Q713" s="325">
        <v>430.0</v>
      </c>
      <c r="R713" s="325">
        <v>2.3</v>
      </c>
      <c r="S713" s="325">
        <v>4.7</v>
      </c>
      <c r="T713" s="325"/>
      <c r="U713" s="325">
        <v>381.0</v>
      </c>
      <c r="V713" s="325">
        <v>0.36</v>
      </c>
      <c r="W713" s="325">
        <v>0.66</v>
      </c>
      <c r="X713" s="325">
        <v>0.12</v>
      </c>
      <c r="Y713" s="325">
        <v>0.0</v>
      </c>
      <c r="Z713" s="325"/>
      <c r="AA713" s="325"/>
      <c r="AB713" s="325"/>
    </row>
    <row r="714" ht="15.75" customHeight="1">
      <c r="A714" s="325">
        <v>712.0</v>
      </c>
      <c r="B714" s="325" t="s">
        <v>2922</v>
      </c>
      <c r="C714" s="325" t="s">
        <v>2921</v>
      </c>
      <c r="D714" s="325" t="s">
        <v>5171</v>
      </c>
      <c r="E714" s="325">
        <v>178.0</v>
      </c>
      <c r="F714" s="325">
        <v>745.0</v>
      </c>
      <c r="G714" s="325">
        <v>66.0</v>
      </c>
      <c r="H714" s="325">
        <v>15.1</v>
      </c>
      <c r="I714" s="325"/>
      <c r="J714" s="325">
        <v>15.1</v>
      </c>
      <c r="K714" s="325">
        <v>11.3</v>
      </c>
      <c r="L714" s="325">
        <v>2.9</v>
      </c>
      <c r="M714" s="325"/>
      <c r="N714" s="325"/>
      <c r="O714" s="325">
        <v>4.7</v>
      </c>
      <c r="P714" s="325">
        <v>322.0</v>
      </c>
      <c r="Q714" s="325">
        <v>431.0</v>
      </c>
      <c r="R714" s="325"/>
      <c r="S714" s="325">
        <v>1.4</v>
      </c>
      <c r="T714" s="325"/>
      <c r="U714" s="325"/>
      <c r="V714" s="325">
        <v>0.05</v>
      </c>
      <c r="W714" s="325">
        <v>1.07</v>
      </c>
      <c r="X714" s="325">
        <v>0.05</v>
      </c>
      <c r="Y714" s="325"/>
      <c r="Z714" s="325"/>
      <c r="AA714" s="325"/>
      <c r="AB714" s="325"/>
    </row>
    <row r="715" ht="15.75" customHeight="1">
      <c r="A715" s="325">
        <v>713.0</v>
      </c>
      <c r="B715" s="325" t="s">
        <v>2925</v>
      </c>
      <c r="C715" s="325" t="s">
        <v>2924</v>
      </c>
      <c r="D715" s="325" t="s">
        <v>5171</v>
      </c>
      <c r="E715" s="325">
        <v>55.0</v>
      </c>
      <c r="F715" s="325">
        <v>229.0</v>
      </c>
      <c r="G715" s="325">
        <v>86.0</v>
      </c>
      <c r="H715" s="325">
        <v>11.9</v>
      </c>
      <c r="I715" s="325"/>
      <c r="J715" s="325">
        <v>11.9</v>
      </c>
      <c r="K715" s="325">
        <v>0.3</v>
      </c>
      <c r="L715" s="325"/>
      <c r="M715" s="325"/>
      <c r="N715" s="325"/>
      <c r="O715" s="325">
        <v>0.8</v>
      </c>
      <c r="P715" s="325"/>
      <c r="Q715" s="325"/>
      <c r="R715" s="325"/>
      <c r="S715" s="325"/>
      <c r="T715" s="325"/>
      <c r="U715" s="325"/>
      <c r="V715" s="325"/>
      <c r="W715" s="325"/>
      <c r="X715" s="325"/>
      <c r="Y715" s="325"/>
      <c r="Z715" s="325"/>
      <c r="AA715" s="325"/>
      <c r="AB715" s="325"/>
    </row>
    <row r="716" ht="15.75" customHeight="1">
      <c r="A716" s="325">
        <v>714.0</v>
      </c>
      <c r="B716" s="325" t="s">
        <v>2928</v>
      </c>
      <c r="C716" s="325" t="s">
        <v>2927</v>
      </c>
      <c r="D716" s="325" t="s">
        <v>5171</v>
      </c>
      <c r="E716" s="325">
        <v>360.0</v>
      </c>
      <c r="F716" s="325">
        <v>1507.0</v>
      </c>
      <c r="G716" s="325">
        <v>48.7</v>
      </c>
      <c r="H716" s="325">
        <v>16.3</v>
      </c>
      <c r="I716" s="325"/>
      <c r="J716" s="325">
        <v>16.3</v>
      </c>
      <c r="K716" s="325">
        <v>32.1</v>
      </c>
      <c r="L716" s="325"/>
      <c r="M716" s="325"/>
      <c r="N716" s="325"/>
      <c r="O716" s="325">
        <v>1.9</v>
      </c>
      <c r="P716" s="325">
        <v>120.0</v>
      </c>
      <c r="Q716" s="325">
        <v>500.0</v>
      </c>
      <c r="R716" s="325">
        <v>4.62</v>
      </c>
      <c r="S716" s="325">
        <v>8.25</v>
      </c>
      <c r="T716" s="325"/>
      <c r="U716" s="325">
        <v>678.0</v>
      </c>
      <c r="V716" s="325">
        <v>0.24</v>
      </c>
      <c r="W716" s="325">
        <v>0.71</v>
      </c>
      <c r="X716" s="325">
        <v>0.14</v>
      </c>
      <c r="Y716" s="325"/>
      <c r="Z716" s="325"/>
      <c r="AA716" s="325"/>
      <c r="AB716" s="325"/>
    </row>
    <row r="717" ht="15.75" customHeight="1">
      <c r="A717" s="325">
        <v>715.0</v>
      </c>
      <c r="B717" s="325" t="s">
        <v>2931</v>
      </c>
      <c r="C717" s="325" t="s">
        <v>2930</v>
      </c>
      <c r="D717" s="325" t="s">
        <v>5171</v>
      </c>
      <c r="E717" s="325">
        <v>140.0</v>
      </c>
      <c r="F717" s="325">
        <v>586.0</v>
      </c>
      <c r="G717" s="325">
        <v>70.8</v>
      </c>
      <c r="H717" s="325">
        <v>12.6</v>
      </c>
      <c r="I717" s="325"/>
      <c r="J717" s="325">
        <v>12.6</v>
      </c>
      <c r="K717" s="325">
        <v>9.4</v>
      </c>
      <c r="L717" s="325"/>
      <c r="M717" s="325"/>
      <c r="N717" s="325"/>
      <c r="O717" s="325">
        <v>1.2</v>
      </c>
      <c r="P717" s="325">
        <v>64.0</v>
      </c>
      <c r="Q717" s="325"/>
      <c r="R717" s="325">
        <v>1.47</v>
      </c>
      <c r="S717" s="325">
        <v>3.65</v>
      </c>
      <c r="T717" s="325"/>
      <c r="U717" s="325">
        <v>156.0</v>
      </c>
      <c r="V717" s="325"/>
      <c r="W717" s="325"/>
      <c r="X717" s="325"/>
      <c r="Y717" s="325"/>
      <c r="Z717" s="325"/>
      <c r="AA717" s="325"/>
      <c r="AB717" s="325"/>
    </row>
    <row r="718" ht="15.75" customHeight="1">
      <c r="A718" s="325">
        <v>716.0</v>
      </c>
      <c r="B718" s="325" t="s">
        <v>2934</v>
      </c>
      <c r="C718" s="325" t="s">
        <v>2933</v>
      </c>
      <c r="D718" s="325" t="s">
        <v>5171</v>
      </c>
      <c r="E718" s="325">
        <v>168.0</v>
      </c>
      <c r="F718" s="325">
        <v>701.0</v>
      </c>
      <c r="G718" s="325">
        <v>69.9</v>
      </c>
      <c r="H718" s="325">
        <v>12.7</v>
      </c>
      <c r="I718" s="325"/>
      <c r="J718" s="325">
        <v>12.7</v>
      </c>
      <c r="K718" s="325">
        <v>12.4</v>
      </c>
      <c r="L718" s="325"/>
      <c r="M718" s="325"/>
      <c r="N718" s="325"/>
      <c r="O718" s="325">
        <v>1.1</v>
      </c>
      <c r="P718" s="325"/>
      <c r="Q718" s="325"/>
      <c r="R718" s="325"/>
      <c r="S718" s="325"/>
      <c r="T718" s="325"/>
      <c r="U718" s="325"/>
      <c r="V718" s="325"/>
      <c r="W718" s="325"/>
      <c r="X718" s="325"/>
      <c r="Y718" s="325"/>
      <c r="Z718" s="325"/>
      <c r="AA718" s="325"/>
      <c r="AB718" s="325"/>
    </row>
    <row r="719" ht="15.75" customHeight="1">
      <c r="A719" s="325">
        <v>717.0</v>
      </c>
      <c r="B719" s="325" t="s">
        <v>2937</v>
      </c>
      <c r="C719" s="325" t="s">
        <v>2936</v>
      </c>
      <c r="D719" s="325" t="s">
        <v>5171</v>
      </c>
      <c r="E719" s="325">
        <v>47.0</v>
      </c>
      <c r="F719" s="325">
        <v>197.0</v>
      </c>
      <c r="G719" s="325">
        <v>86.4</v>
      </c>
      <c r="H719" s="325">
        <v>10.6</v>
      </c>
      <c r="I719" s="325"/>
      <c r="J719" s="325">
        <v>10.6</v>
      </c>
      <c r="K719" s="325">
        <v>0.1</v>
      </c>
      <c r="L719" s="325"/>
      <c r="M719" s="325"/>
      <c r="N719" s="325"/>
      <c r="O719" s="325">
        <v>0.8</v>
      </c>
      <c r="P719" s="325"/>
      <c r="Q719" s="325"/>
      <c r="R719" s="325"/>
      <c r="S719" s="325"/>
      <c r="T719" s="325"/>
      <c r="U719" s="325"/>
      <c r="V719" s="325"/>
      <c r="W719" s="325"/>
      <c r="X719" s="325"/>
      <c r="Y719" s="325"/>
      <c r="Z719" s="325"/>
      <c r="AA719" s="325"/>
      <c r="AB719" s="325"/>
    </row>
    <row r="720" ht="15.75" customHeight="1">
      <c r="A720" s="325">
        <v>718.0</v>
      </c>
      <c r="B720" s="325" t="s">
        <v>2940</v>
      </c>
      <c r="C720" s="325" t="s">
        <v>2939</v>
      </c>
      <c r="D720" s="325" t="s">
        <v>5171</v>
      </c>
      <c r="E720" s="325">
        <v>295.0</v>
      </c>
      <c r="F720" s="325">
        <v>1234.0</v>
      </c>
      <c r="G720" s="325">
        <v>50.2</v>
      </c>
      <c r="H720" s="325">
        <v>13.5</v>
      </c>
      <c r="I720" s="325"/>
      <c r="J720" s="325">
        <v>13.5</v>
      </c>
      <c r="K720" s="325">
        <v>26.2</v>
      </c>
      <c r="L720" s="325"/>
      <c r="M720" s="325"/>
      <c r="N720" s="325"/>
      <c r="O720" s="325">
        <v>1.7</v>
      </c>
      <c r="P720" s="325"/>
      <c r="Q720" s="325"/>
      <c r="R720" s="325"/>
      <c r="S720" s="325"/>
      <c r="T720" s="325"/>
      <c r="U720" s="325"/>
      <c r="V720" s="325"/>
      <c r="W720" s="325"/>
      <c r="X720" s="325"/>
      <c r="Y720" s="325"/>
      <c r="Z720" s="325"/>
      <c r="AA720" s="325"/>
      <c r="AB720" s="325"/>
    </row>
    <row r="721" ht="15.75" customHeight="1">
      <c r="A721" s="325">
        <v>719.0</v>
      </c>
      <c r="B721" s="325" t="s">
        <v>2943</v>
      </c>
      <c r="C721" s="325" t="s">
        <v>2942</v>
      </c>
      <c r="D721" s="325" t="s">
        <v>268</v>
      </c>
      <c r="E721" s="325">
        <v>384.0</v>
      </c>
      <c r="F721" s="325">
        <v>1619.0</v>
      </c>
      <c r="G721" s="325">
        <v>0.6</v>
      </c>
      <c r="H721" s="325">
        <v>0.0</v>
      </c>
      <c r="I721" s="325">
        <v>0.0</v>
      </c>
      <c r="J721" s="325"/>
      <c r="K721" s="325">
        <v>0.0</v>
      </c>
      <c r="L721" s="325">
        <v>99.2</v>
      </c>
      <c r="M721" s="325">
        <v>99.2</v>
      </c>
      <c r="N721" s="325">
        <v>0.0</v>
      </c>
      <c r="O721" s="325">
        <v>0.2</v>
      </c>
      <c r="P721" s="325">
        <v>1.0</v>
      </c>
      <c r="Q721" s="325">
        <v>0.0</v>
      </c>
      <c r="R721" s="325">
        <v>0.0</v>
      </c>
      <c r="S721" s="325">
        <v>0.1</v>
      </c>
      <c r="T721" s="325"/>
      <c r="U721" s="325">
        <v>0.0</v>
      </c>
      <c r="V721" s="325">
        <v>0.0</v>
      </c>
      <c r="W721" s="325">
        <v>0.02</v>
      </c>
      <c r="X721" s="325">
        <v>0.0</v>
      </c>
      <c r="Y721" s="325">
        <v>0.0</v>
      </c>
      <c r="Z721" s="325"/>
      <c r="AA721" s="325"/>
      <c r="AB721" s="325"/>
    </row>
    <row r="722" ht="15.75" customHeight="1">
      <c r="A722" s="325">
        <v>720.0</v>
      </c>
      <c r="B722" s="325" t="s">
        <v>2946</v>
      </c>
      <c r="C722" s="325" t="s">
        <v>2945</v>
      </c>
      <c r="D722" s="325" t="s">
        <v>268</v>
      </c>
      <c r="E722" s="325">
        <v>380.0</v>
      </c>
      <c r="F722" s="325">
        <v>1590.0</v>
      </c>
      <c r="G722" s="325">
        <v>2.0</v>
      </c>
      <c r="H722" s="325">
        <v>0.0</v>
      </c>
      <c r="I722" s="325">
        <v>0.0</v>
      </c>
      <c r="J722" s="325"/>
      <c r="K722" s="325">
        <v>0.0</v>
      </c>
      <c r="L722" s="325">
        <v>97.5</v>
      </c>
      <c r="M722" s="325">
        <v>97.5</v>
      </c>
      <c r="N722" s="325">
        <v>0.0</v>
      </c>
      <c r="O722" s="325">
        <v>0.5</v>
      </c>
      <c r="P722" s="325">
        <v>45.0</v>
      </c>
      <c r="Q722" s="325">
        <v>2.0</v>
      </c>
      <c r="R722" s="325">
        <v>0.18</v>
      </c>
      <c r="S722" s="325">
        <v>1.7</v>
      </c>
      <c r="T722" s="325"/>
      <c r="U722" s="325">
        <v>0.0</v>
      </c>
      <c r="V722" s="325">
        <v>0.0</v>
      </c>
      <c r="W722" s="325">
        <v>0.03</v>
      </c>
      <c r="X722" s="325">
        <v>0.06</v>
      </c>
      <c r="Y722" s="325">
        <v>0.0</v>
      </c>
      <c r="Z722" s="325"/>
      <c r="AA722" s="325"/>
      <c r="AB722" s="325"/>
    </row>
    <row r="723" ht="15.75" customHeight="1">
      <c r="A723" s="325">
        <v>721.0</v>
      </c>
      <c r="B723" s="325" t="s">
        <v>2949</v>
      </c>
      <c r="C723" s="325" t="s">
        <v>2948</v>
      </c>
      <c r="D723" s="325" t="s">
        <v>268</v>
      </c>
      <c r="E723" s="325">
        <v>324.0</v>
      </c>
      <c r="F723" s="325">
        <v>1356.0</v>
      </c>
      <c r="G723" s="325">
        <v>15.8</v>
      </c>
      <c r="H723" s="325">
        <v>0.0</v>
      </c>
      <c r="I723" s="325">
        <v>0.0</v>
      </c>
      <c r="J723" s="325"/>
      <c r="K723" s="325">
        <v>0.0</v>
      </c>
      <c r="L723" s="325">
        <v>83.9</v>
      </c>
      <c r="M723" s="325">
        <v>83.9</v>
      </c>
      <c r="N723" s="325">
        <v>0.0</v>
      </c>
      <c r="O723" s="325">
        <v>0.3</v>
      </c>
      <c r="P723" s="325">
        <v>46.0</v>
      </c>
      <c r="Q723" s="325">
        <v>2.0</v>
      </c>
      <c r="R723" s="325">
        <v>0.29</v>
      </c>
      <c r="S723" s="325">
        <v>3.2</v>
      </c>
      <c r="T723" s="325"/>
      <c r="U723" s="325">
        <v>0.0</v>
      </c>
      <c r="V723" s="325">
        <v>0.0</v>
      </c>
      <c r="W723" s="325">
        <v>0.11</v>
      </c>
      <c r="X723" s="325">
        <v>0.08</v>
      </c>
      <c r="Y723" s="325">
        <v>0.0</v>
      </c>
      <c r="Z723" s="325"/>
      <c r="AA723" s="325"/>
      <c r="AB723" s="325"/>
    </row>
    <row r="724" ht="15.75" customHeight="1">
      <c r="A724" s="325">
        <v>722.0</v>
      </c>
      <c r="B724" s="325" t="s">
        <v>2952</v>
      </c>
      <c r="C724" s="325" t="s">
        <v>2951</v>
      </c>
      <c r="D724" s="325" t="s">
        <v>268</v>
      </c>
      <c r="E724" s="325">
        <v>330.0</v>
      </c>
      <c r="F724" s="325">
        <v>1381.0</v>
      </c>
      <c r="G724" s="325">
        <v>14.1</v>
      </c>
      <c r="H724" s="325">
        <v>0.0</v>
      </c>
      <c r="I724" s="325">
        <v>0.0</v>
      </c>
      <c r="J724" s="325"/>
      <c r="K724" s="325">
        <v>0.0</v>
      </c>
      <c r="L724" s="325">
        <v>85.6</v>
      </c>
      <c r="M724" s="325">
        <v>85.4</v>
      </c>
      <c r="N724" s="325">
        <v>0.2</v>
      </c>
      <c r="O724" s="325">
        <v>0.3</v>
      </c>
      <c r="P724" s="325">
        <v>26.0</v>
      </c>
      <c r="Q724" s="325">
        <v>10.0</v>
      </c>
      <c r="R724" s="325">
        <v>0.22</v>
      </c>
      <c r="S724" s="325">
        <v>0.4</v>
      </c>
      <c r="T724" s="325"/>
      <c r="U724" s="325">
        <v>0.0</v>
      </c>
      <c r="V724" s="325">
        <v>0.02</v>
      </c>
      <c r="W724" s="325">
        <v>0.03</v>
      </c>
      <c r="X724" s="325">
        <v>0.16</v>
      </c>
      <c r="Y724" s="325">
        <v>1.3</v>
      </c>
      <c r="Z724" s="325"/>
      <c r="AA724" s="325"/>
      <c r="AB724" s="325"/>
    </row>
    <row r="725" ht="15.75" customHeight="1">
      <c r="A725" s="325">
        <v>723.0</v>
      </c>
      <c r="B725" s="325" t="s">
        <v>2955</v>
      </c>
      <c r="C725" s="325" t="s">
        <v>2954</v>
      </c>
      <c r="D725" s="325" t="s">
        <v>268</v>
      </c>
      <c r="E725" s="325">
        <v>282.0</v>
      </c>
      <c r="F725" s="325">
        <v>1180.0</v>
      </c>
      <c r="G725" s="325">
        <v>26.3</v>
      </c>
      <c r="H725" s="325">
        <v>0.3</v>
      </c>
      <c r="I725" s="325">
        <v>0.3</v>
      </c>
      <c r="J725" s="325"/>
      <c r="K725" s="325">
        <v>0.2</v>
      </c>
      <c r="L725" s="325">
        <v>72.0</v>
      </c>
      <c r="M725" s="325">
        <v>72.0</v>
      </c>
      <c r="N725" s="325">
        <v>0.0</v>
      </c>
      <c r="O725" s="325">
        <v>1.2</v>
      </c>
      <c r="P725" s="325">
        <v>69.0</v>
      </c>
      <c r="Q725" s="325">
        <v>43.0</v>
      </c>
      <c r="R725" s="325"/>
      <c r="S725" s="325">
        <v>1.0</v>
      </c>
      <c r="T725" s="325"/>
      <c r="U725" s="325">
        <v>0.0</v>
      </c>
      <c r="V725" s="325">
        <v>0.0</v>
      </c>
      <c r="W725" s="325">
        <v>0.08</v>
      </c>
      <c r="X725" s="325">
        <v>0.29</v>
      </c>
      <c r="Y725" s="325">
        <v>5.1</v>
      </c>
      <c r="Z725" s="325"/>
      <c r="AA725" s="325"/>
      <c r="AB725" s="325"/>
    </row>
    <row r="726" ht="15.75" customHeight="1">
      <c r="A726" s="325">
        <v>724.0</v>
      </c>
      <c r="B726" s="325" t="s">
        <v>2958</v>
      </c>
      <c r="C726" s="325" t="s">
        <v>2957</v>
      </c>
      <c r="D726" s="325" t="s">
        <v>268</v>
      </c>
      <c r="E726" s="325">
        <v>196.0</v>
      </c>
      <c r="F726" s="325">
        <v>820.0</v>
      </c>
      <c r="G726" s="325">
        <v>48.2</v>
      </c>
      <c r="H726" s="325">
        <v>0.6</v>
      </c>
      <c r="I726" s="325">
        <v>0.6</v>
      </c>
      <c r="J726" s="325"/>
      <c r="K726" s="325">
        <v>0.1</v>
      </c>
      <c r="L726" s="325">
        <v>50.7</v>
      </c>
      <c r="M726" s="325"/>
      <c r="N726" s="325"/>
      <c r="O726" s="325">
        <v>0.4</v>
      </c>
      <c r="P726" s="325">
        <v>8.0</v>
      </c>
      <c r="Q726" s="325">
        <v>13.0</v>
      </c>
      <c r="R726" s="325"/>
      <c r="S726" s="325">
        <v>1.4</v>
      </c>
      <c r="T726" s="325"/>
      <c r="U726" s="325"/>
      <c r="V726" s="325"/>
      <c r="W726" s="325"/>
      <c r="X726" s="325"/>
      <c r="Y726" s="325"/>
      <c r="Z726" s="325"/>
      <c r="AA726" s="325"/>
      <c r="AB726" s="325"/>
    </row>
    <row r="727" ht="15.75" customHeight="1">
      <c r="A727" s="325">
        <v>725.0</v>
      </c>
      <c r="B727" s="325" t="s">
        <v>2961</v>
      </c>
      <c r="C727" s="325" t="s">
        <v>2960</v>
      </c>
      <c r="D727" s="325" t="s">
        <v>268</v>
      </c>
      <c r="E727" s="325">
        <v>229.0</v>
      </c>
      <c r="F727" s="325">
        <v>958.0</v>
      </c>
      <c r="G727" s="325">
        <v>39.7</v>
      </c>
      <c r="H727" s="325">
        <v>0.4</v>
      </c>
      <c r="I727" s="325">
        <v>0.4</v>
      </c>
      <c r="J727" s="325"/>
      <c r="K727" s="325">
        <v>0.2</v>
      </c>
      <c r="L727" s="325">
        <v>59.4</v>
      </c>
      <c r="M727" s="325"/>
      <c r="N727" s="325"/>
      <c r="O727" s="325">
        <v>0.3</v>
      </c>
      <c r="P727" s="325">
        <v>40.0</v>
      </c>
      <c r="Q727" s="325">
        <v>13.0</v>
      </c>
      <c r="R727" s="325"/>
      <c r="S727" s="325">
        <v>1.2</v>
      </c>
      <c r="T727" s="325"/>
      <c r="U727" s="325"/>
      <c r="V727" s="325"/>
      <c r="W727" s="325"/>
      <c r="X727" s="325"/>
      <c r="Y727" s="325"/>
      <c r="Z727" s="325"/>
      <c r="AA727" s="325"/>
      <c r="AB727" s="325"/>
    </row>
    <row r="728" ht="15.75" customHeight="1">
      <c r="A728" s="325">
        <v>726.0</v>
      </c>
      <c r="B728" s="325" t="s">
        <v>2964</v>
      </c>
      <c r="C728" s="325" t="s">
        <v>2963</v>
      </c>
      <c r="D728" s="325" t="s">
        <v>5174</v>
      </c>
      <c r="E728" s="325">
        <v>388.0</v>
      </c>
      <c r="F728" s="325">
        <v>1623.0</v>
      </c>
      <c r="G728" s="325">
        <v>3.1</v>
      </c>
      <c r="H728" s="325">
        <v>11.3</v>
      </c>
      <c r="I728" s="325">
        <v>11.3</v>
      </c>
      <c r="J728" s="325"/>
      <c r="K728" s="325">
        <v>5.3</v>
      </c>
      <c r="L728" s="325">
        <v>74.9</v>
      </c>
      <c r="M728" s="325"/>
      <c r="N728" s="325"/>
      <c r="O728" s="325">
        <v>5.4</v>
      </c>
      <c r="P728" s="325">
        <v>11.0</v>
      </c>
      <c r="Q728" s="325">
        <v>13.0</v>
      </c>
      <c r="R728" s="325"/>
      <c r="S728" s="325">
        <v>5.6</v>
      </c>
      <c r="T728" s="325"/>
      <c r="U728" s="325">
        <v>61.0</v>
      </c>
      <c r="V728" s="325">
        <v>0.45</v>
      </c>
      <c r="W728" s="325">
        <v>0.16</v>
      </c>
      <c r="X728" s="325">
        <v>1.97</v>
      </c>
      <c r="Y728" s="325">
        <v>0.0</v>
      </c>
      <c r="Z728" s="325"/>
      <c r="AA728" s="325"/>
      <c r="AB728" s="325"/>
    </row>
    <row r="729" ht="15.75" customHeight="1">
      <c r="A729" s="325">
        <v>727.0</v>
      </c>
      <c r="B729" s="325" t="s">
        <v>2967</v>
      </c>
      <c r="C729" s="325" t="s">
        <v>2966</v>
      </c>
      <c r="D729" s="325" t="s">
        <v>5174</v>
      </c>
      <c r="E729" s="325">
        <v>249.0</v>
      </c>
      <c r="F729" s="325">
        <v>1042.0</v>
      </c>
      <c r="G729" s="325">
        <v>3.4</v>
      </c>
      <c r="H729" s="325">
        <v>67.8</v>
      </c>
      <c r="I729" s="325">
        <v>67.8</v>
      </c>
      <c r="J729" s="325"/>
      <c r="K729" s="325">
        <v>6.5</v>
      </c>
      <c r="L729" s="325">
        <v>15.3</v>
      </c>
      <c r="M729" s="325"/>
      <c r="N729" s="325"/>
      <c r="O729" s="325">
        <v>7.0</v>
      </c>
      <c r="P729" s="325">
        <v>630.0</v>
      </c>
      <c r="Q729" s="325">
        <v>11.0</v>
      </c>
      <c r="R729" s="325"/>
      <c r="S729" s="325">
        <v>32.0</v>
      </c>
      <c r="T729" s="325"/>
      <c r="U729" s="325"/>
      <c r="V729" s="325">
        <v>0.55</v>
      </c>
      <c r="W729" s="325">
        <v>1.0</v>
      </c>
      <c r="X729" s="325"/>
      <c r="Y729" s="325"/>
      <c r="Z729" s="325"/>
      <c r="AA729" s="325"/>
      <c r="AB729" s="325"/>
    </row>
    <row r="730" ht="15.75" customHeight="1">
      <c r="A730" s="325">
        <v>728.0</v>
      </c>
      <c r="B730" s="325" t="s">
        <v>2970</v>
      </c>
      <c r="C730" s="325" t="s">
        <v>2969</v>
      </c>
      <c r="D730" s="325" t="s">
        <v>5174</v>
      </c>
      <c r="E730" s="325">
        <v>71.0</v>
      </c>
      <c r="F730" s="325">
        <v>298.0</v>
      </c>
      <c r="G730" s="325">
        <v>80.3</v>
      </c>
      <c r="H730" s="325">
        <v>1.3</v>
      </c>
      <c r="I730" s="325">
        <v>1.3</v>
      </c>
      <c r="J730" s="325"/>
      <c r="K730" s="325">
        <v>0.4</v>
      </c>
      <c r="L730" s="325">
        <v>16.7</v>
      </c>
      <c r="M730" s="325"/>
      <c r="N730" s="325"/>
      <c r="O730" s="325">
        <v>1.3</v>
      </c>
      <c r="P730" s="325">
        <v>32.0</v>
      </c>
      <c r="Q730" s="325">
        <v>33.0</v>
      </c>
      <c r="R730" s="325"/>
      <c r="S730" s="325">
        <v>0.9</v>
      </c>
      <c r="T730" s="325"/>
      <c r="U730" s="325">
        <v>0.0</v>
      </c>
      <c r="V730" s="325">
        <v>0.01</v>
      </c>
      <c r="W730" s="325">
        <v>0.05</v>
      </c>
      <c r="X730" s="325">
        <v>0.36</v>
      </c>
      <c r="Y730" s="325">
        <v>0.0</v>
      </c>
      <c r="Z730" s="325"/>
      <c r="AA730" s="325"/>
      <c r="AB730" s="325"/>
    </row>
    <row r="731" ht="15.75" customHeight="1">
      <c r="A731" s="325">
        <v>729.0</v>
      </c>
      <c r="B731" s="325" t="s">
        <v>2973</v>
      </c>
      <c r="C731" s="325" t="s">
        <v>2972</v>
      </c>
      <c r="D731" s="325" t="s">
        <v>5174</v>
      </c>
      <c r="E731" s="325">
        <v>203.0</v>
      </c>
      <c r="F731" s="325">
        <v>849.0</v>
      </c>
      <c r="G731" s="325">
        <v>6.3</v>
      </c>
      <c r="H731" s="325">
        <v>11.7</v>
      </c>
      <c r="I731" s="325">
        <v>11.7</v>
      </c>
      <c r="J731" s="325"/>
      <c r="K731" s="325">
        <v>10.8</v>
      </c>
      <c r="L731" s="325">
        <v>68.2</v>
      </c>
      <c r="M731" s="325"/>
      <c r="N731" s="325"/>
      <c r="O731" s="325">
        <v>3.0</v>
      </c>
      <c r="P731" s="325">
        <v>120.0</v>
      </c>
      <c r="Q731" s="325">
        <v>178.0</v>
      </c>
      <c r="R731" s="325"/>
      <c r="S731" s="325">
        <v>2.9</v>
      </c>
      <c r="T731" s="325"/>
      <c r="U731" s="325">
        <v>3.0</v>
      </c>
      <c r="V731" s="325">
        <v>0.22</v>
      </c>
      <c r="W731" s="325">
        <v>0.06</v>
      </c>
      <c r="X731" s="325">
        <v>1.3</v>
      </c>
      <c r="Y731" s="325"/>
      <c r="Z731" s="325"/>
      <c r="AA731" s="325"/>
      <c r="AB731" s="325"/>
    </row>
    <row r="732" ht="15.75" customHeight="1">
      <c r="A732" s="325">
        <v>730.0</v>
      </c>
      <c r="B732" s="325" t="s">
        <v>2976</v>
      </c>
      <c r="C732" s="325" t="s">
        <v>2975</v>
      </c>
      <c r="D732" s="325" t="s">
        <v>5174</v>
      </c>
      <c r="E732" s="325">
        <v>20.0</v>
      </c>
      <c r="F732" s="325">
        <v>84.0</v>
      </c>
      <c r="G732" s="325">
        <v>90.1</v>
      </c>
      <c r="H732" s="325">
        <v>1.7</v>
      </c>
      <c r="I732" s="325">
        <v>1.7</v>
      </c>
      <c r="J732" s="325"/>
      <c r="K732" s="325">
        <v>0.4</v>
      </c>
      <c r="L732" s="325">
        <v>4.7</v>
      </c>
      <c r="M732" s="325">
        <v>2.5</v>
      </c>
      <c r="N732" s="325">
        <v>2.2</v>
      </c>
      <c r="O732" s="325">
        <v>3.1</v>
      </c>
      <c r="P732" s="325">
        <v>90.0</v>
      </c>
      <c r="Q732" s="325">
        <v>20.0</v>
      </c>
      <c r="R732" s="325">
        <v>0.14</v>
      </c>
      <c r="S732" s="325">
        <v>0.69</v>
      </c>
      <c r="T732" s="325">
        <v>65.0</v>
      </c>
      <c r="U732" s="325">
        <v>11.0</v>
      </c>
      <c r="V732" s="325">
        <v>0.04</v>
      </c>
      <c r="W732" s="325">
        <v>0.14</v>
      </c>
      <c r="X732" s="325">
        <v>1.44</v>
      </c>
      <c r="Y732" s="325">
        <v>0.82</v>
      </c>
      <c r="Z732" s="325"/>
      <c r="AA732" s="325">
        <v>167.0</v>
      </c>
      <c r="AB732" s="325">
        <v>392.0</v>
      </c>
    </row>
    <row r="733" ht="15.75" customHeight="1">
      <c r="A733" s="325">
        <v>731.0</v>
      </c>
      <c r="B733" s="325" t="s">
        <v>2979</v>
      </c>
      <c r="C733" s="325" t="s">
        <v>2978</v>
      </c>
      <c r="D733" s="325" t="s">
        <v>5174</v>
      </c>
      <c r="E733" s="325">
        <v>404.0</v>
      </c>
      <c r="F733" s="325">
        <v>1690.0</v>
      </c>
      <c r="G733" s="325">
        <v>8.7</v>
      </c>
      <c r="H733" s="325">
        <v>19.0</v>
      </c>
      <c r="I733" s="325">
        <v>19.0</v>
      </c>
      <c r="J733" s="325"/>
      <c r="K733" s="325">
        <v>17.1</v>
      </c>
      <c r="L733" s="325">
        <v>47.8</v>
      </c>
      <c r="M733" s="325"/>
      <c r="N733" s="325"/>
      <c r="O733" s="325">
        <v>7.4</v>
      </c>
      <c r="P733" s="325">
        <v>220.0</v>
      </c>
      <c r="Q733" s="325">
        <v>801.0</v>
      </c>
      <c r="R733" s="325"/>
      <c r="S733" s="325">
        <v>10.5</v>
      </c>
      <c r="T733" s="325"/>
      <c r="U733" s="325"/>
      <c r="V733" s="325">
        <v>0.02</v>
      </c>
      <c r="W733" s="325">
        <v>0.2</v>
      </c>
      <c r="X733" s="325">
        <v>2.5</v>
      </c>
      <c r="Y733" s="325">
        <v>18.9</v>
      </c>
      <c r="Z733" s="325"/>
      <c r="AA733" s="325"/>
      <c r="AB733" s="325"/>
    </row>
    <row r="734" ht="15.75" customHeight="1">
      <c r="A734" s="325">
        <v>732.0</v>
      </c>
      <c r="B734" s="325" t="s">
        <v>2982</v>
      </c>
      <c r="C734" s="325" t="s">
        <v>2981</v>
      </c>
      <c r="D734" s="325" t="s">
        <v>5174</v>
      </c>
      <c r="E734" s="325">
        <v>375.0</v>
      </c>
      <c r="F734" s="325">
        <v>1569.0</v>
      </c>
      <c r="G734" s="325">
        <v>8.1</v>
      </c>
      <c r="H734" s="325">
        <v>17.8</v>
      </c>
      <c r="I734" s="325">
        <v>17.8</v>
      </c>
      <c r="J734" s="325"/>
      <c r="K734" s="325">
        <v>22.3</v>
      </c>
      <c r="L734" s="325">
        <v>44.2</v>
      </c>
      <c r="M734" s="325">
        <v>33.7</v>
      </c>
      <c r="N734" s="325">
        <v>10.5</v>
      </c>
      <c r="O734" s="325">
        <v>7.6</v>
      </c>
      <c r="P734" s="325">
        <v>931.0</v>
      </c>
      <c r="Q734" s="325">
        <v>499.0</v>
      </c>
      <c r="R734" s="325">
        <v>4.8</v>
      </c>
      <c r="S734" s="325">
        <v>1.2</v>
      </c>
      <c r="T734" s="325"/>
      <c r="U734" s="325">
        <v>64.0</v>
      </c>
      <c r="V734" s="325">
        <v>0.63</v>
      </c>
      <c r="W734" s="325">
        <v>0.33</v>
      </c>
      <c r="X734" s="325">
        <v>4.58</v>
      </c>
      <c r="Y734" s="325">
        <v>8.0</v>
      </c>
      <c r="Z734" s="325">
        <v>0.0</v>
      </c>
      <c r="AA734" s="325">
        <v>168.0</v>
      </c>
      <c r="AB734" s="325">
        <v>1788.0</v>
      </c>
    </row>
    <row r="735" ht="15.75" customHeight="1">
      <c r="A735" s="325">
        <v>733.0</v>
      </c>
      <c r="B735" s="325" t="s">
        <v>2985</v>
      </c>
      <c r="C735" s="325" t="s">
        <v>2984</v>
      </c>
      <c r="D735" s="325" t="s">
        <v>5174</v>
      </c>
      <c r="E735" s="325">
        <v>340.0</v>
      </c>
      <c r="F735" s="325">
        <v>1423.0</v>
      </c>
      <c r="G735" s="325">
        <v>12.5</v>
      </c>
      <c r="H735" s="325">
        <v>12.0</v>
      </c>
      <c r="I735" s="325">
        <v>12.0</v>
      </c>
      <c r="J735" s="325"/>
      <c r="K735" s="325">
        <v>3.2</v>
      </c>
      <c r="L735" s="325">
        <v>65.8</v>
      </c>
      <c r="M735" s="325"/>
      <c r="N735" s="325"/>
      <c r="O735" s="325">
        <v>6.5</v>
      </c>
      <c r="P735" s="325">
        <v>450.0</v>
      </c>
      <c r="Q735" s="325">
        <v>617.0</v>
      </c>
      <c r="R735" s="325"/>
      <c r="S735" s="325">
        <v>6.6</v>
      </c>
      <c r="T735" s="325"/>
      <c r="U735" s="325"/>
      <c r="V735" s="325">
        <v>0.18</v>
      </c>
      <c r="W735" s="325">
        <v>0.29</v>
      </c>
      <c r="X735" s="325">
        <v>2.5</v>
      </c>
      <c r="Y735" s="325"/>
      <c r="Z735" s="325"/>
      <c r="AA735" s="325"/>
      <c r="AB735" s="325"/>
    </row>
    <row r="736" ht="15.75" customHeight="1">
      <c r="A736" s="325">
        <v>734.0</v>
      </c>
      <c r="B736" s="325" t="s">
        <v>2988</v>
      </c>
      <c r="C736" s="325" t="s">
        <v>2987</v>
      </c>
      <c r="D736" s="325" t="s">
        <v>5174</v>
      </c>
      <c r="E736" s="325">
        <v>22.0</v>
      </c>
      <c r="F736" s="325">
        <v>94.0</v>
      </c>
      <c r="G736" s="325">
        <v>90.3</v>
      </c>
      <c r="H736" s="325">
        <v>3.0</v>
      </c>
      <c r="I736" s="325">
        <v>3.0</v>
      </c>
      <c r="J736" s="325"/>
      <c r="K736" s="325">
        <v>0.4</v>
      </c>
      <c r="L736" s="325">
        <v>5.6</v>
      </c>
      <c r="M736" s="325">
        <v>1.7</v>
      </c>
      <c r="N736" s="325">
        <v>3.9</v>
      </c>
      <c r="O736" s="325">
        <v>0.7</v>
      </c>
      <c r="P736" s="325">
        <v>1.0</v>
      </c>
      <c r="Q736" s="325">
        <v>65.0</v>
      </c>
      <c r="R736" s="325">
        <v>0.76</v>
      </c>
      <c r="S736" s="325">
        <v>0.32</v>
      </c>
      <c r="T736" s="325">
        <v>0.0</v>
      </c>
      <c r="U736" s="325">
        <v>0.0</v>
      </c>
      <c r="V736" s="325">
        <v>0.08</v>
      </c>
      <c r="W736" s="325">
        <v>0.59</v>
      </c>
      <c r="X736" s="325">
        <v>3.66</v>
      </c>
      <c r="Y736" s="325">
        <v>5.65</v>
      </c>
      <c r="Z736" s="325"/>
      <c r="AA736" s="325">
        <v>5.0</v>
      </c>
      <c r="AB736" s="325">
        <v>246.0</v>
      </c>
    </row>
    <row r="737" ht="15.75" customHeight="1">
      <c r="A737" s="325">
        <v>735.0</v>
      </c>
      <c r="B737" s="325" t="s">
        <v>2991</v>
      </c>
      <c r="C737" s="325" t="s">
        <v>2990</v>
      </c>
      <c r="D737" s="325" t="s">
        <v>5174</v>
      </c>
      <c r="E737" s="325">
        <v>188.0</v>
      </c>
      <c r="F737" s="325">
        <v>787.0</v>
      </c>
      <c r="G737" s="325">
        <v>45.2</v>
      </c>
      <c r="H737" s="325">
        <v>4.2</v>
      </c>
      <c r="I737" s="325">
        <v>4.2</v>
      </c>
      <c r="J737" s="325"/>
      <c r="K737" s="325">
        <v>1.2</v>
      </c>
      <c r="L737" s="325">
        <v>47.1</v>
      </c>
      <c r="M737" s="325"/>
      <c r="N737" s="325"/>
      <c r="O737" s="325">
        <v>2.3</v>
      </c>
      <c r="P737" s="325">
        <v>187.0</v>
      </c>
      <c r="Q737" s="325">
        <v>70.0</v>
      </c>
      <c r="R737" s="325"/>
      <c r="S737" s="325">
        <v>5.4</v>
      </c>
      <c r="T737" s="325"/>
      <c r="U737" s="325">
        <v>175.0</v>
      </c>
      <c r="V737" s="325">
        <v>0.04</v>
      </c>
      <c r="W737" s="325">
        <v>0.21</v>
      </c>
      <c r="X737" s="325">
        <v>1.7</v>
      </c>
      <c r="Y737" s="325">
        <v>54.0</v>
      </c>
      <c r="Z737" s="325"/>
      <c r="AA737" s="325"/>
      <c r="AB737" s="325"/>
    </row>
    <row r="738" ht="15.75" customHeight="1">
      <c r="A738" s="325">
        <v>736.0</v>
      </c>
      <c r="B738" s="325" t="s">
        <v>2994</v>
      </c>
      <c r="C738" s="325" t="s">
        <v>2993</v>
      </c>
      <c r="D738" s="325" t="s">
        <v>5174</v>
      </c>
      <c r="E738" s="325">
        <v>255.0</v>
      </c>
      <c r="F738" s="325">
        <v>1067.0</v>
      </c>
      <c r="G738" s="325">
        <v>10.5</v>
      </c>
      <c r="H738" s="325">
        <v>11.0</v>
      </c>
      <c r="I738" s="325">
        <v>11.0</v>
      </c>
      <c r="J738" s="325"/>
      <c r="K738" s="325">
        <v>3.3</v>
      </c>
      <c r="L738" s="325">
        <v>71.0</v>
      </c>
      <c r="M738" s="325">
        <v>44.5</v>
      </c>
      <c r="N738" s="325">
        <v>26.5</v>
      </c>
      <c r="O738" s="325">
        <v>4.3</v>
      </c>
      <c r="P738" s="325">
        <v>437.0</v>
      </c>
      <c r="Q738" s="325">
        <v>173.0</v>
      </c>
      <c r="R738" s="325">
        <v>1.42</v>
      </c>
      <c r="S738" s="325">
        <v>12.6</v>
      </c>
      <c r="T738" s="325"/>
      <c r="U738" s="325">
        <v>15.0</v>
      </c>
      <c r="V738" s="325">
        <v>0.11</v>
      </c>
      <c r="W738" s="325">
        <v>0.24</v>
      </c>
      <c r="X738" s="325">
        <v>1.14</v>
      </c>
      <c r="Y738" s="325">
        <v>21.0</v>
      </c>
      <c r="Z738" s="325"/>
      <c r="AA738" s="325"/>
      <c r="AB738" s="325"/>
    </row>
    <row r="739" ht="15.75" customHeight="1">
      <c r="A739" s="325">
        <v>737.0</v>
      </c>
      <c r="B739" s="325" t="s">
        <v>2997</v>
      </c>
      <c r="C739" s="325" t="s">
        <v>2996</v>
      </c>
      <c r="D739" s="325" t="s">
        <v>5174</v>
      </c>
      <c r="E739" s="325">
        <v>308.0</v>
      </c>
      <c r="F739" s="325">
        <v>1289.0</v>
      </c>
      <c r="G739" s="325">
        <v>11.4</v>
      </c>
      <c r="H739" s="325">
        <v>8.0</v>
      </c>
      <c r="I739" s="325">
        <v>8.0</v>
      </c>
      <c r="J739" s="325"/>
      <c r="K739" s="325">
        <v>4.0</v>
      </c>
      <c r="L739" s="325">
        <v>71.4</v>
      </c>
      <c r="M739" s="325"/>
      <c r="N739" s="325"/>
      <c r="O739" s="325">
        <v>5.2</v>
      </c>
      <c r="P739" s="325">
        <v>400.0</v>
      </c>
      <c r="Q739" s="325">
        <v>300.0</v>
      </c>
      <c r="R739" s="325"/>
      <c r="S739" s="325">
        <v>11.9</v>
      </c>
      <c r="T739" s="325"/>
      <c r="U739" s="325">
        <v>0.0</v>
      </c>
      <c r="V739" s="325">
        <v>0.08</v>
      </c>
      <c r="W739" s="325">
        <v>0.73</v>
      </c>
      <c r="X739" s="325">
        <v>6.5</v>
      </c>
      <c r="Y739" s="325">
        <v>5.0</v>
      </c>
      <c r="Z739" s="325"/>
      <c r="AA739" s="325"/>
      <c r="AB739" s="325"/>
    </row>
    <row r="740" ht="15.75" customHeight="1">
      <c r="A740" s="325">
        <v>738.0</v>
      </c>
      <c r="B740" s="325" t="s">
        <v>3000</v>
      </c>
      <c r="C740" s="325" t="s">
        <v>2999</v>
      </c>
      <c r="D740" s="325" t="s">
        <v>5174</v>
      </c>
      <c r="E740" s="325">
        <v>41.0</v>
      </c>
      <c r="F740" s="325">
        <v>172.0</v>
      </c>
      <c r="G740" s="325">
        <v>86.1</v>
      </c>
      <c r="H740" s="325">
        <v>2.1</v>
      </c>
      <c r="I740" s="325">
        <v>2.1</v>
      </c>
      <c r="J740" s="325"/>
      <c r="K740" s="325">
        <v>0.1</v>
      </c>
      <c r="L740" s="325">
        <v>8.0</v>
      </c>
      <c r="M740" s="325"/>
      <c r="N740" s="325"/>
      <c r="O740" s="325">
        <v>3.7</v>
      </c>
      <c r="P740" s="325">
        <v>225.0</v>
      </c>
      <c r="Q740" s="325">
        <v>49.0</v>
      </c>
      <c r="R740" s="325"/>
      <c r="S740" s="325">
        <v>10.6</v>
      </c>
      <c r="T740" s="325"/>
      <c r="U740" s="325">
        <v>86.0</v>
      </c>
      <c r="V740" s="325">
        <v>0.03</v>
      </c>
      <c r="W740" s="325">
        <v>0.21</v>
      </c>
      <c r="X740" s="325">
        <v>0.37</v>
      </c>
      <c r="Y740" s="325">
        <v>0.0</v>
      </c>
      <c r="Z740" s="325"/>
      <c r="AA740" s="325"/>
      <c r="AB740" s="325"/>
    </row>
    <row r="741" ht="15.75" customHeight="1">
      <c r="A741" s="325">
        <v>739.0</v>
      </c>
      <c r="B741" s="325" t="s">
        <v>3003</v>
      </c>
      <c r="C741" s="325" t="s">
        <v>3002</v>
      </c>
      <c r="D741" s="325" t="s">
        <v>5174</v>
      </c>
      <c r="E741" s="325">
        <v>362.0</v>
      </c>
      <c r="F741" s="325">
        <v>1516.0</v>
      </c>
      <c r="G741" s="325">
        <v>9.1</v>
      </c>
      <c r="H741" s="325">
        <v>14.5</v>
      </c>
      <c r="I741" s="325">
        <v>14.5</v>
      </c>
      <c r="J741" s="325"/>
      <c r="K741" s="325">
        <v>17.9</v>
      </c>
      <c r="L741" s="325">
        <v>49.5</v>
      </c>
      <c r="M741" s="325"/>
      <c r="N741" s="325"/>
      <c r="O741" s="325">
        <v>9.0</v>
      </c>
      <c r="P741" s="325"/>
      <c r="Q741" s="325"/>
      <c r="R741" s="325"/>
      <c r="S741" s="325"/>
      <c r="T741" s="325"/>
      <c r="U741" s="325"/>
      <c r="V741" s="325"/>
      <c r="W741" s="325"/>
      <c r="X741" s="325"/>
      <c r="Y741" s="325"/>
      <c r="Z741" s="325"/>
      <c r="AA741" s="325"/>
      <c r="AB741" s="325"/>
    </row>
    <row r="742" ht="15.75" customHeight="1">
      <c r="A742" s="325">
        <v>740.0</v>
      </c>
      <c r="B742" s="325" t="s">
        <v>3006</v>
      </c>
      <c r="C742" s="325" t="s">
        <v>3005</v>
      </c>
      <c r="D742" s="325" t="s">
        <v>5174</v>
      </c>
      <c r="E742" s="325">
        <v>368.0</v>
      </c>
      <c r="F742" s="325">
        <v>1539.0</v>
      </c>
      <c r="G742" s="325">
        <v>5.2</v>
      </c>
      <c r="H742" s="325">
        <v>5.2</v>
      </c>
      <c r="I742" s="325">
        <v>5.2</v>
      </c>
      <c r="J742" s="325"/>
      <c r="K742" s="325">
        <v>0.2</v>
      </c>
      <c r="L742" s="325">
        <v>85.5</v>
      </c>
      <c r="M742" s="325"/>
      <c r="N742" s="325"/>
      <c r="O742" s="325">
        <v>3.9</v>
      </c>
      <c r="P742" s="325"/>
      <c r="Q742" s="325"/>
      <c r="R742" s="325"/>
      <c r="S742" s="325"/>
      <c r="T742" s="325"/>
      <c r="U742" s="325"/>
      <c r="V742" s="325"/>
      <c r="W742" s="325"/>
      <c r="X742" s="325"/>
      <c r="Y742" s="325"/>
      <c r="Z742" s="325"/>
      <c r="AA742" s="325"/>
      <c r="AB742" s="325"/>
    </row>
    <row r="743" ht="15.75" customHeight="1">
      <c r="A743" s="325">
        <v>741.0</v>
      </c>
      <c r="B743" s="325" t="s">
        <v>3009</v>
      </c>
      <c r="C743" s="325" t="s">
        <v>3008</v>
      </c>
      <c r="D743" s="325" t="s">
        <v>5174</v>
      </c>
      <c r="E743" s="325">
        <v>337.0</v>
      </c>
      <c r="F743" s="325">
        <v>1410.0</v>
      </c>
      <c r="G743" s="325">
        <v>9.5</v>
      </c>
      <c r="H743" s="325">
        <v>17.6</v>
      </c>
      <c r="I743" s="325">
        <v>17.6</v>
      </c>
      <c r="J743" s="325"/>
      <c r="K743" s="325">
        <v>15.9</v>
      </c>
      <c r="L743" s="325">
        <v>50.0</v>
      </c>
      <c r="M743" s="325">
        <v>35.4</v>
      </c>
      <c r="N743" s="325">
        <v>14.6</v>
      </c>
      <c r="O743" s="325">
        <v>7.0</v>
      </c>
      <c r="P743" s="325">
        <v>646.0</v>
      </c>
      <c r="Q743" s="325">
        <v>440.0</v>
      </c>
      <c r="R743" s="325">
        <v>5.3</v>
      </c>
      <c r="S743" s="325">
        <v>36.96</v>
      </c>
      <c r="T743" s="325"/>
      <c r="U743" s="325">
        <v>16.0</v>
      </c>
      <c r="V743" s="325">
        <v>0.4</v>
      </c>
      <c r="W743" s="325">
        <v>0.29</v>
      </c>
      <c r="X743" s="325">
        <v>3.06</v>
      </c>
      <c r="Y743" s="325">
        <v>21.0</v>
      </c>
      <c r="Z743" s="325">
        <v>0.0</v>
      </c>
      <c r="AA743" s="325">
        <v>16.0</v>
      </c>
      <c r="AB743" s="325">
        <v>1441.0</v>
      </c>
    </row>
    <row r="744" ht="15.75" customHeight="1">
      <c r="A744" s="325">
        <v>742.0</v>
      </c>
      <c r="B744" s="325" t="s">
        <v>3012</v>
      </c>
      <c r="C744" s="325" t="s">
        <v>3011</v>
      </c>
      <c r="D744" s="325" t="s">
        <v>5174</v>
      </c>
      <c r="E744" s="325">
        <v>40.0</v>
      </c>
      <c r="F744" s="325">
        <v>167.0</v>
      </c>
      <c r="G744" s="325">
        <v>92.4</v>
      </c>
      <c r="H744" s="325">
        <v>1.2</v>
      </c>
      <c r="I744" s="325">
        <v>1.2</v>
      </c>
      <c r="J744" s="325"/>
      <c r="K744" s="325">
        <v>2.4</v>
      </c>
      <c r="L744" s="325">
        <v>3.3</v>
      </c>
      <c r="M744" s="325"/>
      <c r="N744" s="325"/>
      <c r="O744" s="325">
        <v>0.7</v>
      </c>
      <c r="P744" s="325">
        <v>14.0</v>
      </c>
      <c r="Q744" s="325">
        <v>46.0</v>
      </c>
      <c r="R744" s="325"/>
      <c r="S744" s="325">
        <v>0.9</v>
      </c>
      <c r="T744" s="325"/>
      <c r="U744" s="325"/>
      <c r="V744" s="325">
        <v>0.05</v>
      </c>
      <c r="W744" s="325">
        <v>0.06</v>
      </c>
      <c r="X744" s="325">
        <v>0.96</v>
      </c>
      <c r="Y744" s="325">
        <v>6.0</v>
      </c>
      <c r="Z744" s="325"/>
      <c r="AA744" s="325"/>
      <c r="AB744" s="325"/>
    </row>
    <row r="745" ht="15.75" customHeight="1">
      <c r="A745" s="325">
        <v>743.0</v>
      </c>
      <c r="B745" s="325" t="s">
        <v>3015</v>
      </c>
      <c r="C745" s="325" t="s">
        <v>3014</v>
      </c>
      <c r="D745" s="325" t="s">
        <v>5174</v>
      </c>
      <c r="E745" s="325">
        <v>89.0</v>
      </c>
      <c r="F745" s="325">
        <v>372.0</v>
      </c>
      <c r="G745" s="325">
        <v>88.1</v>
      </c>
      <c r="H745" s="325">
        <v>0.2</v>
      </c>
      <c r="I745" s="325">
        <v>0.2</v>
      </c>
      <c r="J745" s="325"/>
      <c r="K745" s="325">
        <v>9.8</v>
      </c>
      <c r="L745" s="325">
        <v>0.0</v>
      </c>
      <c r="M745" s="325"/>
      <c r="N745" s="325"/>
      <c r="O745" s="325">
        <v>1.4</v>
      </c>
      <c r="P745" s="325">
        <v>5.0</v>
      </c>
      <c r="Q745" s="325">
        <v>30.0</v>
      </c>
      <c r="R745" s="325"/>
      <c r="S745" s="325">
        <v>0.4</v>
      </c>
      <c r="T745" s="325"/>
      <c r="U745" s="325"/>
      <c r="V745" s="325">
        <v>0.02</v>
      </c>
      <c r="W745" s="325">
        <v>0.04</v>
      </c>
      <c r="X745" s="325">
        <v>1.08</v>
      </c>
      <c r="Y745" s="325">
        <v>0.0</v>
      </c>
      <c r="Z745" s="325"/>
      <c r="AA745" s="325"/>
      <c r="AB745" s="325"/>
    </row>
    <row r="746" ht="15.75" customHeight="1">
      <c r="A746" s="325">
        <v>744.0</v>
      </c>
      <c r="B746" s="325" t="s">
        <v>3018</v>
      </c>
      <c r="C746" s="325" t="s">
        <v>3017</v>
      </c>
      <c r="D746" s="325" t="s">
        <v>5174</v>
      </c>
      <c r="E746" s="325">
        <v>323.0</v>
      </c>
      <c r="F746" s="325">
        <v>1351.0</v>
      </c>
      <c r="G746" s="325">
        <v>6.9</v>
      </c>
      <c r="H746" s="325">
        <v>6.0</v>
      </c>
      <c r="I746" s="325">
        <v>6.0</v>
      </c>
      <c r="J746" s="325"/>
      <c r="K746" s="325">
        <v>20.1</v>
      </c>
      <c r="L746" s="325">
        <v>61.2</v>
      </c>
      <c r="M746" s="325">
        <v>27.0</v>
      </c>
      <c r="N746" s="325">
        <v>34.2</v>
      </c>
      <c r="O746" s="325">
        <v>5.9</v>
      </c>
      <c r="P746" s="325">
        <v>646.0</v>
      </c>
      <c r="Q746" s="325">
        <v>105.0</v>
      </c>
      <c r="R746" s="325">
        <v>1.09</v>
      </c>
      <c r="S746" s="325">
        <v>8.68</v>
      </c>
      <c r="T746" s="325"/>
      <c r="U746" s="325">
        <v>27.0</v>
      </c>
      <c r="V746" s="325">
        <v>0.12</v>
      </c>
      <c r="W746" s="325">
        <v>0.27</v>
      </c>
      <c r="X746" s="325">
        <v>1.46</v>
      </c>
      <c r="Y746" s="325">
        <v>81.0</v>
      </c>
      <c r="Z746" s="325">
        <v>0.0</v>
      </c>
      <c r="AA746" s="325">
        <v>243.0</v>
      </c>
      <c r="AB746" s="325">
        <v>1102.0</v>
      </c>
    </row>
    <row r="747" ht="15.75" customHeight="1">
      <c r="A747" s="325">
        <v>745.0</v>
      </c>
      <c r="B747" s="325" t="s">
        <v>3021</v>
      </c>
      <c r="C747" s="325" t="s">
        <v>3020</v>
      </c>
      <c r="D747" s="325" t="s">
        <v>5174</v>
      </c>
      <c r="E747" s="325">
        <v>261.0</v>
      </c>
      <c r="F747" s="325">
        <v>1092.0</v>
      </c>
      <c r="G747" s="325">
        <v>9.5</v>
      </c>
      <c r="H747" s="325">
        <v>3.9</v>
      </c>
      <c r="I747" s="325">
        <v>3.9</v>
      </c>
      <c r="J747" s="325"/>
      <c r="K747" s="325">
        <v>3.2</v>
      </c>
      <c r="L747" s="325">
        <v>79.9</v>
      </c>
      <c r="M747" s="325">
        <v>25.6</v>
      </c>
      <c r="N747" s="325">
        <v>54.3</v>
      </c>
      <c r="O747" s="325">
        <v>3.6</v>
      </c>
      <c r="P747" s="325">
        <v>1228.0</v>
      </c>
      <c r="Q747" s="325">
        <v>61.0</v>
      </c>
      <c r="R747" s="325">
        <v>1.97</v>
      </c>
      <c r="S747" s="325">
        <v>38.07</v>
      </c>
      <c r="T747" s="325"/>
      <c r="U747" s="325">
        <v>14.0</v>
      </c>
      <c r="V747" s="325">
        <v>0.08</v>
      </c>
      <c r="W747" s="325">
        <v>0.14</v>
      </c>
      <c r="X747" s="325">
        <v>1.3</v>
      </c>
      <c r="Y747" s="325">
        <v>29.0</v>
      </c>
      <c r="Z747" s="325">
        <v>0.0</v>
      </c>
      <c r="AA747" s="325">
        <v>26.0</v>
      </c>
      <c r="AB747" s="325">
        <v>500.0</v>
      </c>
    </row>
    <row r="748" ht="15.75" customHeight="1">
      <c r="A748" s="325">
        <v>746.0</v>
      </c>
      <c r="B748" s="325" t="s">
        <v>3024</v>
      </c>
      <c r="C748" s="325" t="s">
        <v>3023</v>
      </c>
      <c r="D748" s="325" t="s">
        <v>5174</v>
      </c>
      <c r="E748" s="325">
        <v>263.0</v>
      </c>
      <c r="F748" s="325">
        <v>1100.0</v>
      </c>
      <c r="G748" s="325">
        <v>8.5</v>
      </c>
      <c r="H748" s="325">
        <v>6.1</v>
      </c>
      <c r="I748" s="325">
        <v>6.1</v>
      </c>
      <c r="J748" s="325"/>
      <c r="K748" s="325">
        <v>8.7</v>
      </c>
      <c r="L748" s="325">
        <v>72.1</v>
      </c>
      <c r="M748" s="325">
        <v>50.5</v>
      </c>
      <c r="N748" s="325">
        <v>21.6</v>
      </c>
      <c r="O748" s="325">
        <v>4.7</v>
      </c>
      <c r="P748" s="325">
        <v>661.0</v>
      </c>
      <c r="Q748" s="325">
        <v>113.0</v>
      </c>
      <c r="R748" s="325">
        <v>1.01</v>
      </c>
      <c r="S748" s="325">
        <v>7.06</v>
      </c>
      <c r="T748" s="325"/>
      <c r="U748" s="325">
        <v>27.0</v>
      </c>
      <c r="V748" s="325">
        <v>0.1</v>
      </c>
      <c r="W748" s="325">
        <v>0.06</v>
      </c>
      <c r="X748" s="325">
        <v>2.86</v>
      </c>
      <c r="Y748" s="325">
        <v>39.0</v>
      </c>
      <c r="Z748" s="325">
        <v>0.0</v>
      </c>
      <c r="AA748" s="325">
        <v>77.0</v>
      </c>
      <c r="AB748" s="325">
        <v>1044.0</v>
      </c>
    </row>
    <row r="749" ht="15.75" customHeight="1">
      <c r="A749" s="325">
        <v>747.0</v>
      </c>
      <c r="B749" s="325" t="s">
        <v>3027</v>
      </c>
      <c r="C749" s="325" t="s">
        <v>3026</v>
      </c>
      <c r="D749" s="325" t="s">
        <v>5174</v>
      </c>
      <c r="E749" s="325">
        <v>242.0</v>
      </c>
      <c r="F749" s="325">
        <v>1013.0</v>
      </c>
      <c r="G749" s="325">
        <v>15.1</v>
      </c>
      <c r="H749" s="325">
        <v>29.0</v>
      </c>
      <c r="I749" s="325">
        <v>29.0</v>
      </c>
      <c r="J749" s="325"/>
      <c r="K749" s="325">
        <v>0.5</v>
      </c>
      <c r="L749" s="325">
        <v>46.9</v>
      </c>
      <c r="M749" s="325"/>
      <c r="N749" s="325"/>
      <c r="O749" s="325">
        <v>8.5</v>
      </c>
      <c r="P749" s="325">
        <v>147.0</v>
      </c>
      <c r="Q749" s="325">
        <v>64.0</v>
      </c>
      <c r="R749" s="325"/>
      <c r="S749" s="325">
        <v>83.6</v>
      </c>
      <c r="T749" s="325"/>
      <c r="U749" s="325"/>
      <c r="V749" s="325">
        <v>0.2</v>
      </c>
      <c r="W749" s="325">
        <v>0.41</v>
      </c>
      <c r="X749" s="325"/>
      <c r="Y749" s="325">
        <v>0.0</v>
      </c>
      <c r="Z749" s="325"/>
      <c r="AA749" s="325"/>
      <c r="AB749" s="325"/>
    </row>
    <row r="750" ht="15.75" customHeight="1">
      <c r="A750" s="325">
        <v>748.0</v>
      </c>
      <c r="B750" s="325" t="s">
        <v>3030</v>
      </c>
      <c r="C750" s="325" t="s">
        <v>3029</v>
      </c>
      <c r="D750" s="325" t="s">
        <v>5174</v>
      </c>
      <c r="E750" s="325">
        <v>113.0</v>
      </c>
      <c r="F750" s="325">
        <v>473.0</v>
      </c>
      <c r="G750" s="325">
        <v>70.6</v>
      </c>
      <c r="H750" s="325">
        <v>13.4</v>
      </c>
      <c r="I750" s="325">
        <v>13.4</v>
      </c>
      <c r="J750" s="325"/>
      <c r="K750" s="325">
        <v>0.3</v>
      </c>
      <c r="L750" s="325">
        <v>14.2</v>
      </c>
      <c r="M750" s="325"/>
      <c r="N750" s="325"/>
      <c r="O750" s="325">
        <v>1.6</v>
      </c>
      <c r="P750" s="325">
        <v>20.0</v>
      </c>
      <c r="Q750" s="325">
        <v>247.0</v>
      </c>
      <c r="R750" s="325"/>
      <c r="S750" s="325">
        <v>2.3</v>
      </c>
      <c r="T750" s="325"/>
      <c r="U750" s="325"/>
      <c r="V750" s="325"/>
      <c r="W750" s="325"/>
      <c r="X750" s="325"/>
      <c r="Y750" s="325"/>
      <c r="Z750" s="325"/>
      <c r="AA750" s="325"/>
      <c r="AB750" s="325"/>
    </row>
    <row r="751" ht="15.75" customHeight="1">
      <c r="A751" s="325">
        <v>749.0</v>
      </c>
      <c r="B751" s="325" t="s">
        <v>3033</v>
      </c>
      <c r="C751" s="325" t="s">
        <v>3032</v>
      </c>
      <c r="D751" s="325" t="s">
        <v>5174</v>
      </c>
      <c r="E751" s="325">
        <v>359.0</v>
      </c>
      <c r="F751" s="325">
        <v>1502.0</v>
      </c>
      <c r="G751" s="325">
        <v>7.2</v>
      </c>
      <c r="H751" s="325">
        <v>41.6</v>
      </c>
      <c r="I751" s="325">
        <v>41.6</v>
      </c>
      <c r="J751" s="325"/>
      <c r="K751" s="325">
        <v>1.2</v>
      </c>
      <c r="L751" s="325">
        <v>45.5</v>
      </c>
      <c r="M751" s="325"/>
      <c r="N751" s="325"/>
      <c r="O751" s="325">
        <v>4.5</v>
      </c>
      <c r="P751" s="325">
        <v>47.0</v>
      </c>
      <c r="Q751" s="325">
        <v>763.0</v>
      </c>
      <c r="R751" s="325"/>
      <c r="S751" s="325">
        <v>9.8</v>
      </c>
      <c r="T751" s="325"/>
      <c r="U751" s="325"/>
      <c r="V751" s="325">
        <v>0.84</v>
      </c>
      <c r="W751" s="325">
        <v>10.0</v>
      </c>
      <c r="X751" s="325">
        <v>2.86</v>
      </c>
      <c r="Y751" s="325"/>
      <c r="Z751" s="325"/>
      <c r="AA751" s="325"/>
      <c r="AB751" s="325"/>
    </row>
    <row r="752" ht="15.75" customHeight="1">
      <c r="A752" s="325">
        <v>750.0</v>
      </c>
      <c r="B752" s="325" t="s">
        <v>3036</v>
      </c>
      <c r="C752" s="325" t="s">
        <v>3035</v>
      </c>
      <c r="D752" s="325" t="s">
        <v>5174</v>
      </c>
      <c r="E752" s="325">
        <v>440.0</v>
      </c>
      <c r="F752" s="325">
        <v>1842.0</v>
      </c>
      <c r="G752" s="325">
        <v>6.2</v>
      </c>
      <c r="H752" s="325">
        <v>5.8</v>
      </c>
      <c r="I752" s="325">
        <v>5.8</v>
      </c>
      <c r="J752" s="325"/>
      <c r="K752" s="325">
        <v>36.3</v>
      </c>
      <c r="L752" s="325">
        <v>49.3</v>
      </c>
      <c r="M752" s="325">
        <v>28.5</v>
      </c>
      <c r="N752" s="325">
        <v>20.8</v>
      </c>
      <c r="O752" s="325">
        <v>2.3</v>
      </c>
      <c r="P752" s="325">
        <v>184.0</v>
      </c>
      <c r="Q752" s="325">
        <v>213.0</v>
      </c>
      <c r="R752" s="325">
        <v>2.15</v>
      </c>
      <c r="S752" s="325">
        <v>3.04</v>
      </c>
      <c r="T752" s="325"/>
      <c r="U752" s="325">
        <v>5.0</v>
      </c>
      <c r="V752" s="325">
        <v>0.35</v>
      </c>
      <c r="W752" s="325">
        <v>0.06</v>
      </c>
      <c r="X752" s="325">
        <v>1.3</v>
      </c>
      <c r="Y752" s="325">
        <v>3.0</v>
      </c>
      <c r="Z752" s="325">
        <v>0.0</v>
      </c>
      <c r="AA752" s="325">
        <v>16.0</v>
      </c>
      <c r="AB752" s="325">
        <v>350.0</v>
      </c>
    </row>
    <row r="753" ht="15.75" customHeight="1">
      <c r="A753" s="325">
        <v>751.0</v>
      </c>
      <c r="B753" s="325" t="s">
        <v>3039</v>
      </c>
      <c r="C753" s="325" t="s">
        <v>3038</v>
      </c>
      <c r="D753" s="325" t="s">
        <v>5174</v>
      </c>
      <c r="E753" s="325">
        <v>296.0</v>
      </c>
      <c r="F753" s="325">
        <v>1238.0</v>
      </c>
      <c r="G753" s="325">
        <v>11.4</v>
      </c>
      <c r="H753" s="325">
        <v>10.4</v>
      </c>
      <c r="I753" s="325">
        <v>10.4</v>
      </c>
      <c r="J753" s="325"/>
      <c r="K753" s="325">
        <v>2.1</v>
      </c>
      <c r="L753" s="325">
        <v>68.6</v>
      </c>
      <c r="M753" s="325">
        <v>42.4</v>
      </c>
      <c r="N753" s="325">
        <v>26.2</v>
      </c>
      <c r="O753" s="325">
        <v>1.6</v>
      </c>
      <c r="P753" s="325">
        <v>265.0</v>
      </c>
      <c r="Q753" s="325"/>
      <c r="R753" s="325"/>
      <c r="S753" s="325">
        <v>14.31</v>
      </c>
      <c r="T753" s="325"/>
      <c r="U753" s="325"/>
      <c r="V753" s="325"/>
      <c r="W753" s="325"/>
      <c r="X753" s="325"/>
      <c r="Y753" s="325">
        <v>21.0</v>
      </c>
      <c r="Z753" s="325"/>
      <c r="AA753" s="325"/>
      <c r="AB753" s="325"/>
    </row>
    <row r="754" ht="15.75" customHeight="1">
      <c r="A754" s="325">
        <v>752.0</v>
      </c>
      <c r="B754" s="325" t="s">
        <v>3042</v>
      </c>
      <c r="C754" s="325" t="s">
        <v>3041</v>
      </c>
      <c r="D754" s="325" t="s">
        <v>5174</v>
      </c>
      <c r="E754" s="325">
        <v>67.0</v>
      </c>
      <c r="F754" s="325">
        <v>280.0</v>
      </c>
      <c r="G754" s="325">
        <v>78.5</v>
      </c>
      <c r="H754" s="325">
        <v>0.0</v>
      </c>
      <c r="I754" s="325">
        <v>0.0</v>
      </c>
      <c r="J754" s="325"/>
      <c r="K754" s="325">
        <v>0.0</v>
      </c>
      <c r="L754" s="325">
        <v>19.5</v>
      </c>
      <c r="M754" s="325">
        <v>19.5</v>
      </c>
      <c r="N754" s="325">
        <v>0.0</v>
      </c>
      <c r="O754" s="325">
        <v>2.0</v>
      </c>
      <c r="P754" s="325">
        <v>107.0</v>
      </c>
      <c r="Q754" s="325">
        <v>60.0</v>
      </c>
      <c r="R754" s="325">
        <v>0.19</v>
      </c>
      <c r="S754" s="325">
        <v>5.3</v>
      </c>
      <c r="T754" s="325"/>
      <c r="U754" s="325">
        <v>5.0</v>
      </c>
      <c r="V754" s="325">
        <v>0.07</v>
      </c>
      <c r="W754" s="325">
        <v>0.13</v>
      </c>
      <c r="X754" s="325">
        <v>0.7</v>
      </c>
      <c r="Y754" s="325">
        <v>13.0</v>
      </c>
      <c r="Z754" s="325">
        <v>0.0</v>
      </c>
      <c r="AA754" s="325">
        <v>980.0</v>
      </c>
      <c r="AB754" s="325">
        <v>800.0</v>
      </c>
    </row>
    <row r="755" ht="15.75" customHeight="1">
      <c r="A755" s="325">
        <v>753.0</v>
      </c>
      <c r="B755" s="325" t="s">
        <v>3045</v>
      </c>
      <c r="C755" s="325" t="s">
        <v>3044</v>
      </c>
      <c r="D755" s="325" t="s">
        <v>5174</v>
      </c>
      <c r="E755" s="325">
        <v>19.0</v>
      </c>
      <c r="F755" s="325">
        <v>80.0</v>
      </c>
      <c r="G755" s="325">
        <v>90.5</v>
      </c>
      <c r="H755" s="325">
        <v>2.3</v>
      </c>
      <c r="I755" s="325">
        <v>2.3</v>
      </c>
      <c r="J755" s="325"/>
      <c r="K755" s="325">
        <v>0.1</v>
      </c>
      <c r="L755" s="325">
        <v>6.5</v>
      </c>
      <c r="M755" s="325">
        <v>2.1</v>
      </c>
      <c r="N755" s="325">
        <v>4.4</v>
      </c>
      <c r="O755" s="325">
        <v>0.6</v>
      </c>
      <c r="P755" s="325">
        <v>4.0</v>
      </c>
      <c r="Q755" s="325">
        <v>30.0</v>
      </c>
      <c r="R755" s="325">
        <v>0.43</v>
      </c>
      <c r="S755" s="325">
        <v>0.29</v>
      </c>
      <c r="T755" s="325">
        <v>0.0</v>
      </c>
      <c r="U755" s="325">
        <v>0.0</v>
      </c>
      <c r="V755" s="325">
        <v>0.04</v>
      </c>
      <c r="W755" s="325">
        <v>0.19</v>
      </c>
      <c r="X755" s="325">
        <v>4.09</v>
      </c>
      <c r="Y755" s="325">
        <v>1.13</v>
      </c>
      <c r="Z755" s="325"/>
      <c r="AA755" s="325">
        <v>3.0</v>
      </c>
      <c r="AB755" s="325">
        <v>303.0</v>
      </c>
    </row>
    <row r="756" ht="15.75" customHeight="1">
      <c r="A756" s="325">
        <v>754.0</v>
      </c>
      <c r="B756" s="325" t="s">
        <v>3048</v>
      </c>
      <c r="C756" s="325" t="s">
        <v>3047</v>
      </c>
      <c r="D756" s="325" t="s">
        <v>5174</v>
      </c>
      <c r="E756" s="325">
        <v>288.0</v>
      </c>
      <c r="F756" s="325">
        <v>1205.0</v>
      </c>
      <c r="G756" s="325">
        <v>52.6</v>
      </c>
      <c r="H756" s="325">
        <v>0.1</v>
      </c>
      <c r="I756" s="325">
        <v>0.1</v>
      </c>
      <c r="J756" s="325"/>
      <c r="K756" s="325">
        <v>0.1</v>
      </c>
      <c r="L756" s="325">
        <v>12.7</v>
      </c>
      <c r="M756" s="325">
        <v>12.7</v>
      </c>
      <c r="N756" s="325">
        <v>0.0</v>
      </c>
      <c r="O756" s="325">
        <v>0.3</v>
      </c>
      <c r="P756" s="325">
        <v>11.0</v>
      </c>
      <c r="Q756" s="325">
        <v>6.0</v>
      </c>
      <c r="R756" s="325">
        <v>0.11</v>
      </c>
      <c r="S756" s="325">
        <v>0.12</v>
      </c>
      <c r="T756" s="325"/>
      <c r="U756" s="325">
        <v>0.0</v>
      </c>
      <c r="V756" s="325">
        <v>0.01</v>
      </c>
      <c r="W756" s="325">
        <v>0.09</v>
      </c>
      <c r="X756" s="325">
        <v>0.43</v>
      </c>
      <c r="Y756" s="325">
        <v>0.0</v>
      </c>
      <c r="Z756" s="325">
        <v>0.0</v>
      </c>
      <c r="AA756" s="325">
        <v>9.0</v>
      </c>
      <c r="AB756" s="325">
        <v>148.0</v>
      </c>
    </row>
    <row r="757" ht="15.75" customHeight="1">
      <c r="A757" s="325">
        <v>755.0</v>
      </c>
      <c r="B757" s="325" t="s">
        <v>3051</v>
      </c>
      <c r="C757" s="325" t="s">
        <v>3050</v>
      </c>
      <c r="D757" s="325" t="s">
        <v>5176</v>
      </c>
      <c r="E757" s="325">
        <v>502.0</v>
      </c>
      <c r="F757" s="325">
        <v>2100.0</v>
      </c>
      <c r="G757" s="325">
        <v>3.0</v>
      </c>
      <c r="H757" s="325">
        <v>14.0</v>
      </c>
      <c r="I757" s="325">
        <v>14.0</v>
      </c>
      <c r="J757" s="325"/>
      <c r="K757" s="325">
        <v>25.0</v>
      </c>
      <c r="L757" s="325">
        <v>55.3</v>
      </c>
      <c r="M757" s="325"/>
      <c r="N757" s="325"/>
      <c r="O757" s="325">
        <v>2.7</v>
      </c>
      <c r="P757" s="325">
        <v>450.0</v>
      </c>
      <c r="Q757" s="325">
        <v>300.0</v>
      </c>
      <c r="R757" s="325"/>
      <c r="S757" s="325">
        <v>6.0</v>
      </c>
      <c r="T757" s="325"/>
      <c r="U757" s="325">
        <v>360.0</v>
      </c>
      <c r="V757" s="325">
        <v>0.3</v>
      </c>
      <c r="W757" s="325">
        <v>0.7</v>
      </c>
      <c r="X757" s="325">
        <v>3.7</v>
      </c>
      <c r="Y757" s="325">
        <v>40.0</v>
      </c>
      <c r="Z757" s="325"/>
      <c r="AA757" s="325"/>
      <c r="AB757" s="325"/>
    </row>
    <row r="758" ht="15.75" customHeight="1">
      <c r="A758" s="325">
        <v>756.0</v>
      </c>
      <c r="B758" s="325" t="s">
        <v>3054</v>
      </c>
      <c r="C758" s="325" t="s">
        <v>3053</v>
      </c>
      <c r="D758" s="325" t="s">
        <v>5176</v>
      </c>
      <c r="E758" s="325">
        <v>414.0</v>
      </c>
      <c r="F758" s="325">
        <v>1732.0</v>
      </c>
      <c r="G758" s="325">
        <v>3.0</v>
      </c>
      <c r="H758" s="325">
        <v>11.0</v>
      </c>
      <c r="I758" s="325">
        <v>11.0</v>
      </c>
      <c r="J758" s="325"/>
      <c r="K758" s="325">
        <v>7.4</v>
      </c>
      <c r="L758" s="325">
        <v>75.6</v>
      </c>
      <c r="M758" s="325"/>
      <c r="N758" s="325"/>
      <c r="O758" s="325">
        <v>3.0</v>
      </c>
      <c r="P758" s="325">
        <v>275.0</v>
      </c>
      <c r="Q758" s="325">
        <v>225.0</v>
      </c>
      <c r="R758" s="325"/>
      <c r="S758" s="325">
        <v>6.3</v>
      </c>
      <c r="T758" s="325"/>
      <c r="U758" s="325">
        <v>225.0</v>
      </c>
      <c r="V758" s="325">
        <v>0.2</v>
      </c>
      <c r="W758" s="325">
        <v>0.3</v>
      </c>
      <c r="X758" s="325">
        <v>3.8</v>
      </c>
      <c r="Y758" s="325">
        <v>20.0</v>
      </c>
      <c r="Z758" s="325"/>
      <c r="AA758" s="325"/>
      <c r="AB758" s="325"/>
    </row>
    <row r="759" ht="15.75" customHeight="1">
      <c r="A759" s="325">
        <v>757.0</v>
      </c>
      <c r="B759" s="325" t="s">
        <v>3057</v>
      </c>
      <c r="C759" s="325" t="s">
        <v>3056</v>
      </c>
      <c r="D759" s="325" t="s">
        <v>5176</v>
      </c>
      <c r="E759" s="325">
        <v>425.0</v>
      </c>
      <c r="F759" s="325">
        <v>1778.0</v>
      </c>
      <c r="G759" s="325">
        <v>1.5</v>
      </c>
      <c r="H759" s="325">
        <v>11.5</v>
      </c>
      <c r="I759" s="325">
        <v>11.5</v>
      </c>
      <c r="J759" s="325"/>
      <c r="K759" s="325">
        <v>7.8</v>
      </c>
      <c r="L759" s="325">
        <v>77.2</v>
      </c>
      <c r="M759" s="325"/>
      <c r="N759" s="325"/>
      <c r="O759" s="325">
        <v>2.0</v>
      </c>
      <c r="P759" s="325">
        <v>275.0</v>
      </c>
      <c r="Q759" s="325">
        <v>225.0</v>
      </c>
      <c r="R759" s="325"/>
      <c r="S759" s="325">
        <v>6.3</v>
      </c>
      <c r="T759" s="325"/>
      <c r="U759" s="325">
        <v>225.0</v>
      </c>
      <c r="V759" s="325">
        <v>0.2</v>
      </c>
      <c r="W759" s="325">
        <v>0.3</v>
      </c>
      <c r="X759" s="325">
        <v>3.8</v>
      </c>
      <c r="Y759" s="325">
        <v>20.0</v>
      </c>
      <c r="Z759" s="325"/>
      <c r="AA759" s="325"/>
      <c r="AB759" s="325"/>
    </row>
    <row r="760" ht="15.75" customHeight="1">
      <c r="A760" s="325">
        <v>758.0</v>
      </c>
      <c r="B760" s="325" t="s">
        <v>3060</v>
      </c>
      <c r="C760" s="325" t="s">
        <v>3059</v>
      </c>
      <c r="D760" s="325" t="s">
        <v>5176</v>
      </c>
      <c r="E760" s="325">
        <v>417.0</v>
      </c>
      <c r="F760" s="325">
        <v>1745.0</v>
      </c>
      <c r="G760" s="325">
        <v>3.0</v>
      </c>
      <c r="H760" s="325">
        <v>27.9</v>
      </c>
      <c r="I760" s="325">
        <v>27.9</v>
      </c>
      <c r="J760" s="325"/>
      <c r="K760" s="325">
        <v>12.0</v>
      </c>
      <c r="L760" s="325">
        <v>49.8</v>
      </c>
      <c r="M760" s="325">
        <v>49.8</v>
      </c>
      <c r="N760" s="325">
        <v>0.0</v>
      </c>
      <c r="O760" s="325">
        <v>7.3</v>
      </c>
      <c r="P760" s="325">
        <v>1070.0</v>
      </c>
      <c r="Q760" s="325">
        <v>843.0</v>
      </c>
      <c r="R760" s="325"/>
      <c r="S760" s="325">
        <v>0.4</v>
      </c>
      <c r="T760" s="325"/>
      <c r="U760" s="325"/>
      <c r="V760" s="325">
        <v>0.26</v>
      </c>
      <c r="W760" s="325">
        <v>0.89</v>
      </c>
      <c r="X760" s="325">
        <v>1.1</v>
      </c>
      <c r="Y760" s="325">
        <v>10.4</v>
      </c>
      <c r="Z760" s="325"/>
      <c r="AA760" s="325"/>
      <c r="AB760" s="325"/>
    </row>
    <row r="761" ht="15.75" customHeight="1">
      <c r="A761" s="325">
        <v>759.0</v>
      </c>
      <c r="B761" s="325" t="s">
        <v>3063</v>
      </c>
      <c r="C761" s="325" t="s">
        <v>3062</v>
      </c>
      <c r="D761" s="325" t="s">
        <v>5176</v>
      </c>
      <c r="E761" s="325">
        <v>509.0</v>
      </c>
      <c r="F761" s="325">
        <v>2130.0</v>
      </c>
      <c r="G761" s="325">
        <v>3.0</v>
      </c>
      <c r="H761" s="325">
        <v>11.4</v>
      </c>
      <c r="I761" s="325">
        <v>11.4</v>
      </c>
      <c r="J761" s="325"/>
      <c r="K761" s="325">
        <v>26.0</v>
      </c>
      <c r="L761" s="325">
        <v>57.7</v>
      </c>
      <c r="M761" s="325"/>
      <c r="N761" s="325"/>
      <c r="O761" s="325">
        <v>1.9</v>
      </c>
      <c r="P761" s="325">
        <v>320.0</v>
      </c>
      <c r="Q761" s="325">
        <v>160.0</v>
      </c>
      <c r="R761" s="325"/>
      <c r="S761" s="325">
        <v>6.0</v>
      </c>
      <c r="T761" s="325"/>
      <c r="U761" s="325">
        <v>360.0</v>
      </c>
      <c r="V761" s="325">
        <v>0.3</v>
      </c>
      <c r="W761" s="325">
        <v>0.7</v>
      </c>
      <c r="X761" s="325">
        <v>3.8</v>
      </c>
      <c r="Y761" s="325">
        <v>41.0</v>
      </c>
      <c r="Z761" s="325"/>
      <c r="AA761" s="325"/>
      <c r="AB761" s="325"/>
    </row>
    <row r="762" ht="15.75" customHeight="1">
      <c r="A762" s="325">
        <v>760.0</v>
      </c>
      <c r="B762" s="325" t="s">
        <v>3066</v>
      </c>
      <c r="C762" s="325" t="s">
        <v>3065</v>
      </c>
      <c r="D762" s="325" t="s">
        <v>5176</v>
      </c>
      <c r="E762" s="325">
        <v>380.0</v>
      </c>
      <c r="F762" s="325">
        <v>1590.0</v>
      </c>
      <c r="G762" s="325">
        <v>3.0</v>
      </c>
      <c r="H762" s="325">
        <v>9.4</v>
      </c>
      <c r="I762" s="325">
        <v>9.4</v>
      </c>
      <c r="J762" s="325"/>
      <c r="K762" s="325">
        <v>1.2</v>
      </c>
      <c r="L762" s="325">
        <v>82.9</v>
      </c>
      <c r="M762" s="325"/>
      <c r="N762" s="325"/>
      <c r="O762" s="325">
        <v>3.5</v>
      </c>
      <c r="P762" s="325">
        <v>690.0</v>
      </c>
      <c r="Q762" s="325">
        <v>570.0</v>
      </c>
      <c r="R762" s="325"/>
      <c r="S762" s="325">
        <v>15.6</v>
      </c>
      <c r="T762" s="325"/>
      <c r="U762" s="325">
        <v>563.0</v>
      </c>
      <c r="V762" s="325">
        <v>0.6</v>
      </c>
      <c r="W762" s="325">
        <v>0.7</v>
      </c>
      <c r="X762" s="325">
        <v>9.4</v>
      </c>
      <c r="Y762" s="325">
        <v>45.0</v>
      </c>
      <c r="Z762" s="325"/>
      <c r="AA762" s="325"/>
      <c r="AB762" s="325"/>
    </row>
    <row r="763" ht="15.75" customHeight="1">
      <c r="A763" s="325">
        <v>761.0</v>
      </c>
      <c r="B763" s="325" t="s">
        <v>3069</v>
      </c>
      <c r="C763" s="325" t="s">
        <v>3068</v>
      </c>
      <c r="D763" s="325" t="s">
        <v>5176</v>
      </c>
      <c r="E763" s="325">
        <v>376.0</v>
      </c>
      <c r="F763" s="325">
        <v>1573.0</v>
      </c>
      <c r="G763" s="325">
        <v>4.0</v>
      </c>
      <c r="H763" s="325">
        <v>10.7</v>
      </c>
      <c r="I763" s="325">
        <v>10.7</v>
      </c>
      <c r="J763" s="325"/>
      <c r="K763" s="325">
        <v>2.4</v>
      </c>
      <c r="L763" s="325">
        <v>77.8</v>
      </c>
      <c r="M763" s="325"/>
      <c r="N763" s="325"/>
      <c r="O763" s="325">
        <v>5.1</v>
      </c>
      <c r="P763" s="325">
        <v>690.0</v>
      </c>
      <c r="Q763" s="325">
        <v>570.0</v>
      </c>
      <c r="R763" s="325"/>
      <c r="S763" s="325">
        <v>14.7</v>
      </c>
      <c r="T763" s="325"/>
      <c r="U763" s="325">
        <v>563.0</v>
      </c>
      <c r="V763" s="325">
        <v>0.6</v>
      </c>
      <c r="W763" s="325">
        <v>0.7</v>
      </c>
      <c r="X763" s="325">
        <v>9.4</v>
      </c>
      <c r="Y763" s="325">
        <v>45.0</v>
      </c>
      <c r="Z763" s="325"/>
      <c r="AA763" s="325"/>
      <c r="AB763" s="325"/>
    </row>
    <row r="764" ht="15.75" customHeight="1">
      <c r="A764" s="325">
        <v>762.0</v>
      </c>
      <c r="B764" s="325" t="s">
        <v>3072</v>
      </c>
      <c r="C764" s="325" t="s">
        <v>3071</v>
      </c>
      <c r="D764" s="325" t="s">
        <v>5176</v>
      </c>
      <c r="E764" s="325">
        <v>458.0</v>
      </c>
      <c r="F764" s="325">
        <v>1916.0</v>
      </c>
      <c r="G764" s="325">
        <v>3.0</v>
      </c>
      <c r="H764" s="325">
        <v>16.5</v>
      </c>
      <c r="I764" s="325">
        <v>16.5</v>
      </c>
      <c r="J764" s="325"/>
      <c r="K764" s="325">
        <v>17.1</v>
      </c>
      <c r="L764" s="325">
        <v>59.6</v>
      </c>
      <c r="M764" s="325"/>
      <c r="N764" s="325"/>
      <c r="O764" s="325">
        <v>3.8</v>
      </c>
      <c r="P764" s="325">
        <v>590.0</v>
      </c>
      <c r="Q764" s="325">
        <v>460.0</v>
      </c>
      <c r="R764" s="325"/>
      <c r="S764" s="325">
        <v>6.0</v>
      </c>
      <c r="T764" s="325"/>
      <c r="U764" s="325">
        <v>329.0</v>
      </c>
      <c r="V764" s="325">
        <v>0.3</v>
      </c>
      <c r="W764" s="325">
        <v>0.4</v>
      </c>
      <c r="X764" s="325">
        <v>3.4</v>
      </c>
      <c r="Y764" s="325">
        <v>37.0</v>
      </c>
      <c r="Z764" s="325"/>
      <c r="AA764" s="325"/>
      <c r="AB764" s="325"/>
    </row>
    <row r="765" ht="15.75" customHeight="1">
      <c r="A765" s="325">
        <v>763.0</v>
      </c>
      <c r="B765" s="325" t="s">
        <v>3075</v>
      </c>
      <c r="C765" s="325" t="s">
        <v>3074</v>
      </c>
      <c r="D765" s="325" t="s">
        <v>5178</v>
      </c>
      <c r="E765" s="325">
        <v>346.0</v>
      </c>
      <c r="F765" s="325">
        <v>1448.0</v>
      </c>
      <c r="G765" s="325">
        <v>10.1</v>
      </c>
      <c r="H765" s="325">
        <v>21.6</v>
      </c>
      <c r="I765" s="325">
        <v>21.6</v>
      </c>
      <c r="J765" s="325"/>
      <c r="K765" s="325">
        <v>1.1</v>
      </c>
      <c r="L765" s="325">
        <v>64.4</v>
      </c>
      <c r="M765" s="325"/>
      <c r="N765" s="325"/>
      <c r="O765" s="325">
        <v>2.8</v>
      </c>
      <c r="P765" s="325">
        <v>102.0</v>
      </c>
      <c r="Q765" s="325">
        <v>351.0</v>
      </c>
      <c r="R765" s="325"/>
      <c r="S765" s="325">
        <v>5.5</v>
      </c>
      <c r="T765" s="325"/>
      <c r="U765" s="325">
        <v>0.0</v>
      </c>
      <c r="V765" s="325">
        <v>0.2</v>
      </c>
      <c r="W765" s="325">
        <v>0.25</v>
      </c>
      <c r="X765" s="325">
        <v>4.12</v>
      </c>
      <c r="Y765" s="325">
        <v>1.5</v>
      </c>
      <c r="Z765" s="325"/>
      <c r="AA765" s="325"/>
      <c r="AB765" s="325"/>
    </row>
    <row r="766" ht="15.75" customHeight="1">
      <c r="A766" s="325">
        <v>764.0</v>
      </c>
      <c r="B766" s="325" t="s">
        <v>3078</v>
      </c>
      <c r="C766" s="325" t="s">
        <v>3077</v>
      </c>
      <c r="D766" s="325" t="s">
        <v>5178</v>
      </c>
      <c r="E766" s="325">
        <v>85.0</v>
      </c>
      <c r="F766" s="325">
        <v>357.0</v>
      </c>
      <c r="G766" s="325">
        <v>72.6</v>
      </c>
      <c r="H766" s="325">
        <v>7.1</v>
      </c>
      <c r="I766" s="325">
        <v>7.1</v>
      </c>
      <c r="J766" s="325"/>
      <c r="K766" s="325">
        <v>0.6</v>
      </c>
      <c r="L766" s="325">
        <v>18.8</v>
      </c>
      <c r="M766" s="325">
        <v>13.7</v>
      </c>
      <c r="N766" s="325">
        <v>5.1</v>
      </c>
      <c r="O766" s="325">
        <v>0.9</v>
      </c>
      <c r="P766" s="325">
        <v>27.0</v>
      </c>
      <c r="Q766" s="325">
        <v>134.0</v>
      </c>
      <c r="R766" s="325">
        <v>1.24</v>
      </c>
      <c r="S766" s="325">
        <v>1.7</v>
      </c>
      <c r="T766" s="325"/>
      <c r="U766" s="325">
        <v>38.0</v>
      </c>
      <c r="V766" s="325">
        <v>0.28</v>
      </c>
      <c r="W766" s="325">
        <v>0.18</v>
      </c>
      <c r="X766" s="325">
        <v>2.15</v>
      </c>
      <c r="Y766" s="325">
        <v>22.3</v>
      </c>
      <c r="Z766" s="325"/>
      <c r="AA766" s="325">
        <v>3.0</v>
      </c>
      <c r="AB766" s="325">
        <v>331.0</v>
      </c>
    </row>
    <row r="767" ht="15.75" customHeight="1">
      <c r="A767" s="325">
        <v>765.0</v>
      </c>
      <c r="B767" s="325" t="s">
        <v>3081</v>
      </c>
      <c r="C767" s="325" t="s">
        <v>3080</v>
      </c>
      <c r="D767" s="325" t="s">
        <v>5178</v>
      </c>
      <c r="E767" s="325">
        <v>247.0</v>
      </c>
      <c r="F767" s="325">
        <v>1033.0</v>
      </c>
      <c r="G767" s="325">
        <v>11.5</v>
      </c>
      <c r="H767" s="325">
        <v>21.7</v>
      </c>
      <c r="I767" s="325">
        <v>21.7</v>
      </c>
      <c r="J767" s="325"/>
      <c r="K767" s="325">
        <v>3.2</v>
      </c>
      <c r="L767" s="325">
        <v>61.1</v>
      </c>
      <c r="M767" s="325">
        <v>35.6</v>
      </c>
      <c r="N767" s="325">
        <v>25.5</v>
      </c>
      <c r="O767" s="325">
        <v>2.5</v>
      </c>
      <c r="P767" s="325">
        <v>65.0</v>
      </c>
      <c r="Q767" s="325">
        <v>289.0</v>
      </c>
      <c r="R767" s="325">
        <v>3.01</v>
      </c>
      <c r="S767" s="325">
        <v>2.6</v>
      </c>
      <c r="T767" s="325"/>
      <c r="U767" s="325">
        <v>7.0</v>
      </c>
      <c r="V767" s="325">
        <v>0.25</v>
      </c>
      <c r="W767" s="325">
        <v>0.15</v>
      </c>
      <c r="X767" s="325">
        <v>3.43</v>
      </c>
      <c r="Y767" s="325">
        <v>3.5</v>
      </c>
      <c r="Z767" s="325"/>
      <c r="AA767" s="325"/>
      <c r="AB767" s="325"/>
    </row>
    <row r="768" ht="15.75" customHeight="1">
      <c r="A768" s="325">
        <v>766.0</v>
      </c>
      <c r="B768" s="325" t="s">
        <v>3083</v>
      </c>
      <c r="C768" s="325" t="s">
        <v>3082</v>
      </c>
      <c r="D768" s="325" t="s">
        <v>5178</v>
      </c>
      <c r="E768" s="325">
        <v>238.0</v>
      </c>
      <c r="F768" s="325">
        <v>997.0</v>
      </c>
      <c r="G768" s="325">
        <v>12.1</v>
      </c>
      <c r="H768" s="325">
        <v>21.4</v>
      </c>
      <c r="I768" s="325">
        <v>21.4</v>
      </c>
      <c r="J768" s="325"/>
      <c r="K768" s="325">
        <v>1.9</v>
      </c>
      <c r="L768" s="325">
        <v>61.9</v>
      </c>
      <c r="M768" s="325">
        <v>36.4</v>
      </c>
      <c r="N768" s="325">
        <v>25.5</v>
      </c>
      <c r="O768" s="325">
        <v>2.7</v>
      </c>
      <c r="P768" s="325">
        <v>60.0</v>
      </c>
      <c r="Q768" s="325">
        <v>263.0</v>
      </c>
      <c r="R768" s="325">
        <v>3.01</v>
      </c>
      <c r="S768" s="325">
        <v>7.5</v>
      </c>
      <c r="T768" s="325"/>
      <c r="U768" s="325">
        <v>7.0</v>
      </c>
      <c r="V768" s="325">
        <v>0.37</v>
      </c>
      <c r="W768" s="325">
        <v>0.19</v>
      </c>
      <c r="X768" s="325">
        <v>3.03</v>
      </c>
      <c r="Y768" s="325">
        <v>1.8</v>
      </c>
      <c r="Z768" s="325"/>
      <c r="AA768" s="325"/>
      <c r="AB768" s="325"/>
    </row>
    <row r="769" ht="15.75" customHeight="1">
      <c r="A769" s="325">
        <v>767.0</v>
      </c>
      <c r="B769" s="325" t="s">
        <v>3085</v>
      </c>
      <c r="C769" s="325" t="s">
        <v>3084</v>
      </c>
      <c r="D769" s="325" t="s">
        <v>5178</v>
      </c>
      <c r="E769" s="325">
        <v>231.0</v>
      </c>
      <c r="F769" s="325">
        <v>968.0</v>
      </c>
      <c r="G769" s="325">
        <v>12.6</v>
      </c>
      <c r="H769" s="325">
        <v>22.7</v>
      </c>
      <c r="I769" s="325">
        <v>22.7</v>
      </c>
      <c r="J769" s="325"/>
      <c r="K769" s="325">
        <v>1.6</v>
      </c>
      <c r="L769" s="325">
        <v>59.1</v>
      </c>
      <c r="M769" s="325">
        <v>34.2</v>
      </c>
      <c r="N769" s="325">
        <v>24.9</v>
      </c>
      <c r="O769" s="325">
        <v>4.0</v>
      </c>
      <c r="P769" s="325">
        <v>138.0</v>
      </c>
      <c r="Q769" s="325">
        <v>450.0</v>
      </c>
      <c r="R769" s="325">
        <v>2.79</v>
      </c>
      <c r="S769" s="325">
        <v>8.5</v>
      </c>
      <c r="T769" s="325"/>
      <c r="U769" s="325">
        <v>0.0</v>
      </c>
      <c r="V769" s="325">
        <v>0.47</v>
      </c>
      <c r="W769" s="325">
        <v>0.25</v>
      </c>
      <c r="X769" s="325">
        <v>2.03</v>
      </c>
      <c r="Y769" s="325">
        <v>5.7</v>
      </c>
      <c r="Z769" s="325"/>
      <c r="AA769" s="325"/>
      <c r="AB769" s="325"/>
    </row>
    <row r="770" ht="15.75" customHeight="1">
      <c r="A770" s="325">
        <v>768.0</v>
      </c>
      <c r="B770" s="325" t="s">
        <v>3087</v>
      </c>
      <c r="C770" s="325" t="s">
        <v>3086</v>
      </c>
      <c r="D770" s="325" t="s">
        <v>5178</v>
      </c>
      <c r="E770" s="325">
        <v>232.0</v>
      </c>
      <c r="F770" s="325">
        <v>970.0</v>
      </c>
      <c r="G770" s="325">
        <v>12.6</v>
      </c>
      <c r="H770" s="325">
        <v>21.1</v>
      </c>
      <c r="I770" s="325">
        <v>21.1</v>
      </c>
      <c r="J770" s="325"/>
      <c r="K770" s="325">
        <v>1.5</v>
      </c>
      <c r="L770" s="325">
        <v>61.0</v>
      </c>
      <c r="M770" s="325">
        <v>35.9</v>
      </c>
      <c r="N770" s="325">
        <v>25.1</v>
      </c>
      <c r="O770" s="325">
        <v>3.8</v>
      </c>
      <c r="P770" s="325">
        <v>94.0</v>
      </c>
      <c r="Q770" s="325">
        <v>455.0</v>
      </c>
      <c r="R770" s="325">
        <v>2.83</v>
      </c>
      <c r="S770" s="325">
        <v>9.7</v>
      </c>
      <c r="T770" s="325"/>
      <c r="U770" s="325">
        <v>0.0</v>
      </c>
      <c r="V770" s="325">
        <v>0.39</v>
      </c>
      <c r="W770" s="325">
        <v>0.26</v>
      </c>
      <c r="X770" s="325">
        <v>2.07</v>
      </c>
      <c r="Y770" s="325">
        <v>3.5</v>
      </c>
      <c r="Z770" s="325"/>
      <c r="AA770" s="325"/>
      <c r="AB770" s="325"/>
    </row>
    <row r="771" ht="15.75" customHeight="1">
      <c r="A771" s="325">
        <v>769.0</v>
      </c>
      <c r="B771" s="325" t="s">
        <v>3089</v>
      </c>
      <c r="C771" s="325" t="s">
        <v>3088</v>
      </c>
      <c r="D771" s="325" t="s">
        <v>5178</v>
      </c>
      <c r="E771" s="325">
        <v>244.0</v>
      </c>
      <c r="F771" s="325">
        <v>1021.0</v>
      </c>
      <c r="G771" s="325">
        <v>14.2</v>
      </c>
      <c r="H771" s="325">
        <v>20.3</v>
      </c>
      <c r="I771" s="325">
        <v>20.3</v>
      </c>
      <c r="J771" s="325"/>
      <c r="K771" s="325">
        <v>2.2</v>
      </c>
      <c r="L771" s="325">
        <v>59.5</v>
      </c>
      <c r="M771" s="325">
        <v>38.1</v>
      </c>
      <c r="N771" s="325">
        <v>21.4</v>
      </c>
      <c r="O771" s="325">
        <v>3.8</v>
      </c>
      <c r="P771" s="325">
        <v>99.0</v>
      </c>
      <c r="Q771" s="325">
        <v>386.0</v>
      </c>
      <c r="R771" s="325">
        <v>2.76</v>
      </c>
      <c r="S771" s="325">
        <v>5.81</v>
      </c>
      <c r="T771" s="325"/>
      <c r="U771" s="325">
        <v>0.0</v>
      </c>
      <c r="V771" s="325">
        <v>0.31</v>
      </c>
      <c r="W771" s="325">
        <v>0.22</v>
      </c>
      <c r="X771" s="325">
        <v>1.84</v>
      </c>
      <c r="Y771" s="325">
        <v>4.5</v>
      </c>
      <c r="Z771" s="325"/>
      <c r="AA771" s="325">
        <v>25.0</v>
      </c>
      <c r="AB771" s="325">
        <v>1083.0</v>
      </c>
    </row>
    <row r="772" ht="15.75" customHeight="1">
      <c r="A772" s="325">
        <v>770.0</v>
      </c>
      <c r="B772" s="325" t="s">
        <v>3091</v>
      </c>
      <c r="C772" s="325" t="s">
        <v>3090</v>
      </c>
      <c r="D772" s="325" t="s">
        <v>5178</v>
      </c>
      <c r="E772" s="325">
        <v>232.0</v>
      </c>
      <c r="F772" s="325">
        <v>971.0</v>
      </c>
      <c r="G772" s="325">
        <v>13.4</v>
      </c>
      <c r="H772" s="325">
        <v>20.3</v>
      </c>
      <c r="I772" s="325">
        <v>20.3</v>
      </c>
      <c r="J772" s="325"/>
      <c r="K772" s="325">
        <v>1.5</v>
      </c>
      <c r="L772" s="325">
        <v>61.5</v>
      </c>
      <c r="M772" s="325">
        <v>36.6</v>
      </c>
      <c r="N772" s="325">
        <v>24.9</v>
      </c>
      <c r="O772" s="325">
        <v>3.3</v>
      </c>
      <c r="P772" s="325">
        <v>153.0</v>
      </c>
      <c r="Q772" s="325">
        <v>314.0</v>
      </c>
      <c r="R772" s="325">
        <v>2.79</v>
      </c>
      <c r="S772" s="325">
        <v>6.6</v>
      </c>
      <c r="T772" s="325"/>
      <c r="U772" s="325">
        <v>0.0</v>
      </c>
      <c r="V772" s="325">
        <v>0.6</v>
      </c>
      <c r="W772" s="325">
        <v>0.22</v>
      </c>
      <c r="X772" s="325">
        <v>2.27</v>
      </c>
      <c r="Y772" s="325">
        <v>4.5</v>
      </c>
      <c r="Z772" s="325"/>
      <c r="AA772" s="325">
        <v>25.0</v>
      </c>
      <c r="AB772" s="325">
        <v>1083.0</v>
      </c>
    </row>
    <row r="773" ht="15.75" customHeight="1">
      <c r="A773" s="325">
        <v>771.0</v>
      </c>
      <c r="B773" s="325" t="s">
        <v>3093</v>
      </c>
      <c r="C773" s="325" t="s">
        <v>3092</v>
      </c>
      <c r="D773" s="325" t="s">
        <v>5178</v>
      </c>
      <c r="E773" s="325">
        <v>236.0</v>
      </c>
      <c r="F773" s="325">
        <v>985.0</v>
      </c>
      <c r="G773" s="325">
        <v>12.8</v>
      </c>
      <c r="H773" s="325">
        <v>21.7</v>
      </c>
      <c r="I773" s="325">
        <v>21.7</v>
      </c>
      <c r="J773" s="325"/>
      <c r="K773" s="325">
        <v>1.8</v>
      </c>
      <c r="L773" s="325">
        <v>60.3</v>
      </c>
      <c r="M773" s="325">
        <v>35.7</v>
      </c>
      <c r="N773" s="325">
        <v>24.5</v>
      </c>
      <c r="O773" s="325">
        <v>3.4</v>
      </c>
      <c r="P773" s="325">
        <v>67.0</v>
      </c>
      <c r="Q773" s="325">
        <v>289.0</v>
      </c>
      <c r="R773" s="325">
        <v>2.4</v>
      </c>
      <c r="S773" s="325">
        <v>5.41</v>
      </c>
      <c r="T773" s="325"/>
      <c r="U773" s="325">
        <v>0.0</v>
      </c>
      <c r="V773" s="325">
        <v>0.59</v>
      </c>
      <c r="W773" s="325">
        <v>0.17</v>
      </c>
      <c r="X773" s="325">
        <v>1.6</v>
      </c>
      <c r="Y773" s="325">
        <v>4.5</v>
      </c>
      <c r="Z773" s="325"/>
      <c r="AA773" s="325"/>
      <c r="AB773" s="325"/>
    </row>
    <row r="774" ht="15.75" customHeight="1">
      <c r="A774" s="325">
        <v>772.0</v>
      </c>
      <c r="B774" s="325" t="s">
        <v>3095</v>
      </c>
      <c r="C774" s="325" t="s">
        <v>3094</v>
      </c>
      <c r="D774" s="325" t="s">
        <v>5178</v>
      </c>
      <c r="E774" s="325">
        <v>334.0</v>
      </c>
      <c r="F774" s="325">
        <v>1397.0</v>
      </c>
      <c r="G774" s="325">
        <v>12.9</v>
      </c>
      <c r="H774" s="325">
        <v>17.3</v>
      </c>
      <c r="I774" s="325">
        <v>17.3</v>
      </c>
      <c r="J774" s="325"/>
      <c r="K774" s="325">
        <v>0.9</v>
      </c>
      <c r="L774" s="325">
        <v>65.2</v>
      </c>
      <c r="M774" s="325"/>
      <c r="N774" s="325"/>
      <c r="O774" s="325">
        <v>3.7</v>
      </c>
      <c r="P774" s="325">
        <v>104.0</v>
      </c>
      <c r="Q774" s="325">
        <v>396.0</v>
      </c>
      <c r="R774" s="325"/>
      <c r="S774" s="325">
        <v>8.4</v>
      </c>
      <c r="T774" s="325"/>
      <c r="U774" s="325"/>
      <c r="V774" s="325">
        <v>0.15</v>
      </c>
      <c r="W774" s="325">
        <v>0.21</v>
      </c>
      <c r="X774" s="325">
        <v>2.01</v>
      </c>
      <c r="Y774" s="325"/>
      <c r="Z774" s="325"/>
      <c r="AA774" s="325"/>
      <c r="AB774" s="325"/>
    </row>
    <row r="775" ht="15.75" customHeight="1">
      <c r="A775" s="325">
        <v>773.0</v>
      </c>
      <c r="B775" s="325" t="s">
        <v>3097</v>
      </c>
      <c r="C775" s="325" t="s">
        <v>3096</v>
      </c>
      <c r="D775" s="325" t="s">
        <v>5178</v>
      </c>
      <c r="E775" s="325">
        <v>227.0</v>
      </c>
      <c r="F775" s="325">
        <v>951.0</v>
      </c>
      <c r="G775" s="325">
        <v>13.3</v>
      </c>
      <c r="H775" s="325">
        <v>24.2</v>
      </c>
      <c r="I775" s="325">
        <v>24.2</v>
      </c>
      <c r="J775" s="325"/>
      <c r="K775" s="325">
        <v>1.6</v>
      </c>
      <c r="L775" s="325">
        <v>56.8</v>
      </c>
      <c r="M775" s="325">
        <v>31.9</v>
      </c>
      <c r="N775" s="325">
        <v>24.9</v>
      </c>
      <c r="O775" s="325">
        <v>4.1</v>
      </c>
      <c r="P775" s="325">
        <v>80.0</v>
      </c>
      <c r="Q775" s="325">
        <v>511.0</v>
      </c>
      <c r="R775" s="325">
        <v>2.79</v>
      </c>
      <c r="S775" s="325">
        <v>7.3</v>
      </c>
      <c r="T775" s="325"/>
      <c r="U775" s="325">
        <v>0.0</v>
      </c>
      <c r="V775" s="325">
        <v>0.11</v>
      </c>
      <c r="W775" s="325">
        <v>0.23</v>
      </c>
      <c r="X775" s="325">
        <v>1.98</v>
      </c>
      <c r="Y775" s="325">
        <v>4.5</v>
      </c>
      <c r="Z775" s="325"/>
      <c r="AA775" s="325"/>
      <c r="AB775" s="325"/>
    </row>
    <row r="776" ht="15.75" customHeight="1">
      <c r="A776" s="325">
        <v>774.0</v>
      </c>
      <c r="B776" s="325" t="s">
        <v>3099</v>
      </c>
      <c r="C776" s="325" t="s">
        <v>3098</v>
      </c>
      <c r="D776" s="325" t="s">
        <v>5178</v>
      </c>
      <c r="E776" s="325">
        <v>267.0</v>
      </c>
      <c r="F776" s="325">
        <v>1119.0</v>
      </c>
      <c r="G776" s="325">
        <v>12.5</v>
      </c>
      <c r="H776" s="325">
        <v>22.9</v>
      </c>
      <c r="I776" s="325">
        <v>22.9</v>
      </c>
      <c r="J776" s="325"/>
      <c r="K776" s="325">
        <v>1.5</v>
      </c>
      <c r="L776" s="325">
        <v>58.3</v>
      </c>
      <c r="M776" s="325">
        <v>43.1</v>
      </c>
      <c r="N776" s="325">
        <v>15.2</v>
      </c>
      <c r="O776" s="325">
        <v>4.8</v>
      </c>
      <c r="P776" s="325">
        <v>137.0</v>
      </c>
      <c r="Q776" s="325">
        <v>274.0</v>
      </c>
      <c r="R776" s="325">
        <v>3.67</v>
      </c>
      <c r="S776" s="325">
        <v>5.1</v>
      </c>
      <c r="T776" s="325"/>
      <c r="U776" s="325">
        <v>0.0</v>
      </c>
      <c r="V776" s="325">
        <v>0.23</v>
      </c>
      <c r="W776" s="325">
        <v>0.05</v>
      </c>
      <c r="X776" s="325">
        <v>2.9</v>
      </c>
      <c r="Y776" s="325">
        <v>2.5</v>
      </c>
      <c r="Z776" s="325"/>
      <c r="AA776" s="325"/>
      <c r="AB776" s="325"/>
    </row>
    <row r="777" ht="15.75" customHeight="1">
      <c r="A777" s="325">
        <v>775.0</v>
      </c>
      <c r="B777" s="325" t="s">
        <v>3101</v>
      </c>
      <c r="C777" s="325" t="s">
        <v>3100</v>
      </c>
      <c r="D777" s="325" t="s">
        <v>5178</v>
      </c>
      <c r="E777" s="325">
        <v>67.0</v>
      </c>
      <c r="F777" s="325">
        <v>279.0</v>
      </c>
      <c r="G777" s="325">
        <v>75.8</v>
      </c>
      <c r="H777" s="325">
        <v>5.1</v>
      </c>
      <c r="I777" s="325">
        <v>5.1</v>
      </c>
      <c r="J777" s="325"/>
      <c r="K777" s="325">
        <v>0.4</v>
      </c>
      <c r="L777" s="325">
        <v>17.5</v>
      </c>
      <c r="M777" s="325">
        <v>11.2</v>
      </c>
      <c r="N777" s="325">
        <v>6.3</v>
      </c>
      <c r="O777" s="325">
        <v>1.2</v>
      </c>
      <c r="P777" s="325">
        <v>46.0</v>
      </c>
      <c r="Q777" s="325">
        <v>75.0</v>
      </c>
      <c r="R777" s="325">
        <v>1.38</v>
      </c>
      <c r="S777" s="325">
        <v>1.4</v>
      </c>
      <c r="T777" s="325"/>
      <c r="U777" s="325">
        <v>0.0</v>
      </c>
      <c r="V777" s="325">
        <v>0.01</v>
      </c>
      <c r="W777" s="325">
        <v>0.0</v>
      </c>
      <c r="X777" s="325">
        <v>0.59</v>
      </c>
      <c r="Y777" s="325">
        <v>0.0</v>
      </c>
      <c r="Z777" s="325"/>
      <c r="AA777" s="325"/>
      <c r="AB777" s="325"/>
    </row>
    <row r="778" ht="15.75" customHeight="1">
      <c r="A778" s="325">
        <v>776.0</v>
      </c>
      <c r="B778" s="325" t="s">
        <v>3103</v>
      </c>
      <c r="C778" s="325" t="s">
        <v>3102</v>
      </c>
      <c r="D778" s="325" t="s">
        <v>5178</v>
      </c>
      <c r="E778" s="325">
        <v>232.0</v>
      </c>
      <c r="F778" s="325">
        <v>970.0</v>
      </c>
      <c r="G778" s="325">
        <v>13.2</v>
      </c>
      <c r="H778" s="325">
        <v>20.7</v>
      </c>
      <c r="I778" s="325">
        <v>20.7</v>
      </c>
      <c r="J778" s="325"/>
      <c r="K778" s="325">
        <v>2.1</v>
      </c>
      <c r="L778" s="325">
        <v>59.9</v>
      </c>
      <c r="M778" s="325">
        <v>35.0</v>
      </c>
      <c r="N778" s="325">
        <v>24.9</v>
      </c>
      <c r="O778" s="325">
        <v>4.1</v>
      </c>
      <c r="P778" s="325">
        <v>170.0</v>
      </c>
      <c r="Q778" s="325">
        <v>447.0</v>
      </c>
      <c r="R778" s="325">
        <v>2.79</v>
      </c>
      <c r="S778" s="325">
        <v>7.0</v>
      </c>
      <c r="T778" s="325"/>
      <c r="U778" s="325">
        <v>0.0</v>
      </c>
      <c r="V778" s="325">
        <v>0.4</v>
      </c>
      <c r="W778" s="325">
        <v>0.38</v>
      </c>
      <c r="X778" s="325">
        <v>1.58</v>
      </c>
      <c r="Y778" s="325">
        <v>4.5</v>
      </c>
      <c r="Z778" s="325"/>
      <c r="AA778" s="325"/>
      <c r="AB778" s="325"/>
    </row>
    <row r="779" ht="15.75" customHeight="1">
      <c r="A779" s="325">
        <v>777.0</v>
      </c>
      <c r="B779" s="325" t="s">
        <v>3105</v>
      </c>
      <c r="C779" s="325" t="s">
        <v>3104</v>
      </c>
      <c r="D779" s="325" t="s">
        <v>5178</v>
      </c>
      <c r="E779" s="325">
        <v>236.0</v>
      </c>
      <c r="F779" s="325">
        <v>988.0</v>
      </c>
      <c r="G779" s="325">
        <v>11.7</v>
      </c>
      <c r="H779" s="325">
        <v>21.9</v>
      </c>
      <c r="I779" s="325">
        <v>21.9</v>
      </c>
      <c r="J779" s="325"/>
      <c r="K779" s="325">
        <v>2.1</v>
      </c>
      <c r="L779" s="325">
        <v>60.1</v>
      </c>
      <c r="M779" s="325">
        <v>35.0</v>
      </c>
      <c r="N779" s="325">
        <v>25.1</v>
      </c>
      <c r="O779" s="325">
        <v>4.2</v>
      </c>
      <c r="P779" s="325">
        <v>138.0</v>
      </c>
      <c r="Q779" s="325">
        <v>351.0</v>
      </c>
      <c r="R779" s="325">
        <v>2.83</v>
      </c>
      <c r="S779" s="325">
        <v>6.6</v>
      </c>
      <c r="T779" s="325"/>
      <c r="U779" s="325">
        <v>0.0</v>
      </c>
      <c r="V779" s="325">
        <v>0.16</v>
      </c>
      <c r="W779" s="325">
        <v>0.01</v>
      </c>
      <c r="X779" s="325">
        <v>1.5</v>
      </c>
      <c r="Y779" s="325">
        <v>6.3</v>
      </c>
      <c r="Z779" s="325"/>
      <c r="AA779" s="325">
        <v>43.0</v>
      </c>
      <c r="AB779" s="325">
        <v>1212.0</v>
      </c>
    </row>
    <row r="780" ht="15.75" customHeight="1">
      <c r="A780" s="325">
        <v>778.0</v>
      </c>
      <c r="B780" s="325" t="s">
        <v>3107</v>
      </c>
      <c r="C780" s="325" t="s">
        <v>3106</v>
      </c>
      <c r="D780" s="325" t="s">
        <v>5178</v>
      </c>
      <c r="E780" s="325">
        <v>43.0</v>
      </c>
      <c r="F780" s="325">
        <v>180.0</v>
      </c>
      <c r="G780" s="325">
        <v>77.8</v>
      </c>
      <c r="H780" s="325">
        <v>5.2</v>
      </c>
      <c r="I780" s="325">
        <v>5.2</v>
      </c>
      <c r="J780" s="325"/>
      <c r="K780" s="325">
        <v>0.5</v>
      </c>
      <c r="L780" s="325">
        <v>15.5</v>
      </c>
      <c r="M780" s="325">
        <v>5.1</v>
      </c>
      <c r="N780" s="325">
        <v>10.4</v>
      </c>
      <c r="O780" s="325">
        <v>1.0</v>
      </c>
      <c r="P780" s="325">
        <v>45.0</v>
      </c>
      <c r="Q780" s="325">
        <v>85.0</v>
      </c>
      <c r="R780" s="325">
        <v>1.06</v>
      </c>
      <c r="S780" s="325">
        <v>1.6</v>
      </c>
      <c r="T780" s="325"/>
      <c r="U780" s="325">
        <v>0.0</v>
      </c>
      <c r="V780" s="325">
        <v>0.01</v>
      </c>
      <c r="W780" s="325">
        <v>0.0</v>
      </c>
      <c r="X780" s="325">
        <v>0.29</v>
      </c>
      <c r="Y780" s="325">
        <v>0.0</v>
      </c>
      <c r="Z780" s="325"/>
      <c r="AA780" s="325"/>
      <c r="AB780" s="325"/>
    </row>
    <row r="781" ht="15.75" customHeight="1">
      <c r="A781" s="325">
        <v>779.0</v>
      </c>
      <c r="B781" s="325" t="s">
        <v>3109</v>
      </c>
      <c r="C781" s="325" t="s">
        <v>3108</v>
      </c>
      <c r="D781" s="325" t="s">
        <v>5178</v>
      </c>
      <c r="E781" s="325">
        <v>102.0</v>
      </c>
      <c r="F781" s="325">
        <v>427.0</v>
      </c>
      <c r="G781" s="325">
        <v>58.4</v>
      </c>
      <c r="H781" s="325">
        <v>9.7</v>
      </c>
      <c r="I781" s="325">
        <v>9.7</v>
      </c>
      <c r="J781" s="325"/>
      <c r="K781" s="325">
        <v>0.6</v>
      </c>
      <c r="L781" s="325">
        <v>29.6</v>
      </c>
      <c r="M781" s="325">
        <v>15.6</v>
      </c>
      <c r="N781" s="325">
        <v>14.0</v>
      </c>
      <c r="O781" s="325">
        <v>1.7</v>
      </c>
      <c r="P781" s="325">
        <v>60.0</v>
      </c>
      <c r="Q781" s="325">
        <v>287.0</v>
      </c>
      <c r="R781" s="325"/>
      <c r="S781" s="325">
        <v>2.18</v>
      </c>
      <c r="T781" s="325">
        <v>0.0</v>
      </c>
      <c r="U781" s="325">
        <v>0.0</v>
      </c>
      <c r="V781" s="325">
        <v>0.17</v>
      </c>
      <c r="W781" s="325">
        <v>0.07</v>
      </c>
      <c r="X781" s="325">
        <v>1.54</v>
      </c>
      <c r="Y781" s="325">
        <v>5.22</v>
      </c>
      <c r="Z781" s="325"/>
      <c r="AA781" s="325">
        <v>3.0</v>
      </c>
      <c r="AB781" s="325"/>
    </row>
    <row r="782" ht="15.75" customHeight="1">
      <c r="A782" s="325">
        <v>780.0</v>
      </c>
      <c r="B782" s="325" t="s">
        <v>3111</v>
      </c>
      <c r="C782" s="325" t="s">
        <v>3110</v>
      </c>
      <c r="D782" s="325" t="s">
        <v>5178</v>
      </c>
      <c r="E782" s="325">
        <v>238.0</v>
      </c>
      <c r="F782" s="325">
        <v>996.0</v>
      </c>
      <c r="G782" s="325">
        <v>12.2</v>
      </c>
      <c r="H782" s="325">
        <v>19.2</v>
      </c>
      <c r="I782" s="325">
        <v>19.2</v>
      </c>
      <c r="J782" s="325"/>
      <c r="K782" s="325">
        <v>1.8</v>
      </c>
      <c r="L782" s="325">
        <v>63.3</v>
      </c>
      <c r="M782" s="325">
        <v>38.4</v>
      </c>
      <c r="N782" s="325">
        <v>24.9</v>
      </c>
      <c r="O782" s="325">
        <v>3.5</v>
      </c>
      <c r="P782" s="325">
        <v>149.0</v>
      </c>
      <c r="Q782" s="325">
        <v>362.0</v>
      </c>
      <c r="R782" s="325">
        <v>2.79</v>
      </c>
      <c r="S782" s="325">
        <v>4.0</v>
      </c>
      <c r="T782" s="325"/>
      <c r="U782" s="325">
        <v>0.0</v>
      </c>
      <c r="V782" s="325">
        <v>0.41</v>
      </c>
      <c r="W782" s="325">
        <v>0.45</v>
      </c>
      <c r="X782" s="325">
        <v>2.65</v>
      </c>
      <c r="Y782" s="325">
        <v>4.5</v>
      </c>
      <c r="Z782" s="325"/>
      <c r="AA782" s="325">
        <v>43.0</v>
      </c>
      <c r="AB782" s="325">
        <v>1212.0</v>
      </c>
    </row>
    <row r="783" ht="15.75" customHeight="1">
      <c r="A783" s="325">
        <v>781.0</v>
      </c>
      <c r="B783" s="325" t="s">
        <v>3113</v>
      </c>
      <c r="C783" s="325" t="s">
        <v>3112</v>
      </c>
      <c r="D783" s="325" t="s">
        <v>5178</v>
      </c>
      <c r="E783" s="325">
        <v>228.0</v>
      </c>
      <c r="F783" s="325">
        <v>955.0</v>
      </c>
      <c r="G783" s="325">
        <v>13.5</v>
      </c>
      <c r="H783" s="325">
        <v>21.2</v>
      </c>
      <c r="I783" s="325">
        <v>21.2</v>
      </c>
      <c r="J783" s="325"/>
      <c r="K783" s="325">
        <v>1.4</v>
      </c>
      <c r="L783" s="325">
        <v>60.0</v>
      </c>
      <c r="M783" s="325">
        <v>35.1</v>
      </c>
      <c r="N783" s="325">
        <v>24.9</v>
      </c>
      <c r="O783" s="325">
        <v>3.9</v>
      </c>
      <c r="P783" s="325">
        <v>129.0</v>
      </c>
      <c r="Q783" s="325">
        <v>413.0</v>
      </c>
      <c r="R783" s="325">
        <v>2.79</v>
      </c>
      <c r="S783" s="325">
        <v>9.9</v>
      </c>
      <c r="T783" s="325"/>
      <c r="U783" s="325">
        <v>0.0</v>
      </c>
      <c r="V783" s="325">
        <v>0.32</v>
      </c>
      <c r="W783" s="325">
        <v>0.23</v>
      </c>
      <c r="X783" s="325">
        <v>1.75</v>
      </c>
      <c r="Y783" s="325">
        <v>4.5</v>
      </c>
      <c r="Z783" s="325"/>
      <c r="AA783" s="325"/>
      <c r="AB783" s="325"/>
    </row>
    <row r="784" ht="15.75" customHeight="1">
      <c r="A784" s="325">
        <v>782.0</v>
      </c>
      <c r="B784" s="325" t="s">
        <v>3115</v>
      </c>
      <c r="C784" s="325" t="s">
        <v>3114</v>
      </c>
      <c r="D784" s="325" t="s">
        <v>5178</v>
      </c>
      <c r="E784" s="325">
        <v>227.0</v>
      </c>
      <c r="F784" s="325">
        <v>950.0</v>
      </c>
      <c r="G784" s="325">
        <v>13.3</v>
      </c>
      <c r="H784" s="325">
        <v>23.3</v>
      </c>
      <c r="I784" s="325">
        <v>23.3</v>
      </c>
      <c r="J784" s="325"/>
      <c r="K784" s="325">
        <v>2.7</v>
      </c>
      <c r="L784" s="325">
        <v>56.9</v>
      </c>
      <c r="M784" s="325">
        <v>30.5</v>
      </c>
      <c r="N784" s="325">
        <v>26.4</v>
      </c>
      <c r="O784" s="325">
        <v>3.9</v>
      </c>
      <c r="P784" s="325">
        <v>97.0</v>
      </c>
      <c r="Q784" s="325">
        <v>387.0</v>
      </c>
      <c r="R784" s="325">
        <v>3.96</v>
      </c>
      <c r="S784" s="325">
        <v>6.65</v>
      </c>
      <c r="T784" s="325">
        <v>0.0</v>
      </c>
      <c r="U784" s="325">
        <v>0.0</v>
      </c>
      <c r="V784" s="325">
        <v>0.5</v>
      </c>
      <c r="W784" s="325">
        <v>0.44</v>
      </c>
      <c r="X784" s="325">
        <v>1.57</v>
      </c>
      <c r="Y784" s="325">
        <v>2.1</v>
      </c>
      <c r="Z784" s="325"/>
      <c r="AA784" s="325"/>
      <c r="AB784" s="325"/>
    </row>
    <row r="785" ht="15.75" customHeight="1">
      <c r="A785" s="325">
        <v>783.0</v>
      </c>
      <c r="B785" s="325" t="s">
        <v>3117</v>
      </c>
      <c r="C785" s="325" t="s">
        <v>3116</v>
      </c>
      <c r="D785" s="325" t="s">
        <v>5178</v>
      </c>
      <c r="E785" s="325">
        <v>234.0</v>
      </c>
      <c r="F785" s="325">
        <v>978.0</v>
      </c>
      <c r="G785" s="325">
        <v>12.6</v>
      </c>
      <c r="H785" s="325">
        <v>19.2</v>
      </c>
      <c r="I785" s="325">
        <v>19.2</v>
      </c>
      <c r="J785" s="325"/>
      <c r="K785" s="325">
        <v>1.4</v>
      </c>
      <c r="L785" s="325">
        <v>63.1</v>
      </c>
      <c r="M785" s="325">
        <v>38.2</v>
      </c>
      <c r="N785" s="325">
        <v>24.9</v>
      </c>
      <c r="O785" s="325">
        <v>3.7</v>
      </c>
      <c r="P785" s="325">
        <v>95.0</v>
      </c>
      <c r="Q785" s="325">
        <v>392.0</v>
      </c>
      <c r="R785" s="325">
        <v>2.79</v>
      </c>
      <c r="S785" s="325">
        <v>4.2</v>
      </c>
      <c r="T785" s="325"/>
      <c r="U785" s="325">
        <v>0.0</v>
      </c>
      <c r="V785" s="325">
        <v>0.63</v>
      </c>
      <c r="W785" s="325">
        <v>0.23</v>
      </c>
      <c r="X785" s="325">
        <v>2.45</v>
      </c>
      <c r="Y785" s="325">
        <v>4.5</v>
      </c>
      <c r="Z785" s="325"/>
      <c r="AA785" s="325"/>
      <c r="AB785" s="325"/>
    </row>
    <row r="786" ht="15.75" customHeight="1">
      <c r="A786" s="325">
        <v>784.0</v>
      </c>
      <c r="B786" s="325" t="s">
        <v>3119</v>
      </c>
      <c r="C786" s="325" t="s">
        <v>3118</v>
      </c>
      <c r="D786" s="325" t="s">
        <v>5178</v>
      </c>
      <c r="E786" s="325">
        <v>223.0</v>
      </c>
      <c r="F786" s="325">
        <v>934.0</v>
      </c>
      <c r="G786" s="325">
        <v>15.1</v>
      </c>
      <c r="H786" s="325">
        <v>21.4</v>
      </c>
      <c r="I786" s="325">
        <v>21.4</v>
      </c>
      <c r="J786" s="325"/>
      <c r="K786" s="325">
        <v>1.6</v>
      </c>
      <c r="L786" s="325">
        <v>58.2</v>
      </c>
      <c r="M786" s="325">
        <v>33.3</v>
      </c>
      <c r="N786" s="325">
        <v>24.9</v>
      </c>
      <c r="O786" s="325">
        <v>3.7</v>
      </c>
      <c r="P786" s="325">
        <v>72.0</v>
      </c>
      <c r="Q786" s="325">
        <v>399.0</v>
      </c>
      <c r="R786" s="325">
        <v>2.79</v>
      </c>
      <c r="S786" s="325">
        <v>9.8</v>
      </c>
      <c r="T786" s="325"/>
      <c r="U786" s="325">
        <v>0.0</v>
      </c>
      <c r="V786" s="325">
        <v>0.61</v>
      </c>
      <c r="W786" s="325">
        <v>0.3</v>
      </c>
      <c r="X786" s="325">
        <v>2.25</v>
      </c>
      <c r="Y786" s="325">
        <v>2.6</v>
      </c>
      <c r="Z786" s="325"/>
      <c r="AA786" s="325"/>
      <c r="AB786" s="325"/>
    </row>
    <row r="787" ht="15.75" customHeight="1">
      <c r="A787" s="325">
        <v>785.0</v>
      </c>
      <c r="B787" s="325" t="s">
        <v>3121</v>
      </c>
      <c r="C787" s="325" t="s">
        <v>3120</v>
      </c>
      <c r="D787" s="325" t="s">
        <v>5178</v>
      </c>
      <c r="E787" s="325">
        <v>100.0</v>
      </c>
      <c r="F787" s="325">
        <v>419.0</v>
      </c>
      <c r="G787" s="325">
        <v>73.2</v>
      </c>
      <c r="H787" s="325">
        <v>8.4</v>
      </c>
      <c r="I787" s="325">
        <v>8.4</v>
      </c>
      <c r="J787" s="325"/>
      <c r="K787" s="325">
        <v>0.4</v>
      </c>
      <c r="L787" s="325">
        <v>16.6</v>
      </c>
      <c r="M787" s="325"/>
      <c r="N787" s="325"/>
      <c r="O787" s="325">
        <v>1.4</v>
      </c>
      <c r="P787" s="325">
        <v>26.0</v>
      </c>
      <c r="Q787" s="325">
        <v>149.0</v>
      </c>
      <c r="R787" s="325"/>
      <c r="S787" s="325">
        <v>2.7</v>
      </c>
      <c r="T787" s="325"/>
      <c r="U787" s="325">
        <v>12.0</v>
      </c>
      <c r="V787" s="325">
        <v>0.26</v>
      </c>
      <c r="W787" s="325">
        <v>0.2</v>
      </c>
      <c r="X787" s="325">
        <v>1.0</v>
      </c>
      <c r="Y787" s="325">
        <v>6.1</v>
      </c>
      <c r="Z787" s="325"/>
      <c r="AA787" s="325"/>
      <c r="AB787" s="325"/>
    </row>
    <row r="788" ht="15.75" customHeight="1">
      <c r="A788" s="325">
        <v>786.0</v>
      </c>
      <c r="B788" s="325" t="s">
        <v>3123</v>
      </c>
      <c r="C788" s="325" t="s">
        <v>3122</v>
      </c>
      <c r="D788" s="325" t="s">
        <v>5178</v>
      </c>
      <c r="E788" s="325">
        <v>230.0</v>
      </c>
      <c r="F788" s="325">
        <v>963.0</v>
      </c>
      <c r="G788" s="325">
        <v>13.1</v>
      </c>
      <c r="H788" s="325">
        <v>21.3</v>
      </c>
      <c r="I788" s="325">
        <v>21.3</v>
      </c>
      <c r="J788" s="325"/>
      <c r="K788" s="325">
        <v>1.2</v>
      </c>
      <c r="L788" s="325">
        <v>60.8</v>
      </c>
      <c r="M788" s="325">
        <v>35.9</v>
      </c>
      <c r="N788" s="325">
        <v>24.9</v>
      </c>
      <c r="O788" s="325">
        <v>3.6</v>
      </c>
      <c r="P788" s="325">
        <v>104.0</v>
      </c>
      <c r="Q788" s="325">
        <v>397.0</v>
      </c>
      <c r="R788" s="325">
        <v>2.79</v>
      </c>
      <c r="S788" s="325">
        <v>7.8</v>
      </c>
      <c r="T788" s="325"/>
      <c r="U788" s="325">
        <v>0.0</v>
      </c>
      <c r="V788" s="325">
        <v>0.2</v>
      </c>
      <c r="W788" s="325">
        <v>0.2</v>
      </c>
      <c r="X788" s="325">
        <v>1.44</v>
      </c>
      <c r="Y788" s="325">
        <v>4.5</v>
      </c>
      <c r="Z788" s="325"/>
      <c r="AA788" s="325"/>
      <c r="AB788" s="325"/>
    </row>
    <row r="789" ht="15.75" customHeight="1">
      <c r="A789" s="325">
        <v>787.0</v>
      </c>
      <c r="B789" s="325" t="s">
        <v>3125</v>
      </c>
      <c r="C789" s="325" t="s">
        <v>3124</v>
      </c>
      <c r="D789" s="325" t="s">
        <v>5178</v>
      </c>
      <c r="E789" s="325">
        <v>236.0</v>
      </c>
      <c r="F789" s="325">
        <v>988.0</v>
      </c>
      <c r="G789" s="325">
        <v>12.4</v>
      </c>
      <c r="H789" s="325">
        <v>19.4</v>
      </c>
      <c r="I789" s="325">
        <v>19.4</v>
      </c>
      <c r="J789" s="325"/>
      <c r="K789" s="325">
        <v>1.8</v>
      </c>
      <c r="L789" s="325">
        <v>62.7</v>
      </c>
      <c r="M789" s="325">
        <v>37.8</v>
      </c>
      <c r="N789" s="325">
        <v>24.9</v>
      </c>
      <c r="O789" s="325">
        <v>3.7</v>
      </c>
      <c r="P789" s="325">
        <v>140.0</v>
      </c>
      <c r="Q789" s="325">
        <v>411.0</v>
      </c>
      <c r="R789" s="325">
        <v>2.79</v>
      </c>
      <c r="S789" s="325">
        <v>5.2</v>
      </c>
      <c r="T789" s="325"/>
      <c r="U789" s="325">
        <v>0.0</v>
      </c>
      <c r="V789" s="325">
        <v>0.53</v>
      </c>
      <c r="W789" s="325">
        <v>0.47</v>
      </c>
      <c r="X789" s="325">
        <v>2.6</v>
      </c>
      <c r="Y789" s="325">
        <v>4.5</v>
      </c>
      <c r="Z789" s="325"/>
      <c r="AA789" s="325"/>
      <c r="AB789" s="325"/>
    </row>
    <row r="790" ht="15.75" customHeight="1">
      <c r="A790" s="325">
        <v>788.0</v>
      </c>
      <c r="B790" s="325" t="s">
        <v>3127</v>
      </c>
      <c r="C790" s="325" t="s">
        <v>3126</v>
      </c>
      <c r="D790" s="325" t="s">
        <v>5178</v>
      </c>
      <c r="E790" s="325">
        <v>270.0</v>
      </c>
      <c r="F790" s="325">
        <v>1131.0</v>
      </c>
      <c r="G790" s="325">
        <v>13.6</v>
      </c>
      <c r="H790" s="325">
        <v>18.2</v>
      </c>
      <c r="I790" s="325">
        <v>18.2</v>
      </c>
      <c r="J790" s="325"/>
      <c r="K790" s="325">
        <v>1.3</v>
      </c>
      <c r="L790" s="325">
        <v>63.4</v>
      </c>
      <c r="M790" s="325">
        <v>48.2</v>
      </c>
      <c r="N790" s="325">
        <v>15.2</v>
      </c>
      <c r="O790" s="325">
        <v>3.5</v>
      </c>
      <c r="P790" s="325">
        <v>133.0</v>
      </c>
      <c r="Q790" s="325">
        <v>308.0</v>
      </c>
      <c r="R790" s="325">
        <v>3.65</v>
      </c>
      <c r="S790" s="325">
        <v>9.3</v>
      </c>
      <c r="T790" s="325"/>
      <c r="U790" s="325">
        <v>0.0</v>
      </c>
      <c r="V790" s="325">
        <v>0.34</v>
      </c>
      <c r="W790" s="325">
        <v>0.45</v>
      </c>
      <c r="X790" s="325">
        <v>1.74</v>
      </c>
      <c r="Y790" s="325">
        <v>2.3</v>
      </c>
      <c r="Z790" s="325"/>
      <c r="AA790" s="325">
        <v>30.0</v>
      </c>
      <c r="AB790" s="325">
        <v>1074.0</v>
      </c>
    </row>
    <row r="791" ht="15.75" customHeight="1">
      <c r="A791" s="325">
        <v>789.0</v>
      </c>
      <c r="B791" s="325" t="s">
        <v>3129</v>
      </c>
      <c r="C791" s="325" t="s">
        <v>3128</v>
      </c>
      <c r="D791" s="325" t="s">
        <v>5178</v>
      </c>
      <c r="E791" s="325">
        <v>237.0</v>
      </c>
      <c r="F791" s="325">
        <v>990.0</v>
      </c>
      <c r="G791" s="325">
        <v>12.5</v>
      </c>
      <c r="H791" s="325">
        <v>20.0</v>
      </c>
      <c r="I791" s="325">
        <v>20.0</v>
      </c>
      <c r="J791" s="325"/>
      <c r="K791" s="325">
        <v>1.9</v>
      </c>
      <c r="L791" s="325">
        <v>62.1</v>
      </c>
      <c r="M791" s="325">
        <v>37.2</v>
      </c>
      <c r="N791" s="325">
        <v>24.9</v>
      </c>
      <c r="O791" s="325">
        <v>3.5</v>
      </c>
      <c r="P791" s="325">
        <v>173.0</v>
      </c>
      <c r="Q791" s="325">
        <v>354.0</v>
      </c>
      <c r="R791" s="325">
        <v>2.79</v>
      </c>
      <c r="S791" s="325">
        <v>3.3</v>
      </c>
      <c r="T791" s="325"/>
      <c r="U791" s="325">
        <v>0.0</v>
      </c>
      <c r="V791" s="325">
        <v>0.46</v>
      </c>
      <c r="W791" s="325">
        <v>0.51</v>
      </c>
      <c r="X791" s="325">
        <v>1.9</v>
      </c>
      <c r="Y791" s="325">
        <v>4.5</v>
      </c>
      <c r="Z791" s="325"/>
      <c r="AA791" s="325"/>
      <c r="AB791" s="325"/>
    </row>
    <row r="792" ht="15.75" customHeight="1">
      <c r="A792" s="325">
        <v>790.0</v>
      </c>
      <c r="B792" s="325" t="s">
        <v>3131</v>
      </c>
      <c r="C792" s="325" t="s">
        <v>3130</v>
      </c>
      <c r="D792" s="325" t="s">
        <v>5178</v>
      </c>
      <c r="E792" s="325">
        <v>233.0</v>
      </c>
      <c r="F792" s="325">
        <v>975.0</v>
      </c>
      <c r="G792" s="325">
        <v>12.9</v>
      </c>
      <c r="H792" s="325">
        <v>19.8</v>
      </c>
      <c r="I792" s="325">
        <v>19.8</v>
      </c>
      <c r="J792" s="325"/>
      <c r="K792" s="325">
        <v>1.6</v>
      </c>
      <c r="L792" s="325">
        <v>62.0</v>
      </c>
      <c r="M792" s="325">
        <v>37.1</v>
      </c>
      <c r="N792" s="325">
        <v>24.9</v>
      </c>
      <c r="O792" s="325">
        <v>3.7</v>
      </c>
      <c r="P792" s="325">
        <v>104.0</v>
      </c>
      <c r="Q792" s="325">
        <v>376.0</v>
      </c>
      <c r="R792" s="325">
        <v>2.79</v>
      </c>
      <c r="S792" s="325">
        <v>3.0</v>
      </c>
      <c r="T792" s="325"/>
      <c r="U792" s="325">
        <v>0.0</v>
      </c>
      <c r="V792" s="325">
        <v>0.32</v>
      </c>
      <c r="W792" s="325">
        <v>0.6</v>
      </c>
      <c r="X792" s="325">
        <v>2.07</v>
      </c>
      <c r="Y792" s="325">
        <v>4.5</v>
      </c>
      <c r="Z792" s="325"/>
      <c r="AA792" s="325"/>
      <c r="AB792" s="325"/>
    </row>
    <row r="793" ht="15.75" customHeight="1">
      <c r="A793" s="325">
        <v>791.0</v>
      </c>
      <c r="B793" s="325" t="s">
        <v>3133</v>
      </c>
      <c r="C793" s="325" t="s">
        <v>3132</v>
      </c>
      <c r="D793" s="325" t="s">
        <v>5178</v>
      </c>
      <c r="E793" s="325">
        <v>345.0</v>
      </c>
      <c r="F793" s="325">
        <v>1442.0</v>
      </c>
      <c r="G793" s="325">
        <v>10.3</v>
      </c>
      <c r="H793" s="325">
        <v>18.4</v>
      </c>
      <c r="I793" s="325">
        <v>18.4</v>
      </c>
      <c r="J793" s="325"/>
      <c r="K793" s="325">
        <v>1.4</v>
      </c>
      <c r="L793" s="325">
        <v>66.1</v>
      </c>
      <c r="M793" s="325"/>
      <c r="N793" s="325"/>
      <c r="O793" s="325">
        <v>3.8</v>
      </c>
      <c r="P793" s="325">
        <v>114.0</v>
      </c>
      <c r="Q793" s="325">
        <v>388.0</v>
      </c>
      <c r="R793" s="325"/>
      <c r="S793" s="325">
        <v>2.9</v>
      </c>
      <c r="T793" s="325"/>
      <c r="U793" s="325">
        <v>0.0</v>
      </c>
      <c r="V793" s="325">
        <v>0.84</v>
      </c>
      <c r="W793" s="325">
        <v>0.25</v>
      </c>
      <c r="X793" s="325">
        <v>2.95</v>
      </c>
      <c r="Y793" s="325">
        <v>4.6</v>
      </c>
      <c r="Z793" s="325"/>
      <c r="AA793" s="325"/>
      <c r="AB793" s="325"/>
    </row>
    <row r="794" ht="15.75" customHeight="1">
      <c r="A794" s="325">
        <v>792.0</v>
      </c>
      <c r="B794" s="325" t="s">
        <v>3135</v>
      </c>
      <c r="C794" s="325" t="s">
        <v>3134</v>
      </c>
      <c r="D794" s="325" t="s">
        <v>5178</v>
      </c>
      <c r="E794" s="325">
        <v>82.0</v>
      </c>
      <c r="F794" s="325">
        <v>341.0</v>
      </c>
      <c r="G794" s="325">
        <v>67.6</v>
      </c>
      <c r="H794" s="325">
        <v>7.0</v>
      </c>
      <c r="I794" s="325">
        <v>7.0</v>
      </c>
      <c r="J794" s="325"/>
      <c r="K794" s="325">
        <v>0.8</v>
      </c>
      <c r="L794" s="325">
        <v>23.2</v>
      </c>
      <c r="M794" s="325">
        <v>12.5</v>
      </c>
      <c r="N794" s="325">
        <v>10.7</v>
      </c>
      <c r="O794" s="325">
        <v>1.5</v>
      </c>
      <c r="P794" s="325">
        <v>114.0</v>
      </c>
      <c r="Q794" s="325">
        <v>388.0</v>
      </c>
      <c r="R794" s="325"/>
      <c r="S794" s="325">
        <v>1.09</v>
      </c>
      <c r="T794" s="325">
        <v>0.0</v>
      </c>
      <c r="U794" s="325">
        <v>0.0</v>
      </c>
      <c r="V794" s="325">
        <v>0.84</v>
      </c>
      <c r="W794" s="325">
        <v>0.25</v>
      </c>
      <c r="X794" s="325">
        <v>2.95</v>
      </c>
      <c r="Y794" s="325">
        <v>7.06</v>
      </c>
      <c r="Z794" s="325"/>
      <c r="AA794" s="325">
        <v>1.0</v>
      </c>
      <c r="AB794" s="325">
        <v>500.0</v>
      </c>
    </row>
    <row r="795" ht="15.75" customHeight="1">
      <c r="A795" s="325">
        <v>793.0</v>
      </c>
      <c r="B795" s="325" t="s">
        <v>3137</v>
      </c>
      <c r="C795" s="325" t="s">
        <v>3136</v>
      </c>
      <c r="D795" s="325" t="s">
        <v>5178</v>
      </c>
      <c r="E795" s="325">
        <v>235.0</v>
      </c>
      <c r="F795" s="325">
        <v>981.0</v>
      </c>
      <c r="G795" s="325">
        <v>12.2</v>
      </c>
      <c r="H795" s="325">
        <v>21.5</v>
      </c>
      <c r="I795" s="325">
        <v>21.5</v>
      </c>
      <c r="J795" s="325"/>
      <c r="K795" s="325">
        <v>1.7</v>
      </c>
      <c r="L795" s="325">
        <v>60.7</v>
      </c>
      <c r="M795" s="325">
        <v>35.8</v>
      </c>
      <c r="N795" s="325">
        <v>24.9</v>
      </c>
      <c r="O795" s="325">
        <v>3.9</v>
      </c>
      <c r="P795" s="325">
        <v>174.0</v>
      </c>
      <c r="Q795" s="325">
        <v>427.0</v>
      </c>
      <c r="R795" s="325">
        <v>2.81</v>
      </c>
      <c r="S795" s="325">
        <v>6.3</v>
      </c>
      <c r="T795" s="325"/>
      <c r="U795" s="325">
        <v>0.0</v>
      </c>
      <c r="V795" s="325">
        <v>0.59</v>
      </c>
      <c r="W795" s="325">
        <v>0.32</v>
      </c>
      <c r="X795" s="325">
        <v>2.07</v>
      </c>
      <c r="Y795" s="325">
        <v>5.8</v>
      </c>
      <c r="Z795" s="325"/>
      <c r="AA795" s="325">
        <v>13.0</v>
      </c>
      <c r="AB795" s="325">
        <v>77.0</v>
      </c>
    </row>
    <row r="796" ht="15.75" customHeight="1">
      <c r="A796" s="325">
        <v>794.0</v>
      </c>
      <c r="B796" s="325" t="s">
        <v>3139</v>
      </c>
      <c r="C796" s="325" t="s">
        <v>3138</v>
      </c>
      <c r="D796" s="325" t="s">
        <v>5178</v>
      </c>
      <c r="E796" s="325">
        <v>236.0</v>
      </c>
      <c r="F796" s="325">
        <v>987.0</v>
      </c>
      <c r="G796" s="325">
        <v>12.7</v>
      </c>
      <c r="H796" s="325">
        <v>20.1</v>
      </c>
      <c r="I796" s="325">
        <v>20.1</v>
      </c>
      <c r="J796" s="325"/>
      <c r="K796" s="325">
        <v>1.8</v>
      </c>
      <c r="L796" s="325">
        <v>62.0</v>
      </c>
      <c r="M796" s="325">
        <v>37.1</v>
      </c>
      <c r="N796" s="325">
        <v>24.9</v>
      </c>
      <c r="O796" s="325">
        <v>3.4</v>
      </c>
      <c r="P796" s="325">
        <v>90.0</v>
      </c>
      <c r="Q796" s="325">
        <v>412.0</v>
      </c>
      <c r="R796" s="325">
        <v>2.79</v>
      </c>
      <c r="S796" s="325">
        <v>6.6</v>
      </c>
      <c r="T796" s="325"/>
      <c r="U796" s="325">
        <v>0.0</v>
      </c>
      <c r="V796" s="325">
        <v>0.13</v>
      </c>
      <c r="W796" s="325">
        <v>0.2</v>
      </c>
      <c r="X796" s="325">
        <v>1.4</v>
      </c>
      <c r="Y796" s="325">
        <v>4.5</v>
      </c>
      <c r="Z796" s="325"/>
      <c r="AA796" s="325"/>
      <c r="AB796" s="325"/>
    </row>
    <row r="797" ht="15.75" customHeight="1">
      <c r="A797" s="325">
        <v>795.0</v>
      </c>
      <c r="B797" s="325" t="s">
        <v>3141</v>
      </c>
      <c r="C797" s="325" t="s">
        <v>3140</v>
      </c>
      <c r="D797" s="325" t="s">
        <v>5178</v>
      </c>
      <c r="E797" s="325">
        <v>229.0</v>
      </c>
      <c r="F797" s="325">
        <v>960.0</v>
      </c>
      <c r="G797" s="325">
        <v>13.2</v>
      </c>
      <c r="H797" s="325">
        <v>22.4</v>
      </c>
      <c r="I797" s="325">
        <v>22.4</v>
      </c>
      <c r="J797" s="325"/>
      <c r="K797" s="325">
        <v>1.2</v>
      </c>
      <c r="L797" s="325">
        <v>59.7</v>
      </c>
      <c r="M797" s="325">
        <v>34.8</v>
      </c>
      <c r="N797" s="325">
        <v>24.9</v>
      </c>
      <c r="O797" s="325">
        <v>3.5</v>
      </c>
      <c r="P797" s="325">
        <v>125.0</v>
      </c>
      <c r="Q797" s="325">
        <v>421.0</v>
      </c>
      <c r="R797" s="325">
        <v>2.79</v>
      </c>
      <c r="S797" s="325">
        <v>8.3</v>
      </c>
      <c r="T797" s="325"/>
      <c r="U797" s="325">
        <v>0.0</v>
      </c>
      <c r="V797" s="325">
        <v>0.12</v>
      </c>
      <c r="W797" s="325">
        <v>0.25</v>
      </c>
      <c r="X797" s="325">
        <v>2.11</v>
      </c>
      <c r="Y797" s="325">
        <v>4.5</v>
      </c>
      <c r="Z797" s="325"/>
      <c r="AA797" s="325"/>
      <c r="AB797" s="325"/>
    </row>
    <row r="798" ht="15.75" customHeight="1">
      <c r="A798" s="325">
        <v>796.0</v>
      </c>
      <c r="B798" s="325" t="s">
        <v>3143</v>
      </c>
      <c r="C798" s="325" t="s">
        <v>3142</v>
      </c>
      <c r="D798" s="325" t="s">
        <v>5178</v>
      </c>
      <c r="E798" s="325">
        <v>270.0</v>
      </c>
      <c r="F798" s="325">
        <v>1128.0</v>
      </c>
      <c r="G798" s="325">
        <v>13.6</v>
      </c>
      <c r="H798" s="325">
        <v>19.2</v>
      </c>
      <c r="I798" s="325">
        <v>19.2</v>
      </c>
      <c r="J798" s="325"/>
      <c r="K798" s="325">
        <v>1.2</v>
      </c>
      <c r="L798" s="325">
        <v>62.6</v>
      </c>
      <c r="M798" s="325">
        <v>47.4</v>
      </c>
      <c r="N798" s="325">
        <v>15.2</v>
      </c>
      <c r="O798" s="325">
        <v>3.4</v>
      </c>
      <c r="P798" s="325">
        <v>107.0</v>
      </c>
      <c r="Q798" s="325">
        <v>393.0</v>
      </c>
      <c r="R798" s="325">
        <v>2.79</v>
      </c>
      <c r="S798" s="325">
        <v>4.6</v>
      </c>
      <c r="T798" s="325"/>
      <c r="U798" s="325">
        <v>0.0</v>
      </c>
      <c r="V798" s="325">
        <v>0.21</v>
      </c>
      <c r="W798" s="325">
        <v>0.17</v>
      </c>
      <c r="X798" s="325">
        <v>2.62</v>
      </c>
      <c r="Y798" s="325"/>
      <c r="Z798" s="325"/>
      <c r="AA798" s="325"/>
      <c r="AB798" s="325"/>
    </row>
    <row r="799" ht="15.75" customHeight="1">
      <c r="A799" s="325">
        <v>797.0</v>
      </c>
      <c r="B799" s="325" t="s">
        <v>3145</v>
      </c>
      <c r="C799" s="325" t="s">
        <v>3144</v>
      </c>
      <c r="D799" s="325" t="s">
        <v>5178</v>
      </c>
      <c r="E799" s="325">
        <v>51.0</v>
      </c>
      <c r="F799" s="325">
        <v>213.0</v>
      </c>
      <c r="G799" s="325">
        <v>86.0</v>
      </c>
      <c r="H799" s="325">
        <v>3.7</v>
      </c>
      <c r="I799" s="325">
        <v>3.7</v>
      </c>
      <c r="J799" s="325"/>
      <c r="K799" s="325">
        <v>0.1</v>
      </c>
      <c r="L799" s="325">
        <v>9.1</v>
      </c>
      <c r="M799" s="325"/>
      <c r="N799" s="325"/>
      <c r="O799" s="325">
        <v>1.1</v>
      </c>
      <c r="P799" s="325">
        <v>46.0</v>
      </c>
      <c r="Q799" s="325">
        <v>78.0</v>
      </c>
      <c r="R799" s="325"/>
      <c r="S799" s="325">
        <v>1.4</v>
      </c>
      <c r="T799" s="325"/>
      <c r="U799" s="325">
        <v>0.0</v>
      </c>
      <c r="V799" s="325">
        <v>0.21</v>
      </c>
      <c r="W799" s="325">
        <v>0.14</v>
      </c>
      <c r="X799" s="325"/>
      <c r="Y799" s="325">
        <v>1.0</v>
      </c>
      <c r="Z799" s="325"/>
      <c r="AA799" s="325"/>
      <c r="AB799" s="325"/>
    </row>
    <row r="800" ht="15.75" customHeight="1">
      <c r="A800" s="325">
        <v>798.0</v>
      </c>
      <c r="B800" s="325" t="s">
        <v>3147</v>
      </c>
      <c r="C800" s="325" t="s">
        <v>3146</v>
      </c>
      <c r="D800" s="325" t="s">
        <v>5178</v>
      </c>
      <c r="E800" s="325">
        <v>369.0</v>
      </c>
      <c r="F800" s="325">
        <v>1542.0</v>
      </c>
      <c r="G800" s="325">
        <v>9.5</v>
      </c>
      <c r="H800" s="325">
        <v>33.7</v>
      </c>
      <c r="I800" s="325">
        <v>33.7</v>
      </c>
      <c r="J800" s="325"/>
      <c r="K800" s="325">
        <v>18.7</v>
      </c>
      <c r="L800" s="325">
        <v>32.7</v>
      </c>
      <c r="M800" s="325">
        <v>23.4</v>
      </c>
      <c r="N800" s="325">
        <v>9.3</v>
      </c>
      <c r="O800" s="325">
        <v>5.4</v>
      </c>
      <c r="P800" s="325">
        <v>314.0</v>
      </c>
      <c r="Q800" s="325">
        <v>759.0</v>
      </c>
      <c r="R800" s="325">
        <v>4.36</v>
      </c>
      <c r="S800" s="325">
        <v>7.42</v>
      </c>
      <c r="T800" s="325"/>
      <c r="U800" s="325">
        <v>0.0</v>
      </c>
      <c r="V800" s="325">
        <v>0.73</v>
      </c>
      <c r="W800" s="325">
        <v>0.41</v>
      </c>
      <c r="X800" s="325">
        <v>2.6</v>
      </c>
      <c r="Y800" s="325">
        <v>6.0</v>
      </c>
      <c r="Z800" s="325"/>
      <c r="AA800" s="325">
        <v>63.0</v>
      </c>
      <c r="AB800" s="325">
        <v>1079.0</v>
      </c>
    </row>
    <row r="801" ht="15.75" customHeight="1">
      <c r="A801" s="325">
        <v>799.0</v>
      </c>
      <c r="B801" s="325" t="s">
        <v>3149</v>
      </c>
      <c r="C801" s="325" t="s">
        <v>3148</v>
      </c>
      <c r="D801" s="325" t="s">
        <v>5178</v>
      </c>
      <c r="E801" s="325">
        <v>140.0</v>
      </c>
      <c r="F801" s="325">
        <v>584.0</v>
      </c>
      <c r="G801" s="325">
        <v>69.7</v>
      </c>
      <c r="H801" s="325">
        <v>11.6</v>
      </c>
      <c r="I801" s="325">
        <v>11.6</v>
      </c>
      <c r="J801" s="325"/>
      <c r="K801" s="325">
        <v>8.6</v>
      </c>
      <c r="L801" s="325">
        <v>9.5</v>
      </c>
      <c r="M801" s="325">
        <v>6.7</v>
      </c>
      <c r="N801" s="325">
        <v>2.8</v>
      </c>
      <c r="O801" s="325">
        <v>0.6</v>
      </c>
      <c r="P801" s="325">
        <v>30.0</v>
      </c>
      <c r="Q801" s="325">
        <v>123.0</v>
      </c>
      <c r="R801" s="325">
        <v>1.38</v>
      </c>
      <c r="S801" s="325">
        <v>1.4</v>
      </c>
      <c r="T801" s="325"/>
      <c r="U801" s="325">
        <v>0.0</v>
      </c>
      <c r="V801" s="325">
        <v>0.01</v>
      </c>
      <c r="W801" s="325">
        <v>0.34</v>
      </c>
      <c r="X801" s="325">
        <v>0.95</v>
      </c>
      <c r="Y801" s="325">
        <v>0.0</v>
      </c>
      <c r="Z801" s="325"/>
      <c r="AA801" s="325"/>
      <c r="AB801" s="325"/>
    </row>
    <row r="802" ht="15.75" customHeight="1">
      <c r="A802" s="325">
        <v>800.0</v>
      </c>
      <c r="B802" s="325" t="s">
        <v>3151</v>
      </c>
      <c r="C802" s="325" t="s">
        <v>3150</v>
      </c>
      <c r="D802" s="325" t="s">
        <v>5178</v>
      </c>
      <c r="E802" s="325">
        <v>458.0</v>
      </c>
      <c r="F802" s="325">
        <v>1916.0</v>
      </c>
      <c r="G802" s="325">
        <v>7.0</v>
      </c>
      <c r="H802" s="325">
        <v>49.6</v>
      </c>
      <c r="I802" s="325">
        <v>49.6</v>
      </c>
      <c r="J802" s="325"/>
      <c r="K802" s="325">
        <v>27.9</v>
      </c>
      <c r="L802" s="325">
        <v>12.9</v>
      </c>
      <c r="M802" s="325"/>
      <c r="N802" s="325"/>
      <c r="O802" s="325">
        <v>2.6</v>
      </c>
      <c r="P802" s="325">
        <v>93.0</v>
      </c>
      <c r="Q802" s="325">
        <v>440.0</v>
      </c>
      <c r="R802" s="325"/>
      <c r="S802" s="325">
        <v>1.38</v>
      </c>
      <c r="T802" s="325"/>
      <c r="U802" s="325"/>
      <c r="V802" s="325"/>
      <c r="W802" s="325"/>
      <c r="X802" s="325"/>
      <c r="Y802" s="325"/>
      <c r="Z802" s="325"/>
      <c r="AA802" s="325"/>
      <c r="AB802" s="325"/>
    </row>
    <row r="803" ht="15.75" customHeight="1">
      <c r="A803" s="325">
        <v>801.0</v>
      </c>
      <c r="B803" s="325" t="s">
        <v>3153</v>
      </c>
      <c r="C803" s="325" t="s">
        <v>3152</v>
      </c>
      <c r="D803" s="325" t="s">
        <v>5178</v>
      </c>
      <c r="E803" s="325">
        <v>277.0</v>
      </c>
      <c r="F803" s="325">
        <v>1159.0</v>
      </c>
      <c r="G803" s="325">
        <v>46.3</v>
      </c>
      <c r="H803" s="325">
        <v>17.3</v>
      </c>
      <c r="I803" s="325">
        <v>17.3</v>
      </c>
      <c r="J803" s="325"/>
      <c r="K803" s="325">
        <v>17.5</v>
      </c>
      <c r="L803" s="325">
        <v>17.3</v>
      </c>
      <c r="M803" s="325"/>
      <c r="N803" s="325"/>
      <c r="O803" s="325">
        <v>1.6</v>
      </c>
      <c r="P803" s="325">
        <v>54.0</v>
      </c>
      <c r="Q803" s="325">
        <v>262.0</v>
      </c>
      <c r="R803" s="325">
        <v>4.75</v>
      </c>
      <c r="S803" s="325">
        <v>2.3</v>
      </c>
      <c r="T803" s="325"/>
      <c r="U803" s="325">
        <v>1.0</v>
      </c>
      <c r="V803" s="325">
        <v>0.6</v>
      </c>
      <c r="W803" s="325">
        <v>0.44</v>
      </c>
      <c r="X803" s="325">
        <v>2.1</v>
      </c>
      <c r="Y803" s="325">
        <v>4.6</v>
      </c>
      <c r="Z803" s="325"/>
      <c r="AA803" s="325"/>
      <c r="AB803" s="325"/>
    </row>
    <row r="804" ht="15.75" customHeight="1">
      <c r="A804" s="325">
        <v>802.0</v>
      </c>
      <c r="B804" s="325" t="s">
        <v>3155</v>
      </c>
      <c r="C804" s="325" t="s">
        <v>3154</v>
      </c>
      <c r="D804" s="325" t="s">
        <v>5178</v>
      </c>
      <c r="E804" s="325">
        <v>358.0</v>
      </c>
      <c r="F804" s="325">
        <v>1498.0</v>
      </c>
      <c r="G804" s="325">
        <v>11.5</v>
      </c>
      <c r="H804" s="325">
        <v>21.0</v>
      </c>
      <c r="I804" s="325">
        <v>21.0</v>
      </c>
      <c r="J804" s="325"/>
      <c r="K804" s="325">
        <v>5.6</v>
      </c>
      <c r="L804" s="325">
        <v>58.5</v>
      </c>
      <c r="M804" s="325"/>
      <c r="N804" s="325"/>
      <c r="O804" s="325">
        <v>3.4</v>
      </c>
      <c r="P804" s="325">
        <v>104.0</v>
      </c>
      <c r="Q804" s="325">
        <v>321.0</v>
      </c>
      <c r="R804" s="325"/>
      <c r="S804" s="325">
        <v>8.0</v>
      </c>
      <c r="T804" s="325"/>
      <c r="U804" s="325"/>
      <c r="V804" s="325">
        <v>0.42</v>
      </c>
      <c r="W804" s="325">
        <v>0.31</v>
      </c>
      <c r="X804" s="325">
        <v>1.6</v>
      </c>
      <c r="Y804" s="325"/>
      <c r="Z804" s="325"/>
      <c r="AA804" s="325"/>
      <c r="AB804" s="325"/>
    </row>
    <row r="805" ht="15.75" customHeight="1">
      <c r="A805" s="325">
        <v>803.0</v>
      </c>
      <c r="B805" s="325" t="s">
        <v>3157</v>
      </c>
      <c r="C805" s="325" t="s">
        <v>3156</v>
      </c>
      <c r="D805" s="325" t="s">
        <v>5178</v>
      </c>
      <c r="E805" s="325">
        <v>226.0</v>
      </c>
      <c r="F805" s="325">
        <v>948.0</v>
      </c>
      <c r="G805" s="325">
        <v>15.6</v>
      </c>
      <c r="H805" s="325">
        <v>18.3</v>
      </c>
      <c r="I805" s="325">
        <v>18.3</v>
      </c>
      <c r="J805" s="325"/>
      <c r="K805" s="325">
        <v>2.4</v>
      </c>
      <c r="L805" s="325">
        <v>60.1</v>
      </c>
      <c r="M805" s="325">
        <v>35.2</v>
      </c>
      <c r="N805" s="325">
        <v>24.9</v>
      </c>
      <c r="O805" s="325">
        <v>3.7</v>
      </c>
      <c r="P805" s="325">
        <v>127.0</v>
      </c>
      <c r="Q805" s="325">
        <v>439.0</v>
      </c>
      <c r="R805" s="325">
        <v>2.91</v>
      </c>
      <c r="S805" s="325">
        <v>4.53</v>
      </c>
      <c r="T805" s="325"/>
      <c r="U805" s="325">
        <v>1.0</v>
      </c>
      <c r="V805" s="325">
        <v>0.16</v>
      </c>
      <c r="W805" s="325">
        <v>0.2</v>
      </c>
      <c r="X805" s="325">
        <v>2.35</v>
      </c>
      <c r="Y805" s="325">
        <v>4.5</v>
      </c>
      <c r="Z805" s="325"/>
      <c r="AA805" s="325"/>
      <c r="AB805" s="325"/>
    </row>
    <row r="806" ht="15.75" customHeight="1">
      <c r="A806" s="325">
        <v>804.0</v>
      </c>
      <c r="B806" s="325" t="s">
        <v>3159</v>
      </c>
      <c r="C806" s="325" t="s">
        <v>3158</v>
      </c>
      <c r="D806" s="325" t="s">
        <v>5178</v>
      </c>
      <c r="E806" s="325">
        <v>268.0</v>
      </c>
      <c r="F806" s="325">
        <v>1121.0</v>
      </c>
      <c r="G806" s="325">
        <v>13.1</v>
      </c>
      <c r="H806" s="325">
        <v>22.1</v>
      </c>
      <c r="I806" s="325">
        <v>22.1</v>
      </c>
      <c r="J806" s="325"/>
      <c r="K806" s="325">
        <v>1.1</v>
      </c>
      <c r="L806" s="325">
        <v>59.9</v>
      </c>
      <c r="M806" s="325">
        <v>44.7</v>
      </c>
      <c r="N806" s="325">
        <v>15.2</v>
      </c>
      <c r="O806" s="325">
        <v>3.8</v>
      </c>
      <c r="P806" s="325">
        <v>139.0</v>
      </c>
      <c r="Q806" s="325">
        <v>482.0</v>
      </c>
      <c r="R806" s="325">
        <v>3.67</v>
      </c>
      <c r="S806" s="325">
        <v>6.1</v>
      </c>
      <c r="T806" s="325"/>
      <c r="U806" s="325">
        <v>0.0</v>
      </c>
      <c r="V806" s="325">
        <v>0.2</v>
      </c>
      <c r="W806" s="325">
        <v>0.16</v>
      </c>
      <c r="X806" s="325">
        <v>2.5</v>
      </c>
      <c r="Y806" s="325">
        <v>0.0</v>
      </c>
      <c r="Z806" s="325"/>
      <c r="AA806" s="325"/>
      <c r="AB806" s="325"/>
    </row>
    <row r="807" ht="15.75" customHeight="1">
      <c r="A807" s="325">
        <v>805.0</v>
      </c>
      <c r="B807" s="325" t="s">
        <v>3161</v>
      </c>
      <c r="C807" s="325" t="s">
        <v>3160</v>
      </c>
      <c r="D807" s="325" t="s">
        <v>5178</v>
      </c>
      <c r="E807" s="325">
        <v>127.0</v>
      </c>
      <c r="F807" s="325">
        <v>530.0</v>
      </c>
      <c r="G807" s="325">
        <v>61.9</v>
      </c>
      <c r="H807" s="325">
        <v>6.9</v>
      </c>
      <c r="I807" s="325">
        <v>6.9</v>
      </c>
      <c r="J807" s="325"/>
      <c r="K807" s="325">
        <v>2.5</v>
      </c>
      <c r="L807" s="325">
        <v>27.8</v>
      </c>
      <c r="M807" s="325">
        <v>20.2</v>
      </c>
      <c r="N807" s="325">
        <v>7.6</v>
      </c>
      <c r="O807" s="325">
        <v>1.0</v>
      </c>
      <c r="P807" s="325">
        <v>54.0</v>
      </c>
      <c r="Q807" s="325">
        <v>60.0</v>
      </c>
      <c r="R807" s="325">
        <v>1.41</v>
      </c>
      <c r="S807" s="325">
        <v>1.9</v>
      </c>
      <c r="T807" s="325"/>
      <c r="U807" s="325">
        <v>1.0</v>
      </c>
      <c r="V807" s="325">
        <v>0.0</v>
      </c>
      <c r="W807" s="325">
        <v>0.04</v>
      </c>
      <c r="X807" s="325">
        <v>0.49</v>
      </c>
      <c r="Y807" s="325">
        <v>0.0</v>
      </c>
      <c r="Z807" s="325"/>
      <c r="AA807" s="325"/>
      <c r="AB807" s="325"/>
    </row>
    <row r="808" ht="15.75" customHeight="1">
      <c r="A808" s="325">
        <v>806.0</v>
      </c>
      <c r="B808" s="325" t="s">
        <v>3163</v>
      </c>
      <c r="C808" s="325" t="s">
        <v>3162</v>
      </c>
      <c r="D808" s="325" t="s">
        <v>5178</v>
      </c>
      <c r="E808" s="325">
        <v>293.0</v>
      </c>
      <c r="F808" s="325">
        <v>1225.0</v>
      </c>
      <c r="G808" s="325">
        <v>10.8</v>
      </c>
      <c r="H808" s="325">
        <v>17.6</v>
      </c>
      <c r="I808" s="325">
        <v>17.6</v>
      </c>
      <c r="J808" s="325"/>
      <c r="K808" s="325">
        <v>5.4</v>
      </c>
      <c r="L808" s="325">
        <v>63.3</v>
      </c>
      <c r="M808" s="325">
        <v>45.9</v>
      </c>
      <c r="N808" s="325">
        <v>17.4</v>
      </c>
      <c r="O808" s="325">
        <v>3.1</v>
      </c>
      <c r="P808" s="325">
        <v>120.0</v>
      </c>
      <c r="Q808" s="325">
        <v>370.0</v>
      </c>
      <c r="R808" s="325">
        <v>3.06</v>
      </c>
      <c r="S808" s="325">
        <v>5.95</v>
      </c>
      <c r="T808" s="325">
        <v>0.0</v>
      </c>
      <c r="U808" s="325">
        <v>0.0</v>
      </c>
      <c r="V808" s="325">
        <v>0.38</v>
      </c>
      <c r="W808" s="325">
        <v>0.38</v>
      </c>
      <c r="X808" s="325">
        <v>2.8</v>
      </c>
      <c r="Y808" s="325">
        <v>5.4</v>
      </c>
      <c r="Z808" s="325"/>
      <c r="AA808" s="325">
        <v>29.0</v>
      </c>
      <c r="AB808" s="325">
        <v>1006.0</v>
      </c>
    </row>
    <row r="809" ht="15.75" customHeight="1">
      <c r="A809" s="325">
        <v>807.0</v>
      </c>
      <c r="B809" s="325" t="s">
        <v>3165</v>
      </c>
      <c r="C809" s="325" t="s">
        <v>3164</v>
      </c>
      <c r="D809" s="325" t="s">
        <v>5178</v>
      </c>
      <c r="E809" s="325">
        <v>141.0</v>
      </c>
      <c r="F809" s="325">
        <v>590.0</v>
      </c>
      <c r="G809" s="325">
        <v>63.3</v>
      </c>
      <c r="H809" s="325">
        <v>10.7</v>
      </c>
      <c r="I809" s="325">
        <v>10.7</v>
      </c>
      <c r="J809" s="325"/>
      <c r="K809" s="325">
        <v>0.7</v>
      </c>
      <c r="L809" s="325">
        <v>24.0</v>
      </c>
      <c r="M809" s="325"/>
      <c r="N809" s="325"/>
      <c r="O809" s="325">
        <v>1.3</v>
      </c>
      <c r="P809" s="325">
        <v>115.0</v>
      </c>
      <c r="Q809" s="325">
        <v>128.0</v>
      </c>
      <c r="R809" s="325"/>
      <c r="S809" s="325">
        <v>3.1</v>
      </c>
      <c r="T809" s="325"/>
      <c r="U809" s="325">
        <v>0.0</v>
      </c>
      <c r="V809" s="325">
        <v>0.19</v>
      </c>
      <c r="W809" s="325">
        <v>0.13</v>
      </c>
      <c r="X809" s="325">
        <v>0.65</v>
      </c>
      <c r="Y809" s="325">
        <v>12.9</v>
      </c>
      <c r="Z809" s="325"/>
      <c r="AA809" s="325"/>
      <c r="AB809" s="325"/>
    </row>
    <row r="810" ht="15.75" customHeight="1">
      <c r="A810" s="325">
        <v>808.0</v>
      </c>
      <c r="B810" s="325" t="s">
        <v>3167</v>
      </c>
      <c r="C810" s="325" t="s">
        <v>3166</v>
      </c>
      <c r="D810" s="325" t="s">
        <v>5178</v>
      </c>
      <c r="E810" s="325">
        <v>346.0</v>
      </c>
      <c r="F810" s="325">
        <v>1448.0</v>
      </c>
      <c r="G810" s="325">
        <v>10.7</v>
      </c>
      <c r="H810" s="325">
        <v>20.3</v>
      </c>
      <c r="I810" s="325">
        <v>20.3</v>
      </c>
      <c r="J810" s="325"/>
      <c r="K810" s="325">
        <v>2.1</v>
      </c>
      <c r="L810" s="325">
        <v>63.3</v>
      </c>
      <c r="M810" s="325"/>
      <c r="N810" s="325"/>
      <c r="O810" s="325">
        <v>3.6</v>
      </c>
      <c r="P810" s="325">
        <v>192.0</v>
      </c>
      <c r="Q810" s="325">
        <v>303.0</v>
      </c>
      <c r="R810" s="325"/>
      <c r="S810" s="325">
        <v>4.9</v>
      </c>
      <c r="T810" s="325"/>
      <c r="U810" s="325"/>
      <c r="V810" s="325">
        <v>0.49</v>
      </c>
      <c r="W810" s="325">
        <v>0.23</v>
      </c>
      <c r="X810" s="325">
        <v>1.2</v>
      </c>
      <c r="Y810" s="325">
        <v>2.8</v>
      </c>
      <c r="Z810" s="325"/>
      <c r="AA810" s="325"/>
      <c r="AB810" s="325"/>
    </row>
    <row r="811" ht="15.75" customHeight="1">
      <c r="A811" s="325">
        <v>809.0</v>
      </c>
      <c r="B811" s="325" t="s">
        <v>3169</v>
      </c>
      <c r="C811" s="325" t="s">
        <v>3168</v>
      </c>
      <c r="D811" s="325" t="s">
        <v>5178</v>
      </c>
      <c r="E811" s="325">
        <v>134.0</v>
      </c>
      <c r="F811" s="325">
        <v>562.0</v>
      </c>
      <c r="G811" s="325">
        <v>60.6</v>
      </c>
      <c r="H811" s="325">
        <v>11.3</v>
      </c>
      <c r="I811" s="325">
        <v>11.3</v>
      </c>
      <c r="J811" s="325"/>
      <c r="K811" s="325">
        <v>0.8</v>
      </c>
      <c r="L811" s="325">
        <v>25.9</v>
      </c>
      <c r="M811" s="325">
        <v>21.7</v>
      </c>
      <c r="N811" s="325">
        <v>4.2</v>
      </c>
      <c r="O811" s="325">
        <v>1.4</v>
      </c>
      <c r="P811" s="325">
        <v>31.0</v>
      </c>
      <c r="Q811" s="325">
        <v>137.0</v>
      </c>
      <c r="R811" s="325">
        <v>0.58</v>
      </c>
      <c r="S811" s="325">
        <v>2.0</v>
      </c>
      <c r="T811" s="325"/>
      <c r="U811" s="325">
        <v>18.0</v>
      </c>
      <c r="V811" s="325">
        <v>0.3</v>
      </c>
      <c r="W811" s="325">
        <v>0.09</v>
      </c>
      <c r="X811" s="325">
        <v>1.4</v>
      </c>
      <c r="Y811" s="325">
        <v>28.5</v>
      </c>
      <c r="Z811" s="325"/>
      <c r="AA811" s="325">
        <v>6.0</v>
      </c>
      <c r="AB811" s="325">
        <v>364.0</v>
      </c>
    </row>
    <row r="812" ht="15.75" customHeight="1">
      <c r="A812" s="325">
        <v>810.0</v>
      </c>
      <c r="B812" s="325" t="s">
        <v>3171</v>
      </c>
      <c r="C812" s="325" t="s">
        <v>3170</v>
      </c>
      <c r="D812" s="325" t="s">
        <v>5178</v>
      </c>
      <c r="E812" s="325">
        <v>340.0</v>
      </c>
      <c r="F812" s="325">
        <v>1423.0</v>
      </c>
      <c r="G812" s="325">
        <v>11.5</v>
      </c>
      <c r="H812" s="325">
        <v>23.8</v>
      </c>
      <c r="I812" s="325">
        <v>23.8</v>
      </c>
      <c r="J812" s="325"/>
      <c r="K812" s="325">
        <v>1.5</v>
      </c>
      <c r="L812" s="325">
        <v>60.1</v>
      </c>
      <c r="M812" s="325"/>
      <c r="N812" s="325"/>
      <c r="O812" s="325">
        <v>3.1</v>
      </c>
      <c r="P812" s="325">
        <v>197.0</v>
      </c>
      <c r="Q812" s="325">
        <v>413.0</v>
      </c>
      <c r="R812" s="325"/>
      <c r="S812" s="325">
        <v>13.0</v>
      </c>
      <c r="T812" s="325"/>
      <c r="U812" s="325"/>
      <c r="V812" s="325">
        <v>0.39</v>
      </c>
      <c r="W812" s="325">
        <v>0.3</v>
      </c>
      <c r="X812" s="325">
        <v>4.0</v>
      </c>
      <c r="Y812" s="325">
        <v>8.6</v>
      </c>
      <c r="Z812" s="325"/>
      <c r="AA812" s="325">
        <v>63.0</v>
      </c>
      <c r="AB812" s="325">
        <v>1079.0</v>
      </c>
    </row>
    <row r="813" ht="15.75" customHeight="1">
      <c r="A813" s="325">
        <v>811.0</v>
      </c>
      <c r="B813" s="325" t="s">
        <v>3173</v>
      </c>
      <c r="C813" s="325" t="s">
        <v>3172</v>
      </c>
      <c r="D813" s="325" t="s">
        <v>5178</v>
      </c>
      <c r="E813" s="325">
        <v>233.0</v>
      </c>
      <c r="F813" s="325">
        <v>976.0</v>
      </c>
      <c r="G813" s="325">
        <v>13.6</v>
      </c>
      <c r="H813" s="325">
        <v>25.9</v>
      </c>
      <c r="I813" s="325">
        <v>25.9</v>
      </c>
      <c r="J813" s="325"/>
      <c r="K813" s="325">
        <v>2.4</v>
      </c>
      <c r="L813" s="325">
        <v>55.3</v>
      </c>
      <c r="M813" s="325">
        <v>30.3</v>
      </c>
      <c r="N813" s="325">
        <v>25.0</v>
      </c>
      <c r="O813" s="325">
        <v>2.8</v>
      </c>
      <c r="P813" s="325">
        <v>48.0</v>
      </c>
      <c r="Q813" s="325">
        <v>395.0</v>
      </c>
      <c r="R813" s="325">
        <v>3.14</v>
      </c>
      <c r="S813" s="325">
        <v>8.0</v>
      </c>
      <c r="T813" s="325"/>
      <c r="U813" s="325">
        <v>3.0</v>
      </c>
      <c r="V813" s="325">
        <v>0.34</v>
      </c>
      <c r="W813" s="325">
        <v>0.31</v>
      </c>
      <c r="X813" s="325">
        <v>3.4</v>
      </c>
      <c r="Y813" s="325">
        <v>2.4</v>
      </c>
      <c r="Z813" s="325"/>
      <c r="AA813" s="325">
        <v>63.0</v>
      </c>
      <c r="AB813" s="325">
        <v>1079.0</v>
      </c>
    </row>
    <row r="814" ht="15.75" customHeight="1">
      <c r="A814" s="325">
        <v>812.0</v>
      </c>
      <c r="B814" s="325" t="s">
        <v>3175</v>
      </c>
      <c r="C814" s="325" t="s">
        <v>3174</v>
      </c>
      <c r="D814" s="325" t="s">
        <v>5178</v>
      </c>
      <c r="E814" s="325">
        <v>83.0</v>
      </c>
      <c r="F814" s="325">
        <v>347.0</v>
      </c>
      <c r="G814" s="325">
        <v>72.8</v>
      </c>
      <c r="H814" s="325">
        <v>7.3</v>
      </c>
      <c r="I814" s="325">
        <v>7.3</v>
      </c>
      <c r="J814" s="325"/>
      <c r="K814" s="325">
        <v>0.5</v>
      </c>
      <c r="L814" s="325">
        <v>18.5</v>
      </c>
      <c r="M814" s="325">
        <v>13.1</v>
      </c>
      <c r="N814" s="325">
        <v>5.4</v>
      </c>
      <c r="O814" s="325">
        <v>0.9</v>
      </c>
      <c r="P814" s="325">
        <v>64.0</v>
      </c>
      <c r="Q814" s="325">
        <v>53.0</v>
      </c>
      <c r="R814" s="325">
        <v>1.01</v>
      </c>
      <c r="S814" s="325">
        <v>0.9</v>
      </c>
      <c r="T814" s="325"/>
      <c r="U814" s="325">
        <v>1.0</v>
      </c>
      <c r="V814" s="325">
        <v>0.0</v>
      </c>
      <c r="W814" s="325">
        <v>0.01</v>
      </c>
      <c r="X814" s="325">
        <v>0.72</v>
      </c>
      <c r="Y814" s="325">
        <v>0.9</v>
      </c>
      <c r="Z814" s="325"/>
      <c r="AA814" s="325"/>
      <c r="AB814" s="325"/>
    </row>
    <row r="815" ht="15.75" customHeight="1">
      <c r="A815" s="325">
        <v>813.0</v>
      </c>
      <c r="B815" s="325" t="s">
        <v>3177</v>
      </c>
      <c r="C815" s="325" t="s">
        <v>3176</v>
      </c>
      <c r="D815" s="325" t="s">
        <v>5178</v>
      </c>
      <c r="E815" s="325">
        <v>310.0</v>
      </c>
      <c r="F815" s="325">
        <v>1297.0</v>
      </c>
      <c r="G815" s="325">
        <v>8.1</v>
      </c>
      <c r="H815" s="325">
        <v>22.4</v>
      </c>
      <c r="I815" s="325">
        <v>22.4</v>
      </c>
      <c r="J815" s="325"/>
      <c r="K815" s="325">
        <v>2.3</v>
      </c>
      <c r="L815" s="325">
        <v>64.6</v>
      </c>
      <c r="M815" s="325">
        <v>52.5</v>
      </c>
      <c r="N815" s="325">
        <v>12.1</v>
      </c>
      <c r="O815" s="325">
        <v>2.7</v>
      </c>
      <c r="P815" s="325">
        <v>67.0</v>
      </c>
      <c r="Q815" s="325">
        <v>393.0</v>
      </c>
      <c r="R815" s="325">
        <v>3.43</v>
      </c>
      <c r="S815" s="325">
        <v>4.63</v>
      </c>
      <c r="T815" s="325"/>
      <c r="U815" s="325">
        <v>3.0</v>
      </c>
      <c r="V815" s="325">
        <v>0.36</v>
      </c>
      <c r="W815" s="325">
        <v>0.27</v>
      </c>
      <c r="X815" s="325">
        <v>2.84</v>
      </c>
      <c r="Y815" s="325">
        <v>4.7</v>
      </c>
      <c r="Z815" s="325"/>
      <c r="AA815" s="325"/>
      <c r="AB815" s="325"/>
    </row>
    <row r="816" ht="15.75" customHeight="1">
      <c r="A816" s="325">
        <v>814.0</v>
      </c>
      <c r="B816" s="325" t="s">
        <v>3179</v>
      </c>
      <c r="C816" s="325" t="s">
        <v>3178</v>
      </c>
      <c r="D816" s="325" t="s">
        <v>5178</v>
      </c>
      <c r="E816" s="325">
        <v>211.0</v>
      </c>
      <c r="F816" s="325">
        <v>883.0</v>
      </c>
      <c r="G816" s="325">
        <v>13.0</v>
      </c>
      <c r="H816" s="325">
        <v>22.6</v>
      </c>
      <c r="I816" s="325">
        <v>22.6</v>
      </c>
      <c r="J816" s="325"/>
      <c r="K816" s="325">
        <v>1.0</v>
      </c>
      <c r="L816" s="325">
        <v>61.0</v>
      </c>
      <c r="M816" s="325">
        <v>30.5</v>
      </c>
      <c r="N816" s="325">
        <v>30.5</v>
      </c>
      <c r="O816" s="325">
        <v>2.4</v>
      </c>
      <c r="P816" s="325">
        <v>73.0</v>
      </c>
      <c r="Q816" s="325">
        <v>375.0</v>
      </c>
      <c r="R816" s="325">
        <v>4.78</v>
      </c>
      <c r="S816" s="325">
        <v>7.6</v>
      </c>
      <c r="T816" s="325"/>
      <c r="U816" s="325">
        <v>2.0</v>
      </c>
      <c r="V816" s="325">
        <v>0.21</v>
      </c>
      <c r="W816" s="325">
        <v>0.29</v>
      </c>
      <c r="X816" s="325">
        <v>2.9</v>
      </c>
      <c r="Y816" s="325">
        <v>5.5</v>
      </c>
      <c r="Z816" s="325"/>
      <c r="AA816" s="325"/>
      <c r="AB816" s="325"/>
    </row>
    <row r="817" ht="15.75" customHeight="1">
      <c r="A817" s="325">
        <v>815.0</v>
      </c>
      <c r="B817" s="325" t="s">
        <v>3181</v>
      </c>
      <c r="C817" s="325" t="s">
        <v>3180</v>
      </c>
      <c r="D817" s="325" t="s">
        <v>5178</v>
      </c>
      <c r="E817" s="325">
        <v>65.0</v>
      </c>
      <c r="F817" s="325">
        <v>274.0</v>
      </c>
      <c r="G817" s="325">
        <v>74.6</v>
      </c>
      <c r="H817" s="325">
        <v>6.4</v>
      </c>
      <c r="I817" s="325">
        <v>6.4</v>
      </c>
      <c r="J817" s="325"/>
      <c r="K817" s="325">
        <v>0.1</v>
      </c>
      <c r="L817" s="325">
        <v>18.3</v>
      </c>
      <c r="M817" s="325">
        <v>10.4</v>
      </c>
      <c r="N817" s="325">
        <v>7.9</v>
      </c>
      <c r="O817" s="325">
        <v>0.6</v>
      </c>
      <c r="P817" s="325">
        <v>43.0</v>
      </c>
      <c r="Q817" s="325">
        <v>80.0</v>
      </c>
      <c r="R817" s="325">
        <v>1.27</v>
      </c>
      <c r="S817" s="325">
        <v>1.7</v>
      </c>
      <c r="T817" s="325"/>
      <c r="U817" s="325">
        <v>0.0</v>
      </c>
      <c r="V817" s="325">
        <v>0.0</v>
      </c>
      <c r="W817" s="325">
        <v>0.07</v>
      </c>
      <c r="X817" s="325">
        <v>0.5</v>
      </c>
      <c r="Y817" s="325">
        <v>0.0</v>
      </c>
      <c r="Z817" s="325"/>
      <c r="AA817" s="325"/>
      <c r="AB817" s="325"/>
    </row>
    <row r="818" ht="15.75" customHeight="1">
      <c r="A818" s="325">
        <v>816.0</v>
      </c>
      <c r="B818" s="325" t="s">
        <v>3183</v>
      </c>
      <c r="C818" s="325" t="s">
        <v>3182</v>
      </c>
      <c r="D818" s="325" t="s">
        <v>5178</v>
      </c>
      <c r="E818" s="325">
        <v>214.0</v>
      </c>
      <c r="F818" s="325">
        <v>895.0</v>
      </c>
      <c r="G818" s="325">
        <v>12.4</v>
      </c>
      <c r="H818" s="325">
        <v>23.2</v>
      </c>
      <c r="I818" s="325">
        <v>23.2</v>
      </c>
      <c r="J818" s="325"/>
      <c r="K818" s="325">
        <v>1.1</v>
      </c>
      <c r="L818" s="325">
        <v>61.0</v>
      </c>
      <c r="M818" s="325">
        <v>30.5</v>
      </c>
      <c r="N818" s="325">
        <v>30.5</v>
      </c>
      <c r="O818" s="325">
        <v>2.3</v>
      </c>
      <c r="P818" s="325">
        <v>71.0</v>
      </c>
      <c r="Q818" s="325">
        <v>263.0</v>
      </c>
      <c r="R818" s="325">
        <v>4.78</v>
      </c>
      <c r="S818" s="325">
        <v>4.8</v>
      </c>
      <c r="T818" s="325"/>
      <c r="U818" s="325">
        <v>2.0</v>
      </c>
      <c r="V818" s="325">
        <v>0.34</v>
      </c>
      <c r="W818" s="325">
        <v>0.25</v>
      </c>
      <c r="X818" s="325">
        <v>2.17</v>
      </c>
      <c r="Y818" s="325">
        <v>4.4</v>
      </c>
      <c r="Z818" s="325"/>
      <c r="AA818" s="325"/>
      <c r="AB818" s="325"/>
    </row>
    <row r="819" ht="15.75" customHeight="1">
      <c r="A819" s="325">
        <v>817.0</v>
      </c>
      <c r="B819" s="325" t="s">
        <v>3185</v>
      </c>
      <c r="C819" s="325" t="s">
        <v>3184</v>
      </c>
      <c r="D819" s="325" t="s">
        <v>5178</v>
      </c>
      <c r="E819" s="325">
        <v>259.0</v>
      </c>
      <c r="F819" s="325">
        <v>1082.0</v>
      </c>
      <c r="G819" s="325">
        <v>12.1</v>
      </c>
      <c r="H819" s="325">
        <v>20.0</v>
      </c>
      <c r="I819" s="325">
        <v>20.0</v>
      </c>
      <c r="J819" s="325"/>
      <c r="K819" s="325">
        <v>1.3</v>
      </c>
      <c r="L819" s="325">
        <v>62.8</v>
      </c>
      <c r="M819" s="325">
        <v>43.8</v>
      </c>
      <c r="N819" s="325">
        <v>19.0</v>
      </c>
      <c r="O819" s="325">
        <v>3.8</v>
      </c>
      <c r="P819" s="325">
        <v>51.0</v>
      </c>
      <c r="Q819" s="325">
        <v>358.0</v>
      </c>
      <c r="R819" s="325">
        <v>2.83</v>
      </c>
      <c r="S819" s="325">
        <v>3.8</v>
      </c>
      <c r="T819" s="325"/>
      <c r="U819" s="325">
        <v>0.0</v>
      </c>
      <c r="V819" s="325">
        <v>0.5</v>
      </c>
      <c r="W819" s="325">
        <v>0.57</v>
      </c>
      <c r="X819" s="325">
        <v>2.52</v>
      </c>
      <c r="Y819" s="325">
        <v>0.0</v>
      </c>
      <c r="Z819" s="325"/>
      <c r="AA819" s="325"/>
      <c r="AB819" s="325"/>
    </row>
    <row r="820" ht="15.75" customHeight="1">
      <c r="A820" s="325">
        <v>818.0</v>
      </c>
      <c r="B820" s="325" t="s">
        <v>3187</v>
      </c>
      <c r="C820" s="325" t="s">
        <v>3186</v>
      </c>
      <c r="D820" s="325" t="s">
        <v>5178</v>
      </c>
      <c r="E820" s="325">
        <v>253.0</v>
      </c>
      <c r="F820" s="325">
        <v>1060.0</v>
      </c>
      <c r="G820" s="325">
        <v>11.6</v>
      </c>
      <c r="H820" s="325">
        <v>20.4</v>
      </c>
      <c r="I820" s="325">
        <v>20.4</v>
      </c>
      <c r="J820" s="325"/>
      <c r="K820" s="325">
        <v>1.2</v>
      </c>
      <c r="L820" s="325">
        <v>61.4</v>
      </c>
      <c r="M820" s="325">
        <v>42.4</v>
      </c>
      <c r="N820" s="325">
        <v>19.0</v>
      </c>
      <c r="O820" s="325">
        <v>5.4</v>
      </c>
      <c r="P820" s="325">
        <v>70.0</v>
      </c>
      <c r="Q820" s="325">
        <v>318.0</v>
      </c>
      <c r="R820" s="325">
        <v>2.83</v>
      </c>
      <c r="S820" s="325">
        <v>6.7</v>
      </c>
      <c r="T820" s="325"/>
      <c r="U820" s="325">
        <v>0.0</v>
      </c>
      <c r="V820" s="325">
        <v>0.28</v>
      </c>
      <c r="W820" s="325">
        <v>0.28</v>
      </c>
      <c r="X820" s="325">
        <v>3.2</v>
      </c>
      <c r="Y820" s="325">
        <v>7.5</v>
      </c>
      <c r="Z820" s="325"/>
      <c r="AA820" s="325">
        <v>55.0</v>
      </c>
      <c r="AB820" s="325">
        <v>576.0</v>
      </c>
    </row>
    <row r="821" ht="15.75" customHeight="1">
      <c r="A821" s="325">
        <v>819.0</v>
      </c>
      <c r="B821" s="325" t="s">
        <v>3189</v>
      </c>
      <c r="C821" s="325" t="s">
        <v>3188</v>
      </c>
      <c r="D821" s="325" t="s">
        <v>5178</v>
      </c>
      <c r="E821" s="325">
        <v>260.0</v>
      </c>
      <c r="F821" s="325">
        <v>1088.0</v>
      </c>
      <c r="G821" s="325">
        <v>12.2</v>
      </c>
      <c r="H821" s="325">
        <v>21.6</v>
      </c>
      <c r="I821" s="325">
        <v>21.6</v>
      </c>
      <c r="J821" s="325"/>
      <c r="K821" s="325">
        <v>1.4</v>
      </c>
      <c r="L821" s="325">
        <v>61.6</v>
      </c>
      <c r="M821" s="325">
        <v>42.6</v>
      </c>
      <c r="N821" s="325">
        <v>19.0</v>
      </c>
      <c r="O821" s="325">
        <v>3.2</v>
      </c>
      <c r="P821" s="325">
        <v>38.0</v>
      </c>
      <c r="Q821" s="325">
        <v>205.0</v>
      </c>
      <c r="R821" s="325">
        <v>2.83</v>
      </c>
      <c r="S821" s="325">
        <v>5.2</v>
      </c>
      <c r="T821" s="325"/>
      <c r="U821" s="325">
        <v>0.0</v>
      </c>
      <c r="V821" s="325">
        <v>0.55</v>
      </c>
      <c r="W821" s="325">
        <v>0.21</v>
      </c>
      <c r="X821" s="325">
        <v>2.25</v>
      </c>
      <c r="Y821" s="325">
        <v>0.0</v>
      </c>
      <c r="Z821" s="325"/>
      <c r="AA821" s="325">
        <v>55.0</v>
      </c>
      <c r="AB821" s="325">
        <v>576.0</v>
      </c>
    </row>
    <row r="822" ht="15.75" customHeight="1">
      <c r="A822" s="325">
        <v>820.0</v>
      </c>
      <c r="B822" s="325" t="s">
        <v>3191</v>
      </c>
      <c r="C822" s="325" t="s">
        <v>3190</v>
      </c>
      <c r="D822" s="325" t="s">
        <v>5178</v>
      </c>
      <c r="E822" s="325">
        <v>94.0</v>
      </c>
      <c r="F822" s="325">
        <v>393.0</v>
      </c>
      <c r="G822" s="325">
        <v>68.1</v>
      </c>
      <c r="H822" s="325">
        <v>7.7</v>
      </c>
      <c r="I822" s="325">
        <v>7.7</v>
      </c>
      <c r="J822" s="325"/>
      <c r="K822" s="325">
        <v>0.8</v>
      </c>
      <c r="L822" s="325">
        <v>21.9</v>
      </c>
      <c r="M822" s="325">
        <v>14.9</v>
      </c>
      <c r="N822" s="325">
        <v>7.0</v>
      </c>
      <c r="O822" s="325">
        <v>1.5</v>
      </c>
      <c r="P822" s="325">
        <v>28.0</v>
      </c>
      <c r="Q822" s="325">
        <v>34.0</v>
      </c>
      <c r="R822" s="325">
        <v>0.93</v>
      </c>
      <c r="S822" s="325">
        <v>1.28</v>
      </c>
      <c r="T822" s="325"/>
      <c r="U822" s="325">
        <v>0.0</v>
      </c>
      <c r="V822" s="325">
        <v>0.0</v>
      </c>
      <c r="W822" s="325">
        <v>0.02</v>
      </c>
      <c r="X822" s="325">
        <v>0.59</v>
      </c>
      <c r="Y822" s="325">
        <v>0.1</v>
      </c>
      <c r="Z822" s="325"/>
      <c r="AA822" s="325"/>
      <c r="AB822" s="325"/>
    </row>
    <row r="823" ht="15.75" customHeight="1">
      <c r="A823" s="325">
        <v>821.0</v>
      </c>
      <c r="B823" s="325" t="s">
        <v>3193</v>
      </c>
      <c r="C823" s="325" t="s">
        <v>3192</v>
      </c>
      <c r="D823" s="325" t="s">
        <v>5178</v>
      </c>
      <c r="E823" s="325">
        <v>35.0</v>
      </c>
      <c r="F823" s="325">
        <v>147.0</v>
      </c>
      <c r="G823" s="325">
        <v>88.5</v>
      </c>
      <c r="H823" s="325">
        <v>3.1</v>
      </c>
      <c r="I823" s="325">
        <v>3.1</v>
      </c>
      <c r="J823" s="325"/>
      <c r="K823" s="325">
        <v>0.1</v>
      </c>
      <c r="L823" s="325">
        <v>7.8</v>
      </c>
      <c r="M823" s="325">
        <v>5.9</v>
      </c>
      <c r="N823" s="325">
        <v>2.0</v>
      </c>
      <c r="O823" s="325">
        <v>0.5</v>
      </c>
      <c r="P823" s="325"/>
      <c r="Q823" s="325"/>
      <c r="R823" s="325"/>
      <c r="S823" s="325">
        <v>1.06</v>
      </c>
      <c r="T823" s="325">
        <v>54.0</v>
      </c>
      <c r="U823" s="325">
        <v>9.0</v>
      </c>
      <c r="V823" s="325">
        <v>0.12</v>
      </c>
      <c r="W823" s="325"/>
      <c r="X823" s="325"/>
      <c r="Y823" s="325">
        <v>27.05</v>
      </c>
      <c r="Z823" s="325"/>
      <c r="AA823" s="325">
        <v>11.0</v>
      </c>
      <c r="AB823" s="325"/>
    </row>
    <row r="824" ht="15.75" customHeight="1">
      <c r="A824" s="325">
        <v>822.0</v>
      </c>
      <c r="B824" s="325" t="s">
        <v>3195</v>
      </c>
      <c r="C824" s="325" t="s">
        <v>3194</v>
      </c>
      <c r="D824" s="325" t="s">
        <v>5178</v>
      </c>
      <c r="E824" s="325">
        <v>306.0</v>
      </c>
      <c r="F824" s="325">
        <v>1280.0</v>
      </c>
      <c r="G824" s="325">
        <v>8.2</v>
      </c>
      <c r="H824" s="325">
        <v>19.9</v>
      </c>
      <c r="I824" s="325">
        <v>19.9</v>
      </c>
      <c r="J824" s="325"/>
      <c r="K824" s="325">
        <v>2.4</v>
      </c>
      <c r="L824" s="325">
        <v>67.0</v>
      </c>
      <c r="M824" s="325">
        <v>53.3</v>
      </c>
      <c r="N824" s="325">
        <v>13.7</v>
      </c>
      <c r="O824" s="325">
        <v>2.5</v>
      </c>
      <c r="P824" s="325">
        <v>81.0</v>
      </c>
      <c r="Q824" s="325"/>
      <c r="R824" s="325">
        <v>2.98</v>
      </c>
      <c r="S824" s="325">
        <v>4.36</v>
      </c>
      <c r="T824" s="325">
        <v>0.0</v>
      </c>
      <c r="U824" s="325">
        <v>0.0</v>
      </c>
      <c r="V824" s="325"/>
      <c r="W824" s="325"/>
      <c r="X824" s="325"/>
      <c r="Y824" s="325">
        <v>1.0</v>
      </c>
      <c r="Z824" s="325"/>
      <c r="AA824" s="325"/>
      <c r="AB824" s="325"/>
    </row>
    <row r="825" ht="15.75" customHeight="1">
      <c r="A825" s="325">
        <v>823.0</v>
      </c>
      <c r="B825" s="325" t="s">
        <v>3197</v>
      </c>
      <c r="C825" s="325" t="s">
        <v>3196</v>
      </c>
      <c r="D825" s="325" t="s">
        <v>5178</v>
      </c>
      <c r="E825" s="325">
        <v>120.0</v>
      </c>
      <c r="F825" s="325">
        <v>503.0</v>
      </c>
      <c r="G825" s="325">
        <v>65.6</v>
      </c>
      <c r="H825" s="325">
        <v>10.1</v>
      </c>
      <c r="I825" s="325">
        <v>10.1</v>
      </c>
      <c r="J825" s="325"/>
      <c r="K825" s="325">
        <v>1.8</v>
      </c>
      <c r="L825" s="325">
        <v>21.8</v>
      </c>
      <c r="M825" s="325">
        <v>17.3</v>
      </c>
      <c r="N825" s="325">
        <v>4.5</v>
      </c>
      <c r="O825" s="325">
        <v>0.7</v>
      </c>
      <c r="P825" s="325">
        <v>47.0</v>
      </c>
      <c r="Q825" s="325">
        <v>125.0</v>
      </c>
      <c r="R825" s="325">
        <v>1.3</v>
      </c>
      <c r="S825" s="325">
        <v>1.61</v>
      </c>
      <c r="T825" s="325">
        <v>0.0</v>
      </c>
      <c r="U825" s="325">
        <v>0.0</v>
      </c>
      <c r="V825" s="325">
        <v>0.23</v>
      </c>
      <c r="W825" s="325">
        <v>0.05</v>
      </c>
      <c r="X825" s="325">
        <v>0.92</v>
      </c>
      <c r="Y825" s="325">
        <v>0.0</v>
      </c>
      <c r="Z825" s="325"/>
      <c r="AA825" s="325">
        <v>8.0</v>
      </c>
      <c r="AB825" s="325">
        <v>174.0</v>
      </c>
    </row>
    <row r="826" ht="15.75" customHeight="1">
      <c r="A826" s="325">
        <v>824.0</v>
      </c>
      <c r="B826" s="325" t="s">
        <v>3199</v>
      </c>
      <c r="C826" s="325" t="s">
        <v>3198</v>
      </c>
      <c r="D826" s="325" t="s">
        <v>5178</v>
      </c>
      <c r="E826" s="325">
        <v>342.0</v>
      </c>
      <c r="F826" s="325">
        <v>1432.0</v>
      </c>
      <c r="G826" s="325">
        <v>11.0</v>
      </c>
      <c r="H826" s="325">
        <v>25.1</v>
      </c>
      <c r="I826" s="325">
        <v>25.1</v>
      </c>
      <c r="J826" s="325"/>
      <c r="K826" s="325">
        <v>2.0</v>
      </c>
      <c r="L826" s="325">
        <v>58.6</v>
      </c>
      <c r="M826" s="325"/>
      <c r="N826" s="325"/>
      <c r="O826" s="325">
        <v>3.3</v>
      </c>
      <c r="P826" s="325">
        <v>176.0</v>
      </c>
      <c r="Q826" s="325">
        <v>290.0</v>
      </c>
      <c r="R826" s="325"/>
      <c r="S826" s="325">
        <v>3.4</v>
      </c>
      <c r="T826" s="325"/>
      <c r="U826" s="325"/>
      <c r="V826" s="325">
        <v>0.4</v>
      </c>
      <c r="W826" s="325">
        <v>0.09</v>
      </c>
      <c r="X826" s="325"/>
      <c r="Y826" s="325">
        <v>3.1</v>
      </c>
      <c r="Z826" s="325"/>
      <c r="AA826" s="325"/>
      <c r="AB826" s="325"/>
    </row>
    <row r="827" ht="15.75" customHeight="1">
      <c r="A827" s="325">
        <v>825.0</v>
      </c>
      <c r="B827" s="325" t="s">
        <v>3201</v>
      </c>
      <c r="C827" s="325" t="s">
        <v>3200</v>
      </c>
      <c r="D827" s="325" t="s">
        <v>5178</v>
      </c>
      <c r="E827" s="325">
        <v>111.0</v>
      </c>
      <c r="F827" s="325">
        <v>463.0</v>
      </c>
      <c r="G827" s="325">
        <v>63.8</v>
      </c>
      <c r="H827" s="325">
        <v>9.8</v>
      </c>
      <c r="I827" s="325">
        <v>9.8</v>
      </c>
      <c r="J827" s="325"/>
      <c r="K827" s="325">
        <v>0.9</v>
      </c>
      <c r="L827" s="325">
        <v>24.3</v>
      </c>
      <c r="M827" s="325">
        <v>16.9</v>
      </c>
      <c r="N827" s="325">
        <v>7.3</v>
      </c>
      <c r="O827" s="325">
        <v>1.2</v>
      </c>
      <c r="P827" s="325">
        <v>59.0</v>
      </c>
      <c r="Q827" s="325">
        <v>150.0</v>
      </c>
      <c r="R827" s="325">
        <v>1.66</v>
      </c>
      <c r="S827" s="325">
        <v>3.19</v>
      </c>
      <c r="T827" s="325">
        <v>0.0</v>
      </c>
      <c r="U827" s="325">
        <v>0.0</v>
      </c>
      <c r="V827" s="325">
        <v>0.16</v>
      </c>
      <c r="W827" s="325">
        <v>0.07</v>
      </c>
      <c r="X827" s="325">
        <v>0.46</v>
      </c>
      <c r="Y827" s="325">
        <v>0.0</v>
      </c>
      <c r="Z827" s="325"/>
      <c r="AA827" s="325">
        <v>18.0</v>
      </c>
      <c r="AB827" s="325">
        <v>272.0</v>
      </c>
    </row>
    <row r="828" ht="15.75" customHeight="1">
      <c r="A828" s="325">
        <v>826.0</v>
      </c>
      <c r="B828" s="325" t="s">
        <v>3203</v>
      </c>
      <c r="C828" s="325" t="s">
        <v>3202</v>
      </c>
      <c r="D828" s="325" t="s">
        <v>5178</v>
      </c>
      <c r="E828" s="325">
        <v>119.0</v>
      </c>
      <c r="F828" s="325">
        <v>500.0</v>
      </c>
      <c r="G828" s="325">
        <v>64.4</v>
      </c>
      <c r="H828" s="325">
        <v>10.1</v>
      </c>
      <c r="I828" s="325">
        <v>10.1</v>
      </c>
      <c r="J828" s="325"/>
      <c r="K828" s="325">
        <v>1.8</v>
      </c>
      <c r="L828" s="325">
        <v>22.7</v>
      </c>
      <c r="M828" s="325">
        <v>17.1</v>
      </c>
      <c r="N828" s="325">
        <v>5.6</v>
      </c>
      <c r="O828" s="325">
        <v>1.0</v>
      </c>
      <c r="P828" s="325">
        <v>39.0</v>
      </c>
      <c r="Q828" s="325">
        <v>135.0</v>
      </c>
      <c r="R828" s="325">
        <v>1.41</v>
      </c>
      <c r="S828" s="325">
        <v>3.18</v>
      </c>
      <c r="T828" s="325">
        <v>0.0</v>
      </c>
      <c r="U828" s="325">
        <v>0.0</v>
      </c>
      <c r="V828" s="325">
        <v>0.19</v>
      </c>
      <c r="W828" s="325">
        <v>0.06</v>
      </c>
      <c r="X828" s="325">
        <v>0.54</v>
      </c>
      <c r="Y828" s="325">
        <v>0.0</v>
      </c>
      <c r="Z828" s="325"/>
      <c r="AA828" s="325">
        <v>3.0</v>
      </c>
      <c r="AB828" s="325">
        <v>293.0</v>
      </c>
    </row>
    <row r="829" ht="15.75" customHeight="1">
      <c r="A829" s="325">
        <v>827.0</v>
      </c>
      <c r="B829" s="325" t="s">
        <v>3205</v>
      </c>
      <c r="C829" s="325" t="s">
        <v>3204</v>
      </c>
      <c r="D829" s="325" t="s">
        <v>5178</v>
      </c>
      <c r="E829" s="325">
        <v>334.0</v>
      </c>
      <c r="F829" s="325">
        <v>1396.0</v>
      </c>
      <c r="G829" s="325">
        <v>13.5</v>
      </c>
      <c r="H829" s="325">
        <v>22.6</v>
      </c>
      <c r="I829" s="325">
        <v>22.6</v>
      </c>
      <c r="J829" s="325"/>
      <c r="K829" s="325">
        <v>2.1</v>
      </c>
      <c r="L829" s="325">
        <v>58.4</v>
      </c>
      <c r="M829" s="325"/>
      <c r="N829" s="325"/>
      <c r="O829" s="325">
        <v>3.5</v>
      </c>
      <c r="P829" s="325">
        <v>143.0</v>
      </c>
      <c r="Q829" s="325"/>
      <c r="R829" s="325">
        <v>4.56</v>
      </c>
      <c r="S829" s="325">
        <v>4.49</v>
      </c>
      <c r="T829" s="325"/>
      <c r="U829" s="325">
        <v>0.0</v>
      </c>
      <c r="V829" s="325"/>
      <c r="W829" s="325"/>
      <c r="X829" s="325"/>
      <c r="Y829" s="325">
        <v>5.0</v>
      </c>
      <c r="Z829" s="325"/>
      <c r="AA829" s="325"/>
      <c r="AB829" s="325"/>
    </row>
    <row r="830" ht="15.75" customHeight="1">
      <c r="A830" s="325">
        <v>828.0</v>
      </c>
      <c r="B830" s="325" t="s">
        <v>3207</v>
      </c>
      <c r="C830" s="325" t="s">
        <v>3206</v>
      </c>
      <c r="D830" s="325" t="s">
        <v>5178</v>
      </c>
      <c r="E830" s="325">
        <v>343.0</v>
      </c>
      <c r="F830" s="325">
        <v>1436.0</v>
      </c>
      <c r="G830" s="325">
        <v>11.6</v>
      </c>
      <c r="H830" s="325">
        <v>25.1</v>
      </c>
      <c r="I830" s="325">
        <v>25.1</v>
      </c>
      <c r="J830" s="325"/>
      <c r="K830" s="325">
        <v>2.9</v>
      </c>
      <c r="L830" s="325">
        <v>57.0</v>
      </c>
      <c r="M830" s="325"/>
      <c r="N830" s="325"/>
      <c r="O830" s="325">
        <v>3.4</v>
      </c>
      <c r="P830" s="325">
        <v>143.0</v>
      </c>
      <c r="Q830" s="325"/>
      <c r="R830" s="325">
        <v>4.15</v>
      </c>
      <c r="S830" s="325">
        <v>6.65</v>
      </c>
      <c r="T830" s="325"/>
      <c r="U830" s="325">
        <v>0.0</v>
      </c>
      <c r="V830" s="325"/>
      <c r="W830" s="325"/>
      <c r="X830" s="325"/>
      <c r="Y830" s="325">
        <v>5.0</v>
      </c>
      <c r="Z830" s="325"/>
      <c r="AA830" s="325"/>
      <c r="AB830" s="325"/>
    </row>
    <row r="831" ht="15.75" customHeight="1">
      <c r="A831" s="325">
        <v>829.0</v>
      </c>
      <c r="B831" s="325" t="s">
        <v>3209</v>
      </c>
      <c r="C831" s="325" t="s">
        <v>3208</v>
      </c>
      <c r="D831" s="325" t="s">
        <v>5178</v>
      </c>
      <c r="E831" s="325">
        <v>335.0</v>
      </c>
      <c r="F831" s="325">
        <v>1403.0</v>
      </c>
      <c r="G831" s="325">
        <v>13.5</v>
      </c>
      <c r="H831" s="325">
        <v>21.8</v>
      </c>
      <c r="I831" s="325">
        <v>21.8</v>
      </c>
      <c r="J831" s="325"/>
      <c r="K831" s="325">
        <v>2.5</v>
      </c>
      <c r="L831" s="325">
        <v>58.8</v>
      </c>
      <c r="M831" s="325"/>
      <c r="N831" s="325"/>
      <c r="O831" s="325">
        <v>3.5</v>
      </c>
      <c r="P831" s="325">
        <v>143.0</v>
      </c>
      <c r="Q831" s="325"/>
      <c r="R831" s="325">
        <v>4.4</v>
      </c>
      <c r="S831" s="325">
        <v>4.56</v>
      </c>
      <c r="T831" s="325"/>
      <c r="U831" s="325">
        <v>0.0</v>
      </c>
      <c r="V831" s="325"/>
      <c r="W831" s="325"/>
      <c r="X831" s="325"/>
      <c r="Y831" s="325">
        <v>5.0</v>
      </c>
      <c r="Z831" s="325"/>
      <c r="AA831" s="325"/>
      <c r="AB831" s="325"/>
    </row>
    <row r="832" ht="15.75" customHeight="1">
      <c r="A832" s="325">
        <v>830.0</v>
      </c>
      <c r="B832" s="325" t="s">
        <v>3211</v>
      </c>
      <c r="C832" s="325" t="s">
        <v>3210</v>
      </c>
      <c r="D832" s="325" t="s">
        <v>5178</v>
      </c>
      <c r="E832" s="325">
        <v>343.0</v>
      </c>
      <c r="F832" s="325">
        <v>1436.0</v>
      </c>
      <c r="G832" s="325">
        <v>10.0</v>
      </c>
      <c r="H832" s="325">
        <v>22.7</v>
      </c>
      <c r="I832" s="325">
        <v>22.7</v>
      </c>
      <c r="J832" s="325"/>
      <c r="K832" s="325">
        <v>1.3</v>
      </c>
      <c r="L832" s="325">
        <v>62.3</v>
      </c>
      <c r="M832" s="325"/>
      <c r="N832" s="325"/>
      <c r="O832" s="325">
        <v>3.7</v>
      </c>
      <c r="P832" s="325">
        <v>131.0</v>
      </c>
      <c r="Q832" s="325">
        <v>419.0</v>
      </c>
      <c r="R832" s="325"/>
      <c r="S832" s="325">
        <v>5.4</v>
      </c>
      <c r="T832" s="325"/>
      <c r="U832" s="325"/>
      <c r="V832" s="325">
        <v>0.0</v>
      </c>
      <c r="W832" s="325">
        <v>0.0</v>
      </c>
      <c r="X832" s="325"/>
      <c r="Y832" s="325">
        <v>0.0</v>
      </c>
      <c r="Z832" s="325"/>
      <c r="AA832" s="325"/>
      <c r="AB832" s="325"/>
    </row>
    <row r="833" ht="15.75" customHeight="1">
      <c r="A833" s="325">
        <v>831.0</v>
      </c>
      <c r="B833" s="325" t="s">
        <v>3213</v>
      </c>
      <c r="C833" s="325" t="s">
        <v>3212</v>
      </c>
      <c r="D833" s="325" t="s">
        <v>5178</v>
      </c>
      <c r="E833" s="325">
        <v>104.0</v>
      </c>
      <c r="F833" s="325">
        <v>435.0</v>
      </c>
      <c r="G833" s="325">
        <v>64.4</v>
      </c>
      <c r="H833" s="325">
        <v>9.8</v>
      </c>
      <c r="I833" s="325">
        <v>9.8</v>
      </c>
      <c r="J833" s="325"/>
      <c r="K833" s="325">
        <v>1.7</v>
      </c>
      <c r="L833" s="325">
        <v>22.8</v>
      </c>
      <c r="M833" s="325">
        <v>13.8</v>
      </c>
      <c r="N833" s="325">
        <v>9.1</v>
      </c>
      <c r="O833" s="325">
        <v>1.3</v>
      </c>
      <c r="P833" s="325">
        <v>64.0</v>
      </c>
      <c r="Q833" s="325">
        <v>175.0</v>
      </c>
      <c r="R833" s="325">
        <v>1.19</v>
      </c>
      <c r="S833" s="325">
        <v>2.3</v>
      </c>
      <c r="T833" s="325">
        <v>0.0</v>
      </c>
      <c r="U833" s="325">
        <v>0.0</v>
      </c>
      <c r="V833" s="325">
        <v>0.17</v>
      </c>
      <c r="W833" s="325">
        <v>0.08</v>
      </c>
      <c r="X833" s="325">
        <v>0.74</v>
      </c>
      <c r="Y833" s="325">
        <v>0.0</v>
      </c>
      <c r="Z833" s="325"/>
      <c r="AA833" s="325">
        <v>19.0</v>
      </c>
      <c r="AB833" s="325">
        <v>364.0</v>
      </c>
    </row>
    <row r="834" ht="15.75" customHeight="1">
      <c r="A834" s="325">
        <v>832.0</v>
      </c>
      <c r="B834" s="325" t="s">
        <v>3215</v>
      </c>
      <c r="C834" s="325" t="s">
        <v>3214</v>
      </c>
      <c r="D834" s="325" t="s">
        <v>5178</v>
      </c>
      <c r="E834" s="325">
        <v>271.0</v>
      </c>
      <c r="F834" s="325">
        <v>1134.0</v>
      </c>
      <c r="G834" s="325">
        <v>11.3</v>
      </c>
      <c r="H834" s="325">
        <v>19.1</v>
      </c>
      <c r="I834" s="325">
        <v>19.1</v>
      </c>
      <c r="J834" s="325"/>
      <c r="K834" s="325">
        <v>1.2</v>
      </c>
      <c r="L834" s="325">
        <v>64.6</v>
      </c>
      <c r="M834" s="325">
        <v>47.9</v>
      </c>
      <c r="N834" s="325">
        <v>16.7</v>
      </c>
      <c r="O834" s="325">
        <v>3.9</v>
      </c>
      <c r="P834" s="325">
        <v>143.0</v>
      </c>
      <c r="Q834" s="325"/>
      <c r="R834" s="325">
        <v>2.22</v>
      </c>
      <c r="S834" s="325">
        <v>4.13</v>
      </c>
      <c r="T834" s="325"/>
      <c r="U834" s="325">
        <v>0.0</v>
      </c>
      <c r="V834" s="325"/>
      <c r="W834" s="325"/>
      <c r="X834" s="325"/>
      <c r="Y834" s="325">
        <v>5.0</v>
      </c>
      <c r="Z834" s="325"/>
      <c r="AA834" s="325"/>
      <c r="AB834" s="325"/>
    </row>
    <row r="835" ht="15.75" customHeight="1">
      <c r="A835" s="325">
        <v>833.0</v>
      </c>
      <c r="B835" s="325" t="s">
        <v>3217</v>
      </c>
      <c r="C835" s="325" t="s">
        <v>3216</v>
      </c>
      <c r="D835" s="325" t="s">
        <v>5178</v>
      </c>
      <c r="E835" s="325">
        <v>106.0</v>
      </c>
      <c r="F835" s="325">
        <v>445.0</v>
      </c>
      <c r="G835" s="325">
        <v>62.5</v>
      </c>
      <c r="H835" s="325">
        <v>9.5</v>
      </c>
      <c r="I835" s="325">
        <v>9.5</v>
      </c>
      <c r="J835" s="325"/>
      <c r="K835" s="325">
        <v>1.4</v>
      </c>
      <c r="L835" s="325">
        <v>25.4</v>
      </c>
      <c r="M835" s="325">
        <v>15.1</v>
      </c>
      <c r="N835" s="325">
        <v>10.3</v>
      </c>
      <c r="O835" s="325">
        <v>1.1</v>
      </c>
      <c r="P835" s="325">
        <v>78.0</v>
      </c>
      <c r="Q835" s="325">
        <v>125.0</v>
      </c>
      <c r="R835" s="325">
        <v>1.1</v>
      </c>
      <c r="S835" s="325">
        <v>1.95</v>
      </c>
      <c r="T835" s="325">
        <v>0.0</v>
      </c>
      <c r="U835" s="325">
        <v>0.0</v>
      </c>
      <c r="V835" s="325">
        <v>0.16</v>
      </c>
      <c r="W835" s="325">
        <v>0.06</v>
      </c>
      <c r="X835" s="325">
        <v>0.49</v>
      </c>
      <c r="Y835" s="325">
        <v>0.0</v>
      </c>
      <c r="Z835" s="325"/>
      <c r="AA835" s="325">
        <v>5.0</v>
      </c>
      <c r="AB835" s="325">
        <v>292.0</v>
      </c>
    </row>
    <row r="836" ht="15.75" customHeight="1">
      <c r="A836" s="325">
        <v>834.0</v>
      </c>
      <c r="B836" s="325" t="s">
        <v>3219</v>
      </c>
      <c r="C836" s="325" t="s">
        <v>3218</v>
      </c>
      <c r="D836" s="325" t="s">
        <v>5178</v>
      </c>
      <c r="E836" s="325">
        <v>49.0</v>
      </c>
      <c r="F836" s="325">
        <v>206.0</v>
      </c>
      <c r="G836" s="325">
        <v>88.8</v>
      </c>
      <c r="H836" s="325">
        <v>3.0</v>
      </c>
      <c r="I836" s="325">
        <v>3.0</v>
      </c>
      <c r="J836" s="325"/>
      <c r="K836" s="325">
        <v>1.8</v>
      </c>
      <c r="L836" s="325">
        <v>6.0</v>
      </c>
      <c r="M836" s="325"/>
      <c r="N836" s="325"/>
      <c r="O836" s="325">
        <v>0.5</v>
      </c>
      <c r="P836" s="325">
        <v>54.0</v>
      </c>
      <c r="Q836" s="325"/>
      <c r="R836" s="325">
        <v>0.35</v>
      </c>
      <c r="S836" s="325">
        <v>0.71</v>
      </c>
      <c r="T836" s="325"/>
      <c r="U836" s="325">
        <v>130.0</v>
      </c>
      <c r="V836" s="325"/>
      <c r="W836" s="325"/>
      <c r="X836" s="325"/>
      <c r="Y836" s="325"/>
      <c r="Z836" s="325"/>
      <c r="AA836" s="325">
        <v>49.0</v>
      </c>
      <c r="AB836" s="325">
        <v>128.0</v>
      </c>
    </row>
    <row r="837" ht="15.75" customHeight="1">
      <c r="A837" s="325">
        <v>835.0</v>
      </c>
      <c r="B837" s="325" t="s">
        <v>3221</v>
      </c>
      <c r="C837" s="325" t="s">
        <v>3220</v>
      </c>
      <c r="D837" s="325" t="s">
        <v>5178</v>
      </c>
      <c r="E837" s="325">
        <v>176.0</v>
      </c>
      <c r="F837" s="325">
        <v>735.0</v>
      </c>
      <c r="G837" s="325">
        <v>62.8</v>
      </c>
      <c r="H837" s="325">
        <v>15.3</v>
      </c>
      <c r="I837" s="325">
        <v>15.3</v>
      </c>
      <c r="J837" s="325"/>
      <c r="K837" s="325">
        <v>9.2</v>
      </c>
      <c r="L837" s="325">
        <v>11.1</v>
      </c>
      <c r="M837" s="325"/>
      <c r="N837" s="325"/>
      <c r="O837" s="325">
        <v>1.5</v>
      </c>
      <c r="P837" s="325"/>
      <c r="Q837" s="325"/>
      <c r="R837" s="325">
        <v>1.72</v>
      </c>
      <c r="S837" s="325">
        <v>1.87</v>
      </c>
      <c r="T837" s="325"/>
      <c r="U837" s="325"/>
      <c r="V837" s="325"/>
      <c r="W837" s="325"/>
      <c r="X837" s="325"/>
      <c r="Y837" s="325"/>
      <c r="Z837" s="325"/>
      <c r="AA837" s="325"/>
      <c r="AB837" s="325"/>
    </row>
    <row r="838" ht="15.75" customHeight="1">
      <c r="A838" s="325">
        <v>836.0</v>
      </c>
      <c r="B838" s="325" t="s">
        <v>3223</v>
      </c>
      <c r="C838" s="325" t="s">
        <v>3222</v>
      </c>
      <c r="D838" s="325" t="s">
        <v>5178</v>
      </c>
      <c r="E838" s="325">
        <v>359.0</v>
      </c>
      <c r="F838" s="325">
        <v>1503.0</v>
      </c>
      <c r="G838" s="325">
        <v>8.0</v>
      </c>
      <c r="H838" s="325">
        <v>37.4</v>
      </c>
      <c r="I838" s="325">
        <v>37.4</v>
      </c>
      <c r="J838" s="325"/>
      <c r="K838" s="325">
        <v>23.0</v>
      </c>
      <c r="L838" s="325">
        <v>26.4</v>
      </c>
      <c r="M838" s="325">
        <v>9.2</v>
      </c>
      <c r="N838" s="325">
        <v>17.2</v>
      </c>
      <c r="O838" s="325">
        <v>5.3</v>
      </c>
      <c r="P838" s="325"/>
      <c r="Q838" s="325"/>
      <c r="R838" s="325">
        <v>4.4</v>
      </c>
      <c r="S838" s="325">
        <v>6.3</v>
      </c>
      <c r="T838" s="325"/>
      <c r="U838" s="325"/>
      <c r="V838" s="325"/>
      <c r="W838" s="325"/>
      <c r="X838" s="325"/>
      <c r="Y838" s="325"/>
      <c r="Z838" s="325"/>
      <c r="AA838" s="325"/>
      <c r="AB838" s="325"/>
    </row>
    <row r="839" ht="15.75" customHeight="1">
      <c r="A839" s="325">
        <v>837.0</v>
      </c>
      <c r="B839" s="325" t="s">
        <v>3225</v>
      </c>
      <c r="C839" s="325" t="s">
        <v>3224</v>
      </c>
      <c r="D839" s="325" t="s">
        <v>5178</v>
      </c>
      <c r="E839" s="325">
        <v>433.0</v>
      </c>
      <c r="F839" s="325">
        <v>1814.0</v>
      </c>
      <c r="G839" s="325">
        <v>6.5</v>
      </c>
      <c r="H839" s="325">
        <v>40.5</v>
      </c>
      <c r="I839" s="325">
        <v>40.5</v>
      </c>
      <c r="J839" s="325"/>
      <c r="K839" s="325">
        <v>23.4</v>
      </c>
      <c r="L839" s="325">
        <v>23.9</v>
      </c>
      <c r="M839" s="325"/>
      <c r="N839" s="325"/>
      <c r="O839" s="325">
        <v>5.8</v>
      </c>
      <c r="P839" s="325"/>
      <c r="Q839" s="325"/>
      <c r="R839" s="325">
        <v>4.44</v>
      </c>
      <c r="S839" s="325">
        <v>6.65</v>
      </c>
      <c r="T839" s="325"/>
      <c r="U839" s="325"/>
      <c r="V839" s="325"/>
      <c r="W839" s="325"/>
      <c r="X839" s="325"/>
      <c r="Y839" s="325"/>
      <c r="Z839" s="325"/>
      <c r="AA839" s="325"/>
      <c r="AB839" s="325"/>
    </row>
    <row r="840" ht="15.75" customHeight="1">
      <c r="A840" s="325">
        <v>838.0</v>
      </c>
      <c r="B840" s="325" t="s">
        <v>3227</v>
      </c>
      <c r="C840" s="325" t="s">
        <v>3226</v>
      </c>
      <c r="D840" s="325" t="s">
        <v>5178</v>
      </c>
      <c r="E840" s="325">
        <v>334.0</v>
      </c>
      <c r="F840" s="325">
        <v>1398.0</v>
      </c>
      <c r="G840" s="325">
        <v>13.5</v>
      </c>
      <c r="H840" s="325">
        <v>21.7</v>
      </c>
      <c r="I840" s="325">
        <v>21.7</v>
      </c>
      <c r="J840" s="325"/>
      <c r="K840" s="325">
        <v>2.3</v>
      </c>
      <c r="L840" s="325">
        <v>58.8</v>
      </c>
      <c r="M840" s="325"/>
      <c r="N840" s="325"/>
      <c r="O840" s="325">
        <v>3.7</v>
      </c>
      <c r="P840" s="325">
        <v>83.0</v>
      </c>
      <c r="Q840" s="325"/>
      <c r="R840" s="325">
        <v>3.48</v>
      </c>
      <c r="S840" s="325">
        <v>5.44</v>
      </c>
      <c r="T840" s="325"/>
      <c r="U840" s="325">
        <v>0.0</v>
      </c>
      <c r="V840" s="325"/>
      <c r="W840" s="325"/>
      <c r="X840" s="325"/>
      <c r="Y840" s="325"/>
      <c r="Z840" s="325"/>
      <c r="AA840" s="325"/>
      <c r="AB840" s="325"/>
    </row>
    <row r="841" ht="15.75" customHeight="1">
      <c r="A841" s="325">
        <v>839.0</v>
      </c>
      <c r="B841" s="325" t="s">
        <v>3229</v>
      </c>
      <c r="C841" s="325" t="s">
        <v>3228</v>
      </c>
      <c r="D841" s="325" t="s">
        <v>5178</v>
      </c>
      <c r="E841" s="325">
        <v>114.0</v>
      </c>
      <c r="F841" s="325">
        <v>478.0</v>
      </c>
      <c r="G841" s="325">
        <v>62.6</v>
      </c>
      <c r="H841" s="325">
        <v>9.9</v>
      </c>
      <c r="I841" s="325">
        <v>9.9</v>
      </c>
      <c r="J841" s="325"/>
      <c r="K841" s="325">
        <v>1.0</v>
      </c>
      <c r="L841" s="325">
        <v>25.5</v>
      </c>
      <c r="M841" s="325">
        <v>17.6</v>
      </c>
      <c r="N841" s="325">
        <v>7.9</v>
      </c>
      <c r="O841" s="325">
        <v>1.0</v>
      </c>
      <c r="P841" s="325">
        <v>38.0</v>
      </c>
      <c r="Q841" s="325">
        <v>135.0</v>
      </c>
      <c r="R841" s="325">
        <v>0.83</v>
      </c>
      <c r="S841" s="325">
        <v>2.09</v>
      </c>
      <c r="T841" s="325">
        <v>0.0</v>
      </c>
      <c r="U841" s="325">
        <v>0.0</v>
      </c>
      <c r="V841" s="325">
        <v>0.11</v>
      </c>
      <c r="W841" s="325">
        <v>0.05</v>
      </c>
      <c r="X841" s="325">
        <v>0.39</v>
      </c>
      <c r="Y841" s="325">
        <v>0.0</v>
      </c>
      <c r="Z841" s="325"/>
      <c r="AA841" s="325">
        <v>3.0</v>
      </c>
      <c r="AB841" s="325">
        <v>319.0</v>
      </c>
    </row>
    <row r="842" ht="15.75" customHeight="1">
      <c r="A842" s="325">
        <v>840.0</v>
      </c>
      <c r="B842" s="325" t="s">
        <v>3231</v>
      </c>
      <c r="C842" s="325" t="s">
        <v>3230</v>
      </c>
      <c r="D842" s="325" t="s">
        <v>5178</v>
      </c>
      <c r="E842" s="325">
        <v>348.0</v>
      </c>
      <c r="F842" s="325">
        <v>1456.0</v>
      </c>
      <c r="G842" s="325">
        <v>10.3</v>
      </c>
      <c r="H842" s="325">
        <v>4.4</v>
      </c>
      <c r="I842" s="325">
        <v>4.4</v>
      </c>
      <c r="J842" s="325"/>
      <c r="K842" s="325">
        <v>0.7</v>
      </c>
      <c r="L842" s="325">
        <v>80.3</v>
      </c>
      <c r="M842" s="325"/>
      <c r="N842" s="325"/>
      <c r="O842" s="325">
        <v>4.3</v>
      </c>
      <c r="P842" s="325">
        <v>637.0</v>
      </c>
      <c r="Q842" s="325">
        <v>32.0</v>
      </c>
      <c r="R842" s="325"/>
      <c r="S842" s="325">
        <v>2.1</v>
      </c>
      <c r="T842" s="325"/>
      <c r="U842" s="325"/>
      <c r="V842" s="325">
        <v>0.05</v>
      </c>
      <c r="W842" s="325">
        <v>0.19</v>
      </c>
      <c r="X842" s="325"/>
      <c r="Y842" s="325">
        <v>0.0</v>
      </c>
      <c r="Z842" s="325"/>
      <c r="AA842" s="325"/>
      <c r="AB842" s="325"/>
    </row>
    <row r="843" ht="15.75" customHeight="1">
      <c r="A843" s="325">
        <v>841.0</v>
      </c>
      <c r="B843" s="325" t="s">
        <v>3233</v>
      </c>
      <c r="C843" s="325" t="s">
        <v>3232</v>
      </c>
      <c r="D843" s="325" t="s">
        <v>5178</v>
      </c>
      <c r="E843" s="325">
        <v>125.0</v>
      </c>
      <c r="F843" s="325">
        <v>523.0</v>
      </c>
      <c r="G843" s="325">
        <v>67.4</v>
      </c>
      <c r="H843" s="325">
        <v>2.7</v>
      </c>
      <c r="I843" s="325">
        <v>2.7</v>
      </c>
      <c r="J843" s="325"/>
      <c r="K843" s="325">
        <v>0.2</v>
      </c>
      <c r="L843" s="325">
        <v>28.0</v>
      </c>
      <c r="M843" s="325"/>
      <c r="N843" s="325"/>
      <c r="O843" s="325">
        <v>1.7</v>
      </c>
      <c r="P843" s="325">
        <v>150.0</v>
      </c>
      <c r="Q843" s="325">
        <v>56.0</v>
      </c>
      <c r="R843" s="325"/>
      <c r="S843" s="325">
        <v>0.5</v>
      </c>
      <c r="T843" s="325"/>
      <c r="U843" s="325"/>
      <c r="V843" s="325">
        <v>0.01</v>
      </c>
      <c r="W843" s="325">
        <v>0.09</v>
      </c>
      <c r="X843" s="325"/>
      <c r="Y843" s="325">
        <v>2.6</v>
      </c>
      <c r="Z843" s="325"/>
      <c r="AA843" s="325"/>
      <c r="AB843" s="325"/>
    </row>
    <row r="844" ht="15.75" customHeight="1">
      <c r="A844" s="325">
        <v>842.0</v>
      </c>
      <c r="B844" s="325" t="s">
        <v>3235</v>
      </c>
      <c r="C844" s="325" t="s">
        <v>3234</v>
      </c>
      <c r="D844" s="325" t="s">
        <v>5178</v>
      </c>
      <c r="E844" s="325">
        <v>166.0</v>
      </c>
      <c r="F844" s="325">
        <v>695.0</v>
      </c>
      <c r="G844" s="325">
        <v>56.0</v>
      </c>
      <c r="H844" s="325">
        <v>16.3</v>
      </c>
      <c r="I844" s="325">
        <v>16.3</v>
      </c>
      <c r="J844" s="325"/>
      <c r="K844" s="325">
        <v>0.6</v>
      </c>
      <c r="L844" s="325">
        <v>25.7</v>
      </c>
      <c r="M844" s="325"/>
      <c r="N844" s="325"/>
      <c r="O844" s="325">
        <v>1.4</v>
      </c>
      <c r="P844" s="325">
        <v>76.0</v>
      </c>
      <c r="Q844" s="325">
        <v>241.0</v>
      </c>
      <c r="R844" s="325"/>
      <c r="S844" s="325">
        <v>0.9</v>
      </c>
      <c r="T844" s="325"/>
      <c r="U844" s="325"/>
      <c r="V844" s="325">
        <v>0.33</v>
      </c>
      <c r="W844" s="325">
        <v>0.03</v>
      </c>
      <c r="X844" s="325"/>
      <c r="Y844" s="325">
        <v>18.0</v>
      </c>
      <c r="Z844" s="325"/>
      <c r="AA844" s="325"/>
      <c r="AB844" s="325"/>
    </row>
    <row r="845" ht="15.75" customHeight="1">
      <c r="A845" s="325">
        <v>843.0</v>
      </c>
      <c r="B845" s="325" t="s">
        <v>3237</v>
      </c>
      <c r="C845" s="325" t="s">
        <v>3236</v>
      </c>
      <c r="D845" s="325" t="s">
        <v>5178</v>
      </c>
      <c r="E845" s="325">
        <v>333.0</v>
      </c>
      <c r="F845" s="325">
        <v>1395.0</v>
      </c>
      <c r="G845" s="325">
        <v>12.0</v>
      </c>
      <c r="H845" s="325">
        <v>31.6</v>
      </c>
      <c r="I845" s="325">
        <v>31.6</v>
      </c>
      <c r="J845" s="325"/>
      <c r="K845" s="325">
        <v>1.3</v>
      </c>
      <c r="L845" s="325">
        <v>52.3</v>
      </c>
      <c r="M845" s="325"/>
      <c r="N845" s="325"/>
      <c r="O845" s="325">
        <v>2.8</v>
      </c>
      <c r="P845" s="325">
        <v>109.0</v>
      </c>
      <c r="Q845" s="325">
        <v>504.0</v>
      </c>
      <c r="R845" s="325"/>
      <c r="S845" s="325">
        <v>3.6</v>
      </c>
      <c r="T845" s="325"/>
      <c r="U845" s="325"/>
      <c r="V845" s="325">
        <v>0.72</v>
      </c>
      <c r="W845" s="325">
        <v>0.1</v>
      </c>
      <c r="X845" s="325"/>
      <c r="Y845" s="325">
        <v>0.0</v>
      </c>
      <c r="Z845" s="325"/>
      <c r="AA845" s="325"/>
      <c r="AB845" s="325"/>
    </row>
    <row r="846" ht="15.75" customHeight="1">
      <c r="A846" s="325">
        <v>844.0</v>
      </c>
      <c r="B846" s="325" t="s">
        <v>3239</v>
      </c>
      <c r="C846" s="325" t="s">
        <v>3238</v>
      </c>
      <c r="D846" s="325" t="s">
        <v>5178</v>
      </c>
      <c r="E846" s="325">
        <v>331.0</v>
      </c>
      <c r="F846" s="325">
        <v>1387.0</v>
      </c>
      <c r="G846" s="325">
        <v>12.6</v>
      </c>
      <c r="H846" s="325">
        <v>25.6</v>
      </c>
      <c r="I846" s="325">
        <v>25.6</v>
      </c>
      <c r="J846" s="325"/>
      <c r="K846" s="325">
        <v>1.7</v>
      </c>
      <c r="L846" s="325">
        <v>56.1</v>
      </c>
      <c r="M846" s="325"/>
      <c r="N846" s="325"/>
      <c r="O846" s="325">
        <v>4.0</v>
      </c>
      <c r="P846" s="325">
        <v>170.0</v>
      </c>
      <c r="Q846" s="325">
        <v>446.0</v>
      </c>
      <c r="R846" s="325"/>
      <c r="S846" s="325">
        <v>7.2</v>
      </c>
      <c r="T846" s="325"/>
      <c r="U846" s="325"/>
      <c r="V846" s="325">
        <v>0.0</v>
      </c>
      <c r="W846" s="325">
        <v>0.0</v>
      </c>
      <c r="X846" s="325"/>
      <c r="Y846" s="325">
        <v>0.0</v>
      </c>
      <c r="Z846" s="325"/>
      <c r="AA846" s="325"/>
      <c r="AB846" s="325"/>
    </row>
    <row r="847" ht="15.75" customHeight="1">
      <c r="A847" s="325">
        <v>845.0</v>
      </c>
      <c r="B847" s="325" t="s">
        <v>3241</v>
      </c>
      <c r="C847" s="325" t="s">
        <v>3240</v>
      </c>
      <c r="D847" s="325" t="s">
        <v>5178</v>
      </c>
      <c r="E847" s="325">
        <v>329.0</v>
      </c>
      <c r="F847" s="325">
        <v>1376.0</v>
      </c>
      <c r="G847" s="325">
        <v>13.4</v>
      </c>
      <c r="H847" s="325">
        <v>22.0</v>
      </c>
      <c r="I847" s="325">
        <v>22.0</v>
      </c>
      <c r="J847" s="325"/>
      <c r="K847" s="325">
        <v>0.9</v>
      </c>
      <c r="L847" s="325">
        <v>60.2</v>
      </c>
      <c r="M847" s="325"/>
      <c r="N847" s="325"/>
      <c r="O847" s="325">
        <v>3.5</v>
      </c>
      <c r="P847" s="325">
        <v>186.0</v>
      </c>
      <c r="Q847" s="325">
        <v>327.0</v>
      </c>
      <c r="R847" s="325"/>
      <c r="S847" s="325">
        <v>4.0</v>
      </c>
      <c r="T847" s="325"/>
      <c r="U847" s="325"/>
      <c r="V847" s="325">
        <v>0.25</v>
      </c>
      <c r="W847" s="325">
        <v>0.11</v>
      </c>
      <c r="X847" s="325"/>
      <c r="Y847" s="325">
        <v>2.9</v>
      </c>
      <c r="Z847" s="325"/>
      <c r="AA847" s="325"/>
      <c r="AB847" s="325"/>
    </row>
    <row r="848" ht="15.75" customHeight="1">
      <c r="A848" s="325">
        <v>846.0</v>
      </c>
      <c r="B848" s="325" t="s">
        <v>3243</v>
      </c>
      <c r="C848" s="325" t="s">
        <v>3242</v>
      </c>
      <c r="D848" s="325" t="s">
        <v>5178</v>
      </c>
      <c r="E848" s="325">
        <v>357.0</v>
      </c>
      <c r="F848" s="325">
        <v>1495.0</v>
      </c>
      <c r="G848" s="325">
        <v>11.0</v>
      </c>
      <c r="H848" s="325">
        <v>22.5</v>
      </c>
      <c r="I848" s="325">
        <v>22.5</v>
      </c>
      <c r="J848" s="325"/>
      <c r="K848" s="325">
        <v>5.5</v>
      </c>
      <c r="L848" s="325">
        <v>57.3</v>
      </c>
      <c r="M848" s="325"/>
      <c r="N848" s="325"/>
      <c r="O848" s="325">
        <v>3.7</v>
      </c>
      <c r="P848" s="325">
        <v>140.0</v>
      </c>
      <c r="Q848" s="325">
        <v>360.0</v>
      </c>
      <c r="R848" s="325"/>
      <c r="S848" s="325">
        <v>4.0</v>
      </c>
      <c r="T848" s="325"/>
      <c r="U848" s="325"/>
      <c r="V848" s="325">
        <v>0.23</v>
      </c>
      <c r="W848" s="325">
        <v>0.35</v>
      </c>
      <c r="X848" s="325"/>
      <c r="Y848" s="325">
        <v>1.1</v>
      </c>
      <c r="Z848" s="325"/>
      <c r="AA848" s="325"/>
      <c r="AB848" s="325"/>
    </row>
    <row r="849" ht="15.75" customHeight="1">
      <c r="A849" s="325">
        <v>847.0</v>
      </c>
      <c r="B849" s="325" t="s">
        <v>3245</v>
      </c>
      <c r="C849" s="325" t="s">
        <v>3244</v>
      </c>
      <c r="D849" s="325" t="s">
        <v>5178</v>
      </c>
      <c r="E849" s="325">
        <v>350.0</v>
      </c>
      <c r="F849" s="325">
        <v>1464.0</v>
      </c>
      <c r="G849" s="325">
        <v>5.8</v>
      </c>
      <c r="H849" s="325">
        <v>49.3</v>
      </c>
      <c r="I849" s="325">
        <v>49.3</v>
      </c>
      <c r="J849" s="325"/>
      <c r="K849" s="325">
        <v>0.5</v>
      </c>
      <c r="L849" s="325">
        <v>36.0</v>
      </c>
      <c r="M849" s="325"/>
      <c r="N849" s="325"/>
      <c r="O849" s="325">
        <v>7.8</v>
      </c>
      <c r="P849" s="325">
        <v>350.0</v>
      </c>
      <c r="Q849" s="325">
        <v>950.0</v>
      </c>
      <c r="R849" s="325"/>
      <c r="S849" s="325">
        <v>15.0</v>
      </c>
      <c r="T849" s="325"/>
      <c r="U849" s="325"/>
      <c r="V849" s="325"/>
      <c r="W849" s="325"/>
      <c r="X849" s="325"/>
      <c r="Y849" s="325"/>
      <c r="Z849" s="325"/>
      <c r="AA849" s="325"/>
      <c r="AB849" s="325"/>
    </row>
    <row r="850" ht="15.75" customHeight="1">
      <c r="A850" s="325">
        <v>848.0</v>
      </c>
      <c r="B850" s="325" t="s">
        <v>3247</v>
      </c>
      <c r="C850" s="325" t="s">
        <v>3246</v>
      </c>
      <c r="D850" s="325" t="s">
        <v>5180</v>
      </c>
      <c r="E850" s="325">
        <v>94.0</v>
      </c>
      <c r="F850" s="325">
        <v>392.0</v>
      </c>
      <c r="G850" s="325">
        <v>72.4</v>
      </c>
      <c r="H850" s="325">
        <v>1.1</v>
      </c>
      <c r="I850" s="325">
        <v>1.1</v>
      </c>
      <c r="J850" s="325"/>
      <c r="K850" s="325">
        <v>0.3</v>
      </c>
      <c r="L850" s="325">
        <v>25.2</v>
      </c>
      <c r="M850" s="325">
        <v>22.9</v>
      </c>
      <c r="N850" s="325">
        <v>2.3</v>
      </c>
      <c r="O850" s="325">
        <v>0.9</v>
      </c>
      <c r="P850" s="325">
        <v>28.0</v>
      </c>
      <c r="Q850" s="325">
        <v>45.0</v>
      </c>
      <c r="R850" s="325">
        <v>0.11</v>
      </c>
      <c r="S850" s="325">
        <v>0.41</v>
      </c>
      <c r="T850" s="325">
        <v>1114.0</v>
      </c>
      <c r="U850" s="325">
        <v>186.0</v>
      </c>
      <c r="V850" s="325">
        <v>0.35</v>
      </c>
      <c r="W850" s="325">
        <v>0.09</v>
      </c>
      <c r="X850" s="325">
        <v>0.7</v>
      </c>
      <c r="Y850" s="325">
        <v>0.0</v>
      </c>
      <c r="Z850" s="325"/>
      <c r="AA850" s="325">
        <v>8.0</v>
      </c>
      <c r="AB850" s="325">
        <v>453.0</v>
      </c>
    </row>
    <row r="851" ht="15.75" customHeight="1">
      <c r="A851" s="325">
        <v>849.0</v>
      </c>
      <c r="B851" s="325" t="s">
        <v>3249</v>
      </c>
      <c r="C851" s="325" t="s">
        <v>3248</v>
      </c>
      <c r="D851" s="325" t="s">
        <v>5180</v>
      </c>
      <c r="E851" s="325">
        <v>170.0</v>
      </c>
      <c r="F851" s="325">
        <v>713.0</v>
      </c>
      <c r="G851" s="325">
        <v>55.3</v>
      </c>
      <c r="H851" s="325">
        <v>1.4</v>
      </c>
      <c r="I851" s="325">
        <v>1.4</v>
      </c>
      <c r="J851" s="325"/>
      <c r="K851" s="325">
        <v>0.3</v>
      </c>
      <c r="L851" s="325">
        <v>42.7</v>
      </c>
      <c r="M851" s="325">
        <v>40.8</v>
      </c>
      <c r="N851" s="325">
        <v>1.9</v>
      </c>
      <c r="O851" s="325">
        <v>0.3</v>
      </c>
      <c r="P851" s="325">
        <v>29.0</v>
      </c>
      <c r="Q851" s="325">
        <v>25.0</v>
      </c>
      <c r="R851" s="325">
        <v>0.16</v>
      </c>
      <c r="S851" s="325">
        <v>4.8</v>
      </c>
      <c r="T851" s="325"/>
      <c r="U851" s="325">
        <v>1.0</v>
      </c>
      <c r="V851" s="325">
        <v>0.06</v>
      </c>
      <c r="W851" s="325">
        <v>0.09</v>
      </c>
      <c r="X851" s="325">
        <v>0.12</v>
      </c>
      <c r="Y851" s="325">
        <v>2.1</v>
      </c>
      <c r="Z851" s="325"/>
      <c r="AA851" s="325"/>
      <c r="AB851" s="325"/>
    </row>
    <row r="852" ht="15.75" customHeight="1">
      <c r="A852" s="325">
        <v>850.0</v>
      </c>
      <c r="B852" s="325" t="s">
        <v>3251</v>
      </c>
      <c r="C852" s="325" t="s">
        <v>3250</v>
      </c>
      <c r="D852" s="325" t="s">
        <v>5180</v>
      </c>
      <c r="E852" s="325">
        <v>95.0</v>
      </c>
      <c r="F852" s="325">
        <v>399.0</v>
      </c>
      <c r="G852" s="325">
        <v>73.5</v>
      </c>
      <c r="H852" s="325">
        <v>2.0</v>
      </c>
      <c r="I852" s="325">
        <v>2.0</v>
      </c>
      <c r="J852" s="325"/>
      <c r="K852" s="325">
        <v>0.0</v>
      </c>
      <c r="L852" s="325">
        <v>23.4</v>
      </c>
      <c r="M852" s="325">
        <v>20.5</v>
      </c>
      <c r="N852" s="325">
        <v>2.9</v>
      </c>
      <c r="O852" s="325">
        <v>1.1</v>
      </c>
      <c r="P852" s="325">
        <v>41.0</v>
      </c>
      <c r="Q852" s="325">
        <v>31.0</v>
      </c>
      <c r="R852" s="325">
        <v>0.4</v>
      </c>
      <c r="S852" s="325">
        <v>0.43</v>
      </c>
      <c r="T852" s="325">
        <v>3100.0</v>
      </c>
      <c r="U852" s="325">
        <v>517.0</v>
      </c>
      <c r="V852" s="325">
        <v>0.14</v>
      </c>
      <c r="W852" s="325">
        <v>0.03</v>
      </c>
      <c r="X852" s="325">
        <v>0.67</v>
      </c>
      <c r="Y852" s="325">
        <v>22.46</v>
      </c>
      <c r="Z852" s="325"/>
      <c r="AA852" s="325"/>
      <c r="AB852" s="325"/>
    </row>
    <row r="853" ht="15.75" customHeight="1">
      <c r="A853" s="325">
        <v>851.0</v>
      </c>
      <c r="B853" s="325" t="s">
        <v>3253</v>
      </c>
      <c r="C853" s="325" t="s">
        <v>3252</v>
      </c>
      <c r="D853" s="325" t="s">
        <v>5180</v>
      </c>
      <c r="E853" s="325">
        <v>114.0</v>
      </c>
      <c r="F853" s="325">
        <v>478.0</v>
      </c>
      <c r="G853" s="325">
        <v>68.8</v>
      </c>
      <c r="H853" s="325">
        <v>1.7</v>
      </c>
      <c r="I853" s="325">
        <v>1.7</v>
      </c>
      <c r="J853" s="325"/>
      <c r="K853" s="325">
        <v>0.1</v>
      </c>
      <c r="L853" s="325">
        <v>28.3</v>
      </c>
      <c r="M853" s="325"/>
      <c r="N853" s="325"/>
      <c r="O853" s="325">
        <v>1.1</v>
      </c>
      <c r="P853" s="325">
        <v>26.0</v>
      </c>
      <c r="Q853" s="325">
        <v>33.0</v>
      </c>
      <c r="R853" s="325"/>
      <c r="S853" s="325">
        <v>2.5</v>
      </c>
      <c r="T853" s="325"/>
      <c r="U853" s="325">
        <v>9.0</v>
      </c>
      <c r="V853" s="325">
        <v>0.14</v>
      </c>
      <c r="W853" s="325">
        <v>0.04</v>
      </c>
      <c r="X853" s="325">
        <v>0.7</v>
      </c>
      <c r="Y853" s="325">
        <v>12.9</v>
      </c>
      <c r="Z853" s="325"/>
      <c r="AA853" s="325"/>
      <c r="AB853" s="325"/>
    </row>
    <row r="854" ht="15.75" customHeight="1">
      <c r="A854" s="325">
        <v>852.0</v>
      </c>
      <c r="B854" s="325" t="s">
        <v>3255</v>
      </c>
      <c r="C854" s="325" t="s">
        <v>3254</v>
      </c>
      <c r="D854" s="325" t="s">
        <v>5180</v>
      </c>
      <c r="E854" s="325">
        <v>105.0</v>
      </c>
      <c r="F854" s="325">
        <v>440.0</v>
      </c>
      <c r="G854" s="325">
        <v>71.6</v>
      </c>
      <c r="H854" s="325">
        <v>1.4</v>
      </c>
      <c r="I854" s="325">
        <v>1.4</v>
      </c>
      <c r="J854" s="325"/>
      <c r="K854" s="325">
        <v>0.3</v>
      </c>
      <c r="L854" s="325">
        <v>25.7</v>
      </c>
      <c r="M854" s="325"/>
      <c r="N854" s="325"/>
      <c r="O854" s="325">
        <v>1.0</v>
      </c>
      <c r="P854" s="325">
        <v>36.0</v>
      </c>
      <c r="Q854" s="325">
        <v>40.0</v>
      </c>
      <c r="R854" s="325"/>
      <c r="S854" s="325">
        <v>1.4</v>
      </c>
      <c r="T854" s="325"/>
      <c r="U854" s="325">
        <v>11.0</v>
      </c>
      <c r="V854" s="325">
        <v>0.08</v>
      </c>
      <c r="W854" s="325">
        <v>0.05</v>
      </c>
      <c r="X854" s="325">
        <v>0.82</v>
      </c>
      <c r="Y854" s="325">
        <v>13.6</v>
      </c>
      <c r="Z854" s="325"/>
      <c r="AA854" s="325"/>
      <c r="AB854" s="325"/>
    </row>
    <row r="855" ht="15.75" customHeight="1">
      <c r="A855" s="325">
        <v>853.0</v>
      </c>
      <c r="B855" s="325" t="s">
        <v>3257</v>
      </c>
      <c r="C855" s="325" t="s">
        <v>3256</v>
      </c>
      <c r="D855" s="325" t="s">
        <v>5180</v>
      </c>
      <c r="E855" s="325">
        <v>341.0</v>
      </c>
      <c r="F855" s="325">
        <v>1427.0</v>
      </c>
      <c r="G855" s="325">
        <v>9.9</v>
      </c>
      <c r="H855" s="325">
        <v>2.1</v>
      </c>
      <c r="I855" s="325">
        <v>2.1</v>
      </c>
      <c r="J855" s="325"/>
      <c r="K855" s="325">
        <v>0.9</v>
      </c>
      <c r="L855" s="325">
        <v>84.3</v>
      </c>
      <c r="M855" s="325">
        <v>81.3</v>
      </c>
      <c r="N855" s="325">
        <v>3.0</v>
      </c>
      <c r="O855" s="325">
        <v>2.8</v>
      </c>
      <c r="P855" s="325">
        <v>153.0</v>
      </c>
      <c r="Q855" s="325">
        <v>99.0</v>
      </c>
      <c r="R855" s="325">
        <v>0.3</v>
      </c>
      <c r="S855" s="325">
        <v>5.7</v>
      </c>
      <c r="T855" s="325"/>
      <c r="U855" s="325">
        <v>709.0</v>
      </c>
      <c r="V855" s="325">
        <v>0.17</v>
      </c>
      <c r="W855" s="325">
        <v>0.17</v>
      </c>
      <c r="X855" s="325">
        <v>1.67</v>
      </c>
      <c r="Y855" s="325">
        <v>7.9</v>
      </c>
      <c r="Z855" s="325"/>
      <c r="AA855" s="325"/>
      <c r="AB855" s="325"/>
    </row>
    <row r="856" ht="15.75" customHeight="1">
      <c r="A856" s="325">
        <v>854.0</v>
      </c>
      <c r="B856" s="325" t="s">
        <v>3259</v>
      </c>
      <c r="C856" s="325" t="s">
        <v>3258</v>
      </c>
      <c r="D856" s="325" t="s">
        <v>5180</v>
      </c>
      <c r="E856" s="325">
        <v>62.0</v>
      </c>
      <c r="F856" s="325">
        <v>258.0</v>
      </c>
      <c r="G856" s="325">
        <v>82.5</v>
      </c>
      <c r="H856" s="325">
        <v>1.6</v>
      </c>
      <c r="I856" s="325">
        <v>1.6</v>
      </c>
      <c r="J856" s="325"/>
      <c r="K856" s="325">
        <v>0.1</v>
      </c>
      <c r="L856" s="325">
        <v>14.7</v>
      </c>
      <c r="M856" s="325"/>
      <c r="N856" s="325"/>
      <c r="O856" s="325">
        <v>1.1</v>
      </c>
      <c r="P856" s="325">
        <v>22.0</v>
      </c>
      <c r="Q856" s="325">
        <v>59.0</v>
      </c>
      <c r="R856" s="325"/>
      <c r="S856" s="325">
        <v>1.8</v>
      </c>
      <c r="T856" s="325"/>
      <c r="U856" s="325">
        <v>14.0</v>
      </c>
      <c r="V856" s="325">
        <v>0.08</v>
      </c>
      <c r="W856" s="325">
        <v>0.06</v>
      </c>
      <c r="X856" s="325">
        <v>0.48</v>
      </c>
      <c r="Y856" s="325">
        <v>3.3</v>
      </c>
      <c r="Z856" s="325"/>
      <c r="AA856" s="325"/>
      <c r="AB856" s="325"/>
    </row>
    <row r="857" ht="15.75" customHeight="1">
      <c r="A857" s="325">
        <v>855.0</v>
      </c>
      <c r="B857" s="325" t="s">
        <v>3261</v>
      </c>
      <c r="C857" s="325" t="s">
        <v>3260</v>
      </c>
      <c r="D857" s="325" t="s">
        <v>5180</v>
      </c>
      <c r="E857" s="325">
        <v>135.0</v>
      </c>
      <c r="F857" s="325">
        <v>565.0</v>
      </c>
      <c r="G857" s="325">
        <v>63.2</v>
      </c>
      <c r="H857" s="325">
        <v>1.6</v>
      </c>
      <c r="I857" s="325">
        <v>1.6</v>
      </c>
      <c r="J857" s="325"/>
      <c r="K857" s="325">
        <v>0.2</v>
      </c>
      <c r="L857" s="325">
        <v>33.6</v>
      </c>
      <c r="M857" s="325"/>
      <c r="N857" s="325"/>
      <c r="O857" s="325">
        <v>1.4</v>
      </c>
      <c r="P857" s="325">
        <v>108.0</v>
      </c>
      <c r="Q857" s="325">
        <v>138.0</v>
      </c>
      <c r="R857" s="325"/>
      <c r="S857" s="325">
        <v>0.3</v>
      </c>
      <c r="T857" s="325"/>
      <c r="U857" s="325"/>
      <c r="V857" s="325">
        <v>0.06</v>
      </c>
      <c r="W857" s="325">
        <v>0.13</v>
      </c>
      <c r="X857" s="325">
        <v>0.54</v>
      </c>
      <c r="Y857" s="325">
        <v>58.5</v>
      </c>
      <c r="Z857" s="325"/>
      <c r="AA857" s="325"/>
      <c r="AB857" s="325"/>
    </row>
    <row r="858" ht="15.75" customHeight="1">
      <c r="A858" s="325">
        <v>856.0</v>
      </c>
      <c r="B858" s="325" t="s">
        <v>3263</v>
      </c>
      <c r="C858" s="325" t="s">
        <v>3262</v>
      </c>
      <c r="D858" s="325" t="s">
        <v>5180</v>
      </c>
      <c r="E858" s="325">
        <v>93.0</v>
      </c>
      <c r="F858" s="325">
        <v>391.0</v>
      </c>
      <c r="G858" s="325">
        <v>74.5</v>
      </c>
      <c r="H858" s="325">
        <v>1.8</v>
      </c>
      <c r="I858" s="325">
        <v>1.8</v>
      </c>
      <c r="J858" s="325"/>
      <c r="K858" s="325">
        <v>0.2</v>
      </c>
      <c r="L858" s="325">
        <v>22.6</v>
      </c>
      <c r="M858" s="325"/>
      <c r="N858" s="325"/>
      <c r="O858" s="325">
        <v>0.9</v>
      </c>
      <c r="P858" s="325">
        <v>11.0</v>
      </c>
      <c r="Q858" s="325">
        <v>59.0</v>
      </c>
      <c r="R858" s="325"/>
      <c r="S858" s="325">
        <v>0.5</v>
      </c>
      <c r="T858" s="325"/>
      <c r="U858" s="325">
        <v>0.0</v>
      </c>
      <c r="V858" s="325">
        <v>0.14</v>
      </c>
      <c r="W858" s="325">
        <v>0.04</v>
      </c>
      <c r="X858" s="325">
        <v>1.66</v>
      </c>
      <c r="Y858" s="325">
        <v>9.4</v>
      </c>
      <c r="Z858" s="325"/>
      <c r="AA858" s="325"/>
      <c r="AB858" s="325"/>
    </row>
    <row r="859" ht="15.75" customHeight="1">
      <c r="A859" s="325">
        <v>857.0</v>
      </c>
      <c r="B859" s="325" t="s">
        <v>3265</v>
      </c>
      <c r="C859" s="325" t="s">
        <v>3264</v>
      </c>
      <c r="D859" s="325" t="s">
        <v>5180</v>
      </c>
      <c r="E859" s="325">
        <v>51.0</v>
      </c>
      <c r="F859" s="325">
        <v>215.0</v>
      </c>
      <c r="G859" s="325">
        <v>86.6</v>
      </c>
      <c r="H859" s="325">
        <v>0.3</v>
      </c>
      <c r="I859" s="325">
        <v>0.3</v>
      </c>
      <c r="J859" s="325"/>
      <c r="K859" s="325">
        <v>0.3</v>
      </c>
      <c r="L859" s="325">
        <v>12.5</v>
      </c>
      <c r="M859" s="325"/>
      <c r="N859" s="325"/>
      <c r="O859" s="325">
        <v>0.3</v>
      </c>
      <c r="P859" s="325">
        <v>23.0</v>
      </c>
      <c r="Q859" s="325">
        <v>21.0</v>
      </c>
      <c r="R859" s="325"/>
      <c r="S859" s="325">
        <v>0.3</v>
      </c>
      <c r="T859" s="325"/>
      <c r="U859" s="325">
        <v>12.0</v>
      </c>
      <c r="V859" s="325">
        <v>0.02</v>
      </c>
      <c r="W859" s="325">
        <v>0.11</v>
      </c>
      <c r="X859" s="325">
        <v>0.34</v>
      </c>
      <c r="Y859" s="325">
        <v>13.1</v>
      </c>
      <c r="Z859" s="325"/>
      <c r="AA859" s="325"/>
      <c r="AB859" s="325"/>
    </row>
    <row r="860" ht="15.75" customHeight="1">
      <c r="A860" s="325">
        <v>858.0</v>
      </c>
      <c r="B860" s="325" t="s">
        <v>3267</v>
      </c>
      <c r="C860" s="325" t="s">
        <v>3266</v>
      </c>
      <c r="D860" s="325" t="s">
        <v>5180</v>
      </c>
      <c r="E860" s="325">
        <v>301.0</v>
      </c>
      <c r="F860" s="325">
        <v>1258.0</v>
      </c>
      <c r="G860" s="325">
        <v>15.3</v>
      </c>
      <c r="H860" s="325">
        <v>11.8</v>
      </c>
      <c r="I860" s="325">
        <v>11.8</v>
      </c>
      <c r="J860" s="325"/>
      <c r="K860" s="325">
        <v>1.6</v>
      </c>
      <c r="L860" s="325">
        <v>66.3</v>
      </c>
      <c r="M860" s="325"/>
      <c r="N860" s="325"/>
      <c r="O860" s="325">
        <v>5.0</v>
      </c>
      <c r="P860" s="325">
        <v>247.0</v>
      </c>
      <c r="Q860" s="325">
        <v>183.0</v>
      </c>
      <c r="R860" s="325"/>
      <c r="S860" s="325">
        <v>14.7</v>
      </c>
      <c r="T860" s="325"/>
      <c r="U860" s="325"/>
      <c r="V860" s="325">
        <v>0.2</v>
      </c>
      <c r="W860" s="325">
        <v>0.35</v>
      </c>
      <c r="X860" s="325"/>
      <c r="Y860" s="325">
        <v>2.5</v>
      </c>
      <c r="Z860" s="325"/>
      <c r="AA860" s="325"/>
      <c r="AB860" s="325"/>
    </row>
    <row r="861" ht="15.75" customHeight="1">
      <c r="A861" s="325">
        <v>859.0</v>
      </c>
      <c r="B861" s="325" t="s">
        <v>3269</v>
      </c>
      <c r="C861" s="325" t="s">
        <v>3268</v>
      </c>
      <c r="D861" s="325" t="s">
        <v>5180</v>
      </c>
      <c r="E861" s="325">
        <v>69.0</v>
      </c>
      <c r="F861" s="325">
        <v>288.0</v>
      </c>
      <c r="G861" s="325">
        <v>79.8</v>
      </c>
      <c r="H861" s="325">
        <v>3.5</v>
      </c>
      <c r="I861" s="325">
        <v>3.5</v>
      </c>
      <c r="J861" s="325"/>
      <c r="K861" s="325">
        <v>1.0</v>
      </c>
      <c r="L861" s="325">
        <v>13.2</v>
      </c>
      <c r="M861" s="325"/>
      <c r="N861" s="325"/>
      <c r="O861" s="325">
        <v>2.5</v>
      </c>
      <c r="P861" s="325">
        <v>37.0</v>
      </c>
      <c r="Q861" s="325">
        <v>0.0</v>
      </c>
      <c r="R861" s="325"/>
      <c r="S861" s="325">
        <v>49.9</v>
      </c>
      <c r="T861" s="325"/>
      <c r="U861" s="325"/>
      <c r="V861" s="325">
        <v>0.2</v>
      </c>
      <c r="W861" s="325">
        <v>0.35</v>
      </c>
      <c r="X861" s="325"/>
      <c r="Y861" s="325">
        <v>2.1</v>
      </c>
      <c r="Z861" s="325"/>
      <c r="AA861" s="325"/>
      <c r="AB861" s="325"/>
    </row>
    <row r="862" ht="15.75" customHeight="1">
      <c r="A862" s="325">
        <v>860.0</v>
      </c>
      <c r="B862" s="325" t="s">
        <v>3271</v>
      </c>
      <c r="C862" s="325" t="s">
        <v>3270</v>
      </c>
      <c r="D862" s="325" t="s">
        <v>5180</v>
      </c>
      <c r="E862" s="325">
        <v>316.0</v>
      </c>
      <c r="F862" s="325">
        <v>1322.0</v>
      </c>
      <c r="G862" s="325">
        <v>12.0</v>
      </c>
      <c r="H862" s="325">
        <v>10.5</v>
      </c>
      <c r="I862" s="325">
        <v>10.5</v>
      </c>
      <c r="J862" s="325"/>
      <c r="K862" s="325">
        <v>0.6</v>
      </c>
      <c r="L862" s="325">
        <v>73.4</v>
      </c>
      <c r="M862" s="325"/>
      <c r="N862" s="325"/>
      <c r="O862" s="325">
        <v>3.5</v>
      </c>
      <c r="P862" s="325">
        <v>475.0</v>
      </c>
      <c r="Q862" s="325">
        <v>135.0</v>
      </c>
      <c r="R862" s="325"/>
      <c r="S862" s="325">
        <v>29.3</v>
      </c>
      <c r="T862" s="325"/>
      <c r="U862" s="325"/>
      <c r="V862" s="325">
        <v>0.22</v>
      </c>
      <c r="W862" s="325">
        <v>0.65</v>
      </c>
      <c r="X862" s="325"/>
      <c r="Y862" s="325">
        <v>2.0</v>
      </c>
      <c r="Z862" s="325"/>
      <c r="AA862" s="325"/>
      <c r="AB862" s="325"/>
    </row>
    <row r="863" ht="15.75" customHeight="1">
      <c r="A863" s="325">
        <v>861.0</v>
      </c>
      <c r="B863" s="325" t="s">
        <v>3273</v>
      </c>
      <c r="C863" s="325" t="s">
        <v>3272</v>
      </c>
      <c r="D863" s="325" t="s">
        <v>5180</v>
      </c>
      <c r="E863" s="325">
        <v>350.0</v>
      </c>
      <c r="F863" s="325">
        <v>1464.0</v>
      </c>
      <c r="G863" s="325">
        <v>11.0</v>
      </c>
      <c r="H863" s="325">
        <v>6.1</v>
      </c>
      <c r="I863" s="325">
        <v>6.1</v>
      </c>
      <c r="J863" s="325"/>
      <c r="K863" s="325">
        <v>1.2</v>
      </c>
      <c r="L863" s="325">
        <v>80.1</v>
      </c>
      <c r="M863" s="325"/>
      <c r="N863" s="325"/>
      <c r="O863" s="325">
        <v>1.6</v>
      </c>
      <c r="P863" s="325">
        <v>175.0</v>
      </c>
      <c r="Q863" s="325">
        <v>70.0</v>
      </c>
      <c r="R863" s="325"/>
      <c r="S863" s="325">
        <v>31.7</v>
      </c>
      <c r="T863" s="325"/>
      <c r="U863" s="325"/>
      <c r="V863" s="325">
        <v>0.15</v>
      </c>
      <c r="W863" s="325">
        <v>0.07</v>
      </c>
      <c r="X863" s="325"/>
      <c r="Y863" s="325">
        <v>2.8</v>
      </c>
      <c r="Z863" s="325"/>
      <c r="AA863" s="325"/>
      <c r="AB863" s="325"/>
    </row>
    <row r="864" ht="15.75" customHeight="1">
      <c r="A864" s="325">
        <v>862.0</v>
      </c>
      <c r="B864" s="325" t="s">
        <v>3275</v>
      </c>
      <c r="C864" s="325" t="s">
        <v>3274</v>
      </c>
      <c r="D864" s="325" t="s">
        <v>5180</v>
      </c>
      <c r="E864" s="325">
        <v>310.0</v>
      </c>
      <c r="F864" s="325">
        <v>1297.0</v>
      </c>
      <c r="G864" s="325">
        <v>11.1</v>
      </c>
      <c r="H864" s="325">
        <v>14.0</v>
      </c>
      <c r="I864" s="325">
        <v>14.0</v>
      </c>
      <c r="J864" s="325"/>
      <c r="K864" s="325">
        <v>1.0</v>
      </c>
      <c r="L864" s="325">
        <v>68.4</v>
      </c>
      <c r="M864" s="325"/>
      <c r="N864" s="325"/>
      <c r="O864" s="325">
        <v>5.5</v>
      </c>
      <c r="P864" s="325">
        <v>245.0</v>
      </c>
      <c r="Q864" s="325">
        <v>192.0</v>
      </c>
      <c r="R864" s="325"/>
      <c r="S864" s="325">
        <v>25.0</v>
      </c>
      <c r="T864" s="325"/>
      <c r="U864" s="325"/>
      <c r="V864" s="325">
        <v>0.28</v>
      </c>
      <c r="W864" s="325">
        <v>0.6</v>
      </c>
      <c r="X864" s="325"/>
      <c r="Y864" s="325">
        <v>8.0</v>
      </c>
      <c r="Z864" s="325"/>
      <c r="AA864" s="325"/>
      <c r="AB864" s="325"/>
    </row>
    <row r="865" ht="15.75" customHeight="1">
      <c r="A865" s="325">
        <v>863.0</v>
      </c>
      <c r="B865" s="325" t="s">
        <v>3277</v>
      </c>
      <c r="C865" s="325" t="s">
        <v>3276</v>
      </c>
      <c r="D865" s="325" t="s">
        <v>5180</v>
      </c>
      <c r="E865" s="325">
        <v>32.0</v>
      </c>
      <c r="F865" s="325">
        <v>135.0</v>
      </c>
      <c r="G865" s="325">
        <v>88.0</v>
      </c>
      <c r="H865" s="325">
        <v>0.7</v>
      </c>
      <c r="I865" s="325">
        <v>0.7</v>
      </c>
      <c r="J865" s="325"/>
      <c r="K865" s="325">
        <v>0.1</v>
      </c>
      <c r="L865" s="325">
        <v>10.6</v>
      </c>
      <c r="M865" s="325">
        <v>7.7</v>
      </c>
      <c r="N865" s="325">
        <v>2.9</v>
      </c>
      <c r="O865" s="325">
        <v>0.5</v>
      </c>
      <c r="P865" s="325"/>
      <c r="Q865" s="325"/>
      <c r="R865" s="325">
        <v>0.28</v>
      </c>
      <c r="S865" s="325">
        <v>0.37</v>
      </c>
      <c r="T865" s="325"/>
      <c r="U865" s="325">
        <v>12.0</v>
      </c>
      <c r="V865" s="325">
        <v>0.02</v>
      </c>
      <c r="W865" s="325">
        <v>0.03</v>
      </c>
      <c r="X865" s="325">
        <v>0.82</v>
      </c>
      <c r="Y865" s="325">
        <v>42.06</v>
      </c>
      <c r="Z865" s="325"/>
      <c r="AA865" s="325"/>
      <c r="AB865" s="325"/>
    </row>
    <row r="866" ht="15.75" customHeight="1">
      <c r="A866" s="325">
        <v>864.0</v>
      </c>
      <c r="B866" s="325" t="s">
        <v>3279</v>
      </c>
      <c r="C866" s="325" t="s">
        <v>3278</v>
      </c>
      <c r="D866" s="325" t="s">
        <v>5180</v>
      </c>
      <c r="E866" s="325">
        <v>59.0</v>
      </c>
      <c r="F866" s="325">
        <v>246.0</v>
      </c>
      <c r="G866" s="325">
        <v>83.7</v>
      </c>
      <c r="H866" s="325">
        <v>1.1</v>
      </c>
      <c r="I866" s="325">
        <v>1.1</v>
      </c>
      <c r="J866" s="325"/>
      <c r="K866" s="325">
        <v>0.1</v>
      </c>
      <c r="L866" s="325">
        <v>14.3</v>
      </c>
      <c r="M866" s="325"/>
      <c r="N866" s="325"/>
      <c r="O866" s="325">
        <v>0.8</v>
      </c>
      <c r="P866" s="325">
        <v>3.0</v>
      </c>
      <c r="Q866" s="325">
        <v>28.0</v>
      </c>
      <c r="R866" s="325"/>
      <c r="S866" s="325">
        <v>1.1</v>
      </c>
      <c r="T866" s="325"/>
      <c r="U866" s="325">
        <v>5.0</v>
      </c>
      <c r="V866" s="325">
        <v>0.05</v>
      </c>
      <c r="W866" s="325">
        <v>0.03</v>
      </c>
      <c r="X866" s="325">
        <v>0.2</v>
      </c>
      <c r="Y866" s="325">
        <v>11.5</v>
      </c>
      <c r="Z866" s="325"/>
      <c r="AA866" s="325"/>
      <c r="AB866" s="325"/>
    </row>
    <row r="867" ht="15.75" customHeight="1">
      <c r="A867" s="325">
        <v>865.0</v>
      </c>
      <c r="B867" s="325" t="s">
        <v>3281</v>
      </c>
      <c r="C867" s="325" t="s">
        <v>3280</v>
      </c>
      <c r="D867" s="325" t="s">
        <v>5180</v>
      </c>
      <c r="E867" s="325">
        <v>101.0</v>
      </c>
      <c r="F867" s="325">
        <v>423.0</v>
      </c>
      <c r="G867" s="325">
        <v>73.2</v>
      </c>
      <c r="H867" s="325">
        <v>2.0</v>
      </c>
      <c r="I867" s="325">
        <v>2.0</v>
      </c>
      <c r="J867" s="325"/>
      <c r="K867" s="325">
        <v>0.4</v>
      </c>
      <c r="L867" s="325">
        <v>23.3</v>
      </c>
      <c r="M867" s="325">
        <v>22.9</v>
      </c>
      <c r="N867" s="325">
        <v>0.4</v>
      </c>
      <c r="O867" s="325">
        <v>1.1</v>
      </c>
      <c r="P867" s="325">
        <v>6.0</v>
      </c>
      <c r="Q867" s="325">
        <v>52.0</v>
      </c>
      <c r="R867" s="325">
        <v>0.29</v>
      </c>
      <c r="S867" s="325">
        <v>0.4</v>
      </c>
      <c r="T867" s="325"/>
      <c r="U867" s="325">
        <v>0.0</v>
      </c>
      <c r="V867" s="325">
        <v>0.07</v>
      </c>
      <c r="W867" s="325">
        <v>0.06</v>
      </c>
      <c r="X867" s="325">
        <v>1.85</v>
      </c>
      <c r="Y867" s="325">
        <v>9.0</v>
      </c>
      <c r="Z867" s="325"/>
      <c r="AA867" s="325"/>
      <c r="AB867" s="325"/>
    </row>
    <row r="868" ht="15.75" customHeight="1">
      <c r="A868" s="325">
        <v>866.0</v>
      </c>
      <c r="B868" s="325" t="s">
        <v>3282</v>
      </c>
      <c r="C868" s="325" t="s">
        <v>510</v>
      </c>
      <c r="D868" s="325" t="s">
        <v>5180</v>
      </c>
      <c r="E868" s="325">
        <v>87.0</v>
      </c>
      <c r="F868" s="325">
        <v>363.0</v>
      </c>
      <c r="G868" s="325">
        <v>74.5</v>
      </c>
      <c r="H868" s="325">
        <v>2.1</v>
      </c>
      <c r="I868" s="325">
        <v>2.1</v>
      </c>
      <c r="J868" s="325"/>
      <c r="K868" s="325">
        <v>0.1</v>
      </c>
      <c r="L868" s="325">
        <v>22.3</v>
      </c>
      <c r="M868" s="325">
        <v>19.9</v>
      </c>
      <c r="N868" s="325">
        <v>2.4</v>
      </c>
      <c r="O868" s="325">
        <v>1.0</v>
      </c>
      <c r="P868" s="325">
        <v>9.0</v>
      </c>
      <c r="Q868" s="325">
        <v>47.0</v>
      </c>
      <c r="R868" s="325">
        <v>0.29</v>
      </c>
      <c r="S868" s="325">
        <v>0.5</v>
      </c>
      <c r="T868" s="325"/>
      <c r="U868" s="325">
        <v>0.0</v>
      </c>
      <c r="V868" s="325">
        <v>0.09</v>
      </c>
      <c r="W868" s="325">
        <v>0.09</v>
      </c>
      <c r="X868" s="325">
        <v>1.67</v>
      </c>
      <c r="Y868" s="325">
        <v>14.0</v>
      </c>
      <c r="Z868" s="325"/>
      <c r="AA868" s="325"/>
      <c r="AB868" s="325"/>
    </row>
    <row r="869" ht="15.75" customHeight="1">
      <c r="A869" s="325">
        <v>867.0</v>
      </c>
      <c r="B869" s="325" t="s">
        <v>3284</v>
      </c>
      <c r="C869" s="325" t="s">
        <v>3283</v>
      </c>
      <c r="D869" s="325" t="s">
        <v>5180</v>
      </c>
      <c r="E869" s="325">
        <v>333.0</v>
      </c>
      <c r="F869" s="325">
        <v>1392.0</v>
      </c>
      <c r="G869" s="325">
        <v>14.1</v>
      </c>
      <c r="H869" s="325">
        <v>4.0</v>
      </c>
      <c r="I869" s="325">
        <v>4.0</v>
      </c>
      <c r="J869" s="325"/>
      <c r="K869" s="325">
        <v>0.2</v>
      </c>
      <c r="L869" s="325">
        <v>79.4</v>
      </c>
      <c r="M869" s="325"/>
      <c r="N869" s="325"/>
      <c r="O869" s="325">
        <v>2.3</v>
      </c>
      <c r="P869" s="325">
        <v>44.0</v>
      </c>
      <c r="Q869" s="325">
        <v>203.0</v>
      </c>
      <c r="R869" s="325"/>
      <c r="S869" s="325">
        <v>0.9</v>
      </c>
      <c r="T869" s="325"/>
      <c r="U869" s="325"/>
      <c r="V869" s="325">
        <v>0.13</v>
      </c>
      <c r="W869" s="325">
        <v>0.17</v>
      </c>
      <c r="X869" s="325">
        <v>3.4</v>
      </c>
      <c r="Y869" s="325">
        <v>1.7</v>
      </c>
      <c r="Z869" s="325"/>
      <c r="AA869" s="325"/>
      <c r="AB869" s="325"/>
    </row>
    <row r="870" ht="15.75" customHeight="1">
      <c r="A870" s="325">
        <v>868.0</v>
      </c>
      <c r="B870" s="325" t="s">
        <v>3286</v>
      </c>
      <c r="C870" s="325" t="s">
        <v>3285</v>
      </c>
      <c r="D870" s="325" t="s">
        <v>5180</v>
      </c>
      <c r="E870" s="325">
        <v>324.0</v>
      </c>
      <c r="F870" s="325">
        <v>1358.0</v>
      </c>
      <c r="G870" s="325">
        <v>13.3</v>
      </c>
      <c r="H870" s="325">
        <v>8.7</v>
      </c>
      <c r="I870" s="325">
        <v>8.7</v>
      </c>
      <c r="J870" s="325"/>
      <c r="K870" s="325">
        <v>0.2</v>
      </c>
      <c r="L870" s="325">
        <v>74.1</v>
      </c>
      <c r="M870" s="325"/>
      <c r="N870" s="325"/>
      <c r="O870" s="325">
        <v>3.7</v>
      </c>
      <c r="P870" s="325">
        <v>23.0</v>
      </c>
      <c r="Q870" s="325">
        <v>180.0</v>
      </c>
      <c r="R870" s="325"/>
      <c r="S870" s="325">
        <v>2.6</v>
      </c>
      <c r="T870" s="325"/>
      <c r="U870" s="325"/>
      <c r="V870" s="325">
        <v>0.18</v>
      </c>
      <c r="W870" s="325">
        <v>0.05</v>
      </c>
      <c r="X870" s="325"/>
      <c r="Y870" s="325">
        <v>1.4</v>
      </c>
      <c r="Z870" s="325"/>
      <c r="AA870" s="325"/>
      <c r="AB870" s="325"/>
    </row>
    <row r="871" ht="15.75" customHeight="1">
      <c r="A871" s="325">
        <v>869.0</v>
      </c>
      <c r="B871" s="325" t="s">
        <v>3288</v>
      </c>
      <c r="C871" s="325" t="s">
        <v>3287</v>
      </c>
      <c r="D871" s="325" t="s">
        <v>5180</v>
      </c>
      <c r="E871" s="325">
        <v>180.0</v>
      </c>
      <c r="F871" s="325">
        <v>752.0</v>
      </c>
      <c r="G871" s="325">
        <v>54.5</v>
      </c>
      <c r="H871" s="325">
        <v>1.8</v>
      </c>
      <c r="I871" s="325">
        <v>1.8</v>
      </c>
      <c r="J871" s="325"/>
      <c r="K871" s="325">
        <v>0.6</v>
      </c>
      <c r="L871" s="325">
        <v>42.1</v>
      </c>
      <c r="M871" s="325"/>
      <c r="N871" s="325"/>
      <c r="O871" s="325">
        <v>1.0</v>
      </c>
      <c r="P871" s="325">
        <v>58.0</v>
      </c>
      <c r="Q871" s="325">
        <v>54.0</v>
      </c>
      <c r="R871" s="325"/>
      <c r="S871" s="325">
        <v>2.8</v>
      </c>
      <c r="T871" s="325"/>
      <c r="U871" s="325"/>
      <c r="V871" s="325">
        <v>0.07</v>
      </c>
      <c r="W871" s="325">
        <v>0.2</v>
      </c>
      <c r="X871" s="325">
        <v>1.65</v>
      </c>
      <c r="Y871" s="325">
        <v>1.0</v>
      </c>
      <c r="Z871" s="325"/>
      <c r="AA871" s="325"/>
      <c r="AB871" s="325"/>
    </row>
    <row r="872" ht="15.75" customHeight="1">
      <c r="A872" s="325">
        <v>870.0</v>
      </c>
      <c r="B872" s="325" t="s">
        <v>3290</v>
      </c>
      <c r="C872" s="325" t="s">
        <v>3289</v>
      </c>
      <c r="D872" s="325" t="s">
        <v>5180</v>
      </c>
      <c r="E872" s="325">
        <v>71.0</v>
      </c>
      <c r="F872" s="325">
        <v>295.0</v>
      </c>
      <c r="G872" s="325">
        <v>81.0</v>
      </c>
      <c r="H872" s="325">
        <v>1.9</v>
      </c>
      <c r="I872" s="325">
        <v>1.9</v>
      </c>
      <c r="J872" s="325"/>
      <c r="K872" s="325">
        <v>0.1</v>
      </c>
      <c r="L872" s="325">
        <v>15.9</v>
      </c>
      <c r="M872" s="325"/>
      <c r="N872" s="325"/>
      <c r="O872" s="325">
        <v>1.1</v>
      </c>
      <c r="P872" s="325">
        <v>10.0</v>
      </c>
      <c r="Q872" s="325">
        <v>61.0</v>
      </c>
      <c r="R872" s="325">
        <v>0.33</v>
      </c>
      <c r="S872" s="325">
        <v>0.73</v>
      </c>
      <c r="T872" s="325"/>
      <c r="U872" s="325">
        <v>0.0</v>
      </c>
      <c r="V872" s="325">
        <v>0.08</v>
      </c>
      <c r="W872" s="325">
        <v>0.03</v>
      </c>
      <c r="X872" s="325">
        <v>1.15</v>
      </c>
      <c r="Y872" s="325">
        <v>8.6</v>
      </c>
      <c r="Z872" s="325"/>
      <c r="AA872" s="325"/>
      <c r="AB872" s="325"/>
    </row>
    <row r="873" ht="15.75" customHeight="1">
      <c r="A873" s="325">
        <v>871.0</v>
      </c>
      <c r="B873" s="325" t="s">
        <v>3292</v>
      </c>
      <c r="C873" s="325" t="s">
        <v>3291</v>
      </c>
      <c r="D873" s="325" t="s">
        <v>5180</v>
      </c>
      <c r="E873" s="325">
        <v>323.0</v>
      </c>
      <c r="F873" s="325">
        <v>1350.0</v>
      </c>
      <c r="G873" s="325">
        <v>18.1</v>
      </c>
      <c r="H873" s="325">
        <v>1.9</v>
      </c>
      <c r="I873" s="325">
        <v>1.9</v>
      </c>
      <c r="J873" s="325"/>
      <c r="K873" s="325">
        <v>0.5</v>
      </c>
      <c r="L873" s="325">
        <v>77.7</v>
      </c>
      <c r="M873" s="325"/>
      <c r="N873" s="325"/>
      <c r="O873" s="325">
        <v>1.8</v>
      </c>
      <c r="P873" s="325">
        <v>92.0</v>
      </c>
      <c r="Q873" s="325">
        <v>54.0</v>
      </c>
      <c r="R873" s="325"/>
      <c r="S873" s="325">
        <v>3.3</v>
      </c>
      <c r="T873" s="325"/>
      <c r="U873" s="325">
        <v>0.0</v>
      </c>
      <c r="V873" s="325">
        <v>0.03</v>
      </c>
      <c r="W873" s="325">
        <v>0.04</v>
      </c>
      <c r="X873" s="325">
        <v>0.38</v>
      </c>
      <c r="Y873" s="325">
        <v>1.1</v>
      </c>
      <c r="Z873" s="325"/>
      <c r="AA873" s="325"/>
      <c r="AB873" s="325"/>
    </row>
    <row r="874" ht="15.75" customHeight="1">
      <c r="A874" s="325">
        <v>872.0</v>
      </c>
      <c r="B874" s="325" t="s">
        <v>3294</v>
      </c>
      <c r="C874" s="325" t="s">
        <v>3293</v>
      </c>
      <c r="D874" s="325" t="s">
        <v>5180</v>
      </c>
      <c r="E874" s="325">
        <v>322.0</v>
      </c>
      <c r="F874" s="325">
        <v>1347.0</v>
      </c>
      <c r="G874" s="325">
        <v>14.8</v>
      </c>
      <c r="H874" s="325">
        <v>8.2</v>
      </c>
      <c r="I874" s="325">
        <v>8.2</v>
      </c>
      <c r="J874" s="325"/>
      <c r="K874" s="325">
        <v>0.7</v>
      </c>
      <c r="L874" s="325">
        <v>72.8</v>
      </c>
      <c r="M874" s="325"/>
      <c r="N874" s="325"/>
      <c r="O874" s="325">
        <v>3.5</v>
      </c>
      <c r="P874" s="325">
        <v>47.0</v>
      </c>
      <c r="Q874" s="325">
        <v>200.0</v>
      </c>
      <c r="R874" s="325"/>
      <c r="S874" s="325">
        <v>4.5</v>
      </c>
      <c r="T874" s="325"/>
      <c r="U874" s="325">
        <v>0.0</v>
      </c>
      <c r="V874" s="325">
        <v>0.19</v>
      </c>
      <c r="W874" s="325">
        <v>0.09</v>
      </c>
      <c r="X874" s="325">
        <v>5.0</v>
      </c>
      <c r="Y874" s="325">
        <v>3.2</v>
      </c>
      <c r="Z874" s="325"/>
      <c r="AA874" s="325"/>
      <c r="AB874" s="325"/>
    </row>
    <row r="875" ht="15.75" customHeight="1">
      <c r="A875" s="325">
        <v>873.0</v>
      </c>
      <c r="B875" s="325" t="s">
        <v>3296</v>
      </c>
      <c r="C875" s="325" t="s">
        <v>3295</v>
      </c>
      <c r="D875" s="325" t="s">
        <v>5180</v>
      </c>
      <c r="E875" s="325">
        <v>308.0</v>
      </c>
      <c r="F875" s="325">
        <v>1289.0</v>
      </c>
      <c r="G875" s="325">
        <v>10.9</v>
      </c>
      <c r="H875" s="325">
        <v>6.4</v>
      </c>
      <c r="I875" s="325">
        <v>6.4</v>
      </c>
      <c r="J875" s="325"/>
      <c r="K875" s="325">
        <v>0.4</v>
      </c>
      <c r="L875" s="325">
        <v>77.1</v>
      </c>
      <c r="M875" s="325">
        <v>71.2</v>
      </c>
      <c r="N875" s="325">
        <v>5.9</v>
      </c>
      <c r="O875" s="325">
        <v>5.2</v>
      </c>
      <c r="P875" s="325">
        <v>82.0</v>
      </c>
      <c r="Q875" s="325">
        <v>199.0</v>
      </c>
      <c r="R875" s="325">
        <v>0.54</v>
      </c>
      <c r="S875" s="325">
        <v>1.0</v>
      </c>
      <c r="T875" s="325"/>
      <c r="U875" s="325">
        <v>0.0</v>
      </c>
      <c r="V875" s="325">
        <v>0.18</v>
      </c>
      <c r="W875" s="325">
        <v>0.05</v>
      </c>
      <c r="X875" s="325">
        <v>3.51</v>
      </c>
      <c r="Y875" s="325">
        <v>8.9</v>
      </c>
      <c r="Z875" s="325"/>
      <c r="AA875" s="325"/>
      <c r="AB875" s="325"/>
    </row>
    <row r="876" ht="15.75" customHeight="1">
      <c r="A876" s="325">
        <v>874.0</v>
      </c>
      <c r="B876" s="325" t="s">
        <v>3298</v>
      </c>
      <c r="C876" s="325" t="s">
        <v>3297</v>
      </c>
      <c r="D876" s="325" t="s">
        <v>5180</v>
      </c>
      <c r="E876" s="325">
        <v>319.0</v>
      </c>
      <c r="F876" s="325">
        <v>1336.0</v>
      </c>
      <c r="G876" s="325">
        <v>14.0</v>
      </c>
      <c r="H876" s="325">
        <v>8.0</v>
      </c>
      <c r="I876" s="325">
        <v>8.0</v>
      </c>
      <c r="J876" s="325"/>
      <c r="K876" s="325">
        <v>0.3</v>
      </c>
      <c r="L876" s="325">
        <v>73.1</v>
      </c>
      <c r="M876" s="325"/>
      <c r="N876" s="325"/>
      <c r="O876" s="325">
        <v>4.6</v>
      </c>
      <c r="P876" s="325">
        <v>48.0</v>
      </c>
      <c r="Q876" s="325">
        <v>185.0</v>
      </c>
      <c r="R876" s="325"/>
      <c r="S876" s="325">
        <v>1.7</v>
      </c>
      <c r="T876" s="325"/>
      <c r="U876" s="325"/>
      <c r="V876" s="325">
        <v>0.22</v>
      </c>
      <c r="W876" s="325">
        <v>0.05</v>
      </c>
      <c r="X876" s="325"/>
      <c r="Y876" s="325">
        <v>1.4</v>
      </c>
      <c r="Z876" s="325"/>
      <c r="AA876" s="325"/>
      <c r="AB876" s="325"/>
    </row>
    <row r="877" ht="15.75" customHeight="1">
      <c r="A877" s="325">
        <v>875.0</v>
      </c>
      <c r="B877" s="325" t="s">
        <v>3300</v>
      </c>
      <c r="C877" s="325" t="s">
        <v>3299</v>
      </c>
      <c r="D877" s="325" t="s">
        <v>5180</v>
      </c>
      <c r="E877" s="325">
        <v>82.0</v>
      </c>
      <c r="F877" s="325">
        <v>343.0</v>
      </c>
      <c r="G877" s="325">
        <v>73.7</v>
      </c>
      <c r="H877" s="325">
        <v>1.6</v>
      </c>
      <c r="I877" s="325">
        <v>1.6</v>
      </c>
      <c r="J877" s="325"/>
      <c r="K877" s="325">
        <v>0.5</v>
      </c>
      <c r="L877" s="325">
        <v>23.2</v>
      </c>
      <c r="M877" s="325">
        <v>19.1</v>
      </c>
      <c r="N877" s="325">
        <v>4.1</v>
      </c>
      <c r="O877" s="325">
        <v>1.0</v>
      </c>
      <c r="P877" s="325">
        <v>50.0</v>
      </c>
      <c r="Q877" s="325">
        <v>41.0</v>
      </c>
      <c r="R877" s="325">
        <v>0.23</v>
      </c>
      <c r="S877" s="325">
        <v>1.2</v>
      </c>
      <c r="T877" s="325"/>
      <c r="U877" s="325">
        <v>4.0</v>
      </c>
      <c r="V877" s="325">
        <v>0.03</v>
      </c>
      <c r="W877" s="325">
        <v>0.06</v>
      </c>
      <c r="X877" s="325">
        <v>0.72</v>
      </c>
      <c r="Y877" s="325">
        <v>4.4</v>
      </c>
      <c r="Z877" s="325"/>
      <c r="AA877" s="325"/>
      <c r="AB877" s="325"/>
    </row>
    <row r="878" ht="15.75" customHeight="1">
      <c r="A878" s="325">
        <v>876.0</v>
      </c>
      <c r="B878" s="325" t="s">
        <v>3302</v>
      </c>
      <c r="C878" s="325" t="s">
        <v>3301</v>
      </c>
      <c r="D878" s="325" t="s">
        <v>5180</v>
      </c>
      <c r="E878" s="325">
        <v>342.0</v>
      </c>
      <c r="F878" s="325">
        <v>1430.0</v>
      </c>
      <c r="G878" s="325">
        <v>9.7</v>
      </c>
      <c r="H878" s="325">
        <v>8.1</v>
      </c>
      <c r="I878" s="325">
        <v>8.1</v>
      </c>
      <c r="J878" s="325"/>
      <c r="K878" s="325">
        <v>0.3</v>
      </c>
      <c r="L878" s="325">
        <v>78.6</v>
      </c>
      <c r="M878" s="325"/>
      <c r="N878" s="325"/>
      <c r="O878" s="325">
        <v>3.3</v>
      </c>
      <c r="P878" s="325">
        <v>97.0</v>
      </c>
      <c r="Q878" s="325">
        <v>141.0</v>
      </c>
      <c r="R878" s="325"/>
      <c r="S878" s="325">
        <v>7.0</v>
      </c>
      <c r="T878" s="325"/>
      <c r="U878" s="325">
        <v>0.0</v>
      </c>
      <c r="V878" s="325">
        <v>0.2</v>
      </c>
      <c r="W878" s="325">
        <v>0.08</v>
      </c>
      <c r="X878" s="325"/>
      <c r="Y878" s="325">
        <v>1.9</v>
      </c>
      <c r="Z878" s="325"/>
      <c r="AA878" s="325"/>
      <c r="AB878" s="325"/>
    </row>
    <row r="879" ht="15.75" customHeight="1">
      <c r="A879" s="325">
        <v>877.0</v>
      </c>
      <c r="B879" s="325" t="s">
        <v>3304</v>
      </c>
      <c r="C879" s="325" t="s">
        <v>3303</v>
      </c>
      <c r="D879" s="325" t="s">
        <v>5180</v>
      </c>
      <c r="E879" s="325">
        <v>77.0</v>
      </c>
      <c r="F879" s="325">
        <v>323.0</v>
      </c>
      <c r="G879" s="325">
        <v>78.0</v>
      </c>
      <c r="H879" s="325">
        <v>1.8</v>
      </c>
      <c r="I879" s="325">
        <v>1.8</v>
      </c>
      <c r="J879" s="325"/>
      <c r="K879" s="325">
        <v>0.1</v>
      </c>
      <c r="L879" s="325">
        <v>18.6</v>
      </c>
      <c r="M879" s="325"/>
      <c r="N879" s="325"/>
      <c r="O879" s="325">
        <v>1.5</v>
      </c>
      <c r="P879" s="325">
        <v>104.0</v>
      </c>
      <c r="Q879" s="325">
        <v>52.0</v>
      </c>
      <c r="R879" s="325"/>
      <c r="S879" s="325">
        <v>1.4</v>
      </c>
      <c r="T879" s="325"/>
      <c r="U879" s="325">
        <v>3.0</v>
      </c>
      <c r="V879" s="325">
        <v>0.03</v>
      </c>
      <c r="W879" s="325">
        <v>0.09</v>
      </c>
      <c r="X879" s="325">
        <v>0.38</v>
      </c>
      <c r="Y879" s="325">
        <v>6.0</v>
      </c>
      <c r="Z879" s="325"/>
      <c r="AA879" s="325"/>
      <c r="AB879" s="325"/>
    </row>
    <row r="880" ht="15.75" customHeight="1">
      <c r="A880" s="325">
        <v>878.0</v>
      </c>
      <c r="B880" s="325" t="s">
        <v>3306</v>
      </c>
      <c r="C880" s="325" t="s">
        <v>3305</v>
      </c>
      <c r="D880" s="325" t="s">
        <v>5180</v>
      </c>
      <c r="E880" s="325">
        <v>18.0</v>
      </c>
      <c r="F880" s="325">
        <v>76.0</v>
      </c>
      <c r="G880" s="325">
        <v>91.3</v>
      </c>
      <c r="H880" s="325">
        <v>2.0</v>
      </c>
      <c r="I880" s="325">
        <v>2.0</v>
      </c>
      <c r="J880" s="325"/>
      <c r="K880" s="325">
        <v>0.3</v>
      </c>
      <c r="L880" s="325">
        <v>5.4</v>
      </c>
      <c r="M880" s="325">
        <v>2.7</v>
      </c>
      <c r="N880" s="325">
        <v>2.7</v>
      </c>
      <c r="O880" s="325">
        <v>1.0</v>
      </c>
      <c r="P880" s="325">
        <v>24.0</v>
      </c>
      <c r="Q880" s="325">
        <v>30.0</v>
      </c>
      <c r="R880" s="325">
        <v>0.32</v>
      </c>
      <c r="S880" s="325">
        <v>0.31</v>
      </c>
      <c r="T880" s="325">
        <v>4.0</v>
      </c>
      <c r="U880" s="325">
        <v>1.0</v>
      </c>
      <c r="V880" s="325">
        <v>0.03</v>
      </c>
      <c r="W880" s="325">
        <v>0.04</v>
      </c>
      <c r="X880" s="325">
        <v>0.33</v>
      </c>
      <c r="Y880" s="325">
        <v>51.78</v>
      </c>
      <c r="Z880" s="325"/>
      <c r="AA880" s="325"/>
      <c r="AB880" s="325"/>
    </row>
    <row r="881" ht="15.75" customHeight="1">
      <c r="A881" s="325">
        <v>879.0</v>
      </c>
      <c r="B881" s="325" t="s">
        <v>3308</v>
      </c>
      <c r="C881" s="325" t="s">
        <v>3307</v>
      </c>
      <c r="D881" s="325" t="s">
        <v>5180</v>
      </c>
      <c r="E881" s="325">
        <v>96.0</v>
      </c>
      <c r="F881" s="325">
        <v>401.0</v>
      </c>
      <c r="G881" s="325">
        <v>72.2</v>
      </c>
      <c r="H881" s="325">
        <v>1.8</v>
      </c>
      <c r="I881" s="325">
        <v>1.8</v>
      </c>
      <c r="J881" s="325"/>
      <c r="K881" s="325">
        <v>1.5</v>
      </c>
      <c r="L881" s="325">
        <v>23.5</v>
      </c>
      <c r="M881" s="325">
        <v>19.4</v>
      </c>
      <c r="N881" s="325">
        <v>4.1</v>
      </c>
      <c r="O881" s="325">
        <v>1.0</v>
      </c>
      <c r="P881" s="325">
        <v>3.0</v>
      </c>
      <c r="Q881" s="325">
        <v>30.0</v>
      </c>
      <c r="R881" s="325">
        <v>0.24</v>
      </c>
      <c r="S881" s="325">
        <v>0.7</v>
      </c>
      <c r="T881" s="325"/>
      <c r="U881" s="325">
        <v>7.0</v>
      </c>
      <c r="V881" s="325">
        <v>0.09</v>
      </c>
      <c r="W881" s="325">
        <v>0.03</v>
      </c>
      <c r="X881" s="325">
        <v>0.44</v>
      </c>
      <c r="Y881" s="325">
        <v>3.1</v>
      </c>
      <c r="Z881" s="325"/>
      <c r="AA881" s="325"/>
      <c r="AB881" s="325"/>
    </row>
    <row r="882" ht="15.75" customHeight="1">
      <c r="A882" s="325">
        <v>880.0</v>
      </c>
      <c r="B882" s="325" t="s">
        <v>3310</v>
      </c>
      <c r="C882" s="325" t="s">
        <v>3309</v>
      </c>
      <c r="D882" s="325" t="s">
        <v>5180</v>
      </c>
      <c r="E882" s="325">
        <v>126.0</v>
      </c>
      <c r="F882" s="325">
        <v>527.0</v>
      </c>
      <c r="G882" s="325">
        <v>67.2</v>
      </c>
      <c r="H882" s="325">
        <v>2.5</v>
      </c>
      <c r="I882" s="325">
        <v>2.5</v>
      </c>
      <c r="J882" s="325"/>
      <c r="K882" s="325">
        <v>0.1</v>
      </c>
      <c r="L882" s="325">
        <v>29.4</v>
      </c>
      <c r="M882" s="325"/>
      <c r="N882" s="325"/>
      <c r="O882" s="325">
        <v>0.8</v>
      </c>
      <c r="P882" s="325">
        <v>4.0</v>
      </c>
      <c r="Q882" s="325">
        <v>38.0</v>
      </c>
      <c r="R882" s="325"/>
      <c r="S882" s="325">
        <v>0.6</v>
      </c>
      <c r="T882" s="325"/>
      <c r="U882" s="325"/>
      <c r="V882" s="325">
        <v>0.1</v>
      </c>
      <c r="W882" s="325">
        <v>0.02</v>
      </c>
      <c r="X882" s="325"/>
      <c r="Y882" s="325">
        <v>0.8</v>
      </c>
      <c r="Z882" s="325"/>
      <c r="AA882" s="325"/>
      <c r="AB882" s="325"/>
    </row>
    <row r="883" ht="15.75" customHeight="1">
      <c r="A883" s="325">
        <v>881.0</v>
      </c>
      <c r="B883" s="325" t="s">
        <v>3312</v>
      </c>
      <c r="C883" s="325" t="s">
        <v>3311</v>
      </c>
      <c r="D883" s="325" t="s">
        <v>5180</v>
      </c>
      <c r="E883" s="325">
        <v>147.0</v>
      </c>
      <c r="F883" s="325">
        <v>613.0</v>
      </c>
      <c r="G883" s="325">
        <v>59.0</v>
      </c>
      <c r="H883" s="325">
        <v>0.6</v>
      </c>
      <c r="I883" s="325">
        <v>0.6</v>
      </c>
      <c r="J883" s="325"/>
      <c r="K883" s="325">
        <v>0.2</v>
      </c>
      <c r="L883" s="325">
        <v>39.1</v>
      </c>
      <c r="M883" s="325">
        <v>37.3</v>
      </c>
      <c r="N883" s="325">
        <v>1.8</v>
      </c>
      <c r="O883" s="325">
        <v>1.1</v>
      </c>
      <c r="P883" s="325">
        <v>35.0</v>
      </c>
      <c r="Q883" s="325">
        <v>62.0</v>
      </c>
      <c r="R883" s="325">
        <v>0.24</v>
      </c>
      <c r="S883" s="325">
        <v>0.4</v>
      </c>
      <c r="T883" s="325"/>
      <c r="U883" s="325">
        <v>1.0</v>
      </c>
      <c r="V883" s="325">
        <v>0.03</v>
      </c>
      <c r="W883" s="325">
        <v>0.04</v>
      </c>
      <c r="X883" s="325">
        <v>0.66</v>
      </c>
      <c r="Y883" s="325">
        <v>36.3</v>
      </c>
      <c r="Z883" s="325"/>
      <c r="AA883" s="325"/>
      <c r="AB883" s="325"/>
    </row>
    <row r="884" ht="15.75" customHeight="1">
      <c r="A884" s="325">
        <v>882.0</v>
      </c>
      <c r="B884" s="325" t="s">
        <v>3314</v>
      </c>
      <c r="C884" s="325" t="s">
        <v>3313</v>
      </c>
      <c r="D884" s="325" t="s">
        <v>5180</v>
      </c>
      <c r="E884" s="325">
        <v>168.0</v>
      </c>
      <c r="F884" s="325">
        <v>702.0</v>
      </c>
      <c r="G884" s="325">
        <v>53.7</v>
      </c>
      <c r="H884" s="325">
        <v>0.6</v>
      </c>
      <c r="I884" s="325">
        <v>0.6</v>
      </c>
      <c r="J884" s="325"/>
      <c r="K884" s="325">
        <v>0.3</v>
      </c>
      <c r="L884" s="325">
        <v>44.4</v>
      </c>
      <c r="M884" s="325">
        <v>42.6</v>
      </c>
      <c r="N884" s="325">
        <v>1.8</v>
      </c>
      <c r="O884" s="325">
        <v>1.0</v>
      </c>
      <c r="P884" s="325">
        <v>29.0</v>
      </c>
      <c r="Q884" s="325">
        <v>69.0</v>
      </c>
      <c r="R884" s="325">
        <v>0.24</v>
      </c>
      <c r="S884" s="325">
        <v>0.2</v>
      </c>
      <c r="T884" s="325"/>
      <c r="U884" s="325">
        <v>1.0</v>
      </c>
      <c r="V884" s="325">
        <v>0.02</v>
      </c>
      <c r="W884" s="325">
        <v>0.01</v>
      </c>
      <c r="X884" s="325">
        <v>0.79</v>
      </c>
      <c r="Y884" s="325">
        <v>22.9</v>
      </c>
      <c r="Z884" s="325"/>
      <c r="AA884" s="325"/>
      <c r="AB884" s="325"/>
    </row>
    <row r="885" ht="15.75" customHeight="1">
      <c r="A885" s="325">
        <v>883.0</v>
      </c>
      <c r="B885" s="325" t="s">
        <v>3316</v>
      </c>
      <c r="C885" s="325" t="s">
        <v>3315</v>
      </c>
      <c r="D885" s="325" t="s">
        <v>5180</v>
      </c>
      <c r="E885" s="325">
        <v>115.0</v>
      </c>
      <c r="F885" s="325">
        <v>480.0</v>
      </c>
      <c r="G885" s="325">
        <v>65.8</v>
      </c>
      <c r="H885" s="325">
        <v>0.7</v>
      </c>
      <c r="I885" s="325">
        <v>0.7</v>
      </c>
      <c r="J885" s="325"/>
      <c r="K885" s="325">
        <v>0.5</v>
      </c>
      <c r="L885" s="325">
        <v>31.8</v>
      </c>
      <c r="M885" s="325">
        <v>28.3</v>
      </c>
      <c r="N885" s="325">
        <v>3.5</v>
      </c>
      <c r="O885" s="325">
        <v>1.3</v>
      </c>
      <c r="P885" s="325">
        <v>25.0</v>
      </c>
      <c r="Q885" s="325">
        <v>52.0</v>
      </c>
      <c r="R885" s="325">
        <v>0.63</v>
      </c>
      <c r="S885" s="325">
        <v>0.19</v>
      </c>
      <c r="T885" s="325">
        <v>0.0</v>
      </c>
      <c r="U885" s="325">
        <v>0.0</v>
      </c>
      <c r="V885" s="325">
        <v>0.05</v>
      </c>
      <c r="W885" s="325">
        <v>0.41</v>
      </c>
      <c r="X885" s="325">
        <v>0.98</v>
      </c>
      <c r="Y885" s="325">
        <v>19.08</v>
      </c>
      <c r="Z885" s="325"/>
      <c r="AA885" s="325"/>
      <c r="AB885" s="325"/>
    </row>
    <row r="886" ht="15.75" customHeight="1">
      <c r="A886" s="325">
        <v>884.0</v>
      </c>
      <c r="B886" s="325" t="s">
        <v>3318</v>
      </c>
      <c r="C886" s="325" t="s">
        <v>3317</v>
      </c>
      <c r="D886" s="325" t="s">
        <v>5180</v>
      </c>
      <c r="E886" s="325">
        <v>136.0</v>
      </c>
      <c r="F886" s="325">
        <v>569.0</v>
      </c>
      <c r="G886" s="325">
        <v>62.0</v>
      </c>
      <c r="H886" s="325">
        <v>0.5</v>
      </c>
      <c r="I886" s="325">
        <v>0.5</v>
      </c>
      <c r="J886" s="325"/>
      <c r="K886" s="325">
        <v>0.2</v>
      </c>
      <c r="L886" s="325">
        <v>36.4</v>
      </c>
      <c r="M886" s="325">
        <v>34.6</v>
      </c>
      <c r="N886" s="325">
        <v>1.8</v>
      </c>
      <c r="O886" s="325">
        <v>0.9</v>
      </c>
      <c r="P886" s="325">
        <v>26.0</v>
      </c>
      <c r="Q886" s="325">
        <v>60.0</v>
      </c>
      <c r="R886" s="325">
        <v>0.24</v>
      </c>
      <c r="S886" s="325">
        <v>0.2</v>
      </c>
      <c r="T886" s="325"/>
      <c r="U886" s="325">
        <v>1.0</v>
      </c>
      <c r="V886" s="325">
        <v>0.02</v>
      </c>
      <c r="W886" s="325">
        <v>0.02</v>
      </c>
      <c r="X886" s="325">
        <v>0.53</v>
      </c>
      <c r="Y886" s="325">
        <v>22.7</v>
      </c>
      <c r="Z886" s="325"/>
      <c r="AA886" s="325"/>
      <c r="AB886" s="325"/>
    </row>
    <row r="887" ht="15.75" customHeight="1">
      <c r="A887" s="325">
        <v>885.0</v>
      </c>
      <c r="B887" s="325" t="s">
        <v>3320</v>
      </c>
      <c r="C887" s="325" t="s">
        <v>3319</v>
      </c>
      <c r="D887" s="325" t="s">
        <v>5180</v>
      </c>
      <c r="E887" s="325">
        <v>333.0</v>
      </c>
      <c r="F887" s="325">
        <v>1392.0</v>
      </c>
      <c r="G887" s="325">
        <v>17.1</v>
      </c>
      <c r="H887" s="325">
        <v>0.3</v>
      </c>
      <c r="I887" s="325">
        <v>0.3</v>
      </c>
      <c r="J887" s="325"/>
      <c r="K887" s="325">
        <v>0.1</v>
      </c>
      <c r="L887" s="325">
        <v>82.2</v>
      </c>
      <c r="M887" s="325">
        <v>82.1</v>
      </c>
      <c r="N887" s="325">
        <v>0.1</v>
      </c>
      <c r="O887" s="325">
        <v>0.4</v>
      </c>
      <c r="P887" s="325">
        <v>155.0</v>
      </c>
      <c r="Q887" s="325">
        <v>110.0</v>
      </c>
      <c r="R887" s="325">
        <v>0.06</v>
      </c>
      <c r="S887" s="325">
        <v>1.31</v>
      </c>
      <c r="T887" s="325"/>
      <c r="U887" s="325">
        <v>0.0</v>
      </c>
      <c r="V887" s="325">
        <v>0.08</v>
      </c>
      <c r="W887" s="325">
        <v>0.07</v>
      </c>
      <c r="X887" s="325">
        <v>1.6</v>
      </c>
      <c r="Y887" s="325">
        <v>13.6</v>
      </c>
      <c r="Z887" s="325"/>
      <c r="AA887" s="325"/>
      <c r="AB887" s="325"/>
    </row>
    <row r="888" ht="15.75" customHeight="1">
      <c r="A888" s="325">
        <v>886.0</v>
      </c>
      <c r="B888" s="325" t="s">
        <v>3322</v>
      </c>
      <c r="C888" s="325" t="s">
        <v>3321</v>
      </c>
      <c r="D888" s="325" t="s">
        <v>5180</v>
      </c>
      <c r="E888" s="325">
        <v>96.0</v>
      </c>
      <c r="F888" s="325">
        <v>402.0</v>
      </c>
      <c r="G888" s="325">
        <v>73.2</v>
      </c>
      <c r="H888" s="325">
        <v>1.4</v>
      </c>
      <c r="I888" s="325">
        <v>1.4</v>
      </c>
      <c r="J888" s="325"/>
      <c r="K888" s="325">
        <v>0.1</v>
      </c>
      <c r="L888" s="325">
        <v>23.8</v>
      </c>
      <c r="M888" s="325"/>
      <c r="N888" s="325"/>
      <c r="O888" s="325">
        <v>1.5</v>
      </c>
      <c r="P888" s="325">
        <v>13.0</v>
      </c>
      <c r="Q888" s="325">
        <v>58.0</v>
      </c>
      <c r="R888" s="325"/>
      <c r="S888" s="325">
        <v>0.7</v>
      </c>
      <c r="T888" s="325"/>
      <c r="U888" s="325"/>
      <c r="V888" s="325">
        <v>0.04</v>
      </c>
      <c r="W888" s="325">
        <v>0.05</v>
      </c>
      <c r="X888" s="325"/>
      <c r="Y888" s="325">
        <v>0.7</v>
      </c>
      <c r="Z888" s="325"/>
      <c r="AA888" s="325"/>
      <c r="AB888" s="325"/>
    </row>
    <row r="889" ht="15.75" customHeight="1">
      <c r="A889" s="325">
        <v>887.0</v>
      </c>
      <c r="B889" s="325" t="s">
        <v>3324</v>
      </c>
      <c r="C889" s="325" t="s">
        <v>3323</v>
      </c>
      <c r="D889" s="325" t="s">
        <v>5180</v>
      </c>
      <c r="E889" s="325">
        <v>94.0</v>
      </c>
      <c r="F889" s="325">
        <v>393.0</v>
      </c>
      <c r="G889" s="325">
        <v>74.0</v>
      </c>
      <c r="H889" s="325">
        <v>1.4</v>
      </c>
      <c r="I889" s="325">
        <v>1.4</v>
      </c>
      <c r="J889" s="325"/>
      <c r="K889" s="325">
        <v>0.1</v>
      </c>
      <c r="L889" s="325">
        <v>23.2</v>
      </c>
      <c r="M889" s="325"/>
      <c r="N889" s="325"/>
      <c r="O889" s="325">
        <v>1.3</v>
      </c>
      <c r="P889" s="325">
        <v>17.0</v>
      </c>
      <c r="Q889" s="325">
        <v>91.0</v>
      </c>
      <c r="R889" s="325"/>
      <c r="S889" s="325">
        <v>1.4</v>
      </c>
      <c r="T889" s="325"/>
      <c r="U889" s="325"/>
      <c r="V889" s="325">
        <v>0.3</v>
      </c>
      <c r="W889" s="325">
        <v>0.04</v>
      </c>
      <c r="X889" s="325"/>
      <c r="Y889" s="325">
        <v>0.1</v>
      </c>
      <c r="Z889" s="325"/>
      <c r="AA889" s="325"/>
      <c r="AB889" s="325"/>
    </row>
    <row r="890" ht="15.75" customHeight="1">
      <c r="A890" s="325">
        <v>888.0</v>
      </c>
      <c r="B890" s="325" t="s">
        <v>3326</v>
      </c>
      <c r="C890" s="325" t="s">
        <v>3325</v>
      </c>
      <c r="D890" s="325" t="s">
        <v>5180</v>
      </c>
      <c r="E890" s="325">
        <v>106.0</v>
      </c>
      <c r="F890" s="325">
        <v>445.0</v>
      </c>
      <c r="G890" s="325">
        <v>71.0</v>
      </c>
      <c r="H890" s="325">
        <v>1.6</v>
      </c>
      <c r="I890" s="325">
        <v>1.6</v>
      </c>
      <c r="J890" s="325"/>
      <c r="K890" s="325">
        <v>0.2</v>
      </c>
      <c r="L890" s="325">
        <v>26.1</v>
      </c>
      <c r="M890" s="325"/>
      <c r="N890" s="325"/>
      <c r="O890" s="325">
        <v>1.1</v>
      </c>
      <c r="P890" s="325">
        <v>6.0</v>
      </c>
      <c r="Q890" s="325">
        <v>40.0</v>
      </c>
      <c r="R890" s="325"/>
      <c r="S890" s="325">
        <v>0.5</v>
      </c>
      <c r="T890" s="325"/>
      <c r="U890" s="325"/>
      <c r="V890" s="325">
        <v>0.12</v>
      </c>
      <c r="W890" s="325">
        <v>0.04</v>
      </c>
      <c r="X890" s="325"/>
      <c r="Y890" s="325">
        <v>12.0</v>
      </c>
      <c r="Z890" s="325"/>
      <c r="AA890" s="325"/>
      <c r="AB890" s="325"/>
    </row>
    <row r="891" ht="15.75" customHeight="1">
      <c r="A891" s="325">
        <v>889.0</v>
      </c>
      <c r="B891" s="325" t="s">
        <v>3328</v>
      </c>
      <c r="C891" s="325" t="s">
        <v>3327</v>
      </c>
      <c r="D891" s="325" t="s">
        <v>5180</v>
      </c>
      <c r="E891" s="325">
        <v>333.0</v>
      </c>
      <c r="F891" s="325">
        <v>1391.0</v>
      </c>
      <c r="G891" s="325">
        <v>11.0</v>
      </c>
      <c r="H891" s="325">
        <v>3.7</v>
      </c>
      <c r="I891" s="325">
        <v>3.7</v>
      </c>
      <c r="J891" s="325"/>
      <c r="K891" s="325">
        <v>0.7</v>
      </c>
      <c r="L891" s="325">
        <v>82.4</v>
      </c>
      <c r="M891" s="325"/>
      <c r="N891" s="325"/>
      <c r="O891" s="325">
        <v>2.2</v>
      </c>
      <c r="P891" s="325">
        <v>120.0</v>
      </c>
      <c r="Q891" s="325">
        <v>36.0</v>
      </c>
      <c r="R891" s="325"/>
      <c r="S891" s="325">
        <v>2.9</v>
      </c>
      <c r="T891" s="325"/>
      <c r="U891" s="325"/>
      <c r="V891" s="325">
        <v>0.23</v>
      </c>
      <c r="W891" s="325">
        <v>0.23</v>
      </c>
      <c r="X891" s="325"/>
      <c r="Y891" s="325">
        <v>0.8</v>
      </c>
      <c r="Z891" s="325"/>
      <c r="AA891" s="325"/>
      <c r="AB891" s="325"/>
    </row>
    <row r="892" ht="15.75" customHeight="1">
      <c r="A892" s="325">
        <v>890.0</v>
      </c>
      <c r="B892" s="325" t="s">
        <v>3330</v>
      </c>
      <c r="C892" s="325" t="s">
        <v>3329</v>
      </c>
      <c r="D892" s="325" t="s">
        <v>5180</v>
      </c>
      <c r="E892" s="325">
        <v>327.0</v>
      </c>
      <c r="F892" s="325">
        <v>1369.0</v>
      </c>
      <c r="G892" s="325">
        <v>11.5</v>
      </c>
      <c r="H892" s="325">
        <v>5.3</v>
      </c>
      <c r="I892" s="325">
        <v>5.3</v>
      </c>
      <c r="J892" s="325"/>
      <c r="K892" s="325">
        <v>0.8</v>
      </c>
      <c r="L892" s="325">
        <v>79.6</v>
      </c>
      <c r="M892" s="325"/>
      <c r="N892" s="325"/>
      <c r="O892" s="325">
        <v>2.8</v>
      </c>
      <c r="P892" s="325">
        <v>73.0</v>
      </c>
      <c r="Q892" s="325">
        <v>118.0</v>
      </c>
      <c r="R892" s="325"/>
      <c r="S892" s="325">
        <v>1.9</v>
      </c>
      <c r="T892" s="325"/>
      <c r="U892" s="325"/>
      <c r="V892" s="325">
        <v>0.25</v>
      </c>
      <c r="W892" s="325">
        <v>0.06</v>
      </c>
      <c r="X892" s="325"/>
      <c r="Y892" s="325">
        <v>0.5</v>
      </c>
      <c r="Z892" s="325"/>
      <c r="AA892" s="325"/>
      <c r="AB892" s="325"/>
    </row>
    <row r="893" ht="15.75" customHeight="1">
      <c r="A893" s="325">
        <v>891.0</v>
      </c>
      <c r="B893" s="325" t="s">
        <v>3332</v>
      </c>
      <c r="C893" s="325" t="s">
        <v>3331</v>
      </c>
      <c r="D893" s="325" t="s">
        <v>5180</v>
      </c>
      <c r="E893" s="325">
        <v>287.0</v>
      </c>
      <c r="F893" s="325">
        <v>1202.0</v>
      </c>
      <c r="G893" s="325">
        <v>15.7</v>
      </c>
      <c r="H893" s="325">
        <v>16.3</v>
      </c>
      <c r="I893" s="325">
        <v>16.3</v>
      </c>
      <c r="J893" s="325"/>
      <c r="K893" s="325">
        <v>0.5</v>
      </c>
      <c r="L893" s="325">
        <v>61.9</v>
      </c>
      <c r="M893" s="325"/>
      <c r="N893" s="325"/>
      <c r="O893" s="325">
        <v>5.6</v>
      </c>
      <c r="P893" s="325">
        <v>209.0</v>
      </c>
      <c r="Q893" s="325">
        <v>360.0</v>
      </c>
      <c r="R893" s="325"/>
      <c r="S893" s="325">
        <v>42.5</v>
      </c>
      <c r="T893" s="325"/>
      <c r="U893" s="325"/>
      <c r="V893" s="325">
        <v>0.28</v>
      </c>
      <c r="W893" s="325">
        <v>0.3</v>
      </c>
      <c r="X893" s="325"/>
      <c r="Y893" s="325">
        <v>0.0</v>
      </c>
      <c r="Z893" s="325"/>
      <c r="AA893" s="325"/>
      <c r="AB893" s="325"/>
    </row>
    <row r="894" ht="15.75" customHeight="1">
      <c r="A894" s="325">
        <v>892.0</v>
      </c>
      <c r="B894" s="325" t="s">
        <v>3334</v>
      </c>
      <c r="C894" s="325" t="s">
        <v>3333</v>
      </c>
      <c r="D894" s="325" t="s">
        <v>5180</v>
      </c>
      <c r="E894" s="325">
        <v>115.0</v>
      </c>
      <c r="F894" s="325">
        <v>483.0</v>
      </c>
      <c r="G894" s="325">
        <v>67.0</v>
      </c>
      <c r="H894" s="325">
        <v>4.3</v>
      </c>
      <c r="I894" s="325">
        <v>4.3</v>
      </c>
      <c r="J894" s="325"/>
      <c r="K894" s="325">
        <v>0.2</v>
      </c>
      <c r="L894" s="325">
        <v>26.5</v>
      </c>
      <c r="M894" s="325"/>
      <c r="N894" s="325"/>
      <c r="O894" s="325">
        <v>2.0</v>
      </c>
      <c r="P894" s="325">
        <v>147.0</v>
      </c>
      <c r="Q894" s="325">
        <v>104.0</v>
      </c>
      <c r="R894" s="325"/>
      <c r="S894" s="325">
        <v>0.8</v>
      </c>
      <c r="T894" s="325"/>
      <c r="U894" s="325"/>
      <c r="V894" s="325">
        <v>0.11</v>
      </c>
      <c r="W894" s="325">
        <v>0.06</v>
      </c>
      <c r="X894" s="325"/>
      <c r="Y894" s="325">
        <v>2.7</v>
      </c>
      <c r="Z894" s="325"/>
      <c r="AA894" s="325"/>
      <c r="AB894" s="325"/>
    </row>
    <row r="895" ht="15.75" customHeight="1">
      <c r="A895" s="325">
        <v>893.0</v>
      </c>
      <c r="B895" s="325" t="s">
        <v>3336</v>
      </c>
      <c r="C895" s="325" t="s">
        <v>3335</v>
      </c>
      <c r="D895" s="325" t="s">
        <v>5180</v>
      </c>
      <c r="E895" s="325">
        <v>77.0</v>
      </c>
      <c r="F895" s="325">
        <v>322.0</v>
      </c>
      <c r="G895" s="325">
        <v>78.0</v>
      </c>
      <c r="H895" s="325">
        <v>5.0</v>
      </c>
      <c r="I895" s="325">
        <v>5.0</v>
      </c>
      <c r="J895" s="325"/>
      <c r="K895" s="325">
        <v>0.2</v>
      </c>
      <c r="L895" s="325">
        <v>15.3</v>
      </c>
      <c r="M895" s="325"/>
      <c r="N895" s="325"/>
      <c r="O895" s="325">
        <v>1.5</v>
      </c>
      <c r="P895" s="325">
        <v>322.0</v>
      </c>
      <c r="Q895" s="325">
        <v>39.0</v>
      </c>
      <c r="R895" s="325"/>
      <c r="S895" s="325">
        <v>0.7</v>
      </c>
      <c r="T895" s="325"/>
      <c r="U895" s="325"/>
      <c r="V895" s="325">
        <v>0.12</v>
      </c>
      <c r="W895" s="325">
        <v>0.05</v>
      </c>
      <c r="X895" s="325"/>
      <c r="Y895" s="325">
        <v>5.6</v>
      </c>
      <c r="Z895" s="325"/>
      <c r="AA895" s="325"/>
      <c r="AB895" s="325"/>
    </row>
    <row r="896" ht="15.75" customHeight="1">
      <c r="A896" s="325">
        <v>894.0</v>
      </c>
      <c r="B896" s="325" t="s">
        <v>3338</v>
      </c>
      <c r="C896" s="325" t="s">
        <v>3337</v>
      </c>
      <c r="D896" s="325" t="s">
        <v>5180</v>
      </c>
      <c r="E896" s="325">
        <v>328.0</v>
      </c>
      <c r="F896" s="325">
        <v>1374.0</v>
      </c>
      <c r="G896" s="325">
        <v>6.6</v>
      </c>
      <c r="H896" s="325">
        <v>8.7</v>
      </c>
      <c r="I896" s="325">
        <v>8.7</v>
      </c>
      <c r="J896" s="325"/>
      <c r="K896" s="325">
        <v>4.1</v>
      </c>
      <c r="L896" s="325">
        <v>78.9</v>
      </c>
      <c r="M896" s="325">
        <v>70.3</v>
      </c>
      <c r="N896" s="325">
        <v>8.6</v>
      </c>
      <c r="O896" s="325">
        <v>1.7</v>
      </c>
      <c r="P896" s="325">
        <v>61.0</v>
      </c>
      <c r="Q896" s="325">
        <v>250.0</v>
      </c>
      <c r="R896" s="325">
        <v>2.0</v>
      </c>
      <c r="S896" s="325">
        <v>7.97</v>
      </c>
      <c r="T896" s="325"/>
      <c r="U896" s="325"/>
      <c r="V896" s="325"/>
      <c r="W896" s="325"/>
      <c r="X896" s="325"/>
      <c r="Y896" s="325"/>
      <c r="Z896" s="325"/>
      <c r="AA896" s="325">
        <v>3.0</v>
      </c>
      <c r="AB896" s="325">
        <v>609.0</v>
      </c>
    </row>
    <row r="897" ht="15.75" customHeight="1">
      <c r="A897" s="325">
        <v>895.0</v>
      </c>
      <c r="B897" s="325" t="s">
        <v>3340</v>
      </c>
      <c r="C897" s="325" t="s">
        <v>3339</v>
      </c>
      <c r="D897" s="325" t="s">
        <v>5180</v>
      </c>
      <c r="E897" s="325">
        <v>143.0</v>
      </c>
      <c r="F897" s="325">
        <v>596.0</v>
      </c>
      <c r="G897" s="325">
        <v>59.8</v>
      </c>
      <c r="H897" s="325">
        <v>7.1</v>
      </c>
      <c r="I897" s="325">
        <v>7.1</v>
      </c>
      <c r="J897" s="325"/>
      <c r="K897" s="325">
        <v>0.4</v>
      </c>
      <c r="L897" s="325">
        <v>31.1</v>
      </c>
      <c r="M897" s="325"/>
      <c r="N897" s="325"/>
      <c r="O897" s="325">
        <v>1.6</v>
      </c>
      <c r="P897" s="325">
        <v>48.0</v>
      </c>
      <c r="Q897" s="325">
        <v>115.0</v>
      </c>
      <c r="R897" s="325"/>
      <c r="S897" s="325">
        <v>1.1</v>
      </c>
      <c r="T897" s="325"/>
      <c r="U897" s="325"/>
      <c r="V897" s="325">
        <v>0.13</v>
      </c>
      <c r="W897" s="325">
        <v>0.05</v>
      </c>
      <c r="X897" s="325"/>
      <c r="Y897" s="325">
        <v>0.0</v>
      </c>
      <c r="Z897" s="325"/>
      <c r="AA897" s="325"/>
      <c r="AB897" s="325"/>
    </row>
    <row r="898" ht="15.75" customHeight="1">
      <c r="A898" s="325">
        <v>896.0</v>
      </c>
      <c r="B898" s="325" t="s">
        <v>3342</v>
      </c>
      <c r="C898" s="325" t="s">
        <v>3341</v>
      </c>
      <c r="D898" s="325" t="s">
        <v>5180</v>
      </c>
      <c r="E898" s="325">
        <v>311.0</v>
      </c>
      <c r="F898" s="325">
        <v>1300.0</v>
      </c>
      <c r="G898" s="325">
        <v>15.3</v>
      </c>
      <c r="H898" s="325">
        <v>4.3</v>
      </c>
      <c r="I898" s="325">
        <v>4.3</v>
      </c>
      <c r="J898" s="325"/>
      <c r="K898" s="325">
        <v>1.1</v>
      </c>
      <c r="L898" s="325">
        <v>75.4</v>
      </c>
      <c r="M898" s="325"/>
      <c r="N898" s="325"/>
      <c r="O898" s="325">
        <v>3.9</v>
      </c>
      <c r="P898" s="325">
        <v>52.0</v>
      </c>
      <c r="Q898" s="325">
        <v>171.0</v>
      </c>
      <c r="R898" s="325"/>
      <c r="S898" s="325">
        <v>9.9</v>
      </c>
      <c r="T898" s="325"/>
      <c r="U898" s="325">
        <v>0.0</v>
      </c>
      <c r="V898" s="325">
        <v>0.04</v>
      </c>
      <c r="W898" s="325">
        <v>0.08</v>
      </c>
      <c r="X898" s="325">
        <v>0.85</v>
      </c>
      <c r="Y898" s="325">
        <v>2.4</v>
      </c>
      <c r="Z898" s="325"/>
      <c r="AA898" s="325"/>
      <c r="AB898" s="325"/>
    </row>
    <row r="899" ht="15.75" customHeight="1">
      <c r="A899" s="325">
        <v>897.0</v>
      </c>
      <c r="B899" s="325" t="s">
        <v>3344</v>
      </c>
      <c r="C899" s="325" t="s">
        <v>3343</v>
      </c>
      <c r="D899" s="325" t="s">
        <v>5180</v>
      </c>
      <c r="E899" s="325">
        <v>53.0</v>
      </c>
      <c r="F899" s="325">
        <v>221.0</v>
      </c>
      <c r="G899" s="325">
        <v>83.0</v>
      </c>
      <c r="H899" s="325">
        <v>0.7</v>
      </c>
      <c r="I899" s="325">
        <v>0.7</v>
      </c>
      <c r="J899" s="325"/>
      <c r="K899" s="325">
        <v>0.0</v>
      </c>
      <c r="L899" s="325">
        <v>15.6</v>
      </c>
      <c r="M899" s="325">
        <v>13.1</v>
      </c>
      <c r="N899" s="325">
        <v>2.4</v>
      </c>
      <c r="O899" s="325">
        <v>0.7</v>
      </c>
      <c r="P899" s="325"/>
      <c r="Q899" s="325"/>
      <c r="R899" s="325">
        <v>0.14</v>
      </c>
      <c r="S899" s="325">
        <v>0.47</v>
      </c>
      <c r="T899" s="325"/>
      <c r="U899" s="325">
        <v>0.0</v>
      </c>
      <c r="V899" s="325">
        <v>0.01</v>
      </c>
      <c r="W899" s="325">
        <v>0.06</v>
      </c>
      <c r="X899" s="325">
        <v>0.61</v>
      </c>
      <c r="Y899" s="325">
        <v>23.92</v>
      </c>
      <c r="Z899" s="325"/>
      <c r="AA899" s="325"/>
      <c r="AB899" s="325"/>
    </row>
    <row r="900" ht="15.75" customHeight="1">
      <c r="A900" s="325">
        <v>898.0</v>
      </c>
      <c r="B900" s="325" t="s">
        <v>3346</v>
      </c>
      <c r="C900" s="325" t="s">
        <v>3345</v>
      </c>
      <c r="D900" s="325" t="s">
        <v>5180</v>
      </c>
      <c r="E900" s="325">
        <v>29.0</v>
      </c>
      <c r="F900" s="325">
        <v>122.0</v>
      </c>
      <c r="G900" s="325">
        <v>82.6</v>
      </c>
      <c r="H900" s="325">
        <v>0.8</v>
      </c>
      <c r="I900" s="325">
        <v>0.8</v>
      </c>
      <c r="J900" s="325"/>
      <c r="K900" s="325">
        <v>0.4</v>
      </c>
      <c r="L900" s="325">
        <v>15.4</v>
      </c>
      <c r="M900" s="325">
        <v>6.2</v>
      </c>
      <c r="N900" s="325">
        <v>9.2</v>
      </c>
      <c r="O900" s="325">
        <v>0.9</v>
      </c>
      <c r="P900" s="325"/>
      <c r="Q900" s="325"/>
      <c r="R900" s="325"/>
      <c r="S900" s="325">
        <v>3.84</v>
      </c>
      <c r="T900" s="325"/>
      <c r="U900" s="325"/>
      <c r="V900" s="325"/>
      <c r="W900" s="325"/>
      <c r="X900" s="325"/>
      <c r="Y900" s="325">
        <v>30.85</v>
      </c>
      <c r="Z900" s="325"/>
      <c r="AA900" s="325"/>
      <c r="AB900" s="325"/>
    </row>
    <row r="901" ht="15.75" customHeight="1">
      <c r="A901" s="325">
        <v>899.0</v>
      </c>
      <c r="B901" s="325" t="s">
        <v>3348</v>
      </c>
      <c r="C901" s="325" t="s">
        <v>3347</v>
      </c>
      <c r="D901" s="325" t="s">
        <v>5180</v>
      </c>
      <c r="E901" s="325">
        <v>28.0</v>
      </c>
      <c r="F901" s="325">
        <v>118.0</v>
      </c>
      <c r="G901" s="325">
        <v>84.5</v>
      </c>
      <c r="H901" s="325">
        <v>0.9</v>
      </c>
      <c r="I901" s="325">
        <v>0.9</v>
      </c>
      <c r="J901" s="325"/>
      <c r="K901" s="325">
        <v>0.4</v>
      </c>
      <c r="L901" s="325">
        <v>13.5</v>
      </c>
      <c r="M901" s="325">
        <v>5.9</v>
      </c>
      <c r="N901" s="325">
        <v>7.6</v>
      </c>
      <c r="O901" s="325">
        <v>0.7</v>
      </c>
      <c r="P901" s="325"/>
      <c r="Q901" s="325"/>
      <c r="R901" s="325"/>
      <c r="S901" s="325">
        <v>0.79</v>
      </c>
      <c r="T901" s="325"/>
      <c r="U901" s="325"/>
      <c r="V901" s="325"/>
      <c r="W901" s="325"/>
      <c r="X901" s="325"/>
      <c r="Y901" s="325">
        <v>32.32</v>
      </c>
      <c r="Z901" s="325"/>
      <c r="AA901" s="325"/>
      <c r="AB901" s="325"/>
    </row>
    <row r="902" ht="15.75" customHeight="1">
      <c r="A902" s="325">
        <v>900.0</v>
      </c>
      <c r="B902" s="325" t="s">
        <v>3350</v>
      </c>
      <c r="C902" s="325" t="s">
        <v>3349</v>
      </c>
      <c r="D902" s="325" t="s">
        <v>5180</v>
      </c>
      <c r="E902" s="325">
        <v>66.0</v>
      </c>
      <c r="F902" s="325">
        <v>275.0</v>
      </c>
      <c r="G902" s="325">
        <v>77.4</v>
      </c>
      <c r="H902" s="325">
        <v>2.4</v>
      </c>
      <c r="I902" s="325">
        <v>2.4</v>
      </c>
      <c r="J902" s="325"/>
      <c r="K902" s="325">
        <v>0.1</v>
      </c>
      <c r="L902" s="325">
        <v>19.1</v>
      </c>
      <c r="M902" s="325">
        <v>14.4</v>
      </c>
      <c r="N902" s="325">
        <v>4.7</v>
      </c>
      <c r="O902" s="325">
        <v>0.9</v>
      </c>
      <c r="P902" s="325">
        <v>26.0</v>
      </c>
      <c r="Q902" s="325">
        <v>40.0</v>
      </c>
      <c r="R902" s="325">
        <v>0.24</v>
      </c>
      <c r="S902" s="325">
        <v>0.45</v>
      </c>
      <c r="T902" s="325">
        <v>0.0</v>
      </c>
      <c r="U902" s="325">
        <v>0.0</v>
      </c>
      <c r="V902" s="325">
        <v>0.62</v>
      </c>
      <c r="W902" s="325">
        <v>0.07</v>
      </c>
      <c r="X902" s="325">
        <v>0.41</v>
      </c>
      <c r="Y902" s="325">
        <v>0.0</v>
      </c>
      <c r="Z902" s="325"/>
      <c r="AA902" s="325">
        <v>8.0</v>
      </c>
      <c r="AB902" s="325">
        <v>477.0</v>
      </c>
    </row>
    <row r="903" ht="15.75" customHeight="1">
      <c r="A903" s="325">
        <v>901.0</v>
      </c>
      <c r="B903" s="325" t="s">
        <v>3352</v>
      </c>
      <c r="C903" s="325" t="s">
        <v>3351</v>
      </c>
      <c r="D903" s="325" t="s">
        <v>5180</v>
      </c>
      <c r="E903" s="325">
        <v>322.0</v>
      </c>
      <c r="F903" s="325">
        <v>1347.0</v>
      </c>
      <c r="G903" s="325">
        <v>15.3</v>
      </c>
      <c r="H903" s="325">
        <v>5.8</v>
      </c>
      <c r="I903" s="325">
        <v>5.8</v>
      </c>
      <c r="J903" s="325"/>
      <c r="K903" s="325">
        <v>0.1</v>
      </c>
      <c r="L903" s="325">
        <v>75.6</v>
      </c>
      <c r="M903" s="325"/>
      <c r="N903" s="325"/>
      <c r="O903" s="325">
        <v>3.2</v>
      </c>
      <c r="P903" s="325"/>
      <c r="Q903" s="325"/>
      <c r="R903" s="325">
        <v>0.94</v>
      </c>
      <c r="S903" s="325">
        <v>23.01</v>
      </c>
      <c r="T903" s="325"/>
      <c r="U903" s="325"/>
      <c r="V903" s="325"/>
      <c r="W903" s="325"/>
      <c r="X903" s="325"/>
      <c r="Y903" s="325"/>
      <c r="Z903" s="325"/>
      <c r="AA903" s="325"/>
      <c r="AB903" s="325"/>
    </row>
    <row r="904" ht="15.75" customHeight="1">
      <c r="A904" s="325">
        <v>902.0</v>
      </c>
      <c r="B904" s="325" t="s">
        <v>3354</v>
      </c>
      <c r="C904" s="325" t="s">
        <v>3353</v>
      </c>
      <c r="D904" s="325" t="s">
        <v>5180</v>
      </c>
      <c r="E904" s="325">
        <v>332.0</v>
      </c>
      <c r="F904" s="325">
        <v>1390.0</v>
      </c>
      <c r="G904" s="325">
        <v>16.5</v>
      </c>
      <c r="H904" s="325">
        <v>2.3</v>
      </c>
      <c r="I904" s="325">
        <v>2.3</v>
      </c>
      <c r="J904" s="325"/>
      <c r="K904" s="325">
        <v>0.1</v>
      </c>
      <c r="L904" s="325">
        <v>80.6</v>
      </c>
      <c r="M904" s="325"/>
      <c r="N904" s="325"/>
      <c r="O904" s="325">
        <v>0.5</v>
      </c>
      <c r="P904" s="325">
        <v>65.0</v>
      </c>
      <c r="Q904" s="325">
        <v>168.0</v>
      </c>
      <c r="R904" s="325">
        <v>0.59</v>
      </c>
      <c r="S904" s="325">
        <v>15.63</v>
      </c>
      <c r="T904" s="325"/>
      <c r="U904" s="325">
        <v>0.0</v>
      </c>
      <c r="V904" s="325">
        <v>0.23</v>
      </c>
      <c r="W904" s="325">
        <v>0.05</v>
      </c>
      <c r="X904" s="325">
        <v>3.51</v>
      </c>
      <c r="Y904" s="325">
        <v>4.0</v>
      </c>
      <c r="Z904" s="325"/>
      <c r="AA904" s="325"/>
      <c r="AB904" s="325"/>
    </row>
    <row r="905" ht="15.75" customHeight="1">
      <c r="A905" s="325">
        <v>903.0</v>
      </c>
      <c r="B905" s="325" t="s">
        <v>3356</v>
      </c>
      <c r="C905" s="325" t="s">
        <v>3355</v>
      </c>
      <c r="D905" s="325" t="s">
        <v>5180</v>
      </c>
      <c r="E905" s="325">
        <v>63.0</v>
      </c>
      <c r="F905" s="325">
        <v>262.0</v>
      </c>
      <c r="G905" s="325">
        <v>81.0</v>
      </c>
      <c r="H905" s="325">
        <v>1.8</v>
      </c>
      <c r="I905" s="325">
        <v>1.8</v>
      </c>
      <c r="J905" s="325"/>
      <c r="K905" s="325">
        <v>0.4</v>
      </c>
      <c r="L905" s="325">
        <v>16.2</v>
      </c>
      <c r="M905" s="325">
        <v>13.6</v>
      </c>
      <c r="N905" s="325">
        <v>2.6</v>
      </c>
      <c r="O905" s="325">
        <v>0.6</v>
      </c>
      <c r="P905" s="325">
        <v>19.0</v>
      </c>
      <c r="Q905" s="325">
        <v>40.0</v>
      </c>
      <c r="R905" s="325">
        <v>0.22</v>
      </c>
      <c r="S905" s="325">
        <v>0.52</v>
      </c>
      <c r="T905" s="325">
        <v>0.0</v>
      </c>
      <c r="U905" s="325">
        <v>0.0</v>
      </c>
      <c r="V905" s="325">
        <v>0.47</v>
      </c>
      <c r="W905" s="325">
        <v>0.26</v>
      </c>
      <c r="X905" s="325">
        <v>0.42</v>
      </c>
      <c r="Y905" s="325">
        <v>3.15</v>
      </c>
      <c r="Z905" s="325"/>
      <c r="AA905" s="325">
        <v>6.0</v>
      </c>
      <c r="AB905" s="325">
        <v>295.0</v>
      </c>
    </row>
    <row r="906" ht="15.75" customHeight="1">
      <c r="A906" s="325">
        <v>904.0</v>
      </c>
      <c r="B906" s="325" t="s">
        <v>3358</v>
      </c>
      <c r="C906" s="325" t="s">
        <v>3357</v>
      </c>
      <c r="D906" s="325" t="s">
        <v>5180</v>
      </c>
      <c r="E906" s="325">
        <v>64.0</v>
      </c>
      <c r="F906" s="325">
        <v>269.0</v>
      </c>
      <c r="G906" s="325">
        <v>81.7</v>
      </c>
      <c r="H906" s="325">
        <v>2.1</v>
      </c>
      <c r="I906" s="325">
        <v>2.1</v>
      </c>
      <c r="J906" s="325"/>
      <c r="K906" s="325">
        <v>0.1</v>
      </c>
      <c r="L906" s="325">
        <v>15.4</v>
      </c>
      <c r="M906" s="325">
        <v>14.4</v>
      </c>
      <c r="N906" s="325">
        <v>1.1</v>
      </c>
      <c r="O906" s="325">
        <v>0.8</v>
      </c>
      <c r="P906" s="325">
        <v>30.0</v>
      </c>
      <c r="Q906" s="325">
        <v>38.0</v>
      </c>
      <c r="R906" s="325">
        <v>0.26</v>
      </c>
      <c r="S906" s="325">
        <v>0.79</v>
      </c>
      <c r="T906" s="325"/>
      <c r="U906" s="325">
        <v>0.0</v>
      </c>
      <c r="V906" s="325">
        <v>0.0</v>
      </c>
      <c r="W906" s="325">
        <v>0.0</v>
      </c>
      <c r="X906" s="325">
        <v>1.2</v>
      </c>
      <c r="Y906" s="325">
        <v>0.0</v>
      </c>
      <c r="Z906" s="325"/>
      <c r="AA906" s="325"/>
      <c r="AB906" s="325"/>
    </row>
    <row r="907" ht="15.75" customHeight="1">
      <c r="A907" s="325">
        <v>905.0</v>
      </c>
      <c r="B907" s="325" t="s">
        <v>3360</v>
      </c>
      <c r="C907" s="325" t="s">
        <v>3359</v>
      </c>
      <c r="D907" s="325" t="s">
        <v>5180</v>
      </c>
      <c r="E907" s="325">
        <v>84.0</v>
      </c>
      <c r="F907" s="325">
        <v>350.0</v>
      </c>
      <c r="G907" s="325">
        <v>75.8</v>
      </c>
      <c r="H907" s="325">
        <v>2.1</v>
      </c>
      <c r="I907" s="325">
        <v>2.1</v>
      </c>
      <c r="J907" s="325"/>
      <c r="K907" s="325">
        <v>0.2</v>
      </c>
      <c r="L907" s="325">
        <v>21.1</v>
      </c>
      <c r="M907" s="325">
        <v>19.1</v>
      </c>
      <c r="N907" s="325">
        <v>1.9</v>
      </c>
      <c r="O907" s="325">
        <v>0.9</v>
      </c>
      <c r="P907" s="325">
        <v>30.0</v>
      </c>
      <c r="Q907" s="325">
        <v>38.0</v>
      </c>
      <c r="R907" s="325">
        <v>0.31</v>
      </c>
      <c r="S907" s="325">
        <v>0.51</v>
      </c>
      <c r="T907" s="325"/>
      <c r="U907" s="325">
        <v>0.0</v>
      </c>
      <c r="V907" s="325">
        <v>0.0</v>
      </c>
      <c r="W907" s="325">
        <v>0.0</v>
      </c>
      <c r="X907" s="325">
        <v>1.0</v>
      </c>
      <c r="Y907" s="325">
        <v>0.0</v>
      </c>
      <c r="Z907" s="325"/>
      <c r="AA907" s="325"/>
      <c r="AB907" s="325"/>
    </row>
    <row r="908" ht="15.75" customHeight="1">
      <c r="A908" s="325">
        <v>906.0</v>
      </c>
      <c r="B908" s="325" t="s">
        <v>3362</v>
      </c>
      <c r="C908" s="325" t="s">
        <v>3361</v>
      </c>
      <c r="D908" s="325" t="s">
        <v>5180</v>
      </c>
      <c r="E908" s="325">
        <v>86.0</v>
      </c>
      <c r="F908" s="325">
        <v>360.0</v>
      </c>
      <c r="G908" s="325">
        <v>75.5</v>
      </c>
      <c r="H908" s="325">
        <v>2.0</v>
      </c>
      <c r="I908" s="325">
        <v>2.0</v>
      </c>
      <c r="J908" s="325"/>
      <c r="K908" s="325">
        <v>0.1</v>
      </c>
      <c r="L908" s="325">
        <v>21.5</v>
      </c>
      <c r="M908" s="325">
        <v>19.8</v>
      </c>
      <c r="N908" s="325">
        <v>1.7</v>
      </c>
      <c r="O908" s="325">
        <v>1.0</v>
      </c>
      <c r="P908" s="325">
        <v>30.0</v>
      </c>
      <c r="Q908" s="325">
        <v>38.0</v>
      </c>
      <c r="R908" s="325">
        <v>0.28</v>
      </c>
      <c r="S908" s="325">
        <v>0.36</v>
      </c>
      <c r="T908" s="325">
        <v>0.0</v>
      </c>
      <c r="U908" s="325">
        <v>0.0</v>
      </c>
      <c r="V908" s="325">
        <v>0.0</v>
      </c>
      <c r="W908" s="325">
        <v>0.0</v>
      </c>
      <c r="X908" s="325">
        <v>1.2</v>
      </c>
      <c r="Y908" s="325">
        <v>0.0</v>
      </c>
      <c r="Z908" s="325"/>
      <c r="AA908" s="325"/>
      <c r="AB908" s="325"/>
    </row>
    <row r="909" ht="15.75" customHeight="1">
      <c r="A909" s="325">
        <v>907.0</v>
      </c>
      <c r="B909" s="325" t="s">
        <v>3364</v>
      </c>
      <c r="C909" s="325" t="s">
        <v>3363</v>
      </c>
      <c r="D909" s="325" t="s">
        <v>5180</v>
      </c>
      <c r="E909" s="325">
        <v>77.0</v>
      </c>
      <c r="F909" s="325">
        <v>320.0</v>
      </c>
      <c r="G909" s="325">
        <v>77.8</v>
      </c>
      <c r="H909" s="325">
        <v>2.3</v>
      </c>
      <c r="I909" s="325">
        <v>2.3</v>
      </c>
      <c r="J909" s="325"/>
      <c r="K909" s="325">
        <v>0.2</v>
      </c>
      <c r="L909" s="325">
        <v>19.0</v>
      </c>
      <c r="M909" s="325">
        <v>17.1</v>
      </c>
      <c r="N909" s="325">
        <v>1.9</v>
      </c>
      <c r="O909" s="325">
        <v>0.7</v>
      </c>
      <c r="P909" s="325">
        <v>30.0</v>
      </c>
      <c r="Q909" s="325">
        <v>38.0</v>
      </c>
      <c r="R909" s="325">
        <v>0.32</v>
      </c>
      <c r="S909" s="325">
        <v>0.46</v>
      </c>
      <c r="T909" s="325"/>
      <c r="U909" s="325">
        <v>0.0</v>
      </c>
      <c r="V909" s="325">
        <v>0.0</v>
      </c>
      <c r="W909" s="325">
        <v>0.0</v>
      </c>
      <c r="X909" s="325">
        <v>0.7</v>
      </c>
      <c r="Y909" s="325">
        <v>0.0</v>
      </c>
      <c r="Z909" s="325"/>
      <c r="AA909" s="325"/>
      <c r="AB909" s="325"/>
    </row>
    <row r="910" ht="15.75" customHeight="1">
      <c r="A910" s="325">
        <v>908.0</v>
      </c>
      <c r="B910" s="325" t="s">
        <v>3366</v>
      </c>
      <c r="C910" s="325" t="s">
        <v>3365</v>
      </c>
      <c r="D910" s="325" t="s">
        <v>5180</v>
      </c>
      <c r="E910" s="325">
        <v>86.0</v>
      </c>
      <c r="F910" s="325">
        <v>360.0</v>
      </c>
      <c r="G910" s="325">
        <v>77.1</v>
      </c>
      <c r="H910" s="325">
        <v>2.1</v>
      </c>
      <c r="I910" s="325">
        <v>2.1</v>
      </c>
      <c r="J910" s="325"/>
      <c r="K910" s="325">
        <v>0.1</v>
      </c>
      <c r="L910" s="325">
        <v>19.9</v>
      </c>
      <c r="M910" s="325"/>
      <c r="N910" s="325"/>
      <c r="O910" s="325">
        <v>0.9</v>
      </c>
      <c r="P910" s="325">
        <v>30.0</v>
      </c>
      <c r="Q910" s="325">
        <v>38.0</v>
      </c>
      <c r="R910" s="325">
        <v>0.25</v>
      </c>
      <c r="S910" s="325">
        <v>0.45</v>
      </c>
      <c r="T910" s="325"/>
      <c r="U910" s="325">
        <v>0.0</v>
      </c>
      <c r="V910" s="325"/>
      <c r="W910" s="325"/>
      <c r="X910" s="325"/>
      <c r="Y910" s="325">
        <v>6.2</v>
      </c>
      <c r="Z910" s="325"/>
      <c r="AA910" s="325"/>
      <c r="AB910" s="325"/>
    </row>
    <row r="911" ht="15.75" customHeight="1">
      <c r="A911" s="325">
        <v>909.0</v>
      </c>
      <c r="B911" s="325" t="s">
        <v>3368</v>
      </c>
      <c r="C911" s="325" t="s">
        <v>3367</v>
      </c>
      <c r="D911" s="325" t="s">
        <v>5180</v>
      </c>
      <c r="E911" s="325">
        <v>115.0</v>
      </c>
      <c r="F911" s="325">
        <v>483.0</v>
      </c>
      <c r="G911" s="325">
        <v>65.7</v>
      </c>
      <c r="H911" s="325">
        <v>1.2</v>
      </c>
      <c r="I911" s="325">
        <v>1.2</v>
      </c>
      <c r="J911" s="325"/>
      <c r="K911" s="325">
        <v>0.3</v>
      </c>
      <c r="L911" s="325">
        <v>31.5</v>
      </c>
      <c r="M911" s="325">
        <v>27.1</v>
      </c>
      <c r="N911" s="325">
        <v>4.3</v>
      </c>
      <c r="O911" s="325">
        <v>1.3</v>
      </c>
      <c r="P911" s="325">
        <v>5.0</v>
      </c>
      <c r="Q911" s="325"/>
      <c r="R911" s="325"/>
      <c r="S911" s="325">
        <v>1.72</v>
      </c>
      <c r="T911" s="325"/>
      <c r="U911" s="325"/>
      <c r="V911" s="325"/>
      <c r="W911" s="325"/>
      <c r="X911" s="325"/>
      <c r="Y911" s="325">
        <v>23.7</v>
      </c>
      <c r="Z911" s="325"/>
      <c r="AA911" s="325"/>
      <c r="AB911" s="325"/>
    </row>
    <row r="912" ht="15.75" customHeight="1">
      <c r="A912" s="325">
        <v>910.0</v>
      </c>
      <c r="B912" s="325" t="s">
        <v>3370</v>
      </c>
      <c r="C912" s="325" t="s">
        <v>3369</v>
      </c>
      <c r="D912" s="325" t="s">
        <v>5180</v>
      </c>
      <c r="E912" s="325">
        <v>98.0</v>
      </c>
      <c r="F912" s="325">
        <v>408.0</v>
      </c>
      <c r="G912" s="325">
        <v>69.3</v>
      </c>
      <c r="H912" s="325">
        <v>1.7</v>
      </c>
      <c r="I912" s="325">
        <v>1.7</v>
      </c>
      <c r="J912" s="325"/>
      <c r="K912" s="325">
        <v>0.3</v>
      </c>
      <c r="L912" s="325">
        <v>27.5</v>
      </c>
      <c r="M912" s="325">
        <v>22.4</v>
      </c>
      <c r="N912" s="325">
        <v>5.0</v>
      </c>
      <c r="O912" s="325">
        <v>1.2</v>
      </c>
      <c r="P912" s="325">
        <v>6.0</v>
      </c>
      <c r="Q912" s="325"/>
      <c r="R912" s="325"/>
      <c r="S912" s="325">
        <v>1.1</v>
      </c>
      <c r="T912" s="325"/>
      <c r="U912" s="325"/>
      <c r="V912" s="325"/>
      <c r="W912" s="325"/>
      <c r="X912" s="325"/>
      <c r="Y912" s="325">
        <v>22.62</v>
      </c>
      <c r="Z912" s="325"/>
      <c r="AA912" s="325"/>
      <c r="AB912" s="325"/>
    </row>
    <row r="913" ht="15.75" customHeight="1">
      <c r="A913" s="325">
        <v>911.0</v>
      </c>
      <c r="B913" s="325" t="s">
        <v>3372</v>
      </c>
      <c r="C913" s="325" t="s">
        <v>3371</v>
      </c>
      <c r="D913" s="325" t="s">
        <v>5180</v>
      </c>
      <c r="E913" s="325">
        <v>68.0</v>
      </c>
      <c r="F913" s="325">
        <v>285.0</v>
      </c>
      <c r="G913" s="325">
        <v>75.3</v>
      </c>
      <c r="H913" s="325">
        <v>2.3</v>
      </c>
      <c r="I913" s="325">
        <v>2.3</v>
      </c>
      <c r="J913" s="325"/>
      <c r="K913" s="325">
        <v>0.2</v>
      </c>
      <c r="L913" s="325">
        <v>21.0</v>
      </c>
      <c r="M913" s="325">
        <v>14.8</v>
      </c>
      <c r="N913" s="325">
        <v>6.2</v>
      </c>
      <c r="O913" s="325">
        <v>1.2</v>
      </c>
      <c r="P913" s="325"/>
      <c r="Q913" s="325"/>
      <c r="R913" s="325"/>
      <c r="S913" s="325">
        <v>0.69</v>
      </c>
      <c r="T913" s="325"/>
      <c r="U913" s="325"/>
      <c r="V913" s="325"/>
      <c r="W913" s="325"/>
      <c r="X913" s="325"/>
      <c r="Y913" s="325">
        <v>20.37</v>
      </c>
      <c r="Z913" s="325"/>
      <c r="AA913" s="325"/>
      <c r="AB913" s="325"/>
    </row>
    <row r="914" ht="15.75" customHeight="1">
      <c r="A914" s="325">
        <v>912.0</v>
      </c>
      <c r="B914" s="325" t="s">
        <v>3374</v>
      </c>
      <c r="C914" s="325" t="s">
        <v>3373</v>
      </c>
      <c r="D914" s="325" t="s">
        <v>5180</v>
      </c>
      <c r="E914" s="325">
        <v>54.0</v>
      </c>
      <c r="F914" s="325">
        <v>225.0</v>
      </c>
      <c r="G914" s="325">
        <v>77.9</v>
      </c>
      <c r="H914" s="325">
        <v>2.4</v>
      </c>
      <c r="I914" s="325">
        <v>2.4</v>
      </c>
      <c r="J914" s="325"/>
      <c r="K914" s="325">
        <v>0.2</v>
      </c>
      <c r="L914" s="325">
        <v>18.3</v>
      </c>
      <c r="M914" s="325">
        <v>11.2</v>
      </c>
      <c r="N914" s="325">
        <v>7.1</v>
      </c>
      <c r="O914" s="325">
        <v>1.2</v>
      </c>
      <c r="P914" s="325"/>
      <c r="Q914" s="325"/>
      <c r="R914" s="325"/>
      <c r="S914" s="325">
        <v>0.56</v>
      </c>
      <c r="T914" s="325"/>
      <c r="U914" s="325"/>
      <c r="V914" s="325"/>
      <c r="W914" s="325"/>
      <c r="X914" s="325"/>
      <c r="Y914" s="325">
        <v>24.44</v>
      </c>
      <c r="Z914" s="325"/>
      <c r="AA914" s="325"/>
      <c r="AB914" s="325"/>
    </row>
    <row r="915" ht="15.75" customHeight="1">
      <c r="A915" s="325">
        <v>913.0</v>
      </c>
      <c r="B915" s="325" t="s">
        <v>3376</v>
      </c>
      <c r="C915" s="325" t="s">
        <v>3375</v>
      </c>
      <c r="D915" s="325" t="s">
        <v>5180</v>
      </c>
      <c r="E915" s="325">
        <v>54.0</v>
      </c>
      <c r="F915" s="325">
        <v>224.0</v>
      </c>
      <c r="G915" s="325">
        <v>78.6</v>
      </c>
      <c r="H915" s="325">
        <v>2.0</v>
      </c>
      <c r="I915" s="325">
        <v>2.0</v>
      </c>
      <c r="J915" s="325"/>
      <c r="K915" s="325">
        <v>0.4</v>
      </c>
      <c r="L915" s="325">
        <v>17.6</v>
      </c>
      <c r="M915" s="325">
        <v>11.0</v>
      </c>
      <c r="N915" s="325">
        <v>6.6</v>
      </c>
      <c r="O915" s="325">
        <v>1.4</v>
      </c>
      <c r="P915" s="325">
        <v>6.0</v>
      </c>
      <c r="Q915" s="325"/>
      <c r="R915" s="325"/>
      <c r="S915" s="325">
        <v>0.56</v>
      </c>
      <c r="T915" s="325"/>
      <c r="U915" s="325"/>
      <c r="V915" s="325"/>
      <c r="W915" s="325"/>
      <c r="X915" s="325"/>
      <c r="Y915" s="325">
        <v>25.08</v>
      </c>
      <c r="Z915" s="325"/>
      <c r="AA915" s="325"/>
      <c r="AB915" s="325"/>
    </row>
    <row r="916" ht="15.75" customHeight="1">
      <c r="A916" s="325">
        <v>914.0</v>
      </c>
      <c r="B916" s="325" t="s">
        <v>3378</v>
      </c>
      <c r="C916" s="325" t="s">
        <v>3377</v>
      </c>
      <c r="D916" s="325" t="s">
        <v>5180</v>
      </c>
      <c r="E916" s="325">
        <v>76.0</v>
      </c>
      <c r="F916" s="325">
        <v>319.0</v>
      </c>
      <c r="G916" s="325">
        <v>75.1</v>
      </c>
      <c r="H916" s="325">
        <v>1.7</v>
      </c>
      <c r="I916" s="325">
        <v>1.7</v>
      </c>
      <c r="J916" s="325"/>
      <c r="K916" s="325">
        <v>0.2</v>
      </c>
      <c r="L916" s="325">
        <v>21.8</v>
      </c>
      <c r="M916" s="325">
        <v>17.3</v>
      </c>
      <c r="N916" s="325">
        <v>4.5</v>
      </c>
      <c r="O916" s="325">
        <v>1.1</v>
      </c>
      <c r="P916" s="325"/>
      <c r="Q916" s="325"/>
      <c r="R916" s="325"/>
      <c r="S916" s="325">
        <v>0.53</v>
      </c>
      <c r="T916" s="325"/>
      <c r="U916" s="325"/>
      <c r="V916" s="325"/>
      <c r="W916" s="325"/>
      <c r="X916" s="325"/>
      <c r="Y916" s="325">
        <v>26.33</v>
      </c>
      <c r="Z916" s="325"/>
      <c r="AA916" s="325"/>
      <c r="AB916" s="325"/>
    </row>
    <row r="917" ht="15.75" customHeight="1">
      <c r="A917" s="325">
        <v>915.0</v>
      </c>
      <c r="B917" s="325" t="s">
        <v>3380</v>
      </c>
      <c r="C917" s="325" t="s">
        <v>3379</v>
      </c>
      <c r="D917" s="325" t="s">
        <v>5180</v>
      </c>
      <c r="E917" s="325">
        <v>72.0</v>
      </c>
      <c r="F917" s="325">
        <v>301.0</v>
      </c>
      <c r="G917" s="325">
        <v>73.8</v>
      </c>
      <c r="H917" s="325">
        <v>2.4</v>
      </c>
      <c r="I917" s="325">
        <v>2.4</v>
      </c>
      <c r="J917" s="325"/>
      <c r="K917" s="325">
        <v>0.3</v>
      </c>
      <c r="L917" s="325">
        <v>22.4</v>
      </c>
      <c r="M917" s="325">
        <v>15.6</v>
      </c>
      <c r="N917" s="325">
        <v>6.8</v>
      </c>
      <c r="O917" s="325">
        <v>1.1</v>
      </c>
      <c r="P917" s="325"/>
      <c r="Q917" s="325"/>
      <c r="R917" s="325"/>
      <c r="S917" s="325">
        <v>0.66</v>
      </c>
      <c r="T917" s="325"/>
      <c r="U917" s="325"/>
      <c r="V917" s="325"/>
      <c r="W917" s="325"/>
      <c r="X917" s="325"/>
      <c r="Y917" s="325">
        <v>18.94</v>
      </c>
      <c r="Z917" s="325"/>
      <c r="AA917" s="325"/>
      <c r="AB917" s="325"/>
    </row>
    <row r="918" ht="15.75" customHeight="1">
      <c r="A918" s="325">
        <v>916.0</v>
      </c>
      <c r="B918" s="325" t="s">
        <v>3382</v>
      </c>
      <c r="C918" s="325" t="s">
        <v>3381</v>
      </c>
      <c r="D918" s="325" t="s">
        <v>5180</v>
      </c>
      <c r="E918" s="325">
        <v>68.0</v>
      </c>
      <c r="F918" s="325">
        <v>286.0</v>
      </c>
      <c r="G918" s="325">
        <v>75.2</v>
      </c>
      <c r="H918" s="325">
        <v>2.5</v>
      </c>
      <c r="I918" s="325">
        <v>2.5</v>
      </c>
      <c r="J918" s="325"/>
      <c r="K918" s="325">
        <v>0.3</v>
      </c>
      <c r="L918" s="325">
        <v>20.9</v>
      </c>
      <c r="M918" s="325">
        <v>14.6</v>
      </c>
      <c r="N918" s="325">
        <v>6.3</v>
      </c>
      <c r="O918" s="325">
        <v>1.2</v>
      </c>
      <c r="P918" s="325"/>
      <c r="Q918" s="325"/>
      <c r="R918" s="325"/>
      <c r="S918" s="325">
        <v>0.53</v>
      </c>
      <c r="T918" s="325"/>
      <c r="U918" s="325"/>
      <c r="V918" s="325"/>
      <c r="W918" s="325"/>
      <c r="X918" s="325"/>
      <c r="Y918" s="325">
        <v>19.47</v>
      </c>
      <c r="Z918" s="325"/>
      <c r="AA918" s="325"/>
      <c r="AB918" s="325"/>
    </row>
    <row r="919" ht="15.75" customHeight="1">
      <c r="A919" s="325">
        <v>917.0</v>
      </c>
      <c r="B919" s="325" t="s">
        <v>3384</v>
      </c>
      <c r="C919" s="325" t="s">
        <v>3383</v>
      </c>
      <c r="D919" s="325" t="s">
        <v>5180</v>
      </c>
      <c r="E919" s="325">
        <v>65.0</v>
      </c>
      <c r="F919" s="325">
        <v>271.0</v>
      </c>
      <c r="G919" s="325">
        <v>76.8</v>
      </c>
      <c r="H919" s="325">
        <v>3.0</v>
      </c>
      <c r="I919" s="325">
        <v>3.0</v>
      </c>
      <c r="J919" s="325"/>
      <c r="K919" s="325">
        <v>0.3</v>
      </c>
      <c r="L919" s="325">
        <v>18.9</v>
      </c>
      <c r="M919" s="325">
        <v>13.5</v>
      </c>
      <c r="N919" s="325">
        <v>5.4</v>
      </c>
      <c r="O919" s="325">
        <v>1.1</v>
      </c>
      <c r="P919" s="325"/>
      <c r="Q919" s="325"/>
      <c r="R919" s="325"/>
      <c r="S919" s="325">
        <v>0.42</v>
      </c>
      <c r="T919" s="325"/>
      <c r="U919" s="325"/>
      <c r="V919" s="325"/>
      <c r="W919" s="325"/>
      <c r="X919" s="325"/>
      <c r="Y919" s="325">
        <v>22.98</v>
      </c>
      <c r="Z919" s="325"/>
      <c r="AA919" s="325"/>
      <c r="AB919" s="325"/>
    </row>
    <row r="920" ht="15.75" customHeight="1">
      <c r="A920" s="325">
        <v>918.0</v>
      </c>
      <c r="B920" s="325" t="s">
        <v>3386</v>
      </c>
      <c r="C920" s="325" t="s">
        <v>3385</v>
      </c>
      <c r="D920" s="325" t="s">
        <v>5180</v>
      </c>
      <c r="E920" s="325">
        <v>78.0</v>
      </c>
      <c r="F920" s="325">
        <v>327.0</v>
      </c>
      <c r="G920" s="325">
        <v>74.1</v>
      </c>
      <c r="H920" s="325">
        <v>2.0</v>
      </c>
      <c r="I920" s="325">
        <v>2.0</v>
      </c>
      <c r="J920" s="325"/>
      <c r="K920" s="325">
        <v>0.3</v>
      </c>
      <c r="L920" s="325">
        <v>22.4</v>
      </c>
      <c r="M920" s="325">
        <v>17.3</v>
      </c>
      <c r="N920" s="325">
        <v>5.1</v>
      </c>
      <c r="O920" s="325">
        <v>1.2</v>
      </c>
      <c r="P920" s="325"/>
      <c r="Q920" s="325"/>
      <c r="R920" s="325"/>
      <c r="S920" s="325">
        <v>0.38</v>
      </c>
      <c r="T920" s="325"/>
      <c r="U920" s="325"/>
      <c r="V920" s="325"/>
      <c r="W920" s="325"/>
      <c r="X920" s="325"/>
      <c r="Y920" s="325">
        <v>17.74</v>
      </c>
      <c r="Z920" s="325"/>
      <c r="AA920" s="325"/>
      <c r="AB920" s="325"/>
    </row>
    <row r="921" ht="15.75" customHeight="1">
      <c r="A921" s="325">
        <v>919.0</v>
      </c>
      <c r="B921" s="325" t="s">
        <v>3388</v>
      </c>
      <c r="C921" s="325" t="s">
        <v>3387</v>
      </c>
      <c r="D921" s="325" t="s">
        <v>5180</v>
      </c>
      <c r="E921" s="325">
        <v>81.0</v>
      </c>
      <c r="F921" s="325">
        <v>339.0</v>
      </c>
      <c r="G921" s="325">
        <v>71.9</v>
      </c>
      <c r="H921" s="325">
        <v>2.0</v>
      </c>
      <c r="I921" s="325">
        <v>2.0</v>
      </c>
      <c r="J921" s="325"/>
      <c r="K921" s="325">
        <v>0.2</v>
      </c>
      <c r="L921" s="325">
        <v>24.8</v>
      </c>
      <c r="M921" s="325">
        <v>18.3</v>
      </c>
      <c r="N921" s="325">
        <v>6.4</v>
      </c>
      <c r="O921" s="325">
        <v>1.1</v>
      </c>
      <c r="P921" s="325">
        <v>6.0</v>
      </c>
      <c r="Q921" s="325"/>
      <c r="R921" s="325"/>
      <c r="S921" s="325">
        <v>1.28</v>
      </c>
      <c r="T921" s="325"/>
      <c r="U921" s="325"/>
      <c r="V921" s="325"/>
      <c r="W921" s="325"/>
      <c r="X921" s="325"/>
      <c r="Y921" s="325">
        <v>22.1</v>
      </c>
      <c r="Z921" s="325"/>
      <c r="AA921" s="325"/>
      <c r="AB921" s="325"/>
    </row>
    <row r="922" ht="15.75" customHeight="1">
      <c r="A922" s="325">
        <v>920.0</v>
      </c>
      <c r="B922" s="325" t="s">
        <v>3390</v>
      </c>
      <c r="C922" s="325" t="s">
        <v>3389</v>
      </c>
      <c r="D922" s="325" t="s">
        <v>5180</v>
      </c>
      <c r="E922" s="325">
        <v>99.0</v>
      </c>
      <c r="F922" s="325">
        <v>416.0</v>
      </c>
      <c r="G922" s="325">
        <v>68.8</v>
      </c>
      <c r="H922" s="325">
        <v>1.9</v>
      </c>
      <c r="I922" s="325">
        <v>1.9</v>
      </c>
      <c r="J922" s="325"/>
      <c r="K922" s="325">
        <v>0.5</v>
      </c>
      <c r="L922" s="325">
        <v>27.5</v>
      </c>
      <c r="M922" s="325">
        <v>22.4</v>
      </c>
      <c r="N922" s="325">
        <v>5.0</v>
      </c>
      <c r="O922" s="325">
        <v>1.5</v>
      </c>
      <c r="P922" s="325">
        <v>11.0</v>
      </c>
      <c r="Q922" s="325"/>
      <c r="R922" s="325"/>
      <c r="S922" s="325">
        <v>1.01</v>
      </c>
      <c r="T922" s="325"/>
      <c r="U922" s="325"/>
      <c r="V922" s="325"/>
      <c r="W922" s="325"/>
      <c r="X922" s="325"/>
      <c r="Y922" s="325">
        <v>22.11</v>
      </c>
      <c r="Z922" s="325"/>
      <c r="AA922" s="325"/>
      <c r="AB922" s="325"/>
    </row>
    <row r="923" ht="15.75" customHeight="1">
      <c r="A923" s="325">
        <v>921.0</v>
      </c>
      <c r="B923" s="325" t="s">
        <v>3392</v>
      </c>
      <c r="C923" s="325" t="s">
        <v>3391</v>
      </c>
      <c r="D923" s="325" t="s">
        <v>5180</v>
      </c>
      <c r="E923" s="325">
        <v>70.0</v>
      </c>
      <c r="F923" s="325">
        <v>293.0</v>
      </c>
      <c r="G923" s="325">
        <v>74.3</v>
      </c>
      <c r="H923" s="325">
        <v>1.9</v>
      </c>
      <c r="I923" s="325">
        <v>1.9</v>
      </c>
      <c r="J923" s="325"/>
      <c r="K923" s="325">
        <v>0.5</v>
      </c>
      <c r="L923" s="325">
        <v>21.8</v>
      </c>
      <c r="M923" s="325">
        <v>15.1</v>
      </c>
      <c r="N923" s="325">
        <v>6.7</v>
      </c>
      <c r="O923" s="325">
        <v>1.6</v>
      </c>
      <c r="P923" s="325">
        <v>7.0</v>
      </c>
      <c r="Q923" s="325"/>
      <c r="R923" s="325"/>
      <c r="S923" s="325">
        <v>0.95</v>
      </c>
      <c r="T923" s="325"/>
      <c r="U923" s="325"/>
      <c r="V923" s="325"/>
      <c r="W923" s="325"/>
      <c r="X923" s="325"/>
      <c r="Y923" s="325">
        <v>26.64</v>
      </c>
      <c r="Z923" s="325"/>
      <c r="AA923" s="325"/>
      <c r="AB923" s="325"/>
    </row>
    <row r="924" ht="15.75" customHeight="1">
      <c r="A924" s="325">
        <v>922.0</v>
      </c>
      <c r="B924" s="325" t="s">
        <v>3394</v>
      </c>
      <c r="C924" s="325" t="s">
        <v>3393</v>
      </c>
      <c r="D924" s="325" t="s">
        <v>5180</v>
      </c>
      <c r="E924" s="325">
        <v>72.0</v>
      </c>
      <c r="F924" s="325">
        <v>301.0</v>
      </c>
      <c r="G924" s="325">
        <v>73.7</v>
      </c>
      <c r="H924" s="325">
        <v>2.2</v>
      </c>
      <c r="I924" s="325">
        <v>2.2</v>
      </c>
      <c r="J924" s="325"/>
      <c r="K924" s="325">
        <v>0.3</v>
      </c>
      <c r="L924" s="325">
        <v>22.6</v>
      </c>
      <c r="M924" s="325">
        <v>15.7</v>
      </c>
      <c r="N924" s="325">
        <v>6.9</v>
      </c>
      <c r="O924" s="325">
        <v>1.2</v>
      </c>
      <c r="P924" s="325"/>
      <c r="Q924" s="325"/>
      <c r="R924" s="325"/>
      <c r="S924" s="325">
        <v>0.74</v>
      </c>
      <c r="T924" s="325"/>
      <c r="U924" s="325"/>
      <c r="V924" s="325"/>
      <c r="W924" s="325"/>
      <c r="X924" s="325"/>
      <c r="Y924" s="325">
        <v>30.22</v>
      </c>
      <c r="Z924" s="325"/>
      <c r="AA924" s="325"/>
      <c r="AB924" s="325"/>
    </row>
    <row r="925" ht="15.75" customHeight="1">
      <c r="A925" s="325">
        <v>923.0</v>
      </c>
      <c r="B925" s="325" t="s">
        <v>3396</v>
      </c>
      <c r="C925" s="325" t="s">
        <v>3395</v>
      </c>
      <c r="D925" s="325" t="s">
        <v>5180</v>
      </c>
      <c r="E925" s="325">
        <v>108.0</v>
      </c>
      <c r="F925" s="325">
        <v>450.0</v>
      </c>
      <c r="G925" s="325">
        <v>67.6</v>
      </c>
      <c r="H925" s="325">
        <v>1.8</v>
      </c>
      <c r="I925" s="325">
        <v>1.8</v>
      </c>
      <c r="J925" s="325"/>
      <c r="K925" s="325">
        <v>0.4</v>
      </c>
      <c r="L925" s="325">
        <v>29.1</v>
      </c>
      <c r="M925" s="325">
        <v>24.7</v>
      </c>
      <c r="N925" s="325">
        <v>4.5</v>
      </c>
      <c r="O925" s="325">
        <v>1.1</v>
      </c>
      <c r="P925" s="325">
        <v>6.0</v>
      </c>
      <c r="Q925" s="325"/>
      <c r="R925" s="325"/>
      <c r="S925" s="325">
        <v>0.86</v>
      </c>
      <c r="T925" s="325"/>
      <c r="U925" s="325"/>
      <c r="V925" s="325"/>
      <c r="W925" s="325"/>
      <c r="X925" s="325"/>
      <c r="Y925" s="325">
        <v>24.02</v>
      </c>
      <c r="Z925" s="325"/>
      <c r="AA925" s="325"/>
      <c r="AB925" s="325"/>
    </row>
    <row r="926" ht="15.75" customHeight="1">
      <c r="A926" s="325">
        <v>924.0</v>
      </c>
      <c r="B926" s="325" t="s">
        <v>3398</v>
      </c>
      <c r="C926" s="325" t="s">
        <v>3397</v>
      </c>
      <c r="D926" s="325" t="s">
        <v>5180</v>
      </c>
      <c r="E926" s="325">
        <v>146.0</v>
      </c>
      <c r="F926" s="325">
        <v>610.0</v>
      </c>
      <c r="G926" s="325">
        <v>59.0</v>
      </c>
      <c r="H926" s="325">
        <v>4.5</v>
      </c>
      <c r="I926" s="325">
        <v>4.5</v>
      </c>
      <c r="J926" s="325"/>
      <c r="K926" s="325">
        <v>0.2</v>
      </c>
      <c r="L926" s="325">
        <v>34.3</v>
      </c>
      <c r="M926" s="325"/>
      <c r="N926" s="325"/>
      <c r="O926" s="325">
        <v>2.0</v>
      </c>
      <c r="P926" s="325">
        <v>54.0</v>
      </c>
      <c r="Q926" s="325">
        <v>224.0</v>
      </c>
      <c r="R926" s="325"/>
      <c r="S926" s="325">
        <v>2.0</v>
      </c>
      <c r="T926" s="325"/>
      <c r="U926" s="325"/>
      <c r="V926" s="325">
        <v>0.21</v>
      </c>
      <c r="W926" s="325">
        <v>0.05</v>
      </c>
      <c r="X926" s="325"/>
      <c r="Y926" s="325">
        <v>4.0</v>
      </c>
      <c r="Z926" s="325"/>
      <c r="AA926" s="325"/>
      <c r="AB926" s="325"/>
    </row>
    <row r="927" ht="15.75" customHeight="1">
      <c r="A927" s="325">
        <v>925.0</v>
      </c>
      <c r="B927" s="325" t="s">
        <v>3400</v>
      </c>
      <c r="C927" s="325" t="s">
        <v>3399</v>
      </c>
      <c r="D927" s="325" t="s">
        <v>5180</v>
      </c>
      <c r="E927" s="325">
        <v>138.0</v>
      </c>
      <c r="F927" s="325">
        <v>577.0</v>
      </c>
      <c r="G927" s="325">
        <v>64.6</v>
      </c>
      <c r="H927" s="325">
        <v>2.3</v>
      </c>
      <c r="I927" s="325">
        <v>2.3</v>
      </c>
      <c r="J927" s="325"/>
      <c r="K927" s="325">
        <v>0.3</v>
      </c>
      <c r="L927" s="325">
        <v>32.0</v>
      </c>
      <c r="M927" s="325"/>
      <c r="N927" s="325"/>
      <c r="O927" s="325">
        <v>0.8</v>
      </c>
      <c r="P927" s="325">
        <v>11.0</v>
      </c>
      <c r="Q927" s="325">
        <v>84.0</v>
      </c>
      <c r="R927" s="325"/>
      <c r="S927" s="325">
        <v>0.7</v>
      </c>
      <c r="T927" s="325"/>
      <c r="U927" s="325"/>
      <c r="V927" s="325">
        <v>0.08</v>
      </c>
      <c r="W927" s="325">
        <v>0.04</v>
      </c>
      <c r="X927" s="325"/>
      <c r="Y927" s="325">
        <v>3.5</v>
      </c>
      <c r="Z927" s="325"/>
      <c r="AA927" s="325"/>
      <c r="AB927" s="325"/>
    </row>
    <row r="928" ht="15.75" customHeight="1">
      <c r="A928" s="325">
        <v>926.0</v>
      </c>
      <c r="B928" s="325" t="s">
        <v>3402</v>
      </c>
      <c r="C928" s="325" t="s">
        <v>3401</v>
      </c>
      <c r="D928" s="325" t="s">
        <v>5180</v>
      </c>
      <c r="E928" s="325">
        <v>72.0</v>
      </c>
      <c r="F928" s="325">
        <v>302.0</v>
      </c>
      <c r="G928" s="325">
        <v>79.5</v>
      </c>
      <c r="H928" s="325">
        <v>2.0</v>
      </c>
      <c r="I928" s="325">
        <v>2.0</v>
      </c>
      <c r="J928" s="325"/>
      <c r="K928" s="325">
        <v>0.2</v>
      </c>
      <c r="L928" s="325">
        <v>16.9</v>
      </c>
      <c r="M928" s="325"/>
      <c r="N928" s="325"/>
      <c r="O928" s="325">
        <v>1.4</v>
      </c>
      <c r="P928" s="325">
        <v>31.0</v>
      </c>
      <c r="Q928" s="325">
        <v>45.0</v>
      </c>
      <c r="R928" s="325"/>
      <c r="S928" s="325">
        <v>1.8</v>
      </c>
      <c r="T928" s="325"/>
      <c r="U928" s="325"/>
      <c r="V928" s="325">
        <v>0.03</v>
      </c>
      <c r="W928" s="325">
        <v>0.04</v>
      </c>
      <c r="X928" s="325"/>
      <c r="Y928" s="325">
        <v>0.5</v>
      </c>
      <c r="Z928" s="325"/>
      <c r="AA928" s="325"/>
      <c r="AB928" s="325"/>
    </row>
    <row r="929" ht="15.75" customHeight="1">
      <c r="A929" s="325">
        <v>927.0</v>
      </c>
      <c r="B929" s="325" t="s">
        <v>3404</v>
      </c>
      <c r="C929" s="325" t="s">
        <v>3403</v>
      </c>
      <c r="D929" s="325" t="s">
        <v>5180</v>
      </c>
      <c r="E929" s="325">
        <v>88.0</v>
      </c>
      <c r="F929" s="325">
        <v>367.0</v>
      </c>
      <c r="G929" s="325">
        <v>75.6</v>
      </c>
      <c r="H929" s="325">
        <v>2.0</v>
      </c>
      <c r="I929" s="325">
        <v>2.0</v>
      </c>
      <c r="J929" s="325"/>
      <c r="K929" s="325">
        <v>0.1</v>
      </c>
      <c r="L929" s="325">
        <v>21.2</v>
      </c>
      <c r="M929" s="325"/>
      <c r="N929" s="325"/>
      <c r="O929" s="325">
        <v>1.1</v>
      </c>
      <c r="P929" s="325">
        <v>23.0</v>
      </c>
      <c r="Q929" s="325">
        <v>44.0</v>
      </c>
      <c r="R929" s="325"/>
      <c r="S929" s="325">
        <v>1.2</v>
      </c>
      <c r="T929" s="325"/>
      <c r="U929" s="325"/>
      <c r="V929" s="325">
        <v>0.11</v>
      </c>
      <c r="W929" s="325">
        <v>0.06</v>
      </c>
      <c r="X929" s="325"/>
      <c r="Y929" s="325">
        <v>0.8</v>
      </c>
      <c r="Z929" s="325"/>
      <c r="AA929" s="325"/>
      <c r="AB929" s="325"/>
    </row>
    <row r="930" ht="15.75" customHeight="1">
      <c r="A930" s="325">
        <v>928.0</v>
      </c>
      <c r="B930" s="325" t="s">
        <v>3406</v>
      </c>
      <c r="C930" s="325" t="s">
        <v>3405</v>
      </c>
      <c r="D930" s="325" t="s">
        <v>5180</v>
      </c>
      <c r="E930" s="325">
        <v>160.0</v>
      </c>
      <c r="F930" s="325">
        <v>670.0</v>
      </c>
      <c r="G930" s="325">
        <v>57.0</v>
      </c>
      <c r="H930" s="325">
        <v>1.5</v>
      </c>
      <c r="I930" s="325">
        <v>1.5</v>
      </c>
      <c r="J930" s="325"/>
      <c r="K930" s="325">
        <v>0.2</v>
      </c>
      <c r="L930" s="325">
        <v>40.2</v>
      </c>
      <c r="M930" s="325"/>
      <c r="N930" s="325"/>
      <c r="O930" s="325">
        <v>1.1</v>
      </c>
      <c r="P930" s="325">
        <v>26.0</v>
      </c>
      <c r="Q930" s="325">
        <v>46.0</v>
      </c>
      <c r="R930" s="325"/>
      <c r="S930" s="325">
        <v>0.8</v>
      </c>
      <c r="T930" s="325"/>
      <c r="U930" s="325"/>
      <c r="V930" s="325">
        <v>0.03</v>
      </c>
      <c r="W930" s="325">
        <v>0.04</v>
      </c>
      <c r="X930" s="325"/>
      <c r="Y930" s="325">
        <v>5.6</v>
      </c>
      <c r="Z930" s="325"/>
      <c r="AA930" s="325"/>
      <c r="AB930" s="325"/>
    </row>
    <row r="931" ht="15.75" customHeight="1">
      <c r="A931" s="325">
        <v>929.0</v>
      </c>
      <c r="B931" s="325" t="s">
        <v>3410</v>
      </c>
      <c r="C931" s="325" t="s">
        <v>3409</v>
      </c>
      <c r="D931" s="325" t="s">
        <v>5182</v>
      </c>
      <c r="E931" s="325">
        <v>38.0</v>
      </c>
      <c r="F931" s="325">
        <v>160.0</v>
      </c>
      <c r="G931" s="325">
        <v>18.4</v>
      </c>
      <c r="H931" s="325">
        <v>2.0</v>
      </c>
      <c r="I931" s="325"/>
      <c r="J931" s="325"/>
      <c r="K931" s="325">
        <v>0.9</v>
      </c>
      <c r="L931" s="325">
        <v>5.8</v>
      </c>
      <c r="M931" s="325">
        <v>4.8</v>
      </c>
      <c r="N931" s="325">
        <v>0.4</v>
      </c>
      <c r="O931" s="325">
        <v>0.3</v>
      </c>
      <c r="P931" s="325">
        <v>10.0</v>
      </c>
      <c r="Q931" s="325">
        <v>27.0</v>
      </c>
      <c r="R931" s="325">
        <v>0.32</v>
      </c>
      <c r="S931" s="325">
        <v>0.66</v>
      </c>
      <c r="T931" s="325"/>
      <c r="U931" s="325">
        <v>250.0</v>
      </c>
      <c r="V931" s="325">
        <v>0.02</v>
      </c>
      <c r="W931" s="325">
        <v>0.09</v>
      </c>
      <c r="X931" s="325">
        <v>0.81</v>
      </c>
      <c r="Y931" s="325">
        <v>2.57</v>
      </c>
      <c r="Z931" s="325">
        <v>0.0</v>
      </c>
      <c r="AA931" s="325">
        <v>80.0</v>
      </c>
      <c r="AB931" s="325">
        <v>23.0</v>
      </c>
    </row>
    <row r="932" ht="15.75" customHeight="1">
      <c r="A932" s="325">
        <v>930.0</v>
      </c>
      <c r="B932" s="325" t="s">
        <v>3754</v>
      </c>
      <c r="C932" s="325" t="s">
        <v>3409</v>
      </c>
      <c r="D932" s="325" t="s">
        <v>5182</v>
      </c>
      <c r="E932" s="325">
        <v>43.0</v>
      </c>
      <c r="F932" s="325">
        <v>179.0</v>
      </c>
      <c r="G932" s="325">
        <v>23.9</v>
      </c>
      <c r="H932" s="325">
        <v>2.9</v>
      </c>
      <c r="I932" s="325"/>
      <c r="J932" s="325"/>
      <c r="K932" s="325">
        <v>0.9</v>
      </c>
      <c r="L932" s="325">
        <v>5.9</v>
      </c>
      <c r="M932" s="325">
        <v>5.4</v>
      </c>
      <c r="N932" s="325">
        <v>0.4</v>
      </c>
      <c r="O932" s="325">
        <v>0.4</v>
      </c>
      <c r="P932" s="325">
        <v>8.0</v>
      </c>
      <c r="Q932" s="325">
        <v>36.0</v>
      </c>
      <c r="R932" s="325">
        <v>0.39</v>
      </c>
      <c r="S932" s="325">
        <v>0.66</v>
      </c>
      <c r="T932" s="325"/>
      <c r="U932" s="325">
        <v>223.0</v>
      </c>
      <c r="V932" s="325">
        <v>0.03</v>
      </c>
      <c r="W932" s="325">
        <v>0.09</v>
      </c>
      <c r="X932" s="325">
        <v>1.21</v>
      </c>
      <c r="Y932" s="325">
        <v>2.99</v>
      </c>
      <c r="Z932" s="325">
        <v>0.0</v>
      </c>
      <c r="AA932" s="325">
        <v>233.0</v>
      </c>
      <c r="AB932" s="325">
        <v>26.0</v>
      </c>
    </row>
    <row r="933" ht="15.75" customHeight="1">
      <c r="A933" s="325">
        <v>931.0</v>
      </c>
      <c r="B933" s="325" t="s">
        <v>3894</v>
      </c>
      <c r="C933" s="325" t="s">
        <v>3409</v>
      </c>
      <c r="D933" s="325" t="s">
        <v>5182</v>
      </c>
      <c r="E933" s="325">
        <v>45.0</v>
      </c>
      <c r="F933" s="325">
        <v>188.0</v>
      </c>
      <c r="G933" s="325">
        <v>19.6</v>
      </c>
      <c r="H933" s="325">
        <v>2.4</v>
      </c>
      <c r="I933" s="325"/>
      <c r="J933" s="325"/>
      <c r="K933" s="325">
        <v>1.0</v>
      </c>
      <c r="L933" s="325">
        <v>6.7</v>
      </c>
      <c r="M933" s="325">
        <v>6.1</v>
      </c>
      <c r="N933" s="325">
        <v>0.4</v>
      </c>
      <c r="O933" s="325">
        <v>0.3</v>
      </c>
      <c r="P933" s="325">
        <v>8.0</v>
      </c>
      <c r="Q933" s="325">
        <v>31.0</v>
      </c>
      <c r="R933" s="325">
        <v>0.36</v>
      </c>
      <c r="S933" s="325">
        <v>0.66</v>
      </c>
      <c r="T933" s="325"/>
      <c r="U933" s="325">
        <v>206.0</v>
      </c>
      <c r="V933" s="325">
        <v>0.02</v>
      </c>
      <c r="W933" s="325">
        <v>0.09</v>
      </c>
      <c r="X933" s="325">
        <v>0.9</v>
      </c>
      <c r="Y933" s="325">
        <v>2.9</v>
      </c>
      <c r="Z933" s="325">
        <v>0.0</v>
      </c>
      <c r="AA933" s="325">
        <v>212.0</v>
      </c>
      <c r="AB933" s="325">
        <v>28.0</v>
      </c>
    </row>
    <row r="934" ht="15.75" customHeight="1">
      <c r="A934" s="325">
        <v>932.0</v>
      </c>
      <c r="B934" s="325" t="s">
        <v>4306</v>
      </c>
      <c r="C934" s="325" t="s">
        <v>3409</v>
      </c>
      <c r="D934" s="325" t="s">
        <v>5182</v>
      </c>
      <c r="E934" s="325">
        <v>41.0</v>
      </c>
      <c r="F934" s="325">
        <v>173.0</v>
      </c>
      <c r="G934" s="325">
        <v>18.0</v>
      </c>
      <c r="H934" s="325">
        <v>2.3</v>
      </c>
      <c r="I934" s="325"/>
      <c r="J934" s="325"/>
      <c r="K934" s="325">
        <v>0.8</v>
      </c>
      <c r="L934" s="325">
        <v>6.2</v>
      </c>
      <c r="M934" s="325">
        <v>5.7</v>
      </c>
      <c r="N934" s="325">
        <v>0.3</v>
      </c>
      <c r="O934" s="325">
        <v>0.3</v>
      </c>
      <c r="P934" s="325">
        <v>6.0</v>
      </c>
      <c r="Q934" s="325">
        <v>31.0</v>
      </c>
      <c r="R934" s="325">
        <v>0.34</v>
      </c>
      <c r="S934" s="325">
        <v>0.61</v>
      </c>
      <c r="T934" s="325"/>
      <c r="U934" s="325">
        <v>210.0</v>
      </c>
      <c r="V934" s="325">
        <v>0.02</v>
      </c>
      <c r="W934" s="325">
        <v>0.08</v>
      </c>
      <c r="X934" s="325">
        <v>0.92</v>
      </c>
      <c r="Y934" s="325">
        <v>2.46</v>
      </c>
      <c r="Z934" s="325">
        <v>0.0</v>
      </c>
      <c r="AA934" s="325">
        <v>134.0</v>
      </c>
      <c r="AB934" s="325">
        <v>26.0</v>
      </c>
    </row>
    <row r="935" ht="15.75" customHeight="1">
      <c r="A935" s="325">
        <v>933.0</v>
      </c>
      <c r="B935" s="325" t="s">
        <v>4591</v>
      </c>
      <c r="C935" s="325" t="s">
        <v>3409</v>
      </c>
      <c r="D935" s="325" t="s">
        <v>5182</v>
      </c>
      <c r="E935" s="325">
        <v>45.0</v>
      </c>
      <c r="F935" s="325">
        <v>188.0</v>
      </c>
      <c r="G935" s="325">
        <v>17.8</v>
      </c>
      <c r="H935" s="325">
        <v>2.3</v>
      </c>
      <c r="I935" s="325"/>
      <c r="J935" s="325"/>
      <c r="K935" s="325">
        <v>0.9</v>
      </c>
      <c r="L935" s="325">
        <v>6.7</v>
      </c>
      <c r="M935" s="325">
        <v>6.0</v>
      </c>
      <c r="N935" s="325">
        <v>0.3</v>
      </c>
      <c r="O935" s="325">
        <v>0.3</v>
      </c>
      <c r="P935" s="325">
        <v>9.0</v>
      </c>
      <c r="Q935" s="325">
        <v>32.0</v>
      </c>
      <c r="R935" s="325">
        <v>0.39</v>
      </c>
      <c r="S935" s="325">
        <v>0.7</v>
      </c>
      <c r="T935" s="325"/>
      <c r="U935" s="325">
        <v>255.0</v>
      </c>
      <c r="V935" s="325">
        <v>0.02</v>
      </c>
      <c r="W935" s="325">
        <v>0.1</v>
      </c>
      <c r="X935" s="325">
        <v>0.92</v>
      </c>
      <c r="Y935" s="325">
        <v>2.53</v>
      </c>
      <c r="Z935" s="325">
        <v>0.0</v>
      </c>
      <c r="AA935" s="325">
        <v>196.0</v>
      </c>
      <c r="AB935" s="325">
        <v>29.0</v>
      </c>
    </row>
    <row r="936" ht="15.75" customHeight="1">
      <c r="A936" s="325">
        <v>934.0</v>
      </c>
      <c r="B936" s="325" t="s">
        <v>3896</v>
      </c>
      <c r="C936" s="325" t="s">
        <v>3895</v>
      </c>
      <c r="D936" s="325" t="s">
        <v>5182</v>
      </c>
      <c r="E936" s="325">
        <v>25.0</v>
      </c>
      <c r="F936" s="325">
        <v>103.0</v>
      </c>
      <c r="G936" s="325">
        <v>9.1</v>
      </c>
      <c r="H936" s="325">
        <v>0.6</v>
      </c>
      <c r="I936" s="325"/>
      <c r="J936" s="325"/>
      <c r="K936" s="325">
        <v>0.6</v>
      </c>
      <c r="L936" s="325">
        <v>4.3</v>
      </c>
      <c r="M936" s="325">
        <v>4.1</v>
      </c>
      <c r="N936" s="325">
        <v>0.3</v>
      </c>
      <c r="O936" s="325">
        <v>0.1</v>
      </c>
      <c r="P936" s="325">
        <v>8.0</v>
      </c>
      <c r="Q936" s="325">
        <v>11.0</v>
      </c>
      <c r="R936" s="325">
        <v>0.1</v>
      </c>
      <c r="S936" s="325">
        <v>0.22</v>
      </c>
      <c r="T936" s="325"/>
      <c r="U936" s="325">
        <v>25.0</v>
      </c>
      <c r="V936" s="325">
        <v>0.01</v>
      </c>
      <c r="W936" s="325">
        <v>0.01</v>
      </c>
      <c r="X936" s="325">
        <v>0.2</v>
      </c>
      <c r="Y936" s="325">
        <v>1.73</v>
      </c>
      <c r="Z936" s="325">
        <v>0.0</v>
      </c>
      <c r="AA936" s="325">
        <v>234.0</v>
      </c>
      <c r="AB936" s="325">
        <v>14.0</v>
      </c>
    </row>
    <row r="937" ht="15.75" customHeight="1">
      <c r="A937" s="325">
        <v>935.0</v>
      </c>
      <c r="B937" s="325" t="s">
        <v>4593</v>
      </c>
      <c r="C937" s="325" t="s">
        <v>3895</v>
      </c>
      <c r="D937" s="325" t="s">
        <v>5182</v>
      </c>
      <c r="E937" s="325">
        <v>39.0</v>
      </c>
      <c r="F937" s="325">
        <v>164.0</v>
      </c>
      <c r="G937" s="325">
        <v>23.9</v>
      </c>
      <c r="H937" s="325">
        <v>2.2</v>
      </c>
      <c r="I937" s="325"/>
      <c r="J937" s="325"/>
      <c r="K937" s="325">
        <v>0.3</v>
      </c>
      <c r="L937" s="325">
        <v>7.0</v>
      </c>
      <c r="M937" s="325">
        <v>6.5</v>
      </c>
      <c r="N937" s="325">
        <v>0.4</v>
      </c>
      <c r="O937" s="325">
        <v>0.4</v>
      </c>
      <c r="P937" s="325">
        <v>15.0</v>
      </c>
      <c r="Q937" s="325">
        <v>36.0</v>
      </c>
      <c r="R937" s="325">
        <v>0.22</v>
      </c>
      <c r="S937" s="325">
        <v>0.52</v>
      </c>
      <c r="T937" s="325"/>
      <c r="U937" s="325">
        <v>36.0</v>
      </c>
      <c r="V937" s="325">
        <v>0.02</v>
      </c>
      <c r="W937" s="325">
        <v>0.06</v>
      </c>
      <c r="X937" s="325">
        <v>0.41</v>
      </c>
      <c r="Y937" s="325">
        <v>2.34</v>
      </c>
      <c r="Z937" s="325">
        <v>0.0</v>
      </c>
      <c r="AA937" s="325">
        <v>227.0</v>
      </c>
      <c r="AB937" s="325">
        <v>9.0</v>
      </c>
    </row>
    <row r="938" ht="15.75" customHeight="1">
      <c r="A938" s="325">
        <v>936.0</v>
      </c>
      <c r="B938" s="325" t="s">
        <v>4309</v>
      </c>
      <c r="C938" s="325" t="s">
        <v>4308</v>
      </c>
      <c r="D938" s="325" t="s">
        <v>5182</v>
      </c>
      <c r="E938" s="325">
        <v>143.0</v>
      </c>
      <c r="F938" s="325">
        <v>599.0</v>
      </c>
      <c r="G938" s="325">
        <v>72.1</v>
      </c>
      <c r="H938" s="325">
        <v>8.2</v>
      </c>
      <c r="I938" s="325"/>
      <c r="J938" s="325"/>
      <c r="K938" s="325">
        <v>6.7</v>
      </c>
      <c r="L938" s="325">
        <v>12.3</v>
      </c>
      <c r="M938" s="325">
        <v>11.0</v>
      </c>
      <c r="N938" s="325">
        <v>1.3</v>
      </c>
      <c r="O938" s="325">
        <v>0.8</v>
      </c>
      <c r="P938" s="325">
        <v>16.0</v>
      </c>
      <c r="Q938" s="325">
        <v>78.0</v>
      </c>
      <c r="R938" s="325">
        <v>0.69</v>
      </c>
      <c r="S938" s="325">
        <v>0.78</v>
      </c>
      <c r="T938" s="325"/>
      <c r="U938" s="325">
        <v>23.0</v>
      </c>
      <c r="V938" s="325">
        <v>0.08</v>
      </c>
      <c r="W938" s="325">
        <v>0.1</v>
      </c>
      <c r="X938" s="325">
        <v>3.06</v>
      </c>
      <c r="Y938" s="325">
        <v>7.78</v>
      </c>
      <c r="Z938" s="325">
        <v>0.0</v>
      </c>
      <c r="AA938" s="325">
        <v>97.0</v>
      </c>
      <c r="AB938" s="325">
        <v>57.0</v>
      </c>
    </row>
    <row r="939" ht="15.75" customHeight="1">
      <c r="A939" s="325">
        <v>937.0</v>
      </c>
      <c r="B939" s="325" t="s">
        <v>3756</v>
      </c>
      <c r="C939" s="325" t="s">
        <v>3755</v>
      </c>
      <c r="D939" s="325" t="s">
        <v>5182</v>
      </c>
      <c r="E939" s="325">
        <v>127.0</v>
      </c>
      <c r="F939" s="325">
        <v>530.0</v>
      </c>
      <c r="G939" s="325">
        <v>71.3</v>
      </c>
      <c r="H939" s="325">
        <v>5.2</v>
      </c>
      <c r="I939" s="325"/>
      <c r="J939" s="325"/>
      <c r="K939" s="325">
        <v>4.4</v>
      </c>
      <c r="L939" s="325">
        <v>17.1</v>
      </c>
      <c r="M939" s="325">
        <v>15.9</v>
      </c>
      <c r="N939" s="325">
        <v>1.2</v>
      </c>
      <c r="O939" s="325">
        <v>1.2</v>
      </c>
      <c r="P939" s="325">
        <v>85.0</v>
      </c>
      <c r="Q939" s="325">
        <v>72.0</v>
      </c>
      <c r="R939" s="325">
        <v>0.52</v>
      </c>
      <c r="S939" s="325">
        <v>0.9</v>
      </c>
      <c r="T939" s="325"/>
      <c r="U939" s="325">
        <v>29.0</v>
      </c>
      <c r="V939" s="325">
        <v>0.09</v>
      </c>
      <c r="W939" s="325">
        <v>0.12</v>
      </c>
      <c r="X939" s="325">
        <v>1.32</v>
      </c>
      <c r="Y939" s="325">
        <v>13.79</v>
      </c>
      <c r="Z939" s="325">
        <v>0.0</v>
      </c>
      <c r="AA939" s="325">
        <v>233.0</v>
      </c>
      <c r="AB939" s="325">
        <v>0.0</v>
      </c>
    </row>
    <row r="940" ht="15.75" customHeight="1">
      <c r="A940" s="325">
        <v>938.0</v>
      </c>
      <c r="B940" s="325" t="s">
        <v>3898</v>
      </c>
      <c r="C940" s="325" t="s">
        <v>3897</v>
      </c>
      <c r="D940" s="325" t="s">
        <v>5182</v>
      </c>
      <c r="E940" s="325">
        <v>152.0</v>
      </c>
      <c r="F940" s="325">
        <v>637.0</v>
      </c>
      <c r="G940" s="325">
        <v>61.3</v>
      </c>
      <c r="H940" s="325">
        <v>11.9</v>
      </c>
      <c r="I940" s="325"/>
      <c r="J940" s="325"/>
      <c r="K940" s="325">
        <v>3.1</v>
      </c>
      <c r="L940" s="325">
        <v>21.2</v>
      </c>
      <c r="M940" s="325">
        <v>13.8</v>
      </c>
      <c r="N940" s="325">
        <v>1.8</v>
      </c>
      <c r="O940" s="325">
        <v>1.6</v>
      </c>
      <c r="P940" s="325">
        <v>87.0</v>
      </c>
      <c r="Q940" s="325">
        <v>166.0</v>
      </c>
      <c r="R940" s="325">
        <v>2.12</v>
      </c>
      <c r="S940" s="325">
        <v>1.3</v>
      </c>
      <c r="T940" s="325"/>
      <c r="U940" s="325">
        <v>7.0</v>
      </c>
      <c r="V940" s="325">
        <v>0.07</v>
      </c>
      <c r="W940" s="325">
        <v>0.06</v>
      </c>
      <c r="X940" s="325">
        <v>0.96</v>
      </c>
      <c r="Y940" s="325">
        <v>6.65</v>
      </c>
      <c r="Z940" s="325">
        <v>0.0</v>
      </c>
      <c r="AA940" s="325">
        <v>63.0</v>
      </c>
      <c r="AB940" s="325">
        <v>2.0</v>
      </c>
    </row>
    <row r="941" ht="15.75" customHeight="1">
      <c r="A941" s="325">
        <v>939.0</v>
      </c>
      <c r="B941" s="325" t="s">
        <v>4595</v>
      </c>
      <c r="C941" s="325" t="s">
        <v>4594</v>
      </c>
      <c r="D941" s="325" t="s">
        <v>5182</v>
      </c>
      <c r="E941" s="325">
        <v>38.0</v>
      </c>
      <c r="F941" s="325">
        <v>158.0</v>
      </c>
      <c r="G941" s="325">
        <v>32.6</v>
      </c>
      <c r="H941" s="325">
        <v>2.2</v>
      </c>
      <c r="I941" s="325"/>
      <c r="J941" s="325"/>
      <c r="K941" s="325">
        <v>0.2</v>
      </c>
      <c r="L941" s="325">
        <v>6.9</v>
      </c>
      <c r="M941" s="325">
        <v>6.3</v>
      </c>
      <c r="N941" s="325">
        <v>0.6</v>
      </c>
      <c r="O941" s="325">
        <v>0.4</v>
      </c>
      <c r="P941" s="325">
        <v>17.0</v>
      </c>
      <c r="Q941" s="325">
        <v>35.0</v>
      </c>
      <c r="R941" s="325">
        <v>0.45</v>
      </c>
      <c r="S941" s="325">
        <v>0.45</v>
      </c>
      <c r="T941" s="325"/>
      <c r="U941" s="325">
        <v>46.0</v>
      </c>
      <c r="V941" s="325">
        <v>0.02</v>
      </c>
      <c r="W941" s="325">
        <v>0.04</v>
      </c>
      <c r="X941" s="325">
        <v>0.72</v>
      </c>
      <c r="Y941" s="325">
        <v>6.75</v>
      </c>
      <c r="Z941" s="325">
        <v>0.0</v>
      </c>
      <c r="AA941" s="325">
        <v>286.0</v>
      </c>
      <c r="AB941" s="325">
        <v>9.0</v>
      </c>
    </row>
    <row r="942" ht="15.75" customHeight="1">
      <c r="A942" s="325">
        <v>940.0</v>
      </c>
      <c r="B942" s="325" t="s">
        <v>3758</v>
      </c>
      <c r="C942" s="325" t="s">
        <v>3757</v>
      </c>
      <c r="D942" s="325" t="s">
        <v>5182</v>
      </c>
      <c r="E942" s="325">
        <v>43.0</v>
      </c>
      <c r="F942" s="325">
        <v>179.0</v>
      </c>
      <c r="G942" s="325">
        <v>19.9</v>
      </c>
      <c r="H942" s="325">
        <v>2.6</v>
      </c>
      <c r="I942" s="325"/>
      <c r="J942" s="325"/>
      <c r="K942" s="325">
        <v>0.2</v>
      </c>
      <c r="L942" s="325">
        <v>7.6</v>
      </c>
      <c r="M942" s="325">
        <v>7.1</v>
      </c>
      <c r="N942" s="325">
        <v>0.5</v>
      </c>
      <c r="O942" s="325">
        <v>0.3</v>
      </c>
      <c r="P942" s="325">
        <v>8.0</v>
      </c>
      <c r="Q942" s="325">
        <v>34.0</v>
      </c>
      <c r="R942" s="325">
        <v>0.42</v>
      </c>
      <c r="S942" s="325">
        <v>0.7</v>
      </c>
      <c r="T942" s="325"/>
      <c r="U942" s="325">
        <v>23.0</v>
      </c>
      <c r="V942" s="325">
        <v>0.03</v>
      </c>
      <c r="W942" s="325">
        <v>0.03</v>
      </c>
      <c r="X942" s="325">
        <v>0.75</v>
      </c>
      <c r="Y942" s="325">
        <v>2.31</v>
      </c>
      <c r="Z942" s="325">
        <v>0.0</v>
      </c>
      <c r="AA942" s="325">
        <v>96.0</v>
      </c>
      <c r="AB942" s="325">
        <v>4.0</v>
      </c>
    </row>
    <row r="943" ht="15.75" customHeight="1">
      <c r="A943" s="325">
        <v>941.0</v>
      </c>
      <c r="B943" s="325" t="s">
        <v>4310</v>
      </c>
      <c r="C943" s="325" t="s">
        <v>3757</v>
      </c>
      <c r="D943" s="325" t="s">
        <v>5182</v>
      </c>
      <c r="E943" s="325">
        <v>29.0</v>
      </c>
      <c r="F943" s="325">
        <v>120.0</v>
      </c>
      <c r="G943" s="325">
        <v>19.3</v>
      </c>
      <c r="H943" s="325">
        <v>1.8</v>
      </c>
      <c r="I943" s="325"/>
      <c r="J943" s="325"/>
      <c r="K943" s="325">
        <v>0.1</v>
      </c>
      <c r="L943" s="325">
        <v>5.5</v>
      </c>
      <c r="M943" s="325">
        <v>4.9</v>
      </c>
      <c r="N943" s="325">
        <v>0.6</v>
      </c>
      <c r="O943" s="325">
        <v>0.2</v>
      </c>
      <c r="P943" s="325">
        <v>13.0</v>
      </c>
      <c r="Q943" s="325">
        <v>24.0</v>
      </c>
      <c r="R943" s="325">
        <v>0.32</v>
      </c>
      <c r="S943" s="325">
        <v>0.64</v>
      </c>
      <c r="T943" s="325"/>
      <c r="U943" s="325">
        <v>45.0</v>
      </c>
      <c r="V943" s="325">
        <v>0.02</v>
      </c>
      <c r="W943" s="325">
        <v>0.02</v>
      </c>
      <c r="X943" s="325">
        <v>0.52</v>
      </c>
      <c r="Y943" s="325">
        <v>1.89</v>
      </c>
      <c r="Z943" s="325">
        <v>0.0</v>
      </c>
      <c r="AA943" s="325">
        <v>269.0</v>
      </c>
      <c r="AB943" s="325">
        <v>10.0</v>
      </c>
    </row>
    <row r="944" ht="15.75" customHeight="1">
      <c r="A944" s="325">
        <v>942.0</v>
      </c>
      <c r="B944" s="325" t="s">
        <v>4596</v>
      </c>
      <c r="C944" s="325" t="s">
        <v>3757</v>
      </c>
      <c r="D944" s="325" t="s">
        <v>5182</v>
      </c>
      <c r="E944" s="325">
        <v>19.0</v>
      </c>
      <c r="F944" s="325">
        <v>81.0</v>
      </c>
      <c r="G944" s="325">
        <v>16.1</v>
      </c>
      <c r="H944" s="325">
        <v>1.0</v>
      </c>
      <c r="I944" s="325"/>
      <c r="J944" s="325"/>
      <c r="K944" s="325">
        <v>0.1</v>
      </c>
      <c r="L944" s="325">
        <v>3.8</v>
      </c>
      <c r="M944" s="325">
        <v>2.3</v>
      </c>
      <c r="N944" s="325">
        <v>0.2</v>
      </c>
      <c r="O944" s="325">
        <v>0.2</v>
      </c>
      <c r="P944" s="325">
        <v>8.0</v>
      </c>
      <c r="Q944" s="325">
        <v>14.0</v>
      </c>
      <c r="R944" s="325">
        <v>0.18</v>
      </c>
      <c r="S944" s="325">
        <v>0.21</v>
      </c>
      <c r="T944" s="325"/>
      <c r="U944" s="325">
        <v>22.0</v>
      </c>
      <c r="V944" s="325">
        <v>0.01</v>
      </c>
      <c r="W944" s="325">
        <v>0.01</v>
      </c>
      <c r="X944" s="325">
        <v>0.26</v>
      </c>
      <c r="Y944" s="325">
        <v>1.12</v>
      </c>
      <c r="Z944" s="325">
        <v>0.0</v>
      </c>
      <c r="AA944" s="325">
        <v>260.0</v>
      </c>
      <c r="AB944" s="325">
        <v>7.0</v>
      </c>
    </row>
    <row r="945" ht="15.75" customHeight="1">
      <c r="A945" s="325">
        <v>943.0</v>
      </c>
      <c r="B945" s="325" t="s">
        <v>3900</v>
      </c>
      <c r="C945" s="325" t="s">
        <v>3899</v>
      </c>
      <c r="D945" s="325" t="s">
        <v>5182</v>
      </c>
      <c r="E945" s="325">
        <v>25.0</v>
      </c>
      <c r="F945" s="325">
        <v>105.0</v>
      </c>
      <c r="G945" s="325">
        <v>7.4</v>
      </c>
      <c r="H945" s="325">
        <v>1.2</v>
      </c>
      <c r="I945" s="325"/>
      <c r="J945" s="325"/>
      <c r="K945" s="325">
        <v>0.6</v>
      </c>
      <c r="L945" s="325">
        <v>3.9</v>
      </c>
      <c r="M945" s="325">
        <v>3.7</v>
      </c>
      <c r="N945" s="325">
        <v>0.2</v>
      </c>
      <c r="O945" s="325">
        <v>0.1</v>
      </c>
      <c r="P945" s="325">
        <v>3.0</v>
      </c>
      <c r="Q945" s="325">
        <v>9.0</v>
      </c>
      <c r="R945" s="325">
        <v>0.08</v>
      </c>
      <c r="S945" s="325">
        <v>0.15</v>
      </c>
      <c r="T945" s="325"/>
      <c r="U945" s="325">
        <v>12.0</v>
      </c>
      <c r="V945" s="325">
        <v>0.01</v>
      </c>
      <c r="W945" s="325">
        <v>0.01</v>
      </c>
      <c r="X945" s="325">
        <v>0.14</v>
      </c>
      <c r="Y945" s="325">
        <v>0.85</v>
      </c>
      <c r="Z945" s="325">
        <v>0.0</v>
      </c>
      <c r="AA945" s="325">
        <v>69.0</v>
      </c>
      <c r="AB945" s="325">
        <v>2.0</v>
      </c>
    </row>
    <row r="946" ht="15.75" customHeight="1">
      <c r="A946" s="325">
        <v>944.0</v>
      </c>
      <c r="B946" s="325" t="s">
        <v>4311</v>
      </c>
      <c r="C946" s="325" t="s">
        <v>3899</v>
      </c>
      <c r="D946" s="325" t="s">
        <v>5182</v>
      </c>
      <c r="E946" s="325">
        <v>67.0</v>
      </c>
      <c r="F946" s="325">
        <v>279.0</v>
      </c>
      <c r="G946" s="325">
        <v>6.5</v>
      </c>
      <c r="H946" s="325">
        <v>4.5</v>
      </c>
      <c r="I946" s="325"/>
      <c r="J946" s="325"/>
      <c r="K946" s="325">
        <v>2.7</v>
      </c>
      <c r="L946" s="325">
        <v>6.2</v>
      </c>
      <c r="M946" s="325">
        <v>5.7</v>
      </c>
      <c r="N946" s="325">
        <v>0.1</v>
      </c>
      <c r="O946" s="325">
        <v>0.1</v>
      </c>
      <c r="P946" s="325">
        <v>7.0</v>
      </c>
      <c r="Q946" s="325">
        <v>14.0</v>
      </c>
      <c r="R946" s="325">
        <v>0.04</v>
      </c>
      <c r="S946" s="325">
        <v>0.56</v>
      </c>
      <c r="T946" s="325"/>
      <c r="U946" s="325">
        <v>11.0</v>
      </c>
      <c r="V946" s="325">
        <v>0.01</v>
      </c>
      <c r="W946" s="325">
        <v>0.01</v>
      </c>
      <c r="X946" s="325">
        <v>0.21</v>
      </c>
      <c r="Y946" s="325">
        <v>0.72</v>
      </c>
      <c r="Z946" s="325">
        <v>0.0</v>
      </c>
      <c r="AA946" s="325">
        <v>181.0</v>
      </c>
      <c r="AB946" s="325">
        <v>2.0</v>
      </c>
    </row>
    <row r="947" ht="15.75" customHeight="1">
      <c r="A947" s="325">
        <v>945.0</v>
      </c>
      <c r="B947" s="325" t="s">
        <v>4597</v>
      </c>
      <c r="C947" s="325" t="s">
        <v>3899</v>
      </c>
      <c r="D947" s="325" t="s">
        <v>5182</v>
      </c>
      <c r="E947" s="325">
        <v>48.0</v>
      </c>
      <c r="F947" s="325">
        <v>202.0</v>
      </c>
      <c r="G947" s="325">
        <v>8.6</v>
      </c>
      <c r="H947" s="325">
        <v>2.1</v>
      </c>
      <c r="I947" s="325"/>
      <c r="J947" s="325"/>
      <c r="K947" s="325">
        <v>1.1</v>
      </c>
      <c r="L947" s="325">
        <v>7.7</v>
      </c>
      <c r="M947" s="325">
        <v>7.1</v>
      </c>
      <c r="N947" s="325">
        <v>0.1</v>
      </c>
      <c r="O947" s="325">
        <v>0.1</v>
      </c>
      <c r="P947" s="325">
        <v>7.0</v>
      </c>
      <c r="Q947" s="325">
        <v>17.0</v>
      </c>
      <c r="R947" s="325">
        <v>0.07</v>
      </c>
      <c r="S947" s="325">
        <v>0.4</v>
      </c>
      <c r="T947" s="325"/>
      <c r="U947" s="325">
        <v>16.0</v>
      </c>
      <c r="V947" s="325">
        <v>0.01</v>
      </c>
      <c r="W947" s="325">
        <v>0.01</v>
      </c>
      <c r="X947" s="325">
        <v>0.23</v>
      </c>
      <c r="Y947" s="325">
        <v>0.61</v>
      </c>
      <c r="Z947" s="325">
        <v>0.0</v>
      </c>
      <c r="AA947" s="325">
        <v>15.0</v>
      </c>
      <c r="AB947" s="325">
        <v>5.0</v>
      </c>
    </row>
    <row r="948" ht="15.75" customHeight="1">
      <c r="A948" s="325">
        <v>946.0</v>
      </c>
      <c r="B948" s="325" t="s">
        <v>3412</v>
      </c>
      <c r="C948" s="325" t="s">
        <v>3411</v>
      </c>
      <c r="D948" s="325" t="s">
        <v>5182</v>
      </c>
      <c r="E948" s="325">
        <v>53.0</v>
      </c>
      <c r="F948" s="325">
        <v>221.0</v>
      </c>
      <c r="G948" s="325">
        <v>21.5</v>
      </c>
      <c r="H948" s="325">
        <v>3.8</v>
      </c>
      <c r="I948" s="325"/>
      <c r="J948" s="325"/>
      <c r="K948" s="325">
        <v>0.6</v>
      </c>
      <c r="L948" s="325">
        <v>8.1</v>
      </c>
      <c r="M948" s="325">
        <v>7.8</v>
      </c>
      <c r="N948" s="325">
        <v>0.4</v>
      </c>
      <c r="O948" s="325">
        <v>0.4</v>
      </c>
      <c r="P948" s="325">
        <v>8.0</v>
      </c>
      <c r="Q948" s="325">
        <v>51.0</v>
      </c>
      <c r="R948" s="325">
        <v>0.32</v>
      </c>
      <c r="S948" s="325">
        <v>0.67</v>
      </c>
      <c r="T948" s="325"/>
      <c r="U948" s="325">
        <v>9.0</v>
      </c>
      <c r="V948" s="325">
        <v>0.03</v>
      </c>
      <c r="W948" s="325">
        <v>0.03</v>
      </c>
      <c r="X948" s="325">
        <v>2.01</v>
      </c>
      <c r="Y948" s="325">
        <v>1.83</v>
      </c>
      <c r="Z948" s="325">
        <v>0.0</v>
      </c>
      <c r="AA948" s="325">
        <v>154.0</v>
      </c>
      <c r="AB948" s="325">
        <v>3.0</v>
      </c>
    </row>
    <row r="949" ht="15.75" customHeight="1">
      <c r="A949" s="325">
        <v>947.0</v>
      </c>
      <c r="B949" s="325" t="s">
        <v>3759</v>
      </c>
      <c r="C949" s="325" t="s">
        <v>3411</v>
      </c>
      <c r="D949" s="325" t="s">
        <v>5182</v>
      </c>
      <c r="E949" s="325">
        <v>42.0</v>
      </c>
      <c r="F949" s="325">
        <v>176.0</v>
      </c>
      <c r="G949" s="325">
        <v>15.9</v>
      </c>
      <c r="H949" s="325">
        <v>2.8</v>
      </c>
      <c r="I949" s="325"/>
      <c r="J949" s="325"/>
      <c r="K949" s="325">
        <v>0.4</v>
      </c>
      <c r="L949" s="325">
        <v>6.9</v>
      </c>
      <c r="M949" s="325">
        <v>6.6</v>
      </c>
      <c r="N949" s="325">
        <v>0.3</v>
      </c>
      <c r="O949" s="325">
        <v>0.3</v>
      </c>
      <c r="P949" s="325">
        <v>6.0</v>
      </c>
      <c r="Q949" s="325">
        <v>38.0</v>
      </c>
      <c r="R949" s="325">
        <v>0.26</v>
      </c>
      <c r="S949" s="325">
        <v>0.6</v>
      </c>
      <c r="T949" s="325"/>
      <c r="U949" s="325">
        <v>19.0</v>
      </c>
      <c r="V949" s="325">
        <v>0.02</v>
      </c>
      <c r="W949" s="325">
        <v>0.03</v>
      </c>
      <c r="X949" s="325">
        <v>1.4</v>
      </c>
      <c r="Y949" s="325">
        <v>1.3</v>
      </c>
      <c r="Z949" s="325">
        <v>0.0</v>
      </c>
      <c r="AA949" s="325">
        <v>267.0</v>
      </c>
      <c r="AB949" s="325">
        <v>3.0</v>
      </c>
    </row>
    <row r="950" ht="15.75" customHeight="1">
      <c r="A950" s="325">
        <v>948.0</v>
      </c>
      <c r="B950" s="325" t="s">
        <v>3901</v>
      </c>
      <c r="C950" s="325" t="s">
        <v>3411</v>
      </c>
      <c r="D950" s="325" t="s">
        <v>5182</v>
      </c>
      <c r="E950" s="325">
        <v>45.0</v>
      </c>
      <c r="F950" s="325">
        <v>189.0</v>
      </c>
      <c r="G950" s="325">
        <v>15.6</v>
      </c>
      <c r="H950" s="325">
        <v>2.9</v>
      </c>
      <c r="I950" s="325"/>
      <c r="J950" s="325"/>
      <c r="K950" s="325">
        <v>0.6</v>
      </c>
      <c r="L950" s="325">
        <v>7.2</v>
      </c>
      <c r="M950" s="325">
        <v>6.9</v>
      </c>
      <c r="N950" s="325">
        <v>0.3</v>
      </c>
      <c r="O950" s="325">
        <v>0.3</v>
      </c>
      <c r="P950" s="325">
        <v>6.0</v>
      </c>
      <c r="Q950" s="325">
        <v>38.0</v>
      </c>
      <c r="R950" s="325">
        <v>0.3</v>
      </c>
      <c r="S950" s="325">
        <v>0.71</v>
      </c>
      <c r="T950" s="325"/>
      <c r="U950" s="325">
        <v>66.0</v>
      </c>
      <c r="V950" s="325">
        <v>0.02</v>
      </c>
      <c r="W950" s="325">
        <v>0.04</v>
      </c>
      <c r="X950" s="325">
        <v>1.28</v>
      </c>
      <c r="Y950" s="325">
        <v>1.48</v>
      </c>
      <c r="Z950" s="325">
        <v>0.0</v>
      </c>
      <c r="AA950" s="325">
        <v>215.0</v>
      </c>
      <c r="AB950" s="325">
        <v>5.0</v>
      </c>
    </row>
    <row r="951" ht="15.75" customHeight="1">
      <c r="A951" s="325">
        <v>949.0</v>
      </c>
      <c r="B951" s="325" t="s">
        <v>4312</v>
      </c>
      <c r="C951" s="325" t="s">
        <v>3411</v>
      </c>
      <c r="D951" s="325" t="s">
        <v>5182</v>
      </c>
      <c r="E951" s="325">
        <v>51.0</v>
      </c>
      <c r="F951" s="325">
        <v>214.0</v>
      </c>
      <c r="G951" s="325">
        <v>18.0</v>
      </c>
      <c r="H951" s="325">
        <v>3.0</v>
      </c>
      <c r="I951" s="325"/>
      <c r="J951" s="325"/>
      <c r="K951" s="325">
        <v>0.5</v>
      </c>
      <c r="L951" s="325">
        <v>8.7</v>
      </c>
      <c r="M951" s="325">
        <v>8.3</v>
      </c>
      <c r="N951" s="325">
        <v>0.4</v>
      </c>
      <c r="O951" s="325">
        <v>0.3</v>
      </c>
      <c r="P951" s="325">
        <v>7.0</v>
      </c>
      <c r="Q951" s="325">
        <v>41.0</v>
      </c>
      <c r="R951" s="325">
        <v>0.29</v>
      </c>
      <c r="S951" s="325">
        <v>0.71</v>
      </c>
      <c r="T951" s="325"/>
      <c r="U951" s="325">
        <v>33.0</v>
      </c>
      <c r="V951" s="325">
        <v>0.03</v>
      </c>
      <c r="W951" s="325">
        <v>0.03</v>
      </c>
      <c r="X951" s="325">
        <v>1.37</v>
      </c>
      <c r="Y951" s="325">
        <v>1.54</v>
      </c>
      <c r="Z951" s="325">
        <v>0.0</v>
      </c>
      <c r="AA951" s="325">
        <v>139.0</v>
      </c>
      <c r="AB951" s="325">
        <v>3.0</v>
      </c>
    </row>
    <row r="952" ht="15.75" customHeight="1">
      <c r="A952" s="325">
        <v>950.0</v>
      </c>
      <c r="B952" s="325" t="s">
        <v>4598</v>
      </c>
      <c r="C952" s="325" t="s">
        <v>3411</v>
      </c>
      <c r="D952" s="325" t="s">
        <v>5182</v>
      </c>
      <c r="E952" s="325">
        <v>45.0</v>
      </c>
      <c r="F952" s="325">
        <v>188.0</v>
      </c>
      <c r="G952" s="325">
        <v>17.2</v>
      </c>
      <c r="H952" s="325">
        <v>2.8</v>
      </c>
      <c r="I952" s="325"/>
      <c r="J952" s="325"/>
      <c r="K952" s="325">
        <v>0.5</v>
      </c>
      <c r="L952" s="325">
        <v>7.5</v>
      </c>
      <c r="M952" s="325">
        <v>7.1</v>
      </c>
      <c r="N952" s="325">
        <v>0.4</v>
      </c>
      <c r="O952" s="325">
        <v>0.3</v>
      </c>
      <c r="P952" s="325">
        <v>6.0</v>
      </c>
      <c r="Q952" s="325">
        <v>39.0</v>
      </c>
      <c r="R952" s="325">
        <v>0.25</v>
      </c>
      <c r="S952" s="325">
        <v>0.6</v>
      </c>
      <c r="T952" s="325"/>
      <c r="U952" s="325">
        <v>11.0</v>
      </c>
      <c r="V952" s="325">
        <v>0.02</v>
      </c>
      <c r="W952" s="325">
        <v>0.02</v>
      </c>
      <c r="X952" s="325">
        <v>1.43</v>
      </c>
      <c r="Y952" s="325">
        <v>1.39</v>
      </c>
      <c r="Z952" s="325">
        <v>0.0</v>
      </c>
      <c r="AA952" s="325">
        <v>185.0</v>
      </c>
      <c r="AB952" s="325">
        <v>1.0</v>
      </c>
    </row>
    <row r="953" ht="15.75" customHeight="1">
      <c r="A953" s="325">
        <v>951.0</v>
      </c>
      <c r="B953" s="325" t="s">
        <v>3414</v>
      </c>
      <c r="C953" s="325" t="s">
        <v>3413</v>
      </c>
      <c r="D953" s="325" t="s">
        <v>5182</v>
      </c>
      <c r="E953" s="325">
        <v>72.0</v>
      </c>
      <c r="F953" s="325">
        <v>300.0</v>
      </c>
      <c r="G953" s="325">
        <v>16.7</v>
      </c>
      <c r="H953" s="325">
        <v>2.8</v>
      </c>
      <c r="I953" s="325"/>
      <c r="J953" s="325"/>
      <c r="K953" s="325">
        <v>0.5</v>
      </c>
      <c r="L953" s="325">
        <v>13.9</v>
      </c>
      <c r="M953" s="325">
        <v>13.9</v>
      </c>
      <c r="N953" s="325">
        <v>0.1</v>
      </c>
      <c r="O953" s="325">
        <v>0.4</v>
      </c>
      <c r="P953" s="325">
        <v>11.0</v>
      </c>
      <c r="Q953" s="325">
        <v>47.0</v>
      </c>
      <c r="R953" s="325">
        <v>0.33</v>
      </c>
      <c r="S953" s="325">
        <v>0.88</v>
      </c>
      <c r="T953" s="325"/>
      <c r="U953" s="325">
        <v>3.0</v>
      </c>
      <c r="V953" s="325">
        <v>0.03</v>
      </c>
      <c r="W953" s="325">
        <v>0.03</v>
      </c>
      <c r="X953" s="325">
        <v>1.03</v>
      </c>
      <c r="Y953" s="325">
        <v>1.78</v>
      </c>
      <c r="Z953" s="325">
        <v>0.0</v>
      </c>
      <c r="AA953" s="325">
        <v>306.0</v>
      </c>
      <c r="AB953" s="325">
        <v>0.0</v>
      </c>
    </row>
    <row r="954" ht="15.75" customHeight="1">
      <c r="A954" s="325">
        <v>952.0</v>
      </c>
      <c r="B954" s="325" t="s">
        <v>3902</v>
      </c>
      <c r="C954" s="325" t="s">
        <v>3413</v>
      </c>
      <c r="D954" s="325" t="s">
        <v>5182</v>
      </c>
      <c r="E954" s="325">
        <v>64.0</v>
      </c>
      <c r="F954" s="325">
        <v>268.0</v>
      </c>
      <c r="G954" s="325">
        <v>16.0</v>
      </c>
      <c r="H954" s="325">
        <v>3.3</v>
      </c>
      <c r="I954" s="325"/>
      <c r="J954" s="325"/>
      <c r="K954" s="325">
        <v>0.8</v>
      </c>
      <c r="L954" s="325">
        <v>10.8</v>
      </c>
      <c r="M954" s="325">
        <v>10.7</v>
      </c>
      <c r="N954" s="325">
        <v>0.1</v>
      </c>
      <c r="O954" s="325">
        <v>0.3</v>
      </c>
      <c r="P954" s="325">
        <v>11.0</v>
      </c>
      <c r="Q954" s="325">
        <v>40.0</v>
      </c>
      <c r="R954" s="325">
        <v>0.24</v>
      </c>
      <c r="S954" s="325">
        <v>0.72</v>
      </c>
      <c r="T954" s="325"/>
      <c r="U954" s="325">
        <v>0.0</v>
      </c>
      <c r="V954" s="325">
        <v>0.03</v>
      </c>
      <c r="W954" s="325">
        <v>0.03</v>
      </c>
      <c r="X954" s="325">
        <v>0.72</v>
      </c>
      <c r="Y954" s="325">
        <v>0.78</v>
      </c>
      <c r="Z954" s="325">
        <v>0.0</v>
      </c>
      <c r="AA954" s="325">
        <v>122.0</v>
      </c>
      <c r="AB954" s="325">
        <v>0.0</v>
      </c>
    </row>
    <row r="955" ht="15.75" customHeight="1">
      <c r="A955" s="325">
        <v>953.0</v>
      </c>
      <c r="B955" s="325" t="s">
        <v>4313</v>
      </c>
      <c r="C955" s="325" t="s">
        <v>3413</v>
      </c>
      <c r="D955" s="325" t="s">
        <v>5182</v>
      </c>
      <c r="E955" s="325">
        <v>127.0</v>
      </c>
      <c r="F955" s="325">
        <v>531.0</v>
      </c>
      <c r="G955" s="325">
        <v>25.1</v>
      </c>
      <c r="H955" s="325">
        <v>4.6</v>
      </c>
      <c r="I955" s="325"/>
      <c r="J955" s="325"/>
      <c r="K955" s="325">
        <v>0.9</v>
      </c>
      <c r="L955" s="325">
        <v>25.3</v>
      </c>
      <c r="M955" s="325">
        <v>24.9</v>
      </c>
      <c r="N955" s="325">
        <v>0.4</v>
      </c>
      <c r="O955" s="325">
        <v>0.6</v>
      </c>
      <c r="P955" s="325">
        <v>22.0</v>
      </c>
      <c r="Q955" s="325">
        <v>79.0</v>
      </c>
      <c r="R955" s="325">
        <v>0.53</v>
      </c>
      <c r="S955" s="325">
        <v>1.52</v>
      </c>
      <c r="T955" s="325"/>
      <c r="U955" s="325">
        <v>5.0</v>
      </c>
      <c r="V955" s="325">
        <v>0.06</v>
      </c>
      <c r="W955" s="325">
        <v>0.05</v>
      </c>
      <c r="X955" s="325">
        <v>1.6</v>
      </c>
      <c r="Y955" s="325">
        <v>3.38</v>
      </c>
      <c r="Z955" s="325">
        <v>0.0</v>
      </c>
      <c r="AA955" s="325">
        <v>160.0</v>
      </c>
      <c r="AB955" s="325">
        <v>0.0</v>
      </c>
    </row>
    <row r="956" ht="15.75" customHeight="1">
      <c r="A956" s="325">
        <v>954.0</v>
      </c>
      <c r="B956" s="325" t="s">
        <v>4599</v>
      </c>
      <c r="C956" s="325" t="s">
        <v>3413</v>
      </c>
      <c r="D956" s="325" t="s">
        <v>5182</v>
      </c>
      <c r="E956" s="325">
        <v>54.0</v>
      </c>
      <c r="F956" s="325">
        <v>224.0</v>
      </c>
      <c r="G956" s="325">
        <v>8.5</v>
      </c>
      <c r="H956" s="325">
        <v>1.7</v>
      </c>
      <c r="I956" s="325"/>
      <c r="J956" s="325"/>
      <c r="K956" s="325">
        <v>0.3</v>
      </c>
      <c r="L956" s="325">
        <v>11.0</v>
      </c>
      <c r="M956" s="325">
        <v>10.9</v>
      </c>
      <c r="N956" s="325">
        <v>0.1</v>
      </c>
      <c r="O956" s="325">
        <v>0.2</v>
      </c>
      <c r="P956" s="325">
        <v>7.0</v>
      </c>
      <c r="Q956" s="325">
        <v>35.0</v>
      </c>
      <c r="R956" s="325">
        <v>0.19</v>
      </c>
      <c r="S956" s="325">
        <v>0.65</v>
      </c>
      <c r="T956" s="325"/>
      <c r="U956" s="325">
        <v>0.0</v>
      </c>
      <c r="V956" s="325">
        <v>0.03</v>
      </c>
      <c r="W956" s="325">
        <v>0.02</v>
      </c>
      <c r="X956" s="325">
        <v>0.69</v>
      </c>
      <c r="Y956" s="325">
        <v>0.85</v>
      </c>
      <c r="Z956" s="325">
        <v>0.0</v>
      </c>
      <c r="AA956" s="325">
        <v>33.0</v>
      </c>
      <c r="AB956" s="325">
        <v>0.0</v>
      </c>
    </row>
    <row r="957" ht="15.75" customHeight="1">
      <c r="A957" s="325">
        <v>955.0</v>
      </c>
      <c r="B957" s="325" t="s">
        <v>4315</v>
      </c>
      <c r="C957" s="325" t="s">
        <v>4314</v>
      </c>
      <c r="D957" s="325" t="s">
        <v>5182</v>
      </c>
      <c r="E957" s="325">
        <v>32.0</v>
      </c>
      <c r="F957" s="325">
        <v>136.0</v>
      </c>
      <c r="G957" s="325">
        <v>11.3</v>
      </c>
      <c r="H957" s="325">
        <v>1.0</v>
      </c>
      <c r="I957" s="325"/>
      <c r="J957" s="325"/>
      <c r="K957" s="325">
        <v>0.1</v>
      </c>
      <c r="L957" s="325">
        <v>7.3</v>
      </c>
      <c r="M957" s="325">
        <v>6.8</v>
      </c>
      <c r="N957" s="325">
        <v>0.6</v>
      </c>
      <c r="O957" s="325">
        <v>0.2</v>
      </c>
      <c r="P957" s="325">
        <v>5.0</v>
      </c>
      <c r="Q957" s="325">
        <v>18.0</v>
      </c>
      <c r="R957" s="325">
        <v>0.14</v>
      </c>
      <c r="S957" s="325">
        <v>0.47</v>
      </c>
      <c r="T957" s="325"/>
      <c r="U957" s="325">
        <v>11.0</v>
      </c>
      <c r="V957" s="325">
        <v>0.02</v>
      </c>
      <c r="W957" s="325">
        <v>0.02</v>
      </c>
      <c r="X957" s="325">
        <v>0.26</v>
      </c>
      <c r="Y957" s="325">
        <v>1.21</v>
      </c>
      <c r="Z957" s="325">
        <v>0.0</v>
      </c>
      <c r="AA957" s="325">
        <v>76.0</v>
      </c>
      <c r="AB957" s="325">
        <v>5.0</v>
      </c>
    </row>
    <row r="958" ht="15.75" customHeight="1">
      <c r="A958" s="325">
        <v>956.0</v>
      </c>
      <c r="B958" s="325" t="s">
        <v>3416</v>
      </c>
      <c r="C958" s="325" t="s">
        <v>3415</v>
      </c>
      <c r="D958" s="325" t="s">
        <v>5182</v>
      </c>
      <c r="E958" s="325">
        <v>11.0</v>
      </c>
      <c r="F958" s="325">
        <v>45.0</v>
      </c>
      <c r="G958" s="325">
        <v>3.2</v>
      </c>
      <c r="H958" s="325">
        <v>0.5</v>
      </c>
      <c r="I958" s="325"/>
      <c r="J958" s="325"/>
      <c r="K958" s="325">
        <v>0.1</v>
      </c>
      <c r="L958" s="325">
        <v>2.0</v>
      </c>
      <c r="M958" s="325">
        <v>1.9</v>
      </c>
      <c r="N958" s="325">
        <v>0.1</v>
      </c>
      <c r="O958" s="325">
        <v>0.0</v>
      </c>
      <c r="P958" s="325">
        <v>2.0</v>
      </c>
      <c r="Q958" s="325">
        <v>7.0</v>
      </c>
      <c r="R958" s="325">
        <v>0.07</v>
      </c>
      <c r="S958" s="325">
        <v>0.2</v>
      </c>
      <c r="T958" s="325"/>
      <c r="U958" s="325">
        <v>35.0</v>
      </c>
      <c r="V958" s="325">
        <v>0.01</v>
      </c>
      <c r="W958" s="325">
        <v>0.02</v>
      </c>
      <c r="X958" s="325">
        <v>0.17</v>
      </c>
      <c r="Y958" s="325">
        <v>0.39</v>
      </c>
      <c r="Z958" s="325">
        <v>0.0</v>
      </c>
      <c r="AA958" s="325">
        <v>14.0</v>
      </c>
      <c r="AB958" s="325">
        <v>3.0</v>
      </c>
    </row>
    <row r="959" ht="15.75" customHeight="1">
      <c r="A959" s="325">
        <v>957.0</v>
      </c>
      <c r="B959" s="325" t="s">
        <v>3760</v>
      </c>
      <c r="C959" s="325" t="s">
        <v>3415</v>
      </c>
      <c r="D959" s="325" t="s">
        <v>5182</v>
      </c>
      <c r="E959" s="325">
        <v>39.0</v>
      </c>
      <c r="F959" s="325">
        <v>163.0</v>
      </c>
      <c r="G959" s="325">
        <v>12.7</v>
      </c>
      <c r="H959" s="325">
        <v>1.6</v>
      </c>
      <c r="I959" s="325"/>
      <c r="J959" s="325"/>
      <c r="K959" s="325">
        <v>0.3</v>
      </c>
      <c r="L959" s="325">
        <v>7.8</v>
      </c>
      <c r="M959" s="325">
        <v>7.3</v>
      </c>
      <c r="N959" s="325">
        <v>0.5</v>
      </c>
      <c r="O959" s="325">
        <v>0.2</v>
      </c>
      <c r="P959" s="325">
        <v>8.0</v>
      </c>
      <c r="Q959" s="325">
        <v>24.0</v>
      </c>
      <c r="R959" s="325">
        <v>0.23</v>
      </c>
      <c r="S959" s="325">
        <v>0.73</v>
      </c>
      <c r="T959" s="325"/>
      <c r="U959" s="325">
        <v>130.0</v>
      </c>
      <c r="V959" s="325">
        <v>0.02</v>
      </c>
      <c r="W959" s="325">
        <v>0.05</v>
      </c>
      <c r="X959" s="325">
        <v>0.48</v>
      </c>
      <c r="Y959" s="325">
        <v>1.26</v>
      </c>
      <c r="Z959" s="325">
        <v>0.0</v>
      </c>
      <c r="AA959" s="325">
        <v>33.0</v>
      </c>
      <c r="AB959" s="325">
        <v>14.0</v>
      </c>
    </row>
    <row r="960" ht="15.75" customHeight="1">
      <c r="A960" s="325">
        <v>958.0</v>
      </c>
      <c r="B960" s="325" t="s">
        <v>3903</v>
      </c>
      <c r="C960" s="325" t="s">
        <v>3415</v>
      </c>
      <c r="D960" s="325" t="s">
        <v>5182</v>
      </c>
      <c r="E960" s="325">
        <v>64.0</v>
      </c>
      <c r="F960" s="325">
        <v>269.0</v>
      </c>
      <c r="G960" s="325">
        <v>22.9</v>
      </c>
      <c r="H960" s="325">
        <v>3.7</v>
      </c>
      <c r="I960" s="325"/>
      <c r="J960" s="325"/>
      <c r="K960" s="325">
        <v>1.4</v>
      </c>
      <c r="L960" s="325">
        <v>9.2</v>
      </c>
      <c r="M960" s="325">
        <v>8.5</v>
      </c>
      <c r="N960" s="325">
        <v>0.5</v>
      </c>
      <c r="O960" s="325">
        <v>0.3</v>
      </c>
      <c r="P960" s="325">
        <v>8.0</v>
      </c>
      <c r="Q960" s="325">
        <v>47.0</v>
      </c>
      <c r="R960" s="325">
        <v>0.57</v>
      </c>
      <c r="S960" s="325">
        <v>1.34</v>
      </c>
      <c r="T960" s="325"/>
      <c r="U960" s="325">
        <v>388.0</v>
      </c>
      <c r="V960" s="325">
        <v>0.03</v>
      </c>
      <c r="W960" s="325">
        <v>0.16</v>
      </c>
      <c r="X960" s="325">
        <v>1.44</v>
      </c>
      <c r="Y960" s="325">
        <v>2.86</v>
      </c>
      <c r="Z960" s="325">
        <v>0.0</v>
      </c>
      <c r="AA960" s="325">
        <v>251.0</v>
      </c>
      <c r="AB960" s="325">
        <v>33.0</v>
      </c>
    </row>
    <row r="961" ht="15.75" customHeight="1">
      <c r="A961" s="325">
        <v>959.0</v>
      </c>
      <c r="B961" s="325" t="s">
        <v>4316</v>
      </c>
      <c r="C961" s="325" t="s">
        <v>3415</v>
      </c>
      <c r="D961" s="325" t="s">
        <v>5182</v>
      </c>
      <c r="E961" s="325">
        <v>53.0</v>
      </c>
      <c r="F961" s="325">
        <v>223.0</v>
      </c>
      <c r="G961" s="325">
        <v>19.5</v>
      </c>
      <c r="H961" s="325">
        <v>2.8</v>
      </c>
      <c r="I961" s="325"/>
      <c r="J961" s="325"/>
      <c r="K961" s="325">
        <v>0.9</v>
      </c>
      <c r="L961" s="325">
        <v>8.5</v>
      </c>
      <c r="M961" s="325">
        <v>7.6</v>
      </c>
      <c r="N961" s="325">
        <v>0.5</v>
      </c>
      <c r="O961" s="325">
        <v>0.3</v>
      </c>
      <c r="P961" s="325">
        <v>7.0</v>
      </c>
      <c r="Q961" s="325">
        <v>36.0</v>
      </c>
      <c r="R961" s="325">
        <v>0.43</v>
      </c>
      <c r="S961" s="325">
        <v>1.12</v>
      </c>
      <c r="T961" s="325"/>
      <c r="U961" s="325">
        <v>302.0</v>
      </c>
      <c r="V961" s="325">
        <v>0.03</v>
      </c>
      <c r="W961" s="325">
        <v>0.13</v>
      </c>
      <c r="X961" s="325">
        <v>1.08</v>
      </c>
      <c r="Y961" s="325">
        <v>2.63</v>
      </c>
      <c r="Z961" s="325">
        <v>0.0</v>
      </c>
      <c r="AA961" s="325">
        <v>231.0</v>
      </c>
      <c r="AB961" s="325">
        <v>22.0</v>
      </c>
    </row>
    <row r="962" ht="15.75" customHeight="1">
      <c r="A962" s="325">
        <v>960.0</v>
      </c>
      <c r="B962" s="325" t="s">
        <v>4600</v>
      </c>
      <c r="C962" s="325" t="s">
        <v>3415</v>
      </c>
      <c r="D962" s="325" t="s">
        <v>5182</v>
      </c>
      <c r="E962" s="325">
        <v>35.0</v>
      </c>
      <c r="F962" s="325">
        <v>146.0</v>
      </c>
      <c r="G962" s="325">
        <v>17.6</v>
      </c>
      <c r="H962" s="325">
        <v>2.6</v>
      </c>
      <c r="I962" s="325"/>
      <c r="J962" s="325"/>
      <c r="K962" s="325">
        <v>1.4</v>
      </c>
      <c r="L962" s="325">
        <v>2.7</v>
      </c>
      <c r="M962" s="325">
        <v>2.5</v>
      </c>
      <c r="N962" s="325">
        <v>0.1</v>
      </c>
      <c r="O962" s="325">
        <v>0.3</v>
      </c>
      <c r="P962" s="325">
        <v>2.0</v>
      </c>
      <c r="Q962" s="325">
        <v>32.0</v>
      </c>
      <c r="R962" s="325">
        <v>0.43</v>
      </c>
      <c r="S962" s="325">
        <v>0.82</v>
      </c>
      <c r="T962" s="325"/>
      <c r="U962" s="325">
        <v>388.0</v>
      </c>
      <c r="V962" s="325">
        <v>0.02</v>
      </c>
      <c r="W962" s="325">
        <v>0.15</v>
      </c>
      <c r="X962" s="325">
        <v>1.23</v>
      </c>
      <c r="Y962" s="325">
        <v>2.31</v>
      </c>
      <c r="Z962" s="325">
        <v>0.0</v>
      </c>
      <c r="AA962" s="325">
        <v>880.0</v>
      </c>
      <c r="AB962" s="325">
        <v>28.0</v>
      </c>
    </row>
    <row r="963" ht="15.75" customHeight="1">
      <c r="A963" s="325">
        <v>961.0</v>
      </c>
      <c r="B963" s="325" t="s">
        <v>3905</v>
      </c>
      <c r="C963" s="325" t="s">
        <v>3904</v>
      </c>
      <c r="D963" s="325" t="s">
        <v>5182</v>
      </c>
      <c r="E963" s="325">
        <v>50.0</v>
      </c>
      <c r="F963" s="325">
        <v>210.0</v>
      </c>
      <c r="G963" s="325">
        <v>16.9</v>
      </c>
      <c r="H963" s="325">
        <v>1.9</v>
      </c>
      <c r="I963" s="325"/>
      <c r="J963" s="325"/>
      <c r="K963" s="325">
        <v>0.1</v>
      </c>
      <c r="L963" s="325">
        <v>11.1</v>
      </c>
      <c r="M963" s="325">
        <v>10.4</v>
      </c>
      <c r="N963" s="325">
        <v>0.8</v>
      </c>
      <c r="O963" s="325">
        <v>0.3</v>
      </c>
      <c r="P963" s="325">
        <v>9.0</v>
      </c>
      <c r="Q963" s="325">
        <v>30.0</v>
      </c>
      <c r="R963" s="325">
        <v>0.32</v>
      </c>
      <c r="S963" s="325">
        <v>0.79</v>
      </c>
      <c r="T963" s="325"/>
      <c r="U963" s="325">
        <v>37.0</v>
      </c>
      <c r="V963" s="325">
        <v>0.02</v>
      </c>
      <c r="W963" s="325">
        <v>0.04</v>
      </c>
      <c r="X963" s="325">
        <v>0.5</v>
      </c>
      <c r="Y963" s="325">
        <v>1.8</v>
      </c>
      <c r="Z963" s="325">
        <v>0.0</v>
      </c>
      <c r="AA963" s="325">
        <v>16.0</v>
      </c>
      <c r="AB963" s="325">
        <v>5.0</v>
      </c>
    </row>
    <row r="964" ht="15.75" customHeight="1">
      <c r="A964" s="325">
        <v>962.0</v>
      </c>
      <c r="B964" s="325" t="s">
        <v>3907</v>
      </c>
      <c r="C964" s="325" t="s">
        <v>3906</v>
      </c>
      <c r="D964" s="325" t="s">
        <v>5182</v>
      </c>
      <c r="E964" s="325">
        <v>88.0</v>
      </c>
      <c r="F964" s="325">
        <v>367.0</v>
      </c>
      <c r="G964" s="325">
        <v>76.6</v>
      </c>
      <c r="H964" s="325">
        <v>14.0</v>
      </c>
      <c r="I964" s="325"/>
      <c r="J964" s="325"/>
      <c r="K964" s="325">
        <v>1.9</v>
      </c>
      <c r="L964" s="325">
        <v>3.3</v>
      </c>
      <c r="M964" s="325">
        <v>2.4</v>
      </c>
      <c r="N964" s="325">
        <v>0.4</v>
      </c>
      <c r="O964" s="325">
        <v>1.2</v>
      </c>
      <c r="P964" s="325">
        <v>35.0</v>
      </c>
      <c r="Q964" s="325">
        <v>171.0</v>
      </c>
      <c r="R964" s="325">
        <v>0.07</v>
      </c>
      <c r="S964" s="325">
        <v>1.34</v>
      </c>
      <c r="T964" s="325"/>
      <c r="U964" s="325">
        <v>16.0</v>
      </c>
      <c r="V964" s="325">
        <v>0.07</v>
      </c>
      <c r="W964" s="325">
        <v>0.08</v>
      </c>
      <c r="X964" s="325">
        <v>0.26</v>
      </c>
      <c r="Y964" s="325">
        <v>12.58</v>
      </c>
      <c r="Z964" s="325">
        <v>3.0</v>
      </c>
      <c r="AA964" s="325">
        <v>907.0</v>
      </c>
      <c r="AB964" s="325">
        <v>34.0</v>
      </c>
    </row>
    <row r="965" ht="15.75" customHeight="1">
      <c r="A965" s="325">
        <v>963.0</v>
      </c>
      <c r="B965" s="325" t="s">
        <v>4602</v>
      </c>
      <c r="C965" s="325" t="s">
        <v>4601</v>
      </c>
      <c r="D965" s="325" t="s">
        <v>5182</v>
      </c>
      <c r="E965" s="325">
        <v>95.0</v>
      </c>
      <c r="F965" s="325">
        <v>396.0</v>
      </c>
      <c r="G965" s="325">
        <v>77.5</v>
      </c>
      <c r="H965" s="325">
        <v>4.7</v>
      </c>
      <c r="I965" s="325"/>
      <c r="J965" s="325"/>
      <c r="K965" s="325">
        <v>2.5</v>
      </c>
      <c r="L965" s="325">
        <v>14.1</v>
      </c>
      <c r="M965" s="325">
        <v>13.6</v>
      </c>
      <c r="N965" s="325">
        <v>0.4</v>
      </c>
      <c r="O965" s="325">
        <v>1.1</v>
      </c>
      <c r="P965" s="325">
        <v>27.0</v>
      </c>
      <c r="Q965" s="325">
        <v>67.0</v>
      </c>
      <c r="R965" s="325">
        <v>0.53</v>
      </c>
      <c r="S965" s="325">
        <v>0.77</v>
      </c>
      <c r="T965" s="325"/>
      <c r="U965" s="325">
        <v>18.0</v>
      </c>
      <c r="V965" s="325">
        <v>0.05</v>
      </c>
      <c r="W965" s="325">
        <v>0.16</v>
      </c>
      <c r="X965" s="325">
        <v>1.4</v>
      </c>
      <c r="Y965" s="325">
        <v>14.02</v>
      </c>
      <c r="Z965" s="325">
        <v>0.0</v>
      </c>
      <c r="AA965" s="325">
        <v>261.0</v>
      </c>
      <c r="AB965" s="325">
        <v>0.0</v>
      </c>
    </row>
    <row r="966" ht="15.75" customHeight="1">
      <c r="A966" s="325">
        <v>964.0</v>
      </c>
      <c r="B966" s="325" t="s">
        <v>3909</v>
      </c>
      <c r="C966" s="325" t="s">
        <v>3908</v>
      </c>
      <c r="D966" s="325" t="s">
        <v>5182</v>
      </c>
      <c r="E966" s="325">
        <v>140.0</v>
      </c>
      <c r="F966" s="325">
        <v>585.0</v>
      </c>
      <c r="G966" s="325">
        <v>45.7</v>
      </c>
      <c r="H966" s="325">
        <v>1.4</v>
      </c>
      <c r="I966" s="325"/>
      <c r="J966" s="325"/>
      <c r="K966" s="325">
        <v>11.9</v>
      </c>
      <c r="L966" s="325">
        <v>9.6</v>
      </c>
      <c r="M966" s="325">
        <v>4.5</v>
      </c>
      <c r="N966" s="325">
        <v>2.1</v>
      </c>
      <c r="O966" s="325">
        <v>0.8</v>
      </c>
      <c r="P966" s="325">
        <v>18.0</v>
      </c>
      <c r="Q966" s="325">
        <v>32.0</v>
      </c>
      <c r="R966" s="325">
        <v>0.24</v>
      </c>
      <c r="S966" s="325">
        <v>0.36</v>
      </c>
      <c r="T966" s="325"/>
      <c r="U966" s="325">
        <v>10.0</v>
      </c>
      <c r="V966" s="325">
        <v>0.03</v>
      </c>
      <c r="W966" s="325">
        <v>0.03</v>
      </c>
      <c r="X966" s="325">
        <v>0.34</v>
      </c>
      <c r="Y966" s="325">
        <v>13.86</v>
      </c>
      <c r="Z966" s="325">
        <v>0.0</v>
      </c>
      <c r="AA966" s="325">
        <v>156.0</v>
      </c>
      <c r="AB966" s="325">
        <v>65.0</v>
      </c>
    </row>
    <row r="967" ht="15.75" customHeight="1">
      <c r="A967" s="325">
        <v>965.0</v>
      </c>
      <c r="B967" s="325" t="s">
        <v>3418</v>
      </c>
      <c r="C967" s="325" t="s">
        <v>3417</v>
      </c>
      <c r="D967" s="325" t="s">
        <v>5182</v>
      </c>
      <c r="E967" s="325">
        <v>125.0</v>
      </c>
      <c r="F967" s="325">
        <v>521.0</v>
      </c>
      <c r="G967" s="325">
        <v>70.2</v>
      </c>
      <c r="H967" s="325">
        <v>3.2</v>
      </c>
      <c r="I967" s="325"/>
      <c r="J967" s="325"/>
      <c r="K967" s="325">
        <v>4.3</v>
      </c>
      <c r="L967" s="325">
        <v>18.8</v>
      </c>
      <c r="M967" s="325">
        <v>18.2</v>
      </c>
      <c r="N967" s="325">
        <v>0.6</v>
      </c>
      <c r="O967" s="325">
        <v>1.1</v>
      </c>
      <c r="P967" s="325">
        <v>11.0</v>
      </c>
      <c r="Q967" s="325">
        <v>46.0</v>
      </c>
      <c r="R967" s="325">
        <v>0.26</v>
      </c>
      <c r="S967" s="325">
        <v>0.46</v>
      </c>
      <c r="T967" s="325"/>
      <c r="U967" s="325">
        <v>39.0</v>
      </c>
      <c r="V967" s="325">
        <v>0.06</v>
      </c>
      <c r="W967" s="325">
        <v>0.07</v>
      </c>
      <c r="X967" s="325">
        <v>1.48</v>
      </c>
      <c r="Y967" s="325">
        <v>8.83</v>
      </c>
      <c r="Z967" s="325">
        <v>0.0</v>
      </c>
      <c r="AA967" s="325">
        <v>110.0</v>
      </c>
      <c r="AB967" s="325">
        <v>3.0</v>
      </c>
    </row>
    <row r="968" ht="15.75" customHeight="1">
      <c r="A968" s="325">
        <v>966.0</v>
      </c>
      <c r="B968" s="325" t="s">
        <v>3761</v>
      </c>
      <c r="C968" s="325" t="s">
        <v>3417</v>
      </c>
      <c r="D968" s="325" t="s">
        <v>5182</v>
      </c>
      <c r="E968" s="325">
        <v>111.0</v>
      </c>
      <c r="F968" s="325">
        <v>466.0</v>
      </c>
      <c r="G968" s="325">
        <v>74.0</v>
      </c>
      <c r="H968" s="325">
        <v>3.4</v>
      </c>
      <c r="I968" s="325"/>
      <c r="J968" s="325"/>
      <c r="K968" s="325">
        <v>2.9</v>
      </c>
      <c r="L968" s="325">
        <v>18.4</v>
      </c>
      <c r="M968" s="325">
        <v>17.7</v>
      </c>
      <c r="N968" s="325">
        <v>0.7</v>
      </c>
      <c r="O968" s="325">
        <v>1.1</v>
      </c>
      <c r="P968" s="325">
        <v>10.0</v>
      </c>
      <c r="Q968" s="325">
        <v>46.0</v>
      </c>
      <c r="R968" s="325">
        <v>0.26</v>
      </c>
      <c r="S968" s="325">
        <v>0.53</v>
      </c>
      <c r="T968" s="325"/>
      <c r="U968" s="325">
        <v>2.0</v>
      </c>
      <c r="V968" s="325">
        <v>0.06</v>
      </c>
      <c r="W968" s="325">
        <v>0.08</v>
      </c>
      <c r="X968" s="325">
        <v>1.44</v>
      </c>
      <c r="Y968" s="325">
        <v>9.28</v>
      </c>
      <c r="Z968" s="325">
        <v>0.0</v>
      </c>
      <c r="AA968" s="325">
        <v>80.0</v>
      </c>
      <c r="AB968" s="325">
        <v>0.0</v>
      </c>
    </row>
    <row r="969" ht="15.75" customHeight="1">
      <c r="A969" s="325">
        <v>967.0</v>
      </c>
      <c r="B969" s="325" t="s">
        <v>3910</v>
      </c>
      <c r="C969" s="325" t="s">
        <v>3417</v>
      </c>
      <c r="D969" s="325" t="s">
        <v>5182</v>
      </c>
      <c r="E969" s="325">
        <v>109.0</v>
      </c>
      <c r="F969" s="325">
        <v>457.0</v>
      </c>
      <c r="G969" s="325">
        <v>74.6</v>
      </c>
      <c r="H969" s="325">
        <v>3.1</v>
      </c>
      <c r="I969" s="325"/>
      <c r="J969" s="325"/>
      <c r="K969" s="325">
        <v>3.0</v>
      </c>
      <c r="L969" s="325">
        <v>18.1</v>
      </c>
      <c r="M969" s="325">
        <v>16.3</v>
      </c>
      <c r="N969" s="325">
        <v>1.8</v>
      </c>
      <c r="O969" s="325">
        <v>1.0</v>
      </c>
      <c r="P969" s="325">
        <v>16.0</v>
      </c>
      <c r="Q969" s="325">
        <v>48.0</v>
      </c>
      <c r="R969" s="325">
        <v>0.27</v>
      </c>
      <c r="S969" s="325">
        <v>0.58</v>
      </c>
      <c r="T969" s="325"/>
      <c r="U969" s="325">
        <v>29.0</v>
      </c>
      <c r="V969" s="325">
        <v>0.09</v>
      </c>
      <c r="W969" s="325">
        <v>0.1</v>
      </c>
      <c r="X969" s="325">
        <v>1.41</v>
      </c>
      <c r="Y969" s="325">
        <v>15.35</v>
      </c>
      <c r="Z969" s="325">
        <v>0.0</v>
      </c>
      <c r="AA969" s="325">
        <v>80.0</v>
      </c>
      <c r="AB969" s="325">
        <v>3.0</v>
      </c>
    </row>
    <row r="970" ht="15.75" customHeight="1">
      <c r="A970" s="325">
        <v>968.0</v>
      </c>
      <c r="B970" s="325" t="s">
        <v>4317</v>
      </c>
      <c r="C970" s="325" t="s">
        <v>3417</v>
      </c>
      <c r="D970" s="325" t="s">
        <v>5182</v>
      </c>
      <c r="E970" s="325">
        <v>126.0</v>
      </c>
      <c r="F970" s="325">
        <v>529.0</v>
      </c>
      <c r="G970" s="325">
        <v>73.1</v>
      </c>
      <c r="H970" s="325">
        <v>3.6</v>
      </c>
      <c r="I970" s="325"/>
      <c r="J970" s="325"/>
      <c r="K970" s="325">
        <v>5.6</v>
      </c>
      <c r="L970" s="325">
        <v>16.3</v>
      </c>
      <c r="M970" s="325">
        <v>13.5</v>
      </c>
      <c r="N970" s="325">
        <v>1.1</v>
      </c>
      <c r="O970" s="325">
        <v>1.0</v>
      </c>
      <c r="P970" s="325">
        <v>18.0</v>
      </c>
      <c r="Q970" s="325">
        <v>54.0</v>
      </c>
      <c r="R970" s="325">
        <v>0.27</v>
      </c>
      <c r="S970" s="325">
        <v>0.57</v>
      </c>
      <c r="T970" s="325"/>
      <c r="U970" s="325">
        <v>33.0</v>
      </c>
      <c r="V970" s="325">
        <v>0.08</v>
      </c>
      <c r="W970" s="325">
        <v>0.08</v>
      </c>
      <c r="X970" s="325">
        <v>1.4</v>
      </c>
      <c r="Y970" s="325">
        <v>12.35</v>
      </c>
      <c r="Z970" s="325">
        <v>0.0</v>
      </c>
      <c r="AA970" s="325">
        <v>184.0</v>
      </c>
      <c r="AB970" s="325">
        <v>8.0</v>
      </c>
    </row>
    <row r="971" ht="15.75" customHeight="1">
      <c r="A971" s="325">
        <v>969.0</v>
      </c>
      <c r="B971" s="325" t="s">
        <v>3420</v>
      </c>
      <c r="C971" s="325" t="s">
        <v>3419</v>
      </c>
      <c r="D971" s="325" t="s">
        <v>5182</v>
      </c>
      <c r="E971" s="325">
        <v>129.0</v>
      </c>
      <c r="F971" s="325">
        <v>539.0</v>
      </c>
      <c r="G971" s="325">
        <v>72.1</v>
      </c>
      <c r="H971" s="325">
        <v>4.5</v>
      </c>
      <c r="I971" s="325"/>
      <c r="J971" s="325"/>
      <c r="K971" s="325">
        <v>5.8</v>
      </c>
      <c r="L971" s="325">
        <v>15.5</v>
      </c>
      <c r="M971" s="325">
        <v>13.3</v>
      </c>
      <c r="N971" s="325">
        <v>1.3</v>
      </c>
      <c r="O971" s="325">
        <v>1.4</v>
      </c>
      <c r="P971" s="325">
        <v>19.0</v>
      </c>
      <c r="Q971" s="325">
        <v>65.0</v>
      </c>
      <c r="R971" s="325">
        <v>0.51</v>
      </c>
      <c r="S971" s="325">
        <v>0.73</v>
      </c>
      <c r="T971" s="325"/>
      <c r="U971" s="325">
        <v>63.0</v>
      </c>
      <c r="V971" s="325">
        <v>0.06</v>
      </c>
      <c r="W971" s="325">
        <v>0.08</v>
      </c>
      <c r="X971" s="325">
        <v>1.98</v>
      </c>
      <c r="Y971" s="325">
        <v>8.5</v>
      </c>
      <c r="Z971" s="325">
        <v>0.0</v>
      </c>
      <c r="AA971" s="325">
        <v>285.0</v>
      </c>
      <c r="AB971" s="325">
        <v>19.0</v>
      </c>
    </row>
    <row r="972" ht="15.75" customHeight="1">
      <c r="A972" s="325">
        <v>970.0</v>
      </c>
      <c r="B972" s="325" t="s">
        <v>3762</v>
      </c>
      <c r="C972" s="325" t="s">
        <v>3419</v>
      </c>
      <c r="D972" s="325" t="s">
        <v>5182</v>
      </c>
      <c r="E972" s="325">
        <v>130.0</v>
      </c>
      <c r="F972" s="325">
        <v>543.0</v>
      </c>
      <c r="G972" s="325">
        <v>72.0</v>
      </c>
      <c r="H972" s="325">
        <v>2.8</v>
      </c>
      <c r="I972" s="325"/>
      <c r="J972" s="325"/>
      <c r="K972" s="325">
        <v>5.8</v>
      </c>
      <c r="L972" s="325">
        <v>17.9</v>
      </c>
      <c r="M972" s="325">
        <v>16.8</v>
      </c>
      <c r="N972" s="325">
        <v>1.0</v>
      </c>
      <c r="O972" s="325">
        <v>1.1</v>
      </c>
      <c r="P972" s="325">
        <v>11.0</v>
      </c>
      <c r="Q972" s="325">
        <v>51.0</v>
      </c>
      <c r="R972" s="325">
        <v>0.33</v>
      </c>
      <c r="S972" s="325">
        <v>0.53</v>
      </c>
      <c r="T972" s="325"/>
      <c r="U972" s="325">
        <v>15.0</v>
      </c>
      <c r="V972" s="325">
        <v>0.06</v>
      </c>
      <c r="W972" s="325">
        <v>0.08</v>
      </c>
      <c r="X972" s="325">
        <v>1.68</v>
      </c>
      <c r="Y972" s="325">
        <v>13.35</v>
      </c>
      <c r="Z972" s="325">
        <v>0.0</v>
      </c>
      <c r="AA972" s="325">
        <v>185.0</v>
      </c>
      <c r="AB972" s="325">
        <v>24.0</v>
      </c>
    </row>
    <row r="973" ht="15.75" customHeight="1">
      <c r="A973" s="325">
        <v>971.0</v>
      </c>
      <c r="B973" s="325" t="s">
        <v>3911</v>
      </c>
      <c r="C973" s="325" t="s">
        <v>3419</v>
      </c>
      <c r="D973" s="325" t="s">
        <v>5182</v>
      </c>
      <c r="E973" s="325">
        <v>106.0</v>
      </c>
      <c r="F973" s="325">
        <v>445.0</v>
      </c>
      <c r="G973" s="325">
        <v>68.9</v>
      </c>
      <c r="H973" s="325">
        <v>3.1</v>
      </c>
      <c r="I973" s="325"/>
      <c r="J973" s="325"/>
      <c r="K973" s="325">
        <v>4.3</v>
      </c>
      <c r="L973" s="325">
        <v>14.7</v>
      </c>
      <c r="M973" s="325">
        <v>13.1</v>
      </c>
      <c r="N973" s="325">
        <v>1.5</v>
      </c>
      <c r="O973" s="325">
        <v>0.9</v>
      </c>
      <c r="P973" s="325">
        <v>20.0</v>
      </c>
      <c r="Q973" s="325">
        <v>50.0</v>
      </c>
      <c r="R973" s="325">
        <v>0.32</v>
      </c>
      <c r="S973" s="325">
        <v>0.58</v>
      </c>
      <c r="T973" s="325"/>
      <c r="U973" s="325">
        <v>95.0</v>
      </c>
      <c r="V973" s="325">
        <v>0.06</v>
      </c>
      <c r="W973" s="325">
        <v>0.09</v>
      </c>
      <c r="X973" s="325">
        <v>1.61</v>
      </c>
      <c r="Y973" s="325">
        <v>11.76</v>
      </c>
      <c r="Z973" s="325">
        <v>0.0</v>
      </c>
      <c r="AA973" s="325">
        <v>93.0</v>
      </c>
      <c r="AB973" s="325">
        <v>10.0</v>
      </c>
    </row>
    <row r="974" ht="15.75" customHeight="1">
      <c r="A974" s="325">
        <v>972.0</v>
      </c>
      <c r="B974" s="325" t="s">
        <v>4318</v>
      </c>
      <c r="C974" s="325" t="s">
        <v>3419</v>
      </c>
      <c r="D974" s="325" t="s">
        <v>5182</v>
      </c>
      <c r="E974" s="325">
        <v>169.0</v>
      </c>
      <c r="F974" s="325">
        <v>708.0</v>
      </c>
      <c r="G974" s="325">
        <v>68.8</v>
      </c>
      <c r="H974" s="325">
        <v>4.3</v>
      </c>
      <c r="I974" s="325"/>
      <c r="J974" s="325"/>
      <c r="K974" s="325">
        <v>10.6</v>
      </c>
      <c r="L974" s="325">
        <v>15.0</v>
      </c>
      <c r="M974" s="325">
        <v>13.1</v>
      </c>
      <c r="N974" s="325">
        <v>1.8</v>
      </c>
      <c r="O974" s="325">
        <v>0.9</v>
      </c>
      <c r="P974" s="325">
        <v>14.0</v>
      </c>
      <c r="Q974" s="325">
        <v>57.0</v>
      </c>
      <c r="R974" s="325">
        <v>0.41</v>
      </c>
      <c r="S974" s="325">
        <v>0.66</v>
      </c>
      <c r="T974" s="325"/>
      <c r="U974" s="325">
        <v>13.0</v>
      </c>
      <c r="V974" s="325">
        <v>0.07</v>
      </c>
      <c r="W974" s="325">
        <v>0.1</v>
      </c>
      <c r="X974" s="325">
        <v>2.13</v>
      </c>
      <c r="Y974" s="325">
        <v>12.96</v>
      </c>
      <c r="Z974" s="325">
        <v>0.0</v>
      </c>
      <c r="AA974" s="325">
        <v>185.0</v>
      </c>
      <c r="AB974" s="325">
        <v>7.0</v>
      </c>
    </row>
    <row r="975" ht="15.75" customHeight="1">
      <c r="A975" s="325">
        <v>973.0</v>
      </c>
      <c r="B975" s="325" t="s">
        <v>4603</v>
      </c>
      <c r="C975" s="325" t="s">
        <v>3419</v>
      </c>
      <c r="D975" s="325" t="s">
        <v>5182</v>
      </c>
      <c r="E975" s="325">
        <v>117.0</v>
      </c>
      <c r="F975" s="325">
        <v>489.0</v>
      </c>
      <c r="G975" s="325">
        <v>73.8</v>
      </c>
      <c r="H975" s="325">
        <v>3.4</v>
      </c>
      <c r="I975" s="325"/>
      <c r="J975" s="325"/>
      <c r="K975" s="325">
        <v>4.6</v>
      </c>
      <c r="L975" s="325">
        <v>16.4</v>
      </c>
      <c r="M975" s="325">
        <v>14.9</v>
      </c>
      <c r="N975" s="325">
        <v>1.5</v>
      </c>
      <c r="O975" s="325">
        <v>1.2</v>
      </c>
      <c r="P975" s="325">
        <v>17.0</v>
      </c>
      <c r="Q975" s="325">
        <v>56.0</v>
      </c>
      <c r="R975" s="325">
        <v>0.36</v>
      </c>
      <c r="S975" s="325">
        <v>0.65</v>
      </c>
      <c r="T975" s="325"/>
      <c r="U975" s="325">
        <v>90.0</v>
      </c>
      <c r="V975" s="325">
        <v>0.07</v>
      </c>
      <c r="W975" s="325">
        <v>0.1</v>
      </c>
      <c r="X975" s="325">
        <v>1.8</v>
      </c>
      <c r="Y975" s="325">
        <v>12.8</v>
      </c>
      <c r="Z975" s="325">
        <v>0.0</v>
      </c>
      <c r="AA975" s="325">
        <v>235.0</v>
      </c>
      <c r="AB975" s="325">
        <v>9.0</v>
      </c>
    </row>
    <row r="976" ht="15.75" customHeight="1">
      <c r="A976" s="325">
        <v>974.0</v>
      </c>
      <c r="B976" s="325" t="s">
        <v>3913</v>
      </c>
      <c r="C976" s="325" t="s">
        <v>3912</v>
      </c>
      <c r="D976" s="325" t="s">
        <v>5182</v>
      </c>
      <c r="E976" s="325">
        <v>215.0</v>
      </c>
      <c r="F976" s="325">
        <v>900.0</v>
      </c>
      <c r="G976" s="325">
        <v>65.4</v>
      </c>
      <c r="H976" s="325">
        <v>6.7</v>
      </c>
      <c r="I976" s="325"/>
      <c r="J976" s="325"/>
      <c r="K976" s="325">
        <v>17.6</v>
      </c>
      <c r="L976" s="325">
        <v>9.4</v>
      </c>
      <c r="M976" s="325">
        <v>8.0</v>
      </c>
      <c r="N976" s="325">
        <v>1.3</v>
      </c>
      <c r="O976" s="325">
        <v>1.9</v>
      </c>
      <c r="P976" s="325">
        <v>25.0</v>
      </c>
      <c r="Q976" s="325">
        <v>84.0</v>
      </c>
      <c r="R976" s="325">
        <v>0.38</v>
      </c>
      <c r="S976" s="325">
        <v>0.99</v>
      </c>
      <c r="T976" s="325"/>
      <c r="U976" s="325">
        <v>23.0</v>
      </c>
      <c r="V976" s="325">
        <v>0.07</v>
      </c>
      <c r="W976" s="325">
        <v>0.16</v>
      </c>
      <c r="X976" s="325">
        <v>0.89</v>
      </c>
      <c r="Y976" s="325">
        <v>4.88</v>
      </c>
      <c r="Z976" s="325">
        <v>0.0</v>
      </c>
      <c r="AA976" s="325">
        <v>104.0</v>
      </c>
      <c r="AB976" s="325">
        <v>47.0</v>
      </c>
    </row>
    <row r="977" ht="15.75" customHeight="1">
      <c r="A977" s="325">
        <v>975.0</v>
      </c>
      <c r="B977" s="325" t="s">
        <v>3915</v>
      </c>
      <c r="C977" s="325" t="s">
        <v>3914</v>
      </c>
      <c r="D977" s="325" t="s">
        <v>5182</v>
      </c>
      <c r="E977" s="325">
        <v>174.0</v>
      </c>
      <c r="F977" s="325">
        <v>729.0</v>
      </c>
      <c r="G977" s="325">
        <v>66.5</v>
      </c>
      <c r="H977" s="325">
        <v>2.4</v>
      </c>
      <c r="I977" s="325"/>
      <c r="J977" s="325"/>
      <c r="K977" s="325">
        <v>10.7</v>
      </c>
      <c r="L977" s="325">
        <v>18.0</v>
      </c>
      <c r="M977" s="325">
        <v>17.6</v>
      </c>
      <c r="N977" s="325">
        <v>0.4</v>
      </c>
      <c r="O977" s="325">
        <v>0.9</v>
      </c>
      <c r="P977" s="325">
        <v>16.0</v>
      </c>
      <c r="Q977" s="325">
        <v>53.0</v>
      </c>
      <c r="R977" s="325">
        <v>0.29</v>
      </c>
      <c r="S977" s="325">
        <v>0.51</v>
      </c>
      <c r="T977" s="325"/>
      <c r="U977" s="325">
        <v>10.0</v>
      </c>
      <c r="V977" s="325">
        <v>0.06</v>
      </c>
      <c r="W977" s="325">
        <v>0.1</v>
      </c>
      <c r="X977" s="325">
        <v>1.47</v>
      </c>
      <c r="Y977" s="325">
        <v>13.68</v>
      </c>
      <c r="Z977" s="325">
        <v>0.0</v>
      </c>
      <c r="AA977" s="325">
        <v>542.0</v>
      </c>
      <c r="AB977" s="325">
        <v>0.0</v>
      </c>
    </row>
    <row r="978" ht="15.75" customHeight="1">
      <c r="A978" s="325">
        <v>976.0</v>
      </c>
      <c r="B978" s="325" t="s">
        <v>3917</v>
      </c>
      <c r="C978" s="325" t="s">
        <v>3916</v>
      </c>
      <c r="D978" s="325" t="s">
        <v>5182</v>
      </c>
      <c r="E978" s="325">
        <v>121.0</v>
      </c>
      <c r="F978" s="325">
        <v>504.0</v>
      </c>
      <c r="G978" s="325">
        <v>72.5</v>
      </c>
      <c r="H978" s="325">
        <v>3.7</v>
      </c>
      <c r="I978" s="325"/>
      <c r="J978" s="325"/>
      <c r="K978" s="325">
        <v>4.2</v>
      </c>
      <c r="L978" s="325">
        <v>17.5</v>
      </c>
      <c r="M978" s="325">
        <v>16.1</v>
      </c>
      <c r="N978" s="325">
        <v>1.4</v>
      </c>
      <c r="O978" s="325">
        <v>1.3</v>
      </c>
      <c r="P978" s="325">
        <v>15.0</v>
      </c>
      <c r="Q978" s="325">
        <v>49.0</v>
      </c>
      <c r="R978" s="325">
        <v>0.3</v>
      </c>
      <c r="S978" s="325">
        <v>0.57</v>
      </c>
      <c r="T978" s="325"/>
      <c r="U978" s="325">
        <v>57.0</v>
      </c>
      <c r="V978" s="325">
        <v>0.07</v>
      </c>
      <c r="W978" s="325">
        <v>0.08</v>
      </c>
      <c r="X978" s="325">
        <v>1.53</v>
      </c>
      <c r="Y978" s="325">
        <v>11.23</v>
      </c>
      <c r="Z978" s="325">
        <v>0.0</v>
      </c>
      <c r="AA978" s="325">
        <v>247.0</v>
      </c>
      <c r="AB978" s="325">
        <v>9.0</v>
      </c>
    </row>
    <row r="979" ht="15.75" customHeight="1">
      <c r="A979" s="325">
        <v>977.0</v>
      </c>
      <c r="B979" s="325" t="s">
        <v>4319</v>
      </c>
      <c r="C979" s="325" t="s">
        <v>3916</v>
      </c>
      <c r="D979" s="325" t="s">
        <v>5182</v>
      </c>
      <c r="E979" s="325">
        <v>113.0</v>
      </c>
      <c r="F979" s="325">
        <v>471.0</v>
      </c>
      <c r="G979" s="325">
        <v>75.1</v>
      </c>
      <c r="H979" s="325">
        <v>3.0</v>
      </c>
      <c r="I979" s="325"/>
      <c r="J979" s="325"/>
      <c r="K979" s="325">
        <v>5.2</v>
      </c>
      <c r="L979" s="325">
        <v>14.3</v>
      </c>
      <c r="M979" s="325">
        <v>13.1</v>
      </c>
      <c r="N979" s="325">
        <v>1.2</v>
      </c>
      <c r="O979" s="325">
        <v>1.0</v>
      </c>
      <c r="P979" s="325">
        <v>26.0</v>
      </c>
      <c r="Q979" s="325">
        <v>52.0</v>
      </c>
      <c r="R979" s="325">
        <v>0.3</v>
      </c>
      <c r="S979" s="325">
        <v>0.62</v>
      </c>
      <c r="T979" s="325"/>
      <c r="U979" s="325">
        <v>175.0</v>
      </c>
      <c r="V979" s="325">
        <v>0.06</v>
      </c>
      <c r="W979" s="325">
        <v>0.11</v>
      </c>
      <c r="X979" s="325">
        <v>1.49</v>
      </c>
      <c r="Y979" s="325">
        <v>10.55</v>
      </c>
      <c r="Z979" s="325">
        <v>0.0</v>
      </c>
      <c r="AA979" s="325">
        <v>360.0</v>
      </c>
      <c r="AB979" s="325">
        <v>18.0</v>
      </c>
    </row>
    <row r="980" ht="15.75" customHeight="1">
      <c r="A980" s="325">
        <v>978.0</v>
      </c>
      <c r="B980" s="325" t="s">
        <v>4604</v>
      </c>
      <c r="C980" s="325" t="s">
        <v>3916</v>
      </c>
      <c r="D980" s="325" t="s">
        <v>5182</v>
      </c>
      <c r="E980" s="325">
        <v>91.0</v>
      </c>
      <c r="F980" s="325">
        <v>379.0</v>
      </c>
      <c r="G980" s="325">
        <v>79.1</v>
      </c>
      <c r="H980" s="325">
        <v>3.2</v>
      </c>
      <c r="I980" s="325"/>
      <c r="J980" s="325"/>
      <c r="K980" s="325">
        <v>3.4</v>
      </c>
      <c r="L980" s="325">
        <v>12.9</v>
      </c>
      <c r="M980" s="325">
        <v>2.6</v>
      </c>
      <c r="N980" s="325">
        <v>0.9</v>
      </c>
      <c r="O980" s="325">
        <v>0.9</v>
      </c>
      <c r="P980" s="325">
        <v>37.0</v>
      </c>
      <c r="Q980" s="325">
        <v>48.0</v>
      </c>
      <c r="R980" s="325">
        <v>0.31</v>
      </c>
      <c r="S980" s="325">
        <v>0.76</v>
      </c>
      <c r="T980" s="325"/>
      <c r="U980" s="325">
        <v>114.0</v>
      </c>
      <c r="V980" s="325">
        <v>0.03</v>
      </c>
      <c r="W980" s="325">
        <v>0.1</v>
      </c>
      <c r="X980" s="325">
        <v>0.8</v>
      </c>
      <c r="Y980" s="325">
        <v>10.42</v>
      </c>
      <c r="Z980" s="325">
        <v>0.0</v>
      </c>
      <c r="AA980" s="325">
        <v>193.0</v>
      </c>
      <c r="AB980" s="325">
        <v>9.0</v>
      </c>
    </row>
    <row r="981" ht="15.75" customHeight="1">
      <c r="A981" s="325">
        <v>979.0</v>
      </c>
      <c r="B981" s="325" t="s">
        <v>3919</v>
      </c>
      <c r="C981" s="325" t="s">
        <v>3918</v>
      </c>
      <c r="D981" s="325" t="s">
        <v>5182</v>
      </c>
      <c r="E981" s="325">
        <v>33.0</v>
      </c>
      <c r="F981" s="325">
        <v>140.0</v>
      </c>
      <c r="G981" s="325">
        <v>14.4</v>
      </c>
      <c r="H981" s="325">
        <v>1.9</v>
      </c>
      <c r="I981" s="325"/>
      <c r="J981" s="325"/>
      <c r="K981" s="325">
        <v>0.8</v>
      </c>
      <c r="L981" s="325">
        <v>4.5</v>
      </c>
      <c r="M981" s="325">
        <v>4.1</v>
      </c>
      <c r="N981" s="325">
        <v>0.2</v>
      </c>
      <c r="O981" s="325">
        <v>0.2</v>
      </c>
      <c r="P981" s="325">
        <v>5.0</v>
      </c>
      <c r="Q981" s="325">
        <v>26.0</v>
      </c>
      <c r="R981" s="325">
        <v>0.34</v>
      </c>
      <c r="S981" s="325">
        <v>0.61</v>
      </c>
      <c r="T981" s="325"/>
      <c r="U981" s="325">
        <v>276.0</v>
      </c>
      <c r="V981" s="325">
        <v>0.02</v>
      </c>
      <c r="W981" s="325">
        <v>0.11</v>
      </c>
      <c r="X981" s="325">
        <v>0.89</v>
      </c>
      <c r="Y981" s="325">
        <v>2.12</v>
      </c>
      <c r="Z981" s="325">
        <v>0.0</v>
      </c>
      <c r="AA981" s="325">
        <v>66.0</v>
      </c>
      <c r="AB981" s="325">
        <v>24.0</v>
      </c>
    </row>
    <row r="982" ht="15.75" customHeight="1">
      <c r="A982" s="325">
        <v>980.0</v>
      </c>
      <c r="B982" s="325" t="s">
        <v>3921</v>
      </c>
      <c r="C982" s="325" t="s">
        <v>3920</v>
      </c>
      <c r="D982" s="325" t="s">
        <v>5182</v>
      </c>
      <c r="E982" s="325">
        <v>39.0</v>
      </c>
      <c r="F982" s="325">
        <v>162.0</v>
      </c>
      <c r="G982" s="325">
        <v>24.7</v>
      </c>
      <c r="H982" s="325">
        <v>2.2</v>
      </c>
      <c r="I982" s="325"/>
      <c r="J982" s="325"/>
      <c r="K982" s="325">
        <v>0.6</v>
      </c>
      <c r="L982" s="325">
        <v>6.5</v>
      </c>
      <c r="M982" s="325">
        <v>5.4</v>
      </c>
      <c r="N982" s="325">
        <v>0.5</v>
      </c>
      <c r="O982" s="325">
        <v>0.3</v>
      </c>
      <c r="P982" s="325">
        <v>10.0</v>
      </c>
      <c r="Q982" s="325">
        <v>29.0</v>
      </c>
      <c r="R982" s="325">
        <v>0.31</v>
      </c>
      <c r="S982" s="325">
        <v>0.39</v>
      </c>
      <c r="T982" s="325"/>
      <c r="U982" s="325">
        <v>65.0</v>
      </c>
      <c r="V982" s="325">
        <v>0.02</v>
      </c>
      <c r="W982" s="325">
        <v>0.05</v>
      </c>
      <c r="X982" s="325">
        <v>0.68</v>
      </c>
      <c r="Y982" s="325">
        <v>2.3</v>
      </c>
      <c r="Z982" s="325">
        <v>0.0</v>
      </c>
      <c r="AA982" s="325">
        <v>214.0</v>
      </c>
      <c r="AB982" s="325">
        <v>23.0</v>
      </c>
    </row>
    <row r="983" ht="15.75" customHeight="1">
      <c r="A983" s="325">
        <v>981.0</v>
      </c>
      <c r="B983" s="325" t="s">
        <v>3764</v>
      </c>
      <c r="C983" s="325" t="s">
        <v>3763</v>
      </c>
      <c r="D983" s="325" t="s">
        <v>5182</v>
      </c>
      <c r="E983" s="325">
        <v>27.0</v>
      </c>
      <c r="F983" s="325">
        <v>111.0</v>
      </c>
      <c r="G983" s="325">
        <v>13.7</v>
      </c>
      <c r="H983" s="325">
        <v>1.3</v>
      </c>
      <c r="I983" s="325"/>
      <c r="J983" s="325"/>
      <c r="K983" s="325">
        <v>0.1</v>
      </c>
      <c r="L983" s="325">
        <v>5.2</v>
      </c>
      <c r="M983" s="325">
        <v>4.9</v>
      </c>
      <c r="N983" s="325">
        <v>0.3</v>
      </c>
      <c r="O983" s="325">
        <v>0.2</v>
      </c>
      <c r="P983" s="325">
        <v>6.0</v>
      </c>
      <c r="Q983" s="325">
        <v>19.0</v>
      </c>
      <c r="R983" s="325">
        <v>0.26</v>
      </c>
      <c r="S983" s="325">
        <v>0.25</v>
      </c>
      <c r="T983" s="325"/>
      <c r="U983" s="325">
        <v>26.0</v>
      </c>
      <c r="V983" s="325">
        <v>0.01</v>
      </c>
      <c r="W983" s="325">
        <v>0.02</v>
      </c>
      <c r="X983" s="325">
        <v>0.43</v>
      </c>
      <c r="Y983" s="325">
        <v>1.2</v>
      </c>
      <c r="Z983" s="325">
        <v>0.0</v>
      </c>
      <c r="AA983" s="325">
        <v>275.0</v>
      </c>
      <c r="AB983" s="325">
        <v>7.0</v>
      </c>
    </row>
    <row r="984" ht="15.75" customHeight="1">
      <c r="A984" s="325">
        <v>982.0</v>
      </c>
      <c r="B984" s="325" t="s">
        <v>3922</v>
      </c>
      <c r="C984" s="325" t="s">
        <v>3763</v>
      </c>
      <c r="D984" s="325" t="s">
        <v>5182</v>
      </c>
      <c r="E984" s="325">
        <v>31.0</v>
      </c>
      <c r="F984" s="325">
        <v>130.0</v>
      </c>
      <c r="G984" s="325">
        <v>18.3</v>
      </c>
      <c r="H984" s="325">
        <v>1.6</v>
      </c>
      <c r="I984" s="325"/>
      <c r="J984" s="325"/>
      <c r="K984" s="325">
        <v>0.4</v>
      </c>
      <c r="L984" s="325">
        <v>5.5</v>
      </c>
      <c r="M984" s="325">
        <v>5.1</v>
      </c>
      <c r="N984" s="325">
        <v>0.4</v>
      </c>
      <c r="O984" s="325">
        <v>0.2</v>
      </c>
      <c r="P984" s="325">
        <v>8.0</v>
      </c>
      <c r="Q984" s="325">
        <v>23.0</v>
      </c>
      <c r="R984" s="325">
        <v>0.29</v>
      </c>
      <c r="S984" s="325">
        <v>0.39</v>
      </c>
      <c r="T984" s="325"/>
      <c r="U984" s="325">
        <v>88.0</v>
      </c>
      <c r="V984" s="325">
        <v>0.02</v>
      </c>
      <c r="W984" s="325">
        <v>0.04</v>
      </c>
      <c r="X984" s="325">
        <v>0.58</v>
      </c>
      <c r="Y984" s="325">
        <v>2.01</v>
      </c>
      <c r="Z984" s="325">
        <v>0.0</v>
      </c>
      <c r="AA984" s="325">
        <v>81.0</v>
      </c>
      <c r="AB984" s="325">
        <v>12.0</v>
      </c>
    </row>
    <row r="985" ht="15.75" customHeight="1">
      <c r="A985" s="325">
        <v>983.0</v>
      </c>
      <c r="B985" s="325" t="s">
        <v>4320</v>
      </c>
      <c r="C985" s="325" t="s">
        <v>3763</v>
      </c>
      <c r="D985" s="325" t="s">
        <v>5182</v>
      </c>
      <c r="E985" s="325">
        <v>19.0</v>
      </c>
      <c r="F985" s="325">
        <v>81.0</v>
      </c>
      <c r="G985" s="325">
        <v>13.9</v>
      </c>
      <c r="H985" s="325">
        <v>1.1</v>
      </c>
      <c r="I985" s="325"/>
      <c r="J985" s="325"/>
      <c r="K985" s="325">
        <v>0.1</v>
      </c>
      <c r="L985" s="325">
        <v>3.5</v>
      </c>
      <c r="M985" s="325">
        <v>3.3</v>
      </c>
      <c r="N985" s="325">
        <v>0.2</v>
      </c>
      <c r="O985" s="325">
        <v>0.2</v>
      </c>
      <c r="P985" s="325">
        <v>7.0</v>
      </c>
      <c r="Q985" s="325">
        <v>15.0</v>
      </c>
      <c r="R985" s="325">
        <v>0.21</v>
      </c>
      <c r="S985" s="325">
        <v>0.26</v>
      </c>
      <c r="T985" s="325"/>
      <c r="U985" s="325">
        <v>21.0</v>
      </c>
      <c r="V985" s="325">
        <v>0.01</v>
      </c>
      <c r="W985" s="325">
        <v>0.01</v>
      </c>
      <c r="X985" s="325">
        <v>0.35</v>
      </c>
      <c r="Y985" s="325">
        <v>1.24</v>
      </c>
      <c r="Z985" s="325">
        <v>0.0</v>
      </c>
      <c r="AA985" s="325">
        <v>211.0</v>
      </c>
      <c r="AB985" s="325">
        <v>6.0</v>
      </c>
    </row>
    <row r="986" ht="15.75" customHeight="1">
      <c r="A986" s="325">
        <v>984.0</v>
      </c>
      <c r="B986" s="325" t="s">
        <v>4605</v>
      </c>
      <c r="C986" s="325" t="s">
        <v>3763</v>
      </c>
      <c r="D986" s="325" t="s">
        <v>5182</v>
      </c>
      <c r="E986" s="325">
        <v>59.0</v>
      </c>
      <c r="F986" s="325">
        <v>248.0</v>
      </c>
      <c r="G986" s="325">
        <v>21.2</v>
      </c>
      <c r="H986" s="325">
        <v>1.9</v>
      </c>
      <c r="I986" s="325"/>
      <c r="J986" s="325"/>
      <c r="K986" s="325">
        <v>0.2</v>
      </c>
      <c r="L986" s="325">
        <v>12.4</v>
      </c>
      <c r="M986" s="325">
        <v>11.9</v>
      </c>
      <c r="N986" s="325">
        <v>0.6</v>
      </c>
      <c r="O986" s="325">
        <v>0.3</v>
      </c>
      <c r="P986" s="325">
        <v>10.0</v>
      </c>
      <c r="Q986" s="325">
        <v>33.0</v>
      </c>
      <c r="R986" s="325">
        <v>0.38</v>
      </c>
      <c r="S986" s="325">
        <v>0.38</v>
      </c>
      <c r="T986" s="325"/>
      <c r="U986" s="325">
        <v>25.0</v>
      </c>
      <c r="V986" s="325">
        <v>0.02</v>
      </c>
      <c r="W986" s="325">
        <v>0.03</v>
      </c>
      <c r="X986" s="325">
        <v>0.63</v>
      </c>
      <c r="Y986" s="325">
        <v>4.25</v>
      </c>
      <c r="Z986" s="325">
        <v>0.0</v>
      </c>
      <c r="AA986" s="325">
        <v>249.0</v>
      </c>
      <c r="AB986" s="325">
        <v>3.0</v>
      </c>
    </row>
    <row r="987" ht="15.75" customHeight="1">
      <c r="A987" s="325">
        <v>985.0</v>
      </c>
      <c r="B987" s="325" t="s">
        <v>3422</v>
      </c>
      <c r="C987" s="325" t="s">
        <v>3421</v>
      </c>
      <c r="D987" s="325" t="s">
        <v>5182</v>
      </c>
      <c r="E987" s="325">
        <v>90.0</v>
      </c>
      <c r="F987" s="325">
        <v>379.0</v>
      </c>
      <c r="G987" s="325">
        <v>75.3</v>
      </c>
      <c r="H987" s="325">
        <v>7.3</v>
      </c>
      <c r="I987" s="325"/>
      <c r="J987" s="325"/>
      <c r="K987" s="325">
        <v>1.4</v>
      </c>
      <c r="L987" s="325">
        <v>13.0</v>
      </c>
      <c r="M987" s="325">
        <v>11.6</v>
      </c>
      <c r="N987" s="325">
        <v>0.9</v>
      </c>
      <c r="O987" s="325">
        <v>0.9</v>
      </c>
      <c r="P987" s="325">
        <v>24.0</v>
      </c>
      <c r="Q987" s="325">
        <v>78.0</v>
      </c>
      <c r="R987" s="325">
        <v>0.2</v>
      </c>
      <c r="S987" s="325">
        <v>0.97</v>
      </c>
      <c r="T987" s="325"/>
      <c r="U987" s="325">
        <v>44.0</v>
      </c>
      <c r="V987" s="325">
        <v>0.06</v>
      </c>
      <c r="W987" s="325">
        <v>0.07</v>
      </c>
      <c r="X987" s="325">
        <v>0.76</v>
      </c>
      <c r="Y987" s="325">
        <v>13.34</v>
      </c>
      <c r="Z987" s="325">
        <v>0.0</v>
      </c>
      <c r="AA987" s="325">
        <v>385.0</v>
      </c>
      <c r="AB987" s="325">
        <v>10.0</v>
      </c>
    </row>
    <row r="988" ht="15.75" customHeight="1">
      <c r="A988" s="325">
        <v>986.0</v>
      </c>
      <c r="B988" s="325" t="s">
        <v>3765</v>
      </c>
      <c r="C988" s="325" t="s">
        <v>3421</v>
      </c>
      <c r="D988" s="325" t="s">
        <v>5182</v>
      </c>
      <c r="E988" s="325">
        <v>99.0</v>
      </c>
      <c r="F988" s="325">
        <v>414.0</v>
      </c>
      <c r="G988" s="325">
        <v>71.5</v>
      </c>
      <c r="H988" s="325">
        <v>7.6</v>
      </c>
      <c r="I988" s="325"/>
      <c r="J988" s="325"/>
      <c r="K988" s="325">
        <v>2.0</v>
      </c>
      <c r="L988" s="325">
        <v>13.5</v>
      </c>
      <c r="M988" s="325">
        <v>12.3</v>
      </c>
      <c r="N988" s="325">
        <v>1.0</v>
      </c>
      <c r="O988" s="325">
        <v>0.9</v>
      </c>
      <c r="P988" s="325">
        <v>29.0</v>
      </c>
      <c r="Q988" s="325">
        <v>73.0</v>
      </c>
      <c r="R988" s="325">
        <v>0.23</v>
      </c>
      <c r="S988" s="325">
        <v>1.04</v>
      </c>
      <c r="T988" s="325"/>
      <c r="U988" s="325">
        <v>86.0</v>
      </c>
      <c r="V988" s="325">
        <v>0.06</v>
      </c>
      <c r="W988" s="325">
        <v>0.06</v>
      </c>
      <c r="X988" s="325">
        <v>1.12</v>
      </c>
      <c r="Y988" s="325">
        <v>12.18</v>
      </c>
      <c r="Z988" s="325">
        <v>0.0</v>
      </c>
      <c r="AA988" s="325">
        <v>263.0</v>
      </c>
      <c r="AB988" s="325">
        <v>6.0</v>
      </c>
    </row>
    <row r="989" ht="15.75" customHeight="1">
      <c r="A989" s="325">
        <v>987.0</v>
      </c>
      <c r="B989" s="325" t="s">
        <v>3923</v>
      </c>
      <c r="C989" s="325" t="s">
        <v>3421</v>
      </c>
      <c r="D989" s="325" t="s">
        <v>5182</v>
      </c>
      <c r="E989" s="325">
        <v>91.0</v>
      </c>
      <c r="F989" s="325">
        <v>382.0</v>
      </c>
      <c r="G989" s="325">
        <v>75.9</v>
      </c>
      <c r="H989" s="325">
        <v>7.0</v>
      </c>
      <c r="I989" s="325"/>
      <c r="J989" s="325"/>
      <c r="K989" s="325">
        <v>2.2</v>
      </c>
      <c r="L989" s="325">
        <v>11.7</v>
      </c>
      <c r="M989" s="325">
        <v>10.5</v>
      </c>
      <c r="N989" s="325">
        <v>1.0</v>
      </c>
      <c r="O989" s="325">
        <v>1.0</v>
      </c>
      <c r="P989" s="325">
        <v>30.0</v>
      </c>
      <c r="Q989" s="325">
        <v>88.0</v>
      </c>
      <c r="R989" s="325">
        <v>0.25</v>
      </c>
      <c r="S989" s="325">
        <v>0.95</v>
      </c>
      <c r="T989" s="325"/>
      <c r="U989" s="325">
        <v>57.0</v>
      </c>
      <c r="V989" s="325">
        <v>0.05</v>
      </c>
      <c r="W989" s="325">
        <v>0.07</v>
      </c>
      <c r="X989" s="325">
        <v>1.09</v>
      </c>
      <c r="Y989" s="325">
        <v>12.46</v>
      </c>
      <c r="Z989" s="325">
        <v>0.0</v>
      </c>
      <c r="AA989" s="325">
        <v>365.0</v>
      </c>
      <c r="AB989" s="325">
        <v>7.0</v>
      </c>
    </row>
    <row r="990" ht="15.75" customHeight="1">
      <c r="A990" s="325">
        <v>988.0</v>
      </c>
      <c r="B990" s="325" t="s">
        <v>4321</v>
      </c>
      <c r="C990" s="325" t="s">
        <v>3421</v>
      </c>
      <c r="D990" s="325" t="s">
        <v>5182</v>
      </c>
      <c r="E990" s="325">
        <v>82.0</v>
      </c>
      <c r="F990" s="325">
        <v>345.0</v>
      </c>
      <c r="G990" s="325">
        <v>75.0</v>
      </c>
      <c r="H990" s="325">
        <v>7.8</v>
      </c>
      <c r="I990" s="325"/>
      <c r="J990" s="325"/>
      <c r="K990" s="325">
        <v>1.0</v>
      </c>
      <c r="L990" s="325">
        <v>11.8</v>
      </c>
      <c r="M990" s="325">
        <v>10.3</v>
      </c>
      <c r="N990" s="325">
        <v>1.2</v>
      </c>
      <c r="O990" s="325">
        <v>1.0</v>
      </c>
      <c r="P990" s="325">
        <v>27.0</v>
      </c>
      <c r="Q990" s="325">
        <v>80.0</v>
      </c>
      <c r="R990" s="325">
        <v>0.25</v>
      </c>
      <c r="S990" s="325">
        <v>1.0</v>
      </c>
      <c r="T990" s="325"/>
      <c r="U990" s="325">
        <v>76.0</v>
      </c>
      <c r="V990" s="325">
        <v>0.06</v>
      </c>
      <c r="W990" s="325">
        <v>0.06</v>
      </c>
      <c r="X990" s="325">
        <v>0.96</v>
      </c>
      <c r="Y990" s="325">
        <v>11.04</v>
      </c>
      <c r="Z990" s="325">
        <v>0.0</v>
      </c>
      <c r="AA990" s="325">
        <v>309.0</v>
      </c>
      <c r="AB990" s="325">
        <v>36.0</v>
      </c>
    </row>
    <row r="991" ht="15.75" customHeight="1">
      <c r="A991" s="325">
        <v>989.0</v>
      </c>
      <c r="B991" s="325" t="s">
        <v>4606</v>
      </c>
      <c r="C991" s="325" t="s">
        <v>3421</v>
      </c>
      <c r="D991" s="325" t="s">
        <v>5182</v>
      </c>
      <c r="E991" s="325">
        <v>86.0</v>
      </c>
      <c r="F991" s="325">
        <v>358.0</v>
      </c>
      <c r="G991" s="325">
        <v>73.0</v>
      </c>
      <c r="H991" s="325">
        <v>8.2</v>
      </c>
      <c r="I991" s="325"/>
      <c r="J991" s="325"/>
      <c r="K991" s="325">
        <v>1.1</v>
      </c>
      <c r="L991" s="325">
        <v>11.4</v>
      </c>
      <c r="M991" s="325">
        <v>10.3</v>
      </c>
      <c r="N991" s="325">
        <v>1.1</v>
      </c>
      <c r="O991" s="325">
        <v>1.0</v>
      </c>
      <c r="P991" s="325">
        <v>26.0</v>
      </c>
      <c r="Q991" s="325">
        <v>77.0</v>
      </c>
      <c r="R991" s="325">
        <v>0.19</v>
      </c>
      <c r="S991" s="325">
        <v>0.97</v>
      </c>
      <c r="T991" s="325"/>
      <c r="U991" s="325">
        <v>62.0</v>
      </c>
      <c r="V991" s="325">
        <v>0.06</v>
      </c>
      <c r="W991" s="325">
        <v>0.06</v>
      </c>
      <c r="X991" s="325">
        <v>0.89</v>
      </c>
      <c r="Y991" s="325">
        <v>10.88</v>
      </c>
      <c r="Z991" s="325">
        <v>0.0</v>
      </c>
      <c r="AA991" s="325">
        <v>492.0</v>
      </c>
      <c r="AB991" s="325">
        <v>11.0</v>
      </c>
    </row>
    <row r="992" ht="15.75" customHeight="1">
      <c r="A992" s="325">
        <v>990.0</v>
      </c>
      <c r="B992" s="325" t="s">
        <v>4608</v>
      </c>
      <c r="C992" s="325" t="s">
        <v>4607</v>
      </c>
      <c r="D992" s="325" t="s">
        <v>5182</v>
      </c>
      <c r="E992" s="325">
        <v>147.0</v>
      </c>
      <c r="F992" s="325">
        <v>613.0</v>
      </c>
      <c r="G992" s="325">
        <v>64.3</v>
      </c>
      <c r="H992" s="325">
        <v>6.9</v>
      </c>
      <c r="I992" s="325"/>
      <c r="J992" s="325"/>
      <c r="K992" s="325">
        <v>2.7</v>
      </c>
      <c r="L992" s="325">
        <v>24.8</v>
      </c>
      <c r="M992" s="325">
        <v>23.7</v>
      </c>
      <c r="N992" s="325">
        <v>1.2</v>
      </c>
      <c r="O992" s="325">
        <v>1.2</v>
      </c>
      <c r="P992" s="325">
        <v>21.0</v>
      </c>
      <c r="Q992" s="325">
        <v>86.0</v>
      </c>
      <c r="R992" s="325">
        <v>0.44</v>
      </c>
      <c r="S992" s="325">
        <v>1.37</v>
      </c>
      <c r="T992" s="325"/>
      <c r="U992" s="325">
        <v>4.0</v>
      </c>
      <c r="V992" s="325">
        <v>0.09</v>
      </c>
      <c r="W992" s="325">
        <v>0.11</v>
      </c>
      <c r="X992" s="325">
        <v>1.26</v>
      </c>
      <c r="Y992" s="325">
        <v>8.04</v>
      </c>
      <c r="Z992" s="325">
        <v>0.0</v>
      </c>
      <c r="AA992" s="325">
        <v>70.0</v>
      </c>
      <c r="AB992" s="325">
        <v>0.0</v>
      </c>
    </row>
    <row r="993" ht="15.75" customHeight="1">
      <c r="A993" s="325">
        <v>991.0</v>
      </c>
      <c r="B993" s="325" t="s">
        <v>3925</v>
      </c>
      <c r="C993" s="325" t="s">
        <v>3924</v>
      </c>
      <c r="D993" s="325" t="s">
        <v>5182</v>
      </c>
      <c r="E993" s="325">
        <v>69.0</v>
      </c>
      <c r="F993" s="325">
        <v>289.0</v>
      </c>
      <c r="G993" s="325">
        <v>80.1</v>
      </c>
      <c r="H993" s="325">
        <v>4.4</v>
      </c>
      <c r="I993" s="325"/>
      <c r="J993" s="325"/>
      <c r="K993" s="325">
        <v>0.2</v>
      </c>
      <c r="L993" s="325">
        <v>14.1</v>
      </c>
      <c r="M993" s="325">
        <v>8.1</v>
      </c>
      <c r="N993" s="325">
        <v>1.1</v>
      </c>
      <c r="O993" s="325">
        <v>0.9</v>
      </c>
      <c r="P993" s="325">
        <v>29.0</v>
      </c>
      <c r="Q993" s="325">
        <v>61.0</v>
      </c>
      <c r="R993" s="325">
        <v>0.26</v>
      </c>
      <c r="S993" s="325">
        <v>0.93</v>
      </c>
      <c r="T993" s="325"/>
      <c r="U993" s="325">
        <v>131.0</v>
      </c>
      <c r="V993" s="325">
        <v>0.05</v>
      </c>
      <c r="W993" s="325">
        <v>0.04</v>
      </c>
      <c r="X993" s="325">
        <v>0.86</v>
      </c>
      <c r="Y993" s="325">
        <v>19.21</v>
      </c>
      <c r="Z993" s="325">
        <v>0.0</v>
      </c>
      <c r="AA993" s="325">
        <v>79.0</v>
      </c>
      <c r="AB993" s="325">
        <v>6.0</v>
      </c>
    </row>
    <row r="994" ht="15.75" customHeight="1">
      <c r="A994" s="325">
        <v>992.0</v>
      </c>
      <c r="B994" s="325" t="s">
        <v>4610</v>
      </c>
      <c r="C994" s="325" t="s">
        <v>4609</v>
      </c>
      <c r="D994" s="325" t="s">
        <v>5182</v>
      </c>
      <c r="E994" s="325">
        <v>53.0</v>
      </c>
      <c r="F994" s="325">
        <v>222.0</v>
      </c>
      <c r="G994" s="325">
        <v>66.2</v>
      </c>
      <c r="H994" s="325">
        <v>5.1</v>
      </c>
      <c r="I994" s="325"/>
      <c r="J994" s="325"/>
      <c r="K994" s="325">
        <v>0.4</v>
      </c>
      <c r="L994" s="325">
        <v>7.8</v>
      </c>
      <c r="M994" s="325">
        <v>6.9</v>
      </c>
      <c r="N994" s="325">
        <v>0.9</v>
      </c>
      <c r="O994" s="325">
        <v>0.9</v>
      </c>
      <c r="P994" s="325">
        <v>19.0</v>
      </c>
      <c r="Q994" s="325">
        <v>38.0</v>
      </c>
      <c r="R994" s="325">
        <v>0.29</v>
      </c>
      <c r="S994" s="325">
        <v>0.59</v>
      </c>
      <c r="T994" s="325"/>
      <c r="U994" s="325">
        <v>82.0</v>
      </c>
      <c r="V994" s="325">
        <v>0.04</v>
      </c>
      <c r="W994" s="325">
        <v>0.03</v>
      </c>
      <c r="X994" s="325">
        <v>0.4</v>
      </c>
      <c r="Y994" s="325">
        <v>8.29</v>
      </c>
      <c r="Z994" s="325">
        <v>0.0</v>
      </c>
      <c r="AA994" s="325">
        <v>104.0</v>
      </c>
      <c r="AB994" s="325">
        <v>5.0</v>
      </c>
    </row>
    <row r="995" ht="15.75" customHeight="1">
      <c r="A995" s="325">
        <v>993.0</v>
      </c>
      <c r="B995" s="325" t="s">
        <v>3424</v>
      </c>
      <c r="C995" s="325" t="s">
        <v>3423</v>
      </c>
      <c r="D995" s="325" t="s">
        <v>5182</v>
      </c>
      <c r="E995" s="325">
        <v>70.0</v>
      </c>
      <c r="F995" s="325">
        <v>291.0</v>
      </c>
      <c r="G995" s="325">
        <v>81.3</v>
      </c>
      <c r="H995" s="325">
        <v>8.4</v>
      </c>
      <c r="I995" s="325"/>
      <c r="J995" s="325"/>
      <c r="K995" s="325">
        <v>0.5</v>
      </c>
      <c r="L995" s="325">
        <v>8.8</v>
      </c>
      <c r="M995" s="325">
        <v>8.1</v>
      </c>
      <c r="N995" s="325">
        <v>0.7</v>
      </c>
      <c r="O995" s="325">
        <v>1.0</v>
      </c>
      <c r="P995" s="325">
        <v>28.0</v>
      </c>
      <c r="Q995" s="325">
        <v>67.0</v>
      </c>
      <c r="R995" s="325">
        <v>0.44</v>
      </c>
      <c r="S995" s="325">
        <v>0.95</v>
      </c>
      <c r="T995" s="325"/>
      <c r="U995" s="325">
        <v>53.0</v>
      </c>
      <c r="V995" s="325">
        <v>0.04</v>
      </c>
      <c r="W995" s="325">
        <v>0.05</v>
      </c>
      <c r="X995" s="325">
        <v>1.08</v>
      </c>
      <c r="Y995" s="325">
        <v>13.51</v>
      </c>
      <c r="Z995" s="325">
        <v>0.0</v>
      </c>
      <c r="AA995" s="325">
        <v>84.0</v>
      </c>
      <c r="AB995" s="325">
        <v>11.0</v>
      </c>
    </row>
    <row r="996" ht="15.75" customHeight="1">
      <c r="A996" s="325">
        <v>994.0</v>
      </c>
      <c r="B996" s="325" t="s">
        <v>3766</v>
      </c>
      <c r="C996" s="325" t="s">
        <v>3423</v>
      </c>
      <c r="D996" s="325" t="s">
        <v>5182</v>
      </c>
      <c r="E996" s="325">
        <v>98.0</v>
      </c>
      <c r="F996" s="325">
        <v>410.0</v>
      </c>
      <c r="G996" s="325">
        <v>74.3</v>
      </c>
      <c r="H996" s="325">
        <v>7.7</v>
      </c>
      <c r="I996" s="325"/>
      <c r="J996" s="325"/>
      <c r="K996" s="325">
        <v>1.9</v>
      </c>
      <c r="L996" s="325">
        <v>13.9</v>
      </c>
      <c r="M996" s="325">
        <v>12.6</v>
      </c>
      <c r="N996" s="325">
        <v>1.3</v>
      </c>
      <c r="O996" s="325">
        <v>1.0</v>
      </c>
      <c r="P996" s="325">
        <v>24.0</v>
      </c>
      <c r="Q996" s="325">
        <v>93.0</v>
      </c>
      <c r="R996" s="325">
        <v>0.51</v>
      </c>
      <c r="S996" s="325">
        <v>0.85</v>
      </c>
      <c r="T996" s="325"/>
      <c r="U996" s="325">
        <v>65.0</v>
      </c>
      <c r="V996" s="325">
        <v>0.06</v>
      </c>
      <c r="W996" s="325">
        <v>0.06</v>
      </c>
      <c r="X996" s="325">
        <v>1.37</v>
      </c>
      <c r="Y996" s="325">
        <v>8.84</v>
      </c>
      <c r="Z996" s="325">
        <v>0.0</v>
      </c>
      <c r="AA996" s="325">
        <v>602.0</v>
      </c>
      <c r="AB996" s="325">
        <v>48.0</v>
      </c>
    </row>
    <row r="997" ht="15.75" customHeight="1">
      <c r="A997" s="325">
        <v>995.0</v>
      </c>
      <c r="B997" s="325" t="s">
        <v>3926</v>
      </c>
      <c r="C997" s="325" t="s">
        <v>3423</v>
      </c>
      <c r="D997" s="325" t="s">
        <v>5182</v>
      </c>
      <c r="E997" s="325">
        <v>129.0</v>
      </c>
      <c r="F997" s="325">
        <v>540.0</v>
      </c>
      <c r="G997" s="325">
        <v>71.0</v>
      </c>
      <c r="H997" s="325">
        <v>8.7</v>
      </c>
      <c r="I997" s="325"/>
      <c r="J997" s="325"/>
      <c r="K997" s="325">
        <v>4.7</v>
      </c>
      <c r="L997" s="325">
        <v>13.7</v>
      </c>
      <c r="M997" s="325">
        <v>12.0</v>
      </c>
      <c r="N997" s="325">
        <v>1.2</v>
      </c>
      <c r="O997" s="325">
        <v>1.1</v>
      </c>
      <c r="P997" s="325">
        <v>27.0</v>
      </c>
      <c r="Q997" s="325">
        <v>112.0</v>
      </c>
      <c r="R997" s="325">
        <v>0.49</v>
      </c>
      <c r="S997" s="325">
        <v>1.01</v>
      </c>
      <c r="T997" s="325"/>
      <c r="U997" s="325">
        <v>65.0</v>
      </c>
      <c r="V997" s="325">
        <v>0.06</v>
      </c>
      <c r="W997" s="325">
        <v>0.07</v>
      </c>
      <c r="X997" s="325">
        <v>1.14</v>
      </c>
      <c r="Y997" s="325">
        <v>9.06</v>
      </c>
      <c r="Z997" s="325">
        <v>0.0</v>
      </c>
      <c r="AA997" s="325">
        <v>155.0</v>
      </c>
      <c r="AB997" s="325">
        <v>4.0</v>
      </c>
    </row>
    <row r="998" ht="15.75" customHeight="1">
      <c r="A998" s="325">
        <v>996.0</v>
      </c>
      <c r="B998" s="325" t="s">
        <v>4322</v>
      </c>
      <c r="C998" s="325" t="s">
        <v>3423</v>
      </c>
      <c r="D998" s="325" t="s">
        <v>5182</v>
      </c>
      <c r="E998" s="325">
        <v>75.0</v>
      </c>
      <c r="F998" s="325">
        <v>314.0</v>
      </c>
      <c r="G998" s="325">
        <v>73.7</v>
      </c>
      <c r="H998" s="325">
        <v>8.2</v>
      </c>
      <c r="I998" s="325"/>
      <c r="J998" s="325"/>
      <c r="K998" s="325">
        <v>0.9</v>
      </c>
      <c r="L998" s="325">
        <v>8.9</v>
      </c>
      <c r="M998" s="325">
        <v>8.2</v>
      </c>
      <c r="N998" s="325">
        <v>0.7</v>
      </c>
      <c r="O998" s="325">
        <v>1.1</v>
      </c>
      <c r="P998" s="325">
        <v>25.0</v>
      </c>
      <c r="Q998" s="325">
        <v>87.0</v>
      </c>
      <c r="R998" s="325">
        <v>0.36</v>
      </c>
      <c r="S998" s="325">
        <v>0.75</v>
      </c>
      <c r="T998" s="325"/>
      <c r="U998" s="325">
        <v>99.0</v>
      </c>
      <c r="V998" s="325">
        <v>0.05</v>
      </c>
      <c r="W998" s="325">
        <v>0.14</v>
      </c>
      <c r="X998" s="325">
        <v>1.15</v>
      </c>
      <c r="Y998" s="325">
        <v>11.45</v>
      </c>
      <c r="Z998" s="325">
        <v>0.0</v>
      </c>
      <c r="AA998" s="325">
        <v>312.0</v>
      </c>
      <c r="AB998" s="325">
        <v>4.0</v>
      </c>
    </row>
    <row r="999" ht="15.75" customHeight="1">
      <c r="A999" s="325">
        <v>997.0</v>
      </c>
      <c r="B999" s="325" t="s">
        <v>4611</v>
      </c>
      <c r="C999" s="325" t="s">
        <v>3423</v>
      </c>
      <c r="D999" s="325" t="s">
        <v>5182</v>
      </c>
      <c r="E999" s="325">
        <v>106.0</v>
      </c>
      <c r="F999" s="325">
        <v>444.0</v>
      </c>
      <c r="G999" s="325">
        <v>71.9</v>
      </c>
      <c r="H999" s="325">
        <v>9.3</v>
      </c>
      <c r="I999" s="325"/>
      <c r="J999" s="325"/>
      <c r="K999" s="325">
        <v>0.8</v>
      </c>
      <c r="L999" s="325">
        <v>15.8</v>
      </c>
      <c r="M999" s="325">
        <v>15.0</v>
      </c>
      <c r="N999" s="325">
        <v>0.8</v>
      </c>
      <c r="O999" s="325">
        <v>1.2</v>
      </c>
      <c r="P999" s="325">
        <v>45.0</v>
      </c>
      <c r="Q999" s="325">
        <v>132.0</v>
      </c>
      <c r="R999" s="325">
        <v>0.44</v>
      </c>
      <c r="S999" s="325">
        <v>0.79</v>
      </c>
      <c r="T999" s="325"/>
      <c r="U999" s="325">
        <v>4.0</v>
      </c>
      <c r="V999" s="325">
        <v>0.05</v>
      </c>
      <c r="W999" s="325">
        <v>0.09</v>
      </c>
      <c r="X999" s="325">
        <v>1.44</v>
      </c>
      <c r="Y999" s="325">
        <v>10.54</v>
      </c>
      <c r="Z999" s="325">
        <v>0.0</v>
      </c>
      <c r="AA999" s="325">
        <v>296.0</v>
      </c>
      <c r="AB999" s="325">
        <v>6.0</v>
      </c>
    </row>
    <row r="1000" ht="15.75" customHeight="1">
      <c r="A1000" s="325">
        <v>998.0</v>
      </c>
      <c r="B1000" s="325" t="s">
        <v>4613</v>
      </c>
      <c r="C1000" s="325" t="s">
        <v>4612</v>
      </c>
      <c r="D1000" s="325" t="s">
        <v>5182</v>
      </c>
      <c r="E1000" s="325">
        <v>77.0</v>
      </c>
      <c r="F1000" s="325">
        <v>323.0</v>
      </c>
      <c r="G1000" s="325">
        <v>42.7</v>
      </c>
      <c r="H1000" s="325">
        <v>6.3</v>
      </c>
      <c r="I1000" s="325"/>
      <c r="J1000" s="325"/>
      <c r="K1000" s="325">
        <v>2.9</v>
      </c>
      <c r="L1000" s="325">
        <v>5.8</v>
      </c>
      <c r="M1000" s="325">
        <v>5.5</v>
      </c>
      <c r="N1000" s="325">
        <v>0.4</v>
      </c>
      <c r="O1000" s="325">
        <v>0.8</v>
      </c>
      <c r="P1000" s="325">
        <v>12.0</v>
      </c>
      <c r="Q1000" s="325">
        <v>43.0</v>
      </c>
      <c r="R1000" s="325">
        <v>0.28</v>
      </c>
      <c r="S1000" s="325">
        <v>0.51</v>
      </c>
      <c r="T1000" s="325"/>
      <c r="U1000" s="325">
        <v>5.0</v>
      </c>
      <c r="V1000" s="325">
        <v>0.02</v>
      </c>
      <c r="W1000" s="325">
        <v>0.03</v>
      </c>
      <c r="X1000" s="325">
        <v>0.39</v>
      </c>
      <c r="Y1000" s="325">
        <v>3.57</v>
      </c>
      <c r="Z1000" s="325">
        <v>0.0</v>
      </c>
      <c r="AA1000" s="325">
        <v>553.0</v>
      </c>
      <c r="AB1000" s="325">
        <v>5.0</v>
      </c>
    </row>
    <row r="1001" ht="15.75" customHeight="1">
      <c r="A1001" s="325">
        <v>999.0</v>
      </c>
      <c r="B1001" s="325" t="s">
        <v>3928</v>
      </c>
      <c r="C1001" s="325" t="s">
        <v>3927</v>
      </c>
      <c r="D1001" s="325" t="s">
        <v>5182</v>
      </c>
      <c r="E1001" s="325">
        <v>66.0</v>
      </c>
      <c r="F1001" s="325">
        <v>274.0</v>
      </c>
      <c r="G1001" s="325">
        <v>42.6</v>
      </c>
      <c r="H1001" s="325">
        <v>5.5</v>
      </c>
      <c r="I1001" s="325"/>
      <c r="J1001" s="325"/>
      <c r="K1001" s="325">
        <v>0.6</v>
      </c>
      <c r="L1001" s="325">
        <v>9.5</v>
      </c>
      <c r="M1001" s="325">
        <v>3.1</v>
      </c>
      <c r="N1001" s="325">
        <v>0.2</v>
      </c>
      <c r="O1001" s="325">
        <v>0.6</v>
      </c>
      <c r="P1001" s="325">
        <v>16.0</v>
      </c>
      <c r="Q1001" s="325">
        <v>48.0</v>
      </c>
      <c r="R1001" s="325">
        <v>0.9</v>
      </c>
      <c r="S1001" s="325">
        <v>2.65</v>
      </c>
      <c r="T1001" s="325"/>
      <c r="U1001" s="325">
        <v>29.0</v>
      </c>
      <c r="V1001" s="325">
        <v>0.01</v>
      </c>
      <c r="W1001" s="325">
        <v>0.03</v>
      </c>
      <c r="X1001" s="325">
        <v>1.31</v>
      </c>
      <c r="Y1001" s="325">
        <v>1.45</v>
      </c>
      <c r="Z1001" s="325">
        <v>0.0</v>
      </c>
      <c r="AA1001" s="325">
        <v>159.0</v>
      </c>
      <c r="AB1001" s="325">
        <v>2.0</v>
      </c>
    </row>
    <row r="1002" ht="15.75" customHeight="1">
      <c r="A1002" s="325">
        <v>1000.0</v>
      </c>
      <c r="B1002" s="325" t="s">
        <v>3426</v>
      </c>
      <c r="C1002" s="325" t="s">
        <v>3425</v>
      </c>
      <c r="D1002" s="325" t="s">
        <v>5182</v>
      </c>
      <c r="E1002" s="325">
        <v>15.0</v>
      </c>
      <c r="F1002" s="325">
        <v>63.0</v>
      </c>
      <c r="G1002" s="325">
        <v>14.0</v>
      </c>
      <c r="H1002" s="325">
        <v>2.3</v>
      </c>
      <c r="I1002" s="325"/>
      <c r="J1002" s="325"/>
      <c r="K1002" s="325">
        <v>0.2</v>
      </c>
      <c r="L1002" s="325">
        <v>0.5</v>
      </c>
      <c r="M1002" s="325">
        <v>0.6</v>
      </c>
      <c r="N1002" s="325">
        <v>0.2</v>
      </c>
      <c r="O1002" s="325">
        <v>0.2</v>
      </c>
      <c r="P1002" s="325">
        <v>5.0</v>
      </c>
      <c r="Q1002" s="325">
        <v>5.0</v>
      </c>
      <c r="R1002" s="325">
        <v>0.02</v>
      </c>
      <c r="S1002" s="325">
        <v>0.2</v>
      </c>
      <c r="T1002" s="325"/>
      <c r="U1002" s="325">
        <v>2.0</v>
      </c>
      <c r="V1002" s="325">
        <v>0.0</v>
      </c>
      <c r="W1002" s="325">
        <v>0.0</v>
      </c>
      <c r="X1002" s="325">
        <v>0.06</v>
      </c>
      <c r="Y1002" s="325">
        <v>0.49</v>
      </c>
      <c r="Z1002" s="325">
        <v>0.0</v>
      </c>
      <c r="AA1002" s="325">
        <v>318.0</v>
      </c>
      <c r="AB1002" s="325">
        <v>12.0</v>
      </c>
    </row>
    <row r="1003" ht="15.75" customHeight="1">
      <c r="A1003" s="325">
        <v>1001.0</v>
      </c>
      <c r="B1003" s="325" t="s">
        <v>3929</v>
      </c>
      <c r="C1003" s="325" t="s">
        <v>3425</v>
      </c>
      <c r="D1003" s="325" t="s">
        <v>5182</v>
      </c>
      <c r="E1003" s="325">
        <v>2.0</v>
      </c>
      <c r="F1003" s="325">
        <v>8.0</v>
      </c>
      <c r="G1003" s="325">
        <v>4.2</v>
      </c>
      <c r="H1003" s="325">
        <v>0.1</v>
      </c>
      <c r="I1003" s="325"/>
      <c r="J1003" s="325"/>
      <c r="K1003" s="325">
        <v>0.0</v>
      </c>
      <c r="L1003" s="325">
        <v>0.3</v>
      </c>
      <c r="M1003" s="325">
        <v>0.3</v>
      </c>
      <c r="N1003" s="325">
        <v>0.1</v>
      </c>
      <c r="O1003" s="325">
        <v>0.1</v>
      </c>
      <c r="P1003" s="325">
        <v>3.0</v>
      </c>
      <c r="Q1003" s="325">
        <v>2.0</v>
      </c>
      <c r="R1003" s="325">
        <v>0.01</v>
      </c>
      <c r="S1003" s="325">
        <v>0.1</v>
      </c>
      <c r="T1003" s="325"/>
      <c r="U1003" s="325">
        <v>2.0</v>
      </c>
      <c r="V1003" s="325">
        <v>0.0</v>
      </c>
      <c r="W1003" s="325">
        <v>0.0</v>
      </c>
      <c r="X1003" s="325">
        <v>0.01</v>
      </c>
      <c r="Y1003" s="325">
        <v>0.68</v>
      </c>
      <c r="Z1003" s="325">
        <v>0.0</v>
      </c>
      <c r="AA1003" s="325">
        <v>35.0</v>
      </c>
      <c r="AB1003" s="325">
        <v>13.0</v>
      </c>
    </row>
    <row r="1004" ht="15.75" customHeight="1">
      <c r="A1004" s="325">
        <v>1002.0</v>
      </c>
      <c r="B1004" s="325" t="s">
        <v>4323</v>
      </c>
      <c r="C1004" s="325" t="s">
        <v>3425</v>
      </c>
      <c r="D1004" s="325" t="s">
        <v>5182</v>
      </c>
      <c r="E1004" s="325">
        <v>10.0</v>
      </c>
      <c r="F1004" s="325">
        <v>42.0</v>
      </c>
      <c r="G1004" s="325">
        <v>7.4</v>
      </c>
      <c r="H1004" s="325">
        <v>0.1</v>
      </c>
      <c r="I1004" s="325"/>
      <c r="J1004" s="325"/>
      <c r="K1004" s="325">
        <v>0.0</v>
      </c>
      <c r="L1004" s="325">
        <v>2.6</v>
      </c>
      <c r="M1004" s="325">
        <v>2.4</v>
      </c>
      <c r="N1004" s="325">
        <v>0.3</v>
      </c>
      <c r="O1004" s="325">
        <v>0.1</v>
      </c>
      <c r="P1004" s="325">
        <v>4.0</v>
      </c>
      <c r="Q1004" s="325">
        <v>5.0</v>
      </c>
      <c r="R1004" s="325">
        <v>0.05</v>
      </c>
      <c r="S1004" s="325">
        <v>0.07</v>
      </c>
      <c r="T1004" s="325"/>
      <c r="U1004" s="325">
        <v>0.0</v>
      </c>
      <c r="V1004" s="325">
        <v>0.0</v>
      </c>
      <c r="W1004" s="325">
        <v>0.03</v>
      </c>
      <c r="X1004" s="325">
        <v>0.08</v>
      </c>
      <c r="Y1004" s="325">
        <v>1.75</v>
      </c>
      <c r="Z1004" s="325">
        <v>0.0</v>
      </c>
      <c r="AA1004" s="325">
        <v>303.0</v>
      </c>
      <c r="AB1004" s="325">
        <v>3.0</v>
      </c>
    </row>
    <row r="1005" ht="15.75" customHeight="1">
      <c r="A1005" s="325">
        <v>1003.0</v>
      </c>
      <c r="B1005" s="325" t="s">
        <v>4614</v>
      </c>
      <c r="C1005" s="325" t="s">
        <v>3425</v>
      </c>
      <c r="D1005" s="325" t="s">
        <v>5182</v>
      </c>
      <c r="E1005" s="325">
        <v>50.0</v>
      </c>
      <c r="F1005" s="325">
        <v>209.0</v>
      </c>
      <c r="G1005" s="325">
        <v>44.2</v>
      </c>
      <c r="H1005" s="325">
        <v>0.8</v>
      </c>
      <c r="I1005" s="325"/>
      <c r="J1005" s="325"/>
      <c r="K1005" s="325">
        <v>4.1</v>
      </c>
      <c r="L1005" s="325">
        <v>2.9</v>
      </c>
      <c r="M1005" s="325">
        <v>2.7</v>
      </c>
      <c r="N1005" s="325">
        <v>0.3</v>
      </c>
      <c r="O1005" s="325">
        <v>0.7</v>
      </c>
      <c r="P1005" s="325">
        <v>8.0</v>
      </c>
      <c r="Q1005" s="325">
        <v>23.0</v>
      </c>
      <c r="R1005" s="325">
        <v>0.06</v>
      </c>
      <c r="S1005" s="325">
        <v>0.33</v>
      </c>
      <c r="T1005" s="325"/>
      <c r="U1005" s="325">
        <v>19.0</v>
      </c>
      <c r="V1005" s="325">
        <v>0.02</v>
      </c>
      <c r="W1005" s="325">
        <v>0.03</v>
      </c>
      <c r="X1005" s="325">
        <v>0.56</v>
      </c>
      <c r="Y1005" s="325">
        <v>1.62</v>
      </c>
      <c r="Z1005" s="325">
        <v>0.0</v>
      </c>
      <c r="AA1005" s="325">
        <v>28.0</v>
      </c>
      <c r="AB1005" s="325">
        <v>6.0</v>
      </c>
    </row>
    <row r="1006" ht="15.75" customHeight="1">
      <c r="A1006" s="325">
        <v>1004.0</v>
      </c>
      <c r="B1006" s="325" t="s">
        <v>4325</v>
      </c>
      <c r="C1006" s="325" t="s">
        <v>4324</v>
      </c>
      <c r="D1006" s="325" t="s">
        <v>5182</v>
      </c>
      <c r="E1006" s="325">
        <v>66.0</v>
      </c>
      <c r="F1006" s="325">
        <v>277.0</v>
      </c>
      <c r="G1006" s="325">
        <v>49.3</v>
      </c>
      <c r="H1006" s="325">
        <v>5.7</v>
      </c>
      <c r="I1006" s="325"/>
      <c r="J1006" s="325"/>
      <c r="K1006" s="325">
        <v>0.7</v>
      </c>
      <c r="L1006" s="325">
        <v>9.3</v>
      </c>
      <c r="M1006" s="325">
        <v>8.7</v>
      </c>
      <c r="N1006" s="325">
        <v>0.5</v>
      </c>
      <c r="O1006" s="325">
        <v>0.6</v>
      </c>
      <c r="P1006" s="325">
        <v>13.0</v>
      </c>
      <c r="Q1006" s="325">
        <v>44.0</v>
      </c>
      <c r="R1006" s="325">
        <v>0.33</v>
      </c>
      <c r="S1006" s="325">
        <v>0.79</v>
      </c>
      <c r="T1006" s="325"/>
      <c r="U1006" s="325">
        <v>5.0</v>
      </c>
      <c r="V1006" s="325">
        <v>0.05</v>
      </c>
      <c r="W1006" s="325">
        <v>0.05</v>
      </c>
      <c r="X1006" s="325">
        <v>0.71</v>
      </c>
      <c r="Y1006" s="325">
        <v>7.67</v>
      </c>
      <c r="Z1006" s="325">
        <v>0.0</v>
      </c>
      <c r="AA1006" s="325">
        <v>135.0</v>
      </c>
      <c r="AB1006" s="325">
        <v>12.0</v>
      </c>
    </row>
    <row r="1007" ht="15.75" customHeight="1">
      <c r="A1007" s="325">
        <v>1005.0</v>
      </c>
      <c r="B1007" s="325" t="s">
        <v>4327</v>
      </c>
      <c r="C1007" s="325" t="s">
        <v>4326</v>
      </c>
      <c r="D1007" s="325" t="s">
        <v>5182</v>
      </c>
      <c r="E1007" s="325">
        <v>100.0</v>
      </c>
      <c r="F1007" s="325">
        <v>418.0</v>
      </c>
      <c r="G1007" s="325">
        <v>74.0</v>
      </c>
      <c r="H1007" s="325">
        <v>2.7</v>
      </c>
      <c r="I1007" s="325"/>
      <c r="J1007" s="325"/>
      <c r="K1007" s="325">
        <v>1.6</v>
      </c>
      <c r="L1007" s="325">
        <v>20.2</v>
      </c>
      <c r="M1007" s="325">
        <v>4.8</v>
      </c>
      <c r="N1007" s="325">
        <v>0.9</v>
      </c>
      <c r="O1007" s="325">
        <v>0.8</v>
      </c>
      <c r="P1007" s="325">
        <v>31.0</v>
      </c>
      <c r="Q1007" s="325">
        <v>67.0</v>
      </c>
      <c r="R1007" s="325">
        <v>0.36</v>
      </c>
      <c r="S1007" s="325">
        <v>0.55</v>
      </c>
      <c r="T1007" s="325"/>
      <c r="U1007" s="325">
        <v>5.0</v>
      </c>
      <c r="V1007" s="325">
        <v>0.04</v>
      </c>
      <c r="W1007" s="325">
        <v>0.02</v>
      </c>
      <c r="X1007" s="325">
        <v>0.36</v>
      </c>
      <c r="Y1007" s="325">
        <v>7.63</v>
      </c>
      <c r="Z1007" s="325">
        <v>0.0</v>
      </c>
      <c r="AA1007" s="325">
        <v>255.0</v>
      </c>
      <c r="AB1007" s="325">
        <v>0.0</v>
      </c>
    </row>
    <row r="1008" ht="15.75" customHeight="1">
      <c r="A1008" s="325">
        <v>1006.0</v>
      </c>
      <c r="B1008" s="325" t="s">
        <v>3931</v>
      </c>
      <c r="C1008" s="325" t="s">
        <v>3930</v>
      </c>
      <c r="D1008" s="325" t="s">
        <v>5182</v>
      </c>
      <c r="E1008" s="325">
        <v>253.0</v>
      </c>
      <c r="F1008" s="325">
        <v>1060.0</v>
      </c>
      <c r="G1008" s="325">
        <v>54.4</v>
      </c>
      <c r="H1008" s="325">
        <v>5.8</v>
      </c>
      <c r="I1008" s="325"/>
      <c r="J1008" s="325"/>
      <c r="K1008" s="325">
        <v>15.0</v>
      </c>
      <c r="L1008" s="325">
        <v>23.8</v>
      </c>
      <c r="M1008" s="325">
        <v>18.3</v>
      </c>
      <c r="N1008" s="325">
        <v>0.9</v>
      </c>
      <c r="O1008" s="325">
        <v>1.2</v>
      </c>
      <c r="P1008" s="325">
        <v>23.0</v>
      </c>
      <c r="Q1008" s="325">
        <v>80.0</v>
      </c>
      <c r="R1008" s="325">
        <v>0.61</v>
      </c>
      <c r="S1008" s="325">
        <v>2.12</v>
      </c>
      <c r="T1008" s="325"/>
      <c r="U1008" s="325">
        <v>7.0</v>
      </c>
      <c r="V1008" s="325">
        <v>0.05</v>
      </c>
      <c r="W1008" s="325">
        <v>0.07</v>
      </c>
      <c r="X1008" s="325">
        <v>0.98</v>
      </c>
      <c r="Y1008" s="325">
        <v>13.76</v>
      </c>
      <c r="Z1008" s="325">
        <v>0.0</v>
      </c>
      <c r="AA1008" s="325">
        <v>93.0</v>
      </c>
      <c r="AB1008" s="325">
        <v>0.0</v>
      </c>
    </row>
    <row r="1009" ht="15.75" customHeight="1">
      <c r="A1009" s="325">
        <v>1007.0</v>
      </c>
      <c r="B1009" s="325" t="s">
        <v>4328</v>
      </c>
      <c r="C1009" s="325" t="s">
        <v>3930</v>
      </c>
      <c r="D1009" s="325" t="s">
        <v>5182</v>
      </c>
      <c r="E1009" s="325">
        <v>379.0</v>
      </c>
      <c r="F1009" s="325">
        <v>1586.0</v>
      </c>
      <c r="G1009" s="325">
        <v>35.3</v>
      </c>
      <c r="H1009" s="325">
        <v>9.2</v>
      </c>
      <c r="I1009" s="325"/>
      <c r="J1009" s="325"/>
      <c r="K1009" s="325">
        <v>26.4</v>
      </c>
      <c r="L1009" s="325">
        <v>26.5</v>
      </c>
      <c r="M1009" s="325">
        <v>25.4</v>
      </c>
      <c r="N1009" s="325">
        <v>1.1</v>
      </c>
      <c r="O1009" s="325">
        <v>0.8</v>
      </c>
      <c r="P1009" s="325">
        <v>26.0</v>
      </c>
      <c r="Q1009" s="325">
        <v>100.0</v>
      </c>
      <c r="R1009" s="325">
        <v>0.81</v>
      </c>
      <c r="S1009" s="325">
        <v>2.17</v>
      </c>
      <c r="T1009" s="325"/>
      <c r="U1009" s="325">
        <v>17.0</v>
      </c>
      <c r="V1009" s="325">
        <v>0.18</v>
      </c>
      <c r="W1009" s="325">
        <v>0.18</v>
      </c>
      <c r="X1009" s="325">
        <v>2.08</v>
      </c>
      <c r="Y1009" s="325">
        <v>2.39</v>
      </c>
      <c r="Z1009" s="325">
        <v>0.0</v>
      </c>
      <c r="AA1009" s="325">
        <v>613.0</v>
      </c>
      <c r="AB1009" s="325">
        <v>0.0</v>
      </c>
    </row>
    <row r="1010" ht="15.75" customHeight="1">
      <c r="A1010" s="325">
        <v>1008.0</v>
      </c>
      <c r="B1010" s="325" t="s">
        <v>3933</v>
      </c>
      <c r="C1010" s="325" t="s">
        <v>3932</v>
      </c>
      <c r="D1010" s="325" t="s">
        <v>5182</v>
      </c>
      <c r="E1010" s="325">
        <v>65.0</v>
      </c>
      <c r="F1010" s="325">
        <v>274.0</v>
      </c>
      <c r="G1010" s="325">
        <v>82.7</v>
      </c>
      <c r="H1010" s="325">
        <v>6.2</v>
      </c>
      <c r="I1010" s="325"/>
      <c r="J1010" s="325"/>
      <c r="K1010" s="325">
        <v>1.2</v>
      </c>
      <c r="L1010" s="325">
        <v>8.6</v>
      </c>
      <c r="M1010" s="325">
        <v>7.8</v>
      </c>
      <c r="N1010" s="325">
        <v>0.8</v>
      </c>
      <c r="O1010" s="325">
        <v>1.3</v>
      </c>
      <c r="P1010" s="325">
        <v>67.0</v>
      </c>
      <c r="Q1010" s="325">
        <v>106.0</v>
      </c>
      <c r="R1010" s="325">
        <v>0.79</v>
      </c>
      <c r="S1010" s="325">
        <v>2.86</v>
      </c>
      <c r="T1010" s="325"/>
      <c r="U1010" s="325">
        <v>42.0</v>
      </c>
      <c r="V1010" s="325">
        <v>0.03</v>
      </c>
      <c r="W1010" s="325">
        <v>0.38</v>
      </c>
      <c r="X1010" s="325">
        <v>1.21</v>
      </c>
      <c r="Y1010" s="325">
        <v>23.04</v>
      </c>
      <c r="Z1010" s="325">
        <v>0.0</v>
      </c>
      <c r="AA1010" s="325">
        <v>29.0</v>
      </c>
      <c r="AB1010" s="325">
        <v>2.0</v>
      </c>
    </row>
    <row r="1011" ht="15.75" customHeight="1">
      <c r="A1011" s="325">
        <v>1009.0</v>
      </c>
      <c r="B1011" s="325" t="s">
        <v>3935</v>
      </c>
      <c r="C1011" s="325" t="s">
        <v>3934</v>
      </c>
      <c r="D1011" s="325" t="s">
        <v>5182</v>
      </c>
      <c r="E1011" s="325">
        <v>111.0</v>
      </c>
      <c r="F1011" s="325">
        <v>464.0</v>
      </c>
      <c r="G1011" s="325">
        <v>40.8</v>
      </c>
      <c r="H1011" s="325">
        <v>5.4</v>
      </c>
      <c r="I1011" s="325"/>
      <c r="J1011" s="325"/>
      <c r="K1011" s="325">
        <v>5.4</v>
      </c>
      <c r="L1011" s="325">
        <v>12.0</v>
      </c>
      <c r="M1011" s="325">
        <v>11.1</v>
      </c>
      <c r="N1011" s="325">
        <v>0.8</v>
      </c>
      <c r="O1011" s="325">
        <v>0.9</v>
      </c>
      <c r="P1011" s="325">
        <v>57.0</v>
      </c>
      <c r="Q1011" s="325">
        <v>105.0</v>
      </c>
      <c r="R1011" s="325">
        <v>1.09</v>
      </c>
      <c r="S1011" s="325">
        <v>0.87</v>
      </c>
      <c r="T1011" s="325"/>
      <c r="U1011" s="325">
        <v>25.0</v>
      </c>
      <c r="V1011" s="325">
        <v>0.15</v>
      </c>
      <c r="W1011" s="325">
        <v>0.17</v>
      </c>
      <c r="X1011" s="325">
        <v>0.82</v>
      </c>
      <c r="Y1011" s="325">
        <v>5.47</v>
      </c>
      <c r="Z1011" s="325">
        <v>0.0</v>
      </c>
      <c r="AA1011" s="325">
        <v>349.0</v>
      </c>
      <c r="AB1011" s="325">
        <v>1.0</v>
      </c>
    </row>
    <row r="1012" ht="15.75" customHeight="1">
      <c r="A1012" s="325">
        <v>1010.0</v>
      </c>
      <c r="B1012" s="325" t="s">
        <v>3428</v>
      </c>
      <c r="C1012" s="325" t="s">
        <v>3427</v>
      </c>
      <c r="D1012" s="325" t="s">
        <v>5182</v>
      </c>
      <c r="E1012" s="325">
        <v>39.0</v>
      </c>
      <c r="F1012" s="325">
        <v>164.0</v>
      </c>
      <c r="G1012" s="325">
        <v>8.3</v>
      </c>
      <c r="H1012" s="325">
        <v>2.5</v>
      </c>
      <c r="I1012" s="325"/>
      <c r="J1012" s="325"/>
      <c r="K1012" s="325">
        <v>2.8</v>
      </c>
      <c r="L1012" s="325">
        <v>0.9</v>
      </c>
      <c r="M1012" s="325">
        <v>0.9</v>
      </c>
      <c r="N1012" s="325">
        <v>0.0</v>
      </c>
      <c r="O1012" s="325">
        <v>0.6</v>
      </c>
      <c r="P1012" s="325">
        <v>111.0</v>
      </c>
      <c r="Q1012" s="325">
        <v>54.0</v>
      </c>
      <c r="R1012" s="325">
        <v>0.0</v>
      </c>
      <c r="S1012" s="325">
        <v>0.19</v>
      </c>
      <c r="T1012" s="325"/>
      <c r="U1012" s="325">
        <v>59.0</v>
      </c>
      <c r="V1012" s="325">
        <v>0.01</v>
      </c>
      <c r="W1012" s="325">
        <v>0.06</v>
      </c>
      <c r="X1012" s="325">
        <v>0.03</v>
      </c>
      <c r="Y1012" s="325">
        <v>0.04</v>
      </c>
      <c r="Z1012" s="325">
        <v>0.0</v>
      </c>
      <c r="AA1012" s="325">
        <v>0.0</v>
      </c>
      <c r="AB1012" s="325">
        <v>0.0</v>
      </c>
    </row>
    <row r="1013" ht="15.75" customHeight="1">
      <c r="A1013" s="325">
        <v>1011.0</v>
      </c>
      <c r="B1013" s="325" t="s">
        <v>4329</v>
      </c>
      <c r="C1013" s="325" t="s">
        <v>3427</v>
      </c>
      <c r="D1013" s="325" t="s">
        <v>5182</v>
      </c>
      <c r="E1013" s="325">
        <v>239.0</v>
      </c>
      <c r="F1013" s="325">
        <v>999.0</v>
      </c>
      <c r="G1013" s="325">
        <v>57.1</v>
      </c>
      <c r="H1013" s="325">
        <v>15.1</v>
      </c>
      <c r="I1013" s="325"/>
      <c r="J1013" s="325"/>
      <c r="K1013" s="325">
        <v>16.8</v>
      </c>
      <c r="L1013" s="325">
        <v>7.4</v>
      </c>
      <c r="M1013" s="325">
        <v>7.0</v>
      </c>
      <c r="N1013" s="325">
        <v>0.5</v>
      </c>
      <c r="O1013" s="325">
        <v>3.5</v>
      </c>
      <c r="P1013" s="325">
        <v>652.0</v>
      </c>
      <c r="Q1013" s="325">
        <v>331.0</v>
      </c>
      <c r="R1013" s="325">
        <v>0.08</v>
      </c>
      <c r="S1013" s="325">
        <v>1.22</v>
      </c>
      <c r="T1013" s="325"/>
      <c r="U1013" s="325">
        <v>349.0</v>
      </c>
      <c r="V1013" s="325">
        <v>0.05</v>
      </c>
      <c r="W1013" s="325">
        <v>0.37</v>
      </c>
      <c r="X1013" s="325">
        <v>0.37</v>
      </c>
      <c r="Y1013" s="325">
        <v>0.81</v>
      </c>
      <c r="Z1013" s="325">
        <v>0.0</v>
      </c>
      <c r="AA1013" s="325">
        <v>0.0</v>
      </c>
      <c r="AB1013" s="325">
        <v>0.0</v>
      </c>
    </row>
    <row r="1014" ht="15.75" customHeight="1">
      <c r="A1014" s="325">
        <v>1012.0</v>
      </c>
      <c r="B1014" s="325" t="s">
        <v>4615</v>
      </c>
      <c r="C1014" s="325" t="s">
        <v>3427</v>
      </c>
      <c r="D1014" s="325" t="s">
        <v>5182</v>
      </c>
      <c r="E1014" s="325">
        <v>175.0</v>
      </c>
      <c r="F1014" s="325">
        <v>733.0</v>
      </c>
      <c r="G1014" s="325">
        <v>62.3</v>
      </c>
      <c r="H1014" s="325">
        <v>9.0</v>
      </c>
      <c r="I1014" s="325"/>
      <c r="J1014" s="325"/>
      <c r="K1014" s="325">
        <v>8.6</v>
      </c>
      <c r="L1014" s="325">
        <v>17.9</v>
      </c>
      <c r="M1014" s="325">
        <v>16.3</v>
      </c>
      <c r="N1014" s="325">
        <v>1.6</v>
      </c>
      <c r="O1014" s="325">
        <v>2.1</v>
      </c>
      <c r="P1014" s="325">
        <v>321.0</v>
      </c>
      <c r="Q1014" s="325">
        <v>219.0</v>
      </c>
      <c r="R1014" s="325">
        <v>0.27</v>
      </c>
      <c r="S1014" s="325">
        <v>1.0</v>
      </c>
      <c r="T1014" s="325"/>
      <c r="U1014" s="325">
        <v>170.0</v>
      </c>
      <c r="V1014" s="325">
        <v>0.1</v>
      </c>
      <c r="W1014" s="325">
        <v>0.22</v>
      </c>
      <c r="X1014" s="325">
        <v>0.92</v>
      </c>
      <c r="Y1014" s="325">
        <v>2.86</v>
      </c>
      <c r="Z1014" s="325">
        <v>0.0</v>
      </c>
      <c r="AA1014" s="325">
        <v>0.0</v>
      </c>
      <c r="AB1014" s="325">
        <v>0.0</v>
      </c>
    </row>
    <row r="1015" ht="15.75" customHeight="1">
      <c r="A1015" s="325">
        <v>1013.0</v>
      </c>
      <c r="B1015" s="325" t="s">
        <v>3430</v>
      </c>
      <c r="C1015" s="325" t="s">
        <v>3429</v>
      </c>
      <c r="D1015" s="325" t="s">
        <v>5182</v>
      </c>
      <c r="E1015" s="325">
        <v>57.0</v>
      </c>
      <c r="F1015" s="325">
        <v>237.0</v>
      </c>
      <c r="G1015" s="325">
        <v>16.0</v>
      </c>
      <c r="H1015" s="325">
        <v>1.8</v>
      </c>
      <c r="I1015" s="325"/>
      <c r="J1015" s="325"/>
      <c r="K1015" s="325">
        <v>1.9</v>
      </c>
      <c r="L1015" s="325">
        <v>8.2</v>
      </c>
      <c r="M1015" s="325">
        <v>7.9</v>
      </c>
      <c r="N1015" s="325">
        <v>0.3</v>
      </c>
      <c r="O1015" s="325">
        <v>0.4</v>
      </c>
      <c r="P1015" s="325">
        <v>21.0</v>
      </c>
      <c r="Q1015" s="325">
        <v>36.0</v>
      </c>
      <c r="R1015" s="325">
        <v>0.2</v>
      </c>
      <c r="S1015" s="325">
        <v>0.27</v>
      </c>
      <c r="T1015" s="325"/>
      <c r="U1015" s="325">
        <v>10.0</v>
      </c>
      <c r="V1015" s="325">
        <v>0.02</v>
      </c>
      <c r="W1015" s="325">
        <v>0.05</v>
      </c>
      <c r="X1015" s="325">
        <v>0.35</v>
      </c>
      <c r="Y1015" s="325">
        <v>1.48</v>
      </c>
      <c r="Z1015" s="325">
        <v>0.0</v>
      </c>
      <c r="AA1015" s="325">
        <v>157.0</v>
      </c>
      <c r="AB1015" s="325">
        <v>0.0</v>
      </c>
    </row>
    <row r="1016" ht="15.75" customHeight="1">
      <c r="A1016" s="325">
        <v>1014.0</v>
      </c>
      <c r="B1016" s="325" t="s">
        <v>3936</v>
      </c>
      <c r="C1016" s="325" t="s">
        <v>3429</v>
      </c>
      <c r="D1016" s="325" t="s">
        <v>5182</v>
      </c>
      <c r="E1016" s="325">
        <v>75.0</v>
      </c>
      <c r="F1016" s="325">
        <v>314.0</v>
      </c>
      <c r="G1016" s="325">
        <v>62.5</v>
      </c>
      <c r="H1016" s="325">
        <v>5.0</v>
      </c>
      <c r="I1016" s="325"/>
      <c r="J1016" s="325"/>
      <c r="K1016" s="325">
        <v>1.4</v>
      </c>
      <c r="L1016" s="325">
        <v>11.3</v>
      </c>
      <c r="M1016" s="325">
        <v>10.4</v>
      </c>
      <c r="N1016" s="325">
        <v>0.8</v>
      </c>
      <c r="O1016" s="325">
        <v>1.5</v>
      </c>
      <c r="P1016" s="325">
        <v>58.0</v>
      </c>
      <c r="Q1016" s="325">
        <v>83.0</v>
      </c>
      <c r="R1016" s="325">
        <v>0.29</v>
      </c>
      <c r="S1016" s="325">
        <v>0.82</v>
      </c>
      <c r="T1016" s="325"/>
      <c r="U1016" s="325">
        <v>124.0</v>
      </c>
      <c r="V1016" s="325">
        <v>0.06</v>
      </c>
      <c r="W1016" s="325">
        <v>0.1</v>
      </c>
      <c r="X1016" s="325">
        <v>0.9</v>
      </c>
      <c r="Y1016" s="325">
        <v>6.31</v>
      </c>
      <c r="Z1016" s="325">
        <v>0.0</v>
      </c>
      <c r="AA1016" s="325">
        <v>44.0</v>
      </c>
      <c r="AB1016" s="325">
        <v>9.0</v>
      </c>
    </row>
    <row r="1017" ht="15.75" customHeight="1">
      <c r="A1017" s="325">
        <v>1015.0</v>
      </c>
      <c r="B1017" s="325" t="s">
        <v>4330</v>
      </c>
      <c r="C1017" s="325" t="s">
        <v>3429</v>
      </c>
      <c r="D1017" s="325" t="s">
        <v>5182</v>
      </c>
      <c r="E1017" s="325">
        <v>68.0</v>
      </c>
      <c r="F1017" s="325">
        <v>286.0</v>
      </c>
      <c r="G1017" s="325">
        <v>36.6</v>
      </c>
      <c r="H1017" s="325">
        <v>3.5</v>
      </c>
      <c r="I1017" s="325"/>
      <c r="J1017" s="325"/>
      <c r="K1017" s="325">
        <v>0.9</v>
      </c>
      <c r="L1017" s="325">
        <v>11.7</v>
      </c>
      <c r="M1017" s="325">
        <v>11.1</v>
      </c>
      <c r="N1017" s="325">
        <v>0.6</v>
      </c>
      <c r="O1017" s="325">
        <v>0.6</v>
      </c>
      <c r="P1017" s="325">
        <v>25.0</v>
      </c>
      <c r="Q1017" s="325">
        <v>59.0</v>
      </c>
      <c r="R1017" s="325">
        <v>0.36</v>
      </c>
      <c r="S1017" s="325">
        <v>0.4</v>
      </c>
      <c r="T1017" s="325"/>
      <c r="U1017" s="325">
        <v>58.0</v>
      </c>
      <c r="V1017" s="325">
        <v>0.04</v>
      </c>
      <c r="W1017" s="325">
        <v>0.06</v>
      </c>
      <c r="X1017" s="325">
        <v>0.67</v>
      </c>
      <c r="Y1017" s="325">
        <v>4.54</v>
      </c>
      <c r="Z1017" s="325">
        <v>0.0</v>
      </c>
      <c r="AA1017" s="325">
        <v>129.0</v>
      </c>
      <c r="AB1017" s="325">
        <v>4.0</v>
      </c>
    </row>
    <row r="1018" ht="15.75" customHeight="1">
      <c r="A1018" s="325">
        <v>1016.0</v>
      </c>
      <c r="B1018" s="325" t="s">
        <v>3432</v>
      </c>
      <c r="C1018" s="325" t="s">
        <v>3431</v>
      </c>
      <c r="D1018" s="325" t="s">
        <v>5182</v>
      </c>
      <c r="E1018" s="325">
        <v>27.0</v>
      </c>
      <c r="F1018" s="325">
        <v>115.0</v>
      </c>
      <c r="G1018" s="325">
        <v>14.0</v>
      </c>
      <c r="H1018" s="325">
        <v>1.9</v>
      </c>
      <c r="I1018" s="325"/>
      <c r="J1018" s="325"/>
      <c r="K1018" s="325">
        <v>0.3</v>
      </c>
      <c r="L1018" s="325">
        <v>4.4</v>
      </c>
      <c r="M1018" s="325">
        <v>4.3</v>
      </c>
      <c r="N1018" s="325">
        <v>0.1</v>
      </c>
      <c r="O1018" s="325">
        <v>0.3</v>
      </c>
      <c r="P1018" s="325">
        <v>5.0</v>
      </c>
      <c r="Q1018" s="325">
        <v>24.0</v>
      </c>
      <c r="R1018" s="325">
        <v>0.07</v>
      </c>
      <c r="S1018" s="325">
        <v>0.2</v>
      </c>
      <c r="T1018" s="325"/>
      <c r="U1018" s="325">
        <v>0.0</v>
      </c>
      <c r="V1018" s="325">
        <v>0.03</v>
      </c>
      <c r="W1018" s="325">
        <v>0.04</v>
      </c>
      <c r="X1018" s="325">
        <v>0.34</v>
      </c>
      <c r="Y1018" s="325">
        <v>1.33</v>
      </c>
      <c r="Z1018" s="325">
        <v>0.0</v>
      </c>
      <c r="AA1018" s="325">
        <v>25.0</v>
      </c>
      <c r="AB1018" s="325">
        <v>0.0</v>
      </c>
    </row>
    <row r="1019" ht="15.75" customHeight="1">
      <c r="A1019" s="325">
        <v>1017.0</v>
      </c>
      <c r="B1019" s="325" t="s">
        <v>4331</v>
      </c>
      <c r="C1019" s="325" t="s">
        <v>3431</v>
      </c>
      <c r="D1019" s="325" t="s">
        <v>5182</v>
      </c>
      <c r="E1019" s="325">
        <v>36.0</v>
      </c>
      <c r="F1019" s="325">
        <v>152.0</v>
      </c>
      <c r="G1019" s="325">
        <v>23.7</v>
      </c>
      <c r="H1019" s="325">
        <v>2.6</v>
      </c>
      <c r="I1019" s="325"/>
      <c r="J1019" s="325"/>
      <c r="K1019" s="325">
        <v>1.3</v>
      </c>
      <c r="L1019" s="325">
        <v>4.0</v>
      </c>
      <c r="M1019" s="325">
        <v>3.5</v>
      </c>
      <c r="N1019" s="325">
        <v>0.4</v>
      </c>
      <c r="O1019" s="325">
        <v>0.4</v>
      </c>
      <c r="P1019" s="325">
        <v>33.0</v>
      </c>
      <c r="Q1019" s="325">
        <v>47.0</v>
      </c>
      <c r="R1019" s="325">
        <v>0.14</v>
      </c>
      <c r="S1019" s="325">
        <v>0.2</v>
      </c>
      <c r="T1019" s="325"/>
      <c r="U1019" s="325">
        <v>21.0</v>
      </c>
      <c r="V1019" s="325">
        <v>0.02</v>
      </c>
      <c r="W1019" s="325">
        <v>0.1</v>
      </c>
      <c r="X1019" s="325">
        <v>0.94</v>
      </c>
      <c r="Y1019" s="325">
        <v>2.98</v>
      </c>
      <c r="Z1019" s="325">
        <v>0.0</v>
      </c>
      <c r="AA1019" s="325">
        <v>159.0</v>
      </c>
      <c r="AB1019" s="325">
        <v>4.0</v>
      </c>
    </row>
    <row r="1020" ht="15.75" customHeight="1">
      <c r="A1020" s="325">
        <v>1018.0</v>
      </c>
      <c r="B1020" s="325" t="s">
        <v>4616</v>
      </c>
      <c r="C1020" s="325" t="s">
        <v>3431</v>
      </c>
      <c r="D1020" s="325" t="s">
        <v>5182</v>
      </c>
      <c r="E1020" s="325">
        <v>49.0</v>
      </c>
      <c r="F1020" s="325">
        <v>206.0</v>
      </c>
      <c r="G1020" s="325">
        <v>19.1</v>
      </c>
      <c r="H1020" s="325">
        <v>2.1</v>
      </c>
      <c r="I1020" s="325"/>
      <c r="J1020" s="325"/>
      <c r="K1020" s="325">
        <v>0.3</v>
      </c>
      <c r="L1020" s="325">
        <v>10.3</v>
      </c>
      <c r="M1020" s="325">
        <v>8.0</v>
      </c>
      <c r="N1020" s="325">
        <v>0.5</v>
      </c>
      <c r="O1020" s="325">
        <v>0.3</v>
      </c>
      <c r="P1020" s="325">
        <v>13.0</v>
      </c>
      <c r="Q1020" s="325">
        <v>32.0</v>
      </c>
      <c r="R1020" s="325">
        <v>0.17</v>
      </c>
      <c r="S1020" s="325">
        <v>0.65</v>
      </c>
      <c r="T1020" s="325"/>
      <c r="U1020" s="325">
        <v>2.0</v>
      </c>
      <c r="V1020" s="325">
        <v>0.03</v>
      </c>
      <c r="W1020" s="325">
        <v>0.05</v>
      </c>
      <c r="X1020" s="325">
        <v>0.28</v>
      </c>
      <c r="Y1020" s="325">
        <v>1.24</v>
      </c>
      <c r="Z1020" s="325">
        <v>0.0</v>
      </c>
      <c r="AA1020" s="325">
        <v>281.0</v>
      </c>
      <c r="AB1020" s="325">
        <v>8.0</v>
      </c>
    </row>
    <row r="1021" ht="15.75" customHeight="1">
      <c r="A1021" s="325">
        <v>1019.0</v>
      </c>
      <c r="B1021" s="325" t="s">
        <v>3938</v>
      </c>
      <c r="C1021" s="325" t="s">
        <v>3937</v>
      </c>
      <c r="D1021" s="325" t="s">
        <v>5182</v>
      </c>
      <c r="E1021" s="325">
        <v>53.0</v>
      </c>
      <c r="F1021" s="325">
        <v>223.0</v>
      </c>
      <c r="G1021" s="325">
        <v>21.4</v>
      </c>
      <c r="H1021" s="325">
        <v>1.6</v>
      </c>
      <c r="I1021" s="325"/>
      <c r="J1021" s="325"/>
      <c r="K1021" s="325">
        <v>1.6</v>
      </c>
      <c r="L1021" s="325">
        <v>8.3</v>
      </c>
      <c r="M1021" s="325">
        <v>8.0</v>
      </c>
      <c r="N1021" s="325">
        <v>0.4</v>
      </c>
      <c r="O1021" s="325">
        <v>0.4</v>
      </c>
      <c r="P1021" s="325">
        <v>15.0</v>
      </c>
      <c r="Q1021" s="325">
        <v>35.0</v>
      </c>
      <c r="R1021" s="325">
        <v>0.14</v>
      </c>
      <c r="S1021" s="325">
        <v>0.4</v>
      </c>
      <c r="T1021" s="325"/>
      <c r="U1021" s="325">
        <v>8.0</v>
      </c>
      <c r="V1021" s="325">
        <v>0.04</v>
      </c>
      <c r="W1021" s="325">
        <v>0.05</v>
      </c>
      <c r="X1021" s="325">
        <v>0.38</v>
      </c>
      <c r="Y1021" s="325">
        <v>2.22</v>
      </c>
      <c r="Z1021" s="325">
        <v>0.0</v>
      </c>
      <c r="AA1021" s="325">
        <v>260.0</v>
      </c>
      <c r="AB1021" s="325">
        <v>6.0</v>
      </c>
    </row>
    <row r="1022" ht="15.75" customHeight="1">
      <c r="A1022" s="325">
        <v>1020.0</v>
      </c>
      <c r="B1022" s="325" t="s">
        <v>3940</v>
      </c>
      <c r="C1022" s="325" t="s">
        <v>3939</v>
      </c>
      <c r="D1022" s="325" t="s">
        <v>5182</v>
      </c>
      <c r="E1022" s="325">
        <v>45.0</v>
      </c>
      <c r="F1022" s="325">
        <v>187.0</v>
      </c>
      <c r="G1022" s="325">
        <v>24.8</v>
      </c>
      <c r="H1022" s="325">
        <v>2.2</v>
      </c>
      <c r="I1022" s="325"/>
      <c r="J1022" s="325"/>
      <c r="K1022" s="325">
        <v>0.7</v>
      </c>
      <c r="L1022" s="325">
        <v>6.9</v>
      </c>
      <c r="M1022" s="325">
        <v>5.2</v>
      </c>
      <c r="N1022" s="325">
        <v>0.2</v>
      </c>
      <c r="O1022" s="325">
        <v>0.5</v>
      </c>
      <c r="P1022" s="325">
        <v>20.0</v>
      </c>
      <c r="Q1022" s="325">
        <v>38.0</v>
      </c>
      <c r="R1022" s="325">
        <v>0.25</v>
      </c>
      <c r="S1022" s="325">
        <v>0.57</v>
      </c>
      <c r="T1022" s="325"/>
      <c r="U1022" s="325">
        <v>13.0</v>
      </c>
      <c r="V1022" s="325">
        <v>0.02</v>
      </c>
      <c r="W1022" s="325">
        <v>0.08</v>
      </c>
      <c r="X1022" s="325">
        <v>0.42</v>
      </c>
      <c r="Y1022" s="325">
        <v>1.97</v>
      </c>
      <c r="Z1022" s="325">
        <v>0.0</v>
      </c>
      <c r="AA1022" s="325">
        <v>136.0</v>
      </c>
      <c r="AB1022" s="325">
        <v>5.0</v>
      </c>
    </row>
    <row r="1023" ht="15.75" customHeight="1">
      <c r="A1023" s="325">
        <v>1021.0</v>
      </c>
      <c r="B1023" s="325" t="s">
        <v>4332</v>
      </c>
      <c r="C1023" s="325" t="s">
        <v>3939</v>
      </c>
      <c r="D1023" s="325" t="s">
        <v>5182</v>
      </c>
      <c r="E1023" s="325">
        <v>48.0</v>
      </c>
      <c r="F1023" s="325">
        <v>203.0</v>
      </c>
      <c r="G1023" s="325">
        <v>19.1</v>
      </c>
      <c r="H1023" s="325">
        <v>1.8</v>
      </c>
      <c r="I1023" s="325"/>
      <c r="J1023" s="325"/>
      <c r="K1023" s="325">
        <v>0.5</v>
      </c>
      <c r="L1023" s="325">
        <v>9.2</v>
      </c>
      <c r="M1023" s="325">
        <v>8.8</v>
      </c>
      <c r="N1023" s="325">
        <v>0.3</v>
      </c>
      <c r="O1023" s="325">
        <v>0.3</v>
      </c>
      <c r="P1023" s="325">
        <v>14.0</v>
      </c>
      <c r="Q1023" s="325">
        <v>33.0</v>
      </c>
      <c r="R1023" s="325">
        <v>0.25</v>
      </c>
      <c r="S1023" s="325">
        <v>0.4</v>
      </c>
      <c r="T1023" s="325"/>
      <c r="U1023" s="325">
        <v>27.0</v>
      </c>
      <c r="V1023" s="325">
        <v>0.02</v>
      </c>
      <c r="W1023" s="325">
        <v>0.06</v>
      </c>
      <c r="X1023" s="325">
        <v>0.43</v>
      </c>
      <c r="Y1023" s="325">
        <v>1.77</v>
      </c>
      <c r="Z1023" s="325">
        <v>0.0</v>
      </c>
      <c r="AA1023" s="325">
        <v>255.0</v>
      </c>
      <c r="AB1023" s="325">
        <v>4.0</v>
      </c>
    </row>
    <row r="1024" ht="15.75" customHeight="1">
      <c r="A1024" s="325">
        <v>1022.0</v>
      </c>
      <c r="B1024" s="325" t="s">
        <v>4617</v>
      </c>
      <c r="C1024" s="325" t="s">
        <v>3939</v>
      </c>
      <c r="D1024" s="325" t="s">
        <v>5182</v>
      </c>
      <c r="E1024" s="325">
        <v>62.0</v>
      </c>
      <c r="F1024" s="325">
        <v>261.0</v>
      </c>
      <c r="G1024" s="325">
        <v>30.0</v>
      </c>
      <c r="H1024" s="325">
        <v>3.4</v>
      </c>
      <c r="I1024" s="325"/>
      <c r="J1024" s="325"/>
      <c r="K1024" s="325">
        <v>2.5</v>
      </c>
      <c r="L1024" s="325">
        <v>6.7</v>
      </c>
      <c r="M1024" s="325">
        <v>5.9</v>
      </c>
      <c r="N1024" s="325">
        <v>0.3</v>
      </c>
      <c r="O1024" s="325">
        <v>0.6</v>
      </c>
      <c r="P1024" s="325">
        <v>35.0</v>
      </c>
      <c r="Q1024" s="325">
        <v>60.0</v>
      </c>
      <c r="R1024" s="325">
        <v>0.43</v>
      </c>
      <c r="S1024" s="325">
        <v>1.01</v>
      </c>
      <c r="T1024" s="325"/>
      <c r="U1024" s="325">
        <v>27.0</v>
      </c>
      <c r="V1024" s="325">
        <v>0.02</v>
      </c>
      <c r="W1024" s="325">
        <v>0.17</v>
      </c>
      <c r="X1024" s="325">
        <v>0.54</v>
      </c>
      <c r="Y1024" s="325">
        <v>2.54</v>
      </c>
      <c r="Z1024" s="325">
        <v>0.0</v>
      </c>
      <c r="AA1024" s="325">
        <v>110.0</v>
      </c>
      <c r="AB1024" s="325">
        <v>2.0</v>
      </c>
    </row>
    <row r="1025" ht="15.75" customHeight="1">
      <c r="A1025" s="325">
        <v>1023.0</v>
      </c>
      <c r="B1025" s="325" t="s">
        <v>4334</v>
      </c>
      <c r="C1025" s="325" t="s">
        <v>4333</v>
      </c>
      <c r="D1025" s="325" t="s">
        <v>5182</v>
      </c>
      <c r="E1025" s="325">
        <v>31.0</v>
      </c>
      <c r="F1025" s="325">
        <v>132.0</v>
      </c>
      <c r="G1025" s="325">
        <v>14.8</v>
      </c>
      <c r="H1025" s="325">
        <v>1.5</v>
      </c>
      <c r="I1025" s="325"/>
      <c r="J1025" s="325"/>
      <c r="K1025" s="325">
        <v>0.4</v>
      </c>
      <c r="L1025" s="325">
        <v>5.9</v>
      </c>
      <c r="M1025" s="325">
        <v>5.4</v>
      </c>
      <c r="N1025" s="325">
        <v>0.5</v>
      </c>
      <c r="O1025" s="325">
        <v>0.2</v>
      </c>
      <c r="P1025" s="325">
        <v>13.0</v>
      </c>
      <c r="Q1025" s="325">
        <v>24.0</v>
      </c>
      <c r="R1025" s="325">
        <v>0.13</v>
      </c>
      <c r="S1025" s="325">
        <v>0.43</v>
      </c>
      <c r="T1025" s="325"/>
      <c r="U1025" s="325">
        <v>7.0</v>
      </c>
      <c r="V1025" s="325">
        <v>0.03</v>
      </c>
      <c r="W1025" s="325">
        <v>0.04</v>
      </c>
      <c r="X1025" s="325">
        <v>0.21</v>
      </c>
      <c r="Y1025" s="325">
        <v>2.98</v>
      </c>
      <c r="Z1025" s="325">
        <v>0.0</v>
      </c>
      <c r="AA1025" s="325">
        <v>28.0</v>
      </c>
      <c r="AB1025" s="325">
        <v>0.0</v>
      </c>
    </row>
    <row r="1026" ht="15.75" customHeight="1">
      <c r="A1026" s="325">
        <v>1024.0</v>
      </c>
      <c r="B1026" s="325" t="s">
        <v>4618</v>
      </c>
      <c r="C1026" s="325" t="s">
        <v>4333</v>
      </c>
      <c r="D1026" s="325" t="s">
        <v>5182</v>
      </c>
      <c r="E1026" s="325">
        <v>47.0</v>
      </c>
      <c r="F1026" s="325">
        <v>197.0</v>
      </c>
      <c r="G1026" s="325">
        <v>26.5</v>
      </c>
      <c r="H1026" s="325">
        <v>1.7</v>
      </c>
      <c r="I1026" s="325"/>
      <c r="J1026" s="325"/>
      <c r="K1026" s="325">
        <v>0.5</v>
      </c>
      <c r="L1026" s="325">
        <v>9.2</v>
      </c>
      <c r="M1026" s="325">
        <v>8.6</v>
      </c>
      <c r="N1026" s="325">
        <v>0.6</v>
      </c>
      <c r="O1026" s="325">
        <v>0.4</v>
      </c>
      <c r="P1026" s="325">
        <v>23.0</v>
      </c>
      <c r="Q1026" s="325">
        <v>32.0</v>
      </c>
      <c r="R1026" s="325">
        <v>0.17</v>
      </c>
      <c r="S1026" s="325">
        <v>0.57</v>
      </c>
      <c r="T1026" s="325"/>
      <c r="U1026" s="325">
        <v>17.0</v>
      </c>
      <c r="V1026" s="325">
        <v>0.03</v>
      </c>
      <c r="W1026" s="325">
        <v>0.05</v>
      </c>
      <c r="X1026" s="325">
        <v>0.38</v>
      </c>
      <c r="Y1026" s="325">
        <v>3.37</v>
      </c>
      <c r="Z1026" s="325">
        <v>0.0</v>
      </c>
      <c r="AA1026" s="325">
        <v>277.0</v>
      </c>
      <c r="AB1026" s="325">
        <v>0.0</v>
      </c>
    </row>
    <row r="1027" ht="15.75" customHeight="1">
      <c r="A1027" s="325">
        <v>1025.0</v>
      </c>
      <c r="B1027" s="325" t="s">
        <v>3768</v>
      </c>
      <c r="C1027" s="325" t="s">
        <v>3767</v>
      </c>
      <c r="D1027" s="325" t="s">
        <v>5182</v>
      </c>
      <c r="E1027" s="325">
        <v>42.0</v>
      </c>
      <c r="F1027" s="325">
        <v>176.0</v>
      </c>
      <c r="G1027" s="325">
        <v>30.8</v>
      </c>
      <c r="H1027" s="325">
        <v>3.6</v>
      </c>
      <c r="I1027" s="325"/>
      <c r="J1027" s="325"/>
      <c r="K1027" s="325">
        <v>1.2</v>
      </c>
      <c r="L1027" s="325">
        <v>4.3</v>
      </c>
      <c r="M1027" s="325">
        <v>3.9</v>
      </c>
      <c r="N1027" s="325">
        <v>0.3</v>
      </c>
      <c r="O1027" s="325">
        <v>0.5</v>
      </c>
      <c r="P1027" s="325">
        <v>18.0</v>
      </c>
      <c r="Q1027" s="325">
        <v>55.0</v>
      </c>
      <c r="R1027" s="325">
        <v>0.21</v>
      </c>
      <c r="S1027" s="325">
        <v>0.33</v>
      </c>
      <c r="T1027" s="325"/>
      <c r="U1027" s="325">
        <v>17.0</v>
      </c>
      <c r="V1027" s="325">
        <v>0.02</v>
      </c>
      <c r="W1027" s="325">
        <v>0.13</v>
      </c>
      <c r="X1027" s="325">
        <v>0.46</v>
      </c>
      <c r="Y1027" s="325">
        <v>2.85</v>
      </c>
      <c r="Z1027" s="325">
        <v>0.0</v>
      </c>
      <c r="AA1027" s="325">
        <v>71.0</v>
      </c>
      <c r="AB1027" s="325">
        <v>2.0</v>
      </c>
    </row>
    <row r="1028" ht="15.75" customHeight="1">
      <c r="A1028" s="325">
        <v>1026.0</v>
      </c>
      <c r="B1028" s="325" t="s">
        <v>3941</v>
      </c>
      <c r="C1028" s="325" t="s">
        <v>3767</v>
      </c>
      <c r="D1028" s="325" t="s">
        <v>5182</v>
      </c>
      <c r="E1028" s="325">
        <v>59.0</v>
      </c>
      <c r="F1028" s="325">
        <v>245.0</v>
      </c>
      <c r="G1028" s="325">
        <v>29.8</v>
      </c>
      <c r="H1028" s="325">
        <v>2.7</v>
      </c>
      <c r="I1028" s="325"/>
      <c r="J1028" s="325"/>
      <c r="K1028" s="325">
        <v>0.6</v>
      </c>
      <c r="L1028" s="325">
        <v>10.5</v>
      </c>
      <c r="M1028" s="325">
        <v>9.7</v>
      </c>
      <c r="N1028" s="325">
        <v>0.8</v>
      </c>
      <c r="O1028" s="325">
        <v>0.5</v>
      </c>
      <c r="P1028" s="325">
        <v>15.0</v>
      </c>
      <c r="Q1028" s="325">
        <v>48.0</v>
      </c>
      <c r="R1028" s="325">
        <v>0.25</v>
      </c>
      <c r="S1028" s="325">
        <v>0.35</v>
      </c>
      <c r="T1028" s="325"/>
      <c r="U1028" s="325">
        <v>30.0</v>
      </c>
      <c r="V1028" s="325">
        <v>0.04</v>
      </c>
      <c r="W1028" s="325">
        <v>0.11</v>
      </c>
      <c r="X1028" s="325">
        <v>0.66</v>
      </c>
      <c r="Y1028" s="325">
        <v>4.52</v>
      </c>
      <c r="Z1028" s="325">
        <v>0.0</v>
      </c>
      <c r="AA1028" s="325">
        <v>84.0</v>
      </c>
      <c r="AB1028" s="325">
        <v>2.0</v>
      </c>
    </row>
    <row r="1029" ht="15.75" customHeight="1">
      <c r="A1029" s="325">
        <v>1027.0</v>
      </c>
      <c r="B1029" s="325" t="s">
        <v>4335</v>
      </c>
      <c r="C1029" s="325" t="s">
        <v>3767</v>
      </c>
      <c r="D1029" s="325" t="s">
        <v>5182</v>
      </c>
      <c r="E1029" s="325">
        <v>39.0</v>
      </c>
      <c r="F1029" s="325">
        <v>163.0</v>
      </c>
      <c r="G1029" s="325">
        <v>11.4</v>
      </c>
      <c r="H1029" s="325">
        <v>1.7</v>
      </c>
      <c r="I1029" s="325"/>
      <c r="J1029" s="325"/>
      <c r="K1029" s="325">
        <v>0.8</v>
      </c>
      <c r="L1029" s="325">
        <v>6.5</v>
      </c>
      <c r="M1029" s="325">
        <v>6.1</v>
      </c>
      <c r="N1029" s="325">
        <v>0.4</v>
      </c>
      <c r="O1029" s="325">
        <v>0.3</v>
      </c>
      <c r="P1029" s="325">
        <v>17.0</v>
      </c>
      <c r="Q1029" s="325">
        <v>33.0</v>
      </c>
      <c r="R1029" s="325">
        <v>0.15</v>
      </c>
      <c r="S1029" s="325">
        <v>0.45</v>
      </c>
      <c r="T1029" s="325"/>
      <c r="U1029" s="325">
        <v>18.0</v>
      </c>
      <c r="V1029" s="325">
        <v>0.02</v>
      </c>
      <c r="W1029" s="325">
        <v>0.08</v>
      </c>
      <c r="X1029" s="325">
        <v>0.21</v>
      </c>
      <c r="Y1029" s="325">
        <v>0.62</v>
      </c>
      <c r="Z1029" s="325">
        <v>0.0</v>
      </c>
      <c r="AA1029" s="325">
        <v>0.0</v>
      </c>
      <c r="AB1029" s="325">
        <v>1.0</v>
      </c>
    </row>
    <row r="1030" ht="15.75" customHeight="1">
      <c r="A1030" s="325">
        <v>1028.0</v>
      </c>
      <c r="B1030" s="325" t="s">
        <v>3434</v>
      </c>
      <c r="C1030" s="325" t="s">
        <v>3433</v>
      </c>
      <c r="D1030" s="325" t="s">
        <v>5182</v>
      </c>
      <c r="E1030" s="325">
        <v>48.0</v>
      </c>
      <c r="F1030" s="325">
        <v>203.0</v>
      </c>
      <c r="G1030" s="325">
        <v>32.7</v>
      </c>
      <c r="H1030" s="325">
        <v>2.7</v>
      </c>
      <c r="I1030" s="325"/>
      <c r="J1030" s="325"/>
      <c r="K1030" s="325">
        <v>1.3</v>
      </c>
      <c r="L1030" s="325">
        <v>6.9</v>
      </c>
      <c r="M1030" s="325">
        <v>6.3</v>
      </c>
      <c r="N1030" s="325">
        <v>0.6</v>
      </c>
      <c r="O1030" s="325">
        <v>0.4</v>
      </c>
      <c r="P1030" s="325">
        <v>24.0</v>
      </c>
      <c r="Q1030" s="325">
        <v>50.0</v>
      </c>
      <c r="R1030" s="325">
        <v>0.21</v>
      </c>
      <c r="S1030" s="325">
        <v>0.48</v>
      </c>
      <c r="T1030" s="325"/>
      <c r="U1030" s="325">
        <v>39.0</v>
      </c>
      <c r="V1030" s="325">
        <v>0.03</v>
      </c>
      <c r="W1030" s="325">
        <v>0.06</v>
      </c>
      <c r="X1030" s="325">
        <v>0.4</v>
      </c>
      <c r="Y1030" s="325">
        <v>3.46</v>
      </c>
      <c r="Z1030" s="325">
        <v>0.0</v>
      </c>
      <c r="AA1030" s="325">
        <v>237.0</v>
      </c>
      <c r="AB1030" s="325">
        <v>5.0</v>
      </c>
    </row>
    <row r="1031" ht="15.75" customHeight="1">
      <c r="A1031" s="325">
        <v>1029.0</v>
      </c>
      <c r="B1031" s="325" t="s">
        <v>3769</v>
      </c>
      <c r="C1031" s="325" t="s">
        <v>3433</v>
      </c>
      <c r="D1031" s="325" t="s">
        <v>5182</v>
      </c>
      <c r="E1031" s="325">
        <v>72.0</v>
      </c>
      <c r="F1031" s="325">
        <v>302.0</v>
      </c>
      <c r="G1031" s="325">
        <v>39.8</v>
      </c>
      <c r="H1031" s="325">
        <v>3.7</v>
      </c>
      <c r="I1031" s="325"/>
      <c r="J1031" s="325"/>
      <c r="K1031" s="325">
        <v>1.6</v>
      </c>
      <c r="L1031" s="325">
        <v>11.0</v>
      </c>
      <c r="M1031" s="325">
        <v>10.4</v>
      </c>
      <c r="N1031" s="325">
        <v>0.6</v>
      </c>
      <c r="O1031" s="325">
        <v>0.5</v>
      </c>
      <c r="P1031" s="325">
        <v>12.0</v>
      </c>
      <c r="Q1031" s="325">
        <v>55.0</v>
      </c>
      <c r="R1031" s="325">
        <v>0.31</v>
      </c>
      <c r="S1031" s="325">
        <v>0.44</v>
      </c>
      <c r="T1031" s="325"/>
      <c r="U1031" s="325">
        <v>53.0</v>
      </c>
      <c r="V1031" s="325">
        <v>0.04</v>
      </c>
      <c r="W1031" s="325">
        <v>0.04</v>
      </c>
      <c r="X1031" s="325">
        <v>0.92</v>
      </c>
      <c r="Y1031" s="325">
        <v>3.0</v>
      </c>
      <c r="Z1031" s="325">
        <v>0.0</v>
      </c>
      <c r="AA1031" s="325">
        <v>119.0</v>
      </c>
      <c r="AB1031" s="325">
        <v>3.0</v>
      </c>
    </row>
    <row r="1032" ht="15.75" customHeight="1">
      <c r="A1032" s="325">
        <v>1030.0</v>
      </c>
      <c r="B1032" s="325" t="s">
        <v>3942</v>
      </c>
      <c r="C1032" s="325" t="s">
        <v>3433</v>
      </c>
      <c r="D1032" s="325" t="s">
        <v>5182</v>
      </c>
      <c r="E1032" s="325">
        <v>48.0</v>
      </c>
      <c r="F1032" s="325">
        <v>201.0</v>
      </c>
      <c r="G1032" s="325">
        <v>21.3</v>
      </c>
      <c r="H1032" s="325">
        <v>2.4</v>
      </c>
      <c r="I1032" s="325"/>
      <c r="J1032" s="325"/>
      <c r="K1032" s="325">
        <v>1.2</v>
      </c>
      <c r="L1032" s="325">
        <v>7.1</v>
      </c>
      <c r="M1032" s="325">
        <v>6.5</v>
      </c>
      <c r="N1032" s="325">
        <v>0.4</v>
      </c>
      <c r="O1032" s="325">
        <v>0.4</v>
      </c>
      <c r="P1032" s="325">
        <v>26.0</v>
      </c>
      <c r="Q1032" s="325">
        <v>38.0</v>
      </c>
      <c r="R1032" s="325">
        <v>0.19</v>
      </c>
      <c r="S1032" s="325">
        <v>0.43</v>
      </c>
      <c r="T1032" s="325"/>
      <c r="U1032" s="325">
        <v>27.0</v>
      </c>
      <c r="V1032" s="325">
        <v>0.02</v>
      </c>
      <c r="W1032" s="325">
        <v>0.05</v>
      </c>
      <c r="X1032" s="325">
        <v>0.39</v>
      </c>
      <c r="Y1032" s="325">
        <v>1.78</v>
      </c>
      <c r="Z1032" s="325">
        <v>0.0</v>
      </c>
      <c r="AA1032" s="325">
        <v>187.0</v>
      </c>
      <c r="AB1032" s="325">
        <v>4.0</v>
      </c>
    </row>
    <row r="1033" ht="15.75" customHeight="1">
      <c r="A1033" s="325">
        <v>1031.0</v>
      </c>
      <c r="B1033" s="325" t="s">
        <v>4336</v>
      </c>
      <c r="C1033" s="325" t="s">
        <v>3433</v>
      </c>
      <c r="D1033" s="325" t="s">
        <v>5182</v>
      </c>
      <c r="E1033" s="325">
        <v>38.0</v>
      </c>
      <c r="F1033" s="325">
        <v>158.0</v>
      </c>
      <c r="G1033" s="325">
        <v>17.9</v>
      </c>
      <c r="H1033" s="325">
        <v>1.8</v>
      </c>
      <c r="I1033" s="325"/>
      <c r="J1033" s="325"/>
      <c r="K1033" s="325">
        <v>0.7</v>
      </c>
      <c r="L1033" s="325">
        <v>6.2</v>
      </c>
      <c r="M1033" s="325">
        <v>5.9</v>
      </c>
      <c r="N1033" s="325">
        <v>0.3</v>
      </c>
      <c r="O1033" s="325">
        <v>0.3</v>
      </c>
      <c r="P1033" s="325">
        <v>14.0</v>
      </c>
      <c r="Q1033" s="325">
        <v>26.0</v>
      </c>
      <c r="R1033" s="325">
        <v>0.13</v>
      </c>
      <c r="S1033" s="325">
        <v>0.26</v>
      </c>
      <c r="T1033" s="325"/>
      <c r="U1033" s="325">
        <v>20.0</v>
      </c>
      <c r="V1033" s="325">
        <v>0.02</v>
      </c>
      <c r="W1033" s="325">
        <v>0.03</v>
      </c>
      <c r="X1033" s="325">
        <v>0.35</v>
      </c>
      <c r="Y1033" s="325">
        <v>1.77</v>
      </c>
      <c r="Z1033" s="325">
        <v>0.0</v>
      </c>
      <c r="AA1033" s="325">
        <v>212.0</v>
      </c>
      <c r="AB1033" s="325">
        <v>3.0</v>
      </c>
    </row>
    <row r="1034" ht="15.75" customHeight="1">
      <c r="A1034" s="325">
        <v>1032.0</v>
      </c>
      <c r="B1034" s="325" t="s">
        <v>4619</v>
      </c>
      <c r="C1034" s="325" t="s">
        <v>3433</v>
      </c>
      <c r="D1034" s="325" t="s">
        <v>5182</v>
      </c>
      <c r="E1034" s="325">
        <v>36.0</v>
      </c>
      <c r="F1034" s="325">
        <v>152.0</v>
      </c>
      <c r="G1034" s="325">
        <v>13.3</v>
      </c>
      <c r="H1034" s="325">
        <v>1.4</v>
      </c>
      <c r="I1034" s="325"/>
      <c r="J1034" s="325"/>
      <c r="K1034" s="325">
        <v>1.7</v>
      </c>
      <c r="L1034" s="325">
        <v>6.1</v>
      </c>
      <c r="M1034" s="325">
        <v>5.8</v>
      </c>
      <c r="N1034" s="325">
        <v>0.2</v>
      </c>
      <c r="O1034" s="325">
        <v>0.2</v>
      </c>
      <c r="P1034" s="325">
        <v>11.0</v>
      </c>
      <c r="Q1034" s="325">
        <v>21.0</v>
      </c>
      <c r="R1034" s="325">
        <v>0.14</v>
      </c>
      <c r="S1034" s="325">
        <v>0.21</v>
      </c>
      <c r="T1034" s="325"/>
      <c r="U1034" s="325">
        <v>11.0</v>
      </c>
      <c r="V1034" s="325">
        <v>0.02</v>
      </c>
      <c r="W1034" s="325">
        <v>0.03</v>
      </c>
      <c r="X1034" s="325">
        <v>0.22</v>
      </c>
      <c r="Y1034" s="325">
        <v>1.62</v>
      </c>
      <c r="Z1034" s="325">
        <v>0.0</v>
      </c>
      <c r="AA1034" s="325">
        <v>165.0</v>
      </c>
      <c r="AB1034" s="325">
        <v>4.0</v>
      </c>
    </row>
    <row r="1035" ht="15.75" customHeight="1">
      <c r="A1035" s="325">
        <v>1033.0</v>
      </c>
      <c r="B1035" s="325" t="s">
        <v>4338</v>
      </c>
      <c r="C1035" s="325" t="s">
        <v>4337</v>
      </c>
      <c r="D1035" s="325" t="s">
        <v>5182</v>
      </c>
      <c r="E1035" s="325">
        <v>36.0</v>
      </c>
      <c r="F1035" s="325">
        <v>152.0</v>
      </c>
      <c r="G1035" s="325">
        <v>20.2</v>
      </c>
      <c r="H1035" s="325">
        <v>2.8</v>
      </c>
      <c r="I1035" s="325"/>
      <c r="J1035" s="325"/>
      <c r="K1035" s="325">
        <v>0.9</v>
      </c>
      <c r="L1035" s="325">
        <v>4.3</v>
      </c>
      <c r="M1035" s="325">
        <v>4.0</v>
      </c>
      <c r="N1035" s="325">
        <v>0.2</v>
      </c>
      <c r="O1035" s="325">
        <v>0.3</v>
      </c>
      <c r="P1035" s="325">
        <v>12.0</v>
      </c>
      <c r="Q1035" s="325">
        <v>34.0</v>
      </c>
      <c r="R1035" s="325">
        <v>0.32</v>
      </c>
      <c r="S1035" s="325">
        <v>0.46</v>
      </c>
      <c r="T1035" s="325"/>
      <c r="U1035" s="325">
        <v>124.0</v>
      </c>
      <c r="V1035" s="325">
        <v>0.02</v>
      </c>
      <c r="W1035" s="325">
        <v>0.07</v>
      </c>
      <c r="X1035" s="325">
        <v>1.05</v>
      </c>
      <c r="Y1035" s="325">
        <v>1.88</v>
      </c>
      <c r="Z1035" s="325">
        <v>0.0</v>
      </c>
      <c r="AA1035" s="325">
        <v>142.0</v>
      </c>
      <c r="AB1035" s="325">
        <v>13.0</v>
      </c>
    </row>
    <row r="1036" ht="15.75" customHeight="1">
      <c r="A1036" s="325">
        <v>1034.0</v>
      </c>
      <c r="B1036" s="325" t="s">
        <v>4621</v>
      </c>
      <c r="C1036" s="325" t="s">
        <v>4620</v>
      </c>
      <c r="D1036" s="325" t="s">
        <v>5182</v>
      </c>
      <c r="E1036" s="325">
        <v>16.0</v>
      </c>
      <c r="F1036" s="325">
        <v>67.0</v>
      </c>
      <c r="G1036" s="325">
        <v>12.0</v>
      </c>
      <c r="H1036" s="325">
        <v>0.6</v>
      </c>
      <c r="I1036" s="325"/>
      <c r="J1036" s="325"/>
      <c r="K1036" s="325">
        <v>0.3</v>
      </c>
      <c r="L1036" s="325">
        <v>2.8</v>
      </c>
      <c r="M1036" s="325">
        <v>2.6</v>
      </c>
      <c r="N1036" s="325">
        <v>0.2</v>
      </c>
      <c r="O1036" s="325">
        <v>0.2</v>
      </c>
      <c r="P1036" s="325">
        <v>8.0</v>
      </c>
      <c r="Q1036" s="325">
        <v>14.0</v>
      </c>
      <c r="R1036" s="325">
        <v>0.03</v>
      </c>
      <c r="S1036" s="325">
        <v>0.33</v>
      </c>
      <c r="T1036" s="325"/>
      <c r="U1036" s="325">
        <v>17.0</v>
      </c>
      <c r="V1036" s="325">
        <v>0.01</v>
      </c>
      <c r="W1036" s="325">
        <v>0.01</v>
      </c>
      <c r="X1036" s="325">
        <v>0.16</v>
      </c>
      <c r="Y1036" s="325">
        <v>1.25</v>
      </c>
      <c r="Z1036" s="325">
        <v>0.0</v>
      </c>
      <c r="AA1036" s="325">
        <v>205.0</v>
      </c>
      <c r="AB1036" s="325">
        <v>1.0</v>
      </c>
    </row>
    <row r="1037" ht="15.75" customHeight="1">
      <c r="A1037" s="325">
        <v>1035.0</v>
      </c>
      <c r="B1037" s="325" t="s">
        <v>4340</v>
      </c>
      <c r="C1037" s="325" t="s">
        <v>4339</v>
      </c>
      <c r="D1037" s="325" t="s">
        <v>5182</v>
      </c>
      <c r="E1037" s="325">
        <v>15.0</v>
      </c>
      <c r="F1037" s="325">
        <v>62.0</v>
      </c>
      <c r="G1037" s="325">
        <v>13.0</v>
      </c>
      <c r="H1037" s="325">
        <v>1.4</v>
      </c>
      <c r="I1037" s="325"/>
      <c r="J1037" s="325"/>
      <c r="K1037" s="325">
        <v>0.4</v>
      </c>
      <c r="L1037" s="325">
        <v>1.6</v>
      </c>
      <c r="M1037" s="325">
        <v>1.4</v>
      </c>
      <c r="N1037" s="325">
        <v>0.1</v>
      </c>
      <c r="O1037" s="325">
        <v>0.2</v>
      </c>
      <c r="P1037" s="325">
        <v>12.0</v>
      </c>
      <c r="Q1037" s="325">
        <v>20.0</v>
      </c>
      <c r="R1037" s="325">
        <v>0.1</v>
      </c>
      <c r="S1037" s="325">
        <v>0.27</v>
      </c>
      <c r="T1037" s="325"/>
      <c r="U1037" s="325">
        <v>19.0</v>
      </c>
      <c r="V1037" s="325">
        <v>0.01</v>
      </c>
      <c r="W1037" s="325">
        <v>0.04</v>
      </c>
      <c r="X1037" s="325">
        <v>0.12</v>
      </c>
      <c r="Y1037" s="325">
        <v>0.73</v>
      </c>
      <c r="Z1037" s="325">
        <v>0.0</v>
      </c>
      <c r="AA1037" s="325">
        <v>125.0</v>
      </c>
      <c r="AB1037" s="325">
        <v>20.0</v>
      </c>
    </row>
    <row r="1038" ht="15.75" customHeight="1">
      <c r="A1038" s="325">
        <v>1036.0</v>
      </c>
      <c r="B1038" s="325" t="s">
        <v>3944</v>
      </c>
      <c r="C1038" s="325" t="s">
        <v>3943</v>
      </c>
      <c r="D1038" s="325" t="s">
        <v>5182</v>
      </c>
      <c r="E1038" s="325">
        <v>30.0</v>
      </c>
      <c r="F1038" s="325">
        <v>124.0</v>
      </c>
      <c r="G1038" s="325">
        <v>13.7</v>
      </c>
      <c r="H1038" s="325">
        <v>2.6</v>
      </c>
      <c r="I1038" s="325"/>
      <c r="J1038" s="325"/>
      <c r="K1038" s="325">
        <v>1.1</v>
      </c>
      <c r="L1038" s="325">
        <v>2.3</v>
      </c>
      <c r="M1038" s="325">
        <v>2.1</v>
      </c>
      <c r="N1038" s="325">
        <v>0.1</v>
      </c>
      <c r="O1038" s="325">
        <v>0.2</v>
      </c>
      <c r="P1038" s="325">
        <v>3.0</v>
      </c>
      <c r="Q1038" s="325">
        <v>31.0</v>
      </c>
      <c r="R1038" s="325">
        <v>0.44</v>
      </c>
      <c r="S1038" s="325">
        <v>0.83</v>
      </c>
      <c r="T1038" s="325"/>
      <c r="U1038" s="325">
        <v>213.0</v>
      </c>
      <c r="V1038" s="325">
        <v>0.02</v>
      </c>
      <c r="W1038" s="325">
        <v>0.14</v>
      </c>
      <c r="X1038" s="325">
        <v>1.01</v>
      </c>
      <c r="Y1038" s="325">
        <v>2.53</v>
      </c>
      <c r="Z1038" s="325">
        <v>0.0</v>
      </c>
      <c r="AA1038" s="325">
        <v>208.0</v>
      </c>
      <c r="AB1038" s="325">
        <v>20.0</v>
      </c>
    </row>
    <row r="1039" ht="15.75" customHeight="1">
      <c r="A1039" s="325">
        <v>1037.0</v>
      </c>
      <c r="B1039" s="325" t="s">
        <v>3436</v>
      </c>
      <c r="C1039" s="325" t="s">
        <v>3435</v>
      </c>
      <c r="D1039" s="325" t="s">
        <v>5182</v>
      </c>
      <c r="E1039" s="325">
        <v>59.0</v>
      </c>
      <c r="F1039" s="325">
        <v>249.0</v>
      </c>
      <c r="G1039" s="325">
        <v>25.6</v>
      </c>
      <c r="H1039" s="325">
        <v>3.2</v>
      </c>
      <c r="I1039" s="325"/>
      <c r="J1039" s="325"/>
      <c r="K1039" s="325">
        <v>1.0</v>
      </c>
      <c r="L1039" s="325">
        <v>11.3</v>
      </c>
      <c r="M1039" s="325">
        <v>9.2</v>
      </c>
      <c r="N1039" s="325">
        <v>2.0</v>
      </c>
      <c r="O1039" s="325">
        <v>0.6</v>
      </c>
      <c r="P1039" s="325">
        <v>15.0</v>
      </c>
      <c r="Q1039" s="325">
        <v>21.0</v>
      </c>
      <c r="R1039" s="325">
        <v>0.45</v>
      </c>
      <c r="S1039" s="325">
        <v>0.7</v>
      </c>
      <c r="T1039" s="325"/>
      <c r="U1039" s="325">
        <v>79.0</v>
      </c>
      <c r="V1039" s="325">
        <v>0.03</v>
      </c>
      <c r="W1039" s="325">
        <v>0.04</v>
      </c>
      <c r="X1039" s="325">
        <v>0.34</v>
      </c>
      <c r="Y1039" s="325">
        <v>3.01</v>
      </c>
      <c r="Z1039" s="325">
        <v>0.0</v>
      </c>
      <c r="AA1039" s="325">
        <v>105.0</v>
      </c>
      <c r="AB1039" s="325">
        <v>6.0</v>
      </c>
    </row>
    <row r="1040" ht="15.75" customHeight="1">
      <c r="A1040" s="325">
        <v>1038.0</v>
      </c>
      <c r="B1040" s="325" t="s">
        <v>3945</v>
      </c>
      <c r="C1040" s="325" t="s">
        <v>3435</v>
      </c>
      <c r="D1040" s="325" t="s">
        <v>5182</v>
      </c>
      <c r="E1040" s="325">
        <v>39.0</v>
      </c>
      <c r="F1040" s="325">
        <v>163.0</v>
      </c>
      <c r="G1040" s="325">
        <v>9.0</v>
      </c>
      <c r="H1040" s="325">
        <v>2.4</v>
      </c>
      <c r="I1040" s="325"/>
      <c r="J1040" s="325"/>
      <c r="K1040" s="325">
        <v>0.7</v>
      </c>
      <c r="L1040" s="325">
        <v>7.1</v>
      </c>
      <c r="M1040" s="325">
        <v>5.7</v>
      </c>
      <c r="N1040" s="325">
        <v>1.3</v>
      </c>
      <c r="O1040" s="325">
        <v>0.3</v>
      </c>
      <c r="P1040" s="325">
        <v>11.0</v>
      </c>
      <c r="Q1040" s="325">
        <v>9.0</v>
      </c>
      <c r="R1040" s="325">
        <v>0.36</v>
      </c>
      <c r="S1040" s="325">
        <v>0.63</v>
      </c>
      <c r="T1040" s="325"/>
      <c r="U1040" s="325">
        <v>67.0</v>
      </c>
      <c r="V1040" s="325">
        <v>0.01</v>
      </c>
      <c r="W1040" s="325">
        <v>0.03</v>
      </c>
      <c r="X1040" s="325">
        <v>0.24</v>
      </c>
      <c r="Y1040" s="325">
        <v>1.12</v>
      </c>
      <c r="Z1040" s="325">
        <v>0.0</v>
      </c>
      <c r="AA1040" s="325">
        <v>243.0</v>
      </c>
      <c r="AB1040" s="325">
        <v>6.0</v>
      </c>
    </row>
    <row r="1041" ht="15.75" customHeight="1">
      <c r="A1041" s="325">
        <v>1039.0</v>
      </c>
      <c r="B1041" s="325" t="s">
        <v>4341</v>
      </c>
      <c r="C1041" s="325" t="s">
        <v>3435</v>
      </c>
      <c r="D1041" s="325" t="s">
        <v>5182</v>
      </c>
      <c r="E1041" s="325">
        <v>27.0</v>
      </c>
      <c r="F1041" s="325">
        <v>112.0</v>
      </c>
      <c r="G1041" s="325">
        <v>4.3</v>
      </c>
      <c r="H1041" s="325">
        <v>1.6</v>
      </c>
      <c r="I1041" s="325"/>
      <c r="J1041" s="325"/>
      <c r="K1041" s="325">
        <v>0.4</v>
      </c>
      <c r="L1041" s="325">
        <v>5.4</v>
      </c>
      <c r="M1041" s="325">
        <v>4.2</v>
      </c>
      <c r="N1041" s="325">
        <v>1.0</v>
      </c>
      <c r="O1041" s="325">
        <v>0.2</v>
      </c>
      <c r="P1041" s="325">
        <v>7.0</v>
      </c>
      <c r="Q1041" s="325">
        <v>2.0</v>
      </c>
      <c r="R1041" s="325">
        <v>0.23</v>
      </c>
      <c r="S1041" s="325">
        <v>0.37</v>
      </c>
      <c r="T1041" s="325"/>
      <c r="U1041" s="325">
        <v>1.0</v>
      </c>
      <c r="V1041" s="325">
        <v>0.0</v>
      </c>
      <c r="W1041" s="325">
        <v>0.0</v>
      </c>
      <c r="X1041" s="325">
        <v>0.01</v>
      </c>
      <c r="Y1041" s="325">
        <v>0.46</v>
      </c>
      <c r="Z1041" s="325">
        <v>0.0</v>
      </c>
      <c r="AA1041" s="325">
        <v>64.0</v>
      </c>
      <c r="AB1041" s="325">
        <v>0.0</v>
      </c>
    </row>
    <row r="1042" ht="15.75" customHeight="1">
      <c r="A1042" s="325">
        <v>1040.0</v>
      </c>
      <c r="B1042" s="325" t="s">
        <v>4622</v>
      </c>
      <c r="C1042" s="325" t="s">
        <v>3435</v>
      </c>
      <c r="D1042" s="325" t="s">
        <v>5182</v>
      </c>
      <c r="E1042" s="325">
        <v>34.0</v>
      </c>
      <c r="F1042" s="325">
        <v>141.0</v>
      </c>
      <c r="G1042" s="325">
        <v>11.6</v>
      </c>
      <c r="H1042" s="325">
        <v>2.2</v>
      </c>
      <c r="I1042" s="325"/>
      <c r="J1042" s="325"/>
      <c r="K1042" s="325">
        <v>0.9</v>
      </c>
      <c r="L1042" s="325">
        <v>5.3</v>
      </c>
      <c r="M1042" s="325">
        <v>4.3</v>
      </c>
      <c r="N1042" s="325">
        <v>1.0</v>
      </c>
      <c r="O1042" s="325">
        <v>0.3</v>
      </c>
      <c r="P1042" s="325">
        <v>17.0</v>
      </c>
      <c r="Q1042" s="325">
        <v>16.0</v>
      </c>
      <c r="R1042" s="325">
        <v>0.23</v>
      </c>
      <c r="S1042" s="325">
        <v>0.5</v>
      </c>
      <c r="T1042" s="325"/>
      <c r="U1042" s="325">
        <v>12.0</v>
      </c>
      <c r="V1042" s="325">
        <v>0.01</v>
      </c>
      <c r="W1042" s="325">
        <v>0.02</v>
      </c>
      <c r="X1042" s="325">
        <v>0.09</v>
      </c>
      <c r="Y1042" s="325">
        <v>1.11</v>
      </c>
      <c r="Z1042" s="325">
        <v>0.0</v>
      </c>
      <c r="AA1042" s="325">
        <v>128.0</v>
      </c>
      <c r="AB1042" s="325">
        <v>10.0</v>
      </c>
    </row>
    <row r="1043" ht="15.75" customHeight="1">
      <c r="A1043" s="325">
        <v>1041.0</v>
      </c>
      <c r="B1043" s="325" t="s">
        <v>3947</v>
      </c>
      <c r="C1043" s="325" t="s">
        <v>3946</v>
      </c>
      <c r="D1043" s="325" t="s">
        <v>5182</v>
      </c>
      <c r="E1043" s="325">
        <v>109.0</v>
      </c>
      <c r="F1043" s="325">
        <v>455.0</v>
      </c>
      <c r="G1043" s="325">
        <v>71.0</v>
      </c>
      <c r="H1043" s="325">
        <v>3.1</v>
      </c>
      <c r="I1043" s="325"/>
      <c r="J1043" s="325"/>
      <c r="K1043" s="325">
        <v>3.6</v>
      </c>
      <c r="L1043" s="325">
        <v>16.9</v>
      </c>
      <c r="M1043" s="325">
        <v>15.2</v>
      </c>
      <c r="N1043" s="325">
        <v>1.6</v>
      </c>
      <c r="O1043" s="325">
        <v>1.1</v>
      </c>
      <c r="P1043" s="325">
        <v>78.0</v>
      </c>
      <c r="Q1043" s="325">
        <v>71.0</v>
      </c>
      <c r="R1043" s="325">
        <v>0.28</v>
      </c>
      <c r="S1043" s="325">
        <v>0.66</v>
      </c>
      <c r="T1043" s="325"/>
      <c r="U1043" s="325">
        <v>28.0</v>
      </c>
      <c r="V1043" s="325">
        <v>0.07</v>
      </c>
      <c r="W1043" s="325">
        <v>0.18</v>
      </c>
      <c r="X1043" s="325">
        <v>1.21</v>
      </c>
      <c r="Y1043" s="325">
        <v>11.49</v>
      </c>
      <c r="Z1043" s="325">
        <v>0.0</v>
      </c>
      <c r="AA1043" s="325">
        <v>77.0</v>
      </c>
      <c r="AB1043" s="325">
        <v>0.0</v>
      </c>
    </row>
    <row r="1044" ht="15.75" customHeight="1">
      <c r="A1044" s="325">
        <v>1042.0</v>
      </c>
      <c r="B1044" s="325" t="s">
        <v>3949</v>
      </c>
      <c r="C1044" s="325" t="s">
        <v>3948</v>
      </c>
      <c r="D1044" s="325" t="s">
        <v>5182</v>
      </c>
      <c r="E1044" s="325">
        <v>108.0</v>
      </c>
      <c r="F1044" s="325">
        <v>451.0</v>
      </c>
      <c r="G1044" s="325">
        <v>76.3</v>
      </c>
      <c r="H1044" s="325">
        <v>4.4</v>
      </c>
      <c r="I1044" s="325"/>
      <c r="J1044" s="325"/>
      <c r="K1044" s="325">
        <v>4.0</v>
      </c>
      <c r="L1044" s="325">
        <v>13.9</v>
      </c>
      <c r="M1044" s="325">
        <v>4.3</v>
      </c>
      <c r="N1044" s="325">
        <v>0.3</v>
      </c>
      <c r="O1044" s="325">
        <v>1.2</v>
      </c>
      <c r="P1044" s="325">
        <v>137.0</v>
      </c>
      <c r="Q1044" s="325">
        <v>93.0</v>
      </c>
      <c r="R1044" s="325">
        <v>0.28</v>
      </c>
      <c r="S1044" s="325">
        <v>0.8</v>
      </c>
      <c r="T1044" s="325"/>
      <c r="U1044" s="325">
        <v>62.0</v>
      </c>
      <c r="V1044" s="325">
        <v>0.03</v>
      </c>
      <c r="W1044" s="325">
        <v>0.11</v>
      </c>
      <c r="X1044" s="325">
        <v>0.15</v>
      </c>
      <c r="Y1044" s="325">
        <v>6.37</v>
      </c>
      <c r="Z1044" s="325">
        <v>0.0</v>
      </c>
      <c r="AA1044" s="325">
        <v>36.0</v>
      </c>
      <c r="AB1044" s="325">
        <v>0.0</v>
      </c>
    </row>
    <row r="1045" ht="15.75" customHeight="1">
      <c r="A1045" s="325">
        <v>1043.0</v>
      </c>
      <c r="B1045" s="325" t="s">
        <v>4342</v>
      </c>
      <c r="C1045" s="325" t="s">
        <v>3948</v>
      </c>
      <c r="D1045" s="325" t="s">
        <v>5182</v>
      </c>
      <c r="E1045" s="325">
        <v>119.0</v>
      </c>
      <c r="F1045" s="325">
        <v>497.0</v>
      </c>
      <c r="G1045" s="325">
        <v>73.1</v>
      </c>
      <c r="H1045" s="325">
        <v>3.7</v>
      </c>
      <c r="I1045" s="325"/>
      <c r="J1045" s="325"/>
      <c r="K1045" s="325">
        <v>4.1</v>
      </c>
      <c r="L1045" s="325">
        <v>17.8</v>
      </c>
      <c r="M1045" s="325">
        <v>16.1</v>
      </c>
      <c r="N1045" s="325">
        <v>1.6</v>
      </c>
      <c r="O1045" s="325">
        <v>1.2</v>
      </c>
      <c r="P1045" s="325">
        <v>87.0</v>
      </c>
      <c r="Q1045" s="325">
        <v>81.0</v>
      </c>
      <c r="R1045" s="325">
        <v>0.31</v>
      </c>
      <c r="S1045" s="325">
        <v>0.62</v>
      </c>
      <c r="T1045" s="325"/>
      <c r="U1045" s="325">
        <v>43.0</v>
      </c>
      <c r="V1045" s="325">
        <v>0.07</v>
      </c>
      <c r="W1045" s="325">
        <v>0.17</v>
      </c>
      <c r="X1045" s="325">
        <v>1.06</v>
      </c>
      <c r="Y1045" s="325">
        <v>19.25</v>
      </c>
      <c r="Z1045" s="325">
        <v>0.0</v>
      </c>
      <c r="AA1045" s="325">
        <v>109.0</v>
      </c>
      <c r="AB1045" s="325">
        <v>0.0</v>
      </c>
    </row>
    <row r="1046" ht="15.75" customHeight="1">
      <c r="A1046" s="325">
        <v>1044.0</v>
      </c>
      <c r="B1046" s="325" t="s">
        <v>3438</v>
      </c>
      <c r="C1046" s="325" t="s">
        <v>3437</v>
      </c>
      <c r="D1046" s="325" t="s">
        <v>5182</v>
      </c>
      <c r="E1046" s="325">
        <v>129.0</v>
      </c>
      <c r="F1046" s="325">
        <v>539.0</v>
      </c>
      <c r="G1046" s="325">
        <v>68.8</v>
      </c>
      <c r="H1046" s="325">
        <v>3.1</v>
      </c>
      <c r="I1046" s="325"/>
      <c r="J1046" s="325"/>
      <c r="K1046" s="325">
        <v>6.3</v>
      </c>
      <c r="L1046" s="325">
        <v>15.9</v>
      </c>
      <c r="M1046" s="325">
        <v>10.0</v>
      </c>
      <c r="N1046" s="325">
        <v>0.8</v>
      </c>
      <c r="O1046" s="325">
        <v>1.0</v>
      </c>
      <c r="P1046" s="325">
        <v>62.0</v>
      </c>
      <c r="Q1046" s="325">
        <v>64.0</v>
      </c>
      <c r="R1046" s="325">
        <v>0.29</v>
      </c>
      <c r="S1046" s="325">
        <v>0.59</v>
      </c>
      <c r="T1046" s="325"/>
      <c r="U1046" s="325">
        <v>24.0</v>
      </c>
      <c r="V1046" s="325">
        <v>0.04</v>
      </c>
      <c r="W1046" s="325">
        <v>0.12</v>
      </c>
      <c r="X1046" s="325">
        <v>0.61</v>
      </c>
      <c r="Y1046" s="325">
        <v>7.17</v>
      </c>
      <c r="Z1046" s="325">
        <v>0.0</v>
      </c>
      <c r="AA1046" s="325">
        <v>120.0</v>
      </c>
      <c r="AB1046" s="325">
        <v>0.0</v>
      </c>
    </row>
    <row r="1047" ht="15.75" customHeight="1">
      <c r="A1047" s="325">
        <v>1045.0</v>
      </c>
      <c r="B1047" s="325" t="s">
        <v>3770</v>
      </c>
      <c r="C1047" s="325" t="s">
        <v>3437</v>
      </c>
      <c r="D1047" s="325" t="s">
        <v>5182</v>
      </c>
      <c r="E1047" s="325">
        <v>132.0</v>
      </c>
      <c r="F1047" s="325">
        <v>551.0</v>
      </c>
      <c r="G1047" s="325">
        <v>68.7</v>
      </c>
      <c r="H1047" s="325">
        <v>3.5</v>
      </c>
      <c r="I1047" s="325"/>
      <c r="J1047" s="325"/>
      <c r="K1047" s="325">
        <v>2.9</v>
      </c>
      <c r="L1047" s="325">
        <v>23.7</v>
      </c>
      <c r="M1047" s="325">
        <v>21.6</v>
      </c>
      <c r="N1047" s="325">
        <v>2.0</v>
      </c>
      <c r="O1047" s="325">
        <v>1.2</v>
      </c>
      <c r="P1047" s="325">
        <v>44.0</v>
      </c>
      <c r="Q1047" s="325">
        <v>77.0</v>
      </c>
      <c r="R1047" s="325">
        <v>0.41</v>
      </c>
      <c r="S1047" s="325">
        <v>0.55</v>
      </c>
      <c r="T1047" s="325"/>
      <c r="U1047" s="325">
        <v>12.0</v>
      </c>
      <c r="V1047" s="325">
        <v>0.08</v>
      </c>
      <c r="W1047" s="325">
        <v>0.18</v>
      </c>
      <c r="X1047" s="325">
        <v>1.38</v>
      </c>
      <c r="Y1047" s="325">
        <v>10.51</v>
      </c>
      <c r="Z1047" s="325">
        <v>0.0</v>
      </c>
      <c r="AA1047" s="325">
        <v>54.0</v>
      </c>
      <c r="AB1047" s="325">
        <v>0.0</v>
      </c>
    </row>
    <row r="1048" ht="15.75" customHeight="1">
      <c r="A1048" s="325">
        <v>1046.0</v>
      </c>
      <c r="B1048" s="325" t="s">
        <v>3950</v>
      </c>
      <c r="C1048" s="325" t="s">
        <v>3437</v>
      </c>
      <c r="D1048" s="325" t="s">
        <v>5182</v>
      </c>
      <c r="E1048" s="325">
        <v>110.0</v>
      </c>
      <c r="F1048" s="325">
        <v>462.0</v>
      </c>
      <c r="G1048" s="325">
        <v>71.8</v>
      </c>
      <c r="H1048" s="325">
        <v>3.2</v>
      </c>
      <c r="I1048" s="325"/>
      <c r="J1048" s="325"/>
      <c r="K1048" s="325">
        <v>3.7</v>
      </c>
      <c r="L1048" s="325">
        <v>16.8</v>
      </c>
      <c r="M1048" s="325">
        <v>13.7</v>
      </c>
      <c r="N1048" s="325">
        <v>1.4</v>
      </c>
      <c r="O1048" s="325">
        <v>1.1</v>
      </c>
      <c r="P1048" s="325">
        <v>59.0</v>
      </c>
      <c r="Q1048" s="325">
        <v>70.0</v>
      </c>
      <c r="R1048" s="325">
        <v>0.33</v>
      </c>
      <c r="S1048" s="325">
        <v>0.65</v>
      </c>
      <c r="T1048" s="325"/>
      <c r="U1048" s="325">
        <v>25.0</v>
      </c>
      <c r="V1048" s="325">
        <v>0.06</v>
      </c>
      <c r="W1048" s="325">
        <v>0.15</v>
      </c>
      <c r="X1048" s="325">
        <v>1.0</v>
      </c>
      <c r="Y1048" s="325">
        <v>8.48</v>
      </c>
      <c r="Z1048" s="325">
        <v>0.0</v>
      </c>
      <c r="AA1048" s="325">
        <v>131.0</v>
      </c>
      <c r="AB1048" s="325">
        <v>0.0</v>
      </c>
    </row>
    <row r="1049" ht="15.75" customHeight="1">
      <c r="A1049" s="325">
        <v>1047.0</v>
      </c>
      <c r="B1049" s="325" t="s">
        <v>4343</v>
      </c>
      <c r="C1049" s="325" t="s">
        <v>3437</v>
      </c>
      <c r="D1049" s="325" t="s">
        <v>5182</v>
      </c>
      <c r="E1049" s="325">
        <v>134.0</v>
      </c>
      <c r="F1049" s="325">
        <v>559.0</v>
      </c>
      <c r="G1049" s="325">
        <v>66.4</v>
      </c>
      <c r="H1049" s="325">
        <v>4.1</v>
      </c>
      <c r="I1049" s="325"/>
      <c r="J1049" s="325"/>
      <c r="K1049" s="325">
        <v>6.3</v>
      </c>
      <c r="L1049" s="325">
        <v>15.7</v>
      </c>
      <c r="M1049" s="325">
        <v>14.1</v>
      </c>
      <c r="N1049" s="325">
        <v>1.4</v>
      </c>
      <c r="O1049" s="325">
        <v>1.1</v>
      </c>
      <c r="P1049" s="325">
        <v>66.0</v>
      </c>
      <c r="Q1049" s="325">
        <v>81.0</v>
      </c>
      <c r="R1049" s="325">
        <v>0.4</v>
      </c>
      <c r="S1049" s="325">
        <v>0.84</v>
      </c>
      <c r="T1049" s="325"/>
      <c r="U1049" s="325">
        <v>37.0</v>
      </c>
      <c r="V1049" s="325">
        <v>0.07</v>
      </c>
      <c r="W1049" s="325">
        <v>0.17</v>
      </c>
      <c r="X1049" s="325">
        <v>0.98</v>
      </c>
      <c r="Y1049" s="325">
        <v>9.27</v>
      </c>
      <c r="Z1049" s="325">
        <v>0.0</v>
      </c>
      <c r="AA1049" s="325">
        <v>117.0</v>
      </c>
      <c r="AB1049" s="325">
        <v>0.0</v>
      </c>
    </row>
    <row r="1050" ht="15.75" customHeight="1">
      <c r="A1050" s="325">
        <v>1048.0</v>
      </c>
      <c r="B1050" s="325" t="s">
        <v>3440</v>
      </c>
      <c r="C1050" s="325" t="s">
        <v>3439</v>
      </c>
      <c r="D1050" s="325" t="s">
        <v>5182</v>
      </c>
      <c r="E1050" s="325">
        <v>16.0</v>
      </c>
      <c r="F1050" s="325">
        <v>67.0</v>
      </c>
      <c r="G1050" s="325">
        <v>28.0</v>
      </c>
      <c r="H1050" s="325">
        <v>0.6</v>
      </c>
      <c r="I1050" s="325"/>
      <c r="J1050" s="325"/>
      <c r="K1050" s="325">
        <v>0.9</v>
      </c>
      <c r="L1050" s="325">
        <v>2.0</v>
      </c>
      <c r="M1050" s="325">
        <v>1.4</v>
      </c>
      <c r="N1050" s="325">
        <v>0.5</v>
      </c>
      <c r="O1050" s="325">
        <v>0.3</v>
      </c>
      <c r="P1050" s="325">
        <v>24.0</v>
      </c>
      <c r="Q1050" s="325">
        <v>18.0</v>
      </c>
      <c r="R1050" s="325">
        <v>0.08</v>
      </c>
      <c r="S1050" s="325">
        <v>0.15</v>
      </c>
      <c r="T1050" s="325"/>
      <c r="U1050" s="325">
        <v>68.0</v>
      </c>
      <c r="V1050" s="325">
        <v>0.01</v>
      </c>
      <c r="W1050" s="325">
        <v>0.04</v>
      </c>
      <c r="X1050" s="325">
        <v>0.09</v>
      </c>
      <c r="Y1050" s="325">
        <v>2.67</v>
      </c>
      <c r="Z1050" s="325">
        <v>0.0</v>
      </c>
      <c r="AA1050" s="325">
        <v>236.0</v>
      </c>
      <c r="AB1050" s="325">
        <v>14.0</v>
      </c>
    </row>
    <row r="1051" ht="15.75" customHeight="1">
      <c r="A1051" s="325">
        <v>1049.0</v>
      </c>
      <c r="B1051" s="325" t="s">
        <v>3771</v>
      </c>
      <c r="C1051" s="325" t="s">
        <v>3439</v>
      </c>
      <c r="D1051" s="325" t="s">
        <v>5182</v>
      </c>
      <c r="E1051" s="325">
        <v>34.0</v>
      </c>
      <c r="F1051" s="325">
        <v>141.0</v>
      </c>
      <c r="G1051" s="325">
        <v>15.1</v>
      </c>
      <c r="H1051" s="325">
        <v>0.8</v>
      </c>
      <c r="I1051" s="325"/>
      <c r="J1051" s="325"/>
      <c r="K1051" s="325">
        <v>2.1</v>
      </c>
      <c r="L1051" s="325">
        <v>3.2</v>
      </c>
      <c r="M1051" s="325">
        <v>2.9</v>
      </c>
      <c r="N1051" s="325">
        <v>0.3</v>
      </c>
      <c r="O1051" s="325">
        <v>0.3</v>
      </c>
      <c r="P1051" s="325">
        <v>21.0</v>
      </c>
      <c r="Q1051" s="325">
        <v>22.0</v>
      </c>
      <c r="R1051" s="325">
        <v>0.09</v>
      </c>
      <c r="S1051" s="325">
        <v>0.06</v>
      </c>
      <c r="T1051" s="325"/>
      <c r="U1051" s="325">
        <v>21.0</v>
      </c>
      <c r="V1051" s="325">
        <v>0.01</v>
      </c>
      <c r="W1051" s="325">
        <v>0.06</v>
      </c>
      <c r="X1051" s="325">
        <v>0.2</v>
      </c>
      <c r="Y1051" s="325">
        <v>1.52</v>
      </c>
      <c r="Z1051" s="325">
        <v>0.0</v>
      </c>
      <c r="AA1051" s="325">
        <v>75.0</v>
      </c>
      <c r="AB1051" s="325">
        <v>0.0</v>
      </c>
    </row>
    <row r="1052" ht="15.75" customHeight="1">
      <c r="A1052" s="325">
        <v>1050.0</v>
      </c>
      <c r="B1052" s="325" t="s">
        <v>4623</v>
      </c>
      <c r="C1052" s="325" t="s">
        <v>3439</v>
      </c>
      <c r="D1052" s="325" t="s">
        <v>5182</v>
      </c>
      <c r="E1052" s="325">
        <v>23.0</v>
      </c>
      <c r="F1052" s="325">
        <v>98.0</v>
      </c>
      <c r="G1052" s="325">
        <v>7.9</v>
      </c>
      <c r="H1052" s="325">
        <v>1.2</v>
      </c>
      <c r="I1052" s="325"/>
      <c r="J1052" s="325"/>
      <c r="K1052" s="325">
        <v>0.3</v>
      </c>
      <c r="L1052" s="325">
        <v>4.7</v>
      </c>
      <c r="M1052" s="325">
        <v>2.4</v>
      </c>
      <c r="N1052" s="325">
        <v>0.5</v>
      </c>
      <c r="O1052" s="325">
        <v>0.2</v>
      </c>
      <c r="P1052" s="325">
        <v>6.0</v>
      </c>
      <c r="Q1052" s="325">
        <v>21.0</v>
      </c>
      <c r="R1052" s="325">
        <v>0.18</v>
      </c>
      <c r="S1052" s="325">
        <v>0.27</v>
      </c>
      <c r="T1052" s="325"/>
      <c r="U1052" s="325">
        <v>1.0</v>
      </c>
      <c r="V1052" s="325">
        <v>0.02</v>
      </c>
      <c r="W1052" s="325">
        <v>0.01</v>
      </c>
      <c r="X1052" s="325">
        <v>0.13</v>
      </c>
      <c r="Y1052" s="325">
        <v>0.79</v>
      </c>
      <c r="Z1052" s="325">
        <v>0.0</v>
      </c>
      <c r="AA1052" s="325">
        <v>279.0</v>
      </c>
      <c r="AB1052" s="325">
        <v>0.0</v>
      </c>
    </row>
    <row r="1053" ht="15.75" customHeight="1">
      <c r="A1053" s="325">
        <v>1051.0</v>
      </c>
      <c r="B1053" s="325" t="s">
        <v>3442</v>
      </c>
      <c r="C1053" s="325" t="s">
        <v>3441</v>
      </c>
      <c r="D1053" s="325" t="s">
        <v>5182</v>
      </c>
      <c r="E1053" s="325">
        <v>24.0</v>
      </c>
      <c r="F1053" s="325">
        <v>102.0</v>
      </c>
      <c r="G1053" s="325">
        <v>30.3</v>
      </c>
      <c r="H1053" s="325">
        <v>0.7</v>
      </c>
      <c r="I1053" s="325"/>
      <c r="J1053" s="325"/>
      <c r="K1053" s="325">
        <v>0.9</v>
      </c>
      <c r="L1053" s="325">
        <v>3.8</v>
      </c>
      <c r="M1053" s="325">
        <v>3.6</v>
      </c>
      <c r="N1053" s="325">
        <v>0.1</v>
      </c>
      <c r="O1053" s="325">
        <v>0.3</v>
      </c>
      <c r="P1053" s="325">
        <v>18.0</v>
      </c>
      <c r="Q1053" s="325">
        <v>18.0</v>
      </c>
      <c r="R1053" s="325">
        <v>0.12</v>
      </c>
      <c r="S1053" s="325">
        <v>0.28</v>
      </c>
      <c r="T1053" s="325"/>
      <c r="U1053" s="325">
        <v>25.0</v>
      </c>
      <c r="V1053" s="325">
        <v>0.02</v>
      </c>
      <c r="W1053" s="325">
        <v>0.04</v>
      </c>
      <c r="X1053" s="325">
        <v>0.19</v>
      </c>
      <c r="Y1053" s="325">
        <v>1.79</v>
      </c>
      <c r="Z1053" s="325">
        <v>0.0</v>
      </c>
      <c r="AA1053" s="325">
        <v>109.0</v>
      </c>
      <c r="AB1053" s="325">
        <v>0.0</v>
      </c>
    </row>
    <row r="1054" ht="15.75" customHeight="1">
      <c r="A1054" s="325">
        <v>1052.0</v>
      </c>
      <c r="B1054" s="325" t="s">
        <v>3951</v>
      </c>
      <c r="C1054" s="325" t="s">
        <v>3441</v>
      </c>
      <c r="D1054" s="325" t="s">
        <v>5182</v>
      </c>
      <c r="E1054" s="325">
        <v>24.0</v>
      </c>
      <c r="F1054" s="325">
        <v>102.0</v>
      </c>
      <c r="G1054" s="325">
        <v>26.0</v>
      </c>
      <c r="H1054" s="325">
        <v>0.5</v>
      </c>
      <c r="I1054" s="325"/>
      <c r="J1054" s="325"/>
      <c r="K1054" s="325">
        <v>1.4</v>
      </c>
      <c r="L1054" s="325">
        <v>2.8</v>
      </c>
      <c r="M1054" s="325">
        <v>2.7</v>
      </c>
      <c r="N1054" s="325">
        <v>0.0</v>
      </c>
      <c r="O1054" s="325">
        <v>0.3</v>
      </c>
      <c r="P1054" s="325">
        <v>17.0</v>
      </c>
      <c r="Q1054" s="325">
        <v>14.0</v>
      </c>
      <c r="R1054" s="325">
        <v>0.07</v>
      </c>
      <c r="S1054" s="325">
        <v>0.17</v>
      </c>
      <c r="T1054" s="325"/>
      <c r="U1054" s="325">
        <v>29.0</v>
      </c>
      <c r="V1054" s="325">
        <v>0.01</v>
      </c>
      <c r="W1054" s="325">
        <v>0.04</v>
      </c>
      <c r="X1054" s="325">
        <v>0.12</v>
      </c>
      <c r="Y1054" s="325">
        <v>1.38</v>
      </c>
      <c r="Z1054" s="325">
        <v>0.0</v>
      </c>
      <c r="AA1054" s="325">
        <v>96.0</v>
      </c>
      <c r="AB1054" s="325">
        <v>0.0</v>
      </c>
    </row>
    <row r="1055" ht="15.75" customHeight="1">
      <c r="A1055" s="325">
        <v>1053.0</v>
      </c>
      <c r="B1055" s="325" t="s">
        <v>3444</v>
      </c>
      <c r="C1055" s="325" t="s">
        <v>3443</v>
      </c>
      <c r="D1055" s="325" t="s">
        <v>5182</v>
      </c>
      <c r="E1055" s="325">
        <v>175.0</v>
      </c>
      <c r="F1055" s="325">
        <v>734.0</v>
      </c>
      <c r="G1055" s="325">
        <v>25.2</v>
      </c>
      <c r="H1055" s="325">
        <v>4.2</v>
      </c>
      <c r="I1055" s="325"/>
      <c r="J1055" s="325"/>
      <c r="K1055" s="325">
        <v>11.6</v>
      </c>
      <c r="L1055" s="325">
        <v>15.3</v>
      </c>
      <c r="M1055" s="325">
        <v>3.3</v>
      </c>
      <c r="N1055" s="325">
        <v>4.2</v>
      </c>
      <c r="O1055" s="325">
        <v>0.9</v>
      </c>
      <c r="P1055" s="325">
        <v>41.0</v>
      </c>
      <c r="Q1055" s="325">
        <v>87.0</v>
      </c>
      <c r="R1055" s="325">
        <v>0.73</v>
      </c>
      <c r="S1055" s="325">
        <v>1.72</v>
      </c>
      <c r="T1055" s="325"/>
      <c r="U1055" s="325">
        <v>58.0</v>
      </c>
      <c r="V1055" s="325">
        <v>0.09</v>
      </c>
      <c r="W1055" s="325">
        <v>0.11</v>
      </c>
      <c r="X1055" s="325">
        <v>0.82</v>
      </c>
      <c r="Y1055" s="325">
        <v>8.62</v>
      </c>
      <c r="Z1055" s="325">
        <v>0.0</v>
      </c>
      <c r="AA1055" s="325">
        <v>336.0</v>
      </c>
      <c r="AB1055" s="325">
        <v>3.0</v>
      </c>
    </row>
    <row r="1056" ht="15.75" customHeight="1">
      <c r="A1056" s="325">
        <v>1054.0</v>
      </c>
      <c r="B1056" s="325" t="s">
        <v>3446</v>
      </c>
      <c r="C1056" s="325" t="s">
        <v>3445</v>
      </c>
      <c r="D1056" s="325" t="s">
        <v>5182</v>
      </c>
      <c r="E1056" s="325">
        <v>98.0</v>
      </c>
      <c r="F1056" s="325">
        <v>410.0</v>
      </c>
      <c r="G1056" s="325">
        <v>79.4</v>
      </c>
      <c r="H1056" s="325">
        <v>1.9</v>
      </c>
      <c r="I1056" s="325"/>
      <c r="J1056" s="325"/>
      <c r="K1056" s="325">
        <v>7.9</v>
      </c>
      <c r="L1056" s="325">
        <v>7.9</v>
      </c>
      <c r="M1056" s="325">
        <v>4.2</v>
      </c>
      <c r="N1056" s="325">
        <v>3.1</v>
      </c>
      <c r="O1056" s="325">
        <v>0.8</v>
      </c>
      <c r="P1056" s="325">
        <v>30.0</v>
      </c>
      <c r="Q1056" s="325">
        <v>44.0</v>
      </c>
      <c r="R1056" s="325">
        <v>0.32</v>
      </c>
      <c r="S1056" s="325">
        <v>0.46</v>
      </c>
      <c r="T1056" s="325"/>
      <c r="U1056" s="325">
        <v>134.0</v>
      </c>
      <c r="V1056" s="325">
        <v>0.04</v>
      </c>
      <c r="W1056" s="325">
        <v>0.06</v>
      </c>
      <c r="X1056" s="325">
        <v>0.63</v>
      </c>
      <c r="Y1056" s="325">
        <v>11.56</v>
      </c>
      <c r="Z1056" s="325">
        <v>0.0</v>
      </c>
      <c r="AA1056" s="325">
        <v>221.0</v>
      </c>
      <c r="AB1056" s="325">
        <v>70.0</v>
      </c>
    </row>
    <row r="1057" ht="15.75" customHeight="1">
      <c r="A1057" s="325">
        <v>1055.0</v>
      </c>
      <c r="B1057" s="325" t="s">
        <v>3772</v>
      </c>
      <c r="C1057" s="325" t="s">
        <v>3445</v>
      </c>
      <c r="D1057" s="325" t="s">
        <v>5182</v>
      </c>
      <c r="E1057" s="325">
        <v>39.0</v>
      </c>
      <c r="F1057" s="325">
        <v>164.0</v>
      </c>
      <c r="G1057" s="325">
        <v>87.0</v>
      </c>
      <c r="H1057" s="325">
        <v>1.1</v>
      </c>
      <c r="I1057" s="325"/>
      <c r="J1057" s="325"/>
      <c r="K1057" s="325">
        <v>2.5</v>
      </c>
      <c r="L1057" s="325">
        <v>6.7</v>
      </c>
      <c r="M1057" s="325">
        <v>3.4</v>
      </c>
      <c r="N1057" s="325">
        <v>3.3</v>
      </c>
      <c r="O1057" s="325">
        <v>0.9</v>
      </c>
      <c r="P1057" s="325">
        <v>29.0</v>
      </c>
      <c r="Q1057" s="325">
        <v>34.0</v>
      </c>
      <c r="R1057" s="325">
        <v>0.27</v>
      </c>
      <c r="S1057" s="325">
        <v>0.38</v>
      </c>
      <c r="T1057" s="325"/>
      <c r="U1057" s="325">
        <v>63.0</v>
      </c>
      <c r="V1057" s="325">
        <v>0.03</v>
      </c>
      <c r="W1057" s="325">
        <v>0.05</v>
      </c>
      <c r="X1057" s="325">
        <v>0.29</v>
      </c>
      <c r="Y1057" s="325">
        <v>16.85</v>
      </c>
      <c r="Z1057" s="325">
        <v>0.0</v>
      </c>
      <c r="AA1057" s="325">
        <v>180.0</v>
      </c>
      <c r="AB1057" s="325">
        <v>90.0</v>
      </c>
    </row>
    <row r="1058" ht="15.75" customHeight="1">
      <c r="A1058" s="325">
        <v>1056.0</v>
      </c>
      <c r="B1058" s="325" t="s">
        <v>3952</v>
      </c>
      <c r="C1058" s="325" t="s">
        <v>3445</v>
      </c>
      <c r="D1058" s="325" t="s">
        <v>5182</v>
      </c>
      <c r="E1058" s="325">
        <v>77.0</v>
      </c>
      <c r="F1058" s="325">
        <v>324.0</v>
      </c>
      <c r="G1058" s="325">
        <v>83.4</v>
      </c>
      <c r="H1058" s="325">
        <v>1.3</v>
      </c>
      <c r="I1058" s="325"/>
      <c r="J1058" s="325"/>
      <c r="K1058" s="325">
        <v>6.6</v>
      </c>
      <c r="L1058" s="325">
        <v>5.9</v>
      </c>
      <c r="M1058" s="325">
        <v>3.2</v>
      </c>
      <c r="N1058" s="325">
        <v>2.8</v>
      </c>
      <c r="O1058" s="325">
        <v>0.8</v>
      </c>
      <c r="P1058" s="325">
        <v>32.0</v>
      </c>
      <c r="Q1058" s="325">
        <v>37.0</v>
      </c>
      <c r="R1058" s="325">
        <v>0.28</v>
      </c>
      <c r="S1058" s="325">
        <v>0.46</v>
      </c>
      <c r="T1058" s="325"/>
      <c r="U1058" s="325">
        <v>80.0</v>
      </c>
      <c r="V1058" s="325">
        <v>0.03</v>
      </c>
      <c r="W1058" s="325">
        <v>0.06</v>
      </c>
      <c r="X1058" s="325">
        <v>0.45</v>
      </c>
      <c r="Y1058" s="325">
        <v>15.27</v>
      </c>
      <c r="Z1058" s="325">
        <v>0.0</v>
      </c>
      <c r="AA1058" s="325">
        <v>329.0</v>
      </c>
      <c r="AB1058" s="325">
        <v>57.0</v>
      </c>
    </row>
    <row r="1059" ht="15.75" customHeight="1">
      <c r="A1059" s="325">
        <v>1057.0</v>
      </c>
      <c r="B1059" s="325" t="s">
        <v>4344</v>
      </c>
      <c r="C1059" s="325" t="s">
        <v>3445</v>
      </c>
      <c r="D1059" s="325" t="s">
        <v>5182</v>
      </c>
      <c r="E1059" s="325">
        <v>51.0</v>
      </c>
      <c r="F1059" s="325">
        <v>215.0</v>
      </c>
      <c r="G1059" s="325">
        <v>87.0</v>
      </c>
      <c r="H1059" s="325">
        <v>1.2</v>
      </c>
      <c r="I1059" s="325"/>
      <c r="J1059" s="325"/>
      <c r="K1059" s="325">
        <v>3.8</v>
      </c>
      <c r="L1059" s="325">
        <v>6.4</v>
      </c>
      <c r="M1059" s="325">
        <v>3.1</v>
      </c>
      <c r="N1059" s="325">
        <v>3.1</v>
      </c>
      <c r="O1059" s="325">
        <v>0.8</v>
      </c>
      <c r="P1059" s="325">
        <v>39.0</v>
      </c>
      <c r="Q1059" s="325">
        <v>34.0</v>
      </c>
      <c r="R1059" s="325">
        <v>0.25</v>
      </c>
      <c r="S1059" s="325">
        <v>0.4</v>
      </c>
      <c r="T1059" s="325"/>
      <c r="U1059" s="325">
        <v>102.0</v>
      </c>
      <c r="V1059" s="325">
        <v>0.03</v>
      </c>
      <c r="W1059" s="325">
        <v>0.05</v>
      </c>
      <c r="X1059" s="325">
        <v>0.29</v>
      </c>
      <c r="Y1059" s="325">
        <v>14.06</v>
      </c>
      <c r="Z1059" s="325">
        <v>0.0</v>
      </c>
      <c r="AA1059" s="325">
        <v>176.0</v>
      </c>
      <c r="AB1059" s="325">
        <v>84.0</v>
      </c>
    </row>
    <row r="1060" ht="15.75" customHeight="1">
      <c r="A1060" s="325">
        <v>1058.0</v>
      </c>
      <c r="B1060" s="325" t="s">
        <v>4624</v>
      </c>
      <c r="C1060" s="325" t="s">
        <v>3445</v>
      </c>
      <c r="D1060" s="325" t="s">
        <v>5182</v>
      </c>
      <c r="E1060" s="325">
        <v>124.0</v>
      </c>
      <c r="F1060" s="325">
        <v>517.0</v>
      </c>
      <c r="G1060" s="325">
        <v>77.7</v>
      </c>
      <c r="H1060" s="325">
        <v>1.6</v>
      </c>
      <c r="I1060" s="325"/>
      <c r="J1060" s="325"/>
      <c r="K1060" s="325">
        <v>11.7</v>
      </c>
      <c r="L1060" s="325">
        <v>6.6</v>
      </c>
      <c r="M1060" s="325">
        <v>3.5</v>
      </c>
      <c r="N1060" s="325">
        <v>2.9</v>
      </c>
      <c r="O1060" s="325">
        <v>0.8</v>
      </c>
      <c r="P1060" s="325">
        <v>29.0</v>
      </c>
      <c r="Q1060" s="325">
        <v>39.0</v>
      </c>
      <c r="R1060" s="325">
        <v>0.29</v>
      </c>
      <c r="S1060" s="325">
        <v>0.53</v>
      </c>
      <c r="T1060" s="325"/>
      <c r="U1060" s="325">
        <v>86.0</v>
      </c>
      <c r="V1060" s="325">
        <v>0.03</v>
      </c>
      <c r="W1060" s="325">
        <v>0.05</v>
      </c>
      <c r="X1060" s="325">
        <v>0.19</v>
      </c>
      <c r="Y1060" s="325">
        <v>8.13</v>
      </c>
      <c r="Z1060" s="325">
        <v>0.0</v>
      </c>
      <c r="AA1060" s="325">
        <v>256.0</v>
      </c>
      <c r="AB1060" s="325">
        <v>99.0</v>
      </c>
    </row>
    <row r="1061" ht="15.75" customHeight="1">
      <c r="A1061" s="325">
        <v>1059.0</v>
      </c>
      <c r="B1061" s="325" t="s">
        <v>3954</v>
      </c>
      <c r="C1061" s="325" t="s">
        <v>3953</v>
      </c>
      <c r="D1061" s="325" t="s">
        <v>5182</v>
      </c>
      <c r="E1061" s="325">
        <v>76.0</v>
      </c>
      <c r="F1061" s="325">
        <v>316.0</v>
      </c>
      <c r="G1061" s="325">
        <v>84.1</v>
      </c>
      <c r="H1061" s="325">
        <v>4.7</v>
      </c>
      <c r="I1061" s="325"/>
      <c r="J1061" s="325"/>
      <c r="K1061" s="325">
        <v>4.8</v>
      </c>
      <c r="L1061" s="325">
        <v>4.6</v>
      </c>
      <c r="M1061" s="325">
        <v>3.6</v>
      </c>
      <c r="N1061" s="325">
        <v>1.1</v>
      </c>
      <c r="O1061" s="325">
        <v>1.4</v>
      </c>
      <c r="P1061" s="325">
        <v>198.0</v>
      </c>
      <c r="Q1061" s="325">
        <v>106.0</v>
      </c>
      <c r="R1061" s="325">
        <v>0.11</v>
      </c>
      <c r="S1061" s="325">
        <v>0.54</v>
      </c>
      <c r="T1061" s="325"/>
      <c r="U1061" s="325">
        <v>216.0</v>
      </c>
      <c r="V1061" s="325">
        <v>0.04</v>
      </c>
      <c r="W1061" s="325">
        <v>0.14</v>
      </c>
      <c r="X1061" s="325">
        <v>0.35</v>
      </c>
      <c r="Y1061" s="325">
        <v>20.83</v>
      </c>
      <c r="Z1061" s="325">
        <v>0.0</v>
      </c>
      <c r="AA1061" s="325">
        <v>158.0</v>
      </c>
      <c r="AB1061" s="325">
        <v>8.0</v>
      </c>
    </row>
    <row r="1062" ht="15.75" customHeight="1">
      <c r="A1062" s="325">
        <v>1060.0</v>
      </c>
      <c r="B1062" s="325" t="s">
        <v>4346</v>
      </c>
      <c r="C1062" s="325" t="s">
        <v>4345</v>
      </c>
      <c r="D1062" s="325" t="s">
        <v>5182</v>
      </c>
      <c r="E1062" s="325">
        <v>82.0</v>
      </c>
      <c r="F1062" s="325">
        <v>343.0</v>
      </c>
      <c r="G1062" s="325">
        <v>79.3</v>
      </c>
      <c r="H1062" s="325">
        <v>3.9</v>
      </c>
      <c r="I1062" s="325"/>
      <c r="J1062" s="325"/>
      <c r="K1062" s="325">
        <v>1.3</v>
      </c>
      <c r="L1062" s="325">
        <v>14.6</v>
      </c>
      <c r="M1062" s="325">
        <v>12.5</v>
      </c>
      <c r="N1062" s="325">
        <v>2.1</v>
      </c>
      <c r="O1062" s="325">
        <v>0.9</v>
      </c>
      <c r="P1062" s="325">
        <v>25.0</v>
      </c>
      <c r="Q1062" s="325">
        <v>48.0</v>
      </c>
      <c r="R1062" s="325">
        <v>0.31</v>
      </c>
      <c r="S1062" s="325">
        <v>0.62</v>
      </c>
      <c r="T1062" s="325"/>
      <c r="U1062" s="325">
        <v>121.0</v>
      </c>
      <c r="V1062" s="325">
        <v>0.08</v>
      </c>
      <c r="W1062" s="325">
        <v>0.07</v>
      </c>
      <c r="X1062" s="325">
        <v>1.15</v>
      </c>
      <c r="Y1062" s="325">
        <v>14.16</v>
      </c>
      <c r="Z1062" s="325">
        <v>0.0</v>
      </c>
      <c r="AA1062" s="325">
        <v>81.0</v>
      </c>
      <c r="AB1062" s="325">
        <v>6.0</v>
      </c>
    </row>
    <row r="1063" ht="15.75" customHeight="1">
      <c r="A1063" s="325">
        <v>1061.0</v>
      </c>
      <c r="B1063" s="325" t="s">
        <v>3956</v>
      </c>
      <c r="C1063" s="325" t="s">
        <v>3955</v>
      </c>
      <c r="D1063" s="325" t="s">
        <v>5182</v>
      </c>
      <c r="E1063" s="325">
        <v>45.0</v>
      </c>
      <c r="F1063" s="325">
        <v>189.0</v>
      </c>
      <c r="G1063" s="325">
        <v>84.9</v>
      </c>
      <c r="H1063" s="325">
        <v>1.2</v>
      </c>
      <c r="I1063" s="325"/>
      <c r="J1063" s="325"/>
      <c r="K1063" s="325">
        <v>0.4</v>
      </c>
      <c r="L1063" s="325">
        <v>10.4</v>
      </c>
      <c r="M1063" s="325">
        <v>9.0</v>
      </c>
      <c r="N1063" s="325">
        <v>0.8</v>
      </c>
      <c r="O1063" s="325">
        <v>0.8</v>
      </c>
      <c r="P1063" s="325">
        <v>17.0</v>
      </c>
      <c r="Q1063" s="325">
        <v>30.0</v>
      </c>
      <c r="R1063" s="325">
        <v>0.09</v>
      </c>
      <c r="S1063" s="325">
        <v>1.2</v>
      </c>
      <c r="T1063" s="325"/>
      <c r="U1063" s="325">
        <v>2.0</v>
      </c>
      <c r="V1063" s="325">
        <v>0.04</v>
      </c>
      <c r="W1063" s="325">
        <v>0.07</v>
      </c>
      <c r="X1063" s="325">
        <v>0.93</v>
      </c>
      <c r="Y1063" s="325">
        <v>6.46</v>
      </c>
      <c r="Z1063" s="325">
        <v>0.0</v>
      </c>
      <c r="AA1063" s="325">
        <v>850.0</v>
      </c>
      <c r="AB1063" s="325">
        <v>0.0</v>
      </c>
    </row>
    <row r="1064" ht="15.75" customHeight="1">
      <c r="A1064" s="325">
        <v>1062.0</v>
      </c>
      <c r="B1064" s="325" t="s">
        <v>3958</v>
      </c>
      <c r="C1064" s="325" t="s">
        <v>3957</v>
      </c>
      <c r="D1064" s="325" t="s">
        <v>5182</v>
      </c>
      <c r="E1064" s="325">
        <v>273.0</v>
      </c>
      <c r="F1064" s="325">
        <v>1144.0</v>
      </c>
      <c r="G1064" s="325">
        <v>41.4</v>
      </c>
      <c r="H1064" s="325">
        <v>5.9</v>
      </c>
      <c r="I1064" s="325"/>
      <c r="J1064" s="325"/>
      <c r="K1064" s="325">
        <v>11.4</v>
      </c>
      <c r="L1064" s="325">
        <v>39.3</v>
      </c>
      <c r="M1064" s="325">
        <v>36.4</v>
      </c>
      <c r="N1064" s="325">
        <v>2.8</v>
      </c>
      <c r="O1064" s="325">
        <v>0.8</v>
      </c>
      <c r="P1064" s="325">
        <v>40.0</v>
      </c>
      <c r="Q1064" s="325">
        <v>90.0</v>
      </c>
      <c r="R1064" s="325">
        <v>0.67</v>
      </c>
      <c r="S1064" s="325">
        <v>2.96</v>
      </c>
      <c r="T1064" s="325"/>
      <c r="U1064" s="325">
        <v>157.0</v>
      </c>
      <c r="V1064" s="325">
        <v>0.08</v>
      </c>
      <c r="W1064" s="325">
        <v>0.12</v>
      </c>
      <c r="X1064" s="325">
        <v>0.88</v>
      </c>
      <c r="Y1064" s="325">
        <v>2.46</v>
      </c>
      <c r="Z1064" s="325">
        <v>0.0</v>
      </c>
      <c r="AA1064" s="325">
        <v>396.0</v>
      </c>
      <c r="AB1064" s="325">
        <v>13.0</v>
      </c>
    </row>
    <row r="1065" ht="15.75" customHeight="1">
      <c r="A1065" s="325">
        <v>1063.0</v>
      </c>
      <c r="B1065" s="325" t="s">
        <v>4626</v>
      </c>
      <c r="C1065" s="325" t="s">
        <v>4625</v>
      </c>
      <c r="D1065" s="325" t="s">
        <v>5182</v>
      </c>
      <c r="E1065" s="325">
        <v>62.0</v>
      </c>
      <c r="F1065" s="325">
        <v>258.0</v>
      </c>
      <c r="G1065" s="325">
        <v>90.6</v>
      </c>
      <c r="H1065" s="325">
        <v>0.6</v>
      </c>
      <c r="I1065" s="325"/>
      <c r="J1065" s="325"/>
      <c r="K1065" s="325">
        <v>5.7</v>
      </c>
      <c r="L1065" s="325">
        <v>2.6</v>
      </c>
      <c r="M1065" s="325">
        <v>1.5</v>
      </c>
      <c r="N1065" s="325">
        <v>1.1</v>
      </c>
      <c r="O1065" s="325">
        <v>0.3</v>
      </c>
      <c r="P1065" s="325">
        <v>47.0</v>
      </c>
      <c r="Q1065" s="325">
        <v>19.0</v>
      </c>
      <c r="R1065" s="325">
        <v>0.14</v>
      </c>
      <c r="S1065" s="325">
        <v>0.14</v>
      </c>
      <c r="T1065" s="325"/>
      <c r="U1065" s="325">
        <v>23.0</v>
      </c>
      <c r="V1065" s="325">
        <v>0.02</v>
      </c>
      <c r="W1065" s="325">
        <v>0.05</v>
      </c>
      <c r="X1065" s="325">
        <v>0.12</v>
      </c>
      <c r="Y1065" s="325">
        <v>1.45</v>
      </c>
      <c r="Z1065" s="325">
        <v>0.0</v>
      </c>
      <c r="AA1065" s="325">
        <v>62.0</v>
      </c>
      <c r="AB1065" s="325">
        <v>0.0</v>
      </c>
    </row>
    <row r="1066" ht="15.75" customHeight="1">
      <c r="A1066" s="325">
        <v>1064.0</v>
      </c>
      <c r="B1066" s="325" t="s">
        <v>3448</v>
      </c>
      <c r="C1066" s="325" t="s">
        <v>3447</v>
      </c>
      <c r="D1066" s="325" t="s">
        <v>5182</v>
      </c>
      <c r="E1066" s="325">
        <v>58.0</v>
      </c>
      <c r="F1066" s="325">
        <v>244.0</v>
      </c>
      <c r="G1066" s="325">
        <v>87.8</v>
      </c>
      <c r="H1066" s="325">
        <v>1.1</v>
      </c>
      <c r="I1066" s="325"/>
      <c r="J1066" s="325"/>
      <c r="K1066" s="325">
        <v>4.2</v>
      </c>
      <c r="L1066" s="325">
        <v>6.0</v>
      </c>
      <c r="M1066" s="325">
        <v>3.9</v>
      </c>
      <c r="N1066" s="325">
        <v>1.7</v>
      </c>
      <c r="O1066" s="325">
        <v>0.5</v>
      </c>
      <c r="P1066" s="325">
        <v>30.0</v>
      </c>
      <c r="Q1066" s="325">
        <v>25.0</v>
      </c>
      <c r="R1066" s="325">
        <v>0.18</v>
      </c>
      <c r="S1066" s="325">
        <v>0.27</v>
      </c>
      <c r="T1066" s="325"/>
      <c r="U1066" s="325">
        <v>54.0</v>
      </c>
      <c r="V1066" s="325">
        <v>0.03</v>
      </c>
      <c r="W1066" s="325">
        <v>0.05</v>
      </c>
      <c r="X1066" s="325">
        <v>0.23</v>
      </c>
      <c r="Y1066" s="325">
        <v>11.24</v>
      </c>
      <c r="Z1066" s="325">
        <v>0.0</v>
      </c>
      <c r="AA1066" s="325">
        <v>55.0</v>
      </c>
      <c r="AB1066" s="325">
        <v>36.0</v>
      </c>
    </row>
    <row r="1067" ht="15.75" customHeight="1">
      <c r="A1067" s="325">
        <v>1065.0</v>
      </c>
      <c r="B1067" s="325" t="s">
        <v>3773</v>
      </c>
      <c r="C1067" s="325" t="s">
        <v>3447</v>
      </c>
      <c r="D1067" s="325" t="s">
        <v>5182</v>
      </c>
      <c r="E1067" s="325">
        <v>125.0</v>
      </c>
      <c r="F1067" s="325">
        <v>524.0</v>
      </c>
      <c r="G1067" s="325">
        <v>78.9</v>
      </c>
      <c r="H1067" s="325">
        <v>1.1</v>
      </c>
      <c r="I1067" s="325"/>
      <c r="J1067" s="325"/>
      <c r="K1067" s="325">
        <v>11.3</v>
      </c>
      <c r="L1067" s="325">
        <v>6.3</v>
      </c>
      <c r="M1067" s="325">
        <v>5.0</v>
      </c>
      <c r="N1067" s="325">
        <v>1.3</v>
      </c>
      <c r="O1067" s="325">
        <v>0.6</v>
      </c>
      <c r="P1067" s="325">
        <v>34.0</v>
      </c>
      <c r="Q1067" s="325">
        <v>33.0</v>
      </c>
      <c r="R1067" s="325">
        <v>0.17</v>
      </c>
      <c r="S1067" s="325">
        <v>0.37</v>
      </c>
      <c r="T1067" s="325"/>
      <c r="U1067" s="325">
        <v>38.0</v>
      </c>
      <c r="V1067" s="325">
        <v>0.03</v>
      </c>
      <c r="W1067" s="325">
        <v>0.05</v>
      </c>
      <c r="X1067" s="325">
        <v>0.34</v>
      </c>
      <c r="Y1067" s="325">
        <v>9.79</v>
      </c>
      <c r="Z1067" s="325">
        <v>0.0</v>
      </c>
      <c r="AA1067" s="325">
        <v>311.0</v>
      </c>
      <c r="AB1067" s="325">
        <v>28.0</v>
      </c>
    </row>
    <row r="1068" ht="15.75" customHeight="1">
      <c r="A1068" s="325">
        <v>1066.0</v>
      </c>
      <c r="B1068" s="325" t="s">
        <v>3959</v>
      </c>
      <c r="C1068" s="325" t="s">
        <v>3447</v>
      </c>
      <c r="D1068" s="325" t="s">
        <v>5182</v>
      </c>
      <c r="E1068" s="325">
        <v>86.0</v>
      </c>
      <c r="F1068" s="325">
        <v>360.0</v>
      </c>
      <c r="G1068" s="325">
        <v>84.6</v>
      </c>
      <c r="H1068" s="325">
        <v>1.6</v>
      </c>
      <c r="I1068" s="325"/>
      <c r="J1068" s="325"/>
      <c r="K1068" s="325">
        <v>7.5</v>
      </c>
      <c r="L1068" s="325">
        <v>5.1</v>
      </c>
      <c r="M1068" s="325">
        <v>3.3</v>
      </c>
      <c r="N1068" s="325">
        <v>1.7</v>
      </c>
      <c r="O1068" s="325">
        <v>0.7</v>
      </c>
      <c r="P1068" s="325">
        <v>51.0</v>
      </c>
      <c r="Q1068" s="325">
        <v>50.0</v>
      </c>
      <c r="R1068" s="325">
        <v>0.26</v>
      </c>
      <c r="S1068" s="325">
        <v>0.38</v>
      </c>
      <c r="T1068" s="325"/>
      <c r="U1068" s="325">
        <v>150.0</v>
      </c>
      <c r="V1068" s="325">
        <v>0.04</v>
      </c>
      <c r="W1068" s="325">
        <v>0.07</v>
      </c>
      <c r="X1068" s="325">
        <v>0.3</v>
      </c>
      <c r="Y1068" s="325">
        <v>13.08</v>
      </c>
      <c r="Z1068" s="325">
        <v>0.0</v>
      </c>
      <c r="AA1068" s="325">
        <v>165.0</v>
      </c>
      <c r="AB1068" s="325">
        <v>34.0</v>
      </c>
    </row>
    <row r="1069" ht="15.75" customHeight="1">
      <c r="A1069" s="325">
        <v>1067.0</v>
      </c>
      <c r="B1069" s="325" t="s">
        <v>4347</v>
      </c>
      <c r="C1069" s="325" t="s">
        <v>3447</v>
      </c>
      <c r="D1069" s="325" t="s">
        <v>5182</v>
      </c>
      <c r="E1069" s="325">
        <v>78.0</v>
      </c>
      <c r="F1069" s="325">
        <v>325.0</v>
      </c>
      <c r="G1069" s="325">
        <v>76.2</v>
      </c>
      <c r="H1069" s="325">
        <v>1.7</v>
      </c>
      <c r="I1069" s="325"/>
      <c r="J1069" s="325"/>
      <c r="K1069" s="325">
        <v>6.0</v>
      </c>
      <c r="L1069" s="325">
        <v>6.3</v>
      </c>
      <c r="M1069" s="325">
        <v>4.3</v>
      </c>
      <c r="N1069" s="325">
        <v>1.9</v>
      </c>
      <c r="O1069" s="325">
        <v>0.6</v>
      </c>
      <c r="P1069" s="325">
        <v>51.0</v>
      </c>
      <c r="Q1069" s="325">
        <v>40.0</v>
      </c>
      <c r="R1069" s="325">
        <v>0.22</v>
      </c>
      <c r="S1069" s="325">
        <v>0.63</v>
      </c>
      <c r="T1069" s="325"/>
      <c r="U1069" s="325">
        <v>194.0</v>
      </c>
      <c r="V1069" s="325">
        <v>0.05</v>
      </c>
      <c r="W1069" s="325">
        <v>0.08</v>
      </c>
      <c r="X1069" s="325">
        <v>0.4</v>
      </c>
      <c r="Y1069" s="325">
        <v>14.92</v>
      </c>
      <c r="Z1069" s="325">
        <v>0.0</v>
      </c>
      <c r="AA1069" s="325">
        <v>241.0</v>
      </c>
      <c r="AB1069" s="325">
        <v>18.0</v>
      </c>
    </row>
    <row r="1070" ht="15.75" customHeight="1">
      <c r="A1070" s="325">
        <v>1068.0</v>
      </c>
      <c r="B1070" s="325" t="s">
        <v>4627</v>
      </c>
      <c r="C1070" s="325" t="s">
        <v>3447</v>
      </c>
      <c r="D1070" s="325" t="s">
        <v>5182</v>
      </c>
      <c r="E1070" s="325">
        <v>65.0</v>
      </c>
      <c r="F1070" s="325">
        <v>271.0</v>
      </c>
      <c r="G1070" s="325">
        <v>80.8</v>
      </c>
      <c r="H1070" s="325">
        <v>1.3</v>
      </c>
      <c r="I1070" s="325"/>
      <c r="J1070" s="325"/>
      <c r="K1070" s="325">
        <v>5.0</v>
      </c>
      <c r="L1070" s="325">
        <v>11.3</v>
      </c>
      <c r="M1070" s="325">
        <v>4.9</v>
      </c>
      <c r="N1070" s="325">
        <v>6.4</v>
      </c>
      <c r="O1070" s="325">
        <v>1.4</v>
      </c>
      <c r="P1070" s="325">
        <v>26.0</v>
      </c>
      <c r="Q1070" s="325">
        <v>42.0</v>
      </c>
      <c r="R1070" s="325">
        <v>0.41</v>
      </c>
      <c r="S1070" s="325">
        <v>0.35</v>
      </c>
      <c r="T1070" s="325"/>
      <c r="U1070" s="325">
        <v>16.0</v>
      </c>
      <c r="V1070" s="325">
        <v>0.01</v>
      </c>
      <c r="W1070" s="325">
        <v>0.02</v>
      </c>
      <c r="X1070" s="325">
        <v>0.06</v>
      </c>
      <c r="Y1070" s="325">
        <v>6.75</v>
      </c>
      <c r="Z1070" s="325">
        <v>0.0</v>
      </c>
      <c r="AA1070" s="325">
        <v>68.0</v>
      </c>
      <c r="AB1070" s="325">
        <v>239.0</v>
      </c>
    </row>
    <row r="1071" ht="15.75" customHeight="1">
      <c r="A1071" s="325">
        <v>1069.0</v>
      </c>
      <c r="B1071" s="325" t="s">
        <v>3961</v>
      </c>
      <c r="C1071" s="325" t="s">
        <v>3960</v>
      </c>
      <c r="D1071" s="325" t="s">
        <v>5182</v>
      </c>
      <c r="E1071" s="325">
        <v>36.0</v>
      </c>
      <c r="F1071" s="325">
        <v>149.0</v>
      </c>
      <c r="G1071" s="325">
        <v>52.4</v>
      </c>
      <c r="H1071" s="325">
        <v>0.7</v>
      </c>
      <c r="I1071" s="325"/>
      <c r="J1071" s="325"/>
      <c r="K1071" s="325">
        <v>2.7</v>
      </c>
      <c r="L1071" s="325">
        <v>4.3</v>
      </c>
      <c r="M1071" s="325">
        <v>2.0</v>
      </c>
      <c r="N1071" s="325">
        <v>1.7</v>
      </c>
      <c r="O1071" s="325">
        <v>0.4</v>
      </c>
      <c r="P1071" s="325">
        <v>24.0</v>
      </c>
      <c r="Q1071" s="325">
        <v>21.0</v>
      </c>
      <c r="R1071" s="325">
        <v>0.09</v>
      </c>
      <c r="S1071" s="325">
        <v>0.25</v>
      </c>
      <c r="T1071" s="325"/>
      <c r="U1071" s="325">
        <v>385.0</v>
      </c>
      <c r="V1071" s="325">
        <v>0.02</v>
      </c>
      <c r="W1071" s="325">
        <v>0.02</v>
      </c>
      <c r="X1071" s="325">
        <v>0.12</v>
      </c>
      <c r="Y1071" s="325">
        <v>8.63</v>
      </c>
      <c r="Z1071" s="325">
        <v>0.0</v>
      </c>
      <c r="AA1071" s="325">
        <v>107.0</v>
      </c>
      <c r="AB1071" s="325">
        <v>49.0</v>
      </c>
    </row>
    <row r="1072" ht="15.75" customHeight="1">
      <c r="A1072" s="325">
        <v>1070.0</v>
      </c>
      <c r="B1072" s="325" t="s">
        <v>4348</v>
      </c>
      <c r="C1072" s="325" t="s">
        <v>3960</v>
      </c>
      <c r="D1072" s="325" t="s">
        <v>5182</v>
      </c>
      <c r="E1072" s="325">
        <v>84.0</v>
      </c>
      <c r="F1072" s="325">
        <v>351.0</v>
      </c>
      <c r="G1072" s="325">
        <v>79.0</v>
      </c>
      <c r="H1072" s="325">
        <v>2.4</v>
      </c>
      <c r="I1072" s="325"/>
      <c r="J1072" s="325"/>
      <c r="K1072" s="325">
        <v>2.7</v>
      </c>
      <c r="L1072" s="325">
        <v>14.4</v>
      </c>
      <c r="M1072" s="325">
        <v>11.6</v>
      </c>
      <c r="N1072" s="325">
        <v>2.7</v>
      </c>
      <c r="O1072" s="325">
        <v>1.0</v>
      </c>
      <c r="P1072" s="325">
        <v>25.0</v>
      </c>
      <c r="Q1072" s="325">
        <v>45.0</v>
      </c>
      <c r="R1072" s="325">
        <v>0.32</v>
      </c>
      <c r="S1072" s="325">
        <v>0.55</v>
      </c>
      <c r="T1072" s="325"/>
      <c r="U1072" s="325">
        <v>111.0</v>
      </c>
      <c r="V1072" s="325">
        <v>0.07</v>
      </c>
      <c r="W1072" s="325">
        <v>0.08</v>
      </c>
      <c r="X1072" s="325">
        <v>1.02</v>
      </c>
      <c r="Y1072" s="325">
        <v>22.9</v>
      </c>
      <c r="Z1072" s="325">
        <v>0.0</v>
      </c>
      <c r="AA1072" s="325">
        <v>249.0</v>
      </c>
      <c r="AB1072" s="325">
        <v>59.0</v>
      </c>
    </row>
    <row r="1073" ht="15.75" customHeight="1">
      <c r="A1073" s="325">
        <v>1071.0</v>
      </c>
      <c r="B1073" s="325" t="s">
        <v>3450</v>
      </c>
      <c r="C1073" s="325" t="s">
        <v>3449</v>
      </c>
      <c r="D1073" s="325" t="s">
        <v>5182</v>
      </c>
      <c r="E1073" s="325">
        <v>123.0</v>
      </c>
      <c r="F1073" s="325">
        <v>514.0</v>
      </c>
      <c r="G1073" s="325">
        <v>68.2</v>
      </c>
      <c r="H1073" s="325">
        <v>13.3</v>
      </c>
      <c r="I1073" s="325"/>
      <c r="J1073" s="325"/>
      <c r="K1073" s="325">
        <v>3.2</v>
      </c>
      <c r="L1073" s="325">
        <v>12.5</v>
      </c>
      <c r="M1073" s="325">
        <v>10.3</v>
      </c>
      <c r="N1073" s="325">
        <v>2.2</v>
      </c>
      <c r="O1073" s="325">
        <v>1.3</v>
      </c>
      <c r="P1073" s="325">
        <v>21.0</v>
      </c>
      <c r="Q1073" s="325">
        <v>164.0</v>
      </c>
      <c r="R1073" s="325">
        <v>1.14</v>
      </c>
      <c r="S1073" s="325">
        <v>1.33</v>
      </c>
      <c r="T1073" s="325"/>
      <c r="U1073" s="325">
        <v>11.0</v>
      </c>
      <c r="V1073" s="325">
        <v>0.11</v>
      </c>
      <c r="W1073" s="325">
        <v>0.11</v>
      </c>
      <c r="X1073" s="325">
        <v>4.89</v>
      </c>
      <c r="Y1073" s="325">
        <v>7.21</v>
      </c>
      <c r="Z1073" s="325">
        <v>0.0</v>
      </c>
      <c r="AA1073" s="325">
        <v>756.0</v>
      </c>
      <c r="AB1073" s="325">
        <v>30.0</v>
      </c>
    </row>
    <row r="1074" ht="15.75" customHeight="1">
      <c r="A1074" s="325">
        <v>1072.0</v>
      </c>
      <c r="B1074" s="325" t="s">
        <v>3775</v>
      </c>
      <c r="C1074" s="325" t="s">
        <v>3774</v>
      </c>
      <c r="D1074" s="325" t="s">
        <v>5182</v>
      </c>
      <c r="E1074" s="325">
        <v>89.0</v>
      </c>
      <c r="F1074" s="325">
        <v>373.0</v>
      </c>
      <c r="G1074" s="325">
        <v>75.4</v>
      </c>
      <c r="H1074" s="325">
        <v>3.0</v>
      </c>
      <c r="I1074" s="325"/>
      <c r="J1074" s="325"/>
      <c r="K1074" s="325">
        <v>3.6</v>
      </c>
      <c r="L1074" s="325">
        <v>12.4</v>
      </c>
      <c r="M1074" s="325">
        <v>8.8</v>
      </c>
      <c r="N1074" s="325">
        <v>2.4</v>
      </c>
      <c r="O1074" s="325">
        <v>0.9</v>
      </c>
      <c r="P1074" s="325">
        <v>30.0</v>
      </c>
      <c r="Q1074" s="325">
        <v>51.0</v>
      </c>
      <c r="R1074" s="325">
        <v>0.36</v>
      </c>
      <c r="S1074" s="325">
        <v>0.73</v>
      </c>
      <c r="T1074" s="325"/>
      <c r="U1074" s="325">
        <v>228.0</v>
      </c>
      <c r="V1074" s="325">
        <v>0.07</v>
      </c>
      <c r="W1074" s="325">
        <v>0.1</v>
      </c>
      <c r="X1074" s="325">
        <v>0.85</v>
      </c>
      <c r="Y1074" s="325">
        <v>10.43</v>
      </c>
      <c r="Z1074" s="325">
        <v>0.0</v>
      </c>
      <c r="AA1074" s="325">
        <v>113.0</v>
      </c>
      <c r="AB1074" s="325">
        <v>18.0</v>
      </c>
    </row>
    <row r="1075" ht="15.75" customHeight="1">
      <c r="A1075" s="325">
        <v>1073.0</v>
      </c>
      <c r="B1075" s="325" t="s">
        <v>3962</v>
      </c>
      <c r="C1075" s="325" t="s">
        <v>3774</v>
      </c>
      <c r="D1075" s="325" t="s">
        <v>5182</v>
      </c>
      <c r="E1075" s="325">
        <v>75.0</v>
      </c>
      <c r="F1075" s="325">
        <v>313.0</v>
      </c>
      <c r="G1075" s="325">
        <v>41.1</v>
      </c>
      <c r="H1075" s="325">
        <v>3.5</v>
      </c>
      <c r="I1075" s="325"/>
      <c r="J1075" s="325"/>
      <c r="K1075" s="325">
        <v>3.2</v>
      </c>
      <c r="L1075" s="325">
        <v>8.6</v>
      </c>
      <c r="M1075" s="325">
        <v>5.7</v>
      </c>
      <c r="N1075" s="325">
        <v>0.9</v>
      </c>
      <c r="O1075" s="325">
        <v>0.6</v>
      </c>
      <c r="P1075" s="325">
        <v>18.0</v>
      </c>
      <c r="Q1075" s="325">
        <v>49.0</v>
      </c>
      <c r="R1075" s="325">
        <v>0.51</v>
      </c>
      <c r="S1075" s="325">
        <v>0.73</v>
      </c>
      <c r="T1075" s="325"/>
      <c r="U1075" s="325">
        <v>130.0</v>
      </c>
      <c r="V1075" s="325">
        <v>0.04</v>
      </c>
      <c r="W1075" s="325">
        <v>0.08</v>
      </c>
      <c r="X1075" s="325">
        <v>0.88</v>
      </c>
      <c r="Y1075" s="325">
        <v>4.84</v>
      </c>
      <c r="Z1075" s="325">
        <v>0.0</v>
      </c>
      <c r="AA1075" s="325">
        <v>298.0</v>
      </c>
      <c r="AB1075" s="325">
        <v>14.0</v>
      </c>
    </row>
    <row r="1076" ht="15.75" customHeight="1">
      <c r="A1076" s="325">
        <v>1074.0</v>
      </c>
      <c r="B1076" s="325" t="s">
        <v>4349</v>
      </c>
      <c r="C1076" s="325" t="s">
        <v>3774</v>
      </c>
      <c r="D1076" s="325" t="s">
        <v>5182</v>
      </c>
      <c r="E1076" s="325">
        <v>119.0</v>
      </c>
      <c r="F1076" s="325">
        <v>497.0</v>
      </c>
      <c r="G1076" s="325">
        <v>75.3</v>
      </c>
      <c r="H1076" s="325">
        <v>4.2</v>
      </c>
      <c r="I1076" s="325"/>
      <c r="J1076" s="325"/>
      <c r="K1076" s="325">
        <v>7.0</v>
      </c>
      <c r="L1076" s="325">
        <v>10.7</v>
      </c>
      <c r="M1076" s="325">
        <v>8.3</v>
      </c>
      <c r="N1076" s="325">
        <v>2.2</v>
      </c>
      <c r="O1076" s="325">
        <v>1.0</v>
      </c>
      <c r="P1076" s="325">
        <v>39.0</v>
      </c>
      <c r="Q1076" s="325">
        <v>62.0</v>
      </c>
      <c r="R1076" s="325">
        <v>0.47</v>
      </c>
      <c r="S1076" s="325">
        <v>1.09</v>
      </c>
      <c r="T1076" s="325"/>
      <c r="U1076" s="325">
        <v>187.0</v>
      </c>
      <c r="V1076" s="325">
        <v>0.07</v>
      </c>
      <c r="W1076" s="325">
        <v>0.13</v>
      </c>
      <c r="X1076" s="325">
        <v>0.76</v>
      </c>
      <c r="Y1076" s="325">
        <v>7.72</v>
      </c>
      <c r="Z1076" s="325">
        <v>0.0</v>
      </c>
      <c r="AA1076" s="325">
        <v>232.0</v>
      </c>
      <c r="AB1076" s="325">
        <v>13.0</v>
      </c>
    </row>
    <row r="1077" ht="15.75" customHeight="1">
      <c r="A1077" s="325">
        <v>1075.0</v>
      </c>
      <c r="B1077" s="325" t="s">
        <v>3777</v>
      </c>
      <c r="C1077" s="325" t="s">
        <v>3776</v>
      </c>
      <c r="D1077" s="325" t="s">
        <v>5182</v>
      </c>
      <c r="E1077" s="325">
        <v>85.0</v>
      </c>
      <c r="F1077" s="325">
        <v>356.0</v>
      </c>
      <c r="G1077" s="325">
        <v>80.8</v>
      </c>
      <c r="H1077" s="325">
        <v>0.9</v>
      </c>
      <c r="I1077" s="325"/>
      <c r="J1077" s="325"/>
      <c r="K1077" s="325">
        <v>7.5</v>
      </c>
      <c r="L1077" s="325">
        <v>4.4</v>
      </c>
      <c r="M1077" s="325">
        <v>2.1</v>
      </c>
      <c r="N1077" s="325">
        <v>0.9</v>
      </c>
      <c r="O1077" s="325">
        <v>0.3</v>
      </c>
      <c r="P1077" s="325">
        <v>30.0</v>
      </c>
      <c r="Q1077" s="325">
        <v>21.0</v>
      </c>
      <c r="R1077" s="325">
        <v>0.15</v>
      </c>
      <c r="S1077" s="325">
        <v>0.28</v>
      </c>
      <c r="T1077" s="325"/>
      <c r="U1077" s="325">
        <v>67.0</v>
      </c>
      <c r="V1077" s="325">
        <v>0.02</v>
      </c>
      <c r="W1077" s="325">
        <v>0.05</v>
      </c>
      <c r="X1077" s="325">
        <v>0.17</v>
      </c>
      <c r="Y1077" s="325">
        <v>7.18</v>
      </c>
      <c r="Z1077" s="325">
        <v>0.0</v>
      </c>
      <c r="AA1077" s="325">
        <v>300.0</v>
      </c>
      <c r="AB1077" s="325">
        <v>4.0</v>
      </c>
    </row>
    <row r="1078" ht="15.75" customHeight="1">
      <c r="A1078" s="325">
        <v>1076.0</v>
      </c>
      <c r="B1078" s="325" t="s">
        <v>4350</v>
      </c>
      <c r="C1078" s="325" t="s">
        <v>3776</v>
      </c>
      <c r="D1078" s="325" t="s">
        <v>5182</v>
      </c>
      <c r="E1078" s="325">
        <v>174.0</v>
      </c>
      <c r="F1078" s="325">
        <v>727.0</v>
      </c>
      <c r="G1078" s="325">
        <v>67.8</v>
      </c>
      <c r="H1078" s="325">
        <v>2.5</v>
      </c>
      <c r="I1078" s="325"/>
      <c r="J1078" s="325"/>
      <c r="K1078" s="325">
        <v>10.6</v>
      </c>
      <c r="L1078" s="325">
        <v>17.9</v>
      </c>
      <c r="M1078" s="325">
        <v>16.0</v>
      </c>
      <c r="N1078" s="325">
        <v>1.9</v>
      </c>
      <c r="O1078" s="325">
        <v>0.9</v>
      </c>
      <c r="P1078" s="325">
        <v>26.0</v>
      </c>
      <c r="Q1078" s="325">
        <v>57.0</v>
      </c>
      <c r="R1078" s="325">
        <v>0.33</v>
      </c>
      <c r="S1078" s="325">
        <v>0.48</v>
      </c>
      <c r="T1078" s="325"/>
      <c r="U1078" s="325">
        <v>11.0</v>
      </c>
      <c r="V1078" s="325">
        <v>0.08</v>
      </c>
      <c r="W1078" s="325">
        <v>0.13</v>
      </c>
      <c r="X1078" s="325">
        <v>1.32</v>
      </c>
      <c r="Y1078" s="325">
        <v>11.7</v>
      </c>
      <c r="Z1078" s="325">
        <v>0.0</v>
      </c>
      <c r="AA1078" s="325">
        <v>87.0</v>
      </c>
      <c r="AB1078" s="325">
        <v>0.0</v>
      </c>
    </row>
    <row r="1079" ht="15.75" customHeight="1">
      <c r="A1079" s="325">
        <v>1077.0</v>
      </c>
      <c r="B1079" s="325" t="s">
        <v>3452</v>
      </c>
      <c r="C1079" s="325" t="s">
        <v>3451</v>
      </c>
      <c r="D1079" s="325" t="s">
        <v>5182</v>
      </c>
      <c r="E1079" s="325">
        <v>212.0</v>
      </c>
      <c r="F1079" s="325">
        <v>887.0</v>
      </c>
      <c r="G1079" s="325">
        <v>7.8</v>
      </c>
      <c r="H1079" s="325">
        <v>7.0</v>
      </c>
      <c r="I1079" s="325"/>
      <c r="J1079" s="325"/>
      <c r="K1079" s="325">
        <v>3.9</v>
      </c>
      <c r="L1079" s="325">
        <v>38.0</v>
      </c>
      <c r="M1079" s="325">
        <v>32.5</v>
      </c>
      <c r="N1079" s="325">
        <v>2.9</v>
      </c>
      <c r="O1079" s="325">
        <v>0.5</v>
      </c>
      <c r="P1079" s="325">
        <v>78.0</v>
      </c>
      <c r="Q1079" s="325">
        <v>83.0</v>
      </c>
      <c r="R1079" s="325">
        <v>0.61</v>
      </c>
      <c r="S1079" s="325">
        <v>3.63</v>
      </c>
      <c r="T1079" s="325"/>
      <c r="U1079" s="325">
        <v>0.0</v>
      </c>
      <c r="V1079" s="325">
        <v>0.24</v>
      </c>
      <c r="W1079" s="325">
        <v>0.2</v>
      </c>
      <c r="X1079" s="325">
        <v>2.26</v>
      </c>
      <c r="Y1079" s="325">
        <v>1.42</v>
      </c>
      <c r="Z1079" s="325">
        <v>0.0</v>
      </c>
      <c r="AA1079" s="325">
        <v>85.0</v>
      </c>
      <c r="AB1079" s="325">
        <v>0.0</v>
      </c>
    </row>
    <row r="1080" ht="15.75" customHeight="1">
      <c r="A1080" s="325">
        <v>1078.0</v>
      </c>
      <c r="B1080" s="325" t="s">
        <v>3454</v>
      </c>
      <c r="C1080" s="325" t="s">
        <v>3453</v>
      </c>
      <c r="D1080" s="325" t="s">
        <v>5182</v>
      </c>
      <c r="E1080" s="325">
        <v>21.0</v>
      </c>
      <c r="F1080" s="325">
        <v>86.0</v>
      </c>
      <c r="G1080" s="325">
        <v>10.7</v>
      </c>
      <c r="H1080" s="325">
        <v>0.8</v>
      </c>
      <c r="I1080" s="325"/>
      <c r="J1080" s="325"/>
      <c r="K1080" s="325">
        <v>0.3</v>
      </c>
      <c r="L1080" s="325">
        <v>3.9</v>
      </c>
      <c r="M1080" s="325">
        <v>3.6</v>
      </c>
      <c r="N1080" s="325">
        <v>0.3</v>
      </c>
      <c r="O1080" s="325">
        <v>0.1</v>
      </c>
      <c r="P1080" s="325">
        <v>10.0</v>
      </c>
      <c r="Q1080" s="325">
        <v>13.0</v>
      </c>
      <c r="R1080" s="325">
        <v>0.1</v>
      </c>
      <c r="S1080" s="325">
        <v>0.32</v>
      </c>
      <c r="T1080" s="325"/>
      <c r="U1080" s="325">
        <v>40.0</v>
      </c>
      <c r="V1080" s="325">
        <v>0.01</v>
      </c>
      <c r="W1080" s="325">
        <v>0.02</v>
      </c>
      <c r="X1080" s="325">
        <v>0.22</v>
      </c>
      <c r="Y1080" s="325">
        <v>1.04</v>
      </c>
      <c r="Z1080" s="325">
        <v>0.0</v>
      </c>
      <c r="AA1080" s="325">
        <v>97.0</v>
      </c>
      <c r="AB1080" s="325">
        <v>6.0</v>
      </c>
    </row>
    <row r="1081" ht="15.75" customHeight="1">
      <c r="A1081" s="325">
        <v>1079.0</v>
      </c>
      <c r="B1081" s="325" t="s">
        <v>3963</v>
      </c>
      <c r="C1081" s="325" t="s">
        <v>3453</v>
      </c>
      <c r="D1081" s="325" t="s">
        <v>5182</v>
      </c>
      <c r="E1081" s="325">
        <v>149.0</v>
      </c>
      <c r="F1081" s="325">
        <v>622.0</v>
      </c>
      <c r="G1081" s="325">
        <v>40.1</v>
      </c>
      <c r="H1081" s="325">
        <v>7.7</v>
      </c>
      <c r="I1081" s="325"/>
      <c r="J1081" s="325"/>
      <c r="K1081" s="325">
        <v>2.2</v>
      </c>
      <c r="L1081" s="325">
        <v>27.0</v>
      </c>
      <c r="M1081" s="325">
        <v>24.0</v>
      </c>
      <c r="N1081" s="325">
        <v>2.5</v>
      </c>
      <c r="O1081" s="325">
        <v>0.8</v>
      </c>
      <c r="P1081" s="325">
        <v>39.0</v>
      </c>
      <c r="Q1081" s="325">
        <v>120.0</v>
      </c>
      <c r="R1081" s="325">
        <v>1.04</v>
      </c>
      <c r="S1081" s="325">
        <v>3.29</v>
      </c>
      <c r="T1081" s="325"/>
      <c r="U1081" s="325">
        <v>687.0</v>
      </c>
      <c r="V1081" s="325">
        <v>0.08</v>
      </c>
      <c r="W1081" s="325">
        <v>0.3</v>
      </c>
      <c r="X1081" s="325">
        <v>2.37</v>
      </c>
      <c r="Y1081" s="325">
        <v>4.23</v>
      </c>
      <c r="Z1081" s="325">
        <v>0.0</v>
      </c>
      <c r="AA1081" s="325">
        <v>643.0</v>
      </c>
      <c r="AB1081" s="325">
        <v>55.0</v>
      </c>
    </row>
    <row r="1082" ht="15.75" customHeight="1">
      <c r="A1082" s="325">
        <v>1080.0</v>
      </c>
      <c r="B1082" s="325" t="s">
        <v>3456</v>
      </c>
      <c r="C1082" s="325" t="s">
        <v>3455</v>
      </c>
      <c r="D1082" s="325" t="s">
        <v>5182</v>
      </c>
      <c r="E1082" s="325">
        <v>48.0</v>
      </c>
      <c r="F1082" s="325">
        <v>202.0</v>
      </c>
      <c r="G1082" s="325">
        <v>22.1</v>
      </c>
      <c r="H1082" s="325">
        <v>2.5</v>
      </c>
      <c r="I1082" s="325"/>
      <c r="J1082" s="325"/>
      <c r="K1082" s="325">
        <v>0.4</v>
      </c>
      <c r="L1082" s="325">
        <v>9.5</v>
      </c>
      <c r="M1082" s="325">
        <v>8.4</v>
      </c>
      <c r="N1082" s="325">
        <v>0.9</v>
      </c>
      <c r="O1082" s="325">
        <v>0.4</v>
      </c>
      <c r="P1082" s="325">
        <v>20.0</v>
      </c>
      <c r="Q1082" s="325">
        <v>39.0</v>
      </c>
      <c r="R1082" s="325">
        <v>0.43</v>
      </c>
      <c r="S1082" s="325">
        <v>0.87</v>
      </c>
      <c r="T1082" s="325"/>
      <c r="U1082" s="325">
        <v>36.0</v>
      </c>
      <c r="V1082" s="325">
        <v>0.03</v>
      </c>
      <c r="W1082" s="325">
        <v>0.05</v>
      </c>
      <c r="X1082" s="325">
        <v>0.65</v>
      </c>
      <c r="Y1082" s="325">
        <v>2.2</v>
      </c>
      <c r="Z1082" s="325">
        <v>0.0</v>
      </c>
      <c r="AA1082" s="325">
        <v>152.0</v>
      </c>
      <c r="AB1082" s="325">
        <v>5.0</v>
      </c>
    </row>
    <row r="1083" ht="15.75" customHeight="1">
      <c r="A1083" s="325">
        <v>1081.0</v>
      </c>
      <c r="B1083" s="325" t="s">
        <v>3778</v>
      </c>
      <c r="C1083" s="325" t="s">
        <v>3455</v>
      </c>
      <c r="D1083" s="325" t="s">
        <v>5182</v>
      </c>
      <c r="E1083" s="325">
        <v>49.0</v>
      </c>
      <c r="F1083" s="325">
        <v>203.0</v>
      </c>
      <c r="G1083" s="325">
        <v>26.0</v>
      </c>
      <c r="H1083" s="325">
        <v>2.8</v>
      </c>
      <c r="I1083" s="325"/>
      <c r="J1083" s="325"/>
      <c r="K1083" s="325">
        <v>0.3</v>
      </c>
      <c r="L1083" s="325">
        <v>9.3</v>
      </c>
      <c r="M1083" s="325">
        <v>8.6</v>
      </c>
      <c r="N1083" s="325">
        <v>0.7</v>
      </c>
      <c r="O1083" s="325">
        <v>0.4</v>
      </c>
      <c r="P1083" s="325">
        <v>17.0</v>
      </c>
      <c r="Q1083" s="325">
        <v>39.0</v>
      </c>
      <c r="R1083" s="325">
        <v>0.48</v>
      </c>
      <c r="S1083" s="325">
        <v>0.87</v>
      </c>
      <c r="T1083" s="325"/>
      <c r="U1083" s="325">
        <v>38.0</v>
      </c>
      <c r="V1083" s="325">
        <v>0.03</v>
      </c>
      <c r="W1083" s="325">
        <v>0.05</v>
      </c>
      <c r="X1083" s="325">
        <v>0.76</v>
      </c>
      <c r="Y1083" s="325">
        <v>2.47</v>
      </c>
      <c r="Z1083" s="325">
        <v>0.0</v>
      </c>
      <c r="AA1083" s="325">
        <v>170.0</v>
      </c>
      <c r="AB1083" s="325">
        <v>7.0</v>
      </c>
    </row>
    <row r="1084" ht="15.75" customHeight="1">
      <c r="A1084" s="325">
        <v>1082.0</v>
      </c>
      <c r="B1084" s="325" t="s">
        <v>3964</v>
      </c>
      <c r="C1084" s="325" t="s">
        <v>3455</v>
      </c>
      <c r="D1084" s="325" t="s">
        <v>5182</v>
      </c>
      <c r="E1084" s="325">
        <v>42.0</v>
      </c>
      <c r="F1084" s="325">
        <v>177.0</v>
      </c>
      <c r="G1084" s="325">
        <v>22.3</v>
      </c>
      <c r="H1084" s="325">
        <v>2.2</v>
      </c>
      <c r="I1084" s="325"/>
      <c r="J1084" s="325"/>
      <c r="K1084" s="325">
        <v>0.4</v>
      </c>
      <c r="L1084" s="325">
        <v>8.1</v>
      </c>
      <c r="M1084" s="325">
        <v>6.9</v>
      </c>
      <c r="N1084" s="325">
        <v>0.9</v>
      </c>
      <c r="O1084" s="325">
        <v>0.4</v>
      </c>
      <c r="P1084" s="325">
        <v>21.0</v>
      </c>
      <c r="Q1084" s="325">
        <v>34.0</v>
      </c>
      <c r="R1084" s="325">
        <v>0.36</v>
      </c>
      <c r="S1084" s="325">
        <v>0.78</v>
      </c>
      <c r="T1084" s="325"/>
      <c r="U1084" s="325">
        <v>34.0</v>
      </c>
      <c r="V1084" s="325">
        <v>0.02</v>
      </c>
      <c r="W1084" s="325">
        <v>0.04</v>
      </c>
      <c r="X1084" s="325">
        <v>0.55</v>
      </c>
      <c r="Y1084" s="325">
        <v>2.6</v>
      </c>
      <c r="Z1084" s="325">
        <v>0.0</v>
      </c>
      <c r="AA1084" s="325">
        <v>204.0</v>
      </c>
      <c r="AB1084" s="325">
        <v>6.0</v>
      </c>
    </row>
    <row r="1085" ht="15.75" customHeight="1">
      <c r="A1085" s="325">
        <v>1083.0</v>
      </c>
      <c r="B1085" s="325" t="s">
        <v>4351</v>
      </c>
      <c r="C1085" s="325" t="s">
        <v>3455</v>
      </c>
      <c r="D1085" s="325" t="s">
        <v>5182</v>
      </c>
      <c r="E1085" s="325">
        <v>45.0</v>
      </c>
      <c r="F1085" s="325">
        <v>190.0</v>
      </c>
      <c r="G1085" s="325">
        <v>18.5</v>
      </c>
      <c r="H1085" s="325">
        <v>1.9</v>
      </c>
      <c r="I1085" s="325"/>
      <c r="J1085" s="325"/>
      <c r="K1085" s="325">
        <v>0.4</v>
      </c>
      <c r="L1085" s="325">
        <v>9.2</v>
      </c>
      <c r="M1085" s="325">
        <v>8.0</v>
      </c>
      <c r="N1085" s="325">
        <v>0.7</v>
      </c>
      <c r="O1085" s="325">
        <v>0.3</v>
      </c>
      <c r="P1085" s="325">
        <v>17.0</v>
      </c>
      <c r="Q1085" s="325">
        <v>30.0</v>
      </c>
      <c r="R1085" s="325">
        <v>0.29</v>
      </c>
      <c r="S1085" s="325">
        <v>0.7</v>
      </c>
      <c r="T1085" s="325"/>
      <c r="U1085" s="325">
        <v>31.0</v>
      </c>
      <c r="V1085" s="325">
        <v>0.02</v>
      </c>
      <c r="W1085" s="325">
        <v>0.04</v>
      </c>
      <c r="X1085" s="325">
        <v>0.45</v>
      </c>
      <c r="Y1085" s="325">
        <v>2.14</v>
      </c>
      <c r="Z1085" s="325">
        <v>0.0</v>
      </c>
      <c r="AA1085" s="325">
        <v>189.0</v>
      </c>
      <c r="AB1085" s="325">
        <v>5.0</v>
      </c>
    </row>
    <row r="1086" ht="15.75" customHeight="1">
      <c r="A1086" s="325">
        <v>1084.0</v>
      </c>
      <c r="B1086" s="325" t="s">
        <v>4628</v>
      </c>
      <c r="C1086" s="325" t="s">
        <v>3455</v>
      </c>
      <c r="D1086" s="325" t="s">
        <v>5182</v>
      </c>
      <c r="E1086" s="325">
        <v>41.0</v>
      </c>
      <c r="F1086" s="325">
        <v>172.0</v>
      </c>
      <c r="G1086" s="325">
        <v>20.5</v>
      </c>
      <c r="H1086" s="325">
        <v>1.9</v>
      </c>
      <c r="I1086" s="325"/>
      <c r="J1086" s="325"/>
      <c r="K1086" s="325">
        <v>0.4</v>
      </c>
      <c r="L1086" s="325">
        <v>8.2</v>
      </c>
      <c r="M1086" s="325">
        <v>7.1</v>
      </c>
      <c r="N1086" s="325">
        <v>0.8</v>
      </c>
      <c r="O1086" s="325">
        <v>0.3</v>
      </c>
      <c r="P1086" s="325">
        <v>17.0</v>
      </c>
      <c r="Q1086" s="325">
        <v>31.0</v>
      </c>
      <c r="R1086" s="325">
        <v>0.32</v>
      </c>
      <c r="S1086" s="325">
        <v>0.71</v>
      </c>
      <c r="T1086" s="325"/>
      <c r="U1086" s="325">
        <v>39.0</v>
      </c>
      <c r="V1086" s="325">
        <v>0.02</v>
      </c>
      <c r="W1086" s="325">
        <v>0.04</v>
      </c>
      <c r="X1086" s="325">
        <v>0.5</v>
      </c>
      <c r="Y1086" s="325">
        <v>2.68</v>
      </c>
      <c r="Z1086" s="325">
        <v>0.0</v>
      </c>
      <c r="AA1086" s="325">
        <v>157.0</v>
      </c>
      <c r="AB1086" s="325">
        <v>6.0</v>
      </c>
    </row>
    <row r="1087" ht="15.75" customHeight="1">
      <c r="A1087" s="325">
        <v>1085.0</v>
      </c>
      <c r="B1087" s="325" t="s">
        <v>3458</v>
      </c>
      <c r="C1087" s="325" t="s">
        <v>3457</v>
      </c>
      <c r="D1087" s="325" t="s">
        <v>5182</v>
      </c>
      <c r="E1087" s="325">
        <v>139.0</v>
      </c>
      <c r="F1087" s="325">
        <v>584.0</v>
      </c>
      <c r="G1087" s="325">
        <v>68.7</v>
      </c>
      <c r="H1087" s="325">
        <v>4.8</v>
      </c>
      <c r="I1087" s="325"/>
      <c r="J1087" s="325"/>
      <c r="K1087" s="325">
        <v>6.2</v>
      </c>
      <c r="L1087" s="325">
        <v>16.9</v>
      </c>
      <c r="M1087" s="325">
        <v>11.3</v>
      </c>
      <c r="N1087" s="325">
        <v>0.9</v>
      </c>
      <c r="O1087" s="325">
        <v>1.3</v>
      </c>
      <c r="P1087" s="325">
        <v>119.0</v>
      </c>
      <c r="Q1087" s="325">
        <v>115.0</v>
      </c>
      <c r="R1087" s="325">
        <v>0.43</v>
      </c>
      <c r="S1087" s="325">
        <v>0.77</v>
      </c>
      <c r="T1087" s="325"/>
      <c r="U1087" s="325">
        <v>48.0</v>
      </c>
      <c r="V1087" s="325">
        <v>0.05</v>
      </c>
      <c r="W1087" s="325">
        <v>0.22</v>
      </c>
      <c r="X1087" s="325">
        <v>0.92</v>
      </c>
      <c r="Y1087" s="325">
        <v>7.28</v>
      </c>
      <c r="Z1087" s="325">
        <v>1.0</v>
      </c>
      <c r="AA1087" s="325">
        <v>87.0</v>
      </c>
      <c r="AB1087" s="325">
        <v>0.0</v>
      </c>
    </row>
    <row r="1088" ht="15.75" customHeight="1">
      <c r="A1088" s="325">
        <v>1086.0</v>
      </c>
      <c r="B1088" s="325" t="s">
        <v>3779</v>
      </c>
      <c r="C1088" s="325" t="s">
        <v>3457</v>
      </c>
      <c r="D1088" s="325" t="s">
        <v>5182</v>
      </c>
      <c r="E1088" s="325">
        <v>112.0</v>
      </c>
      <c r="F1088" s="325">
        <v>470.0</v>
      </c>
      <c r="G1088" s="325">
        <v>68.8</v>
      </c>
      <c r="H1088" s="325">
        <v>3.2</v>
      </c>
      <c r="I1088" s="325"/>
      <c r="J1088" s="325"/>
      <c r="K1088" s="325">
        <v>3.4</v>
      </c>
      <c r="L1088" s="325">
        <v>18.0</v>
      </c>
      <c r="M1088" s="325">
        <v>16.3</v>
      </c>
      <c r="N1088" s="325">
        <v>1.6</v>
      </c>
      <c r="O1088" s="325">
        <v>1.1</v>
      </c>
      <c r="P1088" s="325">
        <v>70.0</v>
      </c>
      <c r="Q1088" s="325">
        <v>79.0</v>
      </c>
      <c r="R1088" s="325">
        <v>0.29</v>
      </c>
      <c r="S1088" s="325">
        <v>0.75</v>
      </c>
      <c r="T1088" s="325"/>
      <c r="U1088" s="325">
        <v>26.0</v>
      </c>
      <c r="V1088" s="325">
        <v>0.07</v>
      </c>
      <c r="W1088" s="325">
        <v>0.16</v>
      </c>
      <c r="X1088" s="325">
        <v>1.2</v>
      </c>
      <c r="Y1088" s="325">
        <v>11.99</v>
      </c>
      <c r="Z1088" s="325">
        <v>0.0</v>
      </c>
      <c r="AA1088" s="325">
        <v>77.0</v>
      </c>
      <c r="AB1088" s="325">
        <v>0.0</v>
      </c>
    </row>
    <row r="1089" ht="15.75" customHeight="1">
      <c r="A1089" s="325">
        <v>1087.0</v>
      </c>
      <c r="B1089" s="325" t="s">
        <v>3965</v>
      </c>
      <c r="C1089" s="325" t="s">
        <v>3457</v>
      </c>
      <c r="D1089" s="325" t="s">
        <v>5182</v>
      </c>
      <c r="E1089" s="325">
        <v>119.0</v>
      </c>
      <c r="F1089" s="325">
        <v>499.0</v>
      </c>
      <c r="G1089" s="325">
        <v>68.6</v>
      </c>
      <c r="H1089" s="325">
        <v>3.9</v>
      </c>
      <c r="I1089" s="325"/>
      <c r="J1089" s="325"/>
      <c r="K1089" s="325">
        <v>4.7</v>
      </c>
      <c r="L1089" s="325">
        <v>16.1</v>
      </c>
      <c r="M1089" s="325">
        <v>10.3</v>
      </c>
      <c r="N1089" s="325">
        <v>1.0</v>
      </c>
      <c r="O1089" s="325">
        <v>1.1</v>
      </c>
      <c r="P1089" s="325">
        <v>80.0</v>
      </c>
      <c r="Q1089" s="325">
        <v>91.0</v>
      </c>
      <c r="R1089" s="325">
        <v>0.38</v>
      </c>
      <c r="S1089" s="325">
        <v>0.73</v>
      </c>
      <c r="T1089" s="325"/>
      <c r="U1089" s="325">
        <v>32.0</v>
      </c>
      <c r="V1089" s="325">
        <v>0.05</v>
      </c>
      <c r="W1089" s="325">
        <v>0.16</v>
      </c>
      <c r="X1089" s="325">
        <v>0.9</v>
      </c>
      <c r="Y1089" s="325">
        <v>8.0</v>
      </c>
      <c r="Z1089" s="325">
        <v>0.0</v>
      </c>
      <c r="AA1089" s="325">
        <v>193.0</v>
      </c>
      <c r="AB1089" s="325">
        <v>0.0</v>
      </c>
    </row>
    <row r="1090" ht="15.75" customHeight="1">
      <c r="A1090" s="325">
        <v>1088.0</v>
      </c>
      <c r="B1090" s="325" t="s">
        <v>4352</v>
      </c>
      <c r="C1090" s="325" t="s">
        <v>3457</v>
      </c>
      <c r="D1090" s="325" t="s">
        <v>5182</v>
      </c>
      <c r="E1090" s="325">
        <v>126.0</v>
      </c>
      <c r="F1090" s="325">
        <v>529.0</v>
      </c>
      <c r="G1090" s="325">
        <v>67.6</v>
      </c>
      <c r="H1090" s="325">
        <v>3.5</v>
      </c>
      <c r="I1090" s="325"/>
      <c r="J1090" s="325"/>
      <c r="K1090" s="325">
        <v>3.5</v>
      </c>
      <c r="L1090" s="325">
        <v>21.1</v>
      </c>
      <c r="M1090" s="325">
        <v>13.9</v>
      </c>
      <c r="N1090" s="325">
        <v>1.1</v>
      </c>
      <c r="O1090" s="325">
        <v>1.1</v>
      </c>
      <c r="P1090" s="325">
        <v>62.0</v>
      </c>
      <c r="Q1090" s="325">
        <v>93.0</v>
      </c>
      <c r="R1090" s="325">
        <v>0.36</v>
      </c>
      <c r="S1090" s="325">
        <v>0.64</v>
      </c>
      <c r="T1090" s="325"/>
      <c r="U1090" s="325">
        <v>18.0</v>
      </c>
      <c r="V1090" s="325">
        <v>0.05</v>
      </c>
      <c r="W1090" s="325">
        <v>0.16</v>
      </c>
      <c r="X1090" s="325">
        <v>0.88</v>
      </c>
      <c r="Y1090" s="325">
        <v>10.13</v>
      </c>
      <c r="Z1090" s="325">
        <v>0.0</v>
      </c>
      <c r="AA1090" s="325">
        <v>119.0</v>
      </c>
      <c r="AB1090" s="325">
        <v>0.0</v>
      </c>
    </row>
    <row r="1091" ht="15.75" customHeight="1">
      <c r="A1091" s="325">
        <v>1089.0</v>
      </c>
      <c r="B1091" s="325" t="s">
        <v>4629</v>
      </c>
      <c r="C1091" s="325" t="s">
        <v>3457</v>
      </c>
      <c r="D1091" s="325" t="s">
        <v>5182</v>
      </c>
      <c r="E1091" s="325">
        <v>131.0</v>
      </c>
      <c r="F1091" s="325">
        <v>546.0</v>
      </c>
      <c r="G1091" s="325">
        <v>62.6</v>
      </c>
      <c r="H1091" s="325">
        <v>3.7</v>
      </c>
      <c r="I1091" s="325"/>
      <c r="J1091" s="325"/>
      <c r="K1091" s="325">
        <v>5.4</v>
      </c>
      <c r="L1091" s="325">
        <v>17.5</v>
      </c>
      <c r="M1091" s="325">
        <v>15.7</v>
      </c>
      <c r="N1091" s="325">
        <v>1.7</v>
      </c>
      <c r="O1091" s="325">
        <v>1.1</v>
      </c>
      <c r="P1091" s="325">
        <v>50.0</v>
      </c>
      <c r="Q1091" s="325">
        <v>74.0</v>
      </c>
      <c r="R1091" s="325">
        <v>0.42</v>
      </c>
      <c r="S1091" s="325">
        <v>0.77</v>
      </c>
      <c r="T1091" s="325"/>
      <c r="U1091" s="325">
        <v>27.0</v>
      </c>
      <c r="V1091" s="325">
        <v>0.08</v>
      </c>
      <c r="W1091" s="325">
        <v>0.16</v>
      </c>
      <c r="X1091" s="325">
        <v>1.4</v>
      </c>
      <c r="Y1091" s="325">
        <v>9.5</v>
      </c>
      <c r="Z1091" s="325">
        <v>0.0</v>
      </c>
      <c r="AA1091" s="325">
        <v>75.0</v>
      </c>
      <c r="AB1091" s="325">
        <v>0.0</v>
      </c>
    </row>
    <row r="1092" ht="15.75" customHeight="1">
      <c r="A1092" s="325">
        <v>1090.0</v>
      </c>
      <c r="B1092" s="325" t="s">
        <v>3781</v>
      </c>
      <c r="C1092" s="325" t="s">
        <v>3780</v>
      </c>
      <c r="D1092" s="325" t="s">
        <v>5182</v>
      </c>
      <c r="E1092" s="325">
        <v>218.0</v>
      </c>
      <c r="F1092" s="325">
        <v>913.0</v>
      </c>
      <c r="G1092" s="325">
        <v>65.7</v>
      </c>
      <c r="H1092" s="325">
        <v>3.7</v>
      </c>
      <c r="I1092" s="325"/>
      <c r="J1092" s="325"/>
      <c r="K1092" s="325">
        <v>18.7</v>
      </c>
      <c r="L1092" s="325">
        <v>10.3</v>
      </c>
      <c r="M1092" s="325">
        <v>6.9</v>
      </c>
      <c r="N1092" s="325">
        <v>3.4</v>
      </c>
      <c r="O1092" s="325">
        <v>1.0</v>
      </c>
      <c r="P1092" s="325">
        <v>25.0</v>
      </c>
      <c r="Q1092" s="325">
        <v>65.0</v>
      </c>
      <c r="R1092" s="325">
        <v>0.51</v>
      </c>
      <c r="S1092" s="325">
        <v>0.79</v>
      </c>
      <c r="T1092" s="325"/>
      <c r="U1092" s="325">
        <v>103.0</v>
      </c>
      <c r="V1092" s="325">
        <v>0.09</v>
      </c>
      <c r="W1092" s="325">
        <v>0.09</v>
      </c>
      <c r="X1092" s="325">
        <v>1.3</v>
      </c>
      <c r="Y1092" s="325">
        <v>21.78</v>
      </c>
      <c r="Z1092" s="325">
        <v>0.0</v>
      </c>
      <c r="AA1092" s="325">
        <v>266.0</v>
      </c>
      <c r="AB1092" s="325">
        <v>7.0</v>
      </c>
    </row>
    <row r="1093" ht="15.75" customHeight="1">
      <c r="A1093" s="325">
        <v>1091.0</v>
      </c>
      <c r="B1093" s="325" t="s">
        <v>3966</v>
      </c>
      <c r="C1093" s="325" t="s">
        <v>3780</v>
      </c>
      <c r="D1093" s="325" t="s">
        <v>5182</v>
      </c>
      <c r="E1093" s="325">
        <v>112.0</v>
      </c>
      <c r="F1093" s="325">
        <v>467.0</v>
      </c>
      <c r="G1093" s="325">
        <v>74.0</v>
      </c>
      <c r="H1093" s="325">
        <v>2.6</v>
      </c>
      <c r="I1093" s="325"/>
      <c r="J1093" s="325"/>
      <c r="K1093" s="325">
        <v>6.3</v>
      </c>
      <c r="L1093" s="325">
        <v>15.4</v>
      </c>
      <c r="M1093" s="325">
        <v>10.9</v>
      </c>
      <c r="N1093" s="325">
        <v>4.6</v>
      </c>
      <c r="O1093" s="325">
        <v>1.2</v>
      </c>
      <c r="P1093" s="325">
        <v>22.0</v>
      </c>
      <c r="Q1093" s="325">
        <v>62.0</v>
      </c>
      <c r="R1093" s="325">
        <v>0.43</v>
      </c>
      <c r="S1093" s="325">
        <v>0.62</v>
      </c>
      <c r="T1093" s="325"/>
      <c r="U1093" s="325">
        <v>172.0</v>
      </c>
      <c r="V1093" s="325">
        <v>0.06</v>
      </c>
      <c r="W1093" s="325">
        <v>0.07</v>
      </c>
      <c r="X1093" s="325">
        <v>0.84</v>
      </c>
      <c r="Y1093" s="325">
        <v>7.07</v>
      </c>
      <c r="Z1093" s="325">
        <v>0.0</v>
      </c>
      <c r="AA1093" s="325">
        <v>131.0</v>
      </c>
      <c r="AB1093" s="325">
        <v>107.0</v>
      </c>
    </row>
    <row r="1094" ht="15.75" customHeight="1">
      <c r="A1094" s="325">
        <v>1092.0</v>
      </c>
      <c r="B1094" s="325" t="s">
        <v>4630</v>
      </c>
      <c r="C1094" s="325" t="s">
        <v>3780</v>
      </c>
      <c r="D1094" s="325" t="s">
        <v>5182</v>
      </c>
      <c r="E1094" s="325">
        <v>83.0</v>
      </c>
      <c r="F1094" s="325">
        <v>346.0</v>
      </c>
      <c r="G1094" s="325">
        <v>76.7</v>
      </c>
      <c r="H1094" s="325">
        <v>3.7</v>
      </c>
      <c r="I1094" s="325"/>
      <c r="J1094" s="325"/>
      <c r="K1094" s="325">
        <v>3.6</v>
      </c>
      <c r="L1094" s="325">
        <v>14.3</v>
      </c>
      <c r="M1094" s="325">
        <v>3.9</v>
      </c>
      <c r="N1094" s="325">
        <v>4.9</v>
      </c>
      <c r="O1094" s="325">
        <v>1.4</v>
      </c>
      <c r="P1094" s="325">
        <v>25.0</v>
      </c>
      <c r="Q1094" s="325">
        <v>62.0</v>
      </c>
      <c r="R1094" s="325">
        <v>0.54</v>
      </c>
      <c r="S1094" s="325">
        <v>0.59</v>
      </c>
      <c r="T1094" s="325"/>
      <c r="U1094" s="325">
        <v>162.0</v>
      </c>
      <c r="V1094" s="325">
        <v>0.03</v>
      </c>
      <c r="W1094" s="325">
        <v>0.03</v>
      </c>
      <c r="X1094" s="325">
        <v>0.85</v>
      </c>
      <c r="Y1094" s="325">
        <v>5.34</v>
      </c>
      <c r="Z1094" s="325">
        <v>0.0</v>
      </c>
      <c r="AA1094" s="325">
        <v>158.0</v>
      </c>
      <c r="AB1094" s="325">
        <v>171.0</v>
      </c>
    </row>
    <row r="1095" ht="15.75" customHeight="1">
      <c r="A1095" s="325">
        <v>1093.0</v>
      </c>
      <c r="B1095" s="325" t="s">
        <v>3460</v>
      </c>
      <c r="C1095" s="325" t="s">
        <v>3459</v>
      </c>
      <c r="D1095" s="325" t="s">
        <v>5182</v>
      </c>
      <c r="E1095" s="325">
        <v>265.0</v>
      </c>
      <c r="F1095" s="325">
        <v>1108.0</v>
      </c>
      <c r="G1095" s="325">
        <v>29.3</v>
      </c>
      <c r="H1095" s="325">
        <v>7.0</v>
      </c>
      <c r="I1095" s="325"/>
      <c r="J1095" s="325"/>
      <c r="K1095" s="325">
        <v>9.1</v>
      </c>
      <c r="L1095" s="325">
        <v>40.7</v>
      </c>
      <c r="M1095" s="325">
        <v>38.8</v>
      </c>
      <c r="N1095" s="325">
        <v>1.9</v>
      </c>
      <c r="O1095" s="325">
        <v>1.4</v>
      </c>
      <c r="P1095" s="325">
        <v>33.0</v>
      </c>
      <c r="Q1095" s="325">
        <v>106.0</v>
      </c>
      <c r="R1095" s="325">
        <v>0.64</v>
      </c>
      <c r="S1095" s="325">
        <v>3.83</v>
      </c>
      <c r="T1095" s="325"/>
      <c r="U1095" s="325">
        <v>45.0</v>
      </c>
      <c r="V1095" s="325">
        <v>0.11</v>
      </c>
      <c r="W1095" s="325">
        <v>0.21</v>
      </c>
      <c r="X1095" s="325">
        <v>1.98</v>
      </c>
      <c r="Y1095" s="325">
        <v>11.84</v>
      </c>
      <c r="Z1095" s="325">
        <v>71.0</v>
      </c>
      <c r="AA1095" s="325">
        <v>294.0</v>
      </c>
      <c r="AB1095" s="325">
        <v>0.0</v>
      </c>
    </row>
    <row r="1096" ht="15.75" customHeight="1">
      <c r="A1096" s="325">
        <v>1094.0</v>
      </c>
      <c r="B1096" s="325" t="s">
        <v>3782</v>
      </c>
      <c r="C1096" s="325" t="s">
        <v>3459</v>
      </c>
      <c r="D1096" s="325" t="s">
        <v>5182</v>
      </c>
      <c r="E1096" s="325">
        <v>74.0</v>
      </c>
      <c r="F1096" s="325">
        <v>310.0</v>
      </c>
      <c r="G1096" s="325">
        <v>76.9</v>
      </c>
      <c r="H1096" s="325">
        <v>0.3</v>
      </c>
      <c r="I1096" s="325"/>
      <c r="J1096" s="325"/>
      <c r="K1096" s="325">
        <v>0.0</v>
      </c>
      <c r="L1096" s="325">
        <v>20.8</v>
      </c>
      <c r="M1096" s="325">
        <v>1.8</v>
      </c>
      <c r="N1096" s="325">
        <v>0.1</v>
      </c>
      <c r="O1096" s="325">
        <v>2.0</v>
      </c>
      <c r="P1096" s="325">
        <v>105.0</v>
      </c>
      <c r="Q1096" s="325">
        <v>61.0</v>
      </c>
      <c r="R1096" s="325">
        <v>0.2</v>
      </c>
      <c r="S1096" s="325">
        <v>5.3</v>
      </c>
      <c r="T1096" s="325"/>
      <c r="U1096" s="325">
        <v>5.0</v>
      </c>
      <c r="V1096" s="325">
        <v>0.08</v>
      </c>
      <c r="W1096" s="325">
        <v>0.14</v>
      </c>
      <c r="X1096" s="325">
        <v>0.8</v>
      </c>
      <c r="Y1096" s="325">
        <v>12.73</v>
      </c>
      <c r="Z1096" s="325">
        <v>0.0</v>
      </c>
      <c r="AA1096" s="325">
        <v>956.0</v>
      </c>
      <c r="AB1096" s="325">
        <v>780.0</v>
      </c>
    </row>
    <row r="1097" ht="15.75" customHeight="1">
      <c r="A1097" s="325">
        <v>1095.0</v>
      </c>
      <c r="B1097" s="325" t="s">
        <v>3967</v>
      </c>
      <c r="C1097" s="325" t="s">
        <v>3459</v>
      </c>
      <c r="D1097" s="325" t="s">
        <v>5182</v>
      </c>
      <c r="E1097" s="325">
        <v>340.0</v>
      </c>
      <c r="F1097" s="325">
        <v>1423.0</v>
      </c>
      <c r="G1097" s="325">
        <v>40.7</v>
      </c>
      <c r="H1097" s="325">
        <v>2.9</v>
      </c>
      <c r="I1097" s="325"/>
      <c r="J1097" s="325"/>
      <c r="K1097" s="325">
        <v>33.3</v>
      </c>
      <c r="L1097" s="325">
        <v>10.6</v>
      </c>
      <c r="M1097" s="325">
        <v>9.8</v>
      </c>
      <c r="N1097" s="325">
        <v>0.8</v>
      </c>
      <c r="O1097" s="325">
        <v>0.6</v>
      </c>
      <c r="P1097" s="325">
        <v>57.0</v>
      </c>
      <c r="Q1097" s="325">
        <v>14.0</v>
      </c>
      <c r="R1097" s="325">
        <v>0.16</v>
      </c>
      <c r="S1097" s="325">
        <v>2.09</v>
      </c>
      <c r="T1097" s="325"/>
      <c r="U1097" s="325">
        <v>0.0</v>
      </c>
      <c r="V1097" s="325">
        <v>0.04</v>
      </c>
      <c r="W1097" s="325">
        <v>0.08</v>
      </c>
      <c r="X1097" s="325">
        <v>0.3</v>
      </c>
      <c r="Y1097" s="325">
        <v>3.48</v>
      </c>
      <c r="Z1097" s="325">
        <v>8.0</v>
      </c>
      <c r="AA1097" s="325">
        <v>4370.0</v>
      </c>
      <c r="AB1097" s="325">
        <v>0.0</v>
      </c>
    </row>
    <row r="1098" ht="15.75" customHeight="1">
      <c r="A1098" s="325">
        <v>1096.0</v>
      </c>
      <c r="B1098" s="325" t="s">
        <v>3462</v>
      </c>
      <c r="C1098" s="325" t="s">
        <v>3461</v>
      </c>
      <c r="D1098" s="325" t="s">
        <v>5182</v>
      </c>
      <c r="E1098" s="325">
        <v>118.0</v>
      </c>
      <c r="F1098" s="325">
        <v>495.0</v>
      </c>
      <c r="G1098" s="325">
        <v>66.3</v>
      </c>
      <c r="H1098" s="325">
        <v>3.7</v>
      </c>
      <c r="I1098" s="325"/>
      <c r="J1098" s="325"/>
      <c r="K1098" s="325">
        <v>4.0</v>
      </c>
      <c r="L1098" s="325">
        <v>17.6</v>
      </c>
      <c r="M1098" s="325">
        <v>11.9</v>
      </c>
      <c r="N1098" s="325">
        <v>1.0</v>
      </c>
      <c r="O1098" s="325">
        <v>1.2</v>
      </c>
      <c r="P1098" s="325">
        <v>79.0</v>
      </c>
      <c r="Q1098" s="325">
        <v>77.0</v>
      </c>
      <c r="R1098" s="325">
        <v>0.33</v>
      </c>
      <c r="S1098" s="325">
        <v>0.62</v>
      </c>
      <c r="T1098" s="325"/>
      <c r="U1098" s="325">
        <v>32.0</v>
      </c>
      <c r="V1098" s="325">
        <v>0.05</v>
      </c>
      <c r="W1098" s="325">
        <v>0.16</v>
      </c>
      <c r="X1098" s="325">
        <v>0.76</v>
      </c>
      <c r="Y1098" s="325">
        <v>8.88</v>
      </c>
      <c r="Z1098" s="325">
        <v>0.0</v>
      </c>
      <c r="AA1098" s="325">
        <v>126.0</v>
      </c>
      <c r="AB1098" s="325">
        <v>0.0</v>
      </c>
    </row>
    <row r="1099" ht="15.75" customHeight="1">
      <c r="A1099" s="325">
        <v>1097.0</v>
      </c>
      <c r="B1099" s="325" t="s">
        <v>3783</v>
      </c>
      <c r="C1099" s="325" t="s">
        <v>3461</v>
      </c>
      <c r="D1099" s="325" t="s">
        <v>5182</v>
      </c>
      <c r="E1099" s="325">
        <v>121.0</v>
      </c>
      <c r="F1099" s="325">
        <v>504.0</v>
      </c>
      <c r="G1099" s="325">
        <v>69.9</v>
      </c>
      <c r="H1099" s="325">
        <v>3.7</v>
      </c>
      <c r="I1099" s="325"/>
      <c r="J1099" s="325"/>
      <c r="K1099" s="325">
        <v>4.1</v>
      </c>
      <c r="L1099" s="325">
        <v>17.8</v>
      </c>
      <c r="M1099" s="325">
        <v>13.2</v>
      </c>
      <c r="N1099" s="325">
        <v>1.3</v>
      </c>
      <c r="O1099" s="325">
        <v>1.2</v>
      </c>
      <c r="P1099" s="325">
        <v>83.0</v>
      </c>
      <c r="Q1099" s="325">
        <v>80.0</v>
      </c>
      <c r="R1099" s="325">
        <v>0.32</v>
      </c>
      <c r="S1099" s="325">
        <v>0.61</v>
      </c>
      <c r="T1099" s="325"/>
      <c r="U1099" s="325">
        <v>34.0</v>
      </c>
      <c r="V1099" s="325">
        <v>0.06</v>
      </c>
      <c r="W1099" s="325">
        <v>0.17</v>
      </c>
      <c r="X1099" s="325">
        <v>0.91</v>
      </c>
      <c r="Y1099" s="325">
        <v>10.41</v>
      </c>
      <c r="Z1099" s="325">
        <v>0.0</v>
      </c>
      <c r="AA1099" s="325">
        <v>80.0</v>
      </c>
      <c r="AB1099" s="325">
        <v>0.0</v>
      </c>
    </row>
    <row r="1100" ht="15.75" customHeight="1">
      <c r="A1100" s="325">
        <v>1098.0</v>
      </c>
      <c r="B1100" s="325" t="s">
        <v>3968</v>
      </c>
      <c r="C1100" s="325" t="s">
        <v>3461</v>
      </c>
      <c r="D1100" s="325" t="s">
        <v>5182</v>
      </c>
      <c r="E1100" s="325">
        <v>118.0</v>
      </c>
      <c r="F1100" s="325">
        <v>496.0</v>
      </c>
      <c r="G1100" s="325">
        <v>69.2</v>
      </c>
      <c r="H1100" s="325">
        <v>3.4</v>
      </c>
      <c r="I1100" s="325"/>
      <c r="J1100" s="325"/>
      <c r="K1100" s="325">
        <v>3.7</v>
      </c>
      <c r="L1100" s="325">
        <v>18.6</v>
      </c>
      <c r="M1100" s="325">
        <v>13.6</v>
      </c>
      <c r="N1100" s="325">
        <v>1.3</v>
      </c>
      <c r="O1100" s="325">
        <v>1.1</v>
      </c>
      <c r="P1100" s="325">
        <v>66.0</v>
      </c>
      <c r="Q1100" s="325">
        <v>73.0</v>
      </c>
      <c r="R1100" s="325">
        <v>0.34</v>
      </c>
      <c r="S1100" s="325">
        <v>0.64</v>
      </c>
      <c r="T1100" s="325"/>
      <c r="U1100" s="325">
        <v>26.0</v>
      </c>
      <c r="V1100" s="325">
        <v>0.06</v>
      </c>
      <c r="W1100" s="325">
        <v>0.16</v>
      </c>
      <c r="X1100" s="325">
        <v>0.9</v>
      </c>
      <c r="Y1100" s="325">
        <v>9.7</v>
      </c>
      <c r="Z1100" s="325">
        <v>1.0</v>
      </c>
      <c r="AA1100" s="325">
        <v>115.0</v>
      </c>
      <c r="AB1100" s="325">
        <v>6.0</v>
      </c>
    </row>
    <row r="1101" ht="15.75" customHeight="1">
      <c r="A1101" s="325">
        <v>1099.0</v>
      </c>
      <c r="B1101" s="325" t="s">
        <v>4353</v>
      </c>
      <c r="C1101" s="325" t="s">
        <v>3461</v>
      </c>
      <c r="D1101" s="325" t="s">
        <v>5182</v>
      </c>
      <c r="E1101" s="325">
        <v>121.0</v>
      </c>
      <c r="F1101" s="325">
        <v>505.0</v>
      </c>
      <c r="G1101" s="325">
        <v>67.7</v>
      </c>
      <c r="H1101" s="325">
        <v>3.5</v>
      </c>
      <c r="I1101" s="325"/>
      <c r="J1101" s="325"/>
      <c r="K1101" s="325">
        <v>4.0</v>
      </c>
      <c r="L1101" s="325">
        <v>18.5</v>
      </c>
      <c r="M1101" s="325">
        <v>13.0</v>
      </c>
      <c r="N1101" s="325">
        <v>1.2</v>
      </c>
      <c r="O1101" s="325">
        <v>1.1</v>
      </c>
      <c r="P1101" s="325">
        <v>67.0</v>
      </c>
      <c r="Q1101" s="325">
        <v>73.0</v>
      </c>
      <c r="R1101" s="325">
        <v>0.33</v>
      </c>
      <c r="S1101" s="325">
        <v>0.58</v>
      </c>
      <c r="T1101" s="325"/>
      <c r="U1101" s="325">
        <v>27.0</v>
      </c>
      <c r="V1101" s="325">
        <v>0.05</v>
      </c>
      <c r="W1101" s="325">
        <v>0.16</v>
      </c>
      <c r="X1101" s="325">
        <v>0.84</v>
      </c>
      <c r="Y1101" s="325">
        <v>9.94</v>
      </c>
      <c r="Z1101" s="325">
        <v>0.0</v>
      </c>
      <c r="AA1101" s="325">
        <v>131.0</v>
      </c>
      <c r="AB1101" s="325">
        <v>0.0</v>
      </c>
    </row>
    <row r="1102" ht="15.75" customHeight="1">
      <c r="A1102" s="325">
        <v>1100.0</v>
      </c>
      <c r="B1102" s="325" t="s">
        <v>4631</v>
      </c>
      <c r="C1102" s="325" t="s">
        <v>3461</v>
      </c>
      <c r="D1102" s="325" t="s">
        <v>5182</v>
      </c>
      <c r="E1102" s="325">
        <v>114.0</v>
      </c>
      <c r="F1102" s="325">
        <v>478.0</v>
      </c>
      <c r="G1102" s="325">
        <v>68.6</v>
      </c>
      <c r="H1102" s="325">
        <v>3.3</v>
      </c>
      <c r="I1102" s="325"/>
      <c r="J1102" s="325"/>
      <c r="K1102" s="325">
        <v>3.7</v>
      </c>
      <c r="L1102" s="325">
        <v>17.8</v>
      </c>
      <c r="M1102" s="325">
        <v>10.8</v>
      </c>
      <c r="N1102" s="325">
        <v>0.9</v>
      </c>
      <c r="O1102" s="325">
        <v>1.1</v>
      </c>
      <c r="P1102" s="325">
        <v>60.0</v>
      </c>
      <c r="Q1102" s="325">
        <v>67.0</v>
      </c>
      <c r="R1102" s="325">
        <v>0.32</v>
      </c>
      <c r="S1102" s="325">
        <v>0.72</v>
      </c>
      <c r="T1102" s="325"/>
      <c r="U1102" s="325">
        <v>25.0</v>
      </c>
      <c r="V1102" s="325">
        <v>0.04</v>
      </c>
      <c r="W1102" s="325">
        <v>0.13</v>
      </c>
      <c r="X1102" s="325">
        <v>0.56</v>
      </c>
      <c r="Y1102" s="325">
        <v>7.82</v>
      </c>
      <c r="Z1102" s="325">
        <v>0.0</v>
      </c>
      <c r="AA1102" s="325">
        <v>69.0</v>
      </c>
      <c r="AB1102" s="325">
        <v>0.0</v>
      </c>
    </row>
    <row r="1103" ht="15.75" customHeight="1">
      <c r="A1103" s="325">
        <v>1101.0</v>
      </c>
      <c r="B1103" s="325" t="s">
        <v>3785</v>
      </c>
      <c r="C1103" s="325" t="s">
        <v>3784</v>
      </c>
      <c r="D1103" s="325" t="s">
        <v>5182</v>
      </c>
      <c r="E1103" s="325">
        <v>60.0</v>
      </c>
      <c r="F1103" s="325">
        <v>251.0</v>
      </c>
      <c r="G1103" s="325">
        <v>51.7</v>
      </c>
      <c r="H1103" s="325">
        <v>2.5</v>
      </c>
      <c r="I1103" s="325"/>
      <c r="J1103" s="325"/>
      <c r="K1103" s="325">
        <v>1.7</v>
      </c>
      <c r="L1103" s="325">
        <v>8.9</v>
      </c>
      <c r="M1103" s="325">
        <v>1.1</v>
      </c>
      <c r="N1103" s="325">
        <v>0.3</v>
      </c>
      <c r="O1103" s="325">
        <v>0.8</v>
      </c>
      <c r="P1103" s="325">
        <v>21.0</v>
      </c>
      <c r="Q1103" s="325">
        <v>32.0</v>
      </c>
      <c r="R1103" s="325">
        <v>0.38</v>
      </c>
      <c r="S1103" s="325">
        <v>0.62</v>
      </c>
      <c r="T1103" s="325"/>
      <c r="U1103" s="325">
        <v>7.0</v>
      </c>
      <c r="V1103" s="325">
        <v>0.03</v>
      </c>
      <c r="W1103" s="325">
        <v>0.05</v>
      </c>
      <c r="X1103" s="325">
        <v>0.13</v>
      </c>
      <c r="Y1103" s="325">
        <v>8.66</v>
      </c>
      <c r="Z1103" s="325">
        <v>0.0</v>
      </c>
      <c r="AA1103" s="325">
        <v>37.0</v>
      </c>
      <c r="AB1103" s="325">
        <v>5.0</v>
      </c>
    </row>
    <row r="1104" ht="15.75" customHeight="1">
      <c r="A1104" s="325">
        <v>1102.0</v>
      </c>
      <c r="B1104" s="325" t="s">
        <v>3464</v>
      </c>
      <c r="C1104" s="325" t="s">
        <v>3463</v>
      </c>
      <c r="D1104" s="325" t="s">
        <v>5182</v>
      </c>
      <c r="E1104" s="325">
        <v>116.0</v>
      </c>
      <c r="F1104" s="325">
        <v>487.0</v>
      </c>
      <c r="G1104" s="325">
        <v>65.9</v>
      </c>
      <c r="H1104" s="325">
        <v>6.3</v>
      </c>
      <c r="I1104" s="325"/>
      <c r="J1104" s="325"/>
      <c r="K1104" s="325">
        <v>7.1</v>
      </c>
      <c r="L1104" s="325">
        <v>7.7</v>
      </c>
      <c r="M1104" s="325">
        <v>6.9</v>
      </c>
      <c r="N1104" s="325">
        <v>0.3</v>
      </c>
      <c r="O1104" s="325">
        <v>1.6</v>
      </c>
      <c r="P1104" s="325">
        <v>246.0</v>
      </c>
      <c r="Q1104" s="325">
        <v>153.0</v>
      </c>
      <c r="R1104" s="325">
        <v>0.31</v>
      </c>
      <c r="S1104" s="325">
        <v>1.01</v>
      </c>
      <c r="T1104" s="325"/>
      <c r="U1104" s="325">
        <v>104.0</v>
      </c>
      <c r="V1104" s="325">
        <v>0.04</v>
      </c>
      <c r="W1104" s="325">
        <v>0.35</v>
      </c>
      <c r="X1104" s="325">
        <v>0.51</v>
      </c>
      <c r="Y1104" s="325">
        <v>6.26</v>
      </c>
      <c r="Z1104" s="325">
        <v>0.0</v>
      </c>
      <c r="AA1104" s="325">
        <v>114.0</v>
      </c>
      <c r="AB1104" s="325">
        <v>0.0</v>
      </c>
    </row>
    <row r="1105" ht="15.75" customHeight="1">
      <c r="A1105" s="325">
        <v>1103.0</v>
      </c>
      <c r="B1105" s="325" t="s">
        <v>4355</v>
      </c>
      <c r="C1105" s="325" t="s">
        <v>4354</v>
      </c>
      <c r="D1105" s="325" t="s">
        <v>5182</v>
      </c>
      <c r="E1105" s="325">
        <v>359.0</v>
      </c>
      <c r="F1105" s="325">
        <v>1503.0</v>
      </c>
      <c r="G1105" s="325">
        <v>49.6</v>
      </c>
      <c r="H1105" s="325">
        <v>1.4</v>
      </c>
      <c r="I1105" s="325"/>
      <c r="J1105" s="325"/>
      <c r="K1105" s="325">
        <v>33.4</v>
      </c>
      <c r="L1105" s="325">
        <v>14.9</v>
      </c>
      <c r="M1105" s="325">
        <v>13.3</v>
      </c>
      <c r="N1105" s="325">
        <v>1.6</v>
      </c>
      <c r="O1105" s="325">
        <v>0.7</v>
      </c>
      <c r="P1105" s="325">
        <v>6.0</v>
      </c>
      <c r="Q1105" s="325">
        <v>31.0</v>
      </c>
      <c r="R1105" s="325">
        <v>0.19</v>
      </c>
      <c r="S1105" s="325">
        <v>0.33</v>
      </c>
      <c r="T1105" s="325"/>
      <c r="U1105" s="325">
        <v>0.0</v>
      </c>
      <c r="V1105" s="325">
        <v>0.06</v>
      </c>
      <c r="W1105" s="325">
        <v>0.06</v>
      </c>
      <c r="X1105" s="325">
        <v>1.11</v>
      </c>
      <c r="Y1105" s="325">
        <v>9.33</v>
      </c>
      <c r="Z1105" s="325">
        <v>0.0</v>
      </c>
      <c r="AA1105" s="325">
        <v>15.0</v>
      </c>
      <c r="AB1105" s="325">
        <v>0.0</v>
      </c>
    </row>
    <row r="1106" ht="15.75" customHeight="1">
      <c r="A1106" s="325">
        <v>1104.0</v>
      </c>
      <c r="B1106" s="325" t="s">
        <v>3466</v>
      </c>
      <c r="C1106" s="325" t="s">
        <v>3465</v>
      </c>
      <c r="D1106" s="325" t="s">
        <v>5182</v>
      </c>
      <c r="E1106" s="325">
        <v>93.0</v>
      </c>
      <c r="F1106" s="325">
        <v>391.0</v>
      </c>
      <c r="G1106" s="325">
        <v>75.0</v>
      </c>
      <c r="H1106" s="325">
        <v>5.1</v>
      </c>
      <c r="I1106" s="325"/>
      <c r="J1106" s="325"/>
      <c r="K1106" s="325">
        <v>0.7</v>
      </c>
      <c r="L1106" s="325">
        <v>17.4</v>
      </c>
      <c r="M1106" s="325">
        <v>5.4</v>
      </c>
      <c r="N1106" s="325">
        <v>0.5</v>
      </c>
      <c r="O1106" s="325">
        <v>0.9</v>
      </c>
      <c r="P1106" s="325">
        <v>29.0</v>
      </c>
      <c r="Q1106" s="325">
        <v>68.0</v>
      </c>
      <c r="R1106" s="325">
        <v>0.86</v>
      </c>
      <c r="S1106" s="325">
        <v>1.3</v>
      </c>
      <c r="T1106" s="325"/>
      <c r="U1106" s="325">
        <v>6.0</v>
      </c>
      <c r="V1106" s="325">
        <v>0.02</v>
      </c>
      <c r="W1106" s="325">
        <v>0.05</v>
      </c>
      <c r="X1106" s="325">
        <v>1.07</v>
      </c>
      <c r="Y1106" s="325">
        <v>5.99</v>
      </c>
      <c r="Z1106" s="325">
        <v>0.0</v>
      </c>
      <c r="AA1106" s="325">
        <v>263.0</v>
      </c>
      <c r="AB1106" s="325">
        <v>0.0</v>
      </c>
    </row>
    <row r="1107" ht="15.75" customHeight="1">
      <c r="A1107" s="325">
        <v>1105.0</v>
      </c>
      <c r="B1107" s="325" t="s">
        <v>3786</v>
      </c>
      <c r="C1107" s="325" t="s">
        <v>3465</v>
      </c>
      <c r="D1107" s="325" t="s">
        <v>5182</v>
      </c>
      <c r="E1107" s="325">
        <v>277.0</v>
      </c>
      <c r="F1107" s="325">
        <v>1160.0</v>
      </c>
      <c r="G1107" s="325">
        <v>57.8</v>
      </c>
      <c r="H1107" s="325">
        <v>3.3</v>
      </c>
      <c r="I1107" s="325"/>
      <c r="J1107" s="325"/>
      <c r="K1107" s="325">
        <v>23.6</v>
      </c>
      <c r="L1107" s="325">
        <v>14.1</v>
      </c>
      <c r="M1107" s="325">
        <v>12.6</v>
      </c>
      <c r="N1107" s="325">
        <v>1.5</v>
      </c>
      <c r="O1107" s="325">
        <v>0.8</v>
      </c>
      <c r="P1107" s="325">
        <v>12.0</v>
      </c>
      <c r="Q1107" s="325">
        <v>51.0</v>
      </c>
      <c r="R1107" s="325">
        <v>0.52</v>
      </c>
      <c r="S1107" s="325">
        <v>0.83</v>
      </c>
      <c r="T1107" s="325"/>
      <c r="U1107" s="325">
        <v>7.0</v>
      </c>
      <c r="V1107" s="325">
        <v>0.06</v>
      </c>
      <c r="W1107" s="325">
        <v>0.08</v>
      </c>
      <c r="X1107" s="325">
        <v>1.37</v>
      </c>
      <c r="Y1107" s="325">
        <v>7.96</v>
      </c>
      <c r="Z1107" s="325">
        <v>0.0</v>
      </c>
      <c r="AA1107" s="325">
        <v>87.0</v>
      </c>
      <c r="AB1107" s="325">
        <v>0.0</v>
      </c>
    </row>
    <row r="1108" ht="15.75" customHeight="1">
      <c r="A1108" s="325">
        <v>1106.0</v>
      </c>
      <c r="B1108" s="325" t="s">
        <v>3969</v>
      </c>
      <c r="C1108" s="325" t="s">
        <v>3465</v>
      </c>
      <c r="D1108" s="325" t="s">
        <v>5182</v>
      </c>
      <c r="E1108" s="325">
        <v>133.0</v>
      </c>
      <c r="F1108" s="325">
        <v>558.0</v>
      </c>
      <c r="G1108" s="325">
        <v>71.7</v>
      </c>
      <c r="H1108" s="325">
        <v>3.6</v>
      </c>
      <c r="I1108" s="325"/>
      <c r="J1108" s="325"/>
      <c r="K1108" s="325">
        <v>6.2</v>
      </c>
      <c r="L1108" s="325">
        <v>16.4</v>
      </c>
      <c r="M1108" s="325">
        <v>15.1</v>
      </c>
      <c r="N1108" s="325">
        <v>1.4</v>
      </c>
      <c r="O1108" s="325">
        <v>1.0</v>
      </c>
      <c r="P1108" s="325">
        <v>14.0</v>
      </c>
      <c r="Q1108" s="325">
        <v>58.0</v>
      </c>
      <c r="R1108" s="325">
        <v>0.55</v>
      </c>
      <c r="S1108" s="325">
        <v>0.91</v>
      </c>
      <c r="T1108" s="325"/>
      <c r="U1108" s="325">
        <v>9.0</v>
      </c>
      <c r="V1108" s="325">
        <v>0.06</v>
      </c>
      <c r="W1108" s="325">
        <v>0.08</v>
      </c>
      <c r="X1108" s="325">
        <v>1.62</v>
      </c>
      <c r="Y1108" s="325">
        <v>9.72</v>
      </c>
      <c r="Z1108" s="325">
        <v>0.0</v>
      </c>
      <c r="AA1108" s="325">
        <v>247.0</v>
      </c>
      <c r="AB1108" s="325">
        <v>1.0</v>
      </c>
    </row>
    <row r="1109" ht="15.75" customHeight="1">
      <c r="A1109" s="325">
        <v>1107.0</v>
      </c>
      <c r="B1109" s="325" t="s">
        <v>4632</v>
      </c>
      <c r="C1109" s="325" t="s">
        <v>3465</v>
      </c>
      <c r="D1109" s="325" t="s">
        <v>5182</v>
      </c>
      <c r="E1109" s="325">
        <v>144.0</v>
      </c>
      <c r="F1109" s="325">
        <v>604.0</v>
      </c>
      <c r="G1109" s="325">
        <v>69.8</v>
      </c>
      <c r="H1109" s="325">
        <v>4.8</v>
      </c>
      <c r="I1109" s="325"/>
      <c r="J1109" s="325"/>
      <c r="K1109" s="325">
        <v>8.4</v>
      </c>
      <c r="L1109" s="325">
        <v>12.9</v>
      </c>
      <c r="M1109" s="325">
        <v>11.3</v>
      </c>
      <c r="N1109" s="325">
        <v>1.5</v>
      </c>
      <c r="O1109" s="325">
        <v>0.9</v>
      </c>
      <c r="P1109" s="325">
        <v>18.0</v>
      </c>
      <c r="Q1109" s="325">
        <v>65.0</v>
      </c>
      <c r="R1109" s="325">
        <v>0.89</v>
      </c>
      <c r="S1109" s="325">
        <v>1.15</v>
      </c>
      <c r="T1109" s="325"/>
      <c r="U1109" s="325">
        <v>11.0</v>
      </c>
      <c r="V1109" s="325">
        <v>0.06</v>
      </c>
      <c r="W1109" s="325">
        <v>0.09</v>
      </c>
      <c r="X1109" s="325">
        <v>1.97</v>
      </c>
      <c r="Y1109" s="325">
        <v>11.11</v>
      </c>
      <c r="Z1109" s="325">
        <v>0.0</v>
      </c>
      <c r="AA1109" s="325">
        <v>107.0</v>
      </c>
      <c r="AB1109" s="325">
        <v>0.0</v>
      </c>
    </row>
    <row r="1110" ht="15.75" customHeight="1">
      <c r="A1110" s="325">
        <v>1108.0</v>
      </c>
      <c r="B1110" s="325" t="s">
        <v>4634</v>
      </c>
      <c r="C1110" s="325" t="s">
        <v>4633</v>
      </c>
      <c r="D1110" s="325" t="s">
        <v>5182</v>
      </c>
      <c r="E1110" s="325">
        <v>135.0</v>
      </c>
      <c r="F1110" s="325">
        <v>564.0</v>
      </c>
      <c r="G1110" s="325">
        <v>71.9</v>
      </c>
      <c r="H1110" s="325">
        <v>3.3</v>
      </c>
      <c r="I1110" s="325"/>
      <c r="J1110" s="325"/>
      <c r="K1110" s="325">
        <v>6.0</v>
      </c>
      <c r="L1110" s="325">
        <v>17.6</v>
      </c>
      <c r="M1110" s="325">
        <v>2.8</v>
      </c>
      <c r="N1110" s="325">
        <v>0.2</v>
      </c>
      <c r="O1110" s="325">
        <v>0.9</v>
      </c>
      <c r="P1110" s="325">
        <v>30.0</v>
      </c>
      <c r="Q1110" s="325">
        <v>48.0</v>
      </c>
      <c r="R1110" s="325">
        <v>0.48</v>
      </c>
      <c r="S1110" s="325">
        <v>0.79</v>
      </c>
      <c r="T1110" s="325"/>
      <c r="U1110" s="325">
        <v>6.0</v>
      </c>
      <c r="V1110" s="325">
        <v>0.02</v>
      </c>
      <c r="W1110" s="325">
        <v>0.03</v>
      </c>
      <c r="X1110" s="325">
        <v>0.51</v>
      </c>
      <c r="Y1110" s="325">
        <v>5.59</v>
      </c>
      <c r="Z1110" s="325">
        <v>0.0</v>
      </c>
      <c r="AA1110" s="325">
        <v>87.0</v>
      </c>
      <c r="AB1110" s="325">
        <v>0.0</v>
      </c>
    </row>
    <row r="1111" ht="15.75" customHeight="1">
      <c r="A1111" s="325">
        <v>1109.0</v>
      </c>
      <c r="B1111" s="325" t="s">
        <v>3468</v>
      </c>
      <c r="C1111" s="325" t="s">
        <v>3467</v>
      </c>
      <c r="D1111" s="325" t="s">
        <v>5182</v>
      </c>
      <c r="E1111" s="325">
        <v>160.0</v>
      </c>
      <c r="F1111" s="325">
        <v>670.0</v>
      </c>
      <c r="G1111" s="325">
        <v>68.7</v>
      </c>
      <c r="H1111" s="325">
        <v>3.9</v>
      </c>
      <c r="I1111" s="325"/>
      <c r="J1111" s="325"/>
      <c r="K1111" s="325">
        <v>9.6</v>
      </c>
      <c r="L1111" s="325">
        <v>16.0</v>
      </c>
      <c r="M1111" s="325">
        <v>12.3</v>
      </c>
      <c r="N1111" s="325">
        <v>1.5</v>
      </c>
      <c r="O1111" s="325">
        <v>0.9</v>
      </c>
      <c r="P1111" s="325">
        <v>23.0</v>
      </c>
      <c r="Q1111" s="325">
        <v>58.0</v>
      </c>
      <c r="R1111" s="325">
        <v>0.63</v>
      </c>
      <c r="S1111" s="325">
        <v>1.16</v>
      </c>
      <c r="T1111" s="325"/>
      <c r="U1111" s="325">
        <v>16.0</v>
      </c>
      <c r="V1111" s="325">
        <v>0.06</v>
      </c>
      <c r="W1111" s="325">
        <v>0.12</v>
      </c>
      <c r="X1111" s="325">
        <v>1.26</v>
      </c>
      <c r="Y1111" s="325">
        <v>11.29</v>
      </c>
      <c r="Z1111" s="325">
        <v>0.0</v>
      </c>
      <c r="AA1111" s="325">
        <v>168.0</v>
      </c>
      <c r="AB1111" s="325">
        <v>32.0</v>
      </c>
    </row>
    <row r="1112" ht="15.75" customHeight="1">
      <c r="A1112" s="325">
        <v>1110.0</v>
      </c>
      <c r="B1112" s="325" t="s">
        <v>3971</v>
      </c>
      <c r="C1112" s="325" t="s">
        <v>3970</v>
      </c>
      <c r="D1112" s="325" t="s">
        <v>5182</v>
      </c>
      <c r="E1112" s="325">
        <v>52.0</v>
      </c>
      <c r="F1112" s="325">
        <v>218.0</v>
      </c>
      <c r="G1112" s="325">
        <v>36.0</v>
      </c>
      <c r="H1112" s="325">
        <v>5.6</v>
      </c>
      <c r="I1112" s="325"/>
      <c r="J1112" s="325"/>
      <c r="K1112" s="325">
        <v>0.5</v>
      </c>
      <c r="L1112" s="325">
        <v>5.5</v>
      </c>
      <c r="M1112" s="325">
        <v>5.2</v>
      </c>
      <c r="N1112" s="325">
        <v>0.4</v>
      </c>
      <c r="O1112" s="325">
        <v>0.6</v>
      </c>
      <c r="P1112" s="325">
        <v>21.0</v>
      </c>
      <c r="Q1112" s="325">
        <v>57.0</v>
      </c>
      <c r="R1112" s="325">
        <v>0.19</v>
      </c>
      <c r="S1112" s="325">
        <v>0.74</v>
      </c>
      <c r="T1112" s="325"/>
      <c r="U1112" s="325">
        <v>6.0</v>
      </c>
      <c r="V1112" s="325">
        <v>0.04</v>
      </c>
      <c r="W1112" s="325">
        <v>0.05</v>
      </c>
      <c r="X1112" s="325">
        <v>0.41</v>
      </c>
      <c r="Y1112" s="325">
        <v>4.59</v>
      </c>
      <c r="Z1112" s="325">
        <v>0.0</v>
      </c>
      <c r="AA1112" s="325">
        <v>123.0</v>
      </c>
      <c r="AB1112" s="325">
        <v>10.0</v>
      </c>
    </row>
    <row r="1113" ht="15.75" customHeight="1">
      <c r="A1113" s="325">
        <v>1111.0</v>
      </c>
      <c r="B1113" s="325" t="s">
        <v>4356</v>
      </c>
      <c r="C1113" s="325" t="s">
        <v>3970</v>
      </c>
      <c r="D1113" s="325" t="s">
        <v>5182</v>
      </c>
      <c r="E1113" s="325">
        <v>51.0</v>
      </c>
      <c r="F1113" s="325">
        <v>212.0</v>
      </c>
      <c r="G1113" s="325">
        <v>40.8</v>
      </c>
      <c r="H1113" s="325">
        <v>6.4</v>
      </c>
      <c r="I1113" s="325"/>
      <c r="J1113" s="325"/>
      <c r="K1113" s="325">
        <v>2.1</v>
      </c>
      <c r="L1113" s="325">
        <v>1.0</v>
      </c>
      <c r="M1113" s="325">
        <v>0.7</v>
      </c>
      <c r="N1113" s="325">
        <v>0.2</v>
      </c>
      <c r="O1113" s="325">
        <v>0.7</v>
      </c>
      <c r="P1113" s="325">
        <v>14.0</v>
      </c>
      <c r="Q1113" s="325">
        <v>84.0</v>
      </c>
      <c r="R1113" s="325">
        <v>0.17</v>
      </c>
      <c r="S1113" s="325">
        <v>0.32</v>
      </c>
      <c r="T1113" s="325"/>
      <c r="U1113" s="325">
        <v>16.0</v>
      </c>
      <c r="V1113" s="325">
        <v>0.03</v>
      </c>
      <c r="W1113" s="325">
        <v>0.14</v>
      </c>
      <c r="X1113" s="325">
        <v>1.34</v>
      </c>
      <c r="Y1113" s="325">
        <v>6.19</v>
      </c>
      <c r="Z1113" s="325">
        <v>0.0</v>
      </c>
      <c r="AA1113" s="325">
        <v>131.0</v>
      </c>
      <c r="AB1113" s="325">
        <v>11.0</v>
      </c>
    </row>
    <row r="1114" ht="15.75" customHeight="1">
      <c r="A1114" s="325">
        <v>1112.0</v>
      </c>
      <c r="B1114" s="325" t="s">
        <v>4635</v>
      </c>
      <c r="C1114" s="325" t="s">
        <v>3970</v>
      </c>
      <c r="D1114" s="325" t="s">
        <v>5182</v>
      </c>
      <c r="E1114" s="325">
        <v>99.0</v>
      </c>
      <c r="F1114" s="325">
        <v>412.0</v>
      </c>
      <c r="G1114" s="325">
        <v>73.8</v>
      </c>
      <c r="H1114" s="325">
        <v>2.5</v>
      </c>
      <c r="I1114" s="325"/>
      <c r="J1114" s="325"/>
      <c r="K1114" s="325">
        <v>7.1</v>
      </c>
      <c r="L1114" s="325">
        <v>12.3</v>
      </c>
      <c r="M1114" s="325">
        <v>11.5</v>
      </c>
      <c r="N1114" s="325">
        <v>0.8</v>
      </c>
      <c r="O1114" s="325">
        <v>4.7</v>
      </c>
      <c r="P1114" s="325">
        <v>34.0</v>
      </c>
      <c r="Q1114" s="325">
        <v>59.0</v>
      </c>
      <c r="R1114" s="325">
        <v>0.21</v>
      </c>
      <c r="S1114" s="325">
        <v>1.1</v>
      </c>
      <c r="T1114" s="325"/>
      <c r="U1114" s="325">
        <v>6.0</v>
      </c>
      <c r="V1114" s="325">
        <v>0.05</v>
      </c>
      <c r="W1114" s="325">
        <v>0.08</v>
      </c>
      <c r="X1114" s="325">
        <v>0.97</v>
      </c>
      <c r="Y1114" s="325">
        <v>2.28</v>
      </c>
      <c r="Z1114" s="325">
        <v>0.0</v>
      </c>
      <c r="AA1114" s="325">
        <v>97.0</v>
      </c>
      <c r="AB1114" s="325">
        <v>10.0</v>
      </c>
    </row>
    <row r="1115" ht="15.75" customHeight="1">
      <c r="A1115" s="325">
        <v>1113.0</v>
      </c>
      <c r="B1115" s="325" t="s">
        <v>3470</v>
      </c>
      <c r="C1115" s="325" t="s">
        <v>3469</v>
      </c>
      <c r="D1115" s="325" t="s">
        <v>5182</v>
      </c>
      <c r="E1115" s="325">
        <v>138.0</v>
      </c>
      <c r="F1115" s="325">
        <v>579.0</v>
      </c>
      <c r="G1115" s="325">
        <v>70.4</v>
      </c>
      <c r="H1115" s="325">
        <v>6.2</v>
      </c>
      <c r="I1115" s="325"/>
      <c r="J1115" s="325"/>
      <c r="K1115" s="325">
        <v>6.1</v>
      </c>
      <c r="L1115" s="325">
        <v>14.7</v>
      </c>
      <c r="M1115" s="325">
        <v>13.1</v>
      </c>
      <c r="N1115" s="325">
        <v>1.4</v>
      </c>
      <c r="O1115" s="325">
        <v>1.4</v>
      </c>
      <c r="P1115" s="325">
        <v>110.0</v>
      </c>
      <c r="Q1115" s="325">
        <v>113.0</v>
      </c>
      <c r="R1115" s="325">
        <v>0.62</v>
      </c>
      <c r="S1115" s="325">
        <v>0.9</v>
      </c>
      <c r="T1115" s="325"/>
      <c r="U1115" s="325">
        <v>62.0</v>
      </c>
      <c r="V1115" s="325">
        <v>0.09</v>
      </c>
      <c r="W1115" s="325">
        <v>0.23</v>
      </c>
      <c r="X1115" s="325">
        <v>1.09</v>
      </c>
      <c r="Y1115" s="325">
        <v>8.03</v>
      </c>
      <c r="Z1115" s="325">
        <v>0.0</v>
      </c>
      <c r="AA1115" s="325">
        <v>300.0</v>
      </c>
      <c r="AB1115" s="325">
        <v>4.0</v>
      </c>
    </row>
    <row r="1116" ht="15.75" customHeight="1">
      <c r="A1116" s="325">
        <v>1114.0</v>
      </c>
      <c r="B1116" s="325" t="s">
        <v>3472</v>
      </c>
      <c r="C1116" s="325" t="s">
        <v>3471</v>
      </c>
      <c r="D1116" s="325" t="s">
        <v>5182</v>
      </c>
      <c r="E1116" s="325">
        <v>69.0</v>
      </c>
      <c r="F1116" s="325">
        <v>288.0</v>
      </c>
      <c r="G1116" s="325">
        <v>12.7</v>
      </c>
      <c r="H1116" s="325">
        <v>3.3</v>
      </c>
      <c r="I1116" s="325"/>
      <c r="J1116" s="325"/>
      <c r="K1116" s="325">
        <v>1.4</v>
      </c>
      <c r="L1116" s="325">
        <v>10.5</v>
      </c>
      <c r="M1116" s="325">
        <v>10.5</v>
      </c>
      <c r="N1116" s="325">
        <v>0.0</v>
      </c>
      <c r="O1116" s="325">
        <v>0.2</v>
      </c>
      <c r="P1116" s="325">
        <v>13.0</v>
      </c>
      <c r="Q1116" s="325">
        <v>36.0</v>
      </c>
      <c r="R1116" s="325">
        <v>0.22</v>
      </c>
      <c r="S1116" s="325">
        <v>0.57</v>
      </c>
      <c r="T1116" s="325"/>
      <c r="U1116" s="325">
        <v>1.0</v>
      </c>
      <c r="V1116" s="325">
        <v>0.06</v>
      </c>
      <c r="W1116" s="325">
        <v>0.02</v>
      </c>
      <c r="X1116" s="325">
        <v>0.58</v>
      </c>
      <c r="Y1116" s="325">
        <v>0.32</v>
      </c>
      <c r="Z1116" s="325">
        <v>0.0</v>
      </c>
      <c r="AA1116" s="325">
        <v>91.0</v>
      </c>
      <c r="AB1116" s="325">
        <v>0.0</v>
      </c>
    </row>
    <row r="1117" ht="15.75" customHeight="1">
      <c r="A1117" s="325">
        <v>1115.0</v>
      </c>
      <c r="B1117" s="325" t="s">
        <v>3972</v>
      </c>
      <c r="C1117" s="325" t="s">
        <v>3471</v>
      </c>
      <c r="D1117" s="325" t="s">
        <v>5182</v>
      </c>
      <c r="E1117" s="325">
        <v>67.0</v>
      </c>
      <c r="F1117" s="325">
        <v>281.0</v>
      </c>
      <c r="G1117" s="325">
        <v>9.2</v>
      </c>
      <c r="H1117" s="325">
        <v>2.5</v>
      </c>
      <c r="I1117" s="325"/>
      <c r="J1117" s="325"/>
      <c r="K1117" s="325">
        <v>0.6</v>
      </c>
      <c r="L1117" s="325">
        <v>12.9</v>
      </c>
      <c r="M1117" s="325">
        <v>12.9</v>
      </c>
      <c r="N1117" s="325">
        <v>0.0</v>
      </c>
      <c r="O1117" s="325">
        <v>0.2</v>
      </c>
      <c r="P1117" s="325">
        <v>12.0</v>
      </c>
      <c r="Q1117" s="325">
        <v>33.0</v>
      </c>
      <c r="R1117" s="325">
        <v>0.18</v>
      </c>
      <c r="S1117" s="325">
        <v>0.61</v>
      </c>
      <c r="T1117" s="325"/>
      <c r="U1117" s="325">
        <v>0.0</v>
      </c>
      <c r="V1117" s="325">
        <v>0.03</v>
      </c>
      <c r="W1117" s="325">
        <v>0.01</v>
      </c>
      <c r="X1117" s="325">
        <v>0.47</v>
      </c>
      <c r="Y1117" s="325">
        <v>0.29</v>
      </c>
      <c r="Z1117" s="325">
        <v>0.0</v>
      </c>
      <c r="AA1117" s="325">
        <v>230.0</v>
      </c>
      <c r="AB1117" s="325">
        <v>0.0</v>
      </c>
    </row>
    <row r="1118" ht="15.75" customHeight="1">
      <c r="A1118" s="325">
        <v>1116.0</v>
      </c>
      <c r="B1118" s="325" t="s">
        <v>4357</v>
      </c>
      <c r="C1118" s="325" t="s">
        <v>3471</v>
      </c>
      <c r="D1118" s="325" t="s">
        <v>5182</v>
      </c>
      <c r="E1118" s="325">
        <v>107.0</v>
      </c>
      <c r="F1118" s="325">
        <v>446.0</v>
      </c>
      <c r="G1118" s="325">
        <v>23.3</v>
      </c>
      <c r="H1118" s="325">
        <v>6.5</v>
      </c>
      <c r="I1118" s="325"/>
      <c r="J1118" s="325"/>
      <c r="K1118" s="325">
        <v>7.8</v>
      </c>
      <c r="L1118" s="325">
        <v>2.7</v>
      </c>
      <c r="M1118" s="325">
        <v>2.3</v>
      </c>
      <c r="N1118" s="325">
        <v>0.2</v>
      </c>
      <c r="O1118" s="325">
        <v>0.3</v>
      </c>
      <c r="P1118" s="325">
        <v>12.0</v>
      </c>
      <c r="Q1118" s="325">
        <v>50.0</v>
      </c>
      <c r="R1118" s="325">
        <v>0.53</v>
      </c>
      <c r="S1118" s="325">
        <v>1.09</v>
      </c>
      <c r="T1118" s="325"/>
      <c r="U1118" s="325">
        <v>108.0</v>
      </c>
      <c r="V1118" s="325">
        <v>0.07</v>
      </c>
      <c r="W1118" s="325">
        <v>0.11</v>
      </c>
      <c r="X1118" s="325">
        <v>1.3</v>
      </c>
      <c r="Y1118" s="325">
        <v>1.42</v>
      </c>
      <c r="Z1118" s="325">
        <v>0.0</v>
      </c>
      <c r="AA1118" s="325">
        <v>371.0</v>
      </c>
      <c r="AB1118" s="325">
        <v>11.0</v>
      </c>
    </row>
    <row r="1119" ht="15.75" customHeight="1">
      <c r="A1119" s="325">
        <v>1117.0</v>
      </c>
      <c r="B1119" s="325" t="s">
        <v>4636</v>
      </c>
      <c r="C1119" s="325" t="s">
        <v>3471</v>
      </c>
      <c r="D1119" s="325" t="s">
        <v>5182</v>
      </c>
      <c r="E1119" s="325">
        <v>54.0</v>
      </c>
      <c r="F1119" s="325">
        <v>226.0</v>
      </c>
      <c r="G1119" s="325">
        <v>13.3</v>
      </c>
      <c r="H1119" s="325">
        <v>2.9</v>
      </c>
      <c r="I1119" s="325"/>
      <c r="J1119" s="325"/>
      <c r="K1119" s="325">
        <v>0.6</v>
      </c>
      <c r="L1119" s="325">
        <v>9.3</v>
      </c>
      <c r="M1119" s="325">
        <v>9.3</v>
      </c>
      <c r="N1119" s="325">
        <v>0.0</v>
      </c>
      <c r="O1119" s="325">
        <v>0.2</v>
      </c>
      <c r="P1119" s="325">
        <v>13.0</v>
      </c>
      <c r="Q1119" s="325">
        <v>33.0</v>
      </c>
      <c r="R1119" s="325">
        <v>0.27</v>
      </c>
      <c r="S1119" s="325">
        <v>0.71</v>
      </c>
      <c r="T1119" s="325"/>
      <c r="U1119" s="325">
        <v>2.0</v>
      </c>
      <c r="V1119" s="325">
        <v>0.02</v>
      </c>
      <c r="W1119" s="325">
        <v>0.02</v>
      </c>
      <c r="X1119" s="325">
        <v>0.62</v>
      </c>
      <c r="Y1119" s="325">
        <v>0.71</v>
      </c>
      <c r="Z1119" s="325">
        <v>0.0</v>
      </c>
      <c r="AA1119" s="325">
        <v>29.0</v>
      </c>
      <c r="AB1119" s="325">
        <v>0.0</v>
      </c>
    </row>
    <row r="1120" ht="15.75" customHeight="1">
      <c r="A1120" s="325">
        <v>1118.0</v>
      </c>
      <c r="B1120" s="325" t="s">
        <v>3974</v>
      </c>
      <c r="C1120" s="325" t="s">
        <v>3973</v>
      </c>
      <c r="D1120" s="325" t="s">
        <v>5182</v>
      </c>
      <c r="E1120" s="325">
        <v>172.0</v>
      </c>
      <c r="F1120" s="325">
        <v>718.0</v>
      </c>
      <c r="G1120" s="325">
        <v>66.5</v>
      </c>
      <c r="H1120" s="325">
        <v>6.9</v>
      </c>
      <c r="I1120" s="325"/>
      <c r="J1120" s="325"/>
      <c r="K1120" s="325">
        <v>9.3</v>
      </c>
      <c r="L1120" s="325">
        <v>15.7</v>
      </c>
      <c r="M1120" s="325">
        <v>14.3</v>
      </c>
      <c r="N1120" s="325">
        <v>1.3</v>
      </c>
      <c r="O1120" s="325">
        <v>0.9</v>
      </c>
      <c r="P1120" s="325">
        <v>39.0</v>
      </c>
      <c r="Q1120" s="325">
        <v>111.0</v>
      </c>
      <c r="R1120" s="325">
        <v>0.21</v>
      </c>
      <c r="S1120" s="325">
        <v>0.99</v>
      </c>
      <c r="T1120" s="325"/>
      <c r="U1120" s="325">
        <v>5.0</v>
      </c>
      <c r="V1120" s="325">
        <v>0.08</v>
      </c>
      <c r="W1120" s="325">
        <v>0.09</v>
      </c>
      <c r="X1120" s="325">
        <v>2.15</v>
      </c>
      <c r="Y1120" s="325">
        <v>9.29</v>
      </c>
      <c r="Z1120" s="325">
        <v>0.0</v>
      </c>
      <c r="AA1120" s="325">
        <v>248.0</v>
      </c>
      <c r="AB1120" s="325">
        <v>0.0</v>
      </c>
    </row>
    <row r="1121" ht="15.75" customHeight="1">
      <c r="A1121" s="325">
        <v>1119.0</v>
      </c>
      <c r="B1121" s="325" t="s">
        <v>3788</v>
      </c>
      <c r="C1121" s="325" t="s">
        <v>3787</v>
      </c>
      <c r="D1121" s="325" t="s">
        <v>5182</v>
      </c>
      <c r="E1121" s="325">
        <v>136.0</v>
      </c>
      <c r="F1121" s="325">
        <v>569.0</v>
      </c>
      <c r="G1121" s="325">
        <v>73.2</v>
      </c>
      <c r="H1121" s="325">
        <v>6.6</v>
      </c>
      <c r="I1121" s="325"/>
      <c r="J1121" s="325"/>
      <c r="K1121" s="325">
        <v>7.5</v>
      </c>
      <c r="L1121" s="325">
        <v>11.2</v>
      </c>
      <c r="M1121" s="325">
        <v>10.1</v>
      </c>
      <c r="N1121" s="325">
        <v>1.0</v>
      </c>
      <c r="O1121" s="325">
        <v>1.3</v>
      </c>
      <c r="P1121" s="325">
        <v>102.0</v>
      </c>
      <c r="Q1121" s="325">
        <v>106.0</v>
      </c>
      <c r="R1121" s="325">
        <v>0.85</v>
      </c>
      <c r="S1121" s="325">
        <v>1.1</v>
      </c>
      <c r="T1121" s="325"/>
      <c r="U1121" s="325">
        <v>69.0</v>
      </c>
      <c r="V1121" s="325">
        <v>0.05</v>
      </c>
      <c r="W1121" s="325">
        <v>0.17</v>
      </c>
      <c r="X1121" s="325">
        <v>1.65</v>
      </c>
      <c r="Y1121" s="325">
        <v>8.92</v>
      </c>
      <c r="Z1121" s="325">
        <v>0.0</v>
      </c>
      <c r="AA1121" s="325">
        <v>74.0</v>
      </c>
      <c r="AB1121" s="325">
        <v>0.0</v>
      </c>
    </row>
    <row r="1122" ht="15.75" customHeight="1">
      <c r="A1122" s="325">
        <v>1120.0</v>
      </c>
      <c r="B1122" s="325" t="s">
        <v>3790</v>
      </c>
      <c r="C1122" s="325" t="s">
        <v>3789</v>
      </c>
      <c r="D1122" s="325" t="s">
        <v>5182</v>
      </c>
      <c r="E1122" s="325">
        <v>253.0</v>
      </c>
      <c r="F1122" s="325">
        <v>1059.0</v>
      </c>
      <c r="G1122" s="325">
        <v>43.3</v>
      </c>
      <c r="H1122" s="325">
        <v>7.9</v>
      </c>
      <c r="I1122" s="325"/>
      <c r="J1122" s="325"/>
      <c r="K1122" s="325">
        <v>11.0</v>
      </c>
      <c r="L1122" s="325">
        <v>32.4</v>
      </c>
      <c r="M1122" s="325">
        <v>29.9</v>
      </c>
      <c r="N1122" s="325">
        <v>2.4</v>
      </c>
      <c r="O1122" s="325">
        <v>1.0</v>
      </c>
      <c r="P1122" s="325">
        <v>34.0</v>
      </c>
      <c r="Q1122" s="325">
        <v>78.0</v>
      </c>
      <c r="R1122" s="325">
        <v>0.58</v>
      </c>
      <c r="S1122" s="325">
        <v>2.47</v>
      </c>
      <c r="T1122" s="325"/>
      <c r="U1122" s="325">
        <v>111.0</v>
      </c>
      <c r="V1122" s="325">
        <v>0.08</v>
      </c>
      <c r="W1122" s="325">
        <v>0.1</v>
      </c>
      <c r="X1122" s="325">
        <v>0.79</v>
      </c>
      <c r="Y1122" s="325">
        <v>2.82</v>
      </c>
      <c r="Z1122" s="325">
        <v>0.0</v>
      </c>
      <c r="AA1122" s="325">
        <v>1686.0</v>
      </c>
      <c r="AB1122" s="325">
        <v>9.0</v>
      </c>
    </row>
    <row r="1123" ht="15.75" customHeight="1">
      <c r="A1123" s="325">
        <v>1121.0</v>
      </c>
      <c r="B1123" s="325" t="s">
        <v>3474</v>
      </c>
      <c r="C1123" s="325" t="s">
        <v>3473</v>
      </c>
      <c r="D1123" s="325" t="s">
        <v>5182</v>
      </c>
      <c r="E1123" s="325">
        <v>120.0</v>
      </c>
      <c r="F1123" s="325">
        <v>504.0</v>
      </c>
      <c r="G1123" s="325">
        <v>73.2</v>
      </c>
      <c r="H1123" s="325">
        <v>4.6</v>
      </c>
      <c r="I1123" s="325"/>
      <c r="J1123" s="325"/>
      <c r="K1123" s="325">
        <v>5.5</v>
      </c>
      <c r="L1123" s="325">
        <v>13.9</v>
      </c>
      <c r="M1123" s="325">
        <v>11.5</v>
      </c>
      <c r="N1123" s="325">
        <v>2.3</v>
      </c>
      <c r="O1123" s="325">
        <v>0.9</v>
      </c>
      <c r="P1123" s="325">
        <v>23.0</v>
      </c>
      <c r="Q1123" s="325">
        <v>66.0</v>
      </c>
      <c r="R1123" s="325">
        <v>0.48</v>
      </c>
      <c r="S1123" s="325">
        <v>0.82</v>
      </c>
      <c r="T1123" s="325"/>
      <c r="U1123" s="325">
        <v>99.0</v>
      </c>
      <c r="V1123" s="325">
        <v>0.09</v>
      </c>
      <c r="W1123" s="325">
        <v>0.1</v>
      </c>
      <c r="X1123" s="325">
        <v>1.96</v>
      </c>
      <c r="Y1123" s="325">
        <v>11.71</v>
      </c>
      <c r="Z1123" s="325">
        <v>0.0</v>
      </c>
      <c r="AA1123" s="325">
        <v>207.0</v>
      </c>
      <c r="AB1123" s="325">
        <v>8.0</v>
      </c>
    </row>
    <row r="1124" ht="15.75" customHeight="1">
      <c r="A1124" s="325">
        <v>1122.0</v>
      </c>
      <c r="B1124" s="325" t="s">
        <v>3975</v>
      </c>
      <c r="C1124" s="325" t="s">
        <v>3473</v>
      </c>
      <c r="D1124" s="325" t="s">
        <v>5182</v>
      </c>
      <c r="E1124" s="325">
        <v>100.0</v>
      </c>
      <c r="F1124" s="325">
        <v>420.0</v>
      </c>
      <c r="G1124" s="325">
        <v>76.9</v>
      </c>
      <c r="H1124" s="325">
        <v>4.2</v>
      </c>
      <c r="I1124" s="325"/>
      <c r="J1124" s="325"/>
      <c r="K1124" s="325">
        <v>3.5</v>
      </c>
      <c r="L1124" s="325">
        <v>14.3</v>
      </c>
      <c r="M1124" s="325">
        <v>8.2</v>
      </c>
      <c r="N1124" s="325">
        <v>1.9</v>
      </c>
      <c r="O1124" s="325">
        <v>0.9</v>
      </c>
      <c r="P1124" s="325">
        <v>32.0</v>
      </c>
      <c r="Q1124" s="325">
        <v>61.0</v>
      </c>
      <c r="R1124" s="325">
        <v>0.38</v>
      </c>
      <c r="S1124" s="325">
        <v>0.72</v>
      </c>
      <c r="T1124" s="325"/>
      <c r="U1124" s="325">
        <v>164.0</v>
      </c>
      <c r="V1124" s="325">
        <v>0.06</v>
      </c>
      <c r="W1124" s="325">
        <v>0.08</v>
      </c>
      <c r="X1124" s="325">
        <v>1.57</v>
      </c>
      <c r="Y1124" s="325">
        <v>7.88</v>
      </c>
      <c r="Z1124" s="325">
        <v>0.0</v>
      </c>
      <c r="AA1124" s="325">
        <v>104.0</v>
      </c>
      <c r="AB1124" s="325">
        <v>14.0</v>
      </c>
    </row>
    <row r="1125" ht="15.75" customHeight="1">
      <c r="A1125" s="325">
        <v>1123.0</v>
      </c>
      <c r="B1125" s="325" t="s">
        <v>4358</v>
      </c>
      <c r="C1125" s="325" t="s">
        <v>3473</v>
      </c>
      <c r="D1125" s="325" t="s">
        <v>5182</v>
      </c>
      <c r="E1125" s="325">
        <v>117.0</v>
      </c>
      <c r="F1125" s="325">
        <v>488.0</v>
      </c>
      <c r="G1125" s="325">
        <v>74.1</v>
      </c>
      <c r="H1125" s="325">
        <v>6.6</v>
      </c>
      <c r="I1125" s="325"/>
      <c r="J1125" s="325"/>
      <c r="K1125" s="325">
        <v>4.4</v>
      </c>
      <c r="L1125" s="325">
        <v>13.5</v>
      </c>
      <c r="M1125" s="325">
        <v>7.8</v>
      </c>
      <c r="N1125" s="325">
        <v>2.5</v>
      </c>
      <c r="O1125" s="325">
        <v>1.1</v>
      </c>
      <c r="P1125" s="325">
        <v>35.0</v>
      </c>
      <c r="Q1125" s="325">
        <v>79.0</v>
      </c>
      <c r="R1125" s="325">
        <v>0.58</v>
      </c>
      <c r="S1125" s="325">
        <v>0.99</v>
      </c>
      <c r="T1125" s="325"/>
      <c r="U1125" s="325">
        <v>121.0</v>
      </c>
      <c r="V1125" s="325">
        <v>0.06</v>
      </c>
      <c r="W1125" s="325">
        <v>0.09</v>
      </c>
      <c r="X1125" s="325">
        <v>2.23</v>
      </c>
      <c r="Y1125" s="325">
        <v>7.21</v>
      </c>
      <c r="Z1125" s="325">
        <v>0.0</v>
      </c>
      <c r="AA1125" s="325">
        <v>195.0</v>
      </c>
      <c r="AB1125" s="325">
        <v>10.0</v>
      </c>
    </row>
    <row r="1126" ht="15.75" customHeight="1">
      <c r="A1126" s="325">
        <v>1124.0</v>
      </c>
      <c r="B1126" s="325" t="s">
        <v>4637</v>
      </c>
      <c r="C1126" s="325" t="s">
        <v>3473</v>
      </c>
      <c r="D1126" s="325" t="s">
        <v>5182</v>
      </c>
      <c r="E1126" s="325">
        <v>35.0</v>
      </c>
      <c r="F1126" s="325">
        <v>148.0</v>
      </c>
      <c r="G1126" s="325">
        <v>77.8</v>
      </c>
      <c r="H1126" s="325">
        <v>3.7</v>
      </c>
      <c r="I1126" s="325"/>
      <c r="J1126" s="325"/>
      <c r="K1126" s="325">
        <v>0.5</v>
      </c>
      <c r="L1126" s="325">
        <v>5.0</v>
      </c>
      <c r="M1126" s="325">
        <v>3.3</v>
      </c>
      <c r="N1126" s="325">
        <v>1.7</v>
      </c>
      <c r="O1126" s="325">
        <v>0.6</v>
      </c>
      <c r="P1126" s="325">
        <v>59.0</v>
      </c>
      <c r="Q1126" s="325">
        <v>50.0</v>
      </c>
      <c r="R1126" s="325">
        <v>0.36</v>
      </c>
      <c r="S1126" s="325">
        <v>0.7</v>
      </c>
      <c r="T1126" s="325"/>
      <c r="U1126" s="325">
        <v>132.0</v>
      </c>
      <c r="V1126" s="325">
        <v>0.06</v>
      </c>
      <c r="W1126" s="325">
        <v>0.09</v>
      </c>
      <c r="X1126" s="325">
        <v>1.29</v>
      </c>
      <c r="Y1126" s="325">
        <v>8.62</v>
      </c>
      <c r="Z1126" s="325">
        <v>0.0</v>
      </c>
      <c r="AA1126" s="325">
        <v>431.0</v>
      </c>
      <c r="AB1126" s="325">
        <v>10.0</v>
      </c>
    </row>
    <row r="1127" ht="15.75" customHeight="1">
      <c r="A1127" s="325">
        <v>1125.0</v>
      </c>
      <c r="B1127" s="325" t="s">
        <v>3792</v>
      </c>
      <c r="C1127" s="325" t="s">
        <v>3791</v>
      </c>
      <c r="D1127" s="325" t="s">
        <v>5182</v>
      </c>
      <c r="E1127" s="325">
        <v>169.0</v>
      </c>
      <c r="F1127" s="325">
        <v>707.0</v>
      </c>
      <c r="G1127" s="325">
        <v>67.4</v>
      </c>
      <c r="H1127" s="325">
        <v>3.3</v>
      </c>
      <c r="I1127" s="325"/>
      <c r="J1127" s="325"/>
      <c r="K1127" s="325">
        <v>10.9</v>
      </c>
      <c r="L1127" s="325">
        <v>18.0</v>
      </c>
      <c r="M1127" s="325">
        <v>14.7</v>
      </c>
      <c r="N1127" s="325">
        <v>2.4</v>
      </c>
      <c r="O1127" s="325">
        <v>0.7</v>
      </c>
      <c r="P1127" s="325">
        <v>51.0</v>
      </c>
      <c r="Q1127" s="325">
        <v>37.0</v>
      </c>
      <c r="R1127" s="325">
        <v>0.16</v>
      </c>
      <c r="S1127" s="325">
        <v>0.54</v>
      </c>
      <c r="T1127" s="325"/>
      <c r="U1127" s="325">
        <v>441.0</v>
      </c>
      <c r="V1127" s="325">
        <v>0.05</v>
      </c>
      <c r="W1127" s="325">
        <v>0.07</v>
      </c>
      <c r="X1127" s="325">
        <v>0.32</v>
      </c>
      <c r="Y1127" s="325">
        <v>18.27</v>
      </c>
      <c r="Z1127" s="325">
        <v>0.0</v>
      </c>
      <c r="AA1127" s="325">
        <v>414.0</v>
      </c>
      <c r="AB1127" s="325">
        <v>37.0</v>
      </c>
    </row>
    <row r="1128" ht="15.75" customHeight="1">
      <c r="A1128" s="325">
        <v>1126.0</v>
      </c>
      <c r="B1128" s="325" t="s">
        <v>3476</v>
      </c>
      <c r="C1128" s="325" t="s">
        <v>3475</v>
      </c>
      <c r="D1128" s="325" t="s">
        <v>5182</v>
      </c>
      <c r="E1128" s="325">
        <v>58.0</v>
      </c>
      <c r="F1128" s="325">
        <v>241.0</v>
      </c>
      <c r="G1128" s="325">
        <v>39.4</v>
      </c>
      <c r="H1128" s="325">
        <v>5.0</v>
      </c>
      <c r="I1128" s="325"/>
      <c r="J1128" s="325"/>
      <c r="K1128" s="325">
        <v>0.7</v>
      </c>
      <c r="L1128" s="325">
        <v>7.8</v>
      </c>
      <c r="M1128" s="325">
        <v>7.3</v>
      </c>
      <c r="N1128" s="325">
        <v>0.5</v>
      </c>
      <c r="O1128" s="325">
        <v>0.6</v>
      </c>
      <c r="P1128" s="325">
        <v>15.0</v>
      </c>
      <c r="Q1128" s="325">
        <v>53.0</v>
      </c>
      <c r="R1128" s="325">
        <v>0.43</v>
      </c>
      <c r="S1128" s="325">
        <v>0.52</v>
      </c>
      <c r="T1128" s="325"/>
      <c r="U1128" s="325">
        <v>87.0</v>
      </c>
      <c r="V1128" s="325">
        <v>0.03</v>
      </c>
      <c r="W1128" s="325">
        <v>0.04</v>
      </c>
      <c r="X1128" s="325">
        <v>1.93</v>
      </c>
      <c r="Y1128" s="325">
        <v>5.34</v>
      </c>
      <c r="Z1128" s="325">
        <v>0.0</v>
      </c>
      <c r="AA1128" s="325">
        <v>30.0</v>
      </c>
      <c r="AB1128" s="325">
        <v>8.0</v>
      </c>
    </row>
    <row r="1129" ht="15.75" customHeight="1">
      <c r="A1129" s="325">
        <v>1127.0</v>
      </c>
      <c r="B1129" s="325" t="s">
        <v>3976</v>
      </c>
      <c r="C1129" s="325" t="s">
        <v>3475</v>
      </c>
      <c r="D1129" s="325" t="s">
        <v>5182</v>
      </c>
      <c r="E1129" s="325">
        <v>46.0</v>
      </c>
      <c r="F1129" s="325">
        <v>191.0</v>
      </c>
      <c r="G1129" s="325">
        <v>19.5</v>
      </c>
      <c r="H1129" s="325">
        <v>1.7</v>
      </c>
      <c r="I1129" s="325"/>
      <c r="J1129" s="325"/>
      <c r="K1129" s="325">
        <v>0.7</v>
      </c>
      <c r="L1129" s="325">
        <v>8.5</v>
      </c>
      <c r="M1129" s="325">
        <v>8.0</v>
      </c>
      <c r="N1129" s="325">
        <v>0.4</v>
      </c>
      <c r="O1129" s="325">
        <v>0.3</v>
      </c>
      <c r="P1129" s="325">
        <v>8.0</v>
      </c>
      <c r="Q1129" s="325">
        <v>27.0</v>
      </c>
      <c r="R1129" s="325">
        <v>0.34</v>
      </c>
      <c r="S1129" s="325">
        <v>0.51</v>
      </c>
      <c r="T1129" s="325"/>
      <c r="U1129" s="325">
        <v>200.0</v>
      </c>
      <c r="V1129" s="325">
        <v>0.02</v>
      </c>
      <c r="W1129" s="325">
        <v>0.1</v>
      </c>
      <c r="X1129" s="325">
        <v>0.75</v>
      </c>
      <c r="Y1129" s="325">
        <v>2.71</v>
      </c>
      <c r="Z1129" s="325">
        <v>0.0</v>
      </c>
      <c r="AA1129" s="325">
        <v>18.0</v>
      </c>
      <c r="AB1129" s="325">
        <v>18.0</v>
      </c>
    </row>
    <row r="1130" ht="15.75" customHeight="1">
      <c r="A1130" s="325">
        <v>1128.0</v>
      </c>
      <c r="B1130" s="325" t="s">
        <v>3478</v>
      </c>
      <c r="C1130" s="325" t="s">
        <v>3477</v>
      </c>
      <c r="D1130" s="325" t="s">
        <v>5182</v>
      </c>
      <c r="E1130" s="325">
        <v>35.0</v>
      </c>
      <c r="F1130" s="325">
        <v>146.0</v>
      </c>
      <c r="G1130" s="325">
        <v>22.4</v>
      </c>
      <c r="H1130" s="325">
        <v>1.7</v>
      </c>
      <c r="I1130" s="325"/>
      <c r="J1130" s="325"/>
      <c r="K1130" s="325">
        <v>0.2</v>
      </c>
      <c r="L1130" s="325">
        <v>6.8</v>
      </c>
      <c r="M1130" s="325">
        <v>6.0</v>
      </c>
      <c r="N1130" s="325">
        <v>0.6</v>
      </c>
      <c r="O1130" s="325">
        <v>0.3</v>
      </c>
      <c r="P1130" s="325">
        <v>10.0</v>
      </c>
      <c r="Q1130" s="325">
        <v>26.0</v>
      </c>
      <c r="R1130" s="325">
        <v>0.3</v>
      </c>
      <c r="S1130" s="325">
        <v>0.33</v>
      </c>
      <c r="T1130" s="325"/>
      <c r="U1130" s="325">
        <v>34.0</v>
      </c>
      <c r="V1130" s="325">
        <v>0.02</v>
      </c>
      <c r="W1130" s="325">
        <v>0.03</v>
      </c>
      <c r="X1130" s="325">
        <v>0.53</v>
      </c>
      <c r="Y1130" s="325">
        <v>3.23</v>
      </c>
      <c r="Z1130" s="325">
        <v>0.0</v>
      </c>
      <c r="AA1130" s="325">
        <v>133.0</v>
      </c>
      <c r="AB1130" s="325">
        <v>7.0</v>
      </c>
    </row>
    <row r="1131" ht="15.75" customHeight="1">
      <c r="A1131" s="325">
        <v>1129.0</v>
      </c>
      <c r="B1131" s="325" t="s">
        <v>3793</v>
      </c>
      <c r="C1131" s="325" t="s">
        <v>3477</v>
      </c>
      <c r="D1131" s="325" t="s">
        <v>5182</v>
      </c>
      <c r="E1131" s="325">
        <v>39.0</v>
      </c>
      <c r="F1131" s="325">
        <v>164.0</v>
      </c>
      <c r="G1131" s="325">
        <v>18.1</v>
      </c>
      <c r="H1131" s="325">
        <v>1.7</v>
      </c>
      <c r="I1131" s="325"/>
      <c r="J1131" s="325"/>
      <c r="K1131" s="325">
        <v>0.4</v>
      </c>
      <c r="L1131" s="325">
        <v>7.3</v>
      </c>
      <c r="M1131" s="325">
        <v>7.0</v>
      </c>
      <c r="N1131" s="325">
        <v>0.3</v>
      </c>
      <c r="O1131" s="325">
        <v>0.2</v>
      </c>
      <c r="P1131" s="325">
        <v>8.0</v>
      </c>
      <c r="Q1131" s="325">
        <v>26.0</v>
      </c>
      <c r="R1131" s="325">
        <v>0.34</v>
      </c>
      <c r="S1131" s="325">
        <v>0.34</v>
      </c>
      <c r="T1131" s="325"/>
      <c r="U1131" s="325">
        <v>14.0</v>
      </c>
      <c r="V1131" s="325">
        <v>0.01</v>
      </c>
      <c r="W1131" s="325">
        <v>0.02</v>
      </c>
      <c r="X1131" s="325">
        <v>0.55</v>
      </c>
      <c r="Y1131" s="325">
        <v>3.24</v>
      </c>
      <c r="Z1131" s="325">
        <v>0.0</v>
      </c>
      <c r="AA1131" s="325">
        <v>194.0</v>
      </c>
      <c r="AB1131" s="325">
        <v>3.0</v>
      </c>
    </row>
    <row r="1132" ht="15.75" customHeight="1">
      <c r="A1132" s="325">
        <v>1130.0</v>
      </c>
      <c r="B1132" s="325" t="s">
        <v>3977</v>
      </c>
      <c r="C1132" s="325" t="s">
        <v>3477</v>
      </c>
      <c r="D1132" s="325" t="s">
        <v>5182</v>
      </c>
      <c r="E1132" s="325">
        <v>31.0</v>
      </c>
      <c r="F1132" s="325">
        <v>130.0</v>
      </c>
      <c r="G1132" s="325">
        <v>20.4</v>
      </c>
      <c r="H1132" s="325">
        <v>1.5</v>
      </c>
      <c r="I1132" s="325"/>
      <c r="J1132" s="325"/>
      <c r="K1132" s="325">
        <v>0.2</v>
      </c>
      <c r="L1132" s="325">
        <v>6.2</v>
      </c>
      <c r="M1132" s="325">
        <v>5.4</v>
      </c>
      <c r="N1132" s="325">
        <v>0.5</v>
      </c>
      <c r="O1132" s="325">
        <v>0.3</v>
      </c>
      <c r="P1132" s="325">
        <v>9.0</v>
      </c>
      <c r="Q1132" s="325">
        <v>24.0</v>
      </c>
      <c r="R1132" s="325">
        <v>0.3</v>
      </c>
      <c r="S1132" s="325">
        <v>0.31</v>
      </c>
      <c r="T1132" s="325"/>
      <c r="U1132" s="325">
        <v>25.0</v>
      </c>
      <c r="V1132" s="325">
        <v>0.02</v>
      </c>
      <c r="W1132" s="325">
        <v>0.03</v>
      </c>
      <c r="X1132" s="325">
        <v>0.5</v>
      </c>
      <c r="Y1132" s="325">
        <v>3.26</v>
      </c>
      <c r="Z1132" s="325">
        <v>0.0</v>
      </c>
      <c r="AA1132" s="325">
        <v>159.0</v>
      </c>
      <c r="AB1132" s="325">
        <v>5.0</v>
      </c>
    </row>
    <row r="1133" ht="15.75" customHeight="1">
      <c r="A1133" s="325">
        <v>1131.0</v>
      </c>
      <c r="B1133" s="325" t="s">
        <v>4359</v>
      </c>
      <c r="C1133" s="325" t="s">
        <v>3477</v>
      </c>
      <c r="D1133" s="325" t="s">
        <v>5182</v>
      </c>
      <c r="E1133" s="325">
        <v>35.0</v>
      </c>
      <c r="F1133" s="325">
        <v>145.0</v>
      </c>
      <c r="G1133" s="325">
        <v>24.2</v>
      </c>
      <c r="H1133" s="325">
        <v>1.9</v>
      </c>
      <c r="I1133" s="325"/>
      <c r="J1133" s="325"/>
      <c r="K1133" s="325">
        <v>0.2</v>
      </c>
      <c r="L1133" s="325">
        <v>6.5</v>
      </c>
      <c r="M1133" s="325">
        <v>5.7</v>
      </c>
      <c r="N1133" s="325">
        <v>0.5</v>
      </c>
      <c r="O1133" s="325">
        <v>0.3</v>
      </c>
      <c r="P1133" s="325">
        <v>11.0</v>
      </c>
      <c r="Q1133" s="325">
        <v>28.0</v>
      </c>
      <c r="R1133" s="325">
        <v>0.37</v>
      </c>
      <c r="S1133" s="325">
        <v>0.4</v>
      </c>
      <c r="T1133" s="325"/>
      <c r="U1133" s="325">
        <v>35.0</v>
      </c>
      <c r="V1133" s="325">
        <v>0.02</v>
      </c>
      <c r="W1133" s="325">
        <v>0.03</v>
      </c>
      <c r="X1133" s="325">
        <v>0.61</v>
      </c>
      <c r="Y1133" s="325">
        <v>3.07</v>
      </c>
      <c r="Z1133" s="325">
        <v>0.0</v>
      </c>
      <c r="AA1133" s="325">
        <v>170.0</v>
      </c>
      <c r="AB1133" s="325">
        <v>8.0</v>
      </c>
    </row>
    <row r="1134" ht="15.75" customHeight="1">
      <c r="A1134" s="325">
        <v>1132.0</v>
      </c>
      <c r="B1134" s="325" t="s">
        <v>4638</v>
      </c>
      <c r="C1134" s="325" t="s">
        <v>3477</v>
      </c>
      <c r="D1134" s="325" t="s">
        <v>5182</v>
      </c>
      <c r="E1134" s="325">
        <v>38.0</v>
      </c>
      <c r="F1134" s="325">
        <v>160.0</v>
      </c>
      <c r="G1134" s="325">
        <v>25.4</v>
      </c>
      <c r="H1134" s="325">
        <v>1.7</v>
      </c>
      <c r="I1134" s="325"/>
      <c r="J1134" s="325"/>
      <c r="K1134" s="325">
        <v>0.2</v>
      </c>
      <c r="L1134" s="325">
        <v>7.7</v>
      </c>
      <c r="M1134" s="325">
        <v>7.0</v>
      </c>
      <c r="N1134" s="325">
        <v>0.6</v>
      </c>
      <c r="O1134" s="325">
        <v>0.3</v>
      </c>
      <c r="P1134" s="325">
        <v>13.0</v>
      </c>
      <c r="Q1134" s="325">
        <v>29.0</v>
      </c>
      <c r="R1134" s="325">
        <v>0.34</v>
      </c>
      <c r="S1134" s="325">
        <v>0.39</v>
      </c>
      <c r="T1134" s="325"/>
      <c r="U1134" s="325">
        <v>48.0</v>
      </c>
      <c r="V1134" s="325">
        <v>0.02</v>
      </c>
      <c r="W1134" s="325">
        <v>0.03</v>
      </c>
      <c r="X1134" s="325">
        <v>0.6</v>
      </c>
      <c r="Y1134" s="325">
        <v>4.24</v>
      </c>
      <c r="Z1134" s="325">
        <v>0.0</v>
      </c>
      <c r="AA1134" s="325">
        <v>257.0</v>
      </c>
      <c r="AB1134" s="325">
        <v>9.0</v>
      </c>
    </row>
    <row r="1135" ht="15.75" customHeight="1">
      <c r="A1135" s="325">
        <v>1133.0</v>
      </c>
      <c r="B1135" s="325" t="s">
        <v>3480</v>
      </c>
      <c r="C1135" s="325" t="s">
        <v>3479</v>
      </c>
      <c r="D1135" s="325" t="s">
        <v>5182</v>
      </c>
      <c r="E1135" s="325">
        <v>62.0</v>
      </c>
      <c r="F1135" s="325">
        <v>259.0</v>
      </c>
      <c r="G1135" s="325">
        <v>21.9</v>
      </c>
      <c r="H1135" s="325">
        <v>4.3</v>
      </c>
      <c r="I1135" s="325"/>
      <c r="J1135" s="325"/>
      <c r="K1135" s="325">
        <v>1.0</v>
      </c>
      <c r="L1135" s="325">
        <v>9.1</v>
      </c>
      <c r="M1135" s="325">
        <v>4.8</v>
      </c>
      <c r="N1135" s="325">
        <v>2.3</v>
      </c>
      <c r="O1135" s="325">
        <v>0.6</v>
      </c>
      <c r="P1135" s="325">
        <v>21.0</v>
      </c>
      <c r="Q1135" s="325">
        <v>64.0</v>
      </c>
      <c r="R1135" s="325">
        <v>0.55</v>
      </c>
      <c r="S1135" s="325">
        <v>0.97</v>
      </c>
      <c r="T1135" s="325"/>
      <c r="U1135" s="325">
        <v>2.0</v>
      </c>
      <c r="V1135" s="325">
        <v>0.08</v>
      </c>
      <c r="W1135" s="325">
        <v>0.04</v>
      </c>
      <c r="X1135" s="325">
        <v>0.83</v>
      </c>
      <c r="Y1135" s="325">
        <v>1.45</v>
      </c>
      <c r="Z1135" s="325">
        <v>0.0</v>
      </c>
      <c r="AA1135" s="325">
        <v>218.0</v>
      </c>
      <c r="AB1135" s="325">
        <v>18.0</v>
      </c>
    </row>
    <row r="1136" ht="15.75" customHeight="1">
      <c r="A1136" s="325">
        <v>1134.0</v>
      </c>
      <c r="B1136" s="325" t="s">
        <v>3978</v>
      </c>
      <c r="C1136" s="325" t="s">
        <v>3479</v>
      </c>
      <c r="D1136" s="325" t="s">
        <v>5182</v>
      </c>
      <c r="E1136" s="325">
        <v>46.0</v>
      </c>
      <c r="F1136" s="325">
        <v>193.0</v>
      </c>
      <c r="G1136" s="325">
        <v>22.6</v>
      </c>
      <c r="H1136" s="325">
        <v>4.1</v>
      </c>
      <c r="I1136" s="325"/>
      <c r="J1136" s="325"/>
      <c r="K1136" s="325">
        <v>1.2</v>
      </c>
      <c r="L1136" s="325">
        <v>4.8</v>
      </c>
      <c r="M1136" s="325">
        <v>3.3</v>
      </c>
      <c r="N1136" s="325">
        <v>0.9</v>
      </c>
      <c r="O1136" s="325">
        <v>0.4</v>
      </c>
      <c r="P1136" s="325">
        <v>11.0</v>
      </c>
      <c r="Q1136" s="325">
        <v>51.0</v>
      </c>
      <c r="R1136" s="325">
        <v>0.49</v>
      </c>
      <c r="S1136" s="325">
        <v>0.61</v>
      </c>
      <c r="T1136" s="325"/>
      <c r="U1136" s="325">
        <v>2.0</v>
      </c>
      <c r="V1136" s="325">
        <v>0.12</v>
      </c>
      <c r="W1136" s="325">
        <v>0.04</v>
      </c>
      <c r="X1136" s="325">
        <v>0.98</v>
      </c>
      <c r="Y1136" s="325">
        <v>1.4</v>
      </c>
      <c r="Z1136" s="325">
        <v>0.0</v>
      </c>
      <c r="AA1136" s="325">
        <v>206.0</v>
      </c>
      <c r="AB1136" s="325">
        <v>28.0</v>
      </c>
    </row>
    <row r="1137" ht="15.75" customHeight="1">
      <c r="A1137" s="325">
        <v>1135.0</v>
      </c>
      <c r="B1137" s="325" t="s">
        <v>4639</v>
      </c>
      <c r="C1137" s="325" t="s">
        <v>3479</v>
      </c>
      <c r="D1137" s="325" t="s">
        <v>5182</v>
      </c>
      <c r="E1137" s="325">
        <v>59.0</v>
      </c>
      <c r="F1137" s="325">
        <v>245.0</v>
      </c>
      <c r="G1137" s="325">
        <v>12.2</v>
      </c>
      <c r="H1137" s="325">
        <v>4.2</v>
      </c>
      <c r="I1137" s="325"/>
      <c r="J1137" s="325"/>
      <c r="K1137" s="325">
        <v>2.0</v>
      </c>
      <c r="L1137" s="325">
        <v>6.3</v>
      </c>
      <c r="M1137" s="325">
        <v>4.5</v>
      </c>
      <c r="N1137" s="325">
        <v>1.2</v>
      </c>
      <c r="O1137" s="325">
        <v>0.5</v>
      </c>
      <c r="P1137" s="325">
        <v>14.0</v>
      </c>
      <c r="Q1137" s="325">
        <v>30.0</v>
      </c>
      <c r="R1137" s="325">
        <v>0.3</v>
      </c>
      <c r="S1137" s="325">
        <v>0.47</v>
      </c>
      <c r="T1137" s="325"/>
      <c r="U1137" s="325">
        <v>1.0</v>
      </c>
      <c r="V1137" s="325">
        <v>0.04</v>
      </c>
      <c r="W1137" s="325">
        <v>0.02</v>
      </c>
      <c r="X1137" s="325">
        <v>0.4</v>
      </c>
      <c r="Y1137" s="325">
        <v>1.24</v>
      </c>
      <c r="Z1137" s="325">
        <v>0.0</v>
      </c>
      <c r="AA1137" s="325">
        <v>69.0</v>
      </c>
      <c r="AB1137" s="325">
        <v>8.0</v>
      </c>
    </row>
    <row r="1138" ht="15.75" customHeight="1">
      <c r="A1138" s="325">
        <v>1136.0</v>
      </c>
      <c r="B1138" s="325" t="s">
        <v>3980</v>
      </c>
      <c r="C1138" s="325" t="s">
        <v>3979</v>
      </c>
      <c r="D1138" s="325" t="s">
        <v>5182</v>
      </c>
      <c r="E1138" s="325">
        <v>85.0</v>
      </c>
      <c r="F1138" s="325">
        <v>354.0</v>
      </c>
      <c r="G1138" s="325">
        <v>77.7</v>
      </c>
      <c r="H1138" s="325">
        <v>5.0</v>
      </c>
      <c r="I1138" s="325"/>
      <c r="J1138" s="325"/>
      <c r="K1138" s="325">
        <v>2.6</v>
      </c>
      <c r="L1138" s="325">
        <v>13.0</v>
      </c>
      <c r="M1138" s="325">
        <v>10.3</v>
      </c>
      <c r="N1138" s="325">
        <v>2.7</v>
      </c>
      <c r="O1138" s="325">
        <v>1.2</v>
      </c>
      <c r="P1138" s="325">
        <v>120.0</v>
      </c>
      <c r="Q1138" s="325">
        <v>99.0</v>
      </c>
      <c r="R1138" s="325">
        <v>0.26</v>
      </c>
      <c r="S1138" s="325">
        <v>1.04</v>
      </c>
      <c r="T1138" s="325"/>
      <c r="U1138" s="325">
        <v>417.0</v>
      </c>
      <c r="V1138" s="325">
        <v>0.1</v>
      </c>
      <c r="W1138" s="325">
        <v>0.11</v>
      </c>
      <c r="X1138" s="325">
        <v>0.6</v>
      </c>
      <c r="Y1138" s="325">
        <v>14.71</v>
      </c>
      <c r="Z1138" s="325">
        <v>0.0</v>
      </c>
      <c r="AA1138" s="325">
        <v>184.0</v>
      </c>
      <c r="AB1138" s="325">
        <v>31.0</v>
      </c>
    </row>
    <row r="1139" ht="15.75" customHeight="1">
      <c r="A1139" s="325">
        <v>1137.0</v>
      </c>
      <c r="B1139" s="325" t="s">
        <v>3482</v>
      </c>
      <c r="C1139" s="325" t="s">
        <v>3481</v>
      </c>
      <c r="D1139" s="325" t="s">
        <v>5182</v>
      </c>
      <c r="E1139" s="325">
        <v>40.0</v>
      </c>
      <c r="F1139" s="325">
        <v>169.0</v>
      </c>
      <c r="G1139" s="325">
        <v>23.1</v>
      </c>
      <c r="H1139" s="325">
        <v>3.6</v>
      </c>
      <c r="I1139" s="325"/>
      <c r="J1139" s="325"/>
      <c r="K1139" s="325">
        <v>0.4</v>
      </c>
      <c r="L1139" s="325">
        <v>5.6</v>
      </c>
      <c r="M1139" s="325">
        <v>4.8</v>
      </c>
      <c r="N1139" s="325">
        <v>0.3</v>
      </c>
      <c r="O1139" s="325">
        <v>0.3</v>
      </c>
      <c r="P1139" s="325">
        <v>10.0</v>
      </c>
      <c r="Q1139" s="325">
        <v>43.0</v>
      </c>
      <c r="R1139" s="325">
        <v>0.67</v>
      </c>
      <c r="S1139" s="325">
        <v>0.73</v>
      </c>
      <c r="T1139" s="325"/>
      <c r="U1139" s="325">
        <v>26.0</v>
      </c>
      <c r="V1139" s="325">
        <v>0.02</v>
      </c>
      <c r="W1139" s="325">
        <v>0.04</v>
      </c>
      <c r="X1139" s="325">
        <v>1.12</v>
      </c>
      <c r="Y1139" s="325">
        <v>1.27</v>
      </c>
      <c r="Z1139" s="325">
        <v>0.0</v>
      </c>
      <c r="AA1139" s="325">
        <v>103.0</v>
      </c>
      <c r="AB1139" s="325">
        <v>2.0</v>
      </c>
    </row>
    <row r="1140" ht="15.75" customHeight="1">
      <c r="A1140" s="325">
        <v>1138.0</v>
      </c>
      <c r="B1140" s="325" t="s">
        <v>3794</v>
      </c>
      <c r="C1140" s="325" t="s">
        <v>3481</v>
      </c>
      <c r="D1140" s="325" t="s">
        <v>5182</v>
      </c>
      <c r="E1140" s="325">
        <v>51.0</v>
      </c>
      <c r="F1140" s="325">
        <v>211.0</v>
      </c>
      <c r="G1140" s="325">
        <v>20.6</v>
      </c>
      <c r="H1140" s="325">
        <v>2.6</v>
      </c>
      <c r="I1140" s="325"/>
      <c r="J1140" s="325"/>
      <c r="K1140" s="325">
        <v>0.2</v>
      </c>
      <c r="L1140" s="325">
        <v>9.9</v>
      </c>
      <c r="M1140" s="325">
        <v>9.6</v>
      </c>
      <c r="N1140" s="325">
        <v>0.4</v>
      </c>
      <c r="O1140" s="325">
        <v>0.3</v>
      </c>
      <c r="P1140" s="325">
        <v>7.0</v>
      </c>
      <c r="Q1140" s="325">
        <v>34.0</v>
      </c>
      <c r="R1140" s="325">
        <v>0.44</v>
      </c>
      <c r="S1140" s="325">
        <v>0.87</v>
      </c>
      <c r="T1140" s="325"/>
      <c r="U1140" s="325">
        <v>5.0</v>
      </c>
      <c r="V1140" s="325">
        <v>0.02</v>
      </c>
      <c r="W1140" s="325">
        <v>0.03</v>
      </c>
      <c r="X1140" s="325">
        <v>0.76</v>
      </c>
      <c r="Y1140" s="325">
        <v>1.66</v>
      </c>
      <c r="Z1140" s="325">
        <v>0.0</v>
      </c>
      <c r="AA1140" s="325">
        <v>21.0</v>
      </c>
      <c r="AB1140" s="325">
        <v>1.0</v>
      </c>
    </row>
    <row r="1141" ht="15.75" customHeight="1">
      <c r="A1141" s="325">
        <v>1139.0</v>
      </c>
      <c r="B1141" s="325" t="s">
        <v>3981</v>
      </c>
      <c r="C1141" s="325" t="s">
        <v>3481</v>
      </c>
      <c r="D1141" s="325" t="s">
        <v>5182</v>
      </c>
      <c r="E1141" s="325">
        <v>44.0</v>
      </c>
      <c r="F1141" s="325">
        <v>183.0</v>
      </c>
      <c r="G1141" s="325">
        <v>17.0</v>
      </c>
      <c r="H1141" s="325">
        <v>2.4</v>
      </c>
      <c r="I1141" s="325"/>
      <c r="J1141" s="325"/>
      <c r="K1141" s="325">
        <v>0.6</v>
      </c>
      <c r="L1141" s="325">
        <v>7.5</v>
      </c>
      <c r="M1141" s="325">
        <v>7.0</v>
      </c>
      <c r="N1141" s="325">
        <v>0.4</v>
      </c>
      <c r="O1141" s="325">
        <v>0.3</v>
      </c>
      <c r="P1141" s="325">
        <v>13.0</v>
      </c>
      <c r="Q1141" s="325">
        <v>34.0</v>
      </c>
      <c r="R1141" s="325">
        <v>0.4</v>
      </c>
      <c r="S1141" s="325">
        <v>0.68</v>
      </c>
      <c r="T1141" s="325"/>
      <c r="U1141" s="325">
        <v>9.0</v>
      </c>
      <c r="V1141" s="325">
        <v>0.02</v>
      </c>
      <c r="W1141" s="325">
        <v>0.05</v>
      </c>
      <c r="X1141" s="325">
        <v>0.63</v>
      </c>
      <c r="Y1141" s="325">
        <v>1.28</v>
      </c>
      <c r="Z1141" s="325">
        <v>0.0</v>
      </c>
      <c r="AA1141" s="325">
        <v>205.0</v>
      </c>
      <c r="AB1141" s="325">
        <v>1.0</v>
      </c>
    </row>
    <row r="1142" ht="15.75" customHeight="1">
      <c r="A1142" s="325">
        <v>1140.0</v>
      </c>
      <c r="B1142" s="325" t="s">
        <v>4360</v>
      </c>
      <c r="C1142" s="325" t="s">
        <v>3481</v>
      </c>
      <c r="D1142" s="325" t="s">
        <v>5182</v>
      </c>
      <c r="E1142" s="325">
        <v>71.0</v>
      </c>
      <c r="F1142" s="325">
        <v>299.0</v>
      </c>
      <c r="G1142" s="325">
        <v>30.8</v>
      </c>
      <c r="H1142" s="325">
        <v>5.3</v>
      </c>
      <c r="I1142" s="325"/>
      <c r="J1142" s="325"/>
      <c r="K1142" s="325">
        <v>1.5</v>
      </c>
      <c r="L1142" s="325">
        <v>9.3</v>
      </c>
      <c r="M1142" s="325">
        <v>8.4</v>
      </c>
      <c r="N1142" s="325">
        <v>0.4</v>
      </c>
      <c r="O1142" s="325">
        <v>0.4</v>
      </c>
      <c r="P1142" s="325">
        <v>14.0</v>
      </c>
      <c r="Q1142" s="325">
        <v>59.0</v>
      </c>
      <c r="R1142" s="325">
        <v>0.68</v>
      </c>
      <c r="S1142" s="325">
        <v>1.3</v>
      </c>
      <c r="T1142" s="325"/>
      <c r="U1142" s="325">
        <v>17.0</v>
      </c>
      <c r="V1142" s="325">
        <v>0.03</v>
      </c>
      <c r="W1142" s="325">
        <v>0.06</v>
      </c>
      <c r="X1142" s="325">
        <v>1.2</v>
      </c>
      <c r="Y1142" s="325">
        <v>1.52</v>
      </c>
      <c r="Z1142" s="325">
        <v>0.0</v>
      </c>
      <c r="AA1142" s="325">
        <v>243.0</v>
      </c>
      <c r="AB1142" s="325">
        <v>3.0</v>
      </c>
    </row>
    <row r="1143" ht="15.75" customHeight="1">
      <c r="A1143" s="325">
        <v>1141.0</v>
      </c>
      <c r="B1143" s="325" t="s">
        <v>4640</v>
      </c>
      <c r="C1143" s="325" t="s">
        <v>3481</v>
      </c>
      <c r="D1143" s="325" t="s">
        <v>5182</v>
      </c>
      <c r="E1143" s="325">
        <v>41.0</v>
      </c>
      <c r="F1143" s="325">
        <v>171.0</v>
      </c>
      <c r="G1143" s="325">
        <v>14.5</v>
      </c>
      <c r="H1143" s="325">
        <v>2.1</v>
      </c>
      <c r="I1143" s="325"/>
      <c r="J1143" s="325"/>
      <c r="K1143" s="325">
        <v>0.5</v>
      </c>
      <c r="L1143" s="325">
        <v>7.2</v>
      </c>
      <c r="M1143" s="325">
        <v>6.8</v>
      </c>
      <c r="N1143" s="325">
        <v>0.3</v>
      </c>
      <c r="O1143" s="325">
        <v>0.2</v>
      </c>
      <c r="P1143" s="325">
        <v>9.0</v>
      </c>
      <c r="Q1143" s="325">
        <v>30.0</v>
      </c>
      <c r="R1143" s="325">
        <v>0.34</v>
      </c>
      <c r="S1143" s="325">
        <v>0.66</v>
      </c>
      <c r="T1143" s="325"/>
      <c r="U1143" s="325">
        <v>11.0</v>
      </c>
      <c r="V1143" s="325">
        <v>0.02</v>
      </c>
      <c r="W1143" s="325">
        <v>0.03</v>
      </c>
      <c r="X1143" s="325">
        <v>0.53</v>
      </c>
      <c r="Y1143" s="325">
        <v>1.19</v>
      </c>
      <c r="Z1143" s="325">
        <v>0.0</v>
      </c>
      <c r="AA1143" s="325">
        <v>119.0</v>
      </c>
      <c r="AB1143" s="325">
        <v>1.0</v>
      </c>
    </row>
    <row r="1144" ht="15.75" customHeight="1">
      <c r="A1144" s="325">
        <v>1142.0</v>
      </c>
      <c r="B1144" s="325" t="s">
        <v>3983</v>
      </c>
      <c r="C1144" s="325" t="s">
        <v>3982</v>
      </c>
      <c r="D1144" s="325" t="s">
        <v>5182</v>
      </c>
      <c r="E1144" s="325">
        <v>60.0</v>
      </c>
      <c r="F1144" s="325">
        <v>253.0</v>
      </c>
      <c r="G1144" s="325">
        <v>19.9</v>
      </c>
      <c r="H1144" s="325">
        <v>2.9</v>
      </c>
      <c r="I1144" s="325"/>
      <c r="J1144" s="325"/>
      <c r="K1144" s="325">
        <v>1.3</v>
      </c>
      <c r="L1144" s="325">
        <v>9.0</v>
      </c>
      <c r="M1144" s="325">
        <v>8.4</v>
      </c>
      <c r="N1144" s="325">
        <v>0.5</v>
      </c>
      <c r="O1144" s="325">
        <v>0.3</v>
      </c>
      <c r="P1144" s="325">
        <v>13.0</v>
      </c>
      <c r="Q1144" s="325">
        <v>41.0</v>
      </c>
      <c r="R1144" s="325">
        <v>0.39</v>
      </c>
      <c r="S1144" s="325">
        <v>0.98</v>
      </c>
      <c r="T1144" s="325"/>
      <c r="U1144" s="325">
        <v>195.0</v>
      </c>
      <c r="V1144" s="325">
        <v>0.03</v>
      </c>
      <c r="W1144" s="325">
        <v>0.11</v>
      </c>
      <c r="X1144" s="325">
        <v>0.97</v>
      </c>
      <c r="Y1144" s="325">
        <v>2.23</v>
      </c>
      <c r="Z1144" s="325">
        <v>0.0</v>
      </c>
      <c r="AA1144" s="325">
        <v>431.0</v>
      </c>
      <c r="AB1144" s="325">
        <v>14.0</v>
      </c>
    </row>
    <row r="1145" ht="15.75" customHeight="1">
      <c r="A1145" s="325">
        <v>1143.0</v>
      </c>
      <c r="B1145" s="325" t="s">
        <v>4642</v>
      </c>
      <c r="C1145" s="325" t="s">
        <v>4641</v>
      </c>
      <c r="D1145" s="325" t="s">
        <v>5182</v>
      </c>
      <c r="E1145" s="325">
        <v>45.0</v>
      </c>
      <c r="F1145" s="325">
        <v>187.0</v>
      </c>
      <c r="G1145" s="325">
        <v>10.1</v>
      </c>
      <c r="H1145" s="325">
        <v>2.2</v>
      </c>
      <c r="I1145" s="325"/>
      <c r="J1145" s="325"/>
      <c r="K1145" s="325">
        <v>0.4</v>
      </c>
      <c r="L1145" s="325">
        <v>8.5</v>
      </c>
      <c r="M1145" s="325">
        <v>5.9</v>
      </c>
      <c r="N1145" s="325">
        <v>1.4</v>
      </c>
      <c r="O1145" s="325">
        <v>0.4</v>
      </c>
      <c r="P1145" s="325">
        <v>13.0</v>
      </c>
      <c r="Q1145" s="325">
        <v>36.0</v>
      </c>
      <c r="R1145" s="325">
        <v>0.33</v>
      </c>
      <c r="S1145" s="325">
        <v>0.74</v>
      </c>
      <c r="T1145" s="325"/>
      <c r="U1145" s="325">
        <v>15.0</v>
      </c>
      <c r="V1145" s="325">
        <v>0.04</v>
      </c>
      <c r="W1145" s="325">
        <v>0.02</v>
      </c>
      <c r="X1145" s="325">
        <v>0.43</v>
      </c>
      <c r="Y1145" s="325">
        <v>0.99</v>
      </c>
      <c r="Z1145" s="325">
        <v>0.0</v>
      </c>
      <c r="AA1145" s="325">
        <v>72.0</v>
      </c>
      <c r="AB1145" s="325">
        <v>2.0</v>
      </c>
    </row>
    <row r="1146" ht="15.75" customHeight="1">
      <c r="A1146" s="325">
        <v>1144.0</v>
      </c>
      <c r="B1146" s="325" t="s">
        <v>3484</v>
      </c>
      <c r="C1146" s="325" t="s">
        <v>3483</v>
      </c>
      <c r="D1146" s="325" t="s">
        <v>5182</v>
      </c>
      <c r="E1146" s="325">
        <v>21.0</v>
      </c>
      <c r="F1146" s="325">
        <v>86.0</v>
      </c>
      <c r="G1146" s="325">
        <v>9.0</v>
      </c>
      <c r="H1146" s="325">
        <v>2.1</v>
      </c>
      <c r="I1146" s="325"/>
      <c r="J1146" s="325"/>
      <c r="K1146" s="325">
        <v>0.3</v>
      </c>
      <c r="L1146" s="325">
        <v>3.3</v>
      </c>
      <c r="M1146" s="325">
        <v>2.3</v>
      </c>
      <c r="N1146" s="325">
        <v>1.0</v>
      </c>
      <c r="O1146" s="325">
        <v>0.3</v>
      </c>
      <c r="P1146" s="325">
        <v>7.0</v>
      </c>
      <c r="Q1146" s="325">
        <v>27.0</v>
      </c>
      <c r="R1146" s="325">
        <v>0.32</v>
      </c>
      <c r="S1146" s="325">
        <v>0.46</v>
      </c>
      <c r="T1146" s="325"/>
      <c r="U1146" s="325">
        <v>3.0</v>
      </c>
      <c r="V1146" s="325">
        <v>0.02</v>
      </c>
      <c r="W1146" s="325">
        <v>0.02</v>
      </c>
      <c r="X1146" s="325">
        <v>0.44</v>
      </c>
      <c r="Y1146" s="325">
        <v>0.76</v>
      </c>
      <c r="Z1146" s="325">
        <v>0.0</v>
      </c>
      <c r="AA1146" s="325">
        <v>305.0</v>
      </c>
      <c r="AB1146" s="325">
        <v>0.0</v>
      </c>
    </row>
    <row r="1147" ht="15.75" customHeight="1">
      <c r="A1147" s="325">
        <v>1145.0</v>
      </c>
      <c r="B1147" s="325" t="s">
        <v>3486</v>
      </c>
      <c r="C1147" s="325" t="s">
        <v>3485</v>
      </c>
      <c r="D1147" s="325" t="s">
        <v>5182</v>
      </c>
      <c r="E1147" s="325">
        <v>19.0</v>
      </c>
      <c r="F1147" s="325">
        <v>79.0</v>
      </c>
      <c r="G1147" s="325">
        <v>9.2</v>
      </c>
      <c r="H1147" s="325">
        <v>1.0</v>
      </c>
      <c r="I1147" s="325"/>
      <c r="J1147" s="325"/>
      <c r="K1147" s="325">
        <v>0.5</v>
      </c>
      <c r="L1147" s="325">
        <v>2.9</v>
      </c>
      <c r="M1147" s="325">
        <v>2.6</v>
      </c>
      <c r="N1147" s="325">
        <v>0.2</v>
      </c>
      <c r="O1147" s="325">
        <v>0.1</v>
      </c>
      <c r="P1147" s="325">
        <v>10.0</v>
      </c>
      <c r="Q1147" s="325">
        <v>15.0</v>
      </c>
      <c r="R1147" s="325">
        <v>0.14</v>
      </c>
      <c r="S1147" s="325">
        <v>0.38</v>
      </c>
      <c r="T1147" s="325"/>
      <c r="U1147" s="325">
        <v>82.0</v>
      </c>
      <c r="V1147" s="325">
        <v>0.01</v>
      </c>
      <c r="W1147" s="325">
        <v>0.04</v>
      </c>
      <c r="X1147" s="325">
        <v>0.25</v>
      </c>
      <c r="Y1147" s="325">
        <v>0.65</v>
      </c>
      <c r="Z1147" s="325">
        <v>0.0</v>
      </c>
      <c r="AA1147" s="325">
        <v>96.0</v>
      </c>
      <c r="AB1147" s="325">
        <v>10.0</v>
      </c>
    </row>
    <row r="1148" ht="15.75" customHeight="1">
      <c r="A1148" s="325">
        <v>1146.0</v>
      </c>
      <c r="B1148" s="325" t="s">
        <v>3985</v>
      </c>
      <c r="C1148" s="325" t="s">
        <v>3984</v>
      </c>
      <c r="D1148" s="325" t="s">
        <v>5182</v>
      </c>
      <c r="E1148" s="325">
        <v>41.0</v>
      </c>
      <c r="F1148" s="325">
        <v>174.0</v>
      </c>
      <c r="G1148" s="325">
        <v>19.9</v>
      </c>
      <c r="H1148" s="325">
        <v>3.1</v>
      </c>
      <c r="I1148" s="325"/>
      <c r="J1148" s="325"/>
      <c r="K1148" s="325">
        <v>0.6</v>
      </c>
      <c r="L1148" s="325">
        <v>6.0</v>
      </c>
      <c r="M1148" s="325">
        <v>5.6</v>
      </c>
      <c r="N1148" s="325">
        <v>0.4</v>
      </c>
      <c r="O1148" s="325">
        <v>0.3</v>
      </c>
      <c r="P1148" s="325">
        <v>6.0</v>
      </c>
      <c r="Q1148" s="325">
        <v>36.0</v>
      </c>
      <c r="R1148" s="325">
        <v>0.57</v>
      </c>
      <c r="S1148" s="325">
        <v>0.75</v>
      </c>
      <c r="T1148" s="325"/>
      <c r="U1148" s="325">
        <v>3.0</v>
      </c>
      <c r="V1148" s="325">
        <v>0.02</v>
      </c>
      <c r="W1148" s="325">
        <v>0.03</v>
      </c>
      <c r="X1148" s="325">
        <v>0.93</v>
      </c>
      <c r="Y1148" s="325">
        <v>1.92</v>
      </c>
      <c r="Z1148" s="325">
        <v>0.0</v>
      </c>
      <c r="AA1148" s="325">
        <v>302.0</v>
      </c>
      <c r="AB1148" s="325">
        <v>0.0</v>
      </c>
    </row>
    <row r="1149" ht="15.75" customHeight="1">
      <c r="A1149" s="325">
        <v>1147.0</v>
      </c>
      <c r="B1149" s="325" t="s">
        <v>3987</v>
      </c>
      <c r="C1149" s="325" t="s">
        <v>3986</v>
      </c>
      <c r="D1149" s="325" t="s">
        <v>5182</v>
      </c>
      <c r="E1149" s="325">
        <v>26.0</v>
      </c>
      <c r="F1149" s="325">
        <v>109.0</v>
      </c>
      <c r="G1149" s="325">
        <v>11.4</v>
      </c>
      <c r="H1149" s="325">
        <v>1.4</v>
      </c>
      <c r="I1149" s="325"/>
      <c r="J1149" s="325"/>
      <c r="K1149" s="325">
        <v>0.5</v>
      </c>
      <c r="L1149" s="325">
        <v>3.9</v>
      </c>
      <c r="M1149" s="325">
        <v>3.7</v>
      </c>
      <c r="N1149" s="325">
        <v>0.1</v>
      </c>
      <c r="O1149" s="325">
        <v>0.1</v>
      </c>
      <c r="P1149" s="325">
        <v>3.0</v>
      </c>
      <c r="Q1149" s="325">
        <v>19.0</v>
      </c>
      <c r="R1149" s="325">
        <v>0.23</v>
      </c>
      <c r="S1149" s="325">
        <v>0.37</v>
      </c>
      <c r="T1149" s="325"/>
      <c r="U1149" s="325">
        <v>165.0</v>
      </c>
      <c r="V1149" s="325">
        <v>0.01</v>
      </c>
      <c r="W1149" s="325">
        <v>0.06</v>
      </c>
      <c r="X1149" s="325">
        <v>0.61</v>
      </c>
      <c r="Y1149" s="325">
        <v>1.45</v>
      </c>
      <c r="Z1149" s="325">
        <v>0.0</v>
      </c>
      <c r="AA1149" s="325">
        <v>173.0</v>
      </c>
      <c r="AB1149" s="325">
        <v>12.0</v>
      </c>
    </row>
    <row r="1150" ht="15.75" customHeight="1">
      <c r="A1150" s="325">
        <v>1148.0</v>
      </c>
      <c r="B1150" s="325" t="s">
        <v>3989</v>
      </c>
      <c r="C1150" s="325" t="s">
        <v>3988</v>
      </c>
      <c r="D1150" s="325" t="s">
        <v>5182</v>
      </c>
      <c r="E1150" s="325">
        <v>16.0</v>
      </c>
      <c r="F1150" s="325">
        <v>67.0</v>
      </c>
      <c r="G1150" s="325">
        <v>8.1</v>
      </c>
      <c r="H1150" s="325">
        <v>0.4</v>
      </c>
      <c r="I1150" s="325"/>
      <c r="J1150" s="325"/>
      <c r="K1150" s="325">
        <v>0.0</v>
      </c>
      <c r="L1150" s="325">
        <v>3.6</v>
      </c>
      <c r="M1150" s="325">
        <v>3.4</v>
      </c>
      <c r="N1150" s="325">
        <v>0.2</v>
      </c>
      <c r="O1150" s="325">
        <v>0.1</v>
      </c>
      <c r="P1150" s="325">
        <v>3.0</v>
      </c>
      <c r="Q1150" s="325">
        <v>8.0</v>
      </c>
      <c r="R1150" s="325">
        <v>0.07</v>
      </c>
      <c r="S1150" s="325">
        <v>0.08</v>
      </c>
      <c r="T1150" s="325"/>
      <c r="U1150" s="325">
        <v>2.0</v>
      </c>
      <c r="V1150" s="325">
        <v>0.01</v>
      </c>
      <c r="W1150" s="325">
        <v>0.01</v>
      </c>
      <c r="X1150" s="325">
        <v>0.16</v>
      </c>
      <c r="Y1150" s="325">
        <v>1.73</v>
      </c>
      <c r="Z1150" s="325">
        <v>0.0</v>
      </c>
      <c r="AA1150" s="325">
        <v>71.0</v>
      </c>
      <c r="AB1150" s="325">
        <v>2.0</v>
      </c>
    </row>
    <row r="1151" ht="15.75" customHeight="1">
      <c r="A1151" s="325">
        <v>1149.0</v>
      </c>
      <c r="B1151" s="325" t="s">
        <v>4361</v>
      </c>
      <c r="C1151" s="325" t="s">
        <v>3988</v>
      </c>
      <c r="D1151" s="325" t="s">
        <v>5182</v>
      </c>
      <c r="E1151" s="325">
        <v>30.0</v>
      </c>
      <c r="F1151" s="325">
        <v>126.0</v>
      </c>
      <c r="G1151" s="325">
        <v>22.6</v>
      </c>
      <c r="H1151" s="325">
        <v>1.8</v>
      </c>
      <c r="I1151" s="325"/>
      <c r="J1151" s="325"/>
      <c r="K1151" s="325">
        <v>0.2</v>
      </c>
      <c r="L1151" s="325">
        <v>5.5</v>
      </c>
      <c r="M1151" s="325">
        <v>5.1</v>
      </c>
      <c r="N1151" s="325">
        <v>0.4</v>
      </c>
      <c r="O1151" s="325">
        <v>0.3</v>
      </c>
      <c r="P1151" s="325">
        <v>8.0</v>
      </c>
      <c r="Q1151" s="325">
        <v>25.0</v>
      </c>
      <c r="R1151" s="325">
        <v>0.34</v>
      </c>
      <c r="S1151" s="325">
        <v>0.36</v>
      </c>
      <c r="T1151" s="325"/>
      <c r="U1151" s="325">
        <v>34.0</v>
      </c>
      <c r="V1151" s="325">
        <v>0.02</v>
      </c>
      <c r="W1151" s="325">
        <v>0.02</v>
      </c>
      <c r="X1151" s="325">
        <v>0.6</v>
      </c>
      <c r="Y1151" s="325">
        <v>2.12</v>
      </c>
      <c r="Z1151" s="325">
        <v>0.0</v>
      </c>
      <c r="AA1151" s="325">
        <v>187.0</v>
      </c>
      <c r="AB1151" s="325">
        <v>5.0</v>
      </c>
    </row>
    <row r="1152" ht="15.75" customHeight="1">
      <c r="A1152" s="325">
        <v>1150.0</v>
      </c>
      <c r="B1152" s="325" t="s">
        <v>4643</v>
      </c>
      <c r="C1152" s="325" t="s">
        <v>3988</v>
      </c>
      <c r="D1152" s="325" t="s">
        <v>5182</v>
      </c>
      <c r="E1152" s="325">
        <v>45.0</v>
      </c>
      <c r="F1152" s="325">
        <v>189.0</v>
      </c>
      <c r="G1152" s="325">
        <v>18.0</v>
      </c>
      <c r="H1152" s="325">
        <v>1.7</v>
      </c>
      <c r="I1152" s="325"/>
      <c r="J1152" s="325"/>
      <c r="K1152" s="325">
        <v>0.2</v>
      </c>
      <c r="L1152" s="325">
        <v>9.1</v>
      </c>
      <c r="M1152" s="325">
        <v>8.9</v>
      </c>
      <c r="N1152" s="325">
        <v>0.2</v>
      </c>
      <c r="O1152" s="325">
        <v>0.2</v>
      </c>
      <c r="P1152" s="325">
        <v>7.0</v>
      </c>
      <c r="Q1152" s="325">
        <v>26.0</v>
      </c>
      <c r="R1152" s="325">
        <v>0.34</v>
      </c>
      <c r="S1152" s="325">
        <v>0.32</v>
      </c>
      <c r="T1152" s="325"/>
      <c r="U1152" s="325">
        <v>27.0</v>
      </c>
      <c r="V1152" s="325">
        <v>0.01</v>
      </c>
      <c r="W1152" s="325">
        <v>0.02</v>
      </c>
      <c r="X1152" s="325">
        <v>0.55</v>
      </c>
      <c r="Y1152" s="325">
        <v>3.42</v>
      </c>
      <c r="Z1152" s="325">
        <v>0.0</v>
      </c>
      <c r="AA1152" s="325">
        <v>459.0</v>
      </c>
      <c r="AB1152" s="325">
        <v>3.0</v>
      </c>
    </row>
    <row r="1153" ht="15.75" customHeight="1">
      <c r="A1153" s="325">
        <v>1151.0</v>
      </c>
      <c r="B1153" s="325" t="s">
        <v>3991</v>
      </c>
      <c r="C1153" s="325" t="s">
        <v>3990</v>
      </c>
      <c r="D1153" s="325" t="s">
        <v>5182</v>
      </c>
      <c r="E1153" s="325">
        <v>94.0</v>
      </c>
      <c r="F1153" s="325">
        <v>393.0</v>
      </c>
      <c r="G1153" s="325">
        <v>8.9</v>
      </c>
      <c r="H1153" s="325">
        <v>2.9</v>
      </c>
      <c r="I1153" s="325"/>
      <c r="J1153" s="325"/>
      <c r="K1153" s="325">
        <v>0.4</v>
      </c>
      <c r="L1153" s="325">
        <v>20.2</v>
      </c>
      <c r="M1153" s="325">
        <v>19.4</v>
      </c>
      <c r="N1153" s="325">
        <v>0.8</v>
      </c>
      <c r="O1153" s="325">
        <v>0.4</v>
      </c>
      <c r="P1153" s="325">
        <v>7.0</v>
      </c>
      <c r="Q1153" s="325">
        <v>30.0</v>
      </c>
      <c r="R1153" s="325">
        <v>0.49</v>
      </c>
      <c r="S1153" s="325">
        <v>0.5</v>
      </c>
      <c r="T1153" s="325"/>
      <c r="U1153" s="325">
        <v>1.0</v>
      </c>
      <c r="V1153" s="325">
        <v>0.03</v>
      </c>
      <c r="W1153" s="325">
        <v>0.01</v>
      </c>
      <c r="X1153" s="325">
        <v>0.55</v>
      </c>
      <c r="Y1153" s="325">
        <v>0.91</v>
      </c>
      <c r="Z1153" s="325">
        <v>0.0</v>
      </c>
      <c r="AA1153" s="325">
        <v>20.0</v>
      </c>
      <c r="AB1153" s="325">
        <v>0.0</v>
      </c>
    </row>
    <row r="1154" ht="15.75" customHeight="1">
      <c r="A1154" s="325">
        <v>1152.0</v>
      </c>
      <c r="B1154" s="325" t="s">
        <v>3993</v>
      </c>
      <c r="C1154" s="325" t="s">
        <v>3992</v>
      </c>
      <c r="D1154" s="325" t="s">
        <v>5182</v>
      </c>
      <c r="E1154" s="325">
        <v>35.0</v>
      </c>
      <c r="F1154" s="325">
        <v>148.0</v>
      </c>
      <c r="G1154" s="325">
        <v>16.6</v>
      </c>
      <c r="H1154" s="325">
        <v>1.4</v>
      </c>
      <c r="I1154" s="325"/>
      <c r="J1154" s="325"/>
      <c r="K1154" s="325">
        <v>0.1</v>
      </c>
      <c r="L1154" s="325">
        <v>7.5</v>
      </c>
      <c r="M1154" s="325">
        <v>7.2</v>
      </c>
      <c r="N1154" s="325">
        <v>0.4</v>
      </c>
      <c r="O1154" s="325">
        <v>0.3</v>
      </c>
      <c r="P1154" s="325">
        <v>7.0</v>
      </c>
      <c r="Q1154" s="325">
        <v>21.0</v>
      </c>
      <c r="R1154" s="325">
        <v>0.12</v>
      </c>
      <c r="S1154" s="325">
        <v>0.49</v>
      </c>
      <c r="T1154" s="325"/>
      <c r="U1154" s="325">
        <v>15.0</v>
      </c>
      <c r="V1154" s="325">
        <v>0.02</v>
      </c>
      <c r="W1154" s="325">
        <v>0.03</v>
      </c>
      <c r="X1154" s="325">
        <v>0.33</v>
      </c>
      <c r="Y1154" s="325">
        <v>1.29</v>
      </c>
      <c r="Z1154" s="325">
        <v>0.0</v>
      </c>
      <c r="AA1154" s="325">
        <v>273.0</v>
      </c>
      <c r="AB1154" s="325">
        <v>5.0</v>
      </c>
    </row>
    <row r="1155" ht="15.75" customHeight="1">
      <c r="A1155" s="325">
        <v>1153.0</v>
      </c>
      <c r="B1155" s="325" t="s">
        <v>3488</v>
      </c>
      <c r="C1155" s="325" t="s">
        <v>3487</v>
      </c>
      <c r="D1155" s="325" t="s">
        <v>5182</v>
      </c>
      <c r="E1155" s="325">
        <v>52.0</v>
      </c>
      <c r="F1155" s="325">
        <v>216.0</v>
      </c>
      <c r="G1155" s="325">
        <v>18.9</v>
      </c>
      <c r="H1155" s="325">
        <v>2.1</v>
      </c>
      <c r="I1155" s="325"/>
      <c r="J1155" s="325"/>
      <c r="K1155" s="325">
        <v>0.3</v>
      </c>
      <c r="L1155" s="325">
        <v>10.4</v>
      </c>
      <c r="M1155" s="325">
        <v>9.7</v>
      </c>
      <c r="N1155" s="325">
        <v>0.7</v>
      </c>
      <c r="O1155" s="325">
        <v>0.3</v>
      </c>
      <c r="P1155" s="325">
        <v>9.0</v>
      </c>
      <c r="Q1155" s="325">
        <v>32.0</v>
      </c>
      <c r="R1155" s="325">
        <v>0.28</v>
      </c>
      <c r="S1155" s="325">
        <v>0.68</v>
      </c>
      <c r="T1155" s="325"/>
      <c r="U1155" s="325">
        <v>62.0</v>
      </c>
      <c r="V1155" s="325">
        <v>0.03</v>
      </c>
      <c r="W1155" s="325">
        <v>0.04</v>
      </c>
      <c r="X1155" s="325">
        <v>0.69</v>
      </c>
      <c r="Y1155" s="325">
        <v>3.03</v>
      </c>
      <c r="Z1155" s="325">
        <v>0.0</v>
      </c>
      <c r="AA1155" s="325">
        <v>214.0</v>
      </c>
      <c r="AB1155" s="325">
        <v>6.0</v>
      </c>
    </row>
    <row r="1156" ht="15.75" customHeight="1">
      <c r="A1156" s="325">
        <v>1154.0</v>
      </c>
      <c r="B1156" s="325" t="s">
        <v>3795</v>
      </c>
      <c r="C1156" s="325" t="s">
        <v>3487</v>
      </c>
      <c r="D1156" s="325" t="s">
        <v>5182</v>
      </c>
      <c r="E1156" s="325">
        <v>39.0</v>
      </c>
      <c r="F1156" s="325">
        <v>163.0</v>
      </c>
      <c r="G1156" s="325">
        <v>16.0</v>
      </c>
      <c r="H1156" s="325">
        <v>1.8</v>
      </c>
      <c r="I1156" s="325"/>
      <c r="J1156" s="325"/>
      <c r="K1156" s="325">
        <v>0.3</v>
      </c>
      <c r="L1156" s="325">
        <v>7.8</v>
      </c>
      <c r="M1156" s="325">
        <v>6.5</v>
      </c>
      <c r="N1156" s="325">
        <v>0.5</v>
      </c>
      <c r="O1156" s="325">
        <v>0.2</v>
      </c>
      <c r="P1156" s="325">
        <v>8.0</v>
      </c>
      <c r="Q1156" s="325">
        <v>25.0</v>
      </c>
      <c r="R1156" s="325">
        <v>0.23</v>
      </c>
      <c r="S1156" s="325">
        <v>0.6</v>
      </c>
      <c r="T1156" s="325"/>
      <c r="U1156" s="325">
        <v>57.0</v>
      </c>
      <c r="V1156" s="325">
        <v>0.02</v>
      </c>
      <c r="W1156" s="325">
        <v>0.03</v>
      </c>
      <c r="X1156" s="325">
        <v>0.51</v>
      </c>
      <c r="Y1156" s="325">
        <v>1.26</v>
      </c>
      <c r="Z1156" s="325">
        <v>0.0</v>
      </c>
      <c r="AA1156" s="325">
        <v>97.0</v>
      </c>
      <c r="AB1156" s="325">
        <v>8.0</v>
      </c>
    </row>
    <row r="1157" ht="15.75" customHeight="1">
      <c r="A1157" s="325">
        <v>1155.0</v>
      </c>
      <c r="B1157" s="325" t="s">
        <v>3994</v>
      </c>
      <c r="C1157" s="325" t="s">
        <v>3487</v>
      </c>
      <c r="D1157" s="325" t="s">
        <v>5182</v>
      </c>
      <c r="E1157" s="325">
        <v>48.0</v>
      </c>
      <c r="F1157" s="325">
        <v>203.0</v>
      </c>
      <c r="G1157" s="325">
        <v>19.4</v>
      </c>
      <c r="H1157" s="325">
        <v>2.0</v>
      </c>
      <c r="I1157" s="325"/>
      <c r="J1157" s="325"/>
      <c r="K1157" s="325">
        <v>0.4</v>
      </c>
      <c r="L1157" s="325">
        <v>9.6</v>
      </c>
      <c r="M1157" s="325">
        <v>8.7</v>
      </c>
      <c r="N1157" s="325">
        <v>0.6</v>
      </c>
      <c r="O1157" s="325">
        <v>0.3</v>
      </c>
      <c r="P1157" s="325">
        <v>9.0</v>
      </c>
      <c r="Q1157" s="325">
        <v>30.0</v>
      </c>
      <c r="R1157" s="325">
        <v>0.28</v>
      </c>
      <c r="S1157" s="325">
        <v>0.85</v>
      </c>
      <c r="T1157" s="325"/>
      <c r="U1157" s="325">
        <v>135.0</v>
      </c>
      <c r="V1157" s="325">
        <v>0.03</v>
      </c>
      <c r="W1157" s="325">
        <v>0.06</v>
      </c>
      <c r="X1157" s="325">
        <v>0.67</v>
      </c>
      <c r="Y1157" s="325">
        <v>2.2</v>
      </c>
      <c r="Z1157" s="325">
        <v>0.0</v>
      </c>
      <c r="AA1157" s="325">
        <v>106.0</v>
      </c>
      <c r="AB1157" s="325">
        <v>14.0</v>
      </c>
    </row>
    <row r="1158" ht="15.75" customHeight="1">
      <c r="A1158" s="325">
        <v>1156.0</v>
      </c>
      <c r="B1158" s="325" t="s">
        <v>4362</v>
      </c>
      <c r="C1158" s="325" t="s">
        <v>3487</v>
      </c>
      <c r="D1158" s="325" t="s">
        <v>5182</v>
      </c>
      <c r="E1158" s="325">
        <v>44.0</v>
      </c>
      <c r="F1158" s="325">
        <v>183.0</v>
      </c>
      <c r="G1158" s="325">
        <v>18.4</v>
      </c>
      <c r="H1158" s="325">
        <v>2.1</v>
      </c>
      <c r="I1158" s="325"/>
      <c r="J1158" s="325"/>
      <c r="K1158" s="325">
        <v>0.6</v>
      </c>
      <c r="L1158" s="325">
        <v>8.0</v>
      </c>
      <c r="M1158" s="325">
        <v>7.2</v>
      </c>
      <c r="N1158" s="325">
        <v>0.6</v>
      </c>
      <c r="O1158" s="325">
        <v>0.3</v>
      </c>
      <c r="P1158" s="325">
        <v>9.0</v>
      </c>
      <c r="Q1158" s="325">
        <v>30.0</v>
      </c>
      <c r="R1158" s="325">
        <v>0.34</v>
      </c>
      <c r="S1158" s="325">
        <v>0.87</v>
      </c>
      <c r="T1158" s="325"/>
      <c r="U1158" s="325">
        <v>170.0</v>
      </c>
      <c r="V1158" s="325">
        <v>0.02</v>
      </c>
      <c r="W1158" s="325">
        <v>0.08</v>
      </c>
      <c r="X1158" s="325">
        <v>0.68</v>
      </c>
      <c r="Y1158" s="325">
        <v>2.08</v>
      </c>
      <c r="Z1158" s="325">
        <v>0.0</v>
      </c>
      <c r="AA1158" s="325">
        <v>226.0</v>
      </c>
      <c r="AB1158" s="325">
        <v>20.0</v>
      </c>
    </row>
    <row r="1159" ht="15.75" customHeight="1">
      <c r="A1159" s="325">
        <v>1157.0</v>
      </c>
      <c r="B1159" s="325" t="s">
        <v>4644</v>
      </c>
      <c r="C1159" s="325" t="s">
        <v>3487</v>
      </c>
      <c r="D1159" s="325" t="s">
        <v>5182</v>
      </c>
      <c r="E1159" s="325">
        <v>38.0</v>
      </c>
      <c r="F1159" s="325">
        <v>160.0</v>
      </c>
      <c r="G1159" s="325">
        <v>20.4</v>
      </c>
      <c r="H1159" s="325">
        <v>1.9</v>
      </c>
      <c r="I1159" s="325"/>
      <c r="J1159" s="325"/>
      <c r="K1159" s="325">
        <v>0.5</v>
      </c>
      <c r="L1159" s="325">
        <v>6.9</v>
      </c>
      <c r="M1159" s="325">
        <v>6.0</v>
      </c>
      <c r="N1159" s="325">
        <v>0.6</v>
      </c>
      <c r="O1159" s="325">
        <v>0.3</v>
      </c>
      <c r="P1159" s="325">
        <v>9.0</v>
      </c>
      <c r="Q1159" s="325">
        <v>29.0</v>
      </c>
      <c r="R1159" s="325">
        <v>0.32</v>
      </c>
      <c r="S1159" s="325">
        <v>0.76</v>
      </c>
      <c r="T1159" s="325"/>
      <c r="U1159" s="325">
        <v>183.0</v>
      </c>
      <c r="V1159" s="325">
        <v>0.02</v>
      </c>
      <c r="W1159" s="325">
        <v>0.08</v>
      </c>
      <c r="X1159" s="325">
        <v>0.73</v>
      </c>
      <c r="Y1159" s="325">
        <v>2.37</v>
      </c>
      <c r="Z1159" s="325">
        <v>0.0</v>
      </c>
      <c r="AA1159" s="325">
        <v>186.0</v>
      </c>
      <c r="AB1159" s="325">
        <v>18.0</v>
      </c>
    </row>
    <row r="1160" ht="15.75" customHeight="1">
      <c r="A1160" s="325">
        <v>1158.0</v>
      </c>
      <c r="B1160" s="325" t="s">
        <v>3490</v>
      </c>
      <c r="C1160" s="325" t="s">
        <v>3489</v>
      </c>
      <c r="D1160" s="325" t="s">
        <v>5182</v>
      </c>
      <c r="E1160" s="325">
        <v>40.0</v>
      </c>
      <c r="F1160" s="325">
        <v>169.0</v>
      </c>
      <c r="G1160" s="325">
        <v>25.4</v>
      </c>
      <c r="H1160" s="325">
        <v>2.2</v>
      </c>
      <c r="I1160" s="325"/>
      <c r="J1160" s="325"/>
      <c r="K1160" s="325">
        <v>0.2</v>
      </c>
      <c r="L1160" s="325">
        <v>7.9</v>
      </c>
      <c r="M1160" s="325">
        <v>7.2</v>
      </c>
      <c r="N1160" s="325">
        <v>0.6</v>
      </c>
      <c r="O1160" s="325">
        <v>0.3</v>
      </c>
      <c r="P1160" s="325">
        <v>10.0</v>
      </c>
      <c r="Q1160" s="325">
        <v>31.0</v>
      </c>
      <c r="R1160" s="325">
        <v>0.43</v>
      </c>
      <c r="S1160" s="325">
        <v>0.58</v>
      </c>
      <c r="T1160" s="325"/>
      <c r="U1160" s="325">
        <v>49.0</v>
      </c>
      <c r="V1160" s="325">
        <v>0.02</v>
      </c>
      <c r="W1160" s="325">
        <v>0.04</v>
      </c>
      <c r="X1160" s="325">
        <v>0.72</v>
      </c>
      <c r="Y1160" s="325">
        <v>2.41</v>
      </c>
      <c r="Z1160" s="325">
        <v>0.0</v>
      </c>
      <c r="AA1160" s="325">
        <v>293.0</v>
      </c>
      <c r="AB1160" s="325">
        <v>8.0</v>
      </c>
    </row>
    <row r="1161" ht="15.75" customHeight="1">
      <c r="A1161" s="325">
        <v>1159.0</v>
      </c>
      <c r="B1161" s="325" t="s">
        <v>3995</v>
      </c>
      <c r="C1161" s="325" t="s">
        <v>3489</v>
      </c>
      <c r="D1161" s="325" t="s">
        <v>5182</v>
      </c>
      <c r="E1161" s="325">
        <v>34.0</v>
      </c>
      <c r="F1161" s="325">
        <v>142.0</v>
      </c>
      <c r="G1161" s="325">
        <v>9.8</v>
      </c>
      <c r="H1161" s="325">
        <v>1.4</v>
      </c>
      <c r="I1161" s="325"/>
      <c r="J1161" s="325"/>
      <c r="K1161" s="325">
        <v>0.1</v>
      </c>
      <c r="L1161" s="325">
        <v>7.5</v>
      </c>
      <c r="M1161" s="325">
        <v>6.7</v>
      </c>
      <c r="N1161" s="325">
        <v>0.7</v>
      </c>
      <c r="O1161" s="325">
        <v>0.2</v>
      </c>
      <c r="P1161" s="325">
        <v>6.0</v>
      </c>
      <c r="Q1161" s="325">
        <v>22.0</v>
      </c>
      <c r="R1161" s="325">
        <v>0.21</v>
      </c>
      <c r="S1161" s="325">
        <v>0.53</v>
      </c>
      <c r="T1161" s="325"/>
      <c r="U1161" s="325">
        <v>8.0</v>
      </c>
      <c r="V1161" s="325">
        <v>0.02</v>
      </c>
      <c r="W1161" s="325">
        <v>0.03</v>
      </c>
      <c r="X1161" s="325">
        <v>0.33</v>
      </c>
      <c r="Y1161" s="325">
        <v>1.2</v>
      </c>
      <c r="Z1161" s="325">
        <v>0.0</v>
      </c>
      <c r="AA1161" s="325">
        <v>157.0</v>
      </c>
      <c r="AB1161" s="325">
        <v>5.0</v>
      </c>
    </row>
    <row r="1162" ht="15.75" customHeight="1">
      <c r="A1162" s="325">
        <v>1160.0</v>
      </c>
      <c r="B1162" s="325" t="s">
        <v>4363</v>
      </c>
      <c r="C1162" s="325" t="s">
        <v>3489</v>
      </c>
      <c r="D1162" s="325" t="s">
        <v>5182</v>
      </c>
      <c r="E1162" s="325">
        <v>43.0</v>
      </c>
      <c r="F1162" s="325">
        <v>181.0</v>
      </c>
      <c r="G1162" s="325">
        <v>25.9</v>
      </c>
      <c r="H1162" s="325">
        <v>2.3</v>
      </c>
      <c r="I1162" s="325"/>
      <c r="J1162" s="325"/>
      <c r="K1162" s="325">
        <v>0.2</v>
      </c>
      <c r="L1162" s="325">
        <v>8.5</v>
      </c>
      <c r="M1162" s="325">
        <v>7.8</v>
      </c>
      <c r="N1162" s="325">
        <v>0.7</v>
      </c>
      <c r="O1162" s="325">
        <v>0.3</v>
      </c>
      <c r="P1162" s="325">
        <v>12.0</v>
      </c>
      <c r="Q1162" s="325">
        <v>31.0</v>
      </c>
      <c r="R1162" s="325">
        <v>0.38</v>
      </c>
      <c r="S1162" s="325">
        <v>0.76</v>
      </c>
      <c r="T1162" s="325"/>
      <c r="U1162" s="325">
        <v>48.0</v>
      </c>
      <c r="V1162" s="325">
        <v>0.02</v>
      </c>
      <c r="W1162" s="325">
        <v>0.03</v>
      </c>
      <c r="X1162" s="325">
        <v>0.63</v>
      </c>
      <c r="Y1162" s="325">
        <v>2.14</v>
      </c>
      <c r="Z1162" s="325">
        <v>0.0</v>
      </c>
      <c r="AA1162" s="325">
        <v>148.0</v>
      </c>
      <c r="AB1162" s="325">
        <v>9.0</v>
      </c>
    </row>
    <row r="1163" ht="15.75" customHeight="1">
      <c r="A1163" s="325">
        <v>1161.0</v>
      </c>
      <c r="B1163" s="325" t="s">
        <v>4645</v>
      </c>
      <c r="C1163" s="325" t="s">
        <v>3489</v>
      </c>
      <c r="D1163" s="325" t="s">
        <v>5182</v>
      </c>
      <c r="E1163" s="325">
        <v>39.0</v>
      </c>
      <c r="F1163" s="325">
        <v>162.0</v>
      </c>
      <c r="G1163" s="325">
        <v>23.1</v>
      </c>
      <c r="H1163" s="325">
        <v>1.9</v>
      </c>
      <c r="I1163" s="325"/>
      <c r="J1163" s="325"/>
      <c r="K1163" s="325">
        <v>0.1</v>
      </c>
      <c r="L1163" s="325">
        <v>7.7</v>
      </c>
      <c r="M1163" s="325">
        <v>6.8</v>
      </c>
      <c r="N1163" s="325">
        <v>0.5</v>
      </c>
      <c r="O1163" s="325">
        <v>0.3</v>
      </c>
      <c r="P1163" s="325">
        <v>10.0</v>
      </c>
      <c r="Q1163" s="325">
        <v>27.0</v>
      </c>
      <c r="R1163" s="325">
        <v>0.34</v>
      </c>
      <c r="S1163" s="325">
        <v>0.48</v>
      </c>
      <c r="T1163" s="325"/>
      <c r="U1163" s="325">
        <v>30.0</v>
      </c>
      <c r="V1163" s="325">
        <v>0.02</v>
      </c>
      <c r="W1163" s="325">
        <v>0.02</v>
      </c>
      <c r="X1163" s="325">
        <v>0.58</v>
      </c>
      <c r="Y1163" s="325">
        <v>2.99</v>
      </c>
      <c r="Z1163" s="325">
        <v>0.0</v>
      </c>
      <c r="AA1163" s="325">
        <v>125.0</v>
      </c>
      <c r="AB1163" s="325">
        <v>6.0</v>
      </c>
    </row>
    <row r="1164" ht="15.75" customHeight="1">
      <c r="A1164" s="325">
        <v>1162.0</v>
      </c>
      <c r="B1164" s="325" t="s">
        <v>3492</v>
      </c>
      <c r="C1164" s="325" t="s">
        <v>3491</v>
      </c>
      <c r="D1164" s="325" t="s">
        <v>5182</v>
      </c>
      <c r="E1164" s="325">
        <v>32.0</v>
      </c>
      <c r="F1164" s="325">
        <v>134.0</v>
      </c>
      <c r="G1164" s="325">
        <v>20.5</v>
      </c>
      <c r="H1164" s="325">
        <v>1.2</v>
      </c>
      <c r="I1164" s="325"/>
      <c r="J1164" s="325"/>
      <c r="K1164" s="325">
        <v>0.3</v>
      </c>
      <c r="L1164" s="325">
        <v>6.6</v>
      </c>
      <c r="M1164" s="325">
        <v>6.1</v>
      </c>
      <c r="N1164" s="325">
        <v>0.5</v>
      </c>
      <c r="O1164" s="325">
        <v>0.3</v>
      </c>
      <c r="P1164" s="325">
        <v>15.0</v>
      </c>
      <c r="Q1164" s="325">
        <v>24.0</v>
      </c>
      <c r="R1164" s="325">
        <v>0.16</v>
      </c>
      <c r="S1164" s="325">
        <v>0.52</v>
      </c>
      <c r="T1164" s="325"/>
      <c r="U1164" s="325">
        <v>43.0</v>
      </c>
      <c r="V1164" s="325">
        <v>0.02</v>
      </c>
      <c r="W1164" s="325">
        <v>0.05</v>
      </c>
      <c r="X1164" s="325">
        <v>0.33</v>
      </c>
      <c r="Y1164" s="325">
        <v>1.8</v>
      </c>
      <c r="Z1164" s="325">
        <v>0.0</v>
      </c>
      <c r="AA1164" s="325">
        <v>234.0</v>
      </c>
      <c r="AB1164" s="325">
        <v>11.0</v>
      </c>
    </row>
    <row r="1165" ht="15.75" customHeight="1">
      <c r="A1165" s="325">
        <v>1163.0</v>
      </c>
      <c r="B1165" s="325" t="s">
        <v>3996</v>
      </c>
      <c r="C1165" s="325" t="s">
        <v>3491</v>
      </c>
      <c r="D1165" s="325" t="s">
        <v>5182</v>
      </c>
      <c r="E1165" s="325">
        <v>44.0</v>
      </c>
      <c r="F1165" s="325">
        <v>183.0</v>
      </c>
      <c r="G1165" s="325">
        <v>13.9</v>
      </c>
      <c r="H1165" s="325">
        <v>1.6</v>
      </c>
      <c r="I1165" s="325"/>
      <c r="J1165" s="325"/>
      <c r="K1165" s="325">
        <v>0.1</v>
      </c>
      <c r="L1165" s="325">
        <v>9.4</v>
      </c>
      <c r="M1165" s="325">
        <v>8.9</v>
      </c>
      <c r="N1165" s="325">
        <v>0.5</v>
      </c>
      <c r="O1165" s="325">
        <v>0.2</v>
      </c>
      <c r="P1165" s="325">
        <v>11.0</v>
      </c>
      <c r="Q1165" s="325">
        <v>26.0</v>
      </c>
      <c r="R1165" s="325">
        <v>0.21</v>
      </c>
      <c r="S1165" s="325">
        <v>0.84</v>
      </c>
      <c r="T1165" s="325"/>
      <c r="U1165" s="325">
        <v>15.0</v>
      </c>
      <c r="V1165" s="325">
        <v>0.02</v>
      </c>
      <c r="W1165" s="325">
        <v>0.04</v>
      </c>
      <c r="X1165" s="325">
        <v>0.29</v>
      </c>
      <c r="Y1165" s="325">
        <v>1.1</v>
      </c>
      <c r="Z1165" s="325">
        <v>0.0</v>
      </c>
      <c r="AA1165" s="325">
        <v>51.0</v>
      </c>
      <c r="AB1165" s="325">
        <v>4.0</v>
      </c>
    </row>
    <row r="1166" ht="15.75" customHeight="1">
      <c r="A1166" s="325">
        <v>1164.0</v>
      </c>
      <c r="B1166" s="325" t="s">
        <v>4364</v>
      </c>
      <c r="C1166" s="325" t="s">
        <v>3491</v>
      </c>
      <c r="D1166" s="325" t="s">
        <v>5182</v>
      </c>
      <c r="E1166" s="325">
        <v>44.0</v>
      </c>
      <c r="F1166" s="325">
        <v>183.0</v>
      </c>
      <c r="G1166" s="325">
        <v>24.3</v>
      </c>
      <c r="H1166" s="325">
        <v>2.0</v>
      </c>
      <c r="I1166" s="325"/>
      <c r="J1166" s="325"/>
      <c r="K1166" s="325">
        <v>0.4</v>
      </c>
      <c r="L1166" s="325">
        <v>8.6</v>
      </c>
      <c r="M1166" s="325">
        <v>7.6</v>
      </c>
      <c r="N1166" s="325">
        <v>0.6</v>
      </c>
      <c r="O1166" s="325">
        <v>0.4</v>
      </c>
      <c r="P1166" s="325">
        <v>17.0</v>
      </c>
      <c r="Q1166" s="325">
        <v>36.0</v>
      </c>
      <c r="R1166" s="325">
        <v>0.26</v>
      </c>
      <c r="S1166" s="325">
        <v>0.86</v>
      </c>
      <c r="T1166" s="325"/>
      <c r="U1166" s="325">
        <v>37.0</v>
      </c>
      <c r="V1166" s="325">
        <v>0.02</v>
      </c>
      <c r="W1166" s="325">
        <v>0.08</v>
      </c>
      <c r="X1166" s="325">
        <v>0.44</v>
      </c>
      <c r="Y1166" s="325">
        <v>2.28</v>
      </c>
      <c r="Z1166" s="325">
        <v>0.0</v>
      </c>
      <c r="AA1166" s="325">
        <v>289.0</v>
      </c>
      <c r="AB1166" s="325">
        <v>5.0</v>
      </c>
    </row>
    <row r="1167" ht="15.75" customHeight="1">
      <c r="A1167" s="325">
        <v>1165.0</v>
      </c>
      <c r="B1167" s="325" t="s">
        <v>4646</v>
      </c>
      <c r="C1167" s="325" t="s">
        <v>3491</v>
      </c>
      <c r="D1167" s="325" t="s">
        <v>5182</v>
      </c>
      <c r="E1167" s="325">
        <v>32.0</v>
      </c>
      <c r="F1167" s="325">
        <v>135.0</v>
      </c>
      <c r="G1167" s="325">
        <v>22.0</v>
      </c>
      <c r="H1167" s="325">
        <v>1.8</v>
      </c>
      <c r="I1167" s="325"/>
      <c r="J1167" s="325"/>
      <c r="K1167" s="325">
        <v>0.2</v>
      </c>
      <c r="L1167" s="325">
        <v>5.8</v>
      </c>
      <c r="M1167" s="325">
        <v>4.6</v>
      </c>
      <c r="N1167" s="325">
        <v>0.3</v>
      </c>
      <c r="O1167" s="325">
        <v>0.3</v>
      </c>
      <c r="P1167" s="325">
        <v>14.0</v>
      </c>
      <c r="Q1167" s="325">
        <v>29.0</v>
      </c>
      <c r="R1167" s="325">
        <v>0.2</v>
      </c>
      <c r="S1167" s="325">
        <v>0.59</v>
      </c>
      <c r="T1167" s="325"/>
      <c r="U1167" s="325">
        <v>24.0</v>
      </c>
      <c r="V1167" s="325">
        <v>0.02</v>
      </c>
      <c r="W1167" s="325">
        <v>0.06</v>
      </c>
      <c r="X1167" s="325">
        <v>0.35</v>
      </c>
      <c r="Y1167" s="325">
        <v>1.89</v>
      </c>
      <c r="Z1167" s="325">
        <v>0.0</v>
      </c>
      <c r="AA1167" s="325">
        <v>289.0</v>
      </c>
      <c r="AB1167" s="325">
        <v>5.0</v>
      </c>
    </row>
    <row r="1168" ht="15.75" customHeight="1">
      <c r="A1168" s="325">
        <v>1166.0</v>
      </c>
      <c r="B1168" s="325" t="s">
        <v>3998</v>
      </c>
      <c r="C1168" s="325" t="s">
        <v>3997</v>
      </c>
      <c r="D1168" s="325" t="s">
        <v>5182</v>
      </c>
      <c r="E1168" s="325">
        <v>31.0</v>
      </c>
      <c r="F1168" s="325">
        <v>131.0</v>
      </c>
      <c r="G1168" s="325">
        <v>11.5</v>
      </c>
      <c r="H1168" s="325">
        <v>1.5</v>
      </c>
      <c r="I1168" s="325"/>
      <c r="J1168" s="325"/>
      <c r="K1168" s="325">
        <v>0.5</v>
      </c>
      <c r="L1168" s="325">
        <v>5.5</v>
      </c>
      <c r="M1168" s="325">
        <v>5.0</v>
      </c>
      <c r="N1168" s="325">
        <v>0.4</v>
      </c>
      <c r="O1168" s="325">
        <v>0.2</v>
      </c>
      <c r="P1168" s="325">
        <v>4.0</v>
      </c>
      <c r="Q1168" s="325">
        <v>23.0</v>
      </c>
      <c r="R1168" s="325">
        <v>0.23</v>
      </c>
      <c r="S1168" s="325">
        <v>0.61</v>
      </c>
      <c r="T1168" s="325"/>
      <c r="U1168" s="325">
        <v>165.0</v>
      </c>
      <c r="V1168" s="325">
        <v>0.02</v>
      </c>
      <c r="W1168" s="325">
        <v>0.07</v>
      </c>
      <c r="X1168" s="325">
        <v>0.57</v>
      </c>
      <c r="Y1168" s="325">
        <v>1.39</v>
      </c>
      <c r="Z1168" s="325">
        <v>0.0</v>
      </c>
      <c r="AA1168" s="325">
        <v>174.0</v>
      </c>
      <c r="AB1168" s="325">
        <v>12.0</v>
      </c>
    </row>
    <row r="1169" ht="15.75" customHeight="1">
      <c r="A1169" s="325">
        <v>1167.0</v>
      </c>
      <c r="B1169" s="325" t="s">
        <v>4365</v>
      </c>
      <c r="C1169" s="325" t="s">
        <v>3997</v>
      </c>
      <c r="D1169" s="325" t="s">
        <v>5182</v>
      </c>
      <c r="E1169" s="325">
        <v>38.0</v>
      </c>
      <c r="F1169" s="325">
        <v>160.0</v>
      </c>
      <c r="G1169" s="325">
        <v>20.1</v>
      </c>
      <c r="H1169" s="325">
        <v>2.3</v>
      </c>
      <c r="I1169" s="325"/>
      <c r="J1169" s="325"/>
      <c r="K1169" s="325">
        <v>0.8</v>
      </c>
      <c r="L1169" s="325">
        <v>5.7</v>
      </c>
      <c r="M1169" s="325">
        <v>4.9</v>
      </c>
      <c r="N1169" s="325">
        <v>0.5</v>
      </c>
      <c r="O1169" s="325">
        <v>0.3</v>
      </c>
      <c r="P1169" s="325">
        <v>9.0</v>
      </c>
      <c r="Q1169" s="325">
        <v>29.0</v>
      </c>
      <c r="R1169" s="325">
        <v>0.33</v>
      </c>
      <c r="S1169" s="325">
        <v>0.86</v>
      </c>
      <c r="T1169" s="325"/>
      <c r="U1169" s="325">
        <v>228.0</v>
      </c>
      <c r="V1169" s="325">
        <v>0.02</v>
      </c>
      <c r="W1169" s="325">
        <v>0.1</v>
      </c>
      <c r="X1169" s="325">
        <v>0.83</v>
      </c>
      <c r="Y1169" s="325">
        <v>2.87</v>
      </c>
      <c r="Z1169" s="325">
        <v>0.0</v>
      </c>
      <c r="AA1169" s="325">
        <v>131.0</v>
      </c>
      <c r="AB1169" s="325">
        <v>22.0</v>
      </c>
    </row>
    <row r="1170" ht="15.75" customHeight="1">
      <c r="A1170" s="325">
        <v>1168.0</v>
      </c>
      <c r="B1170" s="325" t="s">
        <v>3494</v>
      </c>
      <c r="C1170" s="325" t="s">
        <v>3493</v>
      </c>
      <c r="D1170" s="325" t="s">
        <v>5182</v>
      </c>
      <c r="E1170" s="325">
        <v>50.0</v>
      </c>
      <c r="F1170" s="325">
        <v>211.0</v>
      </c>
      <c r="G1170" s="325">
        <v>25.9</v>
      </c>
      <c r="H1170" s="325">
        <v>2.9</v>
      </c>
      <c r="I1170" s="325"/>
      <c r="J1170" s="325"/>
      <c r="K1170" s="325">
        <v>0.5</v>
      </c>
      <c r="L1170" s="325">
        <v>9.4</v>
      </c>
      <c r="M1170" s="325">
        <v>8.5</v>
      </c>
      <c r="N1170" s="325">
        <v>0.9</v>
      </c>
      <c r="O1170" s="325">
        <v>0.3</v>
      </c>
      <c r="P1170" s="325">
        <v>15.0</v>
      </c>
      <c r="Q1170" s="325">
        <v>39.0</v>
      </c>
      <c r="R1170" s="325">
        <v>0.48</v>
      </c>
      <c r="S1170" s="325">
        <v>1.02</v>
      </c>
      <c r="T1170" s="325"/>
      <c r="U1170" s="325">
        <v>137.0</v>
      </c>
      <c r="V1170" s="325">
        <v>0.03</v>
      </c>
      <c r="W1170" s="325">
        <v>0.05</v>
      </c>
      <c r="X1170" s="325">
        <v>0.77</v>
      </c>
      <c r="Y1170" s="325">
        <v>2.29</v>
      </c>
      <c r="Z1170" s="325">
        <v>0.0</v>
      </c>
      <c r="AA1170" s="325">
        <v>238.0</v>
      </c>
      <c r="AB1170" s="325">
        <v>21.0</v>
      </c>
    </row>
    <row r="1171" ht="15.75" customHeight="1">
      <c r="A1171" s="325">
        <v>1169.0</v>
      </c>
      <c r="B1171" s="325" t="s">
        <v>3999</v>
      </c>
      <c r="C1171" s="325" t="s">
        <v>3493</v>
      </c>
      <c r="D1171" s="325" t="s">
        <v>5182</v>
      </c>
      <c r="E1171" s="325">
        <v>37.0</v>
      </c>
      <c r="F1171" s="325">
        <v>154.0</v>
      </c>
      <c r="G1171" s="325">
        <v>20.8</v>
      </c>
      <c r="H1171" s="325">
        <v>2.0</v>
      </c>
      <c r="I1171" s="325"/>
      <c r="J1171" s="325"/>
      <c r="K1171" s="325">
        <v>0.1</v>
      </c>
      <c r="L1171" s="325">
        <v>7.4</v>
      </c>
      <c r="M1171" s="325">
        <v>6.7</v>
      </c>
      <c r="N1171" s="325">
        <v>0.6</v>
      </c>
      <c r="O1171" s="325">
        <v>0.3</v>
      </c>
      <c r="P1171" s="325">
        <v>9.0</v>
      </c>
      <c r="Q1171" s="325">
        <v>28.0</v>
      </c>
      <c r="R1171" s="325">
        <v>0.34</v>
      </c>
      <c r="S1171" s="325">
        <v>0.65</v>
      </c>
      <c r="T1171" s="325"/>
      <c r="U1171" s="325">
        <v>36.0</v>
      </c>
      <c r="V1171" s="325">
        <v>0.02</v>
      </c>
      <c r="W1171" s="325">
        <v>0.03</v>
      </c>
      <c r="X1171" s="325">
        <v>0.58</v>
      </c>
      <c r="Y1171" s="325">
        <v>1.9</v>
      </c>
      <c r="Z1171" s="325">
        <v>0.0</v>
      </c>
      <c r="AA1171" s="325">
        <v>247.0</v>
      </c>
      <c r="AB1171" s="325">
        <v>7.0</v>
      </c>
    </row>
    <row r="1172" ht="15.75" customHeight="1">
      <c r="A1172" s="325">
        <v>1170.0</v>
      </c>
      <c r="B1172" s="325" t="s">
        <v>4366</v>
      </c>
      <c r="C1172" s="325" t="s">
        <v>3493</v>
      </c>
      <c r="D1172" s="325" t="s">
        <v>5182</v>
      </c>
      <c r="E1172" s="325">
        <v>50.0</v>
      </c>
      <c r="F1172" s="325">
        <v>208.0</v>
      </c>
      <c r="G1172" s="325">
        <v>23.1</v>
      </c>
      <c r="H1172" s="325">
        <v>1.9</v>
      </c>
      <c r="I1172" s="325"/>
      <c r="J1172" s="325"/>
      <c r="K1172" s="325">
        <v>0.1</v>
      </c>
      <c r="L1172" s="325">
        <v>10.9</v>
      </c>
      <c r="M1172" s="325">
        <v>10.1</v>
      </c>
      <c r="N1172" s="325">
        <v>0.9</v>
      </c>
      <c r="O1172" s="325">
        <v>0.3</v>
      </c>
      <c r="P1172" s="325">
        <v>10.0</v>
      </c>
      <c r="Q1172" s="325">
        <v>30.0</v>
      </c>
      <c r="R1172" s="325">
        <v>0.29</v>
      </c>
      <c r="S1172" s="325">
        <v>0.76</v>
      </c>
      <c r="T1172" s="325"/>
      <c r="U1172" s="325">
        <v>17.0</v>
      </c>
      <c r="V1172" s="325">
        <v>0.03</v>
      </c>
      <c r="W1172" s="325">
        <v>0.03</v>
      </c>
      <c r="X1172" s="325">
        <v>0.55</v>
      </c>
      <c r="Y1172" s="325">
        <v>2.77</v>
      </c>
      <c r="Z1172" s="325">
        <v>0.0</v>
      </c>
      <c r="AA1172" s="325">
        <v>45.0</v>
      </c>
      <c r="AB1172" s="325">
        <v>6.0</v>
      </c>
    </row>
    <row r="1173" ht="15.75" customHeight="1">
      <c r="A1173" s="325">
        <v>1171.0</v>
      </c>
      <c r="B1173" s="325" t="s">
        <v>3496</v>
      </c>
      <c r="C1173" s="325" t="s">
        <v>3495</v>
      </c>
      <c r="D1173" s="325" t="s">
        <v>5182</v>
      </c>
      <c r="E1173" s="325">
        <v>58.0</v>
      </c>
      <c r="F1173" s="325">
        <v>244.0</v>
      </c>
      <c r="G1173" s="325">
        <v>18.2</v>
      </c>
      <c r="H1173" s="325">
        <v>3.4</v>
      </c>
      <c r="I1173" s="325"/>
      <c r="J1173" s="325"/>
      <c r="K1173" s="325">
        <v>0.5</v>
      </c>
      <c r="L1173" s="325">
        <v>10.3</v>
      </c>
      <c r="M1173" s="325">
        <v>8.3</v>
      </c>
      <c r="N1173" s="325">
        <v>2.0</v>
      </c>
      <c r="O1173" s="325">
        <v>0.5</v>
      </c>
      <c r="P1173" s="325">
        <v>16.0</v>
      </c>
      <c r="Q1173" s="325">
        <v>51.0</v>
      </c>
      <c r="R1173" s="325">
        <v>0.55</v>
      </c>
      <c r="S1173" s="325">
        <v>0.97</v>
      </c>
      <c r="T1173" s="325"/>
      <c r="U1173" s="325">
        <v>5.0</v>
      </c>
      <c r="V1173" s="325">
        <v>0.03</v>
      </c>
      <c r="W1173" s="325">
        <v>0.04</v>
      </c>
      <c r="X1173" s="325">
        <v>0.77</v>
      </c>
      <c r="Y1173" s="325">
        <v>2.57</v>
      </c>
      <c r="Z1173" s="325">
        <v>0.0</v>
      </c>
      <c r="AA1173" s="325">
        <v>119.0</v>
      </c>
      <c r="AB1173" s="325">
        <v>0.0</v>
      </c>
    </row>
    <row r="1174" ht="15.75" customHeight="1">
      <c r="A1174" s="325">
        <v>1172.0</v>
      </c>
      <c r="B1174" s="325" t="s">
        <v>4001</v>
      </c>
      <c r="C1174" s="325" t="s">
        <v>4000</v>
      </c>
      <c r="D1174" s="325" t="s">
        <v>5182</v>
      </c>
      <c r="E1174" s="325">
        <v>38.0</v>
      </c>
      <c r="F1174" s="325">
        <v>160.0</v>
      </c>
      <c r="G1174" s="325">
        <v>24.2</v>
      </c>
      <c r="H1174" s="325">
        <v>2.6</v>
      </c>
      <c r="I1174" s="325"/>
      <c r="J1174" s="325"/>
      <c r="K1174" s="325">
        <v>0.3</v>
      </c>
      <c r="L1174" s="325">
        <v>6.6</v>
      </c>
      <c r="M1174" s="325">
        <v>6.2</v>
      </c>
      <c r="N1174" s="325">
        <v>0.4</v>
      </c>
      <c r="O1174" s="325">
        <v>0.3</v>
      </c>
      <c r="P1174" s="325">
        <v>9.0</v>
      </c>
      <c r="Q1174" s="325">
        <v>38.0</v>
      </c>
      <c r="R1174" s="325">
        <v>0.23</v>
      </c>
      <c r="S1174" s="325">
        <v>0.48</v>
      </c>
      <c r="T1174" s="325"/>
      <c r="U1174" s="325">
        <v>30.0</v>
      </c>
      <c r="V1174" s="325">
        <v>0.02</v>
      </c>
      <c r="W1174" s="325">
        <v>0.02</v>
      </c>
      <c r="X1174" s="325">
        <v>1.44</v>
      </c>
      <c r="Y1174" s="325">
        <v>2.07</v>
      </c>
      <c r="Z1174" s="325">
        <v>0.0</v>
      </c>
      <c r="AA1174" s="325">
        <v>349.0</v>
      </c>
      <c r="AB1174" s="325">
        <v>3.0</v>
      </c>
    </row>
    <row r="1175" ht="15.75" customHeight="1">
      <c r="A1175" s="325">
        <v>1173.0</v>
      </c>
      <c r="B1175" s="325" t="s">
        <v>4647</v>
      </c>
      <c r="C1175" s="325" t="s">
        <v>4000</v>
      </c>
      <c r="D1175" s="325" t="s">
        <v>5182</v>
      </c>
      <c r="E1175" s="325">
        <v>28.0</v>
      </c>
      <c r="F1175" s="325">
        <v>115.0</v>
      </c>
      <c r="G1175" s="325">
        <v>13.2</v>
      </c>
      <c r="H1175" s="325">
        <v>1.7</v>
      </c>
      <c r="I1175" s="325"/>
      <c r="J1175" s="325"/>
      <c r="K1175" s="325">
        <v>0.2</v>
      </c>
      <c r="L1175" s="325">
        <v>4.8</v>
      </c>
      <c r="M1175" s="325">
        <v>4.6</v>
      </c>
      <c r="N1175" s="325">
        <v>0.3</v>
      </c>
      <c r="O1175" s="325">
        <v>0.2</v>
      </c>
      <c r="P1175" s="325">
        <v>4.0</v>
      </c>
      <c r="Q1175" s="325">
        <v>24.0</v>
      </c>
      <c r="R1175" s="325">
        <v>0.15</v>
      </c>
      <c r="S1175" s="325">
        <v>0.34</v>
      </c>
      <c r="T1175" s="325"/>
      <c r="U1175" s="325">
        <v>5.0</v>
      </c>
      <c r="V1175" s="325">
        <v>0.02</v>
      </c>
      <c r="W1175" s="325">
        <v>0.01</v>
      </c>
      <c r="X1175" s="325">
        <v>0.92</v>
      </c>
      <c r="Y1175" s="325">
        <v>1.45</v>
      </c>
      <c r="Z1175" s="325">
        <v>0.0</v>
      </c>
      <c r="AA1175" s="325">
        <v>25.0</v>
      </c>
      <c r="AB1175" s="325">
        <v>0.0</v>
      </c>
    </row>
    <row r="1176" ht="15.75" customHeight="1">
      <c r="A1176" s="325">
        <v>1174.0</v>
      </c>
      <c r="B1176" s="325" t="s">
        <v>4003</v>
      </c>
      <c r="C1176" s="325" t="s">
        <v>4002</v>
      </c>
      <c r="D1176" s="325" t="s">
        <v>5182</v>
      </c>
      <c r="E1176" s="325">
        <v>54.0</v>
      </c>
      <c r="F1176" s="325">
        <v>225.0</v>
      </c>
      <c r="G1176" s="325">
        <v>24.4</v>
      </c>
      <c r="H1176" s="325">
        <v>2.2</v>
      </c>
      <c r="I1176" s="325"/>
      <c r="J1176" s="325"/>
      <c r="K1176" s="325">
        <v>0.7</v>
      </c>
      <c r="L1176" s="325">
        <v>10.1</v>
      </c>
      <c r="M1176" s="325">
        <v>6.7</v>
      </c>
      <c r="N1176" s="325">
        <v>0.3</v>
      </c>
      <c r="O1176" s="325">
        <v>0.5</v>
      </c>
      <c r="P1176" s="325">
        <v>40.0</v>
      </c>
      <c r="Q1176" s="325">
        <v>41.0</v>
      </c>
      <c r="R1176" s="325">
        <v>0.14</v>
      </c>
      <c r="S1176" s="325">
        <v>0.97</v>
      </c>
      <c r="T1176" s="325"/>
      <c r="U1176" s="325">
        <v>27.0</v>
      </c>
      <c r="V1176" s="325">
        <v>0.02</v>
      </c>
      <c r="W1176" s="325">
        <v>0.05</v>
      </c>
      <c r="X1176" s="325">
        <v>0.24</v>
      </c>
      <c r="Y1176" s="325">
        <v>2.35</v>
      </c>
      <c r="Z1176" s="325">
        <v>0.0</v>
      </c>
      <c r="AA1176" s="325">
        <v>40.0</v>
      </c>
      <c r="AB1176" s="325">
        <v>0.0</v>
      </c>
    </row>
    <row r="1177" ht="15.75" customHeight="1">
      <c r="A1177" s="325">
        <v>1175.0</v>
      </c>
      <c r="B1177" s="325" t="s">
        <v>3498</v>
      </c>
      <c r="C1177" s="325" t="s">
        <v>3497</v>
      </c>
      <c r="D1177" s="325" t="s">
        <v>5182</v>
      </c>
      <c r="E1177" s="325">
        <v>20.0</v>
      </c>
      <c r="F1177" s="325">
        <v>82.0</v>
      </c>
      <c r="G1177" s="325">
        <v>9.7</v>
      </c>
      <c r="H1177" s="325">
        <v>0.4</v>
      </c>
      <c r="I1177" s="325"/>
      <c r="J1177" s="325"/>
      <c r="K1177" s="325">
        <v>0.2</v>
      </c>
      <c r="L1177" s="325">
        <v>4.0</v>
      </c>
      <c r="M1177" s="325">
        <v>3.9</v>
      </c>
      <c r="N1177" s="325">
        <v>0.1</v>
      </c>
      <c r="O1177" s="325">
        <v>0.1</v>
      </c>
      <c r="P1177" s="325">
        <v>4.0</v>
      </c>
      <c r="Q1177" s="325">
        <v>8.0</v>
      </c>
      <c r="R1177" s="325">
        <v>0.08</v>
      </c>
      <c r="S1177" s="325">
        <v>0.11</v>
      </c>
      <c r="T1177" s="325"/>
      <c r="U1177" s="325">
        <v>32.0</v>
      </c>
      <c r="V1177" s="325">
        <v>0.01</v>
      </c>
      <c r="W1177" s="325">
        <v>0.01</v>
      </c>
      <c r="X1177" s="325">
        <v>0.13</v>
      </c>
      <c r="Y1177" s="325">
        <v>0.88</v>
      </c>
      <c r="Z1177" s="325">
        <v>0.0</v>
      </c>
      <c r="AA1177" s="325">
        <v>160.0</v>
      </c>
      <c r="AB1177" s="325">
        <v>2.0</v>
      </c>
    </row>
    <row r="1178" ht="15.75" customHeight="1">
      <c r="A1178" s="325">
        <v>1176.0</v>
      </c>
      <c r="B1178" s="325" t="s">
        <v>4005</v>
      </c>
      <c r="C1178" s="325" t="s">
        <v>4004</v>
      </c>
      <c r="D1178" s="325" t="s">
        <v>5182</v>
      </c>
      <c r="E1178" s="325">
        <v>41.0</v>
      </c>
      <c r="F1178" s="325">
        <v>170.0</v>
      </c>
      <c r="G1178" s="325">
        <v>19.3</v>
      </c>
      <c r="H1178" s="325">
        <v>1.5</v>
      </c>
      <c r="I1178" s="325"/>
      <c r="J1178" s="325"/>
      <c r="K1178" s="325">
        <v>0.8</v>
      </c>
      <c r="L1178" s="325">
        <v>6.9</v>
      </c>
      <c r="M1178" s="325">
        <v>5.3</v>
      </c>
      <c r="N1178" s="325">
        <v>0.2</v>
      </c>
      <c r="O1178" s="325">
        <v>0.3</v>
      </c>
      <c r="P1178" s="325">
        <v>18.0</v>
      </c>
      <c r="Q1178" s="325">
        <v>27.0</v>
      </c>
      <c r="R1178" s="325">
        <v>0.21</v>
      </c>
      <c r="S1178" s="325">
        <v>0.27</v>
      </c>
      <c r="T1178" s="325"/>
      <c r="U1178" s="325">
        <v>41.0</v>
      </c>
      <c r="V1178" s="325">
        <v>0.01</v>
      </c>
      <c r="W1178" s="325">
        <v>0.05</v>
      </c>
      <c r="X1178" s="325">
        <v>0.17</v>
      </c>
      <c r="Y1178" s="325">
        <v>0.99</v>
      </c>
      <c r="Z1178" s="325">
        <v>0.0</v>
      </c>
      <c r="AA1178" s="325">
        <v>274.0</v>
      </c>
      <c r="AB1178" s="325">
        <v>5.0</v>
      </c>
    </row>
    <row r="1179" ht="15.75" customHeight="1">
      <c r="A1179" s="325">
        <v>1177.0</v>
      </c>
      <c r="B1179" s="325" t="s">
        <v>3797</v>
      </c>
      <c r="C1179" s="325" t="s">
        <v>3796</v>
      </c>
      <c r="D1179" s="325" t="s">
        <v>5182</v>
      </c>
      <c r="E1179" s="325">
        <v>56.0</v>
      </c>
      <c r="F1179" s="325">
        <v>234.0</v>
      </c>
      <c r="G1179" s="325">
        <v>20.4</v>
      </c>
      <c r="H1179" s="325">
        <v>2.7</v>
      </c>
      <c r="I1179" s="325"/>
      <c r="J1179" s="325"/>
      <c r="K1179" s="325">
        <v>0.2</v>
      </c>
      <c r="L1179" s="325">
        <v>11.3</v>
      </c>
      <c r="M1179" s="325">
        <v>8.1</v>
      </c>
      <c r="N1179" s="325">
        <v>3.2</v>
      </c>
      <c r="O1179" s="325">
        <v>0.4</v>
      </c>
      <c r="P1179" s="325">
        <v>12.0</v>
      </c>
      <c r="Q1179" s="325">
        <v>47.0</v>
      </c>
      <c r="R1179" s="325">
        <v>0.52</v>
      </c>
      <c r="S1179" s="325">
        <v>0.98</v>
      </c>
      <c r="T1179" s="325"/>
      <c r="U1179" s="325">
        <v>13.0</v>
      </c>
      <c r="V1179" s="325">
        <v>0.04</v>
      </c>
      <c r="W1179" s="325">
        <v>0.05</v>
      </c>
      <c r="X1179" s="325">
        <v>0.6</v>
      </c>
      <c r="Y1179" s="325">
        <v>3.05</v>
      </c>
      <c r="Z1179" s="325">
        <v>0.0</v>
      </c>
      <c r="AA1179" s="325">
        <v>165.0</v>
      </c>
      <c r="AB1179" s="325">
        <v>4.0</v>
      </c>
    </row>
    <row r="1180" ht="15.75" customHeight="1">
      <c r="A1180" s="325">
        <v>1178.0</v>
      </c>
      <c r="B1180" s="325" t="s">
        <v>4006</v>
      </c>
      <c r="C1180" s="325" t="s">
        <v>3796</v>
      </c>
      <c r="D1180" s="325" t="s">
        <v>5182</v>
      </c>
      <c r="E1180" s="325">
        <v>49.0</v>
      </c>
      <c r="F1180" s="325">
        <v>207.0</v>
      </c>
      <c r="G1180" s="325">
        <v>23.4</v>
      </c>
      <c r="H1180" s="325">
        <v>2.8</v>
      </c>
      <c r="I1180" s="325"/>
      <c r="J1180" s="325"/>
      <c r="K1180" s="325">
        <v>1.1</v>
      </c>
      <c r="L1180" s="325">
        <v>7.3</v>
      </c>
      <c r="M1180" s="325">
        <v>6.3</v>
      </c>
      <c r="N1180" s="325">
        <v>0.5</v>
      </c>
      <c r="O1180" s="325">
        <v>0.3</v>
      </c>
      <c r="P1180" s="325">
        <v>9.0</v>
      </c>
      <c r="Q1180" s="325">
        <v>38.0</v>
      </c>
      <c r="R1180" s="325">
        <v>0.45</v>
      </c>
      <c r="S1180" s="325">
        <v>1.12</v>
      </c>
      <c r="T1180" s="325"/>
      <c r="U1180" s="325">
        <v>369.0</v>
      </c>
      <c r="V1180" s="325">
        <v>0.03</v>
      </c>
      <c r="W1180" s="325">
        <v>0.14</v>
      </c>
      <c r="X1180" s="325">
        <v>1.13</v>
      </c>
      <c r="Y1180" s="325">
        <v>2.77</v>
      </c>
      <c r="Z1180" s="325">
        <v>0.0</v>
      </c>
      <c r="AA1180" s="325">
        <v>185.0</v>
      </c>
      <c r="AB1180" s="325">
        <v>31.0</v>
      </c>
    </row>
    <row r="1181" ht="15.75" customHeight="1">
      <c r="A1181" s="325">
        <v>1179.0</v>
      </c>
      <c r="B1181" s="325" t="s">
        <v>4367</v>
      </c>
      <c r="C1181" s="325" t="s">
        <v>3796</v>
      </c>
      <c r="D1181" s="325" t="s">
        <v>5182</v>
      </c>
      <c r="E1181" s="325">
        <v>38.0</v>
      </c>
      <c r="F1181" s="325">
        <v>159.0</v>
      </c>
      <c r="G1181" s="325">
        <v>18.3</v>
      </c>
      <c r="H1181" s="325">
        <v>2.3</v>
      </c>
      <c r="I1181" s="325"/>
      <c r="J1181" s="325"/>
      <c r="K1181" s="325">
        <v>0.8</v>
      </c>
      <c r="L1181" s="325">
        <v>5.6</v>
      </c>
      <c r="M1181" s="325">
        <v>4.9</v>
      </c>
      <c r="N1181" s="325">
        <v>0.4</v>
      </c>
      <c r="O1181" s="325">
        <v>0.3</v>
      </c>
      <c r="P1181" s="325">
        <v>7.0</v>
      </c>
      <c r="Q1181" s="325">
        <v>30.0</v>
      </c>
      <c r="R1181" s="325">
        <v>0.34</v>
      </c>
      <c r="S1181" s="325">
        <v>0.84</v>
      </c>
      <c r="T1181" s="325"/>
      <c r="U1181" s="325">
        <v>224.0</v>
      </c>
      <c r="V1181" s="325">
        <v>0.02</v>
      </c>
      <c r="W1181" s="325">
        <v>0.1</v>
      </c>
      <c r="X1181" s="325">
        <v>0.89</v>
      </c>
      <c r="Y1181" s="325">
        <v>2.21</v>
      </c>
      <c r="Z1181" s="325">
        <v>0.0</v>
      </c>
      <c r="AA1181" s="325">
        <v>197.0</v>
      </c>
      <c r="AB1181" s="325">
        <v>22.0</v>
      </c>
    </row>
    <row r="1182" ht="15.75" customHeight="1">
      <c r="A1182" s="325">
        <v>1180.0</v>
      </c>
      <c r="B1182" s="325" t="s">
        <v>4648</v>
      </c>
      <c r="C1182" s="325" t="s">
        <v>3796</v>
      </c>
      <c r="D1182" s="325" t="s">
        <v>5182</v>
      </c>
      <c r="E1182" s="325">
        <v>37.0</v>
      </c>
      <c r="F1182" s="325">
        <v>157.0</v>
      </c>
      <c r="G1182" s="325">
        <v>18.8</v>
      </c>
      <c r="H1182" s="325">
        <v>2.1</v>
      </c>
      <c r="I1182" s="325"/>
      <c r="J1182" s="325"/>
      <c r="K1182" s="325">
        <v>0.7</v>
      </c>
      <c r="L1182" s="325">
        <v>6.0</v>
      </c>
      <c r="M1182" s="325">
        <v>5.1</v>
      </c>
      <c r="N1182" s="325">
        <v>0.5</v>
      </c>
      <c r="O1182" s="325">
        <v>0.2</v>
      </c>
      <c r="P1182" s="325">
        <v>8.0</v>
      </c>
      <c r="Q1182" s="325">
        <v>29.0</v>
      </c>
      <c r="R1182" s="325">
        <v>0.31</v>
      </c>
      <c r="S1182" s="325">
        <v>0.76</v>
      </c>
      <c r="T1182" s="325"/>
      <c r="U1182" s="325">
        <v>215.0</v>
      </c>
      <c r="V1182" s="325">
        <v>0.02</v>
      </c>
      <c r="W1182" s="325">
        <v>0.09</v>
      </c>
      <c r="X1182" s="325">
        <v>0.83</v>
      </c>
      <c r="Y1182" s="325">
        <v>2.62</v>
      </c>
      <c r="Z1182" s="325">
        <v>0.0</v>
      </c>
      <c r="AA1182" s="325">
        <v>144.0</v>
      </c>
      <c r="AB1182" s="325">
        <v>19.0</v>
      </c>
    </row>
    <row r="1183" ht="15.75" customHeight="1">
      <c r="A1183" s="325">
        <v>1181.0</v>
      </c>
      <c r="B1183" s="325" t="s">
        <v>3500</v>
      </c>
      <c r="C1183" s="325" t="s">
        <v>3499</v>
      </c>
      <c r="D1183" s="325" t="s">
        <v>5182</v>
      </c>
      <c r="E1183" s="325">
        <v>61.0</v>
      </c>
      <c r="F1183" s="325">
        <v>255.0</v>
      </c>
      <c r="G1183" s="325">
        <v>42.9</v>
      </c>
      <c r="H1183" s="325">
        <v>3.1</v>
      </c>
      <c r="I1183" s="325"/>
      <c r="J1183" s="325"/>
      <c r="K1183" s="325">
        <v>1.4</v>
      </c>
      <c r="L1183" s="325">
        <v>11.0</v>
      </c>
      <c r="M1183" s="325">
        <v>8.5</v>
      </c>
      <c r="N1183" s="325">
        <v>2.1</v>
      </c>
      <c r="O1183" s="325">
        <v>0.6</v>
      </c>
      <c r="P1183" s="325">
        <v>19.0</v>
      </c>
      <c r="Q1183" s="325">
        <v>64.0</v>
      </c>
      <c r="R1183" s="325">
        <v>0.73</v>
      </c>
      <c r="S1183" s="325">
        <v>1.93</v>
      </c>
      <c r="T1183" s="325"/>
      <c r="U1183" s="325">
        <v>476.0</v>
      </c>
      <c r="V1183" s="325">
        <v>0.05</v>
      </c>
      <c r="W1183" s="325">
        <v>0.19</v>
      </c>
      <c r="X1183" s="325">
        <v>1.62</v>
      </c>
      <c r="Y1183" s="325">
        <v>5.02</v>
      </c>
      <c r="Z1183" s="325">
        <v>0.0</v>
      </c>
      <c r="AA1183" s="325">
        <v>348.0</v>
      </c>
      <c r="AB1183" s="325">
        <v>43.0</v>
      </c>
    </row>
    <row r="1184" ht="15.75" customHeight="1">
      <c r="A1184" s="325">
        <v>1182.0</v>
      </c>
      <c r="B1184" s="325" t="s">
        <v>4007</v>
      </c>
      <c r="C1184" s="325" t="s">
        <v>3499</v>
      </c>
      <c r="D1184" s="325" t="s">
        <v>5182</v>
      </c>
      <c r="E1184" s="325">
        <v>38.0</v>
      </c>
      <c r="F1184" s="325">
        <v>159.0</v>
      </c>
      <c r="G1184" s="325">
        <v>21.0</v>
      </c>
      <c r="H1184" s="325">
        <v>2.0</v>
      </c>
      <c r="I1184" s="325"/>
      <c r="J1184" s="325"/>
      <c r="K1184" s="325">
        <v>0.7</v>
      </c>
      <c r="L1184" s="325">
        <v>7.1</v>
      </c>
      <c r="M1184" s="325">
        <v>5.7</v>
      </c>
      <c r="N1184" s="325">
        <v>1.3</v>
      </c>
      <c r="O1184" s="325">
        <v>0.4</v>
      </c>
      <c r="P1184" s="325">
        <v>10.0</v>
      </c>
      <c r="Q1184" s="325">
        <v>41.0</v>
      </c>
      <c r="R1184" s="325">
        <v>0.42</v>
      </c>
      <c r="S1184" s="325">
        <v>1.12</v>
      </c>
      <c r="T1184" s="325"/>
      <c r="U1184" s="325">
        <v>172.0</v>
      </c>
      <c r="V1184" s="325">
        <v>0.03</v>
      </c>
      <c r="W1184" s="325">
        <v>0.09</v>
      </c>
      <c r="X1184" s="325">
        <v>0.97</v>
      </c>
      <c r="Y1184" s="325">
        <v>2.25</v>
      </c>
      <c r="Z1184" s="325">
        <v>0.0</v>
      </c>
      <c r="AA1184" s="325">
        <v>197.0</v>
      </c>
      <c r="AB1184" s="325">
        <v>16.0</v>
      </c>
    </row>
    <row r="1185" ht="15.75" customHeight="1">
      <c r="A1185" s="325">
        <v>1183.0</v>
      </c>
      <c r="B1185" s="325" t="s">
        <v>4368</v>
      </c>
      <c r="C1185" s="325" t="s">
        <v>3499</v>
      </c>
      <c r="D1185" s="325" t="s">
        <v>5182</v>
      </c>
      <c r="E1185" s="325">
        <v>61.0</v>
      </c>
      <c r="F1185" s="325">
        <v>256.0</v>
      </c>
      <c r="G1185" s="325">
        <v>33.7</v>
      </c>
      <c r="H1185" s="325">
        <v>2.4</v>
      </c>
      <c r="I1185" s="325"/>
      <c r="J1185" s="325"/>
      <c r="K1185" s="325">
        <v>1.0</v>
      </c>
      <c r="L1185" s="325">
        <v>12.5</v>
      </c>
      <c r="M1185" s="325">
        <v>10.3</v>
      </c>
      <c r="N1185" s="325">
        <v>2.1</v>
      </c>
      <c r="O1185" s="325">
        <v>0.5</v>
      </c>
      <c r="P1185" s="325">
        <v>12.0</v>
      </c>
      <c r="Q1185" s="325">
        <v>58.0</v>
      </c>
      <c r="R1185" s="325">
        <v>0.61</v>
      </c>
      <c r="S1185" s="325">
        <v>1.62</v>
      </c>
      <c r="T1185" s="325"/>
      <c r="U1185" s="325">
        <v>321.0</v>
      </c>
      <c r="V1185" s="325">
        <v>0.05</v>
      </c>
      <c r="W1185" s="325">
        <v>0.14</v>
      </c>
      <c r="X1185" s="325">
        <v>1.31</v>
      </c>
      <c r="Y1185" s="325">
        <v>5.21</v>
      </c>
      <c r="Z1185" s="325">
        <v>0.0</v>
      </c>
      <c r="AA1185" s="325">
        <v>137.0</v>
      </c>
      <c r="AB1185" s="325">
        <v>25.0</v>
      </c>
    </row>
    <row r="1186" ht="15.75" customHeight="1">
      <c r="A1186" s="325">
        <v>1184.0</v>
      </c>
      <c r="B1186" s="325" t="s">
        <v>4649</v>
      </c>
      <c r="C1186" s="325" t="s">
        <v>3499</v>
      </c>
      <c r="D1186" s="325" t="s">
        <v>5182</v>
      </c>
      <c r="E1186" s="325">
        <v>34.0</v>
      </c>
      <c r="F1186" s="325">
        <v>144.0</v>
      </c>
      <c r="G1186" s="325">
        <v>23.1</v>
      </c>
      <c r="H1186" s="325">
        <v>1.8</v>
      </c>
      <c r="I1186" s="325"/>
      <c r="J1186" s="325"/>
      <c r="K1186" s="325">
        <v>0.6</v>
      </c>
      <c r="L1186" s="325">
        <v>6.0</v>
      </c>
      <c r="M1186" s="325">
        <v>5.1</v>
      </c>
      <c r="N1186" s="325">
        <v>0.8</v>
      </c>
      <c r="O1186" s="325">
        <v>0.3</v>
      </c>
      <c r="P1186" s="325">
        <v>10.0</v>
      </c>
      <c r="Q1186" s="325">
        <v>34.0</v>
      </c>
      <c r="R1186" s="325">
        <v>0.33</v>
      </c>
      <c r="S1186" s="325">
        <v>0.84</v>
      </c>
      <c r="T1186" s="325"/>
      <c r="U1186" s="325">
        <v>159.0</v>
      </c>
      <c r="V1186" s="325">
        <v>0.03</v>
      </c>
      <c r="W1186" s="325">
        <v>0.08</v>
      </c>
      <c r="X1186" s="325">
        <v>0.87</v>
      </c>
      <c r="Y1186" s="325">
        <v>2.42</v>
      </c>
      <c r="Z1186" s="325">
        <v>0.0</v>
      </c>
      <c r="AA1186" s="325">
        <v>206.0</v>
      </c>
      <c r="AB1186" s="325">
        <v>18.0</v>
      </c>
    </row>
    <row r="1187" ht="15.75" customHeight="1">
      <c r="A1187" s="325">
        <v>1185.0</v>
      </c>
      <c r="B1187" s="325" t="s">
        <v>3502</v>
      </c>
      <c r="C1187" s="325" t="s">
        <v>3501</v>
      </c>
      <c r="D1187" s="325" t="s">
        <v>5182</v>
      </c>
      <c r="E1187" s="325">
        <v>17.0</v>
      </c>
      <c r="F1187" s="325">
        <v>71.0</v>
      </c>
      <c r="G1187" s="325">
        <v>16.0</v>
      </c>
      <c r="H1187" s="325">
        <v>0.8</v>
      </c>
      <c r="I1187" s="325"/>
      <c r="J1187" s="325"/>
      <c r="K1187" s="325">
        <v>0.1</v>
      </c>
      <c r="L1187" s="325">
        <v>3.8</v>
      </c>
      <c r="M1187" s="325">
        <v>3.2</v>
      </c>
      <c r="N1187" s="325">
        <v>0.6</v>
      </c>
      <c r="O1187" s="325">
        <v>0.2</v>
      </c>
      <c r="P1187" s="325">
        <v>7.0</v>
      </c>
      <c r="Q1187" s="325">
        <v>18.0</v>
      </c>
      <c r="R1187" s="325">
        <v>0.19</v>
      </c>
      <c r="S1187" s="325">
        <v>0.4</v>
      </c>
      <c r="T1187" s="325"/>
      <c r="U1187" s="325">
        <v>17.0</v>
      </c>
      <c r="V1187" s="325">
        <v>0.01</v>
      </c>
      <c r="W1187" s="325">
        <v>0.02</v>
      </c>
      <c r="X1187" s="325">
        <v>0.34</v>
      </c>
      <c r="Y1187" s="325">
        <v>1.36</v>
      </c>
      <c r="Z1187" s="325">
        <v>0.0</v>
      </c>
      <c r="AA1187" s="325">
        <v>126.0</v>
      </c>
      <c r="AB1187" s="325">
        <v>5.0</v>
      </c>
    </row>
    <row r="1188" ht="15.75" customHeight="1">
      <c r="A1188" s="325">
        <v>1186.0</v>
      </c>
      <c r="B1188" s="325" t="s">
        <v>3798</v>
      </c>
      <c r="C1188" s="325" t="s">
        <v>3501</v>
      </c>
      <c r="D1188" s="325" t="s">
        <v>5182</v>
      </c>
      <c r="E1188" s="325">
        <v>22.0</v>
      </c>
      <c r="F1188" s="325">
        <v>93.0</v>
      </c>
      <c r="G1188" s="325">
        <v>12.2</v>
      </c>
      <c r="H1188" s="325">
        <v>1.1</v>
      </c>
      <c r="I1188" s="325"/>
      <c r="J1188" s="325"/>
      <c r="K1188" s="325">
        <v>0.2</v>
      </c>
      <c r="L1188" s="325">
        <v>5.2</v>
      </c>
      <c r="M1188" s="325">
        <v>3.9</v>
      </c>
      <c r="N1188" s="325">
        <v>1.1</v>
      </c>
      <c r="O1188" s="325">
        <v>0.3</v>
      </c>
      <c r="P1188" s="325">
        <v>8.0</v>
      </c>
      <c r="Q1188" s="325">
        <v>28.0</v>
      </c>
      <c r="R1188" s="325">
        <v>0.35</v>
      </c>
      <c r="S1188" s="325">
        <v>0.77</v>
      </c>
      <c r="T1188" s="325"/>
      <c r="U1188" s="325">
        <v>11.0</v>
      </c>
      <c r="V1188" s="325">
        <v>0.02</v>
      </c>
      <c r="W1188" s="325">
        <v>0.02</v>
      </c>
      <c r="X1188" s="325">
        <v>0.44</v>
      </c>
      <c r="Y1188" s="325">
        <v>0.74</v>
      </c>
      <c r="Z1188" s="325">
        <v>0.0</v>
      </c>
      <c r="AA1188" s="325">
        <v>53.0</v>
      </c>
      <c r="AB1188" s="325">
        <v>4.0</v>
      </c>
    </row>
    <row r="1189" ht="15.75" customHeight="1">
      <c r="A1189" s="325">
        <v>1187.0</v>
      </c>
      <c r="B1189" s="325" t="s">
        <v>4008</v>
      </c>
      <c r="C1189" s="325" t="s">
        <v>3501</v>
      </c>
      <c r="D1189" s="325" t="s">
        <v>5182</v>
      </c>
      <c r="E1189" s="325">
        <v>28.0</v>
      </c>
      <c r="F1189" s="325">
        <v>119.0</v>
      </c>
      <c r="G1189" s="325">
        <v>19.0</v>
      </c>
      <c r="H1189" s="325">
        <v>1.5</v>
      </c>
      <c r="I1189" s="325"/>
      <c r="J1189" s="325"/>
      <c r="K1189" s="325">
        <v>0.3</v>
      </c>
      <c r="L1189" s="325">
        <v>6.1</v>
      </c>
      <c r="M1189" s="325">
        <v>4.8</v>
      </c>
      <c r="N1189" s="325">
        <v>1.1</v>
      </c>
      <c r="O1189" s="325">
        <v>0.3</v>
      </c>
      <c r="P1189" s="325">
        <v>11.0</v>
      </c>
      <c r="Q1189" s="325">
        <v>31.0</v>
      </c>
      <c r="R1189" s="325">
        <v>0.33</v>
      </c>
      <c r="S1189" s="325">
        <v>0.76</v>
      </c>
      <c r="T1189" s="325"/>
      <c r="U1189" s="325">
        <v>45.0</v>
      </c>
      <c r="V1189" s="325">
        <v>0.02</v>
      </c>
      <c r="W1189" s="325">
        <v>0.04</v>
      </c>
      <c r="X1189" s="325">
        <v>0.56</v>
      </c>
      <c r="Y1189" s="325">
        <v>1.75</v>
      </c>
      <c r="Z1189" s="325">
        <v>0.0</v>
      </c>
      <c r="AA1189" s="325">
        <v>181.0</v>
      </c>
      <c r="AB1189" s="325">
        <v>8.0</v>
      </c>
    </row>
    <row r="1190" ht="15.75" customHeight="1">
      <c r="A1190" s="325">
        <v>1188.0</v>
      </c>
      <c r="B1190" s="325" t="s">
        <v>4369</v>
      </c>
      <c r="C1190" s="325" t="s">
        <v>3501</v>
      </c>
      <c r="D1190" s="325" t="s">
        <v>5182</v>
      </c>
      <c r="E1190" s="325">
        <v>33.0</v>
      </c>
      <c r="F1190" s="325">
        <v>140.0</v>
      </c>
      <c r="G1190" s="325">
        <v>20.6</v>
      </c>
      <c r="H1190" s="325">
        <v>1.9</v>
      </c>
      <c r="I1190" s="325"/>
      <c r="J1190" s="325"/>
      <c r="K1190" s="325">
        <v>0.5</v>
      </c>
      <c r="L1190" s="325">
        <v>6.4</v>
      </c>
      <c r="M1190" s="325">
        <v>4.8</v>
      </c>
      <c r="N1190" s="325">
        <v>1.3</v>
      </c>
      <c r="O1190" s="325">
        <v>0.3</v>
      </c>
      <c r="P1190" s="325">
        <v>10.0</v>
      </c>
      <c r="Q1190" s="325">
        <v>38.0</v>
      </c>
      <c r="R1190" s="325">
        <v>0.47</v>
      </c>
      <c r="S1190" s="325">
        <v>1.05</v>
      </c>
      <c r="T1190" s="325"/>
      <c r="U1190" s="325">
        <v>140.0</v>
      </c>
      <c r="V1190" s="325">
        <v>0.03</v>
      </c>
      <c r="W1190" s="325">
        <v>0.07</v>
      </c>
      <c r="X1190" s="325">
        <v>0.81</v>
      </c>
      <c r="Y1190" s="325">
        <v>2.19</v>
      </c>
      <c r="Z1190" s="325">
        <v>0.0</v>
      </c>
      <c r="AA1190" s="325">
        <v>167.0</v>
      </c>
      <c r="AB1190" s="325">
        <v>14.0</v>
      </c>
    </row>
    <row r="1191" ht="15.75" customHeight="1">
      <c r="A1191" s="325">
        <v>1189.0</v>
      </c>
      <c r="B1191" s="325" t="s">
        <v>4650</v>
      </c>
      <c r="C1191" s="325" t="s">
        <v>3501</v>
      </c>
      <c r="D1191" s="325" t="s">
        <v>5182</v>
      </c>
      <c r="E1191" s="325">
        <v>26.0</v>
      </c>
      <c r="F1191" s="325">
        <v>111.0</v>
      </c>
      <c r="G1191" s="325">
        <v>18.7</v>
      </c>
      <c r="H1191" s="325">
        <v>1.2</v>
      </c>
      <c r="I1191" s="325"/>
      <c r="J1191" s="325"/>
      <c r="K1191" s="325">
        <v>0.2</v>
      </c>
      <c r="L1191" s="325">
        <v>6.0</v>
      </c>
      <c r="M1191" s="325">
        <v>4.7</v>
      </c>
      <c r="N1191" s="325">
        <v>1.1</v>
      </c>
      <c r="O1191" s="325">
        <v>0.3</v>
      </c>
      <c r="P1191" s="325">
        <v>10.0</v>
      </c>
      <c r="Q1191" s="325">
        <v>27.0</v>
      </c>
      <c r="R1191" s="325">
        <v>0.29</v>
      </c>
      <c r="S1191" s="325">
        <v>0.7</v>
      </c>
      <c r="T1191" s="325"/>
      <c r="U1191" s="325">
        <v>29.0</v>
      </c>
      <c r="V1191" s="325">
        <v>0.02</v>
      </c>
      <c r="W1191" s="325">
        <v>0.03</v>
      </c>
      <c r="X1191" s="325">
        <v>0.43</v>
      </c>
      <c r="Y1191" s="325">
        <v>1.72</v>
      </c>
      <c r="Z1191" s="325">
        <v>0.0</v>
      </c>
      <c r="AA1191" s="325">
        <v>229.0</v>
      </c>
      <c r="AB1191" s="325">
        <v>6.0</v>
      </c>
    </row>
    <row r="1192" ht="15.75" customHeight="1">
      <c r="A1192" s="325">
        <v>1190.0</v>
      </c>
      <c r="B1192" s="325" t="s">
        <v>4010</v>
      </c>
      <c r="C1192" s="325" t="s">
        <v>4009</v>
      </c>
      <c r="D1192" s="325" t="s">
        <v>5182</v>
      </c>
      <c r="E1192" s="325">
        <v>70.0</v>
      </c>
      <c r="F1192" s="325">
        <v>291.0</v>
      </c>
      <c r="G1192" s="325">
        <v>12.7</v>
      </c>
      <c r="H1192" s="325">
        <v>2.2</v>
      </c>
      <c r="I1192" s="325"/>
      <c r="J1192" s="325"/>
      <c r="K1192" s="325">
        <v>0.6</v>
      </c>
      <c r="L1192" s="325">
        <v>14.1</v>
      </c>
      <c r="M1192" s="325">
        <v>13.8</v>
      </c>
      <c r="N1192" s="325">
        <v>0.2</v>
      </c>
      <c r="O1192" s="325">
        <v>0.4</v>
      </c>
      <c r="P1192" s="325">
        <v>10.0</v>
      </c>
      <c r="Q1192" s="325">
        <v>53.0</v>
      </c>
      <c r="R1192" s="325">
        <v>0.26</v>
      </c>
      <c r="S1192" s="325">
        <v>0.76</v>
      </c>
      <c r="T1192" s="325"/>
      <c r="U1192" s="325">
        <v>1.0</v>
      </c>
      <c r="V1192" s="325">
        <v>0.05</v>
      </c>
      <c r="W1192" s="325">
        <v>0.04</v>
      </c>
      <c r="X1192" s="325">
        <v>0.71</v>
      </c>
      <c r="Y1192" s="325">
        <v>1.98</v>
      </c>
      <c r="Z1192" s="325">
        <v>0.0</v>
      </c>
      <c r="AA1192" s="325">
        <v>394.0</v>
      </c>
      <c r="AB1192" s="325">
        <v>0.0</v>
      </c>
    </row>
    <row r="1193" ht="15.75" customHeight="1">
      <c r="A1193" s="325">
        <v>1191.0</v>
      </c>
      <c r="B1193" s="325" t="s">
        <v>4370</v>
      </c>
      <c r="C1193" s="325" t="s">
        <v>4009</v>
      </c>
      <c r="D1193" s="325" t="s">
        <v>5182</v>
      </c>
      <c r="E1193" s="325">
        <v>54.0</v>
      </c>
      <c r="F1193" s="325">
        <v>225.0</v>
      </c>
      <c r="G1193" s="325">
        <v>9.0</v>
      </c>
      <c r="H1193" s="325">
        <v>1.6</v>
      </c>
      <c r="I1193" s="325"/>
      <c r="J1193" s="325"/>
      <c r="K1193" s="325">
        <v>0.3</v>
      </c>
      <c r="L1193" s="325">
        <v>11.4</v>
      </c>
      <c r="M1193" s="325">
        <v>11.2</v>
      </c>
      <c r="N1193" s="325">
        <v>0.1</v>
      </c>
      <c r="O1193" s="325">
        <v>0.2</v>
      </c>
      <c r="P1193" s="325">
        <v>9.0</v>
      </c>
      <c r="Q1193" s="325">
        <v>26.0</v>
      </c>
      <c r="R1193" s="325">
        <v>0.03</v>
      </c>
      <c r="S1193" s="325">
        <v>0.68</v>
      </c>
      <c r="T1193" s="325"/>
      <c r="U1193" s="325">
        <v>1.0</v>
      </c>
      <c r="V1193" s="325">
        <v>0.02</v>
      </c>
      <c r="W1193" s="325">
        <v>0.02</v>
      </c>
      <c r="X1193" s="325">
        <v>0.37</v>
      </c>
      <c r="Y1193" s="325">
        <v>0.2</v>
      </c>
      <c r="Z1193" s="325">
        <v>0.0</v>
      </c>
      <c r="AA1193" s="325">
        <v>99.0</v>
      </c>
      <c r="AB1193" s="325">
        <v>0.0</v>
      </c>
    </row>
    <row r="1194" ht="15.75" customHeight="1">
      <c r="A1194" s="325">
        <v>1192.0</v>
      </c>
      <c r="B1194" s="325" t="s">
        <v>4651</v>
      </c>
      <c r="C1194" s="325" t="s">
        <v>4009</v>
      </c>
      <c r="D1194" s="325" t="s">
        <v>5182</v>
      </c>
      <c r="E1194" s="325">
        <v>45.0</v>
      </c>
      <c r="F1194" s="325">
        <v>186.0</v>
      </c>
      <c r="G1194" s="325">
        <v>8.4</v>
      </c>
      <c r="H1194" s="325">
        <v>2.7</v>
      </c>
      <c r="I1194" s="325"/>
      <c r="J1194" s="325"/>
      <c r="K1194" s="325">
        <v>0.8</v>
      </c>
      <c r="L1194" s="325">
        <v>6.7</v>
      </c>
      <c r="M1194" s="325">
        <v>6.7</v>
      </c>
      <c r="N1194" s="325">
        <v>0.0</v>
      </c>
      <c r="O1194" s="325">
        <v>0.2</v>
      </c>
      <c r="P1194" s="325">
        <v>8.0</v>
      </c>
      <c r="Q1194" s="325">
        <v>28.0</v>
      </c>
      <c r="R1194" s="325">
        <v>0.23</v>
      </c>
      <c r="S1194" s="325">
        <v>0.56</v>
      </c>
      <c r="T1194" s="325"/>
      <c r="U1194" s="325">
        <v>1.0</v>
      </c>
      <c r="V1194" s="325">
        <v>0.03</v>
      </c>
      <c r="W1194" s="325">
        <v>0.02</v>
      </c>
      <c r="X1194" s="325">
        <v>0.53</v>
      </c>
      <c r="Y1194" s="325">
        <v>0.25</v>
      </c>
      <c r="Z1194" s="325">
        <v>0.0</v>
      </c>
      <c r="AA1194" s="325">
        <v>133.0</v>
      </c>
      <c r="AB1194" s="325">
        <v>7.0</v>
      </c>
    </row>
    <row r="1195" ht="15.75" customHeight="1">
      <c r="A1195" s="325">
        <v>1193.0</v>
      </c>
      <c r="B1195" s="325" t="s">
        <v>4012</v>
      </c>
      <c r="C1195" s="325" t="s">
        <v>4011</v>
      </c>
      <c r="D1195" s="325" t="s">
        <v>5182</v>
      </c>
      <c r="E1195" s="325">
        <v>38.0</v>
      </c>
      <c r="F1195" s="325">
        <v>160.0</v>
      </c>
      <c r="G1195" s="325">
        <v>6.9</v>
      </c>
      <c r="H1195" s="325">
        <v>1.5</v>
      </c>
      <c r="I1195" s="325"/>
      <c r="J1195" s="325"/>
      <c r="K1195" s="325">
        <v>0.4</v>
      </c>
      <c r="L1195" s="325">
        <v>7.1</v>
      </c>
      <c r="M1195" s="325">
        <v>7.1</v>
      </c>
      <c r="N1195" s="325">
        <v>0.1</v>
      </c>
      <c r="O1195" s="325">
        <v>0.2</v>
      </c>
      <c r="P1195" s="325">
        <v>4.0</v>
      </c>
      <c r="Q1195" s="325">
        <v>24.0</v>
      </c>
      <c r="R1195" s="325">
        <v>0.23</v>
      </c>
      <c r="S1195" s="325">
        <v>0.41</v>
      </c>
      <c r="T1195" s="325"/>
      <c r="U1195" s="325">
        <v>0.0</v>
      </c>
      <c r="V1195" s="325">
        <v>0.02</v>
      </c>
      <c r="W1195" s="325">
        <v>0.01</v>
      </c>
      <c r="X1195" s="325">
        <v>0.53</v>
      </c>
      <c r="Y1195" s="325">
        <v>0.51</v>
      </c>
      <c r="Z1195" s="325">
        <v>0.0</v>
      </c>
      <c r="AA1195" s="325">
        <v>255.0</v>
      </c>
      <c r="AB1195" s="325">
        <v>0.0</v>
      </c>
    </row>
    <row r="1196" ht="15.75" customHeight="1">
      <c r="A1196" s="325">
        <v>1194.0</v>
      </c>
      <c r="B1196" s="325" t="s">
        <v>3800</v>
      </c>
      <c r="C1196" s="325" t="s">
        <v>3799</v>
      </c>
      <c r="D1196" s="325" t="s">
        <v>5182</v>
      </c>
      <c r="E1196" s="325">
        <v>95.0</v>
      </c>
      <c r="F1196" s="325">
        <v>396.0</v>
      </c>
      <c r="G1196" s="325">
        <v>82.5</v>
      </c>
      <c r="H1196" s="325">
        <v>1.7</v>
      </c>
      <c r="I1196" s="325"/>
      <c r="J1196" s="325"/>
      <c r="K1196" s="325">
        <v>6.0</v>
      </c>
      <c r="L1196" s="325">
        <v>8.7</v>
      </c>
      <c r="M1196" s="325">
        <v>6.1</v>
      </c>
      <c r="N1196" s="325">
        <v>0.7</v>
      </c>
      <c r="O1196" s="325">
        <v>0.8</v>
      </c>
      <c r="P1196" s="325">
        <v>21.0</v>
      </c>
      <c r="Q1196" s="325">
        <v>47.0</v>
      </c>
      <c r="R1196" s="325">
        <v>0.1</v>
      </c>
      <c r="S1196" s="325">
        <v>0.8</v>
      </c>
      <c r="T1196" s="325"/>
      <c r="U1196" s="325">
        <v>29.0</v>
      </c>
      <c r="V1196" s="325">
        <v>0.06</v>
      </c>
      <c r="W1196" s="325">
        <v>0.07</v>
      </c>
      <c r="X1196" s="325">
        <v>1.05</v>
      </c>
      <c r="Y1196" s="325">
        <v>7.28</v>
      </c>
      <c r="Z1196" s="325">
        <v>0.0</v>
      </c>
      <c r="AA1196" s="325">
        <v>101.0</v>
      </c>
      <c r="AB1196" s="325">
        <v>1.0</v>
      </c>
    </row>
    <row r="1197" ht="15.75" customHeight="1">
      <c r="A1197" s="325">
        <v>1195.0</v>
      </c>
      <c r="B1197" s="325" t="s">
        <v>4013</v>
      </c>
      <c r="C1197" s="325" t="s">
        <v>3799</v>
      </c>
      <c r="D1197" s="325" t="s">
        <v>5182</v>
      </c>
      <c r="E1197" s="325">
        <v>59.0</v>
      </c>
      <c r="F1197" s="325">
        <v>245.0</v>
      </c>
      <c r="G1197" s="325">
        <v>26.5</v>
      </c>
      <c r="H1197" s="325">
        <v>4.6</v>
      </c>
      <c r="I1197" s="325"/>
      <c r="J1197" s="325"/>
      <c r="K1197" s="325">
        <v>0.4</v>
      </c>
      <c r="L1197" s="325">
        <v>8.9</v>
      </c>
      <c r="M1197" s="325">
        <v>8.6</v>
      </c>
      <c r="N1197" s="325">
        <v>0.3</v>
      </c>
      <c r="O1197" s="325">
        <v>0.4</v>
      </c>
      <c r="P1197" s="325">
        <v>5.0</v>
      </c>
      <c r="Q1197" s="325">
        <v>50.0</v>
      </c>
      <c r="R1197" s="325">
        <v>0.82</v>
      </c>
      <c r="S1197" s="325">
        <v>0.81</v>
      </c>
      <c r="T1197" s="325"/>
      <c r="U1197" s="325">
        <v>0.0</v>
      </c>
      <c r="V1197" s="325">
        <v>0.03</v>
      </c>
      <c r="W1197" s="325">
        <v>0.04</v>
      </c>
      <c r="X1197" s="325">
        <v>1.49</v>
      </c>
      <c r="Y1197" s="325">
        <v>1.89</v>
      </c>
      <c r="Z1197" s="325">
        <v>0.0</v>
      </c>
      <c r="AA1197" s="325">
        <v>133.0</v>
      </c>
      <c r="AB1197" s="325">
        <v>0.0</v>
      </c>
    </row>
    <row r="1198" ht="15.75" customHeight="1">
      <c r="A1198" s="325">
        <v>1196.0</v>
      </c>
      <c r="B1198" s="325" t="s">
        <v>3504</v>
      </c>
      <c r="C1198" s="325" t="s">
        <v>3503</v>
      </c>
      <c r="D1198" s="325" t="s">
        <v>5182</v>
      </c>
      <c r="E1198" s="325">
        <v>51.0</v>
      </c>
      <c r="F1198" s="325">
        <v>215.0</v>
      </c>
      <c r="G1198" s="325">
        <v>24.9</v>
      </c>
      <c r="H1198" s="325">
        <v>1.9</v>
      </c>
      <c r="I1198" s="325"/>
      <c r="J1198" s="325"/>
      <c r="K1198" s="325">
        <v>0.4</v>
      </c>
      <c r="L1198" s="325">
        <v>10.1</v>
      </c>
      <c r="M1198" s="325">
        <v>9.5</v>
      </c>
      <c r="N1198" s="325">
        <v>0.6</v>
      </c>
      <c r="O1198" s="325">
        <v>0.3</v>
      </c>
      <c r="P1198" s="325">
        <v>10.0</v>
      </c>
      <c r="Q1198" s="325">
        <v>37.0</v>
      </c>
      <c r="R1198" s="325">
        <v>0.19</v>
      </c>
      <c r="S1198" s="325">
        <v>0.3</v>
      </c>
      <c r="T1198" s="325"/>
      <c r="U1198" s="325">
        <v>33.0</v>
      </c>
      <c r="V1198" s="325">
        <v>0.03</v>
      </c>
      <c r="W1198" s="325">
        <v>0.03</v>
      </c>
      <c r="X1198" s="325">
        <v>0.47</v>
      </c>
      <c r="Y1198" s="325">
        <v>2.79</v>
      </c>
      <c r="Z1198" s="325">
        <v>0.0</v>
      </c>
      <c r="AA1198" s="325">
        <v>184.0</v>
      </c>
      <c r="AB1198" s="325">
        <v>6.0</v>
      </c>
    </row>
    <row r="1199" ht="15.75" customHeight="1">
      <c r="A1199" s="325">
        <v>1197.0</v>
      </c>
      <c r="B1199" s="325" t="s">
        <v>4014</v>
      </c>
      <c r="C1199" s="325" t="s">
        <v>3503</v>
      </c>
      <c r="D1199" s="325" t="s">
        <v>5182</v>
      </c>
      <c r="E1199" s="325">
        <v>36.0</v>
      </c>
      <c r="F1199" s="325">
        <v>150.0</v>
      </c>
      <c r="G1199" s="325">
        <v>3.8</v>
      </c>
      <c r="H1199" s="325">
        <v>1.3</v>
      </c>
      <c r="I1199" s="325"/>
      <c r="J1199" s="325"/>
      <c r="K1199" s="325">
        <v>0.2</v>
      </c>
      <c r="L1199" s="325">
        <v>7.0</v>
      </c>
      <c r="M1199" s="325">
        <v>7.0</v>
      </c>
      <c r="N1199" s="325">
        <v>0.0</v>
      </c>
      <c r="O1199" s="325">
        <v>0.1</v>
      </c>
      <c r="P1199" s="325">
        <v>2.0</v>
      </c>
      <c r="Q1199" s="325">
        <v>22.0</v>
      </c>
      <c r="R1199" s="325">
        <v>0.14</v>
      </c>
      <c r="S1199" s="325">
        <v>0.16</v>
      </c>
      <c r="T1199" s="325"/>
      <c r="U1199" s="325">
        <v>0.0</v>
      </c>
      <c r="V1199" s="325">
        <v>0.01</v>
      </c>
      <c r="W1199" s="325">
        <v>0.0</v>
      </c>
      <c r="X1199" s="325">
        <v>0.2</v>
      </c>
      <c r="Y1199" s="325">
        <v>0.22</v>
      </c>
      <c r="Z1199" s="325">
        <v>0.0</v>
      </c>
      <c r="AA1199" s="325">
        <v>35.0</v>
      </c>
      <c r="AB1199" s="325">
        <v>0.0</v>
      </c>
    </row>
    <row r="1200" ht="15.75" customHeight="1">
      <c r="A1200" s="325">
        <v>1198.0</v>
      </c>
      <c r="B1200" s="325" t="s">
        <v>3506</v>
      </c>
      <c r="C1200" s="325" t="s">
        <v>3505</v>
      </c>
      <c r="D1200" s="325" t="s">
        <v>5182</v>
      </c>
      <c r="E1200" s="325">
        <v>38.0</v>
      </c>
      <c r="F1200" s="325">
        <v>159.0</v>
      </c>
      <c r="G1200" s="325">
        <v>20.0</v>
      </c>
      <c r="H1200" s="325">
        <v>2.3</v>
      </c>
      <c r="I1200" s="325"/>
      <c r="J1200" s="325"/>
      <c r="K1200" s="325">
        <v>0.6</v>
      </c>
      <c r="L1200" s="325">
        <v>6.3</v>
      </c>
      <c r="M1200" s="325">
        <v>5.6</v>
      </c>
      <c r="N1200" s="325">
        <v>0.5</v>
      </c>
      <c r="O1200" s="325">
        <v>0.3</v>
      </c>
      <c r="P1200" s="325">
        <v>9.0</v>
      </c>
      <c r="Q1200" s="325">
        <v>29.0</v>
      </c>
      <c r="R1200" s="325">
        <v>0.29</v>
      </c>
      <c r="S1200" s="325">
        <v>0.68</v>
      </c>
      <c r="T1200" s="325"/>
      <c r="U1200" s="325">
        <v>161.0</v>
      </c>
      <c r="V1200" s="325">
        <v>0.02</v>
      </c>
      <c r="W1200" s="325">
        <v>0.07</v>
      </c>
      <c r="X1200" s="325">
        <v>0.85</v>
      </c>
      <c r="Y1200" s="325">
        <v>2.22</v>
      </c>
      <c r="Z1200" s="325">
        <v>0.0</v>
      </c>
      <c r="AA1200" s="325">
        <v>190.0</v>
      </c>
      <c r="AB1200" s="325">
        <v>15.0</v>
      </c>
    </row>
    <row r="1201" ht="15.75" customHeight="1">
      <c r="A1201" s="325">
        <v>1199.0</v>
      </c>
      <c r="B1201" s="325" t="s">
        <v>3801</v>
      </c>
      <c r="C1201" s="325" t="s">
        <v>3505</v>
      </c>
      <c r="D1201" s="325" t="s">
        <v>5182</v>
      </c>
      <c r="E1201" s="325">
        <v>34.0</v>
      </c>
      <c r="F1201" s="325">
        <v>142.0</v>
      </c>
      <c r="G1201" s="325">
        <v>19.2</v>
      </c>
      <c r="H1201" s="325">
        <v>2.0</v>
      </c>
      <c r="I1201" s="325"/>
      <c r="J1201" s="325"/>
      <c r="K1201" s="325">
        <v>0.7</v>
      </c>
      <c r="L1201" s="325">
        <v>5.2</v>
      </c>
      <c r="M1201" s="325">
        <v>4.6</v>
      </c>
      <c r="N1201" s="325">
        <v>0.4</v>
      </c>
      <c r="O1201" s="325">
        <v>0.2</v>
      </c>
      <c r="P1201" s="325">
        <v>9.0</v>
      </c>
      <c r="Q1201" s="325">
        <v>26.0</v>
      </c>
      <c r="R1201" s="325">
        <v>0.28</v>
      </c>
      <c r="S1201" s="325">
        <v>0.69</v>
      </c>
      <c r="T1201" s="325"/>
      <c r="U1201" s="325">
        <v>190.0</v>
      </c>
      <c r="V1201" s="325">
        <v>0.02</v>
      </c>
      <c r="W1201" s="325">
        <v>0.08</v>
      </c>
      <c r="X1201" s="325">
        <v>0.76</v>
      </c>
      <c r="Y1201" s="325">
        <v>2.93</v>
      </c>
      <c r="Z1201" s="325">
        <v>0.0</v>
      </c>
      <c r="AA1201" s="325">
        <v>265.0</v>
      </c>
      <c r="AB1201" s="325">
        <v>19.0</v>
      </c>
    </row>
    <row r="1202" ht="15.75" customHeight="1">
      <c r="A1202" s="325">
        <v>1200.0</v>
      </c>
      <c r="B1202" s="325" t="s">
        <v>4015</v>
      </c>
      <c r="C1202" s="325" t="s">
        <v>3505</v>
      </c>
      <c r="D1202" s="325" t="s">
        <v>5182</v>
      </c>
      <c r="E1202" s="325">
        <v>48.0</v>
      </c>
      <c r="F1202" s="325">
        <v>201.0</v>
      </c>
      <c r="G1202" s="325">
        <v>20.6</v>
      </c>
      <c r="H1202" s="325">
        <v>2.6</v>
      </c>
      <c r="I1202" s="325"/>
      <c r="J1202" s="325"/>
      <c r="K1202" s="325">
        <v>1.0</v>
      </c>
      <c r="L1202" s="325">
        <v>7.6</v>
      </c>
      <c r="M1202" s="325">
        <v>6.7</v>
      </c>
      <c r="N1202" s="325">
        <v>0.5</v>
      </c>
      <c r="O1202" s="325">
        <v>1.0</v>
      </c>
      <c r="P1202" s="325">
        <v>11.0</v>
      </c>
      <c r="Q1202" s="325">
        <v>33.0</v>
      </c>
      <c r="R1202" s="325">
        <v>0.32</v>
      </c>
      <c r="S1202" s="325">
        <v>0.97</v>
      </c>
      <c r="T1202" s="325"/>
      <c r="U1202" s="325">
        <v>179.0</v>
      </c>
      <c r="V1202" s="325">
        <v>0.02</v>
      </c>
      <c r="W1202" s="325">
        <v>0.08</v>
      </c>
      <c r="X1202" s="325">
        <v>0.84</v>
      </c>
      <c r="Y1202" s="325">
        <v>2.21</v>
      </c>
      <c r="Z1202" s="325">
        <v>0.0</v>
      </c>
      <c r="AA1202" s="325">
        <v>150.0</v>
      </c>
      <c r="AB1202" s="325">
        <v>17.0</v>
      </c>
    </row>
    <row r="1203" ht="15.75" customHeight="1">
      <c r="A1203" s="325">
        <v>1201.0</v>
      </c>
      <c r="B1203" s="325" t="s">
        <v>4371</v>
      </c>
      <c r="C1203" s="325" t="s">
        <v>3505</v>
      </c>
      <c r="D1203" s="325" t="s">
        <v>5182</v>
      </c>
      <c r="E1203" s="325">
        <v>43.0</v>
      </c>
      <c r="F1203" s="325">
        <v>178.0</v>
      </c>
      <c r="G1203" s="325">
        <v>20.5</v>
      </c>
      <c r="H1203" s="325">
        <v>2.3</v>
      </c>
      <c r="I1203" s="325"/>
      <c r="J1203" s="325"/>
      <c r="K1203" s="325">
        <v>0.6</v>
      </c>
      <c r="L1203" s="325">
        <v>7.4</v>
      </c>
      <c r="M1203" s="325">
        <v>6.4</v>
      </c>
      <c r="N1203" s="325">
        <v>0.6</v>
      </c>
      <c r="O1203" s="325">
        <v>0.3</v>
      </c>
      <c r="P1203" s="325">
        <v>9.0</v>
      </c>
      <c r="Q1203" s="325">
        <v>31.0</v>
      </c>
      <c r="R1203" s="325">
        <v>0.33</v>
      </c>
      <c r="S1203" s="325">
        <v>0.84</v>
      </c>
      <c r="T1203" s="325"/>
      <c r="U1203" s="325">
        <v>172.0</v>
      </c>
      <c r="V1203" s="325">
        <v>0.03</v>
      </c>
      <c r="W1203" s="325">
        <v>0.08</v>
      </c>
      <c r="X1203" s="325">
        <v>0.81</v>
      </c>
      <c r="Y1203" s="325">
        <v>2.34</v>
      </c>
      <c r="Z1203" s="325">
        <v>0.0</v>
      </c>
      <c r="AA1203" s="325">
        <v>167.0</v>
      </c>
      <c r="AB1203" s="325">
        <v>17.0</v>
      </c>
    </row>
    <row r="1204" ht="15.75" customHeight="1">
      <c r="A1204" s="325">
        <v>1202.0</v>
      </c>
      <c r="B1204" s="325" t="s">
        <v>4652</v>
      </c>
      <c r="C1204" s="325" t="s">
        <v>3505</v>
      </c>
      <c r="D1204" s="325" t="s">
        <v>5182</v>
      </c>
      <c r="E1204" s="325">
        <v>47.0</v>
      </c>
      <c r="F1204" s="325">
        <v>195.0</v>
      </c>
      <c r="G1204" s="325">
        <v>20.4</v>
      </c>
      <c r="H1204" s="325">
        <v>2.4</v>
      </c>
      <c r="I1204" s="325"/>
      <c r="J1204" s="325"/>
      <c r="K1204" s="325">
        <v>0.7</v>
      </c>
      <c r="L1204" s="325">
        <v>8.0</v>
      </c>
      <c r="M1204" s="325">
        <v>7.0</v>
      </c>
      <c r="N1204" s="325">
        <v>0.6</v>
      </c>
      <c r="O1204" s="325">
        <v>0.3</v>
      </c>
      <c r="P1204" s="325">
        <v>9.0</v>
      </c>
      <c r="Q1204" s="325">
        <v>34.0</v>
      </c>
      <c r="R1204" s="325">
        <v>0.36</v>
      </c>
      <c r="S1204" s="325">
        <v>0.96</v>
      </c>
      <c r="T1204" s="325"/>
      <c r="U1204" s="325">
        <v>221.0</v>
      </c>
      <c r="V1204" s="325">
        <v>0.03</v>
      </c>
      <c r="W1204" s="325">
        <v>0.1</v>
      </c>
      <c r="X1204" s="325">
        <v>0.87</v>
      </c>
      <c r="Y1204" s="325">
        <v>2.38</v>
      </c>
      <c r="Z1204" s="325">
        <v>0.0</v>
      </c>
      <c r="AA1204" s="325">
        <v>187.0</v>
      </c>
      <c r="AB1204" s="325">
        <v>22.0</v>
      </c>
    </row>
    <row r="1205" ht="15.75" customHeight="1">
      <c r="A1205" s="325">
        <v>1203.0</v>
      </c>
      <c r="B1205" s="325" t="s">
        <v>3508</v>
      </c>
      <c r="C1205" s="325" t="s">
        <v>3507</v>
      </c>
      <c r="D1205" s="325" t="s">
        <v>5182</v>
      </c>
      <c r="E1205" s="325">
        <v>36.0</v>
      </c>
      <c r="F1205" s="325">
        <v>150.0</v>
      </c>
      <c r="G1205" s="325">
        <v>20.8</v>
      </c>
      <c r="H1205" s="325">
        <v>2.0</v>
      </c>
      <c r="I1205" s="325"/>
      <c r="J1205" s="325"/>
      <c r="K1205" s="325">
        <v>0.3</v>
      </c>
      <c r="L1205" s="325">
        <v>6.8</v>
      </c>
      <c r="M1205" s="325">
        <v>6.3</v>
      </c>
      <c r="N1205" s="325">
        <v>0.5</v>
      </c>
      <c r="O1205" s="325">
        <v>0.3</v>
      </c>
      <c r="P1205" s="325">
        <v>10.0</v>
      </c>
      <c r="Q1205" s="325">
        <v>30.0</v>
      </c>
      <c r="R1205" s="325">
        <v>0.35</v>
      </c>
      <c r="S1205" s="325">
        <v>0.58</v>
      </c>
      <c r="T1205" s="325"/>
      <c r="U1205" s="325">
        <v>28.0</v>
      </c>
      <c r="V1205" s="325">
        <v>0.02</v>
      </c>
      <c r="W1205" s="325">
        <v>0.03</v>
      </c>
      <c r="X1205" s="325">
        <v>0.62</v>
      </c>
      <c r="Y1205" s="325">
        <v>1.93</v>
      </c>
      <c r="Z1205" s="325">
        <v>0.0</v>
      </c>
      <c r="AA1205" s="325">
        <v>159.0</v>
      </c>
      <c r="AB1205" s="325">
        <v>6.0</v>
      </c>
    </row>
    <row r="1206" ht="15.75" customHeight="1">
      <c r="A1206" s="325">
        <v>1204.0</v>
      </c>
      <c r="B1206" s="325" t="s">
        <v>3802</v>
      </c>
      <c r="C1206" s="325" t="s">
        <v>3507</v>
      </c>
      <c r="D1206" s="325" t="s">
        <v>5182</v>
      </c>
      <c r="E1206" s="325">
        <v>49.0</v>
      </c>
      <c r="F1206" s="325">
        <v>207.0</v>
      </c>
      <c r="G1206" s="325">
        <v>14.1</v>
      </c>
      <c r="H1206" s="325">
        <v>1.8</v>
      </c>
      <c r="I1206" s="325"/>
      <c r="J1206" s="325"/>
      <c r="K1206" s="325">
        <v>0.1</v>
      </c>
      <c r="L1206" s="325">
        <v>11.1</v>
      </c>
      <c r="M1206" s="325">
        <v>10.3</v>
      </c>
      <c r="N1206" s="325">
        <v>0.8</v>
      </c>
      <c r="O1206" s="325">
        <v>0.3</v>
      </c>
      <c r="P1206" s="325">
        <v>11.0</v>
      </c>
      <c r="Q1206" s="325">
        <v>28.0</v>
      </c>
      <c r="R1206" s="325">
        <v>0.26</v>
      </c>
      <c r="S1206" s="325">
        <v>0.87</v>
      </c>
      <c r="T1206" s="325"/>
      <c r="U1206" s="325">
        <v>22.0</v>
      </c>
      <c r="V1206" s="325">
        <v>0.02</v>
      </c>
      <c r="W1206" s="325">
        <v>0.03</v>
      </c>
      <c r="X1206" s="325">
        <v>0.39</v>
      </c>
      <c r="Y1206" s="325">
        <v>1.16</v>
      </c>
      <c r="Z1206" s="325">
        <v>0.0</v>
      </c>
      <c r="AA1206" s="325">
        <v>279.0</v>
      </c>
      <c r="AB1206" s="325">
        <v>13.0</v>
      </c>
    </row>
    <row r="1207" ht="15.75" customHeight="1">
      <c r="A1207" s="325">
        <v>1205.0</v>
      </c>
      <c r="B1207" s="325" t="s">
        <v>4016</v>
      </c>
      <c r="C1207" s="325" t="s">
        <v>3507</v>
      </c>
      <c r="D1207" s="325" t="s">
        <v>5182</v>
      </c>
      <c r="E1207" s="325">
        <v>38.0</v>
      </c>
      <c r="F1207" s="325">
        <v>160.0</v>
      </c>
      <c r="G1207" s="325">
        <v>22.1</v>
      </c>
      <c r="H1207" s="325">
        <v>2.0</v>
      </c>
      <c r="I1207" s="325"/>
      <c r="J1207" s="325"/>
      <c r="K1207" s="325">
        <v>0.2</v>
      </c>
      <c r="L1207" s="325">
        <v>7.5</v>
      </c>
      <c r="M1207" s="325">
        <v>6.8</v>
      </c>
      <c r="N1207" s="325">
        <v>0.6</v>
      </c>
      <c r="O1207" s="325">
        <v>0.3</v>
      </c>
      <c r="P1207" s="325">
        <v>10.0</v>
      </c>
      <c r="Q1207" s="325">
        <v>30.0</v>
      </c>
      <c r="R1207" s="325">
        <v>0.36</v>
      </c>
      <c r="S1207" s="325">
        <v>0.74</v>
      </c>
      <c r="T1207" s="325"/>
      <c r="U1207" s="325">
        <v>25.0</v>
      </c>
      <c r="V1207" s="325">
        <v>0.02</v>
      </c>
      <c r="W1207" s="325">
        <v>0.04</v>
      </c>
      <c r="X1207" s="325">
        <v>0.6</v>
      </c>
      <c r="Y1207" s="325">
        <v>2.51</v>
      </c>
      <c r="Z1207" s="325">
        <v>0.0</v>
      </c>
      <c r="AA1207" s="325">
        <v>207.0</v>
      </c>
      <c r="AB1207" s="325">
        <v>5.0</v>
      </c>
    </row>
    <row r="1208" ht="15.75" customHeight="1">
      <c r="A1208" s="325">
        <v>1206.0</v>
      </c>
      <c r="B1208" s="325" t="s">
        <v>4372</v>
      </c>
      <c r="C1208" s="325" t="s">
        <v>3507</v>
      </c>
      <c r="D1208" s="325" t="s">
        <v>5182</v>
      </c>
      <c r="E1208" s="325">
        <v>39.0</v>
      </c>
      <c r="F1208" s="325">
        <v>163.0</v>
      </c>
      <c r="G1208" s="325">
        <v>20.8</v>
      </c>
      <c r="H1208" s="325">
        <v>2.1</v>
      </c>
      <c r="I1208" s="325"/>
      <c r="J1208" s="325"/>
      <c r="K1208" s="325">
        <v>0.2</v>
      </c>
      <c r="L1208" s="325">
        <v>7.6</v>
      </c>
      <c r="M1208" s="325">
        <v>6.9</v>
      </c>
      <c r="N1208" s="325">
        <v>0.5</v>
      </c>
      <c r="O1208" s="325">
        <v>0.3</v>
      </c>
      <c r="P1208" s="325">
        <v>11.0</v>
      </c>
      <c r="Q1208" s="325">
        <v>30.0</v>
      </c>
      <c r="R1208" s="325">
        <v>0.37</v>
      </c>
      <c r="S1208" s="325">
        <v>0.69</v>
      </c>
      <c r="T1208" s="325"/>
      <c r="U1208" s="325">
        <v>25.0</v>
      </c>
      <c r="V1208" s="325">
        <v>0.02</v>
      </c>
      <c r="W1208" s="325">
        <v>0.03</v>
      </c>
      <c r="X1208" s="325">
        <v>0.57</v>
      </c>
      <c r="Y1208" s="325">
        <v>1.93</v>
      </c>
      <c r="Z1208" s="325">
        <v>0.0</v>
      </c>
      <c r="AA1208" s="325">
        <v>199.0</v>
      </c>
      <c r="AB1208" s="325">
        <v>6.0</v>
      </c>
    </row>
    <row r="1209" ht="15.75" customHeight="1">
      <c r="A1209" s="325">
        <v>1207.0</v>
      </c>
      <c r="B1209" s="325" t="s">
        <v>4653</v>
      </c>
      <c r="C1209" s="325" t="s">
        <v>3507</v>
      </c>
      <c r="D1209" s="325" t="s">
        <v>5182</v>
      </c>
      <c r="E1209" s="325">
        <v>49.0</v>
      </c>
      <c r="F1209" s="325">
        <v>203.0</v>
      </c>
      <c r="G1209" s="325">
        <v>24.4</v>
      </c>
      <c r="H1209" s="325">
        <v>2.5</v>
      </c>
      <c r="I1209" s="325"/>
      <c r="J1209" s="325"/>
      <c r="K1209" s="325">
        <v>0.2</v>
      </c>
      <c r="L1209" s="325">
        <v>9.8</v>
      </c>
      <c r="M1209" s="325">
        <v>8.7</v>
      </c>
      <c r="N1209" s="325">
        <v>0.7</v>
      </c>
      <c r="O1209" s="325">
        <v>0.3</v>
      </c>
      <c r="P1209" s="325">
        <v>13.0</v>
      </c>
      <c r="Q1209" s="325">
        <v>36.0</v>
      </c>
      <c r="R1209" s="325">
        <v>0.45</v>
      </c>
      <c r="S1209" s="325">
        <v>0.88</v>
      </c>
      <c r="T1209" s="325"/>
      <c r="U1209" s="325">
        <v>30.0</v>
      </c>
      <c r="V1209" s="325">
        <v>0.02</v>
      </c>
      <c r="W1209" s="325">
        <v>0.04</v>
      </c>
      <c r="X1209" s="325">
        <v>0.69</v>
      </c>
      <c r="Y1209" s="325">
        <v>2.5</v>
      </c>
      <c r="Z1209" s="325">
        <v>0.0</v>
      </c>
      <c r="AA1209" s="325">
        <v>214.0</v>
      </c>
      <c r="AB1209" s="325">
        <v>8.0</v>
      </c>
    </row>
    <row r="1210" ht="15.75" customHeight="1">
      <c r="A1210" s="325">
        <v>1208.0</v>
      </c>
      <c r="B1210" s="325" t="s">
        <v>3510</v>
      </c>
      <c r="C1210" s="325" t="s">
        <v>3509</v>
      </c>
      <c r="D1210" s="325" t="s">
        <v>5182</v>
      </c>
      <c r="E1210" s="325">
        <v>50.0</v>
      </c>
      <c r="F1210" s="325">
        <v>211.0</v>
      </c>
      <c r="G1210" s="325">
        <v>24.8</v>
      </c>
      <c r="H1210" s="325">
        <v>3.5</v>
      </c>
      <c r="I1210" s="325"/>
      <c r="J1210" s="325"/>
      <c r="K1210" s="325">
        <v>1.6</v>
      </c>
      <c r="L1210" s="325">
        <v>5.9</v>
      </c>
      <c r="M1210" s="325">
        <v>3.9</v>
      </c>
      <c r="N1210" s="325">
        <v>0.4</v>
      </c>
      <c r="O1210" s="325">
        <v>0.3</v>
      </c>
      <c r="P1210" s="325">
        <v>11.0</v>
      </c>
      <c r="Q1210" s="325">
        <v>43.0</v>
      </c>
      <c r="R1210" s="325">
        <v>0.57</v>
      </c>
      <c r="S1210" s="325">
        <v>1.09</v>
      </c>
      <c r="T1210" s="325"/>
      <c r="U1210" s="325">
        <v>542.0</v>
      </c>
      <c r="V1210" s="325">
        <v>0.03</v>
      </c>
      <c r="W1210" s="325">
        <v>0.19</v>
      </c>
      <c r="X1210" s="325">
        <v>1.46</v>
      </c>
      <c r="Y1210" s="325">
        <v>2.81</v>
      </c>
      <c r="Z1210" s="325">
        <v>0.0</v>
      </c>
      <c r="AA1210" s="325">
        <v>46.0</v>
      </c>
      <c r="AB1210" s="325">
        <v>42.0</v>
      </c>
    </row>
    <row r="1211" ht="15.75" customHeight="1">
      <c r="A1211" s="325">
        <v>1209.0</v>
      </c>
      <c r="B1211" s="325" t="s">
        <v>4017</v>
      </c>
      <c r="C1211" s="325" t="s">
        <v>3509</v>
      </c>
      <c r="D1211" s="325" t="s">
        <v>5182</v>
      </c>
      <c r="E1211" s="325">
        <v>37.0</v>
      </c>
      <c r="F1211" s="325">
        <v>153.0</v>
      </c>
      <c r="G1211" s="325">
        <v>20.1</v>
      </c>
      <c r="H1211" s="325">
        <v>1.9</v>
      </c>
      <c r="I1211" s="325"/>
      <c r="J1211" s="325"/>
      <c r="K1211" s="325">
        <v>0.4</v>
      </c>
      <c r="L1211" s="325">
        <v>6.7</v>
      </c>
      <c r="M1211" s="325">
        <v>6.0</v>
      </c>
      <c r="N1211" s="325">
        <v>0.5</v>
      </c>
      <c r="O1211" s="325">
        <v>0.3</v>
      </c>
      <c r="P1211" s="325">
        <v>10.0</v>
      </c>
      <c r="Q1211" s="325">
        <v>25.0</v>
      </c>
      <c r="R1211" s="325">
        <v>0.26</v>
      </c>
      <c r="S1211" s="325">
        <v>0.38</v>
      </c>
      <c r="T1211" s="325"/>
      <c r="U1211" s="325">
        <v>100.0</v>
      </c>
      <c r="V1211" s="325">
        <v>0.02</v>
      </c>
      <c r="W1211" s="325">
        <v>0.04</v>
      </c>
      <c r="X1211" s="325">
        <v>0.66</v>
      </c>
      <c r="Y1211" s="325">
        <v>1.73</v>
      </c>
      <c r="Z1211" s="325">
        <v>0.0</v>
      </c>
      <c r="AA1211" s="325">
        <v>154.0</v>
      </c>
      <c r="AB1211" s="325">
        <v>12.0</v>
      </c>
    </row>
    <row r="1212" ht="15.75" customHeight="1">
      <c r="A1212" s="325">
        <v>1210.0</v>
      </c>
      <c r="B1212" s="325" t="s">
        <v>4373</v>
      </c>
      <c r="C1212" s="325" t="s">
        <v>3509</v>
      </c>
      <c r="D1212" s="325" t="s">
        <v>5182</v>
      </c>
      <c r="E1212" s="325">
        <v>38.0</v>
      </c>
      <c r="F1212" s="325">
        <v>160.0</v>
      </c>
      <c r="G1212" s="325">
        <v>21.1</v>
      </c>
      <c r="H1212" s="325">
        <v>2.2</v>
      </c>
      <c r="I1212" s="325"/>
      <c r="J1212" s="325"/>
      <c r="K1212" s="325">
        <v>0.8</v>
      </c>
      <c r="L1212" s="325">
        <v>5.8</v>
      </c>
      <c r="M1212" s="325">
        <v>5.0</v>
      </c>
      <c r="N1212" s="325">
        <v>0.5</v>
      </c>
      <c r="O1212" s="325">
        <v>0.3</v>
      </c>
      <c r="P1212" s="325">
        <v>9.0</v>
      </c>
      <c r="Q1212" s="325">
        <v>30.0</v>
      </c>
      <c r="R1212" s="325">
        <v>0.28</v>
      </c>
      <c r="S1212" s="325">
        <v>0.66</v>
      </c>
      <c r="T1212" s="325"/>
      <c r="U1212" s="325">
        <v>221.0</v>
      </c>
      <c r="V1212" s="325">
        <v>0.02</v>
      </c>
      <c r="W1212" s="325">
        <v>0.08</v>
      </c>
      <c r="X1212" s="325">
        <v>0.74</v>
      </c>
      <c r="Y1212" s="325">
        <v>2.12</v>
      </c>
      <c r="Z1212" s="325">
        <v>0.0</v>
      </c>
      <c r="AA1212" s="325">
        <v>229.0</v>
      </c>
      <c r="AB1212" s="325">
        <v>29.0</v>
      </c>
    </row>
    <row r="1213" ht="15.75" customHeight="1">
      <c r="A1213" s="325">
        <v>1211.0</v>
      </c>
      <c r="B1213" s="325" t="s">
        <v>4654</v>
      </c>
      <c r="C1213" s="325" t="s">
        <v>3509</v>
      </c>
      <c r="D1213" s="325" t="s">
        <v>5182</v>
      </c>
      <c r="E1213" s="325">
        <v>30.0</v>
      </c>
      <c r="F1213" s="325">
        <v>125.0</v>
      </c>
      <c r="G1213" s="325">
        <v>16.7</v>
      </c>
      <c r="H1213" s="325">
        <v>1.3</v>
      </c>
      <c r="I1213" s="325"/>
      <c r="J1213" s="325"/>
      <c r="K1213" s="325">
        <v>0.2</v>
      </c>
      <c r="L1213" s="325">
        <v>6.2</v>
      </c>
      <c r="M1213" s="325">
        <v>5.5</v>
      </c>
      <c r="N1213" s="325">
        <v>0.5</v>
      </c>
      <c r="O1213" s="325">
        <v>0.2</v>
      </c>
      <c r="P1213" s="325">
        <v>10.0</v>
      </c>
      <c r="Q1213" s="325">
        <v>19.0</v>
      </c>
      <c r="R1213" s="325">
        <v>0.22</v>
      </c>
      <c r="S1213" s="325">
        <v>0.3</v>
      </c>
      <c r="T1213" s="325"/>
      <c r="U1213" s="325">
        <v>19.0</v>
      </c>
      <c r="V1213" s="325">
        <v>0.02</v>
      </c>
      <c r="W1213" s="325">
        <v>0.02</v>
      </c>
      <c r="X1213" s="325">
        <v>0.38</v>
      </c>
      <c r="Y1213" s="325">
        <v>2.23</v>
      </c>
      <c r="Z1213" s="325">
        <v>0.0</v>
      </c>
      <c r="AA1213" s="325">
        <v>166.0</v>
      </c>
      <c r="AB1213" s="325">
        <v>4.0</v>
      </c>
    </row>
    <row r="1214" ht="15.75" customHeight="1">
      <c r="A1214" s="325">
        <v>1212.0</v>
      </c>
      <c r="B1214" s="325" t="s">
        <v>4019</v>
      </c>
      <c r="C1214" s="325" t="s">
        <v>4018</v>
      </c>
      <c r="D1214" s="325" t="s">
        <v>5182</v>
      </c>
      <c r="E1214" s="325">
        <v>35.0</v>
      </c>
      <c r="F1214" s="325">
        <v>145.0</v>
      </c>
      <c r="G1214" s="325">
        <v>17.8</v>
      </c>
      <c r="H1214" s="325">
        <v>2.1</v>
      </c>
      <c r="I1214" s="325"/>
      <c r="J1214" s="325"/>
      <c r="K1214" s="325">
        <v>0.8</v>
      </c>
      <c r="L1214" s="325">
        <v>5.2</v>
      </c>
      <c r="M1214" s="325">
        <v>4.5</v>
      </c>
      <c r="N1214" s="325">
        <v>0.4</v>
      </c>
      <c r="O1214" s="325">
        <v>0.2</v>
      </c>
      <c r="P1214" s="325">
        <v>8.0</v>
      </c>
      <c r="Q1214" s="325">
        <v>27.0</v>
      </c>
      <c r="R1214" s="325">
        <v>0.3</v>
      </c>
      <c r="S1214" s="325">
        <v>0.57</v>
      </c>
      <c r="T1214" s="325"/>
      <c r="U1214" s="325">
        <v>227.0</v>
      </c>
      <c r="V1214" s="325">
        <v>0.02</v>
      </c>
      <c r="W1214" s="325">
        <v>0.09</v>
      </c>
      <c r="X1214" s="325">
        <v>0.82</v>
      </c>
      <c r="Y1214" s="325">
        <v>2.13</v>
      </c>
      <c r="Z1214" s="325">
        <v>0.0</v>
      </c>
      <c r="AA1214" s="325">
        <v>222.0</v>
      </c>
      <c r="AB1214" s="325">
        <v>21.0</v>
      </c>
    </row>
    <row r="1215" ht="15.75" customHeight="1">
      <c r="A1215" s="325">
        <v>1213.0</v>
      </c>
      <c r="B1215" s="325" t="s">
        <v>4374</v>
      </c>
      <c r="C1215" s="325" t="s">
        <v>4018</v>
      </c>
      <c r="D1215" s="325" t="s">
        <v>5182</v>
      </c>
      <c r="E1215" s="325">
        <v>38.0</v>
      </c>
      <c r="F1215" s="325">
        <v>158.0</v>
      </c>
      <c r="G1215" s="325">
        <v>19.0</v>
      </c>
      <c r="H1215" s="325">
        <v>2.1</v>
      </c>
      <c r="I1215" s="325"/>
      <c r="J1215" s="325"/>
      <c r="K1215" s="325">
        <v>0.7</v>
      </c>
      <c r="L1215" s="325">
        <v>6.2</v>
      </c>
      <c r="M1215" s="325">
        <v>5.3</v>
      </c>
      <c r="N1215" s="325">
        <v>0.5</v>
      </c>
      <c r="O1215" s="325">
        <v>0.2</v>
      </c>
      <c r="P1215" s="325">
        <v>9.0</v>
      </c>
      <c r="Q1215" s="325">
        <v>28.0</v>
      </c>
      <c r="R1215" s="325">
        <v>0.29</v>
      </c>
      <c r="S1215" s="325">
        <v>0.5</v>
      </c>
      <c r="T1215" s="325"/>
      <c r="U1215" s="325">
        <v>188.0</v>
      </c>
      <c r="V1215" s="325">
        <v>0.02</v>
      </c>
      <c r="W1215" s="325">
        <v>0.08</v>
      </c>
      <c r="X1215" s="325">
        <v>0.78</v>
      </c>
      <c r="Y1215" s="325">
        <v>1.96</v>
      </c>
      <c r="Z1215" s="325">
        <v>0.0</v>
      </c>
      <c r="AA1215" s="325">
        <v>135.0</v>
      </c>
      <c r="AB1215" s="325">
        <v>17.0</v>
      </c>
    </row>
    <row r="1216" ht="15.75" customHeight="1">
      <c r="A1216" s="325">
        <v>1214.0</v>
      </c>
      <c r="B1216" s="325" t="s">
        <v>4655</v>
      </c>
      <c r="C1216" s="325" t="s">
        <v>4018</v>
      </c>
      <c r="D1216" s="325" t="s">
        <v>5182</v>
      </c>
      <c r="E1216" s="325">
        <v>37.0</v>
      </c>
      <c r="F1216" s="325">
        <v>155.0</v>
      </c>
      <c r="G1216" s="325">
        <v>18.6</v>
      </c>
      <c r="H1216" s="325">
        <v>2.2</v>
      </c>
      <c r="I1216" s="325"/>
      <c r="J1216" s="325"/>
      <c r="K1216" s="325">
        <v>0.7</v>
      </c>
      <c r="L1216" s="325">
        <v>6.0</v>
      </c>
      <c r="M1216" s="325">
        <v>5.0</v>
      </c>
      <c r="N1216" s="325">
        <v>0.4</v>
      </c>
      <c r="O1216" s="325">
        <v>0.2</v>
      </c>
      <c r="P1216" s="325">
        <v>9.0</v>
      </c>
      <c r="Q1216" s="325">
        <v>27.0</v>
      </c>
      <c r="R1216" s="325">
        <v>0.28</v>
      </c>
      <c r="S1216" s="325">
        <v>0.49</v>
      </c>
      <c r="T1216" s="325"/>
      <c r="U1216" s="325">
        <v>141.0</v>
      </c>
      <c r="V1216" s="325">
        <v>0.02</v>
      </c>
      <c r="W1216" s="325">
        <v>0.07</v>
      </c>
      <c r="X1216" s="325">
        <v>0.76</v>
      </c>
      <c r="Y1216" s="325">
        <v>1.78</v>
      </c>
      <c r="Z1216" s="325">
        <v>0.0</v>
      </c>
      <c r="AA1216" s="325">
        <v>163.0</v>
      </c>
      <c r="AB1216" s="325">
        <v>15.0</v>
      </c>
    </row>
    <row r="1217" ht="15.75" customHeight="1">
      <c r="A1217" s="325">
        <v>1215.0</v>
      </c>
      <c r="B1217" s="325" t="s">
        <v>4021</v>
      </c>
      <c r="C1217" s="325" t="s">
        <v>4020</v>
      </c>
      <c r="D1217" s="325" t="s">
        <v>5182</v>
      </c>
      <c r="E1217" s="325">
        <v>54.0</v>
      </c>
      <c r="F1217" s="325">
        <v>227.0</v>
      </c>
      <c r="G1217" s="325">
        <v>29.7</v>
      </c>
      <c r="H1217" s="325">
        <v>2.6</v>
      </c>
      <c r="I1217" s="325"/>
      <c r="J1217" s="325"/>
      <c r="K1217" s="325">
        <v>0.3</v>
      </c>
      <c r="L1217" s="325">
        <v>11.4</v>
      </c>
      <c r="M1217" s="325">
        <v>9.4</v>
      </c>
      <c r="N1217" s="325">
        <v>0.9</v>
      </c>
      <c r="O1217" s="325">
        <v>0.4</v>
      </c>
      <c r="P1217" s="325">
        <v>19.0</v>
      </c>
      <c r="Q1217" s="325">
        <v>37.0</v>
      </c>
      <c r="R1217" s="325">
        <v>0.45</v>
      </c>
      <c r="S1217" s="325">
        <v>0.47</v>
      </c>
      <c r="T1217" s="325"/>
      <c r="U1217" s="325">
        <v>80.0</v>
      </c>
      <c r="V1217" s="325">
        <v>0.03</v>
      </c>
      <c r="W1217" s="325">
        <v>0.03</v>
      </c>
      <c r="X1217" s="325">
        <v>0.65</v>
      </c>
      <c r="Y1217" s="325">
        <v>1.69</v>
      </c>
      <c r="Z1217" s="325">
        <v>0.0</v>
      </c>
      <c r="AA1217" s="325">
        <v>212.0</v>
      </c>
      <c r="AB1217" s="325">
        <v>14.0</v>
      </c>
    </row>
    <row r="1218" ht="15.75" customHeight="1">
      <c r="A1218" s="325">
        <v>1216.0</v>
      </c>
      <c r="B1218" s="325" t="s">
        <v>4375</v>
      </c>
      <c r="C1218" s="325" t="s">
        <v>4020</v>
      </c>
      <c r="D1218" s="325" t="s">
        <v>5182</v>
      </c>
      <c r="E1218" s="325">
        <v>19.0</v>
      </c>
      <c r="F1218" s="325">
        <v>81.0</v>
      </c>
      <c r="G1218" s="325">
        <v>14.6</v>
      </c>
      <c r="H1218" s="325">
        <v>0.7</v>
      </c>
      <c r="I1218" s="325"/>
      <c r="J1218" s="325"/>
      <c r="K1218" s="325">
        <v>0.1</v>
      </c>
      <c r="L1218" s="325">
        <v>4.5</v>
      </c>
      <c r="M1218" s="325">
        <v>4.0</v>
      </c>
      <c r="N1218" s="325">
        <v>0.5</v>
      </c>
      <c r="O1218" s="325">
        <v>0.2</v>
      </c>
      <c r="P1218" s="325">
        <v>9.0</v>
      </c>
      <c r="Q1218" s="325">
        <v>12.0</v>
      </c>
      <c r="R1218" s="325">
        <v>0.08</v>
      </c>
      <c r="S1218" s="325">
        <v>0.17</v>
      </c>
      <c r="T1218" s="325"/>
      <c r="U1218" s="325">
        <v>27.0</v>
      </c>
      <c r="V1218" s="325">
        <v>0.02</v>
      </c>
      <c r="W1218" s="325">
        <v>0.01</v>
      </c>
      <c r="X1218" s="325">
        <v>0.12</v>
      </c>
      <c r="Y1218" s="325">
        <v>1.62</v>
      </c>
      <c r="Z1218" s="325">
        <v>0.0</v>
      </c>
      <c r="AA1218" s="325">
        <v>25.0</v>
      </c>
      <c r="AB1218" s="325">
        <v>8.0</v>
      </c>
    </row>
    <row r="1219" ht="15.75" customHeight="1">
      <c r="A1219" s="325">
        <v>1217.0</v>
      </c>
      <c r="B1219" s="325" t="s">
        <v>3804</v>
      </c>
      <c r="C1219" s="325" t="s">
        <v>3803</v>
      </c>
      <c r="D1219" s="325" t="s">
        <v>5182</v>
      </c>
      <c r="E1219" s="325">
        <v>25.0</v>
      </c>
      <c r="F1219" s="325">
        <v>106.0</v>
      </c>
      <c r="G1219" s="325">
        <v>25.7</v>
      </c>
      <c r="H1219" s="325">
        <v>1.3</v>
      </c>
      <c r="I1219" s="325"/>
      <c r="J1219" s="325"/>
      <c r="K1219" s="325">
        <v>0.5</v>
      </c>
      <c r="L1219" s="325">
        <v>4.4</v>
      </c>
      <c r="M1219" s="325">
        <v>3.7</v>
      </c>
      <c r="N1219" s="325">
        <v>0.5</v>
      </c>
      <c r="O1219" s="325">
        <v>0.3</v>
      </c>
      <c r="P1219" s="325">
        <v>9.0</v>
      </c>
      <c r="Q1219" s="325">
        <v>24.0</v>
      </c>
      <c r="R1219" s="325">
        <v>0.19</v>
      </c>
      <c r="S1219" s="325">
        <v>0.42</v>
      </c>
      <c r="T1219" s="325"/>
      <c r="U1219" s="325">
        <v>180.0</v>
      </c>
      <c r="V1219" s="325">
        <v>0.02</v>
      </c>
      <c r="W1219" s="325">
        <v>0.06</v>
      </c>
      <c r="X1219" s="325">
        <v>0.61</v>
      </c>
      <c r="Y1219" s="325">
        <v>2.19</v>
      </c>
      <c r="Z1219" s="325">
        <v>0.0</v>
      </c>
      <c r="AA1219" s="325">
        <v>349.0</v>
      </c>
      <c r="AB1219" s="325">
        <v>17.0</v>
      </c>
    </row>
    <row r="1220" ht="15.75" customHeight="1">
      <c r="A1220" s="325">
        <v>1218.0</v>
      </c>
      <c r="B1220" s="325" t="s">
        <v>4022</v>
      </c>
      <c r="C1220" s="325" t="s">
        <v>3803</v>
      </c>
      <c r="D1220" s="325" t="s">
        <v>5182</v>
      </c>
      <c r="E1220" s="325">
        <v>18.0</v>
      </c>
      <c r="F1220" s="325">
        <v>75.0</v>
      </c>
      <c r="G1220" s="325">
        <v>27.0</v>
      </c>
      <c r="H1220" s="325">
        <v>1.1</v>
      </c>
      <c r="I1220" s="325"/>
      <c r="J1220" s="325"/>
      <c r="K1220" s="325">
        <v>0.1</v>
      </c>
      <c r="L1220" s="325">
        <v>3.3</v>
      </c>
      <c r="M1220" s="325">
        <v>2.9</v>
      </c>
      <c r="N1220" s="325">
        <v>0.4</v>
      </c>
      <c r="O1220" s="325">
        <v>0.2</v>
      </c>
      <c r="P1220" s="325">
        <v>10.0</v>
      </c>
      <c r="Q1220" s="325">
        <v>17.0</v>
      </c>
      <c r="R1220" s="325">
        <v>0.18</v>
      </c>
      <c r="S1220" s="325">
        <v>0.26</v>
      </c>
      <c r="T1220" s="325"/>
      <c r="U1220" s="325">
        <v>53.0</v>
      </c>
      <c r="V1220" s="325">
        <v>0.01</v>
      </c>
      <c r="W1220" s="325">
        <v>0.02</v>
      </c>
      <c r="X1220" s="325">
        <v>0.42</v>
      </c>
      <c r="Y1220" s="325">
        <v>1.73</v>
      </c>
      <c r="Z1220" s="325">
        <v>0.0</v>
      </c>
      <c r="AA1220" s="325">
        <v>239.0</v>
      </c>
      <c r="AB1220" s="325">
        <v>8.0</v>
      </c>
    </row>
    <row r="1221" ht="15.75" customHeight="1">
      <c r="A1221" s="325">
        <v>1219.0</v>
      </c>
      <c r="B1221" s="325" t="s">
        <v>4376</v>
      </c>
      <c r="C1221" s="325" t="s">
        <v>3803</v>
      </c>
      <c r="D1221" s="325" t="s">
        <v>5182</v>
      </c>
      <c r="E1221" s="325">
        <v>20.0</v>
      </c>
      <c r="F1221" s="325">
        <v>84.0</v>
      </c>
      <c r="G1221" s="325">
        <v>19.5</v>
      </c>
      <c r="H1221" s="325">
        <v>0.9</v>
      </c>
      <c r="I1221" s="325"/>
      <c r="J1221" s="325"/>
      <c r="K1221" s="325">
        <v>0.3</v>
      </c>
      <c r="L1221" s="325">
        <v>3.6</v>
      </c>
      <c r="M1221" s="325">
        <v>2.3</v>
      </c>
      <c r="N1221" s="325">
        <v>0.4</v>
      </c>
      <c r="O1221" s="325">
        <v>0.3</v>
      </c>
      <c r="P1221" s="325">
        <v>18.0</v>
      </c>
      <c r="Q1221" s="325">
        <v>16.0</v>
      </c>
      <c r="R1221" s="325">
        <v>0.08</v>
      </c>
      <c r="S1221" s="325">
        <v>0.25</v>
      </c>
      <c r="T1221" s="325"/>
      <c r="U1221" s="325">
        <v>17.0</v>
      </c>
      <c r="V1221" s="325">
        <v>0.01</v>
      </c>
      <c r="W1221" s="325">
        <v>0.02</v>
      </c>
      <c r="X1221" s="325">
        <v>0.15</v>
      </c>
      <c r="Y1221" s="325">
        <v>1.95</v>
      </c>
      <c r="Z1221" s="325">
        <v>0.0</v>
      </c>
      <c r="AA1221" s="325">
        <v>71.0</v>
      </c>
      <c r="AB1221" s="325">
        <v>2.0</v>
      </c>
    </row>
    <row r="1222" ht="15.75" customHeight="1">
      <c r="A1222" s="325">
        <v>1220.0</v>
      </c>
      <c r="B1222" s="325" t="s">
        <v>4656</v>
      </c>
      <c r="C1222" s="325" t="s">
        <v>3803</v>
      </c>
      <c r="D1222" s="325" t="s">
        <v>5182</v>
      </c>
      <c r="E1222" s="325">
        <v>28.0</v>
      </c>
      <c r="F1222" s="325">
        <v>116.0</v>
      </c>
      <c r="G1222" s="325">
        <v>26.1</v>
      </c>
      <c r="H1222" s="325">
        <v>1.6</v>
      </c>
      <c r="I1222" s="325"/>
      <c r="J1222" s="325"/>
      <c r="K1222" s="325">
        <v>0.1</v>
      </c>
      <c r="L1222" s="325">
        <v>5.5</v>
      </c>
      <c r="M1222" s="325">
        <v>4.3</v>
      </c>
      <c r="N1222" s="325">
        <v>0.3</v>
      </c>
      <c r="O1222" s="325">
        <v>0.3</v>
      </c>
      <c r="P1222" s="325">
        <v>21.0</v>
      </c>
      <c r="Q1222" s="325">
        <v>29.0</v>
      </c>
      <c r="R1222" s="325">
        <v>0.1</v>
      </c>
      <c r="S1222" s="325">
        <v>0.73</v>
      </c>
      <c r="T1222" s="325"/>
      <c r="U1222" s="325">
        <v>61.0</v>
      </c>
      <c r="V1222" s="325">
        <v>0.02</v>
      </c>
      <c r="W1222" s="325">
        <v>0.02</v>
      </c>
      <c r="X1222" s="325">
        <v>0.37</v>
      </c>
      <c r="Y1222" s="325">
        <v>1.84</v>
      </c>
      <c r="Z1222" s="325">
        <v>0.0</v>
      </c>
      <c r="AA1222" s="325">
        <v>80.0</v>
      </c>
      <c r="AB1222" s="325">
        <v>11.0</v>
      </c>
    </row>
    <row r="1223" ht="15.75" customHeight="1">
      <c r="A1223" s="325">
        <v>1221.0</v>
      </c>
      <c r="B1223" s="325" t="s">
        <v>4024</v>
      </c>
      <c r="C1223" s="325" t="s">
        <v>4023</v>
      </c>
      <c r="D1223" s="325" t="s">
        <v>5182</v>
      </c>
      <c r="E1223" s="325">
        <v>43.0</v>
      </c>
      <c r="F1223" s="325">
        <v>178.0</v>
      </c>
      <c r="G1223" s="325">
        <v>14.1</v>
      </c>
      <c r="H1223" s="325">
        <v>2.1</v>
      </c>
      <c r="I1223" s="325"/>
      <c r="J1223" s="325"/>
      <c r="K1223" s="325">
        <v>0.7</v>
      </c>
      <c r="L1223" s="325">
        <v>7.0</v>
      </c>
      <c r="M1223" s="325">
        <v>6.4</v>
      </c>
      <c r="N1223" s="325">
        <v>0.4</v>
      </c>
      <c r="O1223" s="325">
        <v>0.3</v>
      </c>
      <c r="P1223" s="325">
        <v>10.0</v>
      </c>
      <c r="Q1223" s="325">
        <v>31.0</v>
      </c>
      <c r="R1223" s="325">
        <v>0.26</v>
      </c>
      <c r="S1223" s="325">
        <v>0.69</v>
      </c>
      <c r="T1223" s="325"/>
      <c r="U1223" s="325">
        <v>199.0</v>
      </c>
      <c r="V1223" s="325">
        <v>0.03</v>
      </c>
      <c r="W1223" s="325">
        <v>0.08</v>
      </c>
      <c r="X1223" s="325">
        <v>0.75</v>
      </c>
      <c r="Y1223" s="325">
        <v>2.48</v>
      </c>
      <c r="Z1223" s="325">
        <v>0.0</v>
      </c>
      <c r="AA1223" s="325">
        <v>329.0</v>
      </c>
      <c r="AB1223" s="325">
        <v>16.0</v>
      </c>
    </row>
    <row r="1224" ht="15.75" customHeight="1">
      <c r="A1224" s="325">
        <v>1222.0</v>
      </c>
      <c r="B1224" s="325" t="s">
        <v>4657</v>
      </c>
      <c r="C1224" s="325" t="s">
        <v>4023</v>
      </c>
      <c r="D1224" s="325" t="s">
        <v>5182</v>
      </c>
      <c r="E1224" s="325">
        <v>22.0</v>
      </c>
      <c r="F1224" s="325">
        <v>94.0</v>
      </c>
      <c r="G1224" s="325">
        <v>19.7</v>
      </c>
      <c r="H1224" s="325">
        <v>1.6</v>
      </c>
      <c r="I1224" s="325"/>
      <c r="J1224" s="325"/>
      <c r="K1224" s="325">
        <v>0.5</v>
      </c>
      <c r="L1224" s="325">
        <v>3.1</v>
      </c>
      <c r="M1224" s="325">
        <v>2.8</v>
      </c>
      <c r="N1224" s="325">
        <v>0.2</v>
      </c>
      <c r="O1224" s="325">
        <v>0.2</v>
      </c>
      <c r="P1224" s="325">
        <v>9.0</v>
      </c>
      <c r="Q1224" s="325">
        <v>24.0</v>
      </c>
      <c r="R1224" s="325">
        <v>0.15</v>
      </c>
      <c r="S1224" s="325">
        <v>0.61</v>
      </c>
      <c r="T1224" s="325"/>
      <c r="U1224" s="325">
        <v>165.0</v>
      </c>
      <c r="V1224" s="325">
        <v>0.02</v>
      </c>
      <c r="W1224" s="325">
        <v>0.06</v>
      </c>
      <c r="X1224" s="325">
        <v>0.54</v>
      </c>
      <c r="Y1224" s="325">
        <v>1.62</v>
      </c>
      <c r="Z1224" s="325">
        <v>0.0</v>
      </c>
      <c r="AA1224" s="325">
        <v>150.0</v>
      </c>
      <c r="AB1224" s="325">
        <v>19.0</v>
      </c>
    </row>
    <row r="1225" ht="15.75" customHeight="1">
      <c r="A1225" s="325">
        <v>1223.0</v>
      </c>
      <c r="B1225" s="325" t="s">
        <v>4026</v>
      </c>
      <c r="C1225" s="325" t="s">
        <v>4025</v>
      </c>
      <c r="D1225" s="325" t="s">
        <v>5182</v>
      </c>
      <c r="E1225" s="325">
        <v>24.0</v>
      </c>
      <c r="F1225" s="325">
        <v>99.0</v>
      </c>
      <c r="G1225" s="325">
        <v>24.5</v>
      </c>
      <c r="H1225" s="325">
        <v>1.7</v>
      </c>
      <c r="I1225" s="325"/>
      <c r="J1225" s="325"/>
      <c r="K1225" s="325">
        <v>0.2</v>
      </c>
      <c r="L1225" s="325">
        <v>4.1</v>
      </c>
      <c r="M1225" s="325">
        <v>3.2</v>
      </c>
      <c r="N1225" s="325">
        <v>0.7</v>
      </c>
      <c r="O1225" s="325">
        <v>0.3</v>
      </c>
      <c r="P1225" s="325">
        <v>11.0</v>
      </c>
      <c r="Q1225" s="325">
        <v>24.0</v>
      </c>
      <c r="R1225" s="325">
        <v>0.26</v>
      </c>
      <c r="S1225" s="325">
        <v>0.39</v>
      </c>
      <c r="T1225" s="325"/>
      <c r="U1225" s="325">
        <v>33.0</v>
      </c>
      <c r="V1225" s="325">
        <v>0.02</v>
      </c>
      <c r="W1225" s="325">
        <v>0.02</v>
      </c>
      <c r="X1225" s="325">
        <v>0.48</v>
      </c>
      <c r="Y1225" s="325">
        <v>2.01</v>
      </c>
      <c r="Z1225" s="325">
        <v>0.0</v>
      </c>
      <c r="AA1225" s="325">
        <v>74.0</v>
      </c>
      <c r="AB1225" s="325">
        <v>6.0</v>
      </c>
    </row>
    <row r="1226" ht="15.75" customHeight="1">
      <c r="A1226" s="325">
        <v>1224.0</v>
      </c>
      <c r="B1226" s="325" t="s">
        <v>4377</v>
      </c>
      <c r="C1226" s="325" t="s">
        <v>4025</v>
      </c>
      <c r="D1226" s="325" t="s">
        <v>5182</v>
      </c>
      <c r="E1226" s="325">
        <v>49.0</v>
      </c>
      <c r="F1226" s="325">
        <v>205.0</v>
      </c>
      <c r="G1226" s="325">
        <v>37.3</v>
      </c>
      <c r="H1226" s="325">
        <v>1.6</v>
      </c>
      <c r="I1226" s="325"/>
      <c r="J1226" s="325"/>
      <c r="K1226" s="325">
        <v>0.3</v>
      </c>
      <c r="L1226" s="325">
        <v>11.4</v>
      </c>
      <c r="M1226" s="325">
        <v>10.2</v>
      </c>
      <c r="N1226" s="325">
        <v>1.2</v>
      </c>
      <c r="O1226" s="325">
        <v>0.6</v>
      </c>
      <c r="P1226" s="325">
        <v>13.0</v>
      </c>
      <c r="Q1226" s="325">
        <v>41.0</v>
      </c>
      <c r="R1226" s="325">
        <v>0.3</v>
      </c>
      <c r="S1226" s="325">
        <v>0.48</v>
      </c>
      <c r="T1226" s="325"/>
      <c r="U1226" s="325">
        <v>17.0</v>
      </c>
      <c r="V1226" s="325">
        <v>0.04</v>
      </c>
      <c r="W1226" s="325">
        <v>0.08</v>
      </c>
      <c r="X1226" s="325">
        <v>0.74</v>
      </c>
      <c r="Y1226" s="325">
        <v>4.54</v>
      </c>
      <c r="Z1226" s="325">
        <v>0.0</v>
      </c>
      <c r="AA1226" s="325">
        <v>385.0</v>
      </c>
      <c r="AB1226" s="325">
        <v>4.0</v>
      </c>
    </row>
    <row r="1227" ht="15.75" customHeight="1">
      <c r="A1227" s="325">
        <v>1225.0</v>
      </c>
      <c r="B1227" s="325" t="s">
        <v>4658</v>
      </c>
      <c r="C1227" s="325" t="s">
        <v>4025</v>
      </c>
      <c r="D1227" s="325" t="s">
        <v>5182</v>
      </c>
      <c r="E1227" s="325">
        <v>24.0</v>
      </c>
      <c r="F1227" s="325">
        <v>101.0</v>
      </c>
      <c r="G1227" s="325">
        <v>30.1</v>
      </c>
      <c r="H1227" s="325">
        <v>1.6</v>
      </c>
      <c r="I1227" s="325"/>
      <c r="J1227" s="325"/>
      <c r="K1227" s="325">
        <v>0.2</v>
      </c>
      <c r="L1227" s="325">
        <v>4.4</v>
      </c>
      <c r="M1227" s="325">
        <v>3.8</v>
      </c>
      <c r="N1227" s="325">
        <v>0.3</v>
      </c>
      <c r="O1227" s="325">
        <v>0.3</v>
      </c>
      <c r="P1227" s="325">
        <v>10.0</v>
      </c>
      <c r="Q1227" s="325">
        <v>23.0</v>
      </c>
      <c r="R1227" s="325">
        <v>0.27</v>
      </c>
      <c r="S1227" s="325">
        <v>0.33</v>
      </c>
      <c r="T1227" s="325"/>
      <c r="U1227" s="325">
        <v>36.0</v>
      </c>
      <c r="V1227" s="325">
        <v>0.01</v>
      </c>
      <c r="W1227" s="325">
        <v>0.02</v>
      </c>
      <c r="X1227" s="325">
        <v>0.58</v>
      </c>
      <c r="Y1227" s="325">
        <v>1.76</v>
      </c>
      <c r="Z1227" s="325">
        <v>0.0</v>
      </c>
      <c r="AA1227" s="325">
        <v>112.0</v>
      </c>
      <c r="AB1227" s="325">
        <v>4.0</v>
      </c>
    </row>
    <row r="1228" ht="15.75" customHeight="1">
      <c r="A1228" s="325">
        <v>1226.0</v>
      </c>
      <c r="B1228" s="325" t="s">
        <v>4028</v>
      </c>
      <c r="C1228" s="325" t="s">
        <v>4027</v>
      </c>
      <c r="D1228" s="325" t="s">
        <v>5182</v>
      </c>
      <c r="E1228" s="325">
        <v>34.0</v>
      </c>
      <c r="F1228" s="325">
        <v>143.0</v>
      </c>
      <c r="G1228" s="325">
        <v>25.5</v>
      </c>
      <c r="H1228" s="325">
        <v>2.5</v>
      </c>
      <c r="I1228" s="325"/>
      <c r="J1228" s="325"/>
      <c r="K1228" s="325">
        <v>0.2</v>
      </c>
      <c r="L1228" s="325">
        <v>5.9</v>
      </c>
      <c r="M1228" s="325">
        <v>5.4</v>
      </c>
      <c r="N1228" s="325">
        <v>0.5</v>
      </c>
      <c r="O1228" s="325">
        <v>0.3</v>
      </c>
      <c r="P1228" s="325">
        <v>10.0</v>
      </c>
      <c r="Q1228" s="325">
        <v>31.0</v>
      </c>
      <c r="R1228" s="325">
        <v>0.46</v>
      </c>
      <c r="S1228" s="325">
        <v>0.65</v>
      </c>
      <c r="T1228" s="325"/>
      <c r="U1228" s="325">
        <v>20.0</v>
      </c>
      <c r="V1228" s="325">
        <v>0.02</v>
      </c>
      <c r="W1228" s="325">
        <v>0.03</v>
      </c>
      <c r="X1228" s="325">
        <v>0.8</v>
      </c>
      <c r="Y1228" s="325">
        <v>2.32</v>
      </c>
      <c r="Z1228" s="325">
        <v>0.0</v>
      </c>
      <c r="AA1228" s="325">
        <v>234.0</v>
      </c>
      <c r="AB1228" s="325">
        <v>6.0</v>
      </c>
    </row>
    <row r="1229" ht="15.75" customHeight="1">
      <c r="A1229" s="325">
        <v>1227.0</v>
      </c>
      <c r="B1229" s="325" t="s">
        <v>3512</v>
      </c>
      <c r="C1229" s="325" t="s">
        <v>3511</v>
      </c>
      <c r="D1229" s="325" t="s">
        <v>5182</v>
      </c>
      <c r="E1229" s="325">
        <v>37.0</v>
      </c>
      <c r="F1229" s="325">
        <v>154.0</v>
      </c>
      <c r="G1229" s="325">
        <v>22.0</v>
      </c>
      <c r="H1229" s="325">
        <v>2.5</v>
      </c>
      <c r="I1229" s="325"/>
      <c r="J1229" s="325"/>
      <c r="K1229" s="325">
        <v>0.3</v>
      </c>
      <c r="L1229" s="325">
        <v>6.5</v>
      </c>
      <c r="M1229" s="325">
        <v>5.5</v>
      </c>
      <c r="N1229" s="325">
        <v>0.3</v>
      </c>
      <c r="O1229" s="325">
        <v>0.2</v>
      </c>
      <c r="P1229" s="325">
        <v>6.0</v>
      </c>
      <c r="Q1229" s="325">
        <v>25.0</v>
      </c>
      <c r="R1229" s="325">
        <v>0.21</v>
      </c>
      <c r="S1229" s="325">
        <v>0.53</v>
      </c>
      <c r="T1229" s="325"/>
      <c r="U1229" s="325">
        <v>14.0</v>
      </c>
      <c r="V1229" s="325">
        <v>0.02</v>
      </c>
      <c r="W1229" s="325">
        <v>0.02</v>
      </c>
      <c r="X1229" s="325">
        <v>0.77</v>
      </c>
      <c r="Y1229" s="325">
        <v>1.21</v>
      </c>
      <c r="Z1229" s="325">
        <v>0.0</v>
      </c>
      <c r="AA1229" s="325">
        <v>259.0</v>
      </c>
      <c r="AB1229" s="325">
        <v>3.0</v>
      </c>
    </row>
    <row r="1230" ht="15.75" customHeight="1">
      <c r="A1230" s="325">
        <v>1228.0</v>
      </c>
      <c r="B1230" s="325" t="s">
        <v>4029</v>
      </c>
      <c r="C1230" s="325" t="s">
        <v>3511</v>
      </c>
      <c r="D1230" s="325" t="s">
        <v>5182</v>
      </c>
      <c r="E1230" s="325">
        <v>30.0</v>
      </c>
      <c r="F1230" s="325">
        <v>125.0</v>
      </c>
      <c r="G1230" s="325">
        <v>18.3</v>
      </c>
      <c r="H1230" s="325">
        <v>1.8</v>
      </c>
      <c r="I1230" s="325"/>
      <c r="J1230" s="325"/>
      <c r="K1230" s="325">
        <v>0.6</v>
      </c>
      <c r="L1230" s="325">
        <v>4.7</v>
      </c>
      <c r="M1230" s="325">
        <v>4.1</v>
      </c>
      <c r="N1230" s="325">
        <v>0.4</v>
      </c>
      <c r="O1230" s="325">
        <v>0.2</v>
      </c>
      <c r="P1230" s="325">
        <v>9.0</v>
      </c>
      <c r="Q1230" s="325">
        <v>23.0</v>
      </c>
      <c r="R1230" s="325">
        <v>0.24</v>
      </c>
      <c r="S1230" s="325">
        <v>0.61</v>
      </c>
      <c r="T1230" s="325"/>
      <c r="U1230" s="325">
        <v>143.0</v>
      </c>
      <c r="V1230" s="325">
        <v>0.02</v>
      </c>
      <c r="W1230" s="325">
        <v>0.06</v>
      </c>
      <c r="X1230" s="325">
        <v>0.64</v>
      </c>
      <c r="Y1230" s="325">
        <v>1.91</v>
      </c>
      <c r="Z1230" s="325">
        <v>0.0</v>
      </c>
      <c r="AA1230" s="325">
        <v>190.0</v>
      </c>
      <c r="AB1230" s="325">
        <v>18.0</v>
      </c>
    </row>
    <row r="1231" ht="15.75" customHeight="1">
      <c r="A1231" s="325">
        <v>1229.0</v>
      </c>
      <c r="B1231" s="325" t="s">
        <v>4378</v>
      </c>
      <c r="C1231" s="325" t="s">
        <v>3511</v>
      </c>
      <c r="D1231" s="325" t="s">
        <v>5182</v>
      </c>
      <c r="E1231" s="325">
        <v>53.0</v>
      </c>
      <c r="F1231" s="325">
        <v>222.0</v>
      </c>
      <c r="G1231" s="325">
        <v>35.4</v>
      </c>
      <c r="H1231" s="325">
        <v>2.9</v>
      </c>
      <c r="I1231" s="325"/>
      <c r="J1231" s="325"/>
      <c r="K1231" s="325">
        <v>0.5</v>
      </c>
      <c r="L1231" s="325">
        <v>10.2</v>
      </c>
      <c r="M1231" s="325">
        <v>9.4</v>
      </c>
      <c r="N1231" s="325">
        <v>0.8</v>
      </c>
      <c r="O1231" s="325">
        <v>0.5</v>
      </c>
      <c r="P1231" s="325">
        <v>14.0</v>
      </c>
      <c r="Q1231" s="325">
        <v>49.0</v>
      </c>
      <c r="R1231" s="325">
        <v>0.45</v>
      </c>
      <c r="S1231" s="325">
        <v>1.43</v>
      </c>
      <c r="T1231" s="325"/>
      <c r="U1231" s="325">
        <v>112.0</v>
      </c>
      <c r="V1231" s="325">
        <v>0.04</v>
      </c>
      <c r="W1231" s="325">
        <v>0.21</v>
      </c>
      <c r="X1231" s="325">
        <v>1.23</v>
      </c>
      <c r="Y1231" s="325">
        <v>5.17</v>
      </c>
      <c r="Z1231" s="325">
        <v>0.0</v>
      </c>
      <c r="AA1231" s="325">
        <v>34.0</v>
      </c>
      <c r="AB1231" s="325">
        <v>18.0</v>
      </c>
    </row>
    <row r="1232" ht="15.75" customHeight="1">
      <c r="A1232" s="325">
        <v>1230.0</v>
      </c>
      <c r="B1232" s="325" t="s">
        <v>4659</v>
      </c>
      <c r="C1232" s="325" t="s">
        <v>3511</v>
      </c>
      <c r="D1232" s="325" t="s">
        <v>5182</v>
      </c>
      <c r="E1232" s="325">
        <v>45.0</v>
      </c>
      <c r="F1232" s="325">
        <v>188.0</v>
      </c>
      <c r="G1232" s="325">
        <v>17.7</v>
      </c>
      <c r="H1232" s="325">
        <v>2.4</v>
      </c>
      <c r="I1232" s="325"/>
      <c r="J1232" s="325"/>
      <c r="K1232" s="325">
        <v>0.6</v>
      </c>
      <c r="L1232" s="325">
        <v>7.8</v>
      </c>
      <c r="M1232" s="325">
        <v>6.5</v>
      </c>
      <c r="N1232" s="325">
        <v>0.4</v>
      </c>
      <c r="O1232" s="325">
        <v>0.2</v>
      </c>
      <c r="P1232" s="325">
        <v>8.0</v>
      </c>
      <c r="Q1232" s="325">
        <v>29.0</v>
      </c>
      <c r="R1232" s="325">
        <v>0.31</v>
      </c>
      <c r="S1232" s="325">
        <v>0.84</v>
      </c>
      <c r="T1232" s="325"/>
      <c r="U1232" s="325">
        <v>150.0</v>
      </c>
      <c r="V1232" s="325">
        <v>0.02</v>
      </c>
      <c r="W1232" s="325">
        <v>0.07</v>
      </c>
      <c r="X1232" s="325">
        <v>0.7</v>
      </c>
      <c r="Y1232" s="325">
        <v>1.44</v>
      </c>
      <c r="Z1232" s="325">
        <v>0.0</v>
      </c>
      <c r="AA1232" s="325">
        <v>36.0</v>
      </c>
      <c r="AB1232" s="325">
        <v>15.0</v>
      </c>
    </row>
    <row r="1233" ht="15.75" customHeight="1">
      <c r="A1233" s="325">
        <v>1231.0</v>
      </c>
      <c r="B1233" s="325" t="s">
        <v>3514</v>
      </c>
      <c r="C1233" s="325" t="s">
        <v>3513</v>
      </c>
      <c r="D1233" s="325" t="s">
        <v>5182</v>
      </c>
      <c r="E1233" s="325">
        <v>28.0</v>
      </c>
      <c r="F1233" s="325">
        <v>119.0</v>
      </c>
      <c r="G1233" s="325">
        <v>16.5</v>
      </c>
      <c r="H1233" s="325">
        <v>1.5</v>
      </c>
      <c r="I1233" s="325"/>
      <c r="J1233" s="325"/>
      <c r="K1233" s="325">
        <v>0.1</v>
      </c>
      <c r="L1233" s="325">
        <v>5.6</v>
      </c>
      <c r="M1233" s="325">
        <v>5.1</v>
      </c>
      <c r="N1233" s="325">
        <v>0.5</v>
      </c>
      <c r="O1233" s="325">
        <v>0.2</v>
      </c>
      <c r="P1233" s="325">
        <v>7.0</v>
      </c>
      <c r="Q1233" s="325">
        <v>21.0</v>
      </c>
      <c r="R1233" s="325">
        <v>0.27</v>
      </c>
      <c r="S1233" s="325">
        <v>0.49</v>
      </c>
      <c r="T1233" s="325"/>
      <c r="U1233" s="325">
        <v>18.0</v>
      </c>
      <c r="V1233" s="325">
        <v>0.02</v>
      </c>
      <c r="W1233" s="325">
        <v>0.02</v>
      </c>
      <c r="X1233" s="325">
        <v>0.51</v>
      </c>
      <c r="Y1233" s="325">
        <v>1.6</v>
      </c>
      <c r="Z1233" s="325">
        <v>0.0</v>
      </c>
      <c r="AA1233" s="325">
        <v>27.0</v>
      </c>
      <c r="AB1233" s="325">
        <v>8.0</v>
      </c>
    </row>
    <row r="1234" ht="15.75" customHeight="1">
      <c r="A1234" s="325">
        <v>1232.0</v>
      </c>
      <c r="B1234" s="325" t="s">
        <v>4030</v>
      </c>
      <c r="C1234" s="325" t="s">
        <v>3513</v>
      </c>
      <c r="D1234" s="325" t="s">
        <v>5182</v>
      </c>
      <c r="E1234" s="325">
        <v>52.0</v>
      </c>
      <c r="F1234" s="325">
        <v>216.0</v>
      </c>
      <c r="G1234" s="325">
        <v>20.3</v>
      </c>
      <c r="H1234" s="325">
        <v>1.6</v>
      </c>
      <c r="I1234" s="325"/>
      <c r="J1234" s="325"/>
      <c r="K1234" s="325">
        <v>0.2</v>
      </c>
      <c r="L1234" s="325">
        <v>11.7</v>
      </c>
      <c r="M1234" s="325">
        <v>10.7</v>
      </c>
      <c r="N1234" s="325">
        <v>1.0</v>
      </c>
      <c r="O1234" s="325">
        <v>0.3</v>
      </c>
      <c r="P1234" s="325">
        <v>9.0</v>
      </c>
      <c r="Q1234" s="325">
        <v>35.0</v>
      </c>
      <c r="R1234" s="325">
        <v>0.37</v>
      </c>
      <c r="S1234" s="325">
        <v>0.64</v>
      </c>
      <c r="T1234" s="325"/>
      <c r="U1234" s="325">
        <v>12.0</v>
      </c>
      <c r="V1234" s="325">
        <v>0.03</v>
      </c>
      <c r="W1234" s="325">
        <v>0.04</v>
      </c>
      <c r="X1234" s="325">
        <v>0.6</v>
      </c>
      <c r="Y1234" s="325">
        <v>2.71</v>
      </c>
      <c r="Z1234" s="325">
        <v>0.0</v>
      </c>
      <c r="AA1234" s="325">
        <v>146.0</v>
      </c>
      <c r="AB1234" s="325">
        <v>6.0</v>
      </c>
    </row>
    <row r="1235" ht="15.75" customHeight="1">
      <c r="A1235" s="325">
        <v>1233.0</v>
      </c>
      <c r="B1235" s="325" t="s">
        <v>4660</v>
      </c>
      <c r="C1235" s="325" t="s">
        <v>3513</v>
      </c>
      <c r="D1235" s="325" t="s">
        <v>5182</v>
      </c>
      <c r="E1235" s="325">
        <v>36.0</v>
      </c>
      <c r="F1235" s="325">
        <v>152.0</v>
      </c>
      <c r="G1235" s="325">
        <v>18.5</v>
      </c>
      <c r="H1235" s="325">
        <v>1.5</v>
      </c>
      <c r="I1235" s="325"/>
      <c r="J1235" s="325"/>
      <c r="K1235" s="325">
        <v>0.1</v>
      </c>
      <c r="L1235" s="325">
        <v>8.0</v>
      </c>
      <c r="M1235" s="325">
        <v>7.3</v>
      </c>
      <c r="N1235" s="325">
        <v>0.7</v>
      </c>
      <c r="O1235" s="325">
        <v>0.3</v>
      </c>
      <c r="P1235" s="325">
        <v>13.0</v>
      </c>
      <c r="Q1235" s="325">
        <v>27.0</v>
      </c>
      <c r="R1235" s="325">
        <v>0.21</v>
      </c>
      <c r="S1235" s="325">
        <v>0.66</v>
      </c>
      <c r="T1235" s="325"/>
      <c r="U1235" s="325">
        <v>23.0</v>
      </c>
      <c r="V1235" s="325">
        <v>0.02</v>
      </c>
      <c r="W1235" s="325">
        <v>0.05</v>
      </c>
      <c r="X1235" s="325">
        <v>0.4</v>
      </c>
      <c r="Y1235" s="325">
        <v>3.1</v>
      </c>
      <c r="Z1235" s="325">
        <v>0.0</v>
      </c>
      <c r="AA1235" s="325">
        <v>380.0</v>
      </c>
      <c r="AB1235" s="325">
        <v>6.0</v>
      </c>
    </row>
    <row r="1236" ht="15.75" customHeight="1">
      <c r="A1236" s="325">
        <v>1234.0</v>
      </c>
      <c r="B1236" s="325" t="s">
        <v>3516</v>
      </c>
      <c r="C1236" s="325" t="s">
        <v>3515</v>
      </c>
      <c r="D1236" s="325" t="s">
        <v>5182</v>
      </c>
      <c r="E1236" s="325">
        <v>62.0</v>
      </c>
      <c r="F1236" s="325">
        <v>260.0</v>
      </c>
      <c r="G1236" s="325">
        <v>11.6</v>
      </c>
      <c r="H1236" s="325">
        <v>3.5</v>
      </c>
      <c r="I1236" s="325"/>
      <c r="J1236" s="325"/>
      <c r="K1236" s="325">
        <v>0.5</v>
      </c>
      <c r="L1236" s="325">
        <v>10.8</v>
      </c>
      <c r="M1236" s="325">
        <v>6.5</v>
      </c>
      <c r="N1236" s="325">
        <v>0.5</v>
      </c>
      <c r="O1236" s="325">
        <v>0.3</v>
      </c>
      <c r="P1236" s="325">
        <v>7.0</v>
      </c>
      <c r="Q1236" s="325">
        <v>37.0</v>
      </c>
      <c r="R1236" s="325">
        <v>0.33</v>
      </c>
      <c r="S1236" s="325">
        <v>0.91</v>
      </c>
      <c r="T1236" s="325"/>
      <c r="U1236" s="325">
        <v>5.0</v>
      </c>
      <c r="V1236" s="325">
        <v>0.02</v>
      </c>
      <c r="W1236" s="325">
        <v>0.03</v>
      </c>
      <c r="X1236" s="325">
        <v>0.93</v>
      </c>
      <c r="Y1236" s="325">
        <v>0.52</v>
      </c>
      <c r="Z1236" s="325">
        <v>0.0</v>
      </c>
      <c r="AA1236" s="325">
        <v>235.0</v>
      </c>
      <c r="AB1236" s="325">
        <v>9.0</v>
      </c>
    </row>
    <row r="1237" ht="15.75" customHeight="1">
      <c r="A1237" s="325">
        <v>1235.0</v>
      </c>
      <c r="B1237" s="325" t="s">
        <v>3805</v>
      </c>
      <c r="C1237" s="325" t="s">
        <v>3515</v>
      </c>
      <c r="D1237" s="325" t="s">
        <v>5182</v>
      </c>
      <c r="E1237" s="325">
        <v>154.0</v>
      </c>
      <c r="F1237" s="325">
        <v>645.0</v>
      </c>
      <c r="G1237" s="325">
        <v>12.7</v>
      </c>
      <c r="H1237" s="325">
        <v>6.7</v>
      </c>
      <c r="I1237" s="325"/>
      <c r="J1237" s="325"/>
      <c r="K1237" s="325">
        <v>8.5</v>
      </c>
      <c r="L1237" s="325">
        <v>12.2</v>
      </c>
      <c r="M1237" s="325">
        <v>8.8</v>
      </c>
      <c r="N1237" s="325">
        <v>0.5</v>
      </c>
      <c r="O1237" s="325">
        <v>15.5</v>
      </c>
      <c r="P1237" s="325">
        <v>38.0</v>
      </c>
      <c r="Q1237" s="325">
        <v>61.0</v>
      </c>
      <c r="R1237" s="325">
        <v>0.24</v>
      </c>
      <c r="S1237" s="325">
        <v>3.59</v>
      </c>
      <c r="T1237" s="325"/>
      <c r="U1237" s="325">
        <v>8.0</v>
      </c>
      <c r="V1237" s="325">
        <v>0.03</v>
      </c>
      <c r="W1237" s="325">
        <v>0.02</v>
      </c>
      <c r="X1237" s="325">
        <v>0.67</v>
      </c>
      <c r="Y1237" s="325">
        <v>0.33</v>
      </c>
      <c r="Z1237" s="325">
        <v>0.0</v>
      </c>
      <c r="AA1237" s="325">
        <v>159.0</v>
      </c>
      <c r="AB1237" s="325">
        <v>8.0</v>
      </c>
    </row>
    <row r="1238" ht="15.75" customHeight="1">
      <c r="A1238" s="325">
        <v>1236.0</v>
      </c>
      <c r="B1238" s="325" t="s">
        <v>4031</v>
      </c>
      <c r="C1238" s="325" t="s">
        <v>3515</v>
      </c>
      <c r="D1238" s="325" t="s">
        <v>5182</v>
      </c>
      <c r="E1238" s="325">
        <v>77.0</v>
      </c>
      <c r="F1238" s="325">
        <v>323.0</v>
      </c>
      <c r="G1238" s="325">
        <v>12.7</v>
      </c>
      <c r="H1238" s="325">
        <v>3.9</v>
      </c>
      <c r="I1238" s="325"/>
      <c r="J1238" s="325"/>
      <c r="K1238" s="325">
        <v>2.4</v>
      </c>
      <c r="L1238" s="325">
        <v>9.8</v>
      </c>
      <c r="M1238" s="325">
        <v>5.9</v>
      </c>
      <c r="N1238" s="325">
        <v>0.5</v>
      </c>
      <c r="O1238" s="325">
        <v>3.7</v>
      </c>
      <c r="P1238" s="325">
        <v>14.0</v>
      </c>
      <c r="Q1238" s="325">
        <v>40.0</v>
      </c>
      <c r="R1238" s="325">
        <v>0.28</v>
      </c>
      <c r="S1238" s="325">
        <v>1.44</v>
      </c>
      <c r="T1238" s="325"/>
      <c r="U1238" s="325">
        <v>8.0</v>
      </c>
      <c r="V1238" s="325">
        <v>0.02</v>
      </c>
      <c r="W1238" s="325">
        <v>0.02</v>
      </c>
      <c r="X1238" s="325">
        <v>0.76</v>
      </c>
      <c r="Y1238" s="325">
        <v>0.35</v>
      </c>
      <c r="Z1238" s="325">
        <v>0.0</v>
      </c>
      <c r="AA1238" s="325">
        <v>269.0</v>
      </c>
      <c r="AB1238" s="325">
        <v>9.0</v>
      </c>
    </row>
    <row r="1239" ht="15.75" customHeight="1">
      <c r="A1239" s="325">
        <v>1237.0</v>
      </c>
      <c r="B1239" s="325" t="s">
        <v>4379</v>
      </c>
      <c r="C1239" s="325" t="s">
        <v>3515</v>
      </c>
      <c r="D1239" s="325" t="s">
        <v>5182</v>
      </c>
      <c r="E1239" s="325">
        <v>98.0</v>
      </c>
      <c r="F1239" s="325">
        <v>411.0</v>
      </c>
      <c r="G1239" s="325">
        <v>15.1</v>
      </c>
      <c r="H1239" s="325">
        <v>4.8</v>
      </c>
      <c r="I1239" s="325"/>
      <c r="J1239" s="325"/>
      <c r="K1239" s="325">
        <v>3.0</v>
      </c>
      <c r="L1239" s="325">
        <v>12.9</v>
      </c>
      <c r="M1239" s="325">
        <v>8.0</v>
      </c>
      <c r="N1239" s="325">
        <v>0.6</v>
      </c>
      <c r="O1239" s="325">
        <v>4.8</v>
      </c>
      <c r="P1239" s="325">
        <v>18.0</v>
      </c>
      <c r="Q1239" s="325">
        <v>49.0</v>
      </c>
      <c r="R1239" s="325">
        <v>0.34</v>
      </c>
      <c r="S1239" s="325">
        <v>1.88</v>
      </c>
      <c r="T1239" s="325"/>
      <c r="U1239" s="325">
        <v>7.0</v>
      </c>
      <c r="V1239" s="325">
        <v>0.03</v>
      </c>
      <c r="W1239" s="325">
        <v>0.03</v>
      </c>
      <c r="X1239" s="325">
        <v>0.89</v>
      </c>
      <c r="Y1239" s="325">
        <v>0.36</v>
      </c>
      <c r="Z1239" s="325">
        <v>0.0</v>
      </c>
      <c r="AA1239" s="325">
        <v>125.0</v>
      </c>
      <c r="AB1239" s="325">
        <v>10.0</v>
      </c>
    </row>
    <row r="1240" ht="15.75" customHeight="1">
      <c r="A1240" s="325">
        <v>1238.0</v>
      </c>
      <c r="B1240" s="325" t="s">
        <v>4661</v>
      </c>
      <c r="C1240" s="325" t="s">
        <v>3515</v>
      </c>
      <c r="D1240" s="325" t="s">
        <v>5182</v>
      </c>
      <c r="E1240" s="325">
        <v>71.0</v>
      </c>
      <c r="F1240" s="325">
        <v>296.0</v>
      </c>
      <c r="G1240" s="325">
        <v>12.3</v>
      </c>
      <c r="H1240" s="325">
        <v>4.0</v>
      </c>
      <c r="I1240" s="325"/>
      <c r="J1240" s="325"/>
      <c r="K1240" s="325">
        <v>1.8</v>
      </c>
      <c r="L1240" s="325">
        <v>9.5</v>
      </c>
      <c r="M1240" s="325">
        <v>6.5</v>
      </c>
      <c r="N1240" s="325">
        <v>0.4</v>
      </c>
      <c r="O1240" s="325">
        <v>2.7</v>
      </c>
      <c r="P1240" s="325">
        <v>12.0</v>
      </c>
      <c r="Q1240" s="325">
        <v>38.0</v>
      </c>
      <c r="R1240" s="325">
        <v>0.3</v>
      </c>
      <c r="S1240" s="325">
        <v>1.37</v>
      </c>
      <c r="T1240" s="325"/>
      <c r="U1240" s="325">
        <v>6.0</v>
      </c>
      <c r="V1240" s="325">
        <v>0.02</v>
      </c>
      <c r="W1240" s="325">
        <v>0.02</v>
      </c>
      <c r="X1240" s="325">
        <v>0.84</v>
      </c>
      <c r="Y1240" s="325">
        <v>0.46</v>
      </c>
      <c r="Z1240" s="325">
        <v>0.0</v>
      </c>
      <c r="AA1240" s="325">
        <v>207.0</v>
      </c>
      <c r="AB1240" s="325">
        <v>7.0</v>
      </c>
    </row>
    <row r="1241" ht="15.75" customHeight="1">
      <c r="A1241" s="325">
        <v>1239.0</v>
      </c>
      <c r="B1241" s="325" t="s">
        <v>4381</v>
      </c>
      <c r="C1241" s="325" t="s">
        <v>4380</v>
      </c>
      <c r="D1241" s="325" t="s">
        <v>5182</v>
      </c>
      <c r="E1241" s="325">
        <v>60.0</v>
      </c>
      <c r="F1241" s="325">
        <v>253.0</v>
      </c>
      <c r="G1241" s="325">
        <v>25.3</v>
      </c>
      <c r="H1241" s="325">
        <v>3.3</v>
      </c>
      <c r="I1241" s="325"/>
      <c r="J1241" s="325"/>
      <c r="K1241" s="325">
        <v>1.1</v>
      </c>
      <c r="L1241" s="325">
        <v>9.5</v>
      </c>
      <c r="M1241" s="325">
        <v>8.8</v>
      </c>
      <c r="N1241" s="325">
        <v>0.5</v>
      </c>
      <c r="O1241" s="325">
        <v>0.3</v>
      </c>
      <c r="P1241" s="325">
        <v>8.0</v>
      </c>
      <c r="Q1241" s="325">
        <v>43.0</v>
      </c>
      <c r="R1241" s="325">
        <v>0.51</v>
      </c>
      <c r="S1241" s="325">
        <v>1.29</v>
      </c>
      <c r="T1241" s="325"/>
      <c r="U1241" s="325">
        <v>376.0</v>
      </c>
      <c r="V1241" s="325">
        <v>0.03</v>
      </c>
      <c r="W1241" s="325">
        <v>0.15</v>
      </c>
      <c r="X1241" s="325">
        <v>1.33</v>
      </c>
      <c r="Y1241" s="325">
        <v>3.42</v>
      </c>
      <c r="Z1241" s="325">
        <v>0.0</v>
      </c>
      <c r="AA1241" s="325">
        <v>574.0</v>
      </c>
      <c r="AB1241" s="325">
        <v>27.0</v>
      </c>
    </row>
    <row r="1242" ht="15.75" customHeight="1">
      <c r="A1242" s="325">
        <v>1240.0</v>
      </c>
      <c r="B1242" s="325" t="s">
        <v>3518</v>
      </c>
      <c r="C1242" s="325" t="s">
        <v>3517</v>
      </c>
      <c r="D1242" s="325" t="s">
        <v>5182</v>
      </c>
      <c r="E1242" s="325">
        <v>49.0</v>
      </c>
      <c r="F1242" s="325">
        <v>205.0</v>
      </c>
      <c r="G1242" s="325">
        <v>18.3</v>
      </c>
      <c r="H1242" s="325">
        <v>3.6</v>
      </c>
      <c r="I1242" s="325"/>
      <c r="J1242" s="325"/>
      <c r="K1242" s="325">
        <v>0.4</v>
      </c>
      <c r="L1242" s="325">
        <v>7.8</v>
      </c>
      <c r="M1242" s="325">
        <v>7.5</v>
      </c>
      <c r="N1242" s="325">
        <v>0.3</v>
      </c>
      <c r="O1242" s="325">
        <v>0.4</v>
      </c>
      <c r="P1242" s="325">
        <v>7.0</v>
      </c>
      <c r="Q1242" s="325">
        <v>44.0</v>
      </c>
      <c r="R1242" s="325">
        <v>0.3</v>
      </c>
      <c r="S1242" s="325">
        <v>0.66</v>
      </c>
      <c r="T1242" s="325"/>
      <c r="U1242" s="325">
        <v>6.0</v>
      </c>
      <c r="V1242" s="325">
        <v>0.02</v>
      </c>
      <c r="W1242" s="325">
        <v>0.02</v>
      </c>
      <c r="X1242" s="325">
        <v>1.7</v>
      </c>
      <c r="Y1242" s="325">
        <v>1.29</v>
      </c>
      <c r="Z1242" s="325">
        <v>0.0</v>
      </c>
      <c r="AA1242" s="325">
        <v>121.0</v>
      </c>
      <c r="AB1242" s="325">
        <v>3.0</v>
      </c>
    </row>
    <row r="1243" ht="15.75" customHeight="1">
      <c r="A1243" s="325">
        <v>1241.0</v>
      </c>
      <c r="B1243" s="325" t="s">
        <v>4382</v>
      </c>
      <c r="C1243" s="325" t="s">
        <v>3517</v>
      </c>
      <c r="D1243" s="325" t="s">
        <v>5182</v>
      </c>
      <c r="E1243" s="325">
        <v>45.0</v>
      </c>
      <c r="F1243" s="325">
        <v>188.0</v>
      </c>
      <c r="G1243" s="325">
        <v>16.6</v>
      </c>
      <c r="H1243" s="325">
        <v>2.2</v>
      </c>
      <c r="I1243" s="325"/>
      <c r="J1243" s="325"/>
      <c r="K1243" s="325">
        <v>0.7</v>
      </c>
      <c r="L1243" s="325">
        <v>7.6</v>
      </c>
      <c r="M1243" s="325">
        <v>7.1</v>
      </c>
      <c r="N1243" s="325">
        <v>0.4</v>
      </c>
      <c r="O1243" s="325">
        <v>0.2</v>
      </c>
      <c r="P1243" s="325">
        <v>7.0</v>
      </c>
      <c r="Q1243" s="325">
        <v>31.0</v>
      </c>
      <c r="R1243" s="325">
        <v>0.34</v>
      </c>
      <c r="S1243" s="325">
        <v>0.9</v>
      </c>
      <c r="T1243" s="325"/>
      <c r="U1243" s="325">
        <v>244.0</v>
      </c>
      <c r="V1243" s="325">
        <v>0.02</v>
      </c>
      <c r="W1243" s="325">
        <v>0.1</v>
      </c>
      <c r="X1243" s="325">
        <v>0.87</v>
      </c>
      <c r="Y1243" s="325">
        <v>1.91</v>
      </c>
      <c r="Z1243" s="325">
        <v>0.0</v>
      </c>
      <c r="AA1243" s="325">
        <v>363.0</v>
      </c>
      <c r="AB1243" s="325">
        <v>19.0</v>
      </c>
    </row>
    <row r="1244" ht="15.75" customHeight="1">
      <c r="A1244" s="325">
        <v>1242.0</v>
      </c>
      <c r="B1244" s="325" t="s">
        <v>3520</v>
      </c>
      <c r="C1244" s="325" t="s">
        <v>3519</v>
      </c>
      <c r="D1244" s="325" t="s">
        <v>5182</v>
      </c>
      <c r="E1244" s="325">
        <v>41.0</v>
      </c>
      <c r="F1244" s="325">
        <v>173.0</v>
      </c>
      <c r="G1244" s="325">
        <v>12.2</v>
      </c>
      <c r="H1244" s="325">
        <v>1.9</v>
      </c>
      <c r="I1244" s="325"/>
      <c r="J1244" s="325"/>
      <c r="K1244" s="325">
        <v>0.6</v>
      </c>
      <c r="L1244" s="325">
        <v>7.4</v>
      </c>
      <c r="M1244" s="325">
        <v>7.0</v>
      </c>
      <c r="N1244" s="325">
        <v>0.4</v>
      </c>
      <c r="O1244" s="325">
        <v>0.2</v>
      </c>
      <c r="P1244" s="325">
        <v>8.0</v>
      </c>
      <c r="Q1244" s="325">
        <v>25.0</v>
      </c>
      <c r="R1244" s="325">
        <v>0.32</v>
      </c>
      <c r="S1244" s="325">
        <v>0.72</v>
      </c>
      <c r="T1244" s="325"/>
      <c r="U1244" s="325">
        <v>7.0</v>
      </c>
      <c r="V1244" s="325">
        <v>0.02</v>
      </c>
      <c r="W1244" s="325">
        <v>0.02</v>
      </c>
      <c r="X1244" s="325">
        <v>0.48</v>
      </c>
      <c r="Y1244" s="325">
        <v>1.25</v>
      </c>
      <c r="Z1244" s="325">
        <v>0.0</v>
      </c>
      <c r="AA1244" s="325">
        <v>156.0</v>
      </c>
      <c r="AB1244" s="325">
        <v>0.0</v>
      </c>
    </row>
    <row r="1245" ht="15.75" customHeight="1">
      <c r="A1245" s="325">
        <v>1243.0</v>
      </c>
      <c r="B1245" s="325" t="s">
        <v>4032</v>
      </c>
      <c r="C1245" s="325" t="s">
        <v>3519</v>
      </c>
      <c r="D1245" s="325" t="s">
        <v>5182</v>
      </c>
      <c r="E1245" s="325">
        <v>41.0</v>
      </c>
      <c r="F1245" s="325">
        <v>173.0</v>
      </c>
      <c r="G1245" s="325">
        <v>19.3</v>
      </c>
      <c r="H1245" s="325">
        <v>2.1</v>
      </c>
      <c r="I1245" s="325"/>
      <c r="J1245" s="325"/>
      <c r="K1245" s="325">
        <v>0.4</v>
      </c>
      <c r="L1245" s="325">
        <v>7.6</v>
      </c>
      <c r="M1245" s="325">
        <v>6.9</v>
      </c>
      <c r="N1245" s="325">
        <v>0.5</v>
      </c>
      <c r="O1245" s="325">
        <v>0.2</v>
      </c>
      <c r="P1245" s="325">
        <v>7.0</v>
      </c>
      <c r="Q1245" s="325">
        <v>28.0</v>
      </c>
      <c r="R1245" s="325">
        <v>0.35</v>
      </c>
      <c r="S1245" s="325">
        <v>0.67</v>
      </c>
      <c r="T1245" s="325"/>
      <c r="U1245" s="325">
        <v>16.0</v>
      </c>
      <c r="V1245" s="325">
        <v>0.02</v>
      </c>
      <c r="W1245" s="325">
        <v>0.02</v>
      </c>
      <c r="X1245" s="325">
        <v>0.57</v>
      </c>
      <c r="Y1245" s="325">
        <v>2.19</v>
      </c>
      <c r="Z1245" s="325">
        <v>0.0</v>
      </c>
      <c r="AA1245" s="325">
        <v>289.0</v>
      </c>
      <c r="AB1245" s="325">
        <v>1.0</v>
      </c>
    </row>
    <row r="1246" ht="15.75" customHeight="1">
      <c r="A1246" s="325">
        <v>1244.0</v>
      </c>
      <c r="B1246" s="325" t="s">
        <v>4383</v>
      </c>
      <c r="C1246" s="325" t="s">
        <v>3519</v>
      </c>
      <c r="D1246" s="325" t="s">
        <v>5182</v>
      </c>
      <c r="E1246" s="325">
        <v>44.0</v>
      </c>
      <c r="F1246" s="325">
        <v>185.0</v>
      </c>
      <c r="G1246" s="325">
        <v>16.0</v>
      </c>
      <c r="H1246" s="325">
        <v>1.9</v>
      </c>
      <c r="I1246" s="325"/>
      <c r="J1246" s="325"/>
      <c r="K1246" s="325">
        <v>0.7</v>
      </c>
      <c r="L1246" s="325">
        <v>7.8</v>
      </c>
      <c r="M1246" s="325">
        <v>7.3</v>
      </c>
      <c r="N1246" s="325">
        <v>0.5</v>
      </c>
      <c r="O1246" s="325">
        <v>0.2</v>
      </c>
      <c r="P1246" s="325">
        <v>6.0</v>
      </c>
      <c r="Q1246" s="325">
        <v>26.0</v>
      </c>
      <c r="R1246" s="325">
        <v>0.32</v>
      </c>
      <c r="S1246" s="325">
        <v>0.66</v>
      </c>
      <c r="T1246" s="325"/>
      <c r="U1246" s="325">
        <v>1.0</v>
      </c>
      <c r="V1246" s="325">
        <v>0.02</v>
      </c>
      <c r="W1246" s="325">
        <v>0.02</v>
      </c>
      <c r="X1246" s="325">
        <v>0.56</v>
      </c>
      <c r="Y1246" s="325">
        <v>2.08</v>
      </c>
      <c r="Z1246" s="325">
        <v>0.0</v>
      </c>
      <c r="AA1246" s="325">
        <v>161.0</v>
      </c>
      <c r="AB1246" s="325">
        <v>3.0</v>
      </c>
    </row>
    <row r="1247" ht="15.75" customHeight="1">
      <c r="A1247" s="325">
        <v>1245.0</v>
      </c>
      <c r="B1247" s="325" t="s">
        <v>4662</v>
      </c>
      <c r="C1247" s="325" t="s">
        <v>3519</v>
      </c>
      <c r="D1247" s="325" t="s">
        <v>5182</v>
      </c>
      <c r="E1247" s="325">
        <v>54.0</v>
      </c>
      <c r="F1247" s="325">
        <v>228.0</v>
      </c>
      <c r="G1247" s="325">
        <v>14.8</v>
      </c>
      <c r="H1247" s="325">
        <v>1.8</v>
      </c>
      <c r="I1247" s="325"/>
      <c r="J1247" s="325"/>
      <c r="K1247" s="325">
        <v>0.5</v>
      </c>
      <c r="L1247" s="325">
        <v>11.1</v>
      </c>
      <c r="M1247" s="325">
        <v>9.6</v>
      </c>
      <c r="N1247" s="325">
        <v>0.3</v>
      </c>
      <c r="O1247" s="325">
        <v>0.2</v>
      </c>
      <c r="P1247" s="325">
        <v>10.0</v>
      </c>
      <c r="Q1247" s="325">
        <v>23.0</v>
      </c>
      <c r="R1247" s="325">
        <v>0.3</v>
      </c>
      <c r="S1247" s="325">
        <v>0.74</v>
      </c>
      <c r="T1247" s="325"/>
      <c r="U1247" s="325">
        <v>4.0</v>
      </c>
      <c r="V1247" s="325">
        <v>0.01</v>
      </c>
      <c r="W1247" s="325">
        <v>0.02</v>
      </c>
      <c r="X1247" s="325">
        <v>0.38</v>
      </c>
      <c r="Y1247" s="325">
        <v>1.85</v>
      </c>
      <c r="Z1247" s="325">
        <v>0.0</v>
      </c>
      <c r="AA1247" s="325">
        <v>354.0</v>
      </c>
      <c r="AB1247" s="325">
        <v>1.0</v>
      </c>
    </row>
    <row r="1248" ht="15.75" customHeight="1">
      <c r="A1248" s="325">
        <v>1246.0</v>
      </c>
      <c r="B1248" s="325" t="s">
        <v>3522</v>
      </c>
      <c r="C1248" s="325" t="s">
        <v>3521</v>
      </c>
      <c r="D1248" s="325" t="s">
        <v>5182</v>
      </c>
      <c r="E1248" s="325">
        <v>185.0</v>
      </c>
      <c r="F1248" s="325">
        <v>776.0</v>
      </c>
      <c r="G1248" s="325">
        <v>68.4</v>
      </c>
      <c r="H1248" s="325">
        <v>6.8</v>
      </c>
      <c r="I1248" s="325"/>
      <c r="J1248" s="325"/>
      <c r="K1248" s="325">
        <v>14.6</v>
      </c>
      <c r="L1248" s="325">
        <v>7.7</v>
      </c>
      <c r="M1248" s="325">
        <v>6.7</v>
      </c>
      <c r="N1248" s="325">
        <v>1.0</v>
      </c>
      <c r="O1248" s="325">
        <v>0.8</v>
      </c>
      <c r="P1248" s="325">
        <v>25.0</v>
      </c>
      <c r="Q1248" s="325">
        <v>72.0</v>
      </c>
      <c r="R1248" s="325">
        <v>0.55</v>
      </c>
      <c r="S1248" s="325">
        <v>1.25</v>
      </c>
      <c r="T1248" s="325"/>
      <c r="U1248" s="325">
        <v>5.0</v>
      </c>
      <c r="V1248" s="325">
        <v>0.06</v>
      </c>
      <c r="W1248" s="325">
        <v>0.16</v>
      </c>
      <c r="X1248" s="325">
        <v>2.82</v>
      </c>
      <c r="Y1248" s="325">
        <v>11.05</v>
      </c>
      <c r="Z1248" s="325">
        <v>0.0</v>
      </c>
      <c r="AA1248" s="325">
        <v>589.0</v>
      </c>
      <c r="AB1248" s="325">
        <v>4.0</v>
      </c>
    </row>
    <row r="1249" ht="15.75" customHeight="1">
      <c r="A1249" s="325">
        <v>1247.0</v>
      </c>
      <c r="B1249" s="325" t="s">
        <v>4384</v>
      </c>
      <c r="C1249" s="325" t="s">
        <v>3521</v>
      </c>
      <c r="D1249" s="325" t="s">
        <v>5182</v>
      </c>
      <c r="E1249" s="325">
        <v>310.0</v>
      </c>
      <c r="F1249" s="325">
        <v>1296.0</v>
      </c>
      <c r="G1249" s="325">
        <v>33.3</v>
      </c>
      <c r="H1249" s="325">
        <v>5.6</v>
      </c>
      <c r="I1249" s="325"/>
      <c r="J1249" s="325"/>
      <c r="K1249" s="325">
        <v>11.3</v>
      </c>
      <c r="L1249" s="325">
        <v>48.2</v>
      </c>
      <c r="M1249" s="325">
        <v>47.8</v>
      </c>
      <c r="N1249" s="325">
        <v>0.4</v>
      </c>
      <c r="O1249" s="325">
        <v>1.0</v>
      </c>
      <c r="P1249" s="325">
        <v>41.0</v>
      </c>
      <c r="Q1249" s="325">
        <v>132.0</v>
      </c>
      <c r="R1249" s="325">
        <v>0.18</v>
      </c>
      <c r="S1249" s="325">
        <v>2.63</v>
      </c>
      <c r="T1249" s="325"/>
      <c r="U1249" s="325">
        <v>2.0</v>
      </c>
      <c r="V1249" s="325">
        <v>0.11</v>
      </c>
      <c r="W1249" s="325">
        <v>0.13</v>
      </c>
      <c r="X1249" s="325">
        <v>2.38</v>
      </c>
      <c r="Y1249" s="325">
        <v>8.21</v>
      </c>
      <c r="Z1249" s="325">
        <v>0.0</v>
      </c>
      <c r="AA1249" s="325">
        <v>226.0</v>
      </c>
      <c r="AB1249" s="325">
        <v>0.0</v>
      </c>
    </row>
    <row r="1250" ht="15.75" customHeight="1">
      <c r="A1250" s="325">
        <v>1248.0</v>
      </c>
      <c r="B1250" s="325" t="s">
        <v>4663</v>
      </c>
      <c r="C1250" s="325" t="s">
        <v>3521</v>
      </c>
      <c r="D1250" s="325" t="s">
        <v>5182</v>
      </c>
      <c r="E1250" s="325">
        <v>109.0</v>
      </c>
      <c r="F1250" s="325">
        <v>456.0</v>
      </c>
      <c r="G1250" s="325">
        <v>28.8</v>
      </c>
      <c r="H1250" s="325">
        <v>2.6</v>
      </c>
      <c r="I1250" s="325"/>
      <c r="J1250" s="325"/>
      <c r="K1250" s="325">
        <v>8.7</v>
      </c>
      <c r="L1250" s="325">
        <v>6.1</v>
      </c>
      <c r="M1250" s="325">
        <v>5.5</v>
      </c>
      <c r="N1250" s="325">
        <v>0.6</v>
      </c>
      <c r="O1250" s="325">
        <v>0.4</v>
      </c>
      <c r="P1250" s="325">
        <v>6.0</v>
      </c>
      <c r="Q1250" s="325">
        <v>40.0</v>
      </c>
      <c r="R1250" s="325">
        <v>0.25</v>
      </c>
      <c r="S1250" s="325">
        <v>0.46</v>
      </c>
      <c r="T1250" s="325"/>
      <c r="U1250" s="325">
        <v>7.0</v>
      </c>
      <c r="V1250" s="325">
        <v>0.04</v>
      </c>
      <c r="W1250" s="325">
        <v>0.04</v>
      </c>
      <c r="X1250" s="325">
        <v>0.83</v>
      </c>
      <c r="Y1250" s="325">
        <v>2.59</v>
      </c>
      <c r="Z1250" s="325">
        <v>0.0</v>
      </c>
      <c r="AA1250" s="325">
        <v>254.0</v>
      </c>
      <c r="AB1250" s="325">
        <v>0.0</v>
      </c>
    </row>
    <row r="1251" ht="15.75" customHeight="1">
      <c r="A1251" s="325">
        <v>1249.0</v>
      </c>
      <c r="B1251" s="325" t="s">
        <v>4034</v>
      </c>
      <c r="C1251" s="325" t="s">
        <v>4033</v>
      </c>
      <c r="D1251" s="325" t="s">
        <v>5182</v>
      </c>
      <c r="E1251" s="325">
        <v>156.0</v>
      </c>
      <c r="F1251" s="325">
        <v>654.0</v>
      </c>
      <c r="G1251" s="325">
        <v>61.4</v>
      </c>
      <c r="H1251" s="325">
        <v>3.7</v>
      </c>
      <c r="I1251" s="325"/>
      <c r="J1251" s="325"/>
      <c r="K1251" s="325">
        <v>6.9</v>
      </c>
      <c r="L1251" s="325">
        <v>22.6</v>
      </c>
      <c r="M1251" s="325">
        <v>20.7</v>
      </c>
      <c r="N1251" s="325">
        <v>2.0</v>
      </c>
      <c r="O1251" s="325">
        <v>2.6</v>
      </c>
      <c r="P1251" s="325">
        <v>29.0</v>
      </c>
      <c r="Q1251" s="325">
        <v>93.0</v>
      </c>
      <c r="R1251" s="325">
        <v>0.43</v>
      </c>
      <c r="S1251" s="325">
        <v>1.24</v>
      </c>
      <c r="T1251" s="325"/>
      <c r="U1251" s="325">
        <v>7.0</v>
      </c>
      <c r="V1251" s="325">
        <v>0.11</v>
      </c>
      <c r="W1251" s="325">
        <v>0.08</v>
      </c>
      <c r="X1251" s="325">
        <v>1.52</v>
      </c>
      <c r="Y1251" s="325">
        <v>4.81</v>
      </c>
      <c r="Z1251" s="325">
        <v>0.0</v>
      </c>
      <c r="AA1251" s="325">
        <v>901.0</v>
      </c>
      <c r="AB1251" s="325">
        <v>35.0</v>
      </c>
    </row>
    <row r="1252" ht="15.75" customHeight="1">
      <c r="A1252" s="325">
        <v>1250.0</v>
      </c>
      <c r="B1252" s="325" t="s">
        <v>4036</v>
      </c>
      <c r="C1252" s="325" t="s">
        <v>4035</v>
      </c>
      <c r="D1252" s="325" t="s">
        <v>5182</v>
      </c>
      <c r="E1252" s="325">
        <v>556.0</v>
      </c>
      <c r="F1252" s="325">
        <v>2327.0</v>
      </c>
      <c r="G1252" s="325">
        <v>15.7</v>
      </c>
      <c r="H1252" s="325">
        <v>8.4</v>
      </c>
      <c r="I1252" s="325"/>
      <c r="J1252" s="325"/>
      <c r="K1252" s="325">
        <v>45.2</v>
      </c>
      <c r="L1252" s="325">
        <v>29.4</v>
      </c>
      <c r="M1252" s="325">
        <v>0.5</v>
      </c>
      <c r="N1252" s="325">
        <v>1.2</v>
      </c>
      <c r="O1252" s="325">
        <v>1.2</v>
      </c>
      <c r="P1252" s="325">
        <v>130.0</v>
      </c>
      <c r="Q1252" s="325">
        <v>120.0</v>
      </c>
      <c r="R1252" s="325">
        <v>0.48</v>
      </c>
      <c r="S1252" s="325">
        <v>0.75</v>
      </c>
      <c r="T1252" s="325"/>
      <c r="U1252" s="325">
        <v>65.0</v>
      </c>
      <c r="V1252" s="325">
        <v>0.04</v>
      </c>
      <c r="W1252" s="325">
        <v>0.09</v>
      </c>
      <c r="X1252" s="325">
        <v>0.68</v>
      </c>
      <c r="Y1252" s="325">
        <v>0.0</v>
      </c>
      <c r="Z1252" s="325">
        <v>0.0</v>
      </c>
      <c r="AA1252" s="325">
        <v>2.0</v>
      </c>
      <c r="AB1252" s="325">
        <v>62.0</v>
      </c>
    </row>
    <row r="1253" ht="15.75" customHeight="1">
      <c r="A1253" s="325">
        <v>1251.0</v>
      </c>
      <c r="B1253" s="325" t="s">
        <v>4664</v>
      </c>
      <c r="C1253" s="325" t="s">
        <v>4035</v>
      </c>
      <c r="D1253" s="325" t="s">
        <v>5182</v>
      </c>
      <c r="E1253" s="325">
        <v>512.0</v>
      </c>
      <c r="F1253" s="325">
        <v>2143.0</v>
      </c>
      <c r="G1253" s="325">
        <v>16.2</v>
      </c>
      <c r="H1253" s="325">
        <v>7.1</v>
      </c>
      <c r="I1253" s="325"/>
      <c r="J1253" s="325"/>
      <c r="K1253" s="325">
        <v>40.2</v>
      </c>
      <c r="L1253" s="325">
        <v>32.0</v>
      </c>
      <c r="M1253" s="325">
        <v>7.4</v>
      </c>
      <c r="N1253" s="325">
        <v>1.6</v>
      </c>
      <c r="O1253" s="325">
        <v>1.3</v>
      </c>
      <c r="P1253" s="325">
        <v>103.0</v>
      </c>
      <c r="Q1253" s="325">
        <v>108.0</v>
      </c>
      <c r="R1253" s="325">
        <v>0.45</v>
      </c>
      <c r="S1253" s="325">
        <v>0.73</v>
      </c>
      <c r="T1253" s="325"/>
      <c r="U1253" s="325">
        <v>45.0</v>
      </c>
      <c r="V1253" s="325">
        <v>0.08</v>
      </c>
      <c r="W1253" s="325">
        <v>0.09</v>
      </c>
      <c r="X1253" s="325">
        <v>0.87</v>
      </c>
      <c r="Y1253" s="325">
        <v>0.42</v>
      </c>
      <c r="Z1253" s="325">
        <v>0.0</v>
      </c>
      <c r="AA1253" s="325">
        <v>79.0</v>
      </c>
      <c r="AB1253" s="325">
        <v>50.0</v>
      </c>
    </row>
    <row r="1254" ht="15.75" customHeight="1">
      <c r="A1254" s="325">
        <v>1252.0</v>
      </c>
      <c r="B1254" s="325" t="s">
        <v>4038</v>
      </c>
      <c r="C1254" s="325" t="s">
        <v>4037</v>
      </c>
      <c r="D1254" s="325" t="s">
        <v>5182</v>
      </c>
      <c r="E1254" s="325">
        <v>400.0</v>
      </c>
      <c r="F1254" s="325">
        <v>1672.0</v>
      </c>
      <c r="G1254" s="325">
        <v>18.2</v>
      </c>
      <c r="H1254" s="325">
        <v>10.8</v>
      </c>
      <c r="I1254" s="325"/>
      <c r="J1254" s="325"/>
      <c r="K1254" s="325">
        <v>20.5</v>
      </c>
      <c r="L1254" s="325">
        <v>41.6</v>
      </c>
      <c r="M1254" s="325">
        <v>0.7</v>
      </c>
      <c r="N1254" s="325">
        <v>1.5</v>
      </c>
      <c r="O1254" s="325">
        <v>1.3</v>
      </c>
      <c r="P1254" s="325">
        <v>180.0</v>
      </c>
      <c r="Q1254" s="325">
        <v>156.0</v>
      </c>
      <c r="R1254" s="325">
        <v>0.63</v>
      </c>
      <c r="S1254" s="325">
        <v>0.96</v>
      </c>
      <c r="T1254" s="325"/>
      <c r="U1254" s="325">
        <v>94.0</v>
      </c>
      <c r="V1254" s="325">
        <v>0.05</v>
      </c>
      <c r="W1254" s="325">
        <v>0.13</v>
      </c>
      <c r="X1254" s="325">
        <v>0.85</v>
      </c>
      <c r="Y1254" s="325">
        <v>0.0</v>
      </c>
      <c r="Z1254" s="325">
        <v>0.0</v>
      </c>
      <c r="AA1254" s="325">
        <v>142.0</v>
      </c>
      <c r="AB1254" s="325">
        <v>78.0</v>
      </c>
    </row>
    <row r="1255" ht="15.75" customHeight="1">
      <c r="A1255" s="325">
        <v>1253.0</v>
      </c>
      <c r="B1255" s="325" t="s">
        <v>4665</v>
      </c>
      <c r="C1255" s="325" t="s">
        <v>4037</v>
      </c>
      <c r="D1255" s="325" t="s">
        <v>5182</v>
      </c>
      <c r="E1255" s="325">
        <v>154.0</v>
      </c>
      <c r="F1255" s="325">
        <v>645.0</v>
      </c>
      <c r="G1255" s="325">
        <v>69.0</v>
      </c>
      <c r="H1255" s="325">
        <v>5.9</v>
      </c>
      <c r="I1255" s="325"/>
      <c r="J1255" s="325"/>
      <c r="K1255" s="325">
        <v>8.3</v>
      </c>
      <c r="L1255" s="325">
        <v>15.6</v>
      </c>
      <c r="M1255" s="325">
        <v>2.9</v>
      </c>
      <c r="N1255" s="325">
        <v>2.2</v>
      </c>
      <c r="O1255" s="325">
        <v>0.8</v>
      </c>
      <c r="P1255" s="325">
        <v>29.0</v>
      </c>
      <c r="Q1255" s="325">
        <v>69.0</v>
      </c>
      <c r="R1255" s="325">
        <v>0.57</v>
      </c>
      <c r="S1255" s="325">
        <v>0.88</v>
      </c>
      <c r="T1255" s="325"/>
      <c r="U1255" s="325">
        <v>61.0</v>
      </c>
      <c r="V1255" s="325">
        <v>0.04</v>
      </c>
      <c r="W1255" s="325">
        <v>0.06</v>
      </c>
      <c r="X1255" s="325">
        <v>1.57</v>
      </c>
      <c r="Y1255" s="325">
        <v>4.12</v>
      </c>
      <c r="Z1255" s="325">
        <v>0.0</v>
      </c>
      <c r="AA1255" s="325">
        <v>169.0</v>
      </c>
      <c r="AB1255" s="325">
        <v>79.0</v>
      </c>
    </row>
    <row r="1256" ht="15.75" customHeight="1">
      <c r="A1256" s="325">
        <v>1254.0</v>
      </c>
      <c r="B1256" s="325" t="s">
        <v>3524</v>
      </c>
      <c r="C1256" s="325" t="s">
        <v>3523</v>
      </c>
      <c r="D1256" s="325" t="s">
        <v>5182</v>
      </c>
      <c r="E1256" s="325">
        <v>350.0</v>
      </c>
      <c r="F1256" s="325">
        <v>1463.0</v>
      </c>
      <c r="G1256" s="325">
        <v>36.2</v>
      </c>
      <c r="H1256" s="325">
        <v>7.7</v>
      </c>
      <c r="I1256" s="325"/>
      <c r="J1256" s="325"/>
      <c r="K1256" s="325">
        <v>21.5</v>
      </c>
      <c r="L1256" s="325">
        <v>32.6</v>
      </c>
      <c r="M1256" s="325">
        <v>1.6</v>
      </c>
      <c r="N1256" s="325">
        <v>2.8</v>
      </c>
      <c r="O1256" s="325">
        <v>1.1</v>
      </c>
      <c r="P1256" s="325">
        <v>91.0</v>
      </c>
      <c r="Q1256" s="325">
        <v>115.0</v>
      </c>
      <c r="R1256" s="325">
        <v>0.64</v>
      </c>
      <c r="S1256" s="325">
        <v>0.93</v>
      </c>
      <c r="T1256" s="325"/>
      <c r="U1256" s="325">
        <v>37.0</v>
      </c>
      <c r="V1256" s="325">
        <v>0.05</v>
      </c>
      <c r="W1256" s="325">
        <v>0.08</v>
      </c>
      <c r="X1256" s="325">
        <v>0.97</v>
      </c>
      <c r="Y1256" s="325">
        <v>3.98</v>
      </c>
      <c r="Z1256" s="325">
        <v>0.0</v>
      </c>
      <c r="AA1256" s="325">
        <v>317.0</v>
      </c>
      <c r="AB1256" s="325">
        <v>105.0</v>
      </c>
    </row>
    <row r="1257" ht="15.75" customHeight="1">
      <c r="A1257" s="325">
        <v>1255.0</v>
      </c>
      <c r="B1257" s="325" t="s">
        <v>4039</v>
      </c>
      <c r="C1257" s="325" t="s">
        <v>3523</v>
      </c>
      <c r="D1257" s="325" t="s">
        <v>5182</v>
      </c>
      <c r="E1257" s="325">
        <v>387.0</v>
      </c>
      <c r="F1257" s="325">
        <v>1620.0</v>
      </c>
      <c r="G1257" s="325">
        <v>21.7</v>
      </c>
      <c r="H1257" s="325">
        <v>10.2</v>
      </c>
      <c r="I1257" s="325"/>
      <c r="J1257" s="325"/>
      <c r="K1257" s="325">
        <v>16.1</v>
      </c>
      <c r="L1257" s="325">
        <v>50.7</v>
      </c>
      <c r="M1257" s="325">
        <v>1.2</v>
      </c>
      <c r="N1257" s="325">
        <v>3.0</v>
      </c>
      <c r="O1257" s="325">
        <v>1.2</v>
      </c>
      <c r="P1257" s="325">
        <v>66.0</v>
      </c>
      <c r="Q1257" s="325">
        <v>131.0</v>
      </c>
      <c r="R1257" s="325">
        <v>0.88</v>
      </c>
      <c r="S1257" s="325">
        <v>1.05</v>
      </c>
      <c r="T1257" s="325"/>
      <c r="U1257" s="325">
        <v>28.0</v>
      </c>
      <c r="V1257" s="325">
        <v>0.06</v>
      </c>
      <c r="W1257" s="325">
        <v>0.07</v>
      </c>
      <c r="X1257" s="325">
        <v>1.12</v>
      </c>
      <c r="Y1257" s="325">
        <v>0.8</v>
      </c>
      <c r="Z1257" s="325">
        <v>0.0</v>
      </c>
      <c r="AA1257" s="325">
        <v>54.0</v>
      </c>
      <c r="AB1257" s="325">
        <v>141.0</v>
      </c>
    </row>
    <row r="1258" ht="15.75" customHeight="1">
      <c r="A1258" s="325">
        <v>1256.0</v>
      </c>
      <c r="B1258" s="325" t="s">
        <v>4385</v>
      </c>
      <c r="C1258" s="325" t="s">
        <v>3523</v>
      </c>
      <c r="D1258" s="325" t="s">
        <v>5182</v>
      </c>
      <c r="E1258" s="325">
        <v>417.0</v>
      </c>
      <c r="F1258" s="325">
        <v>1746.0</v>
      </c>
      <c r="G1258" s="325">
        <v>27.0</v>
      </c>
      <c r="H1258" s="325">
        <v>8.1</v>
      </c>
      <c r="I1258" s="325"/>
      <c r="J1258" s="325"/>
      <c r="K1258" s="325">
        <v>28.0</v>
      </c>
      <c r="L1258" s="325">
        <v>35.4</v>
      </c>
      <c r="M1258" s="325">
        <v>1.9</v>
      </c>
      <c r="N1258" s="325">
        <v>2.9</v>
      </c>
      <c r="O1258" s="325">
        <v>1.2</v>
      </c>
      <c r="P1258" s="325">
        <v>93.0</v>
      </c>
      <c r="Q1258" s="325">
        <v>118.0</v>
      </c>
      <c r="R1258" s="325">
        <v>0.68</v>
      </c>
      <c r="S1258" s="325">
        <v>0.86</v>
      </c>
      <c r="T1258" s="325"/>
      <c r="U1258" s="325">
        <v>46.0</v>
      </c>
      <c r="V1258" s="325">
        <v>0.05</v>
      </c>
      <c r="W1258" s="325">
        <v>0.08</v>
      </c>
      <c r="X1258" s="325">
        <v>0.77</v>
      </c>
      <c r="Y1258" s="325">
        <v>1.67</v>
      </c>
      <c r="Z1258" s="325">
        <v>0.0</v>
      </c>
      <c r="AA1258" s="325">
        <v>126.0</v>
      </c>
      <c r="AB1258" s="325">
        <v>129.0</v>
      </c>
    </row>
    <row r="1259" ht="15.75" customHeight="1">
      <c r="A1259" s="325">
        <v>1257.0</v>
      </c>
      <c r="B1259" s="325" t="s">
        <v>4666</v>
      </c>
      <c r="C1259" s="325" t="s">
        <v>3523</v>
      </c>
      <c r="D1259" s="325" t="s">
        <v>5182</v>
      </c>
      <c r="E1259" s="325">
        <v>455.0</v>
      </c>
      <c r="F1259" s="325">
        <v>1904.0</v>
      </c>
      <c r="G1259" s="325">
        <v>23.3</v>
      </c>
      <c r="H1259" s="325">
        <v>6.1</v>
      </c>
      <c r="I1259" s="325"/>
      <c r="J1259" s="325"/>
      <c r="K1259" s="325">
        <v>36.0</v>
      </c>
      <c r="L1259" s="325">
        <v>28.7</v>
      </c>
      <c r="M1259" s="325">
        <v>1.7</v>
      </c>
      <c r="N1259" s="325">
        <v>2.3</v>
      </c>
      <c r="O1259" s="325">
        <v>1.0</v>
      </c>
      <c r="P1259" s="325">
        <v>18.0</v>
      </c>
      <c r="Q1259" s="325">
        <v>84.0</v>
      </c>
      <c r="R1259" s="325">
        <v>0.75</v>
      </c>
      <c r="S1259" s="325">
        <v>0.74</v>
      </c>
      <c r="T1259" s="325"/>
      <c r="U1259" s="325">
        <v>1.0</v>
      </c>
      <c r="V1259" s="325">
        <v>0.04</v>
      </c>
      <c r="W1259" s="325">
        <v>0.03</v>
      </c>
      <c r="X1259" s="325">
        <v>1.04</v>
      </c>
      <c r="Y1259" s="325">
        <v>1.26</v>
      </c>
      <c r="Z1259" s="325">
        <v>0.0</v>
      </c>
      <c r="AA1259" s="325">
        <v>1705.0</v>
      </c>
      <c r="AB1259" s="325">
        <v>100.0</v>
      </c>
    </row>
    <row r="1260" ht="15.75" customHeight="1">
      <c r="A1260" s="325">
        <v>1258.0</v>
      </c>
      <c r="B1260" s="325" t="s">
        <v>4668</v>
      </c>
      <c r="C1260" s="325" t="s">
        <v>4667</v>
      </c>
      <c r="D1260" s="325" t="s">
        <v>5182</v>
      </c>
      <c r="E1260" s="325">
        <v>351.0</v>
      </c>
      <c r="F1260" s="325">
        <v>1469.0</v>
      </c>
      <c r="G1260" s="325">
        <v>34.3</v>
      </c>
      <c r="H1260" s="325">
        <v>6.7</v>
      </c>
      <c r="I1260" s="325"/>
      <c r="J1260" s="325"/>
      <c r="K1260" s="325">
        <v>22.0</v>
      </c>
      <c r="L1260" s="325">
        <v>35.1</v>
      </c>
      <c r="M1260" s="325">
        <v>2.4</v>
      </c>
      <c r="N1260" s="325">
        <v>4.1</v>
      </c>
      <c r="O1260" s="325">
        <v>1.2</v>
      </c>
      <c r="P1260" s="325">
        <v>56.0</v>
      </c>
      <c r="Q1260" s="325">
        <v>97.0</v>
      </c>
      <c r="R1260" s="325">
        <v>0.67</v>
      </c>
      <c r="S1260" s="325">
        <v>0.75</v>
      </c>
      <c r="T1260" s="325"/>
      <c r="U1260" s="325">
        <v>27.0</v>
      </c>
      <c r="V1260" s="325">
        <v>0.04</v>
      </c>
      <c r="W1260" s="325">
        <v>0.05</v>
      </c>
      <c r="X1260" s="325">
        <v>0.7</v>
      </c>
      <c r="Y1260" s="325">
        <v>3.58</v>
      </c>
      <c r="Z1260" s="325">
        <v>0.0</v>
      </c>
      <c r="AA1260" s="325">
        <v>251.0</v>
      </c>
      <c r="AB1260" s="325">
        <v>173.0</v>
      </c>
    </row>
    <row r="1261" ht="15.75" customHeight="1">
      <c r="A1261" s="325">
        <v>1259.0</v>
      </c>
      <c r="B1261" s="325" t="s">
        <v>3526</v>
      </c>
      <c r="C1261" s="325" t="s">
        <v>3525</v>
      </c>
      <c r="D1261" s="325" t="s">
        <v>5182</v>
      </c>
      <c r="E1261" s="325">
        <v>95.0</v>
      </c>
      <c r="F1261" s="325">
        <v>396.0</v>
      </c>
      <c r="G1261" s="325">
        <v>75.0</v>
      </c>
      <c r="H1261" s="325">
        <v>6.9</v>
      </c>
      <c r="I1261" s="325"/>
      <c r="J1261" s="325"/>
      <c r="K1261" s="325">
        <v>1.0</v>
      </c>
      <c r="L1261" s="325">
        <v>14.8</v>
      </c>
      <c r="M1261" s="325">
        <v>13.3</v>
      </c>
      <c r="N1261" s="325">
        <v>1.6</v>
      </c>
      <c r="O1261" s="325">
        <v>1.0</v>
      </c>
      <c r="P1261" s="325">
        <v>44.0</v>
      </c>
      <c r="Q1261" s="325">
        <v>127.0</v>
      </c>
      <c r="R1261" s="325">
        <v>0.23</v>
      </c>
      <c r="S1261" s="325">
        <v>0.59</v>
      </c>
      <c r="T1261" s="325"/>
      <c r="U1261" s="325">
        <v>3.0</v>
      </c>
      <c r="V1261" s="325">
        <v>0.07</v>
      </c>
      <c r="W1261" s="325">
        <v>0.09</v>
      </c>
      <c r="X1261" s="325">
        <v>2.15</v>
      </c>
      <c r="Y1261" s="325">
        <v>9.99</v>
      </c>
      <c r="Z1261" s="325">
        <v>0.0</v>
      </c>
      <c r="AA1261" s="325">
        <v>359.0</v>
      </c>
      <c r="AB1261" s="325">
        <v>3.0</v>
      </c>
    </row>
    <row r="1262" ht="15.75" customHeight="1">
      <c r="A1262" s="325">
        <v>1260.0</v>
      </c>
      <c r="B1262" s="325" t="s">
        <v>4040</v>
      </c>
      <c r="C1262" s="325" t="s">
        <v>3525</v>
      </c>
      <c r="D1262" s="325" t="s">
        <v>5182</v>
      </c>
      <c r="E1262" s="325">
        <v>88.0</v>
      </c>
      <c r="F1262" s="325">
        <v>370.0</v>
      </c>
      <c r="G1262" s="325">
        <v>77.6</v>
      </c>
      <c r="H1262" s="325">
        <v>6.5</v>
      </c>
      <c r="I1262" s="325"/>
      <c r="J1262" s="325"/>
      <c r="K1262" s="325">
        <v>1.1</v>
      </c>
      <c r="L1262" s="325">
        <v>13.7</v>
      </c>
      <c r="M1262" s="325">
        <v>13.5</v>
      </c>
      <c r="N1262" s="325">
        <v>0.2</v>
      </c>
      <c r="O1262" s="325">
        <v>1.1</v>
      </c>
      <c r="P1262" s="325">
        <v>57.0</v>
      </c>
      <c r="Q1262" s="325">
        <v>114.0</v>
      </c>
      <c r="R1262" s="325">
        <v>0.04</v>
      </c>
      <c r="S1262" s="325">
        <v>1.04</v>
      </c>
      <c r="T1262" s="325"/>
      <c r="U1262" s="325">
        <v>3.0</v>
      </c>
      <c r="V1262" s="325">
        <v>0.05</v>
      </c>
      <c r="W1262" s="325">
        <v>0.05</v>
      </c>
      <c r="X1262" s="325">
        <v>1.66</v>
      </c>
      <c r="Y1262" s="325">
        <v>15.33</v>
      </c>
      <c r="Z1262" s="325">
        <v>0.0</v>
      </c>
      <c r="AA1262" s="325">
        <v>22.0</v>
      </c>
      <c r="AB1262" s="325">
        <v>11.0</v>
      </c>
    </row>
    <row r="1263" ht="15.75" customHeight="1">
      <c r="A1263" s="325">
        <v>1261.0</v>
      </c>
      <c r="B1263" s="325" t="s">
        <v>4386</v>
      </c>
      <c r="C1263" s="325" t="s">
        <v>3525</v>
      </c>
      <c r="D1263" s="325" t="s">
        <v>5182</v>
      </c>
      <c r="E1263" s="325">
        <v>98.0</v>
      </c>
      <c r="F1263" s="325">
        <v>411.0</v>
      </c>
      <c r="G1263" s="325">
        <v>73.8</v>
      </c>
      <c r="H1263" s="325">
        <v>6.7</v>
      </c>
      <c r="I1263" s="325"/>
      <c r="J1263" s="325"/>
      <c r="K1263" s="325">
        <v>1.1</v>
      </c>
      <c r="L1263" s="325">
        <v>16.2</v>
      </c>
      <c r="M1263" s="325">
        <v>15.2</v>
      </c>
      <c r="N1263" s="325">
        <v>1.0</v>
      </c>
      <c r="O1263" s="325">
        <v>1.2</v>
      </c>
      <c r="P1263" s="325">
        <v>63.0</v>
      </c>
      <c r="Q1263" s="325">
        <v>126.0</v>
      </c>
      <c r="R1263" s="325">
        <v>0.23</v>
      </c>
      <c r="S1263" s="325">
        <v>1.64</v>
      </c>
      <c r="T1263" s="325"/>
      <c r="U1263" s="325">
        <v>42.0</v>
      </c>
      <c r="V1263" s="325">
        <v>0.07</v>
      </c>
      <c r="W1263" s="325">
        <v>0.09</v>
      </c>
      <c r="X1263" s="325">
        <v>2.11</v>
      </c>
      <c r="Y1263" s="325">
        <v>23.68</v>
      </c>
      <c r="Z1263" s="325">
        <v>0.0</v>
      </c>
      <c r="AA1263" s="325">
        <v>264.0</v>
      </c>
      <c r="AB1263" s="325">
        <v>0.0</v>
      </c>
    </row>
    <row r="1264" ht="15.75" customHeight="1">
      <c r="A1264" s="325">
        <v>1262.0</v>
      </c>
      <c r="B1264" s="325" t="s">
        <v>3528</v>
      </c>
      <c r="C1264" s="325" t="s">
        <v>3527</v>
      </c>
      <c r="D1264" s="325" t="s">
        <v>5182</v>
      </c>
      <c r="E1264" s="325">
        <v>243.0</v>
      </c>
      <c r="F1264" s="325">
        <v>1019.0</v>
      </c>
      <c r="G1264" s="325">
        <v>14.6</v>
      </c>
      <c r="H1264" s="325">
        <v>6.6</v>
      </c>
      <c r="I1264" s="325"/>
      <c r="J1264" s="325"/>
      <c r="K1264" s="325">
        <v>5.2</v>
      </c>
      <c r="L1264" s="325">
        <v>42.3</v>
      </c>
      <c r="M1264" s="325">
        <v>11.5</v>
      </c>
      <c r="N1264" s="325">
        <v>1.6</v>
      </c>
      <c r="O1264" s="325">
        <v>1.9</v>
      </c>
      <c r="P1264" s="325">
        <v>23.0</v>
      </c>
      <c r="Q1264" s="325">
        <v>81.0</v>
      </c>
      <c r="R1264" s="325">
        <v>0.64</v>
      </c>
      <c r="S1264" s="325">
        <v>1.04</v>
      </c>
      <c r="T1264" s="325"/>
      <c r="U1264" s="325">
        <v>3.0</v>
      </c>
      <c r="V1264" s="325">
        <v>0.06</v>
      </c>
      <c r="W1264" s="325">
        <v>0.05</v>
      </c>
      <c r="X1264" s="325">
        <v>1.16</v>
      </c>
      <c r="Y1264" s="325">
        <v>0.19</v>
      </c>
      <c r="Z1264" s="325">
        <v>0.0</v>
      </c>
      <c r="AA1264" s="325">
        <v>87.0</v>
      </c>
      <c r="AB1264" s="325">
        <v>66.0</v>
      </c>
    </row>
    <row r="1265" ht="15.75" customHeight="1">
      <c r="A1265" s="325">
        <v>1263.0</v>
      </c>
      <c r="B1265" s="325" t="s">
        <v>4041</v>
      </c>
      <c r="C1265" s="325" t="s">
        <v>3527</v>
      </c>
      <c r="D1265" s="325" t="s">
        <v>5182</v>
      </c>
      <c r="E1265" s="325">
        <v>477.0</v>
      </c>
      <c r="F1265" s="325">
        <v>1995.0</v>
      </c>
      <c r="G1265" s="325">
        <v>15.8</v>
      </c>
      <c r="H1265" s="325">
        <v>10.7</v>
      </c>
      <c r="I1265" s="325"/>
      <c r="J1265" s="325"/>
      <c r="K1265" s="325">
        <v>39.0</v>
      </c>
      <c r="L1265" s="325">
        <v>22.1</v>
      </c>
      <c r="M1265" s="325">
        <v>3.1</v>
      </c>
      <c r="N1265" s="325">
        <v>1.1</v>
      </c>
      <c r="O1265" s="325">
        <v>0.5</v>
      </c>
      <c r="P1265" s="325">
        <v>10.0</v>
      </c>
      <c r="Q1265" s="325">
        <v>69.0</v>
      </c>
      <c r="R1265" s="325">
        <v>0.71</v>
      </c>
      <c r="S1265" s="325">
        <v>0.71</v>
      </c>
      <c r="T1265" s="325"/>
      <c r="U1265" s="325">
        <v>2.0</v>
      </c>
      <c r="V1265" s="325">
        <v>0.05</v>
      </c>
      <c r="W1265" s="325">
        <v>0.04</v>
      </c>
      <c r="X1265" s="325">
        <v>1.57</v>
      </c>
      <c r="Y1265" s="325">
        <v>0.38</v>
      </c>
      <c r="Z1265" s="325">
        <v>0.0</v>
      </c>
      <c r="AA1265" s="325">
        <v>63.0</v>
      </c>
      <c r="AB1265" s="325">
        <v>81.0</v>
      </c>
    </row>
    <row r="1266" ht="15.75" customHeight="1">
      <c r="A1266" s="325">
        <v>1264.0</v>
      </c>
      <c r="B1266" s="325" t="s">
        <v>3530</v>
      </c>
      <c r="C1266" s="325" t="s">
        <v>3529</v>
      </c>
      <c r="D1266" s="325" t="s">
        <v>5182</v>
      </c>
      <c r="E1266" s="325">
        <v>147.0</v>
      </c>
      <c r="F1266" s="325">
        <v>613.0</v>
      </c>
      <c r="G1266" s="325">
        <v>69.6</v>
      </c>
      <c r="H1266" s="325">
        <v>4.0</v>
      </c>
      <c r="I1266" s="325"/>
      <c r="J1266" s="325"/>
      <c r="K1266" s="325">
        <v>8.2</v>
      </c>
      <c r="L1266" s="325">
        <v>16.9</v>
      </c>
      <c r="M1266" s="325">
        <v>14.8</v>
      </c>
      <c r="N1266" s="325">
        <v>2.1</v>
      </c>
      <c r="O1266" s="325">
        <v>1.1</v>
      </c>
      <c r="P1266" s="325">
        <v>24.0</v>
      </c>
      <c r="Q1266" s="325">
        <v>66.0</v>
      </c>
      <c r="R1266" s="325">
        <v>1.01</v>
      </c>
      <c r="S1266" s="325">
        <v>0.87</v>
      </c>
      <c r="T1266" s="325"/>
      <c r="U1266" s="325">
        <v>9.0</v>
      </c>
      <c r="V1266" s="325">
        <v>0.04</v>
      </c>
      <c r="W1266" s="325">
        <v>0.24</v>
      </c>
      <c r="X1266" s="325">
        <v>1.59</v>
      </c>
      <c r="Y1266" s="325">
        <v>13.05</v>
      </c>
      <c r="Z1266" s="325">
        <v>0.0</v>
      </c>
      <c r="AA1266" s="325">
        <v>45.0</v>
      </c>
      <c r="AB1266" s="325">
        <v>0.0</v>
      </c>
    </row>
    <row r="1267" ht="15.75" customHeight="1">
      <c r="A1267" s="325">
        <v>1265.0</v>
      </c>
      <c r="B1267" s="325" t="s">
        <v>4670</v>
      </c>
      <c r="C1267" s="325" t="s">
        <v>4669</v>
      </c>
      <c r="D1267" s="325" t="s">
        <v>5184</v>
      </c>
      <c r="E1267" s="325">
        <v>174.0</v>
      </c>
      <c r="F1267" s="325">
        <v>729.0</v>
      </c>
      <c r="G1267" s="325">
        <v>21.3</v>
      </c>
      <c r="H1267" s="325">
        <v>6.3</v>
      </c>
      <c r="I1267" s="325"/>
      <c r="J1267" s="325"/>
      <c r="K1267" s="325">
        <v>1.9</v>
      </c>
      <c r="L1267" s="325">
        <v>31.8</v>
      </c>
      <c r="M1267" s="325">
        <v>31.7</v>
      </c>
      <c r="N1267" s="325">
        <v>0.1</v>
      </c>
      <c r="O1267" s="325">
        <v>0.6</v>
      </c>
      <c r="P1267" s="325">
        <v>8.0</v>
      </c>
      <c r="Q1267" s="325">
        <v>86.0</v>
      </c>
      <c r="R1267" s="325">
        <v>0.88</v>
      </c>
      <c r="S1267" s="325">
        <v>0.66</v>
      </c>
      <c r="T1267" s="325"/>
      <c r="U1267" s="325">
        <v>1.0</v>
      </c>
      <c r="V1267" s="325">
        <v>0.19</v>
      </c>
      <c r="W1267" s="325">
        <v>0.06</v>
      </c>
      <c r="X1267" s="325">
        <v>1.59</v>
      </c>
      <c r="Y1267" s="325">
        <v>1.09</v>
      </c>
      <c r="Z1267" s="325">
        <v>0.0</v>
      </c>
      <c r="AA1267" s="325">
        <v>437.0</v>
      </c>
      <c r="AB1267" s="325">
        <v>55.0</v>
      </c>
    </row>
    <row r="1268" ht="15.75" customHeight="1">
      <c r="A1268" s="325">
        <v>1266.0</v>
      </c>
      <c r="B1268" s="325" t="s">
        <v>4672</v>
      </c>
      <c r="C1268" s="325" t="s">
        <v>4671</v>
      </c>
      <c r="D1268" s="325" t="s">
        <v>5184</v>
      </c>
      <c r="E1268" s="325">
        <v>165.0</v>
      </c>
      <c r="F1268" s="325">
        <v>690.0</v>
      </c>
      <c r="G1268" s="325">
        <v>18.3</v>
      </c>
      <c r="H1268" s="325">
        <v>9.7</v>
      </c>
      <c r="I1268" s="325"/>
      <c r="J1268" s="325"/>
      <c r="K1268" s="325">
        <v>3.4</v>
      </c>
      <c r="L1268" s="325">
        <v>23.8</v>
      </c>
      <c r="M1268" s="325">
        <v>18.5</v>
      </c>
      <c r="N1268" s="325">
        <v>5.3</v>
      </c>
      <c r="O1268" s="325">
        <v>1.2</v>
      </c>
      <c r="P1268" s="325">
        <v>34.0</v>
      </c>
      <c r="Q1268" s="325">
        <v>123.0</v>
      </c>
      <c r="R1268" s="325">
        <v>1.08</v>
      </c>
      <c r="S1268" s="325">
        <v>1.68</v>
      </c>
      <c r="T1268" s="325"/>
      <c r="U1268" s="325">
        <v>0.0</v>
      </c>
      <c r="V1268" s="325">
        <v>0.19</v>
      </c>
      <c r="W1268" s="325">
        <v>0.05</v>
      </c>
      <c r="X1268" s="325">
        <v>1.34</v>
      </c>
      <c r="Y1268" s="325">
        <v>1.88</v>
      </c>
      <c r="Z1268" s="325">
        <v>0.0</v>
      </c>
      <c r="AA1268" s="325">
        <v>778.0</v>
      </c>
      <c r="AB1268" s="325">
        <v>57.0</v>
      </c>
    </row>
    <row r="1269" ht="15.75" customHeight="1">
      <c r="A1269" s="325">
        <v>1267.0</v>
      </c>
      <c r="B1269" s="325" t="s">
        <v>4388</v>
      </c>
      <c r="C1269" s="325" t="s">
        <v>4387</v>
      </c>
      <c r="D1269" s="325" t="s">
        <v>5184</v>
      </c>
      <c r="E1269" s="325">
        <v>146.0</v>
      </c>
      <c r="F1269" s="325">
        <v>613.0</v>
      </c>
      <c r="G1269" s="325">
        <v>41.1</v>
      </c>
      <c r="H1269" s="325">
        <v>4.8</v>
      </c>
      <c r="I1269" s="325"/>
      <c r="J1269" s="325"/>
      <c r="K1269" s="325">
        <v>5.0</v>
      </c>
      <c r="L1269" s="325">
        <v>20.3</v>
      </c>
      <c r="M1269" s="325">
        <v>19.9</v>
      </c>
      <c r="N1269" s="325">
        <v>0.3</v>
      </c>
      <c r="O1269" s="325">
        <v>0.8</v>
      </c>
      <c r="P1269" s="325">
        <v>25.0</v>
      </c>
      <c r="Q1269" s="325">
        <v>70.0</v>
      </c>
      <c r="R1269" s="325">
        <v>0.62</v>
      </c>
      <c r="S1269" s="325">
        <v>0.55</v>
      </c>
      <c r="T1269" s="325"/>
      <c r="U1269" s="325">
        <v>7.0</v>
      </c>
      <c r="V1269" s="325">
        <v>0.16</v>
      </c>
      <c r="W1269" s="325">
        <v>0.09</v>
      </c>
      <c r="X1269" s="325">
        <v>1.33</v>
      </c>
      <c r="Y1269" s="325">
        <v>4.74</v>
      </c>
      <c r="Z1269" s="325">
        <v>0.0</v>
      </c>
      <c r="AA1269" s="325">
        <v>368.0</v>
      </c>
      <c r="AB1269" s="325">
        <v>46.0</v>
      </c>
    </row>
    <row r="1270" ht="15.75" customHeight="1">
      <c r="A1270" s="325">
        <v>1268.0</v>
      </c>
      <c r="B1270" s="325" t="s">
        <v>4043</v>
      </c>
      <c r="C1270" s="325" t="s">
        <v>4042</v>
      </c>
      <c r="D1270" s="325" t="s">
        <v>5184</v>
      </c>
      <c r="E1270" s="325">
        <v>144.0</v>
      </c>
      <c r="F1270" s="325">
        <v>601.0</v>
      </c>
      <c r="G1270" s="325">
        <v>43.5</v>
      </c>
      <c r="H1270" s="325">
        <v>6.6</v>
      </c>
      <c r="I1270" s="325"/>
      <c r="J1270" s="325"/>
      <c r="K1270" s="325">
        <v>2.1</v>
      </c>
      <c r="L1270" s="325">
        <v>25.1</v>
      </c>
      <c r="M1270" s="325">
        <v>24.2</v>
      </c>
      <c r="N1270" s="325">
        <v>0.9</v>
      </c>
      <c r="O1270" s="325">
        <v>0.7</v>
      </c>
      <c r="P1270" s="325">
        <v>12.0</v>
      </c>
      <c r="Q1270" s="325">
        <v>81.0</v>
      </c>
      <c r="R1270" s="325">
        <v>0.82</v>
      </c>
      <c r="S1270" s="325">
        <v>0.67</v>
      </c>
      <c r="T1270" s="325"/>
      <c r="U1270" s="325">
        <v>5.0</v>
      </c>
      <c r="V1270" s="325">
        <v>0.05</v>
      </c>
      <c r="W1270" s="325">
        <v>0.14</v>
      </c>
      <c r="X1270" s="325">
        <v>2.5</v>
      </c>
      <c r="Y1270" s="325">
        <v>6.84</v>
      </c>
      <c r="Z1270" s="325">
        <v>0.0</v>
      </c>
      <c r="AA1270" s="325">
        <v>99.0</v>
      </c>
      <c r="AB1270" s="325">
        <v>0.0</v>
      </c>
    </row>
    <row r="1271" ht="15.75" customHeight="1">
      <c r="A1271" s="325">
        <v>1269.0</v>
      </c>
      <c r="B1271" s="325" t="s">
        <v>4673</v>
      </c>
      <c r="C1271" s="325" t="s">
        <v>4042</v>
      </c>
      <c r="D1271" s="325" t="s">
        <v>5184</v>
      </c>
      <c r="E1271" s="325">
        <v>133.0</v>
      </c>
      <c r="F1271" s="325">
        <v>557.0</v>
      </c>
      <c r="G1271" s="325">
        <v>42.6</v>
      </c>
      <c r="H1271" s="325">
        <v>8.1</v>
      </c>
      <c r="I1271" s="325"/>
      <c r="J1271" s="325"/>
      <c r="K1271" s="325">
        <v>1.4</v>
      </c>
      <c r="L1271" s="325">
        <v>21.1</v>
      </c>
      <c r="M1271" s="325">
        <v>20.5</v>
      </c>
      <c r="N1271" s="325">
        <v>0.3</v>
      </c>
      <c r="O1271" s="325">
        <v>0.6</v>
      </c>
      <c r="P1271" s="325">
        <v>8.0</v>
      </c>
      <c r="Q1271" s="325">
        <v>87.0</v>
      </c>
      <c r="R1271" s="325">
        <v>0.83</v>
      </c>
      <c r="S1271" s="325">
        <v>0.89</v>
      </c>
      <c r="T1271" s="325"/>
      <c r="U1271" s="325">
        <v>7.0</v>
      </c>
      <c r="V1271" s="325">
        <v>0.06</v>
      </c>
      <c r="W1271" s="325">
        <v>0.07</v>
      </c>
      <c r="X1271" s="325">
        <v>2.97</v>
      </c>
      <c r="Y1271" s="325">
        <v>4.1</v>
      </c>
      <c r="Z1271" s="325">
        <v>0.0</v>
      </c>
      <c r="AA1271" s="325">
        <v>468.0</v>
      </c>
      <c r="AB1271" s="325">
        <v>0.0</v>
      </c>
    </row>
    <row r="1272" ht="15.75" customHeight="1">
      <c r="A1272" s="325">
        <v>1270.0</v>
      </c>
      <c r="B1272" s="325" t="s">
        <v>4675</v>
      </c>
      <c r="C1272" s="325" t="s">
        <v>4674</v>
      </c>
      <c r="D1272" s="325" t="s">
        <v>5184</v>
      </c>
      <c r="E1272" s="325">
        <v>145.0</v>
      </c>
      <c r="F1272" s="325">
        <v>605.0</v>
      </c>
      <c r="G1272" s="325">
        <v>34.0</v>
      </c>
      <c r="H1272" s="325">
        <v>4.9</v>
      </c>
      <c r="I1272" s="325"/>
      <c r="J1272" s="325"/>
      <c r="K1272" s="325">
        <v>2.2</v>
      </c>
      <c r="L1272" s="325">
        <v>26.0</v>
      </c>
      <c r="M1272" s="325">
        <v>25.5</v>
      </c>
      <c r="N1272" s="325">
        <v>0.5</v>
      </c>
      <c r="O1272" s="325">
        <v>0.8</v>
      </c>
      <c r="P1272" s="325">
        <v>13.0</v>
      </c>
      <c r="Q1272" s="325">
        <v>66.0</v>
      </c>
      <c r="R1272" s="325">
        <v>0.66</v>
      </c>
      <c r="S1272" s="325">
        <v>0.7</v>
      </c>
      <c r="T1272" s="325"/>
      <c r="U1272" s="325">
        <v>41.0</v>
      </c>
      <c r="V1272" s="325">
        <v>0.06</v>
      </c>
      <c r="W1272" s="325">
        <v>0.05</v>
      </c>
      <c r="X1272" s="325">
        <v>1.67</v>
      </c>
      <c r="Y1272" s="325">
        <v>5.79</v>
      </c>
      <c r="Z1272" s="325">
        <v>0.0</v>
      </c>
      <c r="AA1272" s="325">
        <v>316.0</v>
      </c>
      <c r="AB1272" s="325">
        <v>1.0</v>
      </c>
    </row>
    <row r="1273" ht="15.75" customHeight="1">
      <c r="A1273" s="325">
        <v>1271.0</v>
      </c>
      <c r="B1273" s="325" t="s">
        <v>4390</v>
      </c>
      <c r="C1273" s="325" t="s">
        <v>4389</v>
      </c>
      <c r="D1273" s="325" t="s">
        <v>5184</v>
      </c>
      <c r="E1273" s="325">
        <v>126.0</v>
      </c>
      <c r="F1273" s="325">
        <v>527.0</v>
      </c>
      <c r="G1273" s="325">
        <v>50.9</v>
      </c>
      <c r="H1273" s="325">
        <v>5.6</v>
      </c>
      <c r="I1273" s="325"/>
      <c r="J1273" s="325"/>
      <c r="K1273" s="325">
        <v>1.8</v>
      </c>
      <c r="L1273" s="325">
        <v>22.1</v>
      </c>
      <c r="M1273" s="325">
        <v>21.4</v>
      </c>
      <c r="N1273" s="325">
        <v>0.5</v>
      </c>
      <c r="O1273" s="325">
        <v>1.5</v>
      </c>
      <c r="P1273" s="325">
        <v>37.0</v>
      </c>
      <c r="Q1273" s="325">
        <v>88.0</v>
      </c>
      <c r="R1273" s="325">
        <v>1.03</v>
      </c>
      <c r="S1273" s="325">
        <v>1.16</v>
      </c>
      <c r="T1273" s="325"/>
      <c r="U1273" s="325">
        <v>13.0</v>
      </c>
      <c r="V1273" s="325">
        <v>0.05</v>
      </c>
      <c r="W1273" s="325">
        <v>0.11</v>
      </c>
      <c r="X1273" s="325">
        <v>1.78</v>
      </c>
      <c r="Y1273" s="325">
        <v>3.58</v>
      </c>
      <c r="Z1273" s="325">
        <v>0.0</v>
      </c>
      <c r="AA1273" s="325">
        <v>78.0</v>
      </c>
      <c r="AB1273" s="325">
        <v>45.0</v>
      </c>
    </row>
    <row r="1274" ht="15.75" customHeight="1">
      <c r="A1274" s="325">
        <v>1272.0</v>
      </c>
      <c r="B1274" s="325" t="s">
        <v>4045</v>
      </c>
      <c r="C1274" s="325" t="s">
        <v>4044</v>
      </c>
      <c r="D1274" s="325" t="s">
        <v>5184</v>
      </c>
      <c r="E1274" s="325">
        <v>155.0</v>
      </c>
      <c r="F1274" s="325">
        <v>647.0</v>
      </c>
      <c r="G1274" s="325">
        <v>19.3</v>
      </c>
      <c r="H1274" s="325">
        <v>7.7</v>
      </c>
      <c r="I1274" s="325"/>
      <c r="J1274" s="325"/>
      <c r="K1274" s="325">
        <v>1.7</v>
      </c>
      <c r="L1274" s="325">
        <v>27.8</v>
      </c>
      <c r="M1274" s="325">
        <v>23.0</v>
      </c>
      <c r="N1274" s="325">
        <v>4.8</v>
      </c>
      <c r="O1274" s="325">
        <v>1.2</v>
      </c>
      <c r="P1274" s="325">
        <v>36.0</v>
      </c>
      <c r="Q1274" s="325">
        <v>116.0</v>
      </c>
      <c r="R1274" s="325">
        <v>1.25</v>
      </c>
      <c r="S1274" s="325">
        <v>1.96</v>
      </c>
      <c r="T1274" s="325"/>
      <c r="U1274" s="325">
        <v>1.0</v>
      </c>
      <c r="V1274" s="325">
        <v>0.06</v>
      </c>
      <c r="W1274" s="325">
        <v>0.03</v>
      </c>
      <c r="X1274" s="325">
        <v>1.36</v>
      </c>
      <c r="Y1274" s="325">
        <v>2.37</v>
      </c>
      <c r="Z1274" s="325">
        <v>0.0</v>
      </c>
      <c r="AA1274" s="325">
        <v>195.0</v>
      </c>
      <c r="AB1274" s="325">
        <v>0.0</v>
      </c>
    </row>
    <row r="1275" ht="15.75" customHeight="1">
      <c r="A1275" s="325">
        <v>1273.0</v>
      </c>
      <c r="B1275" s="325" t="s">
        <v>4047</v>
      </c>
      <c r="C1275" s="325" t="s">
        <v>4046</v>
      </c>
      <c r="D1275" s="325" t="s">
        <v>5184</v>
      </c>
      <c r="E1275" s="325">
        <v>212.0</v>
      </c>
      <c r="F1275" s="325">
        <v>888.0</v>
      </c>
      <c r="G1275" s="325">
        <v>28.7</v>
      </c>
      <c r="H1275" s="325">
        <v>6.5</v>
      </c>
      <c r="I1275" s="325"/>
      <c r="J1275" s="325"/>
      <c r="K1275" s="325">
        <v>2.5</v>
      </c>
      <c r="L1275" s="325">
        <v>39.8</v>
      </c>
      <c r="M1275" s="325">
        <v>39.1</v>
      </c>
      <c r="N1275" s="325">
        <v>0.5</v>
      </c>
      <c r="O1275" s="325">
        <v>0.5</v>
      </c>
      <c r="P1275" s="325">
        <v>18.0</v>
      </c>
      <c r="Q1275" s="325">
        <v>109.0</v>
      </c>
      <c r="R1275" s="325">
        <v>0.92</v>
      </c>
      <c r="S1275" s="325">
        <v>1.56</v>
      </c>
      <c r="T1275" s="325"/>
      <c r="U1275" s="325">
        <v>7.0</v>
      </c>
      <c r="V1275" s="325">
        <v>0.07</v>
      </c>
      <c r="W1275" s="325">
        <v>0.05</v>
      </c>
      <c r="X1275" s="325">
        <v>1.7</v>
      </c>
      <c r="Y1275" s="325">
        <v>1.38</v>
      </c>
      <c r="Z1275" s="325">
        <v>0.0</v>
      </c>
      <c r="AA1275" s="325">
        <v>137.0</v>
      </c>
      <c r="AB1275" s="325">
        <v>0.0</v>
      </c>
    </row>
    <row r="1276" ht="15.75" customHeight="1">
      <c r="A1276" s="325">
        <v>1274.0</v>
      </c>
      <c r="B1276" s="325" t="s">
        <v>3532</v>
      </c>
      <c r="C1276" s="325" t="s">
        <v>3531</v>
      </c>
      <c r="D1276" s="325" t="s">
        <v>5184</v>
      </c>
      <c r="E1276" s="325">
        <v>177.0</v>
      </c>
      <c r="F1276" s="325">
        <v>741.0</v>
      </c>
      <c r="G1276" s="325">
        <v>19.3</v>
      </c>
      <c r="H1276" s="325">
        <v>7.6</v>
      </c>
      <c r="I1276" s="325"/>
      <c r="J1276" s="325"/>
      <c r="K1276" s="325">
        <v>3.4</v>
      </c>
      <c r="L1276" s="325">
        <v>28.7</v>
      </c>
      <c r="M1276" s="325">
        <v>28.2</v>
      </c>
      <c r="N1276" s="325">
        <v>0.5</v>
      </c>
      <c r="O1276" s="325">
        <v>0.3</v>
      </c>
      <c r="P1276" s="325">
        <v>9.0</v>
      </c>
      <c r="Q1276" s="325">
        <v>53.0</v>
      </c>
      <c r="R1276" s="325">
        <v>0.55</v>
      </c>
      <c r="S1276" s="325">
        <v>1.13</v>
      </c>
      <c r="T1276" s="325"/>
      <c r="U1276" s="325">
        <v>7.0</v>
      </c>
      <c r="V1276" s="325">
        <v>0.05</v>
      </c>
      <c r="W1276" s="325">
        <v>0.03</v>
      </c>
      <c r="X1276" s="325">
        <v>0.8</v>
      </c>
      <c r="Y1276" s="325">
        <v>3.07</v>
      </c>
      <c r="Z1276" s="325">
        <v>0.0</v>
      </c>
      <c r="AA1276" s="325">
        <v>109.0</v>
      </c>
      <c r="AB1276" s="325">
        <v>1.0</v>
      </c>
    </row>
    <row r="1277" ht="15.75" customHeight="1">
      <c r="A1277" s="325">
        <v>1275.0</v>
      </c>
      <c r="B1277" s="325" t="s">
        <v>3534</v>
      </c>
      <c r="C1277" s="325" t="s">
        <v>3533</v>
      </c>
      <c r="D1277" s="325" t="s">
        <v>5184</v>
      </c>
      <c r="E1277" s="325">
        <v>137.0</v>
      </c>
      <c r="F1277" s="325">
        <v>574.0</v>
      </c>
      <c r="G1277" s="325">
        <v>39.3</v>
      </c>
      <c r="H1277" s="325">
        <v>5.4</v>
      </c>
      <c r="I1277" s="325"/>
      <c r="J1277" s="325"/>
      <c r="K1277" s="325">
        <v>2.8</v>
      </c>
      <c r="L1277" s="325">
        <v>22.3</v>
      </c>
      <c r="M1277" s="325">
        <v>20.5</v>
      </c>
      <c r="N1277" s="325">
        <v>0.5</v>
      </c>
      <c r="O1277" s="325">
        <v>1.3</v>
      </c>
      <c r="P1277" s="325">
        <v>23.0</v>
      </c>
      <c r="Q1277" s="325">
        <v>75.0</v>
      </c>
      <c r="R1277" s="325">
        <v>0.61</v>
      </c>
      <c r="S1277" s="325">
        <v>0.81</v>
      </c>
      <c r="T1277" s="325"/>
      <c r="U1277" s="325">
        <v>13.0</v>
      </c>
      <c r="V1277" s="325">
        <v>0.05</v>
      </c>
      <c r="W1277" s="325">
        <v>0.09</v>
      </c>
      <c r="X1277" s="325">
        <v>1.86</v>
      </c>
      <c r="Y1277" s="325">
        <v>5.16</v>
      </c>
      <c r="Z1277" s="325">
        <v>2.0</v>
      </c>
      <c r="AA1277" s="325">
        <v>131.0</v>
      </c>
      <c r="AB1277" s="325">
        <v>1.0</v>
      </c>
    </row>
    <row r="1278" ht="15.75" customHeight="1">
      <c r="A1278" s="325">
        <v>1276.0</v>
      </c>
      <c r="B1278" s="325" t="s">
        <v>3806</v>
      </c>
      <c r="C1278" s="325" t="s">
        <v>3533</v>
      </c>
      <c r="D1278" s="325" t="s">
        <v>5184</v>
      </c>
      <c r="E1278" s="325">
        <v>157.0</v>
      </c>
      <c r="F1278" s="325">
        <v>655.0</v>
      </c>
      <c r="G1278" s="325">
        <v>29.8</v>
      </c>
      <c r="H1278" s="325">
        <v>6.0</v>
      </c>
      <c r="I1278" s="325"/>
      <c r="J1278" s="325"/>
      <c r="K1278" s="325">
        <v>3.4</v>
      </c>
      <c r="L1278" s="325">
        <v>24.8</v>
      </c>
      <c r="M1278" s="325">
        <v>22.4</v>
      </c>
      <c r="N1278" s="325">
        <v>0.3</v>
      </c>
      <c r="O1278" s="325">
        <v>2.0</v>
      </c>
      <c r="P1278" s="325">
        <v>34.0</v>
      </c>
      <c r="Q1278" s="325">
        <v>79.0</v>
      </c>
      <c r="R1278" s="325">
        <v>0.65</v>
      </c>
      <c r="S1278" s="325">
        <v>1.28</v>
      </c>
      <c r="T1278" s="325"/>
      <c r="U1278" s="325">
        <v>13.0</v>
      </c>
      <c r="V1278" s="325">
        <v>0.05</v>
      </c>
      <c r="W1278" s="325">
        <v>0.09</v>
      </c>
      <c r="X1278" s="325">
        <v>1.63</v>
      </c>
      <c r="Y1278" s="325">
        <v>3.27</v>
      </c>
      <c r="Z1278" s="325">
        <v>5.0</v>
      </c>
      <c r="AA1278" s="325">
        <v>132.0</v>
      </c>
      <c r="AB1278" s="325">
        <v>1.0</v>
      </c>
    </row>
    <row r="1279" ht="15.75" customHeight="1">
      <c r="A1279" s="325">
        <v>1277.0</v>
      </c>
      <c r="B1279" s="325" t="s">
        <v>4048</v>
      </c>
      <c r="C1279" s="325" t="s">
        <v>3533</v>
      </c>
      <c r="D1279" s="325" t="s">
        <v>5184</v>
      </c>
      <c r="E1279" s="325">
        <v>146.0</v>
      </c>
      <c r="F1279" s="325">
        <v>609.0</v>
      </c>
      <c r="G1279" s="325">
        <v>37.2</v>
      </c>
      <c r="H1279" s="325">
        <v>5.9</v>
      </c>
      <c r="I1279" s="325"/>
      <c r="J1279" s="325"/>
      <c r="K1279" s="325">
        <v>2.8</v>
      </c>
      <c r="L1279" s="325">
        <v>23.7</v>
      </c>
      <c r="M1279" s="325">
        <v>21.6</v>
      </c>
      <c r="N1279" s="325">
        <v>0.4</v>
      </c>
      <c r="O1279" s="325">
        <v>1.2</v>
      </c>
      <c r="P1279" s="325">
        <v>23.0</v>
      </c>
      <c r="Q1279" s="325">
        <v>78.0</v>
      </c>
      <c r="R1279" s="325">
        <v>0.68</v>
      </c>
      <c r="S1279" s="325">
        <v>0.85</v>
      </c>
      <c r="T1279" s="325"/>
      <c r="U1279" s="325">
        <v>8.0</v>
      </c>
      <c r="V1279" s="325">
        <v>0.05</v>
      </c>
      <c r="W1279" s="325">
        <v>0.09</v>
      </c>
      <c r="X1279" s="325">
        <v>1.89</v>
      </c>
      <c r="Y1279" s="325">
        <v>3.53</v>
      </c>
      <c r="Z1279" s="325">
        <v>3.0</v>
      </c>
      <c r="AA1279" s="325">
        <v>138.0</v>
      </c>
      <c r="AB1279" s="325">
        <v>0.0</v>
      </c>
    </row>
    <row r="1280" ht="15.75" customHeight="1">
      <c r="A1280" s="325">
        <v>1278.0</v>
      </c>
      <c r="B1280" s="325" t="s">
        <v>4391</v>
      </c>
      <c r="C1280" s="325" t="s">
        <v>3533</v>
      </c>
      <c r="D1280" s="325" t="s">
        <v>5184</v>
      </c>
      <c r="E1280" s="325">
        <v>157.0</v>
      </c>
      <c r="F1280" s="325">
        <v>655.0</v>
      </c>
      <c r="G1280" s="325">
        <v>35.0</v>
      </c>
      <c r="H1280" s="325">
        <v>5.4</v>
      </c>
      <c r="I1280" s="325"/>
      <c r="J1280" s="325"/>
      <c r="K1280" s="325">
        <v>2.6</v>
      </c>
      <c r="L1280" s="325">
        <v>27.4</v>
      </c>
      <c r="M1280" s="325">
        <v>26.8</v>
      </c>
      <c r="N1280" s="325">
        <v>0.6</v>
      </c>
      <c r="O1280" s="325">
        <v>1.6</v>
      </c>
      <c r="P1280" s="325">
        <v>26.0</v>
      </c>
      <c r="Q1280" s="325">
        <v>81.0</v>
      </c>
      <c r="R1280" s="325">
        <v>0.68</v>
      </c>
      <c r="S1280" s="325">
        <v>0.99</v>
      </c>
      <c r="T1280" s="325"/>
      <c r="U1280" s="325">
        <v>9.0</v>
      </c>
      <c r="V1280" s="325">
        <v>0.06</v>
      </c>
      <c r="W1280" s="325">
        <v>0.11</v>
      </c>
      <c r="X1280" s="325">
        <v>1.65</v>
      </c>
      <c r="Y1280" s="325">
        <v>3.55</v>
      </c>
      <c r="Z1280" s="325">
        <v>5.0</v>
      </c>
      <c r="AA1280" s="325">
        <v>245.0</v>
      </c>
      <c r="AB1280" s="325">
        <v>0.0</v>
      </c>
    </row>
    <row r="1281" ht="15.75" customHeight="1">
      <c r="A1281" s="325">
        <v>1279.0</v>
      </c>
      <c r="B1281" s="325" t="s">
        <v>4676</v>
      </c>
      <c r="C1281" s="325" t="s">
        <v>3533</v>
      </c>
      <c r="D1281" s="325" t="s">
        <v>5184</v>
      </c>
      <c r="E1281" s="325">
        <v>156.0</v>
      </c>
      <c r="F1281" s="325">
        <v>653.0</v>
      </c>
      <c r="G1281" s="325">
        <v>37.7</v>
      </c>
      <c r="H1281" s="325">
        <v>4.9</v>
      </c>
      <c r="I1281" s="325"/>
      <c r="J1281" s="325"/>
      <c r="K1281" s="325">
        <v>3.7</v>
      </c>
      <c r="L1281" s="325">
        <v>25.4</v>
      </c>
      <c r="M1281" s="325">
        <v>22.8</v>
      </c>
      <c r="N1281" s="325">
        <v>0.2</v>
      </c>
      <c r="O1281" s="325">
        <v>2.3</v>
      </c>
      <c r="P1281" s="325">
        <v>26.0</v>
      </c>
      <c r="Q1281" s="325">
        <v>73.0</v>
      </c>
      <c r="R1281" s="325">
        <v>0.58</v>
      </c>
      <c r="S1281" s="325">
        <v>0.98</v>
      </c>
      <c r="T1281" s="325"/>
      <c r="U1281" s="325">
        <v>9.0</v>
      </c>
      <c r="V1281" s="325">
        <v>0.05</v>
      </c>
      <c r="W1281" s="325">
        <v>0.07</v>
      </c>
      <c r="X1281" s="325">
        <v>1.42</v>
      </c>
      <c r="Y1281" s="325">
        <v>3.96</v>
      </c>
      <c r="Z1281" s="325">
        <v>2.0</v>
      </c>
      <c r="AA1281" s="325">
        <v>306.0</v>
      </c>
      <c r="AB1281" s="325">
        <v>0.0</v>
      </c>
    </row>
    <row r="1282" ht="15.75" customHeight="1">
      <c r="A1282" s="325">
        <v>1280.0</v>
      </c>
      <c r="B1282" s="325" t="s">
        <v>3808</v>
      </c>
      <c r="C1282" s="325" t="s">
        <v>3807</v>
      </c>
      <c r="D1282" s="325" t="s">
        <v>5184</v>
      </c>
      <c r="E1282" s="325">
        <v>133.0</v>
      </c>
      <c r="F1282" s="325">
        <v>555.0</v>
      </c>
      <c r="G1282" s="325">
        <v>37.4</v>
      </c>
      <c r="H1282" s="325">
        <v>6.3</v>
      </c>
      <c r="I1282" s="325"/>
      <c r="J1282" s="325"/>
      <c r="K1282" s="325">
        <v>3.6</v>
      </c>
      <c r="L1282" s="325">
        <v>18.3</v>
      </c>
      <c r="M1282" s="325">
        <v>18.0</v>
      </c>
      <c r="N1282" s="325">
        <v>0.3</v>
      </c>
      <c r="O1282" s="325">
        <v>0.5</v>
      </c>
      <c r="P1282" s="325">
        <v>8.0</v>
      </c>
      <c r="Q1282" s="325">
        <v>77.0</v>
      </c>
      <c r="R1282" s="325">
        <v>1.23</v>
      </c>
      <c r="S1282" s="325">
        <v>1.16</v>
      </c>
      <c r="T1282" s="325"/>
      <c r="U1282" s="325">
        <v>6.0</v>
      </c>
      <c r="V1282" s="325">
        <v>0.04</v>
      </c>
      <c r="W1282" s="325">
        <v>0.05</v>
      </c>
      <c r="X1282" s="325">
        <v>1.99</v>
      </c>
      <c r="Y1282" s="325">
        <v>4.92</v>
      </c>
      <c r="Z1282" s="325">
        <v>3.0</v>
      </c>
      <c r="AA1282" s="325">
        <v>36.0</v>
      </c>
      <c r="AB1282" s="325">
        <v>0.0</v>
      </c>
    </row>
    <row r="1283" ht="15.75" customHeight="1">
      <c r="A1283" s="325">
        <v>1281.0</v>
      </c>
      <c r="B1283" s="325" t="s">
        <v>4678</v>
      </c>
      <c r="C1283" s="325" t="s">
        <v>4677</v>
      </c>
      <c r="D1283" s="325" t="s">
        <v>5184</v>
      </c>
      <c r="E1283" s="325">
        <v>272.0</v>
      </c>
      <c r="F1283" s="325">
        <v>1139.0</v>
      </c>
      <c r="G1283" s="325">
        <v>35.7</v>
      </c>
      <c r="H1283" s="325">
        <v>5.7</v>
      </c>
      <c r="I1283" s="325"/>
      <c r="J1283" s="325"/>
      <c r="K1283" s="325">
        <v>18.7</v>
      </c>
      <c r="L1283" s="325">
        <v>20.3</v>
      </c>
      <c r="M1283" s="325">
        <v>19.7</v>
      </c>
      <c r="N1283" s="325">
        <v>0.7</v>
      </c>
      <c r="O1283" s="325">
        <v>0.6</v>
      </c>
      <c r="P1283" s="325">
        <v>9.0</v>
      </c>
      <c r="Q1283" s="325">
        <v>65.0</v>
      </c>
      <c r="R1283" s="325">
        <v>0.64</v>
      </c>
      <c r="S1283" s="325">
        <v>0.74</v>
      </c>
      <c r="T1283" s="325"/>
      <c r="U1283" s="325">
        <v>16.0</v>
      </c>
      <c r="V1283" s="325">
        <v>0.06</v>
      </c>
      <c r="W1283" s="325">
        <v>0.07</v>
      </c>
      <c r="X1283" s="325">
        <v>1.8</v>
      </c>
      <c r="Y1283" s="325">
        <v>3.73</v>
      </c>
      <c r="Z1283" s="325">
        <v>0.0</v>
      </c>
      <c r="AA1283" s="325">
        <v>588.0</v>
      </c>
      <c r="AB1283" s="325">
        <v>24.0</v>
      </c>
    </row>
    <row r="1284" ht="15.75" customHeight="1">
      <c r="A1284" s="325">
        <v>1282.0</v>
      </c>
      <c r="B1284" s="325" t="s">
        <v>3536</v>
      </c>
      <c r="C1284" s="325" t="s">
        <v>3535</v>
      </c>
      <c r="D1284" s="325" t="s">
        <v>5184</v>
      </c>
      <c r="E1284" s="325">
        <v>114.0</v>
      </c>
      <c r="F1284" s="325">
        <v>475.0</v>
      </c>
      <c r="G1284" s="325">
        <v>73.3</v>
      </c>
      <c r="H1284" s="325">
        <v>9.3</v>
      </c>
      <c r="I1284" s="325"/>
      <c r="J1284" s="325"/>
      <c r="K1284" s="325">
        <v>3.2</v>
      </c>
      <c r="L1284" s="325">
        <v>12.1</v>
      </c>
      <c r="M1284" s="325">
        <v>5.7</v>
      </c>
      <c r="N1284" s="325">
        <v>0.4</v>
      </c>
      <c r="O1284" s="325">
        <v>1.1</v>
      </c>
      <c r="P1284" s="325">
        <v>36.0</v>
      </c>
      <c r="Q1284" s="325">
        <v>132.0</v>
      </c>
      <c r="R1284" s="325">
        <v>0.95</v>
      </c>
      <c r="S1284" s="325">
        <v>1.95</v>
      </c>
      <c r="T1284" s="325"/>
      <c r="U1284" s="325">
        <v>12.0</v>
      </c>
      <c r="V1284" s="325">
        <v>0.21</v>
      </c>
      <c r="W1284" s="325">
        <v>0.48</v>
      </c>
      <c r="X1284" s="325">
        <v>3.83</v>
      </c>
      <c r="Y1284" s="325">
        <v>6.3</v>
      </c>
      <c r="Z1284" s="325">
        <v>0.0</v>
      </c>
      <c r="AA1284" s="325">
        <v>120.0</v>
      </c>
      <c r="AB1284" s="325">
        <v>0.0</v>
      </c>
    </row>
    <row r="1285" ht="15.75" customHeight="1">
      <c r="A1285" s="325">
        <v>1283.0</v>
      </c>
      <c r="B1285" s="325" t="s">
        <v>4679</v>
      </c>
      <c r="C1285" s="325" t="s">
        <v>3535</v>
      </c>
      <c r="D1285" s="325" t="s">
        <v>5184</v>
      </c>
      <c r="E1285" s="325">
        <v>109.0</v>
      </c>
      <c r="F1285" s="325">
        <v>456.0</v>
      </c>
      <c r="G1285" s="325">
        <v>74.2</v>
      </c>
      <c r="H1285" s="325">
        <v>9.8</v>
      </c>
      <c r="I1285" s="325"/>
      <c r="J1285" s="325"/>
      <c r="K1285" s="325">
        <v>3.3</v>
      </c>
      <c r="L1285" s="325">
        <v>10.3</v>
      </c>
      <c r="M1285" s="325">
        <v>9.2</v>
      </c>
      <c r="N1285" s="325">
        <v>1.1</v>
      </c>
      <c r="O1285" s="325">
        <v>1.1</v>
      </c>
      <c r="P1285" s="325">
        <v>31.0</v>
      </c>
      <c r="Q1285" s="325">
        <v>108.0</v>
      </c>
      <c r="R1285" s="325">
        <v>0.99</v>
      </c>
      <c r="S1285" s="325">
        <v>1.87</v>
      </c>
      <c r="T1285" s="325"/>
      <c r="U1285" s="325">
        <v>2.0</v>
      </c>
      <c r="V1285" s="325">
        <v>0.18</v>
      </c>
      <c r="W1285" s="325">
        <v>0.33</v>
      </c>
      <c r="X1285" s="325">
        <v>3.27</v>
      </c>
      <c r="Y1285" s="325">
        <v>5.63</v>
      </c>
      <c r="Z1285" s="325">
        <v>0.0</v>
      </c>
      <c r="AA1285" s="325">
        <v>244.0</v>
      </c>
      <c r="AB1285" s="325">
        <v>2.0</v>
      </c>
    </row>
    <row r="1286" ht="15.75" customHeight="1">
      <c r="A1286" s="325">
        <v>1284.0</v>
      </c>
      <c r="B1286" s="325" t="s">
        <v>3538</v>
      </c>
      <c r="C1286" s="325" t="s">
        <v>3537</v>
      </c>
      <c r="D1286" s="325" t="s">
        <v>5184</v>
      </c>
      <c r="E1286" s="325">
        <v>127.0</v>
      </c>
      <c r="F1286" s="325">
        <v>533.0</v>
      </c>
      <c r="G1286" s="325">
        <v>36.8</v>
      </c>
      <c r="H1286" s="325">
        <v>5.7</v>
      </c>
      <c r="I1286" s="325"/>
      <c r="J1286" s="325"/>
      <c r="K1286" s="325">
        <v>2.3</v>
      </c>
      <c r="L1286" s="325">
        <v>20.5</v>
      </c>
      <c r="M1286" s="325">
        <v>19.9</v>
      </c>
      <c r="N1286" s="325">
        <v>0.6</v>
      </c>
      <c r="O1286" s="325">
        <v>1.0</v>
      </c>
      <c r="P1286" s="325">
        <v>16.0</v>
      </c>
      <c r="Q1286" s="325">
        <v>70.0</v>
      </c>
      <c r="R1286" s="325">
        <v>0.65</v>
      </c>
      <c r="S1286" s="325">
        <v>0.83</v>
      </c>
      <c r="T1286" s="325"/>
      <c r="U1286" s="325">
        <v>31.0</v>
      </c>
      <c r="V1286" s="325">
        <v>0.05</v>
      </c>
      <c r="W1286" s="325">
        <v>0.05</v>
      </c>
      <c r="X1286" s="325">
        <v>1.93</v>
      </c>
      <c r="Y1286" s="325">
        <v>3.14</v>
      </c>
      <c r="Z1286" s="325">
        <v>0.0</v>
      </c>
      <c r="AA1286" s="325">
        <v>203.0</v>
      </c>
      <c r="AB1286" s="325">
        <v>17.0</v>
      </c>
    </row>
    <row r="1287" ht="15.75" customHeight="1">
      <c r="A1287" s="325">
        <v>1285.0</v>
      </c>
      <c r="B1287" s="325" t="s">
        <v>4049</v>
      </c>
      <c r="C1287" s="325" t="s">
        <v>3537</v>
      </c>
      <c r="D1287" s="325" t="s">
        <v>5184</v>
      </c>
      <c r="E1287" s="325">
        <v>142.0</v>
      </c>
      <c r="F1287" s="325">
        <v>594.0</v>
      </c>
      <c r="G1287" s="325">
        <v>38.2</v>
      </c>
      <c r="H1287" s="325">
        <v>7.3</v>
      </c>
      <c r="I1287" s="325"/>
      <c r="J1287" s="325"/>
      <c r="K1287" s="325">
        <v>1.2</v>
      </c>
      <c r="L1287" s="325">
        <v>24.7</v>
      </c>
      <c r="M1287" s="325">
        <v>24.2</v>
      </c>
      <c r="N1287" s="325">
        <v>0.5</v>
      </c>
      <c r="O1287" s="325">
        <v>0.6</v>
      </c>
      <c r="P1287" s="325">
        <v>16.0</v>
      </c>
      <c r="Q1287" s="325">
        <v>87.0</v>
      </c>
      <c r="R1287" s="325">
        <v>0.82</v>
      </c>
      <c r="S1287" s="325">
        <v>0.76</v>
      </c>
      <c r="T1287" s="325"/>
      <c r="U1287" s="325">
        <v>20.0</v>
      </c>
      <c r="V1287" s="325">
        <v>0.06</v>
      </c>
      <c r="W1287" s="325">
        <v>0.07</v>
      </c>
      <c r="X1287" s="325">
        <v>2.59</v>
      </c>
      <c r="Y1287" s="325">
        <v>2.53</v>
      </c>
      <c r="Z1287" s="325">
        <v>0.0</v>
      </c>
      <c r="AA1287" s="325">
        <v>54.0</v>
      </c>
      <c r="AB1287" s="325">
        <v>1.0</v>
      </c>
    </row>
    <row r="1288" ht="15.75" customHeight="1">
      <c r="A1288" s="325">
        <v>1286.0</v>
      </c>
      <c r="B1288" s="325" t="s">
        <v>4392</v>
      </c>
      <c r="C1288" s="325" t="s">
        <v>3537</v>
      </c>
      <c r="D1288" s="325" t="s">
        <v>5184</v>
      </c>
      <c r="E1288" s="325">
        <v>132.0</v>
      </c>
      <c r="F1288" s="325">
        <v>551.0</v>
      </c>
      <c r="G1288" s="325">
        <v>42.9</v>
      </c>
      <c r="H1288" s="325">
        <v>8.3</v>
      </c>
      <c r="I1288" s="325"/>
      <c r="J1288" s="325"/>
      <c r="K1288" s="325">
        <v>1.7</v>
      </c>
      <c r="L1288" s="325">
        <v>20.4</v>
      </c>
      <c r="M1288" s="325">
        <v>19.7</v>
      </c>
      <c r="N1288" s="325">
        <v>0.8</v>
      </c>
      <c r="O1288" s="325">
        <v>1.4</v>
      </c>
      <c r="P1288" s="325">
        <v>17.0</v>
      </c>
      <c r="Q1288" s="325">
        <v>93.0</v>
      </c>
      <c r="R1288" s="325">
        <v>0.83</v>
      </c>
      <c r="S1288" s="325">
        <v>1.09</v>
      </c>
      <c r="T1288" s="325"/>
      <c r="U1288" s="325">
        <v>22.0</v>
      </c>
      <c r="V1288" s="325">
        <v>0.07</v>
      </c>
      <c r="W1288" s="325">
        <v>0.08</v>
      </c>
      <c r="X1288" s="325">
        <v>2.88</v>
      </c>
      <c r="Y1288" s="325">
        <v>4.1</v>
      </c>
      <c r="Z1288" s="325">
        <v>0.0</v>
      </c>
      <c r="AA1288" s="325">
        <v>669.0</v>
      </c>
      <c r="AB1288" s="325">
        <v>1.0</v>
      </c>
    </row>
    <row r="1289" ht="15.75" customHeight="1">
      <c r="A1289" s="325">
        <v>1287.0</v>
      </c>
      <c r="B1289" s="325" t="s">
        <v>3810</v>
      </c>
      <c r="C1289" s="325" t="s">
        <v>3809</v>
      </c>
      <c r="D1289" s="325" t="s">
        <v>5184</v>
      </c>
      <c r="E1289" s="325">
        <v>167.0</v>
      </c>
      <c r="F1289" s="325">
        <v>700.0</v>
      </c>
      <c r="G1289" s="325">
        <v>33.8</v>
      </c>
      <c r="H1289" s="325">
        <v>4.1</v>
      </c>
      <c r="I1289" s="325"/>
      <c r="J1289" s="325"/>
      <c r="K1289" s="325">
        <v>5.3</v>
      </c>
      <c r="L1289" s="325">
        <v>25.8</v>
      </c>
      <c r="M1289" s="325">
        <v>25.4</v>
      </c>
      <c r="N1289" s="325">
        <v>0.5</v>
      </c>
      <c r="O1289" s="325">
        <v>0.5</v>
      </c>
      <c r="P1289" s="325">
        <v>16.0</v>
      </c>
      <c r="Q1289" s="325">
        <v>64.0</v>
      </c>
      <c r="R1289" s="325">
        <v>0.61</v>
      </c>
      <c r="S1289" s="325">
        <v>0.63</v>
      </c>
      <c r="T1289" s="325"/>
      <c r="U1289" s="325">
        <v>63.0</v>
      </c>
      <c r="V1289" s="325">
        <v>0.06</v>
      </c>
      <c r="W1289" s="325">
        <v>0.06</v>
      </c>
      <c r="X1289" s="325">
        <v>1.3</v>
      </c>
      <c r="Y1289" s="325">
        <v>14.21</v>
      </c>
      <c r="Z1289" s="325">
        <v>0.0</v>
      </c>
      <c r="AA1289" s="325">
        <v>116.0</v>
      </c>
      <c r="AB1289" s="325">
        <v>8.0</v>
      </c>
    </row>
    <row r="1290" ht="15.75" customHeight="1">
      <c r="A1290" s="325">
        <v>1288.0</v>
      </c>
      <c r="B1290" s="325" t="s">
        <v>4680</v>
      </c>
      <c r="C1290" s="325" t="s">
        <v>3809</v>
      </c>
      <c r="D1290" s="325" t="s">
        <v>5184</v>
      </c>
      <c r="E1290" s="325">
        <v>163.0</v>
      </c>
      <c r="F1290" s="325">
        <v>684.0</v>
      </c>
      <c r="G1290" s="325">
        <v>31.6</v>
      </c>
      <c r="H1290" s="325">
        <v>4.5</v>
      </c>
      <c r="I1290" s="325"/>
      <c r="J1290" s="325"/>
      <c r="K1290" s="325">
        <v>2.5</v>
      </c>
      <c r="L1290" s="325">
        <v>30.2</v>
      </c>
      <c r="M1290" s="325">
        <v>29.5</v>
      </c>
      <c r="N1290" s="325">
        <v>0.6</v>
      </c>
      <c r="O1290" s="325">
        <v>0.6</v>
      </c>
      <c r="P1290" s="325">
        <v>31.0</v>
      </c>
      <c r="Q1290" s="325">
        <v>76.0</v>
      </c>
      <c r="R1290" s="325">
        <v>0.63</v>
      </c>
      <c r="S1290" s="325">
        <v>0.61</v>
      </c>
      <c r="T1290" s="325"/>
      <c r="U1290" s="325">
        <v>29.0</v>
      </c>
      <c r="V1290" s="325">
        <v>0.06</v>
      </c>
      <c r="W1290" s="325">
        <v>0.08</v>
      </c>
      <c r="X1290" s="325">
        <v>1.42</v>
      </c>
      <c r="Y1290" s="325">
        <v>4.19</v>
      </c>
      <c r="Z1290" s="325">
        <v>1.0</v>
      </c>
      <c r="AA1290" s="325">
        <v>93.0</v>
      </c>
      <c r="AB1290" s="325">
        <v>2.0</v>
      </c>
    </row>
    <row r="1291" ht="15.75" customHeight="1">
      <c r="A1291" s="325">
        <v>1289.0</v>
      </c>
      <c r="B1291" s="325" t="s">
        <v>3540</v>
      </c>
      <c r="C1291" s="325" t="s">
        <v>3539</v>
      </c>
      <c r="D1291" s="325" t="s">
        <v>5184</v>
      </c>
      <c r="E1291" s="325">
        <v>110.0</v>
      </c>
      <c r="F1291" s="325">
        <v>461.0</v>
      </c>
      <c r="G1291" s="325">
        <v>62.4</v>
      </c>
      <c r="H1291" s="325">
        <v>8.0</v>
      </c>
      <c r="I1291" s="325"/>
      <c r="J1291" s="325"/>
      <c r="K1291" s="325">
        <v>1.5</v>
      </c>
      <c r="L1291" s="325">
        <v>16.0</v>
      </c>
      <c r="M1291" s="325">
        <v>15.1</v>
      </c>
      <c r="N1291" s="325">
        <v>0.7</v>
      </c>
      <c r="O1291" s="325">
        <v>0.9</v>
      </c>
      <c r="P1291" s="325">
        <v>22.0</v>
      </c>
      <c r="Q1291" s="325">
        <v>86.0</v>
      </c>
      <c r="R1291" s="325">
        <v>0.76</v>
      </c>
      <c r="S1291" s="325">
        <v>1.02</v>
      </c>
      <c r="T1291" s="325"/>
      <c r="U1291" s="325">
        <v>61.0</v>
      </c>
      <c r="V1291" s="325">
        <v>0.06</v>
      </c>
      <c r="W1291" s="325">
        <v>0.08</v>
      </c>
      <c r="X1291" s="325">
        <v>2.91</v>
      </c>
      <c r="Y1291" s="325">
        <v>7.16</v>
      </c>
      <c r="Z1291" s="325">
        <v>0.0</v>
      </c>
      <c r="AA1291" s="325">
        <v>586.0</v>
      </c>
      <c r="AB1291" s="325">
        <v>4.0</v>
      </c>
    </row>
    <row r="1292" ht="15.75" customHeight="1">
      <c r="A1292" s="325">
        <v>1290.0</v>
      </c>
      <c r="B1292" s="325" t="s">
        <v>4050</v>
      </c>
      <c r="C1292" s="325" t="s">
        <v>3539</v>
      </c>
      <c r="D1292" s="325" t="s">
        <v>5184</v>
      </c>
      <c r="E1292" s="325">
        <v>160.0</v>
      </c>
      <c r="F1292" s="325">
        <v>669.0</v>
      </c>
      <c r="G1292" s="325">
        <v>56.8</v>
      </c>
      <c r="H1292" s="325">
        <v>3.5</v>
      </c>
      <c r="I1292" s="325"/>
      <c r="J1292" s="325"/>
      <c r="K1292" s="325">
        <v>1.0</v>
      </c>
      <c r="L1292" s="325">
        <v>34.4</v>
      </c>
      <c r="M1292" s="325">
        <v>32.1</v>
      </c>
      <c r="N1292" s="325">
        <v>0.3</v>
      </c>
      <c r="O1292" s="325">
        <v>0.4</v>
      </c>
      <c r="P1292" s="325">
        <v>10.0</v>
      </c>
      <c r="Q1292" s="325">
        <v>52.0</v>
      </c>
      <c r="R1292" s="325">
        <v>0.58</v>
      </c>
      <c r="S1292" s="325">
        <v>1.28</v>
      </c>
      <c r="T1292" s="325"/>
      <c r="U1292" s="325">
        <v>4.0</v>
      </c>
      <c r="V1292" s="325">
        <v>0.04</v>
      </c>
      <c r="W1292" s="325">
        <v>0.03</v>
      </c>
      <c r="X1292" s="325">
        <v>0.99</v>
      </c>
      <c r="Y1292" s="325">
        <v>3.93</v>
      </c>
      <c r="Z1292" s="325">
        <v>0.0</v>
      </c>
      <c r="AA1292" s="325">
        <v>184.0</v>
      </c>
      <c r="AB1292" s="325">
        <v>0.0</v>
      </c>
    </row>
    <row r="1293" ht="15.75" customHeight="1">
      <c r="A1293" s="325">
        <v>1291.0</v>
      </c>
      <c r="B1293" s="325" t="s">
        <v>4052</v>
      </c>
      <c r="C1293" s="325" t="s">
        <v>4051</v>
      </c>
      <c r="D1293" s="325" t="s">
        <v>5184</v>
      </c>
      <c r="E1293" s="325">
        <v>146.0</v>
      </c>
      <c r="F1293" s="325">
        <v>610.0</v>
      </c>
      <c r="G1293" s="325">
        <v>41.5</v>
      </c>
      <c r="H1293" s="325">
        <v>6.5</v>
      </c>
      <c r="I1293" s="325"/>
      <c r="J1293" s="325"/>
      <c r="K1293" s="325">
        <v>2.5</v>
      </c>
      <c r="L1293" s="325">
        <v>23.8</v>
      </c>
      <c r="M1293" s="325">
        <v>19.9</v>
      </c>
      <c r="N1293" s="325">
        <v>0.1</v>
      </c>
      <c r="O1293" s="325">
        <v>0.6</v>
      </c>
      <c r="P1293" s="325">
        <v>15.0</v>
      </c>
      <c r="Q1293" s="325">
        <v>76.0</v>
      </c>
      <c r="R1293" s="325">
        <v>0.73</v>
      </c>
      <c r="S1293" s="325">
        <v>0.69</v>
      </c>
      <c r="T1293" s="325"/>
      <c r="U1293" s="325">
        <v>5.0</v>
      </c>
      <c r="V1293" s="325">
        <v>0.04</v>
      </c>
      <c r="W1293" s="325">
        <v>0.04</v>
      </c>
      <c r="X1293" s="325">
        <v>2.13</v>
      </c>
      <c r="Y1293" s="325">
        <v>3.07</v>
      </c>
      <c r="Z1293" s="325">
        <v>0.0</v>
      </c>
      <c r="AA1293" s="325">
        <v>76.0</v>
      </c>
      <c r="AB1293" s="325">
        <v>0.0</v>
      </c>
    </row>
    <row r="1294" ht="15.75" customHeight="1">
      <c r="A1294" s="325">
        <v>1292.0</v>
      </c>
      <c r="B1294" s="325" t="s">
        <v>3542</v>
      </c>
      <c r="C1294" s="325" t="s">
        <v>3541</v>
      </c>
      <c r="D1294" s="325" t="s">
        <v>5184</v>
      </c>
      <c r="E1294" s="325">
        <v>214.0</v>
      </c>
      <c r="F1294" s="325">
        <v>895.0</v>
      </c>
      <c r="G1294" s="325">
        <v>26.2</v>
      </c>
      <c r="H1294" s="325">
        <v>7.5</v>
      </c>
      <c r="I1294" s="325"/>
      <c r="J1294" s="325"/>
      <c r="K1294" s="325">
        <v>9.4</v>
      </c>
      <c r="L1294" s="325">
        <v>23.7</v>
      </c>
      <c r="M1294" s="325">
        <v>19.2</v>
      </c>
      <c r="N1294" s="325">
        <v>0.1</v>
      </c>
      <c r="O1294" s="325">
        <v>1.8</v>
      </c>
      <c r="P1294" s="325">
        <v>16.0</v>
      </c>
      <c r="Q1294" s="325">
        <v>76.0</v>
      </c>
      <c r="R1294" s="325">
        <v>0.75</v>
      </c>
      <c r="S1294" s="325">
        <v>2.1</v>
      </c>
      <c r="T1294" s="325"/>
      <c r="U1294" s="325">
        <v>9.0</v>
      </c>
      <c r="V1294" s="325">
        <v>0.06</v>
      </c>
      <c r="W1294" s="325">
        <v>0.06</v>
      </c>
      <c r="X1294" s="325">
        <v>2.5</v>
      </c>
      <c r="Y1294" s="325">
        <v>1.03</v>
      </c>
      <c r="Z1294" s="325">
        <v>0.0</v>
      </c>
      <c r="AA1294" s="325">
        <v>641.0</v>
      </c>
      <c r="AB1294" s="325">
        <v>0.0</v>
      </c>
    </row>
    <row r="1295" ht="15.75" customHeight="1">
      <c r="A1295" s="325">
        <v>1293.0</v>
      </c>
      <c r="B1295" s="325" t="s">
        <v>4053</v>
      </c>
      <c r="C1295" s="325" t="s">
        <v>3541</v>
      </c>
      <c r="D1295" s="325" t="s">
        <v>5184</v>
      </c>
      <c r="E1295" s="325">
        <v>187.0</v>
      </c>
      <c r="F1295" s="325">
        <v>783.0</v>
      </c>
      <c r="G1295" s="325">
        <v>28.0</v>
      </c>
      <c r="H1295" s="325">
        <v>6.8</v>
      </c>
      <c r="I1295" s="325"/>
      <c r="J1295" s="325"/>
      <c r="K1295" s="325">
        <v>8.2</v>
      </c>
      <c r="L1295" s="325">
        <v>20.6</v>
      </c>
      <c r="M1295" s="325">
        <v>16.8</v>
      </c>
      <c r="N1295" s="325">
        <v>0.1</v>
      </c>
      <c r="O1295" s="325">
        <v>0.9</v>
      </c>
      <c r="P1295" s="325">
        <v>15.0</v>
      </c>
      <c r="Q1295" s="325">
        <v>74.0</v>
      </c>
      <c r="R1295" s="325">
        <v>0.73</v>
      </c>
      <c r="S1295" s="325">
        <v>1.44</v>
      </c>
      <c r="T1295" s="325"/>
      <c r="U1295" s="325">
        <v>14.0</v>
      </c>
      <c r="V1295" s="325">
        <v>0.05</v>
      </c>
      <c r="W1295" s="325">
        <v>0.06</v>
      </c>
      <c r="X1295" s="325">
        <v>2.11</v>
      </c>
      <c r="Y1295" s="325">
        <v>3.31</v>
      </c>
      <c r="Z1295" s="325">
        <v>0.0</v>
      </c>
      <c r="AA1295" s="325">
        <v>560.0</v>
      </c>
      <c r="AB1295" s="325">
        <v>3.0</v>
      </c>
    </row>
    <row r="1296" ht="15.75" customHeight="1">
      <c r="A1296" s="325">
        <v>1294.0</v>
      </c>
      <c r="B1296" s="325" t="s">
        <v>4393</v>
      </c>
      <c r="C1296" s="325" t="s">
        <v>3541</v>
      </c>
      <c r="D1296" s="325" t="s">
        <v>5184</v>
      </c>
      <c r="E1296" s="325">
        <v>164.0</v>
      </c>
      <c r="F1296" s="325">
        <v>687.0</v>
      </c>
      <c r="G1296" s="325">
        <v>26.4</v>
      </c>
      <c r="H1296" s="325">
        <v>7.5</v>
      </c>
      <c r="I1296" s="325"/>
      <c r="J1296" s="325"/>
      <c r="K1296" s="325">
        <v>4.2</v>
      </c>
      <c r="L1296" s="325">
        <v>23.0</v>
      </c>
      <c r="M1296" s="325">
        <v>22.7</v>
      </c>
      <c r="N1296" s="325">
        <v>0.0</v>
      </c>
      <c r="O1296" s="325">
        <v>0.6</v>
      </c>
      <c r="P1296" s="325">
        <v>12.0</v>
      </c>
      <c r="Q1296" s="325">
        <v>83.0</v>
      </c>
      <c r="R1296" s="325">
        <v>0.83</v>
      </c>
      <c r="S1296" s="325">
        <v>0.76</v>
      </c>
      <c r="T1296" s="325"/>
      <c r="U1296" s="325">
        <v>7.0</v>
      </c>
      <c r="V1296" s="325">
        <v>0.05</v>
      </c>
      <c r="W1296" s="325">
        <v>0.05</v>
      </c>
      <c r="X1296" s="325">
        <v>2.64</v>
      </c>
      <c r="Y1296" s="325">
        <v>1.19</v>
      </c>
      <c r="Z1296" s="325">
        <v>0.0</v>
      </c>
      <c r="AA1296" s="325">
        <v>85.0</v>
      </c>
      <c r="AB1296" s="325">
        <v>0.0</v>
      </c>
    </row>
    <row r="1297" ht="15.75" customHeight="1">
      <c r="A1297" s="325">
        <v>1295.0</v>
      </c>
      <c r="B1297" s="325" t="s">
        <v>3544</v>
      </c>
      <c r="C1297" s="325" t="s">
        <v>3543</v>
      </c>
      <c r="D1297" s="325" t="s">
        <v>5184</v>
      </c>
      <c r="E1297" s="325">
        <v>129.0</v>
      </c>
      <c r="F1297" s="325">
        <v>542.0</v>
      </c>
      <c r="G1297" s="325">
        <v>41.8</v>
      </c>
      <c r="H1297" s="325">
        <v>6.3</v>
      </c>
      <c r="I1297" s="325"/>
      <c r="J1297" s="325"/>
      <c r="K1297" s="325">
        <v>1.4</v>
      </c>
      <c r="L1297" s="325">
        <v>22.2</v>
      </c>
      <c r="M1297" s="325">
        <v>21.7</v>
      </c>
      <c r="N1297" s="325">
        <v>0.3</v>
      </c>
      <c r="O1297" s="325">
        <v>0.5</v>
      </c>
      <c r="P1297" s="325">
        <v>9.0</v>
      </c>
      <c r="Q1297" s="325">
        <v>70.0</v>
      </c>
      <c r="R1297" s="325">
        <v>0.71</v>
      </c>
      <c r="S1297" s="325">
        <v>0.71</v>
      </c>
      <c r="T1297" s="325"/>
      <c r="U1297" s="325">
        <v>9.0</v>
      </c>
      <c r="V1297" s="325">
        <v>0.05</v>
      </c>
      <c r="W1297" s="325">
        <v>0.06</v>
      </c>
      <c r="X1297" s="325">
        <v>2.19</v>
      </c>
      <c r="Y1297" s="325">
        <v>5.69</v>
      </c>
      <c r="Z1297" s="325">
        <v>0.0</v>
      </c>
      <c r="AA1297" s="325">
        <v>143.0</v>
      </c>
      <c r="AB1297" s="325">
        <v>0.0</v>
      </c>
    </row>
    <row r="1298" ht="15.75" customHeight="1">
      <c r="A1298" s="325">
        <v>1296.0</v>
      </c>
      <c r="B1298" s="325" t="s">
        <v>3546</v>
      </c>
      <c r="C1298" s="325" t="s">
        <v>3545</v>
      </c>
      <c r="D1298" s="325" t="s">
        <v>5184</v>
      </c>
      <c r="E1298" s="325">
        <v>124.0</v>
      </c>
      <c r="F1298" s="325">
        <v>519.0</v>
      </c>
      <c r="G1298" s="325">
        <v>48.2</v>
      </c>
      <c r="H1298" s="325">
        <v>8.9</v>
      </c>
      <c r="I1298" s="325"/>
      <c r="J1298" s="325"/>
      <c r="K1298" s="325">
        <v>4.4</v>
      </c>
      <c r="L1298" s="325">
        <v>11.7</v>
      </c>
      <c r="M1298" s="325">
        <v>10.0</v>
      </c>
      <c r="N1298" s="325">
        <v>0.1</v>
      </c>
      <c r="O1298" s="325">
        <v>0.5</v>
      </c>
      <c r="P1298" s="325">
        <v>10.0</v>
      </c>
      <c r="Q1298" s="325">
        <v>87.0</v>
      </c>
      <c r="R1298" s="325">
        <v>1.0</v>
      </c>
      <c r="S1298" s="325">
        <v>0.9</v>
      </c>
      <c r="T1298" s="325"/>
      <c r="U1298" s="325">
        <v>13.0</v>
      </c>
      <c r="V1298" s="325">
        <v>0.13</v>
      </c>
      <c r="W1298" s="325">
        <v>0.08</v>
      </c>
      <c r="X1298" s="325">
        <v>2.43</v>
      </c>
      <c r="Y1298" s="325">
        <v>0.56</v>
      </c>
      <c r="Z1298" s="325">
        <v>0.0</v>
      </c>
      <c r="AA1298" s="325">
        <v>248.0</v>
      </c>
      <c r="AB1298" s="325">
        <v>40.0</v>
      </c>
    </row>
    <row r="1299" ht="15.75" customHeight="1">
      <c r="A1299" s="325">
        <v>1297.0</v>
      </c>
      <c r="B1299" s="325" t="s">
        <v>4395</v>
      </c>
      <c r="C1299" s="325" t="s">
        <v>4394</v>
      </c>
      <c r="D1299" s="325" t="s">
        <v>5184</v>
      </c>
      <c r="E1299" s="325">
        <v>194.0</v>
      </c>
      <c r="F1299" s="325">
        <v>813.0</v>
      </c>
      <c r="G1299" s="325">
        <v>20.2</v>
      </c>
      <c r="H1299" s="325">
        <v>6.8</v>
      </c>
      <c r="I1299" s="325"/>
      <c r="J1299" s="325"/>
      <c r="K1299" s="325">
        <v>4.9</v>
      </c>
      <c r="L1299" s="325">
        <v>29.6</v>
      </c>
      <c r="M1299" s="325">
        <v>29.4</v>
      </c>
      <c r="N1299" s="325">
        <v>0.0</v>
      </c>
      <c r="O1299" s="325">
        <v>0.6</v>
      </c>
      <c r="P1299" s="325">
        <v>10.0</v>
      </c>
      <c r="Q1299" s="325">
        <v>90.0</v>
      </c>
      <c r="R1299" s="325">
        <v>0.9</v>
      </c>
      <c r="S1299" s="325">
        <v>0.55</v>
      </c>
      <c r="T1299" s="325"/>
      <c r="U1299" s="325">
        <v>3.0</v>
      </c>
      <c r="V1299" s="325">
        <v>0.22</v>
      </c>
      <c r="W1299" s="325">
        <v>0.06</v>
      </c>
      <c r="X1299" s="325">
        <v>1.76</v>
      </c>
      <c r="Y1299" s="325">
        <v>0.56</v>
      </c>
      <c r="Z1299" s="325">
        <v>0.0</v>
      </c>
      <c r="AA1299" s="325">
        <v>23.0</v>
      </c>
      <c r="AB1299" s="325">
        <v>69.0</v>
      </c>
    </row>
    <row r="1300" ht="15.75" customHeight="1">
      <c r="A1300" s="325">
        <v>1298.0</v>
      </c>
      <c r="B1300" s="325" t="s">
        <v>3548</v>
      </c>
      <c r="C1300" s="325" t="s">
        <v>3547</v>
      </c>
      <c r="D1300" s="325" t="s">
        <v>5184</v>
      </c>
      <c r="E1300" s="325">
        <v>123.0</v>
      </c>
      <c r="F1300" s="325">
        <v>516.0</v>
      </c>
      <c r="G1300" s="325">
        <v>26.3</v>
      </c>
      <c r="H1300" s="325">
        <v>6.2</v>
      </c>
      <c r="I1300" s="325"/>
      <c r="J1300" s="325"/>
      <c r="K1300" s="325">
        <v>1.7</v>
      </c>
      <c r="L1300" s="325">
        <v>19.5</v>
      </c>
      <c r="M1300" s="325">
        <v>19.4</v>
      </c>
      <c r="N1300" s="325">
        <v>0.0</v>
      </c>
      <c r="O1300" s="325">
        <v>0.6</v>
      </c>
      <c r="P1300" s="325">
        <v>8.0</v>
      </c>
      <c r="Q1300" s="325">
        <v>71.0</v>
      </c>
      <c r="R1300" s="325">
        <v>0.71</v>
      </c>
      <c r="S1300" s="325">
        <v>0.46</v>
      </c>
      <c r="T1300" s="325"/>
      <c r="U1300" s="325">
        <v>11.0</v>
      </c>
      <c r="V1300" s="325">
        <v>0.03</v>
      </c>
      <c r="W1300" s="325">
        <v>0.04</v>
      </c>
      <c r="X1300" s="325">
        <v>0.86</v>
      </c>
      <c r="Y1300" s="325">
        <v>1.24</v>
      </c>
      <c r="Z1300" s="325">
        <v>0.0</v>
      </c>
      <c r="AA1300" s="325">
        <v>218.0</v>
      </c>
      <c r="AB1300" s="325">
        <v>0.0</v>
      </c>
    </row>
    <row r="1301" ht="15.75" customHeight="1">
      <c r="A1301" s="325">
        <v>1299.0</v>
      </c>
      <c r="B1301" s="325" t="s">
        <v>3811</v>
      </c>
      <c r="C1301" s="325" t="s">
        <v>3547</v>
      </c>
      <c r="D1301" s="325" t="s">
        <v>5184</v>
      </c>
      <c r="E1301" s="325">
        <v>166.0</v>
      </c>
      <c r="F1301" s="325">
        <v>695.0</v>
      </c>
      <c r="G1301" s="325">
        <v>30.4</v>
      </c>
      <c r="H1301" s="325">
        <v>7.2</v>
      </c>
      <c r="I1301" s="325"/>
      <c r="J1301" s="325"/>
      <c r="K1301" s="325">
        <v>4.6</v>
      </c>
      <c r="L1301" s="325">
        <v>22.7</v>
      </c>
      <c r="M1301" s="325">
        <v>22.7</v>
      </c>
      <c r="N1301" s="325">
        <v>0.0</v>
      </c>
      <c r="O1301" s="325">
        <v>0.8</v>
      </c>
      <c r="P1301" s="325">
        <v>30.0</v>
      </c>
      <c r="Q1301" s="325">
        <v>72.0</v>
      </c>
      <c r="R1301" s="325">
        <v>0.78</v>
      </c>
      <c r="S1301" s="325">
        <v>1.15</v>
      </c>
      <c r="T1301" s="325"/>
      <c r="U1301" s="325">
        <v>16.0</v>
      </c>
      <c r="V1301" s="325">
        <v>0.05</v>
      </c>
      <c r="W1301" s="325">
        <v>0.06</v>
      </c>
      <c r="X1301" s="325">
        <v>0.92</v>
      </c>
      <c r="Y1301" s="325">
        <v>1.44</v>
      </c>
      <c r="Z1301" s="325">
        <v>0.0</v>
      </c>
      <c r="AA1301" s="325">
        <v>76.0</v>
      </c>
      <c r="AB1301" s="325">
        <v>0.0</v>
      </c>
    </row>
    <row r="1302" ht="15.75" customHeight="1">
      <c r="A1302" s="325">
        <v>1300.0</v>
      </c>
      <c r="B1302" s="325" t="s">
        <v>4681</v>
      </c>
      <c r="C1302" s="325" t="s">
        <v>3547</v>
      </c>
      <c r="D1302" s="325" t="s">
        <v>5184</v>
      </c>
      <c r="E1302" s="325">
        <v>134.0</v>
      </c>
      <c r="F1302" s="325">
        <v>562.0</v>
      </c>
      <c r="G1302" s="325">
        <v>31.3</v>
      </c>
      <c r="H1302" s="325">
        <v>6.3</v>
      </c>
      <c r="I1302" s="325"/>
      <c r="J1302" s="325"/>
      <c r="K1302" s="325">
        <v>0.9</v>
      </c>
      <c r="L1302" s="325">
        <v>24.1</v>
      </c>
      <c r="M1302" s="325">
        <v>24.0</v>
      </c>
      <c r="N1302" s="325">
        <v>0.0</v>
      </c>
      <c r="O1302" s="325">
        <v>0.6</v>
      </c>
      <c r="P1302" s="325">
        <v>18.0</v>
      </c>
      <c r="Q1302" s="325">
        <v>76.0</v>
      </c>
      <c r="R1302" s="325">
        <v>0.79</v>
      </c>
      <c r="S1302" s="325">
        <v>0.66</v>
      </c>
      <c r="T1302" s="325"/>
      <c r="U1302" s="325">
        <v>9.0</v>
      </c>
      <c r="V1302" s="325">
        <v>0.04</v>
      </c>
      <c r="W1302" s="325">
        <v>0.03</v>
      </c>
      <c r="X1302" s="325">
        <v>1.04</v>
      </c>
      <c r="Y1302" s="325">
        <v>4.09</v>
      </c>
      <c r="Z1302" s="325">
        <v>0.0</v>
      </c>
      <c r="AA1302" s="325">
        <v>98.0</v>
      </c>
      <c r="AB1302" s="325">
        <v>0.0</v>
      </c>
    </row>
    <row r="1303" ht="15.75" customHeight="1">
      <c r="A1303" s="325">
        <v>1301.0</v>
      </c>
      <c r="B1303" s="325" t="s">
        <v>3550</v>
      </c>
      <c r="C1303" s="325" t="s">
        <v>3549</v>
      </c>
      <c r="D1303" s="325" t="s">
        <v>5184</v>
      </c>
      <c r="E1303" s="325">
        <v>173.0</v>
      </c>
      <c r="F1303" s="325">
        <v>722.0</v>
      </c>
      <c r="G1303" s="325">
        <v>23.7</v>
      </c>
      <c r="H1303" s="325">
        <v>6.7</v>
      </c>
      <c r="I1303" s="325"/>
      <c r="J1303" s="325"/>
      <c r="K1303" s="325">
        <v>3.0</v>
      </c>
      <c r="L1303" s="325">
        <v>28.4</v>
      </c>
      <c r="M1303" s="325">
        <v>28.3</v>
      </c>
      <c r="N1303" s="325">
        <v>0.0</v>
      </c>
      <c r="O1303" s="325">
        <v>0.5</v>
      </c>
      <c r="P1303" s="325">
        <v>11.0</v>
      </c>
      <c r="Q1303" s="325">
        <v>83.0</v>
      </c>
      <c r="R1303" s="325">
        <v>0.85</v>
      </c>
      <c r="S1303" s="325">
        <v>0.72</v>
      </c>
      <c r="T1303" s="325"/>
      <c r="U1303" s="325">
        <v>9.0</v>
      </c>
      <c r="V1303" s="325">
        <v>0.06</v>
      </c>
      <c r="W1303" s="325">
        <v>0.05</v>
      </c>
      <c r="X1303" s="325">
        <v>2.09</v>
      </c>
      <c r="Y1303" s="325">
        <v>0.98</v>
      </c>
      <c r="Z1303" s="325">
        <v>0.0</v>
      </c>
      <c r="AA1303" s="325">
        <v>209.0</v>
      </c>
      <c r="AB1303" s="325">
        <v>4.0</v>
      </c>
    </row>
    <row r="1304" ht="15.75" customHeight="1">
      <c r="A1304" s="325">
        <v>1302.0</v>
      </c>
      <c r="B1304" s="325" t="s">
        <v>3812</v>
      </c>
      <c r="C1304" s="325" t="s">
        <v>3549</v>
      </c>
      <c r="D1304" s="325" t="s">
        <v>5184</v>
      </c>
      <c r="E1304" s="325">
        <v>169.0</v>
      </c>
      <c r="F1304" s="325">
        <v>708.0</v>
      </c>
      <c r="G1304" s="325">
        <v>20.2</v>
      </c>
      <c r="H1304" s="325">
        <v>6.3</v>
      </c>
      <c r="I1304" s="325"/>
      <c r="J1304" s="325"/>
      <c r="K1304" s="325">
        <v>2.0</v>
      </c>
      <c r="L1304" s="325">
        <v>30.1</v>
      </c>
      <c r="M1304" s="325">
        <v>30.0</v>
      </c>
      <c r="N1304" s="325">
        <v>0.0</v>
      </c>
      <c r="O1304" s="325">
        <v>0.5</v>
      </c>
      <c r="P1304" s="325">
        <v>10.0</v>
      </c>
      <c r="Q1304" s="325">
        <v>81.0</v>
      </c>
      <c r="R1304" s="325">
        <v>0.84</v>
      </c>
      <c r="S1304" s="325">
        <v>0.73</v>
      </c>
      <c r="T1304" s="325"/>
      <c r="U1304" s="325">
        <v>10.0</v>
      </c>
      <c r="V1304" s="325">
        <v>0.05</v>
      </c>
      <c r="W1304" s="325">
        <v>0.04</v>
      </c>
      <c r="X1304" s="325">
        <v>1.89</v>
      </c>
      <c r="Y1304" s="325">
        <v>0.86</v>
      </c>
      <c r="Z1304" s="325">
        <v>0.0</v>
      </c>
      <c r="AA1304" s="325">
        <v>178.0</v>
      </c>
      <c r="AB1304" s="325">
        <v>0.0</v>
      </c>
    </row>
    <row r="1305" ht="15.75" customHeight="1">
      <c r="A1305" s="325">
        <v>1303.0</v>
      </c>
      <c r="B1305" s="325" t="s">
        <v>4054</v>
      </c>
      <c r="C1305" s="325" t="s">
        <v>3549</v>
      </c>
      <c r="D1305" s="325" t="s">
        <v>5184</v>
      </c>
      <c r="E1305" s="325">
        <v>174.0</v>
      </c>
      <c r="F1305" s="325">
        <v>726.0</v>
      </c>
      <c r="G1305" s="325">
        <v>20.6</v>
      </c>
      <c r="H1305" s="325">
        <v>6.5</v>
      </c>
      <c r="I1305" s="325"/>
      <c r="J1305" s="325"/>
      <c r="K1305" s="325">
        <v>2.6</v>
      </c>
      <c r="L1305" s="325">
        <v>29.8</v>
      </c>
      <c r="M1305" s="325">
        <v>29.6</v>
      </c>
      <c r="N1305" s="325">
        <v>0.0</v>
      </c>
      <c r="O1305" s="325">
        <v>0.5</v>
      </c>
      <c r="P1305" s="325">
        <v>9.0</v>
      </c>
      <c r="Q1305" s="325">
        <v>81.0</v>
      </c>
      <c r="R1305" s="325">
        <v>0.84</v>
      </c>
      <c r="S1305" s="325">
        <v>0.71</v>
      </c>
      <c r="T1305" s="325"/>
      <c r="U1305" s="325">
        <v>8.0</v>
      </c>
      <c r="V1305" s="325">
        <v>0.05</v>
      </c>
      <c r="W1305" s="325">
        <v>0.04</v>
      </c>
      <c r="X1305" s="325">
        <v>2.03</v>
      </c>
      <c r="Y1305" s="325">
        <v>0.92</v>
      </c>
      <c r="Z1305" s="325">
        <v>0.0</v>
      </c>
      <c r="AA1305" s="325">
        <v>223.0</v>
      </c>
      <c r="AB1305" s="325">
        <v>0.0</v>
      </c>
    </row>
    <row r="1306" ht="15.75" customHeight="1">
      <c r="A1306" s="325">
        <v>1304.0</v>
      </c>
      <c r="B1306" s="325" t="s">
        <v>4396</v>
      </c>
      <c r="C1306" s="325" t="s">
        <v>3549</v>
      </c>
      <c r="D1306" s="325" t="s">
        <v>5184</v>
      </c>
      <c r="E1306" s="325">
        <v>176.0</v>
      </c>
      <c r="F1306" s="325">
        <v>737.0</v>
      </c>
      <c r="G1306" s="325">
        <v>19.2</v>
      </c>
      <c r="H1306" s="325">
        <v>6.4</v>
      </c>
      <c r="I1306" s="325"/>
      <c r="J1306" s="325"/>
      <c r="K1306" s="325">
        <v>2.4</v>
      </c>
      <c r="L1306" s="325">
        <v>30.9</v>
      </c>
      <c r="M1306" s="325">
        <v>30.8</v>
      </c>
      <c r="N1306" s="325">
        <v>0.0</v>
      </c>
      <c r="O1306" s="325">
        <v>0.4</v>
      </c>
      <c r="P1306" s="325">
        <v>8.0</v>
      </c>
      <c r="Q1306" s="325">
        <v>81.0</v>
      </c>
      <c r="R1306" s="325">
        <v>0.86</v>
      </c>
      <c r="S1306" s="325">
        <v>0.72</v>
      </c>
      <c r="T1306" s="325"/>
      <c r="U1306" s="325">
        <v>8.0</v>
      </c>
      <c r="V1306" s="325">
        <v>0.06</v>
      </c>
      <c r="W1306" s="325">
        <v>0.04</v>
      </c>
      <c r="X1306" s="325">
        <v>1.95</v>
      </c>
      <c r="Y1306" s="325">
        <v>0.87</v>
      </c>
      <c r="Z1306" s="325">
        <v>0.0</v>
      </c>
      <c r="AA1306" s="325">
        <v>179.0</v>
      </c>
      <c r="AB1306" s="325">
        <v>0.0</v>
      </c>
    </row>
    <row r="1307" ht="15.75" customHeight="1">
      <c r="A1307" s="325">
        <v>1305.0</v>
      </c>
      <c r="B1307" s="325" t="s">
        <v>4682</v>
      </c>
      <c r="C1307" s="325" t="s">
        <v>3549</v>
      </c>
      <c r="D1307" s="325" t="s">
        <v>5184</v>
      </c>
      <c r="E1307" s="325">
        <v>179.0</v>
      </c>
      <c r="F1307" s="325">
        <v>747.0</v>
      </c>
      <c r="G1307" s="325">
        <v>20.8</v>
      </c>
      <c r="H1307" s="325">
        <v>5.8</v>
      </c>
      <c r="I1307" s="325"/>
      <c r="J1307" s="325"/>
      <c r="K1307" s="325">
        <v>4.2</v>
      </c>
      <c r="L1307" s="325">
        <v>28.1</v>
      </c>
      <c r="M1307" s="325">
        <v>27.5</v>
      </c>
      <c r="N1307" s="325">
        <v>0.0</v>
      </c>
      <c r="O1307" s="325">
        <v>0.6</v>
      </c>
      <c r="P1307" s="325">
        <v>11.0</v>
      </c>
      <c r="Q1307" s="325">
        <v>76.0</v>
      </c>
      <c r="R1307" s="325">
        <v>0.77</v>
      </c>
      <c r="S1307" s="325">
        <v>0.67</v>
      </c>
      <c r="T1307" s="325"/>
      <c r="U1307" s="325">
        <v>8.0</v>
      </c>
      <c r="V1307" s="325">
        <v>0.05</v>
      </c>
      <c r="W1307" s="325">
        <v>0.04</v>
      </c>
      <c r="X1307" s="325">
        <v>1.84</v>
      </c>
      <c r="Y1307" s="325">
        <v>0.96</v>
      </c>
      <c r="Z1307" s="325">
        <v>0.0</v>
      </c>
      <c r="AA1307" s="325">
        <v>243.0</v>
      </c>
      <c r="AB1307" s="325">
        <v>1.0</v>
      </c>
    </row>
    <row r="1308" ht="15.75" customHeight="1">
      <c r="A1308" s="325">
        <v>1306.0</v>
      </c>
      <c r="B1308" s="325" t="s">
        <v>3552</v>
      </c>
      <c r="C1308" s="325" t="s">
        <v>3551</v>
      </c>
      <c r="D1308" s="325" t="s">
        <v>5184</v>
      </c>
      <c r="E1308" s="325">
        <v>254.0</v>
      </c>
      <c r="F1308" s="325">
        <v>1062.0</v>
      </c>
      <c r="G1308" s="325">
        <v>22.6</v>
      </c>
      <c r="H1308" s="325">
        <v>6.3</v>
      </c>
      <c r="I1308" s="325"/>
      <c r="J1308" s="325"/>
      <c r="K1308" s="325">
        <v>14.9</v>
      </c>
      <c r="L1308" s="325">
        <v>23.1</v>
      </c>
      <c r="M1308" s="325">
        <v>23.1</v>
      </c>
      <c r="N1308" s="325">
        <v>0.0</v>
      </c>
      <c r="O1308" s="325">
        <v>0.5</v>
      </c>
      <c r="P1308" s="325">
        <v>9.0</v>
      </c>
      <c r="Q1308" s="325">
        <v>81.0</v>
      </c>
      <c r="R1308" s="325">
        <v>1.16</v>
      </c>
      <c r="S1308" s="325">
        <v>1.0</v>
      </c>
      <c r="T1308" s="325"/>
      <c r="U1308" s="325">
        <v>13.0</v>
      </c>
      <c r="V1308" s="325">
        <v>0.04</v>
      </c>
      <c r="W1308" s="325">
        <v>0.05</v>
      </c>
      <c r="X1308" s="325">
        <v>1.61</v>
      </c>
      <c r="Y1308" s="325">
        <v>1.32</v>
      </c>
      <c r="Z1308" s="325">
        <v>0.0</v>
      </c>
      <c r="AA1308" s="325">
        <v>1119.0</v>
      </c>
      <c r="AB1308" s="325">
        <v>0.0</v>
      </c>
    </row>
    <row r="1309" ht="15.75" customHeight="1">
      <c r="A1309" s="325">
        <v>1307.0</v>
      </c>
      <c r="B1309" s="325" t="s">
        <v>4055</v>
      </c>
      <c r="C1309" s="325" t="s">
        <v>3551</v>
      </c>
      <c r="D1309" s="325" t="s">
        <v>5184</v>
      </c>
      <c r="E1309" s="325">
        <v>180.0</v>
      </c>
      <c r="F1309" s="325">
        <v>753.0</v>
      </c>
      <c r="G1309" s="325">
        <v>32.9</v>
      </c>
      <c r="H1309" s="325">
        <v>7.7</v>
      </c>
      <c r="I1309" s="325"/>
      <c r="J1309" s="325"/>
      <c r="K1309" s="325">
        <v>5.9</v>
      </c>
      <c r="L1309" s="325">
        <v>22.8</v>
      </c>
      <c r="M1309" s="325">
        <v>22.5</v>
      </c>
      <c r="N1309" s="325">
        <v>0.1</v>
      </c>
      <c r="O1309" s="325">
        <v>0.8</v>
      </c>
      <c r="P1309" s="325">
        <v>15.0</v>
      </c>
      <c r="Q1309" s="325">
        <v>95.0</v>
      </c>
      <c r="R1309" s="325">
        <v>1.46</v>
      </c>
      <c r="S1309" s="325">
        <v>1.22</v>
      </c>
      <c r="T1309" s="325"/>
      <c r="U1309" s="325">
        <v>15.0</v>
      </c>
      <c r="V1309" s="325">
        <v>0.05</v>
      </c>
      <c r="W1309" s="325">
        <v>0.06</v>
      </c>
      <c r="X1309" s="325">
        <v>2.2</v>
      </c>
      <c r="Y1309" s="325">
        <v>4.73</v>
      </c>
      <c r="Z1309" s="325">
        <v>0.0</v>
      </c>
      <c r="AA1309" s="325">
        <v>302.0</v>
      </c>
      <c r="AB1309" s="325">
        <v>0.0</v>
      </c>
    </row>
    <row r="1310" ht="15.75" customHeight="1">
      <c r="A1310" s="325">
        <v>1308.0</v>
      </c>
      <c r="B1310" s="325" t="s">
        <v>3814</v>
      </c>
      <c r="C1310" s="325" t="s">
        <v>3813</v>
      </c>
      <c r="D1310" s="325" t="s">
        <v>5184</v>
      </c>
      <c r="E1310" s="325">
        <v>205.0</v>
      </c>
      <c r="F1310" s="325">
        <v>858.0</v>
      </c>
      <c r="G1310" s="325">
        <v>28.3</v>
      </c>
      <c r="H1310" s="325">
        <v>10.5</v>
      </c>
      <c r="I1310" s="325"/>
      <c r="J1310" s="325"/>
      <c r="K1310" s="325">
        <v>7.5</v>
      </c>
      <c r="L1310" s="325">
        <v>23.0</v>
      </c>
      <c r="M1310" s="325">
        <v>22.7</v>
      </c>
      <c r="N1310" s="325">
        <v>0.0</v>
      </c>
      <c r="O1310" s="325">
        <v>1.0</v>
      </c>
      <c r="P1310" s="325">
        <v>19.0</v>
      </c>
      <c r="Q1310" s="325">
        <v>77.0</v>
      </c>
      <c r="R1310" s="325">
        <v>0.95</v>
      </c>
      <c r="S1310" s="325">
        <v>0.83</v>
      </c>
      <c r="T1310" s="325"/>
      <c r="U1310" s="325">
        <v>14.0</v>
      </c>
      <c r="V1310" s="325">
        <v>0.04</v>
      </c>
      <c r="W1310" s="325">
        <v>0.05</v>
      </c>
      <c r="X1310" s="325">
        <v>1.85</v>
      </c>
      <c r="Y1310" s="325">
        <v>3.73</v>
      </c>
      <c r="Z1310" s="325">
        <v>0.0</v>
      </c>
      <c r="AA1310" s="325">
        <v>114.0</v>
      </c>
      <c r="AB1310" s="325">
        <v>0.0</v>
      </c>
    </row>
    <row r="1311" ht="15.75" customHeight="1">
      <c r="A1311" s="325">
        <v>1309.0</v>
      </c>
      <c r="B1311" s="325" t="s">
        <v>4398</v>
      </c>
      <c r="C1311" s="325" t="s">
        <v>4397</v>
      </c>
      <c r="D1311" s="325" t="s">
        <v>5184</v>
      </c>
      <c r="E1311" s="325">
        <v>119.0</v>
      </c>
      <c r="F1311" s="325">
        <v>498.0</v>
      </c>
      <c r="G1311" s="325">
        <v>11.1</v>
      </c>
      <c r="H1311" s="325">
        <v>4.9</v>
      </c>
      <c r="I1311" s="325"/>
      <c r="J1311" s="325"/>
      <c r="K1311" s="325">
        <v>0.5</v>
      </c>
      <c r="L1311" s="325">
        <v>23.6</v>
      </c>
      <c r="M1311" s="325">
        <v>18.9</v>
      </c>
      <c r="N1311" s="325">
        <v>4.6</v>
      </c>
      <c r="O1311" s="325">
        <v>0.5</v>
      </c>
      <c r="P1311" s="325">
        <v>13.0</v>
      </c>
      <c r="Q1311" s="325">
        <v>65.0</v>
      </c>
      <c r="R1311" s="325">
        <v>0.99</v>
      </c>
      <c r="S1311" s="325">
        <v>0.98</v>
      </c>
      <c r="T1311" s="325"/>
      <c r="U1311" s="325">
        <v>1.0</v>
      </c>
      <c r="V1311" s="325">
        <v>0.07</v>
      </c>
      <c r="W1311" s="325">
        <v>0.05</v>
      </c>
      <c r="X1311" s="325">
        <v>0.74</v>
      </c>
      <c r="Y1311" s="325">
        <v>1.73</v>
      </c>
      <c r="Z1311" s="325">
        <v>0.0</v>
      </c>
      <c r="AA1311" s="325">
        <v>18.0</v>
      </c>
      <c r="AB1311" s="325">
        <v>0.0</v>
      </c>
    </row>
    <row r="1312" ht="15.75" customHeight="1">
      <c r="A1312" s="325">
        <v>1310.0</v>
      </c>
      <c r="B1312" s="325" t="s">
        <v>4400</v>
      </c>
      <c r="C1312" s="325" t="s">
        <v>4399</v>
      </c>
      <c r="D1312" s="325" t="s">
        <v>5184</v>
      </c>
      <c r="E1312" s="325">
        <v>140.0</v>
      </c>
      <c r="F1312" s="325">
        <v>585.0</v>
      </c>
      <c r="G1312" s="325">
        <v>37.4</v>
      </c>
      <c r="H1312" s="325">
        <v>4.1</v>
      </c>
      <c r="I1312" s="325"/>
      <c r="J1312" s="325"/>
      <c r="K1312" s="325">
        <v>2.9</v>
      </c>
      <c r="L1312" s="325">
        <v>24.2</v>
      </c>
      <c r="M1312" s="325">
        <v>23.4</v>
      </c>
      <c r="N1312" s="325">
        <v>0.8</v>
      </c>
      <c r="O1312" s="325">
        <v>1.2</v>
      </c>
      <c r="P1312" s="325">
        <v>17.0</v>
      </c>
      <c r="Q1312" s="325">
        <v>74.0</v>
      </c>
      <c r="R1312" s="325">
        <v>0.66</v>
      </c>
      <c r="S1312" s="325">
        <v>0.89</v>
      </c>
      <c r="T1312" s="325"/>
      <c r="U1312" s="325">
        <v>89.0</v>
      </c>
      <c r="V1312" s="325">
        <v>0.14</v>
      </c>
      <c r="W1312" s="325">
        <v>0.07</v>
      </c>
      <c r="X1312" s="325">
        <v>1.23</v>
      </c>
      <c r="Y1312" s="325">
        <v>3.34</v>
      </c>
      <c r="Z1312" s="325">
        <v>0.0</v>
      </c>
      <c r="AA1312" s="325">
        <v>765.0</v>
      </c>
      <c r="AB1312" s="325">
        <v>7.0</v>
      </c>
    </row>
    <row r="1313" ht="15.75" customHeight="1">
      <c r="A1313" s="325">
        <v>1311.0</v>
      </c>
      <c r="B1313" s="325" t="s">
        <v>3554</v>
      </c>
      <c r="C1313" s="325" t="s">
        <v>3553</v>
      </c>
      <c r="D1313" s="325" t="s">
        <v>5184</v>
      </c>
      <c r="E1313" s="325">
        <v>120.0</v>
      </c>
      <c r="F1313" s="325">
        <v>503.0</v>
      </c>
      <c r="G1313" s="325">
        <v>20.7</v>
      </c>
      <c r="H1313" s="325">
        <v>6.3</v>
      </c>
      <c r="I1313" s="325"/>
      <c r="J1313" s="325"/>
      <c r="K1313" s="325">
        <v>1.7</v>
      </c>
      <c r="L1313" s="325">
        <v>20.2</v>
      </c>
      <c r="M1313" s="325">
        <v>17.1</v>
      </c>
      <c r="N1313" s="325">
        <v>3.1</v>
      </c>
      <c r="O1313" s="325">
        <v>0.9</v>
      </c>
      <c r="P1313" s="325">
        <v>24.0</v>
      </c>
      <c r="Q1313" s="325">
        <v>89.0</v>
      </c>
      <c r="R1313" s="325">
        <v>1.04</v>
      </c>
      <c r="S1313" s="325">
        <v>1.43</v>
      </c>
      <c r="T1313" s="325"/>
      <c r="U1313" s="325">
        <v>12.0</v>
      </c>
      <c r="V1313" s="325">
        <v>0.05</v>
      </c>
      <c r="W1313" s="325">
        <v>0.04</v>
      </c>
      <c r="X1313" s="325">
        <v>1.27</v>
      </c>
      <c r="Y1313" s="325">
        <v>1.86</v>
      </c>
      <c r="Z1313" s="325">
        <v>0.0</v>
      </c>
      <c r="AA1313" s="325">
        <v>247.0</v>
      </c>
      <c r="AB1313" s="325">
        <v>13.0</v>
      </c>
    </row>
    <row r="1314" ht="15.75" customHeight="1">
      <c r="A1314" s="325">
        <v>1312.0</v>
      </c>
      <c r="B1314" s="325" t="s">
        <v>3815</v>
      </c>
      <c r="C1314" s="325" t="s">
        <v>3553</v>
      </c>
      <c r="D1314" s="325" t="s">
        <v>5184</v>
      </c>
      <c r="E1314" s="325">
        <v>161.0</v>
      </c>
      <c r="F1314" s="325">
        <v>673.0</v>
      </c>
      <c r="G1314" s="325">
        <v>27.2</v>
      </c>
      <c r="H1314" s="325">
        <v>8.3</v>
      </c>
      <c r="I1314" s="325"/>
      <c r="J1314" s="325"/>
      <c r="K1314" s="325">
        <v>2.7</v>
      </c>
      <c r="L1314" s="325">
        <v>25.8</v>
      </c>
      <c r="M1314" s="325">
        <v>21.3</v>
      </c>
      <c r="N1314" s="325">
        <v>4.4</v>
      </c>
      <c r="O1314" s="325">
        <v>1.1</v>
      </c>
      <c r="P1314" s="325">
        <v>36.0</v>
      </c>
      <c r="Q1314" s="325">
        <v>120.0</v>
      </c>
      <c r="R1314" s="325">
        <v>1.37</v>
      </c>
      <c r="S1314" s="325">
        <v>2.0</v>
      </c>
      <c r="T1314" s="325"/>
      <c r="U1314" s="325">
        <v>8.0</v>
      </c>
      <c r="V1314" s="325">
        <v>0.08</v>
      </c>
      <c r="W1314" s="325">
        <v>0.05</v>
      </c>
      <c r="X1314" s="325">
        <v>1.64</v>
      </c>
      <c r="Y1314" s="325">
        <v>2.37</v>
      </c>
      <c r="Z1314" s="325">
        <v>0.0</v>
      </c>
      <c r="AA1314" s="325">
        <v>327.0</v>
      </c>
      <c r="AB1314" s="325">
        <v>12.0</v>
      </c>
    </row>
    <row r="1315" ht="15.75" customHeight="1">
      <c r="A1315" s="325">
        <v>1313.0</v>
      </c>
      <c r="B1315" s="325" t="s">
        <v>4056</v>
      </c>
      <c r="C1315" s="325" t="s">
        <v>3553</v>
      </c>
      <c r="D1315" s="325" t="s">
        <v>5184</v>
      </c>
      <c r="E1315" s="325">
        <v>132.0</v>
      </c>
      <c r="F1315" s="325">
        <v>553.0</v>
      </c>
      <c r="G1315" s="325">
        <v>23.2</v>
      </c>
      <c r="H1315" s="325">
        <v>7.0</v>
      </c>
      <c r="I1315" s="325"/>
      <c r="J1315" s="325"/>
      <c r="K1315" s="325">
        <v>2.3</v>
      </c>
      <c r="L1315" s="325">
        <v>20.8</v>
      </c>
      <c r="M1315" s="325">
        <v>17.6</v>
      </c>
      <c r="N1315" s="325">
        <v>3.2</v>
      </c>
      <c r="O1315" s="325">
        <v>0.9</v>
      </c>
      <c r="P1315" s="325">
        <v>26.0</v>
      </c>
      <c r="Q1315" s="325">
        <v>92.0</v>
      </c>
      <c r="R1315" s="325">
        <v>1.09</v>
      </c>
      <c r="S1315" s="325">
        <v>1.6</v>
      </c>
      <c r="T1315" s="325"/>
      <c r="U1315" s="325">
        <v>4.0</v>
      </c>
      <c r="V1315" s="325">
        <v>0.04</v>
      </c>
      <c r="W1315" s="325">
        <v>0.04</v>
      </c>
      <c r="X1315" s="325">
        <v>1.34</v>
      </c>
      <c r="Y1315" s="325">
        <v>2.34</v>
      </c>
      <c r="Z1315" s="325">
        <v>0.0</v>
      </c>
      <c r="AA1315" s="325">
        <v>275.0</v>
      </c>
      <c r="AB1315" s="325">
        <v>17.0</v>
      </c>
    </row>
    <row r="1316" ht="15.75" customHeight="1">
      <c r="A1316" s="325">
        <v>1314.0</v>
      </c>
      <c r="B1316" s="325" t="s">
        <v>4401</v>
      </c>
      <c r="C1316" s="325" t="s">
        <v>3553</v>
      </c>
      <c r="D1316" s="325" t="s">
        <v>5184</v>
      </c>
      <c r="E1316" s="325">
        <v>137.0</v>
      </c>
      <c r="F1316" s="325">
        <v>573.0</v>
      </c>
      <c r="G1316" s="325">
        <v>21.2</v>
      </c>
      <c r="H1316" s="325">
        <v>6.6</v>
      </c>
      <c r="I1316" s="325"/>
      <c r="J1316" s="325"/>
      <c r="K1316" s="325">
        <v>1.5</v>
      </c>
      <c r="L1316" s="325">
        <v>23.9</v>
      </c>
      <c r="M1316" s="325">
        <v>21.2</v>
      </c>
      <c r="N1316" s="325">
        <v>2.8</v>
      </c>
      <c r="O1316" s="325">
        <v>0.8</v>
      </c>
      <c r="P1316" s="325">
        <v>24.0</v>
      </c>
      <c r="Q1316" s="325">
        <v>93.0</v>
      </c>
      <c r="R1316" s="325">
        <v>1.13</v>
      </c>
      <c r="S1316" s="325">
        <v>1.45</v>
      </c>
      <c r="T1316" s="325"/>
      <c r="U1316" s="325">
        <v>8.0</v>
      </c>
      <c r="V1316" s="325">
        <v>0.06</v>
      </c>
      <c r="W1316" s="325">
        <v>0.04</v>
      </c>
      <c r="X1316" s="325">
        <v>1.42</v>
      </c>
      <c r="Y1316" s="325">
        <v>1.58</v>
      </c>
      <c r="Z1316" s="325">
        <v>0.0</v>
      </c>
      <c r="AA1316" s="325">
        <v>256.0</v>
      </c>
      <c r="AB1316" s="325">
        <v>11.0</v>
      </c>
    </row>
    <row r="1317" ht="15.75" customHeight="1">
      <c r="A1317" s="325">
        <v>1315.0</v>
      </c>
      <c r="B1317" s="325" t="s">
        <v>4683</v>
      </c>
      <c r="C1317" s="325" t="s">
        <v>3553</v>
      </c>
      <c r="D1317" s="325" t="s">
        <v>5184</v>
      </c>
      <c r="E1317" s="325">
        <v>134.0</v>
      </c>
      <c r="F1317" s="325">
        <v>560.0</v>
      </c>
      <c r="G1317" s="325">
        <v>21.8</v>
      </c>
      <c r="H1317" s="325">
        <v>6.9</v>
      </c>
      <c r="I1317" s="325"/>
      <c r="J1317" s="325"/>
      <c r="K1317" s="325">
        <v>2.2</v>
      </c>
      <c r="L1317" s="325">
        <v>22.2</v>
      </c>
      <c r="M1317" s="325">
        <v>19.3</v>
      </c>
      <c r="N1317" s="325">
        <v>2.9</v>
      </c>
      <c r="O1317" s="325">
        <v>0.9</v>
      </c>
      <c r="P1317" s="325">
        <v>23.0</v>
      </c>
      <c r="Q1317" s="325">
        <v>86.0</v>
      </c>
      <c r="R1317" s="325">
        <v>1.02</v>
      </c>
      <c r="S1317" s="325">
        <v>1.41</v>
      </c>
      <c r="T1317" s="325"/>
      <c r="U1317" s="325">
        <v>18.0</v>
      </c>
      <c r="V1317" s="325">
        <v>0.06</v>
      </c>
      <c r="W1317" s="325">
        <v>0.04</v>
      </c>
      <c r="X1317" s="325">
        <v>1.21</v>
      </c>
      <c r="Y1317" s="325">
        <v>1.96</v>
      </c>
      <c r="Z1317" s="325">
        <v>0.0</v>
      </c>
      <c r="AA1317" s="325">
        <v>290.0</v>
      </c>
      <c r="AB1317" s="325">
        <v>10.0</v>
      </c>
    </row>
    <row r="1318" ht="15.75" customHeight="1">
      <c r="A1318" s="325">
        <v>1316.0</v>
      </c>
      <c r="B1318" s="325" t="s">
        <v>3556</v>
      </c>
      <c r="C1318" s="325" t="s">
        <v>3555</v>
      </c>
      <c r="D1318" s="325" t="s">
        <v>5184</v>
      </c>
      <c r="E1318" s="325">
        <v>130.0</v>
      </c>
      <c r="F1318" s="325">
        <v>545.0</v>
      </c>
      <c r="G1318" s="325">
        <v>29.5</v>
      </c>
      <c r="H1318" s="325">
        <v>6.8</v>
      </c>
      <c r="I1318" s="325"/>
      <c r="J1318" s="325"/>
      <c r="K1318" s="325">
        <v>2.4</v>
      </c>
      <c r="L1318" s="325">
        <v>20.1</v>
      </c>
      <c r="M1318" s="325">
        <v>17.4</v>
      </c>
      <c r="N1318" s="325">
        <v>2.6</v>
      </c>
      <c r="O1318" s="325">
        <v>0.9</v>
      </c>
      <c r="P1318" s="325">
        <v>23.0</v>
      </c>
      <c r="Q1318" s="325">
        <v>87.0</v>
      </c>
      <c r="R1318" s="325">
        <v>0.81</v>
      </c>
      <c r="S1318" s="325">
        <v>1.23</v>
      </c>
      <c r="T1318" s="325"/>
      <c r="U1318" s="325">
        <v>14.0</v>
      </c>
      <c r="V1318" s="325">
        <v>0.05</v>
      </c>
      <c r="W1318" s="325">
        <v>0.04</v>
      </c>
      <c r="X1318" s="325">
        <v>1.81</v>
      </c>
      <c r="Y1318" s="325">
        <v>2.69</v>
      </c>
      <c r="Z1318" s="325">
        <v>0.0</v>
      </c>
      <c r="AA1318" s="325">
        <v>129.0</v>
      </c>
      <c r="AB1318" s="325">
        <v>6.0</v>
      </c>
    </row>
    <row r="1319" ht="15.75" customHeight="1">
      <c r="A1319" s="325">
        <v>1317.0</v>
      </c>
      <c r="B1319" s="325" t="s">
        <v>3816</v>
      </c>
      <c r="C1319" s="325" t="s">
        <v>3555</v>
      </c>
      <c r="D1319" s="325" t="s">
        <v>5184</v>
      </c>
      <c r="E1319" s="325">
        <v>120.0</v>
      </c>
      <c r="F1319" s="325">
        <v>504.0</v>
      </c>
      <c r="G1319" s="325">
        <v>9.8</v>
      </c>
      <c r="H1319" s="325">
        <v>4.9</v>
      </c>
      <c r="I1319" s="325"/>
      <c r="J1319" s="325"/>
      <c r="K1319" s="325">
        <v>1.0</v>
      </c>
      <c r="L1319" s="325">
        <v>22.9</v>
      </c>
      <c r="M1319" s="325">
        <v>19.2</v>
      </c>
      <c r="N1319" s="325">
        <v>3.7</v>
      </c>
      <c r="O1319" s="325">
        <v>0.8</v>
      </c>
      <c r="P1319" s="325">
        <v>29.0</v>
      </c>
      <c r="Q1319" s="325">
        <v>78.0</v>
      </c>
      <c r="R1319" s="325">
        <v>0.71</v>
      </c>
      <c r="S1319" s="325">
        <v>1.32</v>
      </c>
      <c r="T1319" s="325"/>
      <c r="U1319" s="325">
        <v>19.0</v>
      </c>
      <c r="V1319" s="325">
        <v>0.05</v>
      </c>
      <c r="W1319" s="325">
        <v>0.02</v>
      </c>
      <c r="X1319" s="325">
        <v>0.71</v>
      </c>
      <c r="Y1319" s="325">
        <v>1.66</v>
      </c>
      <c r="Z1319" s="325">
        <v>0.0</v>
      </c>
      <c r="AA1319" s="325">
        <v>106.0</v>
      </c>
      <c r="AB1319" s="325">
        <v>5.0</v>
      </c>
    </row>
    <row r="1320" ht="15.75" customHeight="1">
      <c r="A1320" s="325">
        <v>1318.0</v>
      </c>
      <c r="B1320" s="325" t="s">
        <v>4057</v>
      </c>
      <c r="C1320" s="325" t="s">
        <v>3555</v>
      </c>
      <c r="D1320" s="325" t="s">
        <v>5184</v>
      </c>
      <c r="E1320" s="325">
        <v>132.0</v>
      </c>
      <c r="F1320" s="325">
        <v>550.0</v>
      </c>
      <c r="G1320" s="325">
        <v>27.7</v>
      </c>
      <c r="H1320" s="325">
        <v>7.5</v>
      </c>
      <c r="I1320" s="325"/>
      <c r="J1320" s="325"/>
      <c r="K1320" s="325">
        <v>1.8</v>
      </c>
      <c r="L1320" s="325">
        <v>21.0</v>
      </c>
      <c r="M1320" s="325">
        <v>18.4</v>
      </c>
      <c r="N1320" s="325">
        <v>2.6</v>
      </c>
      <c r="O1320" s="325">
        <v>0.8</v>
      </c>
      <c r="P1320" s="325">
        <v>21.0</v>
      </c>
      <c r="Q1320" s="325">
        <v>92.0</v>
      </c>
      <c r="R1320" s="325">
        <v>0.83</v>
      </c>
      <c r="S1320" s="325">
        <v>1.17</v>
      </c>
      <c r="T1320" s="325"/>
      <c r="U1320" s="325">
        <v>19.0</v>
      </c>
      <c r="V1320" s="325">
        <v>0.06</v>
      </c>
      <c r="W1320" s="325">
        <v>0.05</v>
      </c>
      <c r="X1320" s="325">
        <v>2.07</v>
      </c>
      <c r="Y1320" s="325">
        <v>2.62</v>
      </c>
      <c r="Z1320" s="325">
        <v>0.0</v>
      </c>
      <c r="AA1320" s="325">
        <v>324.0</v>
      </c>
      <c r="AB1320" s="325">
        <v>10.0</v>
      </c>
    </row>
    <row r="1321" ht="15.75" customHeight="1">
      <c r="A1321" s="325">
        <v>1319.0</v>
      </c>
      <c r="B1321" s="325" t="s">
        <v>4402</v>
      </c>
      <c r="C1321" s="325" t="s">
        <v>3555</v>
      </c>
      <c r="D1321" s="325" t="s">
        <v>5184</v>
      </c>
      <c r="E1321" s="325">
        <v>151.0</v>
      </c>
      <c r="F1321" s="325">
        <v>632.0</v>
      </c>
      <c r="G1321" s="325">
        <v>27.2</v>
      </c>
      <c r="H1321" s="325">
        <v>8.6</v>
      </c>
      <c r="I1321" s="325"/>
      <c r="J1321" s="325"/>
      <c r="K1321" s="325">
        <v>1.9</v>
      </c>
      <c r="L1321" s="325">
        <v>24.4</v>
      </c>
      <c r="M1321" s="325">
        <v>21.7</v>
      </c>
      <c r="N1321" s="325">
        <v>2.8</v>
      </c>
      <c r="O1321" s="325">
        <v>0.9</v>
      </c>
      <c r="P1321" s="325">
        <v>25.0</v>
      </c>
      <c r="Q1321" s="325">
        <v>106.0</v>
      </c>
      <c r="R1321" s="325">
        <v>0.98</v>
      </c>
      <c r="S1321" s="325">
        <v>1.38</v>
      </c>
      <c r="T1321" s="325"/>
      <c r="U1321" s="325">
        <v>17.0</v>
      </c>
      <c r="V1321" s="325">
        <v>0.08</v>
      </c>
      <c r="W1321" s="325">
        <v>0.06</v>
      </c>
      <c r="X1321" s="325">
        <v>2.31</v>
      </c>
      <c r="Y1321" s="325">
        <v>2.13</v>
      </c>
      <c r="Z1321" s="325">
        <v>0.0</v>
      </c>
      <c r="AA1321" s="325">
        <v>293.0</v>
      </c>
      <c r="AB1321" s="325">
        <v>14.0</v>
      </c>
    </row>
    <row r="1322" ht="15.75" customHeight="1">
      <c r="A1322" s="325">
        <v>1320.0</v>
      </c>
      <c r="B1322" s="325" t="s">
        <v>4684</v>
      </c>
      <c r="C1322" s="325" t="s">
        <v>3555</v>
      </c>
      <c r="D1322" s="325" t="s">
        <v>5184</v>
      </c>
      <c r="E1322" s="325">
        <v>116.0</v>
      </c>
      <c r="F1322" s="325">
        <v>483.0</v>
      </c>
      <c r="G1322" s="325">
        <v>29.2</v>
      </c>
      <c r="H1322" s="325">
        <v>7.7</v>
      </c>
      <c r="I1322" s="325"/>
      <c r="J1322" s="325"/>
      <c r="K1322" s="325">
        <v>1.4</v>
      </c>
      <c r="L1322" s="325">
        <v>17.8</v>
      </c>
      <c r="M1322" s="325">
        <v>15.4</v>
      </c>
      <c r="N1322" s="325">
        <v>2.4</v>
      </c>
      <c r="O1322" s="325">
        <v>0.8</v>
      </c>
      <c r="P1322" s="325">
        <v>21.0</v>
      </c>
      <c r="Q1322" s="325">
        <v>92.0</v>
      </c>
      <c r="R1322" s="325">
        <v>0.8</v>
      </c>
      <c r="S1322" s="325">
        <v>1.16</v>
      </c>
      <c r="T1322" s="325"/>
      <c r="U1322" s="325">
        <v>31.0</v>
      </c>
      <c r="V1322" s="325">
        <v>0.06</v>
      </c>
      <c r="W1322" s="325">
        <v>0.06</v>
      </c>
      <c r="X1322" s="325">
        <v>2.25</v>
      </c>
      <c r="Y1322" s="325">
        <v>2.14</v>
      </c>
      <c r="Z1322" s="325">
        <v>0.0</v>
      </c>
      <c r="AA1322" s="325">
        <v>84.0</v>
      </c>
      <c r="AB1322" s="325">
        <v>10.0</v>
      </c>
    </row>
    <row r="1323" ht="15.75" customHeight="1">
      <c r="A1323" s="325">
        <v>1321.0</v>
      </c>
      <c r="B1323" s="325" t="s">
        <v>3818</v>
      </c>
      <c r="C1323" s="325" t="s">
        <v>3817</v>
      </c>
      <c r="D1323" s="325" t="s">
        <v>5184</v>
      </c>
      <c r="E1323" s="325">
        <v>157.0</v>
      </c>
      <c r="F1323" s="325">
        <v>657.0</v>
      </c>
      <c r="G1323" s="325">
        <v>24.0</v>
      </c>
      <c r="H1323" s="325">
        <v>9.4</v>
      </c>
      <c r="I1323" s="325"/>
      <c r="J1323" s="325"/>
      <c r="K1323" s="325">
        <v>2.9</v>
      </c>
      <c r="L1323" s="325">
        <v>23.1</v>
      </c>
      <c r="M1323" s="325">
        <v>19.9</v>
      </c>
      <c r="N1323" s="325">
        <v>3.2</v>
      </c>
      <c r="O1323" s="325">
        <v>0.9</v>
      </c>
      <c r="P1323" s="325">
        <v>12.0</v>
      </c>
      <c r="Q1323" s="325">
        <v>59.0</v>
      </c>
      <c r="R1323" s="325">
        <v>0.83</v>
      </c>
      <c r="S1323" s="325">
        <v>0.81</v>
      </c>
      <c r="T1323" s="325"/>
      <c r="U1323" s="325">
        <v>1.0</v>
      </c>
      <c r="V1323" s="325">
        <v>0.07</v>
      </c>
      <c r="W1323" s="325">
        <v>0.04</v>
      </c>
      <c r="X1323" s="325">
        <v>0.75</v>
      </c>
      <c r="Y1323" s="325">
        <v>0.99</v>
      </c>
      <c r="Z1323" s="325">
        <v>0.0</v>
      </c>
      <c r="AA1323" s="325">
        <v>509.0</v>
      </c>
      <c r="AB1323" s="325">
        <v>0.0</v>
      </c>
    </row>
    <row r="1324" ht="15.75" customHeight="1">
      <c r="A1324" s="325">
        <v>1322.0</v>
      </c>
      <c r="B1324" s="325" t="s">
        <v>3558</v>
      </c>
      <c r="C1324" s="325" t="s">
        <v>3557</v>
      </c>
      <c r="D1324" s="325" t="s">
        <v>5184</v>
      </c>
      <c r="E1324" s="325">
        <v>127.0</v>
      </c>
      <c r="F1324" s="325">
        <v>530.0</v>
      </c>
      <c r="G1324" s="325">
        <v>30.6</v>
      </c>
      <c r="H1324" s="325">
        <v>5.6</v>
      </c>
      <c r="I1324" s="325"/>
      <c r="J1324" s="325"/>
      <c r="K1324" s="325">
        <v>1.5</v>
      </c>
      <c r="L1324" s="325">
        <v>21.8</v>
      </c>
      <c r="M1324" s="325">
        <v>21.4</v>
      </c>
      <c r="N1324" s="325">
        <v>0.3</v>
      </c>
      <c r="O1324" s="325">
        <v>0.6</v>
      </c>
      <c r="P1324" s="325">
        <v>14.0</v>
      </c>
      <c r="Q1324" s="325">
        <v>76.0</v>
      </c>
      <c r="R1324" s="325">
        <v>0.58</v>
      </c>
      <c r="S1324" s="325">
        <v>0.67</v>
      </c>
      <c r="T1324" s="325"/>
      <c r="U1324" s="325">
        <v>37.0</v>
      </c>
      <c r="V1324" s="325">
        <v>0.04</v>
      </c>
      <c r="W1324" s="325">
        <v>0.1</v>
      </c>
      <c r="X1324" s="325">
        <v>0.97</v>
      </c>
      <c r="Y1324" s="325">
        <v>3.43</v>
      </c>
      <c r="Z1324" s="325">
        <v>0.0</v>
      </c>
      <c r="AA1324" s="325">
        <v>124.0</v>
      </c>
      <c r="AB1324" s="325">
        <v>2.0</v>
      </c>
    </row>
    <row r="1325" ht="15.75" customHeight="1">
      <c r="A1325" s="325">
        <v>1323.0</v>
      </c>
      <c r="B1325" s="325" t="s">
        <v>3819</v>
      </c>
      <c r="C1325" s="325" t="s">
        <v>3557</v>
      </c>
      <c r="D1325" s="325" t="s">
        <v>5184</v>
      </c>
      <c r="E1325" s="325">
        <v>158.0</v>
      </c>
      <c r="F1325" s="325">
        <v>663.0</v>
      </c>
      <c r="G1325" s="325">
        <v>27.9</v>
      </c>
      <c r="H1325" s="325">
        <v>5.3</v>
      </c>
      <c r="I1325" s="325"/>
      <c r="J1325" s="325"/>
      <c r="K1325" s="325">
        <v>3.2</v>
      </c>
      <c r="L1325" s="325">
        <v>26.8</v>
      </c>
      <c r="M1325" s="325">
        <v>26.5</v>
      </c>
      <c r="N1325" s="325">
        <v>0.3</v>
      </c>
      <c r="O1325" s="325">
        <v>1.1</v>
      </c>
      <c r="P1325" s="325">
        <v>14.0</v>
      </c>
      <c r="Q1325" s="325">
        <v>81.0</v>
      </c>
      <c r="R1325" s="325">
        <v>0.58</v>
      </c>
      <c r="S1325" s="325">
        <v>0.64</v>
      </c>
      <c r="T1325" s="325"/>
      <c r="U1325" s="325">
        <v>13.0</v>
      </c>
      <c r="V1325" s="325">
        <v>0.05</v>
      </c>
      <c r="W1325" s="325">
        <v>0.12</v>
      </c>
      <c r="X1325" s="325">
        <v>1.05</v>
      </c>
      <c r="Y1325" s="325">
        <v>3.69</v>
      </c>
      <c r="Z1325" s="325">
        <v>0.0</v>
      </c>
      <c r="AA1325" s="325">
        <v>257.0</v>
      </c>
      <c r="AB1325" s="325">
        <v>2.0</v>
      </c>
    </row>
    <row r="1326" ht="15.75" customHeight="1">
      <c r="A1326" s="325">
        <v>1324.0</v>
      </c>
      <c r="B1326" s="325" t="s">
        <v>4058</v>
      </c>
      <c r="C1326" s="325" t="s">
        <v>3557</v>
      </c>
      <c r="D1326" s="325" t="s">
        <v>5184</v>
      </c>
      <c r="E1326" s="325">
        <v>144.0</v>
      </c>
      <c r="F1326" s="325">
        <v>602.0</v>
      </c>
      <c r="G1326" s="325">
        <v>35.4</v>
      </c>
      <c r="H1326" s="325">
        <v>5.1</v>
      </c>
      <c r="I1326" s="325"/>
      <c r="J1326" s="325"/>
      <c r="K1326" s="325">
        <v>3.1</v>
      </c>
      <c r="L1326" s="325">
        <v>23.5</v>
      </c>
      <c r="M1326" s="325">
        <v>23.1</v>
      </c>
      <c r="N1326" s="325">
        <v>0.4</v>
      </c>
      <c r="O1326" s="325">
        <v>1.0</v>
      </c>
      <c r="P1326" s="325">
        <v>18.0</v>
      </c>
      <c r="Q1326" s="325">
        <v>74.0</v>
      </c>
      <c r="R1326" s="325">
        <v>0.56</v>
      </c>
      <c r="S1326" s="325">
        <v>0.77</v>
      </c>
      <c r="T1326" s="325"/>
      <c r="U1326" s="325">
        <v>25.0</v>
      </c>
      <c r="V1326" s="325">
        <v>0.05</v>
      </c>
      <c r="W1326" s="325">
        <v>0.12</v>
      </c>
      <c r="X1326" s="325">
        <v>0.98</v>
      </c>
      <c r="Y1326" s="325">
        <v>5.65</v>
      </c>
      <c r="Z1326" s="325">
        <v>0.0</v>
      </c>
      <c r="AA1326" s="325">
        <v>235.0</v>
      </c>
      <c r="AB1326" s="325">
        <v>5.0</v>
      </c>
    </row>
    <row r="1327" ht="15.75" customHeight="1">
      <c r="A1327" s="325">
        <v>1325.0</v>
      </c>
      <c r="B1327" s="325" t="s">
        <v>4403</v>
      </c>
      <c r="C1327" s="325" t="s">
        <v>3557</v>
      </c>
      <c r="D1327" s="325" t="s">
        <v>5184</v>
      </c>
      <c r="E1327" s="325">
        <v>156.0</v>
      </c>
      <c r="F1327" s="325">
        <v>652.0</v>
      </c>
      <c r="G1327" s="325">
        <v>38.5</v>
      </c>
      <c r="H1327" s="325">
        <v>6.1</v>
      </c>
      <c r="I1327" s="325"/>
      <c r="J1327" s="325"/>
      <c r="K1327" s="325">
        <v>2.8</v>
      </c>
      <c r="L1327" s="325">
        <v>26.2</v>
      </c>
      <c r="M1327" s="325">
        <v>25.7</v>
      </c>
      <c r="N1327" s="325">
        <v>0.6</v>
      </c>
      <c r="O1327" s="325">
        <v>0.9</v>
      </c>
      <c r="P1327" s="325">
        <v>19.0</v>
      </c>
      <c r="Q1327" s="325">
        <v>92.0</v>
      </c>
      <c r="R1327" s="325">
        <v>0.7</v>
      </c>
      <c r="S1327" s="325">
        <v>0.81</v>
      </c>
      <c r="T1327" s="325"/>
      <c r="U1327" s="325">
        <v>16.0</v>
      </c>
      <c r="V1327" s="325">
        <v>0.06</v>
      </c>
      <c r="W1327" s="325">
        <v>0.16</v>
      </c>
      <c r="X1327" s="325">
        <v>1.18</v>
      </c>
      <c r="Y1327" s="325">
        <v>6.35</v>
      </c>
      <c r="Z1327" s="325">
        <v>0.0</v>
      </c>
      <c r="AA1327" s="325">
        <v>162.0</v>
      </c>
      <c r="AB1327" s="325">
        <v>6.0</v>
      </c>
    </row>
    <row r="1328" ht="15.75" customHeight="1">
      <c r="A1328" s="325">
        <v>1326.0</v>
      </c>
      <c r="B1328" s="325" t="s">
        <v>4685</v>
      </c>
      <c r="C1328" s="325" t="s">
        <v>3557</v>
      </c>
      <c r="D1328" s="325" t="s">
        <v>5184</v>
      </c>
      <c r="E1328" s="325">
        <v>139.0</v>
      </c>
      <c r="F1328" s="325">
        <v>581.0</v>
      </c>
      <c r="G1328" s="325">
        <v>38.2</v>
      </c>
      <c r="H1328" s="325">
        <v>6.9</v>
      </c>
      <c r="I1328" s="325"/>
      <c r="J1328" s="325"/>
      <c r="K1328" s="325">
        <v>2.7</v>
      </c>
      <c r="L1328" s="325">
        <v>21.2</v>
      </c>
      <c r="M1328" s="325">
        <v>20.8</v>
      </c>
      <c r="N1328" s="325">
        <v>0.4</v>
      </c>
      <c r="O1328" s="325">
        <v>0.9</v>
      </c>
      <c r="P1328" s="325">
        <v>24.0</v>
      </c>
      <c r="Q1328" s="325">
        <v>83.0</v>
      </c>
      <c r="R1328" s="325">
        <v>0.64</v>
      </c>
      <c r="S1328" s="325">
        <v>0.82</v>
      </c>
      <c r="T1328" s="325"/>
      <c r="U1328" s="325">
        <v>18.0</v>
      </c>
      <c r="V1328" s="325">
        <v>0.04</v>
      </c>
      <c r="W1328" s="325">
        <v>0.12</v>
      </c>
      <c r="X1328" s="325">
        <v>1.0</v>
      </c>
      <c r="Y1328" s="325">
        <v>3.95</v>
      </c>
      <c r="Z1328" s="325">
        <v>0.0</v>
      </c>
      <c r="AA1328" s="325">
        <v>263.0</v>
      </c>
      <c r="AB1328" s="325">
        <v>4.0</v>
      </c>
    </row>
    <row r="1329" ht="15.75" customHeight="1">
      <c r="A1329" s="325">
        <v>1327.0</v>
      </c>
      <c r="B1329" s="325" t="s">
        <v>4060</v>
      </c>
      <c r="C1329" s="325" t="s">
        <v>4059</v>
      </c>
      <c r="D1329" s="325" t="s">
        <v>5184</v>
      </c>
      <c r="E1329" s="325">
        <v>174.0</v>
      </c>
      <c r="F1329" s="325">
        <v>728.0</v>
      </c>
      <c r="G1329" s="325">
        <v>35.0</v>
      </c>
      <c r="H1329" s="325">
        <v>5.6</v>
      </c>
      <c r="I1329" s="325"/>
      <c r="J1329" s="325"/>
      <c r="K1329" s="325">
        <v>7.1</v>
      </c>
      <c r="L1329" s="325">
        <v>21.3</v>
      </c>
      <c r="M1329" s="325">
        <v>20.9</v>
      </c>
      <c r="N1329" s="325">
        <v>0.4</v>
      </c>
      <c r="O1329" s="325">
        <v>0.7</v>
      </c>
      <c r="P1329" s="325">
        <v>15.0</v>
      </c>
      <c r="Q1329" s="325">
        <v>80.0</v>
      </c>
      <c r="R1329" s="325">
        <v>0.7</v>
      </c>
      <c r="S1329" s="325">
        <v>1.01</v>
      </c>
      <c r="T1329" s="325"/>
      <c r="U1329" s="325">
        <v>35.0</v>
      </c>
      <c r="V1329" s="325">
        <v>0.06</v>
      </c>
      <c r="W1329" s="325">
        <v>0.08</v>
      </c>
      <c r="X1329" s="325">
        <v>1.77</v>
      </c>
      <c r="Y1329" s="325">
        <v>2.4</v>
      </c>
      <c r="Z1329" s="325">
        <v>0.0</v>
      </c>
      <c r="AA1329" s="325">
        <v>471.0</v>
      </c>
      <c r="AB1329" s="325">
        <v>27.0</v>
      </c>
    </row>
    <row r="1330" ht="15.75" customHeight="1">
      <c r="A1330" s="325">
        <v>1328.0</v>
      </c>
      <c r="B1330" s="325" t="s">
        <v>3560</v>
      </c>
      <c r="C1330" s="325" t="s">
        <v>3559</v>
      </c>
      <c r="D1330" s="325" t="s">
        <v>5184</v>
      </c>
      <c r="E1330" s="325">
        <v>144.0</v>
      </c>
      <c r="F1330" s="325">
        <v>601.0</v>
      </c>
      <c r="G1330" s="325">
        <v>38.3</v>
      </c>
      <c r="H1330" s="325">
        <v>6.9</v>
      </c>
      <c r="I1330" s="325"/>
      <c r="J1330" s="325"/>
      <c r="K1330" s="325">
        <v>2.2</v>
      </c>
      <c r="L1330" s="325">
        <v>23.6</v>
      </c>
      <c r="M1330" s="325">
        <v>22.9</v>
      </c>
      <c r="N1330" s="325">
        <v>0.6</v>
      </c>
      <c r="O1330" s="325">
        <v>0.7</v>
      </c>
      <c r="P1330" s="325">
        <v>20.0</v>
      </c>
      <c r="Q1330" s="325">
        <v>84.0</v>
      </c>
      <c r="R1330" s="325">
        <v>0.78</v>
      </c>
      <c r="S1330" s="325">
        <v>0.9</v>
      </c>
      <c r="T1330" s="325"/>
      <c r="U1330" s="325">
        <v>51.0</v>
      </c>
      <c r="V1330" s="325">
        <v>0.06</v>
      </c>
      <c r="W1330" s="325">
        <v>0.07</v>
      </c>
      <c r="X1330" s="325">
        <v>2.37</v>
      </c>
      <c r="Y1330" s="325">
        <v>4.48</v>
      </c>
      <c r="Z1330" s="325">
        <v>0.0</v>
      </c>
      <c r="AA1330" s="325">
        <v>241.0</v>
      </c>
      <c r="AB1330" s="325">
        <v>19.0</v>
      </c>
    </row>
    <row r="1331" ht="15.75" customHeight="1">
      <c r="A1331" s="325">
        <v>1329.0</v>
      </c>
      <c r="B1331" s="325" t="s">
        <v>3820</v>
      </c>
      <c r="C1331" s="325" t="s">
        <v>3559</v>
      </c>
      <c r="D1331" s="325" t="s">
        <v>5184</v>
      </c>
      <c r="E1331" s="325">
        <v>145.0</v>
      </c>
      <c r="F1331" s="325">
        <v>608.0</v>
      </c>
      <c r="G1331" s="325">
        <v>37.4</v>
      </c>
      <c r="H1331" s="325">
        <v>7.0</v>
      </c>
      <c r="I1331" s="325"/>
      <c r="J1331" s="325"/>
      <c r="K1331" s="325">
        <v>2.2</v>
      </c>
      <c r="L1331" s="325">
        <v>23.9</v>
      </c>
      <c r="M1331" s="325">
        <v>23.2</v>
      </c>
      <c r="N1331" s="325">
        <v>0.5</v>
      </c>
      <c r="O1331" s="325">
        <v>0.5</v>
      </c>
      <c r="P1331" s="325">
        <v>16.0</v>
      </c>
      <c r="Q1331" s="325">
        <v>83.0</v>
      </c>
      <c r="R1331" s="325">
        <v>0.8</v>
      </c>
      <c r="S1331" s="325">
        <v>0.88</v>
      </c>
      <c r="T1331" s="325"/>
      <c r="U1331" s="325">
        <v>52.0</v>
      </c>
      <c r="V1331" s="325">
        <v>0.06</v>
      </c>
      <c r="W1331" s="325">
        <v>0.06</v>
      </c>
      <c r="X1331" s="325">
        <v>2.4</v>
      </c>
      <c r="Y1331" s="325">
        <v>3.72</v>
      </c>
      <c r="Z1331" s="325">
        <v>0.0</v>
      </c>
      <c r="AA1331" s="325">
        <v>170.0</v>
      </c>
      <c r="AB1331" s="325">
        <v>17.0</v>
      </c>
    </row>
    <row r="1332" ht="15.75" customHeight="1">
      <c r="A1332" s="325">
        <v>1330.0</v>
      </c>
      <c r="B1332" s="325" t="s">
        <v>4061</v>
      </c>
      <c r="C1332" s="325" t="s">
        <v>3559</v>
      </c>
      <c r="D1332" s="325" t="s">
        <v>5184</v>
      </c>
      <c r="E1332" s="325">
        <v>139.0</v>
      </c>
      <c r="F1332" s="325">
        <v>582.0</v>
      </c>
      <c r="G1332" s="325">
        <v>41.3</v>
      </c>
      <c r="H1332" s="325">
        <v>7.0</v>
      </c>
      <c r="I1332" s="325"/>
      <c r="J1332" s="325"/>
      <c r="K1332" s="325">
        <v>2.3</v>
      </c>
      <c r="L1332" s="325">
        <v>22.1</v>
      </c>
      <c r="M1332" s="325">
        <v>21.0</v>
      </c>
      <c r="N1332" s="325">
        <v>0.7</v>
      </c>
      <c r="O1332" s="325">
        <v>0.7</v>
      </c>
      <c r="P1332" s="325">
        <v>24.0</v>
      </c>
      <c r="Q1332" s="325">
        <v>85.0</v>
      </c>
      <c r="R1332" s="325">
        <v>0.77</v>
      </c>
      <c r="S1332" s="325">
        <v>0.97</v>
      </c>
      <c r="T1332" s="325"/>
      <c r="U1332" s="325">
        <v>58.0</v>
      </c>
      <c r="V1332" s="325">
        <v>0.06</v>
      </c>
      <c r="W1332" s="325">
        <v>0.07</v>
      </c>
      <c r="X1332" s="325">
        <v>2.36</v>
      </c>
      <c r="Y1332" s="325">
        <v>4.87</v>
      </c>
      <c r="Z1332" s="325">
        <v>0.0</v>
      </c>
      <c r="AA1332" s="325">
        <v>240.0</v>
      </c>
      <c r="AB1332" s="325">
        <v>28.0</v>
      </c>
    </row>
    <row r="1333" ht="15.75" customHeight="1">
      <c r="A1333" s="325">
        <v>1331.0</v>
      </c>
      <c r="B1333" s="325" t="s">
        <v>4404</v>
      </c>
      <c r="C1333" s="325" t="s">
        <v>3559</v>
      </c>
      <c r="D1333" s="325" t="s">
        <v>5184</v>
      </c>
      <c r="E1333" s="325">
        <v>139.0</v>
      </c>
      <c r="F1333" s="325">
        <v>583.0</v>
      </c>
      <c r="G1333" s="325">
        <v>38.8</v>
      </c>
      <c r="H1333" s="325">
        <v>6.8</v>
      </c>
      <c r="I1333" s="325"/>
      <c r="J1333" s="325"/>
      <c r="K1333" s="325">
        <v>2.5</v>
      </c>
      <c r="L1333" s="325">
        <v>21.9</v>
      </c>
      <c r="M1333" s="325">
        <v>20.9</v>
      </c>
      <c r="N1333" s="325">
        <v>0.6</v>
      </c>
      <c r="O1333" s="325">
        <v>0.6</v>
      </c>
      <c r="P1333" s="325">
        <v>23.0</v>
      </c>
      <c r="Q1333" s="325">
        <v>83.0</v>
      </c>
      <c r="R1333" s="325">
        <v>0.75</v>
      </c>
      <c r="S1333" s="325">
        <v>0.89</v>
      </c>
      <c r="T1333" s="325"/>
      <c r="U1333" s="325">
        <v>55.0</v>
      </c>
      <c r="V1333" s="325">
        <v>0.06</v>
      </c>
      <c r="W1333" s="325">
        <v>0.07</v>
      </c>
      <c r="X1333" s="325">
        <v>2.31</v>
      </c>
      <c r="Y1333" s="325">
        <v>4.51</v>
      </c>
      <c r="Z1333" s="325">
        <v>0.0</v>
      </c>
      <c r="AA1333" s="325">
        <v>215.0</v>
      </c>
      <c r="AB1333" s="325">
        <v>22.0</v>
      </c>
    </row>
    <row r="1334" ht="15.75" customHeight="1">
      <c r="A1334" s="325">
        <v>1332.0</v>
      </c>
      <c r="B1334" s="325" t="s">
        <v>4686</v>
      </c>
      <c r="C1334" s="325" t="s">
        <v>3559</v>
      </c>
      <c r="D1334" s="325" t="s">
        <v>5184</v>
      </c>
      <c r="E1334" s="325">
        <v>141.0</v>
      </c>
      <c r="F1334" s="325">
        <v>589.0</v>
      </c>
      <c r="G1334" s="325">
        <v>39.9</v>
      </c>
      <c r="H1334" s="325">
        <v>6.9</v>
      </c>
      <c r="I1334" s="325"/>
      <c r="J1334" s="325"/>
      <c r="K1334" s="325">
        <v>2.2</v>
      </c>
      <c r="L1334" s="325">
        <v>23.0</v>
      </c>
      <c r="M1334" s="325">
        <v>22.0</v>
      </c>
      <c r="N1334" s="325">
        <v>0.6</v>
      </c>
      <c r="O1334" s="325">
        <v>0.7</v>
      </c>
      <c r="P1334" s="325">
        <v>24.0</v>
      </c>
      <c r="Q1334" s="325">
        <v>84.0</v>
      </c>
      <c r="R1334" s="325">
        <v>0.77</v>
      </c>
      <c r="S1334" s="325">
        <v>0.91</v>
      </c>
      <c r="T1334" s="325"/>
      <c r="U1334" s="325">
        <v>52.0</v>
      </c>
      <c r="V1334" s="325">
        <v>0.06</v>
      </c>
      <c r="W1334" s="325">
        <v>0.07</v>
      </c>
      <c r="X1334" s="325">
        <v>2.32</v>
      </c>
      <c r="Y1334" s="325">
        <v>4.65</v>
      </c>
      <c r="Z1334" s="325">
        <v>0.0</v>
      </c>
      <c r="AA1334" s="325">
        <v>225.0</v>
      </c>
      <c r="AB1334" s="325">
        <v>23.0</v>
      </c>
    </row>
    <row r="1335" ht="15.75" customHeight="1">
      <c r="A1335" s="325">
        <v>1333.0</v>
      </c>
      <c r="B1335" s="325" t="s">
        <v>3562</v>
      </c>
      <c r="C1335" s="325" t="s">
        <v>3561</v>
      </c>
      <c r="D1335" s="325" t="s">
        <v>5184</v>
      </c>
      <c r="E1335" s="325">
        <v>157.0</v>
      </c>
      <c r="F1335" s="325">
        <v>658.0</v>
      </c>
      <c r="G1335" s="325">
        <v>34.1</v>
      </c>
      <c r="H1335" s="325">
        <v>7.3</v>
      </c>
      <c r="I1335" s="325"/>
      <c r="J1335" s="325"/>
      <c r="K1335" s="325">
        <v>4.4</v>
      </c>
      <c r="L1335" s="325">
        <v>21.4</v>
      </c>
      <c r="M1335" s="325">
        <v>21.2</v>
      </c>
      <c r="N1335" s="325">
        <v>0.2</v>
      </c>
      <c r="O1335" s="325">
        <v>0.5</v>
      </c>
      <c r="P1335" s="325">
        <v>10.0</v>
      </c>
      <c r="Q1335" s="325">
        <v>90.0</v>
      </c>
      <c r="R1335" s="325">
        <v>1.28</v>
      </c>
      <c r="S1335" s="325">
        <v>1.28</v>
      </c>
      <c r="T1335" s="325"/>
      <c r="U1335" s="325">
        <v>22.0</v>
      </c>
      <c r="V1335" s="325">
        <v>0.05</v>
      </c>
      <c r="W1335" s="325">
        <v>0.08</v>
      </c>
      <c r="X1335" s="325">
        <v>1.65</v>
      </c>
      <c r="Y1335" s="325">
        <v>1.86</v>
      </c>
      <c r="Z1335" s="325">
        <v>0.0</v>
      </c>
      <c r="AA1335" s="325">
        <v>115.0</v>
      </c>
      <c r="AB1335" s="325">
        <v>0.0</v>
      </c>
    </row>
    <row r="1336" ht="15.75" customHeight="1">
      <c r="A1336" s="325">
        <v>1334.0</v>
      </c>
      <c r="B1336" s="325" t="s">
        <v>4688</v>
      </c>
      <c r="C1336" s="325" t="s">
        <v>4687</v>
      </c>
      <c r="D1336" s="325" t="s">
        <v>5184</v>
      </c>
      <c r="E1336" s="325">
        <v>142.0</v>
      </c>
      <c r="F1336" s="325">
        <v>593.0</v>
      </c>
      <c r="G1336" s="325">
        <v>45.0</v>
      </c>
      <c r="H1336" s="325">
        <v>8.8</v>
      </c>
      <c r="I1336" s="325"/>
      <c r="J1336" s="325"/>
      <c r="K1336" s="325">
        <v>2.8</v>
      </c>
      <c r="L1336" s="325">
        <v>20.2</v>
      </c>
      <c r="M1336" s="325">
        <v>15.2</v>
      </c>
      <c r="N1336" s="325">
        <v>1.9</v>
      </c>
      <c r="O1336" s="325">
        <v>0.8</v>
      </c>
      <c r="P1336" s="325">
        <v>16.0</v>
      </c>
      <c r="Q1336" s="325">
        <v>95.0</v>
      </c>
      <c r="R1336" s="325">
        <v>0.9</v>
      </c>
      <c r="S1336" s="325">
        <v>0.9</v>
      </c>
      <c r="T1336" s="325"/>
      <c r="U1336" s="325">
        <v>22.0</v>
      </c>
      <c r="V1336" s="325">
        <v>0.06</v>
      </c>
      <c r="W1336" s="325">
        <v>0.06</v>
      </c>
      <c r="X1336" s="325">
        <v>2.78</v>
      </c>
      <c r="Y1336" s="325">
        <v>3.65</v>
      </c>
      <c r="Z1336" s="325">
        <v>0.0</v>
      </c>
      <c r="AA1336" s="325">
        <v>613.0</v>
      </c>
      <c r="AB1336" s="325">
        <v>1.0</v>
      </c>
    </row>
    <row r="1337" ht="15.75" customHeight="1">
      <c r="A1337" s="325">
        <v>1335.0</v>
      </c>
      <c r="B1337" s="325" t="s">
        <v>4406</v>
      </c>
      <c r="C1337" s="325" t="s">
        <v>4405</v>
      </c>
      <c r="D1337" s="325" t="s">
        <v>5184</v>
      </c>
      <c r="E1337" s="325">
        <v>143.0</v>
      </c>
      <c r="F1337" s="325">
        <v>598.0</v>
      </c>
      <c r="G1337" s="325">
        <v>38.4</v>
      </c>
      <c r="H1337" s="325">
        <v>7.8</v>
      </c>
      <c r="I1337" s="325"/>
      <c r="J1337" s="325"/>
      <c r="K1337" s="325">
        <v>1.2</v>
      </c>
      <c r="L1337" s="325">
        <v>24.5</v>
      </c>
      <c r="M1337" s="325">
        <v>23.8</v>
      </c>
      <c r="N1337" s="325">
        <v>0.7</v>
      </c>
      <c r="O1337" s="325">
        <v>0.5</v>
      </c>
      <c r="P1337" s="325">
        <v>9.0</v>
      </c>
      <c r="Q1337" s="325">
        <v>93.0</v>
      </c>
      <c r="R1337" s="325">
        <v>0.91</v>
      </c>
      <c r="S1337" s="325">
        <v>0.92</v>
      </c>
      <c r="T1337" s="325"/>
      <c r="U1337" s="325">
        <v>9.0</v>
      </c>
      <c r="V1337" s="325">
        <v>0.08</v>
      </c>
      <c r="W1337" s="325">
        <v>0.07</v>
      </c>
      <c r="X1337" s="325">
        <v>2.69</v>
      </c>
      <c r="Y1337" s="325">
        <v>4.53</v>
      </c>
      <c r="Z1337" s="325">
        <v>0.0</v>
      </c>
      <c r="AA1337" s="325">
        <v>130.0</v>
      </c>
      <c r="AB1337" s="325">
        <v>0.0</v>
      </c>
    </row>
    <row r="1338" ht="15.75" customHeight="1">
      <c r="A1338" s="325">
        <v>1336.0</v>
      </c>
      <c r="B1338" s="325" t="s">
        <v>4408</v>
      </c>
      <c r="C1338" s="325" t="s">
        <v>4407</v>
      </c>
      <c r="D1338" s="325" t="s">
        <v>5184</v>
      </c>
      <c r="E1338" s="325">
        <v>150.0</v>
      </c>
      <c r="F1338" s="325">
        <v>627.0</v>
      </c>
      <c r="G1338" s="325">
        <v>14.4</v>
      </c>
      <c r="H1338" s="325">
        <v>4.6</v>
      </c>
      <c r="I1338" s="325"/>
      <c r="J1338" s="325"/>
      <c r="K1338" s="325">
        <v>1.1</v>
      </c>
      <c r="L1338" s="325">
        <v>29.8</v>
      </c>
      <c r="M1338" s="325">
        <v>27.1</v>
      </c>
      <c r="N1338" s="325">
        <v>2.7</v>
      </c>
      <c r="O1338" s="325">
        <v>0.5</v>
      </c>
      <c r="P1338" s="325">
        <v>15.0</v>
      </c>
      <c r="Q1338" s="325">
        <v>72.0</v>
      </c>
      <c r="R1338" s="325">
        <v>0.78</v>
      </c>
      <c r="S1338" s="325">
        <v>0.85</v>
      </c>
      <c r="T1338" s="325"/>
      <c r="U1338" s="325">
        <v>11.0</v>
      </c>
      <c r="V1338" s="325">
        <v>0.06</v>
      </c>
      <c r="W1338" s="325">
        <v>0.04</v>
      </c>
      <c r="X1338" s="325">
        <v>1.08</v>
      </c>
      <c r="Y1338" s="325">
        <v>4.66</v>
      </c>
      <c r="Z1338" s="325">
        <v>0.0</v>
      </c>
      <c r="AA1338" s="325">
        <v>198.0</v>
      </c>
      <c r="AB1338" s="325">
        <v>0.0</v>
      </c>
    </row>
    <row r="1339" ht="15.75" customHeight="1">
      <c r="A1339" s="325">
        <v>1337.0</v>
      </c>
      <c r="B1339" s="325" t="s">
        <v>4063</v>
      </c>
      <c r="C1339" s="325" t="s">
        <v>4062</v>
      </c>
      <c r="D1339" s="325" t="s">
        <v>5184</v>
      </c>
      <c r="E1339" s="325">
        <v>124.0</v>
      </c>
      <c r="F1339" s="325">
        <v>520.0</v>
      </c>
      <c r="G1339" s="325">
        <v>35.5</v>
      </c>
      <c r="H1339" s="325">
        <v>7.3</v>
      </c>
      <c r="I1339" s="325"/>
      <c r="J1339" s="325"/>
      <c r="K1339" s="325">
        <v>3.4</v>
      </c>
      <c r="L1339" s="325">
        <v>15.6</v>
      </c>
      <c r="M1339" s="325">
        <v>14.8</v>
      </c>
      <c r="N1339" s="325">
        <v>0.7</v>
      </c>
      <c r="O1339" s="325">
        <v>0.5</v>
      </c>
      <c r="P1339" s="325">
        <v>9.0</v>
      </c>
      <c r="Q1339" s="325">
        <v>76.0</v>
      </c>
      <c r="R1339" s="325">
        <v>0.73</v>
      </c>
      <c r="S1339" s="325">
        <v>0.77</v>
      </c>
      <c r="T1339" s="325"/>
      <c r="U1339" s="325">
        <v>9.0</v>
      </c>
      <c r="V1339" s="325">
        <v>0.07</v>
      </c>
      <c r="W1339" s="325">
        <v>0.06</v>
      </c>
      <c r="X1339" s="325">
        <v>2.38</v>
      </c>
      <c r="Y1339" s="325">
        <v>4.54</v>
      </c>
      <c r="Z1339" s="325">
        <v>0.0</v>
      </c>
      <c r="AA1339" s="325">
        <v>324.0</v>
      </c>
      <c r="AB1339" s="325">
        <v>0.0</v>
      </c>
    </row>
    <row r="1340" ht="15.75" customHeight="1">
      <c r="A1340" s="325">
        <v>1338.0</v>
      </c>
      <c r="B1340" s="325" t="s">
        <v>4065</v>
      </c>
      <c r="C1340" s="325" t="s">
        <v>4064</v>
      </c>
      <c r="D1340" s="325" t="s">
        <v>5184</v>
      </c>
      <c r="E1340" s="325">
        <v>255.0</v>
      </c>
      <c r="F1340" s="325">
        <v>1069.0</v>
      </c>
      <c r="G1340" s="325">
        <v>8.2</v>
      </c>
      <c r="H1340" s="325">
        <v>5.2</v>
      </c>
      <c r="I1340" s="325"/>
      <c r="J1340" s="325"/>
      <c r="K1340" s="325">
        <v>13.7</v>
      </c>
      <c r="L1340" s="325">
        <v>27.8</v>
      </c>
      <c r="M1340" s="325">
        <v>25.3</v>
      </c>
      <c r="N1340" s="325">
        <v>2.5</v>
      </c>
      <c r="O1340" s="325">
        <v>0.4</v>
      </c>
      <c r="P1340" s="325">
        <v>10.0</v>
      </c>
      <c r="Q1340" s="325">
        <v>73.0</v>
      </c>
      <c r="R1340" s="325">
        <v>0.69</v>
      </c>
      <c r="S1340" s="325">
        <v>0.75</v>
      </c>
      <c r="T1340" s="325"/>
      <c r="U1340" s="325">
        <v>1.0</v>
      </c>
      <c r="V1340" s="325">
        <v>0.07</v>
      </c>
      <c r="W1340" s="325">
        <v>0.04</v>
      </c>
      <c r="X1340" s="325">
        <v>1.18</v>
      </c>
      <c r="Y1340" s="325">
        <v>0.65</v>
      </c>
      <c r="Z1340" s="325">
        <v>0.0</v>
      </c>
      <c r="AA1340" s="325">
        <v>81.0</v>
      </c>
      <c r="AB1340" s="325">
        <v>0.0</v>
      </c>
    </row>
    <row r="1341" ht="15.75" customHeight="1">
      <c r="A1341" s="325">
        <v>1339.0</v>
      </c>
      <c r="B1341" s="325" t="s">
        <v>4409</v>
      </c>
      <c r="C1341" s="325" t="s">
        <v>4064</v>
      </c>
      <c r="D1341" s="325" t="s">
        <v>5184</v>
      </c>
      <c r="E1341" s="325">
        <v>183.0</v>
      </c>
      <c r="F1341" s="325">
        <v>765.0</v>
      </c>
      <c r="G1341" s="325">
        <v>20.3</v>
      </c>
      <c r="H1341" s="325">
        <v>8.5</v>
      </c>
      <c r="I1341" s="325"/>
      <c r="J1341" s="325"/>
      <c r="K1341" s="325">
        <v>4.8</v>
      </c>
      <c r="L1341" s="325">
        <v>26.5</v>
      </c>
      <c r="M1341" s="325">
        <v>22.8</v>
      </c>
      <c r="N1341" s="325">
        <v>3.6</v>
      </c>
      <c r="O1341" s="325">
        <v>0.7</v>
      </c>
      <c r="P1341" s="325">
        <v>15.0</v>
      </c>
      <c r="Q1341" s="325">
        <v>108.0</v>
      </c>
      <c r="R1341" s="325">
        <v>1.02</v>
      </c>
      <c r="S1341" s="325">
        <v>1.02</v>
      </c>
      <c r="T1341" s="325"/>
      <c r="U1341" s="325">
        <v>5.0</v>
      </c>
      <c r="V1341" s="325">
        <v>0.08</v>
      </c>
      <c r="W1341" s="325">
        <v>0.07</v>
      </c>
      <c r="X1341" s="325">
        <v>2.39</v>
      </c>
      <c r="Y1341" s="325">
        <v>1.64</v>
      </c>
      <c r="Z1341" s="325">
        <v>3.0</v>
      </c>
      <c r="AA1341" s="325">
        <v>116.0</v>
      </c>
      <c r="AB1341" s="325">
        <v>0.0</v>
      </c>
    </row>
    <row r="1342" ht="15.75" customHeight="1">
      <c r="A1342" s="325">
        <v>1340.0</v>
      </c>
      <c r="B1342" s="325" t="s">
        <v>4067</v>
      </c>
      <c r="C1342" s="325" t="s">
        <v>4066</v>
      </c>
      <c r="D1342" s="325" t="s">
        <v>5184</v>
      </c>
      <c r="E1342" s="325">
        <v>129.0</v>
      </c>
      <c r="F1342" s="325">
        <v>541.0</v>
      </c>
      <c r="G1342" s="325">
        <v>52.6</v>
      </c>
      <c r="H1342" s="325">
        <v>9.4</v>
      </c>
      <c r="I1342" s="325"/>
      <c r="J1342" s="325"/>
      <c r="K1342" s="325">
        <v>1.8</v>
      </c>
      <c r="L1342" s="325">
        <v>19.5</v>
      </c>
      <c r="M1342" s="325">
        <v>18.3</v>
      </c>
      <c r="N1342" s="325">
        <v>1.2</v>
      </c>
      <c r="O1342" s="325">
        <v>0.9</v>
      </c>
      <c r="P1342" s="325">
        <v>73.0</v>
      </c>
      <c r="Q1342" s="325">
        <v>107.0</v>
      </c>
      <c r="R1342" s="325">
        <v>0.88</v>
      </c>
      <c r="S1342" s="325">
        <v>2.7</v>
      </c>
      <c r="T1342" s="325"/>
      <c r="U1342" s="325">
        <v>77.0</v>
      </c>
      <c r="V1342" s="325">
        <v>0.07</v>
      </c>
      <c r="W1342" s="325">
        <v>0.12</v>
      </c>
      <c r="X1342" s="325">
        <v>2.65</v>
      </c>
      <c r="Y1342" s="325">
        <v>3.21</v>
      </c>
      <c r="Z1342" s="325">
        <v>0.0</v>
      </c>
      <c r="AA1342" s="325">
        <v>107.0</v>
      </c>
      <c r="AB1342" s="325">
        <v>0.0</v>
      </c>
    </row>
    <row r="1343" ht="15.75" customHeight="1">
      <c r="A1343" s="325">
        <v>1341.0</v>
      </c>
      <c r="B1343" s="325" t="s">
        <v>4689</v>
      </c>
      <c r="C1343" s="325" t="s">
        <v>4066</v>
      </c>
      <c r="D1343" s="325" t="s">
        <v>5184</v>
      </c>
      <c r="E1343" s="325">
        <v>152.0</v>
      </c>
      <c r="F1343" s="325">
        <v>635.0</v>
      </c>
      <c r="G1343" s="325">
        <v>13.9</v>
      </c>
      <c r="H1343" s="325">
        <v>7.2</v>
      </c>
      <c r="I1343" s="325"/>
      <c r="J1343" s="325"/>
      <c r="K1343" s="325">
        <v>2.0</v>
      </c>
      <c r="L1343" s="325">
        <v>25.7</v>
      </c>
      <c r="M1343" s="325">
        <v>22.6</v>
      </c>
      <c r="N1343" s="325">
        <v>3.2</v>
      </c>
      <c r="O1343" s="325">
        <v>0.6</v>
      </c>
      <c r="P1343" s="325">
        <v>12.0</v>
      </c>
      <c r="Q1343" s="325">
        <v>94.0</v>
      </c>
      <c r="R1343" s="325">
        <v>0.96</v>
      </c>
      <c r="S1343" s="325">
        <v>0.69</v>
      </c>
      <c r="T1343" s="325"/>
      <c r="U1343" s="325">
        <v>1.0</v>
      </c>
      <c r="V1343" s="325">
        <v>0.18</v>
      </c>
      <c r="W1343" s="325">
        <v>0.06</v>
      </c>
      <c r="X1343" s="325">
        <v>1.55</v>
      </c>
      <c r="Y1343" s="325">
        <v>0.86</v>
      </c>
      <c r="Z1343" s="325">
        <v>0.0</v>
      </c>
      <c r="AA1343" s="325">
        <v>88.0</v>
      </c>
      <c r="AB1343" s="325">
        <v>49.0</v>
      </c>
    </row>
    <row r="1344" ht="15.75" customHeight="1">
      <c r="A1344" s="325">
        <v>1342.0</v>
      </c>
      <c r="B1344" s="325" t="s">
        <v>4691</v>
      </c>
      <c r="C1344" s="325" t="s">
        <v>4690</v>
      </c>
      <c r="D1344" s="325" t="s">
        <v>5184</v>
      </c>
      <c r="E1344" s="325">
        <v>153.0</v>
      </c>
      <c r="F1344" s="325">
        <v>639.0</v>
      </c>
      <c r="G1344" s="325">
        <v>18.8</v>
      </c>
      <c r="H1344" s="325">
        <v>8.0</v>
      </c>
      <c r="I1344" s="325"/>
      <c r="J1344" s="325"/>
      <c r="K1344" s="325">
        <v>2.2</v>
      </c>
      <c r="L1344" s="325">
        <v>24.9</v>
      </c>
      <c r="M1344" s="325">
        <v>21.0</v>
      </c>
      <c r="N1344" s="325">
        <v>3.9</v>
      </c>
      <c r="O1344" s="325">
        <v>0.9</v>
      </c>
      <c r="P1344" s="325">
        <v>32.0</v>
      </c>
      <c r="Q1344" s="325">
        <v>124.0</v>
      </c>
      <c r="R1344" s="325">
        <v>1.0</v>
      </c>
      <c r="S1344" s="325">
        <v>1.35</v>
      </c>
      <c r="T1344" s="325"/>
      <c r="U1344" s="325">
        <v>0.0</v>
      </c>
      <c r="V1344" s="325">
        <v>0.26</v>
      </c>
      <c r="W1344" s="325">
        <v>0.1</v>
      </c>
      <c r="X1344" s="325">
        <v>1.46</v>
      </c>
      <c r="Y1344" s="325">
        <v>1.37</v>
      </c>
      <c r="Z1344" s="325">
        <v>0.0</v>
      </c>
      <c r="AA1344" s="325">
        <v>45.0</v>
      </c>
      <c r="AB1344" s="325">
        <v>56.0</v>
      </c>
    </row>
    <row r="1345" ht="15.75" customHeight="1">
      <c r="A1345" s="325">
        <v>1343.0</v>
      </c>
      <c r="B1345" s="325" t="s">
        <v>4411</v>
      </c>
      <c r="C1345" s="325" t="s">
        <v>4410</v>
      </c>
      <c r="D1345" s="325" t="s">
        <v>5184</v>
      </c>
      <c r="E1345" s="325">
        <v>150.0</v>
      </c>
      <c r="F1345" s="325">
        <v>626.0</v>
      </c>
      <c r="G1345" s="325">
        <v>47.7</v>
      </c>
      <c r="H1345" s="325">
        <v>8.0</v>
      </c>
      <c r="I1345" s="325"/>
      <c r="J1345" s="325"/>
      <c r="K1345" s="325">
        <v>3.5</v>
      </c>
      <c r="L1345" s="325">
        <v>20.9</v>
      </c>
      <c r="M1345" s="325">
        <v>20.1</v>
      </c>
      <c r="N1345" s="325">
        <v>0.8</v>
      </c>
      <c r="O1345" s="325">
        <v>0.7</v>
      </c>
      <c r="P1345" s="325">
        <v>10.0</v>
      </c>
      <c r="Q1345" s="325">
        <v>87.0</v>
      </c>
      <c r="R1345" s="325">
        <v>0.8</v>
      </c>
      <c r="S1345" s="325">
        <v>0.82</v>
      </c>
      <c r="T1345" s="325"/>
      <c r="U1345" s="325">
        <v>7.0</v>
      </c>
      <c r="V1345" s="325">
        <v>0.07</v>
      </c>
      <c r="W1345" s="325">
        <v>0.08</v>
      </c>
      <c r="X1345" s="325">
        <v>3.14</v>
      </c>
      <c r="Y1345" s="325">
        <v>5.06</v>
      </c>
      <c r="Z1345" s="325">
        <v>0.0</v>
      </c>
      <c r="AA1345" s="325">
        <v>162.0</v>
      </c>
      <c r="AB1345" s="325">
        <v>0.0</v>
      </c>
    </row>
    <row r="1346" ht="15.75" customHeight="1">
      <c r="A1346" s="325">
        <v>1344.0</v>
      </c>
      <c r="B1346" s="325" t="s">
        <v>4692</v>
      </c>
      <c r="C1346" s="325" t="s">
        <v>4410</v>
      </c>
      <c r="D1346" s="325" t="s">
        <v>5184</v>
      </c>
      <c r="E1346" s="325">
        <v>154.0</v>
      </c>
      <c r="F1346" s="325">
        <v>644.0</v>
      </c>
      <c r="G1346" s="325">
        <v>45.8</v>
      </c>
      <c r="H1346" s="325">
        <v>9.3</v>
      </c>
      <c r="I1346" s="325"/>
      <c r="J1346" s="325"/>
      <c r="K1346" s="325">
        <v>3.0</v>
      </c>
      <c r="L1346" s="325">
        <v>22.0</v>
      </c>
      <c r="M1346" s="325">
        <v>20.7</v>
      </c>
      <c r="N1346" s="325">
        <v>1.2</v>
      </c>
      <c r="O1346" s="325">
        <v>0.8</v>
      </c>
      <c r="P1346" s="325">
        <v>12.0</v>
      </c>
      <c r="Q1346" s="325">
        <v>99.0</v>
      </c>
      <c r="R1346" s="325">
        <v>0.9</v>
      </c>
      <c r="S1346" s="325">
        <v>0.96</v>
      </c>
      <c r="T1346" s="325"/>
      <c r="U1346" s="325">
        <v>39.0</v>
      </c>
      <c r="V1346" s="325">
        <v>0.07</v>
      </c>
      <c r="W1346" s="325">
        <v>0.12</v>
      </c>
      <c r="X1346" s="325">
        <v>3.54</v>
      </c>
      <c r="Y1346" s="325">
        <v>4.42</v>
      </c>
      <c r="Z1346" s="325">
        <v>0.0</v>
      </c>
      <c r="AA1346" s="325">
        <v>494.0</v>
      </c>
      <c r="AB1346" s="325">
        <v>5.0</v>
      </c>
    </row>
    <row r="1347" ht="15.75" customHeight="1">
      <c r="A1347" s="325">
        <v>1345.0</v>
      </c>
      <c r="B1347" s="325" t="s">
        <v>4069</v>
      </c>
      <c r="C1347" s="325" t="s">
        <v>4068</v>
      </c>
      <c r="D1347" s="325" t="s">
        <v>5184</v>
      </c>
      <c r="E1347" s="325">
        <v>124.0</v>
      </c>
      <c r="F1347" s="325">
        <v>518.0</v>
      </c>
      <c r="G1347" s="325">
        <v>25.0</v>
      </c>
      <c r="H1347" s="325">
        <v>7.4</v>
      </c>
      <c r="I1347" s="325"/>
      <c r="J1347" s="325"/>
      <c r="K1347" s="325">
        <v>1.5</v>
      </c>
      <c r="L1347" s="325">
        <v>19.8</v>
      </c>
      <c r="M1347" s="325">
        <v>17.2</v>
      </c>
      <c r="N1347" s="325">
        <v>2.6</v>
      </c>
      <c r="O1347" s="325">
        <v>0.8</v>
      </c>
      <c r="P1347" s="325">
        <v>21.0</v>
      </c>
      <c r="Q1347" s="325">
        <v>91.0</v>
      </c>
      <c r="R1347" s="325">
        <v>0.83</v>
      </c>
      <c r="S1347" s="325">
        <v>1.19</v>
      </c>
      <c r="T1347" s="325"/>
      <c r="U1347" s="325">
        <v>40.0</v>
      </c>
      <c r="V1347" s="325">
        <v>0.05</v>
      </c>
      <c r="W1347" s="325">
        <v>0.04</v>
      </c>
      <c r="X1347" s="325">
        <v>2.05</v>
      </c>
      <c r="Y1347" s="325">
        <v>2.18</v>
      </c>
      <c r="Z1347" s="325">
        <v>0.0</v>
      </c>
      <c r="AA1347" s="325">
        <v>170.0</v>
      </c>
      <c r="AB1347" s="325">
        <v>19.0</v>
      </c>
    </row>
    <row r="1348" ht="15.75" customHeight="1">
      <c r="A1348" s="325">
        <v>1346.0</v>
      </c>
      <c r="B1348" s="325" t="s">
        <v>4693</v>
      </c>
      <c r="C1348" s="325" t="s">
        <v>4068</v>
      </c>
      <c r="D1348" s="325" t="s">
        <v>5184</v>
      </c>
      <c r="E1348" s="325">
        <v>146.0</v>
      </c>
      <c r="F1348" s="325">
        <v>610.0</v>
      </c>
      <c r="G1348" s="325">
        <v>34.5</v>
      </c>
      <c r="H1348" s="325">
        <v>9.6</v>
      </c>
      <c r="I1348" s="325"/>
      <c r="J1348" s="325"/>
      <c r="K1348" s="325">
        <v>1.9</v>
      </c>
      <c r="L1348" s="325">
        <v>22.3</v>
      </c>
      <c r="M1348" s="325">
        <v>18.6</v>
      </c>
      <c r="N1348" s="325">
        <v>3.7</v>
      </c>
      <c r="O1348" s="325">
        <v>1.2</v>
      </c>
      <c r="P1348" s="325">
        <v>24.0</v>
      </c>
      <c r="Q1348" s="325">
        <v>111.0</v>
      </c>
      <c r="R1348" s="325">
        <v>1.1</v>
      </c>
      <c r="S1348" s="325">
        <v>1.52</v>
      </c>
      <c r="T1348" s="325"/>
      <c r="U1348" s="325">
        <v>6.0</v>
      </c>
      <c r="V1348" s="325">
        <v>0.07</v>
      </c>
      <c r="W1348" s="325">
        <v>0.07</v>
      </c>
      <c r="X1348" s="325">
        <v>2.7</v>
      </c>
      <c r="Y1348" s="325">
        <v>3.38</v>
      </c>
      <c r="Z1348" s="325">
        <v>0.0</v>
      </c>
      <c r="AA1348" s="325">
        <v>301.0</v>
      </c>
      <c r="AB1348" s="325">
        <v>1.0</v>
      </c>
    </row>
    <row r="1349" ht="15.75" customHeight="1">
      <c r="A1349" s="325">
        <v>1347.0</v>
      </c>
      <c r="B1349" s="325" t="s">
        <v>4695</v>
      </c>
      <c r="C1349" s="325" t="s">
        <v>4694</v>
      </c>
      <c r="D1349" s="325" t="s">
        <v>5184</v>
      </c>
      <c r="E1349" s="325">
        <v>148.0</v>
      </c>
      <c r="F1349" s="325">
        <v>619.0</v>
      </c>
      <c r="G1349" s="325">
        <v>34.6</v>
      </c>
      <c r="H1349" s="325">
        <v>6.4</v>
      </c>
      <c r="I1349" s="325"/>
      <c r="J1349" s="325"/>
      <c r="K1349" s="325">
        <v>2.7</v>
      </c>
      <c r="L1349" s="325">
        <v>23.7</v>
      </c>
      <c r="M1349" s="325">
        <v>23.6</v>
      </c>
      <c r="N1349" s="325">
        <v>0.1</v>
      </c>
      <c r="O1349" s="325">
        <v>0.6</v>
      </c>
      <c r="P1349" s="325">
        <v>10.0</v>
      </c>
      <c r="Q1349" s="325">
        <v>79.0</v>
      </c>
      <c r="R1349" s="325">
        <v>0.73</v>
      </c>
      <c r="S1349" s="325">
        <v>0.62</v>
      </c>
      <c r="T1349" s="325"/>
      <c r="U1349" s="325">
        <v>9.0</v>
      </c>
      <c r="V1349" s="325">
        <v>0.06</v>
      </c>
      <c r="W1349" s="325">
        <v>0.06</v>
      </c>
      <c r="X1349" s="325">
        <v>2.41</v>
      </c>
      <c r="Y1349" s="325">
        <v>2.6</v>
      </c>
      <c r="Z1349" s="325">
        <v>0.0</v>
      </c>
      <c r="AA1349" s="325">
        <v>496.0</v>
      </c>
      <c r="AB1349" s="325">
        <v>6.0</v>
      </c>
    </row>
    <row r="1350" ht="15.75" customHeight="1">
      <c r="A1350" s="325">
        <v>1348.0</v>
      </c>
      <c r="B1350" s="325" t="s">
        <v>4071</v>
      </c>
      <c r="C1350" s="325" t="s">
        <v>4070</v>
      </c>
      <c r="D1350" s="325" t="s">
        <v>5184</v>
      </c>
      <c r="E1350" s="325">
        <v>147.0</v>
      </c>
      <c r="F1350" s="325">
        <v>615.0</v>
      </c>
      <c r="G1350" s="325">
        <v>41.0</v>
      </c>
      <c r="H1350" s="325">
        <v>4.3</v>
      </c>
      <c r="I1350" s="325"/>
      <c r="J1350" s="325"/>
      <c r="K1350" s="325">
        <v>0.6</v>
      </c>
      <c r="L1350" s="325">
        <v>30.4</v>
      </c>
      <c r="M1350" s="325">
        <v>29.6</v>
      </c>
      <c r="N1350" s="325">
        <v>0.7</v>
      </c>
      <c r="O1350" s="325">
        <v>0.7</v>
      </c>
      <c r="P1350" s="325">
        <v>18.0</v>
      </c>
      <c r="Q1350" s="325">
        <v>76.0</v>
      </c>
      <c r="R1350" s="325">
        <v>0.89</v>
      </c>
      <c r="S1350" s="325">
        <v>0.88</v>
      </c>
      <c r="T1350" s="325"/>
      <c r="U1350" s="325">
        <v>0.0</v>
      </c>
      <c r="V1350" s="325">
        <v>0.04</v>
      </c>
      <c r="W1350" s="325">
        <v>0.05</v>
      </c>
      <c r="X1350" s="325">
        <v>1.48</v>
      </c>
      <c r="Y1350" s="325">
        <v>13.73</v>
      </c>
      <c r="Z1350" s="325">
        <v>0.0</v>
      </c>
      <c r="AA1350" s="325">
        <v>44.0</v>
      </c>
      <c r="AB1350" s="325">
        <v>0.0</v>
      </c>
    </row>
    <row r="1351" ht="15.75" customHeight="1">
      <c r="A1351" s="325">
        <v>1349.0</v>
      </c>
      <c r="B1351" s="325" t="s">
        <v>4696</v>
      </c>
      <c r="C1351" s="325" t="s">
        <v>4070</v>
      </c>
      <c r="D1351" s="325" t="s">
        <v>5184</v>
      </c>
      <c r="E1351" s="325">
        <v>118.0</v>
      </c>
      <c r="F1351" s="325">
        <v>495.0</v>
      </c>
      <c r="G1351" s="325">
        <v>34.9</v>
      </c>
      <c r="H1351" s="325">
        <v>6.1</v>
      </c>
      <c r="I1351" s="325"/>
      <c r="J1351" s="325"/>
      <c r="K1351" s="325">
        <v>0.5</v>
      </c>
      <c r="L1351" s="325">
        <v>21.7</v>
      </c>
      <c r="M1351" s="325">
        <v>18.0</v>
      </c>
      <c r="N1351" s="325">
        <v>0.1</v>
      </c>
      <c r="O1351" s="325">
        <v>0.5</v>
      </c>
      <c r="P1351" s="325">
        <v>11.0</v>
      </c>
      <c r="Q1351" s="325">
        <v>76.0</v>
      </c>
      <c r="R1351" s="325">
        <v>1.18</v>
      </c>
      <c r="S1351" s="325">
        <v>0.99</v>
      </c>
      <c r="T1351" s="325"/>
      <c r="U1351" s="325">
        <v>0.0</v>
      </c>
      <c r="V1351" s="325">
        <v>0.03</v>
      </c>
      <c r="W1351" s="325">
        <v>0.04</v>
      </c>
      <c r="X1351" s="325">
        <v>1.74</v>
      </c>
      <c r="Y1351" s="325">
        <v>1.57</v>
      </c>
      <c r="Z1351" s="325">
        <v>0.0</v>
      </c>
      <c r="AA1351" s="325">
        <v>24.0</v>
      </c>
      <c r="AB1351" s="325">
        <v>0.0</v>
      </c>
    </row>
    <row r="1352" ht="15.75" customHeight="1">
      <c r="A1352" s="325">
        <v>1350.0</v>
      </c>
      <c r="B1352" s="325" t="s">
        <v>4073</v>
      </c>
      <c r="C1352" s="325" t="s">
        <v>4072</v>
      </c>
      <c r="D1352" s="325" t="s">
        <v>5184</v>
      </c>
      <c r="E1352" s="325">
        <v>104.0</v>
      </c>
      <c r="F1352" s="325">
        <v>436.0</v>
      </c>
      <c r="G1352" s="325">
        <v>13.8</v>
      </c>
      <c r="H1352" s="325">
        <v>5.7</v>
      </c>
      <c r="I1352" s="325"/>
      <c r="J1352" s="325"/>
      <c r="K1352" s="325">
        <v>0.9</v>
      </c>
      <c r="L1352" s="325">
        <v>18.3</v>
      </c>
      <c r="M1352" s="325">
        <v>15.3</v>
      </c>
      <c r="N1352" s="325">
        <v>3.0</v>
      </c>
      <c r="O1352" s="325">
        <v>0.9</v>
      </c>
      <c r="P1352" s="325">
        <v>17.0</v>
      </c>
      <c r="Q1352" s="325">
        <v>81.0</v>
      </c>
      <c r="R1352" s="325">
        <v>0.94</v>
      </c>
      <c r="S1352" s="325">
        <v>1.34</v>
      </c>
      <c r="T1352" s="325"/>
      <c r="U1352" s="325">
        <v>11.0</v>
      </c>
      <c r="V1352" s="325">
        <v>0.06</v>
      </c>
      <c r="W1352" s="325">
        <v>0.04</v>
      </c>
      <c r="X1352" s="325">
        <v>1.21</v>
      </c>
      <c r="Y1352" s="325">
        <v>1.7</v>
      </c>
      <c r="Z1352" s="325">
        <v>0.0</v>
      </c>
      <c r="AA1352" s="325">
        <v>74.0</v>
      </c>
      <c r="AB1352" s="325">
        <v>4.0</v>
      </c>
    </row>
    <row r="1353" ht="15.75" customHeight="1">
      <c r="A1353" s="325">
        <v>1351.0</v>
      </c>
      <c r="B1353" s="325" t="s">
        <v>4412</v>
      </c>
      <c r="C1353" s="325" t="s">
        <v>4072</v>
      </c>
      <c r="D1353" s="325" t="s">
        <v>5184</v>
      </c>
      <c r="E1353" s="325">
        <v>126.0</v>
      </c>
      <c r="F1353" s="325">
        <v>528.0</v>
      </c>
      <c r="G1353" s="325">
        <v>32.6</v>
      </c>
      <c r="H1353" s="325">
        <v>6.7</v>
      </c>
      <c r="I1353" s="325"/>
      <c r="J1353" s="325"/>
      <c r="K1353" s="325">
        <v>2.3</v>
      </c>
      <c r="L1353" s="325">
        <v>19.8</v>
      </c>
      <c r="M1353" s="325">
        <v>16.7</v>
      </c>
      <c r="N1353" s="325">
        <v>3.1</v>
      </c>
      <c r="O1353" s="325">
        <v>1.0</v>
      </c>
      <c r="P1353" s="325">
        <v>20.0</v>
      </c>
      <c r="Q1353" s="325">
        <v>90.0</v>
      </c>
      <c r="R1353" s="325">
        <v>1.18</v>
      </c>
      <c r="S1353" s="325">
        <v>1.36</v>
      </c>
      <c r="T1353" s="325"/>
      <c r="U1353" s="325">
        <v>43.0</v>
      </c>
      <c r="V1353" s="325">
        <v>0.06</v>
      </c>
      <c r="W1353" s="325">
        <v>0.06</v>
      </c>
      <c r="X1353" s="325">
        <v>1.64</v>
      </c>
      <c r="Y1353" s="325">
        <v>3.81</v>
      </c>
      <c r="Z1353" s="325">
        <v>0.0</v>
      </c>
      <c r="AA1353" s="325">
        <v>160.0</v>
      </c>
      <c r="AB1353" s="325">
        <v>3.0</v>
      </c>
    </row>
    <row r="1354" ht="15.75" customHeight="1">
      <c r="A1354" s="325">
        <v>1352.0</v>
      </c>
      <c r="B1354" s="325" t="s">
        <v>4697</v>
      </c>
      <c r="C1354" s="325" t="s">
        <v>4072</v>
      </c>
      <c r="D1354" s="325" t="s">
        <v>5184</v>
      </c>
      <c r="E1354" s="325">
        <v>107.0</v>
      </c>
      <c r="F1354" s="325">
        <v>447.0</v>
      </c>
      <c r="G1354" s="325">
        <v>55.6</v>
      </c>
      <c r="H1354" s="325">
        <v>7.2</v>
      </c>
      <c r="I1354" s="325"/>
      <c r="J1354" s="325"/>
      <c r="K1354" s="325">
        <v>0.9</v>
      </c>
      <c r="L1354" s="325">
        <v>17.6</v>
      </c>
      <c r="M1354" s="325">
        <v>13.7</v>
      </c>
      <c r="N1354" s="325">
        <v>1.7</v>
      </c>
      <c r="O1354" s="325">
        <v>0.9</v>
      </c>
      <c r="P1354" s="325">
        <v>23.0</v>
      </c>
      <c r="Q1354" s="325">
        <v>98.0</v>
      </c>
      <c r="R1354" s="325">
        <v>1.38</v>
      </c>
      <c r="S1354" s="325">
        <v>1.66</v>
      </c>
      <c r="T1354" s="325"/>
      <c r="U1354" s="325">
        <v>25.0</v>
      </c>
      <c r="V1354" s="325">
        <v>0.06</v>
      </c>
      <c r="W1354" s="325">
        <v>0.08</v>
      </c>
      <c r="X1354" s="325">
        <v>2.09</v>
      </c>
      <c r="Y1354" s="325">
        <v>3.51</v>
      </c>
      <c r="Z1354" s="325">
        <v>0.0</v>
      </c>
      <c r="AA1354" s="325">
        <v>178.0</v>
      </c>
      <c r="AB1354" s="325">
        <v>12.0</v>
      </c>
    </row>
    <row r="1355" ht="15.75" customHeight="1">
      <c r="A1355" s="325">
        <v>1353.0</v>
      </c>
      <c r="B1355" s="325" t="s">
        <v>3564</v>
      </c>
      <c r="C1355" s="325" t="s">
        <v>3563</v>
      </c>
      <c r="D1355" s="325" t="s">
        <v>5184</v>
      </c>
      <c r="E1355" s="325">
        <v>115.0</v>
      </c>
      <c r="F1355" s="325">
        <v>480.0</v>
      </c>
      <c r="G1355" s="325">
        <v>36.2</v>
      </c>
      <c r="H1355" s="325">
        <v>6.1</v>
      </c>
      <c r="I1355" s="325"/>
      <c r="J1355" s="325"/>
      <c r="K1355" s="325">
        <v>1.5</v>
      </c>
      <c r="L1355" s="325">
        <v>19.6</v>
      </c>
      <c r="M1355" s="325">
        <v>19.4</v>
      </c>
      <c r="N1355" s="325">
        <v>0.2</v>
      </c>
      <c r="O1355" s="325">
        <v>0.6</v>
      </c>
      <c r="P1355" s="325">
        <v>13.0</v>
      </c>
      <c r="Q1355" s="325">
        <v>80.0</v>
      </c>
      <c r="R1355" s="325">
        <v>1.19</v>
      </c>
      <c r="S1355" s="325">
        <v>0.97</v>
      </c>
      <c r="T1355" s="325"/>
      <c r="U1355" s="325">
        <v>17.0</v>
      </c>
      <c r="V1355" s="325">
        <v>0.04</v>
      </c>
      <c r="W1355" s="325">
        <v>0.06</v>
      </c>
      <c r="X1355" s="325">
        <v>2.08</v>
      </c>
      <c r="Y1355" s="325">
        <v>2.49</v>
      </c>
      <c r="Z1355" s="325">
        <v>0.0</v>
      </c>
      <c r="AA1355" s="325">
        <v>103.0</v>
      </c>
      <c r="AB1355" s="325">
        <v>1.0</v>
      </c>
    </row>
    <row r="1356" ht="15.75" customHeight="1">
      <c r="A1356" s="325">
        <v>1354.0</v>
      </c>
      <c r="B1356" s="325" t="s">
        <v>4413</v>
      </c>
      <c r="C1356" s="325" t="s">
        <v>3563</v>
      </c>
      <c r="D1356" s="325" t="s">
        <v>5184</v>
      </c>
      <c r="E1356" s="325">
        <v>120.0</v>
      </c>
      <c r="F1356" s="325">
        <v>500.0</v>
      </c>
      <c r="G1356" s="325">
        <v>42.4</v>
      </c>
      <c r="H1356" s="325">
        <v>4.8</v>
      </c>
      <c r="I1356" s="325"/>
      <c r="J1356" s="325"/>
      <c r="K1356" s="325">
        <v>1.6</v>
      </c>
      <c r="L1356" s="325">
        <v>21.2</v>
      </c>
      <c r="M1356" s="325">
        <v>19.9</v>
      </c>
      <c r="N1356" s="325">
        <v>0.8</v>
      </c>
      <c r="O1356" s="325">
        <v>0.8</v>
      </c>
      <c r="P1356" s="325">
        <v>23.0</v>
      </c>
      <c r="Q1356" s="325">
        <v>75.0</v>
      </c>
      <c r="R1356" s="325">
        <v>0.88</v>
      </c>
      <c r="S1356" s="325">
        <v>0.89</v>
      </c>
      <c r="T1356" s="325"/>
      <c r="U1356" s="325">
        <v>12.0</v>
      </c>
      <c r="V1356" s="325">
        <v>0.05</v>
      </c>
      <c r="W1356" s="325">
        <v>0.1</v>
      </c>
      <c r="X1356" s="325">
        <v>1.65</v>
      </c>
      <c r="Y1356" s="325">
        <v>5.04</v>
      </c>
      <c r="Z1356" s="325">
        <v>0.0</v>
      </c>
      <c r="AA1356" s="325">
        <v>358.0</v>
      </c>
      <c r="AB1356" s="325">
        <v>0.0</v>
      </c>
    </row>
    <row r="1357" ht="15.75" customHeight="1">
      <c r="A1357" s="325">
        <v>1355.0</v>
      </c>
      <c r="B1357" s="325" t="s">
        <v>3566</v>
      </c>
      <c r="C1357" s="325" t="s">
        <v>3565</v>
      </c>
      <c r="D1357" s="325" t="s">
        <v>5184</v>
      </c>
      <c r="E1357" s="325">
        <v>167.0</v>
      </c>
      <c r="F1357" s="325">
        <v>700.0</v>
      </c>
      <c r="G1357" s="325">
        <v>53.8</v>
      </c>
      <c r="H1357" s="325">
        <v>7.6</v>
      </c>
      <c r="I1357" s="325"/>
      <c r="J1357" s="325"/>
      <c r="K1357" s="325">
        <v>5.7</v>
      </c>
      <c r="L1357" s="325">
        <v>21.5</v>
      </c>
      <c r="M1357" s="325">
        <v>20.3</v>
      </c>
      <c r="N1357" s="325">
        <v>1.1</v>
      </c>
      <c r="O1357" s="325">
        <v>0.9</v>
      </c>
      <c r="P1357" s="325">
        <v>14.0</v>
      </c>
      <c r="Q1357" s="325">
        <v>89.0</v>
      </c>
      <c r="R1357" s="325">
        <v>1.22</v>
      </c>
      <c r="S1357" s="325">
        <v>1.73</v>
      </c>
      <c r="T1357" s="325"/>
      <c r="U1357" s="325">
        <v>19.0</v>
      </c>
      <c r="V1357" s="325">
        <v>0.08</v>
      </c>
      <c r="W1357" s="325">
        <v>0.12</v>
      </c>
      <c r="X1357" s="325">
        <v>2.21</v>
      </c>
      <c r="Y1357" s="325">
        <v>3.85</v>
      </c>
      <c r="Z1357" s="325">
        <v>6.0</v>
      </c>
      <c r="AA1357" s="325">
        <v>251.0</v>
      </c>
      <c r="AB1357" s="325">
        <v>0.0</v>
      </c>
    </row>
    <row r="1358" ht="15.75" customHeight="1">
      <c r="A1358" s="325">
        <v>1356.0</v>
      </c>
      <c r="B1358" s="325" t="s">
        <v>3821</v>
      </c>
      <c r="C1358" s="325" t="s">
        <v>3565</v>
      </c>
      <c r="D1358" s="325" t="s">
        <v>5184</v>
      </c>
      <c r="E1358" s="325">
        <v>189.0</v>
      </c>
      <c r="F1358" s="325">
        <v>791.0</v>
      </c>
      <c r="G1358" s="325">
        <v>24.3</v>
      </c>
      <c r="H1358" s="325">
        <v>5.5</v>
      </c>
      <c r="I1358" s="325"/>
      <c r="J1358" s="325"/>
      <c r="K1358" s="325">
        <v>6.1</v>
      </c>
      <c r="L1358" s="325">
        <v>27.7</v>
      </c>
      <c r="M1358" s="325">
        <v>27.4</v>
      </c>
      <c r="N1358" s="325">
        <v>0.3</v>
      </c>
      <c r="O1358" s="325">
        <v>0.4</v>
      </c>
      <c r="P1358" s="325">
        <v>10.0</v>
      </c>
      <c r="Q1358" s="325">
        <v>73.0</v>
      </c>
      <c r="R1358" s="325">
        <v>1.05</v>
      </c>
      <c r="S1358" s="325">
        <v>0.85</v>
      </c>
      <c r="T1358" s="325"/>
      <c r="U1358" s="325">
        <v>5.0</v>
      </c>
      <c r="V1358" s="325">
        <v>0.04</v>
      </c>
      <c r="W1358" s="325">
        <v>0.07</v>
      </c>
      <c r="X1358" s="325">
        <v>1.57</v>
      </c>
      <c r="Y1358" s="325">
        <v>0.59</v>
      </c>
      <c r="Z1358" s="325">
        <v>0.0</v>
      </c>
      <c r="AA1358" s="325">
        <v>311.0</v>
      </c>
      <c r="AB1358" s="325">
        <v>0.0</v>
      </c>
    </row>
    <row r="1359" ht="15.75" customHeight="1">
      <c r="A1359" s="325">
        <v>1357.0</v>
      </c>
      <c r="B1359" s="325" t="s">
        <v>4074</v>
      </c>
      <c r="C1359" s="325" t="s">
        <v>3565</v>
      </c>
      <c r="D1359" s="325" t="s">
        <v>5184</v>
      </c>
      <c r="E1359" s="325">
        <v>147.0</v>
      </c>
      <c r="F1359" s="325">
        <v>615.0</v>
      </c>
      <c r="G1359" s="325">
        <v>46.1</v>
      </c>
      <c r="H1359" s="325">
        <v>5.5</v>
      </c>
      <c r="I1359" s="325"/>
      <c r="J1359" s="325"/>
      <c r="K1359" s="325">
        <v>6.0</v>
      </c>
      <c r="L1359" s="325">
        <v>17.9</v>
      </c>
      <c r="M1359" s="325">
        <v>12.8</v>
      </c>
      <c r="N1359" s="325">
        <v>0.3</v>
      </c>
      <c r="O1359" s="325">
        <v>0.6</v>
      </c>
      <c r="P1359" s="325">
        <v>18.0</v>
      </c>
      <c r="Q1359" s="325">
        <v>71.0</v>
      </c>
      <c r="R1359" s="325">
        <v>1.04</v>
      </c>
      <c r="S1359" s="325">
        <v>0.9</v>
      </c>
      <c r="T1359" s="325"/>
      <c r="U1359" s="325">
        <v>12.0</v>
      </c>
      <c r="V1359" s="325">
        <v>0.03</v>
      </c>
      <c r="W1359" s="325">
        <v>0.04</v>
      </c>
      <c r="X1359" s="325">
        <v>1.49</v>
      </c>
      <c r="Y1359" s="325">
        <v>8.67</v>
      </c>
      <c r="Z1359" s="325">
        <v>0.0</v>
      </c>
      <c r="AA1359" s="325">
        <v>26.0</v>
      </c>
      <c r="AB1359" s="325">
        <v>9.0</v>
      </c>
    </row>
    <row r="1360" ht="15.75" customHeight="1">
      <c r="A1360" s="325">
        <v>1358.0</v>
      </c>
      <c r="B1360" s="325" t="s">
        <v>3823</v>
      </c>
      <c r="C1360" s="325" t="s">
        <v>3822</v>
      </c>
      <c r="D1360" s="325" t="s">
        <v>5184</v>
      </c>
      <c r="E1360" s="325">
        <v>130.0</v>
      </c>
      <c r="F1360" s="325">
        <v>543.0</v>
      </c>
      <c r="G1360" s="325">
        <v>55.3</v>
      </c>
      <c r="H1360" s="325">
        <v>6.7</v>
      </c>
      <c r="I1360" s="325"/>
      <c r="J1360" s="325"/>
      <c r="K1360" s="325">
        <v>2.1</v>
      </c>
      <c r="L1360" s="325">
        <v>20.7</v>
      </c>
      <c r="M1360" s="325">
        <v>11.1</v>
      </c>
      <c r="N1360" s="325">
        <v>0.0</v>
      </c>
      <c r="O1360" s="325">
        <v>0.7</v>
      </c>
      <c r="P1360" s="325">
        <v>19.0</v>
      </c>
      <c r="Q1360" s="325">
        <v>82.0</v>
      </c>
      <c r="R1360" s="325">
        <v>1.26</v>
      </c>
      <c r="S1360" s="325">
        <v>1.1</v>
      </c>
      <c r="T1360" s="325"/>
      <c r="U1360" s="325">
        <v>0.0</v>
      </c>
      <c r="V1360" s="325">
        <v>0.02</v>
      </c>
      <c r="W1360" s="325">
        <v>0.03</v>
      </c>
      <c r="X1360" s="325">
        <v>1.77</v>
      </c>
      <c r="Y1360" s="325">
        <v>3.13</v>
      </c>
      <c r="Z1360" s="325">
        <v>0.0</v>
      </c>
      <c r="AA1360" s="325">
        <v>73.0</v>
      </c>
      <c r="AB1360" s="325">
        <v>0.0</v>
      </c>
    </row>
    <row r="1361" ht="15.75" customHeight="1">
      <c r="A1361" s="325">
        <v>1359.0</v>
      </c>
      <c r="B1361" s="325" t="s">
        <v>4414</v>
      </c>
      <c r="C1361" s="325" t="s">
        <v>3822</v>
      </c>
      <c r="D1361" s="325" t="s">
        <v>5184</v>
      </c>
      <c r="E1361" s="325">
        <v>172.0</v>
      </c>
      <c r="F1361" s="325">
        <v>722.0</v>
      </c>
      <c r="G1361" s="325">
        <v>43.8</v>
      </c>
      <c r="H1361" s="325">
        <v>7.5</v>
      </c>
      <c r="I1361" s="325"/>
      <c r="J1361" s="325"/>
      <c r="K1361" s="325">
        <v>7.3</v>
      </c>
      <c r="L1361" s="325">
        <v>18.6</v>
      </c>
      <c r="M1361" s="325">
        <v>18.3</v>
      </c>
      <c r="N1361" s="325">
        <v>0.2</v>
      </c>
      <c r="O1361" s="325">
        <v>0.5</v>
      </c>
      <c r="P1361" s="325">
        <v>12.0</v>
      </c>
      <c r="Q1361" s="325">
        <v>91.0</v>
      </c>
      <c r="R1361" s="325">
        <v>1.38</v>
      </c>
      <c r="S1361" s="325">
        <v>1.26</v>
      </c>
      <c r="T1361" s="325"/>
      <c r="U1361" s="325">
        <v>22.0</v>
      </c>
      <c r="V1361" s="325">
        <v>0.05</v>
      </c>
      <c r="W1361" s="325">
        <v>0.08</v>
      </c>
      <c r="X1361" s="325">
        <v>1.89</v>
      </c>
      <c r="Y1361" s="325">
        <v>3.49</v>
      </c>
      <c r="Z1361" s="325">
        <v>0.0</v>
      </c>
      <c r="AA1361" s="325">
        <v>229.0</v>
      </c>
      <c r="AB1361" s="325">
        <v>0.0</v>
      </c>
    </row>
    <row r="1362" ht="15.75" customHeight="1">
      <c r="A1362" s="325">
        <v>1360.0</v>
      </c>
      <c r="B1362" s="325" t="s">
        <v>4699</v>
      </c>
      <c r="C1362" s="325" t="s">
        <v>4698</v>
      </c>
      <c r="D1362" s="325" t="s">
        <v>5184</v>
      </c>
      <c r="E1362" s="325">
        <v>96.0</v>
      </c>
      <c r="F1362" s="325">
        <v>403.0</v>
      </c>
      <c r="G1362" s="325">
        <v>25.8</v>
      </c>
      <c r="H1362" s="325">
        <v>3.4</v>
      </c>
      <c r="I1362" s="325"/>
      <c r="J1362" s="325"/>
      <c r="K1362" s="325">
        <v>3.1</v>
      </c>
      <c r="L1362" s="325">
        <v>13.5</v>
      </c>
      <c r="M1362" s="325">
        <v>10.2</v>
      </c>
      <c r="N1362" s="325">
        <v>0.1</v>
      </c>
      <c r="O1362" s="325">
        <v>0.4</v>
      </c>
      <c r="P1362" s="325">
        <v>9.0</v>
      </c>
      <c r="Q1362" s="325">
        <v>45.0</v>
      </c>
      <c r="R1362" s="325">
        <v>0.66</v>
      </c>
      <c r="S1362" s="325">
        <v>0.59</v>
      </c>
      <c r="T1362" s="325"/>
      <c r="U1362" s="325">
        <v>1.0</v>
      </c>
      <c r="V1362" s="325">
        <v>0.02</v>
      </c>
      <c r="W1362" s="325">
        <v>0.02</v>
      </c>
      <c r="X1362" s="325">
        <v>0.94</v>
      </c>
      <c r="Y1362" s="325">
        <v>1.6</v>
      </c>
      <c r="Z1362" s="325">
        <v>0.0</v>
      </c>
      <c r="AA1362" s="325">
        <v>183.0</v>
      </c>
      <c r="AB1362" s="325">
        <v>2.0</v>
      </c>
    </row>
    <row r="1363" ht="15.75" customHeight="1">
      <c r="A1363" s="325">
        <v>1361.0</v>
      </c>
      <c r="B1363" s="325" t="s">
        <v>4076</v>
      </c>
      <c r="C1363" s="325" t="s">
        <v>4075</v>
      </c>
      <c r="D1363" s="325" t="s">
        <v>5184</v>
      </c>
      <c r="E1363" s="325">
        <v>134.0</v>
      </c>
      <c r="F1363" s="325">
        <v>560.0</v>
      </c>
      <c r="G1363" s="325">
        <v>45.9</v>
      </c>
      <c r="H1363" s="325">
        <v>7.3</v>
      </c>
      <c r="I1363" s="325"/>
      <c r="J1363" s="325"/>
      <c r="K1363" s="325">
        <v>1.7</v>
      </c>
      <c r="L1363" s="325">
        <v>22.5</v>
      </c>
      <c r="M1363" s="325">
        <v>21.7</v>
      </c>
      <c r="N1363" s="325">
        <v>0.8</v>
      </c>
      <c r="O1363" s="325">
        <v>0.8</v>
      </c>
      <c r="P1363" s="325">
        <v>15.0</v>
      </c>
      <c r="Q1363" s="325">
        <v>84.0</v>
      </c>
      <c r="R1363" s="325">
        <v>0.83</v>
      </c>
      <c r="S1363" s="325">
        <v>0.84</v>
      </c>
      <c r="T1363" s="325"/>
      <c r="U1363" s="325">
        <v>6.0</v>
      </c>
      <c r="V1363" s="325">
        <v>0.05</v>
      </c>
      <c r="W1363" s="325">
        <v>0.14</v>
      </c>
      <c r="X1363" s="325">
        <v>2.76</v>
      </c>
      <c r="Y1363" s="325">
        <v>6.13</v>
      </c>
      <c r="Z1363" s="325">
        <v>0.0</v>
      </c>
      <c r="AA1363" s="325">
        <v>429.0</v>
      </c>
      <c r="AB1363" s="325">
        <v>6.0</v>
      </c>
    </row>
    <row r="1364" ht="15.75" customHeight="1">
      <c r="A1364" s="325">
        <v>1362.0</v>
      </c>
      <c r="B1364" s="325" t="s">
        <v>4700</v>
      </c>
      <c r="C1364" s="325" t="s">
        <v>4075</v>
      </c>
      <c r="D1364" s="325" t="s">
        <v>5184</v>
      </c>
      <c r="E1364" s="325">
        <v>85.0</v>
      </c>
      <c r="F1364" s="325">
        <v>354.0</v>
      </c>
      <c r="G1364" s="325">
        <v>33.7</v>
      </c>
      <c r="H1364" s="325">
        <v>3.8</v>
      </c>
      <c r="I1364" s="325"/>
      <c r="J1364" s="325"/>
      <c r="K1364" s="325">
        <v>0.7</v>
      </c>
      <c r="L1364" s="325">
        <v>15.6</v>
      </c>
      <c r="M1364" s="325">
        <v>15.2</v>
      </c>
      <c r="N1364" s="325">
        <v>0.4</v>
      </c>
      <c r="O1364" s="325">
        <v>0.5</v>
      </c>
      <c r="P1364" s="325">
        <v>12.0</v>
      </c>
      <c r="Q1364" s="325">
        <v>53.0</v>
      </c>
      <c r="R1364" s="325">
        <v>0.76</v>
      </c>
      <c r="S1364" s="325">
        <v>0.78</v>
      </c>
      <c r="T1364" s="325"/>
      <c r="U1364" s="325">
        <v>3.0</v>
      </c>
      <c r="V1364" s="325">
        <v>0.03</v>
      </c>
      <c r="W1364" s="325">
        <v>0.04</v>
      </c>
      <c r="X1364" s="325">
        <v>1.26</v>
      </c>
      <c r="Y1364" s="325">
        <v>8.95</v>
      </c>
      <c r="Z1364" s="325">
        <v>0.0</v>
      </c>
      <c r="AA1364" s="325">
        <v>45.0</v>
      </c>
      <c r="AB1364" s="325">
        <v>9.0</v>
      </c>
    </row>
    <row r="1365" ht="15.75" customHeight="1">
      <c r="A1365" s="325">
        <v>1363.0</v>
      </c>
      <c r="B1365" s="325" t="s">
        <v>3568</v>
      </c>
      <c r="C1365" s="325" t="s">
        <v>3567</v>
      </c>
      <c r="D1365" s="325" t="s">
        <v>5184</v>
      </c>
      <c r="E1365" s="325">
        <v>167.0</v>
      </c>
      <c r="F1365" s="325">
        <v>700.0</v>
      </c>
      <c r="G1365" s="325">
        <v>44.7</v>
      </c>
      <c r="H1365" s="325">
        <v>5.5</v>
      </c>
      <c r="I1365" s="325"/>
      <c r="J1365" s="325"/>
      <c r="K1365" s="325">
        <v>7.5</v>
      </c>
      <c r="L1365" s="325">
        <v>19.3</v>
      </c>
      <c r="M1365" s="325">
        <v>18.8</v>
      </c>
      <c r="N1365" s="325">
        <v>1.0</v>
      </c>
      <c r="O1365" s="325">
        <v>0.7</v>
      </c>
      <c r="P1365" s="325">
        <v>24.0</v>
      </c>
      <c r="Q1365" s="325">
        <v>78.0</v>
      </c>
      <c r="R1365" s="325">
        <v>1.09</v>
      </c>
      <c r="S1365" s="325">
        <v>1.06</v>
      </c>
      <c r="T1365" s="325"/>
      <c r="U1365" s="325">
        <v>42.0</v>
      </c>
      <c r="V1365" s="325">
        <v>0.06</v>
      </c>
      <c r="W1365" s="325">
        <v>0.06</v>
      </c>
      <c r="X1365" s="325">
        <v>1.91</v>
      </c>
      <c r="Y1365" s="325">
        <v>5.28</v>
      </c>
      <c r="Z1365" s="325">
        <v>0.0</v>
      </c>
      <c r="AA1365" s="325">
        <v>702.0</v>
      </c>
      <c r="AB1365" s="325">
        <v>2.0</v>
      </c>
    </row>
    <row r="1366" ht="15.75" customHeight="1">
      <c r="A1366" s="325">
        <v>1364.0</v>
      </c>
      <c r="B1366" s="325" t="s">
        <v>3824</v>
      </c>
      <c r="C1366" s="325" t="s">
        <v>3567</v>
      </c>
      <c r="D1366" s="325" t="s">
        <v>5184</v>
      </c>
      <c r="E1366" s="325">
        <v>114.0</v>
      </c>
      <c r="F1366" s="325">
        <v>475.0</v>
      </c>
      <c r="G1366" s="325">
        <v>25.8</v>
      </c>
      <c r="H1366" s="325">
        <v>7.6</v>
      </c>
      <c r="I1366" s="325"/>
      <c r="J1366" s="325"/>
      <c r="K1366" s="325">
        <v>1.7</v>
      </c>
      <c r="L1366" s="325">
        <v>17.1</v>
      </c>
      <c r="M1366" s="325">
        <v>13.6</v>
      </c>
      <c r="N1366" s="325">
        <v>3.5</v>
      </c>
      <c r="O1366" s="325">
        <v>0.9</v>
      </c>
      <c r="P1366" s="325">
        <v>23.0</v>
      </c>
      <c r="Q1366" s="325">
        <v>100.0</v>
      </c>
      <c r="R1366" s="325">
        <v>1.33</v>
      </c>
      <c r="S1366" s="325">
        <v>1.71</v>
      </c>
      <c r="T1366" s="325"/>
      <c r="U1366" s="325">
        <v>1.0</v>
      </c>
      <c r="V1366" s="325">
        <v>0.07</v>
      </c>
      <c r="W1366" s="325">
        <v>0.05</v>
      </c>
      <c r="X1366" s="325">
        <v>0.66</v>
      </c>
      <c r="Y1366" s="325">
        <v>2.54</v>
      </c>
      <c r="Z1366" s="325">
        <v>0.0</v>
      </c>
      <c r="AA1366" s="325">
        <v>103.0</v>
      </c>
      <c r="AB1366" s="325">
        <v>5.0</v>
      </c>
    </row>
    <row r="1367" ht="15.75" customHeight="1">
      <c r="A1367" s="325">
        <v>1365.0</v>
      </c>
      <c r="B1367" s="325" t="s">
        <v>4077</v>
      </c>
      <c r="C1367" s="325" t="s">
        <v>3567</v>
      </c>
      <c r="D1367" s="325" t="s">
        <v>5184</v>
      </c>
      <c r="E1367" s="325">
        <v>146.0</v>
      </c>
      <c r="F1367" s="325">
        <v>613.0</v>
      </c>
      <c r="G1367" s="325">
        <v>32.6</v>
      </c>
      <c r="H1367" s="325">
        <v>8.0</v>
      </c>
      <c r="I1367" s="325"/>
      <c r="J1367" s="325"/>
      <c r="K1367" s="325">
        <v>3.3</v>
      </c>
      <c r="L1367" s="325">
        <v>20.8</v>
      </c>
      <c r="M1367" s="325">
        <v>18.4</v>
      </c>
      <c r="N1367" s="325">
        <v>2.4</v>
      </c>
      <c r="O1367" s="325">
        <v>0.9</v>
      </c>
      <c r="P1367" s="325">
        <v>21.0</v>
      </c>
      <c r="Q1367" s="325">
        <v>99.0</v>
      </c>
      <c r="R1367" s="325">
        <v>1.38</v>
      </c>
      <c r="S1367" s="325">
        <v>1.64</v>
      </c>
      <c r="T1367" s="325"/>
      <c r="U1367" s="325">
        <v>3.0</v>
      </c>
      <c r="V1367" s="325">
        <v>0.07</v>
      </c>
      <c r="W1367" s="325">
        <v>0.07</v>
      </c>
      <c r="X1367" s="325">
        <v>0.81</v>
      </c>
      <c r="Y1367" s="325">
        <v>2.16</v>
      </c>
      <c r="Z1367" s="325">
        <v>0.0</v>
      </c>
      <c r="AA1367" s="325">
        <v>307.0</v>
      </c>
      <c r="AB1367" s="325">
        <v>6.0</v>
      </c>
    </row>
    <row r="1368" ht="15.75" customHeight="1">
      <c r="A1368" s="325">
        <v>1366.0</v>
      </c>
      <c r="B1368" s="325" t="s">
        <v>4701</v>
      </c>
      <c r="C1368" s="325" t="s">
        <v>3567</v>
      </c>
      <c r="D1368" s="325" t="s">
        <v>5184</v>
      </c>
      <c r="E1368" s="325">
        <v>155.0</v>
      </c>
      <c r="F1368" s="325">
        <v>648.0</v>
      </c>
      <c r="G1368" s="325">
        <v>23.1</v>
      </c>
      <c r="H1368" s="325">
        <v>7.6</v>
      </c>
      <c r="I1368" s="325"/>
      <c r="J1368" s="325"/>
      <c r="K1368" s="325">
        <v>2.1</v>
      </c>
      <c r="L1368" s="325">
        <v>26.1</v>
      </c>
      <c r="M1368" s="325">
        <v>23.0</v>
      </c>
      <c r="N1368" s="325">
        <v>3.2</v>
      </c>
      <c r="O1368" s="325">
        <v>0.9</v>
      </c>
      <c r="P1368" s="325">
        <v>23.0</v>
      </c>
      <c r="Q1368" s="325">
        <v>102.0</v>
      </c>
      <c r="R1368" s="325">
        <v>1.24</v>
      </c>
      <c r="S1368" s="325">
        <v>1.61</v>
      </c>
      <c r="T1368" s="325"/>
      <c r="U1368" s="325">
        <v>1.0</v>
      </c>
      <c r="V1368" s="325">
        <v>0.07</v>
      </c>
      <c r="W1368" s="325">
        <v>0.05</v>
      </c>
      <c r="X1368" s="325">
        <v>0.86</v>
      </c>
      <c r="Y1368" s="325">
        <v>1.63</v>
      </c>
      <c r="Z1368" s="325">
        <v>0.0</v>
      </c>
      <c r="AA1368" s="325">
        <v>227.0</v>
      </c>
      <c r="AB1368" s="325">
        <v>3.0</v>
      </c>
    </row>
    <row r="1369" ht="15.75" customHeight="1">
      <c r="A1369" s="325">
        <v>1367.0</v>
      </c>
      <c r="B1369" s="325" t="s">
        <v>4416</v>
      </c>
      <c r="C1369" s="325" t="s">
        <v>4415</v>
      </c>
      <c r="D1369" s="325" t="s">
        <v>5184</v>
      </c>
      <c r="E1369" s="325">
        <v>151.0</v>
      </c>
      <c r="F1369" s="325">
        <v>630.0</v>
      </c>
      <c r="G1369" s="325">
        <v>43.4</v>
      </c>
      <c r="H1369" s="325">
        <v>6.1</v>
      </c>
      <c r="I1369" s="325"/>
      <c r="J1369" s="325"/>
      <c r="K1369" s="325">
        <v>4.0</v>
      </c>
      <c r="L1369" s="325">
        <v>24.3</v>
      </c>
      <c r="M1369" s="325">
        <v>18.5</v>
      </c>
      <c r="N1369" s="325">
        <v>1.5</v>
      </c>
      <c r="O1369" s="325">
        <v>0.7</v>
      </c>
      <c r="P1369" s="325">
        <v>27.0</v>
      </c>
      <c r="Q1369" s="325">
        <v>82.0</v>
      </c>
      <c r="R1369" s="325">
        <v>0.74</v>
      </c>
      <c r="S1369" s="325">
        <v>1.58</v>
      </c>
      <c r="T1369" s="325"/>
      <c r="U1369" s="325">
        <v>9.0</v>
      </c>
      <c r="V1369" s="325">
        <v>0.17</v>
      </c>
      <c r="W1369" s="325">
        <v>0.12</v>
      </c>
      <c r="X1369" s="325">
        <v>1.46</v>
      </c>
      <c r="Y1369" s="325">
        <v>4.37</v>
      </c>
      <c r="Z1369" s="325">
        <v>0.0</v>
      </c>
      <c r="AA1369" s="325">
        <v>158.0</v>
      </c>
      <c r="AB1369" s="325">
        <v>51.0</v>
      </c>
    </row>
    <row r="1370" ht="15.75" customHeight="1">
      <c r="A1370" s="325">
        <v>1368.0</v>
      </c>
      <c r="B1370" s="325" t="s">
        <v>3570</v>
      </c>
      <c r="C1370" s="325" t="s">
        <v>3569</v>
      </c>
      <c r="D1370" s="325" t="s">
        <v>5184</v>
      </c>
      <c r="E1370" s="325">
        <v>180.0</v>
      </c>
      <c r="F1370" s="325">
        <v>755.0</v>
      </c>
      <c r="G1370" s="325">
        <v>26.4</v>
      </c>
      <c r="H1370" s="325">
        <v>8.8</v>
      </c>
      <c r="I1370" s="325"/>
      <c r="J1370" s="325"/>
      <c r="K1370" s="325">
        <v>3.3</v>
      </c>
      <c r="L1370" s="325">
        <v>29.5</v>
      </c>
      <c r="M1370" s="325">
        <v>29.3</v>
      </c>
      <c r="N1370" s="325">
        <v>0.2</v>
      </c>
      <c r="O1370" s="325">
        <v>1.0</v>
      </c>
      <c r="P1370" s="325">
        <v>15.0</v>
      </c>
      <c r="Q1370" s="325">
        <v>119.0</v>
      </c>
      <c r="R1370" s="325">
        <v>0.83</v>
      </c>
      <c r="S1370" s="325">
        <v>1.24</v>
      </c>
      <c r="T1370" s="325"/>
      <c r="U1370" s="325">
        <v>3.0</v>
      </c>
      <c r="V1370" s="325">
        <v>0.31</v>
      </c>
      <c r="W1370" s="325">
        <v>0.1</v>
      </c>
      <c r="X1370" s="325">
        <v>2.87</v>
      </c>
      <c r="Y1370" s="325">
        <v>1.23</v>
      </c>
      <c r="Z1370" s="325">
        <v>0.0</v>
      </c>
      <c r="AA1370" s="325">
        <v>541.0</v>
      </c>
      <c r="AB1370" s="325">
        <v>99.0</v>
      </c>
    </row>
    <row r="1371" ht="15.75" customHeight="1">
      <c r="A1371" s="325">
        <v>1369.0</v>
      </c>
      <c r="B1371" s="325" t="s">
        <v>4078</v>
      </c>
      <c r="C1371" s="325" t="s">
        <v>3569</v>
      </c>
      <c r="D1371" s="325" t="s">
        <v>5184</v>
      </c>
      <c r="E1371" s="325">
        <v>137.0</v>
      </c>
      <c r="F1371" s="325">
        <v>573.0</v>
      </c>
      <c r="G1371" s="325">
        <v>23.3</v>
      </c>
      <c r="H1371" s="325">
        <v>6.6</v>
      </c>
      <c r="I1371" s="325"/>
      <c r="J1371" s="325"/>
      <c r="K1371" s="325">
        <v>2.6</v>
      </c>
      <c r="L1371" s="325">
        <v>21.1</v>
      </c>
      <c r="M1371" s="325">
        <v>21.0</v>
      </c>
      <c r="N1371" s="325">
        <v>0.1</v>
      </c>
      <c r="O1371" s="325">
        <v>0.8</v>
      </c>
      <c r="P1371" s="325">
        <v>11.0</v>
      </c>
      <c r="Q1371" s="325">
        <v>88.0</v>
      </c>
      <c r="R1371" s="325">
        <v>0.64</v>
      </c>
      <c r="S1371" s="325">
        <v>0.89</v>
      </c>
      <c r="T1371" s="325"/>
      <c r="U1371" s="325">
        <v>1.0</v>
      </c>
      <c r="V1371" s="325">
        <v>0.24</v>
      </c>
      <c r="W1371" s="325">
        <v>0.08</v>
      </c>
      <c r="X1371" s="325">
        <v>1.9</v>
      </c>
      <c r="Y1371" s="325">
        <v>1.07</v>
      </c>
      <c r="Z1371" s="325">
        <v>0.0</v>
      </c>
      <c r="AA1371" s="325">
        <v>592.0</v>
      </c>
      <c r="AB1371" s="325">
        <v>79.0</v>
      </c>
    </row>
    <row r="1372" ht="15.75" customHeight="1">
      <c r="A1372" s="325">
        <v>1370.0</v>
      </c>
      <c r="B1372" s="325" t="s">
        <v>4417</v>
      </c>
      <c r="C1372" s="325" t="s">
        <v>3569</v>
      </c>
      <c r="D1372" s="325" t="s">
        <v>5184</v>
      </c>
      <c r="E1372" s="325">
        <v>176.0</v>
      </c>
      <c r="F1372" s="325">
        <v>735.0</v>
      </c>
      <c r="G1372" s="325">
        <v>20.1</v>
      </c>
      <c r="H1372" s="325">
        <v>6.0</v>
      </c>
      <c r="I1372" s="325"/>
      <c r="J1372" s="325"/>
      <c r="K1372" s="325">
        <v>2.0</v>
      </c>
      <c r="L1372" s="325">
        <v>33.1</v>
      </c>
      <c r="M1372" s="325">
        <v>32.8</v>
      </c>
      <c r="N1372" s="325">
        <v>0.3</v>
      </c>
      <c r="O1372" s="325">
        <v>1.1</v>
      </c>
      <c r="P1372" s="325">
        <v>62.0</v>
      </c>
      <c r="Q1372" s="325">
        <v>99.0</v>
      </c>
      <c r="R1372" s="325">
        <v>0.67</v>
      </c>
      <c r="S1372" s="325">
        <v>1.51</v>
      </c>
      <c r="T1372" s="325"/>
      <c r="U1372" s="325">
        <v>0.0</v>
      </c>
      <c r="V1372" s="325">
        <v>0.18</v>
      </c>
      <c r="W1372" s="325">
        <v>0.1</v>
      </c>
      <c r="X1372" s="325">
        <v>2.3</v>
      </c>
      <c r="Y1372" s="325">
        <v>3.43</v>
      </c>
      <c r="Z1372" s="325">
        <v>0.0</v>
      </c>
      <c r="AA1372" s="325">
        <v>126.0</v>
      </c>
      <c r="AB1372" s="325">
        <v>45.0</v>
      </c>
    </row>
    <row r="1373" ht="15.75" customHeight="1">
      <c r="A1373" s="325">
        <v>1371.0</v>
      </c>
      <c r="B1373" s="325" t="s">
        <v>3572</v>
      </c>
      <c r="C1373" s="325" t="s">
        <v>3571</v>
      </c>
      <c r="D1373" s="325" t="s">
        <v>5184</v>
      </c>
      <c r="E1373" s="325">
        <v>215.0</v>
      </c>
      <c r="F1373" s="325">
        <v>898.0</v>
      </c>
      <c r="G1373" s="325">
        <v>30.5</v>
      </c>
      <c r="H1373" s="325">
        <v>6.9</v>
      </c>
      <c r="I1373" s="325"/>
      <c r="J1373" s="325"/>
      <c r="K1373" s="325">
        <v>10.5</v>
      </c>
      <c r="L1373" s="325">
        <v>22.7</v>
      </c>
      <c r="M1373" s="325">
        <v>22.4</v>
      </c>
      <c r="N1373" s="325">
        <v>0.3</v>
      </c>
      <c r="O1373" s="325">
        <v>0.6</v>
      </c>
      <c r="P1373" s="325">
        <v>11.0</v>
      </c>
      <c r="Q1373" s="325">
        <v>85.0</v>
      </c>
      <c r="R1373" s="325">
        <v>1.33</v>
      </c>
      <c r="S1373" s="325">
        <v>1.27</v>
      </c>
      <c r="T1373" s="325"/>
      <c r="U1373" s="325">
        <v>53.0</v>
      </c>
      <c r="V1373" s="325">
        <v>0.04</v>
      </c>
      <c r="W1373" s="325">
        <v>0.06</v>
      </c>
      <c r="X1373" s="325">
        <v>2.05</v>
      </c>
      <c r="Y1373" s="325">
        <v>2.04</v>
      </c>
      <c r="Z1373" s="325">
        <v>3.0</v>
      </c>
      <c r="AA1373" s="325">
        <v>447.0</v>
      </c>
      <c r="AB1373" s="325">
        <v>1.0</v>
      </c>
    </row>
    <row r="1374" ht="15.75" customHeight="1">
      <c r="A1374" s="325">
        <v>1372.0</v>
      </c>
      <c r="B1374" s="325" t="s">
        <v>3574</v>
      </c>
      <c r="C1374" s="325" t="s">
        <v>3573</v>
      </c>
      <c r="D1374" s="325" t="s">
        <v>5184</v>
      </c>
      <c r="E1374" s="325">
        <v>114.0</v>
      </c>
      <c r="F1374" s="325">
        <v>476.0</v>
      </c>
      <c r="G1374" s="325">
        <v>46.9</v>
      </c>
      <c r="H1374" s="325">
        <v>5.3</v>
      </c>
      <c r="I1374" s="325"/>
      <c r="J1374" s="325"/>
      <c r="K1374" s="325">
        <v>2.8</v>
      </c>
      <c r="L1374" s="325">
        <v>16.9</v>
      </c>
      <c r="M1374" s="325">
        <v>11.1</v>
      </c>
      <c r="N1374" s="325">
        <v>0.3</v>
      </c>
      <c r="O1374" s="325">
        <v>0.4</v>
      </c>
      <c r="P1374" s="325">
        <v>27.0</v>
      </c>
      <c r="Q1374" s="325">
        <v>41.0</v>
      </c>
      <c r="R1374" s="325">
        <v>0.59</v>
      </c>
      <c r="S1374" s="325">
        <v>0.49</v>
      </c>
      <c r="T1374" s="325"/>
      <c r="U1374" s="325">
        <v>76.0</v>
      </c>
      <c r="V1374" s="325">
        <v>0.02</v>
      </c>
      <c r="W1374" s="325">
        <v>0.02</v>
      </c>
      <c r="X1374" s="325">
        <v>0.45</v>
      </c>
      <c r="Y1374" s="325">
        <v>2.64</v>
      </c>
      <c r="Z1374" s="325">
        <v>0.0</v>
      </c>
      <c r="AA1374" s="325">
        <v>114.0</v>
      </c>
      <c r="AB1374" s="325">
        <v>7.0</v>
      </c>
    </row>
    <row r="1375" ht="15.75" customHeight="1">
      <c r="A1375" s="325">
        <v>1373.0</v>
      </c>
      <c r="B1375" s="325" t="s">
        <v>3825</v>
      </c>
      <c r="C1375" s="325" t="s">
        <v>3573</v>
      </c>
      <c r="D1375" s="325" t="s">
        <v>5184</v>
      </c>
      <c r="E1375" s="325">
        <v>115.0</v>
      </c>
      <c r="F1375" s="325">
        <v>482.0</v>
      </c>
      <c r="G1375" s="325">
        <v>52.1</v>
      </c>
      <c r="H1375" s="325">
        <v>5.6</v>
      </c>
      <c r="I1375" s="325"/>
      <c r="J1375" s="325"/>
      <c r="K1375" s="325">
        <v>1.2</v>
      </c>
      <c r="L1375" s="325">
        <v>20.3</v>
      </c>
      <c r="M1375" s="325">
        <v>14.3</v>
      </c>
      <c r="N1375" s="325">
        <v>0.5</v>
      </c>
      <c r="O1375" s="325">
        <v>0.5</v>
      </c>
      <c r="P1375" s="325">
        <v>28.0</v>
      </c>
      <c r="Q1375" s="325">
        <v>50.0</v>
      </c>
      <c r="R1375" s="325">
        <v>0.67</v>
      </c>
      <c r="S1375" s="325">
        <v>0.61</v>
      </c>
      <c r="T1375" s="325"/>
      <c r="U1375" s="325">
        <v>62.0</v>
      </c>
      <c r="V1375" s="325">
        <v>0.04</v>
      </c>
      <c r="W1375" s="325">
        <v>0.04</v>
      </c>
      <c r="X1375" s="325">
        <v>0.61</v>
      </c>
      <c r="Y1375" s="325">
        <v>4.49</v>
      </c>
      <c r="Z1375" s="325">
        <v>0.0</v>
      </c>
      <c r="AA1375" s="325">
        <v>118.0</v>
      </c>
      <c r="AB1375" s="325">
        <v>5.0</v>
      </c>
    </row>
    <row r="1376" ht="15.75" customHeight="1">
      <c r="A1376" s="325">
        <v>1374.0</v>
      </c>
      <c r="B1376" s="325" t="s">
        <v>4079</v>
      </c>
      <c r="C1376" s="325" t="s">
        <v>3573</v>
      </c>
      <c r="D1376" s="325" t="s">
        <v>5184</v>
      </c>
      <c r="E1376" s="325">
        <v>103.0</v>
      </c>
      <c r="F1376" s="325">
        <v>432.0</v>
      </c>
      <c r="G1376" s="325">
        <v>38.8</v>
      </c>
      <c r="H1376" s="325">
        <v>4.4</v>
      </c>
      <c r="I1376" s="325"/>
      <c r="J1376" s="325"/>
      <c r="K1376" s="325">
        <v>1.5</v>
      </c>
      <c r="L1376" s="325">
        <v>17.7</v>
      </c>
      <c r="M1376" s="325">
        <v>15.0</v>
      </c>
      <c r="N1376" s="325">
        <v>0.5</v>
      </c>
      <c r="O1376" s="325">
        <v>0.4</v>
      </c>
      <c r="P1376" s="325">
        <v>18.0</v>
      </c>
      <c r="Q1376" s="325">
        <v>40.0</v>
      </c>
      <c r="R1376" s="325">
        <v>0.53</v>
      </c>
      <c r="S1376" s="325">
        <v>0.47</v>
      </c>
      <c r="T1376" s="325"/>
      <c r="U1376" s="325">
        <v>26.0</v>
      </c>
      <c r="V1376" s="325">
        <v>0.03</v>
      </c>
      <c r="W1376" s="325">
        <v>0.04</v>
      </c>
      <c r="X1376" s="325">
        <v>0.68</v>
      </c>
      <c r="Y1376" s="325">
        <v>4.2</v>
      </c>
      <c r="Z1376" s="325">
        <v>0.0</v>
      </c>
      <c r="AA1376" s="325">
        <v>88.0</v>
      </c>
      <c r="AB1376" s="325">
        <v>3.0</v>
      </c>
    </row>
    <row r="1377" ht="15.75" customHeight="1">
      <c r="A1377" s="325">
        <v>1375.0</v>
      </c>
      <c r="B1377" s="325" t="s">
        <v>4418</v>
      </c>
      <c r="C1377" s="325" t="s">
        <v>3573</v>
      </c>
      <c r="D1377" s="325" t="s">
        <v>5184</v>
      </c>
      <c r="E1377" s="325">
        <v>101.0</v>
      </c>
      <c r="F1377" s="325">
        <v>424.0</v>
      </c>
      <c r="G1377" s="325">
        <v>39.1</v>
      </c>
      <c r="H1377" s="325">
        <v>2.9</v>
      </c>
      <c r="I1377" s="325"/>
      <c r="J1377" s="325"/>
      <c r="K1377" s="325">
        <v>0.4</v>
      </c>
      <c r="L1377" s="325">
        <v>21.2</v>
      </c>
      <c r="M1377" s="325">
        <v>20.1</v>
      </c>
      <c r="N1377" s="325">
        <v>1.1</v>
      </c>
      <c r="O1377" s="325">
        <v>0.5</v>
      </c>
      <c r="P1377" s="325">
        <v>9.0</v>
      </c>
      <c r="Q1377" s="325">
        <v>43.0</v>
      </c>
      <c r="R1377" s="325">
        <v>0.43</v>
      </c>
      <c r="S1377" s="325">
        <v>0.42</v>
      </c>
      <c r="T1377" s="325"/>
      <c r="U1377" s="325">
        <v>22.0</v>
      </c>
      <c r="V1377" s="325">
        <v>0.06</v>
      </c>
      <c r="W1377" s="325">
        <v>0.05</v>
      </c>
      <c r="X1377" s="325">
        <v>1.06</v>
      </c>
      <c r="Y1377" s="325">
        <v>6.35</v>
      </c>
      <c r="Z1377" s="325">
        <v>0.0</v>
      </c>
      <c r="AA1377" s="325">
        <v>70.0</v>
      </c>
      <c r="AB1377" s="325">
        <v>2.0</v>
      </c>
    </row>
    <row r="1378" ht="15.75" customHeight="1">
      <c r="A1378" s="325">
        <v>1376.0</v>
      </c>
      <c r="B1378" s="325" t="s">
        <v>4702</v>
      </c>
      <c r="C1378" s="325" t="s">
        <v>3573</v>
      </c>
      <c r="D1378" s="325" t="s">
        <v>5184</v>
      </c>
      <c r="E1378" s="325">
        <v>127.0</v>
      </c>
      <c r="F1378" s="325">
        <v>530.0</v>
      </c>
      <c r="G1378" s="325">
        <v>38.3</v>
      </c>
      <c r="H1378" s="325">
        <v>4.6</v>
      </c>
      <c r="I1378" s="325"/>
      <c r="J1378" s="325"/>
      <c r="K1378" s="325">
        <v>3.1</v>
      </c>
      <c r="L1378" s="325">
        <v>19.8</v>
      </c>
      <c r="M1378" s="325">
        <v>17.2</v>
      </c>
      <c r="N1378" s="325">
        <v>0.5</v>
      </c>
      <c r="O1378" s="325">
        <v>0.4</v>
      </c>
      <c r="P1378" s="325">
        <v>19.0</v>
      </c>
      <c r="Q1378" s="325">
        <v>43.0</v>
      </c>
      <c r="R1378" s="325">
        <v>0.57</v>
      </c>
      <c r="S1378" s="325">
        <v>0.55</v>
      </c>
      <c r="T1378" s="325"/>
      <c r="U1378" s="325">
        <v>9.0</v>
      </c>
      <c r="V1378" s="325">
        <v>0.04</v>
      </c>
      <c r="W1378" s="325">
        <v>0.04</v>
      </c>
      <c r="X1378" s="325">
        <v>0.78</v>
      </c>
      <c r="Y1378" s="325">
        <v>4.45</v>
      </c>
      <c r="Z1378" s="325">
        <v>0.0</v>
      </c>
      <c r="AA1378" s="325">
        <v>141.0</v>
      </c>
      <c r="AB1378" s="325">
        <v>1.0</v>
      </c>
    </row>
    <row r="1379" ht="15.75" customHeight="1">
      <c r="A1379" s="325">
        <v>1377.0</v>
      </c>
      <c r="B1379" s="325" t="s">
        <v>4081</v>
      </c>
      <c r="C1379" s="325" t="s">
        <v>4080</v>
      </c>
      <c r="D1379" s="325" t="s">
        <v>5184</v>
      </c>
      <c r="E1379" s="325">
        <v>130.0</v>
      </c>
      <c r="F1379" s="325">
        <v>546.0</v>
      </c>
      <c r="G1379" s="325">
        <v>49.6</v>
      </c>
      <c r="H1379" s="325">
        <v>3.3</v>
      </c>
      <c r="I1379" s="325"/>
      <c r="J1379" s="325"/>
      <c r="K1379" s="325">
        <v>2.3</v>
      </c>
      <c r="L1379" s="325">
        <v>24.1</v>
      </c>
      <c r="M1379" s="325">
        <v>22.9</v>
      </c>
      <c r="N1379" s="325">
        <v>1.2</v>
      </c>
      <c r="O1379" s="325">
        <v>0.7</v>
      </c>
      <c r="P1379" s="325">
        <v>15.0</v>
      </c>
      <c r="Q1379" s="325">
        <v>57.0</v>
      </c>
      <c r="R1379" s="325">
        <v>0.5</v>
      </c>
      <c r="S1379" s="325">
        <v>0.63</v>
      </c>
      <c r="T1379" s="325"/>
      <c r="U1379" s="325">
        <v>31.0</v>
      </c>
      <c r="V1379" s="325">
        <v>0.06</v>
      </c>
      <c r="W1379" s="325">
        <v>0.07</v>
      </c>
      <c r="X1379" s="325">
        <v>1.38</v>
      </c>
      <c r="Y1379" s="325">
        <v>8.34</v>
      </c>
      <c r="Z1379" s="325">
        <v>0.0</v>
      </c>
      <c r="AA1379" s="325">
        <v>67.0</v>
      </c>
      <c r="AB1379" s="325">
        <v>1.0</v>
      </c>
    </row>
    <row r="1380" ht="15.75" customHeight="1">
      <c r="A1380" s="325">
        <v>1378.0</v>
      </c>
      <c r="B1380" s="325" t="s">
        <v>3576</v>
      </c>
      <c r="C1380" s="325" t="s">
        <v>3575</v>
      </c>
      <c r="D1380" s="325" t="s">
        <v>5184</v>
      </c>
      <c r="E1380" s="325">
        <v>164.0</v>
      </c>
      <c r="F1380" s="325">
        <v>684.0</v>
      </c>
      <c r="G1380" s="325">
        <v>66.2</v>
      </c>
      <c r="H1380" s="325">
        <v>9.1</v>
      </c>
      <c r="I1380" s="325"/>
      <c r="J1380" s="325"/>
      <c r="K1380" s="325">
        <v>7.9</v>
      </c>
      <c r="L1380" s="325">
        <v>15.1</v>
      </c>
      <c r="M1380" s="325">
        <v>13.8</v>
      </c>
      <c r="N1380" s="325">
        <v>1.4</v>
      </c>
      <c r="O1380" s="325">
        <v>1.1</v>
      </c>
      <c r="P1380" s="325">
        <v>20.0</v>
      </c>
      <c r="Q1380" s="325">
        <v>98.0</v>
      </c>
      <c r="R1380" s="325">
        <v>0.49</v>
      </c>
      <c r="S1380" s="325">
        <v>0.83</v>
      </c>
      <c r="T1380" s="325"/>
      <c r="U1380" s="325">
        <v>48.0</v>
      </c>
      <c r="V1380" s="325">
        <v>0.06</v>
      </c>
      <c r="W1380" s="325">
        <v>0.08</v>
      </c>
      <c r="X1380" s="325">
        <v>1.15</v>
      </c>
      <c r="Y1380" s="325">
        <v>7.2</v>
      </c>
      <c r="Z1380" s="325">
        <v>0.0</v>
      </c>
      <c r="AA1380" s="325">
        <v>246.0</v>
      </c>
      <c r="AB1380" s="325">
        <v>2.0</v>
      </c>
    </row>
    <row r="1381" ht="15.75" customHeight="1">
      <c r="A1381" s="325">
        <v>1379.0</v>
      </c>
      <c r="B1381" s="325" t="s">
        <v>4703</v>
      </c>
      <c r="C1381" s="325" t="s">
        <v>3575</v>
      </c>
      <c r="D1381" s="325" t="s">
        <v>5184</v>
      </c>
      <c r="E1381" s="325">
        <v>180.0</v>
      </c>
      <c r="F1381" s="325">
        <v>753.0</v>
      </c>
      <c r="G1381" s="325">
        <v>66.2</v>
      </c>
      <c r="H1381" s="325">
        <v>11.0</v>
      </c>
      <c r="I1381" s="325"/>
      <c r="J1381" s="325"/>
      <c r="K1381" s="325">
        <v>10.1</v>
      </c>
      <c r="L1381" s="325">
        <v>11.3</v>
      </c>
      <c r="M1381" s="325">
        <v>10.2</v>
      </c>
      <c r="N1381" s="325">
        <v>1.3</v>
      </c>
      <c r="O1381" s="325">
        <v>1.3</v>
      </c>
      <c r="P1381" s="325">
        <v>25.0</v>
      </c>
      <c r="Q1381" s="325">
        <v>143.0</v>
      </c>
      <c r="R1381" s="325">
        <v>0.87</v>
      </c>
      <c r="S1381" s="325">
        <v>0.65</v>
      </c>
      <c r="T1381" s="325"/>
      <c r="U1381" s="325">
        <v>65.0</v>
      </c>
      <c r="V1381" s="325">
        <v>0.06</v>
      </c>
      <c r="W1381" s="325">
        <v>0.08</v>
      </c>
      <c r="X1381" s="325">
        <v>1.66</v>
      </c>
      <c r="Y1381" s="325">
        <v>4.83</v>
      </c>
      <c r="Z1381" s="325">
        <v>0.0</v>
      </c>
      <c r="AA1381" s="325">
        <v>135.0</v>
      </c>
      <c r="AB1381" s="325">
        <v>15.0</v>
      </c>
    </row>
    <row r="1382" ht="15.75" customHeight="1">
      <c r="A1382" s="325">
        <v>1380.0</v>
      </c>
      <c r="B1382" s="325" t="s">
        <v>3577</v>
      </c>
      <c r="C1382" s="325" t="s">
        <v>3421</v>
      </c>
      <c r="D1382" s="325" t="s">
        <v>5184</v>
      </c>
      <c r="E1382" s="325">
        <v>76.0</v>
      </c>
      <c r="F1382" s="325">
        <v>318.0</v>
      </c>
      <c r="G1382" s="325">
        <v>77.9</v>
      </c>
      <c r="H1382" s="325">
        <v>9.2</v>
      </c>
      <c r="I1382" s="325"/>
      <c r="J1382" s="325"/>
      <c r="K1382" s="325">
        <v>1.0</v>
      </c>
      <c r="L1382" s="325">
        <v>7.0</v>
      </c>
      <c r="M1382" s="325">
        <v>6.4</v>
      </c>
      <c r="N1382" s="325">
        <v>0.6</v>
      </c>
      <c r="O1382" s="325">
        <v>1.0</v>
      </c>
      <c r="P1382" s="325">
        <v>22.0</v>
      </c>
      <c r="Q1382" s="325">
        <v>18.0</v>
      </c>
      <c r="R1382" s="325">
        <v>0.08</v>
      </c>
      <c r="S1382" s="325">
        <v>0.84</v>
      </c>
      <c r="T1382" s="325"/>
      <c r="U1382" s="325">
        <v>3.0</v>
      </c>
      <c r="V1382" s="325">
        <v>0.03</v>
      </c>
      <c r="W1382" s="325">
        <v>0.03</v>
      </c>
      <c r="X1382" s="325">
        <v>0.21</v>
      </c>
      <c r="Y1382" s="325">
        <v>8.96</v>
      </c>
      <c r="Z1382" s="325">
        <v>0.0</v>
      </c>
      <c r="AA1382" s="325">
        <v>961.0</v>
      </c>
      <c r="AB1382" s="325">
        <v>19.0</v>
      </c>
    </row>
    <row r="1383" ht="15.75" customHeight="1">
      <c r="A1383" s="325">
        <v>1381.0</v>
      </c>
      <c r="B1383" s="325" t="s">
        <v>4082</v>
      </c>
      <c r="C1383" s="325" t="s">
        <v>3421</v>
      </c>
      <c r="D1383" s="325" t="s">
        <v>5184</v>
      </c>
      <c r="E1383" s="325">
        <v>166.0</v>
      </c>
      <c r="F1383" s="325">
        <v>693.0</v>
      </c>
      <c r="G1383" s="325">
        <v>57.1</v>
      </c>
      <c r="H1383" s="325">
        <v>5.6</v>
      </c>
      <c r="I1383" s="325"/>
      <c r="J1383" s="325"/>
      <c r="K1383" s="325">
        <v>3.3</v>
      </c>
      <c r="L1383" s="325">
        <v>32.0</v>
      </c>
      <c r="M1383" s="325">
        <v>29.4</v>
      </c>
      <c r="N1383" s="325">
        <v>2.6</v>
      </c>
      <c r="O1383" s="325">
        <v>1.0</v>
      </c>
      <c r="P1383" s="325">
        <v>23.0</v>
      </c>
      <c r="Q1383" s="325">
        <v>92.0</v>
      </c>
      <c r="R1383" s="325">
        <v>0.32</v>
      </c>
      <c r="S1383" s="325">
        <v>1.53</v>
      </c>
      <c r="T1383" s="325"/>
      <c r="U1383" s="325">
        <v>50.0</v>
      </c>
      <c r="V1383" s="325">
        <v>0.08</v>
      </c>
      <c r="W1383" s="325">
        <v>0.14</v>
      </c>
      <c r="X1383" s="325">
        <v>1.15</v>
      </c>
      <c r="Y1383" s="325">
        <v>9.8</v>
      </c>
      <c r="Z1383" s="325">
        <v>0.0</v>
      </c>
      <c r="AA1383" s="325">
        <v>291.0</v>
      </c>
      <c r="AB1383" s="325">
        <v>39.0</v>
      </c>
    </row>
    <row r="1384" ht="15.75" customHeight="1">
      <c r="A1384" s="325">
        <v>1382.0</v>
      </c>
      <c r="B1384" s="325" t="s">
        <v>4419</v>
      </c>
      <c r="C1384" s="325" t="s">
        <v>3421</v>
      </c>
      <c r="D1384" s="325" t="s">
        <v>5184</v>
      </c>
      <c r="E1384" s="325">
        <v>105.0</v>
      </c>
      <c r="F1384" s="325">
        <v>438.0</v>
      </c>
      <c r="G1384" s="325">
        <v>70.0</v>
      </c>
      <c r="H1384" s="325">
        <v>9.4</v>
      </c>
      <c r="I1384" s="325"/>
      <c r="J1384" s="325"/>
      <c r="K1384" s="325">
        <v>0.6</v>
      </c>
      <c r="L1384" s="325">
        <v>16.1</v>
      </c>
      <c r="M1384" s="325">
        <v>14.7</v>
      </c>
      <c r="N1384" s="325">
        <v>1.4</v>
      </c>
      <c r="O1384" s="325">
        <v>1.0</v>
      </c>
      <c r="P1384" s="325">
        <v>32.0</v>
      </c>
      <c r="Q1384" s="325">
        <v>76.0</v>
      </c>
      <c r="R1384" s="325">
        <v>0.17</v>
      </c>
      <c r="S1384" s="325">
        <v>0.94</v>
      </c>
      <c r="T1384" s="325"/>
      <c r="U1384" s="325">
        <v>49.0</v>
      </c>
      <c r="V1384" s="325">
        <v>0.05</v>
      </c>
      <c r="W1384" s="325">
        <v>0.08</v>
      </c>
      <c r="X1384" s="325">
        <v>0.86</v>
      </c>
      <c r="Y1384" s="325">
        <v>8.66</v>
      </c>
      <c r="Z1384" s="325">
        <v>0.0</v>
      </c>
      <c r="AA1384" s="325">
        <v>698.0</v>
      </c>
      <c r="AB1384" s="325">
        <v>2.0</v>
      </c>
    </row>
    <row r="1385" ht="15.75" customHeight="1">
      <c r="A1385" s="325">
        <v>1383.0</v>
      </c>
      <c r="B1385" s="325" t="s">
        <v>4704</v>
      </c>
      <c r="C1385" s="325" t="s">
        <v>3421</v>
      </c>
      <c r="D1385" s="325" t="s">
        <v>5184</v>
      </c>
      <c r="E1385" s="325">
        <v>149.0</v>
      </c>
      <c r="F1385" s="325">
        <v>624.0</v>
      </c>
      <c r="G1385" s="325">
        <v>63.4</v>
      </c>
      <c r="H1385" s="325">
        <v>9.6</v>
      </c>
      <c r="I1385" s="325"/>
      <c r="J1385" s="325"/>
      <c r="K1385" s="325">
        <v>6.3</v>
      </c>
      <c r="L1385" s="325">
        <v>15.0</v>
      </c>
      <c r="M1385" s="325">
        <v>13.1</v>
      </c>
      <c r="N1385" s="325">
        <v>1.8</v>
      </c>
      <c r="O1385" s="325">
        <v>1.3</v>
      </c>
      <c r="P1385" s="325">
        <v>54.0</v>
      </c>
      <c r="Q1385" s="325">
        <v>143.0</v>
      </c>
      <c r="R1385" s="325">
        <v>0.54</v>
      </c>
      <c r="S1385" s="325">
        <v>1.36</v>
      </c>
      <c r="T1385" s="325"/>
      <c r="U1385" s="325">
        <v>14.0</v>
      </c>
      <c r="V1385" s="325">
        <v>0.07</v>
      </c>
      <c r="W1385" s="325">
        <v>0.19</v>
      </c>
      <c r="X1385" s="325">
        <v>1.57</v>
      </c>
      <c r="Y1385" s="325">
        <v>8.24</v>
      </c>
      <c r="Z1385" s="325">
        <v>0.0</v>
      </c>
      <c r="AA1385" s="325">
        <v>40.0</v>
      </c>
      <c r="AB1385" s="325">
        <v>3.0</v>
      </c>
    </row>
    <row r="1386" ht="15.75" customHeight="1">
      <c r="A1386" s="325">
        <v>1384.0</v>
      </c>
      <c r="B1386" s="325" t="s">
        <v>4421</v>
      </c>
      <c r="C1386" s="325" t="s">
        <v>4420</v>
      </c>
      <c r="D1386" s="325" t="s">
        <v>5184</v>
      </c>
      <c r="E1386" s="325">
        <v>138.0</v>
      </c>
      <c r="F1386" s="325">
        <v>579.0</v>
      </c>
      <c r="G1386" s="325">
        <v>38.7</v>
      </c>
      <c r="H1386" s="325">
        <v>7.6</v>
      </c>
      <c r="I1386" s="325"/>
      <c r="J1386" s="325"/>
      <c r="K1386" s="325">
        <v>2.3</v>
      </c>
      <c r="L1386" s="325">
        <v>21.7</v>
      </c>
      <c r="M1386" s="325">
        <v>21.1</v>
      </c>
      <c r="N1386" s="325">
        <v>0.6</v>
      </c>
      <c r="O1386" s="325">
        <v>0.6</v>
      </c>
      <c r="P1386" s="325">
        <v>10.0</v>
      </c>
      <c r="Q1386" s="325">
        <v>84.0</v>
      </c>
      <c r="R1386" s="325">
        <v>0.83</v>
      </c>
      <c r="S1386" s="325">
        <v>0.75</v>
      </c>
      <c r="T1386" s="325"/>
      <c r="U1386" s="325">
        <v>4.0</v>
      </c>
      <c r="V1386" s="325">
        <v>0.05</v>
      </c>
      <c r="W1386" s="325">
        <v>0.11</v>
      </c>
      <c r="X1386" s="325">
        <v>2.83</v>
      </c>
      <c r="Y1386" s="325">
        <v>4.45</v>
      </c>
      <c r="Z1386" s="325">
        <v>0.0</v>
      </c>
      <c r="AA1386" s="325">
        <v>430.0</v>
      </c>
      <c r="AB1386" s="325">
        <v>2.0</v>
      </c>
    </row>
    <row r="1387" ht="15.75" customHeight="1">
      <c r="A1387" s="325">
        <v>1385.0</v>
      </c>
      <c r="B1387" s="325" t="s">
        <v>4084</v>
      </c>
      <c r="C1387" s="325" t="s">
        <v>4083</v>
      </c>
      <c r="D1387" s="325" t="s">
        <v>5184</v>
      </c>
      <c r="E1387" s="325">
        <v>161.0</v>
      </c>
      <c r="F1387" s="325">
        <v>674.0</v>
      </c>
      <c r="G1387" s="325">
        <v>35.2</v>
      </c>
      <c r="H1387" s="325">
        <v>7.7</v>
      </c>
      <c r="I1387" s="325"/>
      <c r="J1387" s="325"/>
      <c r="K1387" s="325">
        <v>3.5</v>
      </c>
      <c r="L1387" s="325">
        <v>23.3</v>
      </c>
      <c r="M1387" s="325">
        <v>23.2</v>
      </c>
      <c r="N1387" s="325">
        <v>0.1</v>
      </c>
      <c r="O1387" s="325">
        <v>0.6</v>
      </c>
      <c r="P1387" s="325">
        <v>12.0</v>
      </c>
      <c r="Q1387" s="325">
        <v>94.0</v>
      </c>
      <c r="R1387" s="325">
        <v>0.88</v>
      </c>
      <c r="S1387" s="325">
        <v>0.65</v>
      </c>
      <c r="T1387" s="325"/>
      <c r="U1387" s="325">
        <v>1.0</v>
      </c>
      <c r="V1387" s="325">
        <v>0.29</v>
      </c>
      <c r="W1387" s="325">
        <v>0.09</v>
      </c>
      <c r="X1387" s="325">
        <v>1.9</v>
      </c>
      <c r="Y1387" s="325">
        <v>1.64</v>
      </c>
      <c r="Z1387" s="325">
        <v>0.0</v>
      </c>
      <c r="AA1387" s="325">
        <v>182.0</v>
      </c>
      <c r="AB1387" s="325">
        <v>98.0</v>
      </c>
    </row>
    <row r="1388" ht="15.75" customHeight="1">
      <c r="A1388" s="325">
        <v>1386.0</v>
      </c>
      <c r="B1388" s="325" t="s">
        <v>4423</v>
      </c>
      <c r="C1388" s="325" t="s">
        <v>4422</v>
      </c>
      <c r="D1388" s="325" t="s">
        <v>5184</v>
      </c>
      <c r="E1388" s="325">
        <v>151.0</v>
      </c>
      <c r="F1388" s="325">
        <v>630.0</v>
      </c>
      <c r="G1388" s="325">
        <v>24.2</v>
      </c>
      <c r="H1388" s="325">
        <v>4.3</v>
      </c>
      <c r="I1388" s="325"/>
      <c r="J1388" s="325"/>
      <c r="K1388" s="325">
        <v>1.8</v>
      </c>
      <c r="L1388" s="325">
        <v>28.6</v>
      </c>
      <c r="M1388" s="325">
        <v>28.2</v>
      </c>
      <c r="N1388" s="325">
        <v>0.4</v>
      </c>
      <c r="O1388" s="325">
        <v>0.4</v>
      </c>
      <c r="P1388" s="325">
        <v>4.0</v>
      </c>
      <c r="Q1388" s="325">
        <v>67.0</v>
      </c>
      <c r="R1388" s="325">
        <v>0.66</v>
      </c>
      <c r="S1388" s="325">
        <v>0.96</v>
      </c>
      <c r="T1388" s="325"/>
      <c r="U1388" s="325">
        <v>1.0</v>
      </c>
      <c r="V1388" s="325">
        <v>0.06</v>
      </c>
      <c r="W1388" s="325">
        <v>0.11</v>
      </c>
      <c r="X1388" s="325">
        <v>1.27</v>
      </c>
      <c r="Y1388" s="325">
        <v>3.73</v>
      </c>
      <c r="Z1388" s="325">
        <v>0.0</v>
      </c>
      <c r="AA1388" s="325">
        <v>263.0</v>
      </c>
      <c r="AB1388" s="325">
        <v>0.0</v>
      </c>
    </row>
    <row r="1389" ht="15.75" customHeight="1">
      <c r="A1389" s="325">
        <v>1387.0</v>
      </c>
      <c r="B1389" s="325" t="s">
        <v>4425</v>
      </c>
      <c r="C1389" s="325" t="s">
        <v>4424</v>
      </c>
      <c r="D1389" s="325" t="s">
        <v>5184</v>
      </c>
      <c r="E1389" s="325">
        <v>153.0</v>
      </c>
      <c r="F1389" s="325">
        <v>639.0</v>
      </c>
      <c r="G1389" s="325">
        <v>51.0</v>
      </c>
      <c r="H1389" s="325">
        <v>5.8</v>
      </c>
      <c r="I1389" s="325"/>
      <c r="J1389" s="325"/>
      <c r="K1389" s="325">
        <v>0.7</v>
      </c>
      <c r="L1389" s="325">
        <v>31.4</v>
      </c>
      <c r="M1389" s="325">
        <v>29.7</v>
      </c>
      <c r="N1389" s="325">
        <v>1.7</v>
      </c>
      <c r="O1389" s="325">
        <v>1.0</v>
      </c>
      <c r="P1389" s="325">
        <v>18.0</v>
      </c>
      <c r="Q1389" s="325">
        <v>88.0</v>
      </c>
      <c r="R1389" s="325">
        <v>0.74</v>
      </c>
      <c r="S1389" s="325">
        <v>2.43</v>
      </c>
      <c r="T1389" s="325"/>
      <c r="U1389" s="325">
        <v>25.0</v>
      </c>
      <c r="V1389" s="325">
        <v>0.08</v>
      </c>
      <c r="W1389" s="325">
        <v>0.17</v>
      </c>
      <c r="X1389" s="325">
        <v>1.42</v>
      </c>
      <c r="Y1389" s="325">
        <v>7.96</v>
      </c>
      <c r="Z1389" s="325">
        <v>0.0</v>
      </c>
      <c r="AA1389" s="325">
        <v>25.0</v>
      </c>
      <c r="AB1389" s="325">
        <v>2.0</v>
      </c>
    </row>
    <row r="1390" ht="15.75" customHeight="1">
      <c r="A1390" s="325">
        <v>1388.0</v>
      </c>
      <c r="B1390" s="325" t="s">
        <v>4427</v>
      </c>
      <c r="C1390" s="325" t="s">
        <v>4426</v>
      </c>
      <c r="D1390" s="325" t="s">
        <v>5184</v>
      </c>
      <c r="E1390" s="325">
        <v>102.0</v>
      </c>
      <c r="F1390" s="325">
        <v>427.0</v>
      </c>
      <c r="G1390" s="325">
        <v>77.7</v>
      </c>
      <c r="H1390" s="325">
        <v>5.6</v>
      </c>
      <c r="I1390" s="325"/>
      <c r="J1390" s="325"/>
      <c r="K1390" s="325">
        <v>4.3</v>
      </c>
      <c r="L1390" s="325">
        <v>11.7</v>
      </c>
      <c r="M1390" s="325">
        <v>9.7</v>
      </c>
      <c r="N1390" s="325">
        <v>1.0</v>
      </c>
      <c r="O1390" s="325">
        <v>0.9</v>
      </c>
      <c r="P1390" s="325">
        <v>21.0</v>
      </c>
      <c r="Q1390" s="325">
        <v>81.0</v>
      </c>
      <c r="R1390" s="325">
        <v>0.14</v>
      </c>
      <c r="S1390" s="325">
        <v>1.8</v>
      </c>
      <c r="T1390" s="325"/>
      <c r="U1390" s="325">
        <v>6.0</v>
      </c>
      <c r="V1390" s="325">
        <v>0.03</v>
      </c>
      <c r="W1390" s="325">
        <v>0.07</v>
      </c>
      <c r="X1390" s="325">
        <v>1.3</v>
      </c>
      <c r="Y1390" s="325">
        <v>16.13</v>
      </c>
      <c r="Z1390" s="325">
        <v>0.0</v>
      </c>
      <c r="AA1390" s="325">
        <v>40.0</v>
      </c>
      <c r="AB1390" s="325">
        <v>8.0</v>
      </c>
    </row>
    <row r="1391" ht="15.75" customHeight="1">
      <c r="A1391" s="325">
        <v>1389.0</v>
      </c>
      <c r="B1391" s="325" t="s">
        <v>4705</v>
      </c>
      <c r="C1391" s="325" t="s">
        <v>4426</v>
      </c>
      <c r="D1391" s="325" t="s">
        <v>5184</v>
      </c>
      <c r="E1391" s="325">
        <v>270.0</v>
      </c>
      <c r="F1391" s="325">
        <v>1129.0</v>
      </c>
      <c r="G1391" s="325">
        <v>48.4</v>
      </c>
      <c r="H1391" s="325">
        <v>8.1</v>
      </c>
      <c r="I1391" s="325"/>
      <c r="J1391" s="325"/>
      <c r="K1391" s="325">
        <v>15.9</v>
      </c>
      <c r="L1391" s="325">
        <v>26.0</v>
      </c>
      <c r="M1391" s="325">
        <v>21.8</v>
      </c>
      <c r="N1391" s="325">
        <v>2.1</v>
      </c>
      <c r="O1391" s="325">
        <v>1.0</v>
      </c>
      <c r="P1391" s="325">
        <v>25.0</v>
      </c>
      <c r="Q1391" s="325">
        <v>150.0</v>
      </c>
      <c r="R1391" s="325">
        <v>0.48</v>
      </c>
      <c r="S1391" s="325">
        <v>0.84</v>
      </c>
      <c r="T1391" s="325"/>
      <c r="U1391" s="325">
        <v>4.0</v>
      </c>
      <c r="V1391" s="325">
        <v>0.11</v>
      </c>
      <c r="W1391" s="325">
        <v>0.08</v>
      </c>
      <c r="X1391" s="325">
        <v>1.59</v>
      </c>
      <c r="Y1391" s="325">
        <v>9.5</v>
      </c>
      <c r="Z1391" s="325">
        <v>0.0</v>
      </c>
      <c r="AA1391" s="325">
        <v>128.0</v>
      </c>
      <c r="AB1391" s="325">
        <v>0.0</v>
      </c>
    </row>
    <row r="1392" ht="15.75" customHeight="1">
      <c r="A1392" s="325">
        <v>1390.0</v>
      </c>
      <c r="B1392" s="325" t="s">
        <v>3579</v>
      </c>
      <c r="C1392" s="325" t="s">
        <v>3578</v>
      </c>
      <c r="D1392" s="325" t="s">
        <v>5184</v>
      </c>
      <c r="E1392" s="325">
        <v>202.0</v>
      </c>
      <c r="F1392" s="325">
        <v>844.0</v>
      </c>
      <c r="G1392" s="325">
        <v>38.9</v>
      </c>
      <c r="H1392" s="325">
        <v>6.2</v>
      </c>
      <c r="I1392" s="325"/>
      <c r="J1392" s="325"/>
      <c r="K1392" s="325">
        <v>7.5</v>
      </c>
      <c r="L1392" s="325">
        <v>27.0</v>
      </c>
      <c r="M1392" s="325">
        <v>26.4</v>
      </c>
      <c r="N1392" s="325">
        <v>0.6</v>
      </c>
      <c r="O1392" s="325">
        <v>0.7</v>
      </c>
      <c r="P1392" s="325">
        <v>18.0</v>
      </c>
      <c r="Q1392" s="325">
        <v>80.0</v>
      </c>
      <c r="R1392" s="325">
        <v>0.49</v>
      </c>
      <c r="S1392" s="325">
        <v>0.72</v>
      </c>
      <c r="T1392" s="325"/>
      <c r="U1392" s="325">
        <v>14.0</v>
      </c>
      <c r="V1392" s="325">
        <v>0.06</v>
      </c>
      <c r="W1392" s="325">
        <v>0.06</v>
      </c>
      <c r="X1392" s="325">
        <v>1.63</v>
      </c>
      <c r="Y1392" s="325">
        <v>9.76</v>
      </c>
      <c r="Z1392" s="325">
        <v>0.0</v>
      </c>
      <c r="AA1392" s="325">
        <v>301.0</v>
      </c>
      <c r="AB1392" s="325">
        <v>0.0</v>
      </c>
    </row>
    <row r="1393" ht="15.75" customHeight="1">
      <c r="A1393" s="325">
        <v>1391.0</v>
      </c>
      <c r="B1393" s="325" t="s">
        <v>4428</v>
      </c>
      <c r="C1393" s="325" t="s">
        <v>3578</v>
      </c>
      <c r="D1393" s="325" t="s">
        <v>5184</v>
      </c>
      <c r="E1393" s="325">
        <v>215.0</v>
      </c>
      <c r="F1393" s="325">
        <v>900.0</v>
      </c>
      <c r="G1393" s="325">
        <v>37.4</v>
      </c>
      <c r="H1393" s="325">
        <v>4.8</v>
      </c>
      <c r="I1393" s="325"/>
      <c r="J1393" s="325"/>
      <c r="K1393" s="325">
        <v>9.9</v>
      </c>
      <c r="L1393" s="325">
        <v>26.8</v>
      </c>
      <c r="M1393" s="325">
        <v>26.0</v>
      </c>
      <c r="N1393" s="325">
        <v>0.8</v>
      </c>
      <c r="O1393" s="325">
        <v>0.6</v>
      </c>
      <c r="P1393" s="325">
        <v>18.0</v>
      </c>
      <c r="Q1393" s="325">
        <v>82.0</v>
      </c>
      <c r="R1393" s="325">
        <v>0.49</v>
      </c>
      <c r="S1393" s="325">
        <v>0.5</v>
      </c>
      <c r="T1393" s="325"/>
      <c r="U1393" s="325">
        <v>18.0</v>
      </c>
      <c r="V1393" s="325">
        <v>0.06</v>
      </c>
      <c r="W1393" s="325">
        <v>0.04</v>
      </c>
      <c r="X1393" s="325">
        <v>1.09</v>
      </c>
      <c r="Y1393" s="325">
        <v>10.64</v>
      </c>
      <c r="Z1393" s="325">
        <v>0.0</v>
      </c>
      <c r="AA1393" s="325">
        <v>383.0</v>
      </c>
      <c r="AB1393" s="325">
        <v>1.0</v>
      </c>
    </row>
    <row r="1394" ht="15.75" customHeight="1">
      <c r="A1394" s="325">
        <v>1392.0</v>
      </c>
      <c r="B1394" s="325" t="s">
        <v>4707</v>
      </c>
      <c r="C1394" s="325" t="s">
        <v>4706</v>
      </c>
      <c r="D1394" s="325" t="s">
        <v>5184</v>
      </c>
      <c r="E1394" s="325">
        <v>241.0</v>
      </c>
      <c r="F1394" s="325">
        <v>1010.0</v>
      </c>
      <c r="G1394" s="325">
        <v>34.7</v>
      </c>
      <c r="H1394" s="325">
        <v>6.8</v>
      </c>
      <c r="I1394" s="325"/>
      <c r="J1394" s="325"/>
      <c r="K1394" s="325">
        <v>10.5</v>
      </c>
      <c r="L1394" s="325">
        <v>29.9</v>
      </c>
      <c r="M1394" s="325">
        <v>29.2</v>
      </c>
      <c r="N1394" s="325">
        <v>0.8</v>
      </c>
      <c r="O1394" s="325">
        <v>0.6</v>
      </c>
      <c r="P1394" s="325">
        <v>14.0</v>
      </c>
      <c r="Q1394" s="325">
        <v>49.0</v>
      </c>
      <c r="R1394" s="325">
        <v>0.4</v>
      </c>
      <c r="S1394" s="325">
        <v>1.33</v>
      </c>
      <c r="T1394" s="325"/>
      <c r="U1394" s="325">
        <v>0.0</v>
      </c>
      <c r="V1394" s="325">
        <v>0.1</v>
      </c>
      <c r="W1394" s="325">
        <v>0.08</v>
      </c>
      <c r="X1394" s="325">
        <v>1.19</v>
      </c>
      <c r="Y1394" s="325">
        <v>5.68</v>
      </c>
      <c r="Z1394" s="325">
        <v>0.0</v>
      </c>
      <c r="AA1394" s="325">
        <v>190.0</v>
      </c>
      <c r="AB1394" s="325">
        <v>1.0</v>
      </c>
    </row>
    <row r="1395" ht="15.75" customHeight="1">
      <c r="A1395" s="325">
        <v>1393.0</v>
      </c>
      <c r="B1395" s="325" t="s">
        <v>4086</v>
      </c>
      <c r="C1395" s="325" t="s">
        <v>4085</v>
      </c>
      <c r="D1395" s="325" t="s">
        <v>5184</v>
      </c>
      <c r="E1395" s="325">
        <v>107.0</v>
      </c>
      <c r="F1395" s="325">
        <v>447.0</v>
      </c>
      <c r="G1395" s="325">
        <v>32.2</v>
      </c>
      <c r="H1395" s="325">
        <v>4.1</v>
      </c>
      <c r="I1395" s="325"/>
      <c r="J1395" s="325"/>
      <c r="K1395" s="325">
        <v>1.2</v>
      </c>
      <c r="L1395" s="325">
        <v>20.2</v>
      </c>
      <c r="M1395" s="325">
        <v>17.8</v>
      </c>
      <c r="N1395" s="325">
        <v>2.4</v>
      </c>
      <c r="O1395" s="325">
        <v>0.7</v>
      </c>
      <c r="P1395" s="325">
        <v>24.0</v>
      </c>
      <c r="Q1395" s="325">
        <v>68.0</v>
      </c>
      <c r="R1395" s="325">
        <v>0.52</v>
      </c>
      <c r="S1395" s="325">
        <v>1.0</v>
      </c>
      <c r="T1395" s="325"/>
      <c r="U1395" s="325">
        <v>83.0</v>
      </c>
      <c r="V1395" s="325">
        <v>0.05</v>
      </c>
      <c r="W1395" s="325">
        <v>0.03</v>
      </c>
      <c r="X1395" s="325">
        <v>1.06</v>
      </c>
      <c r="Y1395" s="325">
        <v>3.97</v>
      </c>
      <c r="Z1395" s="325">
        <v>0.0</v>
      </c>
      <c r="AA1395" s="325">
        <v>150.0</v>
      </c>
      <c r="AB1395" s="325">
        <v>24.0</v>
      </c>
    </row>
    <row r="1396" ht="15.75" customHeight="1">
      <c r="A1396" s="325">
        <v>1394.0</v>
      </c>
      <c r="B1396" s="325" t="s">
        <v>4429</v>
      </c>
      <c r="C1396" s="325" t="s">
        <v>4085</v>
      </c>
      <c r="D1396" s="325" t="s">
        <v>5184</v>
      </c>
      <c r="E1396" s="325">
        <v>163.0</v>
      </c>
      <c r="F1396" s="325">
        <v>683.0</v>
      </c>
      <c r="G1396" s="325">
        <v>18.6</v>
      </c>
      <c r="H1396" s="325">
        <v>6.7</v>
      </c>
      <c r="I1396" s="325"/>
      <c r="J1396" s="325"/>
      <c r="K1396" s="325">
        <v>2.2</v>
      </c>
      <c r="L1396" s="325">
        <v>28.5</v>
      </c>
      <c r="M1396" s="325">
        <v>26.2</v>
      </c>
      <c r="N1396" s="325">
        <v>2.3</v>
      </c>
      <c r="O1396" s="325">
        <v>0.7</v>
      </c>
      <c r="P1396" s="325">
        <v>21.0</v>
      </c>
      <c r="Q1396" s="325">
        <v>97.0</v>
      </c>
      <c r="R1396" s="325">
        <v>0.69</v>
      </c>
      <c r="S1396" s="325">
        <v>1.19</v>
      </c>
      <c r="T1396" s="325"/>
      <c r="U1396" s="325">
        <v>0.0</v>
      </c>
      <c r="V1396" s="325">
        <v>0.05</v>
      </c>
      <c r="W1396" s="325">
        <v>0.03</v>
      </c>
      <c r="X1396" s="325">
        <v>1.36</v>
      </c>
      <c r="Y1396" s="325">
        <v>1.88</v>
      </c>
      <c r="Z1396" s="325">
        <v>0.0</v>
      </c>
      <c r="AA1396" s="325">
        <v>68.0</v>
      </c>
      <c r="AB1396" s="325">
        <v>0.0</v>
      </c>
    </row>
    <row r="1397" ht="15.75" customHeight="1">
      <c r="A1397" s="325">
        <v>1395.0</v>
      </c>
      <c r="B1397" s="325" t="s">
        <v>3581</v>
      </c>
      <c r="C1397" s="325" t="s">
        <v>3580</v>
      </c>
      <c r="D1397" s="325" t="s">
        <v>5184</v>
      </c>
      <c r="E1397" s="325">
        <v>319.0</v>
      </c>
      <c r="F1397" s="325">
        <v>1336.0</v>
      </c>
      <c r="G1397" s="325">
        <v>51.2</v>
      </c>
      <c r="H1397" s="325">
        <v>7.5</v>
      </c>
      <c r="I1397" s="325"/>
      <c r="J1397" s="325"/>
      <c r="K1397" s="325">
        <v>28.2</v>
      </c>
      <c r="L1397" s="325">
        <v>11.0</v>
      </c>
      <c r="M1397" s="325">
        <v>9.8</v>
      </c>
      <c r="N1397" s="325">
        <v>1.2</v>
      </c>
      <c r="O1397" s="325">
        <v>0.9</v>
      </c>
      <c r="P1397" s="325">
        <v>16.0</v>
      </c>
      <c r="Q1397" s="325">
        <v>101.0</v>
      </c>
      <c r="R1397" s="325">
        <v>0.26</v>
      </c>
      <c r="S1397" s="325">
        <v>0.59</v>
      </c>
      <c r="T1397" s="325"/>
      <c r="U1397" s="325">
        <v>6.0</v>
      </c>
      <c r="V1397" s="325">
        <v>0.05</v>
      </c>
      <c r="W1397" s="325">
        <v>0.16</v>
      </c>
      <c r="X1397" s="325">
        <v>0.38</v>
      </c>
      <c r="Y1397" s="325">
        <v>8.26</v>
      </c>
      <c r="Z1397" s="325">
        <v>0.0</v>
      </c>
      <c r="AA1397" s="325">
        <v>287.0</v>
      </c>
      <c r="AB1397" s="325">
        <v>0.0</v>
      </c>
    </row>
    <row r="1398" ht="15.75" customHeight="1">
      <c r="A1398" s="325">
        <v>1396.0</v>
      </c>
      <c r="B1398" s="325" t="s">
        <v>4087</v>
      </c>
      <c r="C1398" s="325" t="s">
        <v>3580</v>
      </c>
      <c r="D1398" s="325" t="s">
        <v>5184</v>
      </c>
      <c r="E1398" s="325">
        <v>210.0</v>
      </c>
      <c r="F1398" s="325">
        <v>880.0</v>
      </c>
      <c r="G1398" s="325">
        <v>34.5</v>
      </c>
      <c r="H1398" s="325">
        <v>7.6</v>
      </c>
      <c r="I1398" s="325"/>
      <c r="J1398" s="325"/>
      <c r="K1398" s="325">
        <v>5.3</v>
      </c>
      <c r="L1398" s="325">
        <v>32.1</v>
      </c>
      <c r="M1398" s="325">
        <v>31.7</v>
      </c>
      <c r="N1398" s="325">
        <v>0.4</v>
      </c>
      <c r="O1398" s="325">
        <v>0.6</v>
      </c>
      <c r="P1398" s="325">
        <v>8.0</v>
      </c>
      <c r="Q1398" s="325">
        <v>60.0</v>
      </c>
      <c r="R1398" s="325">
        <v>0.63</v>
      </c>
      <c r="S1398" s="325">
        <v>0.74</v>
      </c>
      <c r="T1398" s="325"/>
      <c r="U1398" s="325">
        <v>1.0</v>
      </c>
      <c r="V1398" s="325">
        <v>0.05</v>
      </c>
      <c r="W1398" s="325">
        <v>0.05</v>
      </c>
      <c r="X1398" s="325">
        <v>0.91</v>
      </c>
      <c r="Y1398" s="325">
        <v>3.49</v>
      </c>
      <c r="Z1398" s="325">
        <v>0.0</v>
      </c>
      <c r="AA1398" s="325">
        <v>88.0</v>
      </c>
      <c r="AB1398" s="325">
        <v>0.0</v>
      </c>
    </row>
    <row r="1399" ht="15.75" customHeight="1">
      <c r="A1399" s="325">
        <v>1397.0</v>
      </c>
      <c r="B1399" s="325" t="s">
        <v>4430</v>
      </c>
      <c r="C1399" s="325" t="s">
        <v>3580</v>
      </c>
      <c r="D1399" s="325" t="s">
        <v>5184</v>
      </c>
      <c r="E1399" s="325">
        <v>195.0</v>
      </c>
      <c r="F1399" s="325">
        <v>816.0</v>
      </c>
      <c r="G1399" s="325">
        <v>40.7</v>
      </c>
      <c r="H1399" s="325">
        <v>8.1</v>
      </c>
      <c r="I1399" s="325"/>
      <c r="J1399" s="325"/>
      <c r="K1399" s="325">
        <v>7.4</v>
      </c>
      <c r="L1399" s="325">
        <v>24.4</v>
      </c>
      <c r="M1399" s="325">
        <v>23.6</v>
      </c>
      <c r="N1399" s="325">
        <v>0.8</v>
      </c>
      <c r="O1399" s="325">
        <v>0.7</v>
      </c>
      <c r="P1399" s="325">
        <v>22.0</v>
      </c>
      <c r="Q1399" s="325">
        <v>102.0</v>
      </c>
      <c r="R1399" s="325">
        <v>0.61</v>
      </c>
      <c r="S1399" s="325">
        <v>1.14</v>
      </c>
      <c r="T1399" s="325"/>
      <c r="U1399" s="325">
        <v>22.0</v>
      </c>
      <c r="V1399" s="325">
        <v>0.09</v>
      </c>
      <c r="W1399" s="325">
        <v>0.14</v>
      </c>
      <c r="X1399" s="325">
        <v>0.96</v>
      </c>
      <c r="Y1399" s="325">
        <v>3.65</v>
      </c>
      <c r="Z1399" s="325">
        <v>0.0</v>
      </c>
      <c r="AA1399" s="325">
        <v>129.0</v>
      </c>
      <c r="AB1399" s="325">
        <v>102.0</v>
      </c>
    </row>
    <row r="1400" ht="15.75" customHeight="1">
      <c r="A1400" s="325">
        <v>1398.0</v>
      </c>
      <c r="B1400" s="325" t="s">
        <v>4708</v>
      </c>
      <c r="C1400" s="325" t="s">
        <v>3580</v>
      </c>
      <c r="D1400" s="325" t="s">
        <v>5184</v>
      </c>
      <c r="E1400" s="325">
        <v>199.0</v>
      </c>
      <c r="F1400" s="325">
        <v>834.0</v>
      </c>
      <c r="G1400" s="325">
        <v>32.9</v>
      </c>
      <c r="H1400" s="325">
        <v>6.5</v>
      </c>
      <c r="I1400" s="325"/>
      <c r="J1400" s="325"/>
      <c r="K1400" s="325">
        <v>8.0</v>
      </c>
      <c r="L1400" s="325">
        <v>25.7</v>
      </c>
      <c r="M1400" s="325">
        <v>24.6</v>
      </c>
      <c r="N1400" s="325">
        <v>0.9</v>
      </c>
      <c r="O1400" s="325">
        <v>0.6</v>
      </c>
      <c r="P1400" s="325">
        <v>22.0</v>
      </c>
      <c r="Q1400" s="325">
        <v>75.0</v>
      </c>
      <c r="R1400" s="325">
        <v>0.49</v>
      </c>
      <c r="S1400" s="325">
        <v>1.17</v>
      </c>
      <c r="T1400" s="325"/>
      <c r="U1400" s="325">
        <v>34.0</v>
      </c>
      <c r="V1400" s="325">
        <v>0.08</v>
      </c>
      <c r="W1400" s="325">
        <v>0.09</v>
      </c>
      <c r="X1400" s="325">
        <v>1.02</v>
      </c>
      <c r="Y1400" s="325">
        <v>6.21</v>
      </c>
      <c r="Z1400" s="325">
        <v>0.0</v>
      </c>
      <c r="AA1400" s="325">
        <v>241.0</v>
      </c>
      <c r="AB1400" s="325">
        <v>1.0</v>
      </c>
    </row>
    <row r="1401" ht="15.75" customHeight="1">
      <c r="A1401" s="325">
        <v>1399.0</v>
      </c>
      <c r="B1401" s="325" t="s">
        <v>4089</v>
      </c>
      <c r="C1401" s="325" t="s">
        <v>4088</v>
      </c>
      <c r="D1401" s="325" t="s">
        <v>5184</v>
      </c>
      <c r="E1401" s="325">
        <v>195.0</v>
      </c>
      <c r="F1401" s="325">
        <v>815.0</v>
      </c>
      <c r="G1401" s="325">
        <v>56.4</v>
      </c>
      <c r="H1401" s="325">
        <v>9.9</v>
      </c>
      <c r="I1401" s="325"/>
      <c r="J1401" s="325"/>
      <c r="K1401" s="325">
        <v>6.9</v>
      </c>
      <c r="L1401" s="325">
        <v>23.4</v>
      </c>
      <c r="M1401" s="325">
        <v>20.2</v>
      </c>
      <c r="N1401" s="325">
        <v>1.7</v>
      </c>
      <c r="O1401" s="325">
        <v>1.2</v>
      </c>
      <c r="P1401" s="325">
        <v>54.0</v>
      </c>
      <c r="Q1401" s="325">
        <v>133.0</v>
      </c>
      <c r="R1401" s="325">
        <v>0.42</v>
      </c>
      <c r="S1401" s="325">
        <v>2.37</v>
      </c>
      <c r="T1401" s="325"/>
      <c r="U1401" s="325">
        <v>21.0</v>
      </c>
      <c r="V1401" s="325">
        <v>0.12</v>
      </c>
      <c r="W1401" s="325">
        <v>0.12</v>
      </c>
      <c r="X1401" s="325">
        <v>0.87</v>
      </c>
      <c r="Y1401" s="325">
        <v>14.58</v>
      </c>
      <c r="Z1401" s="325">
        <v>0.0</v>
      </c>
      <c r="AA1401" s="325">
        <v>561.0</v>
      </c>
      <c r="AB1401" s="325">
        <v>7.0</v>
      </c>
    </row>
    <row r="1402" ht="15.75" customHeight="1">
      <c r="A1402" s="325">
        <v>1400.0</v>
      </c>
      <c r="B1402" s="325" t="s">
        <v>4091</v>
      </c>
      <c r="C1402" s="325" t="s">
        <v>4090</v>
      </c>
      <c r="D1402" s="325" t="s">
        <v>5184</v>
      </c>
      <c r="E1402" s="325">
        <v>202.0</v>
      </c>
      <c r="F1402" s="325">
        <v>846.0</v>
      </c>
      <c r="G1402" s="325">
        <v>39.5</v>
      </c>
      <c r="H1402" s="325">
        <v>6.6</v>
      </c>
      <c r="I1402" s="325"/>
      <c r="J1402" s="325"/>
      <c r="K1402" s="325">
        <v>9.0</v>
      </c>
      <c r="L1402" s="325">
        <v>23.3</v>
      </c>
      <c r="M1402" s="325">
        <v>21.1</v>
      </c>
      <c r="N1402" s="325">
        <v>0.6</v>
      </c>
      <c r="O1402" s="325">
        <v>0.6</v>
      </c>
      <c r="P1402" s="325">
        <v>7.0</v>
      </c>
      <c r="Q1402" s="325">
        <v>75.0</v>
      </c>
      <c r="R1402" s="325">
        <v>0.72</v>
      </c>
      <c r="S1402" s="325">
        <v>1.12</v>
      </c>
      <c r="T1402" s="325"/>
      <c r="U1402" s="325">
        <v>4.0</v>
      </c>
      <c r="V1402" s="325">
        <v>0.06</v>
      </c>
      <c r="W1402" s="325">
        <v>0.06</v>
      </c>
      <c r="X1402" s="325">
        <v>2.54</v>
      </c>
      <c r="Y1402" s="325">
        <v>4.27</v>
      </c>
      <c r="Z1402" s="325">
        <v>0.0</v>
      </c>
      <c r="AA1402" s="325">
        <v>89.0</v>
      </c>
      <c r="AB1402" s="325">
        <v>0.0</v>
      </c>
    </row>
    <row r="1403" ht="15.75" customHeight="1">
      <c r="A1403" s="325">
        <v>1401.0</v>
      </c>
      <c r="B1403" s="325" t="s">
        <v>4431</v>
      </c>
      <c r="C1403" s="325" t="s">
        <v>4090</v>
      </c>
      <c r="D1403" s="325" t="s">
        <v>5184</v>
      </c>
      <c r="E1403" s="325">
        <v>179.0</v>
      </c>
      <c r="F1403" s="325">
        <v>747.0</v>
      </c>
      <c r="G1403" s="325">
        <v>23.0</v>
      </c>
      <c r="H1403" s="325">
        <v>6.7</v>
      </c>
      <c r="I1403" s="325"/>
      <c r="J1403" s="325"/>
      <c r="K1403" s="325">
        <v>4.7</v>
      </c>
      <c r="L1403" s="325">
        <v>27.3</v>
      </c>
      <c r="M1403" s="325">
        <v>23.9</v>
      </c>
      <c r="N1403" s="325">
        <v>3.4</v>
      </c>
      <c r="O1403" s="325">
        <v>0.8</v>
      </c>
      <c r="P1403" s="325">
        <v>26.0</v>
      </c>
      <c r="Q1403" s="325">
        <v>98.0</v>
      </c>
      <c r="R1403" s="325">
        <v>0.86</v>
      </c>
      <c r="S1403" s="325">
        <v>1.33</v>
      </c>
      <c r="T1403" s="325"/>
      <c r="U1403" s="325">
        <v>16.0</v>
      </c>
      <c r="V1403" s="325">
        <v>0.06</v>
      </c>
      <c r="W1403" s="325">
        <v>0.04</v>
      </c>
      <c r="X1403" s="325">
        <v>1.53</v>
      </c>
      <c r="Y1403" s="325">
        <v>4.07</v>
      </c>
      <c r="Z1403" s="325">
        <v>0.0</v>
      </c>
      <c r="AA1403" s="325">
        <v>444.0</v>
      </c>
      <c r="AB1403" s="325">
        <v>1.0</v>
      </c>
    </row>
    <row r="1404" ht="15.75" customHeight="1">
      <c r="A1404" s="325">
        <v>1402.0</v>
      </c>
      <c r="B1404" s="325" t="s">
        <v>4093</v>
      </c>
      <c r="C1404" s="325" t="s">
        <v>4092</v>
      </c>
      <c r="D1404" s="325" t="s">
        <v>5184</v>
      </c>
      <c r="E1404" s="325">
        <v>222.0</v>
      </c>
      <c r="F1404" s="325">
        <v>928.0</v>
      </c>
      <c r="G1404" s="325">
        <v>54.3</v>
      </c>
      <c r="H1404" s="325">
        <v>9.3</v>
      </c>
      <c r="I1404" s="325"/>
      <c r="J1404" s="325"/>
      <c r="K1404" s="325">
        <v>14.1</v>
      </c>
      <c r="L1404" s="325">
        <v>14.3</v>
      </c>
      <c r="M1404" s="325">
        <v>13.6</v>
      </c>
      <c r="N1404" s="325">
        <v>0.7</v>
      </c>
      <c r="O1404" s="325">
        <v>0.9</v>
      </c>
      <c r="P1404" s="325">
        <v>20.0</v>
      </c>
      <c r="Q1404" s="325">
        <v>84.0</v>
      </c>
      <c r="R1404" s="325">
        <v>0.55</v>
      </c>
      <c r="S1404" s="325">
        <v>1.13</v>
      </c>
      <c r="T1404" s="325"/>
      <c r="U1404" s="325">
        <v>15.0</v>
      </c>
      <c r="V1404" s="325">
        <v>0.07</v>
      </c>
      <c r="W1404" s="325">
        <v>0.11</v>
      </c>
      <c r="X1404" s="325">
        <v>0.87</v>
      </c>
      <c r="Y1404" s="325">
        <v>4.86</v>
      </c>
      <c r="Z1404" s="325">
        <v>0.0</v>
      </c>
      <c r="AA1404" s="325">
        <v>398.0</v>
      </c>
      <c r="AB1404" s="325">
        <v>0.0</v>
      </c>
    </row>
    <row r="1405" ht="15.75" customHeight="1">
      <c r="A1405" s="325">
        <v>1403.0</v>
      </c>
      <c r="B1405" s="325" t="s">
        <v>4433</v>
      </c>
      <c r="C1405" s="325" t="s">
        <v>4432</v>
      </c>
      <c r="D1405" s="325" t="s">
        <v>5184</v>
      </c>
      <c r="E1405" s="325">
        <v>168.0</v>
      </c>
      <c r="F1405" s="325">
        <v>704.0</v>
      </c>
      <c r="G1405" s="325">
        <v>38.0</v>
      </c>
      <c r="H1405" s="325">
        <v>6.3</v>
      </c>
      <c r="I1405" s="325"/>
      <c r="J1405" s="325"/>
      <c r="K1405" s="325">
        <v>3.8</v>
      </c>
      <c r="L1405" s="325">
        <v>26.3</v>
      </c>
      <c r="M1405" s="325">
        <v>25.8</v>
      </c>
      <c r="N1405" s="325">
        <v>0.5</v>
      </c>
      <c r="O1405" s="325">
        <v>0.7</v>
      </c>
      <c r="P1405" s="325">
        <v>25.0</v>
      </c>
      <c r="Q1405" s="325">
        <v>104.0</v>
      </c>
      <c r="R1405" s="325">
        <v>0.63</v>
      </c>
      <c r="S1405" s="325">
        <v>1.13</v>
      </c>
      <c r="T1405" s="325"/>
      <c r="U1405" s="325">
        <v>6.0</v>
      </c>
      <c r="V1405" s="325">
        <v>0.04</v>
      </c>
      <c r="W1405" s="325">
        <v>0.05</v>
      </c>
      <c r="X1405" s="325">
        <v>0.96</v>
      </c>
      <c r="Y1405" s="325">
        <v>9.28</v>
      </c>
      <c r="Z1405" s="325">
        <v>0.0</v>
      </c>
      <c r="AA1405" s="325">
        <v>266.0</v>
      </c>
      <c r="AB1405" s="325">
        <v>8.0</v>
      </c>
    </row>
    <row r="1406" ht="15.75" customHeight="1">
      <c r="A1406" s="325">
        <v>1404.0</v>
      </c>
      <c r="B1406" s="325" t="s">
        <v>4710</v>
      </c>
      <c r="C1406" s="325" t="s">
        <v>4709</v>
      </c>
      <c r="D1406" s="325" t="s">
        <v>5184</v>
      </c>
      <c r="E1406" s="325">
        <v>168.0</v>
      </c>
      <c r="F1406" s="325">
        <v>704.0</v>
      </c>
      <c r="G1406" s="325">
        <v>64.5</v>
      </c>
      <c r="H1406" s="325">
        <v>10.5</v>
      </c>
      <c r="I1406" s="325"/>
      <c r="J1406" s="325"/>
      <c r="K1406" s="325">
        <v>8.8</v>
      </c>
      <c r="L1406" s="325">
        <v>13.4</v>
      </c>
      <c r="M1406" s="325">
        <v>12.6</v>
      </c>
      <c r="N1406" s="325">
        <v>0.7</v>
      </c>
      <c r="O1406" s="325">
        <v>1.1</v>
      </c>
      <c r="P1406" s="325">
        <v>42.0</v>
      </c>
      <c r="Q1406" s="325">
        <v>119.0</v>
      </c>
      <c r="R1406" s="325">
        <v>0.81</v>
      </c>
      <c r="S1406" s="325">
        <v>1.55</v>
      </c>
      <c r="T1406" s="325"/>
      <c r="U1406" s="325">
        <v>30.0</v>
      </c>
      <c r="V1406" s="325">
        <v>0.09</v>
      </c>
      <c r="W1406" s="325">
        <v>0.22</v>
      </c>
      <c r="X1406" s="325">
        <v>1.28</v>
      </c>
      <c r="Y1406" s="325">
        <v>6.67</v>
      </c>
      <c r="Z1406" s="325">
        <v>0.0</v>
      </c>
      <c r="AA1406" s="325">
        <v>90.0</v>
      </c>
      <c r="AB1406" s="325">
        <v>8.0</v>
      </c>
    </row>
    <row r="1407" ht="15.75" customHeight="1">
      <c r="A1407" s="325">
        <v>1405.0</v>
      </c>
      <c r="B1407" s="325" t="s">
        <v>3827</v>
      </c>
      <c r="C1407" s="325" t="s">
        <v>3826</v>
      </c>
      <c r="D1407" s="325" t="s">
        <v>5184</v>
      </c>
      <c r="E1407" s="325">
        <v>193.0</v>
      </c>
      <c r="F1407" s="325">
        <v>808.0</v>
      </c>
      <c r="G1407" s="325">
        <v>61.6</v>
      </c>
      <c r="H1407" s="325">
        <v>12.2</v>
      </c>
      <c r="I1407" s="325"/>
      <c r="J1407" s="325"/>
      <c r="K1407" s="325">
        <v>9.9</v>
      </c>
      <c r="L1407" s="325">
        <v>14.3</v>
      </c>
      <c r="M1407" s="325">
        <v>1.9</v>
      </c>
      <c r="N1407" s="325">
        <v>1.4</v>
      </c>
      <c r="O1407" s="325">
        <v>1.6</v>
      </c>
      <c r="P1407" s="325">
        <v>122.0</v>
      </c>
      <c r="Q1407" s="325">
        <v>152.0</v>
      </c>
      <c r="R1407" s="325">
        <v>0.68</v>
      </c>
      <c r="S1407" s="325">
        <v>0.85</v>
      </c>
      <c r="T1407" s="325"/>
      <c r="U1407" s="325">
        <v>56.0</v>
      </c>
      <c r="V1407" s="325">
        <v>0.06</v>
      </c>
      <c r="W1407" s="325">
        <v>0.08</v>
      </c>
      <c r="X1407" s="325">
        <v>2.03</v>
      </c>
      <c r="Y1407" s="325">
        <v>4.9</v>
      </c>
      <c r="Z1407" s="325">
        <v>0.0</v>
      </c>
      <c r="AA1407" s="325">
        <v>226.0</v>
      </c>
      <c r="AB1407" s="325">
        <v>56.0</v>
      </c>
    </row>
    <row r="1408" ht="15.75" customHeight="1">
      <c r="A1408" s="325">
        <v>1406.0</v>
      </c>
      <c r="B1408" s="325" t="s">
        <v>4712</v>
      </c>
      <c r="C1408" s="325" t="s">
        <v>4711</v>
      </c>
      <c r="D1408" s="325" t="s">
        <v>5184</v>
      </c>
      <c r="E1408" s="325">
        <v>111.0</v>
      </c>
      <c r="F1408" s="325">
        <v>464.0</v>
      </c>
      <c r="G1408" s="325">
        <v>59.7</v>
      </c>
      <c r="H1408" s="325">
        <v>6.3</v>
      </c>
      <c r="I1408" s="325"/>
      <c r="J1408" s="325"/>
      <c r="K1408" s="325">
        <v>1.8</v>
      </c>
      <c r="L1408" s="325">
        <v>17.2</v>
      </c>
      <c r="M1408" s="325">
        <v>11.6</v>
      </c>
      <c r="N1408" s="325">
        <v>0.4</v>
      </c>
      <c r="O1408" s="325">
        <v>0.6</v>
      </c>
      <c r="P1408" s="325">
        <v>24.0</v>
      </c>
      <c r="Q1408" s="325">
        <v>79.0</v>
      </c>
      <c r="R1408" s="325">
        <v>0.7</v>
      </c>
      <c r="S1408" s="325">
        <v>0.53</v>
      </c>
      <c r="T1408" s="325"/>
      <c r="U1408" s="325">
        <v>34.0</v>
      </c>
      <c r="V1408" s="325">
        <v>0.23</v>
      </c>
      <c r="W1408" s="325">
        <v>0.08</v>
      </c>
      <c r="X1408" s="325">
        <v>1.39</v>
      </c>
      <c r="Y1408" s="325">
        <v>4.0</v>
      </c>
      <c r="Z1408" s="325">
        <v>0.0</v>
      </c>
      <c r="AA1408" s="325">
        <v>131.0</v>
      </c>
      <c r="AB1408" s="325">
        <v>83.0</v>
      </c>
    </row>
    <row r="1409" ht="15.75" customHeight="1">
      <c r="A1409" s="325">
        <v>1407.0</v>
      </c>
      <c r="B1409" s="325" t="s">
        <v>4435</v>
      </c>
      <c r="C1409" s="325" t="s">
        <v>4434</v>
      </c>
      <c r="D1409" s="325" t="s">
        <v>5184</v>
      </c>
      <c r="E1409" s="325">
        <v>178.0</v>
      </c>
      <c r="F1409" s="325">
        <v>743.0</v>
      </c>
      <c r="G1409" s="325">
        <v>48.0</v>
      </c>
      <c r="H1409" s="325">
        <v>6.7</v>
      </c>
      <c r="I1409" s="325"/>
      <c r="J1409" s="325"/>
      <c r="K1409" s="325">
        <v>8.0</v>
      </c>
      <c r="L1409" s="325">
        <v>19.5</v>
      </c>
      <c r="M1409" s="325">
        <v>18.7</v>
      </c>
      <c r="N1409" s="325">
        <v>0.8</v>
      </c>
      <c r="O1409" s="325">
        <v>0.6</v>
      </c>
      <c r="P1409" s="325">
        <v>10.0</v>
      </c>
      <c r="Q1409" s="325">
        <v>84.0</v>
      </c>
      <c r="R1409" s="325">
        <v>0.76</v>
      </c>
      <c r="S1409" s="325">
        <v>0.53</v>
      </c>
      <c r="T1409" s="325"/>
      <c r="U1409" s="325">
        <v>3.0</v>
      </c>
      <c r="V1409" s="325">
        <v>0.27</v>
      </c>
      <c r="W1409" s="325">
        <v>0.1</v>
      </c>
      <c r="X1409" s="325">
        <v>1.94</v>
      </c>
      <c r="Y1409" s="325">
        <v>5.85</v>
      </c>
      <c r="Z1409" s="325">
        <v>0.0</v>
      </c>
      <c r="AA1409" s="325">
        <v>263.0</v>
      </c>
      <c r="AB1409" s="325">
        <v>86.0</v>
      </c>
    </row>
    <row r="1410" ht="15.75" customHeight="1">
      <c r="A1410" s="325">
        <v>1408.0</v>
      </c>
      <c r="B1410" s="325" t="s">
        <v>4095</v>
      </c>
      <c r="C1410" s="325" t="s">
        <v>4094</v>
      </c>
      <c r="D1410" s="325" t="s">
        <v>5184</v>
      </c>
      <c r="E1410" s="325">
        <v>100.0</v>
      </c>
      <c r="F1410" s="325">
        <v>417.0</v>
      </c>
      <c r="G1410" s="325">
        <v>36.8</v>
      </c>
      <c r="H1410" s="325">
        <v>3.8</v>
      </c>
      <c r="I1410" s="325"/>
      <c r="J1410" s="325"/>
      <c r="K1410" s="325">
        <v>0.7</v>
      </c>
      <c r="L1410" s="325">
        <v>19.1</v>
      </c>
      <c r="M1410" s="325">
        <v>18.5</v>
      </c>
      <c r="N1410" s="325">
        <v>0.5</v>
      </c>
      <c r="O1410" s="325">
        <v>0.5</v>
      </c>
      <c r="P1410" s="325">
        <v>8.0</v>
      </c>
      <c r="Q1410" s="325">
        <v>55.0</v>
      </c>
      <c r="R1410" s="325">
        <v>0.72</v>
      </c>
      <c r="S1410" s="325">
        <v>0.65</v>
      </c>
      <c r="T1410" s="325"/>
      <c r="U1410" s="325">
        <v>3.0</v>
      </c>
      <c r="V1410" s="325">
        <v>0.04</v>
      </c>
      <c r="W1410" s="325">
        <v>0.04</v>
      </c>
      <c r="X1410" s="325">
        <v>1.38</v>
      </c>
      <c r="Y1410" s="325">
        <v>4.51</v>
      </c>
      <c r="Z1410" s="325">
        <v>0.0</v>
      </c>
      <c r="AA1410" s="325">
        <v>161.0</v>
      </c>
      <c r="AB1410" s="325">
        <v>0.0</v>
      </c>
    </row>
    <row r="1411" ht="15.75" customHeight="1">
      <c r="A1411" s="325">
        <v>1409.0</v>
      </c>
      <c r="B1411" s="325" t="s">
        <v>4714</v>
      </c>
      <c r="C1411" s="325" t="s">
        <v>4713</v>
      </c>
      <c r="D1411" s="325" t="s">
        <v>5184</v>
      </c>
      <c r="E1411" s="325">
        <v>171.0</v>
      </c>
      <c r="F1411" s="325">
        <v>716.0</v>
      </c>
      <c r="G1411" s="325">
        <v>20.7</v>
      </c>
      <c r="H1411" s="325">
        <v>10.9</v>
      </c>
      <c r="I1411" s="325"/>
      <c r="J1411" s="325"/>
      <c r="K1411" s="325">
        <v>6.4</v>
      </c>
      <c r="L1411" s="325">
        <v>17.8</v>
      </c>
      <c r="M1411" s="325">
        <v>12.1</v>
      </c>
      <c r="N1411" s="325">
        <v>5.7</v>
      </c>
      <c r="O1411" s="325">
        <v>1.3</v>
      </c>
      <c r="P1411" s="325">
        <v>36.0</v>
      </c>
      <c r="Q1411" s="325">
        <v>116.0</v>
      </c>
      <c r="R1411" s="325">
        <v>1.32</v>
      </c>
      <c r="S1411" s="325">
        <v>2.14</v>
      </c>
      <c r="T1411" s="325"/>
      <c r="U1411" s="325">
        <v>0.0</v>
      </c>
      <c r="V1411" s="325">
        <v>0.05</v>
      </c>
      <c r="W1411" s="325">
        <v>0.03</v>
      </c>
      <c r="X1411" s="325">
        <v>1.41</v>
      </c>
      <c r="Y1411" s="325">
        <v>1.72</v>
      </c>
      <c r="Z1411" s="325">
        <v>0.0</v>
      </c>
      <c r="AA1411" s="325">
        <v>222.0</v>
      </c>
      <c r="AB1411" s="325">
        <v>0.0</v>
      </c>
    </row>
    <row r="1412" ht="15.75" customHeight="1">
      <c r="A1412" s="325">
        <v>1410.0</v>
      </c>
      <c r="B1412" s="325" t="s">
        <v>4716</v>
      </c>
      <c r="C1412" s="325" t="s">
        <v>4715</v>
      </c>
      <c r="D1412" s="325" t="s">
        <v>5184</v>
      </c>
      <c r="E1412" s="325">
        <v>156.0</v>
      </c>
      <c r="F1412" s="325">
        <v>651.0</v>
      </c>
      <c r="G1412" s="325">
        <v>45.2</v>
      </c>
      <c r="H1412" s="325">
        <v>4.6</v>
      </c>
      <c r="I1412" s="325"/>
      <c r="J1412" s="325"/>
      <c r="K1412" s="325">
        <v>4.3</v>
      </c>
      <c r="L1412" s="325">
        <v>24.4</v>
      </c>
      <c r="M1412" s="325">
        <v>23.4</v>
      </c>
      <c r="N1412" s="325">
        <v>1.0</v>
      </c>
      <c r="O1412" s="325">
        <v>1.0</v>
      </c>
      <c r="P1412" s="325">
        <v>13.0</v>
      </c>
      <c r="Q1412" s="325">
        <v>69.0</v>
      </c>
      <c r="R1412" s="325">
        <v>0.86</v>
      </c>
      <c r="S1412" s="325">
        <v>0.99</v>
      </c>
      <c r="T1412" s="325"/>
      <c r="U1412" s="325">
        <v>3.0</v>
      </c>
      <c r="V1412" s="325">
        <v>0.06</v>
      </c>
      <c r="W1412" s="325">
        <v>0.07</v>
      </c>
      <c r="X1412" s="325">
        <v>1.75</v>
      </c>
      <c r="Y1412" s="325">
        <v>6.7</v>
      </c>
      <c r="Z1412" s="325">
        <v>0.0</v>
      </c>
      <c r="AA1412" s="325">
        <v>172.0</v>
      </c>
      <c r="AB1412" s="325">
        <v>0.0</v>
      </c>
    </row>
    <row r="1413" ht="15.75" customHeight="1">
      <c r="A1413" s="325">
        <v>1411.0</v>
      </c>
      <c r="B1413" s="325" t="s">
        <v>3583</v>
      </c>
      <c r="C1413" s="325" t="s">
        <v>3582</v>
      </c>
      <c r="D1413" s="325" t="s">
        <v>5184</v>
      </c>
      <c r="E1413" s="325">
        <v>181.0</v>
      </c>
      <c r="F1413" s="325">
        <v>758.0</v>
      </c>
      <c r="G1413" s="325">
        <v>26.4</v>
      </c>
      <c r="H1413" s="325">
        <v>6.5</v>
      </c>
      <c r="I1413" s="325"/>
      <c r="J1413" s="325"/>
      <c r="K1413" s="325">
        <v>1.4</v>
      </c>
      <c r="L1413" s="325">
        <v>35.6</v>
      </c>
      <c r="M1413" s="325">
        <v>34.4</v>
      </c>
      <c r="N1413" s="325">
        <v>0.7</v>
      </c>
      <c r="O1413" s="325">
        <v>0.6</v>
      </c>
      <c r="P1413" s="325">
        <v>18.0</v>
      </c>
      <c r="Q1413" s="325">
        <v>92.0</v>
      </c>
      <c r="R1413" s="325">
        <v>0.86</v>
      </c>
      <c r="S1413" s="325">
        <v>2.26</v>
      </c>
      <c r="T1413" s="325"/>
      <c r="U1413" s="325">
        <v>15.0</v>
      </c>
      <c r="V1413" s="325">
        <v>0.07</v>
      </c>
      <c r="W1413" s="325">
        <v>0.06</v>
      </c>
      <c r="X1413" s="325">
        <v>1.64</v>
      </c>
      <c r="Y1413" s="325">
        <v>2.54</v>
      </c>
      <c r="Z1413" s="325">
        <v>0.0</v>
      </c>
      <c r="AA1413" s="325">
        <v>402.0</v>
      </c>
      <c r="AB1413" s="325">
        <v>0.0</v>
      </c>
    </row>
    <row r="1414" ht="15.75" customHeight="1">
      <c r="A1414" s="325">
        <v>1412.0</v>
      </c>
      <c r="B1414" s="325" t="s">
        <v>4096</v>
      </c>
      <c r="C1414" s="325" t="s">
        <v>3582</v>
      </c>
      <c r="D1414" s="325" t="s">
        <v>5184</v>
      </c>
      <c r="E1414" s="325">
        <v>151.0</v>
      </c>
      <c r="F1414" s="325">
        <v>631.0</v>
      </c>
      <c r="G1414" s="325">
        <v>34.6</v>
      </c>
      <c r="H1414" s="325">
        <v>6.1</v>
      </c>
      <c r="I1414" s="325"/>
      <c r="J1414" s="325"/>
      <c r="K1414" s="325">
        <v>1.3</v>
      </c>
      <c r="L1414" s="325">
        <v>28.9</v>
      </c>
      <c r="M1414" s="325">
        <v>27.7</v>
      </c>
      <c r="N1414" s="325">
        <v>0.8</v>
      </c>
      <c r="O1414" s="325">
        <v>0.5</v>
      </c>
      <c r="P1414" s="325">
        <v>18.0</v>
      </c>
      <c r="Q1414" s="325">
        <v>88.0</v>
      </c>
      <c r="R1414" s="325">
        <v>0.73</v>
      </c>
      <c r="S1414" s="325">
        <v>2.34</v>
      </c>
      <c r="T1414" s="325"/>
      <c r="U1414" s="325">
        <v>22.0</v>
      </c>
      <c r="V1414" s="325">
        <v>0.07</v>
      </c>
      <c r="W1414" s="325">
        <v>0.05</v>
      </c>
      <c r="X1414" s="325">
        <v>1.64</v>
      </c>
      <c r="Y1414" s="325">
        <v>9.62</v>
      </c>
      <c r="Z1414" s="325">
        <v>0.0</v>
      </c>
      <c r="AA1414" s="325">
        <v>166.0</v>
      </c>
      <c r="AB1414" s="325">
        <v>1.0</v>
      </c>
    </row>
    <row r="1415" ht="15.75" customHeight="1">
      <c r="A1415" s="325">
        <v>1413.0</v>
      </c>
      <c r="B1415" s="325" t="s">
        <v>4436</v>
      </c>
      <c r="C1415" s="325" t="s">
        <v>3582</v>
      </c>
      <c r="D1415" s="325" t="s">
        <v>5184</v>
      </c>
      <c r="E1415" s="325">
        <v>199.0</v>
      </c>
      <c r="F1415" s="325">
        <v>831.0</v>
      </c>
      <c r="G1415" s="325">
        <v>23.1</v>
      </c>
      <c r="H1415" s="325">
        <v>5.1</v>
      </c>
      <c r="I1415" s="325"/>
      <c r="J1415" s="325"/>
      <c r="K1415" s="325">
        <v>1.0</v>
      </c>
      <c r="L1415" s="325">
        <v>42.7</v>
      </c>
      <c r="M1415" s="325">
        <v>41.3</v>
      </c>
      <c r="N1415" s="325">
        <v>1.0</v>
      </c>
      <c r="O1415" s="325">
        <v>0.5</v>
      </c>
      <c r="P1415" s="325">
        <v>14.0</v>
      </c>
      <c r="Q1415" s="325">
        <v>103.0</v>
      </c>
      <c r="R1415" s="325">
        <v>0.78</v>
      </c>
      <c r="S1415" s="325">
        <v>1.98</v>
      </c>
      <c r="T1415" s="325"/>
      <c r="U1415" s="325">
        <v>2.0</v>
      </c>
      <c r="V1415" s="325">
        <v>0.07</v>
      </c>
      <c r="W1415" s="325">
        <v>0.06</v>
      </c>
      <c r="X1415" s="325">
        <v>1.19</v>
      </c>
      <c r="Y1415" s="325">
        <v>2.01</v>
      </c>
      <c r="Z1415" s="325">
        <v>0.0</v>
      </c>
      <c r="AA1415" s="325">
        <v>22.0</v>
      </c>
      <c r="AB1415" s="325">
        <v>0.0</v>
      </c>
    </row>
    <row r="1416" ht="15.75" customHeight="1">
      <c r="A1416" s="325">
        <v>1414.0</v>
      </c>
      <c r="B1416" s="325" t="s">
        <v>4717</v>
      </c>
      <c r="C1416" s="325" t="s">
        <v>3582</v>
      </c>
      <c r="D1416" s="325" t="s">
        <v>5184</v>
      </c>
      <c r="E1416" s="325">
        <v>122.0</v>
      </c>
      <c r="F1416" s="325">
        <v>509.0</v>
      </c>
      <c r="G1416" s="325">
        <v>41.6</v>
      </c>
      <c r="H1416" s="325">
        <v>4.8</v>
      </c>
      <c r="I1416" s="325"/>
      <c r="J1416" s="325"/>
      <c r="K1416" s="325">
        <v>1.7</v>
      </c>
      <c r="L1416" s="325">
        <v>22.2</v>
      </c>
      <c r="M1416" s="325">
        <v>21.4</v>
      </c>
      <c r="N1416" s="325">
        <v>0.8</v>
      </c>
      <c r="O1416" s="325">
        <v>0.6</v>
      </c>
      <c r="P1416" s="325">
        <v>22.0</v>
      </c>
      <c r="Q1416" s="325">
        <v>71.0</v>
      </c>
      <c r="R1416" s="325">
        <v>0.58</v>
      </c>
      <c r="S1416" s="325">
        <v>2.68</v>
      </c>
      <c r="T1416" s="325"/>
      <c r="U1416" s="325">
        <v>31.0</v>
      </c>
      <c r="V1416" s="325">
        <v>0.05</v>
      </c>
      <c r="W1416" s="325">
        <v>0.05</v>
      </c>
      <c r="X1416" s="325">
        <v>1.28</v>
      </c>
      <c r="Y1416" s="325">
        <v>10.71</v>
      </c>
      <c r="Z1416" s="325">
        <v>0.0</v>
      </c>
      <c r="AA1416" s="325">
        <v>54.0</v>
      </c>
      <c r="AB1416" s="325">
        <v>6.0</v>
      </c>
    </row>
    <row r="1417" ht="15.75" customHeight="1">
      <c r="A1417" s="325">
        <v>1415.0</v>
      </c>
      <c r="B1417" s="325" t="s">
        <v>3829</v>
      </c>
      <c r="C1417" s="325" t="s">
        <v>3828</v>
      </c>
      <c r="D1417" s="325" t="s">
        <v>5184</v>
      </c>
      <c r="E1417" s="325">
        <v>151.0</v>
      </c>
      <c r="F1417" s="325">
        <v>634.0</v>
      </c>
      <c r="G1417" s="325">
        <v>31.4</v>
      </c>
      <c r="H1417" s="325">
        <v>4.5</v>
      </c>
      <c r="I1417" s="325"/>
      <c r="J1417" s="325"/>
      <c r="K1417" s="325">
        <v>3.8</v>
      </c>
      <c r="L1417" s="325">
        <v>24.8</v>
      </c>
      <c r="M1417" s="325">
        <v>21.2</v>
      </c>
      <c r="N1417" s="325">
        <v>0.4</v>
      </c>
      <c r="O1417" s="325">
        <v>0.6</v>
      </c>
      <c r="P1417" s="325">
        <v>16.0</v>
      </c>
      <c r="Q1417" s="325">
        <v>84.0</v>
      </c>
      <c r="R1417" s="325">
        <v>0.76</v>
      </c>
      <c r="S1417" s="325">
        <v>1.4</v>
      </c>
      <c r="T1417" s="325"/>
      <c r="U1417" s="325">
        <v>8.0</v>
      </c>
      <c r="V1417" s="325">
        <v>0.04</v>
      </c>
      <c r="W1417" s="325">
        <v>0.04</v>
      </c>
      <c r="X1417" s="325">
        <v>1.26</v>
      </c>
      <c r="Y1417" s="325">
        <v>1.6</v>
      </c>
      <c r="Z1417" s="325">
        <v>0.0</v>
      </c>
      <c r="AA1417" s="325">
        <v>37.0</v>
      </c>
      <c r="AB1417" s="325">
        <v>7.0</v>
      </c>
    </row>
    <row r="1418" ht="15.75" customHeight="1">
      <c r="A1418" s="325">
        <v>1416.0</v>
      </c>
      <c r="B1418" s="325" t="s">
        <v>4098</v>
      </c>
      <c r="C1418" s="325" t="s">
        <v>4097</v>
      </c>
      <c r="D1418" s="325" t="s">
        <v>5184</v>
      </c>
      <c r="E1418" s="325">
        <v>193.0</v>
      </c>
      <c r="F1418" s="325">
        <v>806.0</v>
      </c>
      <c r="G1418" s="325">
        <v>36.2</v>
      </c>
      <c r="H1418" s="325">
        <v>10.4</v>
      </c>
      <c r="I1418" s="325"/>
      <c r="J1418" s="325"/>
      <c r="K1418" s="325">
        <v>3.6</v>
      </c>
      <c r="L1418" s="325">
        <v>32.8</v>
      </c>
      <c r="M1418" s="325">
        <v>29.4</v>
      </c>
      <c r="N1418" s="325">
        <v>3.5</v>
      </c>
      <c r="O1418" s="325">
        <v>1.0</v>
      </c>
      <c r="P1418" s="325">
        <v>26.0</v>
      </c>
      <c r="Q1418" s="325">
        <v>137.0</v>
      </c>
      <c r="R1418" s="325">
        <v>1.16</v>
      </c>
      <c r="S1418" s="325">
        <v>2.17</v>
      </c>
      <c r="T1418" s="325"/>
      <c r="U1418" s="325">
        <v>91.0</v>
      </c>
      <c r="V1418" s="325">
        <v>0.1</v>
      </c>
      <c r="W1418" s="325">
        <v>0.09</v>
      </c>
      <c r="X1418" s="325">
        <v>2.79</v>
      </c>
      <c r="Y1418" s="325">
        <v>2.42</v>
      </c>
      <c r="Z1418" s="325">
        <v>0.0</v>
      </c>
      <c r="AA1418" s="325">
        <v>178.0</v>
      </c>
      <c r="AB1418" s="325">
        <v>7.0</v>
      </c>
    </row>
    <row r="1419" ht="15.75" customHeight="1">
      <c r="A1419" s="325">
        <v>1417.0</v>
      </c>
      <c r="B1419" s="325" t="s">
        <v>4100</v>
      </c>
      <c r="C1419" s="325" t="s">
        <v>4099</v>
      </c>
      <c r="D1419" s="325" t="s">
        <v>5184</v>
      </c>
      <c r="E1419" s="325">
        <v>172.0</v>
      </c>
      <c r="F1419" s="325">
        <v>721.0</v>
      </c>
      <c r="G1419" s="325">
        <v>13.8</v>
      </c>
      <c r="H1419" s="325">
        <v>10.4</v>
      </c>
      <c r="I1419" s="325"/>
      <c r="J1419" s="325"/>
      <c r="K1419" s="325">
        <v>6.3</v>
      </c>
      <c r="L1419" s="325">
        <v>21.3</v>
      </c>
      <c r="M1419" s="325">
        <v>19.4</v>
      </c>
      <c r="N1419" s="325">
        <v>1.8</v>
      </c>
      <c r="O1419" s="325">
        <v>1.4</v>
      </c>
      <c r="P1419" s="325">
        <v>64.0</v>
      </c>
      <c r="Q1419" s="325">
        <v>166.0</v>
      </c>
      <c r="R1419" s="325">
        <v>1.09</v>
      </c>
      <c r="S1419" s="325">
        <v>1.93</v>
      </c>
      <c r="T1419" s="325"/>
      <c r="U1419" s="325">
        <v>2.0</v>
      </c>
      <c r="V1419" s="325">
        <v>0.16</v>
      </c>
      <c r="W1419" s="325">
        <v>0.09</v>
      </c>
      <c r="X1419" s="325">
        <v>0.91</v>
      </c>
      <c r="Y1419" s="325">
        <v>1.93</v>
      </c>
      <c r="Z1419" s="325">
        <v>0.0</v>
      </c>
      <c r="AA1419" s="325">
        <v>394.0</v>
      </c>
      <c r="AB1419" s="325">
        <v>4.0</v>
      </c>
    </row>
    <row r="1420" ht="15.75" customHeight="1">
      <c r="A1420" s="325">
        <v>1418.0</v>
      </c>
      <c r="B1420" s="325" t="s">
        <v>4437</v>
      </c>
      <c r="C1420" s="325" t="s">
        <v>4099</v>
      </c>
      <c r="D1420" s="325" t="s">
        <v>5184</v>
      </c>
      <c r="E1420" s="325">
        <v>179.0</v>
      </c>
      <c r="F1420" s="325">
        <v>749.0</v>
      </c>
      <c r="G1420" s="325">
        <v>9.2</v>
      </c>
      <c r="H1420" s="325">
        <v>8.6</v>
      </c>
      <c r="I1420" s="325"/>
      <c r="J1420" s="325"/>
      <c r="K1420" s="325">
        <v>4.3</v>
      </c>
      <c r="L1420" s="325">
        <v>28.9</v>
      </c>
      <c r="M1420" s="325">
        <v>26.1</v>
      </c>
      <c r="N1420" s="325">
        <v>2.8</v>
      </c>
      <c r="O1420" s="325">
        <v>0.6</v>
      </c>
      <c r="P1420" s="325">
        <v>15.0</v>
      </c>
      <c r="Q1420" s="325">
        <v>80.0</v>
      </c>
      <c r="R1420" s="325">
        <v>0.86</v>
      </c>
      <c r="S1420" s="325">
        <v>1.37</v>
      </c>
      <c r="T1420" s="325"/>
      <c r="U1420" s="325">
        <v>3.0</v>
      </c>
      <c r="V1420" s="325">
        <v>0.08</v>
      </c>
      <c r="W1420" s="325">
        <v>0.06</v>
      </c>
      <c r="X1420" s="325">
        <v>0.81</v>
      </c>
      <c r="Y1420" s="325">
        <v>0.93</v>
      </c>
      <c r="Z1420" s="325">
        <v>0.0</v>
      </c>
      <c r="AA1420" s="325">
        <v>57.0</v>
      </c>
      <c r="AB1420" s="325">
        <v>8.0</v>
      </c>
    </row>
    <row r="1421" ht="15.75" customHeight="1">
      <c r="A1421" s="325">
        <v>1419.0</v>
      </c>
      <c r="B1421" s="325" t="s">
        <v>4718</v>
      </c>
      <c r="C1421" s="325" t="s">
        <v>4099</v>
      </c>
      <c r="D1421" s="325" t="s">
        <v>5184</v>
      </c>
      <c r="E1421" s="325">
        <v>145.0</v>
      </c>
      <c r="F1421" s="325">
        <v>607.0</v>
      </c>
      <c r="G1421" s="325">
        <v>18.6</v>
      </c>
      <c r="H1421" s="325">
        <v>7.5</v>
      </c>
      <c r="I1421" s="325"/>
      <c r="J1421" s="325"/>
      <c r="K1421" s="325">
        <v>3.8</v>
      </c>
      <c r="L1421" s="325">
        <v>20.8</v>
      </c>
      <c r="M1421" s="325">
        <v>17.8</v>
      </c>
      <c r="N1421" s="325">
        <v>3.0</v>
      </c>
      <c r="O1421" s="325">
        <v>1.1</v>
      </c>
      <c r="P1421" s="325">
        <v>28.0</v>
      </c>
      <c r="Q1421" s="325">
        <v>65.0</v>
      </c>
      <c r="R1421" s="325">
        <v>0.59</v>
      </c>
      <c r="S1421" s="325">
        <v>1.5</v>
      </c>
      <c r="T1421" s="325"/>
      <c r="U1421" s="325">
        <v>7.0</v>
      </c>
      <c r="V1421" s="325">
        <v>0.04</v>
      </c>
      <c r="W1421" s="325">
        <v>0.03</v>
      </c>
      <c r="X1421" s="325">
        <v>0.55</v>
      </c>
      <c r="Y1421" s="325">
        <v>2.02</v>
      </c>
      <c r="Z1421" s="325">
        <v>0.0</v>
      </c>
      <c r="AA1421" s="325">
        <v>508.0</v>
      </c>
      <c r="AB1421" s="325">
        <v>33.0</v>
      </c>
    </row>
    <row r="1422" ht="15.75" customHeight="1">
      <c r="A1422" s="325">
        <v>1420.0</v>
      </c>
      <c r="B1422" s="325" t="s">
        <v>3585</v>
      </c>
      <c r="C1422" s="325" t="s">
        <v>3584</v>
      </c>
      <c r="D1422" s="325" t="s">
        <v>5184</v>
      </c>
      <c r="E1422" s="325">
        <v>190.0</v>
      </c>
      <c r="F1422" s="325">
        <v>796.0</v>
      </c>
      <c r="G1422" s="325">
        <v>33.0</v>
      </c>
      <c r="H1422" s="325">
        <v>6.5</v>
      </c>
      <c r="I1422" s="325"/>
      <c r="J1422" s="325"/>
      <c r="K1422" s="325">
        <v>8.2</v>
      </c>
      <c r="L1422" s="325">
        <v>22.5</v>
      </c>
      <c r="M1422" s="325">
        <v>20.2</v>
      </c>
      <c r="N1422" s="325">
        <v>0.5</v>
      </c>
      <c r="O1422" s="325">
        <v>0.6</v>
      </c>
      <c r="P1422" s="325">
        <v>18.0</v>
      </c>
      <c r="Q1422" s="325">
        <v>72.0</v>
      </c>
      <c r="R1422" s="325">
        <v>1.0</v>
      </c>
      <c r="S1422" s="325">
        <v>0.58</v>
      </c>
      <c r="T1422" s="325"/>
      <c r="U1422" s="325">
        <v>75.0</v>
      </c>
      <c r="V1422" s="325">
        <v>0.2</v>
      </c>
      <c r="W1422" s="325">
        <v>0.08</v>
      </c>
      <c r="X1422" s="325">
        <v>1.79</v>
      </c>
      <c r="Y1422" s="325">
        <v>3.6</v>
      </c>
      <c r="Z1422" s="325">
        <v>0.0</v>
      </c>
      <c r="AA1422" s="325">
        <v>393.0</v>
      </c>
      <c r="AB1422" s="325">
        <v>62.0</v>
      </c>
    </row>
    <row r="1423" ht="15.75" customHeight="1">
      <c r="A1423" s="325">
        <v>1421.0</v>
      </c>
      <c r="B1423" s="325" t="s">
        <v>4439</v>
      </c>
      <c r="C1423" s="325" t="s">
        <v>4438</v>
      </c>
      <c r="D1423" s="325" t="s">
        <v>5184</v>
      </c>
      <c r="E1423" s="325">
        <v>166.0</v>
      </c>
      <c r="F1423" s="325">
        <v>696.0</v>
      </c>
      <c r="G1423" s="325">
        <v>44.1</v>
      </c>
      <c r="H1423" s="325">
        <v>8.3</v>
      </c>
      <c r="I1423" s="325"/>
      <c r="J1423" s="325"/>
      <c r="K1423" s="325">
        <v>5.7</v>
      </c>
      <c r="L1423" s="325">
        <v>20.3</v>
      </c>
      <c r="M1423" s="325">
        <v>19.8</v>
      </c>
      <c r="N1423" s="325">
        <v>0.5</v>
      </c>
      <c r="O1423" s="325">
        <v>0.9</v>
      </c>
      <c r="P1423" s="325">
        <v>6.0</v>
      </c>
      <c r="Q1423" s="325">
        <v>100.0</v>
      </c>
      <c r="R1423" s="325">
        <v>0.37</v>
      </c>
      <c r="S1423" s="325">
        <v>0.98</v>
      </c>
      <c r="T1423" s="325"/>
      <c r="U1423" s="325">
        <v>2.0</v>
      </c>
      <c r="V1423" s="325">
        <v>0.04</v>
      </c>
      <c r="W1423" s="325">
        <v>0.03</v>
      </c>
      <c r="X1423" s="325">
        <v>0.75</v>
      </c>
      <c r="Y1423" s="325">
        <v>3.11</v>
      </c>
      <c r="Z1423" s="325">
        <v>0.0</v>
      </c>
      <c r="AA1423" s="325">
        <v>104.0</v>
      </c>
      <c r="AB1423" s="325">
        <v>102.0</v>
      </c>
    </row>
    <row r="1424" ht="15.75" customHeight="1">
      <c r="A1424" s="325">
        <v>1422.0</v>
      </c>
      <c r="B1424" s="325" t="s">
        <v>4441</v>
      </c>
      <c r="C1424" s="325" t="s">
        <v>4440</v>
      </c>
      <c r="D1424" s="325" t="s">
        <v>5184</v>
      </c>
      <c r="E1424" s="325">
        <v>152.0</v>
      </c>
      <c r="F1424" s="325">
        <v>635.0</v>
      </c>
      <c r="G1424" s="325">
        <v>34.4</v>
      </c>
      <c r="H1424" s="325">
        <v>8.0</v>
      </c>
      <c r="I1424" s="325"/>
      <c r="J1424" s="325"/>
      <c r="K1424" s="325">
        <v>3.3</v>
      </c>
      <c r="L1424" s="325">
        <v>22.2</v>
      </c>
      <c r="M1424" s="325">
        <v>20.1</v>
      </c>
      <c r="N1424" s="325">
        <v>2.1</v>
      </c>
      <c r="O1424" s="325">
        <v>0.8</v>
      </c>
      <c r="P1424" s="325">
        <v>21.0</v>
      </c>
      <c r="Q1424" s="325">
        <v>101.0</v>
      </c>
      <c r="R1424" s="325">
        <v>1.4</v>
      </c>
      <c r="S1424" s="325">
        <v>1.49</v>
      </c>
      <c r="T1424" s="325"/>
      <c r="U1424" s="325">
        <v>6.0</v>
      </c>
      <c r="V1424" s="325">
        <v>0.05</v>
      </c>
      <c r="W1424" s="325">
        <v>0.06</v>
      </c>
      <c r="X1424" s="325">
        <v>1.96</v>
      </c>
      <c r="Y1424" s="325">
        <v>3.41</v>
      </c>
      <c r="Z1424" s="325">
        <v>0.0</v>
      </c>
      <c r="AA1424" s="325">
        <v>631.0</v>
      </c>
      <c r="AB1424" s="325">
        <v>4.0</v>
      </c>
    </row>
    <row r="1425" ht="15.75" customHeight="1">
      <c r="A1425" s="325">
        <v>1423.0</v>
      </c>
      <c r="B1425" s="325" t="s">
        <v>3587</v>
      </c>
      <c r="C1425" s="325" t="s">
        <v>3586</v>
      </c>
      <c r="D1425" s="325" t="s">
        <v>5184</v>
      </c>
      <c r="E1425" s="325">
        <v>161.0</v>
      </c>
      <c r="F1425" s="325">
        <v>673.0</v>
      </c>
      <c r="G1425" s="325">
        <v>47.3</v>
      </c>
      <c r="H1425" s="325">
        <v>8.8</v>
      </c>
      <c r="I1425" s="325"/>
      <c r="J1425" s="325"/>
      <c r="K1425" s="325">
        <v>6.2</v>
      </c>
      <c r="L1425" s="325">
        <v>18.1</v>
      </c>
      <c r="M1425" s="325">
        <v>17.9</v>
      </c>
      <c r="N1425" s="325">
        <v>0.3</v>
      </c>
      <c r="O1425" s="325">
        <v>0.9</v>
      </c>
      <c r="P1425" s="325">
        <v>12.0</v>
      </c>
      <c r="Q1425" s="325">
        <v>90.0</v>
      </c>
      <c r="R1425" s="325">
        <v>1.72</v>
      </c>
      <c r="S1425" s="325">
        <v>2.38</v>
      </c>
      <c r="T1425" s="325"/>
      <c r="U1425" s="325">
        <v>1741.0</v>
      </c>
      <c r="V1425" s="325">
        <v>0.11</v>
      </c>
      <c r="W1425" s="325">
        <v>0.7</v>
      </c>
      <c r="X1425" s="325">
        <v>4.8</v>
      </c>
      <c r="Y1425" s="325">
        <v>10.0</v>
      </c>
      <c r="Z1425" s="325">
        <v>0.0</v>
      </c>
      <c r="AA1425" s="325">
        <v>268.0</v>
      </c>
      <c r="AB1425" s="325">
        <v>0.0</v>
      </c>
    </row>
    <row r="1426" ht="15.75" customHeight="1">
      <c r="A1426" s="325">
        <v>1424.0</v>
      </c>
      <c r="B1426" s="325" t="s">
        <v>4443</v>
      </c>
      <c r="C1426" s="325" t="s">
        <v>4442</v>
      </c>
      <c r="D1426" s="325" t="s">
        <v>5184</v>
      </c>
      <c r="E1426" s="325">
        <v>157.0</v>
      </c>
      <c r="F1426" s="325">
        <v>657.0</v>
      </c>
      <c r="G1426" s="325">
        <v>49.9</v>
      </c>
      <c r="H1426" s="325">
        <v>8.8</v>
      </c>
      <c r="I1426" s="325"/>
      <c r="J1426" s="325"/>
      <c r="K1426" s="325">
        <v>4.9</v>
      </c>
      <c r="L1426" s="325">
        <v>19.2</v>
      </c>
      <c r="M1426" s="325">
        <v>16.0</v>
      </c>
      <c r="N1426" s="325">
        <v>0.7</v>
      </c>
      <c r="O1426" s="325">
        <v>0.8</v>
      </c>
      <c r="P1426" s="325">
        <v>17.0</v>
      </c>
      <c r="Q1426" s="325">
        <v>97.0</v>
      </c>
      <c r="R1426" s="325">
        <v>0.86</v>
      </c>
      <c r="S1426" s="325">
        <v>0.89</v>
      </c>
      <c r="T1426" s="325"/>
      <c r="U1426" s="325">
        <v>21.0</v>
      </c>
      <c r="V1426" s="325">
        <v>0.06</v>
      </c>
      <c r="W1426" s="325">
        <v>0.07</v>
      </c>
      <c r="X1426" s="325">
        <v>3.05</v>
      </c>
      <c r="Y1426" s="325">
        <v>5.93</v>
      </c>
      <c r="Z1426" s="325">
        <v>0.0</v>
      </c>
      <c r="AA1426" s="325">
        <v>22.0</v>
      </c>
      <c r="AB1426" s="325">
        <v>11.0</v>
      </c>
    </row>
    <row r="1427" ht="15.75" customHeight="1">
      <c r="A1427" s="325">
        <v>1425.0</v>
      </c>
      <c r="B1427" s="325" t="s">
        <v>4102</v>
      </c>
      <c r="C1427" s="325" t="s">
        <v>4101</v>
      </c>
      <c r="D1427" s="325" t="s">
        <v>5184</v>
      </c>
      <c r="E1427" s="325">
        <v>146.0</v>
      </c>
      <c r="F1427" s="325">
        <v>612.0</v>
      </c>
      <c r="G1427" s="325">
        <v>45.1</v>
      </c>
      <c r="H1427" s="325">
        <v>8.8</v>
      </c>
      <c r="I1427" s="325"/>
      <c r="J1427" s="325"/>
      <c r="K1427" s="325">
        <v>3.4</v>
      </c>
      <c r="L1427" s="325">
        <v>19.7</v>
      </c>
      <c r="M1427" s="325">
        <v>18.2</v>
      </c>
      <c r="N1427" s="325">
        <v>0.6</v>
      </c>
      <c r="O1427" s="325">
        <v>0.6</v>
      </c>
      <c r="P1427" s="325">
        <v>14.0</v>
      </c>
      <c r="Q1427" s="325">
        <v>94.0</v>
      </c>
      <c r="R1427" s="325">
        <v>0.86</v>
      </c>
      <c r="S1427" s="325">
        <v>0.83</v>
      </c>
      <c r="T1427" s="325"/>
      <c r="U1427" s="325">
        <v>104.0</v>
      </c>
      <c r="V1427" s="325">
        <v>0.06</v>
      </c>
      <c r="W1427" s="325">
        <v>0.07</v>
      </c>
      <c r="X1427" s="325">
        <v>3.12</v>
      </c>
      <c r="Y1427" s="325">
        <v>2.86</v>
      </c>
      <c r="Z1427" s="325">
        <v>0.0</v>
      </c>
      <c r="AA1427" s="325">
        <v>192.0</v>
      </c>
      <c r="AB1427" s="325">
        <v>9.0</v>
      </c>
    </row>
    <row r="1428" ht="15.75" customHeight="1">
      <c r="A1428" s="325">
        <v>1426.0</v>
      </c>
      <c r="B1428" s="325" t="s">
        <v>4104</v>
      </c>
      <c r="C1428" s="325" t="s">
        <v>4103</v>
      </c>
      <c r="D1428" s="325" t="s">
        <v>5184</v>
      </c>
      <c r="E1428" s="325">
        <v>122.0</v>
      </c>
      <c r="F1428" s="325">
        <v>510.0</v>
      </c>
      <c r="G1428" s="325">
        <v>53.0</v>
      </c>
      <c r="H1428" s="325">
        <v>7.1</v>
      </c>
      <c r="I1428" s="325"/>
      <c r="J1428" s="325"/>
      <c r="K1428" s="325">
        <v>3.3</v>
      </c>
      <c r="L1428" s="325">
        <v>16.1</v>
      </c>
      <c r="M1428" s="325">
        <v>14.8</v>
      </c>
      <c r="N1428" s="325">
        <v>1.3</v>
      </c>
      <c r="O1428" s="325">
        <v>0.8</v>
      </c>
      <c r="P1428" s="325">
        <v>19.0</v>
      </c>
      <c r="Q1428" s="325">
        <v>80.0</v>
      </c>
      <c r="R1428" s="325">
        <v>0.68</v>
      </c>
      <c r="S1428" s="325">
        <v>0.77</v>
      </c>
      <c r="T1428" s="325"/>
      <c r="U1428" s="325">
        <v>76.0</v>
      </c>
      <c r="V1428" s="325">
        <v>0.06</v>
      </c>
      <c r="W1428" s="325">
        <v>0.09</v>
      </c>
      <c r="X1428" s="325">
        <v>2.63</v>
      </c>
      <c r="Y1428" s="325">
        <v>9.19</v>
      </c>
      <c r="Z1428" s="325">
        <v>0.0</v>
      </c>
      <c r="AA1428" s="325">
        <v>213.0</v>
      </c>
      <c r="AB1428" s="325">
        <v>22.0</v>
      </c>
    </row>
    <row r="1429" ht="15.75" customHeight="1">
      <c r="A1429" s="325">
        <v>1427.0</v>
      </c>
      <c r="B1429" s="325" t="s">
        <v>4719</v>
      </c>
      <c r="C1429" s="325" t="s">
        <v>4103</v>
      </c>
      <c r="D1429" s="325" t="s">
        <v>5184</v>
      </c>
      <c r="E1429" s="325">
        <v>140.0</v>
      </c>
      <c r="F1429" s="325">
        <v>585.0</v>
      </c>
      <c r="G1429" s="325">
        <v>44.7</v>
      </c>
      <c r="H1429" s="325">
        <v>9.8</v>
      </c>
      <c r="I1429" s="325"/>
      <c r="J1429" s="325"/>
      <c r="K1429" s="325">
        <v>1.4</v>
      </c>
      <c r="L1429" s="325">
        <v>21.4</v>
      </c>
      <c r="M1429" s="325">
        <v>20.9</v>
      </c>
      <c r="N1429" s="325">
        <v>0.5</v>
      </c>
      <c r="O1429" s="325">
        <v>0.6</v>
      </c>
      <c r="P1429" s="325">
        <v>9.0</v>
      </c>
      <c r="Q1429" s="325">
        <v>102.0</v>
      </c>
      <c r="R1429" s="325">
        <v>0.96</v>
      </c>
      <c r="S1429" s="325">
        <v>0.87</v>
      </c>
      <c r="T1429" s="325"/>
      <c r="U1429" s="325">
        <v>6.0</v>
      </c>
      <c r="V1429" s="325">
        <v>0.07</v>
      </c>
      <c r="W1429" s="325">
        <v>0.07</v>
      </c>
      <c r="X1429" s="325">
        <v>3.61</v>
      </c>
      <c r="Y1429" s="325">
        <v>6.05</v>
      </c>
      <c r="Z1429" s="325">
        <v>0.0</v>
      </c>
      <c r="AA1429" s="325">
        <v>56.0</v>
      </c>
      <c r="AB1429" s="325">
        <v>12.0</v>
      </c>
    </row>
    <row r="1430" ht="15.75" customHeight="1">
      <c r="A1430" s="325">
        <v>1428.0</v>
      </c>
      <c r="B1430" s="325" t="s">
        <v>4106</v>
      </c>
      <c r="C1430" s="325" t="s">
        <v>4105</v>
      </c>
      <c r="D1430" s="325" t="s">
        <v>5184</v>
      </c>
      <c r="E1430" s="325">
        <v>173.0</v>
      </c>
      <c r="F1430" s="325">
        <v>723.0</v>
      </c>
      <c r="G1430" s="325">
        <v>43.3</v>
      </c>
      <c r="H1430" s="325">
        <v>7.3</v>
      </c>
      <c r="I1430" s="325"/>
      <c r="J1430" s="325"/>
      <c r="K1430" s="325">
        <v>2.6</v>
      </c>
      <c r="L1430" s="325">
        <v>29.6</v>
      </c>
      <c r="M1430" s="325">
        <v>26.4</v>
      </c>
      <c r="N1430" s="325">
        <v>0.6</v>
      </c>
      <c r="O1430" s="325">
        <v>0.6</v>
      </c>
      <c r="P1430" s="325">
        <v>16.0</v>
      </c>
      <c r="Q1430" s="325">
        <v>90.0</v>
      </c>
      <c r="R1430" s="325">
        <v>0.87</v>
      </c>
      <c r="S1430" s="325">
        <v>0.76</v>
      </c>
      <c r="T1430" s="325"/>
      <c r="U1430" s="325">
        <v>149.0</v>
      </c>
      <c r="V1430" s="325">
        <v>0.06</v>
      </c>
      <c r="W1430" s="325">
        <v>0.05</v>
      </c>
      <c r="X1430" s="325">
        <v>2.4</v>
      </c>
      <c r="Y1430" s="325">
        <v>2.81</v>
      </c>
      <c r="Z1430" s="325">
        <v>0.0</v>
      </c>
      <c r="AA1430" s="325">
        <v>42.0</v>
      </c>
      <c r="AB1430" s="325">
        <v>14.0</v>
      </c>
    </row>
    <row r="1431" ht="15.75" customHeight="1">
      <c r="A1431" s="325">
        <v>1429.0</v>
      </c>
      <c r="B1431" s="325" t="s">
        <v>4444</v>
      </c>
      <c r="C1431" s="325" t="s">
        <v>4105</v>
      </c>
      <c r="D1431" s="325" t="s">
        <v>5184</v>
      </c>
      <c r="E1431" s="325">
        <v>138.0</v>
      </c>
      <c r="F1431" s="325">
        <v>576.0</v>
      </c>
      <c r="G1431" s="325">
        <v>55.8</v>
      </c>
      <c r="H1431" s="325">
        <v>7.0</v>
      </c>
      <c r="I1431" s="325"/>
      <c r="J1431" s="325"/>
      <c r="K1431" s="325">
        <v>8.4</v>
      </c>
      <c r="L1431" s="325">
        <v>9.0</v>
      </c>
      <c r="M1431" s="325">
        <v>7.8</v>
      </c>
      <c r="N1431" s="325">
        <v>1.1</v>
      </c>
      <c r="O1431" s="325">
        <v>0.8</v>
      </c>
      <c r="P1431" s="325">
        <v>13.0</v>
      </c>
      <c r="Q1431" s="325">
        <v>68.0</v>
      </c>
      <c r="R1431" s="325">
        <v>0.57</v>
      </c>
      <c r="S1431" s="325">
        <v>0.62</v>
      </c>
      <c r="T1431" s="325"/>
      <c r="U1431" s="325">
        <v>65.0</v>
      </c>
      <c r="V1431" s="325">
        <v>0.05</v>
      </c>
      <c r="W1431" s="325">
        <v>0.07</v>
      </c>
      <c r="X1431" s="325">
        <v>2.57</v>
      </c>
      <c r="Y1431" s="325">
        <v>10.32</v>
      </c>
      <c r="Z1431" s="325">
        <v>0.0</v>
      </c>
      <c r="AA1431" s="325">
        <v>492.0</v>
      </c>
      <c r="AB1431" s="325">
        <v>32.0</v>
      </c>
    </row>
    <row r="1432" ht="15.75" customHeight="1">
      <c r="A1432" s="325">
        <v>1430.0</v>
      </c>
      <c r="B1432" s="325" t="s">
        <v>3589</v>
      </c>
      <c r="C1432" s="325" t="s">
        <v>3588</v>
      </c>
      <c r="D1432" s="325" t="s">
        <v>5184</v>
      </c>
      <c r="E1432" s="325">
        <v>126.0</v>
      </c>
      <c r="F1432" s="325">
        <v>527.0</v>
      </c>
      <c r="G1432" s="325">
        <v>47.2</v>
      </c>
      <c r="H1432" s="325">
        <v>5.7</v>
      </c>
      <c r="I1432" s="325"/>
      <c r="J1432" s="325"/>
      <c r="K1432" s="325">
        <v>1.8</v>
      </c>
      <c r="L1432" s="325">
        <v>21.8</v>
      </c>
      <c r="M1432" s="325">
        <v>21.0</v>
      </c>
      <c r="N1432" s="325">
        <v>0.8</v>
      </c>
      <c r="O1432" s="325">
        <v>0.7</v>
      </c>
      <c r="P1432" s="325">
        <v>11.0</v>
      </c>
      <c r="Q1432" s="325">
        <v>65.0</v>
      </c>
      <c r="R1432" s="325">
        <v>0.45</v>
      </c>
      <c r="S1432" s="325">
        <v>0.61</v>
      </c>
      <c r="T1432" s="325"/>
      <c r="U1432" s="325">
        <v>61.0</v>
      </c>
      <c r="V1432" s="325">
        <v>0.06</v>
      </c>
      <c r="W1432" s="325">
        <v>0.04</v>
      </c>
      <c r="X1432" s="325">
        <v>1.1</v>
      </c>
      <c r="Y1432" s="325">
        <v>4.93</v>
      </c>
      <c r="Z1432" s="325">
        <v>0.0</v>
      </c>
      <c r="AA1432" s="325">
        <v>97.0</v>
      </c>
      <c r="AB1432" s="325">
        <v>0.0</v>
      </c>
    </row>
    <row r="1433" ht="15.75" customHeight="1">
      <c r="A1433" s="325">
        <v>1431.0</v>
      </c>
      <c r="B1433" s="325" t="s">
        <v>4107</v>
      </c>
      <c r="C1433" s="325" t="s">
        <v>3588</v>
      </c>
      <c r="D1433" s="325" t="s">
        <v>5184</v>
      </c>
      <c r="E1433" s="325">
        <v>227.0</v>
      </c>
      <c r="F1433" s="325">
        <v>950.0</v>
      </c>
      <c r="G1433" s="325">
        <v>18.3</v>
      </c>
      <c r="H1433" s="325">
        <v>3.3</v>
      </c>
      <c r="I1433" s="325"/>
      <c r="J1433" s="325"/>
      <c r="K1433" s="325">
        <v>10.2</v>
      </c>
      <c r="L1433" s="325">
        <v>30.6</v>
      </c>
      <c r="M1433" s="325">
        <v>30.1</v>
      </c>
      <c r="N1433" s="325">
        <v>0.5</v>
      </c>
      <c r="O1433" s="325">
        <v>1.1</v>
      </c>
      <c r="P1433" s="325">
        <v>9.0</v>
      </c>
      <c r="Q1433" s="325">
        <v>58.0</v>
      </c>
      <c r="R1433" s="325">
        <v>0.59</v>
      </c>
      <c r="S1433" s="325">
        <v>0.61</v>
      </c>
      <c r="T1433" s="325"/>
      <c r="U1433" s="325">
        <v>12.0</v>
      </c>
      <c r="V1433" s="325">
        <v>0.05</v>
      </c>
      <c r="W1433" s="325">
        <v>0.07</v>
      </c>
      <c r="X1433" s="325">
        <v>0.88</v>
      </c>
      <c r="Y1433" s="325">
        <v>2.76</v>
      </c>
      <c r="Z1433" s="325">
        <v>0.0</v>
      </c>
      <c r="AA1433" s="325">
        <v>75.0</v>
      </c>
      <c r="AB1433" s="325">
        <v>1.0</v>
      </c>
    </row>
    <row r="1434" ht="15.75" customHeight="1">
      <c r="A1434" s="325">
        <v>1432.0</v>
      </c>
      <c r="B1434" s="325" t="s">
        <v>4445</v>
      </c>
      <c r="C1434" s="325" t="s">
        <v>3588</v>
      </c>
      <c r="D1434" s="325" t="s">
        <v>5184</v>
      </c>
      <c r="E1434" s="325">
        <v>214.0</v>
      </c>
      <c r="F1434" s="325">
        <v>893.0</v>
      </c>
      <c r="G1434" s="325">
        <v>42.4</v>
      </c>
      <c r="H1434" s="325">
        <v>10.9</v>
      </c>
      <c r="I1434" s="325"/>
      <c r="J1434" s="325"/>
      <c r="K1434" s="325">
        <v>11.1</v>
      </c>
      <c r="L1434" s="325">
        <v>17.0</v>
      </c>
      <c r="M1434" s="325">
        <v>16.6</v>
      </c>
      <c r="N1434" s="325">
        <v>0.3</v>
      </c>
      <c r="O1434" s="325">
        <v>0.8</v>
      </c>
      <c r="P1434" s="325">
        <v>18.0</v>
      </c>
      <c r="Q1434" s="325">
        <v>130.0</v>
      </c>
      <c r="R1434" s="325">
        <v>0.32</v>
      </c>
      <c r="S1434" s="325">
        <v>0.71</v>
      </c>
      <c r="T1434" s="325"/>
      <c r="U1434" s="325">
        <v>29.0</v>
      </c>
      <c r="V1434" s="325">
        <v>0.04</v>
      </c>
      <c r="W1434" s="325">
        <v>0.05</v>
      </c>
      <c r="X1434" s="325">
        <v>5.46</v>
      </c>
      <c r="Y1434" s="325">
        <v>2.98</v>
      </c>
      <c r="Z1434" s="325">
        <v>0.0</v>
      </c>
      <c r="AA1434" s="325">
        <v>128.0</v>
      </c>
      <c r="AB1434" s="325">
        <v>0.0</v>
      </c>
    </row>
    <row r="1435" ht="15.75" customHeight="1">
      <c r="A1435" s="325">
        <v>1433.0</v>
      </c>
      <c r="B1435" s="325" t="s">
        <v>3591</v>
      </c>
      <c r="C1435" s="325" t="s">
        <v>3590</v>
      </c>
      <c r="D1435" s="325" t="s">
        <v>5184</v>
      </c>
      <c r="E1435" s="325">
        <v>158.0</v>
      </c>
      <c r="F1435" s="325">
        <v>660.0</v>
      </c>
      <c r="G1435" s="325">
        <v>31.4</v>
      </c>
      <c r="H1435" s="325">
        <v>6.4</v>
      </c>
      <c r="I1435" s="325"/>
      <c r="J1435" s="325"/>
      <c r="K1435" s="325">
        <v>2.1</v>
      </c>
      <c r="L1435" s="325">
        <v>27.8</v>
      </c>
      <c r="M1435" s="325">
        <v>27.3</v>
      </c>
      <c r="N1435" s="325">
        <v>0.4</v>
      </c>
      <c r="O1435" s="325">
        <v>0.6</v>
      </c>
      <c r="P1435" s="325">
        <v>10.0</v>
      </c>
      <c r="Q1435" s="325">
        <v>81.0</v>
      </c>
      <c r="R1435" s="325">
        <v>0.8</v>
      </c>
      <c r="S1435" s="325">
        <v>0.83</v>
      </c>
      <c r="T1435" s="325"/>
      <c r="U1435" s="325">
        <v>25.0</v>
      </c>
      <c r="V1435" s="325">
        <v>0.06</v>
      </c>
      <c r="W1435" s="325">
        <v>0.07</v>
      </c>
      <c r="X1435" s="325">
        <v>2.1</v>
      </c>
      <c r="Y1435" s="325">
        <v>3.61</v>
      </c>
      <c r="Z1435" s="325">
        <v>0.0</v>
      </c>
      <c r="AA1435" s="325">
        <v>301.0</v>
      </c>
      <c r="AB1435" s="325">
        <v>0.0</v>
      </c>
    </row>
    <row r="1436" ht="15.75" customHeight="1">
      <c r="A1436" s="325">
        <v>1434.0</v>
      </c>
      <c r="B1436" s="325" t="s">
        <v>3830</v>
      </c>
      <c r="C1436" s="325" t="s">
        <v>3590</v>
      </c>
      <c r="D1436" s="325" t="s">
        <v>5184</v>
      </c>
      <c r="E1436" s="325">
        <v>125.0</v>
      </c>
      <c r="F1436" s="325">
        <v>524.0</v>
      </c>
      <c r="G1436" s="325">
        <v>51.9</v>
      </c>
      <c r="H1436" s="325">
        <v>5.6</v>
      </c>
      <c r="I1436" s="325"/>
      <c r="J1436" s="325"/>
      <c r="K1436" s="325">
        <v>2.8</v>
      </c>
      <c r="L1436" s="325">
        <v>19.8</v>
      </c>
      <c r="M1436" s="325">
        <v>19.1</v>
      </c>
      <c r="N1436" s="325">
        <v>0.7</v>
      </c>
      <c r="O1436" s="325">
        <v>0.9</v>
      </c>
      <c r="P1436" s="325">
        <v>18.0</v>
      </c>
      <c r="Q1436" s="325">
        <v>72.0</v>
      </c>
      <c r="R1436" s="325">
        <v>0.52</v>
      </c>
      <c r="S1436" s="325">
        <v>1.19</v>
      </c>
      <c r="T1436" s="325"/>
      <c r="U1436" s="325">
        <v>69.0</v>
      </c>
      <c r="V1436" s="325">
        <v>0.06</v>
      </c>
      <c r="W1436" s="325">
        <v>0.06</v>
      </c>
      <c r="X1436" s="325">
        <v>1.5</v>
      </c>
      <c r="Y1436" s="325">
        <v>6.5</v>
      </c>
      <c r="Z1436" s="325">
        <v>0.0</v>
      </c>
      <c r="AA1436" s="325">
        <v>301.0</v>
      </c>
      <c r="AB1436" s="325">
        <v>23.0</v>
      </c>
    </row>
    <row r="1437" ht="15.75" customHeight="1">
      <c r="A1437" s="325">
        <v>1435.0</v>
      </c>
      <c r="B1437" s="325" t="s">
        <v>4108</v>
      </c>
      <c r="C1437" s="325" t="s">
        <v>3590</v>
      </c>
      <c r="D1437" s="325" t="s">
        <v>5184</v>
      </c>
      <c r="E1437" s="325">
        <v>137.0</v>
      </c>
      <c r="F1437" s="325">
        <v>572.0</v>
      </c>
      <c r="G1437" s="325">
        <v>45.0</v>
      </c>
      <c r="H1437" s="325">
        <v>7.7</v>
      </c>
      <c r="I1437" s="325"/>
      <c r="J1437" s="325"/>
      <c r="K1437" s="325">
        <v>2.8</v>
      </c>
      <c r="L1437" s="325">
        <v>19.6</v>
      </c>
      <c r="M1437" s="325">
        <v>19.3</v>
      </c>
      <c r="N1437" s="325">
        <v>0.3</v>
      </c>
      <c r="O1437" s="325">
        <v>0.7</v>
      </c>
      <c r="P1437" s="325">
        <v>13.0</v>
      </c>
      <c r="Q1437" s="325">
        <v>82.0</v>
      </c>
      <c r="R1437" s="325">
        <v>0.75</v>
      </c>
      <c r="S1437" s="325">
        <v>0.93</v>
      </c>
      <c r="T1437" s="325"/>
      <c r="U1437" s="325">
        <v>25.0</v>
      </c>
      <c r="V1437" s="325">
        <v>0.06</v>
      </c>
      <c r="W1437" s="325">
        <v>0.07</v>
      </c>
      <c r="X1437" s="325">
        <v>2.8</v>
      </c>
      <c r="Y1437" s="325">
        <v>4.34</v>
      </c>
      <c r="Z1437" s="325">
        <v>0.0</v>
      </c>
      <c r="AA1437" s="325">
        <v>131.0</v>
      </c>
      <c r="AB1437" s="325">
        <v>0.0</v>
      </c>
    </row>
    <row r="1438" ht="15.75" customHeight="1">
      <c r="A1438" s="325">
        <v>1436.0</v>
      </c>
      <c r="B1438" s="325" t="s">
        <v>4446</v>
      </c>
      <c r="C1438" s="325" t="s">
        <v>3590</v>
      </c>
      <c r="D1438" s="325" t="s">
        <v>5184</v>
      </c>
      <c r="E1438" s="325">
        <v>129.0</v>
      </c>
      <c r="F1438" s="325">
        <v>540.0</v>
      </c>
      <c r="G1438" s="325">
        <v>49.2</v>
      </c>
      <c r="H1438" s="325">
        <v>8.6</v>
      </c>
      <c r="I1438" s="325"/>
      <c r="J1438" s="325"/>
      <c r="K1438" s="325">
        <v>1.6</v>
      </c>
      <c r="L1438" s="325">
        <v>19.5</v>
      </c>
      <c r="M1438" s="325">
        <v>18.9</v>
      </c>
      <c r="N1438" s="325">
        <v>0.5</v>
      </c>
      <c r="O1438" s="325">
        <v>0.8</v>
      </c>
      <c r="P1438" s="325">
        <v>13.0</v>
      </c>
      <c r="Q1438" s="325">
        <v>90.0</v>
      </c>
      <c r="R1438" s="325">
        <v>0.83</v>
      </c>
      <c r="S1438" s="325">
        <v>0.9</v>
      </c>
      <c r="T1438" s="325"/>
      <c r="U1438" s="325">
        <v>36.0</v>
      </c>
      <c r="V1438" s="325">
        <v>0.07</v>
      </c>
      <c r="W1438" s="325">
        <v>0.08</v>
      </c>
      <c r="X1438" s="325">
        <v>3.22</v>
      </c>
      <c r="Y1438" s="325">
        <v>5.4</v>
      </c>
      <c r="Z1438" s="325">
        <v>0.0</v>
      </c>
      <c r="AA1438" s="325">
        <v>82.0</v>
      </c>
      <c r="AB1438" s="325">
        <v>0.0</v>
      </c>
    </row>
    <row r="1439" ht="15.75" customHeight="1">
      <c r="A1439" s="325">
        <v>1437.0</v>
      </c>
      <c r="B1439" s="325" t="s">
        <v>4720</v>
      </c>
      <c r="C1439" s="325" t="s">
        <v>3590</v>
      </c>
      <c r="D1439" s="325" t="s">
        <v>5184</v>
      </c>
      <c r="E1439" s="325">
        <v>146.0</v>
      </c>
      <c r="F1439" s="325">
        <v>610.0</v>
      </c>
      <c r="G1439" s="325">
        <v>42.5</v>
      </c>
      <c r="H1439" s="325">
        <v>6.7</v>
      </c>
      <c r="I1439" s="325"/>
      <c r="J1439" s="325"/>
      <c r="K1439" s="325">
        <v>2.8</v>
      </c>
      <c r="L1439" s="325">
        <v>22.7</v>
      </c>
      <c r="M1439" s="325">
        <v>22.5</v>
      </c>
      <c r="N1439" s="325">
        <v>0.3</v>
      </c>
      <c r="O1439" s="325">
        <v>0.8</v>
      </c>
      <c r="P1439" s="325">
        <v>13.0</v>
      </c>
      <c r="Q1439" s="325">
        <v>78.0</v>
      </c>
      <c r="R1439" s="325">
        <v>0.72</v>
      </c>
      <c r="S1439" s="325">
        <v>0.97</v>
      </c>
      <c r="T1439" s="325"/>
      <c r="U1439" s="325">
        <v>6.0</v>
      </c>
      <c r="V1439" s="325">
        <v>0.06</v>
      </c>
      <c r="W1439" s="325">
        <v>0.07</v>
      </c>
      <c r="X1439" s="325">
        <v>2.25</v>
      </c>
      <c r="Y1439" s="325">
        <v>3.35</v>
      </c>
      <c r="Z1439" s="325">
        <v>0.0</v>
      </c>
      <c r="AA1439" s="325">
        <v>193.0</v>
      </c>
      <c r="AB1439" s="325">
        <v>0.0</v>
      </c>
    </row>
    <row r="1440" ht="15.75" customHeight="1">
      <c r="A1440" s="325">
        <v>1438.0</v>
      </c>
      <c r="B1440" s="325" t="s">
        <v>4110</v>
      </c>
      <c r="C1440" s="325" t="s">
        <v>4109</v>
      </c>
      <c r="D1440" s="325" t="s">
        <v>5184</v>
      </c>
      <c r="E1440" s="325">
        <v>136.0</v>
      </c>
      <c r="F1440" s="325">
        <v>568.0</v>
      </c>
      <c r="G1440" s="325">
        <v>49.1</v>
      </c>
      <c r="H1440" s="325">
        <v>5.5</v>
      </c>
      <c r="I1440" s="325"/>
      <c r="J1440" s="325"/>
      <c r="K1440" s="325">
        <v>3.1</v>
      </c>
      <c r="L1440" s="325">
        <v>21.2</v>
      </c>
      <c r="M1440" s="325">
        <v>20.5</v>
      </c>
      <c r="N1440" s="325">
        <v>0.7</v>
      </c>
      <c r="O1440" s="325">
        <v>0.6</v>
      </c>
      <c r="P1440" s="325">
        <v>10.0</v>
      </c>
      <c r="Q1440" s="325">
        <v>72.0</v>
      </c>
      <c r="R1440" s="325">
        <v>0.75</v>
      </c>
      <c r="S1440" s="325">
        <v>1.09</v>
      </c>
      <c r="T1440" s="325"/>
      <c r="U1440" s="325">
        <v>9.0</v>
      </c>
      <c r="V1440" s="325">
        <v>0.06</v>
      </c>
      <c r="W1440" s="325">
        <v>0.07</v>
      </c>
      <c r="X1440" s="325">
        <v>1.52</v>
      </c>
      <c r="Y1440" s="325">
        <v>9.14</v>
      </c>
      <c r="Z1440" s="325">
        <v>0.0</v>
      </c>
      <c r="AA1440" s="325">
        <v>54.0</v>
      </c>
      <c r="AB1440" s="325">
        <v>0.0</v>
      </c>
    </row>
    <row r="1441" ht="15.75" customHeight="1">
      <c r="A1441" s="325">
        <v>1439.0</v>
      </c>
      <c r="B1441" s="325" t="s">
        <v>4721</v>
      </c>
      <c r="C1441" s="325" t="s">
        <v>4109</v>
      </c>
      <c r="D1441" s="325" t="s">
        <v>5184</v>
      </c>
      <c r="E1441" s="325">
        <v>139.0</v>
      </c>
      <c r="F1441" s="325">
        <v>582.0</v>
      </c>
      <c r="G1441" s="325">
        <v>43.8</v>
      </c>
      <c r="H1441" s="325">
        <v>5.8</v>
      </c>
      <c r="I1441" s="325"/>
      <c r="J1441" s="325"/>
      <c r="K1441" s="325">
        <v>2.3</v>
      </c>
      <c r="L1441" s="325">
        <v>23.2</v>
      </c>
      <c r="M1441" s="325">
        <v>22.4</v>
      </c>
      <c r="N1441" s="325">
        <v>0.8</v>
      </c>
      <c r="O1441" s="325">
        <v>0.9</v>
      </c>
      <c r="P1441" s="325">
        <v>12.0</v>
      </c>
      <c r="Q1441" s="325">
        <v>76.0</v>
      </c>
      <c r="R1441" s="325">
        <v>0.81</v>
      </c>
      <c r="S1441" s="325">
        <v>1.12</v>
      </c>
      <c r="T1441" s="325"/>
      <c r="U1441" s="325">
        <v>38.0</v>
      </c>
      <c r="V1441" s="325">
        <v>0.06</v>
      </c>
      <c r="W1441" s="325">
        <v>0.07</v>
      </c>
      <c r="X1441" s="325">
        <v>1.59</v>
      </c>
      <c r="Y1441" s="325">
        <v>5.32</v>
      </c>
      <c r="Z1441" s="325">
        <v>0.0</v>
      </c>
      <c r="AA1441" s="325">
        <v>168.0</v>
      </c>
      <c r="AB1441" s="325">
        <v>3.0</v>
      </c>
    </row>
    <row r="1442" ht="15.75" customHeight="1">
      <c r="A1442" s="325">
        <v>1440.0</v>
      </c>
      <c r="B1442" s="325" t="s">
        <v>3593</v>
      </c>
      <c r="C1442" s="325" t="s">
        <v>3592</v>
      </c>
      <c r="D1442" s="325" t="s">
        <v>5184</v>
      </c>
      <c r="E1442" s="325">
        <v>121.0</v>
      </c>
      <c r="F1442" s="325">
        <v>506.0</v>
      </c>
      <c r="G1442" s="325">
        <v>49.2</v>
      </c>
      <c r="H1442" s="325">
        <v>8.9</v>
      </c>
      <c r="I1442" s="325"/>
      <c r="J1442" s="325"/>
      <c r="K1442" s="325">
        <v>1.6</v>
      </c>
      <c r="L1442" s="325">
        <v>17.2</v>
      </c>
      <c r="M1442" s="325">
        <v>16.5</v>
      </c>
      <c r="N1442" s="325">
        <v>0.7</v>
      </c>
      <c r="O1442" s="325">
        <v>0.8</v>
      </c>
      <c r="P1442" s="325">
        <v>11.0</v>
      </c>
      <c r="Q1442" s="325">
        <v>92.0</v>
      </c>
      <c r="R1442" s="325">
        <v>0.83</v>
      </c>
      <c r="S1442" s="325">
        <v>0.89</v>
      </c>
      <c r="T1442" s="325"/>
      <c r="U1442" s="325">
        <v>45.0</v>
      </c>
      <c r="V1442" s="325">
        <v>0.07</v>
      </c>
      <c r="W1442" s="325">
        <v>0.08</v>
      </c>
      <c r="X1442" s="325">
        <v>3.39</v>
      </c>
      <c r="Y1442" s="325">
        <v>4.49</v>
      </c>
      <c r="Z1442" s="325">
        <v>0.0</v>
      </c>
      <c r="AA1442" s="325">
        <v>153.0</v>
      </c>
      <c r="AB1442" s="325">
        <v>3.0</v>
      </c>
    </row>
    <row r="1443" ht="15.75" customHeight="1">
      <c r="A1443" s="325">
        <v>1441.0</v>
      </c>
      <c r="B1443" s="325" t="s">
        <v>4111</v>
      </c>
      <c r="C1443" s="325" t="s">
        <v>3592</v>
      </c>
      <c r="D1443" s="325" t="s">
        <v>5184</v>
      </c>
      <c r="E1443" s="325">
        <v>117.0</v>
      </c>
      <c r="F1443" s="325">
        <v>490.0</v>
      </c>
      <c r="G1443" s="325">
        <v>47.3</v>
      </c>
      <c r="H1443" s="325">
        <v>6.6</v>
      </c>
      <c r="I1443" s="325"/>
      <c r="J1443" s="325"/>
      <c r="K1443" s="325">
        <v>1.4</v>
      </c>
      <c r="L1443" s="325">
        <v>19.1</v>
      </c>
      <c r="M1443" s="325">
        <v>17.5</v>
      </c>
      <c r="N1443" s="325">
        <v>0.8</v>
      </c>
      <c r="O1443" s="325">
        <v>0.7</v>
      </c>
      <c r="P1443" s="325">
        <v>11.0</v>
      </c>
      <c r="Q1443" s="325">
        <v>77.0</v>
      </c>
      <c r="R1443" s="325">
        <v>0.69</v>
      </c>
      <c r="S1443" s="325">
        <v>0.74</v>
      </c>
      <c r="T1443" s="325"/>
      <c r="U1443" s="325">
        <v>35.0</v>
      </c>
      <c r="V1443" s="325">
        <v>0.06</v>
      </c>
      <c r="W1443" s="325">
        <v>0.07</v>
      </c>
      <c r="X1443" s="325">
        <v>2.48</v>
      </c>
      <c r="Y1443" s="325">
        <v>8.33</v>
      </c>
      <c r="Z1443" s="325">
        <v>0.0</v>
      </c>
      <c r="AA1443" s="325">
        <v>247.0</v>
      </c>
      <c r="AB1443" s="325">
        <v>3.0</v>
      </c>
    </row>
    <row r="1444" ht="15.75" customHeight="1">
      <c r="A1444" s="325">
        <v>1442.0</v>
      </c>
      <c r="B1444" s="325" t="s">
        <v>4447</v>
      </c>
      <c r="C1444" s="325" t="s">
        <v>3592</v>
      </c>
      <c r="D1444" s="325" t="s">
        <v>5184</v>
      </c>
      <c r="E1444" s="325">
        <v>141.0</v>
      </c>
      <c r="F1444" s="325">
        <v>590.0</v>
      </c>
      <c r="G1444" s="325">
        <v>21.5</v>
      </c>
      <c r="H1444" s="325">
        <v>3.3</v>
      </c>
      <c r="I1444" s="325"/>
      <c r="J1444" s="325"/>
      <c r="K1444" s="325">
        <v>1.0</v>
      </c>
      <c r="L1444" s="325">
        <v>29.2</v>
      </c>
      <c r="M1444" s="325">
        <v>28.6</v>
      </c>
      <c r="N1444" s="325">
        <v>0.5</v>
      </c>
      <c r="O1444" s="325">
        <v>0.4</v>
      </c>
      <c r="P1444" s="325">
        <v>6.0</v>
      </c>
      <c r="Q1444" s="325">
        <v>56.0</v>
      </c>
      <c r="R1444" s="325">
        <v>0.58</v>
      </c>
      <c r="S1444" s="325">
        <v>0.51</v>
      </c>
      <c r="T1444" s="325"/>
      <c r="U1444" s="325">
        <v>23.0</v>
      </c>
      <c r="V1444" s="325">
        <v>0.06</v>
      </c>
      <c r="W1444" s="325">
        <v>0.03</v>
      </c>
      <c r="X1444" s="325">
        <v>1.02</v>
      </c>
      <c r="Y1444" s="325">
        <v>3.29</v>
      </c>
      <c r="Z1444" s="325">
        <v>0.0</v>
      </c>
      <c r="AA1444" s="325">
        <v>75.0</v>
      </c>
      <c r="AB1444" s="325">
        <v>2.0</v>
      </c>
    </row>
    <row r="1445" ht="15.75" customHeight="1">
      <c r="A1445" s="325">
        <v>1443.0</v>
      </c>
      <c r="B1445" s="325" t="s">
        <v>4722</v>
      </c>
      <c r="C1445" s="325" t="s">
        <v>3592</v>
      </c>
      <c r="D1445" s="325" t="s">
        <v>5184</v>
      </c>
      <c r="E1445" s="325">
        <v>122.0</v>
      </c>
      <c r="F1445" s="325">
        <v>512.0</v>
      </c>
      <c r="G1445" s="325">
        <v>47.1</v>
      </c>
      <c r="H1445" s="325">
        <v>7.0</v>
      </c>
      <c r="I1445" s="325"/>
      <c r="J1445" s="325"/>
      <c r="K1445" s="325">
        <v>1.9</v>
      </c>
      <c r="L1445" s="325">
        <v>19.0</v>
      </c>
      <c r="M1445" s="325">
        <v>17.6</v>
      </c>
      <c r="N1445" s="325">
        <v>0.7</v>
      </c>
      <c r="O1445" s="325">
        <v>0.7</v>
      </c>
      <c r="P1445" s="325">
        <v>11.0</v>
      </c>
      <c r="Q1445" s="325">
        <v>78.0</v>
      </c>
      <c r="R1445" s="325">
        <v>0.72</v>
      </c>
      <c r="S1445" s="325">
        <v>0.74</v>
      </c>
      <c r="T1445" s="325"/>
      <c r="U1445" s="325">
        <v>45.0</v>
      </c>
      <c r="V1445" s="325">
        <v>0.06</v>
      </c>
      <c r="W1445" s="325">
        <v>0.07</v>
      </c>
      <c r="X1445" s="325">
        <v>2.63</v>
      </c>
      <c r="Y1445" s="325">
        <v>5.45</v>
      </c>
      <c r="Z1445" s="325">
        <v>0.0</v>
      </c>
      <c r="AA1445" s="325">
        <v>233.0</v>
      </c>
      <c r="AB1445" s="325">
        <v>3.0</v>
      </c>
    </row>
    <row r="1446" ht="15.75" customHeight="1">
      <c r="A1446" s="325">
        <v>1444.0</v>
      </c>
      <c r="B1446" s="325" t="s">
        <v>3832</v>
      </c>
      <c r="C1446" s="325" t="s">
        <v>3831</v>
      </c>
      <c r="D1446" s="325" t="s">
        <v>5184</v>
      </c>
      <c r="E1446" s="325">
        <v>120.0</v>
      </c>
      <c r="F1446" s="325">
        <v>503.0</v>
      </c>
      <c r="G1446" s="325">
        <v>42.7</v>
      </c>
      <c r="H1446" s="325">
        <v>5.4</v>
      </c>
      <c r="I1446" s="325"/>
      <c r="J1446" s="325"/>
      <c r="K1446" s="325">
        <v>1.6</v>
      </c>
      <c r="L1446" s="325">
        <v>20.8</v>
      </c>
      <c r="M1446" s="325">
        <v>20.0</v>
      </c>
      <c r="N1446" s="325">
        <v>0.8</v>
      </c>
      <c r="O1446" s="325">
        <v>0.6</v>
      </c>
      <c r="P1446" s="325">
        <v>10.0</v>
      </c>
      <c r="Q1446" s="325">
        <v>66.0</v>
      </c>
      <c r="R1446" s="325">
        <v>0.61</v>
      </c>
      <c r="S1446" s="325">
        <v>0.64</v>
      </c>
      <c r="T1446" s="325"/>
      <c r="U1446" s="325">
        <v>31.0</v>
      </c>
      <c r="V1446" s="325">
        <v>0.06</v>
      </c>
      <c r="W1446" s="325">
        <v>0.06</v>
      </c>
      <c r="X1446" s="325">
        <v>2.04</v>
      </c>
      <c r="Y1446" s="325">
        <v>5.88</v>
      </c>
      <c r="Z1446" s="325">
        <v>0.0</v>
      </c>
      <c r="AA1446" s="325">
        <v>384.0</v>
      </c>
      <c r="AB1446" s="325">
        <v>4.0</v>
      </c>
    </row>
    <row r="1447" ht="15.75" customHeight="1">
      <c r="A1447" s="325">
        <v>1445.0</v>
      </c>
      <c r="B1447" s="325" t="s">
        <v>4112</v>
      </c>
      <c r="C1447" s="325" t="s">
        <v>3831</v>
      </c>
      <c r="D1447" s="325" t="s">
        <v>5184</v>
      </c>
      <c r="E1447" s="325">
        <v>116.0</v>
      </c>
      <c r="F1447" s="325">
        <v>487.0</v>
      </c>
      <c r="G1447" s="325">
        <v>56.6</v>
      </c>
      <c r="H1447" s="325">
        <v>6.0</v>
      </c>
      <c r="I1447" s="325"/>
      <c r="J1447" s="325"/>
      <c r="K1447" s="325">
        <v>1.9</v>
      </c>
      <c r="L1447" s="325">
        <v>19.5</v>
      </c>
      <c r="M1447" s="325">
        <v>18.5</v>
      </c>
      <c r="N1447" s="325">
        <v>1.1</v>
      </c>
      <c r="O1447" s="325">
        <v>0.7</v>
      </c>
      <c r="P1447" s="325">
        <v>11.0</v>
      </c>
      <c r="Q1447" s="325">
        <v>89.0</v>
      </c>
      <c r="R1447" s="325">
        <v>0.37</v>
      </c>
      <c r="S1447" s="325">
        <v>1.65</v>
      </c>
      <c r="T1447" s="325"/>
      <c r="U1447" s="325">
        <v>77.0</v>
      </c>
      <c r="V1447" s="325">
        <v>0.05</v>
      </c>
      <c r="W1447" s="325">
        <v>0.04</v>
      </c>
      <c r="X1447" s="325">
        <v>0.79</v>
      </c>
      <c r="Y1447" s="325">
        <v>5.78</v>
      </c>
      <c r="Z1447" s="325">
        <v>0.0</v>
      </c>
      <c r="AA1447" s="325">
        <v>463.0</v>
      </c>
      <c r="AB1447" s="325">
        <v>79.0</v>
      </c>
    </row>
    <row r="1448" ht="15.75" customHeight="1">
      <c r="A1448" s="325">
        <v>1446.0</v>
      </c>
      <c r="B1448" s="325" t="s">
        <v>4114</v>
      </c>
      <c r="C1448" s="325" t="s">
        <v>4113</v>
      </c>
      <c r="D1448" s="325" t="s">
        <v>5184</v>
      </c>
      <c r="E1448" s="325">
        <v>145.0</v>
      </c>
      <c r="F1448" s="325">
        <v>608.0</v>
      </c>
      <c r="G1448" s="325">
        <v>31.8</v>
      </c>
      <c r="H1448" s="325">
        <v>7.4</v>
      </c>
      <c r="I1448" s="325"/>
      <c r="J1448" s="325"/>
      <c r="K1448" s="325">
        <v>2.0</v>
      </c>
      <c r="L1448" s="325">
        <v>24.5</v>
      </c>
      <c r="M1448" s="325">
        <v>19.9</v>
      </c>
      <c r="N1448" s="325">
        <v>4.1</v>
      </c>
      <c r="O1448" s="325">
        <v>0.8</v>
      </c>
      <c r="P1448" s="325">
        <v>17.0</v>
      </c>
      <c r="Q1448" s="325">
        <v>89.0</v>
      </c>
      <c r="R1448" s="325">
        <v>1.11</v>
      </c>
      <c r="S1448" s="325">
        <v>1.16</v>
      </c>
      <c r="T1448" s="325"/>
      <c r="U1448" s="325">
        <v>46.0</v>
      </c>
      <c r="V1448" s="325">
        <v>0.08</v>
      </c>
      <c r="W1448" s="325">
        <v>0.08</v>
      </c>
      <c r="X1448" s="325">
        <v>1.93</v>
      </c>
      <c r="Y1448" s="325">
        <v>4.26</v>
      </c>
      <c r="Z1448" s="325">
        <v>0.0</v>
      </c>
      <c r="AA1448" s="325">
        <v>331.0</v>
      </c>
      <c r="AB1448" s="325">
        <v>3.0</v>
      </c>
    </row>
    <row r="1449" ht="15.75" customHeight="1">
      <c r="A1449" s="325">
        <v>1447.0</v>
      </c>
      <c r="B1449" s="325" t="s">
        <v>4448</v>
      </c>
      <c r="C1449" s="325" t="s">
        <v>4113</v>
      </c>
      <c r="D1449" s="325" t="s">
        <v>5184</v>
      </c>
      <c r="E1449" s="325">
        <v>167.0</v>
      </c>
      <c r="F1449" s="325">
        <v>697.0</v>
      </c>
      <c r="G1449" s="325">
        <v>25.6</v>
      </c>
      <c r="H1449" s="325">
        <v>7.4</v>
      </c>
      <c r="I1449" s="325"/>
      <c r="J1449" s="325"/>
      <c r="K1449" s="325">
        <v>1.5</v>
      </c>
      <c r="L1449" s="325">
        <v>30.5</v>
      </c>
      <c r="M1449" s="325">
        <v>26.5</v>
      </c>
      <c r="N1449" s="325">
        <v>4.0</v>
      </c>
      <c r="O1449" s="325">
        <v>0.8</v>
      </c>
      <c r="P1449" s="325">
        <v>21.0</v>
      </c>
      <c r="Q1449" s="325">
        <v>106.0</v>
      </c>
      <c r="R1449" s="325">
        <v>1.08</v>
      </c>
      <c r="S1449" s="325">
        <v>1.46</v>
      </c>
      <c r="T1449" s="325"/>
      <c r="U1449" s="325">
        <v>59.0</v>
      </c>
      <c r="V1449" s="325">
        <v>0.07</v>
      </c>
      <c r="W1449" s="325">
        <v>0.06</v>
      </c>
      <c r="X1449" s="325">
        <v>1.9</v>
      </c>
      <c r="Y1449" s="325">
        <v>3.39</v>
      </c>
      <c r="Z1449" s="325">
        <v>0.0</v>
      </c>
      <c r="AA1449" s="325">
        <v>86.0</v>
      </c>
      <c r="AB1449" s="325">
        <v>7.0</v>
      </c>
    </row>
    <row r="1450" ht="15.75" customHeight="1">
      <c r="A1450" s="325">
        <v>1448.0</v>
      </c>
      <c r="B1450" s="325" t="s">
        <v>4723</v>
      </c>
      <c r="C1450" s="325" t="s">
        <v>4113</v>
      </c>
      <c r="D1450" s="325" t="s">
        <v>5184</v>
      </c>
      <c r="E1450" s="325">
        <v>125.0</v>
      </c>
      <c r="F1450" s="325">
        <v>524.0</v>
      </c>
      <c r="G1450" s="325">
        <v>39.8</v>
      </c>
      <c r="H1450" s="325">
        <v>7.9</v>
      </c>
      <c r="I1450" s="325"/>
      <c r="J1450" s="325"/>
      <c r="K1450" s="325">
        <v>1.6</v>
      </c>
      <c r="L1450" s="325">
        <v>19.4</v>
      </c>
      <c r="M1450" s="325">
        <v>17.3</v>
      </c>
      <c r="N1450" s="325">
        <v>2.1</v>
      </c>
      <c r="O1450" s="325">
        <v>0.8</v>
      </c>
      <c r="P1450" s="325">
        <v>14.0</v>
      </c>
      <c r="Q1450" s="325">
        <v>88.0</v>
      </c>
      <c r="R1450" s="325">
        <v>0.88</v>
      </c>
      <c r="S1450" s="325">
        <v>0.99</v>
      </c>
      <c r="T1450" s="325"/>
      <c r="U1450" s="325">
        <v>29.0</v>
      </c>
      <c r="V1450" s="325">
        <v>0.07</v>
      </c>
      <c r="W1450" s="325">
        <v>0.07</v>
      </c>
      <c r="X1450" s="325">
        <v>2.61</v>
      </c>
      <c r="Y1450" s="325">
        <v>4.14</v>
      </c>
      <c r="Z1450" s="325">
        <v>0.0</v>
      </c>
      <c r="AA1450" s="325">
        <v>219.0</v>
      </c>
      <c r="AB1450" s="325">
        <v>3.0</v>
      </c>
    </row>
    <row r="1451" ht="15.75" customHeight="1">
      <c r="A1451" s="325">
        <v>1449.0</v>
      </c>
      <c r="B1451" s="325" t="s">
        <v>3595</v>
      </c>
      <c r="C1451" s="325" t="s">
        <v>3594</v>
      </c>
      <c r="D1451" s="325" t="s">
        <v>5184</v>
      </c>
      <c r="E1451" s="325">
        <v>141.0</v>
      </c>
      <c r="F1451" s="325">
        <v>590.0</v>
      </c>
      <c r="G1451" s="325">
        <v>33.3</v>
      </c>
      <c r="H1451" s="325">
        <v>8.3</v>
      </c>
      <c r="I1451" s="325"/>
      <c r="J1451" s="325"/>
      <c r="K1451" s="325">
        <v>0.9</v>
      </c>
      <c r="L1451" s="325">
        <v>24.0</v>
      </c>
      <c r="M1451" s="325">
        <v>23.7</v>
      </c>
      <c r="N1451" s="325">
        <v>0.3</v>
      </c>
      <c r="O1451" s="325">
        <v>0.6</v>
      </c>
      <c r="P1451" s="325">
        <v>9.0</v>
      </c>
      <c r="Q1451" s="325">
        <v>101.0</v>
      </c>
      <c r="R1451" s="325">
        <v>1.65</v>
      </c>
      <c r="S1451" s="325">
        <v>1.4</v>
      </c>
      <c r="T1451" s="325"/>
      <c r="U1451" s="325">
        <v>17.0</v>
      </c>
      <c r="V1451" s="325">
        <v>0.05</v>
      </c>
      <c r="W1451" s="325">
        <v>0.06</v>
      </c>
      <c r="X1451" s="325">
        <v>2.58</v>
      </c>
      <c r="Y1451" s="325">
        <v>0.98</v>
      </c>
      <c r="Z1451" s="325">
        <v>0.0</v>
      </c>
      <c r="AA1451" s="325">
        <v>96.0</v>
      </c>
      <c r="AB1451" s="325">
        <v>1.0</v>
      </c>
    </row>
    <row r="1452" ht="15.75" customHeight="1">
      <c r="A1452" s="325">
        <v>1450.0</v>
      </c>
      <c r="B1452" s="325" t="s">
        <v>4449</v>
      </c>
      <c r="C1452" s="325" t="s">
        <v>3594</v>
      </c>
      <c r="D1452" s="325" t="s">
        <v>5184</v>
      </c>
      <c r="E1452" s="325">
        <v>138.0</v>
      </c>
      <c r="F1452" s="325">
        <v>576.0</v>
      </c>
      <c r="G1452" s="325">
        <v>44.1</v>
      </c>
      <c r="H1452" s="325">
        <v>6.7</v>
      </c>
      <c r="I1452" s="325"/>
      <c r="J1452" s="325"/>
      <c r="K1452" s="325">
        <v>1.2</v>
      </c>
      <c r="L1452" s="325">
        <v>24.6</v>
      </c>
      <c r="M1452" s="325">
        <v>23.8</v>
      </c>
      <c r="N1452" s="325">
        <v>0.9</v>
      </c>
      <c r="O1452" s="325">
        <v>0.7</v>
      </c>
      <c r="P1452" s="325">
        <v>10.0</v>
      </c>
      <c r="Q1452" s="325">
        <v>87.0</v>
      </c>
      <c r="R1452" s="325">
        <v>1.29</v>
      </c>
      <c r="S1452" s="325">
        <v>1.1</v>
      </c>
      <c r="T1452" s="325"/>
      <c r="U1452" s="325">
        <v>17.0</v>
      </c>
      <c r="V1452" s="325">
        <v>0.06</v>
      </c>
      <c r="W1452" s="325">
        <v>0.06</v>
      </c>
      <c r="X1452" s="325">
        <v>2.33</v>
      </c>
      <c r="Y1452" s="325">
        <v>4.6</v>
      </c>
      <c r="Z1452" s="325">
        <v>0.0</v>
      </c>
      <c r="AA1452" s="325">
        <v>148.0</v>
      </c>
      <c r="AB1452" s="325">
        <v>1.0</v>
      </c>
    </row>
    <row r="1453" ht="15.75" customHeight="1">
      <c r="A1453" s="325">
        <v>1451.0</v>
      </c>
      <c r="B1453" s="325" t="s">
        <v>3597</v>
      </c>
      <c r="C1453" s="325" t="s">
        <v>3596</v>
      </c>
      <c r="D1453" s="325" t="s">
        <v>5184</v>
      </c>
      <c r="E1453" s="325">
        <v>131.0</v>
      </c>
      <c r="F1453" s="325">
        <v>546.0</v>
      </c>
      <c r="G1453" s="325">
        <v>34.7</v>
      </c>
      <c r="H1453" s="325">
        <v>7.4</v>
      </c>
      <c r="I1453" s="325"/>
      <c r="J1453" s="325"/>
      <c r="K1453" s="325">
        <v>1.2</v>
      </c>
      <c r="L1453" s="325">
        <v>22.5</v>
      </c>
      <c r="M1453" s="325">
        <v>19.2</v>
      </c>
      <c r="N1453" s="325">
        <v>3.2</v>
      </c>
      <c r="O1453" s="325">
        <v>1.0</v>
      </c>
      <c r="P1453" s="325">
        <v>26.0</v>
      </c>
      <c r="Q1453" s="325">
        <v>102.0</v>
      </c>
      <c r="R1453" s="325">
        <v>1.29</v>
      </c>
      <c r="S1453" s="325">
        <v>1.71</v>
      </c>
      <c r="T1453" s="325"/>
      <c r="U1453" s="325">
        <v>21.0</v>
      </c>
      <c r="V1453" s="325">
        <v>0.06</v>
      </c>
      <c r="W1453" s="325">
        <v>0.05</v>
      </c>
      <c r="X1453" s="325">
        <v>1.85</v>
      </c>
      <c r="Y1453" s="325">
        <v>3.42</v>
      </c>
      <c r="Z1453" s="325">
        <v>0.0</v>
      </c>
      <c r="AA1453" s="325">
        <v>199.0</v>
      </c>
      <c r="AB1453" s="325">
        <v>16.0</v>
      </c>
    </row>
    <row r="1454" ht="15.75" customHeight="1">
      <c r="A1454" s="325">
        <v>1452.0</v>
      </c>
      <c r="B1454" s="325" t="s">
        <v>4115</v>
      </c>
      <c r="C1454" s="325" t="s">
        <v>3596</v>
      </c>
      <c r="D1454" s="325" t="s">
        <v>5184</v>
      </c>
      <c r="E1454" s="325">
        <v>121.0</v>
      </c>
      <c r="F1454" s="325">
        <v>508.0</v>
      </c>
      <c r="G1454" s="325">
        <v>18.7</v>
      </c>
      <c r="H1454" s="325">
        <v>5.7</v>
      </c>
      <c r="I1454" s="325"/>
      <c r="J1454" s="325"/>
      <c r="K1454" s="325">
        <v>1.0</v>
      </c>
      <c r="L1454" s="325">
        <v>22.5</v>
      </c>
      <c r="M1454" s="325">
        <v>19.3</v>
      </c>
      <c r="N1454" s="325">
        <v>3.2</v>
      </c>
      <c r="O1454" s="325">
        <v>0.5</v>
      </c>
      <c r="P1454" s="325">
        <v>15.0</v>
      </c>
      <c r="Q1454" s="325">
        <v>73.0</v>
      </c>
      <c r="R1454" s="325">
        <v>1.1</v>
      </c>
      <c r="S1454" s="325">
        <v>1.36</v>
      </c>
      <c r="T1454" s="325"/>
      <c r="U1454" s="325">
        <v>9.0</v>
      </c>
      <c r="V1454" s="325">
        <v>0.06</v>
      </c>
      <c r="W1454" s="325">
        <v>0.06</v>
      </c>
      <c r="X1454" s="325">
        <v>1.18</v>
      </c>
      <c r="Y1454" s="325">
        <v>1.35</v>
      </c>
      <c r="Z1454" s="325">
        <v>0.0</v>
      </c>
      <c r="AA1454" s="325">
        <v>93.0</v>
      </c>
      <c r="AB1454" s="325">
        <v>1.0</v>
      </c>
    </row>
    <row r="1455" ht="15.75" customHeight="1">
      <c r="A1455" s="325">
        <v>1453.0</v>
      </c>
      <c r="B1455" s="325" t="s">
        <v>4117</v>
      </c>
      <c r="C1455" s="325" t="s">
        <v>4116</v>
      </c>
      <c r="D1455" s="325" t="s">
        <v>5184</v>
      </c>
      <c r="E1455" s="325">
        <v>133.0</v>
      </c>
      <c r="F1455" s="325">
        <v>558.0</v>
      </c>
      <c r="G1455" s="325">
        <v>56.3</v>
      </c>
      <c r="H1455" s="325">
        <v>4.9</v>
      </c>
      <c r="I1455" s="325"/>
      <c r="J1455" s="325"/>
      <c r="K1455" s="325">
        <v>5.1</v>
      </c>
      <c r="L1455" s="325">
        <v>17.3</v>
      </c>
      <c r="M1455" s="325">
        <v>15.9</v>
      </c>
      <c r="N1455" s="325">
        <v>1.3</v>
      </c>
      <c r="O1455" s="325">
        <v>0.7</v>
      </c>
      <c r="P1455" s="325">
        <v>12.0</v>
      </c>
      <c r="Q1455" s="325">
        <v>69.0</v>
      </c>
      <c r="R1455" s="325">
        <v>0.84</v>
      </c>
      <c r="S1455" s="325">
        <v>0.83</v>
      </c>
      <c r="T1455" s="325"/>
      <c r="U1455" s="325">
        <v>89.0</v>
      </c>
      <c r="V1455" s="325">
        <v>0.07</v>
      </c>
      <c r="W1455" s="325">
        <v>0.15</v>
      </c>
      <c r="X1455" s="325">
        <v>1.39</v>
      </c>
      <c r="Y1455" s="325">
        <v>7.35</v>
      </c>
      <c r="Z1455" s="325">
        <v>0.0</v>
      </c>
      <c r="AA1455" s="325">
        <v>815.0</v>
      </c>
      <c r="AB1455" s="325">
        <v>8.0</v>
      </c>
    </row>
    <row r="1456" ht="15.75" customHeight="1">
      <c r="A1456" s="325">
        <v>1454.0</v>
      </c>
      <c r="B1456" s="325" t="s">
        <v>4451</v>
      </c>
      <c r="C1456" s="325" t="s">
        <v>4450</v>
      </c>
      <c r="D1456" s="325" t="s">
        <v>5184</v>
      </c>
      <c r="E1456" s="325">
        <v>212.0</v>
      </c>
      <c r="F1456" s="325">
        <v>888.0</v>
      </c>
      <c r="G1456" s="325">
        <v>37.1</v>
      </c>
      <c r="H1456" s="325">
        <v>6.8</v>
      </c>
      <c r="I1456" s="325"/>
      <c r="J1456" s="325"/>
      <c r="K1456" s="325">
        <v>2.0</v>
      </c>
      <c r="L1456" s="325">
        <v>41.8</v>
      </c>
      <c r="M1456" s="325">
        <v>41.0</v>
      </c>
      <c r="N1456" s="325">
        <v>0.8</v>
      </c>
      <c r="O1456" s="325">
        <v>0.7</v>
      </c>
      <c r="P1456" s="325">
        <v>16.0</v>
      </c>
      <c r="Q1456" s="325">
        <v>109.0</v>
      </c>
      <c r="R1456" s="325">
        <v>1.37</v>
      </c>
      <c r="S1456" s="325">
        <v>1.13</v>
      </c>
      <c r="T1456" s="325"/>
      <c r="U1456" s="325">
        <v>4.0</v>
      </c>
      <c r="V1456" s="325">
        <v>0.08</v>
      </c>
      <c r="W1456" s="325">
        <v>0.09</v>
      </c>
      <c r="X1456" s="325">
        <v>2.15</v>
      </c>
      <c r="Y1456" s="325">
        <v>3.95</v>
      </c>
      <c r="Z1456" s="325">
        <v>0.0</v>
      </c>
      <c r="AA1456" s="325">
        <v>260.0</v>
      </c>
      <c r="AB1456" s="325">
        <v>14.0</v>
      </c>
    </row>
    <row r="1457" ht="15.75" customHeight="1">
      <c r="A1457" s="325">
        <v>1455.0</v>
      </c>
      <c r="B1457" s="325" t="s">
        <v>3599</v>
      </c>
      <c r="C1457" s="325" t="s">
        <v>3598</v>
      </c>
      <c r="D1457" s="325" t="s">
        <v>5184</v>
      </c>
      <c r="E1457" s="325">
        <v>339.0</v>
      </c>
      <c r="F1457" s="325">
        <v>1418.0</v>
      </c>
      <c r="G1457" s="325">
        <v>35.7</v>
      </c>
      <c r="H1457" s="325">
        <v>9.9</v>
      </c>
      <c r="I1457" s="325"/>
      <c r="J1457" s="325"/>
      <c r="K1457" s="325">
        <v>19.9</v>
      </c>
      <c r="L1457" s="325">
        <v>31.7</v>
      </c>
      <c r="M1457" s="325">
        <v>30.4</v>
      </c>
      <c r="N1457" s="325">
        <v>1.3</v>
      </c>
      <c r="O1457" s="325">
        <v>0.9</v>
      </c>
      <c r="P1457" s="325">
        <v>92.0</v>
      </c>
      <c r="Q1457" s="325">
        <v>126.0</v>
      </c>
      <c r="R1457" s="325">
        <v>0.99</v>
      </c>
      <c r="S1457" s="325">
        <v>2.55</v>
      </c>
      <c r="T1457" s="325"/>
      <c r="U1457" s="325">
        <v>165.0</v>
      </c>
      <c r="V1457" s="325">
        <v>0.09</v>
      </c>
      <c r="W1457" s="325">
        <v>0.14</v>
      </c>
      <c r="X1457" s="325">
        <v>1.19</v>
      </c>
      <c r="Y1457" s="325">
        <v>0.24</v>
      </c>
      <c r="Z1457" s="325">
        <v>0.0</v>
      </c>
      <c r="AA1457" s="325">
        <v>745.0</v>
      </c>
      <c r="AB1457" s="325">
        <v>0.0</v>
      </c>
    </row>
    <row r="1458" ht="15.75" customHeight="1">
      <c r="A1458" s="325">
        <v>1456.0</v>
      </c>
      <c r="B1458" s="325" t="s">
        <v>4453</v>
      </c>
      <c r="C1458" s="325" t="s">
        <v>4452</v>
      </c>
      <c r="D1458" s="325" t="s">
        <v>5184</v>
      </c>
      <c r="E1458" s="325">
        <v>207.0</v>
      </c>
      <c r="F1458" s="325">
        <v>866.0</v>
      </c>
      <c r="G1458" s="325">
        <v>47.6</v>
      </c>
      <c r="H1458" s="325">
        <v>5.8</v>
      </c>
      <c r="I1458" s="325"/>
      <c r="J1458" s="325"/>
      <c r="K1458" s="325">
        <v>11.5</v>
      </c>
      <c r="L1458" s="325">
        <v>20.6</v>
      </c>
      <c r="M1458" s="325">
        <v>19.7</v>
      </c>
      <c r="N1458" s="325">
        <v>0.9</v>
      </c>
      <c r="O1458" s="325">
        <v>0.7</v>
      </c>
      <c r="P1458" s="325">
        <v>13.0</v>
      </c>
      <c r="Q1458" s="325">
        <v>78.0</v>
      </c>
      <c r="R1458" s="325">
        <v>0.55</v>
      </c>
      <c r="S1458" s="325">
        <v>1.04</v>
      </c>
      <c r="T1458" s="325"/>
      <c r="U1458" s="325">
        <v>19.0</v>
      </c>
      <c r="V1458" s="325">
        <v>0.08</v>
      </c>
      <c r="W1458" s="325">
        <v>0.14</v>
      </c>
      <c r="X1458" s="325">
        <v>1.39</v>
      </c>
      <c r="Y1458" s="325">
        <v>7.06</v>
      </c>
      <c r="Z1458" s="325">
        <v>0.0</v>
      </c>
      <c r="AA1458" s="325">
        <v>707.0</v>
      </c>
      <c r="AB1458" s="325">
        <v>0.0</v>
      </c>
    </row>
    <row r="1459" ht="15.75" customHeight="1">
      <c r="A1459" s="325">
        <v>1457.0</v>
      </c>
      <c r="B1459" s="325" t="s">
        <v>3834</v>
      </c>
      <c r="C1459" s="325" t="s">
        <v>3833</v>
      </c>
      <c r="D1459" s="325" t="s">
        <v>5184</v>
      </c>
      <c r="E1459" s="325">
        <v>166.0</v>
      </c>
      <c r="F1459" s="325">
        <v>696.0</v>
      </c>
      <c r="G1459" s="325">
        <v>27.8</v>
      </c>
      <c r="H1459" s="325">
        <v>8.0</v>
      </c>
      <c r="I1459" s="325"/>
      <c r="J1459" s="325"/>
      <c r="K1459" s="325">
        <v>4.0</v>
      </c>
      <c r="L1459" s="325">
        <v>24.4</v>
      </c>
      <c r="M1459" s="325">
        <v>21.8</v>
      </c>
      <c r="N1459" s="325">
        <v>2.5</v>
      </c>
      <c r="O1459" s="325">
        <v>0.6</v>
      </c>
      <c r="P1459" s="325">
        <v>24.0</v>
      </c>
      <c r="Q1459" s="325">
        <v>113.0</v>
      </c>
      <c r="R1459" s="325">
        <v>0.8</v>
      </c>
      <c r="S1459" s="325">
        <v>1.57</v>
      </c>
      <c r="T1459" s="325"/>
      <c r="U1459" s="325">
        <v>20.0</v>
      </c>
      <c r="V1459" s="325">
        <v>0.07</v>
      </c>
      <c r="W1459" s="325">
        <v>0.07</v>
      </c>
      <c r="X1459" s="325">
        <v>1.46</v>
      </c>
      <c r="Y1459" s="325">
        <v>2.36</v>
      </c>
      <c r="Z1459" s="325">
        <v>0.0</v>
      </c>
      <c r="AA1459" s="325">
        <v>356.0</v>
      </c>
      <c r="AB1459" s="325">
        <v>0.0</v>
      </c>
    </row>
    <row r="1460" ht="15.75" customHeight="1">
      <c r="A1460" s="325">
        <v>1458.0</v>
      </c>
      <c r="B1460" s="325" t="s">
        <v>4118</v>
      </c>
      <c r="C1460" s="325" t="s">
        <v>3833</v>
      </c>
      <c r="D1460" s="325" t="s">
        <v>5184</v>
      </c>
      <c r="E1460" s="325">
        <v>240.0</v>
      </c>
      <c r="F1460" s="325">
        <v>1003.0</v>
      </c>
      <c r="G1460" s="325">
        <v>19.4</v>
      </c>
      <c r="H1460" s="325">
        <v>9.7</v>
      </c>
      <c r="I1460" s="325"/>
      <c r="J1460" s="325"/>
      <c r="K1460" s="325">
        <v>10.6</v>
      </c>
      <c r="L1460" s="325">
        <v>25.6</v>
      </c>
      <c r="M1460" s="325">
        <v>23.0</v>
      </c>
      <c r="N1460" s="325">
        <v>2.6</v>
      </c>
      <c r="O1460" s="325">
        <v>10.1</v>
      </c>
      <c r="P1460" s="325">
        <v>36.0</v>
      </c>
      <c r="Q1460" s="325">
        <v>85.0</v>
      </c>
      <c r="R1460" s="325">
        <v>0.59</v>
      </c>
      <c r="S1460" s="325">
        <v>2.81</v>
      </c>
      <c r="T1460" s="325"/>
      <c r="U1460" s="325">
        <v>0.0</v>
      </c>
      <c r="V1460" s="325">
        <v>0.06</v>
      </c>
      <c r="W1460" s="325">
        <v>0.03</v>
      </c>
      <c r="X1460" s="325">
        <v>0.79</v>
      </c>
      <c r="Y1460" s="325">
        <v>1.04</v>
      </c>
      <c r="Z1460" s="325">
        <v>0.0</v>
      </c>
      <c r="AA1460" s="325">
        <v>259.0</v>
      </c>
      <c r="AB1460" s="325">
        <v>0.0</v>
      </c>
    </row>
    <row r="1461" ht="15.75" customHeight="1">
      <c r="A1461" s="325">
        <v>1459.0</v>
      </c>
      <c r="B1461" s="325" t="s">
        <v>4724</v>
      </c>
      <c r="C1461" s="325" t="s">
        <v>3833</v>
      </c>
      <c r="D1461" s="325" t="s">
        <v>5184</v>
      </c>
      <c r="E1461" s="325">
        <v>222.0</v>
      </c>
      <c r="F1461" s="325">
        <v>928.0</v>
      </c>
      <c r="G1461" s="325">
        <v>21.6</v>
      </c>
      <c r="H1461" s="325">
        <v>7.7</v>
      </c>
      <c r="I1461" s="325"/>
      <c r="J1461" s="325"/>
      <c r="K1461" s="325">
        <v>4.2</v>
      </c>
      <c r="L1461" s="325">
        <v>37.9</v>
      </c>
      <c r="M1461" s="325">
        <v>35.5</v>
      </c>
      <c r="N1461" s="325">
        <v>2.4</v>
      </c>
      <c r="O1461" s="325">
        <v>0.8</v>
      </c>
      <c r="P1461" s="325">
        <v>20.0</v>
      </c>
      <c r="Q1461" s="325">
        <v>105.0</v>
      </c>
      <c r="R1461" s="325">
        <v>0.88</v>
      </c>
      <c r="S1461" s="325">
        <v>1.29</v>
      </c>
      <c r="T1461" s="325"/>
      <c r="U1461" s="325">
        <v>6.0</v>
      </c>
      <c r="V1461" s="325">
        <v>0.08</v>
      </c>
      <c r="W1461" s="325">
        <v>0.05</v>
      </c>
      <c r="X1461" s="325">
        <v>1.72</v>
      </c>
      <c r="Y1461" s="325">
        <v>2.33</v>
      </c>
      <c r="Z1461" s="325">
        <v>0.0</v>
      </c>
      <c r="AA1461" s="325">
        <v>460.0</v>
      </c>
      <c r="AB1461" s="325">
        <v>3.0</v>
      </c>
    </row>
    <row r="1462" ht="15.75" customHeight="1">
      <c r="A1462" s="325">
        <v>1460.0</v>
      </c>
      <c r="B1462" s="325" t="s">
        <v>3601</v>
      </c>
      <c r="C1462" s="325" t="s">
        <v>3600</v>
      </c>
      <c r="D1462" s="325" t="s">
        <v>5184</v>
      </c>
      <c r="E1462" s="325">
        <v>138.0</v>
      </c>
      <c r="F1462" s="325">
        <v>578.0</v>
      </c>
      <c r="G1462" s="325">
        <v>38.8</v>
      </c>
      <c r="H1462" s="325">
        <v>5.5</v>
      </c>
      <c r="I1462" s="325"/>
      <c r="J1462" s="325"/>
      <c r="K1462" s="325">
        <v>1.3</v>
      </c>
      <c r="L1462" s="325">
        <v>25.6</v>
      </c>
      <c r="M1462" s="325">
        <v>21.3</v>
      </c>
      <c r="N1462" s="325">
        <v>0.2</v>
      </c>
      <c r="O1462" s="325">
        <v>0.6</v>
      </c>
      <c r="P1462" s="325">
        <v>17.0</v>
      </c>
      <c r="Q1462" s="325">
        <v>81.0</v>
      </c>
      <c r="R1462" s="325">
        <v>0.47</v>
      </c>
      <c r="S1462" s="325">
        <v>0.73</v>
      </c>
      <c r="T1462" s="325"/>
      <c r="U1462" s="325">
        <v>1.0</v>
      </c>
      <c r="V1462" s="325">
        <v>0.05</v>
      </c>
      <c r="W1462" s="325">
        <v>0.03</v>
      </c>
      <c r="X1462" s="325">
        <v>0.64</v>
      </c>
      <c r="Y1462" s="325">
        <v>3.53</v>
      </c>
      <c r="Z1462" s="325">
        <v>0.0</v>
      </c>
      <c r="AA1462" s="325">
        <v>338.0</v>
      </c>
      <c r="AB1462" s="325">
        <v>0.0</v>
      </c>
    </row>
    <row r="1463" ht="15.75" customHeight="1">
      <c r="A1463" s="325">
        <v>1461.0</v>
      </c>
      <c r="B1463" s="325" t="s">
        <v>3603</v>
      </c>
      <c r="C1463" s="325" t="s">
        <v>3602</v>
      </c>
      <c r="D1463" s="325" t="s">
        <v>5184</v>
      </c>
      <c r="E1463" s="325">
        <v>136.0</v>
      </c>
      <c r="F1463" s="325">
        <v>570.0</v>
      </c>
      <c r="G1463" s="325">
        <v>38.1</v>
      </c>
      <c r="H1463" s="325">
        <v>6.4</v>
      </c>
      <c r="I1463" s="325"/>
      <c r="J1463" s="325"/>
      <c r="K1463" s="325">
        <v>0.8</v>
      </c>
      <c r="L1463" s="325">
        <v>25.5</v>
      </c>
      <c r="M1463" s="325">
        <v>24.5</v>
      </c>
      <c r="N1463" s="325">
        <v>1.0</v>
      </c>
      <c r="O1463" s="325">
        <v>0.7</v>
      </c>
      <c r="P1463" s="325">
        <v>9.0</v>
      </c>
      <c r="Q1463" s="325">
        <v>68.0</v>
      </c>
      <c r="R1463" s="325">
        <v>0.55</v>
      </c>
      <c r="S1463" s="325">
        <v>0.61</v>
      </c>
      <c r="T1463" s="325"/>
      <c r="U1463" s="325">
        <v>18.0</v>
      </c>
      <c r="V1463" s="325">
        <v>0.07</v>
      </c>
      <c r="W1463" s="325">
        <v>0.04</v>
      </c>
      <c r="X1463" s="325">
        <v>1.03</v>
      </c>
      <c r="Y1463" s="325">
        <v>4.6</v>
      </c>
      <c r="Z1463" s="325">
        <v>0.0</v>
      </c>
      <c r="AA1463" s="325">
        <v>69.0</v>
      </c>
      <c r="AB1463" s="325">
        <v>2.0</v>
      </c>
    </row>
    <row r="1464" ht="15.75" customHeight="1">
      <c r="A1464" s="325">
        <v>1462.0</v>
      </c>
      <c r="B1464" s="325" t="s">
        <v>3605</v>
      </c>
      <c r="C1464" s="325" t="s">
        <v>3604</v>
      </c>
      <c r="D1464" s="325" t="s">
        <v>5184</v>
      </c>
      <c r="E1464" s="325">
        <v>122.0</v>
      </c>
      <c r="F1464" s="325">
        <v>510.0</v>
      </c>
      <c r="G1464" s="325">
        <v>57.5</v>
      </c>
      <c r="H1464" s="325">
        <v>7.2</v>
      </c>
      <c r="I1464" s="325"/>
      <c r="J1464" s="325"/>
      <c r="K1464" s="325">
        <v>2.9</v>
      </c>
      <c r="L1464" s="325">
        <v>16.4</v>
      </c>
      <c r="M1464" s="325">
        <v>15.7</v>
      </c>
      <c r="N1464" s="325">
        <v>0.7</v>
      </c>
      <c r="O1464" s="325">
        <v>0.6</v>
      </c>
      <c r="P1464" s="325">
        <v>12.0</v>
      </c>
      <c r="Q1464" s="325">
        <v>79.0</v>
      </c>
      <c r="R1464" s="325">
        <v>0.71</v>
      </c>
      <c r="S1464" s="325">
        <v>0.71</v>
      </c>
      <c r="T1464" s="325"/>
      <c r="U1464" s="325">
        <v>12.0</v>
      </c>
      <c r="V1464" s="325">
        <v>0.06</v>
      </c>
      <c r="W1464" s="325">
        <v>0.07</v>
      </c>
      <c r="X1464" s="325">
        <v>2.84</v>
      </c>
      <c r="Y1464" s="325">
        <v>10.15</v>
      </c>
      <c r="Z1464" s="325">
        <v>0.0</v>
      </c>
      <c r="AA1464" s="325">
        <v>252.0</v>
      </c>
      <c r="AB1464" s="325">
        <v>0.0</v>
      </c>
    </row>
    <row r="1465" ht="15.75" customHeight="1">
      <c r="A1465" s="325">
        <v>1463.0</v>
      </c>
      <c r="B1465" s="325" t="s">
        <v>4119</v>
      </c>
      <c r="C1465" s="325" t="s">
        <v>3604</v>
      </c>
      <c r="D1465" s="325" t="s">
        <v>5184</v>
      </c>
      <c r="E1465" s="325">
        <v>156.0</v>
      </c>
      <c r="F1465" s="325">
        <v>651.0</v>
      </c>
      <c r="G1465" s="325">
        <v>52.4</v>
      </c>
      <c r="H1465" s="325">
        <v>8.9</v>
      </c>
      <c r="I1465" s="325"/>
      <c r="J1465" s="325"/>
      <c r="K1465" s="325">
        <v>4.8</v>
      </c>
      <c r="L1465" s="325">
        <v>18.4</v>
      </c>
      <c r="M1465" s="325">
        <v>17.5</v>
      </c>
      <c r="N1465" s="325">
        <v>0.9</v>
      </c>
      <c r="O1465" s="325">
        <v>0.7</v>
      </c>
      <c r="P1465" s="325">
        <v>9.0</v>
      </c>
      <c r="Q1465" s="325">
        <v>92.0</v>
      </c>
      <c r="R1465" s="325">
        <v>0.82</v>
      </c>
      <c r="S1465" s="325">
        <v>0.84</v>
      </c>
      <c r="T1465" s="325"/>
      <c r="U1465" s="325">
        <v>5.0</v>
      </c>
      <c r="V1465" s="325">
        <v>0.07</v>
      </c>
      <c r="W1465" s="325">
        <v>0.08</v>
      </c>
      <c r="X1465" s="325">
        <v>3.61</v>
      </c>
      <c r="Y1465" s="325">
        <v>5.71</v>
      </c>
      <c r="Z1465" s="325">
        <v>0.0</v>
      </c>
      <c r="AA1465" s="325">
        <v>421.0</v>
      </c>
      <c r="AB1465" s="325">
        <v>0.0</v>
      </c>
    </row>
    <row r="1466" ht="15.75" customHeight="1">
      <c r="A1466" s="325">
        <v>1464.0</v>
      </c>
      <c r="B1466" s="325" t="s">
        <v>3836</v>
      </c>
      <c r="C1466" s="325" t="s">
        <v>3835</v>
      </c>
      <c r="D1466" s="325" t="s">
        <v>5184</v>
      </c>
      <c r="E1466" s="325">
        <v>136.0</v>
      </c>
      <c r="F1466" s="325">
        <v>571.0</v>
      </c>
      <c r="G1466" s="325">
        <v>48.9</v>
      </c>
      <c r="H1466" s="325">
        <v>6.1</v>
      </c>
      <c r="I1466" s="325"/>
      <c r="J1466" s="325"/>
      <c r="K1466" s="325">
        <v>5.9</v>
      </c>
      <c r="L1466" s="325">
        <v>14.7</v>
      </c>
      <c r="M1466" s="325">
        <v>13.8</v>
      </c>
      <c r="N1466" s="325">
        <v>1.0</v>
      </c>
      <c r="O1466" s="325">
        <v>0.6</v>
      </c>
      <c r="P1466" s="325">
        <v>15.0</v>
      </c>
      <c r="Q1466" s="325">
        <v>73.0</v>
      </c>
      <c r="R1466" s="325">
        <v>0.7</v>
      </c>
      <c r="S1466" s="325">
        <v>0.77</v>
      </c>
      <c r="T1466" s="325"/>
      <c r="U1466" s="325">
        <v>48.0</v>
      </c>
      <c r="V1466" s="325">
        <v>0.05</v>
      </c>
      <c r="W1466" s="325">
        <v>0.06</v>
      </c>
      <c r="X1466" s="325">
        <v>2.13</v>
      </c>
      <c r="Y1466" s="325">
        <v>5.38</v>
      </c>
      <c r="Z1466" s="325">
        <v>0.0</v>
      </c>
      <c r="AA1466" s="325">
        <v>543.0</v>
      </c>
      <c r="AB1466" s="325">
        <v>2.0</v>
      </c>
    </row>
    <row r="1467" ht="15.75" customHeight="1">
      <c r="A1467" s="325">
        <v>1465.0</v>
      </c>
      <c r="B1467" s="325" t="s">
        <v>4454</v>
      </c>
      <c r="C1467" s="325" t="s">
        <v>3835</v>
      </c>
      <c r="D1467" s="325" t="s">
        <v>5184</v>
      </c>
      <c r="E1467" s="325">
        <v>202.0</v>
      </c>
      <c r="F1467" s="325">
        <v>844.0</v>
      </c>
      <c r="G1467" s="325">
        <v>53.1</v>
      </c>
      <c r="H1467" s="325">
        <v>4.9</v>
      </c>
      <c r="I1467" s="325"/>
      <c r="J1467" s="325"/>
      <c r="K1467" s="325">
        <v>14.5</v>
      </c>
      <c r="L1467" s="325">
        <v>13.6</v>
      </c>
      <c r="M1467" s="325">
        <v>12.6</v>
      </c>
      <c r="N1467" s="325">
        <v>0.9</v>
      </c>
      <c r="O1467" s="325">
        <v>0.6</v>
      </c>
      <c r="P1467" s="325">
        <v>18.0</v>
      </c>
      <c r="Q1467" s="325">
        <v>58.0</v>
      </c>
      <c r="R1467" s="325">
        <v>0.53</v>
      </c>
      <c r="S1467" s="325">
        <v>0.68</v>
      </c>
      <c r="T1467" s="325"/>
      <c r="U1467" s="325">
        <v>11.0</v>
      </c>
      <c r="V1467" s="325">
        <v>0.05</v>
      </c>
      <c r="W1467" s="325">
        <v>0.06</v>
      </c>
      <c r="X1467" s="325">
        <v>1.83</v>
      </c>
      <c r="Y1467" s="325">
        <v>6.31</v>
      </c>
      <c r="Z1467" s="325">
        <v>0.0</v>
      </c>
      <c r="AA1467" s="325">
        <v>679.0</v>
      </c>
      <c r="AB1467" s="325">
        <v>13.0</v>
      </c>
    </row>
    <row r="1468" ht="15.75" customHeight="1">
      <c r="A1468" s="325">
        <v>1466.0</v>
      </c>
      <c r="B1468" s="325" t="s">
        <v>3838</v>
      </c>
      <c r="C1468" s="325" t="s">
        <v>3837</v>
      </c>
      <c r="D1468" s="325" t="s">
        <v>5184</v>
      </c>
      <c r="E1468" s="325">
        <v>162.0</v>
      </c>
      <c r="F1468" s="325">
        <v>678.0</v>
      </c>
      <c r="G1468" s="325">
        <v>40.0</v>
      </c>
      <c r="H1468" s="325">
        <v>8.1</v>
      </c>
      <c r="I1468" s="325"/>
      <c r="J1468" s="325"/>
      <c r="K1468" s="325">
        <v>2.4</v>
      </c>
      <c r="L1468" s="325">
        <v>26.1</v>
      </c>
      <c r="M1468" s="325">
        <v>25.9</v>
      </c>
      <c r="N1468" s="325">
        <v>0.2</v>
      </c>
      <c r="O1468" s="325">
        <v>0.7</v>
      </c>
      <c r="P1468" s="325">
        <v>23.0</v>
      </c>
      <c r="Q1468" s="325">
        <v>102.0</v>
      </c>
      <c r="R1468" s="325">
        <v>0.9</v>
      </c>
      <c r="S1468" s="325">
        <v>0.77</v>
      </c>
      <c r="T1468" s="325"/>
      <c r="U1468" s="325">
        <v>18.0</v>
      </c>
      <c r="V1468" s="325">
        <v>0.07</v>
      </c>
      <c r="W1468" s="325">
        <v>0.11</v>
      </c>
      <c r="X1468" s="325">
        <v>2.91</v>
      </c>
      <c r="Y1468" s="325">
        <v>4.09</v>
      </c>
      <c r="Z1468" s="325">
        <v>0.0</v>
      </c>
      <c r="AA1468" s="325">
        <v>107.0</v>
      </c>
      <c r="AB1468" s="325">
        <v>0.0</v>
      </c>
    </row>
    <row r="1469" ht="15.75" customHeight="1">
      <c r="A1469" s="325">
        <v>1467.0</v>
      </c>
      <c r="B1469" s="325" t="s">
        <v>4726</v>
      </c>
      <c r="C1469" s="325" t="s">
        <v>4725</v>
      </c>
      <c r="D1469" s="325" t="s">
        <v>5184</v>
      </c>
      <c r="E1469" s="325">
        <v>119.0</v>
      </c>
      <c r="F1469" s="325">
        <v>500.0</v>
      </c>
      <c r="G1469" s="325">
        <v>23.8</v>
      </c>
      <c r="H1469" s="325">
        <v>6.1</v>
      </c>
      <c r="I1469" s="325"/>
      <c r="J1469" s="325"/>
      <c r="K1469" s="325">
        <v>2.3</v>
      </c>
      <c r="L1469" s="325">
        <v>18.4</v>
      </c>
      <c r="M1469" s="325">
        <v>15.6</v>
      </c>
      <c r="N1469" s="325">
        <v>2.7</v>
      </c>
      <c r="O1469" s="325">
        <v>0.9</v>
      </c>
      <c r="P1469" s="325">
        <v>17.0</v>
      </c>
      <c r="Q1469" s="325">
        <v>74.0</v>
      </c>
      <c r="R1469" s="325">
        <v>0.9</v>
      </c>
      <c r="S1469" s="325">
        <v>0.86</v>
      </c>
      <c r="T1469" s="325"/>
      <c r="U1469" s="325">
        <v>32.0</v>
      </c>
      <c r="V1469" s="325">
        <v>0.18</v>
      </c>
      <c r="W1469" s="325">
        <v>0.08</v>
      </c>
      <c r="X1469" s="325">
        <v>1.2</v>
      </c>
      <c r="Y1469" s="325">
        <v>1.86</v>
      </c>
      <c r="Z1469" s="325">
        <v>0.0</v>
      </c>
      <c r="AA1469" s="325">
        <v>334.0</v>
      </c>
      <c r="AB1469" s="325">
        <v>52.0</v>
      </c>
    </row>
    <row r="1470" ht="15.75" customHeight="1">
      <c r="A1470" s="325">
        <v>1468.0</v>
      </c>
      <c r="B1470" s="325" t="s">
        <v>4121</v>
      </c>
      <c r="C1470" s="325" t="s">
        <v>4120</v>
      </c>
      <c r="D1470" s="325" t="s">
        <v>5184</v>
      </c>
      <c r="E1470" s="325">
        <v>150.0</v>
      </c>
      <c r="F1470" s="325">
        <v>628.0</v>
      </c>
      <c r="G1470" s="325">
        <v>23.1</v>
      </c>
      <c r="H1470" s="325">
        <v>9.4</v>
      </c>
      <c r="I1470" s="325"/>
      <c r="J1470" s="325"/>
      <c r="K1470" s="325">
        <v>0.9</v>
      </c>
      <c r="L1470" s="325">
        <v>25.6</v>
      </c>
      <c r="M1470" s="325">
        <v>22.2</v>
      </c>
      <c r="N1470" s="325">
        <v>3.4</v>
      </c>
      <c r="O1470" s="325">
        <v>0.9</v>
      </c>
      <c r="P1470" s="325">
        <v>25.0</v>
      </c>
      <c r="Q1470" s="325">
        <v>123.0</v>
      </c>
      <c r="R1470" s="325">
        <v>1.67</v>
      </c>
      <c r="S1470" s="325">
        <v>1.88</v>
      </c>
      <c r="T1470" s="325"/>
      <c r="U1470" s="325">
        <v>0.0</v>
      </c>
      <c r="V1470" s="325">
        <v>0.05</v>
      </c>
      <c r="W1470" s="325">
        <v>0.04</v>
      </c>
      <c r="X1470" s="325">
        <v>2.2</v>
      </c>
      <c r="Y1470" s="325">
        <v>1.37</v>
      </c>
      <c r="Z1470" s="325">
        <v>0.0</v>
      </c>
      <c r="AA1470" s="325">
        <v>85.0</v>
      </c>
      <c r="AB1470" s="325">
        <v>0.0</v>
      </c>
    </row>
    <row r="1471" ht="15.75" customHeight="1">
      <c r="A1471" s="325">
        <v>1469.0</v>
      </c>
      <c r="B1471" s="325" t="s">
        <v>4455</v>
      </c>
      <c r="C1471" s="325" t="s">
        <v>4120</v>
      </c>
      <c r="D1471" s="325" t="s">
        <v>5184</v>
      </c>
      <c r="E1471" s="325">
        <v>131.0</v>
      </c>
      <c r="F1471" s="325">
        <v>549.0</v>
      </c>
      <c r="G1471" s="325">
        <v>24.0</v>
      </c>
      <c r="H1471" s="325">
        <v>7.7</v>
      </c>
      <c r="I1471" s="325"/>
      <c r="J1471" s="325"/>
      <c r="K1471" s="325">
        <v>2.1</v>
      </c>
      <c r="L1471" s="325">
        <v>20.9</v>
      </c>
      <c r="M1471" s="325">
        <v>16.7</v>
      </c>
      <c r="N1471" s="325">
        <v>4.2</v>
      </c>
      <c r="O1471" s="325">
        <v>1.0</v>
      </c>
      <c r="P1471" s="325">
        <v>32.0</v>
      </c>
      <c r="Q1471" s="325">
        <v>113.0</v>
      </c>
      <c r="R1471" s="325">
        <v>1.2</v>
      </c>
      <c r="S1471" s="325">
        <v>1.66</v>
      </c>
      <c r="T1471" s="325"/>
      <c r="U1471" s="325">
        <v>2.0</v>
      </c>
      <c r="V1471" s="325">
        <v>0.12</v>
      </c>
      <c r="W1471" s="325">
        <v>0.06</v>
      </c>
      <c r="X1471" s="325">
        <v>1.53</v>
      </c>
      <c r="Y1471" s="325">
        <v>2.28</v>
      </c>
      <c r="Z1471" s="325">
        <v>0.0</v>
      </c>
      <c r="AA1471" s="325">
        <v>233.0</v>
      </c>
      <c r="AB1471" s="325">
        <v>14.0</v>
      </c>
    </row>
    <row r="1472" ht="15.75" customHeight="1">
      <c r="A1472" s="325">
        <v>1470.0</v>
      </c>
      <c r="B1472" s="325" t="s">
        <v>4728</v>
      </c>
      <c r="C1472" s="325" t="s">
        <v>4727</v>
      </c>
      <c r="D1472" s="325" t="s">
        <v>5184</v>
      </c>
      <c r="E1472" s="325">
        <v>161.0</v>
      </c>
      <c r="F1472" s="325">
        <v>676.0</v>
      </c>
      <c r="G1472" s="325">
        <v>16.9</v>
      </c>
      <c r="H1472" s="325">
        <v>9.1</v>
      </c>
      <c r="I1472" s="325"/>
      <c r="J1472" s="325"/>
      <c r="K1472" s="325">
        <v>5.6</v>
      </c>
      <c r="L1472" s="325">
        <v>18.8</v>
      </c>
      <c r="M1472" s="325">
        <v>16.5</v>
      </c>
      <c r="N1472" s="325">
        <v>2.3</v>
      </c>
      <c r="O1472" s="325">
        <v>0.7</v>
      </c>
      <c r="P1472" s="325">
        <v>22.0</v>
      </c>
      <c r="Q1472" s="325">
        <v>57.0</v>
      </c>
      <c r="R1472" s="325">
        <v>0.54</v>
      </c>
      <c r="S1472" s="325">
        <v>1.34</v>
      </c>
      <c r="T1472" s="325"/>
      <c r="U1472" s="325">
        <v>6.0</v>
      </c>
      <c r="V1472" s="325">
        <v>0.04</v>
      </c>
      <c r="W1472" s="325">
        <v>0.04</v>
      </c>
      <c r="X1472" s="325">
        <v>0.6</v>
      </c>
      <c r="Y1472" s="325">
        <v>3.23</v>
      </c>
      <c r="Z1472" s="325">
        <v>0.0</v>
      </c>
      <c r="AA1472" s="325">
        <v>156.0</v>
      </c>
      <c r="AB1472" s="325">
        <v>20.0</v>
      </c>
    </row>
    <row r="1473" ht="15.75" customHeight="1">
      <c r="A1473" s="325">
        <v>1471.0</v>
      </c>
      <c r="B1473" s="325" t="s">
        <v>3607</v>
      </c>
      <c r="C1473" s="325" t="s">
        <v>3606</v>
      </c>
      <c r="D1473" s="325" t="s">
        <v>5184</v>
      </c>
      <c r="E1473" s="325">
        <v>161.0</v>
      </c>
      <c r="F1473" s="325">
        <v>672.0</v>
      </c>
      <c r="G1473" s="325">
        <v>18.8</v>
      </c>
      <c r="H1473" s="325">
        <v>7.1</v>
      </c>
      <c r="I1473" s="325"/>
      <c r="J1473" s="325"/>
      <c r="K1473" s="325">
        <v>4.5</v>
      </c>
      <c r="L1473" s="325">
        <v>22.9</v>
      </c>
      <c r="M1473" s="325">
        <v>20.2</v>
      </c>
      <c r="N1473" s="325">
        <v>2.7</v>
      </c>
      <c r="O1473" s="325">
        <v>0.8</v>
      </c>
      <c r="P1473" s="325">
        <v>21.0</v>
      </c>
      <c r="Q1473" s="325">
        <v>111.0</v>
      </c>
      <c r="R1473" s="325">
        <v>0.61</v>
      </c>
      <c r="S1473" s="325">
        <v>1.19</v>
      </c>
      <c r="T1473" s="325"/>
      <c r="U1473" s="325">
        <v>0.0</v>
      </c>
      <c r="V1473" s="325">
        <v>0.05</v>
      </c>
      <c r="W1473" s="325">
        <v>0.01</v>
      </c>
      <c r="X1473" s="325">
        <v>0.62</v>
      </c>
      <c r="Y1473" s="325">
        <v>1.14</v>
      </c>
      <c r="Z1473" s="325">
        <v>0.0</v>
      </c>
      <c r="AA1473" s="325">
        <v>68.0</v>
      </c>
      <c r="AB1473" s="325">
        <v>0.0</v>
      </c>
    </row>
    <row r="1474" ht="15.75" customHeight="1">
      <c r="A1474" s="325">
        <v>1472.0</v>
      </c>
      <c r="B1474" s="325" t="s">
        <v>4122</v>
      </c>
      <c r="C1474" s="325" t="s">
        <v>3606</v>
      </c>
      <c r="D1474" s="325" t="s">
        <v>5184</v>
      </c>
      <c r="E1474" s="325">
        <v>168.0</v>
      </c>
      <c r="F1474" s="325">
        <v>703.0</v>
      </c>
      <c r="G1474" s="325">
        <v>27.6</v>
      </c>
      <c r="H1474" s="325">
        <v>6.6</v>
      </c>
      <c r="I1474" s="325"/>
      <c r="J1474" s="325"/>
      <c r="K1474" s="325">
        <v>4.5</v>
      </c>
      <c r="L1474" s="325">
        <v>25.6</v>
      </c>
      <c r="M1474" s="325">
        <v>22.5</v>
      </c>
      <c r="N1474" s="325">
        <v>3.1</v>
      </c>
      <c r="O1474" s="325">
        <v>1.0</v>
      </c>
      <c r="P1474" s="325">
        <v>28.0</v>
      </c>
      <c r="Q1474" s="325">
        <v>98.0</v>
      </c>
      <c r="R1474" s="325">
        <v>0.78</v>
      </c>
      <c r="S1474" s="325">
        <v>1.19</v>
      </c>
      <c r="T1474" s="325"/>
      <c r="U1474" s="325">
        <v>8.0</v>
      </c>
      <c r="V1474" s="325">
        <v>0.09</v>
      </c>
      <c r="W1474" s="325">
        <v>0.05</v>
      </c>
      <c r="X1474" s="325">
        <v>1.57</v>
      </c>
      <c r="Y1474" s="325">
        <v>4.48</v>
      </c>
      <c r="Z1474" s="325">
        <v>0.0</v>
      </c>
      <c r="AA1474" s="325">
        <v>325.0</v>
      </c>
      <c r="AB1474" s="325">
        <v>4.0</v>
      </c>
    </row>
    <row r="1475" ht="15.75" customHeight="1">
      <c r="A1475" s="325">
        <v>1473.0</v>
      </c>
      <c r="B1475" s="325" t="s">
        <v>4729</v>
      </c>
      <c r="C1475" s="325" t="s">
        <v>3606</v>
      </c>
      <c r="D1475" s="325" t="s">
        <v>5184</v>
      </c>
      <c r="E1475" s="325">
        <v>162.0</v>
      </c>
      <c r="F1475" s="325">
        <v>678.0</v>
      </c>
      <c r="G1475" s="325">
        <v>18.9</v>
      </c>
      <c r="H1475" s="325">
        <v>7.2</v>
      </c>
      <c r="I1475" s="325"/>
      <c r="J1475" s="325"/>
      <c r="K1475" s="325">
        <v>7.1</v>
      </c>
      <c r="L1475" s="325">
        <v>17.4</v>
      </c>
      <c r="M1475" s="325">
        <v>15.3</v>
      </c>
      <c r="N1475" s="325">
        <v>2.1</v>
      </c>
      <c r="O1475" s="325">
        <v>0.8</v>
      </c>
      <c r="P1475" s="325">
        <v>20.0</v>
      </c>
      <c r="Q1475" s="325">
        <v>109.0</v>
      </c>
      <c r="R1475" s="325">
        <v>0.52</v>
      </c>
      <c r="S1475" s="325">
        <v>0.97</v>
      </c>
      <c r="T1475" s="325"/>
      <c r="U1475" s="325">
        <v>2.0</v>
      </c>
      <c r="V1475" s="325">
        <v>0.04</v>
      </c>
      <c r="W1475" s="325">
        <v>0.02</v>
      </c>
      <c r="X1475" s="325">
        <v>1.69</v>
      </c>
      <c r="Y1475" s="325">
        <v>0.88</v>
      </c>
      <c r="Z1475" s="325">
        <v>0.0</v>
      </c>
      <c r="AA1475" s="325">
        <v>210.0</v>
      </c>
      <c r="AB1475" s="325">
        <v>0.0</v>
      </c>
    </row>
    <row r="1476" ht="15.75" customHeight="1">
      <c r="A1476" s="325">
        <v>1474.0</v>
      </c>
      <c r="B1476" s="325" t="s">
        <v>3840</v>
      </c>
      <c r="C1476" s="325" t="s">
        <v>3839</v>
      </c>
      <c r="D1476" s="325" t="s">
        <v>5184</v>
      </c>
      <c r="E1476" s="325">
        <v>258.0</v>
      </c>
      <c r="F1476" s="325">
        <v>1078.0</v>
      </c>
      <c r="G1476" s="325">
        <v>25.1</v>
      </c>
      <c r="H1476" s="325">
        <v>4.0</v>
      </c>
      <c r="I1476" s="325"/>
      <c r="J1476" s="325"/>
      <c r="K1476" s="325">
        <v>16.3</v>
      </c>
      <c r="L1476" s="325">
        <v>23.8</v>
      </c>
      <c r="M1476" s="325">
        <v>23.1</v>
      </c>
      <c r="N1476" s="325">
        <v>0.5</v>
      </c>
      <c r="O1476" s="325">
        <v>0.4</v>
      </c>
      <c r="P1476" s="325">
        <v>13.0</v>
      </c>
      <c r="Q1476" s="325">
        <v>42.0</v>
      </c>
      <c r="R1476" s="325">
        <v>0.36</v>
      </c>
      <c r="S1476" s="325">
        <v>0.57</v>
      </c>
      <c r="T1476" s="325"/>
      <c r="U1476" s="325">
        <v>63.0</v>
      </c>
      <c r="V1476" s="325">
        <v>0.04</v>
      </c>
      <c r="W1476" s="325">
        <v>0.03</v>
      </c>
      <c r="X1476" s="325">
        <v>0.63</v>
      </c>
      <c r="Y1476" s="325">
        <v>7.72</v>
      </c>
      <c r="Z1476" s="325">
        <v>0.0</v>
      </c>
      <c r="AA1476" s="325">
        <v>649.0</v>
      </c>
      <c r="AB1476" s="325">
        <v>1.0</v>
      </c>
    </row>
    <row r="1477" ht="15.75" customHeight="1">
      <c r="A1477" s="325">
        <v>1475.0</v>
      </c>
      <c r="B1477" s="325" t="s">
        <v>4456</v>
      </c>
      <c r="C1477" s="325" t="s">
        <v>3839</v>
      </c>
      <c r="D1477" s="325" t="s">
        <v>5184</v>
      </c>
      <c r="E1477" s="325">
        <v>178.0</v>
      </c>
      <c r="F1477" s="325">
        <v>744.0</v>
      </c>
      <c r="G1477" s="325">
        <v>26.3</v>
      </c>
      <c r="H1477" s="325">
        <v>7.7</v>
      </c>
      <c r="I1477" s="325"/>
      <c r="J1477" s="325"/>
      <c r="K1477" s="325">
        <v>7.2</v>
      </c>
      <c r="L1477" s="325">
        <v>20.9</v>
      </c>
      <c r="M1477" s="325">
        <v>17.7</v>
      </c>
      <c r="N1477" s="325">
        <v>3.2</v>
      </c>
      <c r="O1477" s="325">
        <v>0.9</v>
      </c>
      <c r="P1477" s="325">
        <v>29.0</v>
      </c>
      <c r="Q1477" s="325">
        <v>122.0</v>
      </c>
      <c r="R1477" s="325">
        <v>0.71</v>
      </c>
      <c r="S1477" s="325">
        <v>1.27</v>
      </c>
      <c r="T1477" s="325"/>
      <c r="U1477" s="325">
        <v>3.0</v>
      </c>
      <c r="V1477" s="325">
        <v>0.1</v>
      </c>
      <c r="W1477" s="325">
        <v>0.06</v>
      </c>
      <c r="X1477" s="325">
        <v>1.15</v>
      </c>
      <c r="Y1477" s="325">
        <v>3.95</v>
      </c>
      <c r="Z1477" s="325">
        <v>0.0</v>
      </c>
      <c r="AA1477" s="325">
        <v>365.0</v>
      </c>
      <c r="AB1477" s="325">
        <v>0.0</v>
      </c>
    </row>
    <row r="1478" ht="15.75" customHeight="1">
      <c r="A1478" s="325">
        <v>1476.0</v>
      </c>
      <c r="B1478" s="325" t="s">
        <v>4730</v>
      </c>
      <c r="C1478" s="325" t="s">
        <v>3839</v>
      </c>
      <c r="D1478" s="325" t="s">
        <v>5184</v>
      </c>
      <c r="E1478" s="325">
        <v>179.0</v>
      </c>
      <c r="F1478" s="325">
        <v>748.0</v>
      </c>
      <c r="G1478" s="325">
        <v>37.1</v>
      </c>
      <c r="H1478" s="325">
        <v>8.9</v>
      </c>
      <c r="I1478" s="325"/>
      <c r="J1478" s="325"/>
      <c r="K1478" s="325">
        <v>5.0</v>
      </c>
      <c r="L1478" s="325">
        <v>24.4</v>
      </c>
      <c r="M1478" s="325">
        <v>20.6</v>
      </c>
      <c r="N1478" s="325">
        <v>3.9</v>
      </c>
      <c r="O1478" s="325">
        <v>1.0</v>
      </c>
      <c r="P1478" s="325">
        <v>35.0</v>
      </c>
      <c r="Q1478" s="325">
        <v>147.0</v>
      </c>
      <c r="R1478" s="325">
        <v>0.73</v>
      </c>
      <c r="S1478" s="325">
        <v>1.57</v>
      </c>
      <c r="T1478" s="325"/>
      <c r="U1478" s="325">
        <v>4.0</v>
      </c>
      <c r="V1478" s="325">
        <v>0.05</v>
      </c>
      <c r="W1478" s="325">
        <v>0.02</v>
      </c>
      <c r="X1478" s="325">
        <v>0.67</v>
      </c>
      <c r="Y1478" s="325">
        <v>2.15</v>
      </c>
      <c r="Z1478" s="325">
        <v>0.0</v>
      </c>
      <c r="AA1478" s="325">
        <v>265.0</v>
      </c>
      <c r="AB1478" s="325">
        <v>0.0</v>
      </c>
    </row>
    <row r="1479" ht="15.75" customHeight="1">
      <c r="A1479" s="325">
        <v>1477.0</v>
      </c>
      <c r="B1479" s="325" t="s">
        <v>4124</v>
      </c>
      <c r="C1479" s="325" t="s">
        <v>4123</v>
      </c>
      <c r="D1479" s="325" t="s">
        <v>5184</v>
      </c>
      <c r="E1479" s="325">
        <v>114.0</v>
      </c>
      <c r="F1479" s="325">
        <v>477.0</v>
      </c>
      <c r="G1479" s="325">
        <v>23.1</v>
      </c>
      <c r="H1479" s="325">
        <v>7.0</v>
      </c>
      <c r="I1479" s="325"/>
      <c r="J1479" s="325"/>
      <c r="K1479" s="325">
        <v>1.9</v>
      </c>
      <c r="L1479" s="325">
        <v>17.5</v>
      </c>
      <c r="M1479" s="325">
        <v>14.9</v>
      </c>
      <c r="N1479" s="325">
        <v>2.6</v>
      </c>
      <c r="O1479" s="325">
        <v>1.1</v>
      </c>
      <c r="P1479" s="325">
        <v>29.0</v>
      </c>
      <c r="Q1479" s="325">
        <v>78.0</v>
      </c>
      <c r="R1479" s="325">
        <v>0.92</v>
      </c>
      <c r="S1479" s="325">
        <v>1.14</v>
      </c>
      <c r="T1479" s="325"/>
      <c r="U1479" s="325">
        <v>5.0</v>
      </c>
      <c r="V1479" s="325">
        <v>0.06</v>
      </c>
      <c r="W1479" s="325">
        <v>0.03</v>
      </c>
      <c r="X1479" s="325">
        <v>1.62</v>
      </c>
      <c r="Y1479" s="325">
        <v>1.4</v>
      </c>
      <c r="Z1479" s="325">
        <v>0.0</v>
      </c>
      <c r="AA1479" s="325">
        <v>607.0</v>
      </c>
      <c r="AB1479" s="325">
        <v>9.0</v>
      </c>
    </row>
    <row r="1480" ht="15.75" customHeight="1">
      <c r="A1480" s="325">
        <v>1478.0</v>
      </c>
      <c r="B1480" s="325" t="s">
        <v>4458</v>
      </c>
      <c r="C1480" s="325" t="s">
        <v>4457</v>
      </c>
      <c r="D1480" s="325" t="s">
        <v>5184</v>
      </c>
      <c r="E1480" s="325">
        <v>158.0</v>
      </c>
      <c r="F1480" s="325">
        <v>661.0</v>
      </c>
      <c r="G1480" s="325">
        <v>25.4</v>
      </c>
      <c r="H1480" s="325">
        <v>4.1</v>
      </c>
      <c r="I1480" s="325"/>
      <c r="J1480" s="325"/>
      <c r="K1480" s="325">
        <v>2.2</v>
      </c>
      <c r="L1480" s="325">
        <v>30.9</v>
      </c>
      <c r="M1480" s="325">
        <v>29.9</v>
      </c>
      <c r="N1480" s="325">
        <v>0.9</v>
      </c>
      <c r="O1480" s="325">
        <v>0.7</v>
      </c>
      <c r="P1480" s="325">
        <v>9.0</v>
      </c>
      <c r="Q1480" s="325">
        <v>79.0</v>
      </c>
      <c r="R1480" s="325">
        <v>0.75</v>
      </c>
      <c r="S1480" s="325">
        <v>0.68</v>
      </c>
      <c r="T1480" s="325"/>
      <c r="U1480" s="325">
        <v>4.0</v>
      </c>
      <c r="V1480" s="325">
        <v>0.07</v>
      </c>
      <c r="W1480" s="325">
        <v>0.04</v>
      </c>
      <c r="X1480" s="325">
        <v>1.28</v>
      </c>
      <c r="Y1480" s="325">
        <v>2.13</v>
      </c>
      <c r="Z1480" s="325">
        <v>0.0</v>
      </c>
      <c r="AA1480" s="325">
        <v>447.0</v>
      </c>
      <c r="AB1480" s="325">
        <v>16.0</v>
      </c>
    </row>
    <row r="1481" ht="15.75" customHeight="1">
      <c r="A1481" s="325">
        <v>1479.0</v>
      </c>
      <c r="B1481" s="325" t="s">
        <v>3609</v>
      </c>
      <c r="C1481" s="325" t="s">
        <v>3608</v>
      </c>
      <c r="D1481" s="325" t="s">
        <v>5184</v>
      </c>
      <c r="E1481" s="325">
        <v>129.0</v>
      </c>
      <c r="F1481" s="325">
        <v>539.0</v>
      </c>
      <c r="G1481" s="325">
        <v>18.8</v>
      </c>
      <c r="H1481" s="325">
        <v>7.7</v>
      </c>
      <c r="I1481" s="325"/>
      <c r="J1481" s="325"/>
      <c r="K1481" s="325">
        <v>1.0</v>
      </c>
      <c r="L1481" s="325">
        <v>25.5</v>
      </c>
      <c r="M1481" s="325">
        <v>21.9</v>
      </c>
      <c r="N1481" s="325">
        <v>3.5</v>
      </c>
      <c r="O1481" s="325">
        <v>0.9</v>
      </c>
      <c r="P1481" s="325">
        <v>21.0</v>
      </c>
      <c r="Q1481" s="325">
        <v>115.0</v>
      </c>
      <c r="R1481" s="325">
        <v>1.25</v>
      </c>
      <c r="S1481" s="325">
        <v>1.62</v>
      </c>
      <c r="T1481" s="325"/>
      <c r="U1481" s="325">
        <v>1.0</v>
      </c>
      <c r="V1481" s="325">
        <v>0.08</v>
      </c>
      <c r="W1481" s="325">
        <v>0.07</v>
      </c>
      <c r="X1481" s="325">
        <v>1.54</v>
      </c>
      <c r="Y1481" s="325">
        <v>1.92</v>
      </c>
      <c r="Z1481" s="325">
        <v>0.0</v>
      </c>
      <c r="AA1481" s="325">
        <v>75.0</v>
      </c>
      <c r="AB1481" s="325">
        <v>2.0</v>
      </c>
    </row>
    <row r="1482" ht="15.75" customHeight="1">
      <c r="A1482" s="325">
        <v>1480.0</v>
      </c>
      <c r="B1482" s="325" t="s">
        <v>4125</v>
      </c>
      <c r="C1482" s="325" t="s">
        <v>3608</v>
      </c>
      <c r="D1482" s="325" t="s">
        <v>5184</v>
      </c>
      <c r="E1482" s="325">
        <v>146.0</v>
      </c>
      <c r="F1482" s="325">
        <v>610.0</v>
      </c>
      <c r="G1482" s="325">
        <v>19.1</v>
      </c>
      <c r="H1482" s="325">
        <v>6.3</v>
      </c>
      <c r="I1482" s="325"/>
      <c r="J1482" s="325"/>
      <c r="K1482" s="325">
        <v>1.0</v>
      </c>
      <c r="L1482" s="325">
        <v>27.6</v>
      </c>
      <c r="M1482" s="325">
        <v>25.4</v>
      </c>
      <c r="N1482" s="325">
        <v>2.2</v>
      </c>
      <c r="O1482" s="325">
        <v>0.9</v>
      </c>
      <c r="P1482" s="325">
        <v>21.0</v>
      </c>
      <c r="Q1482" s="325">
        <v>87.0</v>
      </c>
      <c r="R1482" s="325">
        <v>1.1</v>
      </c>
      <c r="S1482" s="325">
        <v>1.27</v>
      </c>
      <c r="T1482" s="325"/>
      <c r="U1482" s="325">
        <v>2.0</v>
      </c>
      <c r="V1482" s="325">
        <v>0.05</v>
      </c>
      <c r="W1482" s="325">
        <v>0.04</v>
      </c>
      <c r="X1482" s="325">
        <v>1.4</v>
      </c>
      <c r="Y1482" s="325">
        <v>2.05</v>
      </c>
      <c r="Z1482" s="325">
        <v>0.0</v>
      </c>
      <c r="AA1482" s="325">
        <v>79.0</v>
      </c>
      <c r="AB1482" s="325">
        <v>5.0</v>
      </c>
    </row>
    <row r="1483" ht="15.75" customHeight="1">
      <c r="A1483" s="325">
        <v>1481.0</v>
      </c>
      <c r="B1483" s="325" t="s">
        <v>4459</v>
      </c>
      <c r="C1483" s="325" t="s">
        <v>3608</v>
      </c>
      <c r="D1483" s="325" t="s">
        <v>5184</v>
      </c>
      <c r="E1483" s="325">
        <v>133.0</v>
      </c>
      <c r="F1483" s="325">
        <v>558.0</v>
      </c>
      <c r="G1483" s="325">
        <v>26.3</v>
      </c>
      <c r="H1483" s="325">
        <v>8.4</v>
      </c>
      <c r="I1483" s="325"/>
      <c r="J1483" s="325"/>
      <c r="K1483" s="325">
        <v>2.0</v>
      </c>
      <c r="L1483" s="325">
        <v>19.9</v>
      </c>
      <c r="M1483" s="325">
        <v>17.4</v>
      </c>
      <c r="N1483" s="325">
        <v>2.5</v>
      </c>
      <c r="O1483" s="325">
        <v>0.8</v>
      </c>
      <c r="P1483" s="325">
        <v>19.0</v>
      </c>
      <c r="Q1483" s="325">
        <v>97.0</v>
      </c>
      <c r="R1483" s="325">
        <v>0.89</v>
      </c>
      <c r="S1483" s="325">
        <v>1.25</v>
      </c>
      <c r="T1483" s="325"/>
      <c r="U1483" s="325">
        <v>5.0</v>
      </c>
      <c r="V1483" s="325">
        <v>0.05</v>
      </c>
      <c r="W1483" s="325">
        <v>0.05</v>
      </c>
      <c r="X1483" s="325">
        <v>2.37</v>
      </c>
      <c r="Y1483" s="325">
        <v>1.77</v>
      </c>
      <c r="Z1483" s="325">
        <v>0.0</v>
      </c>
      <c r="AA1483" s="325">
        <v>164.0</v>
      </c>
      <c r="AB1483" s="325">
        <v>4.0</v>
      </c>
    </row>
    <row r="1484" ht="15.75" customHeight="1">
      <c r="A1484" s="325">
        <v>1482.0</v>
      </c>
      <c r="B1484" s="325" t="s">
        <v>4731</v>
      </c>
      <c r="C1484" s="325" t="s">
        <v>3608</v>
      </c>
      <c r="D1484" s="325" t="s">
        <v>5184</v>
      </c>
      <c r="E1484" s="325">
        <v>93.0</v>
      </c>
      <c r="F1484" s="325">
        <v>391.0</v>
      </c>
      <c r="G1484" s="325">
        <v>29.8</v>
      </c>
      <c r="H1484" s="325">
        <v>9.3</v>
      </c>
      <c r="I1484" s="325"/>
      <c r="J1484" s="325"/>
      <c r="K1484" s="325">
        <v>1.6</v>
      </c>
      <c r="L1484" s="325">
        <v>15.4</v>
      </c>
      <c r="M1484" s="325">
        <v>10.7</v>
      </c>
      <c r="N1484" s="325">
        <v>4.7</v>
      </c>
      <c r="O1484" s="325">
        <v>1.2</v>
      </c>
      <c r="P1484" s="325">
        <v>29.0</v>
      </c>
      <c r="Q1484" s="325">
        <v>134.0</v>
      </c>
      <c r="R1484" s="325">
        <v>1.58</v>
      </c>
      <c r="S1484" s="325">
        <v>2.16</v>
      </c>
      <c r="T1484" s="325"/>
      <c r="U1484" s="325">
        <v>5.0</v>
      </c>
      <c r="V1484" s="325">
        <v>0.08</v>
      </c>
      <c r="W1484" s="325">
        <v>0.09</v>
      </c>
      <c r="X1484" s="325">
        <v>1.97</v>
      </c>
      <c r="Y1484" s="325">
        <v>3.55</v>
      </c>
      <c r="Z1484" s="325">
        <v>0.0</v>
      </c>
      <c r="AA1484" s="325">
        <v>77.0</v>
      </c>
      <c r="AB1484" s="325">
        <v>0.0</v>
      </c>
    </row>
    <row r="1485" ht="15.75" customHeight="1">
      <c r="A1485" s="325">
        <v>1483.0</v>
      </c>
      <c r="B1485" s="325" t="s">
        <v>4127</v>
      </c>
      <c r="C1485" s="325" t="s">
        <v>4126</v>
      </c>
      <c r="D1485" s="325" t="s">
        <v>5184</v>
      </c>
      <c r="E1485" s="325">
        <v>151.0</v>
      </c>
      <c r="F1485" s="325">
        <v>632.0</v>
      </c>
      <c r="G1485" s="325">
        <v>19.8</v>
      </c>
      <c r="H1485" s="325">
        <v>7.9</v>
      </c>
      <c r="I1485" s="325"/>
      <c r="J1485" s="325"/>
      <c r="K1485" s="325">
        <v>2.8</v>
      </c>
      <c r="L1485" s="325">
        <v>23.6</v>
      </c>
      <c r="M1485" s="325">
        <v>19.8</v>
      </c>
      <c r="N1485" s="325">
        <v>3.8</v>
      </c>
      <c r="O1485" s="325">
        <v>1.1</v>
      </c>
      <c r="P1485" s="325">
        <v>29.0</v>
      </c>
      <c r="Q1485" s="325">
        <v>91.0</v>
      </c>
      <c r="R1485" s="325">
        <v>0.88</v>
      </c>
      <c r="S1485" s="325">
        <v>1.69</v>
      </c>
      <c r="T1485" s="325"/>
      <c r="U1485" s="325">
        <v>4.0</v>
      </c>
      <c r="V1485" s="325">
        <v>0.06</v>
      </c>
      <c r="W1485" s="325">
        <v>0.04</v>
      </c>
      <c r="X1485" s="325">
        <v>0.95</v>
      </c>
      <c r="Y1485" s="325">
        <v>1.94</v>
      </c>
      <c r="Z1485" s="325">
        <v>0.0</v>
      </c>
      <c r="AA1485" s="325">
        <v>155.0</v>
      </c>
      <c r="AB1485" s="325">
        <v>12.0</v>
      </c>
    </row>
    <row r="1486" ht="15.75" customHeight="1">
      <c r="A1486" s="325">
        <v>1484.0</v>
      </c>
      <c r="B1486" s="325" t="s">
        <v>4732</v>
      </c>
      <c r="C1486" s="325" t="s">
        <v>4126</v>
      </c>
      <c r="D1486" s="325" t="s">
        <v>5184</v>
      </c>
      <c r="E1486" s="325">
        <v>202.0</v>
      </c>
      <c r="F1486" s="325">
        <v>847.0</v>
      </c>
      <c r="G1486" s="325">
        <v>25.9</v>
      </c>
      <c r="H1486" s="325">
        <v>7.9</v>
      </c>
      <c r="I1486" s="325"/>
      <c r="J1486" s="325"/>
      <c r="K1486" s="325">
        <v>2.6</v>
      </c>
      <c r="L1486" s="325">
        <v>37.1</v>
      </c>
      <c r="M1486" s="325">
        <v>27.4</v>
      </c>
      <c r="N1486" s="325">
        <v>6.1</v>
      </c>
      <c r="O1486" s="325">
        <v>1.4</v>
      </c>
      <c r="P1486" s="325">
        <v>43.0</v>
      </c>
      <c r="Q1486" s="325">
        <v>127.0</v>
      </c>
      <c r="R1486" s="325">
        <v>1.11</v>
      </c>
      <c r="S1486" s="325">
        <v>2.02</v>
      </c>
      <c r="T1486" s="325"/>
      <c r="U1486" s="325">
        <v>11.0</v>
      </c>
      <c r="V1486" s="325">
        <v>0.07</v>
      </c>
      <c r="W1486" s="325">
        <v>0.02</v>
      </c>
      <c r="X1486" s="325">
        <v>0.92</v>
      </c>
      <c r="Y1486" s="325">
        <v>3.5</v>
      </c>
      <c r="Z1486" s="325">
        <v>0.0</v>
      </c>
      <c r="AA1486" s="325">
        <v>137.0</v>
      </c>
      <c r="AB1486" s="325">
        <v>6.0</v>
      </c>
    </row>
    <row r="1487" ht="15.75" customHeight="1">
      <c r="A1487" s="325">
        <v>1485.0</v>
      </c>
      <c r="B1487" s="325" t="s">
        <v>3611</v>
      </c>
      <c r="C1487" s="325" t="s">
        <v>3610</v>
      </c>
      <c r="D1487" s="325" t="s">
        <v>5184</v>
      </c>
      <c r="E1487" s="325">
        <v>135.0</v>
      </c>
      <c r="F1487" s="325">
        <v>567.0</v>
      </c>
      <c r="G1487" s="325">
        <v>24.8</v>
      </c>
      <c r="H1487" s="325">
        <v>7.6</v>
      </c>
      <c r="I1487" s="325"/>
      <c r="J1487" s="325"/>
      <c r="K1487" s="325">
        <v>3.9</v>
      </c>
      <c r="L1487" s="325">
        <v>17.7</v>
      </c>
      <c r="M1487" s="325">
        <v>14.3</v>
      </c>
      <c r="N1487" s="325">
        <v>3.5</v>
      </c>
      <c r="O1487" s="325">
        <v>1.1</v>
      </c>
      <c r="P1487" s="325">
        <v>30.0</v>
      </c>
      <c r="Q1487" s="325">
        <v>97.0</v>
      </c>
      <c r="R1487" s="325">
        <v>1.03</v>
      </c>
      <c r="S1487" s="325">
        <v>1.48</v>
      </c>
      <c r="T1487" s="325"/>
      <c r="U1487" s="325">
        <v>4.0</v>
      </c>
      <c r="V1487" s="325">
        <v>0.1</v>
      </c>
      <c r="W1487" s="325">
        <v>0.07</v>
      </c>
      <c r="X1487" s="325">
        <v>1.3</v>
      </c>
      <c r="Y1487" s="325">
        <v>2.45</v>
      </c>
      <c r="Z1487" s="325">
        <v>0.0</v>
      </c>
      <c r="AA1487" s="325">
        <v>276.0</v>
      </c>
      <c r="AB1487" s="325">
        <v>1.0</v>
      </c>
    </row>
    <row r="1488" ht="15.75" customHeight="1">
      <c r="A1488" s="325">
        <v>1486.0</v>
      </c>
      <c r="B1488" s="325" t="s">
        <v>4128</v>
      </c>
      <c r="C1488" s="325" t="s">
        <v>3610</v>
      </c>
      <c r="D1488" s="325" t="s">
        <v>5184</v>
      </c>
      <c r="E1488" s="325">
        <v>121.0</v>
      </c>
      <c r="F1488" s="325">
        <v>506.0</v>
      </c>
      <c r="G1488" s="325">
        <v>12.4</v>
      </c>
      <c r="H1488" s="325">
        <v>4.4</v>
      </c>
      <c r="I1488" s="325"/>
      <c r="J1488" s="325"/>
      <c r="K1488" s="325">
        <v>3.2</v>
      </c>
      <c r="L1488" s="325">
        <v>18.6</v>
      </c>
      <c r="M1488" s="325">
        <v>16.2</v>
      </c>
      <c r="N1488" s="325">
        <v>2.4</v>
      </c>
      <c r="O1488" s="325">
        <v>0.6</v>
      </c>
      <c r="P1488" s="325">
        <v>20.0</v>
      </c>
      <c r="Q1488" s="325">
        <v>69.0</v>
      </c>
      <c r="R1488" s="325">
        <v>0.54</v>
      </c>
      <c r="S1488" s="325">
        <v>0.86</v>
      </c>
      <c r="T1488" s="325"/>
      <c r="U1488" s="325">
        <v>12.0</v>
      </c>
      <c r="V1488" s="325">
        <v>0.04</v>
      </c>
      <c r="W1488" s="325">
        <v>0.02</v>
      </c>
      <c r="X1488" s="325">
        <v>0.68</v>
      </c>
      <c r="Y1488" s="325">
        <v>1.05</v>
      </c>
      <c r="Z1488" s="325">
        <v>0.0</v>
      </c>
      <c r="AA1488" s="325">
        <v>1974.0</v>
      </c>
      <c r="AB1488" s="325">
        <v>1.0</v>
      </c>
    </row>
    <row r="1489" ht="15.75" customHeight="1">
      <c r="A1489" s="325">
        <v>1487.0</v>
      </c>
      <c r="B1489" s="325" t="s">
        <v>4460</v>
      </c>
      <c r="C1489" s="325" t="s">
        <v>3610</v>
      </c>
      <c r="D1489" s="325" t="s">
        <v>5184</v>
      </c>
      <c r="E1489" s="325">
        <v>178.0</v>
      </c>
      <c r="F1489" s="325">
        <v>746.0</v>
      </c>
      <c r="G1489" s="325">
        <v>24.9</v>
      </c>
      <c r="H1489" s="325">
        <v>8.2</v>
      </c>
      <c r="I1489" s="325"/>
      <c r="J1489" s="325"/>
      <c r="K1489" s="325">
        <v>6.4</v>
      </c>
      <c r="L1489" s="325">
        <v>21.8</v>
      </c>
      <c r="M1489" s="325">
        <v>18.4</v>
      </c>
      <c r="N1489" s="325">
        <v>3.5</v>
      </c>
      <c r="O1489" s="325">
        <v>1.0</v>
      </c>
      <c r="P1489" s="325">
        <v>33.0</v>
      </c>
      <c r="Q1489" s="325">
        <v>124.0</v>
      </c>
      <c r="R1489" s="325">
        <v>0.77</v>
      </c>
      <c r="S1489" s="325">
        <v>1.59</v>
      </c>
      <c r="T1489" s="325"/>
      <c r="U1489" s="325">
        <v>4.0</v>
      </c>
      <c r="V1489" s="325">
        <v>0.1</v>
      </c>
      <c r="W1489" s="325">
        <v>0.07</v>
      </c>
      <c r="X1489" s="325">
        <v>1.6</v>
      </c>
      <c r="Y1489" s="325">
        <v>2.48</v>
      </c>
      <c r="Z1489" s="325">
        <v>0.0</v>
      </c>
      <c r="AA1489" s="325">
        <v>372.0</v>
      </c>
      <c r="AB1489" s="325">
        <v>0.0</v>
      </c>
    </row>
    <row r="1490" ht="15.75" customHeight="1">
      <c r="A1490" s="325">
        <v>1488.0</v>
      </c>
      <c r="B1490" s="325" t="s">
        <v>4733</v>
      </c>
      <c r="C1490" s="325" t="s">
        <v>3610</v>
      </c>
      <c r="D1490" s="325" t="s">
        <v>5184</v>
      </c>
      <c r="E1490" s="325">
        <v>178.0</v>
      </c>
      <c r="F1490" s="325">
        <v>743.0</v>
      </c>
      <c r="G1490" s="325">
        <v>23.6</v>
      </c>
      <c r="H1490" s="325">
        <v>10.6</v>
      </c>
      <c r="I1490" s="325"/>
      <c r="J1490" s="325"/>
      <c r="K1490" s="325">
        <v>3.8</v>
      </c>
      <c r="L1490" s="325">
        <v>29.5</v>
      </c>
      <c r="M1490" s="325">
        <v>24.9</v>
      </c>
      <c r="N1490" s="325">
        <v>4.8</v>
      </c>
      <c r="O1490" s="325">
        <v>1.1</v>
      </c>
      <c r="P1490" s="325">
        <v>26.0</v>
      </c>
      <c r="Q1490" s="325">
        <v>139.0</v>
      </c>
      <c r="R1490" s="325">
        <v>1.4</v>
      </c>
      <c r="S1490" s="325">
        <v>1.88</v>
      </c>
      <c r="T1490" s="325"/>
      <c r="U1490" s="325">
        <v>9.0</v>
      </c>
      <c r="V1490" s="325">
        <v>0.13</v>
      </c>
      <c r="W1490" s="325">
        <v>0.13</v>
      </c>
      <c r="X1490" s="325">
        <v>2.56</v>
      </c>
      <c r="Y1490" s="325">
        <v>1.44</v>
      </c>
      <c r="Z1490" s="325">
        <v>0.0</v>
      </c>
      <c r="AA1490" s="325">
        <v>679.0</v>
      </c>
      <c r="AB1490" s="325">
        <v>0.0</v>
      </c>
    </row>
    <row r="1491" ht="15.75" customHeight="1">
      <c r="A1491" s="325">
        <v>1489.0</v>
      </c>
      <c r="B1491" s="325" t="s">
        <v>3613</v>
      </c>
      <c r="C1491" s="325" t="s">
        <v>3612</v>
      </c>
      <c r="D1491" s="325" t="s">
        <v>5184</v>
      </c>
      <c r="E1491" s="325">
        <v>193.0</v>
      </c>
      <c r="F1491" s="325">
        <v>808.0</v>
      </c>
      <c r="G1491" s="325">
        <v>16.9</v>
      </c>
      <c r="H1491" s="325">
        <v>8.3</v>
      </c>
      <c r="I1491" s="325"/>
      <c r="J1491" s="325"/>
      <c r="K1491" s="325">
        <v>3.8</v>
      </c>
      <c r="L1491" s="325">
        <v>31.3</v>
      </c>
      <c r="M1491" s="325">
        <v>21.0</v>
      </c>
      <c r="N1491" s="325">
        <v>3.3</v>
      </c>
      <c r="O1491" s="325">
        <v>0.9</v>
      </c>
      <c r="P1491" s="325">
        <v>29.0</v>
      </c>
      <c r="Q1491" s="325">
        <v>133.0</v>
      </c>
      <c r="R1491" s="325">
        <v>1.22</v>
      </c>
      <c r="S1491" s="325">
        <v>1.55</v>
      </c>
      <c r="T1491" s="325"/>
      <c r="U1491" s="325">
        <v>5.0</v>
      </c>
      <c r="V1491" s="325">
        <v>0.24</v>
      </c>
      <c r="W1491" s="325">
        <v>0.12</v>
      </c>
      <c r="X1491" s="325">
        <v>1.77</v>
      </c>
      <c r="Y1491" s="325">
        <v>1.58</v>
      </c>
      <c r="Z1491" s="325">
        <v>0.0</v>
      </c>
      <c r="AA1491" s="325">
        <v>104.0</v>
      </c>
      <c r="AB1491" s="325">
        <v>55.0</v>
      </c>
    </row>
    <row r="1492" ht="15.75" customHeight="1">
      <c r="A1492" s="325">
        <v>1490.0</v>
      </c>
      <c r="B1492" s="325" t="s">
        <v>4462</v>
      </c>
      <c r="C1492" s="325" t="s">
        <v>4461</v>
      </c>
      <c r="D1492" s="325" t="s">
        <v>5184</v>
      </c>
      <c r="E1492" s="325">
        <v>174.0</v>
      </c>
      <c r="F1492" s="325">
        <v>726.0</v>
      </c>
      <c r="G1492" s="325">
        <v>24.8</v>
      </c>
      <c r="H1492" s="325">
        <v>6.9</v>
      </c>
      <c r="I1492" s="325"/>
      <c r="J1492" s="325"/>
      <c r="K1492" s="325">
        <v>4.6</v>
      </c>
      <c r="L1492" s="325">
        <v>26.3</v>
      </c>
      <c r="M1492" s="325">
        <v>17.3</v>
      </c>
      <c r="N1492" s="325">
        <v>3.1</v>
      </c>
      <c r="O1492" s="325">
        <v>0.9</v>
      </c>
      <c r="P1492" s="325">
        <v>29.0</v>
      </c>
      <c r="Q1492" s="325">
        <v>114.0</v>
      </c>
      <c r="R1492" s="325">
        <v>1.03</v>
      </c>
      <c r="S1492" s="325">
        <v>2.06</v>
      </c>
      <c r="T1492" s="325"/>
      <c r="U1492" s="325">
        <v>12.0</v>
      </c>
      <c r="V1492" s="325">
        <v>0.19</v>
      </c>
      <c r="W1492" s="325">
        <v>0.12</v>
      </c>
      <c r="X1492" s="325">
        <v>1.52</v>
      </c>
      <c r="Y1492" s="325">
        <v>7.07</v>
      </c>
      <c r="Z1492" s="325">
        <v>0.0</v>
      </c>
      <c r="AA1492" s="325">
        <v>301.0</v>
      </c>
      <c r="AB1492" s="325">
        <v>42.0</v>
      </c>
    </row>
    <row r="1493" ht="15.75" customHeight="1">
      <c r="A1493" s="325">
        <v>1491.0</v>
      </c>
      <c r="B1493" s="325" t="s">
        <v>4464</v>
      </c>
      <c r="C1493" s="325" t="s">
        <v>4463</v>
      </c>
      <c r="D1493" s="325" t="s">
        <v>5184</v>
      </c>
      <c r="E1493" s="325">
        <v>141.0</v>
      </c>
      <c r="F1493" s="325">
        <v>592.0</v>
      </c>
      <c r="G1493" s="325">
        <v>29.4</v>
      </c>
      <c r="H1493" s="325">
        <v>6.0</v>
      </c>
      <c r="I1493" s="325"/>
      <c r="J1493" s="325"/>
      <c r="K1493" s="325">
        <v>3.3</v>
      </c>
      <c r="L1493" s="325">
        <v>22.4</v>
      </c>
      <c r="M1493" s="325">
        <v>17.3</v>
      </c>
      <c r="N1493" s="325">
        <v>1.9</v>
      </c>
      <c r="O1493" s="325">
        <v>0.7</v>
      </c>
      <c r="P1493" s="325">
        <v>24.0</v>
      </c>
      <c r="Q1493" s="325">
        <v>68.0</v>
      </c>
      <c r="R1493" s="325">
        <v>0.63</v>
      </c>
      <c r="S1493" s="325">
        <v>1.8</v>
      </c>
      <c r="T1493" s="325"/>
      <c r="U1493" s="325">
        <v>58.0</v>
      </c>
      <c r="V1493" s="325">
        <v>0.06</v>
      </c>
      <c r="W1493" s="325">
        <v>0.07</v>
      </c>
      <c r="X1493" s="325">
        <v>0.78</v>
      </c>
      <c r="Y1493" s="325">
        <v>6.3</v>
      </c>
      <c r="Z1493" s="325">
        <v>0.0</v>
      </c>
      <c r="AA1493" s="325">
        <v>382.0</v>
      </c>
      <c r="AB1493" s="325">
        <v>4.0</v>
      </c>
    </row>
    <row r="1494" ht="15.75" customHeight="1">
      <c r="A1494" s="325">
        <v>1492.0</v>
      </c>
      <c r="B1494" s="325" t="s">
        <v>4466</v>
      </c>
      <c r="C1494" s="325" t="s">
        <v>4465</v>
      </c>
      <c r="D1494" s="325" t="s">
        <v>5184</v>
      </c>
      <c r="E1494" s="325">
        <v>144.0</v>
      </c>
      <c r="F1494" s="325">
        <v>601.0</v>
      </c>
      <c r="G1494" s="325">
        <v>30.7</v>
      </c>
      <c r="H1494" s="325">
        <v>7.2</v>
      </c>
      <c r="I1494" s="325"/>
      <c r="J1494" s="325"/>
      <c r="K1494" s="325">
        <v>3.5</v>
      </c>
      <c r="L1494" s="325">
        <v>21.1</v>
      </c>
      <c r="M1494" s="325">
        <v>14.4</v>
      </c>
      <c r="N1494" s="325">
        <v>2.4</v>
      </c>
      <c r="O1494" s="325">
        <v>0.8</v>
      </c>
      <c r="P1494" s="325">
        <v>29.0</v>
      </c>
      <c r="Q1494" s="325">
        <v>106.0</v>
      </c>
      <c r="R1494" s="325">
        <v>0.64</v>
      </c>
      <c r="S1494" s="325">
        <v>1.6</v>
      </c>
      <c r="T1494" s="325"/>
      <c r="U1494" s="325">
        <v>4.0</v>
      </c>
      <c r="V1494" s="325">
        <v>0.08</v>
      </c>
      <c r="W1494" s="325">
        <v>0.08</v>
      </c>
      <c r="X1494" s="325">
        <v>1.21</v>
      </c>
      <c r="Y1494" s="325">
        <v>6.77</v>
      </c>
      <c r="Z1494" s="325">
        <v>0.0</v>
      </c>
      <c r="AA1494" s="325">
        <v>125.0</v>
      </c>
      <c r="AB1494" s="325">
        <v>0.0</v>
      </c>
    </row>
    <row r="1495" ht="15.75" customHeight="1">
      <c r="A1495" s="325">
        <v>1493.0</v>
      </c>
      <c r="B1495" s="325" t="s">
        <v>4734</v>
      </c>
      <c r="C1495" s="325" t="s">
        <v>4465</v>
      </c>
      <c r="D1495" s="325" t="s">
        <v>5184</v>
      </c>
      <c r="E1495" s="325">
        <v>130.0</v>
      </c>
      <c r="F1495" s="325">
        <v>543.0</v>
      </c>
      <c r="G1495" s="325">
        <v>27.6</v>
      </c>
      <c r="H1495" s="325">
        <v>6.2</v>
      </c>
      <c r="I1495" s="325"/>
      <c r="J1495" s="325"/>
      <c r="K1495" s="325">
        <v>2.6</v>
      </c>
      <c r="L1495" s="325">
        <v>20.5</v>
      </c>
      <c r="M1495" s="325">
        <v>14.2</v>
      </c>
      <c r="N1495" s="325">
        <v>2.0</v>
      </c>
      <c r="O1495" s="325">
        <v>0.7</v>
      </c>
      <c r="P1495" s="325">
        <v>30.0</v>
      </c>
      <c r="Q1495" s="325">
        <v>106.0</v>
      </c>
      <c r="R1495" s="325">
        <v>0.63</v>
      </c>
      <c r="S1495" s="325">
        <v>1.34</v>
      </c>
      <c r="T1495" s="325"/>
      <c r="U1495" s="325">
        <v>25.0</v>
      </c>
      <c r="V1495" s="325">
        <v>0.07</v>
      </c>
      <c r="W1495" s="325">
        <v>0.07</v>
      </c>
      <c r="X1495" s="325">
        <v>1.05</v>
      </c>
      <c r="Y1495" s="325">
        <v>3.01</v>
      </c>
      <c r="Z1495" s="325">
        <v>0.0</v>
      </c>
      <c r="AA1495" s="325">
        <v>162.0</v>
      </c>
      <c r="AB1495" s="325">
        <v>1.0</v>
      </c>
    </row>
    <row r="1496" ht="15.75" customHeight="1">
      <c r="A1496" s="325">
        <v>1494.0</v>
      </c>
      <c r="B1496" s="325" t="s">
        <v>3615</v>
      </c>
      <c r="C1496" s="325" t="s">
        <v>3614</v>
      </c>
      <c r="D1496" s="325" t="s">
        <v>5184</v>
      </c>
      <c r="E1496" s="325">
        <v>130.0</v>
      </c>
      <c r="F1496" s="325">
        <v>545.0</v>
      </c>
      <c r="G1496" s="325">
        <v>34.0</v>
      </c>
      <c r="H1496" s="325">
        <v>5.8</v>
      </c>
      <c r="I1496" s="325"/>
      <c r="J1496" s="325"/>
      <c r="K1496" s="325">
        <v>3.5</v>
      </c>
      <c r="L1496" s="325">
        <v>18.9</v>
      </c>
      <c r="M1496" s="325">
        <v>14.0</v>
      </c>
      <c r="N1496" s="325">
        <v>1.9</v>
      </c>
      <c r="O1496" s="325">
        <v>0.9</v>
      </c>
      <c r="P1496" s="325">
        <v>24.0</v>
      </c>
      <c r="Q1496" s="325">
        <v>78.0</v>
      </c>
      <c r="R1496" s="325">
        <v>0.7</v>
      </c>
      <c r="S1496" s="325">
        <v>2.04</v>
      </c>
      <c r="T1496" s="325"/>
      <c r="U1496" s="325">
        <v>16.0</v>
      </c>
      <c r="V1496" s="325">
        <v>0.07</v>
      </c>
      <c r="W1496" s="325">
        <v>0.09</v>
      </c>
      <c r="X1496" s="325">
        <v>1.61</v>
      </c>
      <c r="Y1496" s="325">
        <v>4.47</v>
      </c>
      <c r="Z1496" s="325">
        <v>0.0</v>
      </c>
      <c r="AA1496" s="325">
        <v>345.0</v>
      </c>
      <c r="AB1496" s="325">
        <v>4.0</v>
      </c>
    </row>
    <row r="1497" ht="15.75" customHeight="1">
      <c r="A1497" s="325">
        <v>1495.0</v>
      </c>
      <c r="B1497" s="325" t="s">
        <v>4736</v>
      </c>
      <c r="C1497" s="325" t="s">
        <v>4735</v>
      </c>
      <c r="D1497" s="325" t="s">
        <v>5184</v>
      </c>
      <c r="E1497" s="325">
        <v>136.0</v>
      </c>
      <c r="F1497" s="325">
        <v>568.0</v>
      </c>
      <c r="G1497" s="325">
        <v>27.7</v>
      </c>
      <c r="H1497" s="325">
        <v>6.7</v>
      </c>
      <c r="I1497" s="325"/>
      <c r="J1497" s="325"/>
      <c r="K1497" s="325">
        <v>2.0</v>
      </c>
      <c r="L1497" s="325">
        <v>22.3</v>
      </c>
      <c r="M1497" s="325">
        <v>18.2</v>
      </c>
      <c r="N1497" s="325">
        <v>1.0</v>
      </c>
      <c r="O1497" s="325">
        <v>0.9</v>
      </c>
      <c r="P1497" s="325">
        <v>17.0</v>
      </c>
      <c r="Q1497" s="325">
        <v>86.0</v>
      </c>
      <c r="R1497" s="325">
        <v>0.49</v>
      </c>
      <c r="S1497" s="325">
        <v>0.7</v>
      </c>
      <c r="T1497" s="325"/>
      <c r="U1497" s="325">
        <v>2.0</v>
      </c>
      <c r="V1497" s="325">
        <v>0.05</v>
      </c>
      <c r="W1497" s="325">
        <v>0.04</v>
      </c>
      <c r="X1497" s="325">
        <v>2.54</v>
      </c>
      <c r="Y1497" s="325">
        <v>1.71</v>
      </c>
      <c r="Z1497" s="325">
        <v>0.0</v>
      </c>
      <c r="AA1497" s="325">
        <v>102.0</v>
      </c>
      <c r="AB1497" s="325">
        <v>0.0</v>
      </c>
    </row>
    <row r="1498" ht="15.75" customHeight="1">
      <c r="A1498" s="325">
        <v>1496.0</v>
      </c>
      <c r="B1498" s="325" t="s">
        <v>4130</v>
      </c>
      <c r="C1498" s="325" t="s">
        <v>4129</v>
      </c>
      <c r="D1498" s="325" t="s">
        <v>5184</v>
      </c>
      <c r="E1498" s="325">
        <v>173.0</v>
      </c>
      <c r="F1498" s="325">
        <v>724.0</v>
      </c>
      <c r="G1498" s="325">
        <v>24.3</v>
      </c>
      <c r="H1498" s="325">
        <v>5.2</v>
      </c>
      <c r="I1498" s="325"/>
      <c r="J1498" s="325"/>
      <c r="K1498" s="325">
        <v>1.2</v>
      </c>
      <c r="L1498" s="325">
        <v>34.4</v>
      </c>
      <c r="M1498" s="325">
        <v>33.9</v>
      </c>
      <c r="N1498" s="325">
        <v>0.4</v>
      </c>
      <c r="O1498" s="325">
        <v>0.4</v>
      </c>
      <c r="P1498" s="325">
        <v>7.0</v>
      </c>
      <c r="Q1498" s="325">
        <v>78.0</v>
      </c>
      <c r="R1498" s="325">
        <v>0.94</v>
      </c>
      <c r="S1498" s="325">
        <v>0.8</v>
      </c>
      <c r="T1498" s="325"/>
      <c r="U1498" s="325">
        <v>1.0</v>
      </c>
      <c r="V1498" s="325">
        <v>0.07</v>
      </c>
      <c r="W1498" s="325">
        <v>0.04</v>
      </c>
      <c r="X1498" s="325">
        <v>1.5</v>
      </c>
      <c r="Y1498" s="325">
        <v>3.23</v>
      </c>
      <c r="Z1498" s="325">
        <v>0.0</v>
      </c>
      <c r="AA1498" s="325">
        <v>426.0</v>
      </c>
      <c r="AB1498" s="325">
        <v>0.0</v>
      </c>
    </row>
    <row r="1499" ht="15.75" customHeight="1">
      <c r="A1499" s="325">
        <v>1497.0</v>
      </c>
      <c r="B1499" s="325" t="s">
        <v>4132</v>
      </c>
      <c r="C1499" s="325" t="s">
        <v>4131</v>
      </c>
      <c r="D1499" s="325" t="s">
        <v>5184</v>
      </c>
      <c r="E1499" s="325">
        <v>179.0</v>
      </c>
      <c r="F1499" s="325">
        <v>751.0</v>
      </c>
      <c r="G1499" s="325">
        <v>14.9</v>
      </c>
      <c r="H1499" s="325">
        <v>4.8</v>
      </c>
      <c r="I1499" s="325"/>
      <c r="J1499" s="325"/>
      <c r="K1499" s="325">
        <v>8.2</v>
      </c>
      <c r="L1499" s="325">
        <v>22.6</v>
      </c>
      <c r="M1499" s="325">
        <v>21.4</v>
      </c>
      <c r="N1499" s="325">
        <v>1.2</v>
      </c>
      <c r="O1499" s="325">
        <v>0.6</v>
      </c>
      <c r="P1499" s="325">
        <v>11.0</v>
      </c>
      <c r="Q1499" s="325">
        <v>91.0</v>
      </c>
      <c r="R1499" s="325">
        <v>0.67</v>
      </c>
      <c r="S1499" s="325">
        <v>0.94</v>
      </c>
      <c r="T1499" s="325"/>
      <c r="U1499" s="325">
        <v>2.0</v>
      </c>
      <c r="V1499" s="325">
        <v>0.09</v>
      </c>
      <c r="W1499" s="325">
        <v>0.03</v>
      </c>
      <c r="X1499" s="325">
        <v>1.05</v>
      </c>
      <c r="Y1499" s="325">
        <v>0.52</v>
      </c>
      <c r="Z1499" s="325">
        <v>0.0</v>
      </c>
      <c r="AA1499" s="325">
        <v>377.0</v>
      </c>
      <c r="AB1499" s="325">
        <v>0.0</v>
      </c>
    </row>
    <row r="1500" ht="15.75" customHeight="1">
      <c r="A1500" s="325">
        <v>1498.0</v>
      </c>
      <c r="B1500" s="325" t="s">
        <v>4738</v>
      </c>
      <c r="C1500" s="325" t="s">
        <v>4737</v>
      </c>
      <c r="D1500" s="325" t="s">
        <v>5184</v>
      </c>
      <c r="E1500" s="325">
        <v>78.0</v>
      </c>
      <c r="F1500" s="325">
        <v>327.0</v>
      </c>
      <c r="G1500" s="325">
        <v>24.9</v>
      </c>
      <c r="H1500" s="325">
        <v>2.5</v>
      </c>
      <c r="I1500" s="325"/>
      <c r="J1500" s="325"/>
      <c r="K1500" s="325">
        <v>1.0</v>
      </c>
      <c r="L1500" s="325">
        <v>14.8</v>
      </c>
      <c r="M1500" s="325">
        <v>13.9</v>
      </c>
      <c r="N1500" s="325">
        <v>0.4</v>
      </c>
      <c r="O1500" s="325">
        <v>0.4</v>
      </c>
      <c r="P1500" s="325">
        <v>18.0</v>
      </c>
      <c r="Q1500" s="325">
        <v>46.0</v>
      </c>
      <c r="R1500" s="325">
        <v>0.49</v>
      </c>
      <c r="S1500" s="325">
        <v>0.36</v>
      </c>
      <c r="T1500" s="325"/>
      <c r="U1500" s="325">
        <v>26.0</v>
      </c>
      <c r="V1500" s="325">
        <v>0.03</v>
      </c>
      <c r="W1500" s="325">
        <v>0.02</v>
      </c>
      <c r="X1500" s="325">
        <v>0.6</v>
      </c>
      <c r="Y1500" s="325">
        <v>3.49</v>
      </c>
      <c r="Z1500" s="325">
        <v>0.0</v>
      </c>
      <c r="AA1500" s="325">
        <v>228.0</v>
      </c>
      <c r="AB1500" s="325">
        <v>5.0</v>
      </c>
    </row>
    <row r="1501" ht="15.75" customHeight="1">
      <c r="A1501" s="325">
        <v>1499.0</v>
      </c>
      <c r="B1501" s="325" t="s">
        <v>4134</v>
      </c>
      <c r="C1501" s="325" t="s">
        <v>4133</v>
      </c>
      <c r="D1501" s="325" t="s">
        <v>5184</v>
      </c>
      <c r="E1501" s="325">
        <v>109.0</v>
      </c>
      <c r="F1501" s="325">
        <v>454.0</v>
      </c>
      <c r="G1501" s="325">
        <v>32.0</v>
      </c>
      <c r="H1501" s="325">
        <v>6.4</v>
      </c>
      <c r="I1501" s="325"/>
      <c r="J1501" s="325"/>
      <c r="K1501" s="325">
        <v>1.9</v>
      </c>
      <c r="L1501" s="325">
        <v>15.8</v>
      </c>
      <c r="M1501" s="325">
        <v>15.6</v>
      </c>
      <c r="N1501" s="325">
        <v>0.1</v>
      </c>
      <c r="O1501" s="325">
        <v>0.5</v>
      </c>
      <c r="P1501" s="325">
        <v>17.0</v>
      </c>
      <c r="Q1501" s="325">
        <v>73.0</v>
      </c>
      <c r="R1501" s="325">
        <v>0.63</v>
      </c>
      <c r="S1501" s="325">
        <v>0.61</v>
      </c>
      <c r="T1501" s="325"/>
      <c r="U1501" s="325">
        <v>9.0</v>
      </c>
      <c r="V1501" s="325">
        <v>0.04</v>
      </c>
      <c r="W1501" s="325">
        <v>0.06</v>
      </c>
      <c r="X1501" s="325">
        <v>2.21</v>
      </c>
      <c r="Y1501" s="325">
        <v>1.11</v>
      </c>
      <c r="Z1501" s="325">
        <v>0.0</v>
      </c>
      <c r="AA1501" s="325">
        <v>313.0</v>
      </c>
      <c r="AB1501" s="325">
        <v>0.0</v>
      </c>
    </row>
    <row r="1502" ht="15.75" customHeight="1">
      <c r="A1502" s="325">
        <v>1500.0</v>
      </c>
      <c r="B1502" s="325" t="s">
        <v>4136</v>
      </c>
      <c r="C1502" s="325" t="s">
        <v>4135</v>
      </c>
      <c r="D1502" s="325" t="s">
        <v>5184</v>
      </c>
      <c r="E1502" s="325">
        <v>95.0</v>
      </c>
      <c r="F1502" s="325">
        <v>398.0</v>
      </c>
      <c r="G1502" s="325">
        <v>54.5</v>
      </c>
      <c r="H1502" s="325">
        <v>4.3</v>
      </c>
      <c r="I1502" s="325"/>
      <c r="J1502" s="325"/>
      <c r="K1502" s="325">
        <v>0.7</v>
      </c>
      <c r="L1502" s="325">
        <v>18.8</v>
      </c>
      <c r="M1502" s="325">
        <v>13.3</v>
      </c>
      <c r="N1502" s="325">
        <v>1.1</v>
      </c>
      <c r="O1502" s="325">
        <v>1.0</v>
      </c>
      <c r="P1502" s="325">
        <v>67.0</v>
      </c>
      <c r="Q1502" s="325">
        <v>86.0</v>
      </c>
      <c r="R1502" s="325">
        <v>0.91</v>
      </c>
      <c r="S1502" s="325">
        <v>1.39</v>
      </c>
      <c r="T1502" s="325"/>
      <c r="U1502" s="325">
        <v>121.0</v>
      </c>
      <c r="V1502" s="325">
        <v>0.05</v>
      </c>
      <c r="W1502" s="325">
        <v>0.09</v>
      </c>
      <c r="X1502" s="325">
        <v>0.67</v>
      </c>
      <c r="Y1502" s="325">
        <v>17.67</v>
      </c>
      <c r="Z1502" s="325">
        <v>0.0</v>
      </c>
      <c r="AA1502" s="325">
        <v>125.0</v>
      </c>
      <c r="AB1502" s="325">
        <v>7.0</v>
      </c>
    </row>
    <row r="1503" ht="15.75" customHeight="1">
      <c r="A1503" s="325">
        <v>1501.0</v>
      </c>
      <c r="B1503" s="325" t="s">
        <v>4740</v>
      </c>
      <c r="C1503" s="325" t="s">
        <v>4739</v>
      </c>
      <c r="D1503" s="325" t="s">
        <v>5184</v>
      </c>
      <c r="E1503" s="325">
        <v>108.0</v>
      </c>
      <c r="F1503" s="325">
        <v>451.0</v>
      </c>
      <c r="G1503" s="325">
        <v>57.9</v>
      </c>
      <c r="H1503" s="325">
        <v>3.9</v>
      </c>
      <c r="I1503" s="325"/>
      <c r="J1503" s="325"/>
      <c r="K1503" s="325">
        <v>1.7</v>
      </c>
      <c r="L1503" s="325">
        <v>20.5</v>
      </c>
      <c r="M1503" s="325">
        <v>15.6</v>
      </c>
      <c r="N1503" s="325">
        <v>0.4</v>
      </c>
      <c r="O1503" s="325">
        <v>0.6</v>
      </c>
      <c r="P1503" s="325">
        <v>17.0</v>
      </c>
      <c r="Q1503" s="325">
        <v>57.0</v>
      </c>
      <c r="R1503" s="325">
        <v>0.78</v>
      </c>
      <c r="S1503" s="325">
        <v>1.14</v>
      </c>
      <c r="T1503" s="325"/>
      <c r="U1503" s="325">
        <v>701.0</v>
      </c>
      <c r="V1503" s="325">
        <v>0.06</v>
      </c>
      <c r="W1503" s="325">
        <v>0.24</v>
      </c>
      <c r="X1503" s="325">
        <v>2.22</v>
      </c>
      <c r="Y1503" s="325">
        <v>14.27</v>
      </c>
      <c r="Z1503" s="325">
        <v>0.0</v>
      </c>
      <c r="AA1503" s="325">
        <v>99.0</v>
      </c>
      <c r="AB1503" s="325">
        <v>2.0</v>
      </c>
    </row>
    <row r="1504" ht="15.75" customHeight="1">
      <c r="A1504" s="325">
        <v>1502.0</v>
      </c>
      <c r="B1504" s="325" t="s">
        <v>4138</v>
      </c>
      <c r="C1504" s="325" t="s">
        <v>4137</v>
      </c>
      <c r="D1504" s="325" t="s">
        <v>5184</v>
      </c>
      <c r="E1504" s="325">
        <v>174.0</v>
      </c>
      <c r="F1504" s="325">
        <v>727.0</v>
      </c>
      <c r="G1504" s="325">
        <v>37.0</v>
      </c>
      <c r="H1504" s="325">
        <v>5.4</v>
      </c>
      <c r="I1504" s="325"/>
      <c r="J1504" s="325"/>
      <c r="K1504" s="325">
        <v>5.1</v>
      </c>
      <c r="L1504" s="325">
        <v>26.4</v>
      </c>
      <c r="M1504" s="325">
        <v>24.0</v>
      </c>
      <c r="N1504" s="325">
        <v>0.4</v>
      </c>
      <c r="O1504" s="325">
        <v>0.6</v>
      </c>
      <c r="P1504" s="325">
        <v>10.0</v>
      </c>
      <c r="Q1504" s="325">
        <v>71.0</v>
      </c>
      <c r="R1504" s="325">
        <v>1.04</v>
      </c>
      <c r="S1504" s="325">
        <v>1.16</v>
      </c>
      <c r="T1504" s="325"/>
      <c r="U1504" s="325">
        <v>697.0</v>
      </c>
      <c r="V1504" s="325">
        <v>0.08</v>
      </c>
      <c r="W1504" s="325">
        <v>0.29</v>
      </c>
      <c r="X1504" s="325">
        <v>2.56</v>
      </c>
      <c r="Y1504" s="325">
        <v>6.07</v>
      </c>
      <c r="Z1504" s="325">
        <v>0.0</v>
      </c>
      <c r="AA1504" s="325">
        <v>149.0</v>
      </c>
      <c r="AB1504" s="325">
        <v>0.0</v>
      </c>
    </row>
    <row r="1505" ht="15.75" customHeight="1">
      <c r="A1505" s="325">
        <v>1503.0</v>
      </c>
      <c r="B1505" s="325" t="s">
        <v>4468</v>
      </c>
      <c r="C1505" s="325" t="s">
        <v>4467</v>
      </c>
      <c r="D1505" s="325" t="s">
        <v>5184</v>
      </c>
      <c r="E1505" s="325">
        <v>210.0</v>
      </c>
      <c r="F1505" s="325">
        <v>879.0</v>
      </c>
      <c r="G1505" s="325">
        <v>34.5</v>
      </c>
      <c r="H1505" s="325">
        <v>10.4</v>
      </c>
      <c r="I1505" s="325"/>
      <c r="J1505" s="325"/>
      <c r="K1505" s="325">
        <v>13.3</v>
      </c>
      <c r="L1505" s="325">
        <v>12.3</v>
      </c>
      <c r="M1505" s="325">
        <v>11.0</v>
      </c>
      <c r="N1505" s="325">
        <v>0.9</v>
      </c>
      <c r="O1505" s="325">
        <v>0.7</v>
      </c>
      <c r="P1505" s="325">
        <v>25.0</v>
      </c>
      <c r="Q1505" s="325">
        <v>61.0</v>
      </c>
      <c r="R1505" s="325">
        <v>0.53</v>
      </c>
      <c r="S1505" s="325">
        <v>0.81</v>
      </c>
      <c r="T1505" s="325"/>
      <c r="U1505" s="325">
        <v>172.0</v>
      </c>
      <c r="V1505" s="325">
        <v>0.05</v>
      </c>
      <c r="W1505" s="325">
        <v>0.12</v>
      </c>
      <c r="X1505" s="325">
        <v>0.92</v>
      </c>
      <c r="Y1505" s="325">
        <v>5.9</v>
      </c>
      <c r="Z1505" s="325">
        <v>0.0</v>
      </c>
      <c r="AA1505" s="325">
        <v>989.0</v>
      </c>
      <c r="AB1505" s="325">
        <v>0.0</v>
      </c>
    </row>
    <row r="1506" ht="15.75" customHeight="1">
      <c r="A1506" s="325">
        <v>1504.0</v>
      </c>
      <c r="B1506" s="325" t="s">
        <v>4140</v>
      </c>
      <c r="C1506" s="325" t="s">
        <v>4139</v>
      </c>
      <c r="D1506" s="325" t="s">
        <v>5184</v>
      </c>
      <c r="E1506" s="325">
        <v>177.0</v>
      </c>
      <c r="F1506" s="325">
        <v>740.0</v>
      </c>
      <c r="G1506" s="325">
        <v>65.3</v>
      </c>
      <c r="H1506" s="325">
        <v>9.5</v>
      </c>
      <c r="I1506" s="325"/>
      <c r="J1506" s="325"/>
      <c r="K1506" s="325">
        <v>9.3</v>
      </c>
      <c r="L1506" s="325">
        <v>14.4</v>
      </c>
      <c r="M1506" s="325">
        <v>11.3</v>
      </c>
      <c r="N1506" s="325">
        <v>0.9</v>
      </c>
      <c r="O1506" s="325">
        <v>1.3</v>
      </c>
      <c r="P1506" s="325">
        <v>26.0</v>
      </c>
      <c r="Q1506" s="325">
        <v>77.0</v>
      </c>
      <c r="R1506" s="325">
        <v>0.66</v>
      </c>
      <c r="S1506" s="325">
        <v>1.17</v>
      </c>
      <c r="T1506" s="325"/>
      <c r="U1506" s="325">
        <v>12.0</v>
      </c>
      <c r="V1506" s="325">
        <v>0.04</v>
      </c>
      <c r="W1506" s="325">
        <v>0.17</v>
      </c>
      <c r="X1506" s="325">
        <v>0.94</v>
      </c>
      <c r="Y1506" s="325">
        <v>6.8</v>
      </c>
      <c r="Z1506" s="325">
        <v>0.0</v>
      </c>
      <c r="AA1506" s="325">
        <v>134.0</v>
      </c>
      <c r="AB1506" s="325">
        <v>0.0</v>
      </c>
    </row>
    <row r="1507" ht="15.75" customHeight="1">
      <c r="A1507" s="325">
        <v>1505.0</v>
      </c>
      <c r="B1507" s="325" t="s">
        <v>4742</v>
      </c>
      <c r="C1507" s="325" t="s">
        <v>4741</v>
      </c>
      <c r="D1507" s="325" t="s">
        <v>5184</v>
      </c>
      <c r="E1507" s="325">
        <v>234.0</v>
      </c>
      <c r="F1507" s="325">
        <v>979.0</v>
      </c>
      <c r="G1507" s="325">
        <v>58.5</v>
      </c>
      <c r="H1507" s="325">
        <v>8.3</v>
      </c>
      <c r="I1507" s="325"/>
      <c r="J1507" s="325"/>
      <c r="K1507" s="325">
        <v>16.3</v>
      </c>
      <c r="L1507" s="325">
        <v>15.9</v>
      </c>
      <c r="M1507" s="325">
        <v>14.4</v>
      </c>
      <c r="N1507" s="325">
        <v>1.5</v>
      </c>
      <c r="O1507" s="325">
        <v>1.0</v>
      </c>
      <c r="P1507" s="325">
        <v>32.0</v>
      </c>
      <c r="Q1507" s="325">
        <v>92.0</v>
      </c>
      <c r="R1507" s="325">
        <v>0.57</v>
      </c>
      <c r="S1507" s="325">
        <v>1.35</v>
      </c>
      <c r="T1507" s="325"/>
      <c r="U1507" s="325">
        <v>11.0</v>
      </c>
      <c r="V1507" s="325">
        <v>0.08</v>
      </c>
      <c r="W1507" s="325">
        <v>0.18</v>
      </c>
      <c r="X1507" s="325">
        <v>1.11</v>
      </c>
      <c r="Y1507" s="325">
        <v>6.2</v>
      </c>
      <c r="Z1507" s="325">
        <v>0.0</v>
      </c>
      <c r="AA1507" s="325">
        <v>34.0</v>
      </c>
      <c r="AB1507" s="325">
        <v>0.0</v>
      </c>
    </row>
    <row r="1508" ht="15.75" customHeight="1">
      <c r="A1508" s="325">
        <v>1506.0</v>
      </c>
      <c r="B1508" s="325" t="s">
        <v>3842</v>
      </c>
      <c r="C1508" s="325" t="s">
        <v>3841</v>
      </c>
      <c r="D1508" s="325" t="s">
        <v>5184</v>
      </c>
      <c r="E1508" s="325">
        <v>50.0</v>
      </c>
      <c r="F1508" s="325">
        <v>209.0</v>
      </c>
      <c r="G1508" s="325">
        <v>35.0</v>
      </c>
      <c r="H1508" s="325">
        <v>3.7</v>
      </c>
      <c r="I1508" s="325"/>
      <c r="J1508" s="325"/>
      <c r="K1508" s="325">
        <v>0.4</v>
      </c>
      <c r="L1508" s="325">
        <v>8.1</v>
      </c>
      <c r="M1508" s="325">
        <v>7.3</v>
      </c>
      <c r="N1508" s="325">
        <v>0.8</v>
      </c>
      <c r="O1508" s="325">
        <v>0.7</v>
      </c>
      <c r="P1508" s="325">
        <v>9.0</v>
      </c>
      <c r="Q1508" s="325">
        <v>52.0</v>
      </c>
      <c r="R1508" s="325">
        <v>0.47</v>
      </c>
      <c r="S1508" s="325">
        <v>0.13</v>
      </c>
      <c r="T1508" s="325"/>
      <c r="U1508" s="325">
        <v>4.0</v>
      </c>
      <c r="V1508" s="325">
        <v>0.02</v>
      </c>
      <c r="W1508" s="325">
        <v>0.11</v>
      </c>
      <c r="X1508" s="325">
        <v>0.64</v>
      </c>
      <c r="Y1508" s="325">
        <v>5.36</v>
      </c>
      <c r="Z1508" s="325">
        <v>0.0</v>
      </c>
      <c r="AA1508" s="325">
        <v>2.0</v>
      </c>
      <c r="AB1508" s="325">
        <v>0.0</v>
      </c>
    </row>
    <row r="1509" ht="15.75" customHeight="1">
      <c r="A1509" s="325">
        <v>1507.0</v>
      </c>
      <c r="B1509" s="325" t="s">
        <v>4743</v>
      </c>
      <c r="C1509" s="325" t="s">
        <v>3841</v>
      </c>
      <c r="D1509" s="325" t="s">
        <v>5184</v>
      </c>
      <c r="E1509" s="325">
        <v>167.0</v>
      </c>
      <c r="F1509" s="325">
        <v>701.0</v>
      </c>
      <c r="G1509" s="325">
        <v>40.1</v>
      </c>
      <c r="H1509" s="325">
        <v>6.2</v>
      </c>
      <c r="I1509" s="325"/>
      <c r="J1509" s="325"/>
      <c r="K1509" s="325">
        <v>5.2</v>
      </c>
      <c r="L1509" s="325">
        <v>24.9</v>
      </c>
      <c r="M1509" s="325">
        <v>23.8</v>
      </c>
      <c r="N1509" s="325">
        <v>1.1</v>
      </c>
      <c r="O1509" s="325">
        <v>0.7</v>
      </c>
      <c r="P1509" s="325">
        <v>15.0</v>
      </c>
      <c r="Q1509" s="325">
        <v>118.0</v>
      </c>
      <c r="R1509" s="325">
        <v>0.49</v>
      </c>
      <c r="S1509" s="325">
        <v>0.74</v>
      </c>
      <c r="T1509" s="325"/>
      <c r="U1509" s="325">
        <v>1.0</v>
      </c>
      <c r="V1509" s="325">
        <v>0.04</v>
      </c>
      <c r="W1509" s="325">
        <v>0.1</v>
      </c>
      <c r="X1509" s="325">
        <v>0.72</v>
      </c>
      <c r="Y1509" s="325">
        <v>5.76</v>
      </c>
      <c r="Z1509" s="325">
        <v>0.0</v>
      </c>
      <c r="AA1509" s="325">
        <v>983.0</v>
      </c>
      <c r="AB1509" s="325">
        <v>0.0</v>
      </c>
    </row>
    <row r="1510" ht="15.75" customHeight="1">
      <c r="A1510" s="325">
        <v>1508.0</v>
      </c>
      <c r="B1510" s="325" t="s">
        <v>3844</v>
      </c>
      <c r="C1510" s="325" t="s">
        <v>3843</v>
      </c>
      <c r="D1510" s="325" t="s">
        <v>5184</v>
      </c>
      <c r="E1510" s="325">
        <v>175.0</v>
      </c>
      <c r="F1510" s="325">
        <v>734.0</v>
      </c>
      <c r="G1510" s="325">
        <v>35.3</v>
      </c>
      <c r="H1510" s="325">
        <v>6.2</v>
      </c>
      <c r="I1510" s="325"/>
      <c r="J1510" s="325"/>
      <c r="K1510" s="325">
        <v>4.5</v>
      </c>
      <c r="L1510" s="325">
        <v>28.2</v>
      </c>
      <c r="M1510" s="325">
        <v>27.3</v>
      </c>
      <c r="N1510" s="325">
        <v>0.9</v>
      </c>
      <c r="O1510" s="325">
        <v>0.6</v>
      </c>
      <c r="P1510" s="325">
        <v>14.0</v>
      </c>
      <c r="Q1510" s="325">
        <v>102.0</v>
      </c>
      <c r="R1510" s="325">
        <v>0.53</v>
      </c>
      <c r="S1510" s="325">
        <v>1.09</v>
      </c>
      <c r="T1510" s="325"/>
      <c r="U1510" s="325">
        <v>2.0</v>
      </c>
      <c r="V1510" s="325">
        <v>0.06</v>
      </c>
      <c r="W1510" s="325">
        <v>0.1</v>
      </c>
      <c r="X1510" s="325">
        <v>1.67</v>
      </c>
      <c r="Y1510" s="325">
        <v>8.74</v>
      </c>
      <c r="Z1510" s="325">
        <v>0.0</v>
      </c>
      <c r="AA1510" s="325">
        <v>194.0</v>
      </c>
      <c r="AB1510" s="325">
        <v>0.0</v>
      </c>
    </row>
    <row r="1511" ht="15.75" customHeight="1">
      <c r="A1511" s="325">
        <v>1509.0</v>
      </c>
      <c r="B1511" s="325" t="s">
        <v>4469</v>
      </c>
      <c r="C1511" s="325" t="s">
        <v>3843</v>
      </c>
      <c r="D1511" s="325" t="s">
        <v>5184</v>
      </c>
      <c r="E1511" s="325">
        <v>204.0</v>
      </c>
      <c r="F1511" s="325">
        <v>852.0</v>
      </c>
      <c r="G1511" s="325">
        <v>38.8</v>
      </c>
      <c r="H1511" s="325">
        <v>7.4</v>
      </c>
      <c r="I1511" s="325"/>
      <c r="J1511" s="325"/>
      <c r="K1511" s="325">
        <v>14.6</v>
      </c>
      <c r="L1511" s="325">
        <v>12.2</v>
      </c>
      <c r="M1511" s="325">
        <v>11.1</v>
      </c>
      <c r="N1511" s="325">
        <v>0.8</v>
      </c>
      <c r="O1511" s="325">
        <v>0.5</v>
      </c>
      <c r="P1511" s="325">
        <v>32.0</v>
      </c>
      <c r="Q1511" s="325">
        <v>29.0</v>
      </c>
      <c r="R1511" s="325">
        <v>0.21</v>
      </c>
      <c r="S1511" s="325">
        <v>1.34</v>
      </c>
      <c r="T1511" s="325"/>
      <c r="U1511" s="325">
        <v>169.0</v>
      </c>
      <c r="V1511" s="325">
        <v>0.07</v>
      </c>
      <c r="W1511" s="325">
        <v>0.1</v>
      </c>
      <c r="X1511" s="325">
        <v>0.62</v>
      </c>
      <c r="Y1511" s="325">
        <v>7.64</v>
      </c>
      <c r="Z1511" s="325">
        <v>0.0</v>
      </c>
      <c r="AA1511" s="325">
        <v>678.0</v>
      </c>
      <c r="AB1511" s="325">
        <v>9.0</v>
      </c>
    </row>
    <row r="1512" ht="15.75" customHeight="1">
      <c r="A1512" s="325">
        <v>1510.0</v>
      </c>
      <c r="B1512" s="325" t="s">
        <v>3617</v>
      </c>
      <c r="C1512" s="325" t="s">
        <v>3616</v>
      </c>
      <c r="D1512" s="325" t="s">
        <v>5184</v>
      </c>
      <c r="E1512" s="325">
        <v>94.0</v>
      </c>
      <c r="F1512" s="325">
        <v>394.0</v>
      </c>
      <c r="G1512" s="325">
        <v>58.9</v>
      </c>
      <c r="H1512" s="325">
        <v>5.4</v>
      </c>
      <c r="I1512" s="325"/>
      <c r="J1512" s="325"/>
      <c r="K1512" s="325">
        <v>0.9</v>
      </c>
      <c r="L1512" s="325">
        <v>15.9</v>
      </c>
      <c r="M1512" s="325">
        <v>15.3</v>
      </c>
      <c r="N1512" s="325">
        <v>0.6</v>
      </c>
      <c r="O1512" s="325">
        <v>0.5</v>
      </c>
      <c r="P1512" s="325">
        <v>16.0</v>
      </c>
      <c r="Q1512" s="325">
        <v>58.0</v>
      </c>
      <c r="R1512" s="325">
        <v>0.58</v>
      </c>
      <c r="S1512" s="325">
        <v>0.69</v>
      </c>
      <c r="T1512" s="325"/>
      <c r="U1512" s="325">
        <v>9.0</v>
      </c>
      <c r="V1512" s="325">
        <v>0.05</v>
      </c>
      <c r="W1512" s="325">
        <v>0.06</v>
      </c>
      <c r="X1512" s="325">
        <v>1.89</v>
      </c>
      <c r="Y1512" s="325">
        <v>11.68</v>
      </c>
      <c r="Z1512" s="325">
        <v>0.0</v>
      </c>
      <c r="AA1512" s="325">
        <v>57.0</v>
      </c>
      <c r="AB1512" s="325">
        <v>0.0</v>
      </c>
    </row>
    <row r="1513" ht="15.75" customHeight="1">
      <c r="A1513" s="325">
        <v>1511.0</v>
      </c>
      <c r="B1513" s="325" t="s">
        <v>3845</v>
      </c>
      <c r="C1513" s="325" t="s">
        <v>3616</v>
      </c>
      <c r="D1513" s="325" t="s">
        <v>5184</v>
      </c>
      <c r="E1513" s="325">
        <v>200.0</v>
      </c>
      <c r="F1513" s="325">
        <v>835.0</v>
      </c>
      <c r="G1513" s="325">
        <v>33.2</v>
      </c>
      <c r="H1513" s="325">
        <v>6.6</v>
      </c>
      <c r="I1513" s="325"/>
      <c r="J1513" s="325"/>
      <c r="K1513" s="325">
        <v>13.0</v>
      </c>
      <c r="L1513" s="325">
        <v>13.8</v>
      </c>
      <c r="M1513" s="325">
        <v>12.6</v>
      </c>
      <c r="N1513" s="325">
        <v>0.1</v>
      </c>
      <c r="O1513" s="325">
        <v>0.4</v>
      </c>
      <c r="P1513" s="325">
        <v>12.0</v>
      </c>
      <c r="Q1513" s="325">
        <v>60.0</v>
      </c>
      <c r="R1513" s="325">
        <v>0.63</v>
      </c>
      <c r="S1513" s="325">
        <v>0.67</v>
      </c>
      <c r="T1513" s="325"/>
      <c r="U1513" s="325">
        <v>9.0</v>
      </c>
      <c r="V1513" s="325">
        <v>0.1</v>
      </c>
      <c r="W1513" s="325">
        <v>0.05</v>
      </c>
      <c r="X1513" s="325">
        <v>1.79</v>
      </c>
      <c r="Y1513" s="325">
        <v>2.6</v>
      </c>
      <c r="Z1513" s="325">
        <v>0.0</v>
      </c>
      <c r="AA1513" s="325">
        <v>185.0</v>
      </c>
      <c r="AB1513" s="325">
        <v>29.0</v>
      </c>
    </row>
    <row r="1514" ht="15.75" customHeight="1">
      <c r="A1514" s="325">
        <v>1512.0</v>
      </c>
      <c r="B1514" s="325" t="s">
        <v>4141</v>
      </c>
      <c r="C1514" s="325" t="s">
        <v>3616</v>
      </c>
      <c r="D1514" s="325" t="s">
        <v>5184</v>
      </c>
      <c r="E1514" s="325">
        <v>154.0</v>
      </c>
      <c r="F1514" s="325">
        <v>643.0</v>
      </c>
      <c r="G1514" s="325">
        <v>30.7</v>
      </c>
      <c r="H1514" s="325">
        <v>6.1</v>
      </c>
      <c r="I1514" s="325"/>
      <c r="J1514" s="325"/>
      <c r="K1514" s="325">
        <v>3.2</v>
      </c>
      <c r="L1514" s="325">
        <v>24.8</v>
      </c>
      <c r="M1514" s="325">
        <v>19.5</v>
      </c>
      <c r="N1514" s="325">
        <v>0.4</v>
      </c>
      <c r="O1514" s="325">
        <v>0.6</v>
      </c>
      <c r="P1514" s="325">
        <v>15.0</v>
      </c>
      <c r="Q1514" s="325">
        <v>66.0</v>
      </c>
      <c r="R1514" s="325">
        <v>0.63</v>
      </c>
      <c r="S1514" s="325">
        <v>0.62</v>
      </c>
      <c r="T1514" s="325"/>
      <c r="U1514" s="325">
        <v>7.0</v>
      </c>
      <c r="V1514" s="325">
        <v>0.12</v>
      </c>
      <c r="W1514" s="325">
        <v>0.05</v>
      </c>
      <c r="X1514" s="325">
        <v>1.52</v>
      </c>
      <c r="Y1514" s="325">
        <v>3.88</v>
      </c>
      <c r="Z1514" s="325">
        <v>0.0</v>
      </c>
      <c r="AA1514" s="325">
        <v>107.0</v>
      </c>
      <c r="AB1514" s="325">
        <v>48.0</v>
      </c>
    </row>
    <row r="1515" ht="15.75" customHeight="1">
      <c r="A1515" s="325">
        <v>1513.0</v>
      </c>
      <c r="B1515" s="325" t="s">
        <v>3619</v>
      </c>
      <c r="C1515" s="325" t="s">
        <v>3618</v>
      </c>
      <c r="D1515" s="325" t="s">
        <v>5184</v>
      </c>
      <c r="E1515" s="325">
        <v>257.0</v>
      </c>
      <c r="F1515" s="325">
        <v>1075.0</v>
      </c>
      <c r="G1515" s="325">
        <v>44.2</v>
      </c>
      <c r="H1515" s="325">
        <v>10.6</v>
      </c>
      <c r="I1515" s="325"/>
      <c r="J1515" s="325"/>
      <c r="K1515" s="325">
        <v>8.2</v>
      </c>
      <c r="L1515" s="325">
        <v>35.5</v>
      </c>
      <c r="M1515" s="325">
        <v>5.0</v>
      </c>
      <c r="N1515" s="325">
        <v>1.4</v>
      </c>
      <c r="O1515" s="325">
        <v>1.6</v>
      </c>
      <c r="P1515" s="325">
        <v>90.0</v>
      </c>
      <c r="Q1515" s="325">
        <v>167.0</v>
      </c>
      <c r="R1515" s="325">
        <v>1.07</v>
      </c>
      <c r="S1515" s="325">
        <v>1.66</v>
      </c>
      <c r="T1515" s="325"/>
      <c r="U1515" s="325">
        <v>40.0</v>
      </c>
      <c r="V1515" s="325">
        <v>0.12</v>
      </c>
      <c r="W1515" s="325">
        <v>0.16</v>
      </c>
      <c r="X1515" s="325">
        <v>1.49</v>
      </c>
      <c r="Y1515" s="325">
        <v>1.74</v>
      </c>
      <c r="Z1515" s="325">
        <v>0.0</v>
      </c>
      <c r="AA1515" s="325">
        <v>21.0</v>
      </c>
      <c r="AB1515" s="325">
        <v>95.0</v>
      </c>
    </row>
    <row r="1516" ht="15.75" customHeight="1">
      <c r="A1516" s="325">
        <v>1514.0</v>
      </c>
      <c r="B1516" s="325" t="s">
        <v>3846</v>
      </c>
      <c r="C1516" s="325" t="s">
        <v>3618</v>
      </c>
      <c r="D1516" s="325" t="s">
        <v>5184</v>
      </c>
      <c r="E1516" s="325">
        <v>338.0</v>
      </c>
      <c r="F1516" s="325">
        <v>1414.0</v>
      </c>
      <c r="G1516" s="325">
        <v>20.5</v>
      </c>
      <c r="H1516" s="325">
        <v>15.8</v>
      </c>
      <c r="I1516" s="325"/>
      <c r="J1516" s="325"/>
      <c r="K1516" s="325">
        <v>18.2</v>
      </c>
      <c r="L1516" s="325">
        <v>38.0</v>
      </c>
      <c r="M1516" s="325">
        <v>37.7</v>
      </c>
      <c r="N1516" s="325">
        <v>0.0</v>
      </c>
      <c r="O1516" s="325">
        <v>7.2</v>
      </c>
      <c r="P1516" s="325">
        <v>46.0</v>
      </c>
      <c r="Q1516" s="325">
        <v>56.0</v>
      </c>
      <c r="R1516" s="325">
        <v>0.29</v>
      </c>
      <c r="S1516" s="325">
        <v>0.47</v>
      </c>
      <c r="T1516" s="325"/>
      <c r="U1516" s="325">
        <v>18.0</v>
      </c>
      <c r="V1516" s="325">
        <v>0.02</v>
      </c>
      <c r="W1516" s="325">
        <v>0.05</v>
      </c>
      <c r="X1516" s="325">
        <v>0.28</v>
      </c>
      <c r="Y1516" s="325">
        <v>0.0</v>
      </c>
      <c r="Z1516" s="325">
        <v>0.0</v>
      </c>
      <c r="AA1516" s="325">
        <v>0.0</v>
      </c>
      <c r="AB1516" s="325">
        <v>0.0</v>
      </c>
    </row>
    <row r="1517" ht="15.75" customHeight="1">
      <c r="A1517" s="325">
        <v>1515.0</v>
      </c>
      <c r="B1517" s="325" t="s">
        <v>4143</v>
      </c>
      <c r="C1517" s="325" t="s">
        <v>4142</v>
      </c>
      <c r="D1517" s="325" t="s">
        <v>5184</v>
      </c>
      <c r="E1517" s="325">
        <v>128.0</v>
      </c>
      <c r="F1517" s="325">
        <v>535.0</v>
      </c>
      <c r="G1517" s="325">
        <v>14.2</v>
      </c>
      <c r="H1517" s="325">
        <v>7.5</v>
      </c>
      <c r="I1517" s="325"/>
      <c r="J1517" s="325"/>
      <c r="K1517" s="325">
        <v>0.3</v>
      </c>
      <c r="L1517" s="325">
        <v>23.7</v>
      </c>
      <c r="M1517" s="325">
        <v>17.4</v>
      </c>
      <c r="N1517" s="325">
        <v>4.1</v>
      </c>
      <c r="O1517" s="325">
        <v>0.9</v>
      </c>
      <c r="P1517" s="325">
        <v>34.0</v>
      </c>
      <c r="Q1517" s="325">
        <v>117.0</v>
      </c>
      <c r="R1517" s="325">
        <v>1.8</v>
      </c>
      <c r="S1517" s="325">
        <v>0.94</v>
      </c>
      <c r="T1517" s="325"/>
      <c r="U1517" s="325">
        <v>3.0</v>
      </c>
      <c r="V1517" s="325">
        <v>0.07</v>
      </c>
      <c r="W1517" s="325">
        <v>0.05</v>
      </c>
      <c r="X1517" s="325">
        <v>0.72</v>
      </c>
      <c r="Y1517" s="325">
        <v>3.02</v>
      </c>
      <c r="Z1517" s="325">
        <v>0.0</v>
      </c>
      <c r="AA1517" s="325">
        <v>725.0</v>
      </c>
      <c r="AB1517" s="325">
        <v>0.0</v>
      </c>
    </row>
    <row r="1518" ht="15.75" customHeight="1">
      <c r="A1518" s="325">
        <v>1516.0</v>
      </c>
      <c r="B1518" s="325" t="s">
        <v>4471</v>
      </c>
      <c r="C1518" s="325" t="s">
        <v>4470</v>
      </c>
      <c r="D1518" s="325" t="s">
        <v>5184</v>
      </c>
      <c r="E1518" s="325">
        <v>183.0</v>
      </c>
      <c r="F1518" s="325">
        <v>765.0</v>
      </c>
      <c r="G1518" s="325">
        <v>16.0</v>
      </c>
      <c r="H1518" s="325">
        <v>9.9</v>
      </c>
      <c r="I1518" s="325"/>
      <c r="J1518" s="325"/>
      <c r="K1518" s="325">
        <v>1.2</v>
      </c>
      <c r="L1518" s="325">
        <v>33.1</v>
      </c>
      <c r="M1518" s="325">
        <v>25.3</v>
      </c>
      <c r="N1518" s="325">
        <v>7.8</v>
      </c>
      <c r="O1518" s="325">
        <v>0.8</v>
      </c>
      <c r="P1518" s="325">
        <v>22.0</v>
      </c>
      <c r="Q1518" s="325">
        <v>119.0</v>
      </c>
      <c r="R1518" s="325">
        <v>2.0</v>
      </c>
      <c r="S1518" s="325">
        <v>1.82</v>
      </c>
      <c r="T1518" s="325"/>
      <c r="U1518" s="325">
        <v>1.0</v>
      </c>
      <c r="V1518" s="325">
        <v>0.12</v>
      </c>
      <c r="W1518" s="325">
        <v>0.09</v>
      </c>
      <c r="X1518" s="325">
        <v>1.76</v>
      </c>
      <c r="Y1518" s="325">
        <v>1.69</v>
      </c>
      <c r="Z1518" s="325">
        <v>0.0</v>
      </c>
      <c r="AA1518" s="325">
        <v>98.0</v>
      </c>
      <c r="AB1518" s="325">
        <v>0.0</v>
      </c>
    </row>
    <row r="1519" ht="15.75" customHeight="1">
      <c r="A1519" s="325">
        <v>1517.0</v>
      </c>
      <c r="B1519" s="325" t="s">
        <v>3848</v>
      </c>
      <c r="C1519" s="325" t="s">
        <v>3847</v>
      </c>
      <c r="D1519" s="325" t="s">
        <v>5184</v>
      </c>
      <c r="E1519" s="325">
        <v>162.0</v>
      </c>
      <c r="F1519" s="325">
        <v>679.0</v>
      </c>
      <c r="G1519" s="325">
        <v>22.5</v>
      </c>
      <c r="H1519" s="325">
        <v>7.1</v>
      </c>
      <c r="I1519" s="325"/>
      <c r="J1519" s="325"/>
      <c r="K1519" s="325">
        <v>3.7</v>
      </c>
      <c r="L1519" s="325">
        <v>25.1</v>
      </c>
      <c r="M1519" s="325">
        <v>19.8</v>
      </c>
      <c r="N1519" s="325">
        <v>5.2</v>
      </c>
      <c r="O1519" s="325">
        <v>0.7</v>
      </c>
      <c r="P1519" s="325">
        <v>17.0</v>
      </c>
      <c r="Q1519" s="325">
        <v>88.0</v>
      </c>
      <c r="R1519" s="325">
        <v>1.23</v>
      </c>
      <c r="S1519" s="325">
        <v>1.14</v>
      </c>
      <c r="T1519" s="325"/>
      <c r="U1519" s="325">
        <v>3.0</v>
      </c>
      <c r="V1519" s="325">
        <v>0.16</v>
      </c>
      <c r="W1519" s="325">
        <v>0.08</v>
      </c>
      <c r="X1519" s="325">
        <v>1.19</v>
      </c>
      <c r="Y1519" s="325">
        <v>3.23</v>
      </c>
      <c r="Z1519" s="325">
        <v>0.0</v>
      </c>
      <c r="AA1519" s="325">
        <v>499.0</v>
      </c>
      <c r="AB1519" s="325">
        <v>31.0</v>
      </c>
    </row>
    <row r="1520" ht="15.75" customHeight="1">
      <c r="A1520" s="325">
        <v>1518.0</v>
      </c>
      <c r="B1520" s="325" t="s">
        <v>4472</v>
      </c>
      <c r="C1520" s="325" t="s">
        <v>3847</v>
      </c>
      <c r="D1520" s="325" t="s">
        <v>5184</v>
      </c>
      <c r="E1520" s="325">
        <v>170.0</v>
      </c>
      <c r="F1520" s="325">
        <v>712.0</v>
      </c>
      <c r="G1520" s="325">
        <v>23.8</v>
      </c>
      <c r="H1520" s="325">
        <v>10.3</v>
      </c>
      <c r="I1520" s="325"/>
      <c r="J1520" s="325"/>
      <c r="K1520" s="325">
        <v>2.3</v>
      </c>
      <c r="L1520" s="325">
        <v>26.4</v>
      </c>
      <c r="M1520" s="325">
        <v>23.6</v>
      </c>
      <c r="N1520" s="325">
        <v>2.7</v>
      </c>
      <c r="O1520" s="325">
        <v>0.7</v>
      </c>
      <c r="P1520" s="325">
        <v>12.0</v>
      </c>
      <c r="Q1520" s="325">
        <v>103.0</v>
      </c>
      <c r="R1520" s="325">
        <v>1.73</v>
      </c>
      <c r="S1520" s="325">
        <v>1.44</v>
      </c>
      <c r="T1520" s="325"/>
      <c r="U1520" s="325">
        <v>2.0</v>
      </c>
      <c r="V1520" s="325">
        <v>0.07</v>
      </c>
      <c r="W1520" s="325">
        <v>0.06</v>
      </c>
      <c r="X1520" s="325">
        <v>2.21</v>
      </c>
      <c r="Y1520" s="325">
        <v>0.73</v>
      </c>
      <c r="Z1520" s="325">
        <v>0.0</v>
      </c>
      <c r="AA1520" s="325">
        <v>61.0</v>
      </c>
      <c r="AB1520" s="325">
        <v>0.0</v>
      </c>
    </row>
    <row r="1521" ht="15.75" customHeight="1">
      <c r="A1521" s="325">
        <v>1519.0</v>
      </c>
      <c r="B1521" s="325" t="s">
        <v>4744</v>
      </c>
      <c r="C1521" s="325" t="s">
        <v>3847</v>
      </c>
      <c r="D1521" s="325" t="s">
        <v>5184</v>
      </c>
      <c r="E1521" s="325">
        <v>119.0</v>
      </c>
      <c r="F1521" s="325">
        <v>499.0</v>
      </c>
      <c r="G1521" s="325">
        <v>30.3</v>
      </c>
      <c r="H1521" s="325">
        <v>6.7</v>
      </c>
      <c r="I1521" s="325"/>
      <c r="J1521" s="325"/>
      <c r="K1521" s="325">
        <v>2.7</v>
      </c>
      <c r="L1521" s="325">
        <v>17.2</v>
      </c>
      <c r="M1521" s="325">
        <v>13.2</v>
      </c>
      <c r="N1521" s="325">
        <v>4.0</v>
      </c>
      <c r="O1521" s="325">
        <v>0.7</v>
      </c>
      <c r="P1521" s="325">
        <v>17.0</v>
      </c>
      <c r="Q1521" s="325">
        <v>79.0</v>
      </c>
      <c r="R1521" s="325">
        <v>1.02</v>
      </c>
      <c r="S1521" s="325">
        <v>0.95</v>
      </c>
      <c r="T1521" s="325"/>
      <c r="U1521" s="325">
        <v>5.0</v>
      </c>
      <c r="V1521" s="325">
        <v>0.18</v>
      </c>
      <c r="W1521" s="325">
        <v>0.08</v>
      </c>
      <c r="X1521" s="325">
        <v>1.19</v>
      </c>
      <c r="Y1521" s="325">
        <v>3.73</v>
      </c>
      <c r="Z1521" s="325">
        <v>0.0</v>
      </c>
      <c r="AA1521" s="325">
        <v>440.0</v>
      </c>
      <c r="AB1521" s="325">
        <v>48.0</v>
      </c>
    </row>
    <row r="1522" ht="15.75" customHeight="1">
      <c r="A1522" s="325">
        <v>1520.0</v>
      </c>
      <c r="B1522" s="325" t="s">
        <v>4145</v>
      </c>
      <c r="C1522" s="325" t="s">
        <v>4144</v>
      </c>
      <c r="D1522" s="325" t="s">
        <v>5184</v>
      </c>
      <c r="E1522" s="325">
        <v>131.0</v>
      </c>
      <c r="F1522" s="325">
        <v>550.0</v>
      </c>
      <c r="G1522" s="325">
        <v>28.3</v>
      </c>
      <c r="H1522" s="325">
        <v>7.4</v>
      </c>
      <c r="I1522" s="325"/>
      <c r="J1522" s="325"/>
      <c r="K1522" s="325">
        <v>1.3</v>
      </c>
      <c r="L1522" s="325">
        <v>22.3</v>
      </c>
      <c r="M1522" s="325">
        <v>18.9</v>
      </c>
      <c r="N1522" s="325">
        <v>3.3</v>
      </c>
      <c r="O1522" s="325">
        <v>0.6</v>
      </c>
      <c r="P1522" s="325">
        <v>14.0</v>
      </c>
      <c r="Q1522" s="325">
        <v>86.0</v>
      </c>
      <c r="R1522" s="325">
        <v>1.14</v>
      </c>
      <c r="S1522" s="325">
        <v>1.09</v>
      </c>
      <c r="T1522" s="325"/>
      <c r="U1522" s="325">
        <v>24.0</v>
      </c>
      <c r="V1522" s="325">
        <v>0.07</v>
      </c>
      <c r="W1522" s="325">
        <v>0.06</v>
      </c>
      <c r="X1522" s="325">
        <v>1.98</v>
      </c>
      <c r="Y1522" s="325">
        <v>2.98</v>
      </c>
      <c r="Z1522" s="325">
        <v>0.0</v>
      </c>
      <c r="AA1522" s="325">
        <v>138.0</v>
      </c>
      <c r="AB1522" s="325">
        <v>2.0</v>
      </c>
    </row>
    <row r="1523" ht="15.75" customHeight="1">
      <c r="A1523" s="325">
        <v>1521.0</v>
      </c>
      <c r="B1523" s="325" t="s">
        <v>4473</v>
      </c>
      <c r="C1523" s="325" t="s">
        <v>4144</v>
      </c>
      <c r="D1523" s="325" t="s">
        <v>5184</v>
      </c>
      <c r="E1523" s="325">
        <v>135.0</v>
      </c>
      <c r="F1523" s="325">
        <v>566.0</v>
      </c>
      <c r="G1523" s="325">
        <v>32.3</v>
      </c>
      <c r="H1523" s="325">
        <v>8.9</v>
      </c>
      <c r="I1523" s="325"/>
      <c r="J1523" s="325"/>
      <c r="K1523" s="325">
        <v>2.0</v>
      </c>
      <c r="L1523" s="325">
        <v>20.2</v>
      </c>
      <c r="M1523" s="325">
        <v>17.1</v>
      </c>
      <c r="N1523" s="325">
        <v>3.0</v>
      </c>
      <c r="O1523" s="325">
        <v>0.7</v>
      </c>
      <c r="P1523" s="325">
        <v>14.0</v>
      </c>
      <c r="Q1523" s="325">
        <v>93.0</v>
      </c>
      <c r="R1523" s="325">
        <v>1.09</v>
      </c>
      <c r="S1523" s="325">
        <v>1.07</v>
      </c>
      <c r="T1523" s="325"/>
      <c r="U1523" s="325">
        <v>37.0</v>
      </c>
      <c r="V1523" s="325">
        <v>0.08</v>
      </c>
      <c r="W1523" s="325">
        <v>0.07</v>
      </c>
      <c r="X1523" s="325">
        <v>2.59</v>
      </c>
      <c r="Y1523" s="325">
        <v>2.92</v>
      </c>
      <c r="Z1523" s="325">
        <v>0.0</v>
      </c>
      <c r="AA1523" s="325">
        <v>138.0</v>
      </c>
      <c r="AB1523" s="325">
        <v>3.0</v>
      </c>
    </row>
    <row r="1524" ht="15.75" customHeight="1">
      <c r="A1524" s="325">
        <v>1522.0</v>
      </c>
      <c r="B1524" s="325" t="s">
        <v>4745</v>
      </c>
      <c r="C1524" s="325" t="s">
        <v>4144</v>
      </c>
      <c r="D1524" s="325" t="s">
        <v>5184</v>
      </c>
      <c r="E1524" s="325">
        <v>134.0</v>
      </c>
      <c r="F1524" s="325">
        <v>560.0</v>
      </c>
      <c r="G1524" s="325">
        <v>38.8</v>
      </c>
      <c r="H1524" s="325">
        <v>7.5</v>
      </c>
      <c r="I1524" s="325"/>
      <c r="J1524" s="325"/>
      <c r="K1524" s="325">
        <v>2.3</v>
      </c>
      <c r="L1524" s="325">
        <v>20.5</v>
      </c>
      <c r="M1524" s="325">
        <v>18.3</v>
      </c>
      <c r="N1524" s="325">
        <v>2.2</v>
      </c>
      <c r="O1524" s="325">
        <v>0.7</v>
      </c>
      <c r="P1524" s="325">
        <v>11.0</v>
      </c>
      <c r="Q1524" s="325">
        <v>83.0</v>
      </c>
      <c r="R1524" s="325">
        <v>0.89</v>
      </c>
      <c r="S1524" s="325">
        <v>0.9</v>
      </c>
      <c r="T1524" s="325"/>
      <c r="U1524" s="325">
        <v>17.0</v>
      </c>
      <c r="V1524" s="325">
        <v>0.07</v>
      </c>
      <c r="W1524" s="325">
        <v>0.07</v>
      </c>
      <c r="X1524" s="325">
        <v>2.52</v>
      </c>
      <c r="Y1524" s="325">
        <v>4.7</v>
      </c>
      <c r="Z1524" s="325">
        <v>0.0</v>
      </c>
      <c r="AA1524" s="325">
        <v>563.0</v>
      </c>
      <c r="AB1524" s="325">
        <v>1.0</v>
      </c>
    </row>
    <row r="1525" ht="15.75" customHeight="1">
      <c r="A1525" s="325">
        <v>1523.0</v>
      </c>
      <c r="B1525" s="325" t="s">
        <v>3621</v>
      </c>
      <c r="C1525" s="325" t="s">
        <v>3620</v>
      </c>
      <c r="D1525" s="325" t="s">
        <v>5184</v>
      </c>
      <c r="E1525" s="325">
        <v>131.0</v>
      </c>
      <c r="F1525" s="325">
        <v>547.0</v>
      </c>
      <c r="G1525" s="325">
        <v>28.3</v>
      </c>
      <c r="H1525" s="325">
        <v>8.2</v>
      </c>
      <c r="I1525" s="325"/>
      <c r="J1525" s="325"/>
      <c r="K1525" s="325">
        <v>1.1</v>
      </c>
      <c r="L1525" s="325">
        <v>21.8</v>
      </c>
      <c r="M1525" s="325">
        <v>17.0</v>
      </c>
      <c r="N1525" s="325">
        <v>4.8</v>
      </c>
      <c r="O1525" s="325">
        <v>0.7</v>
      </c>
      <c r="P1525" s="325">
        <v>18.0</v>
      </c>
      <c r="Q1525" s="325">
        <v>91.0</v>
      </c>
      <c r="R1525" s="325">
        <v>1.2</v>
      </c>
      <c r="S1525" s="325">
        <v>1.21</v>
      </c>
      <c r="T1525" s="325"/>
      <c r="U1525" s="325">
        <v>18.0</v>
      </c>
      <c r="V1525" s="325">
        <v>0.08</v>
      </c>
      <c r="W1525" s="325">
        <v>0.08</v>
      </c>
      <c r="X1525" s="325">
        <v>1.99</v>
      </c>
      <c r="Y1525" s="325">
        <v>2.9</v>
      </c>
      <c r="Z1525" s="325">
        <v>0.0</v>
      </c>
      <c r="AA1525" s="325">
        <v>186.0</v>
      </c>
      <c r="AB1525" s="325">
        <v>1.0</v>
      </c>
    </row>
    <row r="1526" ht="15.75" customHeight="1">
      <c r="A1526" s="325">
        <v>1524.0</v>
      </c>
      <c r="B1526" s="325" t="s">
        <v>4146</v>
      </c>
      <c r="C1526" s="325" t="s">
        <v>3620</v>
      </c>
      <c r="D1526" s="325" t="s">
        <v>5184</v>
      </c>
      <c r="E1526" s="325">
        <v>148.0</v>
      </c>
      <c r="F1526" s="325">
        <v>618.0</v>
      </c>
      <c r="G1526" s="325">
        <v>27.8</v>
      </c>
      <c r="H1526" s="325">
        <v>8.7</v>
      </c>
      <c r="I1526" s="325"/>
      <c r="J1526" s="325"/>
      <c r="K1526" s="325">
        <v>9.7</v>
      </c>
      <c r="L1526" s="325">
        <v>6.3</v>
      </c>
      <c r="M1526" s="325">
        <v>3.7</v>
      </c>
      <c r="N1526" s="325">
        <v>2.6</v>
      </c>
      <c r="O1526" s="325">
        <v>0.6</v>
      </c>
      <c r="P1526" s="325">
        <v>10.0</v>
      </c>
      <c r="Q1526" s="325">
        <v>78.0</v>
      </c>
      <c r="R1526" s="325">
        <v>0.9</v>
      </c>
      <c r="S1526" s="325">
        <v>0.91</v>
      </c>
      <c r="T1526" s="325"/>
      <c r="U1526" s="325">
        <v>6.0</v>
      </c>
      <c r="V1526" s="325">
        <v>0.05</v>
      </c>
      <c r="W1526" s="325">
        <v>0.07</v>
      </c>
      <c r="X1526" s="325">
        <v>2.77</v>
      </c>
      <c r="Y1526" s="325">
        <v>1.63</v>
      </c>
      <c r="Z1526" s="325">
        <v>0.0</v>
      </c>
      <c r="AA1526" s="325">
        <v>638.0</v>
      </c>
      <c r="AB1526" s="325">
        <v>0.0</v>
      </c>
    </row>
    <row r="1527" ht="15.75" customHeight="1">
      <c r="A1527" s="325">
        <v>1525.0</v>
      </c>
      <c r="B1527" s="325" t="s">
        <v>4148</v>
      </c>
      <c r="C1527" s="325" t="s">
        <v>4147</v>
      </c>
      <c r="D1527" s="325" t="s">
        <v>5184</v>
      </c>
      <c r="E1527" s="325">
        <v>179.0</v>
      </c>
      <c r="F1527" s="325">
        <v>748.0</v>
      </c>
      <c r="G1527" s="325">
        <v>22.0</v>
      </c>
      <c r="H1527" s="325">
        <v>8.8</v>
      </c>
      <c r="I1527" s="325"/>
      <c r="J1527" s="325"/>
      <c r="K1527" s="325">
        <v>2.4</v>
      </c>
      <c r="L1527" s="325">
        <v>30.5</v>
      </c>
      <c r="M1527" s="325">
        <v>25.4</v>
      </c>
      <c r="N1527" s="325">
        <v>5.2</v>
      </c>
      <c r="O1527" s="325">
        <v>0.8</v>
      </c>
      <c r="P1527" s="325">
        <v>18.0</v>
      </c>
      <c r="Q1527" s="325">
        <v>104.0</v>
      </c>
      <c r="R1527" s="325">
        <v>1.77</v>
      </c>
      <c r="S1527" s="325">
        <v>1.93</v>
      </c>
      <c r="T1527" s="325"/>
      <c r="U1527" s="325">
        <v>739.0</v>
      </c>
      <c r="V1527" s="325">
        <v>0.12</v>
      </c>
      <c r="W1527" s="325">
        <v>0.34</v>
      </c>
      <c r="X1527" s="325">
        <v>2.75</v>
      </c>
      <c r="Y1527" s="325">
        <v>4.67</v>
      </c>
      <c r="Z1527" s="325">
        <v>0.0</v>
      </c>
      <c r="AA1527" s="325">
        <v>159.0</v>
      </c>
      <c r="AB1527" s="325">
        <v>0.0</v>
      </c>
    </row>
    <row r="1528" ht="15.75" customHeight="1">
      <c r="A1528" s="325">
        <v>1526.0</v>
      </c>
      <c r="B1528" s="325" t="s">
        <v>3623</v>
      </c>
      <c r="C1528" s="325" t="s">
        <v>3622</v>
      </c>
      <c r="D1528" s="325" t="s">
        <v>5184</v>
      </c>
      <c r="E1528" s="325">
        <v>137.0</v>
      </c>
      <c r="F1528" s="325">
        <v>573.0</v>
      </c>
      <c r="G1528" s="325">
        <v>20.1</v>
      </c>
      <c r="H1528" s="325">
        <v>7.2</v>
      </c>
      <c r="I1528" s="325"/>
      <c r="J1528" s="325"/>
      <c r="K1528" s="325">
        <v>1.5</v>
      </c>
      <c r="L1528" s="325">
        <v>23.5</v>
      </c>
      <c r="M1528" s="325">
        <v>19.0</v>
      </c>
      <c r="N1528" s="325">
        <v>4.5</v>
      </c>
      <c r="O1528" s="325">
        <v>0.6</v>
      </c>
      <c r="P1528" s="325">
        <v>19.0</v>
      </c>
      <c r="Q1528" s="325">
        <v>88.0</v>
      </c>
      <c r="R1528" s="325">
        <v>1.45</v>
      </c>
      <c r="S1528" s="325">
        <v>1.36</v>
      </c>
      <c r="T1528" s="325"/>
      <c r="U1528" s="325">
        <v>3.0</v>
      </c>
      <c r="V1528" s="325">
        <v>0.07</v>
      </c>
      <c r="W1528" s="325">
        <v>0.06</v>
      </c>
      <c r="X1528" s="325">
        <v>1.47</v>
      </c>
      <c r="Y1528" s="325">
        <v>1.69</v>
      </c>
      <c r="Z1528" s="325">
        <v>0.0</v>
      </c>
      <c r="AA1528" s="325">
        <v>101.0</v>
      </c>
      <c r="AB1528" s="325">
        <v>6.0</v>
      </c>
    </row>
    <row r="1529" ht="15.75" customHeight="1">
      <c r="A1529" s="325">
        <v>1527.0</v>
      </c>
      <c r="B1529" s="325" t="s">
        <v>3625</v>
      </c>
      <c r="C1529" s="325" t="s">
        <v>3624</v>
      </c>
      <c r="D1529" s="325" t="s">
        <v>5184</v>
      </c>
      <c r="E1529" s="325">
        <v>155.0</v>
      </c>
      <c r="F1529" s="325">
        <v>649.0</v>
      </c>
      <c r="G1529" s="325">
        <v>25.6</v>
      </c>
      <c r="H1529" s="325">
        <v>10.7</v>
      </c>
      <c r="I1529" s="325"/>
      <c r="J1529" s="325"/>
      <c r="K1529" s="325">
        <v>1.9</v>
      </c>
      <c r="L1529" s="325">
        <v>23.0</v>
      </c>
      <c r="M1529" s="325">
        <v>18.2</v>
      </c>
      <c r="N1529" s="325">
        <v>4.9</v>
      </c>
      <c r="O1529" s="325">
        <v>0.7</v>
      </c>
      <c r="P1529" s="325">
        <v>16.0</v>
      </c>
      <c r="Q1529" s="325">
        <v>129.0</v>
      </c>
      <c r="R1529" s="325">
        <v>1.43</v>
      </c>
      <c r="S1529" s="325">
        <v>1.81</v>
      </c>
      <c r="T1529" s="325"/>
      <c r="U1529" s="325">
        <v>5.0</v>
      </c>
      <c r="V1529" s="325">
        <v>0.07</v>
      </c>
      <c r="W1529" s="325">
        <v>0.09</v>
      </c>
      <c r="X1529" s="325">
        <v>3.07</v>
      </c>
      <c r="Y1529" s="325">
        <v>1.71</v>
      </c>
      <c r="Z1529" s="325">
        <v>0.0</v>
      </c>
      <c r="AA1529" s="325">
        <v>35.0</v>
      </c>
      <c r="AB1529" s="325">
        <v>0.0</v>
      </c>
    </row>
    <row r="1530" ht="15.75" customHeight="1">
      <c r="A1530" s="325">
        <v>1528.0</v>
      </c>
      <c r="B1530" s="325" t="s">
        <v>4149</v>
      </c>
      <c r="C1530" s="325" t="s">
        <v>3624</v>
      </c>
      <c r="D1530" s="325" t="s">
        <v>5184</v>
      </c>
      <c r="E1530" s="325">
        <v>154.0</v>
      </c>
      <c r="F1530" s="325">
        <v>644.0</v>
      </c>
      <c r="G1530" s="325">
        <v>19.7</v>
      </c>
      <c r="H1530" s="325">
        <v>8.0</v>
      </c>
      <c r="I1530" s="325"/>
      <c r="J1530" s="325"/>
      <c r="K1530" s="325">
        <v>2.4</v>
      </c>
      <c r="L1530" s="325">
        <v>24.7</v>
      </c>
      <c r="M1530" s="325">
        <v>21.2</v>
      </c>
      <c r="N1530" s="325">
        <v>3.5</v>
      </c>
      <c r="O1530" s="325">
        <v>0.6</v>
      </c>
      <c r="P1530" s="325">
        <v>13.0</v>
      </c>
      <c r="Q1530" s="325">
        <v>90.0</v>
      </c>
      <c r="R1530" s="325">
        <v>1.14</v>
      </c>
      <c r="S1530" s="325">
        <v>1.07</v>
      </c>
      <c r="T1530" s="325"/>
      <c r="U1530" s="325">
        <v>3.0</v>
      </c>
      <c r="V1530" s="325">
        <v>0.08</v>
      </c>
      <c r="W1530" s="325">
        <v>0.06</v>
      </c>
      <c r="X1530" s="325">
        <v>2.13</v>
      </c>
      <c r="Y1530" s="325">
        <v>1.26</v>
      </c>
      <c r="Z1530" s="325">
        <v>0.0</v>
      </c>
      <c r="AA1530" s="325">
        <v>51.0</v>
      </c>
      <c r="AB1530" s="325">
        <v>0.0</v>
      </c>
    </row>
    <row r="1531" ht="15.75" customHeight="1">
      <c r="A1531" s="325">
        <v>1529.0</v>
      </c>
      <c r="B1531" s="325" t="s">
        <v>3627</v>
      </c>
      <c r="C1531" s="325" t="s">
        <v>3626</v>
      </c>
      <c r="D1531" s="325" t="s">
        <v>5184</v>
      </c>
      <c r="E1531" s="325">
        <v>158.0</v>
      </c>
      <c r="F1531" s="325">
        <v>661.0</v>
      </c>
      <c r="G1531" s="325">
        <v>27.8</v>
      </c>
      <c r="H1531" s="325">
        <v>7.2</v>
      </c>
      <c r="I1531" s="325"/>
      <c r="J1531" s="325"/>
      <c r="K1531" s="325">
        <v>4.1</v>
      </c>
      <c r="L1531" s="325">
        <v>22.7</v>
      </c>
      <c r="M1531" s="325">
        <v>19.8</v>
      </c>
      <c r="N1531" s="325">
        <v>3.0</v>
      </c>
      <c r="O1531" s="325">
        <v>0.8</v>
      </c>
      <c r="P1531" s="325">
        <v>13.0</v>
      </c>
      <c r="Q1531" s="325">
        <v>66.0</v>
      </c>
      <c r="R1531" s="325">
        <v>0.77</v>
      </c>
      <c r="S1531" s="325">
        <v>1.04</v>
      </c>
      <c r="T1531" s="325"/>
      <c r="U1531" s="325">
        <v>2.0</v>
      </c>
      <c r="V1531" s="325">
        <v>0.07</v>
      </c>
      <c r="W1531" s="325">
        <v>0.05</v>
      </c>
      <c r="X1531" s="325">
        <v>0.82</v>
      </c>
      <c r="Y1531" s="325">
        <v>2.24</v>
      </c>
      <c r="Z1531" s="325">
        <v>0.0</v>
      </c>
      <c r="AA1531" s="325">
        <v>336.0</v>
      </c>
      <c r="AB1531" s="325">
        <v>0.0</v>
      </c>
    </row>
    <row r="1532" ht="15.75" customHeight="1">
      <c r="A1532" s="325">
        <v>1530.0</v>
      </c>
      <c r="B1532" s="325" t="s">
        <v>4150</v>
      </c>
      <c r="C1532" s="325" t="s">
        <v>3626</v>
      </c>
      <c r="D1532" s="325" t="s">
        <v>5184</v>
      </c>
      <c r="E1532" s="325">
        <v>158.0</v>
      </c>
      <c r="F1532" s="325">
        <v>660.0</v>
      </c>
      <c r="G1532" s="325">
        <v>27.0</v>
      </c>
      <c r="H1532" s="325">
        <v>7.3</v>
      </c>
      <c r="I1532" s="325"/>
      <c r="J1532" s="325"/>
      <c r="K1532" s="325">
        <v>3.5</v>
      </c>
      <c r="L1532" s="325">
        <v>24.2</v>
      </c>
      <c r="M1532" s="325">
        <v>20.8</v>
      </c>
      <c r="N1532" s="325">
        <v>3.2</v>
      </c>
      <c r="O1532" s="325">
        <v>0.7</v>
      </c>
      <c r="P1532" s="325">
        <v>16.0</v>
      </c>
      <c r="Q1532" s="325">
        <v>99.0</v>
      </c>
      <c r="R1532" s="325">
        <v>0.84</v>
      </c>
      <c r="S1532" s="325">
        <v>1.11</v>
      </c>
      <c r="T1532" s="325"/>
      <c r="U1532" s="325">
        <v>8.0</v>
      </c>
      <c r="V1532" s="325">
        <v>0.07</v>
      </c>
      <c r="W1532" s="325">
        <v>0.05</v>
      </c>
      <c r="X1532" s="325">
        <v>1.15</v>
      </c>
      <c r="Y1532" s="325">
        <v>2.85</v>
      </c>
      <c r="Z1532" s="325">
        <v>0.0</v>
      </c>
      <c r="AA1532" s="325">
        <v>399.0</v>
      </c>
      <c r="AB1532" s="325">
        <v>1.0</v>
      </c>
    </row>
    <row r="1533" ht="15.75" customHeight="1">
      <c r="A1533" s="325">
        <v>1531.0</v>
      </c>
      <c r="B1533" s="325" t="s">
        <v>4474</v>
      </c>
      <c r="C1533" s="325" t="s">
        <v>3626</v>
      </c>
      <c r="D1533" s="325" t="s">
        <v>5184</v>
      </c>
      <c r="E1533" s="325">
        <v>161.0</v>
      </c>
      <c r="F1533" s="325">
        <v>672.0</v>
      </c>
      <c r="G1533" s="325">
        <v>22.0</v>
      </c>
      <c r="H1533" s="325">
        <v>7.8</v>
      </c>
      <c r="I1533" s="325"/>
      <c r="J1533" s="325"/>
      <c r="K1533" s="325">
        <v>3.5</v>
      </c>
      <c r="L1533" s="325">
        <v>24.9</v>
      </c>
      <c r="M1533" s="325">
        <v>18.5</v>
      </c>
      <c r="N1533" s="325">
        <v>6.2</v>
      </c>
      <c r="O1533" s="325">
        <v>0.8</v>
      </c>
      <c r="P1533" s="325">
        <v>22.0</v>
      </c>
      <c r="Q1533" s="325">
        <v>94.0</v>
      </c>
      <c r="R1533" s="325">
        <v>1.2</v>
      </c>
      <c r="S1533" s="325">
        <v>1.24</v>
      </c>
      <c r="T1533" s="325"/>
      <c r="U1533" s="325">
        <v>4.0</v>
      </c>
      <c r="V1533" s="325">
        <v>0.1</v>
      </c>
      <c r="W1533" s="325">
        <v>0.07</v>
      </c>
      <c r="X1533" s="325">
        <v>1.01</v>
      </c>
      <c r="Y1533" s="325">
        <v>3.22</v>
      </c>
      <c r="Z1533" s="325">
        <v>0.0</v>
      </c>
      <c r="AA1533" s="325">
        <v>279.0</v>
      </c>
      <c r="AB1533" s="325">
        <v>0.0</v>
      </c>
    </row>
    <row r="1534" ht="15.75" customHeight="1">
      <c r="A1534" s="325">
        <v>1532.0</v>
      </c>
      <c r="B1534" s="325" t="s">
        <v>4746</v>
      </c>
      <c r="C1534" s="325" t="s">
        <v>3626</v>
      </c>
      <c r="D1534" s="325" t="s">
        <v>5184</v>
      </c>
      <c r="E1534" s="325">
        <v>172.0</v>
      </c>
      <c r="F1534" s="325">
        <v>721.0</v>
      </c>
      <c r="G1534" s="325">
        <v>22.6</v>
      </c>
      <c r="H1534" s="325">
        <v>6.0</v>
      </c>
      <c r="I1534" s="325"/>
      <c r="J1534" s="325"/>
      <c r="K1534" s="325">
        <v>5.9</v>
      </c>
      <c r="L1534" s="325">
        <v>23.9</v>
      </c>
      <c r="M1534" s="325">
        <v>20.7</v>
      </c>
      <c r="N1534" s="325">
        <v>3.2</v>
      </c>
      <c r="O1534" s="325">
        <v>0.6</v>
      </c>
      <c r="P1534" s="325">
        <v>16.0</v>
      </c>
      <c r="Q1534" s="325">
        <v>87.0</v>
      </c>
      <c r="R1534" s="325">
        <v>0.82</v>
      </c>
      <c r="S1534" s="325">
        <v>1.11</v>
      </c>
      <c r="T1534" s="325"/>
      <c r="U1534" s="325">
        <v>6.0</v>
      </c>
      <c r="V1534" s="325">
        <v>0.07</v>
      </c>
      <c r="W1534" s="325">
        <v>0.06</v>
      </c>
      <c r="X1534" s="325">
        <v>0.99</v>
      </c>
      <c r="Y1534" s="325">
        <v>2.52</v>
      </c>
      <c r="Z1534" s="325">
        <v>0.0</v>
      </c>
      <c r="AA1534" s="325">
        <v>216.0</v>
      </c>
      <c r="AB1534" s="325">
        <v>0.0</v>
      </c>
    </row>
    <row r="1535" ht="15.75" customHeight="1">
      <c r="A1535" s="325">
        <v>1533.0</v>
      </c>
      <c r="B1535" s="325" t="s">
        <v>4748</v>
      </c>
      <c r="C1535" s="325" t="s">
        <v>4747</v>
      </c>
      <c r="D1535" s="325" t="s">
        <v>5184</v>
      </c>
      <c r="E1535" s="325">
        <v>134.0</v>
      </c>
      <c r="F1535" s="325">
        <v>559.0</v>
      </c>
      <c r="G1535" s="325">
        <v>54.4</v>
      </c>
      <c r="H1535" s="325">
        <v>3.1</v>
      </c>
      <c r="I1535" s="325"/>
      <c r="J1535" s="325"/>
      <c r="K1535" s="325">
        <v>5.6</v>
      </c>
      <c r="L1535" s="325">
        <v>18.2</v>
      </c>
      <c r="M1535" s="325">
        <v>17.3</v>
      </c>
      <c r="N1535" s="325">
        <v>0.9</v>
      </c>
      <c r="O1535" s="325">
        <v>0.6</v>
      </c>
      <c r="P1535" s="325">
        <v>25.0</v>
      </c>
      <c r="Q1535" s="325">
        <v>56.0</v>
      </c>
      <c r="R1535" s="325">
        <v>0.48</v>
      </c>
      <c r="S1535" s="325">
        <v>0.84</v>
      </c>
      <c r="T1535" s="325"/>
      <c r="U1535" s="325">
        <v>160.0</v>
      </c>
      <c r="V1535" s="325">
        <v>0.07</v>
      </c>
      <c r="W1535" s="325">
        <v>0.12</v>
      </c>
      <c r="X1535" s="325">
        <v>1.13</v>
      </c>
      <c r="Y1535" s="325">
        <v>5.76</v>
      </c>
      <c r="Z1535" s="325">
        <v>0.0</v>
      </c>
      <c r="AA1535" s="325">
        <v>1239.0</v>
      </c>
      <c r="AB1535" s="325">
        <v>0.0</v>
      </c>
    </row>
    <row r="1536" ht="15.75" customHeight="1">
      <c r="A1536" s="325">
        <v>1534.0</v>
      </c>
      <c r="B1536" s="325" t="s">
        <v>3629</v>
      </c>
      <c r="C1536" s="325" t="s">
        <v>3628</v>
      </c>
      <c r="D1536" s="325" t="s">
        <v>5184</v>
      </c>
      <c r="E1536" s="325">
        <v>116.0</v>
      </c>
      <c r="F1536" s="325">
        <v>487.0</v>
      </c>
      <c r="G1536" s="325">
        <v>44.3</v>
      </c>
      <c r="H1536" s="325">
        <v>3.1</v>
      </c>
      <c r="I1536" s="325"/>
      <c r="J1536" s="325"/>
      <c r="K1536" s="325">
        <v>4.1</v>
      </c>
      <c r="L1536" s="325">
        <v>17.3</v>
      </c>
      <c r="M1536" s="325">
        <v>16.9</v>
      </c>
      <c r="N1536" s="325">
        <v>0.4</v>
      </c>
      <c r="O1536" s="325">
        <v>0.7</v>
      </c>
      <c r="P1536" s="325">
        <v>22.0</v>
      </c>
      <c r="Q1536" s="325">
        <v>49.0</v>
      </c>
      <c r="R1536" s="325">
        <v>0.45</v>
      </c>
      <c r="S1536" s="325">
        <v>0.75</v>
      </c>
      <c r="T1536" s="325"/>
      <c r="U1536" s="325">
        <v>38.0</v>
      </c>
      <c r="V1536" s="325">
        <v>0.05</v>
      </c>
      <c r="W1536" s="325">
        <v>0.06</v>
      </c>
      <c r="X1536" s="325">
        <v>0.6</v>
      </c>
      <c r="Y1536" s="325">
        <v>2.34</v>
      </c>
      <c r="Z1536" s="325">
        <v>0.0</v>
      </c>
      <c r="AA1536" s="325">
        <v>219.0</v>
      </c>
      <c r="AB1536" s="325">
        <v>33.0</v>
      </c>
    </row>
    <row r="1537" ht="15.75" customHeight="1">
      <c r="A1537" s="325">
        <v>1535.0</v>
      </c>
      <c r="B1537" s="325" t="s">
        <v>4151</v>
      </c>
      <c r="C1537" s="325" t="s">
        <v>3628</v>
      </c>
      <c r="D1537" s="325" t="s">
        <v>5184</v>
      </c>
      <c r="E1537" s="325">
        <v>117.0</v>
      </c>
      <c r="F1537" s="325">
        <v>489.0</v>
      </c>
      <c r="G1537" s="325">
        <v>56.4</v>
      </c>
      <c r="H1537" s="325">
        <v>5.1</v>
      </c>
      <c r="I1537" s="325"/>
      <c r="J1537" s="325"/>
      <c r="K1537" s="325">
        <v>2.2</v>
      </c>
      <c r="L1537" s="325">
        <v>19.3</v>
      </c>
      <c r="M1537" s="325">
        <v>17.7</v>
      </c>
      <c r="N1537" s="325">
        <v>0.3</v>
      </c>
      <c r="O1537" s="325">
        <v>0.7</v>
      </c>
      <c r="P1537" s="325">
        <v>36.0</v>
      </c>
      <c r="Q1537" s="325">
        <v>76.0</v>
      </c>
      <c r="R1537" s="325">
        <v>0.91</v>
      </c>
      <c r="S1537" s="325">
        <v>1.07</v>
      </c>
      <c r="T1537" s="325"/>
      <c r="U1537" s="325">
        <v>27.0</v>
      </c>
      <c r="V1537" s="325">
        <v>0.04</v>
      </c>
      <c r="W1537" s="325">
        <v>0.08</v>
      </c>
      <c r="X1537" s="325">
        <v>1.42</v>
      </c>
      <c r="Y1537" s="325">
        <v>4.0</v>
      </c>
      <c r="Z1537" s="325">
        <v>0.0</v>
      </c>
      <c r="AA1537" s="325">
        <v>984.0</v>
      </c>
      <c r="AB1537" s="325">
        <v>0.0</v>
      </c>
    </row>
    <row r="1538" ht="15.75" customHeight="1">
      <c r="A1538" s="325">
        <v>1536.0</v>
      </c>
      <c r="B1538" s="325" t="s">
        <v>4153</v>
      </c>
      <c r="C1538" s="325" t="s">
        <v>4152</v>
      </c>
      <c r="D1538" s="325" t="s">
        <v>5184</v>
      </c>
      <c r="E1538" s="325">
        <v>144.0</v>
      </c>
      <c r="F1538" s="325">
        <v>605.0</v>
      </c>
      <c r="G1538" s="325">
        <v>43.6</v>
      </c>
      <c r="H1538" s="325">
        <v>6.1</v>
      </c>
      <c r="I1538" s="325"/>
      <c r="J1538" s="325"/>
      <c r="K1538" s="325">
        <v>4.2</v>
      </c>
      <c r="L1538" s="325">
        <v>20.4</v>
      </c>
      <c r="M1538" s="325">
        <v>19.9</v>
      </c>
      <c r="N1538" s="325">
        <v>0.4</v>
      </c>
      <c r="O1538" s="325">
        <v>0.7</v>
      </c>
      <c r="P1538" s="325">
        <v>17.0</v>
      </c>
      <c r="Q1538" s="325">
        <v>75.0</v>
      </c>
      <c r="R1538" s="325">
        <v>0.66</v>
      </c>
      <c r="S1538" s="325">
        <v>0.75</v>
      </c>
      <c r="T1538" s="325"/>
      <c r="U1538" s="325">
        <v>19.0</v>
      </c>
      <c r="V1538" s="325">
        <v>0.06</v>
      </c>
      <c r="W1538" s="325">
        <v>0.06</v>
      </c>
      <c r="X1538" s="325">
        <v>2.18</v>
      </c>
      <c r="Y1538" s="325">
        <v>3.52</v>
      </c>
      <c r="Z1538" s="325">
        <v>0.0</v>
      </c>
      <c r="AA1538" s="325">
        <v>367.0</v>
      </c>
      <c r="AB1538" s="325">
        <v>0.0</v>
      </c>
    </row>
    <row r="1539" ht="15.75" customHeight="1">
      <c r="A1539" s="325">
        <v>1537.0</v>
      </c>
      <c r="B1539" s="325" t="s">
        <v>4475</v>
      </c>
      <c r="C1539" s="325" t="s">
        <v>4152</v>
      </c>
      <c r="D1539" s="325" t="s">
        <v>5184</v>
      </c>
      <c r="E1539" s="325">
        <v>123.0</v>
      </c>
      <c r="F1539" s="325">
        <v>514.0</v>
      </c>
      <c r="G1539" s="325">
        <v>44.8</v>
      </c>
      <c r="H1539" s="325">
        <v>5.6</v>
      </c>
      <c r="I1539" s="325"/>
      <c r="J1539" s="325"/>
      <c r="K1539" s="325">
        <v>1.4</v>
      </c>
      <c r="L1539" s="325">
        <v>21.5</v>
      </c>
      <c r="M1539" s="325">
        <v>20.9</v>
      </c>
      <c r="N1539" s="325">
        <v>0.6</v>
      </c>
      <c r="O1539" s="325">
        <v>0.6</v>
      </c>
      <c r="P1539" s="325">
        <v>11.0</v>
      </c>
      <c r="Q1539" s="325">
        <v>71.0</v>
      </c>
      <c r="R1539" s="325">
        <v>0.64</v>
      </c>
      <c r="S1539" s="325">
        <v>0.72</v>
      </c>
      <c r="T1539" s="325"/>
      <c r="U1539" s="325">
        <v>15.0</v>
      </c>
      <c r="V1539" s="325">
        <v>0.06</v>
      </c>
      <c r="W1539" s="325">
        <v>0.06</v>
      </c>
      <c r="X1539" s="325">
        <v>2.08</v>
      </c>
      <c r="Y1539" s="325">
        <v>4.17</v>
      </c>
      <c r="Z1539" s="325">
        <v>0.0</v>
      </c>
      <c r="AA1539" s="325">
        <v>278.0</v>
      </c>
      <c r="AB1539" s="325">
        <v>0.0</v>
      </c>
    </row>
    <row r="1540" ht="15.75" customHeight="1">
      <c r="A1540" s="325">
        <v>1538.0</v>
      </c>
      <c r="B1540" s="325" t="s">
        <v>4155</v>
      </c>
      <c r="C1540" s="325" t="s">
        <v>4154</v>
      </c>
      <c r="D1540" s="325" t="s">
        <v>5184</v>
      </c>
      <c r="E1540" s="325">
        <v>133.0</v>
      </c>
      <c r="F1540" s="325">
        <v>554.0</v>
      </c>
      <c r="G1540" s="325">
        <v>22.1</v>
      </c>
      <c r="H1540" s="325">
        <v>6.2</v>
      </c>
      <c r="I1540" s="325"/>
      <c r="J1540" s="325"/>
      <c r="K1540" s="325">
        <v>1.3</v>
      </c>
      <c r="L1540" s="325">
        <v>23.7</v>
      </c>
      <c r="M1540" s="325">
        <v>21.8</v>
      </c>
      <c r="N1540" s="325">
        <v>2.0</v>
      </c>
      <c r="O1540" s="325">
        <v>0.9</v>
      </c>
      <c r="P1540" s="325">
        <v>13.0</v>
      </c>
      <c r="Q1540" s="325">
        <v>87.0</v>
      </c>
      <c r="R1540" s="325">
        <v>1.09</v>
      </c>
      <c r="S1540" s="325">
        <v>1.37</v>
      </c>
      <c r="T1540" s="325"/>
      <c r="U1540" s="325">
        <v>0.0</v>
      </c>
      <c r="V1540" s="325">
        <v>0.06</v>
      </c>
      <c r="W1540" s="325">
        <v>0.06</v>
      </c>
      <c r="X1540" s="325">
        <v>1.55</v>
      </c>
      <c r="Y1540" s="325">
        <v>1.49</v>
      </c>
      <c r="Z1540" s="325">
        <v>0.0</v>
      </c>
      <c r="AA1540" s="325">
        <v>142.0</v>
      </c>
      <c r="AB1540" s="325">
        <v>0.0</v>
      </c>
    </row>
    <row r="1541" ht="15.75" customHeight="1">
      <c r="A1541" s="325">
        <v>1539.0</v>
      </c>
      <c r="B1541" s="325" t="s">
        <v>4476</v>
      </c>
      <c r="C1541" s="325" t="s">
        <v>4154</v>
      </c>
      <c r="D1541" s="325" t="s">
        <v>5184</v>
      </c>
      <c r="E1541" s="325">
        <v>90.0</v>
      </c>
      <c r="F1541" s="325">
        <v>377.0</v>
      </c>
      <c r="G1541" s="325">
        <v>32.4</v>
      </c>
      <c r="H1541" s="325">
        <v>3.8</v>
      </c>
      <c r="I1541" s="325"/>
      <c r="J1541" s="325"/>
      <c r="K1541" s="325">
        <v>1.4</v>
      </c>
      <c r="L1541" s="325">
        <v>15.7</v>
      </c>
      <c r="M1541" s="325">
        <v>14.1</v>
      </c>
      <c r="N1541" s="325">
        <v>1.5</v>
      </c>
      <c r="O1541" s="325">
        <v>0.7</v>
      </c>
      <c r="P1541" s="325">
        <v>12.0</v>
      </c>
      <c r="Q1541" s="325">
        <v>57.0</v>
      </c>
      <c r="R1541" s="325">
        <v>0.66</v>
      </c>
      <c r="S1541" s="325">
        <v>0.99</v>
      </c>
      <c r="T1541" s="325"/>
      <c r="U1541" s="325">
        <v>6.0</v>
      </c>
      <c r="V1541" s="325">
        <v>0.04</v>
      </c>
      <c r="W1541" s="325">
        <v>0.05</v>
      </c>
      <c r="X1541" s="325">
        <v>0.98</v>
      </c>
      <c r="Y1541" s="325">
        <v>5.21</v>
      </c>
      <c r="Z1541" s="325">
        <v>0.0</v>
      </c>
      <c r="AA1541" s="325">
        <v>55.0</v>
      </c>
      <c r="AB1541" s="325">
        <v>6.0</v>
      </c>
    </row>
    <row r="1542" ht="15.75" customHeight="1">
      <c r="A1542" s="325">
        <v>1540.0</v>
      </c>
      <c r="B1542" s="325" t="s">
        <v>3631</v>
      </c>
      <c r="C1542" s="325" t="s">
        <v>3630</v>
      </c>
      <c r="D1542" s="325" t="s">
        <v>5184</v>
      </c>
      <c r="E1542" s="325">
        <v>149.0</v>
      </c>
      <c r="F1542" s="325">
        <v>623.0</v>
      </c>
      <c r="G1542" s="325">
        <v>61.3</v>
      </c>
      <c r="H1542" s="325">
        <v>9.3</v>
      </c>
      <c r="I1542" s="325"/>
      <c r="J1542" s="325"/>
      <c r="K1542" s="325">
        <v>1.9</v>
      </c>
      <c r="L1542" s="325">
        <v>22.9</v>
      </c>
      <c r="M1542" s="325">
        <v>21.7</v>
      </c>
      <c r="N1542" s="325">
        <v>0.9</v>
      </c>
      <c r="O1542" s="325">
        <v>0.9</v>
      </c>
      <c r="P1542" s="325">
        <v>13.0</v>
      </c>
      <c r="Q1542" s="325">
        <v>117.0</v>
      </c>
      <c r="R1542" s="325">
        <v>1.77</v>
      </c>
      <c r="S1542" s="325">
        <v>1.72</v>
      </c>
      <c r="T1542" s="325"/>
      <c r="U1542" s="325">
        <v>13.0</v>
      </c>
      <c r="V1542" s="325">
        <v>0.08</v>
      </c>
      <c r="W1542" s="325">
        <v>0.13</v>
      </c>
      <c r="X1542" s="325">
        <v>3.45</v>
      </c>
      <c r="Y1542" s="325">
        <v>5.68</v>
      </c>
      <c r="Z1542" s="325">
        <v>0.0</v>
      </c>
      <c r="AA1542" s="325">
        <v>55.0</v>
      </c>
      <c r="AB1542" s="325">
        <v>14.0</v>
      </c>
    </row>
    <row r="1543" ht="15.75" customHeight="1">
      <c r="A1543" s="325">
        <v>1541.0</v>
      </c>
      <c r="B1543" s="325" t="s">
        <v>4157</v>
      </c>
      <c r="C1543" s="325" t="s">
        <v>4156</v>
      </c>
      <c r="D1543" s="325" t="s">
        <v>5184</v>
      </c>
      <c r="E1543" s="325">
        <v>159.0</v>
      </c>
      <c r="F1543" s="325">
        <v>666.0</v>
      </c>
      <c r="G1543" s="325">
        <v>33.1</v>
      </c>
      <c r="H1543" s="325">
        <v>4.3</v>
      </c>
      <c r="I1543" s="325"/>
      <c r="J1543" s="325"/>
      <c r="K1543" s="325">
        <v>2.2</v>
      </c>
      <c r="L1543" s="325">
        <v>29.9</v>
      </c>
      <c r="M1543" s="325">
        <v>29.1</v>
      </c>
      <c r="N1543" s="325">
        <v>0.8</v>
      </c>
      <c r="O1543" s="325">
        <v>0.7</v>
      </c>
      <c r="P1543" s="325">
        <v>7.0</v>
      </c>
      <c r="Q1543" s="325">
        <v>55.0</v>
      </c>
      <c r="R1543" s="325">
        <v>0.55</v>
      </c>
      <c r="S1543" s="325">
        <v>0.56</v>
      </c>
      <c r="T1543" s="325"/>
      <c r="U1543" s="325">
        <v>4.0</v>
      </c>
      <c r="V1543" s="325">
        <v>0.06</v>
      </c>
      <c r="W1543" s="325">
        <v>0.04</v>
      </c>
      <c r="X1543" s="325">
        <v>1.18</v>
      </c>
      <c r="Y1543" s="325">
        <v>5.83</v>
      </c>
      <c r="Z1543" s="325">
        <v>0.0</v>
      </c>
      <c r="AA1543" s="325">
        <v>95.0</v>
      </c>
      <c r="AB1543" s="325">
        <v>0.0</v>
      </c>
    </row>
    <row r="1544" ht="15.75" customHeight="1">
      <c r="A1544" s="325">
        <v>1542.0</v>
      </c>
      <c r="B1544" s="325" t="s">
        <v>4749</v>
      </c>
      <c r="C1544" s="325" t="s">
        <v>4156</v>
      </c>
      <c r="D1544" s="325" t="s">
        <v>5184</v>
      </c>
      <c r="E1544" s="325">
        <v>165.0</v>
      </c>
      <c r="F1544" s="325">
        <v>691.0</v>
      </c>
      <c r="G1544" s="325">
        <v>40.3</v>
      </c>
      <c r="H1544" s="325">
        <v>4.9</v>
      </c>
      <c r="I1544" s="325"/>
      <c r="J1544" s="325"/>
      <c r="K1544" s="325">
        <v>4.9</v>
      </c>
      <c r="L1544" s="325">
        <v>24.8</v>
      </c>
      <c r="M1544" s="325">
        <v>24.0</v>
      </c>
      <c r="N1544" s="325">
        <v>0.8</v>
      </c>
      <c r="O1544" s="325">
        <v>0.9</v>
      </c>
      <c r="P1544" s="325">
        <v>7.0</v>
      </c>
      <c r="Q1544" s="325">
        <v>48.0</v>
      </c>
      <c r="R1544" s="325">
        <v>0.46</v>
      </c>
      <c r="S1544" s="325">
        <v>0.5</v>
      </c>
      <c r="T1544" s="325"/>
      <c r="U1544" s="325">
        <v>4.0</v>
      </c>
      <c r="V1544" s="325">
        <v>0.05</v>
      </c>
      <c r="W1544" s="325">
        <v>0.04</v>
      </c>
      <c r="X1544" s="325">
        <v>0.98</v>
      </c>
      <c r="Y1544" s="325">
        <v>6.3</v>
      </c>
      <c r="Z1544" s="325">
        <v>0.0</v>
      </c>
      <c r="AA1544" s="325">
        <v>84.0</v>
      </c>
      <c r="AB1544" s="325">
        <v>0.0</v>
      </c>
    </row>
    <row r="1545" ht="15.75" customHeight="1">
      <c r="A1545" s="325">
        <v>1543.0</v>
      </c>
      <c r="B1545" s="325" t="s">
        <v>3633</v>
      </c>
      <c r="C1545" s="325" t="s">
        <v>3632</v>
      </c>
      <c r="D1545" s="325" t="s">
        <v>5184</v>
      </c>
      <c r="E1545" s="325">
        <v>161.0</v>
      </c>
      <c r="F1545" s="325">
        <v>675.0</v>
      </c>
      <c r="G1545" s="325">
        <v>45.2</v>
      </c>
      <c r="H1545" s="325">
        <v>5.3</v>
      </c>
      <c r="I1545" s="325"/>
      <c r="J1545" s="325"/>
      <c r="K1545" s="325">
        <v>7.3</v>
      </c>
      <c r="L1545" s="325">
        <v>18.6</v>
      </c>
      <c r="M1545" s="325">
        <v>17.0</v>
      </c>
      <c r="N1545" s="325">
        <v>0.6</v>
      </c>
      <c r="O1545" s="325">
        <v>0.7</v>
      </c>
      <c r="P1545" s="325">
        <v>13.0</v>
      </c>
      <c r="Q1545" s="325">
        <v>69.0</v>
      </c>
      <c r="R1545" s="325">
        <v>1.0</v>
      </c>
      <c r="S1545" s="325">
        <v>0.98</v>
      </c>
      <c r="T1545" s="325"/>
      <c r="U1545" s="325">
        <v>4.0</v>
      </c>
      <c r="V1545" s="325">
        <v>0.04</v>
      </c>
      <c r="W1545" s="325">
        <v>0.05</v>
      </c>
      <c r="X1545" s="325">
        <v>1.75</v>
      </c>
      <c r="Y1545" s="325">
        <v>5.08</v>
      </c>
      <c r="Z1545" s="325">
        <v>0.0</v>
      </c>
      <c r="AA1545" s="325">
        <v>263.0</v>
      </c>
      <c r="AB1545" s="325">
        <v>2.0</v>
      </c>
    </row>
    <row r="1546" ht="15.75" customHeight="1">
      <c r="A1546" s="325">
        <v>1544.0</v>
      </c>
      <c r="B1546" s="325" t="s">
        <v>3849</v>
      </c>
      <c r="C1546" s="325" t="s">
        <v>3632</v>
      </c>
      <c r="D1546" s="325" t="s">
        <v>5184</v>
      </c>
      <c r="E1546" s="325">
        <v>189.0</v>
      </c>
      <c r="F1546" s="325">
        <v>789.0</v>
      </c>
      <c r="G1546" s="325">
        <v>32.3</v>
      </c>
      <c r="H1546" s="325">
        <v>7.3</v>
      </c>
      <c r="I1546" s="325"/>
      <c r="J1546" s="325"/>
      <c r="K1546" s="325">
        <v>7.2</v>
      </c>
      <c r="L1546" s="325">
        <v>22.9</v>
      </c>
      <c r="M1546" s="325">
        <v>22.1</v>
      </c>
      <c r="N1546" s="325">
        <v>0.2</v>
      </c>
      <c r="O1546" s="325">
        <v>0.7</v>
      </c>
      <c r="P1546" s="325">
        <v>12.0</v>
      </c>
      <c r="Q1546" s="325">
        <v>90.0</v>
      </c>
      <c r="R1546" s="325">
        <v>1.44</v>
      </c>
      <c r="S1546" s="325">
        <v>1.21</v>
      </c>
      <c r="T1546" s="325"/>
      <c r="U1546" s="325">
        <v>3.0</v>
      </c>
      <c r="V1546" s="325">
        <v>0.04</v>
      </c>
      <c r="W1546" s="325">
        <v>0.05</v>
      </c>
      <c r="X1546" s="325">
        <v>2.27</v>
      </c>
      <c r="Y1546" s="325">
        <v>1.67</v>
      </c>
      <c r="Z1546" s="325">
        <v>0.0</v>
      </c>
      <c r="AA1546" s="325">
        <v>93.0</v>
      </c>
      <c r="AB1546" s="325">
        <v>8.0</v>
      </c>
    </row>
    <row r="1547" ht="15.75" customHeight="1">
      <c r="A1547" s="325">
        <v>1545.0</v>
      </c>
      <c r="B1547" s="325" t="s">
        <v>4158</v>
      </c>
      <c r="C1547" s="325" t="s">
        <v>3632</v>
      </c>
      <c r="D1547" s="325" t="s">
        <v>5184</v>
      </c>
      <c r="E1547" s="325">
        <v>147.0</v>
      </c>
      <c r="F1547" s="325">
        <v>615.0</v>
      </c>
      <c r="G1547" s="325">
        <v>45.3</v>
      </c>
      <c r="H1547" s="325">
        <v>5.1</v>
      </c>
      <c r="I1547" s="325"/>
      <c r="J1547" s="325"/>
      <c r="K1547" s="325">
        <v>5.4</v>
      </c>
      <c r="L1547" s="325">
        <v>19.3</v>
      </c>
      <c r="M1547" s="325">
        <v>18.3</v>
      </c>
      <c r="N1547" s="325">
        <v>0.7</v>
      </c>
      <c r="O1547" s="325">
        <v>0.7</v>
      </c>
      <c r="P1547" s="325">
        <v>11.0</v>
      </c>
      <c r="Q1547" s="325">
        <v>68.0</v>
      </c>
      <c r="R1547" s="325">
        <v>0.95</v>
      </c>
      <c r="S1547" s="325">
        <v>0.91</v>
      </c>
      <c r="T1547" s="325"/>
      <c r="U1547" s="325">
        <v>4.0</v>
      </c>
      <c r="V1547" s="325">
        <v>0.05</v>
      </c>
      <c r="W1547" s="325">
        <v>0.06</v>
      </c>
      <c r="X1547" s="325">
        <v>1.83</v>
      </c>
      <c r="Y1547" s="325">
        <v>6.26</v>
      </c>
      <c r="Z1547" s="325">
        <v>0.0</v>
      </c>
      <c r="AA1547" s="325">
        <v>256.0</v>
      </c>
      <c r="AB1547" s="325">
        <v>1.0</v>
      </c>
    </row>
    <row r="1548" ht="15.75" customHeight="1">
      <c r="A1548" s="325">
        <v>1546.0</v>
      </c>
      <c r="B1548" s="325" t="s">
        <v>4477</v>
      </c>
      <c r="C1548" s="325" t="s">
        <v>3632</v>
      </c>
      <c r="D1548" s="325" t="s">
        <v>5184</v>
      </c>
      <c r="E1548" s="325">
        <v>153.0</v>
      </c>
      <c r="F1548" s="325">
        <v>640.0</v>
      </c>
      <c r="G1548" s="325">
        <v>46.8</v>
      </c>
      <c r="H1548" s="325">
        <v>4.3</v>
      </c>
      <c r="I1548" s="325"/>
      <c r="J1548" s="325"/>
      <c r="K1548" s="325">
        <v>5.1</v>
      </c>
      <c r="L1548" s="325">
        <v>22.3</v>
      </c>
      <c r="M1548" s="325">
        <v>21.4</v>
      </c>
      <c r="N1548" s="325">
        <v>0.8</v>
      </c>
      <c r="O1548" s="325">
        <v>0.7</v>
      </c>
      <c r="P1548" s="325">
        <v>11.0</v>
      </c>
      <c r="Q1548" s="325">
        <v>65.0</v>
      </c>
      <c r="R1548" s="325">
        <v>0.81</v>
      </c>
      <c r="S1548" s="325">
        <v>0.84</v>
      </c>
      <c r="T1548" s="325"/>
      <c r="U1548" s="325">
        <v>7.0</v>
      </c>
      <c r="V1548" s="325">
        <v>0.05</v>
      </c>
      <c r="W1548" s="325">
        <v>0.06</v>
      </c>
      <c r="X1548" s="325">
        <v>1.6</v>
      </c>
      <c r="Y1548" s="325">
        <v>7.33</v>
      </c>
      <c r="Z1548" s="325">
        <v>0.0</v>
      </c>
      <c r="AA1548" s="325">
        <v>353.0</v>
      </c>
      <c r="AB1548" s="325">
        <v>0.0</v>
      </c>
    </row>
    <row r="1549" ht="15.75" customHeight="1">
      <c r="A1549" s="325">
        <v>1547.0</v>
      </c>
      <c r="B1549" s="325" t="s">
        <v>4750</v>
      </c>
      <c r="C1549" s="325" t="s">
        <v>3632</v>
      </c>
      <c r="D1549" s="325" t="s">
        <v>5184</v>
      </c>
      <c r="E1549" s="325">
        <v>178.0</v>
      </c>
      <c r="F1549" s="325">
        <v>745.0</v>
      </c>
      <c r="G1549" s="325">
        <v>44.8</v>
      </c>
      <c r="H1549" s="325">
        <v>4.6</v>
      </c>
      <c r="I1549" s="325"/>
      <c r="J1549" s="325"/>
      <c r="K1549" s="325">
        <v>8.2</v>
      </c>
      <c r="L1549" s="325">
        <v>21.3</v>
      </c>
      <c r="M1549" s="325">
        <v>20.3</v>
      </c>
      <c r="N1549" s="325">
        <v>0.8</v>
      </c>
      <c r="O1549" s="325">
        <v>0.8</v>
      </c>
      <c r="P1549" s="325">
        <v>16.0</v>
      </c>
      <c r="Q1549" s="325">
        <v>67.0</v>
      </c>
      <c r="R1549" s="325">
        <v>0.87</v>
      </c>
      <c r="S1549" s="325">
        <v>0.89</v>
      </c>
      <c r="T1549" s="325"/>
      <c r="U1549" s="325">
        <v>5.0</v>
      </c>
      <c r="V1549" s="325">
        <v>0.05</v>
      </c>
      <c r="W1549" s="325">
        <v>0.06</v>
      </c>
      <c r="X1549" s="325">
        <v>1.72</v>
      </c>
      <c r="Y1549" s="325">
        <v>5.73</v>
      </c>
      <c r="Z1549" s="325">
        <v>0.0</v>
      </c>
      <c r="AA1549" s="325">
        <v>210.0</v>
      </c>
      <c r="AB1549" s="325">
        <v>3.0</v>
      </c>
    </row>
    <row r="1550" ht="15.75" customHeight="1">
      <c r="A1550" s="325">
        <v>1548.0</v>
      </c>
      <c r="B1550" s="325" t="s">
        <v>4160</v>
      </c>
      <c r="C1550" s="325" t="s">
        <v>4159</v>
      </c>
      <c r="D1550" s="325" t="s">
        <v>5184</v>
      </c>
      <c r="E1550" s="325">
        <v>159.0</v>
      </c>
      <c r="F1550" s="325">
        <v>667.0</v>
      </c>
      <c r="G1550" s="325">
        <v>27.2</v>
      </c>
      <c r="H1550" s="325">
        <v>6.0</v>
      </c>
      <c r="I1550" s="325"/>
      <c r="J1550" s="325"/>
      <c r="K1550" s="325">
        <v>4.6</v>
      </c>
      <c r="L1550" s="325">
        <v>23.4</v>
      </c>
      <c r="M1550" s="325">
        <v>18.9</v>
      </c>
      <c r="N1550" s="325">
        <v>4.4</v>
      </c>
      <c r="O1550" s="325">
        <v>0.8</v>
      </c>
      <c r="P1550" s="325">
        <v>17.0</v>
      </c>
      <c r="Q1550" s="325">
        <v>78.0</v>
      </c>
      <c r="R1550" s="325">
        <v>1.16</v>
      </c>
      <c r="S1550" s="325">
        <v>1.18</v>
      </c>
      <c r="T1550" s="325"/>
      <c r="U1550" s="325">
        <v>3.0</v>
      </c>
      <c r="V1550" s="325">
        <v>0.08</v>
      </c>
      <c r="W1550" s="325">
        <v>0.07</v>
      </c>
      <c r="X1550" s="325">
        <v>1.29</v>
      </c>
      <c r="Y1550" s="325">
        <v>3.89</v>
      </c>
      <c r="Z1550" s="325">
        <v>0.0</v>
      </c>
      <c r="AA1550" s="325">
        <v>465.0</v>
      </c>
      <c r="AB1550" s="325">
        <v>2.0</v>
      </c>
    </row>
    <row r="1551" ht="15.75" customHeight="1">
      <c r="A1551" s="325">
        <v>1549.0</v>
      </c>
      <c r="B1551" s="325" t="s">
        <v>3851</v>
      </c>
      <c r="C1551" s="325" t="s">
        <v>3850</v>
      </c>
      <c r="D1551" s="325" t="s">
        <v>5184</v>
      </c>
      <c r="E1551" s="325">
        <v>161.0</v>
      </c>
      <c r="F1551" s="325">
        <v>672.0</v>
      </c>
      <c r="G1551" s="325">
        <v>27.7</v>
      </c>
      <c r="H1551" s="325">
        <v>8.2</v>
      </c>
      <c r="I1551" s="325"/>
      <c r="J1551" s="325"/>
      <c r="K1551" s="325">
        <v>4.3</v>
      </c>
      <c r="L1551" s="325">
        <v>23.0</v>
      </c>
      <c r="M1551" s="325">
        <v>22.0</v>
      </c>
      <c r="N1551" s="325">
        <v>1.1</v>
      </c>
      <c r="O1551" s="325">
        <v>0.6</v>
      </c>
      <c r="P1551" s="325">
        <v>49.0</v>
      </c>
      <c r="Q1551" s="325">
        <v>94.0</v>
      </c>
      <c r="R1551" s="325">
        <v>0.76</v>
      </c>
      <c r="S1551" s="325">
        <v>2.18</v>
      </c>
      <c r="T1551" s="325"/>
      <c r="U1551" s="325">
        <v>26.0</v>
      </c>
      <c r="V1551" s="325">
        <v>0.06</v>
      </c>
      <c r="W1551" s="325">
        <v>0.09</v>
      </c>
      <c r="X1551" s="325">
        <v>2.24</v>
      </c>
      <c r="Y1551" s="325">
        <v>1.39</v>
      </c>
      <c r="Z1551" s="325">
        <v>0.0</v>
      </c>
      <c r="AA1551" s="325">
        <v>190.0</v>
      </c>
      <c r="AB1551" s="325">
        <v>0.0</v>
      </c>
    </row>
    <row r="1552" ht="15.75" customHeight="1">
      <c r="A1552" s="325">
        <v>1550.0</v>
      </c>
      <c r="B1552" s="325" t="s">
        <v>4161</v>
      </c>
      <c r="C1552" s="325" t="s">
        <v>3850</v>
      </c>
      <c r="D1552" s="325" t="s">
        <v>5184</v>
      </c>
      <c r="E1552" s="325">
        <v>177.0</v>
      </c>
      <c r="F1552" s="325">
        <v>740.0</v>
      </c>
      <c r="G1552" s="325">
        <v>58.2</v>
      </c>
      <c r="H1552" s="325">
        <v>9.0</v>
      </c>
      <c r="I1552" s="325"/>
      <c r="J1552" s="325"/>
      <c r="K1552" s="325">
        <v>4.5</v>
      </c>
      <c r="L1552" s="325">
        <v>26.9</v>
      </c>
      <c r="M1552" s="325">
        <v>25.3</v>
      </c>
      <c r="N1552" s="325">
        <v>1.6</v>
      </c>
      <c r="O1552" s="325">
        <v>1.0</v>
      </c>
      <c r="P1552" s="325">
        <v>43.0</v>
      </c>
      <c r="Q1552" s="325">
        <v>108.0</v>
      </c>
      <c r="R1552" s="325">
        <v>0.99</v>
      </c>
      <c r="S1552" s="325">
        <v>2.53</v>
      </c>
      <c r="T1552" s="325"/>
      <c r="U1552" s="325">
        <v>52.0</v>
      </c>
      <c r="V1552" s="325">
        <v>0.08</v>
      </c>
      <c r="W1552" s="325">
        <v>0.11</v>
      </c>
      <c r="X1552" s="325">
        <v>2.59</v>
      </c>
      <c r="Y1552" s="325">
        <v>6.53</v>
      </c>
      <c r="Z1552" s="325">
        <v>1.0</v>
      </c>
      <c r="AA1552" s="325">
        <v>66.0</v>
      </c>
      <c r="AB1552" s="325">
        <v>5.0</v>
      </c>
    </row>
    <row r="1553" ht="15.75" customHeight="1">
      <c r="A1553" s="325">
        <v>1551.0</v>
      </c>
      <c r="B1553" s="325" t="s">
        <v>4478</v>
      </c>
      <c r="C1553" s="325" t="s">
        <v>3850</v>
      </c>
      <c r="D1553" s="325" t="s">
        <v>5184</v>
      </c>
      <c r="E1553" s="325">
        <v>120.0</v>
      </c>
      <c r="F1553" s="325">
        <v>502.0</v>
      </c>
      <c r="G1553" s="325">
        <v>44.3</v>
      </c>
      <c r="H1553" s="325">
        <v>6.5</v>
      </c>
      <c r="I1553" s="325"/>
      <c r="J1553" s="325"/>
      <c r="K1553" s="325">
        <v>1.9</v>
      </c>
      <c r="L1553" s="325">
        <v>20.0</v>
      </c>
      <c r="M1553" s="325">
        <v>19.1</v>
      </c>
      <c r="N1553" s="325">
        <v>1.0</v>
      </c>
      <c r="O1553" s="325">
        <v>0.7</v>
      </c>
      <c r="P1553" s="325">
        <v>17.0</v>
      </c>
      <c r="Q1553" s="325">
        <v>79.0</v>
      </c>
      <c r="R1553" s="325">
        <v>0.62</v>
      </c>
      <c r="S1553" s="325">
        <v>1.48</v>
      </c>
      <c r="T1553" s="325"/>
      <c r="U1553" s="325">
        <v>42.0</v>
      </c>
      <c r="V1553" s="325">
        <v>0.06</v>
      </c>
      <c r="W1553" s="325">
        <v>0.09</v>
      </c>
      <c r="X1553" s="325">
        <v>2.22</v>
      </c>
      <c r="Y1553" s="325">
        <v>6.35</v>
      </c>
      <c r="Z1553" s="325">
        <v>0.0</v>
      </c>
      <c r="AA1553" s="325">
        <v>150.0</v>
      </c>
      <c r="AB1553" s="325">
        <v>3.0</v>
      </c>
    </row>
    <row r="1554" ht="15.75" customHeight="1">
      <c r="A1554" s="325">
        <v>1552.0</v>
      </c>
      <c r="B1554" s="325" t="s">
        <v>4751</v>
      </c>
      <c r="C1554" s="325" t="s">
        <v>3850</v>
      </c>
      <c r="D1554" s="325" t="s">
        <v>5184</v>
      </c>
      <c r="E1554" s="325">
        <v>123.0</v>
      </c>
      <c r="F1554" s="325">
        <v>515.0</v>
      </c>
      <c r="G1554" s="325">
        <v>40.3</v>
      </c>
      <c r="H1554" s="325">
        <v>7.5</v>
      </c>
      <c r="I1554" s="325"/>
      <c r="J1554" s="325"/>
      <c r="K1554" s="325">
        <v>1.9</v>
      </c>
      <c r="L1554" s="325">
        <v>19.8</v>
      </c>
      <c r="M1554" s="325">
        <v>18.5</v>
      </c>
      <c r="N1554" s="325">
        <v>1.3</v>
      </c>
      <c r="O1554" s="325">
        <v>0.8</v>
      </c>
      <c r="P1554" s="325">
        <v>23.0</v>
      </c>
      <c r="Q1554" s="325">
        <v>85.0</v>
      </c>
      <c r="R1554" s="325">
        <v>0.71</v>
      </c>
      <c r="S1554" s="325">
        <v>1.79</v>
      </c>
      <c r="T1554" s="325"/>
      <c r="U1554" s="325">
        <v>72.0</v>
      </c>
      <c r="V1554" s="325">
        <v>0.06</v>
      </c>
      <c r="W1554" s="325">
        <v>0.08</v>
      </c>
      <c r="X1554" s="325">
        <v>2.29</v>
      </c>
      <c r="Y1554" s="325">
        <v>3.93</v>
      </c>
      <c r="Z1554" s="325">
        <v>0.0</v>
      </c>
      <c r="AA1554" s="325">
        <v>180.0</v>
      </c>
      <c r="AB1554" s="325">
        <v>5.0</v>
      </c>
    </row>
    <row r="1555" ht="15.75" customHeight="1">
      <c r="A1555" s="325">
        <v>1553.0</v>
      </c>
      <c r="B1555" s="325" t="s">
        <v>3853</v>
      </c>
      <c r="C1555" s="325" t="s">
        <v>3852</v>
      </c>
      <c r="D1555" s="325" t="s">
        <v>5184</v>
      </c>
      <c r="E1555" s="325">
        <v>174.0</v>
      </c>
      <c r="F1555" s="325">
        <v>730.0</v>
      </c>
      <c r="G1555" s="325">
        <v>36.2</v>
      </c>
      <c r="H1555" s="325">
        <v>6.4</v>
      </c>
      <c r="I1555" s="325"/>
      <c r="J1555" s="325"/>
      <c r="K1555" s="325">
        <v>2.3</v>
      </c>
      <c r="L1555" s="325">
        <v>33.7</v>
      </c>
      <c r="M1555" s="325">
        <v>31.8</v>
      </c>
      <c r="N1555" s="325">
        <v>1.8</v>
      </c>
      <c r="O1555" s="325">
        <v>1.0</v>
      </c>
      <c r="P1555" s="325">
        <v>123.0</v>
      </c>
      <c r="Q1555" s="325">
        <v>112.0</v>
      </c>
      <c r="R1555" s="325">
        <v>0.75</v>
      </c>
      <c r="S1555" s="325">
        <v>3.29</v>
      </c>
      <c r="T1555" s="325"/>
      <c r="U1555" s="325">
        <v>126.0</v>
      </c>
      <c r="V1555" s="325">
        <v>0.1</v>
      </c>
      <c r="W1555" s="325">
        <v>0.18</v>
      </c>
      <c r="X1555" s="325">
        <v>0.94</v>
      </c>
      <c r="Y1555" s="325">
        <v>3.53</v>
      </c>
      <c r="Z1555" s="325">
        <v>0.0</v>
      </c>
      <c r="AA1555" s="325">
        <v>101.0</v>
      </c>
      <c r="AB1555" s="325">
        <v>11.0</v>
      </c>
    </row>
    <row r="1556" ht="15.75" customHeight="1">
      <c r="A1556" s="325">
        <v>1554.0</v>
      </c>
      <c r="B1556" s="325" t="s">
        <v>4480</v>
      </c>
      <c r="C1556" s="325" t="s">
        <v>4479</v>
      </c>
      <c r="D1556" s="325" t="s">
        <v>5184</v>
      </c>
      <c r="E1556" s="325">
        <v>149.0</v>
      </c>
      <c r="F1556" s="325">
        <v>623.0</v>
      </c>
      <c r="G1556" s="325">
        <v>29.4</v>
      </c>
      <c r="H1556" s="325">
        <v>6.6</v>
      </c>
      <c r="I1556" s="325"/>
      <c r="J1556" s="325"/>
      <c r="K1556" s="325">
        <v>0.9</v>
      </c>
      <c r="L1556" s="325">
        <v>28.9</v>
      </c>
      <c r="M1556" s="325">
        <v>28.3</v>
      </c>
      <c r="N1556" s="325">
        <v>0.6</v>
      </c>
      <c r="O1556" s="325">
        <v>0.5</v>
      </c>
      <c r="P1556" s="325">
        <v>8.0</v>
      </c>
      <c r="Q1556" s="325">
        <v>87.0</v>
      </c>
      <c r="R1556" s="325">
        <v>1.3</v>
      </c>
      <c r="S1556" s="325">
        <v>1.05</v>
      </c>
      <c r="T1556" s="325"/>
      <c r="U1556" s="325">
        <v>26.0</v>
      </c>
      <c r="V1556" s="325">
        <v>0.05</v>
      </c>
      <c r="W1556" s="325">
        <v>0.06</v>
      </c>
      <c r="X1556" s="325">
        <v>2.15</v>
      </c>
      <c r="Y1556" s="325">
        <v>2.28</v>
      </c>
      <c r="Z1556" s="325">
        <v>0.0</v>
      </c>
      <c r="AA1556" s="325">
        <v>391.0</v>
      </c>
      <c r="AB1556" s="325">
        <v>2.0</v>
      </c>
    </row>
    <row r="1557" ht="15.75" customHeight="1">
      <c r="A1557" s="325">
        <v>1555.0</v>
      </c>
      <c r="B1557" s="325" t="s">
        <v>3635</v>
      </c>
      <c r="C1557" s="325" t="s">
        <v>3634</v>
      </c>
      <c r="D1557" s="325" t="s">
        <v>5184</v>
      </c>
      <c r="E1557" s="325">
        <v>175.0</v>
      </c>
      <c r="F1557" s="325">
        <v>732.0</v>
      </c>
      <c r="G1557" s="325">
        <v>47.4</v>
      </c>
      <c r="H1557" s="325">
        <v>5.4</v>
      </c>
      <c r="I1557" s="325"/>
      <c r="J1557" s="325"/>
      <c r="K1557" s="325">
        <v>7.3</v>
      </c>
      <c r="L1557" s="325">
        <v>21.8</v>
      </c>
      <c r="M1557" s="325">
        <v>20.9</v>
      </c>
      <c r="N1557" s="325">
        <v>1.0</v>
      </c>
      <c r="O1557" s="325">
        <v>0.6</v>
      </c>
      <c r="P1557" s="325">
        <v>14.0</v>
      </c>
      <c r="Q1557" s="325">
        <v>69.0</v>
      </c>
      <c r="R1557" s="325">
        <v>0.62</v>
      </c>
      <c r="S1557" s="325">
        <v>0.64</v>
      </c>
      <c r="T1557" s="325"/>
      <c r="U1557" s="325">
        <v>35.0</v>
      </c>
      <c r="V1557" s="325">
        <v>0.06</v>
      </c>
      <c r="W1557" s="325">
        <v>0.07</v>
      </c>
      <c r="X1557" s="325">
        <v>1.92</v>
      </c>
      <c r="Y1557" s="325">
        <v>4.53</v>
      </c>
      <c r="Z1557" s="325">
        <v>0.0</v>
      </c>
      <c r="AA1557" s="325">
        <v>111.0</v>
      </c>
      <c r="AB1557" s="325">
        <v>2.0</v>
      </c>
    </row>
    <row r="1558" ht="15.75" customHeight="1">
      <c r="A1558" s="325">
        <v>1556.0</v>
      </c>
      <c r="B1558" s="325" t="s">
        <v>4163</v>
      </c>
      <c r="C1558" s="325" t="s">
        <v>4162</v>
      </c>
      <c r="D1558" s="325" t="s">
        <v>5184</v>
      </c>
      <c r="E1558" s="325">
        <v>160.0</v>
      </c>
      <c r="F1558" s="325">
        <v>668.0</v>
      </c>
      <c r="G1558" s="325">
        <v>40.7</v>
      </c>
      <c r="H1558" s="325">
        <v>5.8</v>
      </c>
      <c r="I1558" s="325"/>
      <c r="J1558" s="325"/>
      <c r="K1558" s="325">
        <v>6.2</v>
      </c>
      <c r="L1558" s="325">
        <v>19.7</v>
      </c>
      <c r="M1558" s="325">
        <v>19.0</v>
      </c>
      <c r="N1558" s="325">
        <v>0.7</v>
      </c>
      <c r="O1558" s="325">
        <v>0.5</v>
      </c>
      <c r="P1558" s="325">
        <v>8.0</v>
      </c>
      <c r="Q1558" s="325">
        <v>69.0</v>
      </c>
      <c r="R1558" s="325">
        <v>0.66</v>
      </c>
      <c r="S1558" s="325">
        <v>0.6</v>
      </c>
      <c r="T1558" s="325"/>
      <c r="U1558" s="325">
        <v>7.0</v>
      </c>
      <c r="V1558" s="325">
        <v>0.05</v>
      </c>
      <c r="W1558" s="325">
        <v>0.06</v>
      </c>
      <c r="X1558" s="325">
        <v>2.26</v>
      </c>
      <c r="Y1558" s="325">
        <v>5.11</v>
      </c>
      <c r="Z1558" s="325">
        <v>0.0</v>
      </c>
      <c r="AA1558" s="325">
        <v>101.0</v>
      </c>
      <c r="AB1558" s="325">
        <v>0.0</v>
      </c>
    </row>
    <row r="1559" ht="15.75" customHeight="1">
      <c r="A1559" s="325">
        <v>1557.0</v>
      </c>
      <c r="B1559" s="325" t="s">
        <v>4481</v>
      </c>
      <c r="C1559" s="325" t="s">
        <v>4162</v>
      </c>
      <c r="D1559" s="325" t="s">
        <v>5184</v>
      </c>
      <c r="E1559" s="325">
        <v>149.0</v>
      </c>
      <c r="F1559" s="325">
        <v>624.0</v>
      </c>
      <c r="G1559" s="325">
        <v>29.1</v>
      </c>
      <c r="H1559" s="325">
        <v>4.4</v>
      </c>
      <c r="I1559" s="325"/>
      <c r="J1559" s="325"/>
      <c r="K1559" s="325">
        <v>1.5</v>
      </c>
      <c r="L1559" s="325">
        <v>29.3</v>
      </c>
      <c r="M1559" s="325">
        <v>28.4</v>
      </c>
      <c r="N1559" s="325">
        <v>0.3</v>
      </c>
      <c r="O1559" s="325">
        <v>0.4</v>
      </c>
      <c r="P1559" s="325">
        <v>20.0</v>
      </c>
      <c r="Q1559" s="325">
        <v>72.0</v>
      </c>
      <c r="R1559" s="325">
        <v>0.68</v>
      </c>
      <c r="S1559" s="325">
        <v>0.6</v>
      </c>
      <c r="T1559" s="325"/>
      <c r="U1559" s="325">
        <v>31.0</v>
      </c>
      <c r="V1559" s="325">
        <v>0.06</v>
      </c>
      <c r="W1559" s="325">
        <v>0.04</v>
      </c>
      <c r="X1559" s="325">
        <v>1.27</v>
      </c>
      <c r="Y1559" s="325">
        <v>19.87</v>
      </c>
      <c r="Z1559" s="325">
        <v>0.0</v>
      </c>
      <c r="AA1559" s="325">
        <v>86.0</v>
      </c>
      <c r="AB1559" s="325">
        <v>5.0</v>
      </c>
    </row>
    <row r="1560" ht="15.75" customHeight="1">
      <c r="A1560" s="325">
        <v>1558.0</v>
      </c>
      <c r="B1560" s="325" t="s">
        <v>4752</v>
      </c>
      <c r="C1560" s="325" t="s">
        <v>4162</v>
      </c>
      <c r="D1560" s="325" t="s">
        <v>5184</v>
      </c>
      <c r="E1560" s="325">
        <v>157.0</v>
      </c>
      <c r="F1560" s="325">
        <v>657.0</v>
      </c>
      <c r="G1560" s="325">
        <v>40.4</v>
      </c>
      <c r="H1560" s="325">
        <v>5.2</v>
      </c>
      <c r="I1560" s="325"/>
      <c r="J1560" s="325"/>
      <c r="K1560" s="325">
        <v>5.0</v>
      </c>
      <c r="L1560" s="325">
        <v>22.4</v>
      </c>
      <c r="M1560" s="325">
        <v>22.3</v>
      </c>
      <c r="N1560" s="325">
        <v>0.1</v>
      </c>
      <c r="O1560" s="325">
        <v>0.7</v>
      </c>
      <c r="P1560" s="325">
        <v>17.0</v>
      </c>
      <c r="Q1560" s="325">
        <v>75.0</v>
      </c>
      <c r="R1560" s="325">
        <v>0.61</v>
      </c>
      <c r="S1560" s="325">
        <v>0.52</v>
      </c>
      <c r="T1560" s="325"/>
      <c r="U1560" s="325">
        <v>11.0</v>
      </c>
      <c r="V1560" s="325">
        <v>0.05</v>
      </c>
      <c r="W1560" s="325">
        <v>0.08</v>
      </c>
      <c r="X1560" s="325">
        <v>2.1</v>
      </c>
      <c r="Y1560" s="325">
        <v>3.42</v>
      </c>
      <c r="Z1560" s="325">
        <v>0.0</v>
      </c>
      <c r="AA1560" s="325">
        <v>84.0</v>
      </c>
      <c r="AB1560" s="325">
        <v>0.0</v>
      </c>
    </row>
    <row r="1561" ht="15.75" customHeight="1">
      <c r="A1561" s="325">
        <v>1559.0</v>
      </c>
      <c r="B1561" s="325" t="s">
        <v>4165</v>
      </c>
      <c r="C1561" s="325" t="s">
        <v>4164</v>
      </c>
      <c r="D1561" s="325" t="s">
        <v>5184</v>
      </c>
      <c r="E1561" s="325">
        <v>155.0</v>
      </c>
      <c r="F1561" s="325">
        <v>647.0</v>
      </c>
      <c r="G1561" s="325">
        <v>26.7</v>
      </c>
      <c r="H1561" s="325">
        <v>9.3</v>
      </c>
      <c r="I1561" s="325"/>
      <c r="J1561" s="325"/>
      <c r="K1561" s="325">
        <v>3.6</v>
      </c>
      <c r="L1561" s="325">
        <v>20.4</v>
      </c>
      <c r="M1561" s="325">
        <v>19.3</v>
      </c>
      <c r="N1561" s="325">
        <v>1.1</v>
      </c>
      <c r="O1561" s="325">
        <v>0.7</v>
      </c>
      <c r="P1561" s="325">
        <v>9.0</v>
      </c>
      <c r="Q1561" s="325">
        <v>100.0</v>
      </c>
      <c r="R1561" s="325">
        <v>0.95</v>
      </c>
      <c r="S1561" s="325">
        <v>1.08</v>
      </c>
      <c r="T1561" s="325"/>
      <c r="U1561" s="325">
        <v>5.0</v>
      </c>
      <c r="V1561" s="325">
        <v>0.06</v>
      </c>
      <c r="W1561" s="325">
        <v>0.07</v>
      </c>
      <c r="X1561" s="325">
        <v>3.12</v>
      </c>
      <c r="Y1561" s="325">
        <v>1.38</v>
      </c>
      <c r="Z1561" s="325">
        <v>0.0</v>
      </c>
      <c r="AA1561" s="325">
        <v>41.0</v>
      </c>
      <c r="AB1561" s="325">
        <v>0.0</v>
      </c>
    </row>
    <row r="1562" ht="15.75" customHeight="1">
      <c r="A1562" s="325">
        <v>1560.0</v>
      </c>
      <c r="B1562" s="325" t="s">
        <v>4483</v>
      </c>
      <c r="C1562" s="325" t="s">
        <v>4482</v>
      </c>
      <c r="D1562" s="325" t="s">
        <v>5184</v>
      </c>
      <c r="E1562" s="325">
        <v>156.0</v>
      </c>
      <c r="F1562" s="325">
        <v>654.0</v>
      </c>
      <c r="G1562" s="325">
        <v>48.3</v>
      </c>
      <c r="H1562" s="325">
        <v>4.8</v>
      </c>
      <c r="I1562" s="325"/>
      <c r="J1562" s="325"/>
      <c r="K1562" s="325">
        <v>6.2</v>
      </c>
      <c r="L1562" s="325">
        <v>20.2</v>
      </c>
      <c r="M1562" s="325">
        <v>19.4</v>
      </c>
      <c r="N1562" s="325">
        <v>0.8</v>
      </c>
      <c r="O1562" s="325">
        <v>0.5</v>
      </c>
      <c r="P1562" s="325">
        <v>12.0</v>
      </c>
      <c r="Q1562" s="325">
        <v>61.0</v>
      </c>
      <c r="R1562" s="325">
        <v>0.57</v>
      </c>
      <c r="S1562" s="325">
        <v>0.54</v>
      </c>
      <c r="T1562" s="325"/>
      <c r="U1562" s="325">
        <v>7.0</v>
      </c>
      <c r="V1562" s="325">
        <v>0.06</v>
      </c>
      <c r="W1562" s="325">
        <v>0.06</v>
      </c>
      <c r="X1562" s="325">
        <v>1.9</v>
      </c>
      <c r="Y1562" s="325">
        <v>6.18</v>
      </c>
      <c r="Z1562" s="325">
        <v>0.0</v>
      </c>
      <c r="AA1562" s="325">
        <v>787.0</v>
      </c>
      <c r="AB1562" s="325">
        <v>0.0</v>
      </c>
    </row>
    <row r="1563" ht="15.75" customHeight="1">
      <c r="A1563" s="325">
        <v>1561.0</v>
      </c>
      <c r="B1563" s="325" t="s">
        <v>4167</v>
      </c>
      <c r="C1563" s="325" t="s">
        <v>4166</v>
      </c>
      <c r="D1563" s="325" t="s">
        <v>5184</v>
      </c>
      <c r="E1563" s="325">
        <v>98.0</v>
      </c>
      <c r="F1563" s="325">
        <v>411.0</v>
      </c>
      <c r="G1563" s="325">
        <v>21.3</v>
      </c>
      <c r="H1563" s="325">
        <v>7.0</v>
      </c>
      <c r="I1563" s="325"/>
      <c r="J1563" s="325"/>
      <c r="K1563" s="325">
        <v>1.2</v>
      </c>
      <c r="L1563" s="325">
        <v>14.5</v>
      </c>
      <c r="M1563" s="325">
        <v>10.7</v>
      </c>
      <c r="N1563" s="325">
        <v>3.6</v>
      </c>
      <c r="O1563" s="325">
        <v>0.6</v>
      </c>
      <c r="P1563" s="325">
        <v>14.0</v>
      </c>
      <c r="Q1563" s="325">
        <v>87.0</v>
      </c>
      <c r="R1563" s="325">
        <v>1.26</v>
      </c>
      <c r="S1563" s="325">
        <v>1.51</v>
      </c>
      <c r="T1563" s="325"/>
      <c r="U1563" s="325">
        <v>4.0</v>
      </c>
      <c r="V1563" s="325">
        <v>0.04</v>
      </c>
      <c r="W1563" s="325">
        <v>0.09</v>
      </c>
      <c r="X1563" s="325">
        <v>1.29</v>
      </c>
      <c r="Y1563" s="325">
        <v>1.78</v>
      </c>
      <c r="Z1563" s="325">
        <v>0.0</v>
      </c>
      <c r="AA1563" s="325">
        <v>89.0</v>
      </c>
      <c r="AB1563" s="325">
        <v>49.0</v>
      </c>
    </row>
    <row r="1564" ht="15.75" customHeight="1">
      <c r="A1564" s="325">
        <v>1562.0</v>
      </c>
      <c r="B1564" s="325" t="s">
        <v>3637</v>
      </c>
      <c r="C1564" s="325" t="s">
        <v>3636</v>
      </c>
      <c r="D1564" s="325" t="s">
        <v>5184</v>
      </c>
      <c r="E1564" s="325">
        <v>139.0</v>
      </c>
      <c r="F1564" s="325">
        <v>581.0</v>
      </c>
      <c r="G1564" s="325">
        <v>45.7</v>
      </c>
      <c r="H1564" s="325">
        <v>5.3</v>
      </c>
      <c r="I1564" s="325"/>
      <c r="J1564" s="325"/>
      <c r="K1564" s="325">
        <v>1.3</v>
      </c>
      <c r="L1564" s="325">
        <v>26.0</v>
      </c>
      <c r="M1564" s="325">
        <v>25.0</v>
      </c>
      <c r="N1564" s="325">
        <v>1.0</v>
      </c>
      <c r="O1564" s="325">
        <v>0.5</v>
      </c>
      <c r="P1564" s="325">
        <v>19.0</v>
      </c>
      <c r="Q1564" s="325">
        <v>59.0</v>
      </c>
      <c r="R1564" s="325">
        <v>0.72</v>
      </c>
      <c r="S1564" s="325">
        <v>0.68</v>
      </c>
      <c r="T1564" s="325"/>
      <c r="U1564" s="325">
        <v>60.0</v>
      </c>
      <c r="V1564" s="325">
        <v>0.06</v>
      </c>
      <c r="W1564" s="325">
        <v>0.06</v>
      </c>
      <c r="X1564" s="325">
        <v>1.08</v>
      </c>
      <c r="Y1564" s="325">
        <v>5.59</v>
      </c>
      <c r="Z1564" s="325">
        <v>0.0</v>
      </c>
      <c r="AA1564" s="325">
        <v>71.0</v>
      </c>
      <c r="AB1564" s="325">
        <v>5.0</v>
      </c>
    </row>
    <row r="1565" ht="15.75" customHeight="1">
      <c r="A1565" s="325">
        <v>1563.0</v>
      </c>
      <c r="B1565" s="325" t="s">
        <v>3854</v>
      </c>
      <c r="C1565" s="325" t="s">
        <v>3636</v>
      </c>
      <c r="D1565" s="325" t="s">
        <v>5184</v>
      </c>
      <c r="E1565" s="325">
        <v>133.0</v>
      </c>
      <c r="F1565" s="325">
        <v>556.0</v>
      </c>
      <c r="G1565" s="325">
        <v>45.4</v>
      </c>
      <c r="H1565" s="325">
        <v>5.5</v>
      </c>
      <c r="I1565" s="325"/>
      <c r="J1565" s="325"/>
      <c r="K1565" s="325">
        <v>3.3</v>
      </c>
      <c r="L1565" s="325">
        <v>20.0</v>
      </c>
      <c r="M1565" s="325">
        <v>19.3</v>
      </c>
      <c r="N1565" s="325">
        <v>0.7</v>
      </c>
      <c r="O1565" s="325">
        <v>0.4</v>
      </c>
      <c r="P1565" s="325">
        <v>21.0</v>
      </c>
      <c r="Q1565" s="325">
        <v>47.0</v>
      </c>
      <c r="R1565" s="325">
        <v>0.66</v>
      </c>
      <c r="S1565" s="325">
        <v>0.55</v>
      </c>
      <c r="T1565" s="325"/>
      <c r="U1565" s="325">
        <v>73.0</v>
      </c>
      <c r="V1565" s="325">
        <v>0.04</v>
      </c>
      <c r="W1565" s="325">
        <v>0.04</v>
      </c>
      <c r="X1565" s="325">
        <v>0.82</v>
      </c>
      <c r="Y1565" s="325">
        <v>4.53</v>
      </c>
      <c r="Z1565" s="325">
        <v>0.0</v>
      </c>
      <c r="AA1565" s="325">
        <v>298.0</v>
      </c>
      <c r="AB1565" s="325">
        <v>6.0</v>
      </c>
    </row>
    <row r="1566" ht="15.75" customHeight="1">
      <c r="A1566" s="325">
        <v>1564.0</v>
      </c>
      <c r="B1566" s="325" t="s">
        <v>4484</v>
      </c>
      <c r="C1566" s="325" t="s">
        <v>3636</v>
      </c>
      <c r="D1566" s="325" t="s">
        <v>5184</v>
      </c>
      <c r="E1566" s="325">
        <v>153.0</v>
      </c>
      <c r="F1566" s="325">
        <v>639.0</v>
      </c>
      <c r="G1566" s="325">
        <v>44.5</v>
      </c>
      <c r="H1566" s="325">
        <v>5.1</v>
      </c>
      <c r="I1566" s="325"/>
      <c r="J1566" s="325"/>
      <c r="K1566" s="325">
        <v>5.7</v>
      </c>
      <c r="L1566" s="325">
        <v>20.3</v>
      </c>
      <c r="M1566" s="325">
        <v>19.3</v>
      </c>
      <c r="N1566" s="325">
        <v>1.0</v>
      </c>
      <c r="O1566" s="325">
        <v>0.5</v>
      </c>
      <c r="P1566" s="325">
        <v>21.0</v>
      </c>
      <c r="Q1566" s="325">
        <v>49.0</v>
      </c>
      <c r="R1566" s="325">
        <v>0.63</v>
      </c>
      <c r="S1566" s="325">
        <v>0.57</v>
      </c>
      <c r="T1566" s="325"/>
      <c r="U1566" s="325">
        <v>48.0</v>
      </c>
      <c r="V1566" s="325">
        <v>0.05</v>
      </c>
      <c r="W1566" s="325">
        <v>0.05</v>
      </c>
      <c r="X1566" s="325">
        <v>0.98</v>
      </c>
      <c r="Y1566" s="325">
        <v>5.33</v>
      </c>
      <c r="Z1566" s="325">
        <v>0.0</v>
      </c>
      <c r="AA1566" s="325">
        <v>262.0</v>
      </c>
      <c r="AB1566" s="325">
        <v>4.0</v>
      </c>
    </row>
    <row r="1567" ht="15.75" customHeight="1">
      <c r="A1567" s="325">
        <v>1565.0</v>
      </c>
      <c r="B1567" s="325" t="s">
        <v>4753</v>
      </c>
      <c r="C1567" s="325" t="s">
        <v>3636</v>
      </c>
      <c r="D1567" s="325" t="s">
        <v>5184</v>
      </c>
      <c r="E1567" s="325">
        <v>128.0</v>
      </c>
      <c r="F1567" s="325">
        <v>537.0</v>
      </c>
      <c r="G1567" s="325">
        <v>36.7</v>
      </c>
      <c r="H1567" s="325">
        <v>4.7</v>
      </c>
      <c r="I1567" s="325"/>
      <c r="J1567" s="325"/>
      <c r="K1567" s="325">
        <v>0.9</v>
      </c>
      <c r="L1567" s="325">
        <v>24.9</v>
      </c>
      <c r="M1567" s="325">
        <v>24.4</v>
      </c>
      <c r="N1567" s="325">
        <v>0.4</v>
      </c>
      <c r="O1567" s="325">
        <v>0.5</v>
      </c>
      <c r="P1567" s="325">
        <v>14.0</v>
      </c>
      <c r="Q1567" s="325">
        <v>55.0</v>
      </c>
      <c r="R1567" s="325">
        <v>0.65</v>
      </c>
      <c r="S1567" s="325">
        <v>0.56</v>
      </c>
      <c r="T1567" s="325"/>
      <c r="U1567" s="325">
        <v>32.0</v>
      </c>
      <c r="V1567" s="325">
        <v>0.06</v>
      </c>
      <c r="W1567" s="325">
        <v>0.04</v>
      </c>
      <c r="X1567" s="325">
        <v>1.07</v>
      </c>
      <c r="Y1567" s="325">
        <v>3.25</v>
      </c>
      <c r="Z1567" s="325">
        <v>0.0</v>
      </c>
      <c r="AA1567" s="325">
        <v>106.0</v>
      </c>
      <c r="AB1567" s="325">
        <v>3.0</v>
      </c>
    </row>
    <row r="1568" ht="15.75" customHeight="1">
      <c r="A1568" s="325">
        <v>1566.0</v>
      </c>
      <c r="B1568" s="325" t="s">
        <v>4755</v>
      </c>
      <c r="C1568" s="325" t="s">
        <v>4754</v>
      </c>
      <c r="D1568" s="325" t="s">
        <v>5184</v>
      </c>
      <c r="E1568" s="325">
        <v>126.0</v>
      </c>
      <c r="F1568" s="325">
        <v>529.0</v>
      </c>
      <c r="G1568" s="325">
        <v>25.9</v>
      </c>
      <c r="H1568" s="325">
        <v>5.1</v>
      </c>
      <c r="I1568" s="325"/>
      <c r="J1568" s="325"/>
      <c r="K1568" s="325">
        <v>2.4</v>
      </c>
      <c r="L1568" s="325">
        <v>21.4</v>
      </c>
      <c r="M1568" s="325">
        <v>20.4</v>
      </c>
      <c r="N1568" s="325">
        <v>0.1</v>
      </c>
      <c r="O1568" s="325">
        <v>0.3</v>
      </c>
      <c r="P1568" s="325">
        <v>28.0</v>
      </c>
      <c r="Q1568" s="325">
        <v>38.0</v>
      </c>
      <c r="R1568" s="325">
        <v>0.35</v>
      </c>
      <c r="S1568" s="325">
        <v>1.19</v>
      </c>
      <c r="T1568" s="325"/>
      <c r="U1568" s="325">
        <v>6.0</v>
      </c>
      <c r="V1568" s="325">
        <v>0.04</v>
      </c>
      <c r="W1568" s="325">
        <v>0.02</v>
      </c>
      <c r="X1568" s="325">
        <v>0.57</v>
      </c>
      <c r="Y1568" s="325">
        <v>4.45</v>
      </c>
      <c r="Z1568" s="325">
        <v>0.0</v>
      </c>
      <c r="AA1568" s="325">
        <v>139.0</v>
      </c>
      <c r="AB1568" s="325">
        <v>0.0</v>
      </c>
    </row>
    <row r="1569" ht="15.75" customHeight="1">
      <c r="A1569" s="325">
        <v>1567.0</v>
      </c>
      <c r="B1569" s="325" t="s">
        <v>4169</v>
      </c>
      <c r="C1569" s="325" t="s">
        <v>4168</v>
      </c>
      <c r="D1569" s="325" t="s">
        <v>5184</v>
      </c>
      <c r="E1569" s="325">
        <v>161.0</v>
      </c>
      <c r="F1569" s="325">
        <v>674.0</v>
      </c>
      <c r="G1569" s="325">
        <v>32.3</v>
      </c>
      <c r="H1569" s="325">
        <v>6.2</v>
      </c>
      <c r="I1569" s="325"/>
      <c r="J1569" s="325"/>
      <c r="K1569" s="325">
        <v>3.1</v>
      </c>
      <c r="L1569" s="325">
        <v>26.5</v>
      </c>
      <c r="M1569" s="325">
        <v>26.4</v>
      </c>
      <c r="N1569" s="325">
        <v>0.1</v>
      </c>
      <c r="O1569" s="325">
        <v>1.1</v>
      </c>
      <c r="P1569" s="325">
        <v>9.0</v>
      </c>
      <c r="Q1569" s="325">
        <v>75.0</v>
      </c>
      <c r="R1569" s="325">
        <v>0.42</v>
      </c>
      <c r="S1569" s="325">
        <v>1.51</v>
      </c>
      <c r="T1569" s="325"/>
      <c r="U1569" s="325">
        <v>5.0</v>
      </c>
      <c r="V1569" s="325">
        <v>0.05</v>
      </c>
      <c r="W1569" s="325">
        <v>0.05</v>
      </c>
      <c r="X1569" s="325">
        <v>0.91</v>
      </c>
      <c r="Y1569" s="325">
        <v>4.27</v>
      </c>
      <c r="Z1569" s="325">
        <v>0.0</v>
      </c>
      <c r="AA1569" s="325">
        <v>383.0</v>
      </c>
      <c r="AB1569" s="325">
        <v>0.0</v>
      </c>
    </row>
    <row r="1570" ht="15.75" customHeight="1">
      <c r="A1570" s="325">
        <v>1568.0</v>
      </c>
      <c r="B1570" s="325" t="s">
        <v>3639</v>
      </c>
      <c r="C1570" s="325" t="s">
        <v>3638</v>
      </c>
      <c r="D1570" s="325" t="s">
        <v>5184</v>
      </c>
      <c r="E1570" s="325">
        <v>129.0</v>
      </c>
      <c r="F1570" s="325">
        <v>540.0</v>
      </c>
      <c r="G1570" s="325">
        <v>42.2</v>
      </c>
      <c r="H1570" s="325">
        <v>5.0</v>
      </c>
      <c r="I1570" s="325"/>
      <c r="J1570" s="325"/>
      <c r="K1570" s="325">
        <v>0.5</v>
      </c>
      <c r="L1570" s="325">
        <v>25.4</v>
      </c>
      <c r="M1570" s="325">
        <v>25.4</v>
      </c>
      <c r="N1570" s="325">
        <v>0.0</v>
      </c>
      <c r="O1570" s="325">
        <v>0.6</v>
      </c>
      <c r="P1570" s="325">
        <v>5.0</v>
      </c>
      <c r="Q1570" s="325">
        <v>70.0</v>
      </c>
      <c r="R1570" s="325">
        <v>0.92</v>
      </c>
      <c r="S1570" s="325">
        <v>1.08</v>
      </c>
      <c r="T1570" s="325"/>
      <c r="U1570" s="325">
        <v>0.0</v>
      </c>
      <c r="V1570" s="325">
        <v>0.05</v>
      </c>
      <c r="W1570" s="325">
        <v>0.04</v>
      </c>
      <c r="X1570" s="325">
        <v>1.48</v>
      </c>
      <c r="Y1570" s="325">
        <v>4.28</v>
      </c>
      <c r="Z1570" s="325">
        <v>0.0</v>
      </c>
      <c r="AA1570" s="325">
        <v>53.0</v>
      </c>
      <c r="AB1570" s="325">
        <v>0.0</v>
      </c>
    </row>
    <row r="1571" ht="15.75" customHeight="1">
      <c r="A1571" s="325">
        <v>1569.0</v>
      </c>
      <c r="B1571" s="325" t="s">
        <v>3641</v>
      </c>
      <c r="C1571" s="325" t="s">
        <v>3640</v>
      </c>
      <c r="D1571" s="325" t="s">
        <v>5184</v>
      </c>
      <c r="E1571" s="325">
        <v>138.0</v>
      </c>
      <c r="F1571" s="325">
        <v>577.0</v>
      </c>
      <c r="G1571" s="325">
        <v>46.7</v>
      </c>
      <c r="H1571" s="325">
        <v>7.5</v>
      </c>
      <c r="I1571" s="325"/>
      <c r="J1571" s="325"/>
      <c r="K1571" s="325">
        <v>1.4</v>
      </c>
      <c r="L1571" s="325">
        <v>23.8</v>
      </c>
      <c r="M1571" s="325">
        <v>22.6</v>
      </c>
      <c r="N1571" s="325">
        <v>1.0</v>
      </c>
      <c r="O1571" s="325">
        <v>0.7</v>
      </c>
      <c r="P1571" s="325">
        <v>16.0</v>
      </c>
      <c r="Q1571" s="325">
        <v>86.0</v>
      </c>
      <c r="R1571" s="325">
        <v>0.76</v>
      </c>
      <c r="S1571" s="325">
        <v>0.86</v>
      </c>
      <c r="T1571" s="325"/>
      <c r="U1571" s="325">
        <v>70.0</v>
      </c>
      <c r="V1571" s="325">
        <v>0.1</v>
      </c>
      <c r="W1571" s="325">
        <v>0.07</v>
      </c>
      <c r="X1571" s="325">
        <v>2.56</v>
      </c>
      <c r="Y1571" s="325">
        <v>7.64</v>
      </c>
      <c r="Z1571" s="325">
        <v>0.0</v>
      </c>
      <c r="AA1571" s="325">
        <v>95.0</v>
      </c>
      <c r="AB1571" s="325">
        <v>7.0</v>
      </c>
    </row>
    <row r="1572" ht="15.75" customHeight="1">
      <c r="A1572" s="325">
        <v>1570.0</v>
      </c>
      <c r="B1572" s="325" t="s">
        <v>4485</v>
      </c>
      <c r="C1572" s="325" t="s">
        <v>3640</v>
      </c>
      <c r="D1572" s="325" t="s">
        <v>5184</v>
      </c>
      <c r="E1572" s="325">
        <v>139.0</v>
      </c>
      <c r="F1572" s="325">
        <v>583.0</v>
      </c>
      <c r="G1572" s="325">
        <v>40.5</v>
      </c>
      <c r="H1572" s="325">
        <v>6.9</v>
      </c>
      <c r="I1572" s="325"/>
      <c r="J1572" s="325"/>
      <c r="K1572" s="325">
        <v>1.8</v>
      </c>
      <c r="L1572" s="325">
        <v>23.5</v>
      </c>
      <c r="M1572" s="325">
        <v>23.0</v>
      </c>
      <c r="N1572" s="325">
        <v>0.5</v>
      </c>
      <c r="O1572" s="325">
        <v>0.6</v>
      </c>
      <c r="P1572" s="325">
        <v>5.0</v>
      </c>
      <c r="Q1572" s="325">
        <v>98.0</v>
      </c>
      <c r="R1572" s="325">
        <v>0.45</v>
      </c>
      <c r="S1572" s="325">
        <v>1.78</v>
      </c>
      <c r="T1572" s="325"/>
      <c r="U1572" s="325">
        <v>8.0</v>
      </c>
      <c r="V1572" s="325">
        <v>0.04</v>
      </c>
      <c r="W1572" s="325">
        <v>0.03</v>
      </c>
      <c r="X1572" s="325">
        <v>0.82</v>
      </c>
      <c r="Y1572" s="325">
        <v>4.5</v>
      </c>
      <c r="Z1572" s="325">
        <v>0.0</v>
      </c>
      <c r="AA1572" s="325">
        <v>230.0</v>
      </c>
      <c r="AB1572" s="325">
        <v>81.0</v>
      </c>
    </row>
    <row r="1573" ht="15.75" customHeight="1">
      <c r="A1573" s="325">
        <v>1571.0</v>
      </c>
      <c r="B1573" s="325" t="s">
        <v>4756</v>
      </c>
      <c r="C1573" s="325" t="s">
        <v>3640</v>
      </c>
      <c r="D1573" s="325" t="s">
        <v>5184</v>
      </c>
      <c r="E1573" s="325">
        <v>115.0</v>
      </c>
      <c r="F1573" s="325">
        <v>480.0</v>
      </c>
      <c r="G1573" s="325">
        <v>68.7</v>
      </c>
      <c r="H1573" s="325">
        <v>11.0</v>
      </c>
      <c r="I1573" s="325"/>
      <c r="J1573" s="325"/>
      <c r="K1573" s="325">
        <v>2.4</v>
      </c>
      <c r="L1573" s="325">
        <v>11.8</v>
      </c>
      <c r="M1573" s="325">
        <v>11.1</v>
      </c>
      <c r="N1573" s="325">
        <v>0.7</v>
      </c>
      <c r="O1573" s="325">
        <v>1.2</v>
      </c>
      <c r="P1573" s="325">
        <v>26.0</v>
      </c>
      <c r="Q1573" s="325">
        <v>107.0</v>
      </c>
      <c r="R1573" s="325">
        <v>0.8</v>
      </c>
      <c r="S1573" s="325">
        <v>1.39</v>
      </c>
      <c r="T1573" s="325"/>
      <c r="U1573" s="325">
        <v>11.0</v>
      </c>
      <c r="V1573" s="325">
        <v>0.08</v>
      </c>
      <c r="W1573" s="325">
        <v>0.1</v>
      </c>
      <c r="X1573" s="325">
        <v>4.14</v>
      </c>
      <c r="Y1573" s="325">
        <v>7.48</v>
      </c>
      <c r="Z1573" s="325">
        <v>0.0</v>
      </c>
      <c r="AA1573" s="325">
        <v>215.0</v>
      </c>
      <c r="AB1573" s="325">
        <v>5.0</v>
      </c>
    </row>
    <row r="1574" ht="15.75" customHeight="1">
      <c r="A1574" s="325">
        <v>1572.0</v>
      </c>
      <c r="B1574" s="325" t="s">
        <v>4171</v>
      </c>
      <c r="C1574" s="325" t="s">
        <v>4170</v>
      </c>
      <c r="D1574" s="325" t="s">
        <v>5184</v>
      </c>
      <c r="E1574" s="325">
        <v>119.0</v>
      </c>
      <c r="F1574" s="325">
        <v>499.0</v>
      </c>
      <c r="G1574" s="325">
        <v>11.7</v>
      </c>
      <c r="H1574" s="325">
        <v>6.2</v>
      </c>
      <c r="I1574" s="325"/>
      <c r="J1574" s="325"/>
      <c r="K1574" s="325">
        <v>1.3</v>
      </c>
      <c r="L1574" s="325">
        <v>20.5</v>
      </c>
      <c r="M1574" s="325">
        <v>17.8</v>
      </c>
      <c r="N1574" s="325">
        <v>2.7</v>
      </c>
      <c r="O1574" s="325">
        <v>0.9</v>
      </c>
      <c r="P1574" s="325">
        <v>14.0</v>
      </c>
      <c r="Q1574" s="325">
        <v>86.0</v>
      </c>
      <c r="R1574" s="325">
        <v>0.81</v>
      </c>
      <c r="S1574" s="325">
        <v>1.19</v>
      </c>
      <c r="T1574" s="325"/>
      <c r="U1574" s="325">
        <v>0.0</v>
      </c>
      <c r="V1574" s="325">
        <v>0.16</v>
      </c>
      <c r="W1574" s="325">
        <v>0.07</v>
      </c>
      <c r="X1574" s="325">
        <v>1.27</v>
      </c>
      <c r="Y1574" s="325">
        <v>1.35</v>
      </c>
      <c r="Z1574" s="325">
        <v>0.0</v>
      </c>
      <c r="AA1574" s="325">
        <v>41.0</v>
      </c>
      <c r="AB1574" s="325">
        <v>39.0</v>
      </c>
    </row>
    <row r="1575" ht="15.75" customHeight="1">
      <c r="A1575" s="325">
        <v>1573.0</v>
      </c>
      <c r="B1575" s="325" t="s">
        <v>4758</v>
      </c>
      <c r="C1575" s="325" t="s">
        <v>4757</v>
      </c>
      <c r="D1575" s="325" t="s">
        <v>5184</v>
      </c>
      <c r="E1575" s="325">
        <v>172.0</v>
      </c>
      <c r="F1575" s="325">
        <v>718.0</v>
      </c>
      <c r="G1575" s="325">
        <v>27.0</v>
      </c>
      <c r="H1575" s="325">
        <v>9.5</v>
      </c>
      <c r="I1575" s="325"/>
      <c r="J1575" s="325"/>
      <c r="K1575" s="325">
        <v>2.8</v>
      </c>
      <c r="L1575" s="325">
        <v>26.5</v>
      </c>
      <c r="M1575" s="325">
        <v>23.5</v>
      </c>
      <c r="N1575" s="325">
        <v>3.0</v>
      </c>
      <c r="O1575" s="325">
        <v>1.3</v>
      </c>
      <c r="P1575" s="325">
        <v>15.0</v>
      </c>
      <c r="Q1575" s="325">
        <v>121.0</v>
      </c>
      <c r="R1575" s="325">
        <v>1.04</v>
      </c>
      <c r="S1575" s="325">
        <v>1.56</v>
      </c>
      <c r="T1575" s="325"/>
      <c r="U1575" s="325">
        <v>5.0</v>
      </c>
      <c r="V1575" s="325">
        <v>0.09</v>
      </c>
      <c r="W1575" s="325">
        <v>0.08</v>
      </c>
      <c r="X1575" s="325">
        <v>2.51</v>
      </c>
      <c r="Y1575" s="325">
        <v>2.23</v>
      </c>
      <c r="Z1575" s="325">
        <v>0.0</v>
      </c>
      <c r="AA1575" s="325">
        <v>160.0</v>
      </c>
      <c r="AB1575" s="325">
        <v>3.0</v>
      </c>
    </row>
    <row r="1576" ht="15.75" customHeight="1">
      <c r="A1576" s="325">
        <v>1574.0</v>
      </c>
      <c r="B1576" s="325" t="s">
        <v>4173</v>
      </c>
      <c r="C1576" s="325" t="s">
        <v>4172</v>
      </c>
      <c r="D1576" s="325" t="s">
        <v>5184</v>
      </c>
      <c r="E1576" s="325">
        <v>166.0</v>
      </c>
      <c r="F1576" s="325">
        <v>696.0</v>
      </c>
      <c r="G1576" s="325">
        <v>13.8</v>
      </c>
      <c r="H1576" s="325">
        <v>5.9</v>
      </c>
      <c r="I1576" s="325"/>
      <c r="J1576" s="325"/>
      <c r="K1576" s="325">
        <v>3.2</v>
      </c>
      <c r="L1576" s="325">
        <v>28.2</v>
      </c>
      <c r="M1576" s="325">
        <v>26.1</v>
      </c>
      <c r="N1576" s="325">
        <v>2.2</v>
      </c>
      <c r="O1576" s="325">
        <v>0.9</v>
      </c>
      <c r="P1576" s="325">
        <v>19.0</v>
      </c>
      <c r="Q1576" s="325">
        <v>89.0</v>
      </c>
      <c r="R1576" s="325">
        <v>0.71</v>
      </c>
      <c r="S1576" s="325">
        <v>1.57</v>
      </c>
      <c r="T1576" s="325"/>
      <c r="U1576" s="325">
        <v>0.0</v>
      </c>
      <c r="V1576" s="325">
        <v>0.06</v>
      </c>
      <c r="W1576" s="325">
        <v>0.06</v>
      </c>
      <c r="X1576" s="325">
        <v>1.02</v>
      </c>
      <c r="Y1576" s="325">
        <v>2.6</v>
      </c>
      <c r="Z1576" s="325">
        <v>0.0</v>
      </c>
      <c r="AA1576" s="325">
        <v>139.0</v>
      </c>
      <c r="AB1576" s="325">
        <v>0.0</v>
      </c>
    </row>
    <row r="1577" ht="15.75" customHeight="1">
      <c r="A1577" s="325">
        <v>1575.0</v>
      </c>
      <c r="B1577" s="325" t="s">
        <v>4486</v>
      </c>
      <c r="C1577" s="325" t="s">
        <v>4172</v>
      </c>
      <c r="D1577" s="325" t="s">
        <v>5184</v>
      </c>
      <c r="E1577" s="325">
        <v>131.0</v>
      </c>
      <c r="F1577" s="325">
        <v>548.0</v>
      </c>
      <c r="G1577" s="325">
        <v>36.3</v>
      </c>
      <c r="H1577" s="325">
        <v>7.8</v>
      </c>
      <c r="I1577" s="325"/>
      <c r="J1577" s="325"/>
      <c r="K1577" s="325">
        <v>1.6</v>
      </c>
      <c r="L1577" s="325">
        <v>21.6</v>
      </c>
      <c r="M1577" s="325">
        <v>18.9</v>
      </c>
      <c r="N1577" s="325">
        <v>2.7</v>
      </c>
      <c r="O1577" s="325">
        <v>1.1</v>
      </c>
      <c r="P1577" s="325">
        <v>16.0</v>
      </c>
      <c r="Q1577" s="325">
        <v>121.0</v>
      </c>
      <c r="R1577" s="325">
        <v>0.72</v>
      </c>
      <c r="S1577" s="325">
        <v>1.11</v>
      </c>
      <c r="T1577" s="325"/>
      <c r="U1577" s="325">
        <v>6.0</v>
      </c>
      <c r="V1577" s="325">
        <v>0.08</v>
      </c>
      <c r="W1577" s="325">
        <v>0.08</v>
      </c>
      <c r="X1577" s="325">
        <v>1.73</v>
      </c>
      <c r="Y1577" s="325">
        <v>2.4</v>
      </c>
      <c r="Z1577" s="325">
        <v>0.0</v>
      </c>
      <c r="AA1577" s="325">
        <v>291.0</v>
      </c>
      <c r="AB1577" s="325">
        <v>0.0</v>
      </c>
    </row>
    <row r="1578" ht="15.75" customHeight="1">
      <c r="A1578" s="325">
        <v>1576.0</v>
      </c>
      <c r="B1578" s="325" t="s">
        <v>4175</v>
      </c>
      <c r="C1578" s="325" t="s">
        <v>4174</v>
      </c>
      <c r="D1578" s="325" t="s">
        <v>5184</v>
      </c>
      <c r="E1578" s="325">
        <v>135.0</v>
      </c>
      <c r="F1578" s="325">
        <v>566.0</v>
      </c>
      <c r="G1578" s="325">
        <v>35.9</v>
      </c>
      <c r="H1578" s="325">
        <v>5.8</v>
      </c>
      <c r="I1578" s="325"/>
      <c r="J1578" s="325"/>
      <c r="K1578" s="325">
        <v>4.2</v>
      </c>
      <c r="L1578" s="325">
        <v>18.8</v>
      </c>
      <c r="M1578" s="325">
        <v>16.6</v>
      </c>
      <c r="N1578" s="325">
        <v>2.2</v>
      </c>
      <c r="O1578" s="325">
        <v>0.9</v>
      </c>
      <c r="P1578" s="325">
        <v>17.0</v>
      </c>
      <c r="Q1578" s="325">
        <v>81.0</v>
      </c>
      <c r="R1578" s="325">
        <v>1.03</v>
      </c>
      <c r="S1578" s="325">
        <v>1.48</v>
      </c>
      <c r="T1578" s="325"/>
      <c r="U1578" s="325">
        <v>25.0</v>
      </c>
      <c r="V1578" s="325">
        <v>0.05</v>
      </c>
      <c r="W1578" s="325">
        <v>0.06</v>
      </c>
      <c r="X1578" s="325">
        <v>1.48</v>
      </c>
      <c r="Y1578" s="325">
        <v>3.58</v>
      </c>
      <c r="Z1578" s="325">
        <v>0.0</v>
      </c>
      <c r="AA1578" s="325">
        <v>71.0</v>
      </c>
      <c r="AB1578" s="325">
        <v>17.0</v>
      </c>
    </row>
    <row r="1579" ht="15.75" customHeight="1">
      <c r="A1579" s="325">
        <v>1577.0</v>
      </c>
      <c r="B1579" s="325" t="s">
        <v>4487</v>
      </c>
      <c r="C1579" s="325" t="s">
        <v>4174</v>
      </c>
      <c r="D1579" s="325" t="s">
        <v>5184</v>
      </c>
      <c r="E1579" s="325">
        <v>148.0</v>
      </c>
      <c r="F1579" s="325">
        <v>617.0</v>
      </c>
      <c r="G1579" s="325">
        <v>28.9</v>
      </c>
      <c r="H1579" s="325">
        <v>10.8</v>
      </c>
      <c r="I1579" s="325"/>
      <c r="J1579" s="325"/>
      <c r="K1579" s="325">
        <v>1.5</v>
      </c>
      <c r="L1579" s="325">
        <v>22.0</v>
      </c>
      <c r="M1579" s="325">
        <v>19.6</v>
      </c>
      <c r="N1579" s="325">
        <v>2.4</v>
      </c>
      <c r="O1579" s="325">
        <v>1.1</v>
      </c>
      <c r="P1579" s="325">
        <v>14.0</v>
      </c>
      <c r="Q1579" s="325">
        <v>120.0</v>
      </c>
      <c r="R1579" s="325">
        <v>1.12</v>
      </c>
      <c r="S1579" s="325">
        <v>1.51</v>
      </c>
      <c r="T1579" s="325"/>
      <c r="U1579" s="325">
        <v>5.0</v>
      </c>
      <c r="V1579" s="325">
        <v>0.08</v>
      </c>
      <c r="W1579" s="325">
        <v>0.09</v>
      </c>
      <c r="X1579" s="325">
        <v>3.43</v>
      </c>
      <c r="Y1579" s="325">
        <v>1.89</v>
      </c>
      <c r="Z1579" s="325">
        <v>0.0</v>
      </c>
      <c r="AA1579" s="325">
        <v>199.0</v>
      </c>
      <c r="AB1579" s="325">
        <v>0.0</v>
      </c>
    </row>
    <row r="1580" ht="15.75" customHeight="1">
      <c r="A1580" s="325">
        <v>1578.0</v>
      </c>
      <c r="B1580" s="325" t="s">
        <v>4759</v>
      </c>
      <c r="C1580" s="325" t="s">
        <v>4174</v>
      </c>
      <c r="D1580" s="325" t="s">
        <v>5184</v>
      </c>
      <c r="E1580" s="325">
        <v>187.0</v>
      </c>
      <c r="F1580" s="325">
        <v>782.0</v>
      </c>
      <c r="G1580" s="325">
        <v>33.4</v>
      </c>
      <c r="H1580" s="325">
        <v>9.4</v>
      </c>
      <c r="I1580" s="325"/>
      <c r="J1580" s="325"/>
      <c r="K1580" s="325">
        <v>2.3</v>
      </c>
      <c r="L1580" s="325">
        <v>32.0</v>
      </c>
      <c r="M1580" s="325">
        <v>27.2</v>
      </c>
      <c r="N1580" s="325">
        <v>4.8</v>
      </c>
      <c r="O1580" s="325">
        <v>1.7</v>
      </c>
      <c r="P1580" s="325">
        <v>29.0</v>
      </c>
      <c r="Q1580" s="325">
        <v>136.0</v>
      </c>
      <c r="R1580" s="325">
        <v>1.26</v>
      </c>
      <c r="S1580" s="325">
        <v>2.03</v>
      </c>
      <c r="T1580" s="325"/>
      <c r="U1580" s="325">
        <v>5.0</v>
      </c>
      <c r="V1580" s="325">
        <v>0.22</v>
      </c>
      <c r="W1580" s="325">
        <v>0.12</v>
      </c>
      <c r="X1580" s="325">
        <v>1.9</v>
      </c>
      <c r="Y1580" s="325">
        <v>3.87</v>
      </c>
      <c r="Z1580" s="325">
        <v>0.0</v>
      </c>
      <c r="AA1580" s="325">
        <v>127.0</v>
      </c>
      <c r="AB1580" s="325">
        <v>49.0</v>
      </c>
    </row>
    <row r="1581" ht="15.75" customHeight="1">
      <c r="A1581" s="325">
        <v>1579.0</v>
      </c>
      <c r="B1581" s="325" t="s">
        <v>3643</v>
      </c>
      <c r="C1581" s="325" t="s">
        <v>3642</v>
      </c>
      <c r="D1581" s="325" t="s">
        <v>5184</v>
      </c>
      <c r="E1581" s="325">
        <v>127.0</v>
      </c>
      <c r="F1581" s="325">
        <v>533.0</v>
      </c>
      <c r="G1581" s="325">
        <v>58.7</v>
      </c>
      <c r="H1581" s="325">
        <v>6.9</v>
      </c>
      <c r="I1581" s="325"/>
      <c r="J1581" s="325"/>
      <c r="K1581" s="325">
        <v>4.2</v>
      </c>
      <c r="L1581" s="325">
        <v>15.9</v>
      </c>
      <c r="M1581" s="325">
        <v>12.4</v>
      </c>
      <c r="N1581" s="325">
        <v>0.9</v>
      </c>
      <c r="O1581" s="325">
        <v>0.9</v>
      </c>
      <c r="P1581" s="325">
        <v>19.0</v>
      </c>
      <c r="Q1581" s="325">
        <v>78.0</v>
      </c>
      <c r="R1581" s="325">
        <v>0.85</v>
      </c>
      <c r="S1581" s="325">
        <v>1.32</v>
      </c>
      <c r="T1581" s="325"/>
      <c r="U1581" s="325">
        <v>73.0</v>
      </c>
      <c r="V1581" s="325">
        <v>0.04</v>
      </c>
      <c r="W1581" s="325">
        <v>0.06</v>
      </c>
      <c r="X1581" s="325">
        <v>1.38</v>
      </c>
      <c r="Y1581" s="325">
        <v>10.91</v>
      </c>
      <c r="Z1581" s="325">
        <v>0.0</v>
      </c>
      <c r="AA1581" s="325">
        <v>92.0</v>
      </c>
      <c r="AB1581" s="325">
        <v>37.0</v>
      </c>
    </row>
    <row r="1582" ht="15.75" customHeight="1">
      <c r="A1582" s="325">
        <v>1580.0</v>
      </c>
      <c r="B1582" s="325" t="s">
        <v>3855</v>
      </c>
      <c r="C1582" s="325" t="s">
        <v>3642</v>
      </c>
      <c r="D1582" s="325" t="s">
        <v>5184</v>
      </c>
      <c r="E1582" s="325">
        <v>157.0</v>
      </c>
      <c r="F1582" s="325">
        <v>658.0</v>
      </c>
      <c r="G1582" s="325">
        <v>49.7</v>
      </c>
      <c r="H1582" s="325">
        <v>5.7</v>
      </c>
      <c r="I1582" s="325"/>
      <c r="J1582" s="325"/>
      <c r="K1582" s="325">
        <v>6.7</v>
      </c>
      <c r="L1582" s="325">
        <v>18.7</v>
      </c>
      <c r="M1582" s="325">
        <v>17.9</v>
      </c>
      <c r="N1582" s="325">
        <v>0.7</v>
      </c>
      <c r="O1582" s="325">
        <v>0.7</v>
      </c>
      <c r="P1582" s="325">
        <v>14.0</v>
      </c>
      <c r="Q1582" s="325">
        <v>72.0</v>
      </c>
      <c r="R1582" s="325">
        <v>0.73</v>
      </c>
      <c r="S1582" s="325">
        <v>1.21</v>
      </c>
      <c r="T1582" s="325"/>
      <c r="U1582" s="325">
        <v>53.0</v>
      </c>
      <c r="V1582" s="325">
        <v>0.06</v>
      </c>
      <c r="W1582" s="325">
        <v>0.07</v>
      </c>
      <c r="X1582" s="325">
        <v>1.43</v>
      </c>
      <c r="Y1582" s="325">
        <v>6.29</v>
      </c>
      <c r="Z1582" s="325">
        <v>0.0</v>
      </c>
      <c r="AA1582" s="325">
        <v>704.0</v>
      </c>
      <c r="AB1582" s="325">
        <v>4.0</v>
      </c>
    </row>
    <row r="1583" ht="15.75" customHeight="1">
      <c r="A1583" s="325">
        <v>1581.0</v>
      </c>
      <c r="B1583" s="325" t="s">
        <v>4761</v>
      </c>
      <c r="C1583" s="325" t="s">
        <v>4760</v>
      </c>
      <c r="D1583" s="325" t="s">
        <v>5184</v>
      </c>
      <c r="E1583" s="325">
        <v>161.0</v>
      </c>
      <c r="F1583" s="325">
        <v>674.0</v>
      </c>
      <c r="G1583" s="325">
        <v>19.7</v>
      </c>
      <c r="H1583" s="325">
        <v>4.4</v>
      </c>
      <c r="I1583" s="325"/>
      <c r="J1583" s="325"/>
      <c r="K1583" s="325">
        <v>1.3</v>
      </c>
      <c r="L1583" s="325">
        <v>32.1</v>
      </c>
      <c r="M1583" s="325">
        <v>31.8</v>
      </c>
      <c r="N1583" s="325">
        <v>0.3</v>
      </c>
      <c r="O1583" s="325">
        <v>0.5</v>
      </c>
      <c r="P1583" s="325">
        <v>6.0</v>
      </c>
      <c r="Q1583" s="325">
        <v>67.0</v>
      </c>
      <c r="R1583" s="325">
        <v>0.74</v>
      </c>
      <c r="S1583" s="325">
        <v>0.73</v>
      </c>
      <c r="T1583" s="325"/>
      <c r="U1583" s="325">
        <v>1.0</v>
      </c>
      <c r="V1583" s="325">
        <v>0.06</v>
      </c>
      <c r="W1583" s="325">
        <v>0.04</v>
      </c>
      <c r="X1583" s="325">
        <v>1.25</v>
      </c>
      <c r="Y1583" s="325">
        <v>2.08</v>
      </c>
      <c r="Z1583" s="325">
        <v>0.0</v>
      </c>
      <c r="AA1583" s="325">
        <v>41.0</v>
      </c>
      <c r="AB1583" s="325">
        <v>0.0</v>
      </c>
    </row>
    <row r="1584" ht="15.75" customHeight="1">
      <c r="A1584" s="325">
        <v>1582.0</v>
      </c>
      <c r="B1584" s="325" t="s">
        <v>4489</v>
      </c>
      <c r="C1584" s="325" t="s">
        <v>4488</v>
      </c>
      <c r="D1584" s="325" t="s">
        <v>5184</v>
      </c>
      <c r="E1584" s="325">
        <v>147.0</v>
      </c>
      <c r="F1584" s="325">
        <v>615.0</v>
      </c>
      <c r="G1584" s="325">
        <v>35.7</v>
      </c>
      <c r="H1584" s="325">
        <v>5.7</v>
      </c>
      <c r="I1584" s="325"/>
      <c r="J1584" s="325"/>
      <c r="K1584" s="325">
        <v>2.3</v>
      </c>
      <c r="L1584" s="325">
        <v>26.3</v>
      </c>
      <c r="M1584" s="325">
        <v>21.9</v>
      </c>
      <c r="N1584" s="325">
        <v>1.9</v>
      </c>
      <c r="O1584" s="325">
        <v>0.9</v>
      </c>
      <c r="P1584" s="325">
        <v>20.0</v>
      </c>
      <c r="Q1584" s="325">
        <v>88.0</v>
      </c>
      <c r="R1584" s="325">
        <v>0.92</v>
      </c>
      <c r="S1584" s="325">
        <v>1.36</v>
      </c>
      <c r="T1584" s="325"/>
      <c r="U1584" s="325">
        <v>3.0</v>
      </c>
      <c r="V1584" s="325">
        <v>0.07</v>
      </c>
      <c r="W1584" s="325">
        <v>0.14</v>
      </c>
      <c r="X1584" s="325">
        <v>1.37</v>
      </c>
      <c r="Y1584" s="325">
        <v>4.83</v>
      </c>
      <c r="Z1584" s="325">
        <v>0.0</v>
      </c>
      <c r="AA1584" s="325">
        <v>222.0</v>
      </c>
      <c r="AB1584" s="325">
        <v>7.0</v>
      </c>
    </row>
    <row r="1585" ht="15.75" customHeight="1">
      <c r="A1585" s="325">
        <v>1583.0</v>
      </c>
      <c r="B1585" s="325" t="s">
        <v>4491</v>
      </c>
      <c r="C1585" s="325" t="s">
        <v>4490</v>
      </c>
      <c r="D1585" s="325" t="s">
        <v>5184</v>
      </c>
      <c r="E1585" s="325">
        <v>234.0</v>
      </c>
      <c r="F1585" s="325">
        <v>978.0</v>
      </c>
      <c r="G1585" s="325">
        <v>45.9</v>
      </c>
      <c r="H1585" s="325">
        <v>4.5</v>
      </c>
      <c r="I1585" s="325"/>
      <c r="J1585" s="325"/>
      <c r="K1585" s="325">
        <v>15.2</v>
      </c>
      <c r="L1585" s="325">
        <v>19.9</v>
      </c>
      <c r="M1585" s="325">
        <v>18.9</v>
      </c>
      <c r="N1585" s="325">
        <v>1.0</v>
      </c>
      <c r="O1585" s="325">
        <v>0.6</v>
      </c>
      <c r="P1585" s="325">
        <v>9.0</v>
      </c>
      <c r="Q1585" s="325">
        <v>61.0</v>
      </c>
      <c r="R1585" s="325">
        <v>0.6</v>
      </c>
      <c r="S1585" s="325">
        <v>0.82</v>
      </c>
      <c r="T1585" s="325"/>
      <c r="U1585" s="325">
        <v>1.0</v>
      </c>
      <c r="V1585" s="325">
        <v>0.06</v>
      </c>
      <c r="W1585" s="325">
        <v>0.06</v>
      </c>
      <c r="X1585" s="325">
        <v>1.5</v>
      </c>
      <c r="Y1585" s="325">
        <v>6.11</v>
      </c>
      <c r="Z1585" s="325">
        <v>0.0</v>
      </c>
      <c r="AA1585" s="325">
        <v>52.0</v>
      </c>
      <c r="AB1585" s="325">
        <v>0.0</v>
      </c>
    </row>
    <row r="1586" ht="15.75" customHeight="1">
      <c r="A1586" s="325">
        <v>1584.0</v>
      </c>
      <c r="B1586" s="325" t="s">
        <v>3645</v>
      </c>
      <c r="C1586" s="325" t="s">
        <v>3644</v>
      </c>
      <c r="D1586" s="325" t="s">
        <v>5184</v>
      </c>
      <c r="E1586" s="325">
        <v>137.0</v>
      </c>
      <c r="F1586" s="325">
        <v>572.0</v>
      </c>
      <c r="G1586" s="325">
        <v>28.3</v>
      </c>
      <c r="H1586" s="325">
        <v>6.0</v>
      </c>
      <c r="I1586" s="325"/>
      <c r="J1586" s="325"/>
      <c r="K1586" s="325">
        <v>3.1</v>
      </c>
      <c r="L1586" s="325">
        <v>21.5</v>
      </c>
      <c r="M1586" s="325">
        <v>15.7</v>
      </c>
      <c r="N1586" s="325">
        <v>2.2</v>
      </c>
      <c r="O1586" s="325">
        <v>0.7</v>
      </c>
      <c r="P1586" s="325">
        <v>26.0</v>
      </c>
      <c r="Q1586" s="325">
        <v>91.0</v>
      </c>
      <c r="R1586" s="325">
        <v>0.9</v>
      </c>
      <c r="S1586" s="325">
        <v>2.73</v>
      </c>
      <c r="T1586" s="325"/>
      <c r="U1586" s="325">
        <v>35.0</v>
      </c>
      <c r="V1586" s="325">
        <v>0.07</v>
      </c>
      <c r="W1586" s="325">
        <v>0.1</v>
      </c>
      <c r="X1586" s="325">
        <v>1.28</v>
      </c>
      <c r="Y1586" s="325">
        <v>4.11</v>
      </c>
      <c r="Z1586" s="325">
        <v>0.0</v>
      </c>
      <c r="AA1586" s="325">
        <v>108.0</v>
      </c>
      <c r="AB1586" s="325">
        <v>1.0</v>
      </c>
    </row>
    <row r="1587" ht="15.75" customHeight="1">
      <c r="A1587" s="325">
        <v>1585.0</v>
      </c>
      <c r="B1587" s="325" t="s">
        <v>4492</v>
      </c>
      <c r="C1587" s="325" t="s">
        <v>3644</v>
      </c>
      <c r="D1587" s="325" t="s">
        <v>5184</v>
      </c>
      <c r="E1587" s="325">
        <v>149.0</v>
      </c>
      <c r="F1587" s="325">
        <v>625.0</v>
      </c>
      <c r="G1587" s="325">
        <v>25.2</v>
      </c>
      <c r="H1587" s="325">
        <v>7.2</v>
      </c>
      <c r="I1587" s="325"/>
      <c r="J1587" s="325"/>
      <c r="K1587" s="325">
        <v>3.4</v>
      </c>
      <c r="L1587" s="325">
        <v>22.3</v>
      </c>
      <c r="M1587" s="325">
        <v>17.5</v>
      </c>
      <c r="N1587" s="325">
        <v>2.4</v>
      </c>
      <c r="O1587" s="325">
        <v>0.8</v>
      </c>
      <c r="P1587" s="325">
        <v>24.0</v>
      </c>
      <c r="Q1587" s="325">
        <v>99.0</v>
      </c>
      <c r="R1587" s="325">
        <v>1.01</v>
      </c>
      <c r="S1587" s="325">
        <v>2.01</v>
      </c>
      <c r="T1587" s="325"/>
      <c r="U1587" s="325">
        <v>6.0</v>
      </c>
      <c r="V1587" s="325">
        <v>0.07</v>
      </c>
      <c r="W1587" s="325">
        <v>0.08</v>
      </c>
      <c r="X1587" s="325">
        <v>1.4</v>
      </c>
      <c r="Y1587" s="325">
        <v>1.99</v>
      </c>
      <c r="Z1587" s="325">
        <v>0.0</v>
      </c>
      <c r="AA1587" s="325">
        <v>293.0</v>
      </c>
      <c r="AB1587" s="325">
        <v>0.0</v>
      </c>
    </row>
    <row r="1588" ht="15.75" customHeight="1">
      <c r="A1588" s="325">
        <v>1586.0</v>
      </c>
      <c r="B1588" s="325" t="s">
        <v>4177</v>
      </c>
      <c r="C1588" s="325" t="s">
        <v>4176</v>
      </c>
      <c r="D1588" s="325" t="s">
        <v>5184</v>
      </c>
      <c r="E1588" s="325">
        <v>154.0</v>
      </c>
      <c r="F1588" s="325">
        <v>642.0</v>
      </c>
      <c r="G1588" s="325">
        <v>34.2</v>
      </c>
      <c r="H1588" s="325">
        <v>7.2</v>
      </c>
      <c r="I1588" s="325"/>
      <c r="J1588" s="325"/>
      <c r="K1588" s="325">
        <v>4.8</v>
      </c>
      <c r="L1588" s="325">
        <v>19.9</v>
      </c>
      <c r="M1588" s="325">
        <v>19.7</v>
      </c>
      <c r="N1588" s="325">
        <v>0.1</v>
      </c>
      <c r="O1588" s="325">
        <v>0.7</v>
      </c>
      <c r="P1588" s="325">
        <v>15.0</v>
      </c>
      <c r="Q1588" s="325">
        <v>86.0</v>
      </c>
      <c r="R1588" s="325">
        <v>0.92</v>
      </c>
      <c r="S1588" s="325">
        <v>1.25</v>
      </c>
      <c r="T1588" s="325"/>
      <c r="U1588" s="325">
        <v>11.0</v>
      </c>
      <c r="V1588" s="325">
        <v>0.05</v>
      </c>
      <c r="W1588" s="325">
        <v>0.08</v>
      </c>
      <c r="X1588" s="325">
        <v>1.73</v>
      </c>
      <c r="Y1588" s="325">
        <v>1.68</v>
      </c>
      <c r="Z1588" s="325">
        <v>0.0</v>
      </c>
      <c r="AA1588" s="325">
        <v>254.0</v>
      </c>
      <c r="AB1588" s="325">
        <v>0.0</v>
      </c>
    </row>
    <row r="1589" ht="15.75" customHeight="1">
      <c r="A1589" s="325">
        <v>1587.0</v>
      </c>
      <c r="B1589" s="325" t="s">
        <v>4179</v>
      </c>
      <c r="C1589" s="325" t="s">
        <v>4178</v>
      </c>
      <c r="D1589" s="325" t="s">
        <v>5184</v>
      </c>
      <c r="E1589" s="325">
        <v>134.0</v>
      </c>
      <c r="F1589" s="325">
        <v>562.0</v>
      </c>
      <c r="G1589" s="325">
        <v>38.3</v>
      </c>
      <c r="H1589" s="325">
        <v>4.1</v>
      </c>
      <c r="I1589" s="325"/>
      <c r="J1589" s="325"/>
      <c r="K1589" s="325">
        <v>1.7</v>
      </c>
      <c r="L1589" s="325">
        <v>25.2</v>
      </c>
      <c r="M1589" s="325">
        <v>21.9</v>
      </c>
      <c r="N1589" s="325">
        <v>0.5</v>
      </c>
      <c r="O1589" s="325">
        <v>0.7</v>
      </c>
      <c r="P1589" s="325">
        <v>12.0</v>
      </c>
      <c r="Q1589" s="325">
        <v>60.0</v>
      </c>
      <c r="R1589" s="325">
        <v>0.43</v>
      </c>
      <c r="S1589" s="325">
        <v>0.79</v>
      </c>
      <c r="T1589" s="325"/>
      <c r="U1589" s="325">
        <v>1.0</v>
      </c>
      <c r="V1589" s="325">
        <v>0.1</v>
      </c>
      <c r="W1589" s="325">
        <v>0.06</v>
      </c>
      <c r="X1589" s="325">
        <v>1.15</v>
      </c>
      <c r="Y1589" s="325">
        <v>3.96</v>
      </c>
      <c r="Z1589" s="325">
        <v>0.0</v>
      </c>
      <c r="AA1589" s="325">
        <v>98.0</v>
      </c>
      <c r="AB1589" s="325">
        <v>0.0</v>
      </c>
    </row>
    <row r="1590" ht="15.75" customHeight="1">
      <c r="A1590" s="325">
        <v>1588.0</v>
      </c>
      <c r="B1590" s="325" t="s">
        <v>4181</v>
      </c>
      <c r="C1590" s="325" t="s">
        <v>4180</v>
      </c>
      <c r="D1590" s="325" t="s">
        <v>5184</v>
      </c>
      <c r="E1590" s="325">
        <v>115.0</v>
      </c>
      <c r="F1590" s="325">
        <v>481.0</v>
      </c>
      <c r="G1590" s="325">
        <v>36.4</v>
      </c>
      <c r="H1590" s="325">
        <v>5.8</v>
      </c>
      <c r="I1590" s="325"/>
      <c r="J1590" s="325"/>
      <c r="K1590" s="325">
        <v>1.8</v>
      </c>
      <c r="L1590" s="325">
        <v>19.5</v>
      </c>
      <c r="M1590" s="325">
        <v>18.3</v>
      </c>
      <c r="N1590" s="325">
        <v>1.2</v>
      </c>
      <c r="O1590" s="325">
        <v>0.5</v>
      </c>
      <c r="P1590" s="325">
        <v>13.0</v>
      </c>
      <c r="Q1590" s="325">
        <v>74.0</v>
      </c>
      <c r="R1590" s="325">
        <v>1.01</v>
      </c>
      <c r="S1590" s="325">
        <v>1.94</v>
      </c>
      <c r="T1590" s="325"/>
      <c r="U1590" s="325">
        <v>43.0</v>
      </c>
      <c r="V1590" s="325">
        <v>0.05</v>
      </c>
      <c r="W1590" s="325">
        <v>0.06</v>
      </c>
      <c r="X1590" s="325">
        <v>1.53</v>
      </c>
      <c r="Y1590" s="325">
        <v>4.86</v>
      </c>
      <c r="Z1590" s="325">
        <v>0.0</v>
      </c>
      <c r="AA1590" s="325">
        <v>362.0</v>
      </c>
      <c r="AB1590" s="325">
        <v>3.0</v>
      </c>
    </row>
    <row r="1591" ht="15.75" customHeight="1">
      <c r="A1591" s="325">
        <v>1589.0</v>
      </c>
      <c r="B1591" s="325" t="s">
        <v>3647</v>
      </c>
      <c r="C1591" s="325" t="s">
        <v>3646</v>
      </c>
      <c r="D1591" s="325" t="s">
        <v>5184</v>
      </c>
      <c r="E1591" s="325">
        <v>119.0</v>
      </c>
      <c r="F1591" s="325">
        <v>497.0</v>
      </c>
      <c r="G1591" s="325">
        <v>41.6</v>
      </c>
      <c r="H1591" s="325">
        <v>8.6</v>
      </c>
      <c r="I1591" s="325"/>
      <c r="J1591" s="325"/>
      <c r="K1591" s="325">
        <v>3.0</v>
      </c>
      <c r="L1591" s="325">
        <v>15.1</v>
      </c>
      <c r="M1591" s="325">
        <v>6.7</v>
      </c>
      <c r="N1591" s="325">
        <v>0.8</v>
      </c>
      <c r="O1591" s="325">
        <v>1.1</v>
      </c>
      <c r="P1591" s="325">
        <v>34.0</v>
      </c>
      <c r="Q1591" s="325">
        <v>106.0</v>
      </c>
      <c r="R1591" s="325">
        <v>1.5</v>
      </c>
      <c r="S1591" s="325">
        <v>1.7</v>
      </c>
      <c r="T1591" s="325"/>
      <c r="U1591" s="325">
        <v>22.0</v>
      </c>
      <c r="V1591" s="325">
        <v>0.05</v>
      </c>
      <c r="W1591" s="325">
        <v>0.1</v>
      </c>
      <c r="X1591" s="325">
        <v>2.23</v>
      </c>
      <c r="Y1591" s="325">
        <v>4.07</v>
      </c>
      <c r="Z1591" s="325">
        <v>0.0</v>
      </c>
      <c r="AA1591" s="325">
        <v>72.0</v>
      </c>
      <c r="AB1591" s="325">
        <v>57.0</v>
      </c>
    </row>
    <row r="1592" ht="15.75" customHeight="1">
      <c r="A1592" s="325">
        <v>1590.0</v>
      </c>
      <c r="B1592" s="325" t="s">
        <v>3649</v>
      </c>
      <c r="C1592" s="325" t="s">
        <v>3648</v>
      </c>
      <c r="D1592" s="325" t="s">
        <v>5184</v>
      </c>
      <c r="E1592" s="325">
        <v>132.0</v>
      </c>
      <c r="F1592" s="325">
        <v>553.0</v>
      </c>
      <c r="G1592" s="325">
        <v>56.2</v>
      </c>
      <c r="H1592" s="325">
        <v>6.7</v>
      </c>
      <c r="I1592" s="325"/>
      <c r="J1592" s="325"/>
      <c r="K1592" s="325">
        <v>3.7</v>
      </c>
      <c r="L1592" s="325">
        <v>17.8</v>
      </c>
      <c r="M1592" s="325">
        <v>16.9</v>
      </c>
      <c r="N1592" s="325">
        <v>0.9</v>
      </c>
      <c r="O1592" s="325">
        <v>0.7</v>
      </c>
      <c r="P1592" s="325">
        <v>14.0</v>
      </c>
      <c r="Q1592" s="325">
        <v>75.0</v>
      </c>
      <c r="R1592" s="325">
        <v>0.67</v>
      </c>
      <c r="S1592" s="325">
        <v>0.67</v>
      </c>
      <c r="T1592" s="325"/>
      <c r="U1592" s="325">
        <v>40.0</v>
      </c>
      <c r="V1592" s="325">
        <v>0.06</v>
      </c>
      <c r="W1592" s="325">
        <v>0.07</v>
      </c>
      <c r="X1592" s="325">
        <v>2.63</v>
      </c>
      <c r="Y1592" s="325">
        <v>5.12</v>
      </c>
      <c r="Z1592" s="325">
        <v>0.0</v>
      </c>
      <c r="AA1592" s="325">
        <v>296.0</v>
      </c>
      <c r="AB1592" s="325">
        <v>3.0</v>
      </c>
    </row>
    <row r="1593" ht="15.75" customHeight="1">
      <c r="A1593" s="325">
        <v>1591.0</v>
      </c>
      <c r="B1593" s="325" t="s">
        <v>4763</v>
      </c>
      <c r="C1593" s="325" t="s">
        <v>4762</v>
      </c>
      <c r="D1593" s="325" t="s">
        <v>5184</v>
      </c>
      <c r="E1593" s="325">
        <v>198.0</v>
      </c>
      <c r="F1593" s="325">
        <v>828.0</v>
      </c>
      <c r="G1593" s="325">
        <v>65.2</v>
      </c>
      <c r="H1593" s="325">
        <v>9.2</v>
      </c>
      <c r="I1593" s="325"/>
      <c r="J1593" s="325"/>
      <c r="K1593" s="325">
        <v>12.8</v>
      </c>
      <c r="L1593" s="325">
        <v>11.6</v>
      </c>
      <c r="M1593" s="325">
        <v>10.4</v>
      </c>
      <c r="N1593" s="325">
        <v>1.2</v>
      </c>
      <c r="O1593" s="325">
        <v>1.3</v>
      </c>
      <c r="P1593" s="325">
        <v>16.0</v>
      </c>
      <c r="Q1593" s="325">
        <v>90.0</v>
      </c>
      <c r="R1593" s="325">
        <v>1.32</v>
      </c>
      <c r="S1593" s="325">
        <v>1.2</v>
      </c>
      <c r="T1593" s="325"/>
      <c r="U1593" s="325">
        <v>4.0</v>
      </c>
      <c r="V1593" s="325">
        <v>0.11</v>
      </c>
      <c r="W1593" s="325">
        <v>0.17</v>
      </c>
      <c r="X1593" s="325">
        <v>2.83</v>
      </c>
      <c r="Y1593" s="325">
        <v>7.9</v>
      </c>
      <c r="Z1593" s="325">
        <v>0.0</v>
      </c>
      <c r="AA1593" s="325">
        <v>13.0</v>
      </c>
      <c r="AB1593" s="325">
        <v>0.0</v>
      </c>
    </row>
    <row r="1594" ht="15.75" customHeight="1">
      <c r="A1594" s="325">
        <v>1592.0</v>
      </c>
      <c r="B1594" s="325" t="s">
        <v>4494</v>
      </c>
      <c r="C1594" s="325" t="s">
        <v>4493</v>
      </c>
      <c r="D1594" s="325" t="s">
        <v>5184</v>
      </c>
      <c r="E1594" s="325">
        <v>224.0</v>
      </c>
      <c r="F1594" s="325">
        <v>935.0</v>
      </c>
      <c r="G1594" s="325">
        <v>35.1</v>
      </c>
      <c r="H1594" s="325">
        <v>5.4</v>
      </c>
      <c r="I1594" s="325"/>
      <c r="J1594" s="325"/>
      <c r="K1594" s="325">
        <v>12.3</v>
      </c>
      <c r="L1594" s="325">
        <v>22.7</v>
      </c>
      <c r="M1594" s="325">
        <v>22.2</v>
      </c>
      <c r="N1594" s="325">
        <v>0.5</v>
      </c>
      <c r="O1594" s="325">
        <v>0.5</v>
      </c>
      <c r="P1594" s="325">
        <v>10.0</v>
      </c>
      <c r="Q1594" s="325">
        <v>67.0</v>
      </c>
      <c r="R1594" s="325">
        <v>0.48</v>
      </c>
      <c r="S1594" s="325">
        <v>0.54</v>
      </c>
      <c r="T1594" s="325"/>
      <c r="U1594" s="325">
        <v>11.0</v>
      </c>
      <c r="V1594" s="325">
        <v>0.05</v>
      </c>
      <c r="W1594" s="325">
        <v>0.04</v>
      </c>
      <c r="X1594" s="325">
        <v>1.51</v>
      </c>
      <c r="Y1594" s="325">
        <v>5.11</v>
      </c>
      <c r="Z1594" s="325">
        <v>0.0</v>
      </c>
      <c r="AA1594" s="325">
        <v>86.0</v>
      </c>
      <c r="AB1594" s="325">
        <v>4.0</v>
      </c>
    </row>
    <row r="1595" ht="15.75" customHeight="1">
      <c r="A1595" s="325">
        <v>1593.0</v>
      </c>
      <c r="B1595" s="325" t="s">
        <v>4183</v>
      </c>
      <c r="C1595" s="325" t="s">
        <v>4182</v>
      </c>
      <c r="D1595" s="325" t="s">
        <v>5184</v>
      </c>
      <c r="E1595" s="325">
        <v>154.0</v>
      </c>
      <c r="F1595" s="325">
        <v>643.0</v>
      </c>
      <c r="G1595" s="325">
        <v>22.7</v>
      </c>
      <c r="H1595" s="325">
        <v>6.9</v>
      </c>
      <c r="I1595" s="325"/>
      <c r="J1595" s="325"/>
      <c r="K1595" s="325">
        <v>4.6</v>
      </c>
      <c r="L1595" s="325">
        <v>20.3</v>
      </c>
      <c r="M1595" s="325">
        <v>20.3</v>
      </c>
      <c r="N1595" s="325">
        <v>0.1</v>
      </c>
      <c r="O1595" s="325">
        <v>0.4</v>
      </c>
      <c r="P1595" s="325">
        <v>8.0</v>
      </c>
      <c r="Q1595" s="325">
        <v>80.0</v>
      </c>
      <c r="R1595" s="325">
        <v>0.52</v>
      </c>
      <c r="S1595" s="325">
        <v>0.53</v>
      </c>
      <c r="T1595" s="325"/>
      <c r="U1595" s="325">
        <v>11.0</v>
      </c>
      <c r="V1595" s="325">
        <v>0.03</v>
      </c>
      <c r="W1595" s="325">
        <v>0.04</v>
      </c>
      <c r="X1595" s="325">
        <v>1.41</v>
      </c>
      <c r="Y1595" s="325">
        <v>1.59</v>
      </c>
      <c r="Z1595" s="325">
        <v>0.0</v>
      </c>
      <c r="AA1595" s="325">
        <v>231.0</v>
      </c>
      <c r="AB1595" s="325">
        <v>0.0</v>
      </c>
    </row>
    <row r="1596" ht="15.75" customHeight="1">
      <c r="A1596" s="325">
        <v>1594.0</v>
      </c>
      <c r="B1596" s="325" t="s">
        <v>4495</v>
      </c>
      <c r="C1596" s="325" t="s">
        <v>4182</v>
      </c>
      <c r="D1596" s="325" t="s">
        <v>5184</v>
      </c>
      <c r="E1596" s="325">
        <v>180.0</v>
      </c>
      <c r="F1596" s="325">
        <v>752.0</v>
      </c>
      <c r="G1596" s="325">
        <v>46.3</v>
      </c>
      <c r="H1596" s="325">
        <v>7.8</v>
      </c>
      <c r="I1596" s="325"/>
      <c r="J1596" s="325"/>
      <c r="K1596" s="325">
        <v>6.8</v>
      </c>
      <c r="L1596" s="325">
        <v>22.3</v>
      </c>
      <c r="M1596" s="325">
        <v>18.1</v>
      </c>
      <c r="N1596" s="325">
        <v>0.9</v>
      </c>
      <c r="O1596" s="325">
        <v>1.1</v>
      </c>
      <c r="P1596" s="325">
        <v>15.0</v>
      </c>
      <c r="Q1596" s="325">
        <v>100.0</v>
      </c>
      <c r="R1596" s="325">
        <v>0.51</v>
      </c>
      <c r="S1596" s="325">
        <v>1.58</v>
      </c>
      <c r="T1596" s="325"/>
      <c r="U1596" s="325">
        <v>9.0</v>
      </c>
      <c r="V1596" s="325">
        <v>0.04</v>
      </c>
      <c r="W1596" s="325">
        <v>0.23</v>
      </c>
      <c r="X1596" s="325">
        <v>1.5</v>
      </c>
      <c r="Y1596" s="325">
        <v>8.43</v>
      </c>
      <c r="Z1596" s="325">
        <v>0.0</v>
      </c>
      <c r="AA1596" s="325">
        <v>340.0</v>
      </c>
      <c r="AB1596" s="325">
        <v>14.0</v>
      </c>
    </row>
    <row r="1597" ht="15.75" customHeight="1">
      <c r="A1597" s="325">
        <v>1595.0</v>
      </c>
      <c r="B1597" s="325" t="s">
        <v>3651</v>
      </c>
      <c r="C1597" s="325" t="s">
        <v>3650</v>
      </c>
      <c r="D1597" s="325" t="s">
        <v>5184</v>
      </c>
      <c r="E1597" s="325">
        <v>155.0</v>
      </c>
      <c r="F1597" s="325">
        <v>650.0</v>
      </c>
      <c r="G1597" s="325">
        <v>23.4</v>
      </c>
      <c r="H1597" s="325">
        <v>7.3</v>
      </c>
      <c r="I1597" s="325"/>
      <c r="J1597" s="325"/>
      <c r="K1597" s="325">
        <v>5.1</v>
      </c>
      <c r="L1597" s="325">
        <v>20.4</v>
      </c>
      <c r="M1597" s="325">
        <v>16.8</v>
      </c>
      <c r="N1597" s="325">
        <v>1.5</v>
      </c>
      <c r="O1597" s="325">
        <v>0.6</v>
      </c>
      <c r="P1597" s="325">
        <v>18.0</v>
      </c>
      <c r="Q1597" s="325">
        <v>65.0</v>
      </c>
      <c r="R1597" s="325">
        <v>0.46</v>
      </c>
      <c r="S1597" s="325">
        <v>0.9</v>
      </c>
      <c r="T1597" s="325"/>
      <c r="U1597" s="325">
        <v>146.0</v>
      </c>
      <c r="V1597" s="325">
        <v>0.06</v>
      </c>
      <c r="W1597" s="325">
        <v>0.05</v>
      </c>
      <c r="X1597" s="325">
        <v>0.73</v>
      </c>
      <c r="Y1597" s="325">
        <v>2.93</v>
      </c>
      <c r="Z1597" s="325">
        <v>0.0</v>
      </c>
      <c r="AA1597" s="325">
        <v>236.0</v>
      </c>
      <c r="AB1597" s="325">
        <v>8.0</v>
      </c>
    </row>
    <row r="1598" ht="15.75" customHeight="1">
      <c r="A1598" s="325">
        <v>1596.0</v>
      </c>
      <c r="B1598" s="325" t="s">
        <v>4184</v>
      </c>
      <c r="C1598" s="325" t="s">
        <v>3650</v>
      </c>
      <c r="D1598" s="325" t="s">
        <v>5184</v>
      </c>
      <c r="E1598" s="325">
        <v>156.0</v>
      </c>
      <c r="F1598" s="325">
        <v>652.0</v>
      </c>
      <c r="G1598" s="325">
        <v>44.9</v>
      </c>
      <c r="H1598" s="325">
        <v>6.4</v>
      </c>
      <c r="I1598" s="325"/>
      <c r="J1598" s="325"/>
      <c r="K1598" s="325">
        <v>4.6</v>
      </c>
      <c r="L1598" s="325">
        <v>21.9</v>
      </c>
      <c r="M1598" s="325">
        <v>21.2</v>
      </c>
      <c r="N1598" s="325">
        <v>0.7</v>
      </c>
      <c r="O1598" s="325">
        <v>0.9</v>
      </c>
      <c r="P1598" s="325">
        <v>15.0</v>
      </c>
      <c r="Q1598" s="325">
        <v>81.0</v>
      </c>
      <c r="R1598" s="325">
        <v>0.52</v>
      </c>
      <c r="S1598" s="325">
        <v>0.94</v>
      </c>
      <c r="T1598" s="325"/>
      <c r="U1598" s="325">
        <v>4.0</v>
      </c>
      <c r="V1598" s="325">
        <v>0.06</v>
      </c>
      <c r="W1598" s="325">
        <v>0.05</v>
      </c>
      <c r="X1598" s="325">
        <v>1.55</v>
      </c>
      <c r="Y1598" s="325">
        <v>4.02</v>
      </c>
      <c r="Z1598" s="325">
        <v>0.0</v>
      </c>
      <c r="AA1598" s="325">
        <v>74.0</v>
      </c>
      <c r="AB1598" s="325">
        <v>3.0</v>
      </c>
    </row>
    <row r="1599" ht="15.75" customHeight="1">
      <c r="A1599" s="325">
        <v>1597.0</v>
      </c>
      <c r="B1599" s="325" t="s">
        <v>4496</v>
      </c>
      <c r="C1599" s="325" t="s">
        <v>3650</v>
      </c>
      <c r="D1599" s="325" t="s">
        <v>5184</v>
      </c>
      <c r="E1599" s="325">
        <v>144.0</v>
      </c>
      <c r="F1599" s="325">
        <v>604.0</v>
      </c>
      <c r="G1599" s="325">
        <v>45.2</v>
      </c>
      <c r="H1599" s="325">
        <v>6.1</v>
      </c>
      <c r="I1599" s="325"/>
      <c r="J1599" s="325"/>
      <c r="K1599" s="325">
        <v>2.5</v>
      </c>
      <c r="L1599" s="325">
        <v>23.8</v>
      </c>
      <c r="M1599" s="325">
        <v>23.0</v>
      </c>
      <c r="N1599" s="325">
        <v>0.8</v>
      </c>
      <c r="O1599" s="325">
        <v>0.7</v>
      </c>
      <c r="P1599" s="325">
        <v>18.0</v>
      </c>
      <c r="Q1599" s="325">
        <v>78.0</v>
      </c>
      <c r="R1599" s="325">
        <v>0.48</v>
      </c>
      <c r="S1599" s="325">
        <v>0.56</v>
      </c>
      <c r="T1599" s="325"/>
      <c r="U1599" s="325">
        <v>4.0</v>
      </c>
      <c r="V1599" s="325">
        <v>0.07</v>
      </c>
      <c r="W1599" s="325">
        <v>0.06</v>
      </c>
      <c r="X1599" s="325">
        <v>1.29</v>
      </c>
      <c r="Y1599" s="325">
        <v>6.26</v>
      </c>
      <c r="Z1599" s="325">
        <v>0.0</v>
      </c>
      <c r="AA1599" s="325">
        <v>100.0</v>
      </c>
      <c r="AB1599" s="325">
        <v>0.0</v>
      </c>
    </row>
    <row r="1600" ht="15.75" customHeight="1">
      <c r="A1600" s="325">
        <v>1598.0</v>
      </c>
      <c r="B1600" s="325" t="s">
        <v>4764</v>
      </c>
      <c r="C1600" s="325" t="s">
        <v>3650</v>
      </c>
      <c r="D1600" s="325" t="s">
        <v>5184</v>
      </c>
      <c r="E1600" s="325">
        <v>135.0</v>
      </c>
      <c r="F1600" s="325">
        <v>563.0</v>
      </c>
      <c r="G1600" s="325">
        <v>48.5</v>
      </c>
      <c r="H1600" s="325">
        <v>7.1</v>
      </c>
      <c r="I1600" s="325"/>
      <c r="J1600" s="325"/>
      <c r="K1600" s="325">
        <v>2.3</v>
      </c>
      <c r="L1600" s="325">
        <v>20.7</v>
      </c>
      <c r="M1600" s="325">
        <v>17.5</v>
      </c>
      <c r="N1600" s="325">
        <v>0.3</v>
      </c>
      <c r="O1600" s="325">
        <v>0.7</v>
      </c>
      <c r="P1600" s="325">
        <v>33.0</v>
      </c>
      <c r="Q1600" s="325">
        <v>80.0</v>
      </c>
      <c r="R1600" s="325">
        <v>0.34</v>
      </c>
      <c r="S1600" s="325">
        <v>0.51</v>
      </c>
      <c r="T1600" s="325"/>
      <c r="U1600" s="325">
        <v>1.0</v>
      </c>
      <c r="V1600" s="325">
        <v>0.03</v>
      </c>
      <c r="W1600" s="325">
        <v>0.03</v>
      </c>
      <c r="X1600" s="325">
        <v>0.92</v>
      </c>
      <c r="Y1600" s="325">
        <v>6.59</v>
      </c>
      <c r="Z1600" s="325">
        <v>0.0</v>
      </c>
      <c r="AA1600" s="325">
        <v>168.0</v>
      </c>
      <c r="AB1600" s="325">
        <v>0.0</v>
      </c>
    </row>
    <row r="1601" ht="15.75" customHeight="1">
      <c r="A1601" s="325">
        <v>1599.0</v>
      </c>
      <c r="B1601" s="325" t="s">
        <v>3653</v>
      </c>
      <c r="C1601" s="325" t="s">
        <v>3652</v>
      </c>
      <c r="D1601" s="325" t="s">
        <v>5184</v>
      </c>
      <c r="E1601" s="325">
        <v>155.0</v>
      </c>
      <c r="F1601" s="325">
        <v>650.0</v>
      </c>
      <c r="G1601" s="325">
        <v>35.5</v>
      </c>
      <c r="H1601" s="325">
        <v>7.6</v>
      </c>
      <c r="I1601" s="325"/>
      <c r="J1601" s="325"/>
      <c r="K1601" s="325">
        <v>2.6</v>
      </c>
      <c r="L1601" s="325">
        <v>24.7</v>
      </c>
      <c r="M1601" s="325">
        <v>24.5</v>
      </c>
      <c r="N1601" s="325">
        <v>0.2</v>
      </c>
      <c r="O1601" s="325">
        <v>0.5</v>
      </c>
      <c r="P1601" s="325">
        <v>12.0</v>
      </c>
      <c r="Q1601" s="325">
        <v>104.0</v>
      </c>
      <c r="R1601" s="325">
        <v>0.47</v>
      </c>
      <c r="S1601" s="325">
        <v>1.36</v>
      </c>
      <c r="T1601" s="325"/>
      <c r="U1601" s="325">
        <v>2.0</v>
      </c>
      <c r="V1601" s="325">
        <v>0.05</v>
      </c>
      <c r="W1601" s="325">
        <v>0.06</v>
      </c>
      <c r="X1601" s="325">
        <v>1.92</v>
      </c>
      <c r="Y1601" s="325">
        <v>8.69</v>
      </c>
      <c r="Z1601" s="325">
        <v>0.0</v>
      </c>
      <c r="AA1601" s="325">
        <v>52.0</v>
      </c>
      <c r="AB1601" s="325">
        <v>0.0</v>
      </c>
    </row>
    <row r="1602" ht="15.75" customHeight="1">
      <c r="A1602" s="325">
        <v>1600.0</v>
      </c>
      <c r="B1602" s="325" t="s">
        <v>3655</v>
      </c>
      <c r="C1602" s="325" t="s">
        <v>3654</v>
      </c>
      <c r="D1602" s="325" t="s">
        <v>5184</v>
      </c>
      <c r="E1602" s="325">
        <v>179.0</v>
      </c>
      <c r="F1602" s="325">
        <v>749.0</v>
      </c>
      <c r="G1602" s="325">
        <v>24.1</v>
      </c>
      <c r="H1602" s="325">
        <v>10.3</v>
      </c>
      <c r="I1602" s="325"/>
      <c r="J1602" s="325"/>
      <c r="K1602" s="325">
        <v>4.2</v>
      </c>
      <c r="L1602" s="325">
        <v>25.0</v>
      </c>
      <c r="M1602" s="325">
        <v>21.2</v>
      </c>
      <c r="N1602" s="325">
        <v>3.8</v>
      </c>
      <c r="O1602" s="325">
        <v>1.1</v>
      </c>
      <c r="P1602" s="325">
        <v>40.0</v>
      </c>
      <c r="Q1602" s="325">
        <v>139.0</v>
      </c>
      <c r="R1602" s="325">
        <v>0.75</v>
      </c>
      <c r="S1602" s="325">
        <v>2.18</v>
      </c>
      <c r="T1602" s="325"/>
      <c r="U1602" s="325">
        <v>3.0</v>
      </c>
      <c r="V1602" s="325">
        <v>0.06</v>
      </c>
      <c r="W1602" s="325">
        <v>0.06</v>
      </c>
      <c r="X1602" s="325">
        <v>1.64</v>
      </c>
      <c r="Y1602" s="325">
        <v>2.87</v>
      </c>
      <c r="Z1602" s="325">
        <v>0.0</v>
      </c>
      <c r="AA1602" s="325">
        <v>244.0</v>
      </c>
      <c r="AB1602" s="325">
        <v>0.0</v>
      </c>
    </row>
    <row r="1603" ht="15.75" customHeight="1">
      <c r="A1603" s="325">
        <v>1601.0</v>
      </c>
      <c r="B1603" s="325" t="s">
        <v>4185</v>
      </c>
      <c r="C1603" s="325" t="s">
        <v>3654</v>
      </c>
      <c r="D1603" s="325" t="s">
        <v>5184</v>
      </c>
      <c r="E1603" s="325">
        <v>206.0</v>
      </c>
      <c r="F1603" s="325">
        <v>861.0</v>
      </c>
      <c r="G1603" s="325">
        <v>15.2</v>
      </c>
      <c r="H1603" s="325">
        <v>8.1</v>
      </c>
      <c r="I1603" s="325"/>
      <c r="J1603" s="325"/>
      <c r="K1603" s="325">
        <v>6.3</v>
      </c>
      <c r="L1603" s="325">
        <v>29.0</v>
      </c>
      <c r="M1603" s="325">
        <v>25.1</v>
      </c>
      <c r="N1603" s="325">
        <v>3.9</v>
      </c>
      <c r="O1603" s="325">
        <v>1.0</v>
      </c>
      <c r="P1603" s="325">
        <v>28.0</v>
      </c>
      <c r="Q1603" s="325">
        <v>103.0</v>
      </c>
      <c r="R1603" s="325">
        <v>0.8</v>
      </c>
      <c r="S1603" s="325">
        <v>1.43</v>
      </c>
      <c r="T1603" s="325"/>
      <c r="U1603" s="325">
        <v>0.0</v>
      </c>
      <c r="V1603" s="325">
        <v>0.08</v>
      </c>
      <c r="W1603" s="325">
        <v>0.04</v>
      </c>
      <c r="X1603" s="325">
        <v>1.45</v>
      </c>
      <c r="Y1603" s="325">
        <v>1.82</v>
      </c>
      <c r="Z1603" s="325">
        <v>1.0</v>
      </c>
      <c r="AA1603" s="325">
        <v>590.0</v>
      </c>
      <c r="AB1603" s="325">
        <v>0.0</v>
      </c>
    </row>
    <row r="1604" ht="15.75" customHeight="1">
      <c r="A1604" s="325">
        <v>1602.0</v>
      </c>
      <c r="B1604" s="325" t="s">
        <v>4497</v>
      </c>
      <c r="C1604" s="325" t="s">
        <v>3654</v>
      </c>
      <c r="D1604" s="325" t="s">
        <v>5184</v>
      </c>
      <c r="E1604" s="325">
        <v>160.0</v>
      </c>
      <c r="F1604" s="325">
        <v>668.0</v>
      </c>
      <c r="G1604" s="325">
        <v>18.0</v>
      </c>
      <c r="H1604" s="325">
        <v>4.9</v>
      </c>
      <c r="I1604" s="325"/>
      <c r="J1604" s="325"/>
      <c r="K1604" s="325">
        <v>5.1</v>
      </c>
      <c r="L1604" s="325">
        <v>23.5</v>
      </c>
      <c r="M1604" s="325">
        <v>21.6</v>
      </c>
      <c r="N1604" s="325">
        <v>1.8</v>
      </c>
      <c r="O1604" s="325">
        <v>0.6</v>
      </c>
      <c r="P1604" s="325">
        <v>15.0</v>
      </c>
      <c r="Q1604" s="325">
        <v>79.0</v>
      </c>
      <c r="R1604" s="325">
        <v>0.59</v>
      </c>
      <c r="S1604" s="325">
        <v>0.86</v>
      </c>
      <c r="T1604" s="325"/>
      <c r="U1604" s="325">
        <v>1.0</v>
      </c>
      <c r="V1604" s="325">
        <v>0.05</v>
      </c>
      <c r="W1604" s="325">
        <v>0.03</v>
      </c>
      <c r="X1604" s="325">
        <v>0.97</v>
      </c>
      <c r="Y1604" s="325">
        <v>1.63</v>
      </c>
      <c r="Z1604" s="325">
        <v>0.0</v>
      </c>
      <c r="AA1604" s="325">
        <v>304.0</v>
      </c>
      <c r="AB1604" s="325">
        <v>0.0</v>
      </c>
    </row>
    <row r="1605" ht="15.75" customHeight="1">
      <c r="A1605" s="325">
        <v>1603.0</v>
      </c>
      <c r="B1605" s="325" t="s">
        <v>4765</v>
      </c>
      <c r="C1605" s="325" t="s">
        <v>3654</v>
      </c>
      <c r="D1605" s="325" t="s">
        <v>5184</v>
      </c>
      <c r="E1605" s="325">
        <v>160.0</v>
      </c>
      <c r="F1605" s="325">
        <v>668.0</v>
      </c>
      <c r="G1605" s="325">
        <v>25.7</v>
      </c>
      <c r="H1605" s="325">
        <v>7.4</v>
      </c>
      <c r="I1605" s="325"/>
      <c r="J1605" s="325"/>
      <c r="K1605" s="325">
        <v>5.0</v>
      </c>
      <c r="L1605" s="325">
        <v>21.3</v>
      </c>
      <c r="M1605" s="325">
        <v>18.5</v>
      </c>
      <c r="N1605" s="325">
        <v>2.8</v>
      </c>
      <c r="O1605" s="325">
        <v>1.0</v>
      </c>
      <c r="P1605" s="325">
        <v>21.0</v>
      </c>
      <c r="Q1605" s="325">
        <v>106.0</v>
      </c>
      <c r="R1605" s="325">
        <v>0.69</v>
      </c>
      <c r="S1605" s="325">
        <v>1.26</v>
      </c>
      <c r="T1605" s="325"/>
      <c r="U1605" s="325">
        <v>3.0</v>
      </c>
      <c r="V1605" s="325">
        <v>0.06</v>
      </c>
      <c r="W1605" s="325">
        <v>0.05</v>
      </c>
      <c r="X1605" s="325">
        <v>1.69</v>
      </c>
      <c r="Y1605" s="325">
        <v>2.37</v>
      </c>
      <c r="Z1605" s="325">
        <v>0.0</v>
      </c>
      <c r="AA1605" s="325">
        <v>178.0</v>
      </c>
      <c r="AB1605" s="325">
        <v>0.0</v>
      </c>
    </row>
    <row r="1606" ht="15.75" customHeight="1">
      <c r="A1606" s="325">
        <v>1604.0</v>
      </c>
      <c r="B1606" s="325" t="s">
        <v>3857</v>
      </c>
      <c r="C1606" s="325" t="s">
        <v>3856</v>
      </c>
      <c r="D1606" s="325" t="s">
        <v>5184</v>
      </c>
      <c r="E1606" s="325">
        <v>183.0</v>
      </c>
      <c r="F1606" s="325">
        <v>765.0</v>
      </c>
      <c r="G1606" s="325">
        <v>47.0</v>
      </c>
      <c r="H1606" s="325">
        <v>6.7</v>
      </c>
      <c r="I1606" s="325"/>
      <c r="J1606" s="325"/>
      <c r="K1606" s="325">
        <v>9.0</v>
      </c>
      <c r="L1606" s="325">
        <v>19.8</v>
      </c>
      <c r="M1606" s="325">
        <v>19.1</v>
      </c>
      <c r="N1606" s="325">
        <v>0.7</v>
      </c>
      <c r="O1606" s="325">
        <v>0.8</v>
      </c>
      <c r="P1606" s="325">
        <v>50.0</v>
      </c>
      <c r="Q1606" s="325">
        <v>95.0</v>
      </c>
      <c r="R1606" s="325">
        <v>0.55</v>
      </c>
      <c r="S1606" s="325">
        <v>0.31</v>
      </c>
      <c r="T1606" s="325"/>
      <c r="U1606" s="325">
        <v>82.0</v>
      </c>
      <c r="V1606" s="325">
        <v>0.04</v>
      </c>
      <c r="W1606" s="325">
        <v>0.17</v>
      </c>
      <c r="X1606" s="325">
        <v>1.61</v>
      </c>
      <c r="Y1606" s="325">
        <v>9.06</v>
      </c>
      <c r="Z1606" s="325">
        <v>0.0</v>
      </c>
      <c r="AA1606" s="325">
        <v>222.0</v>
      </c>
      <c r="AB1606" s="325">
        <v>0.0</v>
      </c>
    </row>
    <row r="1607" ht="15.75" customHeight="1">
      <c r="A1607" s="325">
        <v>1605.0</v>
      </c>
      <c r="B1607" s="325" t="s">
        <v>4187</v>
      </c>
      <c r="C1607" s="325" t="s">
        <v>4186</v>
      </c>
      <c r="D1607" s="325" t="s">
        <v>5184</v>
      </c>
      <c r="E1607" s="325">
        <v>178.0</v>
      </c>
      <c r="F1607" s="325">
        <v>743.0</v>
      </c>
      <c r="G1607" s="325">
        <v>33.1</v>
      </c>
      <c r="H1607" s="325">
        <v>6.1</v>
      </c>
      <c r="I1607" s="325"/>
      <c r="J1607" s="325"/>
      <c r="K1607" s="325">
        <v>5.0</v>
      </c>
      <c r="L1607" s="325">
        <v>27.2</v>
      </c>
      <c r="M1607" s="325">
        <v>26.8</v>
      </c>
      <c r="N1607" s="325">
        <v>0.4</v>
      </c>
      <c r="O1607" s="325">
        <v>1.9</v>
      </c>
      <c r="P1607" s="325">
        <v>18.0</v>
      </c>
      <c r="Q1607" s="325">
        <v>52.0</v>
      </c>
      <c r="R1607" s="325">
        <v>0.49</v>
      </c>
      <c r="S1607" s="325">
        <v>0.78</v>
      </c>
      <c r="T1607" s="325"/>
      <c r="U1607" s="325">
        <v>5.0</v>
      </c>
      <c r="V1607" s="325">
        <v>0.05</v>
      </c>
      <c r="W1607" s="325">
        <v>0.04</v>
      </c>
      <c r="X1607" s="325">
        <v>0.91</v>
      </c>
      <c r="Y1607" s="325">
        <v>2.29</v>
      </c>
      <c r="Z1607" s="325">
        <v>0.0</v>
      </c>
      <c r="AA1607" s="325">
        <v>321.0</v>
      </c>
      <c r="AB1607" s="325">
        <v>0.0</v>
      </c>
    </row>
    <row r="1608" ht="15.75" customHeight="1">
      <c r="A1608" s="325">
        <v>1606.0</v>
      </c>
      <c r="B1608" s="325" t="s">
        <v>4189</v>
      </c>
      <c r="C1608" s="325" t="s">
        <v>4188</v>
      </c>
      <c r="D1608" s="325" t="s">
        <v>5184</v>
      </c>
      <c r="E1608" s="325">
        <v>170.0</v>
      </c>
      <c r="F1608" s="325">
        <v>709.0</v>
      </c>
      <c r="G1608" s="325">
        <v>65.2</v>
      </c>
      <c r="H1608" s="325">
        <v>4.0</v>
      </c>
      <c r="I1608" s="325"/>
      <c r="J1608" s="325"/>
      <c r="K1608" s="325">
        <v>11.2</v>
      </c>
      <c r="L1608" s="325">
        <v>13.9</v>
      </c>
      <c r="M1608" s="325">
        <v>1.3</v>
      </c>
      <c r="N1608" s="325">
        <v>0.1</v>
      </c>
      <c r="O1608" s="325">
        <v>0.8</v>
      </c>
      <c r="P1608" s="325">
        <v>26.0</v>
      </c>
      <c r="Q1608" s="325">
        <v>63.0</v>
      </c>
      <c r="R1608" s="325">
        <v>0.37</v>
      </c>
      <c r="S1608" s="325">
        <v>0.59</v>
      </c>
      <c r="T1608" s="325"/>
      <c r="U1608" s="325">
        <v>3.0</v>
      </c>
      <c r="V1608" s="325">
        <v>0.01</v>
      </c>
      <c r="W1608" s="325">
        <v>0.03</v>
      </c>
      <c r="X1608" s="325">
        <v>0.92</v>
      </c>
      <c r="Y1608" s="325">
        <v>4.38</v>
      </c>
      <c r="Z1608" s="325">
        <v>0.0</v>
      </c>
      <c r="AA1608" s="325">
        <v>485.0</v>
      </c>
      <c r="AB1608" s="325">
        <v>0.0</v>
      </c>
    </row>
    <row r="1609" ht="15.75" customHeight="1">
      <c r="A1609" s="325">
        <v>1607.0</v>
      </c>
      <c r="B1609" s="325" t="s">
        <v>4766</v>
      </c>
      <c r="C1609" s="325" t="s">
        <v>4188</v>
      </c>
      <c r="D1609" s="325" t="s">
        <v>5184</v>
      </c>
      <c r="E1609" s="325">
        <v>219.0</v>
      </c>
      <c r="F1609" s="325">
        <v>916.0</v>
      </c>
      <c r="G1609" s="325">
        <v>48.1</v>
      </c>
      <c r="H1609" s="325">
        <v>4.7</v>
      </c>
      <c r="I1609" s="325"/>
      <c r="J1609" s="325"/>
      <c r="K1609" s="325">
        <v>6.9</v>
      </c>
      <c r="L1609" s="325">
        <v>34.5</v>
      </c>
      <c r="M1609" s="325">
        <v>26.3</v>
      </c>
      <c r="N1609" s="325">
        <v>0.4</v>
      </c>
      <c r="O1609" s="325">
        <v>0.8</v>
      </c>
      <c r="P1609" s="325">
        <v>26.0</v>
      </c>
      <c r="Q1609" s="325">
        <v>78.0</v>
      </c>
      <c r="R1609" s="325">
        <v>0.75</v>
      </c>
      <c r="S1609" s="325">
        <v>0.76</v>
      </c>
      <c r="T1609" s="325"/>
      <c r="U1609" s="325">
        <v>3.0</v>
      </c>
      <c r="V1609" s="325">
        <v>0.05</v>
      </c>
      <c r="W1609" s="325">
        <v>0.03</v>
      </c>
      <c r="X1609" s="325">
        <v>1.66</v>
      </c>
      <c r="Y1609" s="325">
        <v>3.91</v>
      </c>
      <c r="Z1609" s="325">
        <v>0.0</v>
      </c>
      <c r="AA1609" s="325">
        <v>190.0</v>
      </c>
      <c r="AB1609" s="325">
        <v>0.0</v>
      </c>
    </row>
    <row r="1610" ht="15.75" customHeight="1">
      <c r="A1610" s="325">
        <v>1608.0</v>
      </c>
      <c r="B1610" s="325" t="s">
        <v>4499</v>
      </c>
      <c r="C1610" s="325" t="s">
        <v>4498</v>
      </c>
      <c r="D1610" s="325" t="s">
        <v>5184</v>
      </c>
      <c r="E1610" s="325">
        <v>375.0</v>
      </c>
      <c r="F1610" s="325">
        <v>1567.0</v>
      </c>
      <c r="G1610" s="325">
        <v>45.6</v>
      </c>
      <c r="H1610" s="325">
        <v>13.1</v>
      </c>
      <c r="I1610" s="325"/>
      <c r="J1610" s="325"/>
      <c r="K1610" s="325">
        <v>32.1</v>
      </c>
      <c r="L1610" s="325">
        <v>9.1</v>
      </c>
      <c r="M1610" s="325">
        <v>8.2</v>
      </c>
      <c r="N1610" s="325">
        <v>0.3</v>
      </c>
      <c r="O1610" s="325">
        <v>0.6</v>
      </c>
      <c r="P1610" s="325">
        <v>14.0</v>
      </c>
      <c r="Q1610" s="325">
        <v>110.0</v>
      </c>
      <c r="R1610" s="325">
        <v>0.94</v>
      </c>
      <c r="S1610" s="325">
        <v>1.6</v>
      </c>
      <c r="T1610" s="325"/>
      <c r="U1610" s="325">
        <v>9.0</v>
      </c>
      <c r="V1610" s="325">
        <v>0.1</v>
      </c>
      <c r="W1610" s="325">
        <v>0.13</v>
      </c>
      <c r="X1610" s="325">
        <v>5.16</v>
      </c>
      <c r="Y1610" s="325">
        <v>1.85</v>
      </c>
      <c r="Z1610" s="325">
        <v>0.0</v>
      </c>
      <c r="AA1610" s="325">
        <v>27.0</v>
      </c>
      <c r="AB1610" s="325">
        <v>22.0</v>
      </c>
    </row>
    <row r="1611" ht="15.75" customHeight="1">
      <c r="A1611" s="325">
        <v>1609.0</v>
      </c>
      <c r="B1611" s="325" t="s">
        <v>3859</v>
      </c>
      <c r="C1611" s="325" t="s">
        <v>3858</v>
      </c>
      <c r="D1611" s="325" t="s">
        <v>5184</v>
      </c>
      <c r="E1611" s="325">
        <v>118.0</v>
      </c>
      <c r="F1611" s="325">
        <v>492.0</v>
      </c>
      <c r="G1611" s="325">
        <v>35.8</v>
      </c>
      <c r="H1611" s="325">
        <v>4.9</v>
      </c>
      <c r="I1611" s="325"/>
      <c r="J1611" s="325"/>
      <c r="K1611" s="325">
        <v>1.6</v>
      </c>
      <c r="L1611" s="325">
        <v>20.5</v>
      </c>
      <c r="M1611" s="325">
        <v>19.8</v>
      </c>
      <c r="N1611" s="325">
        <v>0.8</v>
      </c>
      <c r="O1611" s="325">
        <v>0.6</v>
      </c>
      <c r="P1611" s="325">
        <v>7.0</v>
      </c>
      <c r="Q1611" s="325">
        <v>66.0</v>
      </c>
      <c r="R1611" s="325">
        <v>0.93</v>
      </c>
      <c r="S1611" s="325">
        <v>0.82</v>
      </c>
      <c r="T1611" s="325"/>
      <c r="U1611" s="325">
        <v>1.0</v>
      </c>
      <c r="V1611" s="325">
        <v>0.05</v>
      </c>
      <c r="W1611" s="325">
        <v>0.05</v>
      </c>
      <c r="X1611" s="325">
        <v>1.78</v>
      </c>
      <c r="Y1611" s="325">
        <v>4.31</v>
      </c>
      <c r="Z1611" s="325">
        <v>0.0</v>
      </c>
      <c r="AA1611" s="325">
        <v>410.0</v>
      </c>
      <c r="AB1611" s="325">
        <v>0.0</v>
      </c>
    </row>
    <row r="1612" ht="15.75" customHeight="1">
      <c r="A1612" s="325">
        <v>1610.0</v>
      </c>
      <c r="B1612" s="325" t="s">
        <v>4191</v>
      </c>
      <c r="C1612" s="325" t="s">
        <v>4190</v>
      </c>
      <c r="D1612" s="325" t="s">
        <v>5184</v>
      </c>
      <c r="E1612" s="325">
        <v>203.0</v>
      </c>
      <c r="F1612" s="325">
        <v>848.0</v>
      </c>
      <c r="G1612" s="325">
        <v>53.1</v>
      </c>
      <c r="H1612" s="325">
        <v>7.7</v>
      </c>
      <c r="I1612" s="325"/>
      <c r="J1612" s="325"/>
      <c r="K1612" s="325">
        <v>7.3</v>
      </c>
      <c r="L1612" s="325">
        <v>27.7</v>
      </c>
      <c r="M1612" s="325">
        <v>26.3</v>
      </c>
      <c r="N1612" s="325">
        <v>1.1</v>
      </c>
      <c r="O1612" s="325">
        <v>0.9</v>
      </c>
      <c r="P1612" s="325">
        <v>82.0</v>
      </c>
      <c r="Q1612" s="325">
        <v>95.0</v>
      </c>
      <c r="R1612" s="325">
        <v>0.48</v>
      </c>
      <c r="S1612" s="325">
        <v>1.94</v>
      </c>
      <c r="T1612" s="325"/>
      <c r="U1612" s="325">
        <v>38.0</v>
      </c>
      <c r="V1612" s="325">
        <v>0.17</v>
      </c>
      <c r="W1612" s="325">
        <v>0.17</v>
      </c>
      <c r="X1612" s="325">
        <v>1.9</v>
      </c>
      <c r="Y1612" s="325">
        <v>15.82</v>
      </c>
      <c r="Z1612" s="325">
        <v>0.0</v>
      </c>
      <c r="AA1612" s="325">
        <v>1262.0</v>
      </c>
      <c r="AB1612" s="325">
        <v>0.0</v>
      </c>
    </row>
    <row r="1613" ht="15.75" customHeight="1">
      <c r="A1613" s="325">
        <v>1611.0</v>
      </c>
      <c r="B1613" s="325" t="s">
        <v>3657</v>
      </c>
      <c r="C1613" s="325" t="s">
        <v>3656</v>
      </c>
      <c r="D1613" s="325" t="s">
        <v>5184</v>
      </c>
      <c r="E1613" s="325">
        <v>185.0</v>
      </c>
      <c r="F1613" s="325">
        <v>774.0</v>
      </c>
      <c r="G1613" s="325">
        <v>62.4</v>
      </c>
      <c r="H1613" s="325">
        <v>9.4</v>
      </c>
      <c r="I1613" s="325"/>
      <c r="J1613" s="325"/>
      <c r="K1613" s="325">
        <v>10.8</v>
      </c>
      <c r="L1613" s="325">
        <v>12.7</v>
      </c>
      <c r="M1613" s="325">
        <v>11.0</v>
      </c>
      <c r="N1613" s="325">
        <v>1.7</v>
      </c>
      <c r="O1613" s="325">
        <v>1.0</v>
      </c>
      <c r="P1613" s="325">
        <v>14.0</v>
      </c>
      <c r="Q1613" s="325">
        <v>94.0</v>
      </c>
      <c r="R1613" s="325">
        <v>0.77</v>
      </c>
      <c r="S1613" s="325">
        <v>0.95</v>
      </c>
      <c r="T1613" s="325"/>
      <c r="U1613" s="325">
        <v>34.0</v>
      </c>
      <c r="V1613" s="325">
        <v>0.07</v>
      </c>
      <c r="W1613" s="325">
        <v>0.13</v>
      </c>
      <c r="X1613" s="325">
        <v>3.99</v>
      </c>
      <c r="Y1613" s="325">
        <v>7.53</v>
      </c>
      <c r="Z1613" s="325">
        <v>0.0</v>
      </c>
      <c r="AA1613" s="325">
        <v>400.0</v>
      </c>
      <c r="AB1613" s="325">
        <v>2.0</v>
      </c>
    </row>
    <row r="1614" ht="15.75" customHeight="1">
      <c r="A1614" s="325">
        <v>1612.0</v>
      </c>
      <c r="B1614" s="325" t="s">
        <v>3860</v>
      </c>
      <c r="C1614" s="325" t="s">
        <v>3656</v>
      </c>
      <c r="D1614" s="325" t="s">
        <v>5184</v>
      </c>
      <c r="E1614" s="325">
        <v>114.0</v>
      </c>
      <c r="F1614" s="325">
        <v>476.0</v>
      </c>
      <c r="G1614" s="325">
        <v>69.5</v>
      </c>
      <c r="H1614" s="325">
        <v>5.3</v>
      </c>
      <c r="I1614" s="325"/>
      <c r="J1614" s="325"/>
      <c r="K1614" s="325">
        <v>2.8</v>
      </c>
      <c r="L1614" s="325">
        <v>18.2</v>
      </c>
      <c r="M1614" s="325">
        <v>16.3</v>
      </c>
      <c r="N1614" s="325">
        <v>1.8</v>
      </c>
      <c r="O1614" s="325">
        <v>1.0</v>
      </c>
      <c r="P1614" s="325">
        <v>10.0</v>
      </c>
      <c r="Q1614" s="325">
        <v>63.0</v>
      </c>
      <c r="R1614" s="325">
        <v>0.48</v>
      </c>
      <c r="S1614" s="325">
        <v>0.66</v>
      </c>
      <c r="T1614" s="325"/>
      <c r="U1614" s="325">
        <v>3.0</v>
      </c>
      <c r="V1614" s="325">
        <v>0.08</v>
      </c>
      <c r="W1614" s="325">
        <v>0.09</v>
      </c>
      <c r="X1614" s="325">
        <v>2.59</v>
      </c>
      <c r="Y1614" s="325">
        <v>10.6</v>
      </c>
      <c r="Z1614" s="325">
        <v>0.0</v>
      </c>
      <c r="AA1614" s="325">
        <v>1251.0</v>
      </c>
      <c r="AB1614" s="325">
        <v>0.0</v>
      </c>
    </row>
    <row r="1615" ht="15.75" customHeight="1">
      <c r="A1615" s="325">
        <v>1613.0</v>
      </c>
      <c r="B1615" s="325" t="s">
        <v>4192</v>
      </c>
      <c r="C1615" s="325" t="s">
        <v>3656</v>
      </c>
      <c r="D1615" s="325" t="s">
        <v>5184</v>
      </c>
      <c r="E1615" s="325">
        <v>181.0</v>
      </c>
      <c r="F1615" s="325">
        <v>758.0</v>
      </c>
      <c r="G1615" s="325">
        <v>62.7</v>
      </c>
      <c r="H1615" s="325">
        <v>7.4</v>
      </c>
      <c r="I1615" s="325"/>
      <c r="J1615" s="325"/>
      <c r="K1615" s="325">
        <v>10.9</v>
      </c>
      <c r="L1615" s="325">
        <v>13.8</v>
      </c>
      <c r="M1615" s="325">
        <v>10.8</v>
      </c>
      <c r="N1615" s="325">
        <v>1.4</v>
      </c>
      <c r="O1615" s="325">
        <v>0.9</v>
      </c>
      <c r="P1615" s="325">
        <v>18.0</v>
      </c>
      <c r="Q1615" s="325">
        <v>79.0</v>
      </c>
      <c r="R1615" s="325">
        <v>0.64</v>
      </c>
      <c r="S1615" s="325">
        <v>0.8</v>
      </c>
      <c r="T1615" s="325"/>
      <c r="U1615" s="325">
        <v>29.0</v>
      </c>
      <c r="V1615" s="325">
        <v>0.07</v>
      </c>
      <c r="W1615" s="325">
        <v>0.1</v>
      </c>
      <c r="X1615" s="325">
        <v>3.11</v>
      </c>
      <c r="Y1615" s="325">
        <v>8.57</v>
      </c>
      <c r="Z1615" s="325">
        <v>0.0</v>
      </c>
      <c r="AA1615" s="325">
        <v>448.0</v>
      </c>
      <c r="AB1615" s="325">
        <v>3.0</v>
      </c>
    </row>
    <row r="1616" ht="15.75" customHeight="1">
      <c r="A1616" s="325">
        <v>1614.0</v>
      </c>
      <c r="B1616" s="325" t="s">
        <v>4500</v>
      </c>
      <c r="C1616" s="325" t="s">
        <v>3656</v>
      </c>
      <c r="D1616" s="325" t="s">
        <v>5184</v>
      </c>
      <c r="E1616" s="325">
        <v>173.0</v>
      </c>
      <c r="F1616" s="325">
        <v>725.0</v>
      </c>
      <c r="G1616" s="325">
        <v>62.4</v>
      </c>
      <c r="H1616" s="325">
        <v>9.4</v>
      </c>
      <c r="I1616" s="325"/>
      <c r="J1616" s="325"/>
      <c r="K1616" s="325">
        <v>8.8</v>
      </c>
      <c r="L1616" s="325">
        <v>14.1</v>
      </c>
      <c r="M1616" s="325">
        <v>12.6</v>
      </c>
      <c r="N1616" s="325">
        <v>1.5</v>
      </c>
      <c r="O1616" s="325">
        <v>0.9</v>
      </c>
      <c r="P1616" s="325">
        <v>11.0</v>
      </c>
      <c r="Q1616" s="325">
        <v>95.0</v>
      </c>
      <c r="R1616" s="325">
        <v>0.79</v>
      </c>
      <c r="S1616" s="325">
        <v>0.9</v>
      </c>
      <c r="T1616" s="325"/>
      <c r="U1616" s="325">
        <v>26.0</v>
      </c>
      <c r="V1616" s="325">
        <v>0.07</v>
      </c>
      <c r="W1616" s="325">
        <v>0.12</v>
      </c>
      <c r="X1616" s="325">
        <v>3.99</v>
      </c>
      <c r="Y1616" s="325">
        <v>7.46</v>
      </c>
      <c r="Z1616" s="325">
        <v>0.0</v>
      </c>
      <c r="AA1616" s="325">
        <v>284.0</v>
      </c>
      <c r="AB1616" s="325">
        <v>0.0</v>
      </c>
    </row>
    <row r="1617" ht="15.75" customHeight="1">
      <c r="A1617" s="325">
        <v>1615.0</v>
      </c>
      <c r="B1617" s="325" t="s">
        <v>4767</v>
      </c>
      <c r="C1617" s="325" t="s">
        <v>3656</v>
      </c>
      <c r="D1617" s="325" t="s">
        <v>5184</v>
      </c>
      <c r="E1617" s="325">
        <v>230.0</v>
      </c>
      <c r="F1617" s="325">
        <v>963.0</v>
      </c>
      <c r="G1617" s="325">
        <v>44.8</v>
      </c>
      <c r="H1617" s="325">
        <v>8.8</v>
      </c>
      <c r="I1617" s="325"/>
      <c r="J1617" s="325"/>
      <c r="K1617" s="325">
        <v>15.2</v>
      </c>
      <c r="L1617" s="325">
        <v>14.5</v>
      </c>
      <c r="M1617" s="325">
        <v>13.8</v>
      </c>
      <c r="N1617" s="325">
        <v>0.8</v>
      </c>
      <c r="O1617" s="325">
        <v>0.7</v>
      </c>
      <c r="P1617" s="325">
        <v>11.0</v>
      </c>
      <c r="Q1617" s="325">
        <v>88.0</v>
      </c>
      <c r="R1617" s="325">
        <v>0.78</v>
      </c>
      <c r="S1617" s="325">
        <v>0.82</v>
      </c>
      <c r="T1617" s="325"/>
      <c r="U1617" s="325">
        <v>10.0</v>
      </c>
      <c r="V1617" s="325">
        <v>0.06</v>
      </c>
      <c r="W1617" s="325">
        <v>0.08</v>
      </c>
      <c r="X1617" s="325">
        <v>3.47</v>
      </c>
      <c r="Y1617" s="325">
        <v>4.28</v>
      </c>
      <c r="Z1617" s="325">
        <v>0.0</v>
      </c>
      <c r="AA1617" s="325">
        <v>743.0</v>
      </c>
      <c r="AB1617" s="325">
        <v>0.0</v>
      </c>
    </row>
    <row r="1618" ht="15.75" customHeight="1">
      <c r="A1618" s="325">
        <v>1616.0</v>
      </c>
      <c r="B1618" s="325" t="s">
        <v>3659</v>
      </c>
      <c r="C1618" s="325" t="s">
        <v>3658</v>
      </c>
      <c r="D1618" s="325" t="s">
        <v>5184</v>
      </c>
      <c r="E1618" s="325">
        <v>146.0</v>
      </c>
      <c r="F1618" s="325">
        <v>609.0</v>
      </c>
      <c r="G1618" s="325">
        <v>69.9</v>
      </c>
      <c r="H1618" s="325">
        <v>9.7</v>
      </c>
      <c r="I1618" s="325"/>
      <c r="J1618" s="325"/>
      <c r="K1618" s="325">
        <v>7.9</v>
      </c>
      <c r="L1618" s="325">
        <v>10.3</v>
      </c>
      <c r="M1618" s="325">
        <v>6.2</v>
      </c>
      <c r="N1618" s="325">
        <v>4.0</v>
      </c>
      <c r="O1618" s="325">
        <v>1.4</v>
      </c>
      <c r="P1618" s="325">
        <v>31.0</v>
      </c>
      <c r="Q1618" s="325">
        <v>113.0</v>
      </c>
      <c r="R1618" s="325">
        <v>0.86</v>
      </c>
      <c r="S1618" s="325">
        <v>1.56</v>
      </c>
      <c r="T1618" s="325"/>
      <c r="U1618" s="325">
        <v>193.0</v>
      </c>
      <c r="V1618" s="325">
        <v>0.11</v>
      </c>
      <c r="W1618" s="325">
        <v>0.37</v>
      </c>
      <c r="X1618" s="325">
        <v>4.12</v>
      </c>
      <c r="Y1618" s="325">
        <v>10.76</v>
      </c>
      <c r="Z1618" s="325">
        <v>0.0</v>
      </c>
      <c r="AA1618" s="325">
        <v>338.0</v>
      </c>
      <c r="AB1618" s="325">
        <v>11.0</v>
      </c>
    </row>
    <row r="1619" ht="15.75" customHeight="1">
      <c r="A1619" s="325">
        <v>1617.0</v>
      </c>
      <c r="B1619" s="325" t="s">
        <v>3661</v>
      </c>
      <c r="C1619" s="325" t="s">
        <v>3660</v>
      </c>
      <c r="D1619" s="325" t="s">
        <v>5184</v>
      </c>
      <c r="E1619" s="325">
        <v>137.0</v>
      </c>
      <c r="F1619" s="325">
        <v>571.0</v>
      </c>
      <c r="G1619" s="325">
        <v>46.1</v>
      </c>
      <c r="H1619" s="325">
        <v>8.7</v>
      </c>
      <c r="I1619" s="325"/>
      <c r="J1619" s="325"/>
      <c r="K1619" s="325">
        <v>1.5</v>
      </c>
      <c r="L1619" s="325">
        <v>21.1</v>
      </c>
      <c r="M1619" s="325">
        <v>20.8</v>
      </c>
      <c r="N1619" s="325">
        <v>0.4</v>
      </c>
      <c r="O1619" s="325">
        <v>0.7</v>
      </c>
      <c r="P1619" s="325">
        <v>14.0</v>
      </c>
      <c r="Q1619" s="325">
        <v>93.0</v>
      </c>
      <c r="R1619" s="325">
        <v>0.87</v>
      </c>
      <c r="S1619" s="325">
        <v>0.87</v>
      </c>
      <c r="T1619" s="325"/>
      <c r="U1619" s="325">
        <v>9.0</v>
      </c>
      <c r="V1619" s="325">
        <v>0.06</v>
      </c>
      <c r="W1619" s="325">
        <v>0.07</v>
      </c>
      <c r="X1619" s="325">
        <v>3.28</v>
      </c>
      <c r="Y1619" s="325">
        <v>4.01</v>
      </c>
      <c r="Z1619" s="325">
        <v>0.0</v>
      </c>
      <c r="AA1619" s="325">
        <v>111.0</v>
      </c>
      <c r="AB1619" s="325">
        <v>0.0</v>
      </c>
    </row>
    <row r="1620" ht="15.75" customHeight="1">
      <c r="A1620" s="325">
        <v>1618.0</v>
      </c>
      <c r="B1620" s="325" t="s">
        <v>4502</v>
      </c>
      <c r="C1620" s="325" t="s">
        <v>4501</v>
      </c>
      <c r="D1620" s="325" t="s">
        <v>5184</v>
      </c>
      <c r="E1620" s="325">
        <v>121.0</v>
      </c>
      <c r="F1620" s="325">
        <v>505.0</v>
      </c>
      <c r="G1620" s="325">
        <v>49.5</v>
      </c>
      <c r="H1620" s="325">
        <v>7.5</v>
      </c>
      <c r="I1620" s="325"/>
      <c r="J1620" s="325"/>
      <c r="K1620" s="325">
        <v>1.0</v>
      </c>
      <c r="L1620" s="325">
        <v>20.0</v>
      </c>
      <c r="M1620" s="325">
        <v>13.2</v>
      </c>
      <c r="N1620" s="325">
        <v>0.1</v>
      </c>
      <c r="O1620" s="325">
        <v>0.7</v>
      </c>
      <c r="P1620" s="325">
        <v>18.0</v>
      </c>
      <c r="Q1620" s="325">
        <v>81.0</v>
      </c>
      <c r="R1620" s="325">
        <v>0.74</v>
      </c>
      <c r="S1620" s="325">
        <v>0.8</v>
      </c>
      <c r="T1620" s="325"/>
      <c r="U1620" s="325">
        <v>6.0</v>
      </c>
      <c r="V1620" s="325">
        <v>0.04</v>
      </c>
      <c r="W1620" s="325">
        <v>0.04</v>
      </c>
      <c r="X1620" s="325">
        <v>2.45</v>
      </c>
      <c r="Y1620" s="325">
        <v>2.99</v>
      </c>
      <c r="Z1620" s="325">
        <v>0.0</v>
      </c>
      <c r="AA1620" s="325">
        <v>68.0</v>
      </c>
      <c r="AB1620" s="325">
        <v>14.0</v>
      </c>
    </row>
    <row r="1621" ht="15.75" customHeight="1">
      <c r="A1621" s="325">
        <v>1619.0</v>
      </c>
      <c r="B1621" s="325" t="s">
        <v>4194</v>
      </c>
      <c r="C1621" s="325" t="s">
        <v>4193</v>
      </c>
      <c r="D1621" s="325" t="s">
        <v>5184</v>
      </c>
      <c r="E1621" s="325">
        <v>163.0</v>
      </c>
      <c r="F1621" s="325">
        <v>684.0</v>
      </c>
      <c r="G1621" s="325">
        <v>66.4</v>
      </c>
      <c r="H1621" s="325">
        <v>3.3</v>
      </c>
      <c r="I1621" s="325"/>
      <c r="J1621" s="325"/>
      <c r="K1621" s="325">
        <v>9.8</v>
      </c>
      <c r="L1621" s="325">
        <v>15.8</v>
      </c>
      <c r="M1621" s="325">
        <v>13.6</v>
      </c>
      <c r="N1621" s="325">
        <v>1.7</v>
      </c>
      <c r="O1621" s="325">
        <v>0.8</v>
      </c>
      <c r="P1621" s="325">
        <v>20.0</v>
      </c>
      <c r="Q1621" s="325">
        <v>49.0</v>
      </c>
      <c r="R1621" s="325">
        <v>0.32</v>
      </c>
      <c r="S1621" s="325">
        <v>0.53</v>
      </c>
      <c r="T1621" s="325"/>
      <c r="U1621" s="325">
        <v>3.0</v>
      </c>
      <c r="V1621" s="325">
        <v>0.07</v>
      </c>
      <c r="W1621" s="325">
        <v>0.08</v>
      </c>
      <c r="X1621" s="325">
        <v>1.76</v>
      </c>
      <c r="Y1621" s="325">
        <v>10.83</v>
      </c>
      <c r="Z1621" s="325">
        <v>0.0</v>
      </c>
      <c r="AA1621" s="325">
        <v>847.0</v>
      </c>
      <c r="AB1621" s="325">
        <v>0.0</v>
      </c>
    </row>
    <row r="1622" ht="15.75" customHeight="1">
      <c r="A1622" s="325">
        <v>1620.0</v>
      </c>
      <c r="B1622" s="325" t="s">
        <v>3862</v>
      </c>
      <c r="C1622" s="325" t="s">
        <v>3861</v>
      </c>
      <c r="D1622" s="325" t="s">
        <v>5184</v>
      </c>
      <c r="E1622" s="325">
        <v>128.0</v>
      </c>
      <c r="F1622" s="325">
        <v>537.0</v>
      </c>
      <c r="G1622" s="325">
        <v>59.5</v>
      </c>
      <c r="H1622" s="325">
        <v>10.1</v>
      </c>
      <c r="I1622" s="325"/>
      <c r="J1622" s="325"/>
      <c r="K1622" s="325">
        <v>2.7</v>
      </c>
      <c r="L1622" s="325">
        <v>15.8</v>
      </c>
      <c r="M1622" s="325">
        <v>15.1</v>
      </c>
      <c r="N1622" s="325">
        <v>0.7</v>
      </c>
      <c r="O1622" s="325">
        <v>0.7</v>
      </c>
      <c r="P1622" s="325">
        <v>16.0</v>
      </c>
      <c r="Q1622" s="325">
        <v>98.0</v>
      </c>
      <c r="R1622" s="325">
        <v>0.87</v>
      </c>
      <c r="S1622" s="325">
        <v>1.1</v>
      </c>
      <c r="T1622" s="325"/>
      <c r="U1622" s="325">
        <v>34.0</v>
      </c>
      <c r="V1622" s="325">
        <v>0.07</v>
      </c>
      <c r="W1622" s="325">
        <v>0.09</v>
      </c>
      <c r="X1622" s="325">
        <v>3.76</v>
      </c>
      <c r="Y1622" s="325">
        <v>8.12</v>
      </c>
      <c r="Z1622" s="325">
        <v>0.0</v>
      </c>
      <c r="AA1622" s="325">
        <v>134.0</v>
      </c>
      <c r="AB1622" s="325">
        <v>4.0</v>
      </c>
    </row>
    <row r="1623" ht="15.75" customHeight="1">
      <c r="A1623" s="325">
        <v>1621.0</v>
      </c>
      <c r="B1623" s="325" t="s">
        <v>3663</v>
      </c>
      <c r="C1623" s="325" t="s">
        <v>3662</v>
      </c>
      <c r="D1623" s="325" t="s">
        <v>5184</v>
      </c>
      <c r="E1623" s="325">
        <v>134.0</v>
      </c>
      <c r="F1623" s="325">
        <v>561.0</v>
      </c>
      <c r="G1623" s="325">
        <v>47.3</v>
      </c>
      <c r="H1623" s="325">
        <v>8.6</v>
      </c>
      <c r="I1623" s="325"/>
      <c r="J1623" s="325"/>
      <c r="K1623" s="325">
        <v>1.9</v>
      </c>
      <c r="L1623" s="325">
        <v>19.8</v>
      </c>
      <c r="M1623" s="325">
        <v>19.3</v>
      </c>
      <c r="N1623" s="325">
        <v>0.5</v>
      </c>
      <c r="O1623" s="325">
        <v>0.7</v>
      </c>
      <c r="P1623" s="325">
        <v>15.0</v>
      </c>
      <c r="Q1623" s="325">
        <v>93.0</v>
      </c>
      <c r="R1623" s="325">
        <v>0.81</v>
      </c>
      <c r="S1623" s="325">
        <v>0.93</v>
      </c>
      <c r="T1623" s="325"/>
      <c r="U1623" s="325">
        <v>9.0</v>
      </c>
      <c r="V1623" s="325">
        <v>0.05</v>
      </c>
      <c r="W1623" s="325">
        <v>0.07</v>
      </c>
      <c r="X1623" s="325">
        <v>3.22</v>
      </c>
      <c r="Y1623" s="325">
        <v>7.46</v>
      </c>
      <c r="Z1623" s="325">
        <v>0.0</v>
      </c>
      <c r="AA1623" s="325">
        <v>251.0</v>
      </c>
      <c r="AB1623" s="325">
        <v>10.0</v>
      </c>
    </row>
    <row r="1624" ht="15.75" customHeight="1">
      <c r="A1624" s="325">
        <v>1622.0</v>
      </c>
      <c r="B1624" s="325" t="s">
        <v>4195</v>
      </c>
      <c r="C1624" s="325" t="s">
        <v>3662</v>
      </c>
      <c r="D1624" s="325" t="s">
        <v>5184</v>
      </c>
      <c r="E1624" s="325">
        <v>144.0</v>
      </c>
      <c r="F1624" s="325">
        <v>602.0</v>
      </c>
      <c r="G1624" s="325">
        <v>40.0</v>
      </c>
      <c r="H1624" s="325">
        <v>9.4</v>
      </c>
      <c r="I1624" s="325"/>
      <c r="J1624" s="325"/>
      <c r="K1624" s="325">
        <v>1.8</v>
      </c>
      <c r="L1624" s="325">
        <v>22.5</v>
      </c>
      <c r="M1624" s="325">
        <v>18.8</v>
      </c>
      <c r="N1624" s="325">
        <v>2.3</v>
      </c>
      <c r="O1624" s="325">
        <v>0.9</v>
      </c>
      <c r="P1624" s="325">
        <v>22.0</v>
      </c>
      <c r="Q1624" s="325">
        <v>105.0</v>
      </c>
      <c r="R1624" s="325">
        <v>0.96</v>
      </c>
      <c r="S1624" s="325">
        <v>1.27</v>
      </c>
      <c r="T1624" s="325"/>
      <c r="U1624" s="325">
        <v>5.0</v>
      </c>
      <c r="V1624" s="325">
        <v>0.06</v>
      </c>
      <c r="W1624" s="325">
        <v>0.08</v>
      </c>
      <c r="X1624" s="325">
        <v>2.76</v>
      </c>
      <c r="Y1624" s="325">
        <v>3.81</v>
      </c>
      <c r="Z1624" s="325">
        <v>0.0</v>
      </c>
      <c r="AA1624" s="325">
        <v>42.0</v>
      </c>
      <c r="AB1624" s="325">
        <v>7.0</v>
      </c>
    </row>
    <row r="1625" ht="15.75" customHeight="1">
      <c r="A1625" s="325">
        <v>1623.0</v>
      </c>
      <c r="B1625" s="325" t="s">
        <v>4768</v>
      </c>
      <c r="C1625" s="325" t="s">
        <v>3662</v>
      </c>
      <c r="D1625" s="325" t="s">
        <v>5184</v>
      </c>
      <c r="E1625" s="325">
        <v>134.0</v>
      </c>
      <c r="F1625" s="325">
        <v>562.0</v>
      </c>
      <c r="G1625" s="325">
        <v>40.4</v>
      </c>
      <c r="H1625" s="325">
        <v>8.4</v>
      </c>
      <c r="I1625" s="325"/>
      <c r="J1625" s="325"/>
      <c r="K1625" s="325">
        <v>2.1</v>
      </c>
      <c r="L1625" s="325">
        <v>19.7</v>
      </c>
      <c r="M1625" s="325">
        <v>19.3</v>
      </c>
      <c r="N1625" s="325">
        <v>0.3</v>
      </c>
      <c r="O1625" s="325">
        <v>0.6</v>
      </c>
      <c r="P1625" s="325">
        <v>11.0</v>
      </c>
      <c r="Q1625" s="325">
        <v>90.0</v>
      </c>
      <c r="R1625" s="325">
        <v>0.8</v>
      </c>
      <c r="S1625" s="325">
        <v>0.82</v>
      </c>
      <c r="T1625" s="325"/>
      <c r="U1625" s="325">
        <v>6.0</v>
      </c>
      <c r="V1625" s="325">
        <v>0.05</v>
      </c>
      <c r="W1625" s="325">
        <v>0.06</v>
      </c>
      <c r="X1625" s="325">
        <v>3.11</v>
      </c>
      <c r="Y1625" s="325">
        <v>5.84</v>
      </c>
      <c r="Z1625" s="325">
        <v>0.0</v>
      </c>
      <c r="AA1625" s="325">
        <v>88.0</v>
      </c>
      <c r="AB1625" s="325">
        <v>3.0</v>
      </c>
    </row>
    <row r="1626" ht="15.75" customHeight="1">
      <c r="A1626" s="325">
        <v>1624.0</v>
      </c>
      <c r="B1626" s="325" t="s">
        <v>3665</v>
      </c>
      <c r="C1626" s="325" t="s">
        <v>3664</v>
      </c>
      <c r="D1626" s="325" t="s">
        <v>5184</v>
      </c>
      <c r="E1626" s="325">
        <v>123.0</v>
      </c>
      <c r="F1626" s="325">
        <v>513.0</v>
      </c>
      <c r="G1626" s="325">
        <v>26.7</v>
      </c>
      <c r="H1626" s="325">
        <v>9.6</v>
      </c>
      <c r="I1626" s="325"/>
      <c r="J1626" s="325"/>
      <c r="K1626" s="325">
        <v>2.4</v>
      </c>
      <c r="L1626" s="325">
        <v>15.4</v>
      </c>
      <c r="M1626" s="325">
        <v>11.9</v>
      </c>
      <c r="N1626" s="325">
        <v>3.5</v>
      </c>
      <c r="O1626" s="325">
        <v>1.0</v>
      </c>
      <c r="P1626" s="325">
        <v>24.0</v>
      </c>
      <c r="Q1626" s="325">
        <v>108.0</v>
      </c>
      <c r="R1626" s="325">
        <v>0.95</v>
      </c>
      <c r="S1626" s="325">
        <v>1.46</v>
      </c>
      <c r="T1626" s="325"/>
      <c r="U1626" s="325">
        <v>7.0</v>
      </c>
      <c r="V1626" s="325">
        <v>0.06</v>
      </c>
      <c r="W1626" s="325">
        <v>0.05</v>
      </c>
      <c r="X1626" s="325">
        <v>2.62</v>
      </c>
      <c r="Y1626" s="325">
        <v>1.84</v>
      </c>
      <c r="Z1626" s="325">
        <v>0.0</v>
      </c>
      <c r="AA1626" s="325">
        <v>31.0</v>
      </c>
      <c r="AB1626" s="325">
        <v>2.0</v>
      </c>
    </row>
    <row r="1627" ht="15.75" customHeight="1">
      <c r="A1627" s="325">
        <v>1625.0</v>
      </c>
      <c r="B1627" s="325" t="s">
        <v>4196</v>
      </c>
      <c r="C1627" s="325" t="s">
        <v>3664</v>
      </c>
      <c r="D1627" s="325" t="s">
        <v>5184</v>
      </c>
      <c r="E1627" s="325">
        <v>134.0</v>
      </c>
      <c r="F1627" s="325">
        <v>560.0</v>
      </c>
      <c r="G1627" s="325">
        <v>32.2</v>
      </c>
      <c r="H1627" s="325">
        <v>8.6</v>
      </c>
      <c r="I1627" s="325"/>
      <c r="J1627" s="325"/>
      <c r="K1627" s="325">
        <v>2.7</v>
      </c>
      <c r="L1627" s="325">
        <v>18.6</v>
      </c>
      <c r="M1627" s="325">
        <v>16.1</v>
      </c>
      <c r="N1627" s="325">
        <v>2.6</v>
      </c>
      <c r="O1627" s="325">
        <v>0.9</v>
      </c>
      <c r="P1627" s="325">
        <v>23.0</v>
      </c>
      <c r="Q1627" s="325">
        <v>100.0</v>
      </c>
      <c r="R1627" s="325">
        <v>0.9</v>
      </c>
      <c r="S1627" s="325">
        <v>1.32</v>
      </c>
      <c r="T1627" s="325"/>
      <c r="U1627" s="325">
        <v>12.0</v>
      </c>
      <c r="V1627" s="325">
        <v>0.05</v>
      </c>
      <c r="W1627" s="325">
        <v>0.06</v>
      </c>
      <c r="X1627" s="325">
        <v>2.54</v>
      </c>
      <c r="Y1627" s="325">
        <v>2.71</v>
      </c>
      <c r="Z1627" s="325">
        <v>0.0</v>
      </c>
      <c r="AA1627" s="325">
        <v>254.0</v>
      </c>
      <c r="AB1627" s="325">
        <v>17.0</v>
      </c>
    </row>
    <row r="1628" ht="15.75" customHeight="1">
      <c r="A1628" s="325">
        <v>1626.0</v>
      </c>
      <c r="B1628" s="325" t="s">
        <v>4503</v>
      </c>
      <c r="C1628" s="325" t="s">
        <v>3664</v>
      </c>
      <c r="D1628" s="325" t="s">
        <v>5184</v>
      </c>
      <c r="E1628" s="325">
        <v>94.0</v>
      </c>
      <c r="F1628" s="325">
        <v>393.0</v>
      </c>
      <c r="G1628" s="325">
        <v>25.3</v>
      </c>
      <c r="H1628" s="325">
        <v>7.0</v>
      </c>
      <c r="I1628" s="325"/>
      <c r="J1628" s="325"/>
      <c r="K1628" s="325">
        <v>0.9</v>
      </c>
      <c r="L1628" s="325">
        <v>14.2</v>
      </c>
      <c r="M1628" s="325">
        <v>11.5</v>
      </c>
      <c r="N1628" s="325">
        <v>2.7</v>
      </c>
      <c r="O1628" s="325">
        <v>0.5</v>
      </c>
      <c r="P1628" s="325">
        <v>11.0</v>
      </c>
      <c r="Q1628" s="325">
        <v>72.0</v>
      </c>
      <c r="R1628" s="325">
        <v>0.87</v>
      </c>
      <c r="S1628" s="325">
        <v>0.91</v>
      </c>
      <c r="T1628" s="325"/>
      <c r="U1628" s="325">
        <v>4.0</v>
      </c>
      <c r="V1628" s="325">
        <v>0.06</v>
      </c>
      <c r="W1628" s="325">
        <v>0.08</v>
      </c>
      <c r="X1628" s="325">
        <v>2.06</v>
      </c>
      <c r="Y1628" s="325">
        <v>3.19</v>
      </c>
      <c r="Z1628" s="325">
        <v>0.0</v>
      </c>
      <c r="AA1628" s="325">
        <v>113.0</v>
      </c>
      <c r="AB1628" s="325">
        <v>2.0</v>
      </c>
    </row>
    <row r="1629" ht="15.75" customHeight="1">
      <c r="A1629" s="325">
        <v>1627.0</v>
      </c>
      <c r="B1629" s="325" t="s">
        <v>4505</v>
      </c>
      <c r="C1629" s="325" t="s">
        <v>4504</v>
      </c>
      <c r="D1629" s="325" t="s">
        <v>5184</v>
      </c>
      <c r="E1629" s="325">
        <v>134.0</v>
      </c>
      <c r="F1629" s="325">
        <v>562.0</v>
      </c>
      <c r="G1629" s="325">
        <v>33.0</v>
      </c>
      <c r="H1629" s="325">
        <v>7.4</v>
      </c>
      <c r="I1629" s="325"/>
      <c r="J1629" s="325"/>
      <c r="K1629" s="325">
        <v>3.2</v>
      </c>
      <c r="L1629" s="325">
        <v>18.7</v>
      </c>
      <c r="M1629" s="325">
        <v>15.2</v>
      </c>
      <c r="N1629" s="325">
        <v>3.0</v>
      </c>
      <c r="O1629" s="325">
        <v>1.2</v>
      </c>
      <c r="P1629" s="325">
        <v>25.0</v>
      </c>
      <c r="Q1629" s="325">
        <v>87.0</v>
      </c>
      <c r="R1629" s="325">
        <v>0.91</v>
      </c>
      <c r="S1629" s="325">
        <v>1.4</v>
      </c>
      <c r="T1629" s="325"/>
      <c r="U1629" s="325">
        <v>9.0</v>
      </c>
      <c r="V1629" s="325">
        <v>0.06</v>
      </c>
      <c r="W1629" s="325">
        <v>0.07</v>
      </c>
      <c r="X1629" s="325">
        <v>2.0</v>
      </c>
      <c r="Y1629" s="325">
        <v>3.93</v>
      </c>
      <c r="Z1629" s="325">
        <v>0.0</v>
      </c>
      <c r="AA1629" s="325">
        <v>257.0</v>
      </c>
      <c r="AB1629" s="325">
        <v>21.0</v>
      </c>
    </row>
    <row r="1630" ht="15.75" customHeight="1">
      <c r="A1630" s="325">
        <v>1628.0</v>
      </c>
      <c r="B1630" s="325" t="s">
        <v>3667</v>
      </c>
      <c r="C1630" s="325" t="s">
        <v>3666</v>
      </c>
      <c r="D1630" s="325" t="s">
        <v>5184</v>
      </c>
      <c r="E1630" s="325">
        <v>150.0</v>
      </c>
      <c r="F1630" s="325">
        <v>626.0</v>
      </c>
      <c r="G1630" s="325">
        <v>42.0</v>
      </c>
      <c r="H1630" s="325">
        <v>7.3</v>
      </c>
      <c r="I1630" s="325"/>
      <c r="J1630" s="325"/>
      <c r="K1630" s="325">
        <v>2.4</v>
      </c>
      <c r="L1630" s="325">
        <v>23.8</v>
      </c>
      <c r="M1630" s="325">
        <v>23.1</v>
      </c>
      <c r="N1630" s="325">
        <v>0.7</v>
      </c>
      <c r="O1630" s="325">
        <v>0.8</v>
      </c>
      <c r="P1630" s="325">
        <v>12.0</v>
      </c>
      <c r="Q1630" s="325">
        <v>84.0</v>
      </c>
      <c r="R1630" s="325">
        <v>0.78</v>
      </c>
      <c r="S1630" s="325">
        <v>0.79</v>
      </c>
      <c r="T1630" s="325"/>
      <c r="U1630" s="325">
        <v>5.0</v>
      </c>
      <c r="V1630" s="325">
        <v>0.07</v>
      </c>
      <c r="W1630" s="325">
        <v>0.07</v>
      </c>
      <c r="X1630" s="325">
        <v>2.85</v>
      </c>
      <c r="Y1630" s="325">
        <v>5.2</v>
      </c>
      <c r="Z1630" s="325">
        <v>0.0</v>
      </c>
      <c r="AA1630" s="325">
        <v>351.0</v>
      </c>
      <c r="AB1630" s="325">
        <v>0.0</v>
      </c>
    </row>
    <row r="1631" ht="15.75" customHeight="1">
      <c r="A1631" s="325">
        <v>1629.0</v>
      </c>
      <c r="B1631" s="325" t="s">
        <v>4198</v>
      </c>
      <c r="C1631" s="325" t="s">
        <v>4197</v>
      </c>
      <c r="D1631" s="325" t="s">
        <v>5184</v>
      </c>
      <c r="E1631" s="325">
        <v>149.0</v>
      </c>
      <c r="F1631" s="325">
        <v>625.0</v>
      </c>
      <c r="G1631" s="325">
        <v>18.0</v>
      </c>
      <c r="H1631" s="325">
        <v>5.8</v>
      </c>
      <c r="I1631" s="325"/>
      <c r="J1631" s="325"/>
      <c r="K1631" s="325">
        <v>1.9</v>
      </c>
      <c r="L1631" s="325">
        <v>27.1</v>
      </c>
      <c r="M1631" s="325">
        <v>23.6</v>
      </c>
      <c r="N1631" s="325">
        <v>3.5</v>
      </c>
      <c r="O1631" s="325">
        <v>1.5</v>
      </c>
      <c r="P1631" s="325">
        <v>28.0</v>
      </c>
      <c r="Q1631" s="325">
        <v>89.0</v>
      </c>
      <c r="R1631" s="325">
        <v>0.81</v>
      </c>
      <c r="S1631" s="325">
        <v>1.42</v>
      </c>
      <c r="T1631" s="325"/>
      <c r="U1631" s="325">
        <v>9.0</v>
      </c>
      <c r="V1631" s="325">
        <v>0.06</v>
      </c>
      <c r="W1631" s="325">
        <v>0.03</v>
      </c>
      <c r="X1631" s="325">
        <v>1.07</v>
      </c>
      <c r="Y1631" s="325">
        <v>2.01</v>
      </c>
      <c r="Z1631" s="325">
        <v>0.0</v>
      </c>
      <c r="AA1631" s="325">
        <v>285.0</v>
      </c>
      <c r="AB1631" s="325">
        <v>2.0</v>
      </c>
    </row>
    <row r="1632" ht="15.75" customHeight="1">
      <c r="A1632" s="325">
        <v>1630.0</v>
      </c>
      <c r="B1632" s="325" t="s">
        <v>4506</v>
      </c>
      <c r="C1632" s="325" t="s">
        <v>4197</v>
      </c>
      <c r="D1632" s="325" t="s">
        <v>5184</v>
      </c>
      <c r="E1632" s="325">
        <v>155.0</v>
      </c>
      <c r="F1632" s="325">
        <v>646.0</v>
      </c>
      <c r="G1632" s="325">
        <v>25.0</v>
      </c>
      <c r="H1632" s="325">
        <v>9.2</v>
      </c>
      <c r="I1632" s="325"/>
      <c r="J1632" s="325"/>
      <c r="K1632" s="325">
        <v>2.2</v>
      </c>
      <c r="L1632" s="325">
        <v>24.3</v>
      </c>
      <c r="M1632" s="325">
        <v>18.9</v>
      </c>
      <c r="N1632" s="325">
        <v>5.4</v>
      </c>
      <c r="O1632" s="325">
        <v>0.8</v>
      </c>
      <c r="P1632" s="325">
        <v>22.0</v>
      </c>
      <c r="Q1632" s="325">
        <v>109.0</v>
      </c>
      <c r="R1632" s="325">
        <v>1.31</v>
      </c>
      <c r="S1632" s="325">
        <v>1.44</v>
      </c>
      <c r="T1632" s="325"/>
      <c r="U1632" s="325">
        <v>8.0</v>
      </c>
      <c r="V1632" s="325">
        <v>0.1</v>
      </c>
      <c r="W1632" s="325">
        <v>0.09</v>
      </c>
      <c r="X1632" s="325">
        <v>2.25</v>
      </c>
      <c r="Y1632" s="325">
        <v>2.59</v>
      </c>
      <c r="Z1632" s="325">
        <v>0.0</v>
      </c>
      <c r="AA1632" s="325">
        <v>313.0</v>
      </c>
      <c r="AB1632" s="325">
        <v>0.0</v>
      </c>
    </row>
    <row r="1633" ht="15.75" customHeight="1">
      <c r="A1633" s="325">
        <v>1631.0</v>
      </c>
      <c r="B1633" s="325" t="s">
        <v>4769</v>
      </c>
      <c r="C1633" s="325" t="s">
        <v>4197</v>
      </c>
      <c r="D1633" s="325" t="s">
        <v>5184</v>
      </c>
      <c r="E1633" s="325">
        <v>174.0</v>
      </c>
      <c r="F1633" s="325">
        <v>727.0</v>
      </c>
      <c r="G1633" s="325">
        <v>24.9</v>
      </c>
      <c r="H1633" s="325">
        <v>9.8</v>
      </c>
      <c r="I1633" s="325"/>
      <c r="J1633" s="325"/>
      <c r="K1633" s="325">
        <v>1.8</v>
      </c>
      <c r="L1633" s="325">
        <v>29.1</v>
      </c>
      <c r="M1633" s="325">
        <v>25.2</v>
      </c>
      <c r="N1633" s="325">
        <v>3.9</v>
      </c>
      <c r="O1633" s="325">
        <v>1.2</v>
      </c>
      <c r="P1633" s="325">
        <v>18.0</v>
      </c>
      <c r="Q1633" s="325">
        <v>118.0</v>
      </c>
      <c r="R1633" s="325">
        <v>1.25</v>
      </c>
      <c r="S1633" s="325">
        <v>1.65</v>
      </c>
      <c r="T1633" s="325"/>
      <c r="U1633" s="325">
        <v>4.0</v>
      </c>
      <c r="V1633" s="325">
        <v>0.09</v>
      </c>
      <c r="W1633" s="325">
        <v>0.09</v>
      </c>
      <c r="X1633" s="325">
        <v>2.64</v>
      </c>
      <c r="Y1633" s="325">
        <v>2.3</v>
      </c>
      <c r="Z1633" s="325">
        <v>0.0</v>
      </c>
      <c r="AA1633" s="325">
        <v>262.0</v>
      </c>
      <c r="AB1633" s="325">
        <v>1.0</v>
      </c>
    </row>
    <row r="1634" ht="15.75" customHeight="1">
      <c r="A1634" s="325">
        <v>1632.0</v>
      </c>
      <c r="B1634" s="325" t="s">
        <v>3669</v>
      </c>
      <c r="C1634" s="325" t="s">
        <v>3668</v>
      </c>
      <c r="D1634" s="325" t="s">
        <v>5184</v>
      </c>
      <c r="E1634" s="325">
        <v>118.0</v>
      </c>
      <c r="F1634" s="325">
        <v>493.0</v>
      </c>
      <c r="G1634" s="325">
        <v>35.0</v>
      </c>
      <c r="H1634" s="325">
        <v>4.8</v>
      </c>
      <c r="I1634" s="325"/>
      <c r="J1634" s="325"/>
      <c r="K1634" s="325">
        <v>2.4</v>
      </c>
      <c r="L1634" s="325">
        <v>18.9</v>
      </c>
      <c r="M1634" s="325">
        <v>18.3</v>
      </c>
      <c r="N1634" s="325">
        <v>0.4</v>
      </c>
      <c r="O1634" s="325">
        <v>0.6</v>
      </c>
      <c r="P1634" s="325">
        <v>10.0</v>
      </c>
      <c r="Q1634" s="325">
        <v>61.0</v>
      </c>
      <c r="R1634" s="325">
        <v>0.58</v>
      </c>
      <c r="S1634" s="325">
        <v>0.65</v>
      </c>
      <c r="T1634" s="325"/>
      <c r="U1634" s="325">
        <v>36.0</v>
      </c>
      <c r="V1634" s="325">
        <v>0.05</v>
      </c>
      <c r="W1634" s="325">
        <v>0.05</v>
      </c>
      <c r="X1634" s="325">
        <v>1.62</v>
      </c>
      <c r="Y1634" s="325">
        <v>5.96</v>
      </c>
      <c r="Z1634" s="325">
        <v>0.0</v>
      </c>
      <c r="AA1634" s="325">
        <v>814.0</v>
      </c>
      <c r="AB1634" s="325">
        <v>5.0</v>
      </c>
    </row>
    <row r="1635" ht="15.75" customHeight="1">
      <c r="A1635" s="325">
        <v>1633.0</v>
      </c>
      <c r="B1635" s="325" t="s">
        <v>4507</v>
      </c>
      <c r="C1635" s="325" t="s">
        <v>3668</v>
      </c>
      <c r="D1635" s="325" t="s">
        <v>5184</v>
      </c>
      <c r="E1635" s="325">
        <v>124.0</v>
      </c>
      <c r="F1635" s="325">
        <v>517.0</v>
      </c>
      <c r="G1635" s="325">
        <v>51.2</v>
      </c>
      <c r="H1635" s="325">
        <v>7.3</v>
      </c>
      <c r="I1635" s="325"/>
      <c r="J1635" s="325"/>
      <c r="K1635" s="325">
        <v>1.2</v>
      </c>
      <c r="L1635" s="325">
        <v>20.7</v>
      </c>
      <c r="M1635" s="325">
        <v>16.5</v>
      </c>
      <c r="N1635" s="325">
        <v>0.8</v>
      </c>
      <c r="O1635" s="325">
        <v>0.7</v>
      </c>
      <c r="P1635" s="325">
        <v>16.0</v>
      </c>
      <c r="Q1635" s="325">
        <v>82.0</v>
      </c>
      <c r="R1635" s="325">
        <v>0.73</v>
      </c>
      <c r="S1635" s="325">
        <v>0.9</v>
      </c>
      <c r="T1635" s="325"/>
      <c r="U1635" s="325">
        <v>27.0</v>
      </c>
      <c r="V1635" s="325">
        <v>0.05</v>
      </c>
      <c r="W1635" s="325">
        <v>0.08</v>
      </c>
      <c r="X1635" s="325">
        <v>2.46</v>
      </c>
      <c r="Y1635" s="325">
        <v>4.12</v>
      </c>
      <c r="Z1635" s="325">
        <v>0.0</v>
      </c>
      <c r="AA1635" s="325">
        <v>373.0</v>
      </c>
      <c r="AB1635" s="325">
        <v>0.0</v>
      </c>
    </row>
    <row r="1636" ht="15.75" customHeight="1">
      <c r="A1636" s="325">
        <v>1634.0</v>
      </c>
      <c r="B1636" s="325" t="s">
        <v>4509</v>
      </c>
      <c r="C1636" s="325" t="s">
        <v>4508</v>
      </c>
      <c r="D1636" s="325" t="s">
        <v>5184</v>
      </c>
      <c r="E1636" s="325">
        <v>147.0</v>
      </c>
      <c r="F1636" s="325">
        <v>615.0</v>
      </c>
      <c r="G1636" s="325">
        <v>28.7</v>
      </c>
      <c r="H1636" s="325">
        <v>3.7</v>
      </c>
      <c r="I1636" s="325"/>
      <c r="J1636" s="325"/>
      <c r="K1636" s="325">
        <v>2.0</v>
      </c>
      <c r="L1636" s="325">
        <v>27.9</v>
      </c>
      <c r="M1636" s="325">
        <v>27.7</v>
      </c>
      <c r="N1636" s="325">
        <v>0.2</v>
      </c>
      <c r="O1636" s="325">
        <v>0.6</v>
      </c>
      <c r="P1636" s="325">
        <v>9.0</v>
      </c>
      <c r="Q1636" s="325">
        <v>62.0</v>
      </c>
      <c r="R1636" s="325">
        <v>0.58</v>
      </c>
      <c r="S1636" s="325">
        <v>0.5</v>
      </c>
      <c r="T1636" s="325"/>
      <c r="U1636" s="325">
        <v>12.0</v>
      </c>
      <c r="V1636" s="325">
        <v>0.05</v>
      </c>
      <c r="W1636" s="325">
        <v>0.05</v>
      </c>
      <c r="X1636" s="325">
        <v>1.4</v>
      </c>
      <c r="Y1636" s="325">
        <v>2.78</v>
      </c>
      <c r="Z1636" s="325">
        <v>0.0</v>
      </c>
      <c r="AA1636" s="325">
        <v>252.0</v>
      </c>
      <c r="AB1636" s="325">
        <v>0.0</v>
      </c>
    </row>
    <row r="1637" ht="15.75" customHeight="1">
      <c r="A1637" s="325">
        <v>1635.0</v>
      </c>
      <c r="B1637" s="325" t="s">
        <v>4770</v>
      </c>
      <c r="C1637" s="325" t="s">
        <v>4508</v>
      </c>
      <c r="D1637" s="325" t="s">
        <v>5184</v>
      </c>
      <c r="E1637" s="325">
        <v>94.0</v>
      </c>
      <c r="F1637" s="325">
        <v>394.0</v>
      </c>
      <c r="G1637" s="325">
        <v>35.0</v>
      </c>
      <c r="H1637" s="325">
        <v>6.1</v>
      </c>
      <c r="I1637" s="325"/>
      <c r="J1637" s="325"/>
      <c r="K1637" s="325">
        <v>1.5</v>
      </c>
      <c r="L1637" s="325">
        <v>13.5</v>
      </c>
      <c r="M1637" s="325">
        <v>13.2</v>
      </c>
      <c r="N1637" s="325">
        <v>0.3</v>
      </c>
      <c r="O1637" s="325">
        <v>0.5</v>
      </c>
      <c r="P1637" s="325">
        <v>13.0</v>
      </c>
      <c r="Q1637" s="325">
        <v>68.0</v>
      </c>
      <c r="R1637" s="325">
        <v>0.58</v>
      </c>
      <c r="S1637" s="325">
        <v>0.54</v>
      </c>
      <c r="T1637" s="325"/>
      <c r="U1637" s="325">
        <v>10.0</v>
      </c>
      <c r="V1637" s="325">
        <v>0.04</v>
      </c>
      <c r="W1637" s="325">
        <v>0.07</v>
      </c>
      <c r="X1637" s="325">
        <v>2.37</v>
      </c>
      <c r="Y1637" s="325">
        <v>2.8</v>
      </c>
      <c r="Z1637" s="325">
        <v>0.0</v>
      </c>
      <c r="AA1637" s="325">
        <v>69.0</v>
      </c>
      <c r="AB1637" s="325">
        <v>0.0</v>
      </c>
    </row>
    <row r="1638" ht="15.75" customHeight="1">
      <c r="A1638" s="325">
        <v>1636.0</v>
      </c>
      <c r="B1638" s="325" t="s">
        <v>4511</v>
      </c>
      <c r="C1638" s="325" t="s">
        <v>4510</v>
      </c>
      <c r="D1638" s="325" t="s">
        <v>5184</v>
      </c>
      <c r="E1638" s="325">
        <v>273.0</v>
      </c>
      <c r="F1638" s="325">
        <v>1143.0</v>
      </c>
      <c r="G1638" s="325">
        <v>43.4</v>
      </c>
      <c r="H1638" s="325">
        <v>7.4</v>
      </c>
      <c r="I1638" s="325"/>
      <c r="J1638" s="325"/>
      <c r="K1638" s="325">
        <v>20.7</v>
      </c>
      <c r="L1638" s="325">
        <v>14.6</v>
      </c>
      <c r="M1638" s="325">
        <v>13.9</v>
      </c>
      <c r="N1638" s="325">
        <v>0.7</v>
      </c>
      <c r="O1638" s="325">
        <v>0.6</v>
      </c>
      <c r="P1638" s="325">
        <v>7.0</v>
      </c>
      <c r="Q1638" s="325">
        <v>76.0</v>
      </c>
      <c r="R1638" s="325">
        <v>0.68</v>
      </c>
      <c r="S1638" s="325">
        <v>0.69</v>
      </c>
      <c r="T1638" s="325"/>
      <c r="U1638" s="325">
        <v>12.0</v>
      </c>
      <c r="V1638" s="325">
        <v>0.05</v>
      </c>
      <c r="W1638" s="325">
        <v>0.07</v>
      </c>
      <c r="X1638" s="325">
        <v>2.92</v>
      </c>
      <c r="Y1638" s="325">
        <v>3.93</v>
      </c>
      <c r="Z1638" s="325">
        <v>0.0</v>
      </c>
      <c r="AA1638" s="325">
        <v>652.0</v>
      </c>
      <c r="AB1638" s="325">
        <v>0.0</v>
      </c>
    </row>
    <row r="1639" ht="15.75" customHeight="1">
      <c r="A1639" s="325">
        <v>1637.0</v>
      </c>
      <c r="B1639" s="325" t="s">
        <v>3671</v>
      </c>
      <c r="C1639" s="325" t="s">
        <v>3670</v>
      </c>
      <c r="D1639" s="325" t="s">
        <v>5184</v>
      </c>
      <c r="E1639" s="325">
        <v>161.0</v>
      </c>
      <c r="F1639" s="325">
        <v>674.0</v>
      </c>
      <c r="G1639" s="325">
        <v>26.6</v>
      </c>
      <c r="H1639" s="325">
        <v>3.3</v>
      </c>
      <c r="I1639" s="325"/>
      <c r="J1639" s="325"/>
      <c r="K1639" s="325">
        <v>3.3</v>
      </c>
      <c r="L1639" s="325">
        <v>29.0</v>
      </c>
      <c r="M1639" s="325">
        <v>28.1</v>
      </c>
      <c r="N1639" s="325">
        <v>0.2</v>
      </c>
      <c r="O1639" s="325">
        <v>0.5</v>
      </c>
      <c r="P1639" s="325">
        <v>10.0</v>
      </c>
      <c r="Q1639" s="325">
        <v>54.0</v>
      </c>
      <c r="R1639" s="325">
        <v>0.59</v>
      </c>
      <c r="S1639" s="325">
        <v>0.53</v>
      </c>
      <c r="T1639" s="325"/>
      <c r="U1639" s="325">
        <v>5.0</v>
      </c>
      <c r="V1639" s="325">
        <v>0.05</v>
      </c>
      <c r="W1639" s="325">
        <v>0.03</v>
      </c>
      <c r="X1639" s="325">
        <v>0.93</v>
      </c>
      <c r="Y1639" s="325">
        <v>2.53</v>
      </c>
      <c r="Z1639" s="325">
        <v>0.0</v>
      </c>
      <c r="AA1639" s="325">
        <v>817.0</v>
      </c>
      <c r="AB1639" s="325">
        <v>0.0</v>
      </c>
    </row>
    <row r="1640" ht="15.75" customHeight="1">
      <c r="A1640" s="325">
        <v>1638.0</v>
      </c>
      <c r="B1640" s="325" t="s">
        <v>4199</v>
      </c>
      <c r="C1640" s="325" t="s">
        <v>3670</v>
      </c>
      <c r="D1640" s="325" t="s">
        <v>5184</v>
      </c>
      <c r="E1640" s="325">
        <v>138.0</v>
      </c>
      <c r="F1640" s="325">
        <v>579.0</v>
      </c>
      <c r="G1640" s="325">
        <v>47.8</v>
      </c>
      <c r="H1640" s="325">
        <v>9.4</v>
      </c>
      <c r="I1640" s="325"/>
      <c r="J1640" s="325"/>
      <c r="K1640" s="325">
        <v>3.3</v>
      </c>
      <c r="L1640" s="325">
        <v>17.3</v>
      </c>
      <c r="M1640" s="325">
        <v>16.7</v>
      </c>
      <c r="N1640" s="325">
        <v>0.6</v>
      </c>
      <c r="O1640" s="325">
        <v>0.7</v>
      </c>
      <c r="P1640" s="325">
        <v>15.0</v>
      </c>
      <c r="Q1640" s="325">
        <v>96.0</v>
      </c>
      <c r="R1640" s="325">
        <v>0.87</v>
      </c>
      <c r="S1640" s="325">
        <v>0.87</v>
      </c>
      <c r="T1640" s="325"/>
      <c r="U1640" s="325">
        <v>39.0</v>
      </c>
      <c r="V1640" s="325">
        <v>0.06</v>
      </c>
      <c r="W1640" s="325">
        <v>0.08</v>
      </c>
      <c r="X1640" s="325">
        <v>3.57</v>
      </c>
      <c r="Y1640" s="325">
        <v>6.95</v>
      </c>
      <c r="Z1640" s="325">
        <v>0.0</v>
      </c>
      <c r="AA1640" s="325">
        <v>94.0</v>
      </c>
      <c r="AB1640" s="325">
        <v>2.0</v>
      </c>
    </row>
    <row r="1641" ht="15.75" customHeight="1">
      <c r="A1641" s="325">
        <v>1639.0</v>
      </c>
      <c r="B1641" s="325" t="s">
        <v>3864</v>
      </c>
      <c r="C1641" s="325" t="s">
        <v>3863</v>
      </c>
      <c r="D1641" s="325" t="s">
        <v>5184</v>
      </c>
      <c r="E1641" s="325">
        <v>164.0</v>
      </c>
      <c r="F1641" s="325">
        <v>685.0</v>
      </c>
      <c r="G1641" s="325">
        <v>55.1</v>
      </c>
      <c r="H1641" s="325">
        <v>8.1</v>
      </c>
      <c r="I1641" s="325"/>
      <c r="J1641" s="325"/>
      <c r="K1641" s="325">
        <v>7.3</v>
      </c>
      <c r="L1641" s="325">
        <v>16.0</v>
      </c>
      <c r="M1641" s="325">
        <v>15.2</v>
      </c>
      <c r="N1641" s="325">
        <v>0.8</v>
      </c>
      <c r="O1641" s="325">
        <v>0.7</v>
      </c>
      <c r="P1641" s="325">
        <v>11.0</v>
      </c>
      <c r="Q1641" s="325">
        <v>84.0</v>
      </c>
      <c r="R1641" s="325">
        <v>0.75</v>
      </c>
      <c r="S1641" s="325">
        <v>0.74</v>
      </c>
      <c r="T1641" s="325"/>
      <c r="U1641" s="325">
        <v>27.0</v>
      </c>
      <c r="V1641" s="325">
        <v>0.06</v>
      </c>
      <c r="W1641" s="325">
        <v>0.08</v>
      </c>
      <c r="X1641" s="325">
        <v>3.2</v>
      </c>
      <c r="Y1641" s="325">
        <v>5.1</v>
      </c>
      <c r="Z1641" s="325">
        <v>0.0</v>
      </c>
      <c r="AA1641" s="325">
        <v>74.0</v>
      </c>
      <c r="AB1641" s="325">
        <v>2.0</v>
      </c>
    </row>
    <row r="1642" ht="15.75" customHeight="1">
      <c r="A1642" s="325">
        <v>1640.0</v>
      </c>
      <c r="B1642" s="325" t="s">
        <v>4512</v>
      </c>
      <c r="C1642" s="325" t="s">
        <v>3863</v>
      </c>
      <c r="D1642" s="325" t="s">
        <v>5184</v>
      </c>
      <c r="E1642" s="325">
        <v>93.0</v>
      </c>
      <c r="F1642" s="325">
        <v>388.0</v>
      </c>
      <c r="G1642" s="325">
        <v>42.1</v>
      </c>
      <c r="H1642" s="325">
        <v>5.1</v>
      </c>
      <c r="I1642" s="325"/>
      <c r="J1642" s="325"/>
      <c r="K1642" s="325">
        <v>3.9</v>
      </c>
      <c r="L1642" s="325">
        <v>9.6</v>
      </c>
      <c r="M1642" s="325">
        <v>8.7</v>
      </c>
      <c r="N1642" s="325">
        <v>1.0</v>
      </c>
      <c r="O1642" s="325">
        <v>0.8</v>
      </c>
      <c r="P1642" s="325">
        <v>16.0</v>
      </c>
      <c r="Q1642" s="325">
        <v>55.0</v>
      </c>
      <c r="R1642" s="325">
        <v>0.45</v>
      </c>
      <c r="S1642" s="325">
        <v>0.61</v>
      </c>
      <c r="T1642" s="325"/>
      <c r="U1642" s="325">
        <v>99.0</v>
      </c>
      <c r="V1642" s="325">
        <v>0.04</v>
      </c>
      <c r="W1642" s="325">
        <v>0.06</v>
      </c>
      <c r="X1642" s="325">
        <v>2.0</v>
      </c>
      <c r="Y1642" s="325">
        <v>4.83</v>
      </c>
      <c r="Z1642" s="325">
        <v>0.0</v>
      </c>
      <c r="AA1642" s="325">
        <v>490.0</v>
      </c>
      <c r="AB1642" s="325">
        <v>10.0</v>
      </c>
    </row>
    <row r="1643" ht="15.75" customHeight="1">
      <c r="A1643" s="325">
        <v>1641.0</v>
      </c>
      <c r="B1643" s="325" t="s">
        <v>4201</v>
      </c>
      <c r="C1643" s="325" t="s">
        <v>4200</v>
      </c>
      <c r="D1643" s="325" t="s">
        <v>5184</v>
      </c>
      <c r="E1643" s="325">
        <v>133.0</v>
      </c>
      <c r="F1643" s="325">
        <v>555.0</v>
      </c>
      <c r="G1643" s="325">
        <v>48.9</v>
      </c>
      <c r="H1643" s="325">
        <v>5.6</v>
      </c>
      <c r="I1643" s="325"/>
      <c r="J1643" s="325"/>
      <c r="K1643" s="325">
        <v>3.8</v>
      </c>
      <c r="L1643" s="325">
        <v>18.9</v>
      </c>
      <c r="M1643" s="325">
        <v>18.5</v>
      </c>
      <c r="N1643" s="325">
        <v>0.3</v>
      </c>
      <c r="O1643" s="325">
        <v>0.8</v>
      </c>
      <c r="P1643" s="325">
        <v>24.0</v>
      </c>
      <c r="Q1643" s="325">
        <v>67.0</v>
      </c>
      <c r="R1643" s="325">
        <v>0.59</v>
      </c>
      <c r="S1643" s="325">
        <v>0.75</v>
      </c>
      <c r="T1643" s="325"/>
      <c r="U1643" s="325">
        <v>16.0</v>
      </c>
      <c r="V1643" s="325">
        <v>0.05</v>
      </c>
      <c r="W1643" s="325">
        <v>0.07</v>
      </c>
      <c r="X1643" s="325">
        <v>2.04</v>
      </c>
      <c r="Y1643" s="325">
        <v>3.03</v>
      </c>
      <c r="Z1643" s="325">
        <v>0.0</v>
      </c>
      <c r="AA1643" s="325">
        <v>725.0</v>
      </c>
      <c r="AB1643" s="325">
        <v>0.0</v>
      </c>
    </row>
    <row r="1644" ht="15.75" customHeight="1">
      <c r="A1644" s="325">
        <v>1642.0</v>
      </c>
      <c r="B1644" s="325" t="s">
        <v>4514</v>
      </c>
      <c r="C1644" s="325" t="s">
        <v>4513</v>
      </c>
      <c r="D1644" s="325" t="s">
        <v>5184</v>
      </c>
      <c r="E1644" s="325">
        <v>81.0</v>
      </c>
      <c r="F1644" s="325">
        <v>340.0</v>
      </c>
      <c r="G1644" s="325">
        <v>65.6</v>
      </c>
      <c r="H1644" s="325">
        <v>4.8</v>
      </c>
      <c r="I1644" s="325"/>
      <c r="J1644" s="325"/>
      <c r="K1644" s="325">
        <v>0.9</v>
      </c>
      <c r="L1644" s="325">
        <v>13.7</v>
      </c>
      <c r="M1644" s="325">
        <v>12.5</v>
      </c>
      <c r="N1644" s="325">
        <v>1.2</v>
      </c>
      <c r="O1644" s="325">
        <v>0.7</v>
      </c>
      <c r="P1644" s="325">
        <v>11.0</v>
      </c>
      <c r="Q1644" s="325">
        <v>58.0</v>
      </c>
      <c r="R1644" s="325">
        <v>0.45</v>
      </c>
      <c r="S1644" s="325">
        <v>0.76</v>
      </c>
      <c r="T1644" s="325"/>
      <c r="U1644" s="325">
        <v>6.0</v>
      </c>
      <c r="V1644" s="325">
        <v>0.06</v>
      </c>
      <c r="W1644" s="325">
        <v>0.07</v>
      </c>
      <c r="X1644" s="325">
        <v>2.01</v>
      </c>
      <c r="Y1644" s="325">
        <v>9.09</v>
      </c>
      <c r="Z1644" s="325">
        <v>0.0</v>
      </c>
      <c r="AA1644" s="325">
        <v>710.0</v>
      </c>
      <c r="AB1644" s="325">
        <v>0.0</v>
      </c>
    </row>
    <row r="1645" ht="15.75" customHeight="1">
      <c r="A1645" s="325">
        <v>1643.0</v>
      </c>
      <c r="B1645" s="325" t="s">
        <v>3866</v>
      </c>
      <c r="C1645" s="325" t="s">
        <v>3865</v>
      </c>
      <c r="D1645" s="325" t="s">
        <v>5184</v>
      </c>
      <c r="E1645" s="325">
        <v>151.0</v>
      </c>
      <c r="F1645" s="325">
        <v>633.0</v>
      </c>
      <c r="G1645" s="325">
        <v>32.0</v>
      </c>
      <c r="H1645" s="325">
        <v>8.6</v>
      </c>
      <c r="I1645" s="325"/>
      <c r="J1645" s="325"/>
      <c r="K1645" s="325">
        <v>1.1</v>
      </c>
      <c r="L1645" s="325">
        <v>25.5</v>
      </c>
      <c r="M1645" s="325">
        <v>25.4</v>
      </c>
      <c r="N1645" s="325">
        <v>0.1</v>
      </c>
      <c r="O1645" s="325">
        <v>0.5</v>
      </c>
      <c r="P1645" s="325">
        <v>8.0</v>
      </c>
      <c r="Q1645" s="325">
        <v>94.0</v>
      </c>
      <c r="R1645" s="325">
        <v>0.93</v>
      </c>
      <c r="S1645" s="325">
        <v>0.78</v>
      </c>
      <c r="T1645" s="325"/>
      <c r="U1645" s="325">
        <v>6.0</v>
      </c>
      <c r="V1645" s="325">
        <v>0.06</v>
      </c>
      <c r="W1645" s="325">
        <v>0.06</v>
      </c>
      <c r="X1645" s="325">
        <v>3.03</v>
      </c>
      <c r="Y1645" s="325">
        <v>2.17</v>
      </c>
      <c r="Z1645" s="325">
        <v>0.0</v>
      </c>
      <c r="AA1645" s="325">
        <v>55.0</v>
      </c>
      <c r="AB1645" s="325">
        <v>0.0</v>
      </c>
    </row>
    <row r="1646" ht="15.75" customHeight="1">
      <c r="A1646" s="325">
        <v>1644.0</v>
      </c>
      <c r="B1646" s="325" t="s">
        <v>4771</v>
      </c>
      <c r="C1646" s="325" t="s">
        <v>3865</v>
      </c>
      <c r="D1646" s="325" t="s">
        <v>5184</v>
      </c>
      <c r="E1646" s="325">
        <v>130.0</v>
      </c>
      <c r="F1646" s="325">
        <v>543.0</v>
      </c>
      <c r="G1646" s="325">
        <v>37.2</v>
      </c>
      <c r="H1646" s="325">
        <v>3.1</v>
      </c>
      <c r="I1646" s="325"/>
      <c r="J1646" s="325"/>
      <c r="K1646" s="325">
        <v>0.4</v>
      </c>
      <c r="L1646" s="325">
        <v>28.9</v>
      </c>
      <c r="M1646" s="325">
        <v>27.5</v>
      </c>
      <c r="N1646" s="325">
        <v>1.4</v>
      </c>
      <c r="O1646" s="325">
        <v>0.4</v>
      </c>
      <c r="P1646" s="325">
        <v>10.0</v>
      </c>
      <c r="Q1646" s="325">
        <v>54.0</v>
      </c>
      <c r="R1646" s="325">
        <v>0.53</v>
      </c>
      <c r="S1646" s="325">
        <v>0.59</v>
      </c>
      <c r="T1646" s="325"/>
      <c r="U1646" s="325">
        <v>18.0</v>
      </c>
      <c r="V1646" s="325">
        <v>0.05</v>
      </c>
      <c r="W1646" s="325">
        <v>0.04</v>
      </c>
      <c r="X1646" s="325">
        <v>1.05</v>
      </c>
      <c r="Y1646" s="325">
        <v>4.0</v>
      </c>
      <c r="Z1646" s="325">
        <v>0.0</v>
      </c>
      <c r="AA1646" s="325">
        <v>94.0</v>
      </c>
      <c r="AB1646" s="325">
        <v>4.0</v>
      </c>
    </row>
    <row r="1647" ht="15.75" customHeight="1">
      <c r="A1647" s="325">
        <v>1645.0</v>
      </c>
      <c r="B1647" s="325" t="s">
        <v>4203</v>
      </c>
      <c r="C1647" s="325" t="s">
        <v>4202</v>
      </c>
      <c r="D1647" s="325" t="s">
        <v>5184</v>
      </c>
      <c r="E1647" s="325">
        <v>150.0</v>
      </c>
      <c r="F1647" s="325">
        <v>627.0</v>
      </c>
      <c r="G1647" s="325">
        <v>19.8</v>
      </c>
      <c r="H1647" s="325">
        <v>8.5</v>
      </c>
      <c r="I1647" s="325"/>
      <c r="J1647" s="325"/>
      <c r="K1647" s="325">
        <v>1.4</v>
      </c>
      <c r="L1647" s="325">
        <v>25.4</v>
      </c>
      <c r="M1647" s="325">
        <v>21.7</v>
      </c>
      <c r="N1647" s="325">
        <v>3.8</v>
      </c>
      <c r="O1647" s="325">
        <v>0.9</v>
      </c>
      <c r="P1647" s="325">
        <v>31.0</v>
      </c>
      <c r="Q1647" s="325">
        <v>122.0</v>
      </c>
      <c r="R1647" s="325">
        <v>1.0</v>
      </c>
      <c r="S1647" s="325">
        <v>1.47</v>
      </c>
      <c r="T1647" s="325"/>
      <c r="U1647" s="325">
        <v>4.0</v>
      </c>
      <c r="V1647" s="325">
        <v>0.12</v>
      </c>
      <c r="W1647" s="325">
        <v>0.08</v>
      </c>
      <c r="X1647" s="325">
        <v>2.16</v>
      </c>
      <c r="Y1647" s="325">
        <v>1.67</v>
      </c>
      <c r="Z1647" s="325">
        <v>0.0</v>
      </c>
      <c r="AA1647" s="325">
        <v>446.0</v>
      </c>
      <c r="AB1647" s="325">
        <v>0.0</v>
      </c>
    </row>
    <row r="1648" ht="15.75" customHeight="1">
      <c r="A1648" s="325">
        <v>1646.0</v>
      </c>
      <c r="B1648" s="325" t="s">
        <v>4515</v>
      </c>
      <c r="C1648" s="325" t="s">
        <v>4202</v>
      </c>
      <c r="D1648" s="325" t="s">
        <v>5184</v>
      </c>
      <c r="E1648" s="325">
        <v>195.0</v>
      </c>
      <c r="F1648" s="325">
        <v>817.0</v>
      </c>
      <c r="G1648" s="325">
        <v>23.8</v>
      </c>
      <c r="H1648" s="325">
        <v>11.7</v>
      </c>
      <c r="I1648" s="325"/>
      <c r="J1648" s="325"/>
      <c r="K1648" s="325">
        <v>1.5</v>
      </c>
      <c r="L1648" s="325">
        <v>33.6</v>
      </c>
      <c r="M1648" s="325">
        <v>26.7</v>
      </c>
      <c r="N1648" s="325">
        <v>6.9</v>
      </c>
      <c r="O1648" s="325">
        <v>1.5</v>
      </c>
      <c r="P1648" s="325">
        <v>42.0</v>
      </c>
      <c r="Q1648" s="325">
        <v>158.0</v>
      </c>
      <c r="R1648" s="325">
        <v>1.39</v>
      </c>
      <c r="S1648" s="325">
        <v>2.33</v>
      </c>
      <c r="T1648" s="325"/>
      <c r="U1648" s="325">
        <v>4.0</v>
      </c>
      <c r="V1648" s="325">
        <v>0.08</v>
      </c>
      <c r="W1648" s="325">
        <v>0.04</v>
      </c>
      <c r="X1648" s="325">
        <v>2.42</v>
      </c>
      <c r="Y1648" s="325">
        <v>2.99</v>
      </c>
      <c r="Z1648" s="325">
        <v>0.0</v>
      </c>
      <c r="AA1648" s="325">
        <v>216.0</v>
      </c>
      <c r="AB1648" s="325">
        <v>0.0</v>
      </c>
    </row>
    <row r="1649" ht="15.75" customHeight="1">
      <c r="A1649" s="325">
        <v>1647.0</v>
      </c>
      <c r="B1649" s="325" t="s">
        <v>3673</v>
      </c>
      <c r="C1649" s="325" t="s">
        <v>3672</v>
      </c>
      <c r="D1649" s="325" t="s">
        <v>5184</v>
      </c>
      <c r="E1649" s="325">
        <v>158.0</v>
      </c>
      <c r="F1649" s="325">
        <v>661.0</v>
      </c>
      <c r="G1649" s="325">
        <v>33.1</v>
      </c>
      <c r="H1649" s="325">
        <v>3.1</v>
      </c>
      <c r="I1649" s="325"/>
      <c r="J1649" s="325"/>
      <c r="K1649" s="325">
        <v>4.0</v>
      </c>
      <c r="L1649" s="325">
        <v>26.7</v>
      </c>
      <c r="M1649" s="325">
        <v>26.3</v>
      </c>
      <c r="N1649" s="325">
        <v>0.3</v>
      </c>
      <c r="O1649" s="325">
        <v>0.4</v>
      </c>
      <c r="P1649" s="325">
        <v>19.0</v>
      </c>
      <c r="Q1649" s="325">
        <v>58.0</v>
      </c>
      <c r="R1649" s="325">
        <v>0.57</v>
      </c>
      <c r="S1649" s="325">
        <v>0.44</v>
      </c>
      <c r="T1649" s="325"/>
      <c r="U1649" s="325">
        <v>7.0</v>
      </c>
      <c r="V1649" s="325">
        <v>0.05</v>
      </c>
      <c r="W1649" s="325">
        <v>0.05</v>
      </c>
      <c r="X1649" s="325">
        <v>0.87</v>
      </c>
      <c r="Y1649" s="325">
        <v>3.23</v>
      </c>
      <c r="Z1649" s="325">
        <v>0.0</v>
      </c>
      <c r="AA1649" s="325">
        <v>411.0</v>
      </c>
      <c r="AB1649" s="325">
        <v>0.0</v>
      </c>
    </row>
    <row r="1650" ht="15.75" customHeight="1">
      <c r="A1650" s="325">
        <v>1648.0</v>
      </c>
      <c r="B1650" s="325" t="s">
        <v>3868</v>
      </c>
      <c r="C1650" s="325" t="s">
        <v>3867</v>
      </c>
      <c r="D1650" s="325" t="s">
        <v>5184</v>
      </c>
      <c r="E1650" s="325">
        <v>130.0</v>
      </c>
      <c r="F1650" s="325">
        <v>543.0</v>
      </c>
      <c r="G1650" s="325">
        <v>47.5</v>
      </c>
      <c r="H1650" s="325">
        <v>8.0</v>
      </c>
      <c r="I1650" s="325"/>
      <c r="J1650" s="325"/>
      <c r="K1650" s="325">
        <v>2.8</v>
      </c>
      <c r="L1650" s="325">
        <v>17.6</v>
      </c>
      <c r="M1650" s="325">
        <v>17.0</v>
      </c>
      <c r="N1650" s="325">
        <v>0.5</v>
      </c>
      <c r="O1650" s="325">
        <v>0.6</v>
      </c>
      <c r="P1650" s="325">
        <v>10.0</v>
      </c>
      <c r="Q1650" s="325">
        <v>83.0</v>
      </c>
      <c r="R1650" s="325">
        <v>0.77</v>
      </c>
      <c r="S1650" s="325">
        <v>0.74</v>
      </c>
      <c r="T1650" s="325"/>
      <c r="U1650" s="325">
        <v>8.0</v>
      </c>
      <c r="V1650" s="325">
        <v>0.06</v>
      </c>
      <c r="W1650" s="325">
        <v>0.07</v>
      </c>
      <c r="X1650" s="325">
        <v>3.07</v>
      </c>
      <c r="Y1650" s="325">
        <v>4.76</v>
      </c>
      <c r="Z1650" s="325">
        <v>0.0</v>
      </c>
      <c r="AA1650" s="325">
        <v>301.0</v>
      </c>
      <c r="AB1650" s="325">
        <v>0.0</v>
      </c>
    </row>
    <row r="1651" ht="15.75" customHeight="1">
      <c r="A1651" s="325">
        <v>1649.0</v>
      </c>
      <c r="B1651" s="325" t="s">
        <v>4516</v>
      </c>
      <c r="C1651" s="325" t="s">
        <v>3867</v>
      </c>
      <c r="D1651" s="325" t="s">
        <v>5184</v>
      </c>
      <c r="E1651" s="325">
        <v>143.0</v>
      </c>
      <c r="F1651" s="325">
        <v>596.0</v>
      </c>
      <c r="G1651" s="325">
        <v>46.5</v>
      </c>
      <c r="H1651" s="325">
        <v>2.9</v>
      </c>
      <c r="I1651" s="325"/>
      <c r="J1651" s="325"/>
      <c r="K1651" s="325">
        <v>2.0</v>
      </c>
      <c r="L1651" s="325">
        <v>27.9</v>
      </c>
      <c r="M1651" s="325">
        <v>26.5</v>
      </c>
      <c r="N1651" s="325">
        <v>1.4</v>
      </c>
      <c r="O1651" s="325">
        <v>0.7</v>
      </c>
      <c r="P1651" s="325">
        <v>7.0</v>
      </c>
      <c r="Q1651" s="325">
        <v>55.0</v>
      </c>
      <c r="R1651" s="325">
        <v>0.48</v>
      </c>
      <c r="S1651" s="325">
        <v>0.51</v>
      </c>
      <c r="T1651" s="325"/>
      <c r="U1651" s="325">
        <v>0.0</v>
      </c>
      <c r="V1651" s="325">
        <v>0.07</v>
      </c>
      <c r="W1651" s="325">
        <v>0.06</v>
      </c>
      <c r="X1651" s="325">
        <v>1.47</v>
      </c>
      <c r="Y1651" s="325">
        <v>8.34</v>
      </c>
      <c r="Z1651" s="325">
        <v>0.0</v>
      </c>
      <c r="AA1651" s="325">
        <v>12.0</v>
      </c>
      <c r="AB1651" s="325">
        <v>0.0</v>
      </c>
    </row>
    <row r="1652" ht="15.75" customHeight="1">
      <c r="A1652" s="325">
        <v>1650.0</v>
      </c>
      <c r="B1652" s="325" t="s">
        <v>4518</v>
      </c>
      <c r="C1652" s="325" t="s">
        <v>4517</v>
      </c>
      <c r="D1652" s="325" t="s">
        <v>5184</v>
      </c>
      <c r="E1652" s="325">
        <v>165.0</v>
      </c>
      <c r="F1652" s="325">
        <v>690.0</v>
      </c>
      <c r="G1652" s="325">
        <v>49.7</v>
      </c>
      <c r="H1652" s="325">
        <v>7.3</v>
      </c>
      <c r="I1652" s="325"/>
      <c r="J1652" s="325"/>
      <c r="K1652" s="325">
        <v>7.1</v>
      </c>
      <c r="L1652" s="325">
        <v>18.1</v>
      </c>
      <c r="M1652" s="325">
        <v>17.4</v>
      </c>
      <c r="N1652" s="325">
        <v>0.7</v>
      </c>
      <c r="O1652" s="325">
        <v>0.7</v>
      </c>
      <c r="P1652" s="325">
        <v>13.0</v>
      </c>
      <c r="Q1652" s="325">
        <v>81.0</v>
      </c>
      <c r="R1652" s="325">
        <v>0.72</v>
      </c>
      <c r="S1652" s="325">
        <v>0.73</v>
      </c>
      <c r="T1652" s="325"/>
      <c r="U1652" s="325">
        <v>41.0</v>
      </c>
      <c r="V1652" s="325">
        <v>0.06</v>
      </c>
      <c r="W1652" s="325">
        <v>0.07</v>
      </c>
      <c r="X1652" s="325">
        <v>2.86</v>
      </c>
      <c r="Y1652" s="325">
        <v>4.35</v>
      </c>
      <c r="Z1652" s="325">
        <v>0.0</v>
      </c>
      <c r="AA1652" s="325">
        <v>488.0</v>
      </c>
      <c r="AB1652" s="325">
        <v>8.0</v>
      </c>
    </row>
    <row r="1653" ht="15.75" customHeight="1">
      <c r="A1653" s="325">
        <v>1651.0</v>
      </c>
      <c r="B1653" s="325" t="s">
        <v>4773</v>
      </c>
      <c r="C1653" s="325" t="s">
        <v>4772</v>
      </c>
      <c r="D1653" s="325" t="s">
        <v>5184</v>
      </c>
      <c r="E1653" s="325">
        <v>133.0</v>
      </c>
      <c r="F1653" s="325">
        <v>556.0</v>
      </c>
      <c r="G1653" s="325">
        <v>41.8</v>
      </c>
      <c r="H1653" s="325">
        <v>9.0</v>
      </c>
      <c r="I1653" s="325"/>
      <c r="J1653" s="325"/>
      <c r="K1653" s="325">
        <v>3.6</v>
      </c>
      <c r="L1653" s="325">
        <v>15.4</v>
      </c>
      <c r="M1653" s="325">
        <v>15.0</v>
      </c>
      <c r="N1653" s="325">
        <v>0.4</v>
      </c>
      <c r="O1653" s="325">
        <v>0.6</v>
      </c>
      <c r="P1653" s="325">
        <v>11.0</v>
      </c>
      <c r="Q1653" s="325">
        <v>91.0</v>
      </c>
      <c r="R1653" s="325">
        <v>0.82</v>
      </c>
      <c r="S1653" s="325">
        <v>0.76</v>
      </c>
      <c r="T1653" s="325"/>
      <c r="U1653" s="325">
        <v>14.0</v>
      </c>
      <c r="V1653" s="325">
        <v>0.06</v>
      </c>
      <c r="W1653" s="325">
        <v>0.08</v>
      </c>
      <c r="X1653" s="325">
        <v>3.43</v>
      </c>
      <c r="Y1653" s="325">
        <v>3.15</v>
      </c>
      <c r="Z1653" s="325">
        <v>0.0</v>
      </c>
      <c r="AA1653" s="325">
        <v>106.0</v>
      </c>
      <c r="AB1653" s="325">
        <v>0.0</v>
      </c>
    </row>
    <row r="1654" ht="15.75" customHeight="1">
      <c r="A1654" s="325">
        <v>1652.0</v>
      </c>
      <c r="B1654" s="325" t="s">
        <v>4205</v>
      </c>
      <c r="C1654" s="325" t="s">
        <v>4204</v>
      </c>
      <c r="D1654" s="325" t="s">
        <v>5184</v>
      </c>
      <c r="E1654" s="325">
        <v>137.0</v>
      </c>
      <c r="F1654" s="325">
        <v>573.0</v>
      </c>
      <c r="G1654" s="325">
        <v>18.5</v>
      </c>
      <c r="H1654" s="325">
        <v>5.2</v>
      </c>
      <c r="I1654" s="325"/>
      <c r="J1654" s="325"/>
      <c r="K1654" s="325">
        <v>0.9</v>
      </c>
      <c r="L1654" s="325">
        <v>26.7</v>
      </c>
      <c r="M1654" s="325">
        <v>24.8</v>
      </c>
      <c r="N1654" s="325">
        <v>1.9</v>
      </c>
      <c r="O1654" s="325">
        <v>0.8</v>
      </c>
      <c r="P1654" s="325">
        <v>22.0</v>
      </c>
      <c r="Q1654" s="325">
        <v>73.0</v>
      </c>
      <c r="R1654" s="325">
        <v>0.81</v>
      </c>
      <c r="S1654" s="325">
        <v>0.92</v>
      </c>
      <c r="T1654" s="325"/>
      <c r="U1654" s="325">
        <v>1.0</v>
      </c>
      <c r="V1654" s="325">
        <v>0.06</v>
      </c>
      <c r="W1654" s="325">
        <v>0.04</v>
      </c>
      <c r="X1654" s="325">
        <v>1.25</v>
      </c>
      <c r="Y1654" s="325">
        <v>5.88</v>
      </c>
      <c r="Z1654" s="325">
        <v>0.0</v>
      </c>
      <c r="AA1654" s="325">
        <v>247.0</v>
      </c>
      <c r="AB1654" s="325">
        <v>2.0</v>
      </c>
    </row>
    <row r="1655" ht="15.75" customHeight="1">
      <c r="A1655" s="325">
        <v>1653.0</v>
      </c>
      <c r="B1655" s="325" t="s">
        <v>3675</v>
      </c>
      <c r="C1655" s="325" t="s">
        <v>3674</v>
      </c>
      <c r="D1655" s="325" t="s">
        <v>5184</v>
      </c>
      <c r="E1655" s="325">
        <v>145.0</v>
      </c>
      <c r="F1655" s="325">
        <v>607.0</v>
      </c>
      <c r="G1655" s="325">
        <v>27.5</v>
      </c>
      <c r="H1655" s="325">
        <v>10.4</v>
      </c>
      <c r="I1655" s="325"/>
      <c r="J1655" s="325"/>
      <c r="K1655" s="325">
        <v>1.3</v>
      </c>
      <c r="L1655" s="325">
        <v>22.4</v>
      </c>
      <c r="M1655" s="325">
        <v>19.7</v>
      </c>
      <c r="N1655" s="325">
        <v>2.8</v>
      </c>
      <c r="O1655" s="325">
        <v>1.2</v>
      </c>
      <c r="P1655" s="325">
        <v>17.0</v>
      </c>
      <c r="Q1655" s="325">
        <v>119.0</v>
      </c>
      <c r="R1655" s="325">
        <v>1.11</v>
      </c>
      <c r="S1655" s="325">
        <v>1.62</v>
      </c>
      <c r="T1655" s="325"/>
      <c r="U1655" s="325">
        <v>5.0</v>
      </c>
      <c r="V1655" s="325">
        <v>0.08</v>
      </c>
      <c r="W1655" s="325">
        <v>0.09</v>
      </c>
      <c r="X1655" s="325">
        <v>3.2</v>
      </c>
      <c r="Y1655" s="325">
        <v>2.16</v>
      </c>
      <c r="Z1655" s="325">
        <v>0.0</v>
      </c>
      <c r="AA1655" s="325">
        <v>87.0</v>
      </c>
      <c r="AB1655" s="325">
        <v>0.0</v>
      </c>
    </row>
    <row r="1656" ht="15.75" customHeight="1">
      <c r="A1656" s="325">
        <v>1654.0</v>
      </c>
      <c r="B1656" s="325" t="s">
        <v>3677</v>
      </c>
      <c r="C1656" s="325" t="s">
        <v>3676</v>
      </c>
      <c r="D1656" s="325" t="s">
        <v>5184</v>
      </c>
      <c r="E1656" s="325">
        <v>143.0</v>
      </c>
      <c r="F1656" s="325">
        <v>599.0</v>
      </c>
      <c r="G1656" s="325">
        <v>37.2</v>
      </c>
      <c r="H1656" s="325">
        <v>8.2</v>
      </c>
      <c r="I1656" s="325"/>
      <c r="J1656" s="325"/>
      <c r="K1656" s="325">
        <v>1.4</v>
      </c>
      <c r="L1656" s="325">
        <v>23.6</v>
      </c>
      <c r="M1656" s="325">
        <v>23.2</v>
      </c>
      <c r="N1656" s="325">
        <v>0.4</v>
      </c>
      <c r="O1656" s="325">
        <v>0.8</v>
      </c>
      <c r="P1656" s="325">
        <v>11.0</v>
      </c>
      <c r="Q1656" s="325">
        <v>91.0</v>
      </c>
      <c r="R1656" s="325">
        <v>0.86</v>
      </c>
      <c r="S1656" s="325">
        <v>0.85</v>
      </c>
      <c r="T1656" s="325"/>
      <c r="U1656" s="325">
        <v>5.0</v>
      </c>
      <c r="V1656" s="325">
        <v>0.06</v>
      </c>
      <c r="W1656" s="325">
        <v>0.08</v>
      </c>
      <c r="X1656" s="325">
        <v>3.08</v>
      </c>
      <c r="Y1656" s="325">
        <v>3.49</v>
      </c>
      <c r="Z1656" s="325">
        <v>0.0</v>
      </c>
      <c r="AA1656" s="325">
        <v>181.0</v>
      </c>
      <c r="AB1656" s="325">
        <v>0.0</v>
      </c>
    </row>
    <row r="1657" ht="15.75" customHeight="1">
      <c r="A1657" s="325">
        <v>1655.0</v>
      </c>
      <c r="B1657" s="325" t="s">
        <v>3869</v>
      </c>
      <c r="C1657" s="325" t="s">
        <v>3676</v>
      </c>
      <c r="D1657" s="325" t="s">
        <v>5184</v>
      </c>
      <c r="E1657" s="325">
        <v>172.0</v>
      </c>
      <c r="F1657" s="325">
        <v>719.0</v>
      </c>
      <c r="G1657" s="325">
        <v>44.3</v>
      </c>
      <c r="H1657" s="325">
        <v>9.3</v>
      </c>
      <c r="I1657" s="325"/>
      <c r="J1657" s="325"/>
      <c r="K1657" s="325">
        <v>2.8</v>
      </c>
      <c r="L1657" s="325">
        <v>26.3</v>
      </c>
      <c r="M1657" s="325">
        <v>25.8</v>
      </c>
      <c r="N1657" s="325">
        <v>0.5</v>
      </c>
      <c r="O1657" s="325">
        <v>0.7</v>
      </c>
      <c r="P1657" s="325">
        <v>12.0</v>
      </c>
      <c r="Q1657" s="325">
        <v>103.0</v>
      </c>
      <c r="R1657" s="325">
        <v>0.97</v>
      </c>
      <c r="S1657" s="325">
        <v>0.93</v>
      </c>
      <c r="T1657" s="325"/>
      <c r="U1657" s="325">
        <v>13.0</v>
      </c>
      <c r="V1657" s="325">
        <v>0.07</v>
      </c>
      <c r="W1657" s="325">
        <v>0.07</v>
      </c>
      <c r="X1657" s="325">
        <v>3.5</v>
      </c>
      <c r="Y1657" s="325">
        <v>6.45</v>
      </c>
      <c r="Z1657" s="325">
        <v>0.0</v>
      </c>
      <c r="AA1657" s="325">
        <v>273.0</v>
      </c>
      <c r="AB1657" s="325">
        <v>0.0</v>
      </c>
    </row>
    <row r="1658" ht="15.75" customHeight="1">
      <c r="A1658" s="325">
        <v>1656.0</v>
      </c>
      <c r="B1658" s="325" t="s">
        <v>4206</v>
      </c>
      <c r="C1658" s="325" t="s">
        <v>3676</v>
      </c>
      <c r="D1658" s="325" t="s">
        <v>5184</v>
      </c>
      <c r="E1658" s="325">
        <v>159.0</v>
      </c>
      <c r="F1658" s="325">
        <v>663.0</v>
      </c>
      <c r="G1658" s="325">
        <v>22.8</v>
      </c>
      <c r="H1658" s="325">
        <v>3.8</v>
      </c>
      <c r="I1658" s="325"/>
      <c r="J1658" s="325"/>
      <c r="K1658" s="325">
        <v>3.1</v>
      </c>
      <c r="L1658" s="325">
        <v>28.9</v>
      </c>
      <c r="M1658" s="325">
        <v>25.1</v>
      </c>
      <c r="N1658" s="325">
        <v>0.0</v>
      </c>
      <c r="O1658" s="325">
        <v>0.4</v>
      </c>
      <c r="P1658" s="325">
        <v>9.0</v>
      </c>
      <c r="Q1658" s="325">
        <v>57.0</v>
      </c>
      <c r="R1658" s="325">
        <v>0.59</v>
      </c>
      <c r="S1658" s="325">
        <v>0.49</v>
      </c>
      <c r="T1658" s="325"/>
      <c r="U1658" s="325">
        <v>1.0</v>
      </c>
      <c r="V1658" s="325">
        <v>0.04</v>
      </c>
      <c r="W1658" s="325">
        <v>0.02</v>
      </c>
      <c r="X1658" s="325">
        <v>1.04</v>
      </c>
      <c r="Y1658" s="325">
        <v>1.63</v>
      </c>
      <c r="Z1658" s="325">
        <v>0.0</v>
      </c>
      <c r="AA1658" s="325">
        <v>53.0</v>
      </c>
      <c r="AB1658" s="325">
        <v>1.0</v>
      </c>
    </row>
    <row r="1659" ht="15.75" customHeight="1">
      <c r="A1659" s="325">
        <v>1657.0</v>
      </c>
      <c r="B1659" s="325" t="s">
        <v>4519</v>
      </c>
      <c r="C1659" s="325" t="s">
        <v>3676</v>
      </c>
      <c r="D1659" s="325" t="s">
        <v>5184</v>
      </c>
      <c r="E1659" s="325">
        <v>137.0</v>
      </c>
      <c r="F1659" s="325">
        <v>572.0</v>
      </c>
      <c r="G1659" s="325">
        <v>24.3</v>
      </c>
      <c r="H1659" s="325">
        <v>8.7</v>
      </c>
      <c r="I1659" s="325"/>
      <c r="J1659" s="325"/>
      <c r="K1659" s="325">
        <v>2.4</v>
      </c>
      <c r="L1659" s="325">
        <v>19.6</v>
      </c>
      <c r="M1659" s="325">
        <v>16.3</v>
      </c>
      <c r="N1659" s="325">
        <v>3.2</v>
      </c>
      <c r="O1659" s="325">
        <v>0.6</v>
      </c>
      <c r="P1659" s="325">
        <v>13.0</v>
      </c>
      <c r="Q1659" s="325">
        <v>89.0</v>
      </c>
      <c r="R1659" s="325">
        <v>1.1</v>
      </c>
      <c r="S1659" s="325">
        <v>1.07</v>
      </c>
      <c r="T1659" s="325"/>
      <c r="U1659" s="325">
        <v>8.0</v>
      </c>
      <c r="V1659" s="325">
        <v>0.07</v>
      </c>
      <c r="W1659" s="325">
        <v>0.07</v>
      </c>
      <c r="X1659" s="325">
        <v>2.44</v>
      </c>
      <c r="Y1659" s="325">
        <v>1.34</v>
      </c>
      <c r="Z1659" s="325">
        <v>0.0</v>
      </c>
      <c r="AA1659" s="325">
        <v>416.0</v>
      </c>
      <c r="AB1659" s="325">
        <v>0.0</v>
      </c>
    </row>
    <row r="1660" ht="15.75" customHeight="1">
      <c r="A1660" s="325">
        <v>1658.0</v>
      </c>
      <c r="B1660" s="325" t="s">
        <v>4774</v>
      </c>
      <c r="C1660" s="325" t="s">
        <v>3676</v>
      </c>
      <c r="D1660" s="325" t="s">
        <v>5184</v>
      </c>
      <c r="E1660" s="325">
        <v>139.0</v>
      </c>
      <c r="F1660" s="325">
        <v>581.0</v>
      </c>
      <c r="G1660" s="325">
        <v>47.6</v>
      </c>
      <c r="H1660" s="325">
        <v>7.6</v>
      </c>
      <c r="I1660" s="325"/>
      <c r="J1660" s="325"/>
      <c r="K1660" s="325">
        <v>2.1</v>
      </c>
      <c r="L1660" s="325">
        <v>22.2</v>
      </c>
      <c r="M1660" s="325">
        <v>21.4</v>
      </c>
      <c r="N1660" s="325">
        <v>0.8</v>
      </c>
      <c r="O1660" s="325">
        <v>0.8</v>
      </c>
      <c r="P1660" s="325">
        <v>11.0</v>
      </c>
      <c r="Q1660" s="325">
        <v>85.0</v>
      </c>
      <c r="R1660" s="325">
        <v>0.81</v>
      </c>
      <c r="S1660" s="325">
        <v>0.8</v>
      </c>
      <c r="T1660" s="325"/>
      <c r="U1660" s="325">
        <v>6.0</v>
      </c>
      <c r="V1660" s="325">
        <v>0.06</v>
      </c>
      <c r="W1660" s="325">
        <v>0.1</v>
      </c>
      <c r="X1660" s="325">
        <v>2.87</v>
      </c>
      <c r="Y1660" s="325">
        <v>5.67</v>
      </c>
      <c r="Z1660" s="325">
        <v>0.0</v>
      </c>
      <c r="AA1660" s="325">
        <v>316.0</v>
      </c>
      <c r="AB1660" s="325">
        <v>6.0</v>
      </c>
    </row>
    <row r="1661" ht="15.75" customHeight="1">
      <c r="A1661" s="325">
        <v>1659.0</v>
      </c>
      <c r="B1661" s="325" t="s">
        <v>3679</v>
      </c>
      <c r="C1661" s="325" t="s">
        <v>3678</v>
      </c>
      <c r="D1661" s="325" t="s">
        <v>5184</v>
      </c>
      <c r="E1661" s="325">
        <v>147.0</v>
      </c>
      <c r="F1661" s="325">
        <v>614.0</v>
      </c>
      <c r="G1661" s="325">
        <v>35.7</v>
      </c>
      <c r="H1661" s="325">
        <v>3.1</v>
      </c>
      <c r="I1661" s="325"/>
      <c r="J1661" s="325"/>
      <c r="K1661" s="325">
        <v>2.4</v>
      </c>
      <c r="L1661" s="325">
        <v>27.7</v>
      </c>
      <c r="M1661" s="325">
        <v>26.9</v>
      </c>
      <c r="N1661" s="325">
        <v>0.8</v>
      </c>
      <c r="O1661" s="325">
        <v>0.5</v>
      </c>
      <c r="P1661" s="325">
        <v>10.0</v>
      </c>
      <c r="Q1661" s="325">
        <v>54.0</v>
      </c>
      <c r="R1661" s="325">
        <v>0.53</v>
      </c>
      <c r="S1661" s="325">
        <v>0.46</v>
      </c>
      <c r="T1661" s="325"/>
      <c r="U1661" s="325">
        <v>3.0</v>
      </c>
      <c r="V1661" s="325">
        <v>0.06</v>
      </c>
      <c r="W1661" s="325">
        <v>0.04</v>
      </c>
      <c r="X1661" s="325">
        <v>1.19</v>
      </c>
      <c r="Y1661" s="325">
        <v>4.49</v>
      </c>
      <c r="Z1661" s="325">
        <v>0.0</v>
      </c>
      <c r="AA1661" s="325">
        <v>166.0</v>
      </c>
      <c r="AB1661" s="325">
        <v>0.0</v>
      </c>
    </row>
    <row r="1662" ht="15.75" customHeight="1">
      <c r="A1662" s="325">
        <v>1660.0</v>
      </c>
      <c r="B1662" s="325" t="s">
        <v>3870</v>
      </c>
      <c r="C1662" s="325" t="s">
        <v>3678</v>
      </c>
      <c r="D1662" s="325" t="s">
        <v>5184</v>
      </c>
      <c r="E1662" s="325">
        <v>159.0</v>
      </c>
      <c r="F1662" s="325">
        <v>665.0</v>
      </c>
      <c r="G1662" s="325">
        <v>39.8</v>
      </c>
      <c r="H1662" s="325">
        <v>8.8</v>
      </c>
      <c r="I1662" s="325"/>
      <c r="J1662" s="325"/>
      <c r="K1662" s="325">
        <v>3.7</v>
      </c>
      <c r="L1662" s="325">
        <v>22.1</v>
      </c>
      <c r="M1662" s="325">
        <v>21.3</v>
      </c>
      <c r="N1662" s="325">
        <v>0.8</v>
      </c>
      <c r="O1662" s="325">
        <v>0.7</v>
      </c>
      <c r="P1662" s="325">
        <v>11.0</v>
      </c>
      <c r="Q1662" s="325">
        <v>94.0</v>
      </c>
      <c r="R1662" s="325">
        <v>0.9</v>
      </c>
      <c r="S1662" s="325">
        <v>0.85</v>
      </c>
      <c r="T1662" s="325"/>
      <c r="U1662" s="325">
        <v>38.0</v>
      </c>
      <c r="V1662" s="325">
        <v>0.06</v>
      </c>
      <c r="W1662" s="325">
        <v>0.09</v>
      </c>
      <c r="X1662" s="325">
        <v>3.19</v>
      </c>
      <c r="Y1662" s="325">
        <v>5.58</v>
      </c>
      <c r="Z1662" s="325">
        <v>0.0</v>
      </c>
      <c r="AA1662" s="325">
        <v>307.0</v>
      </c>
      <c r="AB1662" s="325">
        <v>12.0</v>
      </c>
    </row>
    <row r="1663" ht="15.75" customHeight="1">
      <c r="A1663" s="325">
        <v>1661.0</v>
      </c>
      <c r="B1663" s="325" t="s">
        <v>4207</v>
      </c>
      <c r="C1663" s="325" t="s">
        <v>3678</v>
      </c>
      <c r="D1663" s="325" t="s">
        <v>5184</v>
      </c>
      <c r="E1663" s="325">
        <v>139.0</v>
      </c>
      <c r="F1663" s="325">
        <v>583.0</v>
      </c>
      <c r="G1663" s="325">
        <v>37.4</v>
      </c>
      <c r="H1663" s="325">
        <v>6.4</v>
      </c>
      <c r="I1663" s="325"/>
      <c r="J1663" s="325"/>
      <c r="K1663" s="325">
        <v>2.0</v>
      </c>
      <c r="L1663" s="325">
        <v>23.5</v>
      </c>
      <c r="M1663" s="325">
        <v>22.0</v>
      </c>
      <c r="N1663" s="325">
        <v>0.5</v>
      </c>
      <c r="O1663" s="325">
        <v>0.6</v>
      </c>
      <c r="P1663" s="325">
        <v>14.0</v>
      </c>
      <c r="Q1663" s="325">
        <v>76.0</v>
      </c>
      <c r="R1663" s="325">
        <v>0.72</v>
      </c>
      <c r="S1663" s="325">
        <v>0.7</v>
      </c>
      <c r="T1663" s="325"/>
      <c r="U1663" s="325">
        <v>54.0</v>
      </c>
      <c r="V1663" s="325">
        <v>0.06</v>
      </c>
      <c r="W1663" s="325">
        <v>0.05</v>
      </c>
      <c r="X1663" s="325">
        <v>2.23</v>
      </c>
      <c r="Y1663" s="325">
        <v>3.96</v>
      </c>
      <c r="Z1663" s="325">
        <v>0.0</v>
      </c>
      <c r="AA1663" s="325">
        <v>210.0</v>
      </c>
      <c r="AB1663" s="325">
        <v>2.0</v>
      </c>
    </row>
    <row r="1664" ht="15.75" customHeight="1">
      <c r="A1664" s="325">
        <v>1662.0</v>
      </c>
      <c r="B1664" s="325" t="s">
        <v>4775</v>
      </c>
      <c r="C1664" s="325" t="s">
        <v>3678</v>
      </c>
      <c r="D1664" s="325" t="s">
        <v>5184</v>
      </c>
      <c r="E1664" s="325">
        <v>133.0</v>
      </c>
      <c r="F1664" s="325">
        <v>555.0</v>
      </c>
      <c r="G1664" s="325">
        <v>47.1</v>
      </c>
      <c r="H1664" s="325">
        <v>9.0</v>
      </c>
      <c r="I1664" s="325"/>
      <c r="J1664" s="325"/>
      <c r="K1664" s="325">
        <v>4.4</v>
      </c>
      <c r="L1664" s="325">
        <v>14.3</v>
      </c>
      <c r="M1664" s="325">
        <v>13.5</v>
      </c>
      <c r="N1664" s="325">
        <v>0.8</v>
      </c>
      <c r="O1664" s="325">
        <v>0.7</v>
      </c>
      <c r="P1664" s="325">
        <v>14.0</v>
      </c>
      <c r="Q1664" s="325">
        <v>92.0</v>
      </c>
      <c r="R1664" s="325">
        <v>0.82</v>
      </c>
      <c r="S1664" s="325">
        <v>0.84</v>
      </c>
      <c r="T1664" s="325"/>
      <c r="U1664" s="325">
        <v>56.0</v>
      </c>
      <c r="V1664" s="325">
        <v>0.06</v>
      </c>
      <c r="W1664" s="325">
        <v>0.07</v>
      </c>
      <c r="X1664" s="325">
        <v>3.29</v>
      </c>
      <c r="Y1664" s="325">
        <v>5.24</v>
      </c>
      <c r="Z1664" s="325">
        <v>0.0</v>
      </c>
      <c r="AA1664" s="325">
        <v>229.0</v>
      </c>
      <c r="AB1664" s="325">
        <v>15.0</v>
      </c>
    </row>
    <row r="1665" ht="15.75" customHeight="1">
      <c r="A1665" s="325">
        <v>1663.0</v>
      </c>
      <c r="B1665" s="325" t="s">
        <v>3681</v>
      </c>
      <c r="C1665" s="325" t="s">
        <v>3680</v>
      </c>
      <c r="D1665" s="325" t="s">
        <v>5184</v>
      </c>
      <c r="E1665" s="325">
        <v>134.0</v>
      </c>
      <c r="F1665" s="325">
        <v>559.0</v>
      </c>
      <c r="G1665" s="325">
        <v>52.9</v>
      </c>
      <c r="H1665" s="325">
        <v>9.6</v>
      </c>
      <c r="I1665" s="325"/>
      <c r="J1665" s="325"/>
      <c r="K1665" s="325">
        <v>3.0</v>
      </c>
      <c r="L1665" s="325">
        <v>16.7</v>
      </c>
      <c r="M1665" s="325">
        <v>15.3</v>
      </c>
      <c r="N1665" s="325">
        <v>0.7</v>
      </c>
      <c r="O1665" s="325">
        <v>0.9</v>
      </c>
      <c r="P1665" s="325">
        <v>17.0</v>
      </c>
      <c r="Q1665" s="325">
        <v>97.0</v>
      </c>
      <c r="R1665" s="325">
        <v>0.88</v>
      </c>
      <c r="S1665" s="325">
        <v>0.92</v>
      </c>
      <c r="T1665" s="325"/>
      <c r="U1665" s="325">
        <v>93.0</v>
      </c>
      <c r="V1665" s="325">
        <v>0.06</v>
      </c>
      <c r="W1665" s="325">
        <v>0.08</v>
      </c>
      <c r="X1665" s="325">
        <v>3.55</v>
      </c>
      <c r="Y1665" s="325">
        <v>5.34</v>
      </c>
      <c r="Z1665" s="325">
        <v>0.0</v>
      </c>
      <c r="AA1665" s="325">
        <v>151.0</v>
      </c>
      <c r="AB1665" s="325">
        <v>15.0</v>
      </c>
    </row>
    <row r="1666" ht="15.75" customHeight="1">
      <c r="A1666" s="325">
        <v>1664.0</v>
      </c>
      <c r="B1666" s="325" t="s">
        <v>3871</v>
      </c>
      <c r="C1666" s="325" t="s">
        <v>3680</v>
      </c>
      <c r="D1666" s="325" t="s">
        <v>5184</v>
      </c>
      <c r="E1666" s="325">
        <v>146.0</v>
      </c>
      <c r="F1666" s="325">
        <v>610.0</v>
      </c>
      <c r="G1666" s="325">
        <v>48.2</v>
      </c>
      <c r="H1666" s="325">
        <v>7.3</v>
      </c>
      <c r="I1666" s="325"/>
      <c r="J1666" s="325"/>
      <c r="K1666" s="325">
        <v>5.1</v>
      </c>
      <c r="L1666" s="325">
        <v>17.5</v>
      </c>
      <c r="M1666" s="325">
        <v>16.6</v>
      </c>
      <c r="N1666" s="325">
        <v>0.9</v>
      </c>
      <c r="O1666" s="325">
        <v>0.8</v>
      </c>
      <c r="P1666" s="325">
        <v>18.0</v>
      </c>
      <c r="Q1666" s="325">
        <v>80.0</v>
      </c>
      <c r="R1666" s="325">
        <v>0.71</v>
      </c>
      <c r="S1666" s="325">
        <v>0.8</v>
      </c>
      <c r="T1666" s="325"/>
      <c r="U1666" s="325">
        <v>39.0</v>
      </c>
      <c r="V1666" s="325">
        <v>0.06</v>
      </c>
      <c r="W1666" s="325">
        <v>0.08</v>
      </c>
      <c r="X1666" s="325">
        <v>2.76</v>
      </c>
      <c r="Y1666" s="325">
        <v>6.23</v>
      </c>
      <c r="Z1666" s="325">
        <v>0.0</v>
      </c>
      <c r="AA1666" s="325">
        <v>202.0</v>
      </c>
      <c r="AB1666" s="325">
        <v>8.0</v>
      </c>
    </row>
    <row r="1667" ht="15.75" customHeight="1">
      <c r="A1667" s="325">
        <v>1665.0</v>
      </c>
      <c r="B1667" s="325" t="s">
        <v>4208</v>
      </c>
      <c r="C1667" s="325" t="s">
        <v>3680</v>
      </c>
      <c r="D1667" s="325" t="s">
        <v>5184</v>
      </c>
      <c r="E1667" s="325">
        <v>130.0</v>
      </c>
      <c r="F1667" s="325">
        <v>544.0</v>
      </c>
      <c r="G1667" s="325">
        <v>48.7</v>
      </c>
      <c r="H1667" s="325">
        <v>7.0</v>
      </c>
      <c r="I1667" s="325"/>
      <c r="J1667" s="325"/>
      <c r="K1667" s="325">
        <v>2.6</v>
      </c>
      <c r="L1667" s="325">
        <v>19.7</v>
      </c>
      <c r="M1667" s="325">
        <v>17.4</v>
      </c>
      <c r="N1667" s="325">
        <v>0.9</v>
      </c>
      <c r="O1667" s="325">
        <v>0.7</v>
      </c>
      <c r="P1667" s="325">
        <v>16.0</v>
      </c>
      <c r="Q1667" s="325">
        <v>79.0</v>
      </c>
      <c r="R1667" s="325">
        <v>0.73</v>
      </c>
      <c r="S1667" s="325">
        <v>0.74</v>
      </c>
      <c r="T1667" s="325"/>
      <c r="U1667" s="325">
        <v>72.0</v>
      </c>
      <c r="V1667" s="325">
        <v>0.05</v>
      </c>
      <c r="W1667" s="325">
        <v>0.06</v>
      </c>
      <c r="X1667" s="325">
        <v>2.49</v>
      </c>
      <c r="Y1667" s="325">
        <v>7.38</v>
      </c>
      <c r="Z1667" s="325">
        <v>0.0</v>
      </c>
      <c r="AA1667" s="325">
        <v>311.0</v>
      </c>
      <c r="AB1667" s="325">
        <v>20.0</v>
      </c>
    </row>
    <row r="1668" ht="15.75" customHeight="1">
      <c r="A1668" s="325">
        <v>1666.0</v>
      </c>
      <c r="B1668" s="325" t="s">
        <v>4520</v>
      </c>
      <c r="C1668" s="325" t="s">
        <v>3680</v>
      </c>
      <c r="D1668" s="325" t="s">
        <v>5184</v>
      </c>
      <c r="E1668" s="325">
        <v>144.0</v>
      </c>
      <c r="F1668" s="325">
        <v>604.0</v>
      </c>
      <c r="G1668" s="325">
        <v>51.1</v>
      </c>
      <c r="H1668" s="325">
        <v>7.5</v>
      </c>
      <c r="I1668" s="325"/>
      <c r="J1668" s="325"/>
      <c r="K1668" s="325">
        <v>3.3</v>
      </c>
      <c r="L1668" s="325">
        <v>21.0</v>
      </c>
      <c r="M1668" s="325">
        <v>19.6</v>
      </c>
      <c r="N1668" s="325">
        <v>0.8</v>
      </c>
      <c r="O1668" s="325">
        <v>0.8</v>
      </c>
      <c r="P1668" s="325">
        <v>16.0</v>
      </c>
      <c r="Q1668" s="325">
        <v>88.0</v>
      </c>
      <c r="R1668" s="325">
        <v>0.72</v>
      </c>
      <c r="S1668" s="325">
        <v>1.01</v>
      </c>
      <c r="T1668" s="325"/>
      <c r="U1668" s="325">
        <v>69.0</v>
      </c>
      <c r="V1668" s="325">
        <v>0.06</v>
      </c>
      <c r="W1668" s="325">
        <v>0.06</v>
      </c>
      <c r="X1668" s="325">
        <v>2.23</v>
      </c>
      <c r="Y1668" s="325">
        <v>8.03</v>
      </c>
      <c r="Z1668" s="325">
        <v>0.0</v>
      </c>
      <c r="AA1668" s="325">
        <v>2154.0</v>
      </c>
      <c r="AB1668" s="325">
        <v>40.0</v>
      </c>
    </row>
    <row r="1669" ht="15.75" customHeight="1">
      <c r="A1669" s="325">
        <v>1667.0</v>
      </c>
      <c r="B1669" s="325" t="s">
        <v>4776</v>
      </c>
      <c r="C1669" s="325" t="s">
        <v>3680</v>
      </c>
      <c r="D1669" s="325" t="s">
        <v>5184</v>
      </c>
      <c r="E1669" s="325">
        <v>176.0</v>
      </c>
      <c r="F1669" s="325">
        <v>738.0</v>
      </c>
      <c r="G1669" s="325">
        <v>40.2</v>
      </c>
      <c r="H1669" s="325">
        <v>6.7</v>
      </c>
      <c r="I1669" s="325"/>
      <c r="J1669" s="325"/>
      <c r="K1669" s="325">
        <v>2.7</v>
      </c>
      <c r="L1669" s="325">
        <v>30.8</v>
      </c>
      <c r="M1669" s="325">
        <v>29.4</v>
      </c>
      <c r="N1669" s="325">
        <v>0.8</v>
      </c>
      <c r="O1669" s="325">
        <v>0.7</v>
      </c>
      <c r="P1669" s="325">
        <v>14.0</v>
      </c>
      <c r="Q1669" s="325">
        <v>88.0</v>
      </c>
      <c r="R1669" s="325">
        <v>0.85</v>
      </c>
      <c r="S1669" s="325">
        <v>0.8</v>
      </c>
      <c r="T1669" s="325"/>
      <c r="U1669" s="325">
        <v>62.0</v>
      </c>
      <c r="V1669" s="325">
        <v>0.07</v>
      </c>
      <c r="W1669" s="325">
        <v>0.06</v>
      </c>
      <c r="X1669" s="325">
        <v>2.32</v>
      </c>
      <c r="Y1669" s="325">
        <v>5.29</v>
      </c>
      <c r="Z1669" s="325">
        <v>0.0</v>
      </c>
      <c r="AA1669" s="325">
        <v>127.0</v>
      </c>
      <c r="AB1669" s="325">
        <v>13.0</v>
      </c>
    </row>
    <row r="1670" ht="15.75" customHeight="1">
      <c r="A1670" s="325">
        <v>1668.0</v>
      </c>
      <c r="B1670" s="325" t="s">
        <v>3683</v>
      </c>
      <c r="C1670" s="325" t="s">
        <v>3682</v>
      </c>
      <c r="D1670" s="325" t="s">
        <v>5184</v>
      </c>
      <c r="E1670" s="325">
        <v>131.0</v>
      </c>
      <c r="F1670" s="325">
        <v>548.0</v>
      </c>
      <c r="G1670" s="325">
        <v>22.3</v>
      </c>
      <c r="H1670" s="325">
        <v>8.4</v>
      </c>
      <c r="I1670" s="325"/>
      <c r="J1670" s="325"/>
      <c r="K1670" s="325">
        <v>2.0</v>
      </c>
      <c r="L1670" s="325">
        <v>19.4</v>
      </c>
      <c r="M1670" s="325">
        <v>16.5</v>
      </c>
      <c r="N1670" s="325">
        <v>3.0</v>
      </c>
      <c r="O1670" s="325">
        <v>0.8</v>
      </c>
      <c r="P1670" s="325">
        <v>20.0</v>
      </c>
      <c r="Q1670" s="325">
        <v>99.0</v>
      </c>
      <c r="R1670" s="325">
        <v>0.9</v>
      </c>
      <c r="S1670" s="325">
        <v>1.28</v>
      </c>
      <c r="T1670" s="325"/>
      <c r="U1670" s="325">
        <v>3.0</v>
      </c>
      <c r="V1670" s="325">
        <v>0.05</v>
      </c>
      <c r="W1670" s="325">
        <v>0.04</v>
      </c>
      <c r="X1670" s="325">
        <v>2.29</v>
      </c>
      <c r="Y1670" s="325">
        <v>1.46</v>
      </c>
      <c r="Z1670" s="325">
        <v>0.0</v>
      </c>
      <c r="AA1670" s="325">
        <v>265.0</v>
      </c>
      <c r="AB1670" s="325">
        <v>0.0</v>
      </c>
    </row>
    <row r="1671" ht="15.75" customHeight="1">
      <c r="A1671" s="325">
        <v>1669.0</v>
      </c>
      <c r="B1671" s="325" t="s">
        <v>4209</v>
      </c>
      <c r="C1671" s="325" t="s">
        <v>3682</v>
      </c>
      <c r="D1671" s="325" t="s">
        <v>5184</v>
      </c>
      <c r="E1671" s="325">
        <v>137.0</v>
      </c>
      <c r="F1671" s="325">
        <v>574.0</v>
      </c>
      <c r="G1671" s="325">
        <v>28.6</v>
      </c>
      <c r="H1671" s="325">
        <v>7.9</v>
      </c>
      <c r="I1671" s="325"/>
      <c r="J1671" s="325"/>
      <c r="K1671" s="325">
        <v>3.2</v>
      </c>
      <c r="L1671" s="325">
        <v>18.8</v>
      </c>
      <c r="M1671" s="325">
        <v>16.6</v>
      </c>
      <c r="N1671" s="325">
        <v>2.2</v>
      </c>
      <c r="O1671" s="325">
        <v>0.7</v>
      </c>
      <c r="P1671" s="325">
        <v>17.0</v>
      </c>
      <c r="Q1671" s="325">
        <v>93.0</v>
      </c>
      <c r="R1671" s="325">
        <v>0.88</v>
      </c>
      <c r="S1671" s="325">
        <v>1.04</v>
      </c>
      <c r="T1671" s="325"/>
      <c r="U1671" s="325">
        <v>7.0</v>
      </c>
      <c r="V1671" s="325">
        <v>0.08</v>
      </c>
      <c r="W1671" s="325">
        <v>0.07</v>
      </c>
      <c r="X1671" s="325">
        <v>2.42</v>
      </c>
      <c r="Y1671" s="325">
        <v>1.9</v>
      </c>
      <c r="Z1671" s="325">
        <v>0.0</v>
      </c>
      <c r="AA1671" s="325">
        <v>438.0</v>
      </c>
      <c r="AB1671" s="325">
        <v>2.0</v>
      </c>
    </row>
    <row r="1672" ht="15.75" customHeight="1">
      <c r="A1672" s="325">
        <v>1670.0</v>
      </c>
      <c r="B1672" s="325" t="s">
        <v>4521</v>
      </c>
      <c r="C1672" s="325" t="s">
        <v>3682</v>
      </c>
      <c r="D1672" s="325" t="s">
        <v>5184</v>
      </c>
      <c r="E1672" s="325">
        <v>158.0</v>
      </c>
      <c r="F1672" s="325">
        <v>660.0</v>
      </c>
      <c r="G1672" s="325">
        <v>16.9</v>
      </c>
      <c r="H1672" s="325">
        <v>6.5</v>
      </c>
      <c r="I1672" s="325"/>
      <c r="J1672" s="325"/>
      <c r="K1672" s="325">
        <v>1.8</v>
      </c>
      <c r="L1672" s="325">
        <v>28.3</v>
      </c>
      <c r="M1672" s="325">
        <v>26.3</v>
      </c>
      <c r="N1672" s="325">
        <v>1.9</v>
      </c>
      <c r="O1672" s="325">
        <v>0.6</v>
      </c>
      <c r="P1672" s="325">
        <v>13.0</v>
      </c>
      <c r="Q1672" s="325">
        <v>84.0</v>
      </c>
      <c r="R1672" s="325">
        <v>0.87</v>
      </c>
      <c r="S1672" s="325">
        <v>0.92</v>
      </c>
      <c r="T1672" s="325"/>
      <c r="U1672" s="325">
        <v>3.0</v>
      </c>
      <c r="V1672" s="325">
        <v>0.06</v>
      </c>
      <c r="W1672" s="325">
        <v>0.04</v>
      </c>
      <c r="X1672" s="325">
        <v>1.73</v>
      </c>
      <c r="Y1672" s="325">
        <v>1.27</v>
      </c>
      <c r="Z1672" s="325">
        <v>0.0</v>
      </c>
      <c r="AA1672" s="325">
        <v>319.0</v>
      </c>
      <c r="AB1672" s="325">
        <v>2.0</v>
      </c>
    </row>
    <row r="1673" ht="15.75" customHeight="1">
      <c r="A1673" s="325">
        <v>1671.0</v>
      </c>
      <c r="B1673" s="325" t="s">
        <v>4777</v>
      </c>
      <c r="C1673" s="325" t="s">
        <v>3682</v>
      </c>
      <c r="D1673" s="325" t="s">
        <v>5184</v>
      </c>
      <c r="E1673" s="325">
        <v>169.0</v>
      </c>
      <c r="F1673" s="325">
        <v>708.0</v>
      </c>
      <c r="G1673" s="325">
        <v>30.9</v>
      </c>
      <c r="H1673" s="325">
        <v>10.7</v>
      </c>
      <c r="I1673" s="325"/>
      <c r="J1673" s="325"/>
      <c r="K1673" s="325">
        <v>3.3</v>
      </c>
      <c r="L1673" s="325">
        <v>23.6</v>
      </c>
      <c r="M1673" s="325">
        <v>19.6</v>
      </c>
      <c r="N1673" s="325">
        <v>4.0</v>
      </c>
      <c r="O1673" s="325">
        <v>0.9</v>
      </c>
      <c r="P1673" s="325">
        <v>19.0</v>
      </c>
      <c r="Q1673" s="325">
        <v>115.0</v>
      </c>
      <c r="R1673" s="325">
        <v>1.26</v>
      </c>
      <c r="S1673" s="325">
        <v>1.43</v>
      </c>
      <c r="T1673" s="325"/>
      <c r="U1673" s="325">
        <v>5.0</v>
      </c>
      <c r="V1673" s="325">
        <v>0.08</v>
      </c>
      <c r="W1673" s="325">
        <v>0.07</v>
      </c>
      <c r="X1673" s="325">
        <v>2.9</v>
      </c>
      <c r="Y1673" s="325">
        <v>2.39</v>
      </c>
      <c r="Z1673" s="325">
        <v>0.0</v>
      </c>
      <c r="AA1673" s="325">
        <v>47.0</v>
      </c>
      <c r="AB1673" s="325">
        <v>0.0</v>
      </c>
    </row>
    <row r="1674" ht="15.75" customHeight="1">
      <c r="A1674" s="325">
        <v>1672.0</v>
      </c>
      <c r="B1674" s="325" t="s">
        <v>4211</v>
      </c>
      <c r="C1674" s="325" t="s">
        <v>4210</v>
      </c>
      <c r="D1674" s="325" t="s">
        <v>5184</v>
      </c>
      <c r="E1674" s="325">
        <v>111.0</v>
      </c>
      <c r="F1674" s="325">
        <v>466.0</v>
      </c>
      <c r="G1674" s="325">
        <v>22.3</v>
      </c>
      <c r="H1674" s="325">
        <v>5.4</v>
      </c>
      <c r="I1674" s="325"/>
      <c r="J1674" s="325"/>
      <c r="K1674" s="325">
        <v>1.8</v>
      </c>
      <c r="L1674" s="325">
        <v>18.1</v>
      </c>
      <c r="M1674" s="325">
        <v>15.8</v>
      </c>
      <c r="N1674" s="325">
        <v>2.4</v>
      </c>
      <c r="O1674" s="325">
        <v>0.6</v>
      </c>
      <c r="P1674" s="325">
        <v>12.0</v>
      </c>
      <c r="Q1674" s="325">
        <v>73.0</v>
      </c>
      <c r="R1674" s="325">
        <v>0.76</v>
      </c>
      <c r="S1674" s="325">
        <v>1.01</v>
      </c>
      <c r="T1674" s="325"/>
      <c r="U1674" s="325">
        <v>9.0</v>
      </c>
      <c r="V1674" s="325">
        <v>0.05</v>
      </c>
      <c r="W1674" s="325">
        <v>0.05</v>
      </c>
      <c r="X1674" s="325">
        <v>1.48</v>
      </c>
      <c r="Y1674" s="325">
        <v>2.57</v>
      </c>
      <c r="Z1674" s="325">
        <v>0.0</v>
      </c>
      <c r="AA1674" s="325">
        <v>261.0</v>
      </c>
      <c r="AB1674" s="325">
        <v>2.0</v>
      </c>
    </row>
    <row r="1675" ht="15.75" customHeight="1">
      <c r="A1675" s="325">
        <v>1673.0</v>
      </c>
      <c r="B1675" s="325" t="s">
        <v>4522</v>
      </c>
      <c r="C1675" s="325" t="s">
        <v>4210</v>
      </c>
      <c r="D1675" s="325" t="s">
        <v>5184</v>
      </c>
      <c r="E1675" s="325">
        <v>121.0</v>
      </c>
      <c r="F1675" s="325">
        <v>506.0</v>
      </c>
      <c r="G1675" s="325">
        <v>37.5</v>
      </c>
      <c r="H1675" s="325">
        <v>6.7</v>
      </c>
      <c r="I1675" s="325"/>
      <c r="J1675" s="325"/>
      <c r="K1675" s="325">
        <v>2.5</v>
      </c>
      <c r="L1675" s="325">
        <v>17.5</v>
      </c>
      <c r="M1675" s="325">
        <v>16.0</v>
      </c>
      <c r="N1675" s="325">
        <v>1.5</v>
      </c>
      <c r="O1675" s="325">
        <v>0.8</v>
      </c>
      <c r="P1675" s="325">
        <v>18.0</v>
      </c>
      <c r="Q1675" s="325">
        <v>80.0</v>
      </c>
      <c r="R1675" s="325">
        <v>0.74</v>
      </c>
      <c r="S1675" s="325">
        <v>0.95</v>
      </c>
      <c r="T1675" s="325"/>
      <c r="U1675" s="325">
        <v>9.0</v>
      </c>
      <c r="V1675" s="325">
        <v>0.06</v>
      </c>
      <c r="W1675" s="325">
        <v>0.06</v>
      </c>
      <c r="X1675" s="325">
        <v>2.15</v>
      </c>
      <c r="Y1675" s="325">
        <v>5.07</v>
      </c>
      <c r="Z1675" s="325">
        <v>0.0</v>
      </c>
      <c r="AA1675" s="325">
        <v>493.0</v>
      </c>
      <c r="AB1675" s="325">
        <v>0.0</v>
      </c>
    </row>
    <row r="1676" ht="15.75" customHeight="1">
      <c r="A1676" s="325">
        <v>1674.0</v>
      </c>
      <c r="B1676" s="325" t="s">
        <v>3685</v>
      </c>
      <c r="C1676" s="325" t="s">
        <v>3684</v>
      </c>
      <c r="D1676" s="325" t="s">
        <v>5184</v>
      </c>
      <c r="E1676" s="325">
        <v>150.0</v>
      </c>
      <c r="F1676" s="325">
        <v>629.0</v>
      </c>
      <c r="G1676" s="325">
        <v>36.5</v>
      </c>
      <c r="H1676" s="325">
        <v>7.6</v>
      </c>
      <c r="I1676" s="325"/>
      <c r="J1676" s="325"/>
      <c r="K1676" s="325">
        <v>3.6</v>
      </c>
      <c r="L1676" s="325">
        <v>21.2</v>
      </c>
      <c r="M1676" s="325">
        <v>18.8</v>
      </c>
      <c r="N1676" s="325">
        <v>0.4</v>
      </c>
      <c r="O1676" s="325">
        <v>0.6</v>
      </c>
      <c r="P1676" s="325">
        <v>14.0</v>
      </c>
      <c r="Q1676" s="325">
        <v>82.0</v>
      </c>
      <c r="R1676" s="325">
        <v>0.75</v>
      </c>
      <c r="S1676" s="325">
        <v>0.68</v>
      </c>
      <c r="T1676" s="325"/>
      <c r="U1676" s="325">
        <v>8.0</v>
      </c>
      <c r="V1676" s="325">
        <v>0.06</v>
      </c>
      <c r="W1676" s="325">
        <v>0.08</v>
      </c>
      <c r="X1676" s="325">
        <v>2.75</v>
      </c>
      <c r="Y1676" s="325">
        <v>3.28</v>
      </c>
      <c r="Z1676" s="325">
        <v>0.0</v>
      </c>
      <c r="AA1676" s="325">
        <v>89.0</v>
      </c>
      <c r="AB1676" s="325">
        <v>0.0</v>
      </c>
    </row>
    <row r="1677" ht="15.75" customHeight="1">
      <c r="A1677" s="325">
        <v>1675.0</v>
      </c>
      <c r="B1677" s="325" t="s">
        <v>4212</v>
      </c>
      <c r="C1677" s="325" t="s">
        <v>3684</v>
      </c>
      <c r="D1677" s="325" t="s">
        <v>5184</v>
      </c>
      <c r="E1677" s="325">
        <v>156.0</v>
      </c>
      <c r="F1677" s="325">
        <v>654.0</v>
      </c>
      <c r="G1677" s="325">
        <v>34.1</v>
      </c>
      <c r="H1677" s="325">
        <v>7.1</v>
      </c>
      <c r="I1677" s="325"/>
      <c r="J1677" s="325"/>
      <c r="K1677" s="325">
        <v>3.1</v>
      </c>
      <c r="L1677" s="325">
        <v>24.6</v>
      </c>
      <c r="M1677" s="325">
        <v>24.2</v>
      </c>
      <c r="N1677" s="325">
        <v>0.3</v>
      </c>
      <c r="O1677" s="325">
        <v>1.4</v>
      </c>
      <c r="P1677" s="325">
        <v>20.0</v>
      </c>
      <c r="Q1677" s="325">
        <v>88.0</v>
      </c>
      <c r="R1677" s="325">
        <v>0.77</v>
      </c>
      <c r="S1677" s="325">
        <v>0.81</v>
      </c>
      <c r="T1677" s="325"/>
      <c r="U1677" s="325">
        <v>15.0</v>
      </c>
      <c r="V1677" s="325">
        <v>0.06</v>
      </c>
      <c r="W1677" s="325">
        <v>0.09</v>
      </c>
      <c r="X1677" s="325">
        <v>2.46</v>
      </c>
      <c r="Y1677" s="325">
        <v>2.63</v>
      </c>
      <c r="Z1677" s="325">
        <v>0.0</v>
      </c>
      <c r="AA1677" s="325">
        <v>219.0</v>
      </c>
      <c r="AB1677" s="325">
        <v>2.0</v>
      </c>
    </row>
    <row r="1678" ht="15.75" customHeight="1">
      <c r="A1678" s="325">
        <v>1676.0</v>
      </c>
      <c r="B1678" s="325" t="s">
        <v>4523</v>
      </c>
      <c r="C1678" s="325" t="s">
        <v>3684</v>
      </c>
      <c r="D1678" s="325" t="s">
        <v>5184</v>
      </c>
      <c r="E1678" s="325">
        <v>132.0</v>
      </c>
      <c r="F1678" s="325">
        <v>551.0</v>
      </c>
      <c r="G1678" s="325">
        <v>38.6</v>
      </c>
      <c r="H1678" s="325">
        <v>6.7</v>
      </c>
      <c r="I1678" s="325"/>
      <c r="J1678" s="325"/>
      <c r="K1678" s="325">
        <v>2.7</v>
      </c>
      <c r="L1678" s="325">
        <v>19.6</v>
      </c>
      <c r="M1678" s="325">
        <v>17.9</v>
      </c>
      <c r="N1678" s="325">
        <v>0.1</v>
      </c>
      <c r="O1678" s="325">
        <v>0.7</v>
      </c>
      <c r="P1678" s="325">
        <v>16.0</v>
      </c>
      <c r="Q1678" s="325">
        <v>79.0</v>
      </c>
      <c r="R1678" s="325">
        <v>0.7</v>
      </c>
      <c r="S1678" s="325">
        <v>0.66</v>
      </c>
      <c r="T1678" s="325"/>
      <c r="U1678" s="325">
        <v>11.0</v>
      </c>
      <c r="V1678" s="325">
        <v>0.05</v>
      </c>
      <c r="W1678" s="325">
        <v>0.07</v>
      </c>
      <c r="X1678" s="325">
        <v>2.44</v>
      </c>
      <c r="Y1678" s="325">
        <v>2.54</v>
      </c>
      <c r="Z1678" s="325">
        <v>0.0</v>
      </c>
      <c r="AA1678" s="325">
        <v>217.0</v>
      </c>
      <c r="AB1678" s="325">
        <v>0.0</v>
      </c>
    </row>
    <row r="1679" ht="15.75" customHeight="1">
      <c r="A1679" s="325">
        <v>1677.0</v>
      </c>
      <c r="B1679" s="325" t="s">
        <v>4778</v>
      </c>
      <c r="C1679" s="325" t="s">
        <v>3684</v>
      </c>
      <c r="D1679" s="325" t="s">
        <v>5184</v>
      </c>
      <c r="E1679" s="325">
        <v>140.0</v>
      </c>
      <c r="F1679" s="325">
        <v>587.0</v>
      </c>
      <c r="G1679" s="325">
        <v>42.8</v>
      </c>
      <c r="H1679" s="325">
        <v>7.3</v>
      </c>
      <c r="I1679" s="325"/>
      <c r="J1679" s="325"/>
      <c r="K1679" s="325">
        <v>3.2</v>
      </c>
      <c r="L1679" s="325">
        <v>20.1</v>
      </c>
      <c r="M1679" s="325">
        <v>19.7</v>
      </c>
      <c r="N1679" s="325">
        <v>0.3</v>
      </c>
      <c r="O1679" s="325">
        <v>0.9</v>
      </c>
      <c r="P1679" s="325">
        <v>18.0</v>
      </c>
      <c r="Q1679" s="325">
        <v>86.0</v>
      </c>
      <c r="R1679" s="325">
        <v>0.74</v>
      </c>
      <c r="S1679" s="325">
        <v>0.72</v>
      </c>
      <c r="T1679" s="325"/>
      <c r="U1679" s="325">
        <v>22.0</v>
      </c>
      <c r="V1679" s="325">
        <v>0.06</v>
      </c>
      <c r="W1679" s="325">
        <v>0.09</v>
      </c>
      <c r="X1679" s="325">
        <v>2.77</v>
      </c>
      <c r="Y1679" s="325">
        <v>3.75</v>
      </c>
      <c r="Z1679" s="325">
        <v>0.0</v>
      </c>
      <c r="AA1679" s="325">
        <v>272.0</v>
      </c>
      <c r="AB1679" s="325">
        <v>1.0</v>
      </c>
    </row>
    <row r="1680" ht="15.75" customHeight="1">
      <c r="A1680" s="325">
        <v>1678.0</v>
      </c>
      <c r="B1680" s="325" t="s">
        <v>4214</v>
      </c>
      <c r="C1680" s="325" t="s">
        <v>4213</v>
      </c>
      <c r="D1680" s="325" t="s">
        <v>5184</v>
      </c>
      <c r="E1680" s="325">
        <v>126.0</v>
      </c>
      <c r="F1680" s="325">
        <v>526.0</v>
      </c>
      <c r="G1680" s="325">
        <v>50.6</v>
      </c>
      <c r="H1680" s="325">
        <v>9.4</v>
      </c>
      <c r="I1680" s="325"/>
      <c r="J1680" s="325"/>
      <c r="K1680" s="325">
        <v>2.8</v>
      </c>
      <c r="L1680" s="325">
        <v>15.2</v>
      </c>
      <c r="M1680" s="325">
        <v>15.0</v>
      </c>
      <c r="N1680" s="325">
        <v>0.2</v>
      </c>
      <c r="O1680" s="325">
        <v>0.7</v>
      </c>
      <c r="P1680" s="325">
        <v>12.0</v>
      </c>
      <c r="Q1680" s="325">
        <v>95.0</v>
      </c>
      <c r="R1680" s="325">
        <v>0.85</v>
      </c>
      <c r="S1680" s="325">
        <v>0.79</v>
      </c>
      <c r="T1680" s="325"/>
      <c r="U1680" s="325">
        <v>34.0</v>
      </c>
      <c r="V1680" s="325">
        <v>0.06</v>
      </c>
      <c r="W1680" s="325">
        <v>0.08</v>
      </c>
      <c r="X1680" s="325">
        <v>3.59</v>
      </c>
      <c r="Y1680" s="325">
        <v>4.73</v>
      </c>
      <c r="Z1680" s="325">
        <v>0.0</v>
      </c>
      <c r="AA1680" s="325">
        <v>208.0</v>
      </c>
      <c r="AB1680" s="325">
        <v>1.0</v>
      </c>
    </row>
    <row r="1681" ht="15.75" customHeight="1">
      <c r="A1681" s="325">
        <v>1679.0</v>
      </c>
      <c r="B1681" s="325" t="s">
        <v>4524</v>
      </c>
      <c r="C1681" s="325" t="s">
        <v>4213</v>
      </c>
      <c r="D1681" s="325" t="s">
        <v>5184</v>
      </c>
      <c r="E1681" s="325">
        <v>138.0</v>
      </c>
      <c r="F1681" s="325">
        <v>576.0</v>
      </c>
      <c r="G1681" s="325">
        <v>48.1</v>
      </c>
      <c r="H1681" s="325">
        <v>6.6</v>
      </c>
      <c r="I1681" s="325"/>
      <c r="J1681" s="325"/>
      <c r="K1681" s="325">
        <v>2.8</v>
      </c>
      <c r="L1681" s="325">
        <v>21.1</v>
      </c>
      <c r="M1681" s="325">
        <v>20.7</v>
      </c>
      <c r="N1681" s="325">
        <v>0.4</v>
      </c>
      <c r="O1681" s="325">
        <v>0.6</v>
      </c>
      <c r="P1681" s="325">
        <v>25.0</v>
      </c>
      <c r="Q1681" s="325">
        <v>84.0</v>
      </c>
      <c r="R1681" s="325">
        <v>0.72</v>
      </c>
      <c r="S1681" s="325">
        <v>0.62</v>
      </c>
      <c r="T1681" s="325"/>
      <c r="U1681" s="325">
        <v>15.0</v>
      </c>
      <c r="V1681" s="325">
        <v>0.06</v>
      </c>
      <c r="W1681" s="325">
        <v>0.09</v>
      </c>
      <c r="X1681" s="325">
        <v>2.42</v>
      </c>
      <c r="Y1681" s="325">
        <v>4.96</v>
      </c>
      <c r="Z1681" s="325">
        <v>0.0</v>
      </c>
      <c r="AA1681" s="325">
        <v>288.0</v>
      </c>
      <c r="AB1681" s="325">
        <v>0.0</v>
      </c>
    </row>
    <row r="1682" ht="15.75" customHeight="1">
      <c r="A1682" s="325">
        <v>1680.0</v>
      </c>
      <c r="B1682" s="325" t="s">
        <v>4780</v>
      </c>
      <c r="C1682" s="325" t="s">
        <v>4779</v>
      </c>
      <c r="D1682" s="325" t="s">
        <v>5184</v>
      </c>
      <c r="E1682" s="325">
        <v>123.0</v>
      </c>
      <c r="F1682" s="325">
        <v>513.0</v>
      </c>
      <c r="G1682" s="325">
        <v>26.4</v>
      </c>
      <c r="H1682" s="325">
        <v>7.7</v>
      </c>
      <c r="I1682" s="325"/>
      <c r="J1682" s="325"/>
      <c r="K1682" s="325">
        <v>1.9</v>
      </c>
      <c r="L1682" s="325">
        <v>21.7</v>
      </c>
      <c r="M1682" s="325">
        <v>18.3</v>
      </c>
      <c r="N1682" s="325">
        <v>3.3</v>
      </c>
      <c r="O1682" s="325">
        <v>0.9</v>
      </c>
      <c r="P1682" s="325">
        <v>22.0</v>
      </c>
      <c r="Q1682" s="325">
        <v>108.0</v>
      </c>
      <c r="R1682" s="325">
        <v>0.89</v>
      </c>
      <c r="S1682" s="325">
        <v>1.36</v>
      </c>
      <c r="T1682" s="325"/>
      <c r="U1682" s="325">
        <v>25.0</v>
      </c>
      <c r="V1682" s="325">
        <v>0.08</v>
      </c>
      <c r="W1682" s="325">
        <v>0.08</v>
      </c>
      <c r="X1682" s="325">
        <v>1.99</v>
      </c>
      <c r="Y1682" s="325">
        <v>2.51</v>
      </c>
      <c r="Z1682" s="325">
        <v>0.0</v>
      </c>
      <c r="AA1682" s="325">
        <v>347.0</v>
      </c>
      <c r="AB1682" s="325">
        <v>4.0</v>
      </c>
    </row>
    <row r="1683" ht="15.75" customHeight="1">
      <c r="A1683" s="325">
        <v>1681.0</v>
      </c>
      <c r="B1683" s="325" t="s">
        <v>4782</v>
      </c>
      <c r="C1683" s="325" t="s">
        <v>4781</v>
      </c>
      <c r="D1683" s="325" t="s">
        <v>5184</v>
      </c>
      <c r="E1683" s="325">
        <v>142.0</v>
      </c>
      <c r="F1683" s="325">
        <v>594.0</v>
      </c>
      <c r="G1683" s="325">
        <v>45.8</v>
      </c>
      <c r="H1683" s="325">
        <v>6.4</v>
      </c>
      <c r="I1683" s="325"/>
      <c r="J1683" s="325"/>
      <c r="K1683" s="325">
        <v>1.7</v>
      </c>
      <c r="L1683" s="325">
        <v>25.5</v>
      </c>
      <c r="M1683" s="325">
        <v>24.3</v>
      </c>
      <c r="N1683" s="325">
        <v>1.2</v>
      </c>
      <c r="O1683" s="325">
        <v>0.7</v>
      </c>
      <c r="P1683" s="325">
        <v>11.0</v>
      </c>
      <c r="Q1683" s="325">
        <v>81.0</v>
      </c>
      <c r="R1683" s="325">
        <v>0.77</v>
      </c>
      <c r="S1683" s="325">
        <v>0.7</v>
      </c>
      <c r="T1683" s="325"/>
      <c r="U1683" s="325">
        <v>8.0</v>
      </c>
      <c r="V1683" s="325">
        <v>0.06</v>
      </c>
      <c r="W1683" s="325">
        <v>0.13</v>
      </c>
      <c r="X1683" s="325">
        <v>2.59</v>
      </c>
      <c r="Y1683" s="325">
        <v>6.64</v>
      </c>
      <c r="Z1683" s="325">
        <v>0.0</v>
      </c>
      <c r="AA1683" s="325">
        <v>83.0</v>
      </c>
      <c r="AB1683" s="325">
        <v>0.0</v>
      </c>
    </row>
    <row r="1684" ht="15.75" customHeight="1">
      <c r="A1684" s="325">
        <v>1682.0</v>
      </c>
      <c r="B1684" s="325" t="s">
        <v>4784</v>
      </c>
      <c r="C1684" s="325" t="s">
        <v>4783</v>
      </c>
      <c r="D1684" s="325" t="s">
        <v>5184</v>
      </c>
      <c r="E1684" s="325">
        <v>164.0</v>
      </c>
      <c r="F1684" s="325">
        <v>687.0</v>
      </c>
      <c r="G1684" s="325">
        <v>42.9</v>
      </c>
      <c r="H1684" s="325">
        <v>3.2</v>
      </c>
      <c r="I1684" s="325"/>
      <c r="J1684" s="325"/>
      <c r="K1684" s="325">
        <v>7.7</v>
      </c>
      <c r="L1684" s="325">
        <v>20.9</v>
      </c>
      <c r="M1684" s="325">
        <v>19.7</v>
      </c>
      <c r="N1684" s="325">
        <v>1.2</v>
      </c>
      <c r="O1684" s="325">
        <v>0.6</v>
      </c>
      <c r="P1684" s="325">
        <v>14.0</v>
      </c>
      <c r="Q1684" s="325">
        <v>51.0</v>
      </c>
      <c r="R1684" s="325">
        <v>0.51</v>
      </c>
      <c r="S1684" s="325">
        <v>0.56</v>
      </c>
      <c r="T1684" s="325"/>
      <c r="U1684" s="325">
        <v>5.0</v>
      </c>
      <c r="V1684" s="325">
        <v>0.07</v>
      </c>
      <c r="W1684" s="325">
        <v>0.06</v>
      </c>
      <c r="X1684" s="325">
        <v>1.51</v>
      </c>
      <c r="Y1684" s="325">
        <v>5.71</v>
      </c>
      <c r="Z1684" s="325">
        <v>0.0</v>
      </c>
      <c r="AA1684" s="325">
        <v>246.0</v>
      </c>
      <c r="AB1684" s="325">
        <v>0.0</v>
      </c>
    </row>
    <row r="1685" ht="15.75" customHeight="1">
      <c r="A1685" s="325">
        <v>1683.0</v>
      </c>
      <c r="B1685" s="325" t="s">
        <v>4526</v>
      </c>
      <c r="C1685" s="325" t="s">
        <v>4525</v>
      </c>
      <c r="D1685" s="325" t="s">
        <v>5184</v>
      </c>
      <c r="E1685" s="325">
        <v>140.0</v>
      </c>
      <c r="F1685" s="325">
        <v>585.0</v>
      </c>
      <c r="G1685" s="325">
        <v>29.5</v>
      </c>
      <c r="H1685" s="325">
        <v>9.0</v>
      </c>
      <c r="I1685" s="325"/>
      <c r="J1685" s="325"/>
      <c r="K1685" s="325">
        <v>2.0</v>
      </c>
      <c r="L1685" s="325">
        <v>21.0</v>
      </c>
      <c r="M1685" s="325">
        <v>18.9</v>
      </c>
      <c r="N1685" s="325">
        <v>2.1</v>
      </c>
      <c r="O1685" s="325">
        <v>0.6</v>
      </c>
      <c r="P1685" s="325">
        <v>11.0</v>
      </c>
      <c r="Q1685" s="325">
        <v>94.0</v>
      </c>
      <c r="R1685" s="325">
        <v>1.07</v>
      </c>
      <c r="S1685" s="325">
        <v>0.97</v>
      </c>
      <c r="T1685" s="325"/>
      <c r="U1685" s="325">
        <v>6.0</v>
      </c>
      <c r="V1685" s="325">
        <v>0.07</v>
      </c>
      <c r="W1685" s="325">
        <v>0.07</v>
      </c>
      <c r="X1685" s="325">
        <v>3.01</v>
      </c>
      <c r="Y1685" s="325">
        <v>2.55</v>
      </c>
      <c r="Z1685" s="325">
        <v>0.0</v>
      </c>
      <c r="AA1685" s="325">
        <v>56.0</v>
      </c>
      <c r="AB1685" s="325">
        <v>0.0</v>
      </c>
    </row>
    <row r="1686" ht="15.75" customHeight="1">
      <c r="A1686" s="325">
        <v>1684.0</v>
      </c>
      <c r="B1686" s="325" t="s">
        <v>3687</v>
      </c>
      <c r="C1686" s="325" t="s">
        <v>3686</v>
      </c>
      <c r="D1686" s="325" t="s">
        <v>5184</v>
      </c>
      <c r="E1686" s="325">
        <v>144.0</v>
      </c>
      <c r="F1686" s="325">
        <v>601.0</v>
      </c>
      <c r="G1686" s="325">
        <v>32.6</v>
      </c>
      <c r="H1686" s="325">
        <v>3.2</v>
      </c>
      <c r="I1686" s="325"/>
      <c r="J1686" s="325"/>
      <c r="K1686" s="325">
        <v>1.2</v>
      </c>
      <c r="L1686" s="325">
        <v>29.4</v>
      </c>
      <c r="M1686" s="325">
        <v>22.7</v>
      </c>
      <c r="N1686" s="325">
        <v>0.0</v>
      </c>
      <c r="O1686" s="325">
        <v>0.7</v>
      </c>
      <c r="P1686" s="325">
        <v>19.0</v>
      </c>
      <c r="Q1686" s="325">
        <v>55.0</v>
      </c>
      <c r="R1686" s="325">
        <v>0.55</v>
      </c>
      <c r="S1686" s="325">
        <v>0.7</v>
      </c>
      <c r="T1686" s="325"/>
      <c r="U1686" s="325">
        <v>4.0</v>
      </c>
      <c r="V1686" s="325">
        <v>0.03</v>
      </c>
      <c r="W1686" s="325">
        <v>0.01</v>
      </c>
      <c r="X1686" s="325">
        <v>0.81</v>
      </c>
      <c r="Y1686" s="325">
        <v>3.67</v>
      </c>
      <c r="Z1686" s="325">
        <v>0.0</v>
      </c>
      <c r="AA1686" s="325">
        <v>51.0</v>
      </c>
      <c r="AB1686" s="325">
        <v>0.0</v>
      </c>
    </row>
    <row r="1687" ht="15.75" customHeight="1">
      <c r="A1687" s="325">
        <v>1685.0</v>
      </c>
      <c r="B1687" s="325" t="s">
        <v>3872</v>
      </c>
      <c r="C1687" s="325" t="s">
        <v>3686</v>
      </c>
      <c r="D1687" s="325" t="s">
        <v>5184</v>
      </c>
      <c r="E1687" s="325">
        <v>143.0</v>
      </c>
      <c r="F1687" s="325">
        <v>600.0</v>
      </c>
      <c r="G1687" s="325">
        <v>56.8</v>
      </c>
      <c r="H1687" s="325">
        <v>11.5</v>
      </c>
      <c r="I1687" s="325"/>
      <c r="J1687" s="325"/>
      <c r="K1687" s="325">
        <v>4.3</v>
      </c>
      <c r="L1687" s="325">
        <v>14.0</v>
      </c>
      <c r="M1687" s="325">
        <v>13.5</v>
      </c>
      <c r="N1687" s="325">
        <v>0.4</v>
      </c>
      <c r="O1687" s="325">
        <v>0.9</v>
      </c>
      <c r="P1687" s="325">
        <v>18.0</v>
      </c>
      <c r="Q1687" s="325">
        <v>111.0</v>
      </c>
      <c r="R1687" s="325">
        <v>0.99</v>
      </c>
      <c r="S1687" s="325">
        <v>0.98</v>
      </c>
      <c r="T1687" s="325"/>
      <c r="U1687" s="325">
        <v>14.0</v>
      </c>
      <c r="V1687" s="325">
        <v>0.07</v>
      </c>
      <c r="W1687" s="325">
        <v>0.09</v>
      </c>
      <c r="X1687" s="325">
        <v>4.43</v>
      </c>
      <c r="Y1687" s="325">
        <v>11.05</v>
      </c>
      <c r="Z1687" s="325">
        <v>0.0</v>
      </c>
      <c r="AA1687" s="325">
        <v>56.0</v>
      </c>
      <c r="AB1687" s="325">
        <v>0.0</v>
      </c>
    </row>
    <row r="1688" ht="15.75" customHeight="1">
      <c r="A1688" s="325">
        <v>1686.0</v>
      </c>
      <c r="B1688" s="325" t="s">
        <v>4215</v>
      </c>
      <c r="C1688" s="325" t="s">
        <v>3686</v>
      </c>
      <c r="D1688" s="325" t="s">
        <v>5184</v>
      </c>
      <c r="E1688" s="325">
        <v>130.0</v>
      </c>
      <c r="F1688" s="325">
        <v>546.0</v>
      </c>
      <c r="G1688" s="325">
        <v>48.1</v>
      </c>
      <c r="H1688" s="325">
        <v>7.1</v>
      </c>
      <c r="I1688" s="325"/>
      <c r="J1688" s="325"/>
      <c r="K1688" s="325">
        <v>2.5</v>
      </c>
      <c r="L1688" s="325">
        <v>19.4</v>
      </c>
      <c r="M1688" s="325">
        <v>18.0</v>
      </c>
      <c r="N1688" s="325">
        <v>0.5</v>
      </c>
      <c r="O1688" s="325">
        <v>1.5</v>
      </c>
      <c r="P1688" s="325">
        <v>27.0</v>
      </c>
      <c r="Q1688" s="325">
        <v>81.0</v>
      </c>
      <c r="R1688" s="325">
        <v>0.68</v>
      </c>
      <c r="S1688" s="325">
        <v>1.19</v>
      </c>
      <c r="T1688" s="325"/>
      <c r="U1688" s="325">
        <v>16.0</v>
      </c>
      <c r="V1688" s="325">
        <v>0.06</v>
      </c>
      <c r="W1688" s="325">
        <v>0.06</v>
      </c>
      <c r="X1688" s="325">
        <v>2.88</v>
      </c>
      <c r="Y1688" s="325">
        <v>4.53</v>
      </c>
      <c r="Z1688" s="325">
        <v>0.0</v>
      </c>
      <c r="AA1688" s="325">
        <v>157.0</v>
      </c>
      <c r="AB1688" s="325">
        <v>1.0</v>
      </c>
    </row>
    <row r="1689" ht="15.75" customHeight="1">
      <c r="A1689" s="325">
        <v>1687.0</v>
      </c>
      <c r="B1689" s="325" t="s">
        <v>4527</v>
      </c>
      <c r="C1689" s="325" t="s">
        <v>3686</v>
      </c>
      <c r="D1689" s="325" t="s">
        <v>5184</v>
      </c>
      <c r="E1689" s="325">
        <v>151.0</v>
      </c>
      <c r="F1689" s="325">
        <v>631.0</v>
      </c>
      <c r="G1689" s="325">
        <v>45.2</v>
      </c>
      <c r="H1689" s="325">
        <v>5.5</v>
      </c>
      <c r="I1689" s="325"/>
      <c r="J1689" s="325"/>
      <c r="K1689" s="325">
        <v>4.4</v>
      </c>
      <c r="L1689" s="325">
        <v>22.0</v>
      </c>
      <c r="M1689" s="325">
        <v>21.1</v>
      </c>
      <c r="N1689" s="325">
        <v>0.8</v>
      </c>
      <c r="O1689" s="325">
        <v>0.7</v>
      </c>
      <c r="P1689" s="325">
        <v>9.0</v>
      </c>
      <c r="Q1689" s="325">
        <v>66.0</v>
      </c>
      <c r="R1689" s="325">
        <v>0.62</v>
      </c>
      <c r="S1689" s="325">
        <v>1.05</v>
      </c>
      <c r="T1689" s="325"/>
      <c r="U1689" s="325">
        <v>14.0</v>
      </c>
      <c r="V1689" s="325">
        <v>0.06</v>
      </c>
      <c r="W1689" s="325">
        <v>0.06</v>
      </c>
      <c r="X1689" s="325">
        <v>2.19</v>
      </c>
      <c r="Y1689" s="325">
        <v>10.21</v>
      </c>
      <c r="Z1689" s="325">
        <v>0.0</v>
      </c>
      <c r="AA1689" s="325">
        <v>402.0</v>
      </c>
      <c r="AB1689" s="325">
        <v>0.0</v>
      </c>
    </row>
    <row r="1690" ht="15.75" customHeight="1">
      <c r="A1690" s="325">
        <v>1688.0</v>
      </c>
      <c r="B1690" s="325" t="s">
        <v>4217</v>
      </c>
      <c r="C1690" s="325" t="s">
        <v>4216</v>
      </c>
      <c r="D1690" s="325" t="s">
        <v>5184</v>
      </c>
      <c r="E1690" s="325">
        <v>120.0</v>
      </c>
      <c r="F1690" s="325">
        <v>501.0</v>
      </c>
      <c r="G1690" s="325">
        <v>36.3</v>
      </c>
      <c r="H1690" s="325">
        <v>5.3</v>
      </c>
      <c r="I1690" s="325"/>
      <c r="J1690" s="325"/>
      <c r="K1690" s="325">
        <v>1.4</v>
      </c>
      <c r="L1690" s="325">
        <v>21.1</v>
      </c>
      <c r="M1690" s="325">
        <v>20.4</v>
      </c>
      <c r="N1690" s="325">
        <v>0.6</v>
      </c>
      <c r="O1690" s="325">
        <v>0.6</v>
      </c>
      <c r="P1690" s="325">
        <v>10.0</v>
      </c>
      <c r="Q1690" s="325">
        <v>65.0</v>
      </c>
      <c r="R1690" s="325">
        <v>0.61</v>
      </c>
      <c r="S1690" s="325">
        <v>1.27</v>
      </c>
      <c r="T1690" s="325"/>
      <c r="U1690" s="325">
        <v>15.0</v>
      </c>
      <c r="V1690" s="325">
        <v>0.06</v>
      </c>
      <c r="W1690" s="325">
        <v>0.05</v>
      </c>
      <c r="X1690" s="325">
        <v>2.0</v>
      </c>
      <c r="Y1690" s="325">
        <v>6.75</v>
      </c>
      <c r="Z1690" s="325">
        <v>0.0</v>
      </c>
      <c r="AA1690" s="325">
        <v>179.0</v>
      </c>
      <c r="AB1690" s="325">
        <v>2.0</v>
      </c>
    </row>
    <row r="1691" ht="15.75" customHeight="1">
      <c r="A1691" s="325">
        <v>1689.0</v>
      </c>
      <c r="B1691" s="325" t="s">
        <v>4529</v>
      </c>
      <c r="C1691" s="325" t="s">
        <v>4528</v>
      </c>
      <c r="D1691" s="325" t="s">
        <v>5184</v>
      </c>
      <c r="E1691" s="325">
        <v>137.0</v>
      </c>
      <c r="F1691" s="325">
        <v>574.0</v>
      </c>
      <c r="G1691" s="325">
        <v>34.9</v>
      </c>
      <c r="H1691" s="325">
        <v>3.0</v>
      </c>
      <c r="I1691" s="325"/>
      <c r="J1691" s="325"/>
      <c r="K1691" s="325">
        <v>1.1</v>
      </c>
      <c r="L1691" s="325">
        <v>34.0</v>
      </c>
      <c r="M1691" s="325">
        <v>32.7</v>
      </c>
      <c r="N1691" s="325">
        <v>1.3</v>
      </c>
      <c r="O1691" s="325">
        <v>0.6</v>
      </c>
      <c r="P1691" s="325">
        <v>12.0</v>
      </c>
      <c r="Q1691" s="325">
        <v>57.0</v>
      </c>
      <c r="R1691" s="325">
        <v>0.63</v>
      </c>
      <c r="S1691" s="325">
        <v>0.44</v>
      </c>
      <c r="T1691" s="325"/>
      <c r="U1691" s="325">
        <v>1.0</v>
      </c>
      <c r="V1691" s="325">
        <v>0.05</v>
      </c>
      <c r="W1691" s="325">
        <v>0.16</v>
      </c>
      <c r="X1691" s="325">
        <v>1.2</v>
      </c>
      <c r="Y1691" s="325">
        <v>7.32</v>
      </c>
      <c r="Z1691" s="325">
        <v>0.0</v>
      </c>
      <c r="AA1691" s="325">
        <v>1733.0</v>
      </c>
      <c r="AB1691" s="325">
        <v>0.0</v>
      </c>
    </row>
    <row r="1692" ht="15.75" customHeight="1">
      <c r="A1692" s="325">
        <v>1690.0</v>
      </c>
      <c r="B1692" s="325" t="s">
        <v>4786</v>
      </c>
      <c r="C1692" s="325" t="s">
        <v>4785</v>
      </c>
      <c r="D1692" s="325" t="s">
        <v>5184</v>
      </c>
      <c r="E1692" s="325">
        <v>131.0</v>
      </c>
      <c r="F1692" s="325">
        <v>550.0</v>
      </c>
      <c r="G1692" s="325">
        <v>37.1</v>
      </c>
      <c r="H1692" s="325">
        <v>6.2</v>
      </c>
      <c r="I1692" s="325"/>
      <c r="J1692" s="325"/>
      <c r="K1692" s="325">
        <v>1.1</v>
      </c>
      <c r="L1692" s="325">
        <v>24.7</v>
      </c>
      <c r="M1692" s="325">
        <v>21.0</v>
      </c>
      <c r="N1692" s="325">
        <v>0.1</v>
      </c>
      <c r="O1692" s="325">
        <v>0.5</v>
      </c>
      <c r="P1692" s="325">
        <v>11.0</v>
      </c>
      <c r="Q1692" s="325">
        <v>73.0</v>
      </c>
      <c r="R1692" s="325">
        <v>0.71</v>
      </c>
      <c r="S1692" s="325">
        <v>0.68</v>
      </c>
      <c r="T1692" s="325"/>
      <c r="U1692" s="325">
        <v>4.0</v>
      </c>
      <c r="V1692" s="325">
        <v>0.04</v>
      </c>
      <c r="W1692" s="325">
        <v>0.04</v>
      </c>
      <c r="X1692" s="325">
        <v>2.05</v>
      </c>
      <c r="Y1692" s="325">
        <v>2.59</v>
      </c>
      <c r="Z1692" s="325">
        <v>0.0</v>
      </c>
      <c r="AA1692" s="325">
        <v>100.0</v>
      </c>
      <c r="AB1692" s="325">
        <v>0.0</v>
      </c>
    </row>
    <row r="1693" ht="15.75" customHeight="1">
      <c r="A1693" s="325">
        <v>1691.0</v>
      </c>
      <c r="B1693" s="325" t="s">
        <v>4531</v>
      </c>
      <c r="C1693" s="325" t="s">
        <v>4530</v>
      </c>
      <c r="D1693" s="325" t="s">
        <v>5184</v>
      </c>
      <c r="E1693" s="325">
        <v>144.0</v>
      </c>
      <c r="F1693" s="325">
        <v>604.0</v>
      </c>
      <c r="G1693" s="325">
        <v>28.9</v>
      </c>
      <c r="H1693" s="325">
        <v>9.3</v>
      </c>
      <c r="I1693" s="325"/>
      <c r="J1693" s="325"/>
      <c r="K1693" s="325">
        <v>2.7</v>
      </c>
      <c r="L1693" s="325">
        <v>23.0</v>
      </c>
      <c r="M1693" s="325">
        <v>20.2</v>
      </c>
      <c r="N1693" s="325">
        <v>2.7</v>
      </c>
      <c r="O1693" s="325">
        <v>0.6</v>
      </c>
      <c r="P1693" s="325">
        <v>13.0</v>
      </c>
      <c r="Q1693" s="325">
        <v>96.0</v>
      </c>
      <c r="R1693" s="325">
        <v>1.11</v>
      </c>
      <c r="S1693" s="325">
        <v>1.09</v>
      </c>
      <c r="T1693" s="325"/>
      <c r="U1693" s="325">
        <v>6.0</v>
      </c>
      <c r="V1693" s="325">
        <v>0.07</v>
      </c>
      <c r="W1693" s="325">
        <v>0.07</v>
      </c>
      <c r="X1693" s="325">
        <v>2.85</v>
      </c>
      <c r="Y1693" s="325">
        <v>2.47</v>
      </c>
      <c r="Z1693" s="325">
        <v>0.0</v>
      </c>
      <c r="AA1693" s="325">
        <v>422.0</v>
      </c>
      <c r="AB1693" s="325">
        <v>6.0</v>
      </c>
    </row>
    <row r="1694" ht="15.75" customHeight="1">
      <c r="A1694" s="325">
        <v>1692.0</v>
      </c>
      <c r="B1694" s="325" t="s">
        <v>4788</v>
      </c>
      <c r="C1694" s="325" t="s">
        <v>4787</v>
      </c>
      <c r="D1694" s="325" t="s">
        <v>5184</v>
      </c>
      <c r="E1694" s="325">
        <v>192.0</v>
      </c>
      <c r="F1694" s="325">
        <v>804.0</v>
      </c>
      <c r="G1694" s="325">
        <v>40.9</v>
      </c>
      <c r="H1694" s="325">
        <v>5.4</v>
      </c>
      <c r="I1694" s="325"/>
      <c r="J1694" s="325"/>
      <c r="K1694" s="325">
        <v>10.2</v>
      </c>
      <c r="L1694" s="325">
        <v>20.2</v>
      </c>
      <c r="M1694" s="325">
        <v>16.3</v>
      </c>
      <c r="N1694" s="325">
        <v>0.6</v>
      </c>
      <c r="O1694" s="325">
        <v>0.5</v>
      </c>
      <c r="P1694" s="325">
        <v>20.0</v>
      </c>
      <c r="Q1694" s="325">
        <v>67.0</v>
      </c>
      <c r="R1694" s="325">
        <v>0.58</v>
      </c>
      <c r="S1694" s="325">
        <v>0.79</v>
      </c>
      <c r="T1694" s="325"/>
      <c r="U1694" s="325">
        <v>59.0</v>
      </c>
      <c r="V1694" s="325">
        <v>0.06</v>
      </c>
      <c r="W1694" s="325">
        <v>0.06</v>
      </c>
      <c r="X1694" s="325">
        <v>1.75</v>
      </c>
      <c r="Y1694" s="325">
        <v>9.16</v>
      </c>
      <c r="Z1694" s="325">
        <v>0.0</v>
      </c>
      <c r="AA1694" s="325">
        <v>279.0</v>
      </c>
      <c r="AB1694" s="325">
        <v>11.0</v>
      </c>
    </row>
    <row r="1695" ht="15.75" customHeight="1">
      <c r="A1695" s="325">
        <v>1693.0</v>
      </c>
      <c r="B1695" s="325" t="s">
        <v>4219</v>
      </c>
      <c r="C1695" s="325" t="s">
        <v>4218</v>
      </c>
      <c r="D1695" s="325" t="s">
        <v>5184</v>
      </c>
      <c r="E1695" s="325">
        <v>193.0</v>
      </c>
      <c r="F1695" s="325">
        <v>809.0</v>
      </c>
      <c r="G1695" s="325">
        <v>42.4</v>
      </c>
      <c r="H1695" s="325">
        <v>6.9</v>
      </c>
      <c r="I1695" s="325"/>
      <c r="J1695" s="325"/>
      <c r="K1695" s="325">
        <v>10.0</v>
      </c>
      <c r="L1695" s="325">
        <v>19.2</v>
      </c>
      <c r="M1695" s="325">
        <v>18.3</v>
      </c>
      <c r="N1695" s="325">
        <v>1.0</v>
      </c>
      <c r="O1695" s="325">
        <v>0.6</v>
      </c>
      <c r="P1695" s="325">
        <v>18.0</v>
      </c>
      <c r="Q1695" s="325">
        <v>90.0</v>
      </c>
      <c r="R1695" s="325">
        <v>0.76</v>
      </c>
      <c r="S1695" s="325">
        <v>0.77</v>
      </c>
      <c r="T1695" s="325"/>
      <c r="U1695" s="325">
        <v>61.0</v>
      </c>
      <c r="V1695" s="325">
        <v>0.07</v>
      </c>
      <c r="W1695" s="325">
        <v>0.07</v>
      </c>
      <c r="X1695" s="325">
        <v>2.4</v>
      </c>
      <c r="Y1695" s="325">
        <v>7.04</v>
      </c>
      <c r="Z1695" s="325">
        <v>0.0</v>
      </c>
      <c r="AA1695" s="325">
        <v>325.0</v>
      </c>
      <c r="AB1695" s="325">
        <v>20.0</v>
      </c>
    </row>
    <row r="1696" ht="15.75" customHeight="1">
      <c r="A1696" s="325">
        <v>1694.0</v>
      </c>
      <c r="B1696" s="325" t="s">
        <v>4532</v>
      </c>
      <c r="C1696" s="325" t="s">
        <v>4218</v>
      </c>
      <c r="D1696" s="325" t="s">
        <v>5184</v>
      </c>
      <c r="E1696" s="325">
        <v>174.0</v>
      </c>
      <c r="F1696" s="325">
        <v>727.0</v>
      </c>
      <c r="G1696" s="325">
        <v>41.7</v>
      </c>
      <c r="H1696" s="325">
        <v>7.2</v>
      </c>
      <c r="I1696" s="325"/>
      <c r="J1696" s="325"/>
      <c r="K1696" s="325">
        <v>6.7</v>
      </c>
      <c r="L1696" s="325">
        <v>21.0</v>
      </c>
      <c r="M1696" s="325">
        <v>18.3</v>
      </c>
      <c r="N1696" s="325">
        <v>0.7</v>
      </c>
      <c r="O1696" s="325">
        <v>0.7</v>
      </c>
      <c r="P1696" s="325">
        <v>15.0</v>
      </c>
      <c r="Q1696" s="325">
        <v>77.0</v>
      </c>
      <c r="R1696" s="325">
        <v>0.75</v>
      </c>
      <c r="S1696" s="325">
        <v>1.31</v>
      </c>
      <c r="T1696" s="325"/>
      <c r="U1696" s="325">
        <v>89.0</v>
      </c>
      <c r="V1696" s="325">
        <v>0.05</v>
      </c>
      <c r="W1696" s="325">
        <v>0.06</v>
      </c>
      <c r="X1696" s="325">
        <v>2.36</v>
      </c>
      <c r="Y1696" s="325">
        <v>6.81</v>
      </c>
      <c r="Z1696" s="325">
        <v>0.0</v>
      </c>
      <c r="AA1696" s="325">
        <v>367.0</v>
      </c>
      <c r="AB1696" s="325">
        <v>24.0</v>
      </c>
    </row>
    <row r="1697" ht="15.75" customHeight="1">
      <c r="A1697" s="325">
        <v>1695.0</v>
      </c>
      <c r="B1697" s="325" t="s">
        <v>4790</v>
      </c>
      <c r="C1697" s="325" t="s">
        <v>4789</v>
      </c>
      <c r="D1697" s="325" t="s">
        <v>5184</v>
      </c>
      <c r="E1697" s="325">
        <v>143.0</v>
      </c>
      <c r="F1697" s="325">
        <v>597.0</v>
      </c>
      <c r="G1697" s="325">
        <v>53.0</v>
      </c>
      <c r="H1697" s="325">
        <v>7.9</v>
      </c>
      <c r="I1697" s="325"/>
      <c r="J1697" s="325"/>
      <c r="K1697" s="325">
        <v>4.0</v>
      </c>
      <c r="L1697" s="325">
        <v>18.6</v>
      </c>
      <c r="M1697" s="325">
        <v>12.5</v>
      </c>
      <c r="N1697" s="325">
        <v>0.2</v>
      </c>
      <c r="O1697" s="325">
        <v>0.7</v>
      </c>
      <c r="P1697" s="325">
        <v>19.0</v>
      </c>
      <c r="Q1697" s="325">
        <v>88.0</v>
      </c>
      <c r="R1697" s="325">
        <v>0.77</v>
      </c>
      <c r="S1697" s="325">
        <v>0.77</v>
      </c>
      <c r="T1697" s="325"/>
      <c r="U1697" s="325">
        <v>7.0</v>
      </c>
      <c r="V1697" s="325">
        <v>0.05</v>
      </c>
      <c r="W1697" s="325">
        <v>0.05</v>
      </c>
      <c r="X1697" s="325">
        <v>2.62</v>
      </c>
      <c r="Y1697" s="325">
        <v>2.81</v>
      </c>
      <c r="Z1697" s="325">
        <v>0.0</v>
      </c>
      <c r="AA1697" s="325">
        <v>112.0</v>
      </c>
      <c r="AB1697" s="325">
        <v>0.0</v>
      </c>
    </row>
    <row r="1698" ht="15.75" customHeight="1">
      <c r="A1698" s="325">
        <v>1696.0</v>
      </c>
      <c r="B1698" s="325" t="s">
        <v>4221</v>
      </c>
      <c r="C1698" s="325" t="s">
        <v>4220</v>
      </c>
      <c r="D1698" s="325" t="s">
        <v>5184</v>
      </c>
      <c r="E1698" s="325">
        <v>188.0</v>
      </c>
      <c r="F1698" s="325">
        <v>785.0</v>
      </c>
      <c r="G1698" s="325">
        <v>46.9</v>
      </c>
      <c r="H1698" s="325">
        <v>5.7</v>
      </c>
      <c r="I1698" s="325"/>
      <c r="J1698" s="325"/>
      <c r="K1698" s="325">
        <v>10.5</v>
      </c>
      <c r="L1698" s="325">
        <v>17.6</v>
      </c>
      <c r="M1698" s="325">
        <v>16.5</v>
      </c>
      <c r="N1698" s="325">
        <v>0.6</v>
      </c>
      <c r="O1698" s="325">
        <v>0.6</v>
      </c>
      <c r="P1698" s="325">
        <v>15.0</v>
      </c>
      <c r="Q1698" s="325">
        <v>75.0</v>
      </c>
      <c r="R1698" s="325">
        <v>0.62</v>
      </c>
      <c r="S1698" s="325">
        <v>0.87</v>
      </c>
      <c r="T1698" s="325"/>
      <c r="U1698" s="325">
        <v>5.0</v>
      </c>
      <c r="V1698" s="325">
        <v>0.07</v>
      </c>
      <c r="W1698" s="325">
        <v>0.06</v>
      </c>
      <c r="X1698" s="325">
        <v>2.1</v>
      </c>
      <c r="Y1698" s="325">
        <v>5.26</v>
      </c>
      <c r="Z1698" s="325">
        <v>0.0</v>
      </c>
      <c r="AA1698" s="325">
        <v>595.0</v>
      </c>
      <c r="AB1698" s="325">
        <v>0.0</v>
      </c>
    </row>
    <row r="1699" ht="15.75" customHeight="1">
      <c r="A1699" s="325">
        <v>1697.0</v>
      </c>
      <c r="B1699" s="325" t="s">
        <v>4533</v>
      </c>
      <c r="C1699" s="325" t="s">
        <v>4220</v>
      </c>
      <c r="D1699" s="325" t="s">
        <v>5184</v>
      </c>
      <c r="E1699" s="325">
        <v>150.0</v>
      </c>
      <c r="F1699" s="325">
        <v>629.0</v>
      </c>
      <c r="G1699" s="325">
        <v>40.6</v>
      </c>
      <c r="H1699" s="325">
        <v>6.1</v>
      </c>
      <c r="I1699" s="325"/>
      <c r="J1699" s="325"/>
      <c r="K1699" s="325">
        <v>3.4</v>
      </c>
      <c r="L1699" s="325">
        <v>23.6</v>
      </c>
      <c r="M1699" s="325">
        <v>22.7</v>
      </c>
      <c r="N1699" s="325">
        <v>0.4</v>
      </c>
      <c r="O1699" s="325">
        <v>0.6</v>
      </c>
      <c r="P1699" s="325">
        <v>10.0</v>
      </c>
      <c r="Q1699" s="325">
        <v>81.0</v>
      </c>
      <c r="R1699" s="325">
        <v>0.71</v>
      </c>
      <c r="S1699" s="325">
        <v>0.8</v>
      </c>
      <c r="T1699" s="325"/>
      <c r="U1699" s="325">
        <v>5.0</v>
      </c>
      <c r="V1699" s="325">
        <v>0.06</v>
      </c>
      <c r="W1699" s="325">
        <v>0.06</v>
      </c>
      <c r="X1699" s="325">
        <v>2.37</v>
      </c>
      <c r="Y1699" s="325">
        <v>3.52</v>
      </c>
      <c r="Z1699" s="325">
        <v>0.0</v>
      </c>
      <c r="AA1699" s="325">
        <v>211.0</v>
      </c>
      <c r="AB1699" s="325">
        <v>0.0</v>
      </c>
    </row>
    <row r="1700" ht="15.75" customHeight="1">
      <c r="A1700" s="325">
        <v>1698.0</v>
      </c>
      <c r="B1700" s="325" t="s">
        <v>4223</v>
      </c>
      <c r="C1700" s="325" t="s">
        <v>4222</v>
      </c>
      <c r="D1700" s="325" t="s">
        <v>5184</v>
      </c>
      <c r="E1700" s="325">
        <v>156.0</v>
      </c>
      <c r="F1700" s="325">
        <v>655.0</v>
      </c>
      <c r="G1700" s="325">
        <v>26.8</v>
      </c>
      <c r="H1700" s="325">
        <v>4.4</v>
      </c>
      <c r="I1700" s="325"/>
      <c r="J1700" s="325"/>
      <c r="K1700" s="325">
        <v>5.3</v>
      </c>
      <c r="L1700" s="325">
        <v>22.3</v>
      </c>
      <c r="M1700" s="325">
        <v>21.9</v>
      </c>
      <c r="N1700" s="325">
        <v>0.4</v>
      </c>
      <c r="O1700" s="325">
        <v>0.7</v>
      </c>
      <c r="P1700" s="325">
        <v>13.0</v>
      </c>
      <c r="Q1700" s="325">
        <v>61.0</v>
      </c>
      <c r="R1700" s="325">
        <v>0.58</v>
      </c>
      <c r="S1700" s="325">
        <v>0.58</v>
      </c>
      <c r="T1700" s="325"/>
      <c r="U1700" s="325">
        <v>4.0</v>
      </c>
      <c r="V1700" s="325">
        <v>0.05</v>
      </c>
      <c r="W1700" s="325">
        <v>0.06</v>
      </c>
      <c r="X1700" s="325">
        <v>1.55</v>
      </c>
      <c r="Y1700" s="325">
        <v>2.91</v>
      </c>
      <c r="Z1700" s="325">
        <v>0.0</v>
      </c>
      <c r="AA1700" s="325">
        <v>223.0</v>
      </c>
      <c r="AB1700" s="325">
        <v>0.0</v>
      </c>
    </row>
    <row r="1701" ht="15.75" customHeight="1">
      <c r="A1701" s="325">
        <v>1699.0</v>
      </c>
      <c r="B1701" s="325" t="s">
        <v>4791</v>
      </c>
      <c r="C1701" s="325" t="s">
        <v>4222</v>
      </c>
      <c r="D1701" s="325" t="s">
        <v>5184</v>
      </c>
      <c r="E1701" s="325">
        <v>137.0</v>
      </c>
      <c r="F1701" s="325">
        <v>575.0</v>
      </c>
      <c r="G1701" s="325">
        <v>43.4</v>
      </c>
      <c r="H1701" s="325">
        <v>9.2</v>
      </c>
      <c r="I1701" s="325"/>
      <c r="J1701" s="325"/>
      <c r="K1701" s="325">
        <v>2.0</v>
      </c>
      <c r="L1701" s="325">
        <v>19.9</v>
      </c>
      <c r="M1701" s="325">
        <v>15.8</v>
      </c>
      <c r="N1701" s="325">
        <v>0.1</v>
      </c>
      <c r="O1701" s="325">
        <v>0.7</v>
      </c>
      <c r="P1701" s="325">
        <v>12.0</v>
      </c>
      <c r="Q1701" s="325">
        <v>93.0</v>
      </c>
      <c r="R1701" s="325">
        <v>0.88</v>
      </c>
      <c r="S1701" s="325">
        <v>0.82</v>
      </c>
      <c r="T1701" s="325"/>
      <c r="U1701" s="325">
        <v>5.0</v>
      </c>
      <c r="V1701" s="325">
        <v>0.05</v>
      </c>
      <c r="W1701" s="325">
        <v>0.06</v>
      </c>
      <c r="X1701" s="325">
        <v>3.27</v>
      </c>
      <c r="Y1701" s="325">
        <v>2.28</v>
      </c>
      <c r="Z1701" s="325">
        <v>0.0</v>
      </c>
      <c r="AA1701" s="325">
        <v>112.0</v>
      </c>
      <c r="AB1701" s="325">
        <v>0.0</v>
      </c>
    </row>
    <row r="1702" ht="15.75" customHeight="1">
      <c r="A1702" s="325">
        <v>1700.0</v>
      </c>
      <c r="B1702" s="325" t="s">
        <v>3689</v>
      </c>
      <c r="C1702" s="325" t="s">
        <v>3688</v>
      </c>
      <c r="D1702" s="325" t="s">
        <v>5184</v>
      </c>
      <c r="E1702" s="325">
        <v>136.0</v>
      </c>
      <c r="F1702" s="325">
        <v>567.0</v>
      </c>
      <c r="G1702" s="325">
        <v>36.9</v>
      </c>
      <c r="H1702" s="325">
        <v>6.6</v>
      </c>
      <c r="I1702" s="325"/>
      <c r="J1702" s="325"/>
      <c r="K1702" s="325">
        <v>3.7</v>
      </c>
      <c r="L1702" s="325">
        <v>18.4</v>
      </c>
      <c r="M1702" s="325">
        <v>17.8</v>
      </c>
      <c r="N1702" s="325">
        <v>0.6</v>
      </c>
      <c r="O1702" s="325">
        <v>0.6</v>
      </c>
      <c r="P1702" s="325">
        <v>7.0</v>
      </c>
      <c r="Q1702" s="325">
        <v>73.0</v>
      </c>
      <c r="R1702" s="325">
        <v>0.69</v>
      </c>
      <c r="S1702" s="325">
        <v>0.66</v>
      </c>
      <c r="T1702" s="325"/>
      <c r="U1702" s="325">
        <v>4.0</v>
      </c>
      <c r="V1702" s="325">
        <v>0.06</v>
      </c>
      <c r="W1702" s="325">
        <v>0.06</v>
      </c>
      <c r="X1702" s="325">
        <v>2.65</v>
      </c>
      <c r="Y1702" s="325">
        <v>4.27</v>
      </c>
      <c r="Z1702" s="325">
        <v>0.0</v>
      </c>
      <c r="AA1702" s="325">
        <v>70.0</v>
      </c>
      <c r="AB1702" s="325">
        <v>0.0</v>
      </c>
    </row>
    <row r="1703" ht="15.75" customHeight="1">
      <c r="A1703" s="325">
        <v>1701.0</v>
      </c>
      <c r="B1703" s="325" t="s">
        <v>3691</v>
      </c>
      <c r="C1703" s="325" t="s">
        <v>3690</v>
      </c>
      <c r="D1703" s="325" t="s">
        <v>5184</v>
      </c>
      <c r="E1703" s="325">
        <v>174.0</v>
      </c>
      <c r="F1703" s="325">
        <v>727.0</v>
      </c>
      <c r="G1703" s="325">
        <v>33.3</v>
      </c>
      <c r="H1703" s="325">
        <v>7.7</v>
      </c>
      <c r="I1703" s="325"/>
      <c r="J1703" s="325"/>
      <c r="K1703" s="325">
        <v>6.9</v>
      </c>
      <c r="L1703" s="325">
        <v>19.3</v>
      </c>
      <c r="M1703" s="325">
        <v>18.4</v>
      </c>
      <c r="N1703" s="325">
        <v>0.2</v>
      </c>
      <c r="O1703" s="325">
        <v>8.8</v>
      </c>
      <c r="P1703" s="325">
        <v>35.0</v>
      </c>
      <c r="Q1703" s="325">
        <v>86.0</v>
      </c>
      <c r="R1703" s="325">
        <v>0.63</v>
      </c>
      <c r="S1703" s="325">
        <v>2.48</v>
      </c>
      <c r="T1703" s="325"/>
      <c r="U1703" s="325">
        <v>19.0</v>
      </c>
      <c r="V1703" s="325">
        <v>0.05</v>
      </c>
      <c r="W1703" s="325">
        <v>0.04</v>
      </c>
      <c r="X1703" s="325">
        <v>1.89</v>
      </c>
      <c r="Y1703" s="325">
        <v>9.32</v>
      </c>
      <c r="Z1703" s="325">
        <v>0.0</v>
      </c>
      <c r="AA1703" s="325">
        <v>314.0</v>
      </c>
      <c r="AB1703" s="325">
        <v>0.0</v>
      </c>
    </row>
    <row r="1704" ht="15.75" customHeight="1">
      <c r="A1704" s="325">
        <v>1702.0</v>
      </c>
      <c r="B1704" s="325" t="s">
        <v>4225</v>
      </c>
      <c r="C1704" s="325" t="s">
        <v>4224</v>
      </c>
      <c r="D1704" s="325" t="s">
        <v>5184</v>
      </c>
      <c r="E1704" s="325">
        <v>144.0</v>
      </c>
      <c r="F1704" s="325">
        <v>603.0</v>
      </c>
      <c r="G1704" s="325">
        <v>31.7</v>
      </c>
      <c r="H1704" s="325">
        <v>4.6</v>
      </c>
      <c r="I1704" s="325"/>
      <c r="J1704" s="325"/>
      <c r="K1704" s="325">
        <v>0.7</v>
      </c>
      <c r="L1704" s="325">
        <v>29.4</v>
      </c>
      <c r="M1704" s="325">
        <v>29.1</v>
      </c>
      <c r="N1704" s="325">
        <v>0.3</v>
      </c>
      <c r="O1704" s="325">
        <v>0.5</v>
      </c>
      <c r="P1704" s="325">
        <v>15.0</v>
      </c>
      <c r="Q1704" s="325">
        <v>85.0</v>
      </c>
      <c r="R1704" s="325">
        <v>0.68</v>
      </c>
      <c r="S1704" s="325">
        <v>1.18</v>
      </c>
      <c r="T1704" s="325"/>
      <c r="U1704" s="325">
        <v>15.0</v>
      </c>
      <c r="V1704" s="325">
        <v>0.06</v>
      </c>
      <c r="W1704" s="325">
        <v>0.04</v>
      </c>
      <c r="X1704" s="325">
        <v>1.39</v>
      </c>
      <c r="Y1704" s="325">
        <v>11.95</v>
      </c>
      <c r="Z1704" s="325">
        <v>0.0</v>
      </c>
      <c r="AA1704" s="325">
        <v>76.0</v>
      </c>
      <c r="AB1704" s="325">
        <v>0.0</v>
      </c>
    </row>
    <row r="1705" ht="15.75" customHeight="1">
      <c r="A1705" s="325">
        <v>1703.0</v>
      </c>
      <c r="B1705" s="325" t="s">
        <v>4227</v>
      </c>
      <c r="C1705" s="325" t="s">
        <v>4226</v>
      </c>
      <c r="D1705" s="325" t="s">
        <v>5184</v>
      </c>
      <c r="E1705" s="325">
        <v>180.0</v>
      </c>
      <c r="F1705" s="325">
        <v>753.0</v>
      </c>
      <c r="G1705" s="325">
        <v>41.1</v>
      </c>
      <c r="H1705" s="325">
        <v>7.9</v>
      </c>
      <c r="I1705" s="325"/>
      <c r="J1705" s="325"/>
      <c r="K1705" s="325">
        <v>5.5</v>
      </c>
      <c r="L1705" s="325">
        <v>24.3</v>
      </c>
      <c r="M1705" s="325">
        <v>23.6</v>
      </c>
      <c r="N1705" s="325">
        <v>0.7</v>
      </c>
      <c r="O1705" s="325">
        <v>0.6</v>
      </c>
      <c r="P1705" s="325">
        <v>8.0</v>
      </c>
      <c r="Q1705" s="325">
        <v>87.0</v>
      </c>
      <c r="R1705" s="325">
        <v>0.8</v>
      </c>
      <c r="S1705" s="325">
        <v>0.9</v>
      </c>
      <c r="T1705" s="325"/>
      <c r="U1705" s="325">
        <v>4.0</v>
      </c>
      <c r="V1705" s="325">
        <v>0.08</v>
      </c>
      <c r="W1705" s="325">
        <v>0.08</v>
      </c>
      <c r="X1705" s="325">
        <v>3.11</v>
      </c>
      <c r="Y1705" s="325">
        <v>4.34</v>
      </c>
      <c r="Z1705" s="325">
        <v>0.0</v>
      </c>
      <c r="AA1705" s="325">
        <v>307.0</v>
      </c>
      <c r="AB1705" s="325">
        <v>0.0</v>
      </c>
    </row>
    <row r="1706" ht="15.75" customHeight="1">
      <c r="A1706" s="325">
        <v>1704.0</v>
      </c>
      <c r="B1706" s="325" t="s">
        <v>4229</v>
      </c>
      <c r="C1706" s="325" t="s">
        <v>4228</v>
      </c>
      <c r="D1706" s="325" t="s">
        <v>5184</v>
      </c>
      <c r="E1706" s="325">
        <v>156.0</v>
      </c>
      <c r="F1706" s="325">
        <v>654.0</v>
      </c>
      <c r="G1706" s="325">
        <v>40.9</v>
      </c>
      <c r="H1706" s="325">
        <v>6.8</v>
      </c>
      <c r="I1706" s="325"/>
      <c r="J1706" s="325"/>
      <c r="K1706" s="325">
        <v>3.6</v>
      </c>
      <c r="L1706" s="325">
        <v>23.9</v>
      </c>
      <c r="M1706" s="325">
        <v>20.4</v>
      </c>
      <c r="N1706" s="325">
        <v>0.7</v>
      </c>
      <c r="O1706" s="325">
        <v>0.7</v>
      </c>
      <c r="P1706" s="325">
        <v>25.0</v>
      </c>
      <c r="Q1706" s="325">
        <v>80.0</v>
      </c>
      <c r="R1706" s="325">
        <v>0.71</v>
      </c>
      <c r="S1706" s="325">
        <v>1.66</v>
      </c>
      <c r="T1706" s="325"/>
      <c r="U1706" s="325">
        <v>32.0</v>
      </c>
      <c r="V1706" s="325">
        <v>0.07</v>
      </c>
      <c r="W1706" s="325">
        <v>0.08</v>
      </c>
      <c r="X1706" s="325">
        <v>2.43</v>
      </c>
      <c r="Y1706" s="325">
        <v>7.34</v>
      </c>
      <c r="Z1706" s="325">
        <v>0.0</v>
      </c>
      <c r="AA1706" s="325">
        <v>50.0</v>
      </c>
      <c r="AB1706" s="325">
        <v>3.0</v>
      </c>
    </row>
    <row r="1707" ht="15.75" customHeight="1">
      <c r="A1707" s="325">
        <v>1705.0</v>
      </c>
      <c r="B1707" s="325" t="s">
        <v>4535</v>
      </c>
      <c r="C1707" s="325" t="s">
        <v>4534</v>
      </c>
      <c r="D1707" s="325" t="s">
        <v>5184</v>
      </c>
      <c r="E1707" s="325">
        <v>150.0</v>
      </c>
      <c r="F1707" s="325">
        <v>628.0</v>
      </c>
      <c r="G1707" s="325">
        <v>41.8</v>
      </c>
      <c r="H1707" s="325">
        <v>6.6</v>
      </c>
      <c r="I1707" s="325"/>
      <c r="J1707" s="325"/>
      <c r="K1707" s="325">
        <v>2.8</v>
      </c>
      <c r="L1707" s="325">
        <v>24.0</v>
      </c>
      <c r="M1707" s="325">
        <v>23.2</v>
      </c>
      <c r="N1707" s="325">
        <v>0.8</v>
      </c>
      <c r="O1707" s="325">
        <v>0.6</v>
      </c>
      <c r="P1707" s="325">
        <v>7.0</v>
      </c>
      <c r="Q1707" s="325">
        <v>78.0</v>
      </c>
      <c r="R1707" s="325">
        <v>0.73</v>
      </c>
      <c r="S1707" s="325">
        <v>0.69</v>
      </c>
      <c r="T1707" s="325"/>
      <c r="U1707" s="325">
        <v>3.0</v>
      </c>
      <c r="V1707" s="325">
        <v>0.07</v>
      </c>
      <c r="W1707" s="325">
        <v>0.07</v>
      </c>
      <c r="X1707" s="325">
        <v>2.64</v>
      </c>
      <c r="Y1707" s="325">
        <v>5.11</v>
      </c>
      <c r="Z1707" s="325">
        <v>0.0</v>
      </c>
      <c r="AA1707" s="325">
        <v>467.0</v>
      </c>
      <c r="AB1707" s="325">
        <v>0.0</v>
      </c>
    </row>
    <row r="1708" ht="15.75" customHeight="1">
      <c r="A1708" s="325">
        <v>1706.0</v>
      </c>
      <c r="B1708" s="325" t="s">
        <v>4792</v>
      </c>
      <c r="C1708" s="325" t="s">
        <v>4534</v>
      </c>
      <c r="D1708" s="325" t="s">
        <v>5184</v>
      </c>
      <c r="E1708" s="325">
        <v>174.0</v>
      </c>
      <c r="F1708" s="325">
        <v>729.0</v>
      </c>
      <c r="G1708" s="325">
        <v>28.7</v>
      </c>
      <c r="H1708" s="325">
        <v>6.2</v>
      </c>
      <c r="I1708" s="325"/>
      <c r="J1708" s="325"/>
      <c r="K1708" s="325">
        <v>5.6</v>
      </c>
      <c r="L1708" s="325">
        <v>24.8</v>
      </c>
      <c r="M1708" s="325">
        <v>24.2</v>
      </c>
      <c r="N1708" s="325">
        <v>0.6</v>
      </c>
      <c r="O1708" s="325">
        <v>0.5</v>
      </c>
      <c r="P1708" s="325">
        <v>8.0</v>
      </c>
      <c r="Q1708" s="325">
        <v>76.0</v>
      </c>
      <c r="R1708" s="325">
        <v>0.78</v>
      </c>
      <c r="S1708" s="325">
        <v>0.59</v>
      </c>
      <c r="T1708" s="325"/>
      <c r="U1708" s="325">
        <v>3.0</v>
      </c>
      <c r="V1708" s="325">
        <v>0.05</v>
      </c>
      <c r="W1708" s="325">
        <v>0.1</v>
      </c>
      <c r="X1708" s="325">
        <v>2.3</v>
      </c>
      <c r="Y1708" s="325">
        <v>3.74</v>
      </c>
      <c r="Z1708" s="325">
        <v>0.0</v>
      </c>
      <c r="AA1708" s="325">
        <v>382.0</v>
      </c>
      <c r="AB1708" s="325">
        <v>0.0</v>
      </c>
    </row>
    <row r="1709" ht="15.75" customHeight="1">
      <c r="A1709" s="325">
        <v>1707.0</v>
      </c>
      <c r="B1709" s="325" t="s">
        <v>3693</v>
      </c>
      <c r="C1709" s="325" t="s">
        <v>3692</v>
      </c>
      <c r="D1709" s="325" t="s">
        <v>5184</v>
      </c>
      <c r="E1709" s="325">
        <v>180.0</v>
      </c>
      <c r="F1709" s="325">
        <v>752.0</v>
      </c>
      <c r="G1709" s="325">
        <v>28.1</v>
      </c>
      <c r="H1709" s="325">
        <v>6.6</v>
      </c>
      <c r="I1709" s="325"/>
      <c r="J1709" s="325"/>
      <c r="K1709" s="325">
        <v>8.4</v>
      </c>
      <c r="L1709" s="325">
        <v>20.1</v>
      </c>
      <c r="M1709" s="325">
        <v>18.9</v>
      </c>
      <c r="N1709" s="325">
        <v>1.2</v>
      </c>
      <c r="O1709" s="325">
        <v>0.6</v>
      </c>
      <c r="P1709" s="325">
        <v>13.0</v>
      </c>
      <c r="Q1709" s="325">
        <v>79.0</v>
      </c>
      <c r="R1709" s="325">
        <v>0.78</v>
      </c>
      <c r="S1709" s="325">
        <v>0.89</v>
      </c>
      <c r="T1709" s="325"/>
      <c r="U1709" s="325">
        <v>16.0</v>
      </c>
      <c r="V1709" s="325">
        <v>0.06</v>
      </c>
      <c r="W1709" s="325">
        <v>0.06</v>
      </c>
      <c r="X1709" s="325">
        <v>2.09</v>
      </c>
      <c r="Y1709" s="325">
        <v>2.7</v>
      </c>
      <c r="Z1709" s="325">
        <v>0.0</v>
      </c>
      <c r="AA1709" s="325">
        <v>89.0</v>
      </c>
      <c r="AB1709" s="325">
        <v>1.0</v>
      </c>
    </row>
    <row r="1710" ht="15.75" customHeight="1">
      <c r="A1710" s="325">
        <v>1708.0</v>
      </c>
      <c r="B1710" s="325" t="s">
        <v>3873</v>
      </c>
      <c r="C1710" s="325" t="s">
        <v>3692</v>
      </c>
      <c r="D1710" s="325" t="s">
        <v>5184</v>
      </c>
      <c r="E1710" s="325">
        <v>132.0</v>
      </c>
      <c r="F1710" s="325">
        <v>553.0</v>
      </c>
      <c r="G1710" s="325">
        <v>52.1</v>
      </c>
      <c r="H1710" s="325">
        <v>5.9</v>
      </c>
      <c r="I1710" s="325"/>
      <c r="J1710" s="325"/>
      <c r="K1710" s="325">
        <v>4.2</v>
      </c>
      <c r="L1710" s="325">
        <v>18.3</v>
      </c>
      <c r="M1710" s="325">
        <v>17.2</v>
      </c>
      <c r="N1710" s="325">
        <v>1.2</v>
      </c>
      <c r="O1710" s="325">
        <v>0.7</v>
      </c>
      <c r="P1710" s="325">
        <v>17.0</v>
      </c>
      <c r="Q1710" s="325">
        <v>69.0</v>
      </c>
      <c r="R1710" s="325">
        <v>0.67</v>
      </c>
      <c r="S1710" s="325">
        <v>0.64</v>
      </c>
      <c r="T1710" s="325"/>
      <c r="U1710" s="325">
        <v>12.0</v>
      </c>
      <c r="V1710" s="325">
        <v>0.05</v>
      </c>
      <c r="W1710" s="325">
        <v>0.05</v>
      </c>
      <c r="X1710" s="325">
        <v>2.1</v>
      </c>
      <c r="Y1710" s="325">
        <v>5.1</v>
      </c>
      <c r="Z1710" s="325">
        <v>0.0</v>
      </c>
      <c r="AA1710" s="325">
        <v>175.0</v>
      </c>
      <c r="AB1710" s="325">
        <v>31.0</v>
      </c>
    </row>
    <row r="1711" ht="15.75" customHeight="1">
      <c r="A1711" s="325">
        <v>1709.0</v>
      </c>
      <c r="B1711" s="325" t="s">
        <v>4230</v>
      </c>
      <c r="C1711" s="325" t="s">
        <v>3692</v>
      </c>
      <c r="D1711" s="325" t="s">
        <v>5184</v>
      </c>
      <c r="E1711" s="325">
        <v>157.0</v>
      </c>
      <c r="F1711" s="325">
        <v>656.0</v>
      </c>
      <c r="G1711" s="325">
        <v>47.6</v>
      </c>
      <c r="H1711" s="325">
        <v>9.8</v>
      </c>
      <c r="I1711" s="325"/>
      <c r="J1711" s="325"/>
      <c r="K1711" s="325">
        <v>5.0</v>
      </c>
      <c r="L1711" s="325">
        <v>17.4</v>
      </c>
      <c r="M1711" s="325">
        <v>15.7</v>
      </c>
      <c r="N1711" s="325">
        <v>0.3</v>
      </c>
      <c r="O1711" s="325">
        <v>0.6</v>
      </c>
      <c r="P1711" s="325">
        <v>16.0</v>
      </c>
      <c r="Q1711" s="325">
        <v>98.0</v>
      </c>
      <c r="R1711" s="325">
        <v>0.91</v>
      </c>
      <c r="S1711" s="325">
        <v>0.88</v>
      </c>
      <c r="T1711" s="325"/>
      <c r="U1711" s="325">
        <v>47.0</v>
      </c>
      <c r="V1711" s="325">
        <v>0.05</v>
      </c>
      <c r="W1711" s="325">
        <v>0.07</v>
      </c>
      <c r="X1711" s="325">
        <v>3.55</v>
      </c>
      <c r="Y1711" s="325">
        <v>2.62</v>
      </c>
      <c r="Z1711" s="325">
        <v>0.0</v>
      </c>
      <c r="AA1711" s="325">
        <v>104.0</v>
      </c>
      <c r="AB1711" s="325">
        <v>3.0</v>
      </c>
    </row>
    <row r="1712" ht="15.75" customHeight="1">
      <c r="A1712" s="325">
        <v>1710.0</v>
      </c>
      <c r="B1712" s="325" t="s">
        <v>4793</v>
      </c>
      <c r="C1712" s="325" t="s">
        <v>3692</v>
      </c>
      <c r="D1712" s="325" t="s">
        <v>5184</v>
      </c>
      <c r="E1712" s="325">
        <v>152.0</v>
      </c>
      <c r="F1712" s="325">
        <v>638.0</v>
      </c>
      <c r="G1712" s="325">
        <v>42.6</v>
      </c>
      <c r="H1712" s="325">
        <v>3.5</v>
      </c>
      <c r="I1712" s="325"/>
      <c r="J1712" s="325"/>
      <c r="K1712" s="325">
        <v>5.3</v>
      </c>
      <c r="L1712" s="325">
        <v>22.4</v>
      </c>
      <c r="M1712" s="325">
        <v>21.5</v>
      </c>
      <c r="N1712" s="325">
        <v>0.9</v>
      </c>
      <c r="O1712" s="325">
        <v>0.5</v>
      </c>
      <c r="P1712" s="325">
        <v>9.0</v>
      </c>
      <c r="Q1712" s="325">
        <v>54.0</v>
      </c>
      <c r="R1712" s="325">
        <v>0.5</v>
      </c>
      <c r="S1712" s="325">
        <v>0.5</v>
      </c>
      <c r="T1712" s="325"/>
      <c r="U1712" s="325">
        <v>3.0</v>
      </c>
      <c r="V1712" s="325">
        <v>0.06</v>
      </c>
      <c r="W1712" s="325">
        <v>0.05</v>
      </c>
      <c r="X1712" s="325">
        <v>1.42</v>
      </c>
      <c r="Y1712" s="325">
        <v>6.53</v>
      </c>
      <c r="Z1712" s="325">
        <v>0.0</v>
      </c>
      <c r="AA1712" s="325">
        <v>310.0</v>
      </c>
      <c r="AB1712" s="325">
        <v>1.0</v>
      </c>
    </row>
    <row r="1713" ht="15.75" customHeight="1">
      <c r="A1713" s="325">
        <v>1711.0</v>
      </c>
      <c r="B1713" s="325" t="s">
        <v>4537</v>
      </c>
      <c r="C1713" s="325" t="s">
        <v>4536</v>
      </c>
      <c r="D1713" s="325" t="s">
        <v>5184</v>
      </c>
      <c r="E1713" s="325">
        <v>183.0</v>
      </c>
      <c r="F1713" s="325">
        <v>765.0</v>
      </c>
      <c r="G1713" s="325">
        <v>27.7</v>
      </c>
      <c r="H1713" s="325">
        <v>5.7</v>
      </c>
      <c r="I1713" s="325"/>
      <c r="J1713" s="325"/>
      <c r="K1713" s="325">
        <v>5.5</v>
      </c>
      <c r="L1713" s="325">
        <v>27.2</v>
      </c>
      <c r="M1713" s="325">
        <v>26.2</v>
      </c>
      <c r="N1713" s="325">
        <v>0.4</v>
      </c>
      <c r="O1713" s="325">
        <v>0.5</v>
      </c>
      <c r="P1713" s="325">
        <v>12.0</v>
      </c>
      <c r="Q1713" s="325">
        <v>73.0</v>
      </c>
      <c r="R1713" s="325">
        <v>0.74</v>
      </c>
      <c r="S1713" s="325">
        <v>0.65</v>
      </c>
      <c r="T1713" s="325"/>
      <c r="U1713" s="325">
        <v>50.0</v>
      </c>
      <c r="V1713" s="325">
        <v>0.05</v>
      </c>
      <c r="W1713" s="325">
        <v>0.04</v>
      </c>
      <c r="X1713" s="325">
        <v>1.84</v>
      </c>
      <c r="Y1713" s="325">
        <v>3.57</v>
      </c>
      <c r="Z1713" s="325">
        <v>0.0</v>
      </c>
      <c r="AA1713" s="325">
        <v>202.0</v>
      </c>
      <c r="AB1713" s="325">
        <v>10.0</v>
      </c>
    </row>
    <row r="1714" ht="15.75" customHeight="1">
      <c r="A1714" s="325">
        <v>1712.0</v>
      </c>
      <c r="B1714" s="325" t="s">
        <v>4232</v>
      </c>
      <c r="C1714" s="325" t="s">
        <v>4231</v>
      </c>
      <c r="D1714" s="325" t="s">
        <v>5184</v>
      </c>
      <c r="E1714" s="325">
        <v>179.0</v>
      </c>
      <c r="F1714" s="325">
        <v>748.0</v>
      </c>
      <c r="G1714" s="325">
        <v>17.4</v>
      </c>
      <c r="H1714" s="325">
        <v>4.4</v>
      </c>
      <c r="I1714" s="325"/>
      <c r="J1714" s="325"/>
      <c r="K1714" s="325">
        <v>6.9</v>
      </c>
      <c r="L1714" s="325">
        <v>24.4</v>
      </c>
      <c r="M1714" s="325">
        <v>23.0</v>
      </c>
      <c r="N1714" s="325">
        <v>1.4</v>
      </c>
      <c r="O1714" s="325">
        <v>0.4</v>
      </c>
      <c r="P1714" s="325">
        <v>8.0</v>
      </c>
      <c r="Q1714" s="325">
        <v>58.0</v>
      </c>
      <c r="R1714" s="325">
        <v>0.67</v>
      </c>
      <c r="S1714" s="325">
        <v>0.9</v>
      </c>
      <c r="T1714" s="325"/>
      <c r="U1714" s="325">
        <v>1.0</v>
      </c>
      <c r="V1714" s="325">
        <v>0.05</v>
      </c>
      <c r="W1714" s="325">
        <v>0.05</v>
      </c>
      <c r="X1714" s="325">
        <v>1.17</v>
      </c>
      <c r="Y1714" s="325">
        <v>1.38</v>
      </c>
      <c r="Z1714" s="325">
        <v>5.0</v>
      </c>
      <c r="AA1714" s="325">
        <v>536.0</v>
      </c>
      <c r="AB1714" s="325">
        <v>0.0</v>
      </c>
    </row>
    <row r="1715" ht="15.75" customHeight="1">
      <c r="A1715" s="325">
        <v>1713.0</v>
      </c>
      <c r="B1715" s="325" t="s">
        <v>4794</v>
      </c>
      <c r="C1715" s="325" t="s">
        <v>4231</v>
      </c>
      <c r="D1715" s="325" t="s">
        <v>5184</v>
      </c>
      <c r="E1715" s="325">
        <v>157.0</v>
      </c>
      <c r="F1715" s="325">
        <v>659.0</v>
      </c>
      <c r="G1715" s="325">
        <v>18.2</v>
      </c>
      <c r="H1715" s="325">
        <v>6.5</v>
      </c>
      <c r="I1715" s="325"/>
      <c r="J1715" s="325"/>
      <c r="K1715" s="325">
        <v>2.3</v>
      </c>
      <c r="L1715" s="325">
        <v>27.3</v>
      </c>
      <c r="M1715" s="325">
        <v>23.5</v>
      </c>
      <c r="N1715" s="325">
        <v>3.5</v>
      </c>
      <c r="O1715" s="325">
        <v>0.5</v>
      </c>
      <c r="P1715" s="325">
        <v>13.0</v>
      </c>
      <c r="Q1715" s="325">
        <v>80.0</v>
      </c>
      <c r="R1715" s="325">
        <v>1.05</v>
      </c>
      <c r="S1715" s="325">
        <v>0.98</v>
      </c>
      <c r="T1715" s="325"/>
      <c r="U1715" s="325">
        <v>3.0</v>
      </c>
      <c r="V1715" s="325">
        <v>0.07</v>
      </c>
      <c r="W1715" s="325">
        <v>0.06</v>
      </c>
      <c r="X1715" s="325">
        <v>1.5</v>
      </c>
      <c r="Y1715" s="325">
        <v>1.72</v>
      </c>
      <c r="Z1715" s="325">
        <v>0.0</v>
      </c>
      <c r="AA1715" s="325">
        <v>345.0</v>
      </c>
      <c r="AB1715" s="325">
        <v>2.0</v>
      </c>
    </row>
    <row r="1716" ht="15.75" customHeight="1">
      <c r="A1716" s="325">
        <v>1714.0</v>
      </c>
      <c r="B1716" s="325" t="s">
        <v>3695</v>
      </c>
      <c r="C1716" s="325" t="s">
        <v>3694</v>
      </c>
      <c r="D1716" s="325" t="s">
        <v>5184</v>
      </c>
      <c r="E1716" s="325">
        <v>193.0</v>
      </c>
      <c r="F1716" s="325">
        <v>808.0</v>
      </c>
      <c r="G1716" s="325">
        <v>30.7</v>
      </c>
      <c r="H1716" s="325">
        <v>3.1</v>
      </c>
      <c r="I1716" s="325"/>
      <c r="J1716" s="325"/>
      <c r="K1716" s="325">
        <v>6.7</v>
      </c>
      <c r="L1716" s="325">
        <v>29.9</v>
      </c>
      <c r="M1716" s="325">
        <v>28.9</v>
      </c>
      <c r="N1716" s="325">
        <v>0.9</v>
      </c>
      <c r="O1716" s="325">
        <v>0.5</v>
      </c>
      <c r="P1716" s="325">
        <v>6.0</v>
      </c>
      <c r="Q1716" s="325">
        <v>56.0</v>
      </c>
      <c r="R1716" s="325">
        <v>0.54</v>
      </c>
      <c r="S1716" s="325">
        <v>0.49</v>
      </c>
      <c r="T1716" s="325"/>
      <c r="U1716" s="325">
        <v>2.0</v>
      </c>
      <c r="V1716" s="325">
        <v>0.06</v>
      </c>
      <c r="W1716" s="325">
        <v>0.05</v>
      </c>
      <c r="X1716" s="325">
        <v>1.27</v>
      </c>
      <c r="Y1716" s="325">
        <v>5.26</v>
      </c>
      <c r="Z1716" s="325">
        <v>0.0</v>
      </c>
      <c r="AA1716" s="325">
        <v>392.0</v>
      </c>
      <c r="AB1716" s="325">
        <v>0.0</v>
      </c>
    </row>
    <row r="1717" ht="15.75" customHeight="1">
      <c r="A1717" s="325">
        <v>1715.0</v>
      </c>
      <c r="B1717" s="325" t="s">
        <v>4538</v>
      </c>
      <c r="C1717" s="325" t="s">
        <v>3694</v>
      </c>
      <c r="D1717" s="325" t="s">
        <v>5184</v>
      </c>
      <c r="E1717" s="325">
        <v>160.0</v>
      </c>
      <c r="F1717" s="325">
        <v>670.0</v>
      </c>
      <c r="G1717" s="325">
        <v>49.1</v>
      </c>
      <c r="H1717" s="325">
        <v>2.7</v>
      </c>
      <c r="I1717" s="325"/>
      <c r="J1717" s="325"/>
      <c r="K1717" s="325">
        <v>7.3</v>
      </c>
      <c r="L1717" s="325">
        <v>22.0</v>
      </c>
      <c r="M1717" s="325">
        <v>21.0</v>
      </c>
      <c r="N1717" s="325">
        <v>1.0</v>
      </c>
      <c r="O1717" s="325">
        <v>0.5</v>
      </c>
      <c r="P1717" s="325">
        <v>19.0</v>
      </c>
      <c r="Q1717" s="325">
        <v>44.0</v>
      </c>
      <c r="R1717" s="325">
        <v>0.44</v>
      </c>
      <c r="S1717" s="325">
        <v>0.44</v>
      </c>
      <c r="T1717" s="325"/>
      <c r="U1717" s="325">
        <v>3.0</v>
      </c>
      <c r="V1717" s="325">
        <v>0.02</v>
      </c>
      <c r="W1717" s="325">
        <v>0.02</v>
      </c>
      <c r="X1717" s="325">
        <v>0.82</v>
      </c>
      <c r="Y1717" s="325">
        <v>1.85</v>
      </c>
      <c r="Z1717" s="325">
        <v>0.0</v>
      </c>
      <c r="AA1717" s="325">
        <v>171.0</v>
      </c>
      <c r="AB1717" s="325">
        <v>0.0</v>
      </c>
    </row>
    <row r="1718" ht="15.75" customHeight="1">
      <c r="A1718" s="325">
        <v>1716.0</v>
      </c>
      <c r="B1718" s="325" t="s">
        <v>4795</v>
      </c>
      <c r="C1718" s="325" t="s">
        <v>3694</v>
      </c>
      <c r="D1718" s="325" t="s">
        <v>5184</v>
      </c>
      <c r="E1718" s="325">
        <v>214.0</v>
      </c>
      <c r="F1718" s="325">
        <v>894.0</v>
      </c>
      <c r="G1718" s="325">
        <v>44.3</v>
      </c>
      <c r="H1718" s="325">
        <v>7.3</v>
      </c>
      <c r="I1718" s="325"/>
      <c r="J1718" s="325"/>
      <c r="K1718" s="325">
        <v>11.7</v>
      </c>
      <c r="L1718" s="325">
        <v>20.0</v>
      </c>
      <c r="M1718" s="325">
        <v>18.6</v>
      </c>
      <c r="N1718" s="325">
        <v>1.4</v>
      </c>
      <c r="O1718" s="325">
        <v>0.8</v>
      </c>
      <c r="P1718" s="325">
        <v>11.0</v>
      </c>
      <c r="Q1718" s="325">
        <v>82.0</v>
      </c>
      <c r="R1718" s="325">
        <v>0.72</v>
      </c>
      <c r="S1718" s="325">
        <v>0.82</v>
      </c>
      <c r="T1718" s="325"/>
      <c r="U1718" s="325">
        <v>35.0</v>
      </c>
      <c r="V1718" s="325">
        <v>0.07</v>
      </c>
      <c r="W1718" s="325">
        <v>0.11</v>
      </c>
      <c r="X1718" s="325">
        <v>2.93</v>
      </c>
      <c r="Y1718" s="325">
        <v>5.43</v>
      </c>
      <c r="Z1718" s="325">
        <v>0.0</v>
      </c>
      <c r="AA1718" s="325">
        <v>398.0</v>
      </c>
      <c r="AB1718" s="325">
        <v>0.0</v>
      </c>
    </row>
    <row r="1719" ht="15.75" customHeight="1">
      <c r="A1719" s="325">
        <v>1717.0</v>
      </c>
      <c r="B1719" s="325" t="s">
        <v>3697</v>
      </c>
      <c r="C1719" s="325" t="s">
        <v>3696</v>
      </c>
      <c r="D1719" s="325" t="s">
        <v>5184</v>
      </c>
      <c r="E1719" s="325">
        <v>171.0</v>
      </c>
      <c r="F1719" s="325">
        <v>716.0</v>
      </c>
      <c r="G1719" s="325">
        <v>43.3</v>
      </c>
      <c r="H1719" s="325">
        <v>7.8</v>
      </c>
      <c r="I1719" s="325"/>
      <c r="J1719" s="325"/>
      <c r="K1719" s="325">
        <v>5.4</v>
      </c>
      <c r="L1719" s="325">
        <v>22.2</v>
      </c>
      <c r="M1719" s="325">
        <v>22.1</v>
      </c>
      <c r="N1719" s="325">
        <v>0.1</v>
      </c>
      <c r="O1719" s="325">
        <v>0.7</v>
      </c>
      <c r="P1719" s="325">
        <v>15.0</v>
      </c>
      <c r="Q1719" s="325">
        <v>92.0</v>
      </c>
      <c r="R1719" s="325">
        <v>0.81</v>
      </c>
      <c r="S1719" s="325">
        <v>0.71</v>
      </c>
      <c r="T1719" s="325"/>
      <c r="U1719" s="325">
        <v>6.0</v>
      </c>
      <c r="V1719" s="325">
        <v>0.06</v>
      </c>
      <c r="W1719" s="325">
        <v>0.08</v>
      </c>
      <c r="X1719" s="325">
        <v>3.03</v>
      </c>
      <c r="Y1719" s="325">
        <v>3.09</v>
      </c>
      <c r="Z1719" s="325">
        <v>0.0</v>
      </c>
      <c r="AA1719" s="325">
        <v>136.0</v>
      </c>
      <c r="AB1719" s="325">
        <v>0.0</v>
      </c>
    </row>
    <row r="1720" ht="15.75" customHeight="1">
      <c r="A1720" s="325">
        <v>1718.0</v>
      </c>
      <c r="B1720" s="325" t="s">
        <v>4234</v>
      </c>
      <c r="C1720" s="325" t="s">
        <v>4233</v>
      </c>
      <c r="D1720" s="325" t="s">
        <v>5184</v>
      </c>
      <c r="E1720" s="325">
        <v>165.0</v>
      </c>
      <c r="F1720" s="325">
        <v>691.0</v>
      </c>
      <c r="G1720" s="325">
        <v>47.2</v>
      </c>
      <c r="H1720" s="325">
        <v>5.5</v>
      </c>
      <c r="I1720" s="325"/>
      <c r="J1720" s="325"/>
      <c r="K1720" s="325">
        <v>6.6</v>
      </c>
      <c r="L1720" s="325">
        <v>20.7</v>
      </c>
      <c r="M1720" s="325">
        <v>19.9</v>
      </c>
      <c r="N1720" s="325">
        <v>0.8</v>
      </c>
      <c r="O1720" s="325">
        <v>0.6</v>
      </c>
      <c r="P1720" s="325">
        <v>11.0</v>
      </c>
      <c r="Q1720" s="325">
        <v>68.0</v>
      </c>
      <c r="R1720" s="325">
        <v>0.62</v>
      </c>
      <c r="S1720" s="325">
        <v>0.62</v>
      </c>
      <c r="T1720" s="325"/>
      <c r="U1720" s="325">
        <v>13.0</v>
      </c>
      <c r="V1720" s="325">
        <v>0.06</v>
      </c>
      <c r="W1720" s="325">
        <v>0.06</v>
      </c>
      <c r="X1720" s="325">
        <v>2.17</v>
      </c>
      <c r="Y1720" s="325">
        <v>5.28</v>
      </c>
      <c r="Z1720" s="325">
        <v>0.0</v>
      </c>
      <c r="AA1720" s="325">
        <v>230.0</v>
      </c>
      <c r="AB1720" s="325">
        <v>1.0</v>
      </c>
    </row>
    <row r="1721" ht="15.75" customHeight="1">
      <c r="A1721" s="325">
        <v>1719.0</v>
      </c>
      <c r="B1721" s="325" t="s">
        <v>4236</v>
      </c>
      <c r="C1721" s="325" t="s">
        <v>4235</v>
      </c>
      <c r="D1721" s="325" t="s">
        <v>5184</v>
      </c>
      <c r="E1721" s="325">
        <v>183.0</v>
      </c>
      <c r="F1721" s="325">
        <v>764.0</v>
      </c>
      <c r="G1721" s="325">
        <v>47.5</v>
      </c>
      <c r="H1721" s="325">
        <v>5.5</v>
      </c>
      <c r="I1721" s="325"/>
      <c r="J1721" s="325"/>
      <c r="K1721" s="325">
        <v>9.6</v>
      </c>
      <c r="L1721" s="325">
        <v>18.4</v>
      </c>
      <c r="M1721" s="325">
        <v>17.3</v>
      </c>
      <c r="N1721" s="325">
        <v>0.9</v>
      </c>
      <c r="O1721" s="325">
        <v>0.8</v>
      </c>
      <c r="P1721" s="325">
        <v>12.0</v>
      </c>
      <c r="Q1721" s="325">
        <v>66.0</v>
      </c>
      <c r="R1721" s="325">
        <v>0.58</v>
      </c>
      <c r="S1721" s="325">
        <v>0.68</v>
      </c>
      <c r="T1721" s="325"/>
      <c r="U1721" s="325">
        <v>7.0</v>
      </c>
      <c r="V1721" s="325">
        <v>0.06</v>
      </c>
      <c r="W1721" s="325">
        <v>0.06</v>
      </c>
      <c r="X1721" s="325">
        <v>2.27</v>
      </c>
      <c r="Y1721" s="325">
        <v>6.69</v>
      </c>
      <c r="Z1721" s="325">
        <v>0.0</v>
      </c>
      <c r="AA1721" s="325">
        <v>509.0</v>
      </c>
      <c r="AB1721" s="325">
        <v>3.0</v>
      </c>
    </row>
    <row r="1722" ht="15.75" customHeight="1">
      <c r="A1722" s="325">
        <v>1720.0</v>
      </c>
      <c r="B1722" s="325" t="s">
        <v>3699</v>
      </c>
      <c r="C1722" s="325" t="s">
        <v>3698</v>
      </c>
      <c r="D1722" s="325" t="s">
        <v>5184</v>
      </c>
      <c r="E1722" s="325">
        <v>139.0</v>
      </c>
      <c r="F1722" s="325">
        <v>583.0</v>
      </c>
      <c r="G1722" s="325">
        <v>44.4</v>
      </c>
      <c r="H1722" s="325">
        <v>5.9</v>
      </c>
      <c r="I1722" s="325"/>
      <c r="J1722" s="325"/>
      <c r="K1722" s="325">
        <v>2.8</v>
      </c>
      <c r="L1722" s="325">
        <v>22.3</v>
      </c>
      <c r="M1722" s="325">
        <v>16.6</v>
      </c>
      <c r="N1722" s="325">
        <v>0.1</v>
      </c>
      <c r="O1722" s="325">
        <v>0.6</v>
      </c>
      <c r="P1722" s="325">
        <v>23.0</v>
      </c>
      <c r="Q1722" s="325">
        <v>81.0</v>
      </c>
      <c r="R1722" s="325">
        <v>1.1</v>
      </c>
      <c r="S1722" s="325">
        <v>0.93</v>
      </c>
      <c r="T1722" s="325"/>
      <c r="U1722" s="325">
        <v>9.0</v>
      </c>
      <c r="V1722" s="325">
        <v>0.03</v>
      </c>
      <c r="W1722" s="325">
        <v>0.06</v>
      </c>
      <c r="X1722" s="325">
        <v>1.55</v>
      </c>
      <c r="Y1722" s="325">
        <v>2.43</v>
      </c>
      <c r="Z1722" s="325">
        <v>0.0</v>
      </c>
      <c r="AA1722" s="325">
        <v>89.0</v>
      </c>
      <c r="AB1722" s="325">
        <v>0.0</v>
      </c>
    </row>
    <row r="1723" ht="15.75" customHeight="1">
      <c r="A1723" s="325">
        <v>1721.0</v>
      </c>
      <c r="B1723" s="325" t="s">
        <v>4237</v>
      </c>
      <c r="C1723" s="325" t="s">
        <v>3698</v>
      </c>
      <c r="D1723" s="325" t="s">
        <v>5184</v>
      </c>
      <c r="E1723" s="325">
        <v>115.0</v>
      </c>
      <c r="F1723" s="325">
        <v>483.0</v>
      </c>
      <c r="G1723" s="325">
        <v>52.7</v>
      </c>
      <c r="H1723" s="325">
        <v>7.0</v>
      </c>
      <c r="I1723" s="325"/>
      <c r="J1723" s="325"/>
      <c r="K1723" s="325">
        <v>3.6</v>
      </c>
      <c r="L1723" s="325">
        <v>13.8</v>
      </c>
      <c r="M1723" s="325">
        <v>13.3</v>
      </c>
      <c r="N1723" s="325">
        <v>0.4</v>
      </c>
      <c r="O1723" s="325">
        <v>0.8</v>
      </c>
      <c r="P1723" s="325">
        <v>19.0</v>
      </c>
      <c r="Q1723" s="325">
        <v>89.0</v>
      </c>
      <c r="R1723" s="325">
        <v>1.36</v>
      </c>
      <c r="S1723" s="325">
        <v>1.13</v>
      </c>
      <c r="T1723" s="325"/>
      <c r="U1723" s="325">
        <v>64.0</v>
      </c>
      <c r="V1723" s="325">
        <v>0.04</v>
      </c>
      <c r="W1723" s="325">
        <v>0.08</v>
      </c>
      <c r="X1723" s="325">
        <v>2.46</v>
      </c>
      <c r="Y1723" s="325">
        <v>3.24</v>
      </c>
      <c r="Z1723" s="325">
        <v>0.0</v>
      </c>
      <c r="AA1723" s="325">
        <v>234.0</v>
      </c>
      <c r="AB1723" s="325">
        <v>7.0</v>
      </c>
    </row>
    <row r="1724" ht="15.75" customHeight="1">
      <c r="A1724" s="325">
        <v>1722.0</v>
      </c>
      <c r="B1724" s="325" t="s">
        <v>4539</v>
      </c>
      <c r="C1724" s="325" t="s">
        <v>3698</v>
      </c>
      <c r="D1724" s="325" t="s">
        <v>5184</v>
      </c>
      <c r="E1724" s="325">
        <v>152.0</v>
      </c>
      <c r="F1724" s="325">
        <v>634.0</v>
      </c>
      <c r="G1724" s="325">
        <v>41.2</v>
      </c>
      <c r="H1724" s="325">
        <v>6.3</v>
      </c>
      <c r="I1724" s="325"/>
      <c r="J1724" s="325"/>
      <c r="K1724" s="325">
        <v>3.7</v>
      </c>
      <c r="L1724" s="325">
        <v>22.8</v>
      </c>
      <c r="M1724" s="325">
        <v>22.4</v>
      </c>
      <c r="N1724" s="325">
        <v>0.5</v>
      </c>
      <c r="O1724" s="325">
        <v>0.7</v>
      </c>
      <c r="P1724" s="325">
        <v>12.0</v>
      </c>
      <c r="Q1724" s="325">
        <v>85.0</v>
      </c>
      <c r="R1724" s="325">
        <v>1.22</v>
      </c>
      <c r="S1724" s="325">
        <v>1.02</v>
      </c>
      <c r="T1724" s="325"/>
      <c r="U1724" s="325">
        <v>6.0</v>
      </c>
      <c r="V1724" s="325">
        <v>0.05</v>
      </c>
      <c r="W1724" s="325">
        <v>0.07</v>
      </c>
      <c r="X1724" s="325">
        <v>2.2</v>
      </c>
      <c r="Y1724" s="325">
        <v>3.7</v>
      </c>
      <c r="Z1724" s="325">
        <v>0.0</v>
      </c>
      <c r="AA1724" s="325">
        <v>203.0</v>
      </c>
      <c r="AB1724" s="325">
        <v>0.0</v>
      </c>
    </row>
    <row r="1725" ht="15.75" customHeight="1">
      <c r="A1725" s="325">
        <v>1723.0</v>
      </c>
      <c r="B1725" s="325" t="s">
        <v>4796</v>
      </c>
      <c r="C1725" s="325" t="s">
        <v>3698</v>
      </c>
      <c r="D1725" s="325" t="s">
        <v>5184</v>
      </c>
      <c r="E1725" s="325">
        <v>113.0</v>
      </c>
      <c r="F1725" s="325">
        <v>475.0</v>
      </c>
      <c r="G1725" s="325">
        <v>48.0</v>
      </c>
      <c r="H1725" s="325">
        <v>3.9</v>
      </c>
      <c r="I1725" s="325"/>
      <c r="J1725" s="325"/>
      <c r="K1725" s="325">
        <v>2.5</v>
      </c>
      <c r="L1725" s="325">
        <v>19.1</v>
      </c>
      <c r="M1725" s="325">
        <v>18.3</v>
      </c>
      <c r="N1725" s="325">
        <v>0.8</v>
      </c>
      <c r="O1725" s="325">
        <v>0.9</v>
      </c>
      <c r="P1725" s="325">
        <v>21.0</v>
      </c>
      <c r="Q1725" s="325">
        <v>64.0</v>
      </c>
      <c r="R1725" s="325">
        <v>0.71</v>
      </c>
      <c r="S1725" s="325">
        <v>0.72</v>
      </c>
      <c r="T1725" s="325"/>
      <c r="U1725" s="325">
        <v>54.0</v>
      </c>
      <c r="V1725" s="325">
        <v>0.05</v>
      </c>
      <c r="W1725" s="325">
        <v>0.07</v>
      </c>
      <c r="X1725" s="325">
        <v>1.47</v>
      </c>
      <c r="Y1725" s="325">
        <v>4.43</v>
      </c>
      <c r="Z1725" s="325">
        <v>0.0</v>
      </c>
      <c r="AA1725" s="325">
        <v>221.0</v>
      </c>
      <c r="AB1725" s="325">
        <v>11.0</v>
      </c>
    </row>
    <row r="1726" ht="15.75" customHeight="1">
      <c r="A1726" s="325">
        <v>1724.0</v>
      </c>
      <c r="B1726" s="325" t="s">
        <v>4239</v>
      </c>
      <c r="C1726" s="325" t="s">
        <v>4238</v>
      </c>
      <c r="D1726" s="325" t="s">
        <v>5184</v>
      </c>
      <c r="E1726" s="325">
        <v>127.0</v>
      </c>
      <c r="F1726" s="325">
        <v>531.0</v>
      </c>
      <c r="G1726" s="325">
        <v>31.9</v>
      </c>
      <c r="H1726" s="325">
        <v>4.8</v>
      </c>
      <c r="I1726" s="325"/>
      <c r="J1726" s="325"/>
      <c r="K1726" s="325">
        <v>2.3</v>
      </c>
      <c r="L1726" s="325">
        <v>21.4</v>
      </c>
      <c r="M1726" s="325">
        <v>21.3</v>
      </c>
      <c r="N1726" s="325">
        <v>0.1</v>
      </c>
      <c r="O1726" s="325">
        <v>0.6</v>
      </c>
      <c r="P1726" s="325">
        <v>16.0</v>
      </c>
      <c r="Q1726" s="325">
        <v>72.0</v>
      </c>
      <c r="R1726" s="325">
        <v>0.9</v>
      </c>
      <c r="S1726" s="325">
        <v>0.7</v>
      </c>
      <c r="T1726" s="325"/>
      <c r="U1726" s="325">
        <v>11.0</v>
      </c>
      <c r="V1726" s="325">
        <v>0.04</v>
      </c>
      <c r="W1726" s="325">
        <v>0.07</v>
      </c>
      <c r="X1726" s="325">
        <v>1.66</v>
      </c>
      <c r="Y1726" s="325">
        <v>2.27</v>
      </c>
      <c r="Z1726" s="325">
        <v>0.0</v>
      </c>
      <c r="AA1726" s="325">
        <v>61.0</v>
      </c>
      <c r="AB1726" s="325">
        <v>0.0</v>
      </c>
    </row>
    <row r="1727" ht="15.75" customHeight="1">
      <c r="A1727" s="325">
        <v>1725.0</v>
      </c>
      <c r="B1727" s="325" t="s">
        <v>4241</v>
      </c>
      <c r="C1727" s="325" t="s">
        <v>4240</v>
      </c>
      <c r="D1727" s="325" t="s">
        <v>5184</v>
      </c>
      <c r="E1727" s="325">
        <v>167.0</v>
      </c>
      <c r="F1727" s="325">
        <v>699.0</v>
      </c>
      <c r="G1727" s="325">
        <v>22.1</v>
      </c>
      <c r="H1727" s="325">
        <v>5.7</v>
      </c>
      <c r="I1727" s="325"/>
      <c r="J1727" s="325"/>
      <c r="K1727" s="325">
        <v>6.9</v>
      </c>
      <c r="L1727" s="325">
        <v>20.4</v>
      </c>
      <c r="M1727" s="325">
        <v>16.1</v>
      </c>
      <c r="N1727" s="325">
        <v>0.2</v>
      </c>
      <c r="O1727" s="325">
        <v>0.5</v>
      </c>
      <c r="P1727" s="325">
        <v>26.0</v>
      </c>
      <c r="Q1727" s="325">
        <v>74.0</v>
      </c>
      <c r="R1727" s="325">
        <v>1.0</v>
      </c>
      <c r="S1727" s="325">
        <v>0.73</v>
      </c>
      <c r="T1727" s="325"/>
      <c r="U1727" s="325">
        <v>15.0</v>
      </c>
      <c r="V1727" s="325">
        <v>0.03</v>
      </c>
      <c r="W1727" s="325">
        <v>0.08</v>
      </c>
      <c r="X1727" s="325">
        <v>1.44</v>
      </c>
      <c r="Y1727" s="325">
        <v>0.37</v>
      </c>
      <c r="Z1727" s="325">
        <v>0.0</v>
      </c>
      <c r="AA1727" s="325">
        <v>799.0</v>
      </c>
      <c r="AB1727" s="325">
        <v>0.0</v>
      </c>
    </row>
    <row r="1728" ht="15.75" customHeight="1">
      <c r="A1728" s="325">
        <v>1726.0</v>
      </c>
      <c r="B1728" s="325" t="s">
        <v>4798</v>
      </c>
      <c r="C1728" s="325" t="s">
        <v>4797</v>
      </c>
      <c r="D1728" s="325" t="s">
        <v>5184</v>
      </c>
      <c r="E1728" s="325">
        <v>133.0</v>
      </c>
      <c r="F1728" s="325">
        <v>555.0</v>
      </c>
      <c r="G1728" s="325">
        <v>48.1</v>
      </c>
      <c r="H1728" s="325">
        <v>4.8</v>
      </c>
      <c r="I1728" s="325"/>
      <c r="J1728" s="325"/>
      <c r="K1728" s="325">
        <v>3.7</v>
      </c>
      <c r="L1728" s="325">
        <v>19.9</v>
      </c>
      <c r="M1728" s="325">
        <v>19.5</v>
      </c>
      <c r="N1728" s="325">
        <v>0.4</v>
      </c>
      <c r="O1728" s="325">
        <v>0.7</v>
      </c>
      <c r="P1728" s="325">
        <v>14.0</v>
      </c>
      <c r="Q1728" s="325">
        <v>70.0</v>
      </c>
      <c r="R1728" s="325">
        <v>0.65</v>
      </c>
      <c r="S1728" s="325">
        <v>0.85</v>
      </c>
      <c r="T1728" s="325"/>
      <c r="U1728" s="325">
        <v>49.0</v>
      </c>
      <c r="V1728" s="325">
        <v>0.06</v>
      </c>
      <c r="W1728" s="325">
        <v>0.07</v>
      </c>
      <c r="X1728" s="325">
        <v>1.56</v>
      </c>
      <c r="Y1728" s="325">
        <v>4.91</v>
      </c>
      <c r="Z1728" s="325">
        <v>0.0</v>
      </c>
      <c r="AA1728" s="325">
        <v>491.0</v>
      </c>
      <c r="AB1728" s="325">
        <v>3.0</v>
      </c>
    </row>
    <row r="1729" ht="15.75" customHeight="1">
      <c r="A1729" s="325">
        <v>1727.0</v>
      </c>
      <c r="B1729" s="325" t="s">
        <v>4800</v>
      </c>
      <c r="C1729" s="325" t="s">
        <v>4799</v>
      </c>
      <c r="D1729" s="325" t="s">
        <v>5184</v>
      </c>
      <c r="E1729" s="325">
        <v>147.0</v>
      </c>
      <c r="F1729" s="325">
        <v>614.0</v>
      </c>
      <c r="G1729" s="325">
        <v>31.5</v>
      </c>
      <c r="H1729" s="325">
        <v>5.4</v>
      </c>
      <c r="I1729" s="325"/>
      <c r="J1729" s="325"/>
      <c r="K1729" s="325">
        <v>1.9</v>
      </c>
      <c r="L1729" s="325">
        <v>28.4</v>
      </c>
      <c r="M1729" s="325">
        <v>28.1</v>
      </c>
      <c r="N1729" s="325">
        <v>0.3</v>
      </c>
      <c r="O1729" s="325">
        <v>0.6</v>
      </c>
      <c r="P1729" s="325">
        <v>12.0</v>
      </c>
      <c r="Q1729" s="325">
        <v>73.0</v>
      </c>
      <c r="R1729" s="325">
        <v>0.67</v>
      </c>
      <c r="S1729" s="325">
        <v>0.65</v>
      </c>
      <c r="T1729" s="325"/>
      <c r="U1729" s="325">
        <v>28.0</v>
      </c>
      <c r="V1729" s="325">
        <v>0.05</v>
      </c>
      <c r="W1729" s="325">
        <v>0.06</v>
      </c>
      <c r="X1729" s="325">
        <v>1.91</v>
      </c>
      <c r="Y1729" s="325">
        <v>2.09</v>
      </c>
      <c r="Z1729" s="325">
        <v>0.0</v>
      </c>
      <c r="AA1729" s="325">
        <v>217.0</v>
      </c>
      <c r="AB1729" s="325">
        <v>1.0</v>
      </c>
    </row>
    <row r="1730" ht="15.75" customHeight="1">
      <c r="A1730" s="325">
        <v>1728.0</v>
      </c>
      <c r="B1730" s="325" t="s">
        <v>3701</v>
      </c>
      <c r="C1730" s="325" t="s">
        <v>3700</v>
      </c>
      <c r="D1730" s="325" t="s">
        <v>5184</v>
      </c>
      <c r="E1730" s="325">
        <v>188.0</v>
      </c>
      <c r="F1730" s="325">
        <v>788.0</v>
      </c>
      <c r="G1730" s="325">
        <v>40.0</v>
      </c>
      <c r="H1730" s="325">
        <v>6.1</v>
      </c>
      <c r="I1730" s="325"/>
      <c r="J1730" s="325"/>
      <c r="K1730" s="325">
        <v>7.8</v>
      </c>
      <c r="L1730" s="325">
        <v>23.3</v>
      </c>
      <c r="M1730" s="325">
        <v>23.1</v>
      </c>
      <c r="N1730" s="325">
        <v>0.1</v>
      </c>
      <c r="O1730" s="325">
        <v>0.7</v>
      </c>
      <c r="P1730" s="325">
        <v>33.0</v>
      </c>
      <c r="Q1730" s="325">
        <v>91.0</v>
      </c>
      <c r="R1730" s="325">
        <v>0.71</v>
      </c>
      <c r="S1730" s="325">
        <v>0.54</v>
      </c>
      <c r="T1730" s="325"/>
      <c r="U1730" s="325">
        <v>11.0</v>
      </c>
      <c r="V1730" s="325">
        <v>0.05</v>
      </c>
      <c r="W1730" s="325">
        <v>0.13</v>
      </c>
      <c r="X1730" s="325">
        <v>2.1</v>
      </c>
      <c r="Y1730" s="325">
        <v>2.48</v>
      </c>
      <c r="Z1730" s="325">
        <v>0.0</v>
      </c>
      <c r="AA1730" s="325">
        <v>222.0</v>
      </c>
      <c r="AB1730" s="325">
        <v>0.0</v>
      </c>
    </row>
    <row r="1731" ht="15.75" customHeight="1">
      <c r="A1731" s="325">
        <v>1729.0</v>
      </c>
      <c r="B1731" s="325" t="s">
        <v>4242</v>
      </c>
      <c r="C1731" s="325" t="s">
        <v>3700</v>
      </c>
      <c r="D1731" s="325" t="s">
        <v>5184</v>
      </c>
      <c r="E1731" s="325">
        <v>151.0</v>
      </c>
      <c r="F1731" s="325">
        <v>630.0</v>
      </c>
      <c r="G1731" s="325">
        <v>37.8</v>
      </c>
      <c r="H1731" s="325">
        <v>5.9</v>
      </c>
      <c r="I1731" s="325"/>
      <c r="J1731" s="325"/>
      <c r="K1731" s="325">
        <v>3.3</v>
      </c>
      <c r="L1731" s="325">
        <v>23.8</v>
      </c>
      <c r="M1731" s="325">
        <v>23.5</v>
      </c>
      <c r="N1731" s="325">
        <v>0.2</v>
      </c>
      <c r="O1731" s="325">
        <v>0.6</v>
      </c>
      <c r="P1731" s="325">
        <v>16.0</v>
      </c>
      <c r="Q1731" s="325">
        <v>79.0</v>
      </c>
      <c r="R1731" s="325">
        <v>0.69</v>
      </c>
      <c r="S1731" s="325">
        <v>0.61</v>
      </c>
      <c r="T1731" s="325"/>
      <c r="U1731" s="325">
        <v>12.0</v>
      </c>
      <c r="V1731" s="325">
        <v>0.06</v>
      </c>
      <c r="W1731" s="325">
        <v>0.08</v>
      </c>
      <c r="X1731" s="325">
        <v>2.24</v>
      </c>
      <c r="Y1731" s="325">
        <v>3.12</v>
      </c>
      <c r="Z1731" s="325">
        <v>0.0</v>
      </c>
      <c r="AA1731" s="325">
        <v>230.0</v>
      </c>
      <c r="AB1731" s="325">
        <v>0.0</v>
      </c>
    </row>
    <row r="1732" ht="15.75" customHeight="1">
      <c r="A1732" s="325">
        <v>1730.0</v>
      </c>
      <c r="B1732" s="325" t="s">
        <v>4801</v>
      </c>
      <c r="C1732" s="325" t="s">
        <v>3700</v>
      </c>
      <c r="D1732" s="325" t="s">
        <v>5184</v>
      </c>
      <c r="E1732" s="325">
        <v>140.0</v>
      </c>
      <c r="F1732" s="325">
        <v>587.0</v>
      </c>
      <c r="G1732" s="325">
        <v>35.9</v>
      </c>
      <c r="H1732" s="325">
        <v>7.9</v>
      </c>
      <c r="I1732" s="325"/>
      <c r="J1732" s="325"/>
      <c r="K1732" s="325">
        <v>3.3</v>
      </c>
      <c r="L1732" s="325">
        <v>19.2</v>
      </c>
      <c r="M1732" s="325">
        <v>17.1</v>
      </c>
      <c r="N1732" s="325">
        <v>0.3</v>
      </c>
      <c r="O1732" s="325">
        <v>0.6</v>
      </c>
      <c r="P1732" s="325">
        <v>12.0</v>
      </c>
      <c r="Q1732" s="325">
        <v>91.0</v>
      </c>
      <c r="R1732" s="325">
        <v>0.61</v>
      </c>
      <c r="S1732" s="325">
        <v>1.19</v>
      </c>
      <c r="T1732" s="325"/>
      <c r="U1732" s="325">
        <v>13.0</v>
      </c>
      <c r="V1732" s="325">
        <v>0.04</v>
      </c>
      <c r="W1732" s="325">
        <v>0.06</v>
      </c>
      <c r="X1732" s="325">
        <v>2.04</v>
      </c>
      <c r="Y1732" s="325">
        <v>2.09</v>
      </c>
      <c r="Z1732" s="325">
        <v>0.0</v>
      </c>
      <c r="AA1732" s="325">
        <v>1379.0</v>
      </c>
      <c r="AB1732" s="325">
        <v>37.0</v>
      </c>
    </row>
    <row r="1733" ht="15.75" customHeight="1">
      <c r="A1733" s="325">
        <v>1731.0</v>
      </c>
      <c r="B1733" s="325" t="s">
        <v>4244</v>
      </c>
      <c r="C1733" s="325" t="s">
        <v>4243</v>
      </c>
      <c r="D1733" s="325" t="s">
        <v>5184</v>
      </c>
      <c r="E1733" s="325">
        <v>156.0</v>
      </c>
      <c r="F1733" s="325">
        <v>651.0</v>
      </c>
      <c r="G1733" s="325">
        <v>48.1</v>
      </c>
      <c r="H1733" s="325">
        <v>4.9</v>
      </c>
      <c r="I1733" s="325"/>
      <c r="J1733" s="325"/>
      <c r="K1733" s="325">
        <v>3.3</v>
      </c>
      <c r="L1733" s="325">
        <v>26.7</v>
      </c>
      <c r="M1733" s="325">
        <v>21.9</v>
      </c>
      <c r="N1733" s="325">
        <v>0.4</v>
      </c>
      <c r="O1733" s="325">
        <v>0.9</v>
      </c>
      <c r="P1733" s="325">
        <v>39.0</v>
      </c>
      <c r="Q1733" s="325">
        <v>70.0</v>
      </c>
      <c r="R1733" s="325">
        <v>0.44</v>
      </c>
      <c r="S1733" s="325">
        <v>0.71</v>
      </c>
      <c r="T1733" s="325"/>
      <c r="U1733" s="325">
        <v>9.0</v>
      </c>
      <c r="V1733" s="325">
        <v>0.06</v>
      </c>
      <c r="W1733" s="325">
        <v>0.1</v>
      </c>
      <c r="X1733" s="325">
        <v>1.23</v>
      </c>
      <c r="Y1733" s="325">
        <v>4.12</v>
      </c>
      <c r="Z1733" s="325">
        <v>0.0</v>
      </c>
      <c r="AA1733" s="325">
        <v>287.0</v>
      </c>
      <c r="AB1733" s="325">
        <v>0.0</v>
      </c>
    </row>
    <row r="1734" ht="15.75" customHeight="1">
      <c r="A1734" s="325">
        <v>1732.0</v>
      </c>
      <c r="B1734" s="325" t="s">
        <v>4246</v>
      </c>
      <c r="C1734" s="325" t="s">
        <v>4245</v>
      </c>
      <c r="D1734" s="325" t="s">
        <v>5184</v>
      </c>
      <c r="E1734" s="325">
        <v>134.0</v>
      </c>
      <c r="F1734" s="325">
        <v>562.0</v>
      </c>
      <c r="G1734" s="325">
        <v>43.3</v>
      </c>
      <c r="H1734" s="325">
        <v>8.1</v>
      </c>
      <c r="I1734" s="325"/>
      <c r="J1734" s="325"/>
      <c r="K1734" s="325">
        <v>2.6</v>
      </c>
      <c r="L1734" s="325">
        <v>19.0</v>
      </c>
      <c r="M1734" s="325">
        <v>18.8</v>
      </c>
      <c r="N1734" s="325">
        <v>0.2</v>
      </c>
      <c r="O1734" s="325">
        <v>0.7</v>
      </c>
      <c r="P1734" s="325">
        <v>17.0</v>
      </c>
      <c r="Q1734" s="325">
        <v>90.0</v>
      </c>
      <c r="R1734" s="325">
        <v>0.81</v>
      </c>
      <c r="S1734" s="325">
        <v>0.73</v>
      </c>
      <c r="T1734" s="325"/>
      <c r="U1734" s="325">
        <v>8.0</v>
      </c>
      <c r="V1734" s="325">
        <v>0.06</v>
      </c>
      <c r="W1734" s="325">
        <v>0.08</v>
      </c>
      <c r="X1734" s="325">
        <v>3.02</v>
      </c>
      <c r="Y1734" s="325">
        <v>2.46</v>
      </c>
      <c r="Z1734" s="325">
        <v>0.0</v>
      </c>
      <c r="AA1734" s="325">
        <v>305.0</v>
      </c>
      <c r="AB1734" s="325">
        <v>0.0</v>
      </c>
    </row>
    <row r="1735" ht="15.75" customHeight="1">
      <c r="A1735" s="325">
        <v>1733.0</v>
      </c>
      <c r="B1735" s="325" t="s">
        <v>4248</v>
      </c>
      <c r="C1735" s="325" t="s">
        <v>4247</v>
      </c>
      <c r="D1735" s="325" t="s">
        <v>5184</v>
      </c>
      <c r="E1735" s="325">
        <v>134.0</v>
      </c>
      <c r="F1735" s="325">
        <v>561.0</v>
      </c>
      <c r="G1735" s="325">
        <v>24.6</v>
      </c>
      <c r="H1735" s="325">
        <v>7.0</v>
      </c>
      <c r="I1735" s="325"/>
      <c r="J1735" s="325"/>
      <c r="K1735" s="325">
        <v>2.4</v>
      </c>
      <c r="L1735" s="325">
        <v>20.9</v>
      </c>
      <c r="M1735" s="325">
        <v>20.3</v>
      </c>
      <c r="N1735" s="325">
        <v>0.6</v>
      </c>
      <c r="O1735" s="325">
        <v>0.9</v>
      </c>
      <c r="P1735" s="325">
        <v>10.0</v>
      </c>
      <c r="Q1735" s="325">
        <v>81.0</v>
      </c>
      <c r="R1735" s="325">
        <v>0.85</v>
      </c>
      <c r="S1735" s="325">
        <v>1.18</v>
      </c>
      <c r="T1735" s="325"/>
      <c r="U1735" s="325">
        <v>4.0</v>
      </c>
      <c r="V1735" s="325">
        <v>0.08</v>
      </c>
      <c r="W1735" s="325">
        <v>0.05</v>
      </c>
      <c r="X1735" s="325">
        <v>2.24</v>
      </c>
      <c r="Y1735" s="325">
        <v>1.48</v>
      </c>
      <c r="Z1735" s="325">
        <v>0.0</v>
      </c>
      <c r="AA1735" s="325">
        <v>217.0</v>
      </c>
      <c r="AB1735" s="325">
        <v>0.0</v>
      </c>
    </row>
    <row r="1736" ht="15.75" customHeight="1">
      <c r="A1736" s="325">
        <v>1734.0</v>
      </c>
      <c r="B1736" s="325" t="s">
        <v>4250</v>
      </c>
      <c r="C1736" s="325" t="s">
        <v>4249</v>
      </c>
      <c r="D1736" s="325" t="s">
        <v>5184</v>
      </c>
      <c r="E1736" s="325">
        <v>191.0</v>
      </c>
      <c r="F1736" s="325">
        <v>799.0</v>
      </c>
      <c r="G1736" s="325">
        <v>60.6</v>
      </c>
      <c r="H1736" s="325">
        <v>9.8</v>
      </c>
      <c r="I1736" s="325"/>
      <c r="J1736" s="325"/>
      <c r="K1736" s="325">
        <v>9.4</v>
      </c>
      <c r="L1736" s="325">
        <v>16.4</v>
      </c>
      <c r="M1736" s="325">
        <v>0.8</v>
      </c>
      <c r="N1736" s="325">
        <v>0.0</v>
      </c>
      <c r="O1736" s="325">
        <v>0.9</v>
      </c>
      <c r="P1736" s="325">
        <v>140.0</v>
      </c>
      <c r="Q1736" s="325">
        <v>74.0</v>
      </c>
      <c r="R1736" s="325">
        <v>0.53</v>
      </c>
      <c r="S1736" s="325">
        <v>0.44</v>
      </c>
      <c r="T1736" s="325"/>
      <c r="U1736" s="325">
        <v>16.0</v>
      </c>
      <c r="V1736" s="325">
        <v>0.02</v>
      </c>
      <c r="W1736" s="325">
        <v>0.08</v>
      </c>
      <c r="X1736" s="325">
        <v>1.16</v>
      </c>
      <c r="Y1736" s="325">
        <v>0.51</v>
      </c>
      <c r="Z1736" s="325">
        <v>0.0</v>
      </c>
      <c r="AA1736" s="325">
        <v>764.0</v>
      </c>
      <c r="AB1736" s="325">
        <v>0.0</v>
      </c>
    </row>
    <row r="1737" ht="15.75" customHeight="1">
      <c r="A1737" s="325">
        <v>1735.0</v>
      </c>
      <c r="B1737" s="325" t="s">
        <v>4541</v>
      </c>
      <c r="C1737" s="325" t="s">
        <v>4540</v>
      </c>
      <c r="D1737" s="325" t="s">
        <v>5184</v>
      </c>
      <c r="E1737" s="325">
        <v>148.0</v>
      </c>
      <c r="F1737" s="325">
        <v>620.0</v>
      </c>
      <c r="G1737" s="325">
        <v>27.9</v>
      </c>
      <c r="H1737" s="325">
        <v>5.2</v>
      </c>
      <c r="I1737" s="325"/>
      <c r="J1737" s="325"/>
      <c r="K1737" s="325">
        <v>2.9</v>
      </c>
      <c r="L1737" s="325">
        <v>25.3</v>
      </c>
      <c r="M1737" s="325">
        <v>24.9</v>
      </c>
      <c r="N1737" s="325">
        <v>0.5</v>
      </c>
      <c r="O1737" s="325">
        <v>1.0</v>
      </c>
      <c r="P1737" s="325">
        <v>42.0</v>
      </c>
      <c r="Q1737" s="325">
        <v>80.0</v>
      </c>
      <c r="R1737" s="325">
        <v>0.78</v>
      </c>
      <c r="S1737" s="325">
        <v>1.0</v>
      </c>
      <c r="T1737" s="325"/>
      <c r="U1737" s="325">
        <v>23.0</v>
      </c>
      <c r="V1737" s="325">
        <v>0.05</v>
      </c>
      <c r="W1737" s="325">
        <v>0.08</v>
      </c>
      <c r="X1737" s="325">
        <v>1.58</v>
      </c>
      <c r="Y1737" s="325">
        <v>2.8</v>
      </c>
      <c r="Z1737" s="325">
        <v>0.0</v>
      </c>
      <c r="AA1737" s="325">
        <v>349.0</v>
      </c>
      <c r="AB1737" s="325">
        <v>0.0</v>
      </c>
    </row>
    <row r="1738" ht="15.75" customHeight="1">
      <c r="A1738" s="325">
        <v>1736.0</v>
      </c>
      <c r="B1738" s="325" t="s">
        <v>4543</v>
      </c>
      <c r="C1738" s="325" t="s">
        <v>4542</v>
      </c>
      <c r="D1738" s="325" t="s">
        <v>5184</v>
      </c>
      <c r="E1738" s="325">
        <v>156.0</v>
      </c>
      <c r="F1738" s="325">
        <v>655.0</v>
      </c>
      <c r="G1738" s="325">
        <v>49.6</v>
      </c>
      <c r="H1738" s="325">
        <v>4.1</v>
      </c>
      <c r="I1738" s="325"/>
      <c r="J1738" s="325"/>
      <c r="K1738" s="325">
        <v>6.8</v>
      </c>
      <c r="L1738" s="325">
        <v>20.1</v>
      </c>
      <c r="M1738" s="325">
        <v>19.2</v>
      </c>
      <c r="N1738" s="325">
        <v>0.8</v>
      </c>
      <c r="O1738" s="325">
        <v>0.7</v>
      </c>
      <c r="P1738" s="325">
        <v>22.0</v>
      </c>
      <c r="Q1738" s="325">
        <v>65.0</v>
      </c>
      <c r="R1738" s="325">
        <v>0.72</v>
      </c>
      <c r="S1738" s="325">
        <v>0.81</v>
      </c>
      <c r="T1738" s="325"/>
      <c r="U1738" s="325">
        <v>12.0</v>
      </c>
      <c r="V1738" s="325">
        <v>0.06</v>
      </c>
      <c r="W1738" s="325">
        <v>0.06</v>
      </c>
      <c r="X1738" s="325">
        <v>1.39</v>
      </c>
      <c r="Y1738" s="325">
        <v>21.48</v>
      </c>
      <c r="Z1738" s="325">
        <v>0.0</v>
      </c>
      <c r="AA1738" s="325">
        <v>469.0</v>
      </c>
      <c r="AB1738" s="325">
        <v>4.0</v>
      </c>
    </row>
    <row r="1739" ht="15.75" customHeight="1">
      <c r="A1739" s="325">
        <v>1737.0</v>
      </c>
      <c r="B1739" s="325" t="s">
        <v>4545</v>
      </c>
      <c r="C1739" s="325" t="s">
        <v>4544</v>
      </c>
      <c r="D1739" s="325" t="s">
        <v>5184</v>
      </c>
      <c r="E1739" s="325">
        <v>135.0</v>
      </c>
      <c r="F1739" s="325">
        <v>563.0</v>
      </c>
      <c r="G1739" s="325">
        <v>46.6</v>
      </c>
      <c r="H1739" s="325">
        <v>5.6</v>
      </c>
      <c r="I1739" s="325"/>
      <c r="J1739" s="325"/>
      <c r="K1739" s="325">
        <v>2.8</v>
      </c>
      <c r="L1739" s="325">
        <v>21.4</v>
      </c>
      <c r="M1739" s="325">
        <v>17.7</v>
      </c>
      <c r="N1739" s="325">
        <v>0.3</v>
      </c>
      <c r="O1739" s="325">
        <v>0.6</v>
      </c>
      <c r="P1739" s="325">
        <v>12.0</v>
      </c>
      <c r="Q1739" s="325">
        <v>68.0</v>
      </c>
      <c r="R1739" s="325">
        <v>0.64</v>
      </c>
      <c r="S1739" s="325">
        <v>0.71</v>
      </c>
      <c r="T1739" s="325"/>
      <c r="U1739" s="325">
        <v>6.0</v>
      </c>
      <c r="V1739" s="325">
        <v>0.04</v>
      </c>
      <c r="W1739" s="325">
        <v>0.04</v>
      </c>
      <c r="X1739" s="325">
        <v>1.83</v>
      </c>
      <c r="Y1739" s="325">
        <v>5.07</v>
      </c>
      <c r="Z1739" s="325">
        <v>0.0</v>
      </c>
      <c r="AA1739" s="325">
        <v>223.0</v>
      </c>
      <c r="AB1739" s="325">
        <v>0.0</v>
      </c>
    </row>
    <row r="1740" ht="15.75" customHeight="1">
      <c r="A1740" s="325">
        <v>1738.0</v>
      </c>
      <c r="B1740" s="325" t="s">
        <v>4252</v>
      </c>
      <c r="C1740" s="325" t="s">
        <v>4251</v>
      </c>
      <c r="D1740" s="325" t="s">
        <v>5184</v>
      </c>
      <c r="E1740" s="325">
        <v>215.0</v>
      </c>
      <c r="F1740" s="325">
        <v>899.0</v>
      </c>
      <c r="G1740" s="325">
        <v>28.5</v>
      </c>
      <c r="H1740" s="325">
        <v>3.7</v>
      </c>
      <c r="I1740" s="325"/>
      <c r="J1740" s="325"/>
      <c r="K1740" s="325">
        <v>10.3</v>
      </c>
      <c r="L1740" s="325">
        <v>26.5</v>
      </c>
      <c r="M1740" s="325">
        <v>24.4</v>
      </c>
      <c r="N1740" s="325">
        <v>0.2</v>
      </c>
      <c r="O1740" s="325">
        <v>0.4</v>
      </c>
      <c r="P1740" s="325">
        <v>8.0</v>
      </c>
      <c r="Q1740" s="325">
        <v>56.0</v>
      </c>
      <c r="R1740" s="325">
        <v>0.57</v>
      </c>
      <c r="S1740" s="325">
        <v>0.57</v>
      </c>
      <c r="T1740" s="325"/>
      <c r="U1740" s="325">
        <v>2.0</v>
      </c>
      <c r="V1740" s="325">
        <v>0.04</v>
      </c>
      <c r="W1740" s="325">
        <v>0.03</v>
      </c>
      <c r="X1740" s="325">
        <v>1.08</v>
      </c>
      <c r="Y1740" s="325">
        <v>2.64</v>
      </c>
      <c r="Z1740" s="325">
        <v>0.0</v>
      </c>
      <c r="AA1740" s="325">
        <v>299.0</v>
      </c>
      <c r="AB1740" s="325">
        <v>1.0</v>
      </c>
    </row>
    <row r="1741" ht="15.75" customHeight="1">
      <c r="A1741" s="325">
        <v>1739.0</v>
      </c>
      <c r="B1741" s="325" t="s">
        <v>3875</v>
      </c>
      <c r="C1741" s="325" t="s">
        <v>3874</v>
      </c>
      <c r="D1741" s="325" t="s">
        <v>5184</v>
      </c>
      <c r="E1741" s="325">
        <v>151.0</v>
      </c>
      <c r="F1741" s="325">
        <v>633.0</v>
      </c>
      <c r="G1741" s="325">
        <v>19.8</v>
      </c>
      <c r="H1741" s="325">
        <v>7.9</v>
      </c>
      <c r="I1741" s="325"/>
      <c r="J1741" s="325"/>
      <c r="K1741" s="325">
        <v>1.6</v>
      </c>
      <c r="L1741" s="325">
        <v>26.3</v>
      </c>
      <c r="M1741" s="325">
        <v>21.3</v>
      </c>
      <c r="N1741" s="325">
        <v>5.0</v>
      </c>
      <c r="O1741" s="325">
        <v>1.1</v>
      </c>
      <c r="P1741" s="325">
        <v>32.0</v>
      </c>
      <c r="Q1741" s="325">
        <v>116.0</v>
      </c>
      <c r="R1741" s="325">
        <v>1.27</v>
      </c>
      <c r="S1741" s="325">
        <v>1.96</v>
      </c>
      <c r="T1741" s="325"/>
      <c r="U1741" s="325">
        <v>1.0</v>
      </c>
      <c r="V1741" s="325">
        <v>0.06</v>
      </c>
      <c r="W1741" s="325">
        <v>0.03</v>
      </c>
      <c r="X1741" s="325">
        <v>1.4</v>
      </c>
      <c r="Y1741" s="325">
        <v>2.2</v>
      </c>
      <c r="Z1741" s="325">
        <v>0.0</v>
      </c>
      <c r="AA1741" s="325">
        <v>366.0</v>
      </c>
      <c r="AB1741" s="325">
        <v>5.0</v>
      </c>
    </row>
    <row r="1742" ht="15.75" customHeight="1">
      <c r="A1742" s="325">
        <v>1740.0</v>
      </c>
      <c r="B1742" s="325" t="s">
        <v>4253</v>
      </c>
      <c r="C1742" s="325" t="s">
        <v>3874</v>
      </c>
      <c r="D1742" s="325" t="s">
        <v>5184</v>
      </c>
      <c r="E1742" s="325">
        <v>154.0</v>
      </c>
      <c r="F1742" s="325">
        <v>644.0</v>
      </c>
      <c r="G1742" s="325">
        <v>15.8</v>
      </c>
      <c r="H1742" s="325">
        <v>6.5</v>
      </c>
      <c r="I1742" s="325"/>
      <c r="J1742" s="325"/>
      <c r="K1742" s="325">
        <v>1.9</v>
      </c>
      <c r="L1742" s="325">
        <v>27.5</v>
      </c>
      <c r="M1742" s="325">
        <v>24.3</v>
      </c>
      <c r="N1742" s="325">
        <v>3.2</v>
      </c>
      <c r="O1742" s="325">
        <v>1.2</v>
      </c>
      <c r="P1742" s="325">
        <v>24.0</v>
      </c>
      <c r="Q1742" s="325">
        <v>91.0</v>
      </c>
      <c r="R1742" s="325">
        <v>0.96</v>
      </c>
      <c r="S1742" s="325">
        <v>1.42</v>
      </c>
      <c r="T1742" s="325"/>
      <c r="U1742" s="325">
        <v>27.0</v>
      </c>
      <c r="V1742" s="325">
        <v>0.05</v>
      </c>
      <c r="W1742" s="325">
        <v>0.07</v>
      </c>
      <c r="X1742" s="325">
        <v>1.3</v>
      </c>
      <c r="Y1742" s="325">
        <v>1.96</v>
      </c>
      <c r="Z1742" s="325">
        <v>0.0</v>
      </c>
      <c r="AA1742" s="325">
        <v>241.0</v>
      </c>
      <c r="AB1742" s="325">
        <v>9.0</v>
      </c>
    </row>
    <row r="1743" ht="15.75" customHeight="1">
      <c r="A1743" s="325">
        <v>1741.0</v>
      </c>
      <c r="B1743" s="325" t="s">
        <v>3703</v>
      </c>
      <c r="C1743" s="325" t="s">
        <v>3702</v>
      </c>
      <c r="D1743" s="325" t="s">
        <v>5184</v>
      </c>
      <c r="E1743" s="325">
        <v>128.0</v>
      </c>
      <c r="F1743" s="325">
        <v>535.0</v>
      </c>
      <c r="G1743" s="325">
        <v>44.4</v>
      </c>
      <c r="H1743" s="325">
        <v>5.3</v>
      </c>
      <c r="I1743" s="325"/>
      <c r="J1743" s="325"/>
      <c r="K1743" s="325">
        <v>1.1</v>
      </c>
      <c r="L1743" s="325">
        <v>24.2</v>
      </c>
      <c r="M1743" s="325">
        <v>22.8</v>
      </c>
      <c r="N1743" s="325">
        <v>1.4</v>
      </c>
      <c r="O1743" s="325">
        <v>0.7</v>
      </c>
      <c r="P1743" s="325">
        <v>15.0</v>
      </c>
      <c r="Q1743" s="325">
        <v>76.0</v>
      </c>
      <c r="R1743" s="325">
        <v>0.83</v>
      </c>
      <c r="S1743" s="325">
        <v>0.86</v>
      </c>
      <c r="T1743" s="325"/>
      <c r="U1743" s="325">
        <v>92.0</v>
      </c>
      <c r="V1743" s="325">
        <v>0.08</v>
      </c>
      <c r="W1743" s="325">
        <v>0.07</v>
      </c>
      <c r="X1743" s="325">
        <v>1.8</v>
      </c>
      <c r="Y1743" s="325">
        <v>5.39</v>
      </c>
      <c r="Z1743" s="325">
        <v>0.0</v>
      </c>
      <c r="AA1743" s="325">
        <v>72.0</v>
      </c>
      <c r="AB1743" s="325">
        <v>25.0</v>
      </c>
    </row>
    <row r="1744" ht="15.75" customHeight="1">
      <c r="A1744" s="325">
        <v>1742.0</v>
      </c>
      <c r="B1744" s="325" t="s">
        <v>3876</v>
      </c>
      <c r="C1744" s="325" t="s">
        <v>3702</v>
      </c>
      <c r="D1744" s="325" t="s">
        <v>5184</v>
      </c>
      <c r="E1744" s="325">
        <v>150.0</v>
      </c>
      <c r="F1744" s="325">
        <v>629.0</v>
      </c>
      <c r="G1744" s="325">
        <v>50.6</v>
      </c>
      <c r="H1744" s="325">
        <v>7.0</v>
      </c>
      <c r="I1744" s="325"/>
      <c r="J1744" s="325"/>
      <c r="K1744" s="325">
        <v>0.9</v>
      </c>
      <c r="L1744" s="325">
        <v>28.5</v>
      </c>
      <c r="M1744" s="325">
        <v>27.6</v>
      </c>
      <c r="N1744" s="325">
        <v>0.8</v>
      </c>
      <c r="O1744" s="325">
        <v>0.8</v>
      </c>
      <c r="P1744" s="325">
        <v>15.0</v>
      </c>
      <c r="Q1744" s="325">
        <v>96.0</v>
      </c>
      <c r="R1744" s="325">
        <v>1.48</v>
      </c>
      <c r="S1744" s="325">
        <v>1.38</v>
      </c>
      <c r="T1744" s="325"/>
      <c r="U1744" s="325">
        <v>0.0</v>
      </c>
      <c r="V1744" s="325">
        <v>0.05</v>
      </c>
      <c r="W1744" s="325">
        <v>0.14</v>
      </c>
      <c r="X1744" s="325">
        <v>2.3</v>
      </c>
      <c r="Y1744" s="325">
        <v>4.75</v>
      </c>
      <c r="Z1744" s="325">
        <v>0.0</v>
      </c>
      <c r="AA1744" s="325">
        <v>14.0</v>
      </c>
      <c r="AB1744" s="325">
        <v>0.0</v>
      </c>
    </row>
    <row r="1745" ht="15.75" customHeight="1">
      <c r="A1745" s="325">
        <v>1743.0</v>
      </c>
      <c r="B1745" s="325" t="s">
        <v>4546</v>
      </c>
      <c r="C1745" s="325" t="s">
        <v>3702</v>
      </c>
      <c r="D1745" s="325" t="s">
        <v>5184</v>
      </c>
      <c r="E1745" s="325">
        <v>135.0</v>
      </c>
      <c r="F1745" s="325">
        <v>563.0</v>
      </c>
      <c r="G1745" s="325">
        <v>48.9</v>
      </c>
      <c r="H1745" s="325">
        <v>8.7</v>
      </c>
      <c r="I1745" s="325"/>
      <c r="J1745" s="325"/>
      <c r="K1745" s="325">
        <v>1.8</v>
      </c>
      <c r="L1745" s="325">
        <v>20.9</v>
      </c>
      <c r="M1745" s="325">
        <v>20.1</v>
      </c>
      <c r="N1745" s="325">
        <v>0.8</v>
      </c>
      <c r="O1745" s="325">
        <v>0.8</v>
      </c>
      <c r="P1745" s="325">
        <v>15.0</v>
      </c>
      <c r="Q1745" s="325">
        <v>94.0</v>
      </c>
      <c r="R1745" s="325">
        <v>0.91</v>
      </c>
      <c r="S1745" s="325">
        <v>0.96</v>
      </c>
      <c r="T1745" s="325"/>
      <c r="U1745" s="325">
        <v>8.0</v>
      </c>
      <c r="V1745" s="325">
        <v>0.06</v>
      </c>
      <c r="W1745" s="325">
        <v>0.12</v>
      </c>
      <c r="X1745" s="325">
        <v>3.24</v>
      </c>
      <c r="Y1745" s="325">
        <v>4.67</v>
      </c>
      <c r="Z1745" s="325">
        <v>0.0</v>
      </c>
      <c r="AA1745" s="325">
        <v>84.0</v>
      </c>
      <c r="AB1745" s="325">
        <v>19.0</v>
      </c>
    </row>
    <row r="1746" ht="15.75" customHeight="1">
      <c r="A1746" s="325">
        <v>1744.0</v>
      </c>
      <c r="B1746" s="325" t="s">
        <v>4802</v>
      </c>
      <c r="C1746" s="325" t="s">
        <v>3702</v>
      </c>
      <c r="D1746" s="325" t="s">
        <v>5184</v>
      </c>
      <c r="E1746" s="325">
        <v>148.0</v>
      </c>
      <c r="F1746" s="325">
        <v>620.0</v>
      </c>
      <c r="G1746" s="325">
        <v>39.2</v>
      </c>
      <c r="H1746" s="325">
        <v>5.3</v>
      </c>
      <c r="I1746" s="325"/>
      <c r="J1746" s="325"/>
      <c r="K1746" s="325">
        <v>1.2</v>
      </c>
      <c r="L1746" s="325">
        <v>28.7</v>
      </c>
      <c r="M1746" s="325">
        <v>27.9</v>
      </c>
      <c r="N1746" s="325">
        <v>0.8</v>
      </c>
      <c r="O1746" s="325">
        <v>0.8</v>
      </c>
      <c r="P1746" s="325">
        <v>21.0</v>
      </c>
      <c r="Q1746" s="325">
        <v>81.0</v>
      </c>
      <c r="R1746" s="325">
        <v>1.06</v>
      </c>
      <c r="S1746" s="325">
        <v>1.18</v>
      </c>
      <c r="T1746" s="325"/>
      <c r="U1746" s="325">
        <v>6.0</v>
      </c>
      <c r="V1746" s="325">
        <v>0.04</v>
      </c>
      <c r="W1746" s="325">
        <v>0.05</v>
      </c>
      <c r="X1746" s="325">
        <v>1.65</v>
      </c>
      <c r="Y1746" s="325">
        <v>9.18</v>
      </c>
      <c r="Z1746" s="325">
        <v>0.0</v>
      </c>
      <c r="AA1746" s="325">
        <v>310.0</v>
      </c>
      <c r="AB1746" s="325">
        <v>43.0</v>
      </c>
    </row>
    <row r="1747" ht="15.75" customHeight="1">
      <c r="A1747" s="325">
        <v>1745.0</v>
      </c>
      <c r="B1747" s="325" t="s">
        <v>3705</v>
      </c>
      <c r="C1747" s="325" t="s">
        <v>3704</v>
      </c>
      <c r="D1747" s="325" t="s">
        <v>5184</v>
      </c>
      <c r="E1747" s="325">
        <v>134.0</v>
      </c>
      <c r="F1747" s="325">
        <v>560.0</v>
      </c>
      <c r="G1747" s="325">
        <v>28.9</v>
      </c>
      <c r="H1747" s="325">
        <v>8.5</v>
      </c>
      <c r="I1747" s="325"/>
      <c r="J1747" s="325"/>
      <c r="K1747" s="325">
        <v>0.9</v>
      </c>
      <c r="L1747" s="325">
        <v>22.7</v>
      </c>
      <c r="M1747" s="325">
        <v>19.0</v>
      </c>
      <c r="N1747" s="325">
        <v>3.8</v>
      </c>
      <c r="O1747" s="325">
        <v>1.1</v>
      </c>
      <c r="P1747" s="325">
        <v>29.0</v>
      </c>
      <c r="Q1747" s="325">
        <v>114.0</v>
      </c>
      <c r="R1747" s="325">
        <v>1.47</v>
      </c>
      <c r="S1747" s="325">
        <v>1.96</v>
      </c>
      <c r="T1747" s="325"/>
      <c r="U1747" s="325">
        <v>2.0</v>
      </c>
      <c r="V1747" s="325">
        <v>0.05</v>
      </c>
      <c r="W1747" s="325">
        <v>0.04</v>
      </c>
      <c r="X1747" s="325">
        <v>1.85</v>
      </c>
      <c r="Y1747" s="325">
        <v>1.92</v>
      </c>
      <c r="Z1747" s="325">
        <v>0.0</v>
      </c>
      <c r="AA1747" s="325">
        <v>314.0</v>
      </c>
      <c r="AB1747" s="325">
        <v>16.0</v>
      </c>
    </row>
    <row r="1748" ht="15.75" customHeight="1">
      <c r="A1748" s="325">
        <v>1746.0</v>
      </c>
      <c r="B1748" s="325" t="s">
        <v>4254</v>
      </c>
      <c r="C1748" s="325" t="s">
        <v>3704</v>
      </c>
      <c r="D1748" s="325" t="s">
        <v>5184</v>
      </c>
      <c r="E1748" s="325">
        <v>110.0</v>
      </c>
      <c r="F1748" s="325">
        <v>461.0</v>
      </c>
      <c r="G1748" s="325">
        <v>19.8</v>
      </c>
      <c r="H1748" s="325">
        <v>6.4</v>
      </c>
      <c r="I1748" s="325"/>
      <c r="J1748" s="325"/>
      <c r="K1748" s="325">
        <v>1.1</v>
      </c>
      <c r="L1748" s="325">
        <v>18.6</v>
      </c>
      <c r="M1748" s="325">
        <v>15.4</v>
      </c>
      <c r="N1748" s="325">
        <v>3.2</v>
      </c>
      <c r="O1748" s="325">
        <v>0.9</v>
      </c>
      <c r="P1748" s="325">
        <v>24.0</v>
      </c>
      <c r="Q1748" s="325">
        <v>89.0</v>
      </c>
      <c r="R1748" s="325">
        <v>1.05</v>
      </c>
      <c r="S1748" s="325">
        <v>1.44</v>
      </c>
      <c r="T1748" s="325"/>
      <c r="U1748" s="325">
        <v>29.0</v>
      </c>
      <c r="V1748" s="325">
        <v>0.06</v>
      </c>
      <c r="W1748" s="325">
        <v>0.08</v>
      </c>
      <c r="X1748" s="325">
        <v>1.42</v>
      </c>
      <c r="Y1748" s="325">
        <v>1.66</v>
      </c>
      <c r="Z1748" s="325">
        <v>0.0</v>
      </c>
      <c r="AA1748" s="325">
        <v>174.0</v>
      </c>
      <c r="AB1748" s="325">
        <v>5.0</v>
      </c>
    </row>
    <row r="1749" ht="15.75" customHeight="1">
      <c r="A1749" s="325">
        <v>1747.0</v>
      </c>
      <c r="B1749" s="325" t="s">
        <v>4547</v>
      </c>
      <c r="C1749" s="325" t="s">
        <v>3704</v>
      </c>
      <c r="D1749" s="325" t="s">
        <v>5184</v>
      </c>
      <c r="E1749" s="325">
        <v>125.0</v>
      </c>
      <c r="F1749" s="325">
        <v>525.0</v>
      </c>
      <c r="G1749" s="325">
        <v>20.0</v>
      </c>
      <c r="H1749" s="325">
        <v>6.0</v>
      </c>
      <c r="I1749" s="325"/>
      <c r="J1749" s="325"/>
      <c r="K1749" s="325">
        <v>1.2</v>
      </c>
      <c r="L1749" s="325">
        <v>22.8</v>
      </c>
      <c r="M1749" s="325">
        <v>19.9</v>
      </c>
      <c r="N1749" s="325">
        <v>3.0</v>
      </c>
      <c r="O1749" s="325">
        <v>0.8</v>
      </c>
      <c r="P1749" s="325">
        <v>24.0</v>
      </c>
      <c r="Q1749" s="325">
        <v>87.0</v>
      </c>
      <c r="R1749" s="325">
        <v>0.99</v>
      </c>
      <c r="S1749" s="325">
        <v>1.34</v>
      </c>
      <c r="T1749" s="325"/>
      <c r="U1749" s="325">
        <v>11.0</v>
      </c>
      <c r="V1749" s="325">
        <v>0.06</v>
      </c>
      <c r="W1749" s="325">
        <v>0.06</v>
      </c>
      <c r="X1749" s="325">
        <v>1.24</v>
      </c>
      <c r="Y1749" s="325">
        <v>2.4</v>
      </c>
      <c r="Z1749" s="325">
        <v>0.0</v>
      </c>
      <c r="AA1749" s="325">
        <v>136.0</v>
      </c>
      <c r="AB1749" s="325">
        <v>10.0</v>
      </c>
    </row>
    <row r="1750" ht="15.75" customHeight="1">
      <c r="A1750" s="325">
        <v>1748.0</v>
      </c>
      <c r="B1750" s="325" t="s">
        <v>4803</v>
      </c>
      <c r="C1750" s="325" t="s">
        <v>3704</v>
      </c>
      <c r="D1750" s="325" t="s">
        <v>5184</v>
      </c>
      <c r="E1750" s="325">
        <v>130.0</v>
      </c>
      <c r="F1750" s="325">
        <v>543.0</v>
      </c>
      <c r="G1750" s="325">
        <v>20.8</v>
      </c>
      <c r="H1750" s="325">
        <v>5.5</v>
      </c>
      <c r="I1750" s="325"/>
      <c r="J1750" s="325"/>
      <c r="K1750" s="325">
        <v>1.8</v>
      </c>
      <c r="L1750" s="325">
        <v>22.9</v>
      </c>
      <c r="M1750" s="325">
        <v>20.7</v>
      </c>
      <c r="N1750" s="325">
        <v>2.2</v>
      </c>
      <c r="O1750" s="325">
        <v>0.8</v>
      </c>
      <c r="P1750" s="325">
        <v>22.0</v>
      </c>
      <c r="Q1750" s="325">
        <v>79.0</v>
      </c>
      <c r="R1750" s="325">
        <v>0.95</v>
      </c>
      <c r="S1750" s="325">
        <v>1.19</v>
      </c>
      <c r="T1750" s="325"/>
      <c r="U1750" s="325">
        <v>11.0</v>
      </c>
      <c r="V1750" s="325">
        <v>0.06</v>
      </c>
      <c r="W1750" s="325">
        <v>0.05</v>
      </c>
      <c r="X1750" s="325">
        <v>1.22</v>
      </c>
      <c r="Y1750" s="325">
        <v>2.48</v>
      </c>
      <c r="Z1750" s="325">
        <v>0.0</v>
      </c>
      <c r="AA1750" s="325">
        <v>253.0</v>
      </c>
      <c r="AB1750" s="325">
        <v>8.0</v>
      </c>
    </row>
    <row r="1751" ht="15.75" customHeight="1">
      <c r="A1751" s="325">
        <v>1749.0</v>
      </c>
      <c r="B1751" s="325" t="s">
        <v>4256</v>
      </c>
      <c r="C1751" s="325" t="s">
        <v>4255</v>
      </c>
      <c r="D1751" s="325" t="s">
        <v>5184</v>
      </c>
      <c r="E1751" s="325">
        <v>123.0</v>
      </c>
      <c r="F1751" s="325">
        <v>514.0</v>
      </c>
      <c r="G1751" s="325">
        <v>25.1</v>
      </c>
      <c r="H1751" s="325">
        <v>5.9</v>
      </c>
      <c r="I1751" s="325"/>
      <c r="J1751" s="325"/>
      <c r="K1751" s="325">
        <v>1.3</v>
      </c>
      <c r="L1751" s="325">
        <v>21.8</v>
      </c>
      <c r="M1751" s="325">
        <v>18.8</v>
      </c>
      <c r="N1751" s="325">
        <v>3.0</v>
      </c>
      <c r="O1751" s="325">
        <v>0.8</v>
      </c>
      <c r="P1751" s="325">
        <v>23.0</v>
      </c>
      <c r="Q1751" s="325">
        <v>87.0</v>
      </c>
      <c r="R1751" s="325">
        <v>0.99</v>
      </c>
      <c r="S1751" s="325">
        <v>1.46</v>
      </c>
      <c r="T1751" s="325"/>
      <c r="U1751" s="325">
        <v>3.0</v>
      </c>
      <c r="V1751" s="325">
        <v>0.05</v>
      </c>
      <c r="W1751" s="325">
        <v>0.04</v>
      </c>
      <c r="X1751" s="325">
        <v>1.25</v>
      </c>
      <c r="Y1751" s="325">
        <v>3.1</v>
      </c>
      <c r="Z1751" s="325">
        <v>0.0</v>
      </c>
      <c r="AA1751" s="325">
        <v>176.0</v>
      </c>
      <c r="AB1751" s="325">
        <v>10.0</v>
      </c>
    </row>
    <row r="1752" ht="15.75" customHeight="1">
      <c r="A1752" s="325">
        <v>1750.0</v>
      </c>
      <c r="B1752" s="325" t="s">
        <v>4548</v>
      </c>
      <c r="C1752" s="325" t="s">
        <v>4255</v>
      </c>
      <c r="D1752" s="325" t="s">
        <v>5184</v>
      </c>
      <c r="E1752" s="325">
        <v>150.0</v>
      </c>
      <c r="F1752" s="325">
        <v>629.0</v>
      </c>
      <c r="G1752" s="325">
        <v>18.8</v>
      </c>
      <c r="H1752" s="325">
        <v>5.4</v>
      </c>
      <c r="I1752" s="325"/>
      <c r="J1752" s="325"/>
      <c r="K1752" s="325">
        <v>1.9</v>
      </c>
      <c r="L1752" s="325">
        <v>27.2</v>
      </c>
      <c r="M1752" s="325">
        <v>25.6</v>
      </c>
      <c r="N1752" s="325">
        <v>1.6</v>
      </c>
      <c r="O1752" s="325">
        <v>0.6</v>
      </c>
      <c r="P1752" s="325">
        <v>15.0</v>
      </c>
      <c r="Q1752" s="325">
        <v>79.0</v>
      </c>
      <c r="R1752" s="325">
        <v>0.97</v>
      </c>
      <c r="S1752" s="325">
        <v>1.09</v>
      </c>
      <c r="T1752" s="325"/>
      <c r="U1752" s="325">
        <v>3.0</v>
      </c>
      <c r="V1752" s="325">
        <v>0.05</v>
      </c>
      <c r="W1752" s="325">
        <v>0.03</v>
      </c>
      <c r="X1752" s="325">
        <v>1.3</v>
      </c>
      <c r="Y1752" s="325">
        <v>1.53</v>
      </c>
      <c r="Z1752" s="325">
        <v>0.0</v>
      </c>
      <c r="AA1752" s="325">
        <v>398.0</v>
      </c>
      <c r="AB1752" s="325">
        <v>6.0</v>
      </c>
    </row>
    <row r="1753" ht="15.75" customHeight="1">
      <c r="A1753" s="325">
        <v>1751.0</v>
      </c>
      <c r="B1753" s="325" t="s">
        <v>4258</v>
      </c>
      <c r="C1753" s="325" t="s">
        <v>4257</v>
      </c>
      <c r="D1753" s="325" t="s">
        <v>5184</v>
      </c>
      <c r="E1753" s="325">
        <v>117.0</v>
      </c>
      <c r="F1753" s="325">
        <v>490.0</v>
      </c>
      <c r="G1753" s="325">
        <v>31.0</v>
      </c>
      <c r="H1753" s="325">
        <v>4.5</v>
      </c>
      <c r="I1753" s="325"/>
      <c r="J1753" s="325"/>
      <c r="K1753" s="325">
        <v>1.5</v>
      </c>
      <c r="L1753" s="325">
        <v>20.9</v>
      </c>
      <c r="M1753" s="325">
        <v>20.5</v>
      </c>
      <c r="N1753" s="325">
        <v>0.5</v>
      </c>
      <c r="O1753" s="325">
        <v>0.6</v>
      </c>
      <c r="P1753" s="325">
        <v>13.0</v>
      </c>
      <c r="Q1753" s="325">
        <v>65.0</v>
      </c>
      <c r="R1753" s="325">
        <v>0.91</v>
      </c>
      <c r="S1753" s="325">
        <v>0.91</v>
      </c>
      <c r="T1753" s="325"/>
      <c r="U1753" s="325">
        <v>4.0</v>
      </c>
      <c r="V1753" s="325">
        <v>0.03</v>
      </c>
      <c r="W1753" s="325">
        <v>0.04</v>
      </c>
      <c r="X1753" s="325">
        <v>1.43</v>
      </c>
      <c r="Y1753" s="325">
        <v>7.49</v>
      </c>
      <c r="Z1753" s="325">
        <v>0.0</v>
      </c>
      <c r="AA1753" s="325">
        <v>493.0</v>
      </c>
      <c r="AB1753" s="325">
        <v>14.0</v>
      </c>
    </row>
    <row r="1754" ht="15.75" customHeight="1">
      <c r="A1754" s="325">
        <v>1752.0</v>
      </c>
      <c r="B1754" s="325" t="s">
        <v>4804</v>
      </c>
      <c r="C1754" s="325" t="s">
        <v>4257</v>
      </c>
      <c r="D1754" s="325" t="s">
        <v>5184</v>
      </c>
      <c r="E1754" s="325">
        <v>128.0</v>
      </c>
      <c r="F1754" s="325">
        <v>534.0</v>
      </c>
      <c r="G1754" s="325">
        <v>38.0</v>
      </c>
      <c r="H1754" s="325">
        <v>4.4</v>
      </c>
      <c r="I1754" s="325"/>
      <c r="J1754" s="325"/>
      <c r="K1754" s="325">
        <v>1.9</v>
      </c>
      <c r="L1754" s="325">
        <v>22.7</v>
      </c>
      <c r="M1754" s="325">
        <v>22.2</v>
      </c>
      <c r="N1754" s="325">
        <v>0.5</v>
      </c>
      <c r="O1754" s="325">
        <v>0.7</v>
      </c>
      <c r="P1754" s="325">
        <v>15.0</v>
      </c>
      <c r="Q1754" s="325">
        <v>65.0</v>
      </c>
      <c r="R1754" s="325">
        <v>0.86</v>
      </c>
      <c r="S1754" s="325">
        <v>1.07</v>
      </c>
      <c r="T1754" s="325"/>
      <c r="U1754" s="325">
        <v>4.0</v>
      </c>
      <c r="V1754" s="325">
        <v>0.04</v>
      </c>
      <c r="W1754" s="325">
        <v>0.05</v>
      </c>
      <c r="X1754" s="325">
        <v>1.32</v>
      </c>
      <c r="Y1754" s="325">
        <v>4.85</v>
      </c>
      <c r="Z1754" s="325">
        <v>0.0</v>
      </c>
      <c r="AA1754" s="325">
        <v>685.0</v>
      </c>
      <c r="AB1754" s="325">
        <v>22.0</v>
      </c>
    </row>
    <row r="1755" ht="15.75" customHeight="1">
      <c r="A1755" s="325">
        <v>1753.0</v>
      </c>
      <c r="B1755" s="325" t="s">
        <v>3878</v>
      </c>
      <c r="C1755" s="325" t="s">
        <v>3877</v>
      </c>
      <c r="D1755" s="325" t="s">
        <v>5184</v>
      </c>
      <c r="E1755" s="325">
        <v>125.0</v>
      </c>
      <c r="F1755" s="325">
        <v>523.0</v>
      </c>
      <c r="G1755" s="325">
        <v>33.7</v>
      </c>
      <c r="H1755" s="325">
        <v>8.8</v>
      </c>
      <c r="I1755" s="325"/>
      <c r="J1755" s="325"/>
      <c r="K1755" s="325">
        <v>2.5</v>
      </c>
      <c r="L1755" s="325">
        <v>16.6</v>
      </c>
      <c r="M1755" s="325">
        <v>14.4</v>
      </c>
      <c r="N1755" s="325">
        <v>2.2</v>
      </c>
      <c r="O1755" s="325">
        <v>1.0</v>
      </c>
      <c r="P1755" s="325">
        <v>21.0</v>
      </c>
      <c r="Q1755" s="325">
        <v>98.0</v>
      </c>
      <c r="R1755" s="325">
        <v>0.88</v>
      </c>
      <c r="S1755" s="325">
        <v>1.31</v>
      </c>
      <c r="T1755" s="325"/>
      <c r="U1755" s="325">
        <v>7.0</v>
      </c>
      <c r="V1755" s="325">
        <v>0.05</v>
      </c>
      <c r="W1755" s="325">
        <v>0.06</v>
      </c>
      <c r="X1755" s="325">
        <v>2.68</v>
      </c>
      <c r="Y1755" s="325">
        <v>2.74</v>
      </c>
      <c r="Z1755" s="325">
        <v>0.0</v>
      </c>
      <c r="AA1755" s="325">
        <v>329.0</v>
      </c>
      <c r="AB1755" s="325">
        <v>14.0</v>
      </c>
    </row>
    <row r="1756" ht="15.75" customHeight="1">
      <c r="A1756" s="325">
        <v>1754.0</v>
      </c>
      <c r="B1756" s="325" t="s">
        <v>4259</v>
      </c>
      <c r="C1756" s="325" t="s">
        <v>3877</v>
      </c>
      <c r="D1756" s="325" t="s">
        <v>5184</v>
      </c>
      <c r="E1756" s="325">
        <v>120.0</v>
      </c>
      <c r="F1756" s="325">
        <v>501.0</v>
      </c>
      <c r="G1756" s="325">
        <v>35.0</v>
      </c>
      <c r="H1756" s="325">
        <v>6.4</v>
      </c>
      <c r="I1756" s="325"/>
      <c r="J1756" s="325"/>
      <c r="K1756" s="325">
        <v>1.5</v>
      </c>
      <c r="L1756" s="325">
        <v>19.9</v>
      </c>
      <c r="M1756" s="325">
        <v>19.3</v>
      </c>
      <c r="N1756" s="325">
        <v>0.6</v>
      </c>
      <c r="O1756" s="325">
        <v>0.5</v>
      </c>
      <c r="P1756" s="325">
        <v>10.0</v>
      </c>
      <c r="Q1756" s="325">
        <v>73.0</v>
      </c>
      <c r="R1756" s="325">
        <v>0.7</v>
      </c>
      <c r="S1756" s="325">
        <v>0.74</v>
      </c>
      <c r="T1756" s="325"/>
      <c r="U1756" s="325">
        <v>14.0</v>
      </c>
      <c r="V1756" s="325">
        <v>0.05</v>
      </c>
      <c r="W1756" s="325">
        <v>0.07</v>
      </c>
      <c r="X1756" s="325">
        <v>2.35</v>
      </c>
      <c r="Y1756" s="325">
        <v>3.45</v>
      </c>
      <c r="Z1756" s="325">
        <v>0.0</v>
      </c>
      <c r="AA1756" s="325">
        <v>230.0</v>
      </c>
      <c r="AB1756" s="325">
        <v>17.0</v>
      </c>
    </row>
    <row r="1757" ht="15.75" customHeight="1">
      <c r="A1757" s="325">
        <v>1755.0</v>
      </c>
      <c r="B1757" s="325" t="s">
        <v>4549</v>
      </c>
      <c r="C1757" s="325" t="s">
        <v>3877</v>
      </c>
      <c r="D1757" s="325" t="s">
        <v>5184</v>
      </c>
      <c r="E1757" s="325">
        <v>136.0</v>
      </c>
      <c r="F1757" s="325">
        <v>569.0</v>
      </c>
      <c r="G1757" s="325">
        <v>37.5</v>
      </c>
      <c r="H1757" s="325">
        <v>9.3</v>
      </c>
      <c r="I1757" s="325"/>
      <c r="J1757" s="325"/>
      <c r="K1757" s="325">
        <v>2.1</v>
      </c>
      <c r="L1757" s="325">
        <v>20.1</v>
      </c>
      <c r="M1757" s="325">
        <v>17.0</v>
      </c>
      <c r="N1757" s="325">
        <v>3.0</v>
      </c>
      <c r="O1757" s="325">
        <v>1.1</v>
      </c>
      <c r="P1757" s="325">
        <v>23.0</v>
      </c>
      <c r="Q1757" s="325">
        <v>129.0</v>
      </c>
      <c r="R1757" s="325">
        <v>0.6</v>
      </c>
      <c r="S1757" s="325">
        <v>2.7</v>
      </c>
      <c r="T1757" s="325"/>
      <c r="U1757" s="325">
        <v>3.0</v>
      </c>
      <c r="V1757" s="325">
        <v>0.04</v>
      </c>
      <c r="W1757" s="325">
        <v>0.02</v>
      </c>
      <c r="X1757" s="325">
        <v>0.57</v>
      </c>
      <c r="Y1757" s="325">
        <v>1.39</v>
      </c>
      <c r="Z1757" s="325">
        <v>0.0</v>
      </c>
      <c r="AA1757" s="325">
        <v>126.0</v>
      </c>
      <c r="AB1757" s="325">
        <v>109.0</v>
      </c>
    </row>
    <row r="1758" ht="15.75" customHeight="1">
      <c r="A1758" s="325">
        <v>1756.0</v>
      </c>
      <c r="B1758" s="325" t="s">
        <v>4805</v>
      </c>
      <c r="C1758" s="325" t="s">
        <v>3877</v>
      </c>
      <c r="D1758" s="325" t="s">
        <v>5184</v>
      </c>
      <c r="E1758" s="325">
        <v>70.0</v>
      </c>
      <c r="F1758" s="325">
        <v>294.0</v>
      </c>
      <c r="G1758" s="325">
        <v>17.4</v>
      </c>
      <c r="H1758" s="325">
        <v>4.0</v>
      </c>
      <c r="I1758" s="325"/>
      <c r="J1758" s="325"/>
      <c r="K1758" s="325">
        <v>1.5</v>
      </c>
      <c r="L1758" s="325">
        <v>10.1</v>
      </c>
      <c r="M1758" s="325">
        <v>8.5</v>
      </c>
      <c r="N1758" s="325">
        <v>1.6</v>
      </c>
      <c r="O1758" s="325">
        <v>0.7</v>
      </c>
      <c r="P1758" s="325">
        <v>13.0</v>
      </c>
      <c r="Q1758" s="325">
        <v>50.0</v>
      </c>
      <c r="R1758" s="325">
        <v>0.43</v>
      </c>
      <c r="S1758" s="325">
        <v>0.76</v>
      </c>
      <c r="T1758" s="325"/>
      <c r="U1758" s="325">
        <v>2.0</v>
      </c>
      <c r="V1758" s="325">
        <v>0.03</v>
      </c>
      <c r="W1758" s="325">
        <v>0.03</v>
      </c>
      <c r="X1758" s="325">
        <v>1.04</v>
      </c>
      <c r="Y1758" s="325">
        <v>1.67</v>
      </c>
      <c r="Z1758" s="325">
        <v>0.0</v>
      </c>
      <c r="AA1758" s="325">
        <v>503.0</v>
      </c>
      <c r="AB1758" s="325">
        <v>4.0</v>
      </c>
    </row>
    <row r="1759" ht="15.75" customHeight="1">
      <c r="A1759" s="325">
        <v>1757.0</v>
      </c>
      <c r="B1759" s="325" t="s">
        <v>4261</v>
      </c>
      <c r="C1759" s="325" t="s">
        <v>4260</v>
      </c>
      <c r="D1759" s="325" t="s">
        <v>5184</v>
      </c>
      <c r="E1759" s="325">
        <v>127.0</v>
      </c>
      <c r="F1759" s="325">
        <v>530.0</v>
      </c>
      <c r="G1759" s="325">
        <v>20.4</v>
      </c>
      <c r="H1759" s="325">
        <v>5.9</v>
      </c>
      <c r="I1759" s="325"/>
      <c r="J1759" s="325"/>
      <c r="K1759" s="325">
        <v>1.4</v>
      </c>
      <c r="L1759" s="325">
        <v>22.2</v>
      </c>
      <c r="M1759" s="325">
        <v>19.7</v>
      </c>
      <c r="N1759" s="325">
        <v>2.6</v>
      </c>
      <c r="O1759" s="325">
        <v>0.7</v>
      </c>
      <c r="P1759" s="325">
        <v>23.0</v>
      </c>
      <c r="Q1759" s="325">
        <v>85.0</v>
      </c>
      <c r="R1759" s="325">
        <v>1.03</v>
      </c>
      <c r="S1759" s="325">
        <v>1.37</v>
      </c>
      <c r="T1759" s="325"/>
      <c r="U1759" s="325">
        <v>10.0</v>
      </c>
      <c r="V1759" s="325">
        <v>0.04</v>
      </c>
      <c r="W1759" s="325">
        <v>0.03</v>
      </c>
      <c r="X1759" s="325">
        <v>1.3</v>
      </c>
      <c r="Y1759" s="325">
        <v>2.14</v>
      </c>
      <c r="Z1759" s="325">
        <v>0.0</v>
      </c>
      <c r="AA1759" s="325">
        <v>176.0</v>
      </c>
      <c r="AB1759" s="325">
        <v>9.0</v>
      </c>
    </row>
    <row r="1760" ht="15.75" customHeight="1">
      <c r="A1760" s="325">
        <v>1758.0</v>
      </c>
      <c r="B1760" s="325" t="s">
        <v>4550</v>
      </c>
      <c r="C1760" s="325" t="s">
        <v>4260</v>
      </c>
      <c r="D1760" s="325" t="s">
        <v>5184</v>
      </c>
      <c r="E1760" s="325">
        <v>147.0</v>
      </c>
      <c r="F1760" s="325">
        <v>616.0</v>
      </c>
      <c r="G1760" s="325">
        <v>22.2</v>
      </c>
      <c r="H1760" s="325">
        <v>8.8</v>
      </c>
      <c r="I1760" s="325"/>
      <c r="J1760" s="325"/>
      <c r="K1760" s="325">
        <v>1.3</v>
      </c>
      <c r="L1760" s="325">
        <v>24.8</v>
      </c>
      <c r="M1760" s="325">
        <v>20.7</v>
      </c>
      <c r="N1760" s="325">
        <v>4.1</v>
      </c>
      <c r="O1760" s="325">
        <v>1.0</v>
      </c>
      <c r="P1760" s="325">
        <v>32.0</v>
      </c>
      <c r="Q1760" s="325">
        <v>122.0</v>
      </c>
      <c r="R1760" s="325">
        <v>1.5</v>
      </c>
      <c r="S1760" s="325">
        <v>1.9</v>
      </c>
      <c r="T1760" s="325"/>
      <c r="U1760" s="325">
        <v>3.0</v>
      </c>
      <c r="V1760" s="325">
        <v>0.05</v>
      </c>
      <c r="W1760" s="325">
        <v>0.05</v>
      </c>
      <c r="X1760" s="325">
        <v>1.83</v>
      </c>
      <c r="Y1760" s="325">
        <v>1.47</v>
      </c>
      <c r="Z1760" s="325">
        <v>0.0</v>
      </c>
      <c r="AA1760" s="325">
        <v>127.0</v>
      </c>
      <c r="AB1760" s="325">
        <v>5.0</v>
      </c>
    </row>
    <row r="1761" ht="15.75" customHeight="1">
      <c r="A1761" s="325">
        <v>1759.0</v>
      </c>
      <c r="B1761" s="325" t="s">
        <v>4806</v>
      </c>
      <c r="C1761" s="325" t="s">
        <v>4260</v>
      </c>
      <c r="D1761" s="325" t="s">
        <v>5184</v>
      </c>
      <c r="E1761" s="325">
        <v>117.0</v>
      </c>
      <c r="F1761" s="325">
        <v>490.0</v>
      </c>
      <c r="G1761" s="325">
        <v>17.8</v>
      </c>
      <c r="H1761" s="325">
        <v>6.0</v>
      </c>
      <c r="I1761" s="325"/>
      <c r="J1761" s="325"/>
      <c r="K1761" s="325">
        <v>1.5</v>
      </c>
      <c r="L1761" s="325">
        <v>19.7</v>
      </c>
      <c r="M1761" s="325">
        <v>17.5</v>
      </c>
      <c r="N1761" s="325">
        <v>2.1</v>
      </c>
      <c r="O1761" s="325">
        <v>0.7</v>
      </c>
      <c r="P1761" s="325">
        <v>18.0</v>
      </c>
      <c r="Q1761" s="325">
        <v>82.0</v>
      </c>
      <c r="R1761" s="325">
        <v>0.99</v>
      </c>
      <c r="S1761" s="325">
        <v>1.24</v>
      </c>
      <c r="T1761" s="325"/>
      <c r="U1761" s="325">
        <v>1.0</v>
      </c>
      <c r="V1761" s="325">
        <v>0.06</v>
      </c>
      <c r="W1761" s="325">
        <v>0.05</v>
      </c>
      <c r="X1761" s="325">
        <v>1.33</v>
      </c>
      <c r="Y1761" s="325">
        <v>1.13</v>
      </c>
      <c r="Z1761" s="325">
        <v>0.0</v>
      </c>
      <c r="AA1761" s="325">
        <v>218.0</v>
      </c>
      <c r="AB1761" s="325">
        <v>6.0</v>
      </c>
    </row>
    <row r="1762" ht="15.75" customHeight="1">
      <c r="A1762" s="325">
        <v>1760.0</v>
      </c>
      <c r="B1762" s="325" t="s">
        <v>3707</v>
      </c>
      <c r="C1762" s="325" t="s">
        <v>3706</v>
      </c>
      <c r="D1762" s="325" t="s">
        <v>5184</v>
      </c>
      <c r="E1762" s="325">
        <v>108.0</v>
      </c>
      <c r="F1762" s="325">
        <v>452.0</v>
      </c>
      <c r="G1762" s="325">
        <v>28.1</v>
      </c>
      <c r="H1762" s="325">
        <v>3.8</v>
      </c>
      <c r="I1762" s="325"/>
      <c r="J1762" s="325"/>
      <c r="K1762" s="325">
        <v>0.8</v>
      </c>
      <c r="L1762" s="325">
        <v>22.0</v>
      </c>
      <c r="M1762" s="325">
        <v>19.0</v>
      </c>
      <c r="N1762" s="325">
        <v>3.0</v>
      </c>
      <c r="O1762" s="325">
        <v>0.8</v>
      </c>
      <c r="P1762" s="325">
        <v>21.0</v>
      </c>
      <c r="Q1762" s="325">
        <v>63.0</v>
      </c>
      <c r="R1762" s="325">
        <v>0.57</v>
      </c>
      <c r="S1762" s="325">
        <v>1.0</v>
      </c>
      <c r="T1762" s="325"/>
      <c r="U1762" s="325">
        <v>2.0</v>
      </c>
      <c r="V1762" s="325">
        <v>0.04</v>
      </c>
      <c r="W1762" s="325">
        <v>0.06</v>
      </c>
      <c r="X1762" s="325">
        <v>0.6</v>
      </c>
      <c r="Y1762" s="325">
        <v>4.11</v>
      </c>
      <c r="Z1762" s="325">
        <v>0.0</v>
      </c>
      <c r="AA1762" s="325">
        <v>322.0</v>
      </c>
      <c r="AB1762" s="325">
        <v>2.0</v>
      </c>
    </row>
    <row r="1763" ht="15.75" customHeight="1">
      <c r="A1763" s="325">
        <v>1761.0</v>
      </c>
      <c r="B1763" s="325" t="s">
        <v>4262</v>
      </c>
      <c r="C1763" s="325" t="s">
        <v>3706</v>
      </c>
      <c r="D1763" s="325" t="s">
        <v>5184</v>
      </c>
      <c r="E1763" s="325">
        <v>92.0</v>
      </c>
      <c r="F1763" s="325">
        <v>384.0</v>
      </c>
      <c r="G1763" s="325">
        <v>33.3</v>
      </c>
      <c r="H1763" s="325">
        <v>4.7</v>
      </c>
      <c r="I1763" s="325"/>
      <c r="J1763" s="325"/>
      <c r="K1763" s="325">
        <v>1.1</v>
      </c>
      <c r="L1763" s="325">
        <v>16.1</v>
      </c>
      <c r="M1763" s="325">
        <v>14.5</v>
      </c>
      <c r="N1763" s="325">
        <v>1.6</v>
      </c>
      <c r="O1763" s="325">
        <v>0.6</v>
      </c>
      <c r="P1763" s="325">
        <v>17.0</v>
      </c>
      <c r="Q1763" s="325">
        <v>68.0</v>
      </c>
      <c r="R1763" s="325">
        <v>0.89</v>
      </c>
      <c r="S1763" s="325">
        <v>1.02</v>
      </c>
      <c r="T1763" s="325"/>
      <c r="U1763" s="325">
        <v>7.0</v>
      </c>
      <c r="V1763" s="325">
        <v>0.05</v>
      </c>
      <c r="W1763" s="325">
        <v>0.09</v>
      </c>
      <c r="X1763" s="325">
        <v>1.31</v>
      </c>
      <c r="Y1763" s="325">
        <v>4.83</v>
      </c>
      <c r="Z1763" s="325">
        <v>0.0</v>
      </c>
      <c r="AA1763" s="325">
        <v>200.0</v>
      </c>
      <c r="AB1763" s="325">
        <v>6.0</v>
      </c>
    </row>
    <row r="1764" ht="15.75" customHeight="1">
      <c r="A1764" s="325">
        <v>1762.0</v>
      </c>
      <c r="B1764" s="325" t="s">
        <v>4551</v>
      </c>
      <c r="C1764" s="325" t="s">
        <v>3706</v>
      </c>
      <c r="D1764" s="325" t="s">
        <v>5184</v>
      </c>
      <c r="E1764" s="325">
        <v>180.0</v>
      </c>
      <c r="F1764" s="325">
        <v>754.0</v>
      </c>
      <c r="G1764" s="325">
        <v>29.2</v>
      </c>
      <c r="H1764" s="325">
        <v>9.6</v>
      </c>
      <c r="I1764" s="325"/>
      <c r="J1764" s="325"/>
      <c r="K1764" s="325">
        <v>3.9</v>
      </c>
      <c r="L1764" s="325">
        <v>26.0</v>
      </c>
      <c r="M1764" s="325">
        <v>23.5</v>
      </c>
      <c r="N1764" s="325">
        <v>2.5</v>
      </c>
      <c r="O1764" s="325">
        <v>0.9</v>
      </c>
      <c r="P1764" s="325">
        <v>22.0</v>
      </c>
      <c r="Q1764" s="325">
        <v>110.0</v>
      </c>
      <c r="R1764" s="325">
        <v>1.48</v>
      </c>
      <c r="S1764" s="325">
        <v>1.7</v>
      </c>
      <c r="T1764" s="325"/>
      <c r="U1764" s="325">
        <v>1.0</v>
      </c>
      <c r="V1764" s="325">
        <v>0.05</v>
      </c>
      <c r="W1764" s="325">
        <v>0.04</v>
      </c>
      <c r="X1764" s="325">
        <v>2.0</v>
      </c>
      <c r="Y1764" s="325">
        <v>1.51</v>
      </c>
      <c r="Z1764" s="325">
        <v>0.0</v>
      </c>
      <c r="AA1764" s="325">
        <v>715.0</v>
      </c>
      <c r="AB1764" s="325">
        <v>9.0</v>
      </c>
    </row>
    <row r="1765" ht="15.75" customHeight="1">
      <c r="A1765" s="325">
        <v>1763.0</v>
      </c>
      <c r="B1765" s="325" t="s">
        <v>4553</v>
      </c>
      <c r="C1765" s="325" t="s">
        <v>4552</v>
      </c>
      <c r="D1765" s="325" t="s">
        <v>5184</v>
      </c>
      <c r="E1765" s="325">
        <v>104.0</v>
      </c>
      <c r="F1765" s="325">
        <v>437.0</v>
      </c>
      <c r="G1765" s="325">
        <v>15.2</v>
      </c>
      <c r="H1765" s="325">
        <v>4.3</v>
      </c>
      <c r="I1765" s="325"/>
      <c r="J1765" s="325"/>
      <c r="K1765" s="325">
        <v>1.1</v>
      </c>
      <c r="L1765" s="325">
        <v>19.5</v>
      </c>
      <c r="M1765" s="325">
        <v>15.6</v>
      </c>
      <c r="N1765" s="325">
        <v>3.8</v>
      </c>
      <c r="O1765" s="325">
        <v>0.9</v>
      </c>
      <c r="P1765" s="325">
        <v>25.0</v>
      </c>
      <c r="Q1765" s="325">
        <v>72.0</v>
      </c>
      <c r="R1765" s="325">
        <v>0.61</v>
      </c>
      <c r="S1765" s="325">
        <v>1.25</v>
      </c>
      <c r="T1765" s="325"/>
      <c r="U1765" s="325">
        <v>18.0</v>
      </c>
      <c r="V1765" s="325">
        <v>0.04</v>
      </c>
      <c r="W1765" s="325">
        <v>0.02</v>
      </c>
      <c r="X1765" s="325">
        <v>0.53</v>
      </c>
      <c r="Y1765" s="325">
        <v>2.6</v>
      </c>
      <c r="Z1765" s="325">
        <v>0.0</v>
      </c>
      <c r="AA1765" s="325">
        <v>251.0</v>
      </c>
      <c r="AB1765" s="325">
        <v>2.0</v>
      </c>
    </row>
    <row r="1766" ht="15.75" customHeight="1">
      <c r="A1766" s="325">
        <v>1764.0</v>
      </c>
      <c r="B1766" s="325" t="s">
        <v>3880</v>
      </c>
      <c r="C1766" s="325" t="s">
        <v>3879</v>
      </c>
      <c r="D1766" s="325" t="s">
        <v>5184</v>
      </c>
      <c r="E1766" s="325">
        <v>133.0</v>
      </c>
      <c r="F1766" s="325">
        <v>558.0</v>
      </c>
      <c r="G1766" s="325">
        <v>16.7</v>
      </c>
      <c r="H1766" s="325">
        <v>6.2</v>
      </c>
      <c r="I1766" s="325"/>
      <c r="J1766" s="325"/>
      <c r="K1766" s="325">
        <v>0.7</v>
      </c>
      <c r="L1766" s="325">
        <v>25.2</v>
      </c>
      <c r="M1766" s="325">
        <v>22.3</v>
      </c>
      <c r="N1766" s="325">
        <v>2.9</v>
      </c>
      <c r="O1766" s="325">
        <v>0.7</v>
      </c>
      <c r="P1766" s="325">
        <v>21.0</v>
      </c>
      <c r="Q1766" s="325">
        <v>91.0</v>
      </c>
      <c r="R1766" s="325">
        <v>1.06</v>
      </c>
      <c r="S1766" s="325">
        <v>1.38</v>
      </c>
      <c r="T1766" s="325"/>
      <c r="U1766" s="325">
        <v>1.0</v>
      </c>
      <c r="V1766" s="325">
        <v>0.05</v>
      </c>
      <c r="W1766" s="325">
        <v>0.03</v>
      </c>
      <c r="X1766" s="325">
        <v>1.3</v>
      </c>
      <c r="Y1766" s="325">
        <v>1.22</v>
      </c>
      <c r="Z1766" s="325">
        <v>0.0</v>
      </c>
      <c r="AA1766" s="325">
        <v>87.0</v>
      </c>
      <c r="AB1766" s="325">
        <v>7.0</v>
      </c>
    </row>
    <row r="1767" ht="15.75" customHeight="1">
      <c r="A1767" s="325">
        <v>1765.0</v>
      </c>
      <c r="B1767" s="325" t="s">
        <v>4555</v>
      </c>
      <c r="C1767" s="325" t="s">
        <v>4554</v>
      </c>
      <c r="D1767" s="325" t="s">
        <v>5184</v>
      </c>
      <c r="E1767" s="325">
        <v>151.0</v>
      </c>
      <c r="F1767" s="325">
        <v>630.0</v>
      </c>
      <c r="G1767" s="325">
        <v>29.4</v>
      </c>
      <c r="H1767" s="325">
        <v>8.7</v>
      </c>
      <c r="I1767" s="325"/>
      <c r="J1767" s="325"/>
      <c r="K1767" s="325">
        <v>1.8</v>
      </c>
      <c r="L1767" s="325">
        <v>24.4</v>
      </c>
      <c r="M1767" s="325">
        <v>21.3</v>
      </c>
      <c r="N1767" s="325">
        <v>3.1</v>
      </c>
      <c r="O1767" s="325">
        <v>1.0</v>
      </c>
      <c r="P1767" s="325">
        <v>22.0</v>
      </c>
      <c r="Q1767" s="325">
        <v>114.0</v>
      </c>
      <c r="R1767" s="325">
        <v>1.57</v>
      </c>
      <c r="S1767" s="325">
        <v>1.83</v>
      </c>
      <c r="T1767" s="325"/>
      <c r="U1767" s="325">
        <v>4.0</v>
      </c>
      <c r="V1767" s="325">
        <v>0.08</v>
      </c>
      <c r="W1767" s="325">
        <v>0.07</v>
      </c>
      <c r="X1767" s="325">
        <v>0.91</v>
      </c>
      <c r="Y1767" s="325">
        <v>1.41</v>
      </c>
      <c r="Z1767" s="325">
        <v>0.0</v>
      </c>
      <c r="AA1767" s="325">
        <v>133.0</v>
      </c>
      <c r="AB1767" s="325">
        <v>8.0</v>
      </c>
    </row>
    <row r="1768" ht="15.75" customHeight="1">
      <c r="A1768" s="325">
        <v>1766.0</v>
      </c>
      <c r="B1768" s="325" t="s">
        <v>4808</v>
      </c>
      <c r="C1768" s="325" t="s">
        <v>4807</v>
      </c>
      <c r="D1768" s="325" t="s">
        <v>5184</v>
      </c>
      <c r="E1768" s="325">
        <v>124.0</v>
      </c>
      <c r="F1768" s="325">
        <v>520.0</v>
      </c>
      <c r="G1768" s="325">
        <v>33.6</v>
      </c>
      <c r="H1768" s="325">
        <v>6.4</v>
      </c>
      <c r="I1768" s="325"/>
      <c r="J1768" s="325"/>
      <c r="K1768" s="325">
        <v>1.7</v>
      </c>
      <c r="L1768" s="325">
        <v>20.4</v>
      </c>
      <c r="M1768" s="325">
        <v>19.9</v>
      </c>
      <c r="N1768" s="325">
        <v>0.4</v>
      </c>
      <c r="O1768" s="325">
        <v>0.6</v>
      </c>
      <c r="P1768" s="325">
        <v>12.0</v>
      </c>
      <c r="Q1768" s="325">
        <v>80.0</v>
      </c>
      <c r="R1768" s="325">
        <v>1.31</v>
      </c>
      <c r="S1768" s="325">
        <v>1.22</v>
      </c>
      <c r="T1768" s="325"/>
      <c r="U1768" s="325">
        <v>4.0</v>
      </c>
      <c r="V1768" s="325">
        <v>0.06</v>
      </c>
      <c r="W1768" s="325">
        <v>0.08</v>
      </c>
      <c r="X1768" s="325">
        <v>0.82</v>
      </c>
      <c r="Y1768" s="325">
        <v>1.71</v>
      </c>
      <c r="Z1768" s="325">
        <v>0.0</v>
      </c>
      <c r="AA1768" s="325">
        <v>260.0</v>
      </c>
      <c r="AB1768" s="325">
        <v>31.0</v>
      </c>
    </row>
    <row r="1769" ht="15.75" customHeight="1">
      <c r="A1769" s="325">
        <v>1767.0</v>
      </c>
      <c r="B1769" s="325" t="s">
        <v>3709</v>
      </c>
      <c r="C1769" s="325" t="s">
        <v>3708</v>
      </c>
      <c r="D1769" s="325" t="s">
        <v>5184</v>
      </c>
      <c r="E1769" s="325">
        <v>109.0</v>
      </c>
      <c r="F1769" s="325">
        <v>456.0</v>
      </c>
      <c r="G1769" s="325">
        <v>27.1</v>
      </c>
      <c r="H1769" s="325">
        <v>8.1</v>
      </c>
      <c r="I1769" s="325"/>
      <c r="J1769" s="325"/>
      <c r="K1769" s="325">
        <v>1.3</v>
      </c>
      <c r="L1769" s="325">
        <v>16.0</v>
      </c>
      <c r="M1769" s="325">
        <v>14.1</v>
      </c>
      <c r="N1769" s="325">
        <v>1.9</v>
      </c>
      <c r="O1769" s="325">
        <v>1.0</v>
      </c>
      <c r="P1769" s="325">
        <v>23.0</v>
      </c>
      <c r="Q1769" s="325">
        <v>92.0</v>
      </c>
      <c r="R1769" s="325">
        <v>1.52</v>
      </c>
      <c r="S1769" s="325">
        <v>1.5</v>
      </c>
      <c r="T1769" s="325"/>
      <c r="U1769" s="325">
        <v>4.0</v>
      </c>
      <c r="V1769" s="325">
        <v>0.08</v>
      </c>
      <c r="W1769" s="325">
        <v>0.07</v>
      </c>
      <c r="X1769" s="325">
        <v>0.87</v>
      </c>
      <c r="Y1769" s="325">
        <v>2.6</v>
      </c>
      <c r="Z1769" s="325">
        <v>0.0</v>
      </c>
      <c r="AA1769" s="325">
        <v>112.0</v>
      </c>
      <c r="AB1769" s="325">
        <v>10.0</v>
      </c>
    </row>
    <row r="1770" ht="15.75" customHeight="1">
      <c r="A1770" s="325">
        <v>1768.0</v>
      </c>
      <c r="B1770" s="325" t="s">
        <v>4263</v>
      </c>
      <c r="C1770" s="325" t="s">
        <v>3708</v>
      </c>
      <c r="D1770" s="325" t="s">
        <v>5184</v>
      </c>
      <c r="E1770" s="325">
        <v>112.0</v>
      </c>
      <c r="F1770" s="325">
        <v>469.0</v>
      </c>
      <c r="G1770" s="325">
        <v>23.5</v>
      </c>
      <c r="H1770" s="325">
        <v>6.4</v>
      </c>
      <c r="I1770" s="325"/>
      <c r="J1770" s="325"/>
      <c r="K1770" s="325">
        <v>1.6</v>
      </c>
      <c r="L1770" s="325">
        <v>17.8</v>
      </c>
      <c r="M1770" s="325">
        <v>15.7</v>
      </c>
      <c r="N1770" s="325">
        <v>2.1</v>
      </c>
      <c r="O1770" s="325">
        <v>0.8</v>
      </c>
      <c r="P1770" s="325">
        <v>16.0</v>
      </c>
      <c r="Q1770" s="325">
        <v>84.0</v>
      </c>
      <c r="R1770" s="325">
        <v>1.16</v>
      </c>
      <c r="S1770" s="325">
        <v>1.34</v>
      </c>
      <c r="T1770" s="325"/>
      <c r="U1770" s="325">
        <v>2.0</v>
      </c>
      <c r="V1770" s="325">
        <v>0.06</v>
      </c>
      <c r="W1770" s="325">
        <v>0.05</v>
      </c>
      <c r="X1770" s="325">
        <v>0.68</v>
      </c>
      <c r="Y1770" s="325">
        <v>1.62</v>
      </c>
      <c r="Z1770" s="325">
        <v>0.0</v>
      </c>
      <c r="AA1770" s="325">
        <v>186.0</v>
      </c>
      <c r="AB1770" s="325">
        <v>7.0</v>
      </c>
    </row>
    <row r="1771" ht="15.75" customHeight="1">
      <c r="A1771" s="325">
        <v>1769.0</v>
      </c>
      <c r="B1771" s="325" t="s">
        <v>4809</v>
      </c>
      <c r="C1771" s="325" t="s">
        <v>3708</v>
      </c>
      <c r="D1771" s="325" t="s">
        <v>5184</v>
      </c>
      <c r="E1771" s="325">
        <v>165.0</v>
      </c>
      <c r="F1771" s="325">
        <v>692.0</v>
      </c>
      <c r="G1771" s="325">
        <v>25.3</v>
      </c>
      <c r="H1771" s="325">
        <v>8.0</v>
      </c>
      <c r="I1771" s="325"/>
      <c r="J1771" s="325"/>
      <c r="K1771" s="325">
        <v>2.6</v>
      </c>
      <c r="L1771" s="325">
        <v>27.2</v>
      </c>
      <c r="M1771" s="325">
        <v>23.8</v>
      </c>
      <c r="N1771" s="325">
        <v>3.4</v>
      </c>
      <c r="O1771" s="325">
        <v>0.9</v>
      </c>
      <c r="P1771" s="325">
        <v>24.0</v>
      </c>
      <c r="Q1771" s="325">
        <v>110.0</v>
      </c>
      <c r="R1771" s="325">
        <v>1.38</v>
      </c>
      <c r="S1771" s="325">
        <v>1.74</v>
      </c>
      <c r="T1771" s="325"/>
      <c r="U1771" s="325">
        <v>1.0</v>
      </c>
      <c r="V1771" s="325">
        <v>0.08</v>
      </c>
      <c r="W1771" s="325">
        <v>0.05</v>
      </c>
      <c r="X1771" s="325">
        <v>0.92</v>
      </c>
      <c r="Y1771" s="325">
        <v>1.76</v>
      </c>
      <c r="Z1771" s="325">
        <v>0.0</v>
      </c>
      <c r="AA1771" s="325">
        <v>482.0</v>
      </c>
      <c r="AB1771" s="325">
        <v>5.0</v>
      </c>
    </row>
    <row r="1772" ht="15.75" customHeight="1">
      <c r="A1772" s="325">
        <v>1770.0</v>
      </c>
      <c r="B1772" s="325" t="s">
        <v>3711</v>
      </c>
      <c r="C1772" s="325" t="s">
        <v>3710</v>
      </c>
      <c r="D1772" s="325" t="s">
        <v>5184</v>
      </c>
      <c r="E1772" s="325">
        <v>147.0</v>
      </c>
      <c r="F1772" s="325">
        <v>613.0</v>
      </c>
      <c r="G1772" s="325">
        <v>28.0</v>
      </c>
      <c r="H1772" s="325">
        <v>7.5</v>
      </c>
      <c r="I1772" s="325"/>
      <c r="J1772" s="325"/>
      <c r="K1772" s="325">
        <v>1.7</v>
      </c>
      <c r="L1772" s="325">
        <v>24.9</v>
      </c>
      <c r="M1772" s="325">
        <v>22.0</v>
      </c>
      <c r="N1772" s="325">
        <v>2.9</v>
      </c>
      <c r="O1772" s="325">
        <v>0.9</v>
      </c>
      <c r="P1772" s="325">
        <v>25.0</v>
      </c>
      <c r="Q1772" s="325">
        <v>108.0</v>
      </c>
      <c r="R1772" s="325">
        <v>1.24</v>
      </c>
      <c r="S1772" s="325">
        <v>1.54</v>
      </c>
      <c r="T1772" s="325"/>
      <c r="U1772" s="325">
        <v>1.0</v>
      </c>
      <c r="V1772" s="325">
        <v>0.12</v>
      </c>
      <c r="W1772" s="325">
        <v>0.08</v>
      </c>
      <c r="X1772" s="325">
        <v>0.9</v>
      </c>
      <c r="Y1772" s="325">
        <v>2.42</v>
      </c>
      <c r="Z1772" s="325">
        <v>0.0</v>
      </c>
      <c r="AA1772" s="325">
        <v>103.0</v>
      </c>
      <c r="AB1772" s="325">
        <v>3.0</v>
      </c>
    </row>
    <row r="1773" ht="15.75" customHeight="1">
      <c r="A1773" s="325">
        <v>1771.0</v>
      </c>
      <c r="B1773" s="325" t="s">
        <v>4556</v>
      </c>
      <c r="C1773" s="325" t="s">
        <v>3710</v>
      </c>
      <c r="D1773" s="325" t="s">
        <v>5184</v>
      </c>
      <c r="E1773" s="325">
        <v>97.0</v>
      </c>
      <c r="F1773" s="325">
        <v>407.0</v>
      </c>
      <c r="G1773" s="325">
        <v>26.3</v>
      </c>
      <c r="H1773" s="325">
        <v>5.3</v>
      </c>
      <c r="I1773" s="325"/>
      <c r="J1773" s="325"/>
      <c r="K1773" s="325">
        <v>1.2</v>
      </c>
      <c r="L1773" s="325">
        <v>16.2</v>
      </c>
      <c r="M1773" s="325">
        <v>14.1</v>
      </c>
      <c r="N1773" s="325">
        <v>2.1</v>
      </c>
      <c r="O1773" s="325">
        <v>0.6</v>
      </c>
      <c r="P1773" s="325">
        <v>17.0</v>
      </c>
      <c r="Q1773" s="325">
        <v>72.0</v>
      </c>
      <c r="R1773" s="325">
        <v>0.9</v>
      </c>
      <c r="S1773" s="325">
        <v>1.15</v>
      </c>
      <c r="T1773" s="325"/>
      <c r="U1773" s="325">
        <v>2.0</v>
      </c>
      <c r="V1773" s="325">
        <v>0.06</v>
      </c>
      <c r="W1773" s="325">
        <v>0.06</v>
      </c>
      <c r="X1773" s="325">
        <v>0.65</v>
      </c>
      <c r="Y1773" s="325">
        <v>3.88</v>
      </c>
      <c r="Z1773" s="325">
        <v>0.0</v>
      </c>
      <c r="AA1773" s="325">
        <v>258.0</v>
      </c>
      <c r="AB1773" s="325">
        <v>6.0</v>
      </c>
    </row>
    <row r="1774" ht="15.75" customHeight="1">
      <c r="A1774" s="325">
        <v>1772.0</v>
      </c>
      <c r="B1774" s="325" t="s">
        <v>4558</v>
      </c>
      <c r="C1774" s="325" t="s">
        <v>4557</v>
      </c>
      <c r="D1774" s="325" t="s">
        <v>5184</v>
      </c>
      <c r="E1774" s="325">
        <v>126.0</v>
      </c>
      <c r="F1774" s="325">
        <v>525.0</v>
      </c>
      <c r="G1774" s="325">
        <v>33.2</v>
      </c>
      <c r="H1774" s="325">
        <v>7.5</v>
      </c>
      <c r="I1774" s="325"/>
      <c r="J1774" s="325"/>
      <c r="K1774" s="325">
        <v>1.4</v>
      </c>
      <c r="L1774" s="325">
        <v>20.6</v>
      </c>
      <c r="M1774" s="325">
        <v>17.4</v>
      </c>
      <c r="N1774" s="325">
        <v>3.1</v>
      </c>
      <c r="O1774" s="325">
        <v>1.0</v>
      </c>
      <c r="P1774" s="325">
        <v>25.0</v>
      </c>
      <c r="Q1774" s="325">
        <v>96.0</v>
      </c>
      <c r="R1774" s="325">
        <v>1.19</v>
      </c>
      <c r="S1774" s="325">
        <v>1.69</v>
      </c>
      <c r="T1774" s="325"/>
      <c r="U1774" s="325">
        <v>1.0</v>
      </c>
      <c r="V1774" s="325">
        <v>0.05</v>
      </c>
      <c r="W1774" s="325">
        <v>0.04</v>
      </c>
      <c r="X1774" s="325">
        <v>1.51</v>
      </c>
      <c r="Y1774" s="325">
        <v>2.33</v>
      </c>
      <c r="Z1774" s="325">
        <v>0.0</v>
      </c>
      <c r="AA1774" s="325">
        <v>264.0</v>
      </c>
      <c r="AB1774" s="325">
        <v>4.0</v>
      </c>
    </row>
    <row r="1775" ht="15.75" customHeight="1">
      <c r="A1775" s="325">
        <v>1773.0</v>
      </c>
      <c r="B1775" s="325" t="s">
        <v>3713</v>
      </c>
      <c r="C1775" s="325" t="s">
        <v>3712</v>
      </c>
      <c r="D1775" s="325" t="s">
        <v>5184</v>
      </c>
      <c r="E1775" s="325">
        <v>172.0</v>
      </c>
      <c r="F1775" s="325">
        <v>719.0</v>
      </c>
      <c r="G1775" s="325">
        <v>17.2</v>
      </c>
      <c r="H1775" s="325">
        <v>7.2</v>
      </c>
      <c r="I1775" s="325"/>
      <c r="J1775" s="325"/>
      <c r="K1775" s="325">
        <v>5.4</v>
      </c>
      <c r="L1775" s="325">
        <v>23.2</v>
      </c>
      <c r="M1775" s="325">
        <v>22.8</v>
      </c>
      <c r="N1775" s="325">
        <v>0.4</v>
      </c>
      <c r="O1775" s="325">
        <v>0.3</v>
      </c>
      <c r="P1775" s="325">
        <v>11.0</v>
      </c>
      <c r="Q1775" s="325">
        <v>39.0</v>
      </c>
      <c r="R1775" s="325">
        <v>0.36</v>
      </c>
      <c r="S1775" s="325">
        <v>0.74</v>
      </c>
      <c r="T1775" s="325"/>
      <c r="U1775" s="325">
        <v>4.0</v>
      </c>
      <c r="V1775" s="325">
        <v>0.03</v>
      </c>
      <c r="W1775" s="325">
        <v>0.02</v>
      </c>
      <c r="X1775" s="325">
        <v>0.58</v>
      </c>
      <c r="Y1775" s="325">
        <v>7.16</v>
      </c>
      <c r="Z1775" s="325">
        <v>0.0</v>
      </c>
      <c r="AA1775" s="325">
        <v>72.0</v>
      </c>
      <c r="AB1775" s="325">
        <v>5.0</v>
      </c>
    </row>
    <row r="1776" ht="15.75" customHeight="1">
      <c r="A1776" s="325">
        <v>1774.0</v>
      </c>
      <c r="B1776" s="325" t="s">
        <v>4265</v>
      </c>
      <c r="C1776" s="325" t="s">
        <v>4264</v>
      </c>
      <c r="D1776" s="325" t="s">
        <v>5184</v>
      </c>
      <c r="E1776" s="325">
        <v>95.0</v>
      </c>
      <c r="F1776" s="325">
        <v>399.0</v>
      </c>
      <c r="G1776" s="325">
        <v>14.1</v>
      </c>
      <c r="H1776" s="325">
        <v>3.9</v>
      </c>
      <c r="I1776" s="325"/>
      <c r="J1776" s="325"/>
      <c r="K1776" s="325">
        <v>1.5</v>
      </c>
      <c r="L1776" s="325">
        <v>16.4</v>
      </c>
      <c r="M1776" s="325">
        <v>14.1</v>
      </c>
      <c r="N1776" s="325">
        <v>2.3</v>
      </c>
      <c r="O1776" s="325">
        <v>0.6</v>
      </c>
      <c r="P1776" s="325">
        <v>23.0</v>
      </c>
      <c r="Q1776" s="325">
        <v>51.0</v>
      </c>
      <c r="R1776" s="325">
        <v>0.48</v>
      </c>
      <c r="S1776" s="325">
        <v>1.02</v>
      </c>
      <c r="T1776" s="325"/>
      <c r="U1776" s="325">
        <v>27.0</v>
      </c>
      <c r="V1776" s="325">
        <v>0.03</v>
      </c>
      <c r="W1776" s="325">
        <v>0.02</v>
      </c>
      <c r="X1776" s="325">
        <v>0.46</v>
      </c>
      <c r="Y1776" s="325">
        <v>1.6</v>
      </c>
      <c r="Z1776" s="325">
        <v>0.0</v>
      </c>
      <c r="AA1776" s="325">
        <v>304.0</v>
      </c>
      <c r="AB1776" s="325">
        <v>19.0</v>
      </c>
    </row>
    <row r="1777" ht="15.75" customHeight="1">
      <c r="A1777" s="325">
        <v>1775.0</v>
      </c>
      <c r="B1777" s="325" t="s">
        <v>4559</v>
      </c>
      <c r="C1777" s="325" t="s">
        <v>4264</v>
      </c>
      <c r="D1777" s="325" t="s">
        <v>5184</v>
      </c>
      <c r="E1777" s="325">
        <v>187.0</v>
      </c>
      <c r="F1777" s="325">
        <v>782.0</v>
      </c>
      <c r="G1777" s="325">
        <v>20.4</v>
      </c>
      <c r="H1777" s="325">
        <v>7.9</v>
      </c>
      <c r="I1777" s="325"/>
      <c r="J1777" s="325"/>
      <c r="K1777" s="325">
        <v>5.7</v>
      </c>
      <c r="L1777" s="325">
        <v>26.2</v>
      </c>
      <c r="M1777" s="325">
        <v>23.3</v>
      </c>
      <c r="N1777" s="325">
        <v>2.9</v>
      </c>
      <c r="O1777" s="325">
        <v>1.0</v>
      </c>
      <c r="P1777" s="325">
        <v>23.0</v>
      </c>
      <c r="Q1777" s="325">
        <v>76.0</v>
      </c>
      <c r="R1777" s="325">
        <v>0.74</v>
      </c>
      <c r="S1777" s="325">
        <v>1.67</v>
      </c>
      <c r="T1777" s="325"/>
      <c r="U1777" s="325">
        <v>16.0</v>
      </c>
      <c r="V1777" s="325">
        <v>0.07</v>
      </c>
      <c r="W1777" s="325">
        <v>0.06</v>
      </c>
      <c r="X1777" s="325">
        <v>0.93</v>
      </c>
      <c r="Y1777" s="325">
        <v>2.46</v>
      </c>
      <c r="Z1777" s="325">
        <v>0.0</v>
      </c>
      <c r="AA1777" s="325">
        <v>129.0</v>
      </c>
      <c r="AB1777" s="325">
        <v>14.0</v>
      </c>
    </row>
    <row r="1778" ht="15.75" customHeight="1">
      <c r="A1778" s="325">
        <v>1776.0</v>
      </c>
      <c r="B1778" s="325" t="s">
        <v>4810</v>
      </c>
      <c r="C1778" s="325" t="s">
        <v>4264</v>
      </c>
      <c r="D1778" s="325" t="s">
        <v>5184</v>
      </c>
      <c r="E1778" s="325">
        <v>154.0</v>
      </c>
      <c r="F1778" s="325">
        <v>646.0</v>
      </c>
      <c r="G1778" s="325">
        <v>15.9</v>
      </c>
      <c r="H1778" s="325">
        <v>7.8</v>
      </c>
      <c r="I1778" s="325"/>
      <c r="J1778" s="325"/>
      <c r="K1778" s="325">
        <v>4.1</v>
      </c>
      <c r="L1778" s="325">
        <v>23.2</v>
      </c>
      <c r="M1778" s="325">
        <v>20.3</v>
      </c>
      <c r="N1778" s="325">
        <v>3.0</v>
      </c>
      <c r="O1778" s="325">
        <v>1.0</v>
      </c>
      <c r="P1778" s="325">
        <v>25.0</v>
      </c>
      <c r="Q1778" s="325">
        <v>77.0</v>
      </c>
      <c r="R1778" s="325">
        <v>0.62</v>
      </c>
      <c r="S1778" s="325">
        <v>1.4</v>
      </c>
      <c r="T1778" s="325"/>
      <c r="U1778" s="325">
        <v>7.0</v>
      </c>
      <c r="V1778" s="325">
        <v>0.07</v>
      </c>
      <c r="W1778" s="325">
        <v>0.05</v>
      </c>
      <c r="X1778" s="325">
        <v>0.67</v>
      </c>
      <c r="Y1778" s="325">
        <v>4.17</v>
      </c>
      <c r="Z1778" s="325">
        <v>0.0</v>
      </c>
      <c r="AA1778" s="325">
        <v>364.0</v>
      </c>
      <c r="AB1778" s="325">
        <v>5.0</v>
      </c>
    </row>
    <row r="1779" ht="15.75" customHeight="1">
      <c r="A1779" s="325">
        <v>1777.0</v>
      </c>
      <c r="B1779" s="325" t="s">
        <v>4267</v>
      </c>
      <c r="C1779" s="325" t="s">
        <v>4266</v>
      </c>
      <c r="D1779" s="325" t="s">
        <v>5184</v>
      </c>
      <c r="E1779" s="325">
        <v>135.0</v>
      </c>
      <c r="F1779" s="325">
        <v>563.0</v>
      </c>
      <c r="G1779" s="325">
        <v>15.5</v>
      </c>
      <c r="H1779" s="325">
        <v>6.5</v>
      </c>
      <c r="I1779" s="325"/>
      <c r="J1779" s="325"/>
      <c r="K1779" s="325">
        <v>4.7</v>
      </c>
      <c r="L1779" s="325">
        <v>16.6</v>
      </c>
      <c r="M1779" s="325">
        <v>14.4</v>
      </c>
      <c r="N1779" s="325">
        <v>2.2</v>
      </c>
      <c r="O1779" s="325">
        <v>0.9</v>
      </c>
      <c r="P1779" s="325">
        <v>19.0</v>
      </c>
      <c r="Q1779" s="325">
        <v>49.0</v>
      </c>
      <c r="R1779" s="325">
        <v>0.45</v>
      </c>
      <c r="S1779" s="325">
        <v>1.12</v>
      </c>
      <c r="T1779" s="325"/>
      <c r="U1779" s="325">
        <v>5.0</v>
      </c>
      <c r="V1779" s="325">
        <v>0.03</v>
      </c>
      <c r="W1779" s="325">
        <v>0.02</v>
      </c>
      <c r="X1779" s="325">
        <v>0.45</v>
      </c>
      <c r="Y1779" s="325">
        <v>1.72</v>
      </c>
      <c r="Z1779" s="325">
        <v>0.0</v>
      </c>
      <c r="AA1779" s="325">
        <v>626.0</v>
      </c>
      <c r="AB1779" s="325">
        <v>16.0</v>
      </c>
    </row>
    <row r="1780" ht="15.75" customHeight="1">
      <c r="A1780" s="325">
        <v>1778.0</v>
      </c>
      <c r="B1780" s="325" t="s">
        <v>4811</v>
      </c>
      <c r="C1780" s="325" t="s">
        <v>4266</v>
      </c>
      <c r="D1780" s="325" t="s">
        <v>5184</v>
      </c>
      <c r="E1780" s="325">
        <v>187.0</v>
      </c>
      <c r="F1780" s="325">
        <v>783.0</v>
      </c>
      <c r="G1780" s="325">
        <v>30.4</v>
      </c>
      <c r="H1780" s="325">
        <v>8.0</v>
      </c>
      <c r="I1780" s="325"/>
      <c r="J1780" s="325"/>
      <c r="K1780" s="325">
        <v>2.1</v>
      </c>
      <c r="L1780" s="325">
        <v>34.7</v>
      </c>
      <c r="M1780" s="325">
        <v>29.3</v>
      </c>
      <c r="N1780" s="325">
        <v>5.4</v>
      </c>
      <c r="O1780" s="325">
        <v>1.2</v>
      </c>
      <c r="P1780" s="325">
        <v>43.0</v>
      </c>
      <c r="Q1780" s="325">
        <v>125.0</v>
      </c>
      <c r="R1780" s="325">
        <v>0.98</v>
      </c>
      <c r="S1780" s="325">
        <v>1.83</v>
      </c>
      <c r="T1780" s="325"/>
      <c r="U1780" s="325">
        <v>2.0</v>
      </c>
      <c r="V1780" s="325">
        <v>0.15</v>
      </c>
      <c r="W1780" s="325">
        <v>0.12</v>
      </c>
      <c r="X1780" s="325">
        <v>1.05</v>
      </c>
      <c r="Y1780" s="325">
        <v>5.42</v>
      </c>
      <c r="Z1780" s="325">
        <v>0.0</v>
      </c>
      <c r="AA1780" s="325">
        <v>153.0</v>
      </c>
      <c r="AB1780" s="325">
        <v>1.0</v>
      </c>
    </row>
    <row r="1781" ht="15.75" customHeight="1">
      <c r="A1781" s="325">
        <v>1779.0</v>
      </c>
      <c r="B1781" s="325" t="s">
        <v>4269</v>
      </c>
      <c r="C1781" s="325" t="s">
        <v>4268</v>
      </c>
      <c r="D1781" s="325" t="s">
        <v>5184</v>
      </c>
      <c r="E1781" s="325">
        <v>217.0</v>
      </c>
      <c r="F1781" s="325">
        <v>907.0</v>
      </c>
      <c r="G1781" s="325">
        <v>35.9</v>
      </c>
      <c r="H1781" s="325">
        <v>9.0</v>
      </c>
      <c r="I1781" s="325"/>
      <c r="J1781" s="325"/>
      <c r="K1781" s="325">
        <v>11.7</v>
      </c>
      <c r="L1781" s="325">
        <v>18.5</v>
      </c>
      <c r="M1781" s="325">
        <v>16.2</v>
      </c>
      <c r="N1781" s="325">
        <v>2.3</v>
      </c>
      <c r="O1781" s="325">
        <v>0.9</v>
      </c>
      <c r="P1781" s="325">
        <v>25.0</v>
      </c>
      <c r="Q1781" s="325">
        <v>122.0</v>
      </c>
      <c r="R1781" s="325">
        <v>0.98</v>
      </c>
      <c r="S1781" s="325">
        <v>1.53</v>
      </c>
      <c r="T1781" s="325"/>
      <c r="U1781" s="325">
        <v>56.0</v>
      </c>
      <c r="V1781" s="325">
        <v>0.07</v>
      </c>
      <c r="W1781" s="325">
        <v>0.12</v>
      </c>
      <c r="X1781" s="325">
        <v>2.52</v>
      </c>
      <c r="Y1781" s="325">
        <v>3.19</v>
      </c>
      <c r="Z1781" s="325">
        <v>0.0</v>
      </c>
      <c r="AA1781" s="325">
        <v>141.0</v>
      </c>
      <c r="AB1781" s="325">
        <v>7.0</v>
      </c>
    </row>
    <row r="1782" ht="15.75" customHeight="1">
      <c r="A1782" s="325">
        <v>1780.0</v>
      </c>
      <c r="B1782" s="325" t="s">
        <v>4560</v>
      </c>
      <c r="C1782" s="325" t="s">
        <v>4268</v>
      </c>
      <c r="D1782" s="325" t="s">
        <v>5184</v>
      </c>
      <c r="E1782" s="325">
        <v>189.0</v>
      </c>
      <c r="F1782" s="325">
        <v>791.0</v>
      </c>
      <c r="G1782" s="325">
        <v>44.1</v>
      </c>
      <c r="H1782" s="325">
        <v>6.9</v>
      </c>
      <c r="I1782" s="325"/>
      <c r="J1782" s="325"/>
      <c r="K1782" s="325">
        <v>10.5</v>
      </c>
      <c r="L1782" s="325">
        <v>17.1</v>
      </c>
      <c r="M1782" s="325">
        <v>16.3</v>
      </c>
      <c r="N1782" s="325">
        <v>0.7</v>
      </c>
      <c r="O1782" s="325">
        <v>0.7</v>
      </c>
      <c r="P1782" s="325">
        <v>16.0</v>
      </c>
      <c r="Q1782" s="325">
        <v>96.0</v>
      </c>
      <c r="R1782" s="325">
        <v>0.8</v>
      </c>
      <c r="S1782" s="325">
        <v>1.05</v>
      </c>
      <c r="T1782" s="325"/>
      <c r="U1782" s="325">
        <v>24.0</v>
      </c>
      <c r="V1782" s="325">
        <v>0.06</v>
      </c>
      <c r="W1782" s="325">
        <v>0.17</v>
      </c>
      <c r="X1782" s="325">
        <v>2.42</v>
      </c>
      <c r="Y1782" s="325">
        <v>4.26</v>
      </c>
      <c r="Z1782" s="325">
        <v>0.0</v>
      </c>
      <c r="AA1782" s="325">
        <v>54.0</v>
      </c>
      <c r="AB1782" s="325">
        <v>14.0</v>
      </c>
    </row>
    <row r="1783" ht="15.75" customHeight="1">
      <c r="A1783" s="325">
        <v>1781.0</v>
      </c>
      <c r="B1783" s="325" t="s">
        <v>3715</v>
      </c>
      <c r="C1783" s="325" t="s">
        <v>3714</v>
      </c>
      <c r="D1783" s="325" t="s">
        <v>5184</v>
      </c>
      <c r="E1783" s="325">
        <v>121.0</v>
      </c>
      <c r="F1783" s="325">
        <v>508.0</v>
      </c>
      <c r="G1783" s="325">
        <v>33.9</v>
      </c>
      <c r="H1783" s="325">
        <v>6.4</v>
      </c>
      <c r="I1783" s="325"/>
      <c r="J1783" s="325"/>
      <c r="K1783" s="325">
        <v>1.8</v>
      </c>
      <c r="L1783" s="325">
        <v>19.7</v>
      </c>
      <c r="M1783" s="325">
        <v>17.5</v>
      </c>
      <c r="N1783" s="325">
        <v>2.2</v>
      </c>
      <c r="O1783" s="325">
        <v>0.7</v>
      </c>
      <c r="P1783" s="325">
        <v>22.0</v>
      </c>
      <c r="Q1783" s="325">
        <v>81.0</v>
      </c>
      <c r="R1783" s="325">
        <v>0.73</v>
      </c>
      <c r="S1783" s="325">
        <v>1.08</v>
      </c>
      <c r="T1783" s="325"/>
      <c r="U1783" s="325">
        <v>44.0</v>
      </c>
      <c r="V1783" s="325">
        <v>0.06</v>
      </c>
      <c r="W1783" s="325">
        <v>0.05</v>
      </c>
      <c r="X1783" s="325">
        <v>1.98</v>
      </c>
      <c r="Y1783" s="325">
        <v>3.93</v>
      </c>
      <c r="Z1783" s="325">
        <v>0.0</v>
      </c>
      <c r="AA1783" s="325">
        <v>121.0</v>
      </c>
      <c r="AB1783" s="325">
        <v>9.0</v>
      </c>
    </row>
    <row r="1784" ht="15.75" customHeight="1">
      <c r="A1784" s="325">
        <v>1782.0</v>
      </c>
      <c r="B1784" s="325" t="s">
        <v>4270</v>
      </c>
      <c r="C1784" s="325" t="s">
        <v>3714</v>
      </c>
      <c r="D1784" s="325" t="s">
        <v>5184</v>
      </c>
      <c r="E1784" s="325">
        <v>129.0</v>
      </c>
      <c r="F1784" s="325">
        <v>539.0</v>
      </c>
      <c r="G1784" s="325">
        <v>40.1</v>
      </c>
      <c r="H1784" s="325">
        <v>7.6</v>
      </c>
      <c r="I1784" s="325"/>
      <c r="J1784" s="325"/>
      <c r="K1784" s="325">
        <v>1.5</v>
      </c>
      <c r="L1784" s="325">
        <v>20.6</v>
      </c>
      <c r="M1784" s="325">
        <v>19.9</v>
      </c>
      <c r="N1784" s="325">
        <v>0.5</v>
      </c>
      <c r="O1784" s="325">
        <v>0.6</v>
      </c>
      <c r="P1784" s="325">
        <v>13.0</v>
      </c>
      <c r="Q1784" s="325">
        <v>84.0</v>
      </c>
      <c r="R1784" s="325">
        <v>0.78</v>
      </c>
      <c r="S1784" s="325">
        <v>0.83</v>
      </c>
      <c r="T1784" s="325"/>
      <c r="U1784" s="325">
        <v>29.0</v>
      </c>
      <c r="V1784" s="325">
        <v>0.06</v>
      </c>
      <c r="W1784" s="325">
        <v>0.06</v>
      </c>
      <c r="X1784" s="325">
        <v>2.81</v>
      </c>
      <c r="Y1784" s="325">
        <v>4.68</v>
      </c>
      <c r="Z1784" s="325">
        <v>0.0</v>
      </c>
      <c r="AA1784" s="325">
        <v>233.0</v>
      </c>
      <c r="AB1784" s="325">
        <v>8.0</v>
      </c>
    </row>
    <row r="1785" ht="15.75" customHeight="1">
      <c r="A1785" s="325">
        <v>1783.0</v>
      </c>
      <c r="B1785" s="325" t="s">
        <v>4561</v>
      </c>
      <c r="C1785" s="325" t="s">
        <v>3714</v>
      </c>
      <c r="D1785" s="325" t="s">
        <v>5184</v>
      </c>
      <c r="E1785" s="325">
        <v>119.0</v>
      </c>
      <c r="F1785" s="325">
        <v>496.0</v>
      </c>
      <c r="G1785" s="325">
        <v>48.7</v>
      </c>
      <c r="H1785" s="325">
        <v>7.7</v>
      </c>
      <c r="I1785" s="325"/>
      <c r="J1785" s="325"/>
      <c r="K1785" s="325">
        <v>2.0</v>
      </c>
      <c r="L1785" s="325">
        <v>17.2</v>
      </c>
      <c r="M1785" s="325">
        <v>16.2</v>
      </c>
      <c r="N1785" s="325">
        <v>1.0</v>
      </c>
      <c r="O1785" s="325">
        <v>0.7</v>
      </c>
      <c r="P1785" s="325">
        <v>17.0</v>
      </c>
      <c r="Q1785" s="325">
        <v>84.0</v>
      </c>
      <c r="R1785" s="325">
        <v>0.77</v>
      </c>
      <c r="S1785" s="325">
        <v>0.92</v>
      </c>
      <c r="T1785" s="325"/>
      <c r="U1785" s="325">
        <v>88.0</v>
      </c>
      <c r="V1785" s="325">
        <v>0.06</v>
      </c>
      <c r="W1785" s="325">
        <v>0.07</v>
      </c>
      <c r="X1785" s="325">
        <v>2.85</v>
      </c>
      <c r="Y1785" s="325">
        <v>4.38</v>
      </c>
      <c r="Z1785" s="325">
        <v>0.0</v>
      </c>
      <c r="AA1785" s="325">
        <v>272.0</v>
      </c>
      <c r="AB1785" s="325">
        <v>25.0</v>
      </c>
    </row>
    <row r="1786" ht="15.75" customHeight="1">
      <c r="A1786" s="325">
        <v>1784.0</v>
      </c>
      <c r="B1786" s="325" t="s">
        <v>4812</v>
      </c>
      <c r="C1786" s="325" t="s">
        <v>3714</v>
      </c>
      <c r="D1786" s="325" t="s">
        <v>5184</v>
      </c>
      <c r="E1786" s="325">
        <v>132.0</v>
      </c>
      <c r="F1786" s="325">
        <v>553.0</v>
      </c>
      <c r="G1786" s="325">
        <v>43.0</v>
      </c>
      <c r="H1786" s="325">
        <v>7.0</v>
      </c>
      <c r="I1786" s="325"/>
      <c r="J1786" s="325"/>
      <c r="K1786" s="325">
        <v>2.1</v>
      </c>
      <c r="L1786" s="325">
        <v>21.0</v>
      </c>
      <c r="M1786" s="325">
        <v>20.3</v>
      </c>
      <c r="N1786" s="325">
        <v>0.9</v>
      </c>
      <c r="O1786" s="325">
        <v>0.8</v>
      </c>
      <c r="P1786" s="325">
        <v>23.0</v>
      </c>
      <c r="Q1786" s="325">
        <v>82.0</v>
      </c>
      <c r="R1786" s="325">
        <v>0.8</v>
      </c>
      <c r="S1786" s="325">
        <v>0.95</v>
      </c>
      <c r="T1786" s="325"/>
      <c r="U1786" s="325">
        <v>31.0</v>
      </c>
      <c r="V1786" s="325">
        <v>0.06</v>
      </c>
      <c r="W1786" s="325">
        <v>0.09</v>
      </c>
      <c r="X1786" s="325">
        <v>2.6</v>
      </c>
      <c r="Y1786" s="325">
        <v>5.28</v>
      </c>
      <c r="Z1786" s="325">
        <v>0.0</v>
      </c>
      <c r="AA1786" s="325">
        <v>878.0</v>
      </c>
      <c r="AB1786" s="325">
        <v>11.0</v>
      </c>
    </row>
    <row r="1787" ht="15.75" customHeight="1">
      <c r="A1787" s="325">
        <v>1785.0</v>
      </c>
      <c r="B1787" s="325" t="s">
        <v>3717</v>
      </c>
      <c r="C1787" s="325" t="s">
        <v>3716</v>
      </c>
      <c r="D1787" s="325" t="s">
        <v>5184</v>
      </c>
      <c r="E1787" s="325">
        <v>136.0</v>
      </c>
      <c r="F1787" s="325">
        <v>567.0</v>
      </c>
      <c r="G1787" s="325">
        <v>28.4</v>
      </c>
      <c r="H1787" s="325">
        <v>8.2</v>
      </c>
      <c r="I1787" s="325"/>
      <c r="J1787" s="325"/>
      <c r="K1787" s="325">
        <v>2.1</v>
      </c>
      <c r="L1787" s="325">
        <v>20.6</v>
      </c>
      <c r="M1787" s="325">
        <v>17.8</v>
      </c>
      <c r="N1787" s="325">
        <v>2.8</v>
      </c>
      <c r="O1787" s="325">
        <v>0.9</v>
      </c>
      <c r="P1787" s="325">
        <v>24.0</v>
      </c>
      <c r="Q1787" s="325">
        <v>99.0</v>
      </c>
      <c r="R1787" s="325">
        <v>0.88</v>
      </c>
      <c r="S1787" s="325">
        <v>1.36</v>
      </c>
      <c r="T1787" s="325"/>
      <c r="U1787" s="325">
        <v>11.0</v>
      </c>
      <c r="V1787" s="325">
        <v>0.06</v>
      </c>
      <c r="W1787" s="325">
        <v>0.06</v>
      </c>
      <c r="X1787" s="325">
        <v>2.23</v>
      </c>
      <c r="Y1787" s="325">
        <v>2.38</v>
      </c>
      <c r="Z1787" s="325">
        <v>0.0</v>
      </c>
      <c r="AA1787" s="325">
        <v>286.0</v>
      </c>
      <c r="AB1787" s="325">
        <v>9.0</v>
      </c>
    </row>
    <row r="1788" ht="15.75" customHeight="1">
      <c r="A1788" s="325">
        <v>1786.0</v>
      </c>
      <c r="B1788" s="325" t="s">
        <v>3881</v>
      </c>
      <c r="C1788" s="325" t="s">
        <v>3716</v>
      </c>
      <c r="D1788" s="325" t="s">
        <v>5184</v>
      </c>
      <c r="E1788" s="325">
        <v>122.0</v>
      </c>
      <c r="F1788" s="325">
        <v>512.0</v>
      </c>
      <c r="G1788" s="325">
        <v>17.8</v>
      </c>
      <c r="H1788" s="325">
        <v>4.6</v>
      </c>
      <c r="I1788" s="325"/>
      <c r="J1788" s="325"/>
      <c r="K1788" s="325">
        <v>0.7</v>
      </c>
      <c r="L1788" s="325">
        <v>24.5</v>
      </c>
      <c r="M1788" s="325">
        <v>20.8</v>
      </c>
      <c r="N1788" s="325">
        <v>3.8</v>
      </c>
      <c r="O1788" s="325">
        <v>0.8</v>
      </c>
      <c r="P1788" s="325">
        <v>29.0</v>
      </c>
      <c r="Q1788" s="325">
        <v>87.0</v>
      </c>
      <c r="R1788" s="325">
        <v>0.68</v>
      </c>
      <c r="S1788" s="325">
        <v>1.24</v>
      </c>
      <c r="T1788" s="325"/>
      <c r="U1788" s="325">
        <v>31.0</v>
      </c>
      <c r="V1788" s="325">
        <v>0.1</v>
      </c>
      <c r="W1788" s="325">
        <v>0.1</v>
      </c>
      <c r="X1788" s="325">
        <v>0.86</v>
      </c>
      <c r="Y1788" s="325">
        <v>2.12</v>
      </c>
      <c r="Z1788" s="325">
        <v>0.0</v>
      </c>
      <c r="AA1788" s="325">
        <v>110.0</v>
      </c>
      <c r="AB1788" s="325">
        <v>1.0</v>
      </c>
    </row>
    <row r="1789" ht="15.75" customHeight="1">
      <c r="A1789" s="325">
        <v>1787.0</v>
      </c>
      <c r="B1789" s="325" t="s">
        <v>4271</v>
      </c>
      <c r="C1789" s="325" t="s">
        <v>3716</v>
      </c>
      <c r="D1789" s="325" t="s">
        <v>5184</v>
      </c>
      <c r="E1789" s="325">
        <v>136.0</v>
      </c>
      <c r="F1789" s="325">
        <v>568.0</v>
      </c>
      <c r="G1789" s="325">
        <v>29.9</v>
      </c>
      <c r="H1789" s="325">
        <v>8.6</v>
      </c>
      <c r="I1789" s="325"/>
      <c r="J1789" s="325"/>
      <c r="K1789" s="325">
        <v>2.1</v>
      </c>
      <c r="L1789" s="325">
        <v>20.6</v>
      </c>
      <c r="M1789" s="325">
        <v>17.6</v>
      </c>
      <c r="N1789" s="325">
        <v>2.7</v>
      </c>
      <c r="O1789" s="325">
        <v>0.9</v>
      </c>
      <c r="P1789" s="325">
        <v>22.0</v>
      </c>
      <c r="Q1789" s="325">
        <v>101.0</v>
      </c>
      <c r="R1789" s="325">
        <v>0.94</v>
      </c>
      <c r="S1789" s="325">
        <v>1.33</v>
      </c>
      <c r="T1789" s="325"/>
      <c r="U1789" s="325">
        <v>19.0</v>
      </c>
      <c r="V1789" s="325">
        <v>0.06</v>
      </c>
      <c r="W1789" s="325">
        <v>0.06</v>
      </c>
      <c r="X1789" s="325">
        <v>2.42</v>
      </c>
      <c r="Y1789" s="325">
        <v>2.48</v>
      </c>
      <c r="Z1789" s="325">
        <v>0.0</v>
      </c>
      <c r="AA1789" s="325">
        <v>215.0</v>
      </c>
      <c r="AB1789" s="325">
        <v>9.0</v>
      </c>
    </row>
    <row r="1790" ht="15.75" customHeight="1">
      <c r="A1790" s="325">
        <v>1788.0</v>
      </c>
      <c r="B1790" s="325" t="s">
        <v>4562</v>
      </c>
      <c r="C1790" s="325" t="s">
        <v>3716</v>
      </c>
      <c r="D1790" s="325" t="s">
        <v>5184</v>
      </c>
      <c r="E1790" s="325">
        <v>148.0</v>
      </c>
      <c r="F1790" s="325">
        <v>620.0</v>
      </c>
      <c r="G1790" s="325">
        <v>26.8</v>
      </c>
      <c r="H1790" s="325">
        <v>7.8</v>
      </c>
      <c r="I1790" s="325"/>
      <c r="J1790" s="325"/>
      <c r="K1790" s="325">
        <v>2.3</v>
      </c>
      <c r="L1790" s="325">
        <v>23.9</v>
      </c>
      <c r="M1790" s="325">
        <v>20.9</v>
      </c>
      <c r="N1790" s="325">
        <v>2.8</v>
      </c>
      <c r="O1790" s="325">
        <v>0.9</v>
      </c>
      <c r="P1790" s="325">
        <v>24.0</v>
      </c>
      <c r="Q1790" s="325">
        <v>101.0</v>
      </c>
      <c r="R1790" s="325">
        <v>0.91</v>
      </c>
      <c r="S1790" s="325">
        <v>1.32</v>
      </c>
      <c r="T1790" s="325"/>
      <c r="U1790" s="325">
        <v>18.0</v>
      </c>
      <c r="V1790" s="325">
        <v>0.07</v>
      </c>
      <c r="W1790" s="325">
        <v>0.05</v>
      </c>
      <c r="X1790" s="325">
        <v>2.1</v>
      </c>
      <c r="Y1790" s="325">
        <v>2.91</v>
      </c>
      <c r="Z1790" s="325">
        <v>0.0</v>
      </c>
      <c r="AA1790" s="325">
        <v>229.0</v>
      </c>
      <c r="AB1790" s="325">
        <v>9.0</v>
      </c>
    </row>
    <row r="1791" ht="15.75" customHeight="1">
      <c r="A1791" s="325">
        <v>1789.0</v>
      </c>
      <c r="B1791" s="325" t="s">
        <v>4813</v>
      </c>
      <c r="C1791" s="325" t="s">
        <v>3716</v>
      </c>
      <c r="D1791" s="325" t="s">
        <v>5184</v>
      </c>
      <c r="E1791" s="325">
        <v>140.0</v>
      </c>
      <c r="F1791" s="325">
        <v>587.0</v>
      </c>
      <c r="G1791" s="325">
        <v>32.5</v>
      </c>
      <c r="H1791" s="325">
        <v>9.1</v>
      </c>
      <c r="I1791" s="325"/>
      <c r="J1791" s="325"/>
      <c r="K1791" s="325">
        <v>2.2</v>
      </c>
      <c r="L1791" s="325">
        <v>20.8</v>
      </c>
      <c r="M1791" s="325">
        <v>17.9</v>
      </c>
      <c r="N1791" s="325">
        <v>2.9</v>
      </c>
      <c r="O1791" s="325">
        <v>1.0</v>
      </c>
      <c r="P1791" s="325">
        <v>26.0</v>
      </c>
      <c r="Q1791" s="325">
        <v>106.0</v>
      </c>
      <c r="R1791" s="325">
        <v>1.0</v>
      </c>
      <c r="S1791" s="325">
        <v>1.47</v>
      </c>
      <c r="T1791" s="325"/>
      <c r="U1791" s="325">
        <v>27.0</v>
      </c>
      <c r="V1791" s="325">
        <v>0.07</v>
      </c>
      <c r="W1791" s="325">
        <v>0.06</v>
      </c>
      <c r="X1791" s="325">
        <v>2.56</v>
      </c>
      <c r="Y1791" s="325">
        <v>2.83</v>
      </c>
      <c r="Z1791" s="325">
        <v>0.0</v>
      </c>
      <c r="AA1791" s="325">
        <v>260.0</v>
      </c>
      <c r="AB1791" s="325">
        <v>10.0</v>
      </c>
    </row>
    <row r="1792" ht="15.75" customHeight="1">
      <c r="A1792" s="325">
        <v>1790.0</v>
      </c>
      <c r="B1792" s="325" t="s">
        <v>4273</v>
      </c>
      <c r="C1792" s="325" t="s">
        <v>4272</v>
      </c>
      <c r="D1792" s="325" t="s">
        <v>5184</v>
      </c>
      <c r="E1792" s="325">
        <v>132.0</v>
      </c>
      <c r="F1792" s="325">
        <v>553.0</v>
      </c>
      <c r="G1792" s="325">
        <v>46.3</v>
      </c>
      <c r="H1792" s="325">
        <v>7.6</v>
      </c>
      <c r="I1792" s="325"/>
      <c r="J1792" s="325"/>
      <c r="K1792" s="325">
        <v>1.6</v>
      </c>
      <c r="L1792" s="325">
        <v>22.1</v>
      </c>
      <c r="M1792" s="325">
        <v>21.2</v>
      </c>
      <c r="N1792" s="325">
        <v>0.9</v>
      </c>
      <c r="O1792" s="325">
        <v>0.7</v>
      </c>
      <c r="P1792" s="325">
        <v>14.0</v>
      </c>
      <c r="Q1792" s="325">
        <v>87.0</v>
      </c>
      <c r="R1792" s="325">
        <v>0.84</v>
      </c>
      <c r="S1792" s="325">
        <v>0.86</v>
      </c>
      <c r="T1792" s="325"/>
      <c r="U1792" s="325">
        <v>16.0</v>
      </c>
      <c r="V1792" s="325">
        <v>0.05</v>
      </c>
      <c r="W1792" s="325">
        <v>0.12</v>
      </c>
      <c r="X1792" s="325">
        <v>2.81</v>
      </c>
      <c r="Y1792" s="325">
        <v>5.73</v>
      </c>
      <c r="Z1792" s="325">
        <v>0.0</v>
      </c>
      <c r="AA1792" s="325">
        <v>206.0</v>
      </c>
      <c r="AB1792" s="325">
        <v>13.0</v>
      </c>
    </row>
    <row r="1793" ht="15.75" customHeight="1">
      <c r="A1793" s="325">
        <v>1791.0</v>
      </c>
      <c r="B1793" s="325" t="s">
        <v>4815</v>
      </c>
      <c r="C1793" s="325" t="s">
        <v>4814</v>
      </c>
      <c r="D1793" s="325" t="s">
        <v>5184</v>
      </c>
      <c r="E1793" s="325">
        <v>124.0</v>
      </c>
      <c r="F1793" s="325">
        <v>517.0</v>
      </c>
      <c r="G1793" s="325">
        <v>23.4</v>
      </c>
      <c r="H1793" s="325">
        <v>7.3</v>
      </c>
      <c r="I1793" s="325"/>
      <c r="J1793" s="325"/>
      <c r="K1793" s="325">
        <v>2.0</v>
      </c>
      <c r="L1793" s="325">
        <v>18.9</v>
      </c>
      <c r="M1793" s="325">
        <v>17.0</v>
      </c>
      <c r="N1793" s="325">
        <v>1.9</v>
      </c>
      <c r="O1793" s="325">
        <v>1.0</v>
      </c>
      <c r="P1793" s="325">
        <v>14.0</v>
      </c>
      <c r="Q1793" s="325">
        <v>93.0</v>
      </c>
      <c r="R1793" s="325">
        <v>1.34</v>
      </c>
      <c r="S1793" s="325">
        <v>1.53</v>
      </c>
      <c r="T1793" s="325"/>
      <c r="U1793" s="325">
        <v>2.0</v>
      </c>
      <c r="V1793" s="325">
        <v>0.05</v>
      </c>
      <c r="W1793" s="325">
        <v>0.06</v>
      </c>
      <c r="X1793" s="325">
        <v>1.97</v>
      </c>
      <c r="Y1793" s="325">
        <v>1.38</v>
      </c>
      <c r="Z1793" s="325">
        <v>0.0</v>
      </c>
      <c r="AA1793" s="325">
        <v>34.0</v>
      </c>
      <c r="AB1793" s="325">
        <v>9.0</v>
      </c>
    </row>
    <row r="1794" ht="15.75" customHeight="1">
      <c r="A1794" s="325">
        <v>1792.0</v>
      </c>
      <c r="B1794" s="325" t="s">
        <v>3719</v>
      </c>
      <c r="C1794" s="325" t="s">
        <v>3718</v>
      </c>
      <c r="D1794" s="325" t="s">
        <v>5184</v>
      </c>
      <c r="E1794" s="325">
        <v>144.0</v>
      </c>
      <c r="F1794" s="325">
        <v>602.0</v>
      </c>
      <c r="G1794" s="325">
        <v>21.1</v>
      </c>
      <c r="H1794" s="325">
        <v>7.7</v>
      </c>
      <c r="I1794" s="325"/>
      <c r="J1794" s="325"/>
      <c r="K1794" s="325">
        <v>1.1</v>
      </c>
      <c r="L1794" s="325">
        <v>25.4</v>
      </c>
      <c r="M1794" s="325">
        <v>23.5</v>
      </c>
      <c r="N1794" s="325">
        <v>2.0</v>
      </c>
      <c r="O1794" s="325">
        <v>1.0</v>
      </c>
      <c r="P1794" s="325">
        <v>23.0</v>
      </c>
      <c r="Q1794" s="325">
        <v>94.0</v>
      </c>
      <c r="R1794" s="325">
        <v>1.41</v>
      </c>
      <c r="S1794" s="325">
        <v>1.42</v>
      </c>
      <c r="T1794" s="325"/>
      <c r="U1794" s="325">
        <v>2.0</v>
      </c>
      <c r="V1794" s="325">
        <v>0.06</v>
      </c>
      <c r="W1794" s="325">
        <v>0.04</v>
      </c>
      <c r="X1794" s="325">
        <v>1.81</v>
      </c>
      <c r="Y1794" s="325">
        <v>1.06</v>
      </c>
      <c r="Z1794" s="325">
        <v>0.0</v>
      </c>
      <c r="AA1794" s="325">
        <v>48.0</v>
      </c>
      <c r="AB1794" s="325">
        <v>9.0</v>
      </c>
    </row>
    <row r="1795" ht="15.75" customHeight="1">
      <c r="A1795" s="325">
        <v>1793.0</v>
      </c>
      <c r="B1795" s="325" t="s">
        <v>3882</v>
      </c>
      <c r="C1795" s="325" t="s">
        <v>3718</v>
      </c>
      <c r="D1795" s="325" t="s">
        <v>5184</v>
      </c>
      <c r="E1795" s="325">
        <v>141.0</v>
      </c>
      <c r="F1795" s="325">
        <v>588.0</v>
      </c>
      <c r="G1795" s="325">
        <v>24.8</v>
      </c>
      <c r="H1795" s="325">
        <v>8.3</v>
      </c>
      <c r="I1795" s="325"/>
      <c r="J1795" s="325"/>
      <c r="K1795" s="325">
        <v>1.2</v>
      </c>
      <c r="L1795" s="325">
        <v>24.1</v>
      </c>
      <c r="M1795" s="325">
        <v>20.4</v>
      </c>
      <c r="N1795" s="325">
        <v>3.7</v>
      </c>
      <c r="O1795" s="325">
        <v>1.5</v>
      </c>
      <c r="P1795" s="325">
        <v>20.0</v>
      </c>
      <c r="Q1795" s="325">
        <v>113.0</v>
      </c>
      <c r="R1795" s="325">
        <v>1.41</v>
      </c>
      <c r="S1795" s="325">
        <v>2.07</v>
      </c>
      <c r="T1795" s="325"/>
      <c r="U1795" s="325">
        <v>1.0</v>
      </c>
      <c r="V1795" s="325">
        <v>0.08</v>
      </c>
      <c r="W1795" s="325">
        <v>0.09</v>
      </c>
      <c r="X1795" s="325">
        <v>1.96</v>
      </c>
      <c r="Y1795" s="325">
        <v>2.51</v>
      </c>
      <c r="Z1795" s="325">
        <v>0.0</v>
      </c>
      <c r="AA1795" s="325">
        <v>348.0</v>
      </c>
      <c r="AB1795" s="325">
        <v>9.0</v>
      </c>
    </row>
    <row r="1796" ht="15.75" customHeight="1">
      <c r="A1796" s="325">
        <v>1794.0</v>
      </c>
      <c r="B1796" s="325" t="s">
        <v>4274</v>
      </c>
      <c r="C1796" s="325" t="s">
        <v>3718</v>
      </c>
      <c r="D1796" s="325" t="s">
        <v>5184</v>
      </c>
      <c r="E1796" s="325">
        <v>122.0</v>
      </c>
      <c r="F1796" s="325">
        <v>509.0</v>
      </c>
      <c r="G1796" s="325">
        <v>28.4</v>
      </c>
      <c r="H1796" s="325">
        <v>5.8</v>
      </c>
      <c r="I1796" s="325"/>
      <c r="J1796" s="325"/>
      <c r="K1796" s="325">
        <v>1.9</v>
      </c>
      <c r="L1796" s="325">
        <v>20.7</v>
      </c>
      <c r="M1796" s="325">
        <v>18.1</v>
      </c>
      <c r="N1796" s="325">
        <v>2.6</v>
      </c>
      <c r="O1796" s="325">
        <v>0.9</v>
      </c>
      <c r="P1796" s="325">
        <v>24.0</v>
      </c>
      <c r="Q1796" s="325">
        <v>83.0</v>
      </c>
      <c r="R1796" s="325">
        <v>1.04</v>
      </c>
      <c r="S1796" s="325">
        <v>1.38</v>
      </c>
      <c r="T1796" s="325"/>
      <c r="U1796" s="325">
        <v>6.0</v>
      </c>
      <c r="V1796" s="325">
        <v>0.04</v>
      </c>
      <c r="W1796" s="325">
        <v>0.07</v>
      </c>
      <c r="X1796" s="325">
        <v>1.35</v>
      </c>
      <c r="Y1796" s="325">
        <v>3.23</v>
      </c>
      <c r="Z1796" s="325">
        <v>0.0</v>
      </c>
      <c r="AA1796" s="325">
        <v>200.0</v>
      </c>
      <c r="AB1796" s="325">
        <v>12.0</v>
      </c>
    </row>
    <row r="1797" ht="15.75" customHeight="1">
      <c r="A1797" s="325">
        <v>1795.0</v>
      </c>
      <c r="B1797" s="325" t="s">
        <v>4816</v>
      </c>
      <c r="C1797" s="325" t="s">
        <v>3718</v>
      </c>
      <c r="D1797" s="325" t="s">
        <v>5184</v>
      </c>
      <c r="E1797" s="325">
        <v>112.0</v>
      </c>
      <c r="F1797" s="325">
        <v>469.0</v>
      </c>
      <c r="G1797" s="325">
        <v>19.9</v>
      </c>
      <c r="H1797" s="325">
        <v>4.9</v>
      </c>
      <c r="I1797" s="325"/>
      <c r="J1797" s="325"/>
      <c r="K1797" s="325">
        <v>2.1</v>
      </c>
      <c r="L1797" s="325">
        <v>18.4</v>
      </c>
      <c r="M1797" s="325">
        <v>16.1</v>
      </c>
      <c r="N1797" s="325">
        <v>2.2</v>
      </c>
      <c r="O1797" s="325">
        <v>0.8</v>
      </c>
      <c r="P1797" s="325">
        <v>18.0</v>
      </c>
      <c r="Q1797" s="325">
        <v>70.0</v>
      </c>
      <c r="R1797" s="325">
        <v>0.8</v>
      </c>
      <c r="S1797" s="325">
        <v>1.15</v>
      </c>
      <c r="T1797" s="325"/>
      <c r="U1797" s="325">
        <v>2.0</v>
      </c>
      <c r="V1797" s="325">
        <v>0.05</v>
      </c>
      <c r="W1797" s="325">
        <v>0.03</v>
      </c>
      <c r="X1797" s="325">
        <v>1.02</v>
      </c>
      <c r="Y1797" s="325">
        <v>2.39</v>
      </c>
      <c r="Z1797" s="325">
        <v>0.0</v>
      </c>
      <c r="AA1797" s="325">
        <v>222.0</v>
      </c>
      <c r="AB1797" s="325">
        <v>12.0</v>
      </c>
    </row>
    <row r="1798" ht="15.75" customHeight="1">
      <c r="A1798" s="325">
        <v>1796.0</v>
      </c>
      <c r="B1798" s="325" t="s">
        <v>3721</v>
      </c>
      <c r="C1798" s="325" t="s">
        <v>3720</v>
      </c>
      <c r="D1798" s="325" t="s">
        <v>5184</v>
      </c>
      <c r="E1798" s="325">
        <v>107.0</v>
      </c>
      <c r="F1798" s="325">
        <v>448.0</v>
      </c>
      <c r="G1798" s="325">
        <v>44.1</v>
      </c>
      <c r="H1798" s="325">
        <v>7.1</v>
      </c>
      <c r="I1798" s="325"/>
      <c r="J1798" s="325"/>
      <c r="K1798" s="325">
        <v>1.0</v>
      </c>
      <c r="L1798" s="325">
        <v>17.8</v>
      </c>
      <c r="M1798" s="325">
        <v>16.8</v>
      </c>
      <c r="N1798" s="325">
        <v>1.0</v>
      </c>
      <c r="O1798" s="325">
        <v>0.7</v>
      </c>
      <c r="P1798" s="325">
        <v>20.0</v>
      </c>
      <c r="Q1798" s="325">
        <v>89.0</v>
      </c>
      <c r="R1798" s="325">
        <v>1.48</v>
      </c>
      <c r="S1798" s="325">
        <v>1.3</v>
      </c>
      <c r="T1798" s="325"/>
      <c r="U1798" s="325">
        <v>101.0</v>
      </c>
      <c r="V1798" s="325">
        <v>0.04</v>
      </c>
      <c r="W1798" s="325">
        <v>0.1</v>
      </c>
      <c r="X1798" s="325">
        <v>2.27</v>
      </c>
      <c r="Y1798" s="325">
        <v>3.86</v>
      </c>
      <c r="Z1798" s="325">
        <v>0.0</v>
      </c>
      <c r="AA1798" s="325">
        <v>168.0</v>
      </c>
      <c r="AB1798" s="325">
        <v>27.0</v>
      </c>
    </row>
    <row r="1799" ht="15.75" customHeight="1">
      <c r="A1799" s="325">
        <v>1797.0</v>
      </c>
      <c r="B1799" s="325" t="s">
        <v>4275</v>
      </c>
      <c r="C1799" s="325" t="s">
        <v>3720</v>
      </c>
      <c r="D1799" s="325" t="s">
        <v>5184</v>
      </c>
      <c r="E1799" s="325">
        <v>136.0</v>
      </c>
      <c r="F1799" s="325">
        <v>569.0</v>
      </c>
      <c r="G1799" s="325">
        <v>42.9</v>
      </c>
      <c r="H1799" s="325">
        <v>6.6</v>
      </c>
      <c r="I1799" s="325"/>
      <c r="J1799" s="325"/>
      <c r="K1799" s="325">
        <v>2.3</v>
      </c>
      <c r="L1799" s="325">
        <v>21.9</v>
      </c>
      <c r="M1799" s="325">
        <v>19.4</v>
      </c>
      <c r="N1799" s="325">
        <v>0.8</v>
      </c>
      <c r="O1799" s="325">
        <v>0.7</v>
      </c>
      <c r="P1799" s="325">
        <v>16.0</v>
      </c>
      <c r="Q1799" s="325">
        <v>87.0</v>
      </c>
      <c r="R1799" s="325">
        <v>1.28</v>
      </c>
      <c r="S1799" s="325">
        <v>1.19</v>
      </c>
      <c r="T1799" s="325"/>
      <c r="U1799" s="325">
        <v>52.0</v>
      </c>
      <c r="V1799" s="325">
        <v>0.05</v>
      </c>
      <c r="W1799" s="325">
        <v>0.05</v>
      </c>
      <c r="X1799" s="325">
        <v>2.05</v>
      </c>
      <c r="Y1799" s="325">
        <v>3.47</v>
      </c>
      <c r="Z1799" s="325">
        <v>0.0</v>
      </c>
      <c r="AA1799" s="325">
        <v>256.0</v>
      </c>
      <c r="AB1799" s="325">
        <v>21.0</v>
      </c>
    </row>
    <row r="1800" ht="15.75" customHeight="1">
      <c r="A1800" s="325">
        <v>1798.0</v>
      </c>
      <c r="B1800" s="325" t="s">
        <v>4563</v>
      </c>
      <c r="C1800" s="325" t="s">
        <v>3720</v>
      </c>
      <c r="D1800" s="325" t="s">
        <v>5184</v>
      </c>
      <c r="E1800" s="325">
        <v>140.0</v>
      </c>
      <c r="F1800" s="325">
        <v>587.0</v>
      </c>
      <c r="G1800" s="325">
        <v>35.3</v>
      </c>
      <c r="H1800" s="325">
        <v>7.1</v>
      </c>
      <c r="I1800" s="325"/>
      <c r="J1800" s="325"/>
      <c r="K1800" s="325">
        <v>1.6</v>
      </c>
      <c r="L1800" s="325">
        <v>23.7</v>
      </c>
      <c r="M1800" s="325">
        <v>21.3</v>
      </c>
      <c r="N1800" s="325">
        <v>0.4</v>
      </c>
      <c r="O1800" s="325">
        <v>0.6</v>
      </c>
      <c r="P1800" s="325">
        <v>13.0</v>
      </c>
      <c r="Q1800" s="325">
        <v>90.0</v>
      </c>
      <c r="R1800" s="325">
        <v>1.39</v>
      </c>
      <c r="S1800" s="325">
        <v>1.18</v>
      </c>
      <c r="T1800" s="325"/>
      <c r="U1800" s="325">
        <v>25.0</v>
      </c>
      <c r="V1800" s="325">
        <v>0.05</v>
      </c>
      <c r="W1800" s="325">
        <v>0.05</v>
      </c>
      <c r="X1800" s="325">
        <v>2.08</v>
      </c>
      <c r="Y1800" s="325">
        <v>1.9</v>
      </c>
      <c r="Z1800" s="325">
        <v>0.0</v>
      </c>
      <c r="AA1800" s="325">
        <v>80.0</v>
      </c>
      <c r="AB1800" s="325">
        <v>10.0</v>
      </c>
    </row>
    <row r="1801" ht="15.75" customHeight="1">
      <c r="A1801" s="325">
        <v>1799.0</v>
      </c>
      <c r="B1801" s="325" t="s">
        <v>3723</v>
      </c>
      <c r="C1801" s="325" t="s">
        <v>3722</v>
      </c>
      <c r="D1801" s="325" t="s">
        <v>5184</v>
      </c>
      <c r="E1801" s="325">
        <v>149.0</v>
      </c>
      <c r="F1801" s="325">
        <v>623.0</v>
      </c>
      <c r="G1801" s="325">
        <v>27.4</v>
      </c>
      <c r="H1801" s="325">
        <v>7.5</v>
      </c>
      <c r="I1801" s="325"/>
      <c r="J1801" s="325"/>
      <c r="K1801" s="325">
        <v>2.2</v>
      </c>
      <c r="L1801" s="325">
        <v>25.1</v>
      </c>
      <c r="M1801" s="325">
        <v>21.2</v>
      </c>
      <c r="N1801" s="325">
        <v>3.7</v>
      </c>
      <c r="O1801" s="325">
        <v>1.0</v>
      </c>
      <c r="P1801" s="325">
        <v>33.0</v>
      </c>
      <c r="Q1801" s="325">
        <v>108.0</v>
      </c>
      <c r="R1801" s="325">
        <v>1.23</v>
      </c>
      <c r="S1801" s="325">
        <v>1.76</v>
      </c>
      <c r="T1801" s="325"/>
      <c r="U1801" s="325">
        <v>16.0</v>
      </c>
      <c r="V1801" s="325">
        <v>0.07</v>
      </c>
      <c r="W1801" s="325">
        <v>0.06</v>
      </c>
      <c r="X1801" s="325">
        <v>1.58</v>
      </c>
      <c r="Y1801" s="325">
        <v>2.26</v>
      </c>
      <c r="Z1801" s="325">
        <v>0.0</v>
      </c>
      <c r="AA1801" s="325">
        <v>272.0</v>
      </c>
      <c r="AB1801" s="325">
        <v>16.0</v>
      </c>
    </row>
    <row r="1802" ht="15.75" customHeight="1">
      <c r="A1802" s="325">
        <v>1800.0</v>
      </c>
      <c r="B1802" s="325" t="s">
        <v>3883</v>
      </c>
      <c r="C1802" s="325" t="s">
        <v>3722</v>
      </c>
      <c r="D1802" s="325" t="s">
        <v>5184</v>
      </c>
      <c r="E1802" s="325">
        <v>137.0</v>
      </c>
      <c r="F1802" s="325">
        <v>571.0</v>
      </c>
      <c r="G1802" s="325">
        <v>20.6</v>
      </c>
      <c r="H1802" s="325">
        <v>7.6</v>
      </c>
      <c r="I1802" s="325"/>
      <c r="J1802" s="325"/>
      <c r="K1802" s="325">
        <v>1.4</v>
      </c>
      <c r="L1802" s="325">
        <v>23.1</v>
      </c>
      <c r="M1802" s="325">
        <v>19.3</v>
      </c>
      <c r="N1802" s="325">
        <v>3.8</v>
      </c>
      <c r="O1802" s="325">
        <v>0.9</v>
      </c>
      <c r="P1802" s="325">
        <v>27.0</v>
      </c>
      <c r="Q1802" s="325">
        <v>106.0</v>
      </c>
      <c r="R1802" s="325">
        <v>1.28</v>
      </c>
      <c r="S1802" s="325">
        <v>1.7</v>
      </c>
      <c r="T1802" s="325"/>
      <c r="U1802" s="325">
        <v>28.0</v>
      </c>
      <c r="V1802" s="325">
        <v>0.05</v>
      </c>
      <c r="W1802" s="325">
        <v>0.03</v>
      </c>
      <c r="X1802" s="325">
        <v>1.54</v>
      </c>
      <c r="Y1802" s="325">
        <v>1.4</v>
      </c>
      <c r="Z1802" s="325">
        <v>0.0</v>
      </c>
      <c r="AA1802" s="325">
        <v>250.0</v>
      </c>
      <c r="AB1802" s="325">
        <v>10.0</v>
      </c>
    </row>
    <row r="1803" ht="15.75" customHeight="1">
      <c r="A1803" s="325">
        <v>1801.0</v>
      </c>
      <c r="B1803" s="325" t="s">
        <v>4276</v>
      </c>
      <c r="C1803" s="325" t="s">
        <v>3722</v>
      </c>
      <c r="D1803" s="325" t="s">
        <v>5184</v>
      </c>
      <c r="E1803" s="325">
        <v>133.0</v>
      </c>
      <c r="F1803" s="325">
        <v>555.0</v>
      </c>
      <c r="G1803" s="325">
        <v>22.1</v>
      </c>
      <c r="H1803" s="325">
        <v>6.6</v>
      </c>
      <c r="I1803" s="325"/>
      <c r="J1803" s="325"/>
      <c r="K1803" s="325">
        <v>1.3</v>
      </c>
      <c r="L1803" s="325">
        <v>23.8</v>
      </c>
      <c r="M1803" s="325">
        <v>20.9</v>
      </c>
      <c r="N1803" s="325">
        <v>2.9</v>
      </c>
      <c r="O1803" s="325">
        <v>0.9</v>
      </c>
      <c r="P1803" s="325">
        <v>24.0</v>
      </c>
      <c r="Q1803" s="325">
        <v>92.0</v>
      </c>
      <c r="R1803" s="325">
        <v>1.12</v>
      </c>
      <c r="S1803" s="325">
        <v>1.47</v>
      </c>
      <c r="T1803" s="325"/>
      <c r="U1803" s="325">
        <v>18.0</v>
      </c>
      <c r="V1803" s="325">
        <v>0.05</v>
      </c>
      <c r="W1803" s="325">
        <v>0.04</v>
      </c>
      <c r="X1803" s="325">
        <v>1.42</v>
      </c>
      <c r="Y1803" s="325">
        <v>2.01</v>
      </c>
      <c r="Z1803" s="325">
        <v>0.0</v>
      </c>
      <c r="AA1803" s="325">
        <v>239.0</v>
      </c>
      <c r="AB1803" s="325">
        <v>15.0</v>
      </c>
    </row>
    <row r="1804" ht="15.75" customHeight="1">
      <c r="A1804" s="325">
        <v>1802.0</v>
      </c>
      <c r="B1804" s="325" t="s">
        <v>4564</v>
      </c>
      <c r="C1804" s="325" t="s">
        <v>3722</v>
      </c>
      <c r="D1804" s="325" t="s">
        <v>5184</v>
      </c>
      <c r="E1804" s="325">
        <v>156.0</v>
      </c>
      <c r="F1804" s="325">
        <v>652.0</v>
      </c>
      <c r="G1804" s="325">
        <v>20.7</v>
      </c>
      <c r="H1804" s="325">
        <v>8.3</v>
      </c>
      <c r="I1804" s="325"/>
      <c r="J1804" s="325"/>
      <c r="K1804" s="325">
        <v>1.7</v>
      </c>
      <c r="L1804" s="325">
        <v>27.6</v>
      </c>
      <c r="M1804" s="325">
        <v>22.6</v>
      </c>
      <c r="N1804" s="325">
        <v>5.0</v>
      </c>
      <c r="O1804" s="325">
        <v>1.2</v>
      </c>
      <c r="P1804" s="325">
        <v>34.0</v>
      </c>
      <c r="Q1804" s="325">
        <v>121.0</v>
      </c>
      <c r="R1804" s="325">
        <v>1.36</v>
      </c>
      <c r="S1804" s="325">
        <v>2.03</v>
      </c>
      <c r="T1804" s="325"/>
      <c r="U1804" s="325">
        <v>15.0</v>
      </c>
      <c r="V1804" s="325">
        <v>0.07</v>
      </c>
      <c r="W1804" s="325">
        <v>0.05</v>
      </c>
      <c r="X1804" s="325">
        <v>1.54</v>
      </c>
      <c r="Y1804" s="325">
        <v>2.26</v>
      </c>
      <c r="Z1804" s="325">
        <v>0.0</v>
      </c>
      <c r="AA1804" s="325">
        <v>240.0</v>
      </c>
      <c r="AB1804" s="325">
        <v>13.0</v>
      </c>
    </row>
    <row r="1805" ht="15.75" customHeight="1">
      <c r="A1805" s="325">
        <v>1803.0</v>
      </c>
      <c r="B1805" s="325" t="s">
        <v>4817</v>
      </c>
      <c r="C1805" s="325" t="s">
        <v>3722</v>
      </c>
      <c r="D1805" s="325" t="s">
        <v>5184</v>
      </c>
      <c r="E1805" s="325">
        <v>142.0</v>
      </c>
      <c r="F1805" s="325">
        <v>595.0</v>
      </c>
      <c r="G1805" s="325">
        <v>21.7</v>
      </c>
      <c r="H1805" s="325">
        <v>6.2</v>
      </c>
      <c r="I1805" s="325"/>
      <c r="J1805" s="325"/>
      <c r="K1805" s="325">
        <v>2.0</v>
      </c>
      <c r="L1805" s="325">
        <v>24.8</v>
      </c>
      <c r="M1805" s="325">
        <v>21.9</v>
      </c>
      <c r="N1805" s="325">
        <v>2.8</v>
      </c>
      <c r="O1805" s="325">
        <v>0.8</v>
      </c>
      <c r="P1805" s="325">
        <v>23.0</v>
      </c>
      <c r="Q1805" s="325">
        <v>88.0</v>
      </c>
      <c r="R1805" s="325">
        <v>1.05</v>
      </c>
      <c r="S1805" s="325">
        <v>1.46</v>
      </c>
      <c r="T1805" s="325"/>
      <c r="U1805" s="325">
        <v>15.0</v>
      </c>
      <c r="V1805" s="325">
        <v>0.05</v>
      </c>
      <c r="W1805" s="325">
        <v>0.04</v>
      </c>
      <c r="X1805" s="325">
        <v>1.3</v>
      </c>
      <c r="Y1805" s="325">
        <v>2.01</v>
      </c>
      <c r="Z1805" s="325">
        <v>0.0</v>
      </c>
      <c r="AA1805" s="325">
        <v>256.0</v>
      </c>
      <c r="AB1805" s="325">
        <v>7.0</v>
      </c>
    </row>
    <row r="1806" ht="15.75" customHeight="1">
      <c r="A1806" s="325">
        <v>1804.0</v>
      </c>
      <c r="B1806" s="325" t="s">
        <v>4278</v>
      </c>
      <c r="C1806" s="325" t="s">
        <v>4277</v>
      </c>
      <c r="D1806" s="325" t="s">
        <v>5184</v>
      </c>
      <c r="E1806" s="325">
        <v>108.0</v>
      </c>
      <c r="F1806" s="325">
        <v>454.0</v>
      </c>
      <c r="G1806" s="325">
        <v>24.7</v>
      </c>
      <c r="H1806" s="325">
        <v>6.4</v>
      </c>
      <c r="I1806" s="325"/>
      <c r="J1806" s="325"/>
      <c r="K1806" s="325">
        <v>1.1</v>
      </c>
      <c r="L1806" s="325">
        <v>18.1</v>
      </c>
      <c r="M1806" s="325">
        <v>14.8</v>
      </c>
      <c r="N1806" s="325">
        <v>2.7</v>
      </c>
      <c r="O1806" s="325">
        <v>0.8</v>
      </c>
      <c r="P1806" s="325">
        <v>21.0</v>
      </c>
      <c r="Q1806" s="325">
        <v>87.0</v>
      </c>
      <c r="R1806" s="325">
        <v>1.15</v>
      </c>
      <c r="S1806" s="325">
        <v>1.45</v>
      </c>
      <c r="T1806" s="325"/>
      <c r="U1806" s="325">
        <v>5.0</v>
      </c>
      <c r="V1806" s="325">
        <v>0.04</v>
      </c>
      <c r="W1806" s="325">
        <v>0.04</v>
      </c>
      <c r="X1806" s="325">
        <v>1.45</v>
      </c>
      <c r="Y1806" s="325">
        <v>1.93</v>
      </c>
      <c r="Z1806" s="325">
        <v>0.0</v>
      </c>
      <c r="AA1806" s="325">
        <v>165.0</v>
      </c>
      <c r="AB1806" s="325">
        <v>8.0</v>
      </c>
    </row>
    <row r="1807" ht="15.75" customHeight="1">
      <c r="A1807" s="325">
        <v>1805.0</v>
      </c>
      <c r="B1807" s="325" t="s">
        <v>4565</v>
      </c>
      <c r="C1807" s="325" t="s">
        <v>4277</v>
      </c>
      <c r="D1807" s="325" t="s">
        <v>5184</v>
      </c>
      <c r="E1807" s="325">
        <v>145.0</v>
      </c>
      <c r="F1807" s="325">
        <v>608.0</v>
      </c>
      <c r="G1807" s="325">
        <v>25.2</v>
      </c>
      <c r="H1807" s="325">
        <v>4.8</v>
      </c>
      <c r="I1807" s="325"/>
      <c r="J1807" s="325"/>
      <c r="K1807" s="325">
        <v>4.6</v>
      </c>
      <c r="L1807" s="325">
        <v>21.5</v>
      </c>
      <c r="M1807" s="325">
        <v>20.9</v>
      </c>
      <c r="N1807" s="325">
        <v>0.6</v>
      </c>
      <c r="O1807" s="325">
        <v>0.4</v>
      </c>
      <c r="P1807" s="325">
        <v>11.0</v>
      </c>
      <c r="Q1807" s="325">
        <v>41.0</v>
      </c>
      <c r="R1807" s="325">
        <v>0.42</v>
      </c>
      <c r="S1807" s="325">
        <v>0.64</v>
      </c>
      <c r="T1807" s="325"/>
      <c r="U1807" s="325">
        <v>94.0</v>
      </c>
      <c r="V1807" s="325">
        <v>0.04</v>
      </c>
      <c r="W1807" s="325">
        <v>0.03</v>
      </c>
      <c r="X1807" s="325">
        <v>0.63</v>
      </c>
      <c r="Y1807" s="325">
        <v>3.86</v>
      </c>
      <c r="Z1807" s="325">
        <v>0.0</v>
      </c>
      <c r="AA1807" s="325">
        <v>504.0</v>
      </c>
      <c r="AB1807" s="325">
        <v>10.0</v>
      </c>
    </row>
    <row r="1808" ht="15.75" customHeight="1">
      <c r="A1808" s="325">
        <v>1806.0</v>
      </c>
      <c r="B1808" s="325" t="s">
        <v>4818</v>
      </c>
      <c r="C1808" s="325" t="s">
        <v>4277</v>
      </c>
      <c r="D1808" s="325" t="s">
        <v>5184</v>
      </c>
      <c r="E1808" s="325">
        <v>125.0</v>
      </c>
      <c r="F1808" s="325">
        <v>524.0</v>
      </c>
      <c r="G1808" s="325">
        <v>34.2</v>
      </c>
      <c r="H1808" s="325">
        <v>5.7</v>
      </c>
      <c r="I1808" s="325"/>
      <c r="J1808" s="325"/>
      <c r="K1808" s="325">
        <v>2.2</v>
      </c>
      <c r="L1808" s="325">
        <v>20.7</v>
      </c>
      <c r="M1808" s="325">
        <v>18.1</v>
      </c>
      <c r="N1808" s="325">
        <v>2.6</v>
      </c>
      <c r="O1808" s="325">
        <v>0.7</v>
      </c>
      <c r="P1808" s="325">
        <v>26.0</v>
      </c>
      <c r="Q1808" s="325">
        <v>84.0</v>
      </c>
      <c r="R1808" s="325">
        <v>0.98</v>
      </c>
      <c r="S1808" s="325">
        <v>1.38</v>
      </c>
      <c r="T1808" s="325"/>
      <c r="U1808" s="325">
        <v>36.0</v>
      </c>
      <c r="V1808" s="325">
        <v>0.05</v>
      </c>
      <c r="W1808" s="325">
        <v>0.04</v>
      </c>
      <c r="X1808" s="325">
        <v>1.26</v>
      </c>
      <c r="Y1808" s="325">
        <v>3.62</v>
      </c>
      <c r="Z1808" s="325">
        <v>0.0</v>
      </c>
      <c r="AA1808" s="325">
        <v>209.0</v>
      </c>
      <c r="AB1808" s="325">
        <v>13.0</v>
      </c>
    </row>
    <row r="1809" ht="15.75" customHeight="1">
      <c r="A1809" s="325">
        <v>1807.0</v>
      </c>
      <c r="B1809" s="325" t="s">
        <v>3725</v>
      </c>
      <c r="C1809" s="325" t="s">
        <v>3724</v>
      </c>
      <c r="D1809" s="325" t="s">
        <v>5184</v>
      </c>
      <c r="E1809" s="325">
        <v>130.0</v>
      </c>
      <c r="F1809" s="325">
        <v>545.0</v>
      </c>
      <c r="G1809" s="325">
        <v>26.6</v>
      </c>
      <c r="H1809" s="325">
        <v>7.3</v>
      </c>
      <c r="I1809" s="325"/>
      <c r="J1809" s="325"/>
      <c r="K1809" s="325">
        <v>0.8</v>
      </c>
      <c r="L1809" s="325">
        <v>23.2</v>
      </c>
      <c r="M1809" s="325">
        <v>19.7</v>
      </c>
      <c r="N1809" s="325">
        <v>3.5</v>
      </c>
      <c r="O1809" s="325">
        <v>0.9</v>
      </c>
      <c r="P1809" s="325">
        <v>26.0</v>
      </c>
      <c r="Q1809" s="325">
        <v>102.0</v>
      </c>
      <c r="R1809" s="325">
        <v>1.23</v>
      </c>
      <c r="S1809" s="325">
        <v>1.69</v>
      </c>
      <c r="T1809" s="325"/>
      <c r="U1809" s="325">
        <v>1.0</v>
      </c>
      <c r="V1809" s="325">
        <v>0.05</v>
      </c>
      <c r="W1809" s="325">
        <v>0.04</v>
      </c>
      <c r="X1809" s="325">
        <v>1.53</v>
      </c>
      <c r="Y1809" s="325">
        <v>2.67</v>
      </c>
      <c r="Z1809" s="325">
        <v>0.0</v>
      </c>
      <c r="AA1809" s="325">
        <v>306.0</v>
      </c>
      <c r="AB1809" s="325">
        <v>4.0</v>
      </c>
    </row>
    <row r="1810" ht="15.75" customHeight="1">
      <c r="A1810" s="325">
        <v>1808.0</v>
      </c>
      <c r="B1810" s="325" t="s">
        <v>4279</v>
      </c>
      <c r="C1810" s="325" t="s">
        <v>3724</v>
      </c>
      <c r="D1810" s="325" t="s">
        <v>5184</v>
      </c>
      <c r="E1810" s="325">
        <v>117.0</v>
      </c>
      <c r="F1810" s="325">
        <v>488.0</v>
      </c>
      <c r="G1810" s="325">
        <v>31.1</v>
      </c>
      <c r="H1810" s="325">
        <v>5.7</v>
      </c>
      <c r="I1810" s="325"/>
      <c r="J1810" s="325"/>
      <c r="K1810" s="325">
        <v>1.8</v>
      </c>
      <c r="L1810" s="325">
        <v>19.4</v>
      </c>
      <c r="M1810" s="325">
        <v>16.8</v>
      </c>
      <c r="N1810" s="325">
        <v>2.5</v>
      </c>
      <c r="O1810" s="325">
        <v>0.8</v>
      </c>
      <c r="P1810" s="325">
        <v>23.0</v>
      </c>
      <c r="Q1810" s="325">
        <v>81.0</v>
      </c>
      <c r="R1810" s="325">
        <v>0.97</v>
      </c>
      <c r="S1810" s="325">
        <v>1.41</v>
      </c>
      <c r="T1810" s="325"/>
      <c r="U1810" s="325">
        <v>21.0</v>
      </c>
      <c r="V1810" s="325">
        <v>0.04</v>
      </c>
      <c r="W1810" s="325">
        <v>0.04</v>
      </c>
      <c r="X1810" s="325">
        <v>1.26</v>
      </c>
      <c r="Y1810" s="325">
        <v>3.12</v>
      </c>
      <c r="Z1810" s="325">
        <v>0.0</v>
      </c>
      <c r="AA1810" s="325">
        <v>362.0</v>
      </c>
      <c r="AB1810" s="325">
        <v>17.0</v>
      </c>
    </row>
    <row r="1811" ht="15.75" customHeight="1">
      <c r="A1811" s="325">
        <v>1809.0</v>
      </c>
      <c r="B1811" s="325" t="s">
        <v>4566</v>
      </c>
      <c r="C1811" s="325" t="s">
        <v>3724</v>
      </c>
      <c r="D1811" s="325" t="s">
        <v>5184</v>
      </c>
      <c r="E1811" s="325">
        <v>120.0</v>
      </c>
      <c r="F1811" s="325">
        <v>501.0</v>
      </c>
      <c r="G1811" s="325">
        <v>29.5</v>
      </c>
      <c r="H1811" s="325">
        <v>6.8</v>
      </c>
      <c r="I1811" s="325"/>
      <c r="J1811" s="325"/>
      <c r="K1811" s="325">
        <v>1.5</v>
      </c>
      <c r="L1811" s="325">
        <v>20.9</v>
      </c>
      <c r="M1811" s="325">
        <v>18.0</v>
      </c>
      <c r="N1811" s="325">
        <v>2.9</v>
      </c>
      <c r="O1811" s="325">
        <v>0.9</v>
      </c>
      <c r="P1811" s="325">
        <v>23.0</v>
      </c>
      <c r="Q1811" s="325">
        <v>94.0</v>
      </c>
      <c r="R1811" s="325">
        <v>1.18</v>
      </c>
      <c r="S1811" s="325">
        <v>1.54</v>
      </c>
      <c r="T1811" s="325"/>
      <c r="U1811" s="325">
        <v>16.0</v>
      </c>
      <c r="V1811" s="325">
        <v>0.06</v>
      </c>
      <c r="W1811" s="325">
        <v>0.06</v>
      </c>
      <c r="X1811" s="325">
        <v>1.48</v>
      </c>
      <c r="Y1811" s="325">
        <v>2.82</v>
      </c>
      <c r="Z1811" s="325">
        <v>0.0</v>
      </c>
      <c r="AA1811" s="325">
        <v>358.0</v>
      </c>
      <c r="AB1811" s="325">
        <v>8.0</v>
      </c>
    </row>
    <row r="1812" ht="15.75" customHeight="1">
      <c r="A1812" s="325">
        <v>1810.0</v>
      </c>
      <c r="B1812" s="325" t="s">
        <v>4819</v>
      </c>
      <c r="C1812" s="325" t="s">
        <v>3724</v>
      </c>
      <c r="D1812" s="325" t="s">
        <v>5184</v>
      </c>
      <c r="E1812" s="325">
        <v>121.0</v>
      </c>
      <c r="F1812" s="325">
        <v>506.0</v>
      </c>
      <c r="G1812" s="325">
        <v>31.8</v>
      </c>
      <c r="H1812" s="325">
        <v>5.7</v>
      </c>
      <c r="I1812" s="325"/>
      <c r="J1812" s="325"/>
      <c r="K1812" s="325">
        <v>1.1</v>
      </c>
      <c r="L1812" s="325">
        <v>22.5</v>
      </c>
      <c r="M1812" s="325">
        <v>19.9</v>
      </c>
      <c r="N1812" s="325">
        <v>2.6</v>
      </c>
      <c r="O1812" s="325">
        <v>1.0</v>
      </c>
      <c r="P1812" s="325">
        <v>23.0</v>
      </c>
      <c r="Q1812" s="325">
        <v>82.0</v>
      </c>
      <c r="R1812" s="325">
        <v>1.05</v>
      </c>
      <c r="S1812" s="325">
        <v>1.3</v>
      </c>
      <c r="T1812" s="325"/>
      <c r="U1812" s="325">
        <v>7.0</v>
      </c>
      <c r="V1812" s="325">
        <v>0.05</v>
      </c>
      <c r="W1812" s="325">
        <v>0.08</v>
      </c>
      <c r="X1812" s="325">
        <v>1.36</v>
      </c>
      <c r="Y1812" s="325">
        <v>4.45</v>
      </c>
      <c r="Z1812" s="325">
        <v>0.0</v>
      </c>
      <c r="AA1812" s="325">
        <v>139.0</v>
      </c>
      <c r="AB1812" s="325">
        <v>11.0</v>
      </c>
    </row>
    <row r="1813" ht="15.75" customHeight="1">
      <c r="A1813" s="325">
        <v>1811.0</v>
      </c>
      <c r="B1813" s="325" t="s">
        <v>4568</v>
      </c>
      <c r="C1813" s="325" t="s">
        <v>4567</v>
      </c>
      <c r="D1813" s="325" t="s">
        <v>5184</v>
      </c>
      <c r="E1813" s="325">
        <v>125.0</v>
      </c>
      <c r="F1813" s="325">
        <v>525.0</v>
      </c>
      <c r="G1813" s="325">
        <v>25.5</v>
      </c>
      <c r="H1813" s="325">
        <v>7.7</v>
      </c>
      <c r="I1813" s="325"/>
      <c r="J1813" s="325"/>
      <c r="K1813" s="325">
        <v>1.7</v>
      </c>
      <c r="L1813" s="325">
        <v>19.6</v>
      </c>
      <c r="M1813" s="325">
        <v>16.0</v>
      </c>
      <c r="N1813" s="325">
        <v>2.1</v>
      </c>
      <c r="O1813" s="325">
        <v>1.0</v>
      </c>
      <c r="P1813" s="325">
        <v>26.0</v>
      </c>
      <c r="Q1813" s="325">
        <v>91.0</v>
      </c>
      <c r="R1813" s="325">
        <v>1.39</v>
      </c>
      <c r="S1813" s="325">
        <v>1.46</v>
      </c>
      <c r="T1813" s="325"/>
      <c r="U1813" s="325">
        <v>1.0</v>
      </c>
      <c r="V1813" s="325">
        <v>0.05</v>
      </c>
      <c r="W1813" s="325">
        <v>0.04</v>
      </c>
      <c r="X1813" s="325">
        <v>1.76</v>
      </c>
      <c r="Y1813" s="325">
        <v>1.25</v>
      </c>
      <c r="Z1813" s="325">
        <v>0.0</v>
      </c>
      <c r="AA1813" s="325">
        <v>270.0</v>
      </c>
      <c r="AB1813" s="325">
        <v>4.0</v>
      </c>
    </row>
    <row r="1814" ht="15.75" customHeight="1">
      <c r="A1814" s="325">
        <v>1812.0</v>
      </c>
      <c r="B1814" s="325" t="s">
        <v>4281</v>
      </c>
      <c r="C1814" s="325" t="s">
        <v>4280</v>
      </c>
      <c r="D1814" s="325" t="s">
        <v>5184</v>
      </c>
      <c r="E1814" s="325">
        <v>113.0</v>
      </c>
      <c r="F1814" s="325">
        <v>474.0</v>
      </c>
      <c r="G1814" s="325">
        <v>22.3</v>
      </c>
      <c r="H1814" s="325">
        <v>5.7</v>
      </c>
      <c r="I1814" s="325"/>
      <c r="J1814" s="325"/>
      <c r="K1814" s="325">
        <v>1.2</v>
      </c>
      <c r="L1814" s="325">
        <v>20.0</v>
      </c>
      <c r="M1814" s="325">
        <v>13.8</v>
      </c>
      <c r="N1814" s="325">
        <v>0.4</v>
      </c>
      <c r="O1814" s="325">
        <v>0.8</v>
      </c>
      <c r="P1814" s="325">
        <v>26.0</v>
      </c>
      <c r="Q1814" s="325">
        <v>48.0</v>
      </c>
      <c r="R1814" s="325">
        <v>1.13</v>
      </c>
      <c r="S1814" s="325">
        <v>1.24</v>
      </c>
      <c r="T1814" s="325"/>
      <c r="U1814" s="325">
        <v>12.0</v>
      </c>
      <c r="V1814" s="325">
        <v>0.03</v>
      </c>
      <c r="W1814" s="325">
        <v>0.03</v>
      </c>
      <c r="X1814" s="325">
        <v>1.08</v>
      </c>
      <c r="Y1814" s="325">
        <v>1.73</v>
      </c>
      <c r="Z1814" s="325">
        <v>0.0</v>
      </c>
      <c r="AA1814" s="325">
        <v>278.0</v>
      </c>
      <c r="AB1814" s="325">
        <v>31.0</v>
      </c>
    </row>
    <row r="1815" ht="15.75" customHeight="1">
      <c r="A1815" s="325">
        <v>1813.0</v>
      </c>
      <c r="B1815" s="325" t="s">
        <v>4570</v>
      </c>
      <c r="C1815" s="325" t="s">
        <v>4569</v>
      </c>
      <c r="D1815" s="325" t="s">
        <v>5184</v>
      </c>
      <c r="E1815" s="325">
        <v>222.0</v>
      </c>
      <c r="F1815" s="325">
        <v>929.0</v>
      </c>
      <c r="G1815" s="325">
        <v>47.5</v>
      </c>
      <c r="H1815" s="325">
        <v>12.7</v>
      </c>
      <c r="I1815" s="325"/>
      <c r="J1815" s="325"/>
      <c r="K1815" s="325">
        <v>11.1</v>
      </c>
      <c r="L1815" s="325">
        <v>17.7</v>
      </c>
      <c r="M1815" s="325">
        <v>16.4</v>
      </c>
      <c r="N1815" s="325">
        <v>0.9</v>
      </c>
      <c r="O1815" s="325">
        <v>11.2</v>
      </c>
      <c r="P1815" s="325">
        <v>40.0</v>
      </c>
      <c r="Q1815" s="325">
        <v>129.0</v>
      </c>
      <c r="R1815" s="325">
        <v>0.75</v>
      </c>
      <c r="S1815" s="325">
        <v>3.47</v>
      </c>
      <c r="T1815" s="325"/>
      <c r="U1815" s="325">
        <v>26.0</v>
      </c>
      <c r="V1815" s="325">
        <v>0.08</v>
      </c>
      <c r="W1815" s="325">
        <v>0.11</v>
      </c>
      <c r="X1815" s="325">
        <v>3.92</v>
      </c>
      <c r="Y1815" s="325">
        <v>4.02</v>
      </c>
      <c r="Z1815" s="325">
        <v>0.0</v>
      </c>
      <c r="AA1815" s="325">
        <v>36.0</v>
      </c>
      <c r="AB1815" s="325">
        <v>0.0</v>
      </c>
    </row>
    <row r="1816" ht="15.75" customHeight="1">
      <c r="A1816" s="325">
        <v>1814.0</v>
      </c>
      <c r="B1816" s="325" t="s">
        <v>4283</v>
      </c>
      <c r="C1816" s="325" t="s">
        <v>4282</v>
      </c>
      <c r="D1816" s="325" t="s">
        <v>5184</v>
      </c>
      <c r="E1816" s="325">
        <v>176.0</v>
      </c>
      <c r="F1816" s="325">
        <v>735.0</v>
      </c>
      <c r="G1816" s="325">
        <v>57.5</v>
      </c>
      <c r="H1816" s="325">
        <v>13.9</v>
      </c>
      <c r="I1816" s="325"/>
      <c r="J1816" s="325"/>
      <c r="K1816" s="325">
        <v>4.3</v>
      </c>
      <c r="L1816" s="325">
        <v>21.1</v>
      </c>
      <c r="M1816" s="325">
        <v>19.9</v>
      </c>
      <c r="N1816" s="325">
        <v>1.3</v>
      </c>
      <c r="O1816" s="325">
        <v>1.1</v>
      </c>
      <c r="P1816" s="325">
        <v>114.0</v>
      </c>
      <c r="Q1816" s="325">
        <v>164.0</v>
      </c>
      <c r="R1816" s="325">
        <v>2.38</v>
      </c>
      <c r="S1816" s="325">
        <v>3.71</v>
      </c>
      <c r="T1816" s="325"/>
      <c r="U1816" s="325">
        <v>47.0</v>
      </c>
      <c r="V1816" s="325">
        <v>0.06</v>
      </c>
      <c r="W1816" s="325">
        <v>0.13</v>
      </c>
      <c r="X1816" s="325">
        <v>3.33</v>
      </c>
      <c r="Y1816" s="325">
        <v>2.02</v>
      </c>
      <c r="Z1816" s="325">
        <v>0.0</v>
      </c>
      <c r="AA1816" s="325">
        <v>722.0</v>
      </c>
      <c r="AB1816" s="325">
        <v>0.0</v>
      </c>
    </row>
    <row r="1817" ht="15.75" customHeight="1">
      <c r="A1817" s="325">
        <v>1815.0</v>
      </c>
      <c r="B1817" s="325" t="s">
        <v>3727</v>
      </c>
      <c r="C1817" s="325" t="s">
        <v>3726</v>
      </c>
      <c r="D1817" s="325" t="s">
        <v>5184</v>
      </c>
      <c r="E1817" s="325">
        <v>108.0</v>
      </c>
      <c r="F1817" s="325">
        <v>453.0</v>
      </c>
      <c r="G1817" s="325">
        <v>18.4</v>
      </c>
      <c r="H1817" s="325">
        <v>5.6</v>
      </c>
      <c r="I1817" s="325"/>
      <c r="J1817" s="325"/>
      <c r="K1817" s="325">
        <v>0.5</v>
      </c>
      <c r="L1817" s="325">
        <v>20.0</v>
      </c>
      <c r="M1817" s="325">
        <v>18.4</v>
      </c>
      <c r="N1817" s="325">
        <v>1.6</v>
      </c>
      <c r="O1817" s="325">
        <v>0.6</v>
      </c>
      <c r="P1817" s="325">
        <v>17.0</v>
      </c>
      <c r="Q1817" s="325">
        <v>79.0</v>
      </c>
      <c r="R1817" s="325">
        <v>1.12</v>
      </c>
      <c r="S1817" s="325">
        <v>1.46</v>
      </c>
      <c r="T1817" s="325"/>
      <c r="U1817" s="325">
        <v>32.0</v>
      </c>
      <c r="V1817" s="325">
        <v>0.06</v>
      </c>
      <c r="W1817" s="325">
        <v>0.07</v>
      </c>
      <c r="X1817" s="325">
        <v>1.38</v>
      </c>
      <c r="Y1817" s="325">
        <v>1.2</v>
      </c>
      <c r="Z1817" s="325">
        <v>0.0</v>
      </c>
      <c r="AA1817" s="325">
        <v>73.0</v>
      </c>
      <c r="AB1817" s="325">
        <v>3.0</v>
      </c>
    </row>
    <row r="1818" ht="15.75" customHeight="1">
      <c r="A1818" s="325">
        <v>1816.0</v>
      </c>
      <c r="B1818" s="325" t="s">
        <v>3885</v>
      </c>
      <c r="C1818" s="325" t="s">
        <v>3884</v>
      </c>
      <c r="D1818" s="325" t="s">
        <v>5184</v>
      </c>
      <c r="E1818" s="325">
        <v>153.0</v>
      </c>
      <c r="F1818" s="325">
        <v>640.0</v>
      </c>
      <c r="G1818" s="325">
        <v>19.7</v>
      </c>
      <c r="H1818" s="325">
        <v>5.2</v>
      </c>
      <c r="I1818" s="325"/>
      <c r="J1818" s="325"/>
      <c r="K1818" s="325">
        <v>1.3</v>
      </c>
      <c r="L1818" s="325">
        <v>29.0</v>
      </c>
      <c r="M1818" s="325">
        <v>28.9</v>
      </c>
      <c r="N1818" s="325">
        <v>0.1</v>
      </c>
      <c r="O1818" s="325">
        <v>0.4</v>
      </c>
      <c r="P1818" s="325">
        <v>11.0</v>
      </c>
      <c r="Q1818" s="325">
        <v>73.0</v>
      </c>
      <c r="R1818" s="325">
        <v>0.62</v>
      </c>
      <c r="S1818" s="325">
        <v>0.58</v>
      </c>
      <c r="T1818" s="325"/>
      <c r="U1818" s="325">
        <v>4.0</v>
      </c>
      <c r="V1818" s="325">
        <v>0.05</v>
      </c>
      <c r="W1818" s="325">
        <v>0.03</v>
      </c>
      <c r="X1818" s="325">
        <v>1.18</v>
      </c>
      <c r="Y1818" s="325">
        <v>2.88</v>
      </c>
      <c r="Z1818" s="325">
        <v>0.0</v>
      </c>
      <c r="AA1818" s="325">
        <v>388.0</v>
      </c>
      <c r="AB1818" s="325">
        <v>0.0</v>
      </c>
    </row>
    <row r="1819" ht="15.75" customHeight="1">
      <c r="A1819" s="325">
        <v>1817.0</v>
      </c>
      <c r="B1819" s="325" t="s">
        <v>4284</v>
      </c>
      <c r="C1819" s="325" t="s">
        <v>3884</v>
      </c>
      <c r="D1819" s="325" t="s">
        <v>5184</v>
      </c>
      <c r="E1819" s="325">
        <v>131.0</v>
      </c>
      <c r="F1819" s="325">
        <v>548.0</v>
      </c>
      <c r="G1819" s="325">
        <v>44.5</v>
      </c>
      <c r="H1819" s="325">
        <v>4.5</v>
      </c>
      <c r="I1819" s="325"/>
      <c r="J1819" s="325"/>
      <c r="K1819" s="325">
        <v>2.3</v>
      </c>
      <c r="L1819" s="325">
        <v>23.1</v>
      </c>
      <c r="M1819" s="325">
        <v>22.4</v>
      </c>
      <c r="N1819" s="325">
        <v>0.8</v>
      </c>
      <c r="O1819" s="325">
        <v>0.9</v>
      </c>
      <c r="P1819" s="325">
        <v>17.0</v>
      </c>
      <c r="Q1819" s="325">
        <v>79.0</v>
      </c>
      <c r="R1819" s="325">
        <v>0.4</v>
      </c>
      <c r="S1819" s="325">
        <v>0.75</v>
      </c>
      <c r="T1819" s="325"/>
      <c r="U1819" s="325">
        <v>6.0</v>
      </c>
      <c r="V1819" s="325">
        <v>0.04</v>
      </c>
      <c r="W1819" s="325">
        <v>0.07</v>
      </c>
      <c r="X1819" s="325">
        <v>1.26</v>
      </c>
      <c r="Y1819" s="325">
        <v>9.49</v>
      </c>
      <c r="Z1819" s="325">
        <v>0.0</v>
      </c>
      <c r="AA1819" s="325">
        <v>196.0</v>
      </c>
      <c r="AB1819" s="325">
        <v>4.0</v>
      </c>
    </row>
    <row r="1820" ht="15.75" customHeight="1">
      <c r="A1820" s="325">
        <v>1818.0</v>
      </c>
      <c r="B1820" s="325" t="s">
        <v>4571</v>
      </c>
      <c r="C1820" s="325" t="s">
        <v>3884</v>
      </c>
      <c r="D1820" s="325" t="s">
        <v>5184</v>
      </c>
      <c r="E1820" s="325">
        <v>95.0</v>
      </c>
      <c r="F1820" s="325">
        <v>398.0</v>
      </c>
      <c r="G1820" s="325">
        <v>52.6</v>
      </c>
      <c r="H1820" s="325">
        <v>5.2</v>
      </c>
      <c r="I1820" s="325"/>
      <c r="J1820" s="325"/>
      <c r="K1820" s="325">
        <v>1.1</v>
      </c>
      <c r="L1820" s="325">
        <v>15.9</v>
      </c>
      <c r="M1820" s="325">
        <v>15.3</v>
      </c>
      <c r="N1820" s="325">
        <v>0.7</v>
      </c>
      <c r="O1820" s="325">
        <v>0.9</v>
      </c>
      <c r="P1820" s="325">
        <v>17.0</v>
      </c>
      <c r="Q1820" s="325">
        <v>67.0</v>
      </c>
      <c r="R1820" s="325">
        <v>0.35</v>
      </c>
      <c r="S1820" s="325">
        <v>0.67</v>
      </c>
      <c r="T1820" s="325"/>
      <c r="U1820" s="325">
        <v>10.0</v>
      </c>
      <c r="V1820" s="325">
        <v>0.04</v>
      </c>
      <c r="W1820" s="325">
        <v>0.06</v>
      </c>
      <c r="X1820" s="325">
        <v>0.95</v>
      </c>
      <c r="Y1820" s="325">
        <v>11.56</v>
      </c>
      <c r="Z1820" s="325">
        <v>0.0</v>
      </c>
      <c r="AA1820" s="325">
        <v>254.0</v>
      </c>
      <c r="AB1820" s="325">
        <v>3.0</v>
      </c>
    </row>
    <row r="1821" ht="15.75" customHeight="1">
      <c r="A1821" s="325">
        <v>1819.0</v>
      </c>
      <c r="B1821" s="325" t="s">
        <v>4820</v>
      </c>
      <c r="C1821" s="325" t="s">
        <v>3884</v>
      </c>
      <c r="D1821" s="325" t="s">
        <v>5184</v>
      </c>
      <c r="E1821" s="325">
        <v>127.0</v>
      </c>
      <c r="F1821" s="325">
        <v>532.0</v>
      </c>
      <c r="G1821" s="325">
        <v>45.5</v>
      </c>
      <c r="H1821" s="325">
        <v>6.2</v>
      </c>
      <c r="I1821" s="325"/>
      <c r="J1821" s="325"/>
      <c r="K1821" s="325">
        <v>0.7</v>
      </c>
      <c r="L1821" s="325">
        <v>23.8</v>
      </c>
      <c r="M1821" s="325">
        <v>23.2</v>
      </c>
      <c r="N1821" s="325">
        <v>0.6</v>
      </c>
      <c r="O1821" s="325">
        <v>0.6</v>
      </c>
      <c r="P1821" s="325">
        <v>12.0</v>
      </c>
      <c r="Q1821" s="325">
        <v>87.0</v>
      </c>
      <c r="R1821" s="325">
        <v>0.49</v>
      </c>
      <c r="S1821" s="325">
        <v>0.96</v>
      </c>
      <c r="T1821" s="325"/>
      <c r="U1821" s="325">
        <v>7.0</v>
      </c>
      <c r="V1821" s="325">
        <v>0.05</v>
      </c>
      <c r="W1821" s="325">
        <v>0.09</v>
      </c>
      <c r="X1821" s="325">
        <v>1.66</v>
      </c>
      <c r="Y1821" s="325">
        <v>9.91</v>
      </c>
      <c r="Z1821" s="325">
        <v>0.0</v>
      </c>
      <c r="AA1821" s="325">
        <v>199.0</v>
      </c>
      <c r="AB1821" s="325">
        <v>4.0</v>
      </c>
    </row>
    <row r="1822" ht="15.75" customHeight="1">
      <c r="A1822" s="325">
        <v>1820.0</v>
      </c>
      <c r="B1822" s="325" t="s">
        <v>4573</v>
      </c>
      <c r="C1822" s="325" t="s">
        <v>4572</v>
      </c>
      <c r="D1822" s="325" t="s">
        <v>5184</v>
      </c>
      <c r="E1822" s="325">
        <v>161.0</v>
      </c>
      <c r="F1822" s="325">
        <v>672.0</v>
      </c>
      <c r="G1822" s="325">
        <v>17.6</v>
      </c>
      <c r="H1822" s="325">
        <v>8.0</v>
      </c>
      <c r="I1822" s="325"/>
      <c r="J1822" s="325"/>
      <c r="K1822" s="325">
        <v>1.7</v>
      </c>
      <c r="L1822" s="325">
        <v>28.3</v>
      </c>
      <c r="M1822" s="325">
        <v>23.6</v>
      </c>
      <c r="N1822" s="325">
        <v>4.6</v>
      </c>
      <c r="O1822" s="325">
        <v>0.7</v>
      </c>
      <c r="P1822" s="325">
        <v>20.0</v>
      </c>
      <c r="Q1822" s="325">
        <v>76.0</v>
      </c>
      <c r="R1822" s="325">
        <v>1.04</v>
      </c>
      <c r="S1822" s="325">
        <v>1.48</v>
      </c>
      <c r="T1822" s="325"/>
      <c r="U1822" s="325">
        <v>67.0</v>
      </c>
      <c r="V1822" s="325">
        <v>0.09</v>
      </c>
      <c r="W1822" s="325">
        <v>0.07</v>
      </c>
      <c r="X1822" s="325">
        <v>0.96</v>
      </c>
      <c r="Y1822" s="325">
        <v>3.9</v>
      </c>
      <c r="Z1822" s="325">
        <v>6.0</v>
      </c>
      <c r="AA1822" s="325">
        <v>117.0</v>
      </c>
      <c r="AB1822" s="325">
        <v>0.0</v>
      </c>
    </row>
    <row r="1823" ht="15.75" customHeight="1">
      <c r="A1823" s="325">
        <v>1821.0</v>
      </c>
      <c r="B1823" s="325" t="s">
        <v>4286</v>
      </c>
      <c r="C1823" s="325" t="s">
        <v>4285</v>
      </c>
      <c r="D1823" s="325" t="s">
        <v>5184</v>
      </c>
      <c r="E1823" s="325">
        <v>177.0</v>
      </c>
      <c r="F1823" s="325">
        <v>740.0</v>
      </c>
      <c r="G1823" s="325">
        <v>24.6</v>
      </c>
      <c r="H1823" s="325">
        <v>8.1</v>
      </c>
      <c r="I1823" s="325"/>
      <c r="J1823" s="325"/>
      <c r="K1823" s="325">
        <v>2.6</v>
      </c>
      <c r="L1823" s="325">
        <v>30.8</v>
      </c>
      <c r="M1823" s="325">
        <v>28.1</v>
      </c>
      <c r="N1823" s="325">
        <v>0.6</v>
      </c>
      <c r="O1823" s="325">
        <v>0.7</v>
      </c>
      <c r="P1823" s="325">
        <v>51.0</v>
      </c>
      <c r="Q1823" s="325">
        <v>86.0</v>
      </c>
      <c r="R1823" s="325">
        <v>1.02</v>
      </c>
      <c r="S1823" s="325">
        <v>2.69</v>
      </c>
      <c r="T1823" s="325"/>
      <c r="U1823" s="325">
        <v>18.0</v>
      </c>
      <c r="V1823" s="325">
        <v>0.06</v>
      </c>
      <c r="W1823" s="325">
        <v>0.06</v>
      </c>
      <c r="X1823" s="325">
        <v>0.96</v>
      </c>
      <c r="Y1823" s="325">
        <v>7.93</v>
      </c>
      <c r="Z1823" s="325">
        <v>0.0</v>
      </c>
      <c r="AA1823" s="325">
        <v>68.0</v>
      </c>
      <c r="AB1823" s="325">
        <v>0.0</v>
      </c>
    </row>
    <row r="1824" ht="15.75" customHeight="1">
      <c r="A1824" s="325">
        <v>1822.0</v>
      </c>
      <c r="B1824" s="325" t="s">
        <v>4288</v>
      </c>
      <c r="C1824" s="325" t="s">
        <v>4287</v>
      </c>
      <c r="D1824" s="325" t="s">
        <v>5184</v>
      </c>
      <c r="E1824" s="325">
        <v>213.0</v>
      </c>
      <c r="F1824" s="325">
        <v>892.0</v>
      </c>
      <c r="G1824" s="325">
        <v>54.7</v>
      </c>
      <c r="H1824" s="325">
        <v>5.4</v>
      </c>
      <c r="I1824" s="325"/>
      <c r="J1824" s="325"/>
      <c r="K1824" s="325">
        <v>10.2</v>
      </c>
      <c r="L1824" s="325">
        <v>27.9</v>
      </c>
      <c r="M1824" s="325">
        <v>26.3</v>
      </c>
      <c r="N1824" s="325">
        <v>1.6</v>
      </c>
      <c r="O1824" s="325">
        <v>0.8</v>
      </c>
      <c r="P1824" s="325">
        <v>9.0</v>
      </c>
      <c r="Q1824" s="325">
        <v>76.0</v>
      </c>
      <c r="R1824" s="325">
        <v>0.5</v>
      </c>
      <c r="S1824" s="325">
        <v>0.52</v>
      </c>
      <c r="T1824" s="325"/>
      <c r="U1824" s="325">
        <v>39.0</v>
      </c>
      <c r="V1824" s="325">
        <v>0.28</v>
      </c>
      <c r="W1824" s="325">
        <v>0.15</v>
      </c>
      <c r="X1824" s="325">
        <v>1.5</v>
      </c>
      <c r="Y1824" s="325">
        <v>7.31</v>
      </c>
      <c r="Z1824" s="325">
        <v>0.0</v>
      </c>
      <c r="AA1824" s="325">
        <v>415.0</v>
      </c>
      <c r="AB1824" s="325">
        <v>85.0</v>
      </c>
    </row>
    <row r="1825" ht="15.75" customHeight="1">
      <c r="A1825" s="325">
        <v>1823.0</v>
      </c>
      <c r="B1825" s="325" t="s">
        <v>3729</v>
      </c>
      <c r="C1825" s="325" t="s">
        <v>3728</v>
      </c>
      <c r="D1825" s="325" t="s">
        <v>5184</v>
      </c>
      <c r="E1825" s="325">
        <v>160.0</v>
      </c>
      <c r="F1825" s="325">
        <v>668.0</v>
      </c>
      <c r="G1825" s="325">
        <v>32.4</v>
      </c>
      <c r="H1825" s="325">
        <v>7.1</v>
      </c>
      <c r="I1825" s="325"/>
      <c r="J1825" s="325"/>
      <c r="K1825" s="325">
        <v>3.8</v>
      </c>
      <c r="L1825" s="325">
        <v>24.3</v>
      </c>
      <c r="M1825" s="325">
        <v>21.3</v>
      </c>
      <c r="N1825" s="325">
        <v>3.0</v>
      </c>
      <c r="O1825" s="325">
        <v>2.1</v>
      </c>
      <c r="P1825" s="325">
        <v>36.0</v>
      </c>
      <c r="Q1825" s="325">
        <v>99.0</v>
      </c>
      <c r="R1825" s="325">
        <v>1.17</v>
      </c>
      <c r="S1825" s="325">
        <v>1.74</v>
      </c>
      <c r="T1825" s="325"/>
      <c r="U1825" s="325">
        <v>4.0</v>
      </c>
      <c r="V1825" s="325">
        <v>0.06</v>
      </c>
      <c r="W1825" s="325">
        <v>0.05</v>
      </c>
      <c r="X1825" s="325">
        <v>1.51</v>
      </c>
      <c r="Y1825" s="325">
        <v>3.76</v>
      </c>
      <c r="Z1825" s="325">
        <v>0.0</v>
      </c>
      <c r="AA1825" s="325">
        <v>919.0</v>
      </c>
      <c r="AB1825" s="325">
        <v>0.0</v>
      </c>
    </row>
    <row r="1826" ht="15.75" customHeight="1">
      <c r="A1826" s="325">
        <v>1824.0</v>
      </c>
      <c r="B1826" s="325" t="s">
        <v>4575</v>
      </c>
      <c r="C1826" s="325" t="s">
        <v>4574</v>
      </c>
      <c r="D1826" s="325" t="s">
        <v>5184</v>
      </c>
      <c r="E1826" s="325">
        <v>113.0</v>
      </c>
      <c r="F1826" s="325">
        <v>471.0</v>
      </c>
      <c r="G1826" s="325">
        <v>17.0</v>
      </c>
      <c r="H1826" s="325">
        <v>5.7</v>
      </c>
      <c r="I1826" s="325"/>
      <c r="J1826" s="325"/>
      <c r="K1826" s="325">
        <v>2.3</v>
      </c>
      <c r="L1826" s="325">
        <v>16.8</v>
      </c>
      <c r="M1826" s="325">
        <v>15.8</v>
      </c>
      <c r="N1826" s="325">
        <v>1.0</v>
      </c>
      <c r="O1826" s="325">
        <v>0.4</v>
      </c>
      <c r="P1826" s="325">
        <v>7.0</v>
      </c>
      <c r="Q1826" s="325">
        <v>63.0</v>
      </c>
      <c r="R1826" s="325">
        <v>0.64</v>
      </c>
      <c r="S1826" s="325">
        <v>0.58</v>
      </c>
      <c r="T1826" s="325"/>
      <c r="U1826" s="325">
        <v>4.0</v>
      </c>
      <c r="V1826" s="325">
        <v>0.04</v>
      </c>
      <c r="W1826" s="325">
        <v>0.04</v>
      </c>
      <c r="X1826" s="325">
        <v>1.82</v>
      </c>
      <c r="Y1826" s="325">
        <v>0.8</v>
      </c>
      <c r="Z1826" s="325">
        <v>0.0</v>
      </c>
      <c r="AA1826" s="325">
        <v>313.0</v>
      </c>
      <c r="AB1826" s="325">
        <v>8.0</v>
      </c>
    </row>
    <row r="1827" ht="15.75" customHeight="1">
      <c r="A1827" s="325">
        <v>1825.0</v>
      </c>
      <c r="B1827" s="325" t="s">
        <v>4821</v>
      </c>
      <c r="C1827" s="325" t="s">
        <v>4574</v>
      </c>
      <c r="D1827" s="325" t="s">
        <v>5184</v>
      </c>
      <c r="E1827" s="325">
        <v>145.0</v>
      </c>
      <c r="F1827" s="325">
        <v>608.0</v>
      </c>
      <c r="G1827" s="325">
        <v>30.1</v>
      </c>
      <c r="H1827" s="325">
        <v>8.6</v>
      </c>
      <c r="I1827" s="325"/>
      <c r="J1827" s="325"/>
      <c r="K1827" s="325">
        <v>1.5</v>
      </c>
      <c r="L1827" s="325">
        <v>24.7</v>
      </c>
      <c r="M1827" s="325">
        <v>18.9</v>
      </c>
      <c r="N1827" s="325">
        <v>5.8</v>
      </c>
      <c r="O1827" s="325">
        <v>1.2</v>
      </c>
      <c r="P1827" s="325">
        <v>35.0</v>
      </c>
      <c r="Q1827" s="325">
        <v>126.0</v>
      </c>
      <c r="R1827" s="325">
        <v>1.02</v>
      </c>
      <c r="S1827" s="325">
        <v>1.86</v>
      </c>
      <c r="T1827" s="325"/>
      <c r="U1827" s="325">
        <v>20.0</v>
      </c>
      <c r="V1827" s="325">
        <v>0.08</v>
      </c>
      <c r="W1827" s="325">
        <v>0.05</v>
      </c>
      <c r="X1827" s="325">
        <v>1.79</v>
      </c>
      <c r="Y1827" s="325">
        <v>4.75</v>
      </c>
      <c r="Z1827" s="325">
        <v>0.0</v>
      </c>
      <c r="AA1827" s="325">
        <v>476.0</v>
      </c>
      <c r="AB1827" s="325">
        <v>1.0</v>
      </c>
    </row>
    <row r="1828" ht="15.75" customHeight="1">
      <c r="A1828" s="325">
        <v>1826.0</v>
      </c>
      <c r="B1828" s="325" t="s">
        <v>3731</v>
      </c>
      <c r="C1828" s="325" t="s">
        <v>3730</v>
      </c>
      <c r="D1828" s="325" t="s">
        <v>5184</v>
      </c>
      <c r="E1828" s="325">
        <v>130.0</v>
      </c>
      <c r="F1828" s="325">
        <v>543.0</v>
      </c>
      <c r="G1828" s="325">
        <v>20.0</v>
      </c>
      <c r="H1828" s="325">
        <v>7.7</v>
      </c>
      <c r="I1828" s="325"/>
      <c r="J1828" s="325"/>
      <c r="K1828" s="325">
        <v>2.9</v>
      </c>
      <c r="L1828" s="325">
        <v>18.5</v>
      </c>
      <c r="M1828" s="325">
        <v>15.1</v>
      </c>
      <c r="N1828" s="325">
        <v>3.3</v>
      </c>
      <c r="O1828" s="325">
        <v>0.9</v>
      </c>
      <c r="P1828" s="325">
        <v>25.0</v>
      </c>
      <c r="Q1828" s="325">
        <v>95.0</v>
      </c>
      <c r="R1828" s="325">
        <v>1.02</v>
      </c>
      <c r="S1828" s="325">
        <v>1.43</v>
      </c>
      <c r="T1828" s="325"/>
      <c r="U1828" s="325">
        <v>1.0</v>
      </c>
      <c r="V1828" s="325">
        <v>0.05</v>
      </c>
      <c r="W1828" s="325">
        <v>0.04</v>
      </c>
      <c r="X1828" s="325">
        <v>1.23</v>
      </c>
      <c r="Y1828" s="325">
        <v>2.0</v>
      </c>
      <c r="Z1828" s="325">
        <v>1.0</v>
      </c>
      <c r="AA1828" s="325">
        <v>524.0</v>
      </c>
      <c r="AB1828" s="325">
        <v>0.0</v>
      </c>
    </row>
    <row r="1829" ht="15.75" customHeight="1">
      <c r="A1829" s="325">
        <v>1827.0</v>
      </c>
      <c r="B1829" s="325" t="s">
        <v>4576</v>
      </c>
      <c r="C1829" s="325" t="s">
        <v>3730</v>
      </c>
      <c r="D1829" s="325" t="s">
        <v>5184</v>
      </c>
      <c r="E1829" s="325">
        <v>157.0</v>
      </c>
      <c r="F1829" s="325">
        <v>656.0</v>
      </c>
      <c r="G1829" s="325">
        <v>23.2</v>
      </c>
      <c r="H1829" s="325">
        <v>8.5</v>
      </c>
      <c r="I1829" s="325"/>
      <c r="J1829" s="325"/>
      <c r="K1829" s="325">
        <v>1.5</v>
      </c>
      <c r="L1829" s="325">
        <v>27.1</v>
      </c>
      <c r="M1829" s="325">
        <v>22.2</v>
      </c>
      <c r="N1829" s="325">
        <v>4.9</v>
      </c>
      <c r="O1829" s="325">
        <v>1.2</v>
      </c>
      <c r="P1829" s="325">
        <v>32.0</v>
      </c>
      <c r="Q1829" s="325">
        <v>121.0</v>
      </c>
      <c r="R1829" s="325">
        <v>1.39</v>
      </c>
      <c r="S1829" s="325">
        <v>2.0</v>
      </c>
      <c r="T1829" s="325"/>
      <c r="U1829" s="325">
        <v>2.0</v>
      </c>
      <c r="V1829" s="325">
        <v>0.06</v>
      </c>
      <c r="W1829" s="325">
        <v>0.04</v>
      </c>
      <c r="X1829" s="325">
        <v>1.61</v>
      </c>
      <c r="Y1829" s="325">
        <v>3.14</v>
      </c>
      <c r="Z1829" s="325">
        <v>0.0</v>
      </c>
      <c r="AA1829" s="325">
        <v>201.0</v>
      </c>
      <c r="AB1829" s="325">
        <v>0.0</v>
      </c>
    </row>
    <row r="1830" ht="15.75" customHeight="1">
      <c r="A1830" s="325">
        <v>1828.0</v>
      </c>
      <c r="B1830" s="325" t="s">
        <v>4822</v>
      </c>
      <c r="C1830" s="325" t="s">
        <v>3730</v>
      </c>
      <c r="D1830" s="325" t="s">
        <v>5184</v>
      </c>
      <c r="E1830" s="325">
        <v>163.0</v>
      </c>
      <c r="F1830" s="325">
        <v>680.0</v>
      </c>
      <c r="G1830" s="325">
        <v>44.2</v>
      </c>
      <c r="H1830" s="325">
        <v>7.0</v>
      </c>
      <c r="I1830" s="325"/>
      <c r="J1830" s="325"/>
      <c r="K1830" s="325">
        <v>6.3</v>
      </c>
      <c r="L1830" s="325">
        <v>19.7</v>
      </c>
      <c r="M1830" s="325">
        <v>16.0</v>
      </c>
      <c r="N1830" s="325">
        <v>3.5</v>
      </c>
      <c r="O1830" s="325">
        <v>1.8</v>
      </c>
      <c r="P1830" s="325">
        <v>27.0</v>
      </c>
      <c r="Q1830" s="325">
        <v>103.0</v>
      </c>
      <c r="R1830" s="325">
        <v>1.17</v>
      </c>
      <c r="S1830" s="325">
        <v>1.83</v>
      </c>
      <c r="T1830" s="325"/>
      <c r="U1830" s="325">
        <v>5.0</v>
      </c>
      <c r="V1830" s="325">
        <v>0.06</v>
      </c>
      <c r="W1830" s="325">
        <v>0.07</v>
      </c>
      <c r="X1830" s="325">
        <v>1.79</v>
      </c>
      <c r="Y1830" s="325">
        <v>3.93</v>
      </c>
      <c r="Z1830" s="325">
        <v>0.0</v>
      </c>
      <c r="AA1830" s="325">
        <v>148.0</v>
      </c>
      <c r="AB1830" s="325">
        <v>3.0</v>
      </c>
    </row>
    <row r="1831" ht="15.75" customHeight="1">
      <c r="A1831" s="325">
        <v>1829.0</v>
      </c>
      <c r="B1831" s="325" t="s">
        <v>4578</v>
      </c>
      <c r="C1831" s="325" t="s">
        <v>4577</v>
      </c>
      <c r="D1831" s="325" t="s">
        <v>5184</v>
      </c>
      <c r="E1831" s="325">
        <v>152.0</v>
      </c>
      <c r="F1831" s="325">
        <v>634.0</v>
      </c>
      <c r="G1831" s="325">
        <v>21.4</v>
      </c>
      <c r="H1831" s="325">
        <v>6.1</v>
      </c>
      <c r="I1831" s="325"/>
      <c r="J1831" s="325"/>
      <c r="K1831" s="325">
        <v>2.5</v>
      </c>
      <c r="L1831" s="325">
        <v>25.8</v>
      </c>
      <c r="M1831" s="325">
        <v>23.3</v>
      </c>
      <c r="N1831" s="325">
        <v>2.5</v>
      </c>
      <c r="O1831" s="325">
        <v>0.7</v>
      </c>
      <c r="P1831" s="325">
        <v>18.0</v>
      </c>
      <c r="Q1831" s="325">
        <v>88.0</v>
      </c>
      <c r="R1831" s="325">
        <v>1.06</v>
      </c>
      <c r="S1831" s="325">
        <v>1.31</v>
      </c>
      <c r="T1831" s="325"/>
      <c r="U1831" s="325">
        <v>0.0</v>
      </c>
      <c r="V1831" s="325">
        <v>0.05</v>
      </c>
      <c r="W1831" s="325">
        <v>0.04</v>
      </c>
      <c r="X1831" s="325">
        <v>1.36</v>
      </c>
      <c r="Y1831" s="325">
        <v>1.98</v>
      </c>
      <c r="Z1831" s="325">
        <v>0.0</v>
      </c>
      <c r="AA1831" s="325">
        <v>274.0</v>
      </c>
      <c r="AB1831" s="325">
        <v>0.0</v>
      </c>
    </row>
    <row r="1832" ht="15.75" customHeight="1">
      <c r="A1832" s="325">
        <v>1830.0</v>
      </c>
      <c r="B1832" s="325" t="s">
        <v>4290</v>
      </c>
      <c r="C1832" s="325" t="s">
        <v>4289</v>
      </c>
      <c r="D1832" s="325" t="s">
        <v>5184</v>
      </c>
      <c r="E1832" s="325">
        <v>162.0</v>
      </c>
      <c r="F1832" s="325">
        <v>678.0</v>
      </c>
      <c r="G1832" s="325">
        <v>38.3</v>
      </c>
      <c r="H1832" s="325">
        <v>10.1</v>
      </c>
      <c r="I1832" s="325"/>
      <c r="J1832" s="325"/>
      <c r="K1832" s="325">
        <v>4.5</v>
      </c>
      <c r="L1832" s="325">
        <v>20.3</v>
      </c>
      <c r="M1832" s="325">
        <v>16.3</v>
      </c>
      <c r="N1832" s="325">
        <v>4.0</v>
      </c>
      <c r="O1832" s="325">
        <v>1.2</v>
      </c>
      <c r="P1832" s="325">
        <v>28.0</v>
      </c>
      <c r="Q1832" s="325">
        <v>99.0</v>
      </c>
      <c r="R1832" s="325">
        <v>0.69</v>
      </c>
      <c r="S1832" s="325">
        <v>1.48</v>
      </c>
      <c r="T1832" s="325"/>
      <c r="U1832" s="325">
        <v>4.0</v>
      </c>
      <c r="V1832" s="325">
        <v>0.05</v>
      </c>
      <c r="W1832" s="325">
        <v>0.03</v>
      </c>
      <c r="X1832" s="325">
        <v>1.12</v>
      </c>
      <c r="Y1832" s="325">
        <v>4.86</v>
      </c>
      <c r="Z1832" s="325">
        <v>0.0</v>
      </c>
      <c r="AA1832" s="325">
        <v>374.0</v>
      </c>
      <c r="AB1832" s="325">
        <v>45.0</v>
      </c>
    </row>
    <row r="1833" ht="15.75" customHeight="1">
      <c r="A1833" s="325">
        <v>1831.0</v>
      </c>
      <c r="B1833" s="325" t="s">
        <v>4579</v>
      </c>
      <c r="C1833" s="325" t="s">
        <v>4289</v>
      </c>
      <c r="D1833" s="325" t="s">
        <v>5184</v>
      </c>
      <c r="E1833" s="325">
        <v>158.0</v>
      </c>
      <c r="F1833" s="325">
        <v>663.0</v>
      </c>
      <c r="G1833" s="325">
        <v>33.6</v>
      </c>
      <c r="H1833" s="325">
        <v>8.9</v>
      </c>
      <c r="I1833" s="325"/>
      <c r="J1833" s="325"/>
      <c r="K1833" s="325">
        <v>4.1</v>
      </c>
      <c r="L1833" s="325">
        <v>20.5</v>
      </c>
      <c r="M1833" s="325">
        <v>19.1</v>
      </c>
      <c r="N1833" s="325">
        <v>1.4</v>
      </c>
      <c r="O1833" s="325">
        <v>0.8</v>
      </c>
      <c r="P1833" s="325">
        <v>12.0</v>
      </c>
      <c r="Q1833" s="325">
        <v>49.0</v>
      </c>
      <c r="R1833" s="325">
        <v>0.48</v>
      </c>
      <c r="S1833" s="325">
        <v>0.91</v>
      </c>
      <c r="T1833" s="325"/>
      <c r="U1833" s="325">
        <v>9.0</v>
      </c>
      <c r="V1833" s="325">
        <v>0.04</v>
      </c>
      <c r="W1833" s="325">
        <v>0.02</v>
      </c>
      <c r="X1833" s="325">
        <v>0.58</v>
      </c>
      <c r="Y1833" s="325">
        <v>2.18</v>
      </c>
      <c r="Z1833" s="325">
        <v>0.0</v>
      </c>
      <c r="AA1833" s="325">
        <v>118.0</v>
      </c>
      <c r="AB1833" s="325">
        <v>2.0</v>
      </c>
    </row>
    <row r="1834" ht="15.75" customHeight="1">
      <c r="A1834" s="325">
        <v>1832.0</v>
      </c>
      <c r="B1834" s="325" t="s">
        <v>3887</v>
      </c>
      <c r="C1834" s="325" t="s">
        <v>3886</v>
      </c>
      <c r="D1834" s="325" t="s">
        <v>5184</v>
      </c>
      <c r="E1834" s="325">
        <v>140.0</v>
      </c>
      <c r="F1834" s="325">
        <v>584.0</v>
      </c>
      <c r="G1834" s="325">
        <v>31.9</v>
      </c>
      <c r="H1834" s="325">
        <v>6.1</v>
      </c>
      <c r="I1834" s="325"/>
      <c r="J1834" s="325"/>
      <c r="K1834" s="325">
        <v>4.8</v>
      </c>
      <c r="L1834" s="325">
        <v>18.9</v>
      </c>
      <c r="M1834" s="325">
        <v>18.0</v>
      </c>
      <c r="N1834" s="325">
        <v>1.0</v>
      </c>
      <c r="O1834" s="325">
        <v>0.5</v>
      </c>
      <c r="P1834" s="325">
        <v>52.0</v>
      </c>
      <c r="Q1834" s="325">
        <v>82.0</v>
      </c>
      <c r="R1834" s="325">
        <v>0.97</v>
      </c>
      <c r="S1834" s="325">
        <v>2.24</v>
      </c>
      <c r="T1834" s="325"/>
      <c r="U1834" s="325">
        <v>32.0</v>
      </c>
      <c r="V1834" s="325">
        <v>0.04</v>
      </c>
      <c r="W1834" s="325">
        <v>0.08</v>
      </c>
      <c r="X1834" s="325">
        <v>1.2</v>
      </c>
      <c r="Y1834" s="325">
        <v>0.99</v>
      </c>
      <c r="Z1834" s="325">
        <v>0.0</v>
      </c>
      <c r="AA1834" s="325">
        <v>128.0</v>
      </c>
      <c r="AB1834" s="325">
        <v>0.0</v>
      </c>
    </row>
    <row r="1835" ht="15.75" customHeight="1">
      <c r="A1835" s="325">
        <v>1833.0</v>
      </c>
      <c r="B1835" s="325" t="s">
        <v>3733</v>
      </c>
      <c r="C1835" s="325" t="s">
        <v>3732</v>
      </c>
      <c r="D1835" s="325" t="s">
        <v>5184</v>
      </c>
      <c r="E1835" s="325">
        <v>226.0</v>
      </c>
      <c r="F1835" s="325">
        <v>947.0</v>
      </c>
      <c r="G1835" s="325">
        <v>50.9</v>
      </c>
      <c r="H1835" s="325">
        <v>16.3</v>
      </c>
      <c r="I1835" s="325"/>
      <c r="J1835" s="325"/>
      <c r="K1835" s="325">
        <v>8.3</v>
      </c>
      <c r="L1835" s="325">
        <v>21.8</v>
      </c>
      <c r="M1835" s="325">
        <v>20.8</v>
      </c>
      <c r="N1835" s="325">
        <v>1.1</v>
      </c>
      <c r="O1835" s="325">
        <v>1.5</v>
      </c>
      <c r="P1835" s="325">
        <v>179.0</v>
      </c>
      <c r="Q1835" s="325">
        <v>181.0</v>
      </c>
      <c r="R1835" s="325">
        <v>2.46</v>
      </c>
      <c r="S1835" s="325">
        <v>3.21</v>
      </c>
      <c r="T1835" s="325"/>
      <c r="U1835" s="325">
        <v>29.0</v>
      </c>
      <c r="V1835" s="325">
        <v>0.05</v>
      </c>
      <c r="W1835" s="325">
        <v>0.16</v>
      </c>
      <c r="X1835" s="325">
        <v>3.08</v>
      </c>
      <c r="Y1835" s="325">
        <v>0.6</v>
      </c>
      <c r="Z1835" s="325">
        <v>0.0</v>
      </c>
      <c r="AA1835" s="325">
        <v>225.0</v>
      </c>
      <c r="AB1835" s="325">
        <v>5.0</v>
      </c>
    </row>
    <row r="1836" ht="15.75" customHeight="1">
      <c r="A1836" s="325">
        <v>1834.0</v>
      </c>
      <c r="B1836" s="325" t="s">
        <v>3735</v>
      </c>
      <c r="C1836" s="325" t="s">
        <v>3734</v>
      </c>
      <c r="D1836" s="325" t="s">
        <v>5184</v>
      </c>
      <c r="E1836" s="325">
        <v>189.0</v>
      </c>
      <c r="F1836" s="325">
        <v>793.0</v>
      </c>
      <c r="G1836" s="325">
        <v>19.2</v>
      </c>
      <c r="H1836" s="325">
        <v>7.5</v>
      </c>
      <c r="I1836" s="325"/>
      <c r="J1836" s="325"/>
      <c r="K1836" s="325">
        <v>1.0</v>
      </c>
      <c r="L1836" s="325">
        <v>40.2</v>
      </c>
      <c r="M1836" s="325">
        <v>36.9</v>
      </c>
      <c r="N1836" s="325">
        <v>3.0</v>
      </c>
      <c r="O1836" s="325">
        <v>0.9</v>
      </c>
      <c r="P1836" s="325">
        <v>29.0</v>
      </c>
      <c r="Q1836" s="325">
        <v>121.0</v>
      </c>
      <c r="R1836" s="325">
        <v>1.08</v>
      </c>
      <c r="S1836" s="325">
        <v>1.96</v>
      </c>
      <c r="T1836" s="325"/>
      <c r="U1836" s="325">
        <v>7.0</v>
      </c>
      <c r="V1836" s="325">
        <v>0.09</v>
      </c>
      <c r="W1836" s="325">
        <v>0.07</v>
      </c>
      <c r="X1836" s="325">
        <v>1.56</v>
      </c>
      <c r="Y1836" s="325">
        <v>1.72</v>
      </c>
      <c r="Z1836" s="325">
        <v>0.0</v>
      </c>
      <c r="AA1836" s="325">
        <v>59.0</v>
      </c>
      <c r="AB1836" s="325">
        <v>0.0</v>
      </c>
    </row>
    <row r="1837" ht="15.75" customHeight="1">
      <c r="A1837" s="325">
        <v>1835.0</v>
      </c>
      <c r="B1837" s="325" t="s">
        <v>4292</v>
      </c>
      <c r="C1837" s="325" t="s">
        <v>4291</v>
      </c>
      <c r="D1837" s="325" t="s">
        <v>5184</v>
      </c>
      <c r="E1837" s="325">
        <v>159.0</v>
      </c>
      <c r="F1837" s="325">
        <v>666.0</v>
      </c>
      <c r="G1837" s="325">
        <v>59.9</v>
      </c>
      <c r="H1837" s="325">
        <v>10.5</v>
      </c>
      <c r="I1837" s="325"/>
      <c r="J1837" s="325"/>
      <c r="K1837" s="325">
        <v>1.9</v>
      </c>
      <c r="L1837" s="325">
        <v>26.2</v>
      </c>
      <c r="M1837" s="325">
        <v>24.6</v>
      </c>
      <c r="N1837" s="325">
        <v>1.6</v>
      </c>
      <c r="O1837" s="325">
        <v>0.8</v>
      </c>
      <c r="P1837" s="325">
        <v>20.0</v>
      </c>
      <c r="Q1837" s="325">
        <v>115.0</v>
      </c>
      <c r="R1837" s="325">
        <v>0.96</v>
      </c>
      <c r="S1837" s="325">
        <v>2.4</v>
      </c>
      <c r="T1837" s="325"/>
      <c r="U1837" s="325">
        <v>79.0</v>
      </c>
      <c r="V1837" s="325">
        <v>0.08</v>
      </c>
      <c r="W1837" s="325">
        <v>0.11</v>
      </c>
      <c r="X1837" s="325">
        <v>3.4</v>
      </c>
      <c r="Y1837" s="325">
        <v>5.63</v>
      </c>
      <c r="Z1837" s="325">
        <v>0.0</v>
      </c>
      <c r="AA1837" s="325">
        <v>358.0</v>
      </c>
      <c r="AB1837" s="325">
        <v>9.0</v>
      </c>
    </row>
    <row r="1838" ht="15.75" customHeight="1">
      <c r="A1838" s="325">
        <v>1836.0</v>
      </c>
      <c r="B1838" s="325" t="s">
        <v>3737</v>
      </c>
      <c r="C1838" s="325" t="s">
        <v>3736</v>
      </c>
      <c r="D1838" s="325" t="s">
        <v>5184</v>
      </c>
      <c r="E1838" s="325">
        <v>152.0</v>
      </c>
      <c r="F1838" s="325">
        <v>637.0</v>
      </c>
      <c r="G1838" s="325">
        <v>52.6</v>
      </c>
      <c r="H1838" s="325">
        <v>10.8</v>
      </c>
      <c r="I1838" s="325"/>
      <c r="J1838" s="325"/>
      <c r="K1838" s="325">
        <v>3.2</v>
      </c>
      <c r="L1838" s="325">
        <v>20.9</v>
      </c>
      <c r="M1838" s="325">
        <v>19.5</v>
      </c>
      <c r="N1838" s="325">
        <v>1.3</v>
      </c>
      <c r="O1838" s="325">
        <v>1.1</v>
      </c>
      <c r="P1838" s="325">
        <v>38.0</v>
      </c>
      <c r="Q1838" s="325">
        <v>115.0</v>
      </c>
      <c r="R1838" s="325">
        <v>0.92</v>
      </c>
      <c r="S1838" s="325">
        <v>2.0</v>
      </c>
      <c r="T1838" s="325"/>
      <c r="U1838" s="325">
        <v>80.0</v>
      </c>
      <c r="V1838" s="325">
        <v>0.07</v>
      </c>
      <c r="W1838" s="325">
        <v>0.12</v>
      </c>
      <c r="X1838" s="325">
        <v>3.28</v>
      </c>
      <c r="Y1838" s="325">
        <v>5.17</v>
      </c>
      <c r="Z1838" s="325">
        <v>0.0</v>
      </c>
      <c r="AA1838" s="325">
        <v>255.0</v>
      </c>
      <c r="AB1838" s="325">
        <v>5.0</v>
      </c>
    </row>
    <row r="1839" ht="15.75" customHeight="1">
      <c r="A1839" s="325">
        <v>1837.0</v>
      </c>
      <c r="B1839" s="325" t="s">
        <v>3739</v>
      </c>
      <c r="C1839" s="325" t="s">
        <v>3738</v>
      </c>
      <c r="D1839" s="325" t="s">
        <v>5184</v>
      </c>
      <c r="E1839" s="325">
        <v>147.0</v>
      </c>
      <c r="F1839" s="325">
        <v>613.0</v>
      </c>
      <c r="G1839" s="325">
        <v>59.5</v>
      </c>
      <c r="H1839" s="325">
        <v>10.2</v>
      </c>
      <c r="I1839" s="325"/>
      <c r="J1839" s="325"/>
      <c r="K1839" s="325">
        <v>2.1</v>
      </c>
      <c r="L1839" s="325">
        <v>22.7</v>
      </c>
      <c r="M1839" s="325">
        <v>21.2</v>
      </c>
      <c r="N1839" s="325">
        <v>1.5</v>
      </c>
      <c r="O1839" s="325">
        <v>0.8</v>
      </c>
      <c r="P1839" s="325">
        <v>31.0</v>
      </c>
      <c r="Q1839" s="325">
        <v>111.0</v>
      </c>
      <c r="R1839" s="325">
        <v>0.96</v>
      </c>
      <c r="S1839" s="325">
        <v>2.24</v>
      </c>
      <c r="T1839" s="325"/>
      <c r="U1839" s="325">
        <v>84.0</v>
      </c>
      <c r="V1839" s="325">
        <v>0.07</v>
      </c>
      <c r="W1839" s="325">
        <v>0.1</v>
      </c>
      <c r="X1839" s="325">
        <v>3.07</v>
      </c>
      <c r="Y1839" s="325">
        <v>6.54</v>
      </c>
      <c r="Z1839" s="325">
        <v>0.0</v>
      </c>
      <c r="AA1839" s="325">
        <v>244.0</v>
      </c>
      <c r="AB1839" s="325">
        <v>8.0</v>
      </c>
    </row>
    <row r="1840" ht="15.75" customHeight="1">
      <c r="A1840" s="325">
        <v>1838.0</v>
      </c>
      <c r="B1840" s="325" t="s">
        <v>4293</v>
      </c>
      <c r="C1840" s="325" t="s">
        <v>3738</v>
      </c>
      <c r="D1840" s="325" t="s">
        <v>5184</v>
      </c>
      <c r="E1840" s="325">
        <v>132.0</v>
      </c>
      <c r="F1840" s="325">
        <v>551.0</v>
      </c>
      <c r="G1840" s="325">
        <v>49.2</v>
      </c>
      <c r="H1840" s="325">
        <v>8.2</v>
      </c>
      <c r="I1840" s="325"/>
      <c r="J1840" s="325"/>
      <c r="K1840" s="325">
        <v>2.3</v>
      </c>
      <c r="L1840" s="325">
        <v>20.3</v>
      </c>
      <c r="M1840" s="325">
        <v>17.9</v>
      </c>
      <c r="N1840" s="325">
        <v>1.2</v>
      </c>
      <c r="O1840" s="325">
        <v>0.8</v>
      </c>
      <c r="P1840" s="325">
        <v>29.0</v>
      </c>
      <c r="Q1840" s="325">
        <v>93.0</v>
      </c>
      <c r="R1840" s="325">
        <v>0.76</v>
      </c>
      <c r="S1840" s="325">
        <v>1.85</v>
      </c>
      <c r="T1840" s="325"/>
      <c r="U1840" s="325">
        <v>76.0</v>
      </c>
      <c r="V1840" s="325">
        <v>0.06</v>
      </c>
      <c r="W1840" s="325">
        <v>0.09</v>
      </c>
      <c r="X1840" s="325">
        <v>2.44</v>
      </c>
      <c r="Y1840" s="325">
        <v>5.01</v>
      </c>
      <c r="Z1840" s="325">
        <v>0.0</v>
      </c>
      <c r="AA1840" s="325">
        <v>227.0</v>
      </c>
      <c r="AB1840" s="325">
        <v>7.0</v>
      </c>
    </row>
    <row r="1841" ht="15.75" customHeight="1">
      <c r="A1841" s="325">
        <v>1839.0</v>
      </c>
      <c r="B1841" s="325" t="s">
        <v>4580</v>
      </c>
      <c r="C1841" s="325" t="s">
        <v>3738</v>
      </c>
      <c r="D1841" s="325" t="s">
        <v>5184</v>
      </c>
      <c r="E1841" s="325">
        <v>123.0</v>
      </c>
      <c r="F1841" s="325">
        <v>516.0</v>
      </c>
      <c r="G1841" s="325">
        <v>47.3</v>
      </c>
      <c r="H1841" s="325">
        <v>7.4</v>
      </c>
      <c r="I1841" s="325"/>
      <c r="J1841" s="325"/>
      <c r="K1841" s="325">
        <v>2.1</v>
      </c>
      <c r="L1841" s="325">
        <v>19.6</v>
      </c>
      <c r="M1841" s="325">
        <v>17.9</v>
      </c>
      <c r="N1841" s="325">
        <v>1.3</v>
      </c>
      <c r="O1841" s="325">
        <v>0.7</v>
      </c>
      <c r="P1841" s="325">
        <v>26.0</v>
      </c>
      <c r="Q1841" s="325">
        <v>84.0</v>
      </c>
      <c r="R1841" s="325">
        <v>0.68</v>
      </c>
      <c r="S1841" s="325">
        <v>1.73</v>
      </c>
      <c r="T1841" s="325"/>
      <c r="U1841" s="325">
        <v>56.0</v>
      </c>
      <c r="V1841" s="325">
        <v>0.06</v>
      </c>
      <c r="W1841" s="325">
        <v>0.09</v>
      </c>
      <c r="X1841" s="325">
        <v>2.23</v>
      </c>
      <c r="Y1841" s="325">
        <v>7.18</v>
      </c>
      <c r="Z1841" s="325">
        <v>0.0</v>
      </c>
      <c r="AA1841" s="325">
        <v>240.0</v>
      </c>
      <c r="AB1841" s="325">
        <v>5.0</v>
      </c>
    </row>
    <row r="1842" ht="15.75" customHeight="1">
      <c r="A1842" s="325">
        <v>1840.0</v>
      </c>
      <c r="B1842" s="325" t="s">
        <v>4823</v>
      </c>
      <c r="C1842" s="325" t="s">
        <v>3738</v>
      </c>
      <c r="D1842" s="325" t="s">
        <v>5184</v>
      </c>
      <c r="E1842" s="325">
        <v>131.0</v>
      </c>
      <c r="F1842" s="325">
        <v>547.0</v>
      </c>
      <c r="G1842" s="325">
        <v>46.9</v>
      </c>
      <c r="H1842" s="325">
        <v>7.8</v>
      </c>
      <c r="I1842" s="325"/>
      <c r="J1842" s="325"/>
      <c r="K1842" s="325">
        <v>2.3</v>
      </c>
      <c r="L1842" s="325">
        <v>20.7</v>
      </c>
      <c r="M1842" s="325">
        <v>18.7</v>
      </c>
      <c r="N1842" s="325">
        <v>1.3</v>
      </c>
      <c r="O1842" s="325">
        <v>0.7</v>
      </c>
      <c r="P1842" s="325">
        <v>33.0</v>
      </c>
      <c r="Q1842" s="325">
        <v>90.0</v>
      </c>
      <c r="R1842" s="325">
        <v>0.71</v>
      </c>
      <c r="S1842" s="325">
        <v>1.75</v>
      </c>
      <c r="T1842" s="325"/>
      <c r="U1842" s="325">
        <v>80.0</v>
      </c>
      <c r="V1842" s="325">
        <v>0.06</v>
      </c>
      <c r="W1842" s="325">
        <v>0.09</v>
      </c>
      <c r="X1842" s="325">
        <v>2.25</v>
      </c>
      <c r="Y1842" s="325">
        <v>5.45</v>
      </c>
      <c r="Z1842" s="325">
        <v>0.0</v>
      </c>
      <c r="AA1842" s="325">
        <v>138.0</v>
      </c>
      <c r="AB1842" s="325">
        <v>6.0</v>
      </c>
    </row>
    <row r="1843" ht="15.75" customHeight="1">
      <c r="A1843" s="325">
        <v>1841.0</v>
      </c>
      <c r="B1843" s="325" t="s">
        <v>4295</v>
      </c>
      <c r="C1843" s="325" t="s">
        <v>4294</v>
      </c>
      <c r="D1843" s="325" t="s">
        <v>5184</v>
      </c>
      <c r="E1843" s="325">
        <v>190.0</v>
      </c>
      <c r="F1843" s="325">
        <v>794.0</v>
      </c>
      <c r="G1843" s="325">
        <v>48.8</v>
      </c>
      <c r="H1843" s="325">
        <v>8.5</v>
      </c>
      <c r="I1843" s="325"/>
      <c r="J1843" s="325"/>
      <c r="K1843" s="325">
        <v>1.6</v>
      </c>
      <c r="L1843" s="325">
        <v>37.3</v>
      </c>
      <c r="M1843" s="325">
        <v>33.7</v>
      </c>
      <c r="N1843" s="325">
        <v>2.1</v>
      </c>
      <c r="O1843" s="325">
        <v>0.5</v>
      </c>
      <c r="P1843" s="325">
        <v>27.0</v>
      </c>
      <c r="Q1843" s="325">
        <v>108.0</v>
      </c>
      <c r="R1843" s="325">
        <v>0.88</v>
      </c>
      <c r="S1843" s="325">
        <v>5.71</v>
      </c>
      <c r="T1843" s="325"/>
      <c r="U1843" s="325">
        <v>45.0</v>
      </c>
      <c r="V1843" s="325">
        <v>0.09</v>
      </c>
      <c r="W1843" s="325">
        <v>0.07</v>
      </c>
      <c r="X1843" s="325">
        <v>1.86</v>
      </c>
      <c r="Y1843" s="325">
        <v>3.14</v>
      </c>
      <c r="Z1843" s="325">
        <v>0.0</v>
      </c>
      <c r="AA1843" s="325">
        <v>775.0</v>
      </c>
      <c r="AB1843" s="325">
        <v>1.0</v>
      </c>
    </row>
    <row r="1844" ht="15.75" customHeight="1">
      <c r="A1844" s="325">
        <v>1842.0</v>
      </c>
      <c r="B1844" s="325" t="s">
        <v>3741</v>
      </c>
      <c r="C1844" s="325" t="s">
        <v>3740</v>
      </c>
      <c r="D1844" s="325" t="s">
        <v>5184</v>
      </c>
      <c r="E1844" s="325">
        <v>183.0</v>
      </c>
      <c r="F1844" s="325">
        <v>766.0</v>
      </c>
      <c r="G1844" s="325">
        <v>52.0</v>
      </c>
      <c r="H1844" s="325">
        <v>7.8</v>
      </c>
      <c r="I1844" s="325"/>
      <c r="J1844" s="325"/>
      <c r="K1844" s="325">
        <v>4.9</v>
      </c>
      <c r="L1844" s="325">
        <v>28.1</v>
      </c>
      <c r="M1844" s="325">
        <v>25.5</v>
      </c>
      <c r="N1844" s="325">
        <v>1.7</v>
      </c>
      <c r="O1844" s="325">
        <v>0.8</v>
      </c>
      <c r="P1844" s="325">
        <v>42.0</v>
      </c>
      <c r="Q1844" s="325">
        <v>108.0</v>
      </c>
      <c r="R1844" s="325">
        <v>0.78</v>
      </c>
      <c r="S1844" s="325">
        <v>2.42</v>
      </c>
      <c r="T1844" s="325"/>
      <c r="U1844" s="325">
        <v>11.0</v>
      </c>
      <c r="V1844" s="325">
        <v>0.07</v>
      </c>
      <c r="W1844" s="325">
        <v>0.07</v>
      </c>
      <c r="X1844" s="325">
        <v>1.96</v>
      </c>
      <c r="Y1844" s="325">
        <v>19.8</v>
      </c>
      <c r="Z1844" s="325">
        <v>0.0</v>
      </c>
      <c r="AA1844" s="325">
        <v>511.0</v>
      </c>
      <c r="AB1844" s="325">
        <v>0.0</v>
      </c>
    </row>
    <row r="1845" ht="15.75" customHeight="1">
      <c r="A1845" s="325">
        <v>1843.0</v>
      </c>
      <c r="B1845" s="325" t="s">
        <v>4296</v>
      </c>
      <c r="C1845" s="325" t="s">
        <v>3740</v>
      </c>
      <c r="D1845" s="325" t="s">
        <v>5184</v>
      </c>
      <c r="E1845" s="325">
        <v>164.0</v>
      </c>
      <c r="F1845" s="325">
        <v>686.0</v>
      </c>
      <c r="G1845" s="325">
        <v>57.6</v>
      </c>
      <c r="H1845" s="325">
        <v>8.5</v>
      </c>
      <c r="I1845" s="325"/>
      <c r="J1845" s="325"/>
      <c r="K1845" s="325">
        <v>3.4</v>
      </c>
      <c r="L1845" s="325">
        <v>26.0</v>
      </c>
      <c r="M1845" s="325">
        <v>24.1</v>
      </c>
      <c r="N1845" s="325">
        <v>1.4</v>
      </c>
      <c r="O1845" s="325">
        <v>0.7</v>
      </c>
      <c r="P1845" s="325">
        <v>30.0</v>
      </c>
      <c r="Q1845" s="325">
        <v>112.0</v>
      </c>
      <c r="R1845" s="325">
        <v>0.82</v>
      </c>
      <c r="S1845" s="325">
        <v>2.71</v>
      </c>
      <c r="T1845" s="325"/>
      <c r="U1845" s="325">
        <v>14.0</v>
      </c>
      <c r="V1845" s="325">
        <v>0.07</v>
      </c>
      <c r="W1845" s="325">
        <v>0.08</v>
      </c>
      <c r="X1845" s="325">
        <v>2.45</v>
      </c>
      <c r="Y1845" s="325">
        <v>11.34</v>
      </c>
      <c r="Z1845" s="325">
        <v>0.0</v>
      </c>
      <c r="AA1845" s="325">
        <v>157.0</v>
      </c>
      <c r="AB1845" s="325">
        <v>4.0</v>
      </c>
    </row>
    <row r="1846" ht="15.75" customHeight="1">
      <c r="A1846" s="325">
        <v>1844.0</v>
      </c>
      <c r="B1846" s="325" t="s">
        <v>4582</v>
      </c>
      <c r="C1846" s="325" t="s">
        <v>4581</v>
      </c>
      <c r="D1846" s="325" t="s">
        <v>5184</v>
      </c>
      <c r="E1846" s="325">
        <v>245.0</v>
      </c>
      <c r="F1846" s="325">
        <v>1025.0</v>
      </c>
      <c r="G1846" s="325">
        <v>49.0</v>
      </c>
      <c r="H1846" s="325">
        <v>8.6</v>
      </c>
      <c r="I1846" s="325"/>
      <c r="J1846" s="325"/>
      <c r="K1846" s="325">
        <v>11.2</v>
      </c>
      <c r="L1846" s="325">
        <v>29.2</v>
      </c>
      <c r="M1846" s="325">
        <v>27.4</v>
      </c>
      <c r="N1846" s="325">
        <v>1.7</v>
      </c>
      <c r="O1846" s="325">
        <v>1.5</v>
      </c>
      <c r="P1846" s="325">
        <v>74.0</v>
      </c>
      <c r="Q1846" s="325">
        <v>117.0</v>
      </c>
      <c r="R1846" s="325">
        <v>0.97</v>
      </c>
      <c r="S1846" s="325">
        <v>3.04</v>
      </c>
      <c r="T1846" s="325"/>
      <c r="U1846" s="325">
        <v>60.0</v>
      </c>
      <c r="V1846" s="325">
        <v>0.25</v>
      </c>
      <c r="W1846" s="325">
        <v>0.17</v>
      </c>
      <c r="X1846" s="325">
        <v>1.47</v>
      </c>
      <c r="Y1846" s="325">
        <v>3.31</v>
      </c>
      <c r="Z1846" s="325">
        <v>0.0</v>
      </c>
      <c r="AA1846" s="325">
        <v>251.0</v>
      </c>
      <c r="AB1846" s="325">
        <v>73.0</v>
      </c>
    </row>
    <row r="1847" ht="15.75" customHeight="1">
      <c r="A1847" s="325">
        <v>1845.0</v>
      </c>
      <c r="B1847" s="325" t="s">
        <v>3743</v>
      </c>
      <c r="C1847" s="325" t="s">
        <v>3742</v>
      </c>
      <c r="D1847" s="325" t="s">
        <v>5184</v>
      </c>
      <c r="E1847" s="325">
        <v>198.0</v>
      </c>
      <c r="F1847" s="325">
        <v>829.0</v>
      </c>
      <c r="G1847" s="325">
        <v>57.8</v>
      </c>
      <c r="H1847" s="325">
        <v>8.9</v>
      </c>
      <c r="I1847" s="325"/>
      <c r="J1847" s="325"/>
      <c r="K1847" s="325">
        <v>8.2</v>
      </c>
      <c r="L1847" s="325">
        <v>23.8</v>
      </c>
      <c r="M1847" s="325">
        <v>22.0</v>
      </c>
      <c r="N1847" s="325">
        <v>1.8</v>
      </c>
      <c r="O1847" s="325">
        <v>1.1</v>
      </c>
      <c r="P1847" s="325">
        <v>143.0</v>
      </c>
      <c r="Q1847" s="325">
        <v>124.0</v>
      </c>
      <c r="R1847" s="325">
        <v>1.35</v>
      </c>
      <c r="S1847" s="325">
        <v>3.64</v>
      </c>
      <c r="T1847" s="325"/>
      <c r="U1847" s="325">
        <v>150.0</v>
      </c>
      <c r="V1847" s="325">
        <v>0.07</v>
      </c>
      <c r="W1847" s="325">
        <v>0.16</v>
      </c>
      <c r="X1847" s="325">
        <v>1.75</v>
      </c>
      <c r="Y1847" s="325">
        <v>4.83</v>
      </c>
      <c r="Z1847" s="325">
        <v>0.0</v>
      </c>
      <c r="AA1847" s="325">
        <v>108.0</v>
      </c>
      <c r="AB1847" s="325">
        <v>0.0</v>
      </c>
    </row>
    <row r="1848" ht="15.75" customHeight="1">
      <c r="A1848" s="325">
        <v>1846.0</v>
      </c>
      <c r="B1848" s="325" t="s">
        <v>4583</v>
      </c>
      <c r="C1848" s="325" t="s">
        <v>3742</v>
      </c>
      <c r="D1848" s="325" t="s">
        <v>5184</v>
      </c>
      <c r="E1848" s="325">
        <v>239.0</v>
      </c>
      <c r="F1848" s="325">
        <v>998.0</v>
      </c>
      <c r="G1848" s="325">
        <v>43.7</v>
      </c>
      <c r="H1848" s="325">
        <v>8.7</v>
      </c>
      <c r="I1848" s="325"/>
      <c r="J1848" s="325"/>
      <c r="K1848" s="325">
        <v>7.3</v>
      </c>
      <c r="L1848" s="325">
        <v>36.6</v>
      </c>
      <c r="M1848" s="325">
        <v>34.4</v>
      </c>
      <c r="N1848" s="325">
        <v>2.3</v>
      </c>
      <c r="O1848" s="325">
        <v>1.4</v>
      </c>
      <c r="P1848" s="325">
        <v>97.0</v>
      </c>
      <c r="Q1848" s="325">
        <v>112.0</v>
      </c>
      <c r="R1848" s="325">
        <v>1.38</v>
      </c>
      <c r="S1848" s="325">
        <v>4.34</v>
      </c>
      <c r="T1848" s="325"/>
      <c r="U1848" s="325">
        <v>71.0</v>
      </c>
      <c r="V1848" s="325">
        <v>0.08</v>
      </c>
      <c r="W1848" s="325">
        <v>0.12</v>
      </c>
      <c r="X1848" s="325">
        <v>1.61</v>
      </c>
      <c r="Y1848" s="325">
        <v>4.82</v>
      </c>
      <c r="Z1848" s="325">
        <v>0.0</v>
      </c>
      <c r="AA1848" s="325">
        <v>845.0</v>
      </c>
      <c r="AB1848" s="325">
        <v>0.0</v>
      </c>
    </row>
    <row r="1849" ht="15.75" customHeight="1">
      <c r="A1849" s="325">
        <v>1847.0</v>
      </c>
      <c r="B1849" s="325" t="s">
        <v>3745</v>
      </c>
      <c r="C1849" s="325" t="s">
        <v>3744</v>
      </c>
      <c r="D1849" s="325" t="s">
        <v>5184</v>
      </c>
      <c r="E1849" s="325">
        <v>185.0</v>
      </c>
      <c r="F1849" s="325">
        <v>773.0</v>
      </c>
      <c r="G1849" s="325">
        <v>56.1</v>
      </c>
      <c r="H1849" s="325">
        <v>7.4</v>
      </c>
      <c r="I1849" s="325"/>
      <c r="J1849" s="325"/>
      <c r="K1849" s="325">
        <v>4.0</v>
      </c>
      <c r="L1849" s="325">
        <v>31.2</v>
      </c>
      <c r="M1849" s="325">
        <v>26.0</v>
      </c>
      <c r="N1849" s="325">
        <v>1.3</v>
      </c>
      <c r="O1849" s="325">
        <v>0.9</v>
      </c>
      <c r="P1849" s="325">
        <v>85.0</v>
      </c>
      <c r="Q1849" s="325">
        <v>114.0</v>
      </c>
      <c r="R1849" s="325">
        <v>1.03</v>
      </c>
      <c r="S1849" s="325">
        <v>2.88</v>
      </c>
      <c r="T1849" s="325"/>
      <c r="U1849" s="325">
        <v>40.0</v>
      </c>
      <c r="V1849" s="325">
        <v>0.06</v>
      </c>
      <c r="W1849" s="325">
        <v>0.12</v>
      </c>
      <c r="X1849" s="325">
        <v>1.13</v>
      </c>
      <c r="Y1849" s="325">
        <v>3.29</v>
      </c>
      <c r="Z1849" s="325">
        <v>0.0</v>
      </c>
      <c r="AA1849" s="325">
        <v>149.0</v>
      </c>
      <c r="AB1849" s="325">
        <v>0.0</v>
      </c>
    </row>
    <row r="1850" ht="15.75" customHeight="1">
      <c r="A1850" s="325">
        <v>1848.0</v>
      </c>
      <c r="B1850" s="325" t="s">
        <v>3889</v>
      </c>
      <c r="C1850" s="325" t="s">
        <v>3888</v>
      </c>
      <c r="D1850" s="325" t="s">
        <v>5184</v>
      </c>
      <c r="E1850" s="325">
        <v>85.0</v>
      </c>
      <c r="F1850" s="325">
        <v>354.0</v>
      </c>
      <c r="G1850" s="325">
        <v>33.2</v>
      </c>
      <c r="H1850" s="325">
        <v>4.2</v>
      </c>
      <c r="I1850" s="325"/>
      <c r="J1850" s="325"/>
      <c r="K1850" s="325">
        <v>2.1</v>
      </c>
      <c r="L1850" s="325">
        <v>13.2</v>
      </c>
      <c r="M1850" s="325">
        <v>10.4</v>
      </c>
      <c r="N1850" s="325">
        <v>0.8</v>
      </c>
      <c r="O1850" s="325">
        <v>0.7</v>
      </c>
      <c r="P1850" s="325">
        <v>46.0</v>
      </c>
      <c r="Q1850" s="325">
        <v>54.0</v>
      </c>
      <c r="R1850" s="325">
        <v>0.68</v>
      </c>
      <c r="S1850" s="325">
        <v>1.78</v>
      </c>
      <c r="T1850" s="325"/>
      <c r="U1850" s="325">
        <v>535.0</v>
      </c>
      <c r="V1850" s="325">
        <v>0.05</v>
      </c>
      <c r="W1850" s="325">
        <v>0.25</v>
      </c>
      <c r="X1850" s="325">
        <v>1.5</v>
      </c>
      <c r="Y1850" s="325">
        <v>4.77</v>
      </c>
      <c r="Z1850" s="325">
        <v>2.0</v>
      </c>
      <c r="AA1850" s="325">
        <v>807.0</v>
      </c>
      <c r="AB1850" s="325">
        <v>9.0</v>
      </c>
    </row>
    <row r="1851" ht="15.75" customHeight="1">
      <c r="A1851" s="325">
        <v>1849.0</v>
      </c>
      <c r="B1851" s="325" t="s">
        <v>4297</v>
      </c>
      <c r="C1851" s="325" t="s">
        <v>3888</v>
      </c>
      <c r="D1851" s="325" t="s">
        <v>5184</v>
      </c>
      <c r="E1851" s="325">
        <v>230.0</v>
      </c>
      <c r="F1851" s="325">
        <v>962.0</v>
      </c>
      <c r="G1851" s="325">
        <v>50.4</v>
      </c>
      <c r="H1851" s="325">
        <v>9.0</v>
      </c>
      <c r="I1851" s="325"/>
      <c r="J1851" s="325"/>
      <c r="K1851" s="325">
        <v>9.5</v>
      </c>
      <c r="L1851" s="325">
        <v>29.3</v>
      </c>
      <c r="M1851" s="325">
        <v>27.4</v>
      </c>
      <c r="N1851" s="325">
        <v>1.8</v>
      </c>
      <c r="O1851" s="325">
        <v>1.2</v>
      </c>
      <c r="P1851" s="325">
        <v>114.0</v>
      </c>
      <c r="Q1851" s="325">
        <v>124.0</v>
      </c>
      <c r="R1851" s="325">
        <v>1.38</v>
      </c>
      <c r="S1851" s="325">
        <v>3.91</v>
      </c>
      <c r="T1851" s="325"/>
      <c r="U1851" s="325">
        <v>985.0</v>
      </c>
      <c r="V1851" s="325">
        <v>0.1</v>
      </c>
      <c r="W1851" s="325">
        <v>0.48</v>
      </c>
      <c r="X1851" s="325">
        <v>2.8</v>
      </c>
      <c r="Y1851" s="325">
        <v>6.77</v>
      </c>
      <c r="Z1851" s="325">
        <v>0.0</v>
      </c>
      <c r="AA1851" s="325">
        <v>243.0</v>
      </c>
      <c r="AB1851" s="325">
        <v>0.0</v>
      </c>
    </row>
    <row r="1852" ht="15.75" customHeight="1">
      <c r="A1852" s="325">
        <v>1850.0</v>
      </c>
      <c r="B1852" s="325" t="s">
        <v>4584</v>
      </c>
      <c r="C1852" s="325" t="s">
        <v>3888</v>
      </c>
      <c r="D1852" s="325" t="s">
        <v>5184</v>
      </c>
      <c r="E1852" s="325">
        <v>180.0</v>
      </c>
      <c r="F1852" s="325">
        <v>752.0</v>
      </c>
      <c r="G1852" s="325">
        <v>27.7</v>
      </c>
      <c r="H1852" s="325">
        <v>7.7</v>
      </c>
      <c r="I1852" s="325"/>
      <c r="J1852" s="325"/>
      <c r="K1852" s="325">
        <v>6.8</v>
      </c>
      <c r="L1852" s="325">
        <v>23.7</v>
      </c>
      <c r="M1852" s="325">
        <v>22.5</v>
      </c>
      <c r="N1852" s="325">
        <v>1.3</v>
      </c>
      <c r="O1852" s="325">
        <v>0.6</v>
      </c>
      <c r="P1852" s="325">
        <v>60.0</v>
      </c>
      <c r="Q1852" s="325">
        <v>92.0</v>
      </c>
      <c r="R1852" s="325">
        <v>1.23</v>
      </c>
      <c r="S1852" s="325">
        <v>3.19</v>
      </c>
      <c r="T1852" s="325"/>
      <c r="U1852" s="325">
        <v>999.0</v>
      </c>
      <c r="V1852" s="325">
        <v>0.09</v>
      </c>
      <c r="W1852" s="325">
        <v>0.42</v>
      </c>
      <c r="X1852" s="325">
        <v>2.77</v>
      </c>
      <c r="Y1852" s="325">
        <v>4.94</v>
      </c>
      <c r="Z1852" s="325">
        <v>0.0</v>
      </c>
      <c r="AA1852" s="325">
        <v>442.0</v>
      </c>
      <c r="AB1852" s="325">
        <v>0.0</v>
      </c>
    </row>
    <row r="1853" ht="15.75" customHeight="1">
      <c r="A1853" s="325">
        <v>1851.0</v>
      </c>
      <c r="B1853" s="325" t="s">
        <v>4299</v>
      </c>
      <c r="C1853" s="325" t="s">
        <v>4298</v>
      </c>
      <c r="D1853" s="325" t="s">
        <v>5184</v>
      </c>
      <c r="E1853" s="325">
        <v>111.0</v>
      </c>
      <c r="F1853" s="325">
        <v>465.0</v>
      </c>
      <c r="G1853" s="325">
        <v>38.6</v>
      </c>
      <c r="H1853" s="325">
        <v>6.6</v>
      </c>
      <c r="I1853" s="325"/>
      <c r="J1853" s="325"/>
      <c r="K1853" s="325">
        <v>4.2</v>
      </c>
      <c r="L1853" s="325">
        <v>12.5</v>
      </c>
      <c r="M1853" s="325">
        <v>11.4</v>
      </c>
      <c r="N1853" s="325">
        <v>1.1</v>
      </c>
      <c r="O1853" s="325">
        <v>0.8</v>
      </c>
      <c r="P1853" s="325">
        <v>90.0</v>
      </c>
      <c r="Q1853" s="325">
        <v>80.0</v>
      </c>
      <c r="R1853" s="325">
        <v>0.6</v>
      </c>
      <c r="S1853" s="325">
        <v>1.85</v>
      </c>
      <c r="T1853" s="325"/>
      <c r="U1853" s="325">
        <v>92.0</v>
      </c>
      <c r="V1853" s="325">
        <v>0.05</v>
      </c>
      <c r="W1853" s="325">
        <v>0.12</v>
      </c>
      <c r="X1853" s="325">
        <v>1.8</v>
      </c>
      <c r="Y1853" s="325">
        <v>3.85</v>
      </c>
      <c r="Z1853" s="325">
        <v>0.0</v>
      </c>
      <c r="AA1853" s="325">
        <v>424.0</v>
      </c>
      <c r="AB1853" s="325">
        <v>0.0</v>
      </c>
    </row>
    <row r="1854" ht="15.75" customHeight="1">
      <c r="A1854" s="325">
        <v>1852.0</v>
      </c>
      <c r="B1854" s="325" t="s">
        <v>3747</v>
      </c>
      <c r="C1854" s="325" t="s">
        <v>3746</v>
      </c>
      <c r="D1854" s="325" t="s">
        <v>5184</v>
      </c>
      <c r="E1854" s="325">
        <v>182.0</v>
      </c>
      <c r="F1854" s="325">
        <v>761.0</v>
      </c>
      <c r="G1854" s="325">
        <v>42.0</v>
      </c>
      <c r="H1854" s="325">
        <v>8.3</v>
      </c>
      <c r="I1854" s="325"/>
      <c r="J1854" s="325"/>
      <c r="K1854" s="325">
        <v>10.8</v>
      </c>
      <c r="L1854" s="325">
        <v>13.7</v>
      </c>
      <c r="M1854" s="325">
        <v>12.7</v>
      </c>
      <c r="N1854" s="325">
        <v>1.0</v>
      </c>
      <c r="O1854" s="325">
        <v>0.7</v>
      </c>
      <c r="P1854" s="325">
        <v>61.0</v>
      </c>
      <c r="Q1854" s="325">
        <v>85.0</v>
      </c>
      <c r="R1854" s="325">
        <v>0.78</v>
      </c>
      <c r="S1854" s="325">
        <v>2.17</v>
      </c>
      <c r="T1854" s="325"/>
      <c r="U1854" s="325">
        <v>71.0</v>
      </c>
      <c r="V1854" s="325">
        <v>0.05</v>
      </c>
      <c r="W1854" s="325">
        <v>0.1</v>
      </c>
      <c r="X1854" s="325">
        <v>2.61</v>
      </c>
      <c r="Y1854" s="325">
        <v>4.07</v>
      </c>
      <c r="Z1854" s="325">
        <v>0.0</v>
      </c>
      <c r="AA1854" s="325">
        <v>445.0</v>
      </c>
      <c r="AB1854" s="325">
        <v>0.0</v>
      </c>
    </row>
    <row r="1855" ht="15.75" customHeight="1">
      <c r="A1855" s="325">
        <v>1853.0</v>
      </c>
      <c r="B1855" s="325" t="s">
        <v>3890</v>
      </c>
      <c r="C1855" s="325" t="s">
        <v>3746</v>
      </c>
      <c r="D1855" s="325" t="s">
        <v>5184</v>
      </c>
      <c r="E1855" s="325">
        <v>231.0</v>
      </c>
      <c r="F1855" s="325">
        <v>968.0</v>
      </c>
      <c r="G1855" s="325">
        <v>43.8</v>
      </c>
      <c r="H1855" s="325">
        <v>8.6</v>
      </c>
      <c r="I1855" s="325"/>
      <c r="J1855" s="325"/>
      <c r="K1855" s="325">
        <v>4.3</v>
      </c>
      <c r="L1855" s="325">
        <v>41.8</v>
      </c>
      <c r="M1855" s="325">
        <v>39.4</v>
      </c>
      <c r="N1855" s="325">
        <v>2.2</v>
      </c>
      <c r="O1855" s="325">
        <v>1.3</v>
      </c>
      <c r="P1855" s="325">
        <v>127.0</v>
      </c>
      <c r="Q1855" s="325">
        <v>137.0</v>
      </c>
      <c r="R1855" s="325">
        <v>0.94</v>
      </c>
      <c r="S1855" s="325">
        <v>3.86</v>
      </c>
      <c r="T1855" s="325"/>
      <c r="U1855" s="325">
        <v>89.0</v>
      </c>
      <c r="V1855" s="325">
        <v>0.09</v>
      </c>
      <c r="W1855" s="325">
        <v>0.17</v>
      </c>
      <c r="X1855" s="325">
        <v>1.09</v>
      </c>
      <c r="Y1855" s="325">
        <v>2.42</v>
      </c>
      <c r="Z1855" s="325">
        <v>0.0</v>
      </c>
      <c r="AA1855" s="325">
        <v>173.0</v>
      </c>
      <c r="AB1855" s="325">
        <v>0.0</v>
      </c>
    </row>
    <row r="1856" ht="15.75" customHeight="1">
      <c r="A1856" s="325">
        <v>1854.0</v>
      </c>
      <c r="B1856" s="325" t="s">
        <v>4300</v>
      </c>
      <c r="C1856" s="325" t="s">
        <v>3746</v>
      </c>
      <c r="D1856" s="325" t="s">
        <v>5184</v>
      </c>
      <c r="E1856" s="325">
        <v>198.0</v>
      </c>
      <c r="F1856" s="325">
        <v>828.0</v>
      </c>
      <c r="G1856" s="325">
        <v>53.6</v>
      </c>
      <c r="H1856" s="325">
        <v>12.2</v>
      </c>
      <c r="I1856" s="325"/>
      <c r="J1856" s="325"/>
      <c r="K1856" s="325">
        <v>4.1</v>
      </c>
      <c r="L1856" s="325">
        <v>29.4</v>
      </c>
      <c r="M1856" s="325">
        <v>27.7</v>
      </c>
      <c r="N1856" s="325">
        <v>1.6</v>
      </c>
      <c r="O1856" s="325">
        <v>1.0</v>
      </c>
      <c r="P1856" s="325">
        <v>90.0</v>
      </c>
      <c r="Q1856" s="325">
        <v>146.0</v>
      </c>
      <c r="R1856" s="325">
        <v>1.14</v>
      </c>
      <c r="S1856" s="325">
        <v>3.13</v>
      </c>
      <c r="T1856" s="325"/>
      <c r="U1856" s="325">
        <v>68.0</v>
      </c>
      <c r="V1856" s="325">
        <v>0.08</v>
      </c>
      <c r="W1856" s="325">
        <v>0.18</v>
      </c>
      <c r="X1856" s="325">
        <v>3.22</v>
      </c>
      <c r="Y1856" s="325">
        <v>2.67</v>
      </c>
      <c r="Z1856" s="325">
        <v>0.0</v>
      </c>
      <c r="AA1856" s="325">
        <v>76.0</v>
      </c>
      <c r="AB1856" s="325">
        <v>0.0</v>
      </c>
    </row>
    <row r="1857" ht="15.75" customHeight="1">
      <c r="A1857" s="325">
        <v>1855.0</v>
      </c>
      <c r="B1857" s="325" t="s">
        <v>4585</v>
      </c>
      <c r="C1857" s="325" t="s">
        <v>3746</v>
      </c>
      <c r="D1857" s="325" t="s">
        <v>5184</v>
      </c>
      <c r="E1857" s="325">
        <v>188.0</v>
      </c>
      <c r="F1857" s="325">
        <v>788.0</v>
      </c>
      <c r="G1857" s="325">
        <v>53.7</v>
      </c>
      <c r="H1857" s="325">
        <v>10.0</v>
      </c>
      <c r="I1857" s="325"/>
      <c r="J1857" s="325"/>
      <c r="K1857" s="325">
        <v>4.5</v>
      </c>
      <c r="L1857" s="325">
        <v>28.2</v>
      </c>
      <c r="M1857" s="325">
        <v>26.3</v>
      </c>
      <c r="N1857" s="325">
        <v>1.8</v>
      </c>
      <c r="O1857" s="325">
        <v>0.9</v>
      </c>
      <c r="P1857" s="325">
        <v>103.0</v>
      </c>
      <c r="Q1857" s="325">
        <v>121.0</v>
      </c>
      <c r="R1857" s="325">
        <v>1.01</v>
      </c>
      <c r="S1857" s="325">
        <v>3.45</v>
      </c>
      <c r="T1857" s="325"/>
      <c r="U1857" s="325">
        <v>105.0</v>
      </c>
      <c r="V1857" s="325">
        <v>0.08</v>
      </c>
      <c r="W1857" s="325">
        <v>0.15</v>
      </c>
      <c r="X1857" s="325">
        <v>2.52</v>
      </c>
      <c r="Y1857" s="325">
        <v>4.34</v>
      </c>
      <c r="Z1857" s="325">
        <v>0.0</v>
      </c>
      <c r="AA1857" s="325">
        <v>579.0</v>
      </c>
      <c r="AB1857" s="325">
        <v>0.0</v>
      </c>
    </row>
    <row r="1858" ht="15.75" customHeight="1">
      <c r="A1858" s="325">
        <v>1856.0</v>
      </c>
      <c r="B1858" s="325" t="s">
        <v>4824</v>
      </c>
      <c r="C1858" s="325" t="s">
        <v>3746</v>
      </c>
      <c r="D1858" s="325" t="s">
        <v>5184</v>
      </c>
      <c r="E1858" s="325">
        <v>171.0</v>
      </c>
      <c r="F1858" s="325">
        <v>716.0</v>
      </c>
      <c r="G1858" s="325">
        <v>37.1</v>
      </c>
      <c r="H1858" s="325">
        <v>9.3</v>
      </c>
      <c r="I1858" s="325"/>
      <c r="J1858" s="325"/>
      <c r="K1858" s="325">
        <v>6.9</v>
      </c>
      <c r="L1858" s="325">
        <v>18.8</v>
      </c>
      <c r="M1858" s="325">
        <v>17.8</v>
      </c>
      <c r="N1858" s="325">
        <v>0.9</v>
      </c>
      <c r="O1858" s="325">
        <v>0.6</v>
      </c>
      <c r="P1858" s="325">
        <v>41.0</v>
      </c>
      <c r="Q1858" s="325">
        <v>105.0</v>
      </c>
      <c r="R1858" s="325">
        <v>0.83</v>
      </c>
      <c r="S1858" s="325">
        <v>1.89</v>
      </c>
      <c r="T1858" s="325"/>
      <c r="U1858" s="325">
        <v>22.0</v>
      </c>
      <c r="V1858" s="325">
        <v>0.06</v>
      </c>
      <c r="W1858" s="325">
        <v>0.13</v>
      </c>
      <c r="X1858" s="325">
        <v>2.8</v>
      </c>
      <c r="Y1858" s="325">
        <v>1.34</v>
      </c>
      <c r="Z1858" s="325">
        <v>0.0</v>
      </c>
      <c r="AA1858" s="325">
        <v>391.0</v>
      </c>
      <c r="AB1858" s="325">
        <v>0.0</v>
      </c>
    </row>
    <row r="1859" ht="15.75" customHeight="1">
      <c r="A1859" s="325">
        <v>1857.0</v>
      </c>
      <c r="B1859" s="325" t="s">
        <v>4587</v>
      </c>
      <c r="C1859" s="325" t="s">
        <v>4586</v>
      </c>
      <c r="D1859" s="325" t="s">
        <v>5184</v>
      </c>
      <c r="E1859" s="325">
        <v>206.0</v>
      </c>
      <c r="F1859" s="325">
        <v>862.0</v>
      </c>
      <c r="G1859" s="325">
        <v>48.2</v>
      </c>
      <c r="H1859" s="325">
        <v>9.0</v>
      </c>
      <c r="I1859" s="325"/>
      <c r="J1859" s="325"/>
      <c r="K1859" s="325">
        <v>1.9</v>
      </c>
      <c r="L1859" s="325">
        <v>40.0</v>
      </c>
      <c r="M1859" s="325">
        <v>37.7</v>
      </c>
      <c r="N1859" s="325">
        <v>2.3</v>
      </c>
      <c r="O1859" s="325">
        <v>0.8</v>
      </c>
      <c r="P1859" s="325">
        <v>63.0</v>
      </c>
      <c r="Q1859" s="325">
        <v>117.0</v>
      </c>
      <c r="R1859" s="325">
        <v>1.0</v>
      </c>
      <c r="S1859" s="325">
        <v>3.52</v>
      </c>
      <c r="T1859" s="325"/>
      <c r="U1859" s="325">
        <v>40.0</v>
      </c>
      <c r="V1859" s="325">
        <v>0.09</v>
      </c>
      <c r="W1859" s="325">
        <v>0.13</v>
      </c>
      <c r="X1859" s="325">
        <v>2.11</v>
      </c>
      <c r="Y1859" s="325">
        <v>5.62</v>
      </c>
      <c r="Z1859" s="325">
        <v>0.0</v>
      </c>
      <c r="AA1859" s="325">
        <v>75.0</v>
      </c>
      <c r="AB1859" s="325">
        <v>0.0</v>
      </c>
    </row>
    <row r="1860" ht="15.75" customHeight="1">
      <c r="A1860" s="325">
        <v>1858.0</v>
      </c>
      <c r="B1860" s="325" t="s">
        <v>4825</v>
      </c>
      <c r="C1860" s="325" t="s">
        <v>4586</v>
      </c>
      <c r="D1860" s="325" t="s">
        <v>5184</v>
      </c>
      <c r="E1860" s="325">
        <v>152.0</v>
      </c>
      <c r="F1860" s="325">
        <v>634.0</v>
      </c>
      <c r="G1860" s="325">
        <v>54.2</v>
      </c>
      <c r="H1860" s="325">
        <v>9.3</v>
      </c>
      <c r="I1860" s="325"/>
      <c r="J1860" s="325"/>
      <c r="K1860" s="325">
        <v>2.7</v>
      </c>
      <c r="L1860" s="325">
        <v>23.3</v>
      </c>
      <c r="M1860" s="325">
        <v>17.6</v>
      </c>
      <c r="N1860" s="325">
        <v>1.0</v>
      </c>
      <c r="O1860" s="325">
        <v>0.9</v>
      </c>
      <c r="P1860" s="325">
        <v>59.0</v>
      </c>
      <c r="Q1860" s="325">
        <v>107.0</v>
      </c>
      <c r="R1860" s="325">
        <v>0.84</v>
      </c>
      <c r="S1860" s="325">
        <v>2.15</v>
      </c>
      <c r="T1860" s="325"/>
      <c r="U1860" s="325">
        <v>40.0</v>
      </c>
      <c r="V1860" s="325">
        <v>0.06</v>
      </c>
      <c r="W1860" s="325">
        <v>0.11</v>
      </c>
      <c r="X1860" s="325">
        <v>2.5</v>
      </c>
      <c r="Y1860" s="325">
        <v>3.75</v>
      </c>
      <c r="Z1860" s="325">
        <v>0.0</v>
      </c>
      <c r="AA1860" s="325">
        <v>67.0</v>
      </c>
      <c r="AB1860" s="325">
        <v>0.0</v>
      </c>
    </row>
    <row r="1861" ht="15.75" customHeight="1">
      <c r="A1861" s="325">
        <v>1859.0</v>
      </c>
      <c r="B1861" s="325" t="s">
        <v>3749</v>
      </c>
      <c r="C1861" s="325" t="s">
        <v>3748</v>
      </c>
      <c r="D1861" s="325" t="s">
        <v>5184</v>
      </c>
      <c r="E1861" s="325">
        <v>224.0</v>
      </c>
      <c r="F1861" s="325">
        <v>936.0</v>
      </c>
      <c r="G1861" s="325">
        <v>45.2</v>
      </c>
      <c r="H1861" s="325">
        <v>11.7</v>
      </c>
      <c r="I1861" s="325"/>
      <c r="J1861" s="325"/>
      <c r="K1861" s="325">
        <v>5.2</v>
      </c>
      <c r="L1861" s="325">
        <v>34.1</v>
      </c>
      <c r="M1861" s="325">
        <v>32.3</v>
      </c>
      <c r="N1861" s="325">
        <v>1.8</v>
      </c>
      <c r="O1861" s="325">
        <v>0.8</v>
      </c>
      <c r="P1861" s="325">
        <v>74.0</v>
      </c>
      <c r="Q1861" s="325">
        <v>147.0</v>
      </c>
      <c r="R1861" s="325">
        <v>1.96</v>
      </c>
      <c r="S1861" s="325">
        <v>3.99</v>
      </c>
      <c r="T1861" s="325"/>
      <c r="U1861" s="325">
        <v>38.0</v>
      </c>
      <c r="V1861" s="325">
        <v>0.07</v>
      </c>
      <c r="W1861" s="325">
        <v>0.13</v>
      </c>
      <c r="X1861" s="325">
        <v>2.56</v>
      </c>
      <c r="Y1861" s="325">
        <v>1.52</v>
      </c>
      <c r="Z1861" s="325">
        <v>0.0</v>
      </c>
      <c r="AA1861" s="325">
        <v>488.0</v>
      </c>
      <c r="AB1861" s="325">
        <v>0.0</v>
      </c>
    </row>
    <row r="1862" ht="15.75" customHeight="1">
      <c r="A1862" s="325">
        <v>1860.0</v>
      </c>
      <c r="B1862" s="325" t="s">
        <v>3891</v>
      </c>
      <c r="C1862" s="325" t="s">
        <v>3748</v>
      </c>
      <c r="D1862" s="325" t="s">
        <v>5184</v>
      </c>
      <c r="E1862" s="325">
        <v>100.0</v>
      </c>
      <c r="F1862" s="325">
        <v>420.0</v>
      </c>
      <c r="G1862" s="325">
        <v>33.1</v>
      </c>
      <c r="H1862" s="325">
        <v>6.4</v>
      </c>
      <c r="I1862" s="325"/>
      <c r="J1862" s="325"/>
      <c r="K1862" s="325">
        <v>4.6</v>
      </c>
      <c r="L1862" s="325">
        <v>8.9</v>
      </c>
      <c r="M1862" s="325">
        <v>8.2</v>
      </c>
      <c r="N1862" s="325">
        <v>0.6</v>
      </c>
      <c r="O1862" s="325">
        <v>0.6</v>
      </c>
      <c r="P1862" s="325">
        <v>68.0</v>
      </c>
      <c r="Q1862" s="325">
        <v>82.0</v>
      </c>
      <c r="R1862" s="325">
        <v>1.12</v>
      </c>
      <c r="S1862" s="325">
        <v>1.77</v>
      </c>
      <c r="T1862" s="325"/>
      <c r="U1862" s="325">
        <v>51.0</v>
      </c>
      <c r="V1862" s="325">
        <v>0.03</v>
      </c>
      <c r="W1862" s="325">
        <v>0.1</v>
      </c>
      <c r="X1862" s="325">
        <v>1.58</v>
      </c>
      <c r="Y1862" s="325">
        <v>1.77</v>
      </c>
      <c r="Z1862" s="325">
        <v>0.0</v>
      </c>
      <c r="AA1862" s="325">
        <v>271.0</v>
      </c>
      <c r="AB1862" s="325">
        <v>0.0</v>
      </c>
    </row>
    <row r="1863" ht="15.75" customHeight="1">
      <c r="A1863" s="325">
        <v>1861.0</v>
      </c>
      <c r="B1863" s="325" t="s">
        <v>4301</v>
      </c>
      <c r="C1863" s="325" t="s">
        <v>3748</v>
      </c>
      <c r="D1863" s="325" t="s">
        <v>5184</v>
      </c>
      <c r="E1863" s="325">
        <v>176.0</v>
      </c>
      <c r="F1863" s="325">
        <v>737.0</v>
      </c>
      <c r="G1863" s="325">
        <v>34.5</v>
      </c>
      <c r="H1863" s="325">
        <v>7.8</v>
      </c>
      <c r="I1863" s="325"/>
      <c r="J1863" s="325"/>
      <c r="K1863" s="325">
        <v>5.1</v>
      </c>
      <c r="L1863" s="325">
        <v>26.0</v>
      </c>
      <c r="M1863" s="325">
        <v>24.5</v>
      </c>
      <c r="N1863" s="325">
        <v>1.5</v>
      </c>
      <c r="O1863" s="325">
        <v>0.8</v>
      </c>
      <c r="P1863" s="325">
        <v>98.0</v>
      </c>
      <c r="Q1863" s="325">
        <v>112.0</v>
      </c>
      <c r="R1863" s="325">
        <v>1.12</v>
      </c>
      <c r="S1863" s="325">
        <v>2.96</v>
      </c>
      <c r="T1863" s="325"/>
      <c r="U1863" s="325">
        <v>66.0</v>
      </c>
      <c r="V1863" s="325">
        <v>0.06</v>
      </c>
      <c r="W1863" s="325">
        <v>0.11</v>
      </c>
      <c r="X1863" s="325">
        <v>1.37</v>
      </c>
      <c r="Y1863" s="325">
        <v>1.73</v>
      </c>
      <c r="Z1863" s="325">
        <v>0.0</v>
      </c>
      <c r="AA1863" s="325">
        <v>615.0</v>
      </c>
      <c r="AB1863" s="325">
        <v>0.0</v>
      </c>
    </row>
    <row r="1864" ht="15.75" customHeight="1">
      <c r="A1864" s="325">
        <v>1862.0</v>
      </c>
      <c r="B1864" s="325" t="s">
        <v>4588</v>
      </c>
      <c r="C1864" s="325" t="s">
        <v>3748</v>
      </c>
      <c r="D1864" s="325" t="s">
        <v>5184</v>
      </c>
      <c r="E1864" s="325">
        <v>218.0</v>
      </c>
      <c r="F1864" s="325">
        <v>914.0</v>
      </c>
      <c r="G1864" s="325">
        <v>49.5</v>
      </c>
      <c r="H1864" s="325">
        <v>8.8</v>
      </c>
      <c r="I1864" s="325"/>
      <c r="J1864" s="325"/>
      <c r="K1864" s="325">
        <v>5.9</v>
      </c>
      <c r="L1864" s="325">
        <v>34.7</v>
      </c>
      <c r="M1864" s="325">
        <v>32.4</v>
      </c>
      <c r="N1864" s="325">
        <v>2.2</v>
      </c>
      <c r="O1864" s="325">
        <v>1.0</v>
      </c>
      <c r="P1864" s="325">
        <v>125.0</v>
      </c>
      <c r="Q1864" s="325">
        <v>130.0</v>
      </c>
      <c r="R1864" s="325">
        <v>1.32</v>
      </c>
      <c r="S1864" s="325">
        <v>4.01</v>
      </c>
      <c r="T1864" s="325"/>
      <c r="U1864" s="325">
        <v>105.0</v>
      </c>
      <c r="V1864" s="325">
        <v>0.08</v>
      </c>
      <c r="W1864" s="325">
        <v>0.16</v>
      </c>
      <c r="X1864" s="325">
        <v>1.58</v>
      </c>
      <c r="Y1864" s="325">
        <v>4.19</v>
      </c>
      <c r="Z1864" s="325">
        <v>0.0</v>
      </c>
      <c r="AA1864" s="325">
        <v>113.0</v>
      </c>
      <c r="AB1864" s="325">
        <v>0.0</v>
      </c>
    </row>
    <row r="1865" ht="15.75" customHeight="1">
      <c r="A1865" s="325">
        <v>1863.0</v>
      </c>
      <c r="B1865" s="325" t="s">
        <v>4826</v>
      </c>
      <c r="C1865" s="325" t="s">
        <v>3748</v>
      </c>
      <c r="D1865" s="325" t="s">
        <v>5184</v>
      </c>
      <c r="E1865" s="325">
        <v>169.0</v>
      </c>
      <c r="F1865" s="325">
        <v>709.0</v>
      </c>
      <c r="G1865" s="325">
        <v>49.8</v>
      </c>
      <c r="H1865" s="325">
        <v>8.9</v>
      </c>
      <c r="I1865" s="325"/>
      <c r="J1865" s="325"/>
      <c r="K1865" s="325">
        <v>2.7</v>
      </c>
      <c r="L1865" s="325">
        <v>28.7</v>
      </c>
      <c r="M1865" s="325">
        <v>26.9</v>
      </c>
      <c r="N1865" s="325">
        <v>1.7</v>
      </c>
      <c r="O1865" s="325">
        <v>1.0</v>
      </c>
      <c r="P1865" s="325">
        <v>77.0</v>
      </c>
      <c r="Q1865" s="325">
        <v>117.0</v>
      </c>
      <c r="R1865" s="325">
        <v>1.48</v>
      </c>
      <c r="S1865" s="325">
        <v>3.5</v>
      </c>
      <c r="T1865" s="325"/>
      <c r="U1865" s="325">
        <v>71.0</v>
      </c>
      <c r="V1865" s="325">
        <v>0.07</v>
      </c>
      <c r="W1865" s="325">
        <v>0.13</v>
      </c>
      <c r="X1865" s="325">
        <v>1.98</v>
      </c>
      <c r="Y1865" s="325">
        <v>3.37</v>
      </c>
      <c r="Z1865" s="325">
        <v>0.0</v>
      </c>
      <c r="AA1865" s="325">
        <v>327.0</v>
      </c>
      <c r="AB1865" s="325">
        <v>0.0</v>
      </c>
    </row>
    <row r="1866" ht="15.75" customHeight="1">
      <c r="A1866" s="325">
        <v>1864.0</v>
      </c>
      <c r="B1866" s="325" t="s">
        <v>4828</v>
      </c>
      <c r="C1866" s="325" t="s">
        <v>4827</v>
      </c>
      <c r="D1866" s="325" t="s">
        <v>5184</v>
      </c>
      <c r="E1866" s="325">
        <v>96.0</v>
      </c>
      <c r="F1866" s="325">
        <v>402.0</v>
      </c>
      <c r="G1866" s="325">
        <v>25.1</v>
      </c>
      <c r="H1866" s="325">
        <v>3.9</v>
      </c>
      <c r="I1866" s="325"/>
      <c r="J1866" s="325"/>
      <c r="K1866" s="325">
        <v>0.7</v>
      </c>
      <c r="L1866" s="325">
        <v>18.5</v>
      </c>
      <c r="M1866" s="325">
        <v>18.1</v>
      </c>
      <c r="N1866" s="325">
        <v>0.4</v>
      </c>
      <c r="O1866" s="325">
        <v>0.5</v>
      </c>
      <c r="P1866" s="325">
        <v>6.0</v>
      </c>
      <c r="Q1866" s="325">
        <v>55.0</v>
      </c>
      <c r="R1866" s="325">
        <v>0.36</v>
      </c>
      <c r="S1866" s="325">
        <v>0.57</v>
      </c>
      <c r="T1866" s="325"/>
      <c r="U1866" s="325">
        <v>1.0</v>
      </c>
      <c r="V1866" s="325">
        <v>0.03</v>
      </c>
      <c r="W1866" s="325">
        <v>0.05</v>
      </c>
      <c r="X1866" s="325">
        <v>0.54</v>
      </c>
      <c r="Y1866" s="325">
        <v>2.94</v>
      </c>
      <c r="Z1866" s="325">
        <v>0.0</v>
      </c>
      <c r="AA1866" s="325">
        <v>53.0</v>
      </c>
      <c r="AB1866" s="325">
        <v>36.0</v>
      </c>
    </row>
    <row r="1867" ht="15.75" customHeight="1">
      <c r="A1867" s="325">
        <v>1865.0</v>
      </c>
      <c r="B1867" s="325" t="s">
        <v>4303</v>
      </c>
      <c r="C1867" s="325" t="s">
        <v>4302</v>
      </c>
      <c r="D1867" s="325" t="s">
        <v>5184</v>
      </c>
      <c r="E1867" s="325">
        <v>138.0</v>
      </c>
      <c r="F1867" s="325">
        <v>578.0</v>
      </c>
      <c r="G1867" s="325">
        <v>29.2</v>
      </c>
      <c r="H1867" s="325">
        <v>5.5</v>
      </c>
      <c r="I1867" s="325"/>
      <c r="J1867" s="325"/>
      <c r="K1867" s="325">
        <v>4.5</v>
      </c>
      <c r="L1867" s="325">
        <v>18.5</v>
      </c>
      <c r="M1867" s="325">
        <v>17.8</v>
      </c>
      <c r="N1867" s="325">
        <v>0.3</v>
      </c>
      <c r="O1867" s="325">
        <v>1.3</v>
      </c>
      <c r="P1867" s="325">
        <v>23.0</v>
      </c>
      <c r="Q1867" s="325">
        <v>67.0</v>
      </c>
      <c r="R1867" s="325">
        <v>0.56</v>
      </c>
      <c r="S1867" s="325">
        <v>0.8</v>
      </c>
      <c r="T1867" s="325"/>
      <c r="U1867" s="325">
        <v>15.0</v>
      </c>
      <c r="V1867" s="325">
        <v>0.04</v>
      </c>
      <c r="W1867" s="325">
        <v>0.06</v>
      </c>
      <c r="X1867" s="325">
        <v>1.81</v>
      </c>
      <c r="Y1867" s="325">
        <v>1.47</v>
      </c>
      <c r="Z1867" s="325">
        <v>0.0</v>
      </c>
      <c r="AA1867" s="325">
        <v>233.0</v>
      </c>
      <c r="AB1867" s="325">
        <v>0.0</v>
      </c>
    </row>
    <row r="1868" ht="15.75" customHeight="1">
      <c r="A1868" s="325">
        <v>1866.0</v>
      </c>
      <c r="B1868" s="325" t="s">
        <v>3751</v>
      </c>
      <c r="C1868" s="325" t="s">
        <v>3750</v>
      </c>
      <c r="D1868" s="325" t="s">
        <v>5184</v>
      </c>
      <c r="E1868" s="325">
        <v>129.0</v>
      </c>
      <c r="F1868" s="325">
        <v>540.0</v>
      </c>
      <c r="G1868" s="325">
        <v>36.5</v>
      </c>
      <c r="H1868" s="325">
        <v>8.1</v>
      </c>
      <c r="I1868" s="325"/>
      <c r="J1868" s="325"/>
      <c r="K1868" s="325">
        <v>2.1</v>
      </c>
      <c r="L1868" s="325">
        <v>18.3</v>
      </c>
      <c r="M1868" s="325">
        <v>18.3</v>
      </c>
      <c r="N1868" s="325">
        <v>0.0</v>
      </c>
      <c r="O1868" s="325">
        <v>0.5</v>
      </c>
      <c r="P1868" s="325">
        <v>23.0</v>
      </c>
      <c r="Q1868" s="325">
        <v>89.0</v>
      </c>
      <c r="R1868" s="325">
        <v>0.74</v>
      </c>
      <c r="S1868" s="325">
        <v>0.73</v>
      </c>
      <c r="T1868" s="325"/>
      <c r="U1868" s="325">
        <v>12.0</v>
      </c>
      <c r="V1868" s="325">
        <v>0.04</v>
      </c>
      <c r="W1868" s="325">
        <v>0.06</v>
      </c>
      <c r="X1868" s="325">
        <v>2.84</v>
      </c>
      <c r="Y1868" s="325">
        <v>0.9</v>
      </c>
      <c r="Z1868" s="325">
        <v>0.0</v>
      </c>
      <c r="AA1868" s="325">
        <v>18.0</v>
      </c>
      <c r="AB1868" s="325">
        <v>0.0</v>
      </c>
    </row>
    <row r="1869" ht="15.75" customHeight="1">
      <c r="A1869" s="325">
        <v>1867.0</v>
      </c>
      <c r="B1869" s="325" t="s">
        <v>4305</v>
      </c>
      <c r="C1869" s="325" t="s">
        <v>4304</v>
      </c>
      <c r="D1869" s="325" t="s">
        <v>5184</v>
      </c>
      <c r="E1869" s="325">
        <v>118.0</v>
      </c>
      <c r="F1869" s="325">
        <v>495.0</v>
      </c>
      <c r="G1869" s="325">
        <v>43.6</v>
      </c>
      <c r="H1869" s="325">
        <v>7.9</v>
      </c>
      <c r="I1869" s="325"/>
      <c r="J1869" s="325"/>
      <c r="K1869" s="325">
        <v>3.3</v>
      </c>
      <c r="L1869" s="325">
        <v>13.5</v>
      </c>
      <c r="M1869" s="325">
        <v>13.3</v>
      </c>
      <c r="N1869" s="325">
        <v>0.2</v>
      </c>
      <c r="O1869" s="325">
        <v>0.5</v>
      </c>
      <c r="P1869" s="325">
        <v>12.0</v>
      </c>
      <c r="Q1869" s="325">
        <v>80.0</v>
      </c>
      <c r="R1869" s="325">
        <v>0.69</v>
      </c>
      <c r="S1869" s="325">
        <v>0.75</v>
      </c>
      <c r="T1869" s="325"/>
      <c r="U1869" s="325">
        <v>6.0</v>
      </c>
      <c r="V1869" s="325">
        <v>0.04</v>
      </c>
      <c r="W1869" s="325">
        <v>0.05</v>
      </c>
      <c r="X1869" s="325">
        <v>2.91</v>
      </c>
      <c r="Y1869" s="325">
        <v>1.8</v>
      </c>
      <c r="Z1869" s="325">
        <v>0.0</v>
      </c>
      <c r="AA1869" s="325">
        <v>820.0</v>
      </c>
      <c r="AB1869" s="325">
        <v>0.0</v>
      </c>
    </row>
    <row r="1870" ht="15.75" customHeight="1">
      <c r="A1870" s="325">
        <v>1868.0</v>
      </c>
      <c r="B1870" s="325" t="s">
        <v>4590</v>
      </c>
      <c r="C1870" s="325" t="s">
        <v>4589</v>
      </c>
      <c r="D1870" s="325" t="s">
        <v>5184</v>
      </c>
      <c r="E1870" s="325">
        <v>299.0</v>
      </c>
      <c r="F1870" s="325">
        <v>1250.0</v>
      </c>
      <c r="G1870" s="325">
        <v>26.8</v>
      </c>
      <c r="H1870" s="325">
        <v>4.2</v>
      </c>
      <c r="I1870" s="325"/>
      <c r="J1870" s="325"/>
      <c r="K1870" s="325">
        <v>18.8</v>
      </c>
      <c r="L1870" s="325">
        <v>28.8</v>
      </c>
      <c r="M1870" s="325">
        <v>27.9</v>
      </c>
      <c r="N1870" s="325">
        <v>0.9</v>
      </c>
      <c r="O1870" s="325">
        <v>0.5</v>
      </c>
      <c r="P1870" s="325">
        <v>7.0</v>
      </c>
      <c r="Q1870" s="325">
        <v>49.0</v>
      </c>
      <c r="R1870" s="325">
        <v>0.45</v>
      </c>
      <c r="S1870" s="325">
        <v>0.9</v>
      </c>
      <c r="T1870" s="325"/>
      <c r="U1870" s="325">
        <v>0.0</v>
      </c>
      <c r="V1870" s="325">
        <v>0.09</v>
      </c>
      <c r="W1870" s="325">
        <v>0.07</v>
      </c>
      <c r="X1870" s="325">
        <v>1.32</v>
      </c>
      <c r="Y1870" s="325">
        <v>3.86</v>
      </c>
      <c r="Z1870" s="325">
        <v>0.0</v>
      </c>
      <c r="AA1870" s="325">
        <v>386.0</v>
      </c>
      <c r="AB1870" s="325">
        <v>0.0</v>
      </c>
    </row>
    <row r="1871" ht="15.75" customHeight="1">
      <c r="A1871" s="325">
        <v>1869.0</v>
      </c>
      <c r="B1871" s="325" t="s">
        <v>3753</v>
      </c>
      <c r="C1871" s="325" t="s">
        <v>3752</v>
      </c>
      <c r="D1871" s="325" t="s">
        <v>5184</v>
      </c>
      <c r="E1871" s="325">
        <v>142.0</v>
      </c>
      <c r="F1871" s="325">
        <v>593.0</v>
      </c>
      <c r="G1871" s="325">
        <v>24.2</v>
      </c>
      <c r="H1871" s="325">
        <v>5.2</v>
      </c>
      <c r="I1871" s="325"/>
      <c r="J1871" s="325"/>
      <c r="K1871" s="325">
        <v>4.7</v>
      </c>
      <c r="L1871" s="325">
        <v>20.2</v>
      </c>
      <c r="M1871" s="325">
        <v>16.3</v>
      </c>
      <c r="N1871" s="325">
        <v>3.9</v>
      </c>
      <c r="O1871" s="325">
        <v>0.9</v>
      </c>
      <c r="P1871" s="325">
        <v>29.0</v>
      </c>
      <c r="Q1871" s="325">
        <v>88.0</v>
      </c>
      <c r="R1871" s="325">
        <v>0.62</v>
      </c>
      <c r="S1871" s="325">
        <v>1.2</v>
      </c>
      <c r="T1871" s="325"/>
      <c r="U1871" s="325">
        <v>3.0</v>
      </c>
      <c r="V1871" s="325">
        <v>0.11</v>
      </c>
      <c r="W1871" s="325">
        <v>0.06</v>
      </c>
      <c r="X1871" s="325">
        <v>0.65</v>
      </c>
      <c r="Y1871" s="325">
        <v>4.56</v>
      </c>
      <c r="Z1871" s="325">
        <v>0.0</v>
      </c>
      <c r="AA1871" s="325">
        <v>529.0</v>
      </c>
      <c r="AB1871" s="325">
        <v>0.0</v>
      </c>
    </row>
    <row r="1872" ht="15.75" customHeight="1">
      <c r="A1872" s="325">
        <v>1870.0</v>
      </c>
      <c r="B1872" s="325" t="s">
        <v>3893</v>
      </c>
      <c r="C1872" s="325" t="s">
        <v>3892</v>
      </c>
      <c r="D1872" s="325" t="s">
        <v>5184</v>
      </c>
      <c r="E1872" s="325">
        <v>86.0</v>
      </c>
      <c r="F1872" s="325">
        <v>360.0</v>
      </c>
      <c r="G1872" s="325">
        <v>8.9</v>
      </c>
      <c r="H1872" s="325">
        <v>3.5</v>
      </c>
      <c r="I1872" s="325"/>
      <c r="J1872" s="325"/>
      <c r="K1872" s="325">
        <v>2.6</v>
      </c>
      <c r="L1872" s="325">
        <v>11.8</v>
      </c>
      <c r="M1872" s="325">
        <v>11.2</v>
      </c>
      <c r="N1872" s="325">
        <v>0.6</v>
      </c>
      <c r="O1872" s="325">
        <v>0.5</v>
      </c>
      <c r="P1872" s="325">
        <v>11.0</v>
      </c>
      <c r="Q1872" s="325">
        <v>44.0</v>
      </c>
      <c r="R1872" s="325">
        <v>0.6</v>
      </c>
      <c r="S1872" s="325">
        <v>0.85</v>
      </c>
      <c r="T1872" s="325"/>
      <c r="U1872" s="325">
        <v>7.0</v>
      </c>
      <c r="V1872" s="325">
        <v>0.05</v>
      </c>
      <c r="W1872" s="325">
        <v>0.06</v>
      </c>
      <c r="X1872" s="325">
        <v>0.34</v>
      </c>
      <c r="Y1872" s="325">
        <v>0.21</v>
      </c>
      <c r="Z1872" s="325">
        <v>0.0</v>
      </c>
      <c r="AA1872" s="325">
        <v>91.0</v>
      </c>
      <c r="AB1872" s="325">
        <v>0.0</v>
      </c>
    </row>
    <row r="1873" ht="15.75" customHeight="1">
      <c r="A1873" s="325">
        <v>1871.0</v>
      </c>
      <c r="B1873" s="325" t="s">
        <v>5648</v>
      </c>
      <c r="C1873" s="325" t="str">
        <f>IF('+BD'!C3="","",'+BD'!C3)</f>
        <v/>
      </c>
      <c r="D1873" s="325" t="str">
        <f>IF('+BD'!D3="","",'+BD'!D3)</f>
        <v/>
      </c>
      <c r="E1873" s="325" t="str">
        <f>IF('+BD'!E3="","",'+BD'!E3)</f>
        <v/>
      </c>
      <c r="F1873" s="325" t="str">
        <f>IF('+BD'!F3="","",'+BD'!F3)</f>
        <v/>
      </c>
      <c r="G1873" s="325" t="str">
        <f>IF('+BD'!G3="","",'+BD'!G3)</f>
        <v/>
      </c>
      <c r="H1873" s="325" t="str">
        <f>IF('+BD'!H3="","",'+BD'!H3)</f>
        <v/>
      </c>
      <c r="I1873" s="325" t="str">
        <f>IF('+BD'!I3="","",'+BD'!I3)</f>
        <v/>
      </c>
      <c r="J1873" s="325" t="str">
        <f>IF('+BD'!J3="","",'+BD'!J3)</f>
        <v/>
      </c>
      <c r="K1873" s="325" t="str">
        <f>IF('+BD'!K3="","",'+BD'!K3)</f>
        <v/>
      </c>
      <c r="L1873" s="325" t="str">
        <f>IF('+BD'!L3="","",'+BD'!L3)</f>
        <v/>
      </c>
      <c r="M1873" s="325" t="str">
        <f>IF('+BD'!M3="","",'+BD'!M3)</f>
        <v/>
      </c>
      <c r="N1873" s="325" t="str">
        <f>IF('+BD'!N3="","",'+BD'!N3)</f>
        <v/>
      </c>
      <c r="O1873" s="325" t="str">
        <f>IF('+BD'!O3="","",'+BD'!O3)</f>
        <v/>
      </c>
      <c r="P1873" s="325" t="str">
        <f>IF('+BD'!P3="","",'+BD'!P3)</f>
        <v/>
      </c>
      <c r="Q1873" s="325" t="str">
        <f>IF('+BD'!Q3="","",'+BD'!Q3)</f>
        <v/>
      </c>
      <c r="R1873" s="325" t="str">
        <f>IF('+BD'!R3="","",'+BD'!R3)</f>
        <v/>
      </c>
      <c r="S1873" s="325" t="str">
        <f>IF('+BD'!S3="","",'+BD'!S3)</f>
        <v/>
      </c>
      <c r="T1873" s="325" t="str">
        <f>IF('+BD'!T3="","",'+BD'!T3)</f>
        <v/>
      </c>
      <c r="U1873" s="325" t="str">
        <f>IF('+BD'!U3="","",'+BD'!U3)</f>
        <v/>
      </c>
      <c r="V1873" s="325" t="str">
        <f>IF('+BD'!V3="","",'+BD'!V3)</f>
        <v/>
      </c>
      <c r="W1873" s="325" t="str">
        <f>IF('+BD'!W3="","",'+BD'!W3)</f>
        <v/>
      </c>
      <c r="X1873" s="325" t="str">
        <f>IF('+BD'!X3="","",'+BD'!X3)</f>
        <v/>
      </c>
      <c r="Y1873" s="325" t="str">
        <f>IF('+BD'!Y3="","",'+BD'!Y3)</f>
        <v/>
      </c>
      <c r="Z1873" s="325" t="str">
        <f>IF('+BD'!Z3="","",'+BD'!Z3)</f>
        <v/>
      </c>
      <c r="AA1873" s="325" t="str">
        <f>IF('+BD'!AA3="","",'+BD'!AA3)</f>
        <v/>
      </c>
      <c r="AB1873" s="325" t="str">
        <f>IF('+BD'!AB3="","",'+BD'!AB3)</f>
        <v/>
      </c>
    </row>
    <row r="1874" ht="15.75" customHeight="1">
      <c r="A1874" s="325">
        <v>1872.0</v>
      </c>
      <c r="B1874" s="325" t="s">
        <v>5649</v>
      </c>
      <c r="C1874" s="325" t="str">
        <f>IF('+BD'!C4="","",'+BD'!C4)</f>
        <v/>
      </c>
      <c r="D1874" s="325" t="str">
        <f>IF('+BD'!D4="","",'+BD'!D4)</f>
        <v/>
      </c>
      <c r="E1874" s="325" t="str">
        <f>IF('+BD'!E4="","",'+BD'!E4)</f>
        <v/>
      </c>
      <c r="F1874" s="325" t="str">
        <f>IF('+BD'!F4="","",'+BD'!F4)</f>
        <v/>
      </c>
      <c r="G1874" s="325" t="str">
        <f>IF('+BD'!G4="","",'+BD'!G4)</f>
        <v/>
      </c>
      <c r="H1874" s="325" t="str">
        <f>IF('+BD'!H4="","",'+BD'!H4)</f>
        <v/>
      </c>
      <c r="I1874" s="325" t="str">
        <f>IF('+BD'!I4="","",'+BD'!I4)</f>
        <v/>
      </c>
      <c r="J1874" s="325" t="str">
        <f>IF('+BD'!J4="","",'+BD'!J4)</f>
        <v/>
      </c>
      <c r="K1874" s="325" t="str">
        <f>IF('+BD'!K4="","",'+BD'!K4)</f>
        <v/>
      </c>
      <c r="L1874" s="325" t="str">
        <f>IF('+BD'!L4="","",'+BD'!L4)</f>
        <v/>
      </c>
      <c r="M1874" s="325" t="str">
        <f>IF('+BD'!M4="","",'+BD'!M4)</f>
        <v/>
      </c>
      <c r="N1874" s="325" t="str">
        <f>IF('+BD'!N4="","",'+BD'!N4)</f>
        <v/>
      </c>
      <c r="O1874" s="325" t="str">
        <f>IF('+BD'!O4="","",'+BD'!O4)</f>
        <v/>
      </c>
      <c r="P1874" s="325" t="str">
        <f>IF('+BD'!P4="","",'+BD'!P4)</f>
        <v/>
      </c>
      <c r="Q1874" s="325" t="str">
        <f>IF('+BD'!Q4="","",'+BD'!Q4)</f>
        <v/>
      </c>
      <c r="R1874" s="325" t="str">
        <f>IF('+BD'!R4="","",'+BD'!R4)</f>
        <v/>
      </c>
      <c r="S1874" s="325" t="str">
        <f>IF('+BD'!S4="","",'+BD'!S4)</f>
        <v/>
      </c>
      <c r="T1874" s="325" t="str">
        <f>IF('+BD'!T4="","",'+BD'!T4)</f>
        <v/>
      </c>
      <c r="U1874" s="325" t="str">
        <f>IF('+BD'!U4="","",'+BD'!U4)</f>
        <v/>
      </c>
      <c r="V1874" s="325" t="str">
        <f>IF('+BD'!V4="","",'+BD'!V4)</f>
        <v/>
      </c>
      <c r="W1874" s="325" t="str">
        <f>IF('+BD'!W4="","",'+BD'!W4)</f>
        <v/>
      </c>
      <c r="X1874" s="325" t="str">
        <f>IF('+BD'!X4="","",'+BD'!X4)</f>
        <v/>
      </c>
      <c r="Y1874" s="325" t="str">
        <f>IF('+BD'!Y4="","",'+BD'!Y4)</f>
        <v/>
      </c>
      <c r="Z1874" s="325" t="str">
        <f>IF('+BD'!Z4="","",'+BD'!Z4)</f>
        <v/>
      </c>
      <c r="AA1874" s="325" t="str">
        <f>IF('+BD'!AA4="","",'+BD'!AA4)</f>
        <v/>
      </c>
      <c r="AB1874" s="325" t="str">
        <f>IF('+BD'!AB4="","",'+BD'!AB4)</f>
        <v/>
      </c>
    </row>
    <row r="1875" ht="15.75" customHeight="1">
      <c r="A1875" s="325">
        <v>1873.0</v>
      </c>
      <c r="B1875" s="325" t="s">
        <v>5650</v>
      </c>
      <c r="C1875" s="325" t="str">
        <f>IF('+BD'!C5="","",'+BD'!C5)</f>
        <v/>
      </c>
      <c r="D1875" s="325" t="str">
        <f>IF('+BD'!D5="","",'+BD'!D5)</f>
        <v/>
      </c>
      <c r="E1875" s="325" t="str">
        <f>IF('+BD'!E5="","",'+BD'!E5)</f>
        <v/>
      </c>
      <c r="F1875" s="325" t="str">
        <f>IF('+BD'!F5="","",'+BD'!F5)</f>
        <v/>
      </c>
      <c r="G1875" s="325" t="str">
        <f>IF('+BD'!G5="","",'+BD'!G5)</f>
        <v/>
      </c>
      <c r="H1875" s="325" t="str">
        <f>IF('+BD'!H5="","",'+BD'!H5)</f>
        <v/>
      </c>
      <c r="I1875" s="325" t="str">
        <f>IF('+BD'!I5="","",'+BD'!I5)</f>
        <v/>
      </c>
      <c r="J1875" s="325" t="str">
        <f>IF('+BD'!J5="","",'+BD'!J5)</f>
        <v/>
      </c>
      <c r="K1875" s="325" t="str">
        <f>IF('+BD'!K5="","",'+BD'!K5)</f>
        <v/>
      </c>
      <c r="L1875" s="325" t="str">
        <f>IF('+BD'!L5="","",'+BD'!L5)</f>
        <v/>
      </c>
      <c r="M1875" s="325" t="str">
        <f>IF('+BD'!M5="","",'+BD'!M5)</f>
        <v/>
      </c>
      <c r="N1875" s="325" t="str">
        <f>IF('+BD'!N5="","",'+BD'!N5)</f>
        <v/>
      </c>
      <c r="O1875" s="325" t="str">
        <f>IF('+BD'!O5="","",'+BD'!O5)</f>
        <v/>
      </c>
      <c r="P1875" s="325" t="str">
        <f>IF('+BD'!P5="","",'+BD'!P5)</f>
        <v/>
      </c>
      <c r="Q1875" s="325" t="str">
        <f>IF('+BD'!Q5="","",'+BD'!Q5)</f>
        <v/>
      </c>
      <c r="R1875" s="325" t="str">
        <f>IF('+BD'!R5="","",'+BD'!R5)</f>
        <v/>
      </c>
      <c r="S1875" s="325" t="str">
        <f>IF('+BD'!S5="","",'+BD'!S5)</f>
        <v/>
      </c>
      <c r="T1875" s="325" t="str">
        <f>IF('+BD'!T5="","",'+BD'!T5)</f>
        <v/>
      </c>
      <c r="U1875" s="325" t="str">
        <f>IF('+BD'!U5="","",'+BD'!U5)</f>
        <v/>
      </c>
      <c r="V1875" s="325" t="str">
        <f>IF('+BD'!V5="","",'+BD'!V5)</f>
        <v/>
      </c>
      <c r="W1875" s="325" t="str">
        <f>IF('+BD'!W5="","",'+BD'!W5)</f>
        <v/>
      </c>
      <c r="X1875" s="325" t="str">
        <f>IF('+BD'!X5="","",'+BD'!X5)</f>
        <v/>
      </c>
      <c r="Y1875" s="325" t="str">
        <f>IF('+BD'!Y5="","",'+BD'!Y5)</f>
        <v/>
      </c>
      <c r="Z1875" s="325" t="str">
        <f>IF('+BD'!Z5="","",'+BD'!Z5)</f>
        <v/>
      </c>
      <c r="AA1875" s="325" t="str">
        <f>IF('+BD'!AA5="","",'+BD'!AA5)</f>
        <v/>
      </c>
      <c r="AB1875" s="325" t="str">
        <f>IF('+BD'!AB5="","",'+BD'!AB5)</f>
        <v/>
      </c>
    </row>
    <row r="1876" ht="15.75" customHeight="1">
      <c r="A1876" s="325">
        <v>1874.0</v>
      </c>
      <c r="B1876" s="325" t="s">
        <v>5651</v>
      </c>
      <c r="C1876" s="325" t="str">
        <f>IF('+BD'!C6="","",'+BD'!C6)</f>
        <v/>
      </c>
      <c r="D1876" s="325" t="str">
        <f>IF('+BD'!D6="","",'+BD'!D6)</f>
        <v/>
      </c>
      <c r="E1876" s="325" t="str">
        <f>IF('+BD'!E6="","",'+BD'!E6)</f>
        <v/>
      </c>
      <c r="F1876" s="325" t="str">
        <f>IF('+BD'!F6="","",'+BD'!F6)</f>
        <v/>
      </c>
      <c r="G1876" s="325" t="str">
        <f>IF('+BD'!G6="","",'+BD'!G6)</f>
        <v/>
      </c>
      <c r="H1876" s="325" t="str">
        <f>IF('+BD'!H6="","",'+BD'!H6)</f>
        <v/>
      </c>
      <c r="I1876" s="325" t="str">
        <f>IF('+BD'!I6="","",'+BD'!I6)</f>
        <v/>
      </c>
      <c r="J1876" s="325" t="str">
        <f>IF('+BD'!J6="","",'+BD'!J6)</f>
        <v/>
      </c>
      <c r="K1876" s="325" t="str">
        <f>IF('+BD'!K6="","",'+BD'!K6)</f>
        <v/>
      </c>
      <c r="L1876" s="325" t="str">
        <f>IF('+BD'!L6="","",'+BD'!L6)</f>
        <v/>
      </c>
      <c r="M1876" s="325" t="str">
        <f>IF('+BD'!M6="","",'+BD'!M6)</f>
        <v/>
      </c>
      <c r="N1876" s="325" t="str">
        <f>IF('+BD'!N6="","",'+BD'!N6)</f>
        <v/>
      </c>
      <c r="O1876" s="325" t="str">
        <f>IF('+BD'!O6="","",'+BD'!O6)</f>
        <v/>
      </c>
      <c r="P1876" s="325" t="str">
        <f>IF('+BD'!P6="","",'+BD'!P6)</f>
        <v/>
      </c>
      <c r="Q1876" s="325" t="str">
        <f>IF('+BD'!Q6="","",'+BD'!Q6)</f>
        <v/>
      </c>
      <c r="R1876" s="325" t="str">
        <f>IF('+BD'!R6="","",'+BD'!R6)</f>
        <v/>
      </c>
      <c r="S1876" s="325" t="str">
        <f>IF('+BD'!S6="","",'+BD'!S6)</f>
        <v/>
      </c>
      <c r="T1876" s="325" t="str">
        <f>IF('+BD'!T6="","",'+BD'!T6)</f>
        <v/>
      </c>
      <c r="U1876" s="325" t="str">
        <f>IF('+BD'!U6="","",'+BD'!U6)</f>
        <v/>
      </c>
      <c r="V1876" s="325" t="str">
        <f>IF('+BD'!V6="","",'+BD'!V6)</f>
        <v/>
      </c>
      <c r="W1876" s="325" t="str">
        <f>IF('+BD'!W6="","",'+BD'!W6)</f>
        <v/>
      </c>
      <c r="X1876" s="325" t="str">
        <f>IF('+BD'!X6="","",'+BD'!X6)</f>
        <v/>
      </c>
      <c r="Y1876" s="325" t="str">
        <f>IF('+BD'!Y6="","",'+BD'!Y6)</f>
        <v/>
      </c>
      <c r="Z1876" s="325" t="str">
        <f>IF('+BD'!Z6="","",'+BD'!Z6)</f>
        <v/>
      </c>
      <c r="AA1876" s="325" t="str">
        <f>IF('+BD'!AA6="","",'+BD'!AA6)</f>
        <v/>
      </c>
      <c r="AB1876" s="325" t="str">
        <f>IF('+BD'!AB6="","",'+BD'!AB6)</f>
        <v/>
      </c>
    </row>
    <row r="1877" ht="15.75" customHeight="1">
      <c r="A1877" s="325">
        <v>1875.0</v>
      </c>
      <c r="B1877" s="325" t="s">
        <v>5652</v>
      </c>
      <c r="C1877" s="325" t="str">
        <f>IF('+BD'!C7="","",'+BD'!C7)</f>
        <v/>
      </c>
      <c r="D1877" s="325" t="str">
        <f>IF('+BD'!D7="","",'+BD'!D7)</f>
        <v/>
      </c>
      <c r="E1877" s="325" t="str">
        <f>IF('+BD'!E7="","",'+BD'!E7)</f>
        <v/>
      </c>
      <c r="F1877" s="325" t="str">
        <f>IF('+BD'!F7="","",'+BD'!F7)</f>
        <v/>
      </c>
      <c r="G1877" s="325" t="str">
        <f>IF('+BD'!G7="","",'+BD'!G7)</f>
        <v/>
      </c>
      <c r="H1877" s="325" t="str">
        <f>IF('+BD'!H7="","",'+BD'!H7)</f>
        <v/>
      </c>
      <c r="I1877" s="325" t="str">
        <f>IF('+BD'!I7="","",'+BD'!I7)</f>
        <v/>
      </c>
      <c r="J1877" s="325" t="str">
        <f>IF('+BD'!J7="","",'+BD'!J7)</f>
        <v/>
      </c>
      <c r="K1877" s="325" t="str">
        <f>IF('+BD'!K7="","",'+BD'!K7)</f>
        <v/>
      </c>
      <c r="L1877" s="325" t="str">
        <f>IF('+BD'!L7="","",'+BD'!L7)</f>
        <v/>
      </c>
      <c r="M1877" s="325" t="str">
        <f>IF('+BD'!M7="","",'+BD'!M7)</f>
        <v/>
      </c>
      <c r="N1877" s="325" t="str">
        <f>IF('+BD'!N7="","",'+BD'!N7)</f>
        <v/>
      </c>
      <c r="O1877" s="325" t="str">
        <f>IF('+BD'!O7="","",'+BD'!O7)</f>
        <v/>
      </c>
      <c r="P1877" s="325" t="str">
        <f>IF('+BD'!P7="","",'+BD'!P7)</f>
        <v/>
      </c>
      <c r="Q1877" s="325" t="str">
        <f>IF('+BD'!Q7="","",'+BD'!Q7)</f>
        <v/>
      </c>
      <c r="R1877" s="325" t="str">
        <f>IF('+BD'!R7="","",'+BD'!R7)</f>
        <v/>
      </c>
      <c r="S1877" s="325" t="str">
        <f>IF('+BD'!S7="","",'+BD'!S7)</f>
        <v/>
      </c>
      <c r="T1877" s="325" t="str">
        <f>IF('+BD'!T7="","",'+BD'!T7)</f>
        <v/>
      </c>
      <c r="U1877" s="325" t="str">
        <f>IF('+BD'!U7="","",'+BD'!U7)</f>
        <v/>
      </c>
      <c r="V1877" s="325" t="str">
        <f>IF('+BD'!V7="","",'+BD'!V7)</f>
        <v/>
      </c>
      <c r="W1877" s="325" t="str">
        <f>IF('+BD'!W7="","",'+BD'!W7)</f>
        <v/>
      </c>
      <c r="X1877" s="325" t="str">
        <f>IF('+BD'!X7="","",'+BD'!X7)</f>
        <v/>
      </c>
      <c r="Y1877" s="325" t="str">
        <f>IF('+BD'!Y7="","",'+BD'!Y7)</f>
        <v/>
      </c>
      <c r="Z1877" s="325" t="str">
        <f>IF('+BD'!Z7="","",'+BD'!Z7)</f>
        <v/>
      </c>
      <c r="AA1877" s="325" t="str">
        <f>IF('+BD'!AA7="","",'+BD'!AA7)</f>
        <v/>
      </c>
      <c r="AB1877" s="325" t="str">
        <f>IF('+BD'!AB7="","",'+BD'!AB7)</f>
        <v/>
      </c>
    </row>
    <row r="1878" ht="15.75" customHeight="1">
      <c r="A1878" s="325">
        <v>1876.0</v>
      </c>
      <c r="B1878" s="325" t="s">
        <v>5653</v>
      </c>
      <c r="C1878" s="325" t="str">
        <f>IF('+BD'!C8="","",'+BD'!C8)</f>
        <v/>
      </c>
      <c r="D1878" s="325" t="str">
        <f>IF('+BD'!D8="","",'+BD'!D8)</f>
        <v/>
      </c>
      <c r="E1878" s="325" t="str">
        <f>IF('+BD'!E8="","",'+BD'!E8)</f>
        <v/>
      </c>
      <c r="F1878" s="325" t="str">
        <f>IF('+BD'!F8="","",'+BD'!F8)</f>
        <v/>
      </c>
      <c r="G1878" s="325" t="str">
        <f>IF('+BD'!G8="","",'+BD'!G8)</f>
        <v/>
      </c>
      <c r="H1878" s="325" t="str">
        <f>IF('+BD'!H8="","",'+BD'!H8)</f>
        <v/>
      </c>
      <c r="I1878" s="325" t="str">
        <f>IF('+BD'!I8="","",'+BD'!I8)</f>
        <v/>
      </c>
      <c r="J1878" s="325" t="str">
        <f>IF('+BD'!J8="","",'+BD'!J8)</f>
        <v/>
      </c>
      <c r="K1878" s="325" t="str">
        <f>IF('+BD'!K8="","",'+BD'!K8)</f>
        <v/>
      </c>
      <c r="L1878" s="325" t="str">
        <f>IF('+BD'!L8="","",'+BD'!L8)</f>
        <v/>
      </c>
      <c r="M1878" s="325" t="str">
        <f>IF('+BD'!M8="","",'+BD'!M8)</f>
        <v/>
      </c>
      <c r="N1878" s="325" t="str">
        <f>IF('+BD'!N8="","",'+BD'!N8)</f>
        <v/>
      </c>
      <c r="O1878" s="325" t="str">
        <f>IF('+BD'!O8="","",'+BD'!O8)</f>
        <v/>
      </c>
      <c r="P1878" s="325" t="str">
        <f>IF('+BD'!P8="","",'+BD'!P8)</f>
        <v/>
      </c>
      <c r="Q1878" s="325" t="str">
        <f>IF('+BD'!Q8="","",'+BD'!Q8)</f>
        <v/>
      </c>
      <c r="R1878" s="325" t="str">
        <f>IF('+BD'!R8="","",'+BD'!R8)</f>
        <v/>
      </c>
      <c r="S1878" s="325" t="str">
        <f>IF('+BD'!S8="","",'+BD'!S8)</f>
        <v/>
      </c>
      <c r="T1878" s="325" t="str">
        <f>IF('+BD'!T8="","",'+BD'!T8)</f>
        <v/>
      </c>
      <c r="U1878" s="325" t="str">
        <f>IF('+BD'!U8="","",'+BD'!U8)</f>
        <v/>
      </c>
      <c r="V1878" s="325" t="str">
        <f>IF('+BD'!V8="","",'+BD'!V8)</f>
        <v/>
      </c>
      <c r="W1878" s="325" t="str">
        <f>IF('+BD'!W8="","",'+BD'!W8)</f>
        <v/>
      </c>
      <c r="X1878" s="325" t="str">
        <f>IF('+BD'!X8="","",'+BD'!X8)</f>
        <v/>
      </c>
      <c r="Y1878" s="325" t="str">
        <f>IF('+BD'!Y8="","",'+BD'!Y8)</f>
        <v/>
      </c>
      <c r="Z1878" s="325" t="str">
        <f>IF('+BD'!Z8="","",'+BD'!Z8)</f>
        <v/>
      </c>
      <c r="AA1878" s="325" t="str">
        <f>IF('+BD'!AA8="","",'+BD'!AA8)</f>
        <v/>
      </c>
      <c r="AB1878" s="325" t="str">
        <f>IF('+BD'!AB8="","",'+BD'!AB8)</f>
        <v/>
      </c>
    </row>
    <row r="1879" ht="15.75" customHeight="1">
      <c r="A1879" s="325">
        <v>1877.0</v>
      </c>
      <c r="B1879" s="325" t="s">
        <v>5654</v>
      </c>
      <c r="C1879" s="325" t="str">
        <f>IF('+BD'!C9="","",'+BD'!C9)</f>
        <v/>
      </c>
      <c r="D1879" s="325" t="str">
        <f>IF('+BD'!D9="","",'+BD'!D9)</f>
        <v/>
      </c>
      <c r="E1879" s="325" t="str">
        <f>IF('+BD'!E9="","",'+BD'!E9)</f>
        <v/>
      </c>
      <c r="F1879" s="325" t="str">
        <f>IF('+BD'!F9="","",'+BD'!F9)</f>
        <v/>
      </c>
      <c r="G1879" s="325" t="str">
        <f>IF('+BD'!G9="","",'+BD'!G9)</f>
        <v/>
      </c>
      <c r="H1879" s="325" t="str">
        <f>IF('+BD'!H9="","",'+BD'!H9)</f>
        <v/>
      </c>
      <c r="I1879" s="325" t="str">
        <f>IF('+BD'!I9="","",'+BD'!I9)</f>
        <v/>
      </c>
      <c r="J1879" s="325" t="str">
        <f>IF('+BD'!J9="","",'+BD'!J9)</f>
        <v/>
      </c>
      <c r="K1879" s="325" t="str">
        <f>IF('+BD'!K9="","",'+BD'!K9)</f>
        <v/>
      </c>
      <c r="L1879" s="325" t="str">
        <f>IF('+BD'!L9="","",'+BD'!L9)</f>
        <v/>
      </c>
      <c r="M1879" s="325" t="str">
        <f>IF('+BD'!M9="","",'+BD'!M9)</f>
        <v/>
      </c>
      <c r="N1879" s="325" t="str">
        <f>IF('+BD'!N9="","",'+BD'!N9)</f>
        <v/>
      </c>
      <c r="O1879" s="325" t="str">
        <f>IF('+BD'!O9="","",'+BD'!O9)</f>
        <v/>
      </c>
      <c r="P1879" s="325" t="str">
        <f>IF('+BD'!P9="","",'+BD'!P9)</f>
        <v/>
      </c>
      <c r="Q1879" s="325" t="str">
        <f>IF('+BD'!Q9="","",'+BD'!Q9)</f>
        <v/>
      </c>
      <c r="R1879" s="325" t="str">
        <f>IF('+BD'!R9="","",'+BD'!R9)</f>
        <v/>
      </c>
      <c r="S1879" s="325" t="str">
        <f>IF('+BD'!S9="","",'+BD'!S9)</f>
        <v/>
      </c>
      <c r="T1879" s="325" t="str">
        <f>IF('+BD'!T9="","",'+BD'!T9)</f>
        <v/>
      </c>
      <c r="U1879" s="325" t="str">
        <f>IF('+BD'!U9="","",'+BD'!U9)</f>
        <v/>
      </c>
      <c r="V1879" s="325" t="str">
        <f>IF('+BD'!V9="","",'+BD'!V9)</f>
        <v/>
      </c>
      <c r="W1879" s="325" t="str">
        <f>IF('+BD'!W9="","",'+BD'!W9)</f>
        <v/>
      </c>
      <c r="X1879" s="325" t="str">
        <f>IF('+BD'!X9="","",'+BD'!X9)</f>
        <v/>
      </c>
      <c r="Y1879" s="325" t="str">
        <f>IF('+BD'!Y9="","",'+BD'!Y9)</f>
        <v/>
      </c>
      <c r="Z1879" s="325" t="str">
        <f>IF('+BD'!Z9="","",'+BD'!Z9)</f>
        <v/>
      </c>
      <c r="AA1879" s="325" t="str">
        <f>IF('+BD'!AA9="","",'+BD'!AA9)</f>
        <v/>
      </c>
      <c r="AB1879" s="325" t="str">
        <f>IF('+BD'!AB9="","",'+BD'!AB9)</f>
        <v/>
      </c>
    </row>
    <row r="1880" ht="15.75" customHeight="1">
      <c r="A1880" s="325">
        <v>1878.0</v>
      </c>
      <c r="B1880" s="325" t="s">
        <v>5655</v>
      </c>
      <c r="C1880" s="325" t="str">
        <f>IF('+BD'!C10="","",'+BD'!C10)</f>
        <v/>
      </c>
      <c r="D1880" s="325" t="str">
        <f>IF('+BD'!D10="","",'+BD'!D10)</f>
        <v/>
      </c>
      <c r="E1880" s="325" t="str">
        <f>IF('+BD'!E10="","",'+BD'!E10)</f>
        <v/>
      </c>
      <c r="F1880" s="325" t="str">
        <f>IF('+BD'!F10="","",'+BD'!F10)</f>
        <v/>
      </c>
      <c r="G1880" s="325" t="str">
        <f>IF('+BD'!G10="","",'+BD'!G10)</f>
        <v/>
      </c>
      <c r="H1880" s="325" t="str">
        <f>IF('+BD'!H10="","",'+BD'!H10)</f>
        <v/>
      </c>
      <c r="I1880" s="325" t="str">
        <f>IF('+BD'!I10="","",'+BD'!I10)</f>
        <v/>
      </c>
      <c r="J1880" s="325" t="str">
        <f>IF('+BD'!J10="","",'+BD'!J10)</f>
        <v/>
      </c>
      <c r="K1880" s="325" t="str">
        <f>IF('+BD'!K10="","",'+BD'!K10)</f>
        <v/>
      </c>
      <c r="L1880" s="325" t="str">
        <f>IF('+BD'!L10="","",'+BD'!L10)</f>
        <v/>
      </c>
      <c r="M1880" s="325" t="str">
        <f>IF('+BD'!M10="","",'+BD'!M10)</f>
        <v/>
      </c>
      <c r="N1880" s="325" t="str">
        <f>IF('+BD'!N10="","",'+BD'!N10)</f>
        <v/>
      </c>
      <c r="O1880" s="325" t="str">
        <f>IF('+BD'!O10="","",'+BD'!O10)</f>
        <v/>
      </c>
      <c r="P1880" s="325" t="str">
        <f>IF('+BD'!P10="","",'+BD'!P10)</f>
        <v/>
      </c>
      <c r="Q1880" s="325" t="str">
        <f>IF('+BD'!Q10="","",'+BD'!Q10)</f>
        <v/>
      </c>
      <c r="R1880" s="325" t="str">
        <f>IF('+BD'!R10="","",'+BD'!R10)</f>
        <v/>
      </c>
      <c r="S1880" s="325" t="str">
        <f>IF('+BD'!S10="","",'+BD'!S10)</f>
        <v/>
      </c>
      <c r="T1880" s="325" t="str">
        <f>IF('+BD'!T10="","",'+BD'!T10)</f>
        <v/>
      </c>
      <c r="U1880" s="325" t="str">
        <f>IF('+BD'!U10="","",'+BD'!U10)</f>
        <v/>
      </c>
      <c r="V1880" s="325" t="str">
        <f>IF('+BD'!V10="","",'+BD'!V10)</f>
        <v/>
      </c>
      <c r="W1880" s="325" t="str">
        <f>IF('+BD'!W10="","",'+BD'!W10)</f>
        <v/>
      </c>
      <c r="X1880" s="325" t="str">
        <f>IF('+BD'!X10="","",'+BD'!X10)</f>
        <v/>
      </c>
      <c r="Y1880" s="325" t="str">
        <f>IF('+BD'!Y10="","",'+BD'!Y10)</f>
        <v/>
      </c>
      <c r="Z1880" s="325" t="str">
        <f>IF('+BD'!Z10="","",'+BD'!Z10)</f>
        <v/>
      </c>
      <c r="AA1880" s="325" t="str">
        <f>IF('+BD'!AA10="","",'+BD'!AA10)</f>
        <v/>
      </c>
      <c r="AB1880" s="325" t="str">
        <f>IF('+BD'!AB10="","",'+BD'!AB10)</f>
        <v/>
      </c>
    </row>
    <row r="1881" ht="15.75" customHeight="1">
      <c r="A1881" s="325">
        <v>1879.0</v>
      </c>
      <c r="B1881" s="325" t="s">
        <v>5656</v>
      </c>
      <c r="C1881" s="325" t="str">
        <f>IF('+BD'!C11="","",'+BD'!C11)</f>
        <v/>
      </c>
      <c r="D1881" s="325" t="str">
        <f>IF('+BD'!D11="","",'+BD'!D11)</f>
        <v/>
      </c>
      <c r="E1881" s="325" t="str">
        <f>IF('+BD'!E11="","",'+BD'!E11)</f>
        <v/>
      </c>
      <c r="F1881" s="325" t="str">
        <f>IF('+BD'!F11="","",'+BD'!F11)</f>
        <v/>
      </c>
      <c r="G1881" s="325" t="str">
        <f>IF('+BD'!G11="","",'+BD'!G11)</f>
        <v/>
      </c>
      <c r="H1881" s="325" t="str">
        <f>IF('+BD'!H11="","",'+BD'!H11)</f>
        <v/>
      </c>
      <c r="I1881" s="325" t="str">
        <f>IF('+BD'!I11="","",'+BD'!I11)</f>
        <v/>
      </c>
      <c r="J1881" s="325" t="str">
        <f>IF('+BD'!J11="","",'+BD'!J11)</f>
        <v/>
      </c>
      <c r="K1881" s="325" t="str">
        <f>IF('+BD'!K11="","",'+BD'!K11)</f>
        <v/>
      </c>
      <c r="L1881" s="325" t="str">
        <f>IF('+BD'!L11="","",'+BD'!L11)</f>
        <v/>
      </c>
      <c r="M1881" s="325" t="str">
        <f>IF('+BD'!M11="","",'+BD'!M11)</f>
        <v/>
      </c>
      <c r="N1881" s="325" t="str">
        <f>IF('+BD'!N11="","",'+BD'!N11)</f>
        <v/>
      </c>
      <c r="O1881" s="325" t="str">
        <f>IF('+BD'!O11="","",'+BD'!O11)</f>
        <v/>
      </c>
      <c r="P1881" s="325" t="str">
        <f>IF('+BD'!P11="","",'+BD'!P11)</f>
        <v/>
      </c>
      <c r="Q1881" s="325" t="str">
        <f>IF('+BD'!Q11="","",'+BD'!Q11)</f>
        <v/>
      </c>
      <c r="R1881" s="325" t="str">
        <f>IF('+BD'!R11="","",'+BD'!R11)</f>
        <v/>
      </c>
      <c r="S1881" s="325" t="str">
        <f>IF('+BD'!S11="","",'+BD'!S11)</f>
        <v/>
      </c>
      <c r="T1881" s="325" t="str">
        <f>IF('+BD'!T11="","",'+BD'!T11)</f>
        <v/>
      </c>
      <c r="U1881" s="325" t="str">
        <f>IF('+BD'!U11="","",'+BD'!U11)</f>
        <v/>
      </c>
      <c r="V1881" s="325" t="str">
        <f>IF('+BD'!V11="","",'+BD'!V11)</f>
        <v/>
      </c>
      <c r="W1881" s="325" t="str">
        <f>IF('+BD'!W11="","",'+BD'!W11)</f>
        <v/>
      </c>
      <c r="X1881" s="325" t="str">
        <f>IF('+BD'!X11="","",'+BD'!X11)</f>
        <v/>
      </c>
      <c r="Y1881" s="325" t="str">
        <f>IF('+BD'!Y11="","",'+BD'!Y11)</f>
        <v/>
      </c>
      <c r="Z1881" s="325" t="str">
        <f>IF('+BD'!Z11="","",'+BD'!Z11)</f>
        <v/>
      </c>
      <c r="AA1881" s="325" t="str">
        <f>IF('+BD'!AA11="","",'+BD'!AA11)</f>
        <v/>
      </c>
      <c r="AB1881" s="325" t="str">
        <f>IF('+BD'!AB11="","",'+BD'!AB11)</f>
        <v/>
      </c>
    </row>
    <row r="1882" ht="15.75" customHeight="1">
      <c r="A1882" s="325">
        <v>1880.0</v>
      </c>
      <c r="B1882" s="325" t="s">
        <v>5657</v>
      </c>
      <c r="C1882" s="325" t="str">
        <f>IF('+BD'!C12="","",'+BD'!C12)</f>
        <v/>
      </c>
      <c r="D1882" s="325" t="str">
        <f>IF('+BD'!D12="","",'+BD'!D12)</f>
        <v/>
      </c>
      <c r="E1882" s="325" t="str">
        <f>IF('+BD'!E12="","",'+BD'!E12)</f>
        <v/>
      </c>
      <c r="F1882" s="325" t="str">
        <f>IF('+BD'!F12="","",'+BD'!F12)</f>
        <v/>
      </c>
      <c r="G1882" s="325" t="str">
        <f>IF('+BD'!G12="","",'+BD'!G12)</f>
        <v/>
      </c>
      <c r="H1882" s="325" t="str">
        <f>IF('+BD'!H12="","",'+BD'!H12)</f>
        <v/>
      </c>
      <c r="I1882" s="325" t="str">
        <f>IF('+BD'!I12="","",'+BD'!I12)</f>
        <v/>
      </c>
      <c r="J1882" s="325" t="str">
        <f>IF('+BD'!J12="","",'+BD'!J12)</f>
        <v/>
      </c>
      <c r="K1882" s="325" t="str">
        <f>IF('+BD'!K12="","",'+BD'!K12)</f>
        <v/>
      </c>
      <c r="L1882" s="325" t="str">
        <f>IF('+BD'!L12="","",'+BD'!L12)</f>
        <v/>
      </c>
      <c r="M1882" s="325" t="str">
        <f>IF('+BD'!M12="","",'+BD'!M12)</f>
        <v/>
      </c>
      <c r="N1882" s="325" t="str">
        <f>IF('+BD'!N12="","",'+BD'!N12)</f>
        <v/>
      </c>
      <c r="O1882" s="325" t="str">
        <f>IF('+BD'!O12="","",'+BD'!O12)</f>
        <v/>
      </c>
      <c r="P1882" s="325" t="str">
        <f>IF('+BD'!P12="","",'+BD'!P12)</f>
        <v/>
      </c>
      <c r="Q1882" s="325" t="str">
        <f>IF('+BD'!Q12="","",'+BD'!Q12)</f>
        <v/>
      </c>
      <c r="R1882" s="325" t="str">
        <f>IF('+BD'!R12="","",'+BD'!R12)</f>
        <v/>
      </c>
      <c r="S1882" s="325" t="str">
        <f>IF('+BD'!S12="","",'+BD'!S12)</f>
        <v/>
      </c>
      <c r="T1882" s="325" t="str">
        <f>IF('+BD'!T12="","",'+BD'!T12)</f>
        <v/>
      </c>
      <c r="U1882" s="325" t="str">
        <f>IF('+BD'!U12="","",'+BD'!U12)</f>
        <v/>
      </c>
      <c r="V1882" s="325" t="str">
        <f>IF('+BD'!V12="","",'+BD'!V12)</f>
        <v/>
      </c>
      <c r="W1882" s="325" t="str">
        <f>IF('+BD'!W12="","",'+BD'!W12)</f>
        <v/>
      </c>
      <c r="X1882" s="325" t="str">
        <f>IF('+BD'!X12="","",'+BD'!X12)</f>
        <v/>
      </c>
      <c r="Y1882" s="325" t="str">
        <f>IF('+BD'!Y12="","",'+BD'!Y12)</f>
        <v/>
      </c>
      <c r="Z1882" s="325" t="str">
        <f>IF('+BD'!Z12="","",'+BD'!Z12)</f>
        <v/>
      </c>
      <c r="AA1882" s="325" t="str">
        <f>IF('+BD'!AA12="","",'+BD'!AA12)</f>
        <v/>
      </c>
      <c r="AB1882" s="325" t="str">
        <f>IF('+BD'!AB12="","",'+BD'!AB12)</f>
        <v/>
      </c>
    </row>
    <row r="1883" ht="15.75" customHeight="1">
      <c r="A1883" s="325">
        <v>1881.0</v>
      </c>
      <c r="B1883" s="325" t="s">
        <v>5658</v>
      </c>
      <c r="C1883" s="325" t="str">
        <f>IF('+BD'!C13="","",'+BD'!C13)</f>
        <v/>
      </c>
      <c r="D1883" s="325" t="str">
        <f>IF('+BD'!D13="","",'+BD'!D13)</f>
        <v/>
      </c>
      <c r="E1883" s="325" t="str">
        <f>IF('+BD'!E13="","",'+BD'!E13)</f>
        <v/>
      </c>
      <c r="F1883" s="325" t="str">
        <f>IF('+BD'!F13="","",'+BD'!F13)</f>
        <v/>
      </c>
      <c r="G1883" s="325" t="str">
        <f>IF('+BD'!G13="","",'+BD'!G13)</f>
        <v/>
      </c>
      <c r="H1883" s="325" t="str">
        <f>IF('+BD'!H13="","",'+BD'!H13)</f>
        <v/>
      </c>
      <c r="I1883" s="325" t="str">
        <f>IF('+BD'!I13="","",'+BD'!I13)</f>
        <v/>
      </c>
      <c r="J1883" s="325" t="str">
        <f>IF('+BD'!J13="","",'+BD'!J13)</f>
        <v/>
      </c>
      <c r="K1883" s="325" t="str">
        <f>IF('+BD'!K13="","",'+BD'!K13)</f>
        <v/>
      </c>
      <c r="L1883" s="325" t="str">
        <f>IF('+BD'!L13="","",'+BD'!L13)</f>
        <v/>
      </c>
      <c r="M1883" s="325" t="str">
        <f>IF('+BD'!M13="","",'+BD'!M13)</f>
        <v/>
      </c>
      <c r="N1883" s="325" t="str">
        <f>IF('+BD'!N13="","",'+BD'!N13)</f>
        <v/>
      </c>
      <c r="O1883" s="325" t="str">
        <f>IF('+BD'!O13="","",'+BD'!O13)</f>
        <v/>
      </c>
      <c r="P1883" s="325" t="str">
        <f>IF('+BD'!P13="","",'+BD'!P13)</f>
        <v/>
      </c>
      <c r="Q1883" s="325" t="str">
        <f>IF('+BD'!Q13="","",'+BD'!Q13)</f>
        <v/>
      </c>
      <c r="R1883" s="325" t="str">
        <f>IF('+BD'!R13="","",'+BD'!R13)</f>
        <v/>
      </c>
      <c r="S1883" s="325" t="str">
        <f>IF('+BD'!S13="","",'+BD'!S13)</f>
        <v/>
      </c>
      <c r="T1883" s="325" t="str">
        <f>IF('+BD'!T13="","",'+BD'!T13)</f>
        <v/>
      </c>
      <c r="U1883" s="325" t="str">
        <f>IF('+BD'!U13="","",'+BD'!U13)</f>
        <v/>
      </c>
      <c r="V1883" s="325" t="str">
        <f>IF('+BD'!V13="","",'+BD'!V13)</f>
        <v/>
      </c>
      <c r="W1883" s="325" t="str">
        <f>IF('+BD'!W13="","",'+BD'!W13)</f>
        <v/>
      </c>
      <c r="X1883" s="325" t="str">
        <f>IF('+BD'!X13="","",'+BD'!X13)</f>
        <v/>
      </c>
      <c r="Y1883" s="325" t="str">
        <f>IF('+BD'!Y13="","",'+BD'!Y13)</f>
        <v/>
      </c>
      <c r="Z1883" s="325" t="str">
        <f>IF('+BD'!Z13="","",'+BD'!Z13)</f>
        <v/>
      </c>
      <c r="AA1883" s="325" t="str">
        <f>IF('+BD'!AA13="","",'+BD'!AA13)</f>
        <v/>
      </c>
      <c r="AB1883" s="325" t="str">
        <f>IF('+BD'!AB13="","",'+BD'!AB13)</f>
        <v/>
      </c>
    </row>
    <row r="1884" ht="15.75" customHeight="1">
      <c r="A1884" s="325">
        <v>1882.0</v>
      </c>
      <c r="B1884" s="325" t="s">
        <v>5659</v>
      </c>
      <c r="C1884" s="325" t="str">
        <f>IF('+BD'!C14="","",'+BD'!C14)</f>
        <v/>
      </c>
      <c r="D1884" s="325" t="str">
        <f>IF('+BD'!D14="","",'+BD'!D14)</f>
        <v/>
      </c>
      <c r="E1884" s="325" t="str">
        <f>IF('+BD'!E14="","",'+BD'!E14)</f>
        <v/>
      </c>
      <c r="F1884" s="325" t="str">
        <f>IF('+BD'!F14="","",'+BD'!F14)</f>
        <v/>
      </c>
      <c r="G1884" s="325" t="str">
        <f>IF('+BD'!G14="","",'+BD'!G14)</f>
        <v/>
      </c>
      <c r="H1884" s="325" t="str">
        <f>IF('+BD'!H14="","",'+BD'!H14)</f>
        <v/>
      </c>
      <c r="I1884" s="325" t="str">
        <f>IF('+BD'!I14="","",'+BD'!I14)</f>
        <v/>
      </c>
      <c r="J1884" s="325" t="str">
        <f>IF('+BD'!J14="","",'+BD'!J14)</f>
        <v/>
      </c>
      <c r="K1884" s="325" t="str">
        <f>IF('+BD'!K14="","",'+BD'!K14)</f>
        <v/>
      </c>
      <c r="L1884" s="325" t="str">
        <f>IF('+BD'!L14="","",'+BD'!L14)</f>
        <v/>
      </c>
      <c r="M1884" s="325" t="str">
        <f>IF('+BD'!M14="","",'+BD'!M14)</f>
        <v/>
      </c>
      <c r="N1884" s="325" t="str">
        <f>IF('+BD'!N14="","",'+BD'!N14)</f>
        <v/>
      </c>
      <c r="O1884" s="325" t="str">
        <f>IF('+BD'!O14="","",'+BD'!O14)</f>
        <v/>
      </c>
      <c r="P1884" s="325" t="str">
        <f>IF('+BD'!P14="","",'+BD'!P14)</f>
        <v/>
      </c>
      <c r="Q1884" s="325" t="str">
        <f>IF('+BD'!Q14="","",'+BD'!Q14)</f>
        <v/>
      </c>
      <c r="R1884" s="325" t="str">
        <f>IF('+BD'!R14="","",'+BD'!R14)</f>
        <v/>
      </c>
      <c r="S1884" s="325" t="str">
        <f>IF('+BD'!S14="","",'+BD'!S14)</f>
        <v/>
      </c>
      <c r="T1884" s="325" t="str">
        <f>IF('+BD'!T14="","",'+BD'!T14)</f>
        <v/>
      </c>
      <c r="U1884" s="325" t="str">
        <f>IF('+BD'!U14="","",'+BD'!U14)</f>
        <v/>
      </c>
      <c r="V1884" s="325" t="str">
        <f>IF('+BD'!V14="","",'+BD'!V14)</f>
        <v/>
      </c>
      <c r="W1884" s="325" t="str">
        <f>IF('+BD'!W14="","",'+BD'!W14)</f>
        <v/>
      </c>
      <c r="X1884" s="325" t="str">
        <f>IF('+BD'!X14="","",'+BD'!X14)</f>
        <v/>
      </c>
      <c r="Y1884" s="325" t="str">
        <f>IF('+BD'!Y14="","",'+BD'!Y14)</f>
        <v/>
      </c>
      <c r="Z1884" s="325" t="str">
        <f>IF('+BD'!Z14="","",'+BD'!Z14)</f>
        <v/>
      </c>
      <c r="AA1884" s="325" t="str">
        <f>IF('+BD'!AA14="","",'+BD'!AA14)</f>
        <v/>
      </c>
      <c r="AB1884" s="325" t="str">
        <f>IF('+BD'!AB14="","",'+BD'!AB14)</f>
        <v/>
      </c>
    </row>
    <row r="1885" ht="15.75" customHeight="1">
      <c r="A1885" s="325">
        <v>1883.0</v>
      </c>
      <c r="B1885" s="325" t="s">
        <v>5660</v>
      </c>
      <c r="C1885" s="325" t="str">
        <f>IF('+BD'!C15="","",'+BD'!C15)</f>
        <v/>
      </c>
      <c r="D1885" s="325" t="str">
        <f>IF('+BD'!D15="","",'+BD'!D15)</f>
        <v/>
      </c>
      <c r="E1885" s="325" t="str">
        <f>IF('+BD'!E15="","",'+BD'!E15)</f>
        <v/>
      </c>
      <c r="F1885" s="325" t="str">
        <f>IF('+BD'!F15="","",'+BD'!F15)</f>
        <v/>
      </c>
      <c r="G1885" s="325" t="str">
        <f>IF('+BD'!G15="","",'+BD'!G15)</f>
        <v/>
      </c>
      <c r="H1885" s="325" t="str">
        <f>IF('+BD'!H15="","",'+BD'!H15)</f>
        <v/>
      </c>
      <c r="I1885" s="325" t="str">
        <f>IF('+BD'!I15="","",'+BD'!I15)</f>
        <v/>
      </c>
      <c r="J1885" s="325" t="str">
        <f>IF('+BD'!J15="","",'+BD'!J15)</f>
        <v/>
      </c>
      <c r="K1885" s="325" t="str">
        <f>IF('+BD'!K15="","",'+BD'!K15)</f>
        <v/>
      </c>
      <c r="L1885" s="325" t="str">
        <f>IF('+BD'!L15="","",'+BD'!L15)</f>
        <v/>
      </c>
      <c r="M1885" s="325" t="str">
        <f>IF('+BD'!M15="","",'+BD'!M15)</f>
        <v/>
      </c>
      <c r="N1885" s="325" t="str">
        <f>IF('+BD'!N15="","",'+BD'!N15)</f>
        <v/>
      </c>
      <c r="O1885" s="325" t="str">
        <f>IF('+BD'!O15="","",'+BD'!O15)</f>
        <v/>
      </c>
      <c r="P1885" s="325" t="str">
        <f>IF('+BD'!P15="","",'+BD'!P15)</f>
        <v/>
      </c>
      <c r="Q1885" s="325" t="str">
        <f>IF('+BD'!Q15="","",'+BD'!Q15)</f>
        <v/>
      </c>
      <c r="R1885" s="325" t="str">
        <f>IF('+BD'!R15="","",'+BD'!R15)</f>
        <v/>
      </c>
      <c r="S1885" s="325" t="str">
        <f>IF('+BD'!S15="","",'+BD'!S15)</f>
        <v/>
      </c>
      <c r="T1885" s="325" t="str">
        <f>IF('+BD'!T15="","",'+BD'!T15)</f>
        <v/>
      </c>
      <c r="U1885" s="325" t="str">
        <f>IF('+BD'!U15="","",'+BD'!U15)</f>
        <v/>
      </c>
      <c r="V1885" s="325" t="str">
        <f>IF('+BD'!V15="","",'+BD'!V15)</f>
        <v/>
      </c>
      <c r="W1885" s="325" t="str">
        <f>IF('+BD'!W15="","",'+BD'!W15)</f>
        <v/>
      </c>
      <c r="X1885" s="325" t="str">
        <f>IF('+BD'!X15="","",'+BD'!X15)</f>
        <v/>
      </c>
      <c r="Y1885" s="325" t="str">
        <f>IF('+BD'!Y15="","",'+BD'!Y15)</f>
        <v/>
      </c>
      <c r="Z1885" s="325" t="str">
        <f>IF('+BD'!Z15="","",'+BD'!Z15)</f>
        <v/>
      </c>
      <c r="AA1885" s="325" t="str">
        <f>IF('+BD'!AA15="","",'+BD'!AA15)</f>
        <v/>
      </c>
      <c r="AB1885" s="325" t="str">
        <f>IF('+BD'!AB15="","",'+BD'!AB15)</f>
        <v/>
      </c>
    </row>
    <row r="1886" ht="15.75" customHeight="1">
      <c r="A1886" s="325">
        <v>1884.0</v>
      </c>
      <c r="B1886" s="325" t="s">
        <v>5661</v>
      </c>
      <c r="C1886" s="325" t="str">
        <f>IF('+BD'!C16="","",'+BD'!C16)</f>
        <v/>
      </c>
      <c r="D1886" s="325" t="str">
        <f>IF('+BD'!D16="","",'+BD'!D16)</f>
        <v/>
      </c>
      <c r="E1886" s="325" t="str">
        <f>IF('+BD'!E16="","",'+BD'!E16)</f>
        <v/>
      </c>
      <c r="F1886" s="325" t="str">
        <f>IF('+BD'!F16="","",'+BD'!F16)</f>
        <v/>
      </c>
      <c r="G1886" s="325" t="str">
        <f>IF('+BD'!G16="","",'+BD'!G16)</f>
        <v/>
      </c>
      <c r="H1886" s="325" t="str">
        <f>IF('+BD'!H16="","",'+BD'!H16)</f>
        <v/>
      </c>
      <c r="I1886" s="325" t="str">
        <f>IF('+BD'!I16="","",'+BD'!I16)</f>
        <v/>
      </c>
      <c r="J1886" s="325" t="str">
        <f>IF('+BD'!J16="","",'+BD'!J16)</f>
        <v/>
      </c>
      <c r="K1886" s="325" t="str">
        <f>IF('+BD'!K16="","",'+BD'!K16)</f>
        <v/>
      </c>
      <c r="L1886" s="325" t="str">
        <f>IF('+BD'!L16="","",'+BD'!L16)</f>
        <v/>
      </c>
      <c r="M1886" s="325" t="str">
        <f>IF('+BD'!M16="","",'+BD'!M16)</f>
        <v/>
      </c>
      <c r="N1886" s="325" t="str">
        <f>IF('+BD'!N16="","",'+BD'!N16)</f>
        <v/>
      </c>
      <c r="O1886" s="325" t="str">
        <f>IF('+BD'!O16="","",'+BD'!O16)</f>
        <v/>
      </c>
      <c r="P1886" s="325" t="str">
        <f>IF('+BD'!P16="","",'+BD'!P16)</f>
        <v/>
      </c>
      <c r="Q1886" s="325" t="str">
        <f>IF('+BD'!Q16="","",'+BD'!Q16)</f>
        <v/>
      </c>
      <c r="R1886" s="325" t="str">
        <f>IF('+BD'!R16="","",'+BD'!R16)</f>
        <v/>
      </c>
      <c r="S1886" s="325" t="str">
        <f>IF('+BD'!S16="","",'+BD'!S16)</f>
        <v/>
      </c>
      <c r="T1886" s="325" t="str">
        <f>IF('+BD'!T16="","",'+BD'!T16)</f>
        <v/>
      </c>
      <c r="U1886" s="325" t="str">
        <f>IF('+BD'!U16="","",'+BD'!U16)</f>
        <v/>
      </c>
      <c r="V1886" s="325" t="str">
        <f>IF('+BD'!V16="","",'+BD'!V16)</f>
        <v/>
      </c>
      <c r="W1886" s="325" t="str">
        <f>IF('+BD'!W16="","",'+BD'!W16)</f>
        <v/>
      </c>
      <c r="X1886" s="325" t="str">
        <f>IF('+BD'!X16="","",'+BD'!X16)</f>
        <v/>
      </c>
      <c r="Y1886" s="325" t="str">
        <f>IF('+BD'!Y16="","",'+BD'!Y16)</f>
        <v/>
      </c>
      <c r="Z1886" s="325" t="str">
        <f>IF('+BD'!Z16="","",'+BD'!Z16)</f>
        <v/>
      </c>
      <c r="AA1886" s="325" t="str">
        <f>IF('+BD'!AA16="","",'+BD'!AA16)</f>
        <v/>
      </c>
      <c r="AB1886" s="325" t="str">
        <f>IF('+BD'!AB16="","",'+BD'!AB16)</f>
        <v/>
      </c>
    </row>
    <row r="1887" ht="15.75" customHeight="1">
      <c r="A1887" s="325">
        <v>1885.0</v>
      </c>
      <c r="B1887" s="325" t="s">
        <v>5662</v>
      </c>
      <c r="C1887" s="325" t="str">
        <f>IF('+BD'!C17="","",'+BD'!C17)</f>
        <v/>
      </c>
      <c r="D1887" s="325" t="str">
        <f>IF('+BD'!D17="","",'+BD'!D17)</f>
        <v/>
      </c>
      <c r="E1887" s="325" t="str">
        <f>IF('+BD'!E17="","",'+BD'!E17)</f>
        <v/>
      </c>
      <c r="F1887" s="325" t="str">
        <f>IF('+BD'!F17="","",'+BD'!F17)</f>
        <v/>
      </c>
      <c r="G1887" s="325" t="str">
        <f>IF('+BD'!G17="","",'+BD'!G17)</f>
        <v/>
      </c>
      <c r="H1887" s="325" t="str">
        <f>IF('+BD'!H17="","",'+BD'!H17)</f>
        <v/>
      </c>
      <c r="I1887" s="325" t="str">
        <f>IF('+BD'!I17="","",'+BD'!I17)</f>
        <v/>
      </c>
      <c r="J1887" s="325" t="str">
        <f>IF('+BD'!J17="","",'+BD'!J17)</f>
        <v/>
      </c>
      <c r="K1887" s="325" t="str">
        <f>IF('+BD'!K17="","",'+BD'!K17)</f>
        <v/>
      </c>
      <c r="L1887" s="325" t="str">
        <f>IF('+BD'!L17="","",'+BD'!L17)</f>
        <v/>
      </c>
      <c r="M1887" s="325" t="str">
        <f>IF('+BD'!M17="","",'+BD'!M17)</f>
        <v/>
      </c>
      <c r="N1887" s="325" t="str">
        <f>IF('+BD'!N17="","",'+BD'!N17)</f>
        <v/>
      </c>
      <c r="O1887" s="325" t="str">
        <f>IF('+BD'!O17="","",'+BD'!O17)</f>
        <v/>
      </c>
      <c r="P1887" s="325" t="str">
        <f>IF('+BD'!P17="","",'+BD'!P17)</f>
        <v/>
      </c>
      <c r="Q1887" s="325" t="str">
        <f>IF('+BD'!Q17="","",'+BD'!Q17)</f>
        <v/>
      </c>
      <c r="R1887" s="325" t="str">
        <f>IF('+BD'!R17="","",'+BD'!R17)</f>
        <v/>
      </c>
      <c r="S1887" s="325" t="str">
        <f>IF('+BD'!S17="","",'+BD'!S17)</f>
        <v/>
      </c>
      <c r="T1887" s="325" t="str">
        <f>IF('+BD'!T17="","",'+BD'!T17)</f>
        <v/>
      </c>
      <c r="U1887" s="325" t="str">
        <f>IF('+BD'!U17="","",'+BD'!U17)</f>
        <v/>
      </c>
      <c r="V1887" s="325" t="str">
        <f>IF('+BD'!V17="","",'+BD'!V17)</f>
        <v/>
      </c>
      <c r="W1887" s="325" t="str">
        <f>IF('+BD'!W17="","",'+BD'!W17)</f>
        <v/>
      </c>
      <c r="X1887" s="325" t="str">
        <f>IF('+BD'!X17="","",'+BD'!X17)</f>
        <v/>
      </c>
      <c r="Y1887" s="325" t="str">
        <f>IF('+BD'!Y17="","",'+BD'!Y17)</f>
        <v/>
      </c>
      <c r="Z1887" s="325" t="str">
        <f>IF('+BD'!Z17="","",'+BD'!Z17)</f>
        <v/>
      </c>
      <c r="AA1887" s="325" t="str">
        <f>IF('+BD'!AA17="","",'+BD'!AA17)</f>
        <v/>
      </c>
      <c r="AB1887" s="325" t="str">
        <f>IF('+BD'!AB17="","",'+BD'!AB17)</f>
        <v/>
      </c>
    </row>
    <row r="1888" ht="15.75" customHeight="1">
      <c r="A1888" s="325">
        <v>1886.0</v>
      </c>
      <c r="B1888" s="325" t="s">
        <v>5663</v>
      </c>
      <c r="C1888" s="325" t="str">
        <f>IF('+BD'!C18="","",'+BD'!C18)</f>
        <v/>
      </c>
      <c r="D1888" s="325" t="str">
        <f>IF('+BD'!D18="","",'+BD'!D18)</f>
        <v/>
      </c>
      <c r="E1888" s="325" t="str">
        <f>IF('+BD'!E18="","",'+BD'!E18)</f>
        <v/>
      </c>
      <c r="F1888" s="325" t="str">
        <f>IF('+BD'!F18="","",'+BD'!F18)</f>
        <v/>
      </c>
      <c r="G1888" s="325" t="str">
        <f>IF('+BD'!G18="","",'+BD'!G18)</f>
        <v/>
      </c>
      <c r="H1888" s="325" t="str">
        <f>IF('+BD'!H18="","",'+BD'!H18)</f>
        <v/>
      </c>
      <c r="I1888" s="325" t="str">
        <f>IF('+BD'!I18="","",'+BD'!I18)</f>
        <v/>
      </c>
      <c r="J1888" s="325" t="str">
        <f>IF('+BD'!J18="","",'+BD'!J18)</f>
        <v/>
      </c>
      <c r="K1888" s="325" t="str">
        <f>IF('+BD'!K18="","",'+BD'!K18)</f>
        <v/>
      </c>
      <c r="L1888" s="325" t="str">
        <f>IF('+BD'!L18="","",'+BD'!L18)</f>
        <v/>
      </c>
      <c r="M1888" s="325" t="str">
        <f>IF('+BD'!M18="","",'+BD'!M18)</f>
        <v/>
      </c>
      <c r="N1888" s="325" t="str">
        <f>IF('+BD'!N18="","",'+BD'!N18)</f>
        <v/>
      </c>
      <c r="O1888" s="325" t="str">
        <f>IF('+BD'!O18="","",'+BD'!O18)</f>
        <v/>
      </c>
      <c r="P1888" s="325" t="str">
        <f>IF('+BD'!P18="","",'+BD'!P18)</f>
        <v/>
      </c>
      <c r="Q1888" s="325" t="str">
        <f>IF('+BD'!Q18="","",'+BD'!Q18)</f>
        <v/>
      </c>
      <c r="R1888" s="325" t="str">
        <f>IF('+BD'!R18="","",'+BD'!R18)</f>
        <v/>
      </c>
      <c r="S1888" s="325" t="str">
        <f>IF('+BD'!S18="","",'+BD'!S18)</f>
        <v/>
      </c>
      <c r="T1888" s="325" t="str">
        <f>IF('+BD'!T18="","",'+BD'!T18)</f>
        <v/>
      </c>
      <c r="U1888" s="325" t="str">
        <f>IF('+BD'!U18="","",'+BD'!U18)</f>
        <v/>
      </c>
      <c r="V1888" s="325" t="str">
        <f>IF('+BD'!V18="","",'+BD'!V18)</f>
        <v/>
      </c>
      <c r="W1888" s="325" t="str">
        <f>IF('+BD'!W18="","",'+BD'!W18)</f>
        <v/>
      </c>
      <c r="X1888" s="325" t="str">
        <f>IF('+BD'!X18="","",'+BD'!X18)</f>
        <v/>
      </c>
      <c r="Y1888" s="325" t="str">
        <f>IF('+BD'!Y18="","",'+BD'!Y18)</f>
        <v/>
      </c>
      <c r="Z1888" s="325" t="str">
        <f>IF('+BD'!Z18="","",'+BD'!Z18)</f>
        <v/>
      </c>
      <c r="AA1888" s="325" t="str">
        <f>IF('+BD'!AA18="","",'+BD'!AA18)</f>
        <v/>
      </c>
      <c r="AB1888" s="325" t="str">
        <f>IF('+BD'!AB18="","",'+BD'!AB18)</f>
        <v/>
      </c>
    </row>
    <row r="1889" ht="15.75" customHeight="1">
      <c r="A1889" s="325">
        <v>1887.0</v>
      </c>
      <c r="B1889" s="325" t="s">
        <v>5664</v>
      </c>
      <c r="C1889" s="325" t="str">
        <f>IF('+BD'!C19="","",'+BD'!C19)</f>
        <v/>
      </c>
      <c r="D1889" s="325" t="str">
        <f>IF('+BD'!D19="","",'+BD'!D19)</f>
        <v/>
      </c>
      <c r="E1889" s="325" t="str">
        <f>IF('+BD'!E19="","",'+BD'!E19)</f>
        <v/>
      </c>
      <c r="F1889" s="325" t="str">
        <f>IF('+BD'!F19="","",'+BD'!F19)</f>
        <v/>
      </c>
      <c r="G1889" s="325" t="str">
        <f>IF('+BD'!G19="","",'+BD'!G19)</f>
        <v/>
      </c>
      <c r="H1889" s="325" t="str">
        <f>IF('+BD'!H19="","",'+BD'!H19)</f>
        <v/>
      </c>
      <c r="I1889" s="325" t="str">
        <f>IF('+BD'!I19="","",'+BD'!I19)</f>
        <v/>
      </c>
      <c r="J1889" s="325" t="str">
        <f>IF('+BD'!J19="","",'+BD'!J19)</f>
        <v/>
      </c>
      <c r="K1889" s="325" t="str">
        <f>IF('+BD'!K19="","",'+BD'!K19)</f>
        <v/>
      </c>
      <c r="L1889" s="325" t="str">
        <f>IF('+BD'!L19="","",'+BD'!L19)</f>
        <v/>
      </c>
      <c r="M1889" s="325" t="str">
        <f>IF('+BD'!M19="","",'+BD'!M19)</f>
        <v/>
      </c>
      <c r="N1889" s="325" t="str">
        <f>IF('+BD'!N19="","",'+BD'!N19)</f>
        <v/>
      </c>
      <c r="O1889" s="325" t="str">
        <f>IF('+BD'!O19="","",'+BD'!O19)</f>
        <v/>
      </c>
      <c r="P1889" s="325" t="str">
        <f>IF('+BD'!P19="","",'+BD'!P19)</f>
        <v/>
      </c>
      <c r="Q1889" s="325" t="str">
        <f>IF('+BD'!Q19="","",'+BD'!Q19)</f>
        <v/>
      </c>
      <c r="R1889" s="325" t="str">
        <f>IF('+BD'!R19="","",'+BD'!R19)</f>
        <v/>
      </c>
      <c r="S1889" s="325" t="str">
        <f>IF('+BD'!S19="","",'+BD'!S19)</f>
        <v/>
      </c>
      <c r="T1889" s="325" t="str">
        <f>IF('+BD'!T19="","",'+BD'!T19)</f>
        <v/>
      </c>
      <c r="U1889" s="325" t="str">
        <f>IF('+BD'!U19="","",'+BD'!U19)</f>
        <v/>
      </c>
      <c r="V1889" s="325" t="str">
        <f>IF('+BD'!V19="","",'+BD'!V19)</f>
        <v/>
      </c>
      <c r="W1889" s="325" t="str">
        <f>IF('+BD'!W19="","",'+BD'!W19)</f>
        <v/>
      </c>
      <c r="X1889" s="325" t="str">
        <f>IF('+BD'!X19="","",'+BD'!X19)</f>
        <v/>
      </c>
      <c r="Y1889" s="325" t="str">
        <f>IF('+BD'!Y19="","",'+BD'!Y19)</f>
        <v/>
      </c>
      <c r="Z1889" s="325" t="str">
        <f>IF('+BD'!Z19="","",'+BD'!Z19)</f>
        <v/>
      </c>
      <c r="AA1889" s="325" t="str">
        <f>IF('+BD'!AA19="","",'+BD'!AA19)</f>
        <v/>
      </c>
      <c r="AB1889" s="325" t="str">
        <f>IF('+BD'!AB19="","",'+BD'!AB19)</f>
        <v/>
      </c>
    </row>
    <row r="1890" ht="15.75" customHeight="1">
      <c r="A1890" s="325">
        <v>1888.0</v>
      </c>
      <c r="B1890" s="325" t="s">
        <v>5665</v>
      </c>
      <c r="C1890" s="325" t="str">
        <f>IF('+BD'!C20="","",'+BD'!C20)</f>
        <v/>
      </c>
      <c r="D1890" s="325" t="str">
        <f>IF('+BD'!D20="","",'+BD'!D20)</f>
        <v/>
      </c>
      <c r="E1890" s="325" t="str">
        <f>IF('+BD'!E20="","",'+BD'!E20)</f>
        <v/>
      </c>
      <c r="F1890" s="325" t="str">
        <f>IF('+BD'!F20="","",'+BD'!F20)</f>
        <v/>
      </c>
      <c r="G1890" s="325" t="str">
        <f>IF('+BD'!G20="","",'+BD'!G20)</f>
        <v/>
      </c>
      <c r="H1890" s="325" t="str">
        <f>IF('+BD'!H20="","",'+BD'!H20)</f>
        <v/>
      </c>
      <c r="I1890" s="325" t="str">
        <f>IF('+BD'!I20="","",'+BD'!I20)</f>
        <v/>
      </c>
      <c r="J1890" s="325" t="str">
        <f>IF('+BD'!J20="","",'+BD'!J20)</f>
        <v/>
      </c>
      <c r="K1890" s="325" t="str">
        <f>IF('+BD'!K20="","",'+BD'!K20)</f>
        <v/>
      </c>
      <c r="L1890" s="325" t="str">
        <f>IF('+BD'!L20="","",'+BD'!L20)</f>
        <v/>
      </c>
      <c r="M1890" s="325" t="str">
        <f>IF('+BD'!M20="","",'+BD'!M20)</f>
        <v/>
      </c>
      <c r="N1890" s="325" t="str">
        <f>IF('+BD'!N20="","",'+BD'!N20)</f>
        <v/>
      </c>
      <c r="O1890" s="325" t="str">
        <f>IF('+BD'!O20="","",'+BD'!O20)</f>
        <v/>
      </c>
      <c r="P1890" s="325" t="str">
        <f>IF('+BD'!P20="","",'+BD'!P20)</f>
        <v/>
      </c>
      <c r="Q1890" s="325" t="str">
        <f>IF('+BD'!Q20="","",'+BD'!Q20)</f>
        <v/>
      </c>
      <c r="R1890" s="325" t="str">
        <f>IF('+BD'!R20="","",'+BD'!R20)</f>
        <v/>
      </c>
      <c r="S1890" s="325" t="str">
        <f>IF('+BD'!S20="","",'+BD'!S20)</f>
        <v/>
      </c>
      <c r="T1890" s="325" t="str">
        <f>IF('+BD'!T20="","",'+BD'!T20)</f>
        <v/>
      </c>
      <c r="U1890" s="325" t="str">
        <f>IF('+BD'!U20="","",'+BD'!U20)</f>
        <v/>
      </c>
      <c r="V1890" s="325" t="str">
        <f>IF('+BD'!V20="","",'+BD'!V20)</f>
        <v/>
      </c>
      <c r="W1890" s="325" t="str">
        <f>IF('+BD'!W20="","",'+BD'!W20)</f>
        <v/>
      </c>
      <c r="X1890" s="325" t="str">
        <f>IF('+BD'!X20="","",'+BD'!X20)</f>
        <v/>
      </c>
      <c r="Y1890" s="325" t="str">
        <f>IF('+BD'!Y20="","",'+BD'!Y20)</f>
        <v/>
      </c>
      <c r="Z1890" s="325" t="str">
        <f>IF('+BD'!Z20="","",'+BD'!Z20)</f>
        <v/>
      </c>
      <c r="AA1890" s="325" t="str">
        <f>IF('+BD'!AA20="","",'+BD'!AA20)</f>
        <v/>
      </c>
      <c r="AB1890" s="325" t="str">
        <f>IF('+BD'!AB20="","",'+BD'!AB20)</f>
        <v/>
      </c>
    </row>
    <row r="1891" ht="15.75" customHeight="1">
      <c r="A1891" s="325">
        <v>1889.0</v>
      </c>
      <c r="B1891" s="325" t="s">
        <v>5666</v>
      </c>
      <c r="C1891" s="325" t="str">
        <f>IF('+BD'!C21="","",'+BD'!C21)</f>
        <v/>
      </c>
      <c r="D1891" s="325" t="str">
        <f>IF('+BD'!D21="","",'+BD'!D21)</f>
        <v/>
      </c>
      <c r="E1891" s="325" t="str">
        <f>IF('+BD'!E21="","",'+BD'!E21)</f>
        <v/>
      </c>
      <c r="F1891" s="325" t="str">
        <f>IF('+BD'!F21="","",'+BD'!F21)</f>
        <v/>
      </c>
      <c r="G1891" s="325" t="str">
        <f>IF('+BD'!G21="","",'+BD'!G21)</f>
        <v/>
      </c>
      <c r="H1891" s="325" t="str">
        <f>IF('+BD'!H21="","",'+BD'!H21)</f>
        <v/>
      </c>
      <c r="I1891" s="325" t="str">
        <f>IF('+BD'!I21="","",'+BD'!I21)</f>
        <v/>
      </c>
      <c r="J1891" s="325" t="str">
        <f>IF('+BD'!J21="","",'+BD'!J21)</f>
        <v/>
      </c>
      <c r="K1891" s="325" t="str">
        <f>IF('+BD'!K21="","",'+BD'!K21)</f>
        <v/>
      </c>
      <c r="L1891" s="325" t="str">
        <f>IF('+BD'!L21="","",'+BD'!L21)</f>
        <v/>
      </c>
      <c r="M1891" s="325" t="str">
        <f>IF('+BD'!M21="","",'+BD'!M21)</f>
        <v/>
      </c>
      <c r="N1891" s="325" t="str">
        <f>IF('+BD'!N21="","",'+BD'!N21)</f>
        <v/>
      </c>
      <c r="O1891" s="325" t="str">
        <f>IF('+BD'!O21="","",'+BD'!O21)</f>
        <v/>
      </c>
      <c r="P1891" s="325" t="str">
        <f>IF('+BD'!P21="","",'+BD'!P21)</f>
        <v/>
      </c>
      <c r="Q1891" s="325" t="str">
        <f>IF('+BD'!Q21="","",'+BD'!Q21)</f>
        <v/>
      </c>
      <c r="R1891" s="325" t="str">
        <f>IF('+BD'!R21="","",'+BD'!R21)</f>
        <v/>
      </c>
      <c r="S1891" s="325" t="str">
        <f>IF('+BD'!S21="","",'+BD'!S21)</f>
        <v/>
      </c>
      <c r="T1891" s="325" t="str">
        <f>IF('+BD'!T21="","",'+BD'!T21)</f>
        <v/>
      </c>
      <c r="U1891" s="325" t="str">
        <f>IF('+BD'!U21="","",'+BD'!U21)</f>
        <v/>
      </c>
      <c r="V1891" s="325" t="str">
        <f>IF('+BD'!V21="","",'+BD'!V21)</f>
        <v/>
      </c>
      <c r="W1891" s="325" t="str">
        <f>IF('+BD'!W21="","",'+BD'!W21)</f>
        <v/>
      </c>
      <c r="X1891" s="325" t="str">
        <f>IF('+BD'!X21="","",'+BD'!X21)</f>
        <v/>
      </c>
      <c r="Y1891" s="325" t="str">
        <f>IF('+BD'!Y21="","",'+BD'!Y21)</f>
        <v/>
      </c>
      <c r="Z1891" s="325" t="str">
        <f>IF('+BD'!Z21="","",'+BD'!Z21)</f>
        <v/>
      </c>
      <c r="AA1891" s="325" t="str">
        <f>IF('+BD'!AA21="","",'+BD'!AA21)</f>
        <v/>
      </c>
      <c r="AB1891" s="325" t="str">
        <f>IF('+BD'!AB21="","",'+BD'!AB21)</f>
        <v/>
      </c>
    </row>
    <row r="1892" ht="15.75" customHeight="1">
      <c r="A1892" s="325">
        <v>1890.0</v>
      </c>
      <c r="B1892" s="325" t="s">
        <v>5667</v>
      </c>
      <c r="C1892" s="325" t="str">
        <f>IF('+BD'!C22="","",'+BD'!C22)</f>
        <v/>
      </c>
      <c r="D1892" s="325" t="str">
        <f>IF('+BD'!D22="","",'+BD'!D22)</f>
        <v/>
      </c>
      <c r="E1892" s="325" t="str">
        <f>IF('+BD'!E22="","",'+BD'!E22)</f>
        <v/>
      </c>
      <c r="F1892" s="325" t="str">
        <f>IF('+BD'!F22="","",'+BD'!F22)</f>
        <v/>
      </c>
      <c r="G1892" s="325" t="str">
        <f>IF('+BD'!G22="","",'+BD'!G22)</f>
        <v/>
      </c>
      <c r="H1892" s="325" t="str">
        <f>IF('+BD'!H22="","",'+BD'!H22)</f>
        <v/>
      </c>
      <c r="I1892" s="325" t="str">
        <f>IF('+BD'!I22="","",'+BD'!I22)</f>
        <v/>
      </c>
      <c r="J1892" s="325" t="str">
        <f>IF('+BD'!J22="","",'+BD'!J22)</f>
        <v/>
      </c>
      <c r="K1892" s="325" t="str">
        <f>IF('+BD'!K22="","",'+BD'!K22)</f>
        <v/>
      </c>
      <c r="L1892" s="325" t="str">
        <f>IF('+BD'!L22="","",'+BD'!L22)</f>
        <v/>
      </c>
      <c r="M1892" s="325" t="str">
        <f>IF('+BD'!M22="","",'+BD'!M22)</f>
        <v/>
      </c>
      <c r="N1892" s="325" t="str">
        <f>IF('+BD'!N22="","",'+BD'!N22)</f>
        <v/>
      </c>
      <c r="O1892" s="325" t="str">
        <f>IF('+BD'!O22="","",'+BD'!O22)</f>
        <v/>
      </c>
      <c r="P1892" s="325" t="str">
        <f>IF('+BD'!P22="","",'+BD'!P22)</f>
        <v/>
      </c>
      <c r="Q1892" s="325" t="str">
        <f>IF('+BD'!Q22="","",'+BD'!Q22)</f>
        <v/>
      </c>
      <c r="R1892" s="325" t="str">
        <f>IF('+BD'!R22="","",'+BD'!R22)</f>
        <v/>
      </c>
      <c r="S1892" s="325" t="str">
        <f>IF('+BD'!S22="","",'+BD'!S22)</f>
        <v/>
      </c>
      <c r="T1892" s="325" t="str">
        <f>IF('+BD'!T22="","",'+BD'!T22)</f>
        <v/>
      </c>
      <c r="U1892" s="325" t="str">
        <f>IF('+BD'!U22="","",'+BD'!U22)</f>
        <v/>
      </c>
      <c r="V1892" s="325" t="str">
        <f>IF('+BD'!V22="","",'+BD'!V22)</f>
        <v/>
      </c>
      <c r="W1892" s="325" t="str">
        <f>IF('+BD'!W22="","",'+BD'!W22)</f>
        <v/>
      </c>
      <c r="X1892" s="325" t="str">
        <f>IF('+BD'!X22="","",'+BD'!X22)</f>
        <v/>
      </c>
      <c r="Y1892" s="325" t="str">
        <f>IF('+BD'!Y22="","",'+BD'!Y22)</f>
        <v/>
      </c>
      <c r="Z1892" s="325" t="str">
        <f>IF('+BD'!Z22="","",'+BD'!Z22)</f>
        <v/>
      </c>
      <c r="AA1892" s="325" t="str">
        <f>IF('+BD'!AA22="","",'+BD'!AA22)</f>
        <v/>
      </c>
      <c r="AB1892" s="325" t="str">
        <f>IF('+BD'!AB22="","",'+BD'!AB22)</f>
        <v/>
      </c>
    </row>
    <row r="1893" ht="15.75" customHeight="1">
      <c r="A1893" s="325">
        <v>1891.0</v>
      </c>
      <c r="B1893" s="325" t="s">
        <v>5668</v>
      </c>
      <c r="C1893" s="325" t="str">
        <f>IF('+BD'!C23="","",'+BD'!C23)</f>
        <v/>
      </c>
      <c r="D1893" s="325" t="str">
        <f>IF('+BD'!D23="","",'+BD'!D23)</f>
        <v/>
      </c>
      <c r="E1893" s="325" t="str">
        <f>IF('+BD'!E23="","",'+BD'!E23)</f>
        <v/>
      </c>
      <c r="F1893" s="325" t="str">
        <f>IF('+BD'!F23="","",'+BD'!F23)</f>
        <v/>
      </c>
      <c r="G1893" s="325" t="str">
        <f>IF('+BD'!G23="","",'+BD'!G23)</f>
        <v/>
      </c>
      <c r="H1893" s="325" t="str">
        <f>IF('+BD'!H23="","",'+BD'!H23)</f>
        <v/>
      </c>
      <c r="I1893" s="325" t="str">
        <f>IF('+BD'!I23="","",'+BD'!I23)</f>
        <v/>
      </c>
      <c r="J1893" s="325" t="str">
        <f>IF('+BD'!J23="","",'+BD'!J23)</f>
        <v/>
      </c>
      <c r="K1893" s="325" t="str">
        <f>IF('+BD'!K23="","",'+BD'!K23)</f>
        <v/>
      </c>
      <c r="L1893" s="325" t="str">
        <f>IF('+BD'!L23="","",'+BD'!L23)</f>
        <v/>
      </c>
      <c r="M1893" s="325" t="str">
        <f>IF('+BD'!M23="","",'+BD'!M23)</f>
        <v/>
      </c>
      <c r="N1893" s="325" t="str">
        <f>IF('+BD'!N23="","",'+BD'!N23)</f>
        <v/>
      </c>
      <c r="O1893" s="325" t="str">
        <f>IF('+BD'!O23="","",'+BD'!O23)</f>
        <v/>
      </c>
      <c r="P1893" s="325" t="str">
        <f>IF('+BD'!P23="","",'+BD'!P23)</f>
        <v/>
      </c>
      <c r="Q1893" s="325" t="str">
        <f>IF('+BD'!Q23="","",'+BD'!Q23)</f>
        <v/>
      </c>
      <c r="R1893" s="325" t="str">
        <f>IF('+BD'!R23="","",'+BD'!R23)</f>
        <v/>
      </c>
      <c r="S1893" s="325" t="str">
        <f>IF('+BD'!S23="","",'+BD'!S23)</f>
        <v/>
      </c>
      <c r="T1893" s="325" t="str">
        <f>IF('+BD'!T23="","",'+BD'!T23)</f>
        <v/>
      </c>
      <c r="U1893" s="325" t="str">
        <f>IF('+BD'!U23="","",'+BD'!U23)</f>
        <v/>
      </c>
      <c r="V1893" s="325" t="str">
        <f>IF('+BD'!V23="","",'+BD'!V23)</f>
        <v/>
      </c>
      <c r="W1893" s="325" t="str">
        <f>IF('+BD'!W23="","",'+BD'!W23)</f>
        <v/>
      </c>
      <c r="X1893" s="325" t="str">
        <f>IF('+BD'!X23="","",'+BD'!X23)</f>
        <v/>
      </c>
      <c r="Y1893" s="325" t="str">
        <f>IF('+BD'!Y23="","",'+BD'!Y23)</f>
        <v/>
      </c>
      <c r="Z1893" s="325" t="str">
        <f>IF('+BD'!Z23="","",'+BD'!Z23)</f>
        <v/>
      </c>
      <c r="AA1893" s="325" t="str">
        <f>IF('+BD'!AA23="","",'+BD'!AA23)</f>
        <v/>
      </c>
      <c r="AB1893" s="325" t="str">
        <f>IF('+BD'!AB23="","",'+BD'!AB23)</f>
        <v/>
      </c>
    </row>
    <row r="1894" ht="15.75" customHeight="1">
      <c r="A1894" s="325">
        <v>1892.0</v>
      </c>
      <c r="B1894" s="325" t="s">
        <v>5669</v>
      </c>
      <c r="C1894" s="325" t="str">
        <f>IF('+BD'!C24="","",'+BD'!C24)</f>
        <v/>
      </c>
      <c r="D1894" s="325" t="str">
        <f>IF('+BD'!D24="","",'+BD'!D24)</f>
        <v/>
      </c>
      <c r="E1894" s="325" t="str">
        <f>IF('+BD'!E24="","",'+BD'!E24)</f>
        <v/>
      </c>
      <c r="F1894" s="325" t="str">
        <f>IF('+BD'!F24="","",'+BD'!F24)</f>
        <v/>
      </c>
      <c r="G1894" s="325" t="str">
        <f>IF('+BD'!G24="","",'+BD'!G24)</f>
        <v/>
      </c>
      <c r="H1894" s="325" t="str">
        <f>IF('+BD'!H24="","",'+BD'!H24)</f>
        <v/>
      </c>
      <c r="I1894" s="325" t="str">
        <f>IF('+BD'!I24="","",'+BD'!I24)</f>
        <v/>
      </c>
      <c r="J1894" s="325" t="str">
        <f>IF('+BD'!J24="","",'+BD'!J24)</f>
        <v/>
      </c>
      <c r="K1894" s="325" t="str">
        <f>IF('+BD'!K24="","",'+BD'!K24)</f>
        <v/>
      </c>
      <c r="L1894" s="325" t="str">
        <f>IF('+BD'!L24="","",'+BD'!L24)</f>
        <v/>
      </c>
      <c r="M1894" s="325" t="str">
        <f>IF('+BD'!M24="","",'+BD'!M24)</f>
        <v/>
      </c>
      <c r="N1894" s="325" t="str">
        <f>IF('+BD'!N24="","",'+BD'!N24)</f>
        <v/>
      </c>
      <c r="O1894" s="325" t="str">
        <f>IF('+BD'!O24="","",'+BD'!O24)</f>
        <v/>
      </c>
      <c r="P1894" s="325" t="str">
        <f>IF('+BD'!P24="","",'+BD'!P24)</f>
        <v/>
      </c>
      <c r="Q1894" s="325" t="str">
        <f>IF('+BD'!Q24="","",'+BD'!Q24)</f>
        <v/>
      </c>
      <c r="R1894" s="325" t="str">
        <f>IF('+BD'!R24="","",'+BD'!R24)</f>
        <v/>
      </c>
      <c r="S1894" s="325" t="str">
        <f>IF('+BD'!S24="","",'+BD'!S24)</f>
        <v/>
      </c>
      <c r="T1894" s="325" t="str">
        <f>IF('+BD'!T24="","",'+BD'!T24)</f>
        <v/>
      </c>
      <c r="U1894" s="325" t="str">
        <f>IF('+BD'!U24="","",'+BD'!U24)</f>
        <v/>
      </c>
      <c r="V1894" s="325" t="str">
        <f>IF('+BD'!V24="","",'+BD'!V24)</f>
        <v/>
      </c>
      <c r="W1894" s="325" t="str">
        <f>IF('+BD'!W24="","",'+BD'!W24)</f>
        <v/>
      </c>
      <c r="X1894" s="325" t="str">
        <f>IF('+BD'!X24="","",'+BD'!X24)</f>
        <v/>
      </c>
      <c r="Y1894" s="325" t="str">
        <f>IF('+BD'!Y24="","",'+BD'!Y24)</f>
        <v/>
      </c>
      <c r="Z1894" s="325" t="str">
        <f>IF('+BD'!Z24="","",'+BD'!Z24)</f>
        <v/>
      </c>
      <c r="AA1894" s="325" t="str">
        <f>IF('+BD'!AA24="","",'+BD'!AA24)</f>
        <v/>
      </c>
      <c r="AB1894" s="325" t="str">
        <f>IF('+BD'!AB24="","",'+BD'!AB24)</f>
        <v/>
      </c>
    </row>
    <row r="1895" ht="15.75" customHeight="1">
      <c r="A1895" s="325">
        <v>1893.0</v>
      </c>
      <c r="B1895" s="325" t="s">
        <v>5670</v>
      </c>
      <c r="C1895" s="325" t="str">
        <f>IF('+BD'!C25="","",'+BD'!C25)</f>
        <v/>
      </c>
      <c r="D1895" s="325" t="str">
        <f>IF('+BD'!D25="","",'+BD'!D25)</f>
        <v/>
      </c>
      <c r="E1895" s="325" t="str">
        <f>IF('+BD'!E25="","",'+BD'!E25)</f>
        <v/>
      </c>
      <c r="F1895" s="325" t="str">
        <f>IF('+BD'!F25="","",'+BD'!F25)</f>
        <v/>
      </c>
      <c r="G1895" s="325" t="str">
        <f>IF('+BD'!G25="","",'+BD'!G25)</f>
        <v/>
      </c>
      <c r="H1895" s="325" t="str">
        <f>IF('+BD'!H25="","",'+BD'!H25)</f>
        <v/>
      </c>
      <c r="I1895" s="325" t="str">
        <f>IF('+BD'!I25="","",'+BD'!I25)</f>
        <v/>
      </c>
      <c r="J1895" s="325" t="str">
        <f>IF('+BD'!J25="","",'+BD'!J25)</f>
        <v/>
      </c>
      <c r="K1895" s="325" t="str">
        <f>IF('+BD'!K25="","",'+BD'!K25)</f>
        <v/>
      </c>
      <c r="L1895" s="325" t="str">
        <f>IF('+BD'!L25="","",'+BD'!L25)</f>
        <v/>
      </c>
      <c r="M1895" s="325" t="str">
        <f>IF('+BD'!M25="","",'+BD'!M25)</f>
        <v/>
      </c>
      <c r="N1895" s="325" t="str">
        <f>IF('+BD'!N25="","",'+BD'!N25)</f>
        <v/>
      </c>
      <c r="O1895" s="325" t="str">
        <f>IF('+BD'!O25="","",'+BD'!O25)</f>
        <v/>
      </c>
      <c r="P1895" s="325" t="str">
        <f>IF('+BD'!P25="","",'+BD'!P25)</f>
        <v/>
      </c>
      <c r="Q1895" s="325" t="str">
        <f>IF('+BD'!Q25="","",'+BD'!Q25)</f>
        <v/>
      </c>
      <c r="R1895" s="325" t="str">
        <f>IF('+BD'!R25="","",'+BD'!R25)</f>
        <v/>
      </c>
      <c r="S1895" s="325" t="str">
        <f>IF('+BD'!S25="","",'+BD'!S25)</f>
        <v/>
      </c>
      <c r="T1895" s="325" t="str">
        <f>IF('+BD'!T25="","",'+BD'!T25)</f>
        <v/>
      </c>
      <c r="U1895" s="325" t="str">
        <f>IF('+BD'!U25="","",'+BD'!U25)</f>
        <v/>
      </c>
      <c r="V1895" s="325" t="str">
        <f>IF('+BD'!V25="","",'+BD'!V25)</f>
        <v/>
      </c>
      <c r="W1895" s="325" t="str">
        <f>IF('+BD'!W25="","",'+BD'!W25)</f>
        <v/>
      </c>
      <c r="X1895" s="325" t="str">
        <f>IF('+BD'!X25="","",'+BD'!X25)</f>
        <v/>
      </c>
      <c r="Y1895" s="325" t="str">
        <f>IF('+BD'!Y25="","",'+BD'!Y25)</f>
        <v/>
      </c>
      <c r="Z1895" s="325" t="str">
        <f>IF('+BD'!Z25="","",'+BD'!Z25)</f>
        <v/>
      </c>
      <c r="AA1895" s="325" t="str">
        <f>IF('+BD'!AA25="","",'+BD'!AA25)</f>
        <v/>
      </c>
      <c r="AB1895" s="325" t="str">
        <f>IF('+BD'!AB25="","",'+BD'!AB25)</f>
        <v/>
      </c>
    </row>
    <row r="1896" ht="15.75" customHeight="1">
      <c r="A1896" s="325">
        <v>1894.0</v>
      </c>
      <c r="B1896" s="325" t="s">
        <v>5671</v>
      </c>
      <c r="C1896" s="325" t="str">
        <f>IF('+BD'!C26="","",'+BD'!C26)</f>
        <v/>
      </c>
      <c r="D1896" s="325" t="str">
        <f>IF('+BD'!D26="","",'+BD'!D26)</f>
        <v/>
      </c>
      <c r="E1896" s="325" t="str">
        <f>IF('+BD'!E26="","",'+BD'!E26)</f>
        <v/>
      </c>
      <c r="F1896" s="325" t="str">
        <f>IF('+BD'!F26="","",'+BD'!F26)</f>
        <v/>
      </c>
      <c r="G1896" s="325" t="str">
        <f>IF('+BD'!G26="","",'+BD'!G26)</f>
        <v/>
      </c>
      <c r="H1896" s="325" t="str">
        <f>IF('+BD'!H26="","",'+BD'!H26)</f>
        <v/>
      </c>
      <c r="I1896" s="325" t="str">
        <f>IF('+BD'!I26="","",'+BD'!I26)</f>
        <v/>
      </c>
      <c r="J1896" s="325" t="str">
        <f>IF('+BD'!J26="","",'+BD'!J26)</f>
        <v/>
      </c>
      <c r="K1896" s="325" t="str">
        <f>IF('+BD'!K26="","",'+BD'!K26)</f>
        <v/>
      </c>
      <c r="L1896" s="325" t="str">
        <f>IF('+BD'!L26="","",'+BD'!L26)</f>
        <v/>
      </c>
      <c r="M1896" s="325" t="str">
        <f>IF('+BD'!M26="","",'+BD'!M26)</f>
        <v/>
      </c>
      <c r="N1896" s="325" t="str">
        <f>IF('+BD'!N26="","",'+BD'!N26)</f>
        <v/>
      </c>
      <c r="O1896" s="325" t="str">
        <f>IF('+BD'!O26="","",'+BD'!O26)</f>
        <v/>
      </c>
      <c r="P1896" s="325" t="str">
        <f>IF('+BD'!P26="","",'+BD'!P26)</f>
        <v/>
      </c>
      <c r="Q1896" s="325" t="str">
        <f>IF('+BD'!Q26="","",'+BD'!Q26)</f>
        <v/>
      </c>
      <c r="R1896" s="325" t="str">
        <f>IF('+BD'!R26="","",'+BD'!R26)</f>
        <v/>
      </c>
      <c r="S1896" s="325" t="str">
        <f>IF('+BD'!S26="","",'+BD'!S26)</f>
        <v/>
      </c>
      <c r="T1896" s="325" t="str">
        <f>IF('+BD'!T26="","",'+BD'!T26)</f>
        <v/>
      </c>
      <c r="U1896" s="325" t="str">
        <f>IF('+BD'!U26="","",'+BD'!U26)</f>
        <v/>
      </c>
      <c r="V1896" s="325" t="str">
        <f>IF('+BD'!V26="","",'+BD'!V26)</f>
        <v/>
      </c>
      <c r="W1896" s="325" t="str">
        <f>IF('+BD'!W26="","",'+BD'!W26)</f>
        <v/>
      </c>
      <c r="X1896" s="325" t="str">
        <f>IF('+BD'!X26="","",'+BD'!X26)</f>
        <v/>
      </c>
      <c r="Y1896" s="325" t="str">
        <f>IF('+BD'!Y26="","",'+BD'!Y26)</f>
        <v/>
      </c>
      <c r="Z1896" s="325" t="str">
        <f>IF('+BD'!Z26="","",'+BD'!Z26)</f>
        <v/>
      </c>
      <c r="AA1896" s="325" t="str">
        <f>IF('+BD'!AA26="","",'+BD'!AA26)</f>
        <v/>
      </c>
      <c r="AB1896" s="325" t="str">
        <f>IF('+BD'!AB26="","",'+BD'!AB26)</f>
        <v/>
      </c>
    </row>
    <row r="1897" ht="15.75" customHeight="1">
      <c r="A1897" s="325">
        <v>1895.0</v>
      </c>
      <c r="B1897" s="325" t="s">
        <v>5672</v>
      </c>
      <c r="C1897" s="325" t="str">
        <f>IF('+BD'!C27="","",'+BD'!C27)</f>
        <v/>
      </c>
      <c r="D1897" s="325" t="str">
        <f>IF('+BD'!D27="","",'+BD'!D27)</f>
        <v/>
      </c>
      <c r="E1897" s="325" t="str">
        <f>IF('+BD'!E27="","",'+BD'!E27)</f>
        <v/>
      </c>
      <c r="F1897" s="325" t="str">
        <f>IF('+BD'!F27="","",'+BD'!F27)</f>
        <v/>
      </c>
      <c r="G1897" s="325" t="str">
        <f>IF('+BD'!G27="","",'+BD'!G27)</f>
        <v/>
      </c>
      <c r="H1897" s="325" t="str">
        <f>IF('+BD'!H27="","",'+BD'!H27)</f>
        <v/>
      </c>
      <c r="I1897" s="325" t="str">
        <f>IF('+BD'!I27="","",'+BD'!I27)</f>
        <v/>
      </c>
      <c r="J1897" s="325" t="str">
        <f>IF('+BD'!J27="","",'+BD'!J27)</f>
        <v/>
      </c>
      <c r="K1897" s="325" t="str">
        <f>IF('+BD'!K27="","",'+BD'!K27)</f>
        <v/>
      </c>
      <c r="L1897" s="325" t="str">
        <f>IF('+BD'!L27="","",'+BD'!L27)</f>
        <v/>
      </c>
      <c r="M1897" s="325" t="str">
        <f>IF('+BD'!M27="","",'+BD'!M27)</f>
        <v/>
      </c>
      <c r="N1897" s="325" t="str">
        <f>IF('+BD'!N27="","",'+BD'!N27)</f>
        <v/>
      </c>
      <c r="O1897" s="325" t="str">
        <f>IF('+BD'!O27="","",'+BD'!O27)</f>
        <v/>
      </c>
      <c r="P1897" s="325" t="str">
        <f>IF('+BD'!P27="","",'+BD'!P27)</f>
        <v/>
      </c>
      <c r="Q1897" s="325" t="str">
        <f>IF('+BD'!Q27="","",'+BD'!Q27)</f>
        <v/>
      </c>
      <c r="R1897" s="325" t="str">
        <f>IF('+BD'!R27="","",'+BD'!R27)</f>
        <v/>
      </c>
      <c r="S1897" s="325" t="str">
        <f>IF('+BD'!S27="","",'+BD'!S27)</f>
        <v/>
      </c>
      <c r="T1897" s="325" t="str">
        <f>IF('+BD'!T27="","",'+BD'!T27)</f>
        <v/>
      </c>
      <c r="U1897" s="325" t="str">
        <f>IF('+BD'!U27="","",'+BD'!U27)</f>
        <v/>
      </c>
      <c r="V1897" s="325" t="str">
        <f>IF('+BD'!V27="","",'+BD'!V27)</f>
        <v/>
      </c>
      <c r="W1897" s="325" t="str">
        <f>IF('+BD'!W27="","",'+BD'!W27)</f>
        <v/>
      </c>
      <c r="X1897" s="325" t="str">
        <f>IF('+BD'!X27="","",'+BD'!X27)</f>
        <v/>
      </c>
      <c r="Y1897" s="325" t="str">
        <f>IF('+BD'!Y27="","",'+BD'!Y27)</f>
        <v/>
      </c>
      <c r="Z1897" s="325" t="str">
        <f>IF('+BD'!Z27="","",'+BD'!Z27)</f>
        <v/>
      </c>
      <c r="AA1897" s="325" t="str">
        <f>IF('+BD'!AA27="","",'+BD'!AA27)</f>
        <v/>
      </c>
      <c r="AB1897" s="325" t="str">
        <f>IF('+BD'!AB27="","",'+BD'!AB27)</f>
        <v/>
      </c>
    </row>
    <row r="1898" ht="15.75" customHeight="1">
      <c r="A1898" s="325">
        <v>1896.0</v>
      </c>
      <c r="B1898" s="325" t="s">
        <v>5673</v>
      </c>
      <c r="C1898" s="325" t="str">
        <f>IF('+BD'!C28="","",'+BD'!C28)</f>
        <v/>
      </c>
      <c r="D1898" s="325" t="str">
        <f>IF('+BD'!D28="","",'+BD'!D28)</f>
        <v/>
      </c>
      <c r="E1898" s="325" t="str">
        <f>IF('+BD'!E28="","",'+BD'!E28)</f>
        <v/>
      </c>
      <c r="F1898" s="325" t="str">
        <f>IF('+BD'!F28="","",'+BD'!F28)</f>
        <v/>
      </c>
      <c r="G1898" s="325" t="str">
        <f>IF('+BD'!G28="","",'+BD'!G28)</f>
        <v/>
      </c>
      <c r="H1898" s="325" t="str">
        <f>IF('+BD'!H28="","",'+BD'!H28)</f>
        <v/>
      </c>
      <c r="I1898" s="325" t="str">
        <f>IF('+BD'!I28="","",'+BD'!I28)</f>
        <v/>
      </c>
      <c r="J1898" s="325" t="str">
        <f>IF('+BD'!J28="","",'+BD'!J28)</f>
        <v/>
      </c>
      <c r="K1898" s="325" t="str">
        <f>IF('+BD'!K28="","",'+BD'!K28)</f>
        <v/>
      </c>
      <c r="L1898" s="325" t="str">
        <f>IF('+BD'!L28="","",'+BD'!L28)</f>
        <v/>
      </c>
      <c r="M1898" s="325" t="str">
        <f>IF('+BD'!M28="","",'+BD'!M28)</f>
        <v/>
      </c>
      <c r="N1898" s="325" t="str">
        <f>IF('+BD'!N28="","",'+BD'!N28)</f>
        <v/>
      </c>
      <c r="O1898" s="325" t="str">
        <f>IF('+BD'!O28="","",'+BD'!O28)</f>
        <v/>
      </c>
      <c r="P1898" s="325" t="str">
        <f>IF('+BD'!P28="","",'+BD'!P28)</f>
        <v/>
      </c>
      <c r="Q1898" s="325" t="str">
        <f>IF('+BD'!Q28="","",'+BD'!Q28)</f>
        <v/>
      </c>
      <c r="R1898" s="325" t="str">
        <f>IF('+BD'!R28="","",'+BD'!R28)</f>
        <v/>
      </c>
      <c r="S1898" s="325" t="str">
        <f>IF('+BD'!S28="","",'+BD'!S28)</f>
        <v/>
      </c>
      <c r="T1898" s="325" t="str">
        <f>IF('+BD'!T28="","",'+BD'!T28)</f>
        <v/>
      </c>
      <c r="U1898" s="325" t="str">
        <f>IF('+BD'!U28="","",'+BD'!U28)</f>
        <v/>
      </c>
      <c r="V1898" s="325" t="str">
        <f>IF('+BD'!V28="","",'+BD'!V28)</f>
        <v/>
      </c>
      <c r="W1898" s="325" t="str">
        <f>IF('+BD'!W28="","",'+BD'!W28)</f>
        <v/>
      </c>
      <c r="X1898" s="325" t="str">
        <f>IF('+BD'!X28="","",'+BD'!X28)</f>
        <v/>
      </c>
      <c r="Y1898" s="325" t="str">
        <f>IF('+BD'!Y28="","",'+BD'!Y28)</f>
        <v/>
      </c>
      <c r="Z1898" s="325" t="str">
        <f>IF('+BD'!Z28="","",'+BD'!Z28)</f>
        <v/>
      </c>
      <c r="AA1898" s="325" t="str">
        <f>IF('+BD'!AA28="","",'+BD'!AA28)</f>
        <v/>
      </c>
      <c r="AB1898" s="325" t="str">
        <f>IF('+BD'!AB28="","",'+BD'!AB28)</f>
        <v/>
      </c>
    </row>
    <row r="1899" ht="15.75" customHeight="1">
      <c r="A1899" s="325">
        <v>1897.0</v>
      </c>
      <c r="B1899" s="325" t="s">
        <v>5674</v>
      </c>
      <c r="C1899" s="325" t="str">
        <f>IF('+BD'!C29="","",'+BD'!C29)</f>
        <v/>
      </c>
      <c r="D1899" s="325" t="str">
        <f>IF('+BD'!D29="","",'+BD'!D29)</f>
        <v/>
      </c>
      <c r="E1899" s="325" t="str">
        <f>IF('+BD'!E29="","",'+BD'!E29)</f>
        <v/>
      </c>
      <c r="F1899" s="325" t="str">
        <f>IF('+BD'!F29="","",'+BD'!F29)</f>
        <v/>
      </c>
      <c r="G1899" s="325" t="str">
        <f>IF('+BD'!G29="","",'+BD'!G29)</f>
        <v/>
      </c>
      <c r="H1899" s="325" t="str">
        <f>IF('+BD'!H29="","",'+BD'!H29)</f>
        <v/>
      </c>
      <c r="I1899" s="325" t="str">
        <f>IF('+BD'!I29="","",'+BD'!I29)</f>
        <v/>
      </c>
      <c r="J1899" s="325" t="str">
        <f>IF('+BD'!J29="","",'+BD'!J29)</f>
        <v/>
      </c>
      <c r="K1899" s="325" t="str">
        <f>IF('+BD'!K29="","",'+BD'!K29)</f>
        <v/>
      </c>
      <c r="L1899" s="325" t="str">
        <f>IF('+BD'!L29="","",'+BD'!L29)</f>
        <v/>
      </c>
      <c r="M1899" s="325" t="str">
        <f>IF('+BD'!M29="","",'+BD'!M29)</f>
        <v/>
      </c>
      <c r="N1899" s="325" t="str">
        <f>IF('+BD'!N29="","",'+BD'!N29)</f>
        <v/>
      </c>
      <c r="O1899" s="325" t="str">
        <f>IF('+BD'!O29="","",'+BD'!O29)</f>
        <v/>
      </c>
      <c r="P1899" s="325" t="str">
        <f>IF('+BD'!P29="","",'+BD'!P29)</f>
        <v/>
      </c>
      <c r="Q1899" s="325" t="str">
        <f>IF('+BD'!Q29="","",'+BD'!Q29)</f>
        <v/>
      </c>
      <c r="R1899" s="325" t="str">
        <f>IF('+BD'!R29="","",'+BD'!R29)</f>
        <v/>
      </c>
      <c r="S1899" s="325" t="str">
        <f>IF('+BD'!S29="","",'+BD'!S29)</f>
        <v/>
      </c>
      <c r="T1899" s="325" t="str">
        <f>IF('+BD'!T29="","",'+BD'!T29)</f>
        <v/>
      </c>
      <c r="U1899" s="325" t="str">
        <f>IF('+BD'!U29="","",'+BD'!U29)</f>
        <v/>
      </c>
      <c r="V1899" s="325" t="str">
        <f>IF('+BD'!V29="","",'+BD'!V29)</f>
        <v/>
      </c>
      <c r="W1899" s="325" t="str">
        <f>IF('+BD'!W29="","",'+BD'!W29)</f>
        <v/>
      </c>
      <c r="X1899" s="325" t="str">
        <f>IF('+BD'!X29="","",'+BD'!X29)</f>
        <v/>
      </c>
      <c r="Y1899" s="325" t="str">
        <f>IF('+BD'!Y29="","",'+BD'!Y29)</f>
        <v/>
      </c>
      <c r="Z1899" s="325" t="str">
        <f>IF('+BD'!Z29="","",'+BD'!Z29)</f>
        <v/>
      </c>
      <c r="AA1899" s="325" t="str">
        <f>IF('+BD'!AA29="","",'+BD'!AA29)</f>
        <v/>
      </c>
      <c r="AB1899" s="325" t="str">
        <f>IF('+BD'!AB29="","",'+BD'!AB29)</f>
        <v/>
      </c>
    </row>
    <row r="1900" ht="15.75" customHeight="1">
      <c r="A1900" s="325">
        <v>1898.0</v>
      </c>
      <c r="B1900" s="325" t="s">
        <v>5675</v>
      </c>
      <c r="C1900" s="325" t="str">
        <f>IF('+BD'!C30="","",'+BD'!C30)</f>
        <v/>
      </c>
      <c r="D1900" s="325" t="str">
        <f>IF('+BD'!D30="","",'+BD'!D30)</f>
        <v/>
      </c>
      <c r="E1900" s="325" t="str">
        <f>IF('+BD'!E30="","",'+BD'!E30)</f>
        <v/>
      </c>
      <c r="F1900" s="325" t="str">
        <f>IF('+BD'!F30="","",'+BD'!F30)</f>
        <v/>
      </c>
      <c r="G1900" s="325" t="str">
        <f>IF('+BD'!G30="","",'+BD'!G30)</f>
        <v/>
      </c>
      <c r="H1900" s="325" t="str">
        <f>IF('+BD'!H30="","",'+BD'!H30)</f>
        <v/>
      </c>
      <c r="I1900" s="325" t="str">
        <f>IF('+BD'!I30="","",'+BD'!I30)</f>
        <v/>
      </c>
      <c r="J1900" s="325" t="str">
        <f>IF('+BD'!J30="","",'+BD'!J30)</f>
        <v/>
      </c>
      <c r="K1900" s="325" t="str">
        <f>IF('+BD'!K30="","",'+BD'!K30)</f>
        <v/>
      </c>
      <c r="L1900" s="325" t="str">
        <f>IF('+BD'!L30="","",'+BD'!L30)</f>
        <v/>
      </c>
      <c r="M1900" s="325" t="str">
        <f>IF('+BD'!M30="","",'+BD'!M30)</f>
        <v/>
      </c>
      <c r="N1900" s="325" t="str">
        <f>IF('+BD'!N30="","",'+BD'!N30)</f>
        <v/>
      </c>
      <c r="O1900" s="325" t="str">
        <f>IF('+BD'!O30="","",'+BD'!O30)</f>
        <v/>
      </c>
      <c r="P1900" s="325" t="str">
        <f>IF('+BD'!P30="","",'+BD'!P30)</f>
        <v/>
      </c>
      <c r="Q1900" s="325" t="str">
        <f>IF('+BD'!Q30="","",'+BD'!Q30)</f>
        <v/>
      </c>
      <c r="R1900" s="325" t="str">
        <f>IF('+BD'!R30="","",'+BD'!R30)</f>
        <v/>
      </c>
      <c r="S1900" s="325" t="str">
        <f>IF('+BD'!S30="","",'+BD'!S30)</f>
        <v/>
      </c>
      <c r="T1900" s="325" t="str">
        <f>IF('+BD'!T30="","",'+BD'!T30)</f>
        <v/>
      </c>
      <c r="U1900" s="325" t="str">
        <f>IF('+BD'!U30="","",'+BD'!U30)</f>
        <v/>
      </c>
      <c r="V1900" s="325" t="str">
        <f>IF('+BD'!V30="","",'+BD'!V30)</f>
        <v/>
      </c>
      <c r="W1900" s="325" t="str">
        <f>IF('+BD'!W30="","",'+BD'!W30)</f>
        <v/>
      </c>
      <c r="X1900" s="325" t="str">
        <f>IF('+BD'!X30="","",'+BD'!X30)</f>
        <v/>
      </c>
      <c r="Y1900" s="325" t="str">
        <f>IF('+BD'!Y30="","",'+BD'!Y30)</f>
        <v/>
      </c>
      <c r="Z1900" s="325" t="str">
        <f>IF('+BD'!Z30="","",'+BD'!Z30)</f>
        <v/>
      </c>
      <c r="AA1900" s="325" t="str">
        <f>IF('+BD'!AA30="","",'+BD'!AA30)</f>
        <v/>
      </c>
      <c r="AB1900" s="325" t="str">
        <f>IF('+BD'!AB30="","",'+BD'!AB30)</f>
        <v/>
      </c>
    </row>
    <row r="1901" ht="15.75" customHeight="1">
      <c r="A1901" s="325">
        <v>1899.0</v>
      </c>
      <c r="B1901" s="325" t="s">
        <v>5676</v>
      </c>
      <c r="C1901" s="325" t="str">
        <f>IF('+BD'!C31="","",'+BD'!C31)</f>
        <v/>
      </c>
      <c r="D1901" s="325" t="str">
        <f>IF('+BD'!D31="","",'+BD'!D31)</f>
        <v/>
      </c>
      <c r="E1901" s="325" t="str">
        <f>IF('+BD'!E31="","",'+BD'!E31)</f>
        <v/>
      </c>
      <c r="F1901" s="325" t="str">
        <f>IF('+BD'!F31="","",'+BD'!F31)</f>
        <v/>
      </c>
      <c r="G1901" s="325" t="str">
        <f>IF('+BD'!G31="","",'+BD'!G31)</f>
        <v/>
      </c>
      <c r="H1901" s="325" t="str">
        <f>IF('+BD'!H31="","",'+BD'!H31)</f>
        <v/>
      </c>
      <c r="I1901" s="325" t="str">
        <f>IF('+BD'!I31="","",'+BD'!I31)</f>
        <v/>
      </c>
      <c r="J1901" s="325" t="str">
        <f>IF('+BD'!J31="","",'+BD'!J31)</f>
        <v/>
      </c>
      <c r="K1901" s="325" t="str">
        <f>IF('+BD'!K31="","",'+BD'!K31)</f>
        <v/>
      </c>
      <c r="L1901" s="325" t="str">
        <f>IF('+BD'!L31="","",'+BD'!L31)</f>
        <v/>
      </c>
      <c r="M1901" s="325" t="str">
        <f>IF('+BD'!M31="","",'+BD'!M31)</f>
        <v/>
      </c>
      <c r="N1901" s="325" t="str">
        <f>IF('+BD'!N31="","",'+BD'!N31)</f>
        <v/>
      </c>
      <c r="O1901" s="325" t="str">
        <f>IF('+BD'!O31="","",'+BD'!O31)</f>
        <v/>
      </c>
      <c r="P1901" s="325" t="str">
        <f>IF('+BD'!P31="","",'+BD'!P31)</f>
        <v/>
      </c>
      <c r="Q1901" s="325" t="str">
        <f>IF('+BD'!Q31="","",'+BD'!Q31)</f>
        <v/>
      </c>
      <c r="R1901" s="325" t="str">
        <f>IF('+BD'!R31="","",'+BD'!R31)</f>
        <v/>
      </c>
      <c r="S1901" s="325" t="str">
        <f>IF('+BD'!S31="","",'+BD'!S31)</f>
        <v/>
      </c>
      <c r="T1901" s="325" t="str">
        <f>IF('+BD'!T31="","",'+BD'!T31)</f>
        <v/>
      </c>
      <c r="U1901" s="325" t="str">
        <f>IF('+BD'!U31="","",'+BD'!U31)</f>
        <v/>
      </c>
      <c r="V1901" s="325" t="str">
        <f>IF('+BD'!V31="","",'+BD'!V31)</f>
        <v/>
      </c>
      <c r="W1901" s="325" t="str">
        <f>IF('+BD'!W31="","",'+BD'!W31)</f>
        <v/>
      </c>
      <c r="X1901" s="325" t="str">
        <f>IF('+BD'!X31="","",'+BD'!X31)</f>
        <v/>
      </c>
      <c r="Y1901" s="325" t="str">
        <f>IF('+BD'!Y31="","",'+BD'!Y31)</f>
        <v/>
      </c>
      <c r="Z1901" s="325" t="str">
        <f>IF('+BD'!Z31="","",'+BD'!Z31)</f>
        <v/>
      </c>
      <c r="AA1901" s="325" t="str">
        <f>IF('+BD'!AA31="","",'+BD'!AA31)</f>
        <v/>
      </c>
      <c r="AB1901" s="325" t="str">
        <f>IF('+BD'!AB31="","",'+BD'!AB31)</f>
        <v/>
      </c>
    </row>
    <row r="1902" ht="15.75" customHeight="1">
      <c r="A1902" s="325">
        <v>1900.0</v>
      </c>
      <c r="B1902" s="325" t="s">
        <v>5677</v>
      </c>
      <c r="C1902" s="325" t="str">
        <f>IF('+BD'!C32="","",'+BD'!C32)</f>
        <v/>
      </c>
      <c r="D1902" s="325" t="str">
        <f>IF('+BD'!D32="","",'+BD'!D32)</f>
        <v/>
      </c>
      <c r="E1902" s="325" t="str">
        <f>IF('+BD'!E32="","",'+BD'!E32)</f>
        <v/>
      </c>
      <c r="F1902" s="325" t="str">
        <f>IF('+BD'!F32="","",'+BD'!F32)</f>
        <v/>
      </c>
      <c r="G1902" s="325" t="str">
        <f>IF('+BD'!G32="","",'+BD'!G32)</f>
        <v/>
      </c>
      <c r="H1902" s="325" t="str">
        <f>IF('+BD'!H32="","",'+BD'!H32)</f>
        <v/>
      </c>
      <c r="I1902" s="325" t="str">
        <f>IF('+BD'!I32="","",'+BD'!I32)</f>
        <v/>
      </c>
      <c r="J1902" s="325" t="str">
        <f>IF('+BD'!J32="","",'+BD'!J32)</f>
        <v/>
      </c>
      <c r="K1902" s="325" t="str">
        <f>IF('+BD'!K32="","",'+BD'!K32)</f>
        <v/>
      </c>
      <c r="L1902" s="325" t="str">
        <f>IF('+BD'!L32="","",'+BD'!L32)</f>
        <v/>
      </c>
      <c r="M1902" s="325" t="str">
        <f>IF('+BD'!M32="","",'+BD'!M32)</f>
        <v/>
      </c>
      <c r="N1902" s="325" t="str">
        <f>IF('+BD'!N32="","",'+BD'!N32)</f>
        <v/>
      </c>
      <c r="O1902" s="325" t="str">
        <f>IF('+BD'!O32="","",'+BD'!O32)</f>
        <v/>
      </c>
      <c r="P1902" s="325" t="str">
        <f>IF('+BD'!P32="","",'+BD'!P32)</f>
        <v/>
      </c>
      <c r="Q1902" s="325" t="str">
        <f>IF('+BD'!Q32="","",'+BD'!Q32)</f>
        <v/>
      </c>
      <c r="R1902" s="325" t="str">
        <f>IF('+BD'!R32="","",'+BD'!R32)</f>
        <v/>
      </c>
      <c r="S1902" s="325" t="str">
        <f>IF('+BD'!S32="","",'+BD'!S32)</f>
        <v/>
      </c>
      <c r="T1902" s="325" t="str">
        <f>IF('+BD'!T32="","",'+BD'!T32)</f>
        <v/>
      </c>
      <c r="U1902" s="325" t="str">
        <f>IF('+BD'!U32="","",'+BD'!U32)</f>
        <v/>
      </c>
      <c r="V1902" s="325" t="str">
        <f>IF('+BD'!V32="","",'+BD'!V32)</f>
        <v/>
      </c>
      <c r="W1902" s="325" t="str">
        <f>IF('+BD'!W32="","",'+BD'!W32)</f>
        <v/>
      </c>
      <c r="X1902" s="325" t="str">
        <f>IF('+BD'!X32="","",'+BD'!X32)</f>
        <v/>
      </c>
      <c r="Y1902" s="325" t="str">
        <f>IF('+BD'!Y32="","",'+BD'!Y32)</f>
        <v/>
      </c>
      <c r="Z1902" s="325" t="str">
        <f>IF('+BD'!Z32="","",'+BD'!Z32)</f>
        <v/>
      </c>
      <c r="AA1902" s="325" t="str">
        <f>IF('+BD'!AA32="","",'+BD'!AA32)</f>
        <v/>
      </c>
      <c r="AB1902" s="325" t="str">
        <f>IF('+BD'!AB32="","",'+BD'!AB32)</f>
        <v/>
      </c>
    </row>
    <row r="1903" ht="15.75" customHeight="1">
      <c r="A1903" s="325">
        <v>1901.0</v>
      </c>
      <c r="B1903" s="325" t="s">
        <v>5678</v>
      </c>
      <c r="C1903" s="325" t="str">
        <f>IF('+BD'!C33="","",'+BD'!C33)</f>
        <v/>
      </c>
      <c r="D1903" s="325" t="str">
        <f>IF('+BD'!D33="","",'+BD'!D33)</f>
        <v/>
      </c>
      <c r="E1903" s="325" t="str">
        <f>IF('+BD'!E33="","",'+BD'!E33)</f>
        <v/>
      </c>
      <c r="F1903" s="325" t="str">
        <f>IF('+BD'!F33="","",'+BD'!F33)</f>
        <v/>
      </c>
      <c r="G1903" s="325" t="str">
        <f>IF('+BD'!G33="","",'+BD'!G33)</f>
        <v/>
      </c>
      <c r="H1903" s="325" t="str">
        <f>IF('+BD'!H33="","",'+BD'!H33)</f>
        <v/>
      </c>
      <c r="I1903" s="325" t="str">
        <f>IF('+BD'!I33="","",'+BD'!I33)</f>
        <v/>
      </c>
      <c r="J1903" s="325" t="str">
        <f>IF('+BD'!J33="","",'+BD'!J33)</f>
        <v/>
      </c>
      <c r="K1903" s="325" t="str">
        <f>IF('+BD'!K33="","",'+BD'!K33)</f>
        <v/>
      </c>
      <c r="L1903" s="325" t="str">
        <f>IF('+BD'!L33="","",'+BD'!L33)</f>
        <v/>
      </c>
      <c r="M1903" s="325" t="str">
        <f>IF('+BD'!M33="","",'+BD'!M33)</f>
        <v/>
      </c>
      <c r="N1903" s="325" t="str">
        <f>IF('+BD'!N33="","",'+BD'!N33)</f>
        <v/>
      </c>
      <c r="O1903" s="325" t="str">
        <f>IF('+BD'!O33="","",'+BD'!O33)</f>
        <v/>
      </c>
      <c r="P1903" s="325" t="str">
        <f>IF('+BD'!P33="","",'+BD'!P33)</f>
        <v/>
      </c>
      <c r="Q1903" s="325" t="str">
        <f>IF('+BD'!Q33="","",'+BD'!Q33)</f>
        <v/>
      </c>
      <c r="R1903" s="325" t="str">
        <f>IF('+BD'!R33="","",'+BD'!R33)</f>
        <v/>
      </c>
      <c r="S1903" s="325" t="str">
        <f>IF('+BD'!S33="","",'+BD'!S33)</f>
        <v/>
      </c>
      <c r="T1903" s="325" t="str">
        <f>IF('+BD'!T33="","",'+BD'!T33)</f>
        <v/>
      </c>
      <c r="U1903" s="325" t="str">
        <f>IF('+BD'!U33="","",'+BD'!U33)</f>
        <v/>
      </c>
      <c r="V1903" s="325" t="str">
        <f>IF('+BD'!V33="","",'+BD'!V33)</f>
        <v/>
      </c>
      <c r="W1903" s="325" t="str">
        <f>IF('+BD'!W33="","",'+BD'!W33)</f>
        <v/>
      </c>
      <c r="X1903" s="325" t="str">
        <f>IF('+BD'!X33="","",'+BD'!X33)</f>
        <v/>
      </c>
      <c r="Y1903" s="325" t="str">
        <f>IF('+BD'!Y33="","",'+BD'!Y33)</f>
        <v/>
      </c>
      <c r="Z1903" s="325" t="str">
        <f>IF('+BD'!Z33="","",'+BD'!Z33)</f>
        <v/>
      </c>
      <c r="AA1903" s="325" t="str">
        <f>IF('+BD'!AA33="","",'+BD'!AA33)</f>
        <v/>
      </c>
      <c r="AB1903" s="325" t="str">
        <f>IF('+BD'!AB33="","",'+BD'!AB33)</f>
        <v/>
      </c>
    </row>
    <row r="1904" ht="15.75" customHeight="1">
      <c r="A1904" s="325">
        <v>1902.0</v>
      </c>
      <c r="B1904" s="325" t="s">
        <v>5679</v>
      </c>
      <c r="C1904" s="325" t="str">
        <f>IF('+BD'!C34="","",'+BD'!C34)</f>
        <v/>
      </c>
      <c r="D1904" s="325" t="str">
        <f>IF('+BD'!D34="","",'+BD'!D34)</f>
        <v/>
      </c>
      <c r="E1904" s="325" t="str">
        <f>IF('+BD'!E34="","",'+BD'!E34)</f>
        <v/>
      </c>
      <c r="F1904" s="325" t="str">
        <f>IF('+BD'!F34="","",'+BD'!F34)</f>
        <v/>
      </c>
      <c r="G1904" s="325" t="str">
        <f>IF('+BD'!G34="","",'+BD'!G34)</f>
        <v/>
      </c>
      <c r="H1904" s="325" t="str">
        <f>IF('+BD'!H34="","",'+BD'!H34)</f>
        <v/>
      </c>
      <c r="I1904" s="325" t="str">
        <f>IF('+BD'!I34="","",'+BD'!I34)</f>
        <v/>
      </c>
      <c r="J1904" s="325" t="str">
        <f>IF('+BD'!J34="","",'+BD'!J34)</f>
        <v/>
      </c>
      <c r="K1904" s="325" t="str">
        <f>IF('+BD'!K34="","",'+BD'!K34)</f>
        <v/>
      </c>
      <c r="L1904" s="325" t="str">
        <f>IF('+BD'!L34="","",'+BD'!L34)</f>
        <v/>
      </c>
      <c r="M1904" s="325" t="str">
        <f>IF('+BD'!M34="","",'+BD'!M34)</f>
        <v/>
      </c>
      <c r="N1904" s="325" t="str">
        <f>IF('+BD'!N34="","",'+BD'!N34)</f>
        <v/>
      </c>
      <c r="O1904" s="325" t="str">
        <f>IF('+BD'!O34="","",'+BD'!O34)</f>
        <v/>
      </c>
      <c r="P1904" s="325" t="str">
        <f>IF('+BD'!P34="","",'+BD'!P34)</f>
        <v/>
      </c>
      <c r="Q1904" s="325" t="str">
        <f>IF('+BD'!Q34="","",'+BD'!Q34)</f>
        <v/>
      </c>
      <c r="R1904" s="325" t="str">
        <f>IF('+BD'!R34="","",'+BD'!R34)</f>
        <v/>
      </c>
      <c r="S1904" s="325" t="str">
        <f>IF('+BD'!S34="","",'+BD'!S34)</f>
        <v/>
      </c>
      <c r="T1904" s="325" t="str">
        <f>IF('+BD'!T34="","",'+BD'!T34)</f>
        <v/>
      </c>
      <c r="U1904" s="325" t="str">
        <f>IF('+BD'!U34="","",'+BD'!U34)</f>
        <v/>
      </c>
      <c r="V1904" s="325" t="str">
        <f>IF('+BD'!V34="","",'+BD'!V34)</f>
        <v/>
      </c>
      <c r="W1904" s="325" t="str">
        <f>IF('+BD'!W34="","",'+BD'!W34)</f>
        <v/>
      </c>
      <c r="X1904" s="325" t="str">
        <f>IF('+BD'!X34="","",'+BD'!X34)</f>
        <v/>
      </c>
      <c r="Y1904" s="325" t="str">
        <f>IF('+BD'!Y34="","",'+BD'!Y34)</f>
        <v/>
      </c>
      <c r="Z1904" s="325" t="str">
        <f>IF('+BD'!Z34="","",'+BD'!Z34)</f>
        <v/>
      </c>
      <c r="AA1904" s="325" t="str">
        <f>IF('+BD'!AA34="","",'+BD'!AA34)</f>
        <v/>
      </c>
      <c r="AB1904" s="325" t="str">
        <f>IF('+BD'!AB34="","",'+BD'!AB34)</f>
        <v/>
      </c>
    </row>
    <row r="1905" ht="15.75" customHeight="1">
      <c r="A1905" s="325">
        <v>1903.0</v>
      </c>
      <c r="B1905" s="325" t="s">
        <v>5680</v>
      </c>
      <c r="C1905" s="325" t="str">
        <f>IF('+BD'!C35="","",'+BD'!C35)</f>
        <v/>
      </c>
      <c r="D1905" s="325" t="str">
        <f>IF('+BD'!D35="","",'+BD'!D35)</f>
        <v/>
      </c>
      <c r="E1905" s="325" t="str">
        <f>IF('+BD'!E35="","",'+BD'!E35)</f>
        <v/>
      </c>
      <c r="F1905" s="325" t="str">
        <f>IF('+BD'!F35="","",'+BD'!F35)</f>
        <v/>
      </c>
      <c r="G1905" s="325" t="str">
        <f>IF('+BD'!G35="","",'+BD'!G35)</f>
        <v/>
      </c>
      <c r="H1905" s="325" t="str">
        <f>IF('+BD'!H35="","",'+BD'!H35)</f>
        <v/>
      </c>
      <c r="I1905" s="325" t="str">
        <f>IF('+BD'!I35="","",'+BD'!I35)</f>
        <v/>
      </c>
      <c r="J1905" s="325" t="str">
        <f>IF('+BD'!J35="","",'+BD'!J35)</f>
        <v/>
      </c>
      <c r="K1905" s="325" t="str">
        <f>IF('+BD'!K35="","",'+BD'!K35)</f>
        <v/>
      </c>
      <c r="L1905" s="325" t="str">
        <f>IF('+BD'!L35="","",'+BD'!L35)</f>
        <v/>
      </c>
      <c r="M1905" s="325" t="str">
        <f>IF('+BD'!M35="","",'+BD'!M35)</f>
        <v/>
      </c>
      <c r="N1905" s="325" t="str">
        <f>IF('+BD'!N35="","",'+BD'!N35)</f>
        <v/>
      </c>
      <c r="O1905" s="325" t="str">
        <f>IF('+BD'!O35="","",'+BD'!O35)</f>
        <v/>
      </c>
      <c r="P1905" s="325" t="str">
        <f>IF('+BD'!P35="","",'+BD'!P35)</f>
        <v/>
      </c>
      <c r="Q1905" s="325" t="str">
        <f>IF('+BD'!Q35="","",'+BD'!Q35)</f>
        <v/>
      </c>
      <c r="R1905" s="325" t="str">
        <f>IF('+BD'!R35="","",'+BD'!R35)</f>
        <v/>
      </c>
      <c r="S1905" s="325" t="str">
        <f>IF('+BD'!S35="","",'+BD'!S35)</f>
        <v/>
      </c>
      <c r="T1905" s="325" t="str">
        <f>IF('+BD'!T35="","",'+BD'!T35)</f>
        <v/>
      </c>
      <c r="U1905" s="325" t="str">
        <f>IF('+BD'!U35="","",'+BD'!U35)</f>
        <v/>
      </c>
      <c r="V1905" s="325" t="str">
        <f>IF('+BD'!V35="","",'+BD'!V35)</f>
        <v/>
      </c>
      <c r="W1905" s="325" t="str">
        <f>IF('+BD'!W35="","",'+BD'!W35)</f>
        <v/>
      </c>
      <c r="X1905" s="325" t="str">
        <f>IF('+BD'!X35="","",'+BD'!X35)</f>
        <v/>
      </c>
      <c r="Y1905" s="325" t="str">
        <f>IF('+BD'!Y35="","",'+BD'!Y35)</f>
        <v/>
      </c>
      <c r="Z1905" s="325" t="str">
        <f>IF('+BD'!Z35="","",'+BD'!Z35)</f>
        <v/>
      </c>
      <c r="AA1905" s="325" t="str">
        <f>IF('+BD'!AA35="","",'+BD'!AA35)</f>
        <v/>
      </c>
      <c r="AB1905" s="325" t="str">
        <f>IF('+BD'!AB35="","",'+BD'!AB35)</f>
        <v/>
      </c>
    </row>
    <row r="1906" ht="15.75" customHeight="1">
      <c r="A1906" s="325">
        <v>1904.0</v>
      </c>
      <c r="B1906" s="325" t="s">
        <v>5681</v>
      </c>
      <c r="C1906" s="325" t="str">
        <f>IF('+BD'!C36="","",'+BD'!C36)</f>
        <v/>
      </c>
      <c r="D1906" s="325" t="str">
        <f>IF('+BD'!D36="","",'+BD'!D36)</f>
        <v/>
      </c>
      <c r="E1906" s="325" t="str">
        <f>IF('+BD'!E36="","",'+BD'!E36)</f>
        <v/>
      </c>
      <c r="F1906" s="325" t="str">
        <f>IF('+BD'!F36="","",'+BD'!F36)</f>
        <v/>
      </c>
      <c r="G1906" s="325" t="str">
        <f>IF('+BD'!G36="","",'+BD'!G36)</f>
        <v/>
      </c>
      <c r="H1906" s="325" t="str">
        <f>IF('+BD'!H36="","",'+BD'!H36)</f>
        <v/>
      </c>
      <c r="I1906" s="325" t="str">
        <f>IF('+BD'!I36="","",'+BD'!I36)</f>
        <v/>
      </c>
      <c r="J1906" s="325" t="str">
        <f>IF('+BD'!J36="","",'+BD'!J36)</f>
        <v/>
      </c>
      <c r="K1906" s="325" t="str">
        <f>IF('+BD'!K36="","",'+BD'!K36)</f>
        <v/>
      </c>
      <c r="L1906" s="325" t="str">
        <f>IF('+BD'!L36="","",'+BD'!L36)</f>
        <v/>
      </c>
      <c r="M1906" s="325" t="str">
        <f>IF('+BD'!M36="","",'+BD'!M36)</f>
        <v/>
      </c>
      <c r="N1906" s="325" t="str">
        <f>IF('+BD'!N36="","",'+BD'!N36)</f>
        <v/>
      </c>
      <c r="O1906" s="325" t="str">
        <f>IF('+BD'!O36="","",'+BD'!O36)</f>
        <v/>
      </c>
      <c r="P1906" s="325" t="str">
        <f>IF('+BD'!P36="","",'+BD'!P36)</f>
        <v/>
      </c>
      <c r="Q1906" s="325" t="str">
        <f>IF('+BD'!Q36="","",'+BD'!Q36)</f>
        <v/>
      </c>
      <c r="R1906" s="325" t="str">
        <f>IF('+BD'!R36="","",'+BD'!R36)</f>
        <v/>
      </c>
      <c r="S1906" s="325" t="str">
        <f>IF('+BD'!S36="","",'+BD'!S36)</f>
        <v/>
      </c>
      <c r="T1906" s="325" t="str">
        <f>IF('+BD'!T36="","",'+BD'!T36)</f>
        <v/>
      </c>
      <c r="U1906" s="325" t="str">
        <f>IF('+BD'!U36="","",'+BD'!U36)</f>
        <v/>
      </c>
      <c r="V1906" s="325" t="str">
        <f>IF('+BD'!V36="","",'+BD'!V36)</f>
        <v/>
      </c>
      <c r="W1906" s="325" t="str">
        <f>IF('+BD'!W36="","",'+BD'!W36)</f>
        <v/>
      </c>
      <c r="X1906" s="325" t="str">
        <f>IF('+BD'!X36="","",'+BD'!X36)</f>
        <v/>
      </c>
      <c r="Y1906" s="325" t="str">
        <f>IF('+BD'!Y36="","",'+BD'!Y36)</f>
        <v/>
      </c>
      <c r="Z1906" s="325" t="str">
        <f>IF('+BD'!Z36="","",'+BD'!Z36)</f>
        <v/>
      </c>
      <c r="AA1906" s="325" t="str">
        <f>IF('+BD'!AA36="","",'+BD'!AA36)</f>
        <v/>
      </c>
      <c r="AB1906" s="325" t="str">
        <f>IF('+BD'!AB36="","",'+BD'!AB36)</f>
        <v/>
      </c>
    </row>
    <row r="1907" ht="15.75" customHeight="1">
      <c r="A1907" s="325">
        <v>1905.0</v>
      </c>
      <c r="B1907" s="325" t="s">
        <v>5682</v>
      </c>
      <c r="C1907" s="325" t="str">
        <f>IF('+BD'!C37="","",'+BD'!C37)</f>
        <v/>
      </c>
      <c r="D1907" s="325" t="str">
        <f>IF('+BD'!D37="","",'+BD'!D37)</f>
        <v/>
      </c>
      <c r="E1907" s="325" t="str">
        <f>IF('+BD'!E37="","",'+BD'!E37)</f>
        <v/>
      </c>
      <c r="F1907" s="325" t="str">
        <f>IF('+BD'!F37="","",'+BD'!F37)</f>
        <v/>
      </c>
      <c r="G1907" s="325" t="str">
        <f>IF('+BD'!G37="","",'+BD'!G37)</f>
        <v/>
      </c>
      <c r="H1907" s="325" t="str">
        <f>IF('+BD'!H37="","",'+BD'!H37)</f>
        <v/>
      </c>
      <c r="I1907" s="325" t="str">
        <f>IF('+BD'!I37="","",'+BD'!I37)</f>
        <v/>
      </c>
      <c r="J1907" s="325" t="str">
        <f>IF('+BD'!J37="","",'+BD'!J37)</f>
        <v/>
      </c>
      <c r="K1907" s="325" t="str">
        <f>IF('+BD'!K37="","",'+BD'!K37)</f>
        <v/>
      </c>
      <c r="L1907" s="325" t="str">
        <f>IF('+BD'!L37="","",'+BD'!L37)</f>
        <v/>
      </c>
      <c r="M1907" s="325" t="str">
        <f>IF('+BD'!M37="","",'+BD'!M37)</f>
        <v/>
      </c>
      <c r="N1907" s="325" t="str">
        <f>IF('+BD'!N37="","",'+BD'!N37)</f>
        <v/>
      </c>
      <c r="O1907" s="325" t="str">
        <f>IF('+BD'!O37="","",'+BD'!O37)</f>
        <v/>
      </c>
      <c r="P1907" s="325" t="str">
        <f>IF('+BD'!P37="","",'+BD'!P37)</f>
        <v/>
      </c>
      <c r="Q1907" s="325" t="str">
        <f>IF('+BD'!Q37="","",'+BD'!Q37)</f>
        <v/>
      </c>
      <c r="R1907" s="325" t="str">
        <f>IF('+BD'!R37="","",'+BD'!R37)</f>
        <v/>
      </c>
      <c r="S1907" s="325" t="str">
        <f>IF('+BD'!S37="","",'+BD'!S37)</f>
        <v/>
      </c>
      <c r="T1907" s="325" t="str">
        <f>IF('+BD'!T37="","",'+BD'!T37)</f>
        <v/>
      </c>
      <c r="U1907" s="325" t="str">
        <f>IF('+BD'!U37="","",'+BD'!U37)</f>
        <v/>
      </c>
      <c r="V1907" s="325" t="str">
        <f>IF('+BD'!V37="","",'+BD'!V37)</f>
        <v/>
      </c>
      <c r="W1907" s="325" t="str">
        <f>IF('+BD'!W37="","",'+BD'!W37)</f>
        <v/>
      </c>
      <c r="X1907" s="325" t="str">
        <f>IF('+BD'!X37="","",'+BD'!X37)</f>
        <v/>
      </c>
      <c r="Y1907" s="325" t="str">
        <f>IF('+BD'!Y37="","",'+BD'!Y37)</f>
        <v/>
      </c>
      <c r="Z1907" s="325" t="str">
        <f>IF('+BD'!Z37="","",'+BD'!Z37)</f>
        <v/>
      </c>
      <c r="AA1907" s="325" t="str">
        <f>IF('+BD'!AA37="","",'+BD'!AA37)</f>
        <v/>
      </c>
      <c r="AB1907" s="325" t="str">
        <f>IF('+BD'!AB37="","",'+BD'!AB37)</f>
        <v/>
      </c>
    </row>
    <row r="1908" ht="15.75" customHeight="1">
      <c r="A1908" s="325">
        <v>1906.0</v>
      </c>
      <c r="B1908" s="325" t="s">
        <v>5683</v>
      </c>
      <c r="C1908" s="325" t="str">
        <f>IF('+BD'!C38="","",'+BD'!C38)</f>
        <v/>
      </c>
      <c r="D1908" s="325" t="str">
        <f>IF('+BD'!D38="","",'+BD'!D38)</f>
        <v/>
      </c>
      <c r="E1908" s="325" t="str">
        <f>IF('+BD'!E38="","",'+BD'!E38)</f>
        <v/>
      </c>
      <c r="F1908" s="325" t="str">
        <f>IF('+BD'!F38="","",'+BD'!F38)</f>
        <v/>
      </c>
      <c r="G1908" s="325" t="str">
        <f>IF('+BD'!G38="","",'+BD'!G38)</f>
        <v/>
      </c>
      <c r="H1908" s="325" t="str">
        <f>IF('+BD'!H38="","",'+BD'!H38)</f>
        <v/>
      </c>
      <c r="I1908" s="325" t="str">
        <f>IF('+BD'!I38="","",'+BD'!I38)</f>
        <v/>
      </c>
      <c r="J1908" s="325" t="str">
        <f>IF('+BD'!J38="","",'+BD'!J38)</f>
        <v/>
      </c>
      <c r="K1908" s="325" t="str">
        <f>IF('+BD'!K38="","",'+BD'!K38)</f>
        <v/>
      </c>
      <c r="L1908" s="325" t="str">
        <f>IF('+BD'!L38="","",'+BD'!L38)</f>
        <v/>
      </c>
      <c r="M1908" s="325" t="str">
        <f>IF('+BD'!M38="","",'+BD'!M38)</f>
        <v/>
      </c>
      <c r="N1908" s="325" t="str">
        <f>IF('+BD'!N38="","",'+BD'!N38)</f>
        <v/>
      </c>
      <c r="O1908" s="325" t="str">
        <f>IF('+BD'!O38="","",'+BD'!O38)</f>
        <v/>
      </c>
      <c r="P1908" s="325" t="str">
        <f>IF('+BD'!P38="","",'+BD'!P38)</f>
        <v/>
      </c>
      <c r="Q1908" s="325" t="str">
        <f>IF('+BD'!Q38="","",'+BD'!Q38)</f>
        <v/>
      </c>
      <c r="R1908" s="325" t="str">
        <f>IF('+BD'!R38="","",'+BD'!R38)</f>
        <v/>
      </c>
      <c r="S1908" s="325" t="str">
        <f>IF('+BD'!S38="","",'+BD'!S38)</f>
        <v/>
      </c>
      <c r="T1908" s="325" t="str">
        <f>IF('+BD'!T38="","",'+BD'!T38)</f>
        <v/>
      </c>
      <c r="U1908" s="325" t="str">
        <f>IF('+BD'!U38="","",'+BD'!U38)</f>
        <v/>
      </c>
      <c r="V1908" s="325" t="str">
        <f>IF('+BD'!V38="","",'+BD'!V38)</f>
        <v/>
      </c>
      <c r="W1908" s="325" t="str">
        <f>IF('+BD'!W38="","",'+BD'!W38)</f>
        <v/>
      </c>
      <c r="X1908" s="325" t="str">
        <f>IF('+BD'!X38="","",'+BD'!X38)</f>
        <v/>
      </c>
      <c r="Y1908" s="325" t="str">
        <f>IF('+BD'!Y38="","",'+BD'!Y38)</f>
        <v/>
      </c>
      <c r="Z1908" s="325" t="str">
        <f>IF('+BD'!Z38="","",'+BD'!Z38)</f>
        <v/>
      </c>
      <c r="AA1908" s="325" t="str">
        <f>IF('+BD'!AA38="","",'+BD'!AA38)</f>
        <v/>
      </c>
      <c r="AB1908" s="325" t="str">
        <f>IF('+BD'!AB38="","",'+BD'!AB38)</f>
        <v/>
      </c>
    </row>
    <row r="1909" ht="15.75" customHeight="1">
      <c r="A1909" s="325">
        <v>1907.0</v>
      </c>
      <c r="B1909" s="325" t="s">
        <v>5684</v>
      </c>
      <c r="C1909" s="325" t="str">
        <f>IF('+BD'!C39="","",'+BD'!C39)</f>
        <v/>
      </c>
      <c r="D1909" s="325" t="str">
        <f>IF('+BD'!D39="","",'+BD'!D39)</f>
        <v/>
      </c>
      <c r="E1909" s="325" t="str">
        <f>IF('+BD'!E39="","",'+BD'!E39)</f>
        <v/>
      </c>
      <c r="F1909" s="325" t="str">
        <f>IF('+BD'!F39="","",'+BD'!F39)</f>
        <v/>
      </c>
      <c r="G1909" s="325" t="str">
        <f>IF('+BD'!G39="","",'+BD'!G39)</f>
        <v/>
      </c>
      <c r="H1909" s="325" t="str">
        <f>IF('+BD'!H39="","",'+BD'!H39)</f>
        <v/>
      </c>
      <c r="I1909" s="325" t="str">
        <f>IF('+BD'!I39="","",'+BD'!I39)</f>
        <v/>
      </c>
      <c r="J1909" s="325" t="str">
        <f>IF('+BD'!J39="","",'+BD'!J39)</f>
        <v/>
      </c>
      <c r="K1909" s="325" t="str">
        <f>IF('+BD'!K39="","",'+BD'!K39)</f>
        <v/>
      </c>
      <c r="L1909" s="325" t="str">
        <f>IF('+BD'!L39="","",'+BD'!L39)</f>
        <v/>
      </c>
      <c r="M1909" s="325" t="str">
        <f>IF('+BD'!M39="","",'+BD'!M39)</f>
        <v/>
      </c>
      <c r="N1909" s="325" t="str">
        <f>IF('+BD'!N39="","",'+BD'!N39)</f>
        <v/>
      </c>
      <c r="O1909" s="325" t="str">
        <f>IF('+BD'!O39="","",'+BD'!O39)</f>
        <v/>
      </c>
      <c r="P1909" s="325" t="str">
        <f>IF('+BD'!P39="","",'+BD'!P39)</f>
        <v/>
      </c>
      <c r="Q1909" s="325" t="str">
        <f>IF('+BD'!Q39="","",'+BD'!Q39)</f>
        <v/>
      </c>
      <c r="R1909" s="325" t="str">
        <f>IF('+BD'!R39="","",'+BD'!R39)</f>
        <v/>
      </c>
      <c r="S1909" s="325" t="str">
        <f>IF('+BD'!S39="","",'+BD'!S39)</f>
        <v/>
      </c>
      <c r="T1909" s="325" t="str">
        <f>IF('+BD'!T39="","",'+BD'!T39)</f>
        <v/>
      </c>
      <c r="U1909" s="325" t="str">
        <f>IF('+BD'!U39="","",'+BD'!U39)</f>
        <v/>
      </c>
      <c r="V1909" s="325" t="str">
        <f>IF('+BD'!V39="","",'+BD'!V39)</f>
        <v/>
      </c>
      <c r="W1909" s="325" t="str">
        <f>IF('+BD'!W39="","",'+BD'!W39)</f>
        <v/>
      </c>
      <c r="X1909" s="325" t="str">
        <f>IF('+BD'!X39="","",'+BD'!X39)</f>
        <v/>
      </c>
      <c r="Y1909" s="325" t="str">
        <f>IF('+BD'!Y39="","",'+BD'!Y39)</f>
        <v/>
      </c>
      <c r="Z1909" s="325" t="str">
        <f>IF('+BD'!Z39="","",'+BD'!Z39)</f>
        <v/>
      </c>
      <c r="AA1909" s="325" t="str">
        <f>IF('+BD'!AA39="","",'+BD'!AA39)</f>
        <v/>
      </c>
      <c r="AB1909" s="325" t="str">
        <f>IF('+BD'!AB39="","",'+BD'!AB39)</f>
        <v/>
      </c>
    </row>
    <row r="1910" ht="15.75" customHeight="1">
      <c r="A1910" s="325">
        <v>1908.0</v>
      </c>
      <c r="B1910" s="325" t="s">
        <v>5685</v>
      </c>
      <c r="C1910" s="325" t="str">
        <f>IF('+BD'!C40="","",'+BD'!C40)</f>
        <v/>
      </c>
      <c r="D1910" s="325" t="str">
        <f>IF('+BD'!D40="","",'+BD'!D40)</f>
        <v/>
      </c>
      <c r="E1910" s="325" t="str">
        <f>IF('+BD'!E40="","",'+BD'!E40)</f>
        <v/>
      </c>
      <c r="F1910" s="325" t="str">
        <f>IF('+BD'!F40="","",'+BD'!F40)</f>
        <v/>
      </c>
      <c r="G1910" s="325" t="str">
        <f>IF('+BD'!G40="","",'+BD'!G40)</f>
        <v/>
      </c>
      <c r="H1910" s="325" t="str">
        <f>IF('+BD'!H40="","",'+BD'!H40)</f>
        <v/>
      </c>
      <c r="I1910" s="325" t="str">
        <f>IF('+BD'!I40="","",'+BD'!I40)</f>
        <v/>
      </c>
      <c r="J1910" s="325" t="str">
        <f>IF('+BD'!J40="","",'+BD'!J40)</f>
        <v/>
      </c>
      <c r="K1910" s="325" t="str">
        <f>IF('+BD'!K40="","",'+BD'!K40)</f>
        <v/>
      </c>
      <c r="L1910" s="325" t="str">
        <f>IF('+BD'!L40="","",'+BD'!L40)</f>
        <v/>
      </c>
      <c r="M1910" s="325" t="str">
        <f>IF('+BD'!M40="","",'+BD'!M40)</f>
        <v/>
      </c>
      <c r="N1910" s="325" t="str">
        <f>IF('+BD'!N40="","",'+BD'!N40)</f>
        <v/>
      </c>
      <c r="O1910" s="325" t="str">
        <f>IF('+BD'!O40="","",'+BD'!O40)</f>
        <v/>
      </c>
      <c r="P1910" s="325" t="str">
        <f>IF('+BD'!P40="","",'+BD'!P40)</f>
        <v/>
      </c>
      <c r="Q1910" s="325" t="str">
        <f>IF('+BD'!Q40="","",'+BD'!Q40)</f>
        <v/>
      </c>
      <c r="R1910" s="325" t="str">
        <f>IF('+BD'!R40="","",'+BD'!R40)</f>
        <v/>
      </c>
      <c r="S1910" s="325" t="str">
        <f>IF('+BD'!S40="","",'+BD'!S40)</f>
        <v/>
      </c>
      <c r="T1910" s="325" t="str">
        <f>IF('+BD'!T40="","",'+BD'!T40)</f>
        <v/>
      </c>
      <c r="U1910" s="325" t="str">
        <f>IF('+BD'!U40="","",'+BD'!U40)</f>
        <v/>
      </c>
      <c r="V1910" s="325" t="str">
        <f>IF('+BD'!V40="","",'+BD'!V40)</f>
        <v/>
      </c>
      <c r="W1910" s="325" t="str">
        <f>IF('+BD'!W40="","",'+BD'!W40)</f>
        <v/>
      </c>
      <c r="X1910" s="325" t="str">
        <f>IF('+BD'!X40="","",'+BD'!X40)</f>
        <v/>
      </c>
      <c r="Y1910" s="325" t="str">
        <f>IF('+BD'!Y40="","",'+BD'!Y40)</f>
        <v/>
      </c>
      <c r="Z1910" s="325" t="str">
        <f>IF('+BD'!Z40="","",'+BD'!Z40)</f>
        <v/>
      </c>
      <c r="AA1910" s="325" t="str">
        <f>IF('+BD'!AA40="","",'+BD'!AA40)</f>
        <v/>
      </c>
      <c r="AB1910" s="325" t="str">
        <f>IF('+BD'!AB40="","",'+BD'!AB40)</f>
        <v/>
      </c>
    </row>
    <row r="1911" ht="15.75" customHeight="1">
      <c r="A1911" s="325">
        <v>1909.0</v>
      </c>
      <c r="B1911" s="325" t="s">
        <v>5686</v>
      </c>
      <c r="C1911" s="325" t="str">
        <f>IF('+BD'!C41="","",'+BD'!C41)</f>
        <v/>
      </c>
      <c r="D1911" s="325" t="str">
        <f>IF('+BD'!D41="","",'+BD'!D41)</f>
        <v/>
      </c>
      <c r="E1911" s="325" t="str">
        <f>IF('+BD'!E41="","",'+BD'!E41)</f>
        <v/>
      </c>
      <c r="F1911" s="325" t="str">
        <f>IF('+BD'!F41="","",'+BD'!F41)</f>
        <v/>
      </c>
      <c r="G1911" s="325" t="str">
        <f>IF('+BD'!G41="","",'+BD'!G41)</f>
        <v/>
      </c>
      <c r="H1911" s="325" t="str">
        <f>IF('+BD'!H41="","",'+BD'!H41)</f>
        <v/>
      </c>
      <c r="I1911" s="325" t="str">
        <f>IF('+BD'!I41="","",'+BD'!I41)</f>
        <v/>
      </c>
      <c r="J1911" s="325" t="str">
        <f>IF('+BD'!J41="","",'+BD'!J41)</f>
        <v/>
      </c>
      <c r="K1911" s="325" t="str">
        <f>IF('+BD'!K41="","",'+BD'!K41)</f>
        <v/>
      </c>
      <c r="L1911" s="325" t="str">
        <f>IF('+BD'!L41="","",'+BD'!L41)</f>
        <v/>
      </c>
      <c r="M1911" s="325" t="str">
        <f>IF('+BD'!M41="","",'+BD'!M41)</f>
        <v/>
      </c>
      <c r="N1911" s="325" t="str">
        <f>IF('+BD'!N41="","",'+BD'!N41)</f>
        <v/>
      </c>
      <c r="O1911" s="325" t="str">
        <f>IF('+BD'!O41="","",'+BD'!O41)</f>
        <v/>
      </c>
      <c r="P1911" s="325" t="str">
        <f>IF('+BD'!P41="","",'+BD'!P41)</f>
        <v/>
      </c>
      <c r="Q1911" s="325" t="str">
        <f>IF('+BD'!Q41="","",'+BD'!Q41)</f>
        <v/>
      </c>
      <c r="R1911" s="325" t="str">
        <f>IF('+BD'!R41="","",'+BD'!R41)</f>
        <v/>
      </c>
      <c r="S1911" s="325" t="str">
        <f>IF('+BD'!S41="","",'+BD'!S41)</f>
        <v/>
      </c>
      <c r="T1911" s="325" t="str">
        <f>IF('+BD'!T41="","",'+BD'!T41)</f>
        <v/>
      </c>
      <c r="U1911" s="325" t="str">
        <f>IF('+BD'!U41="","",'+BD'!U41)</f>
        <v/>
      </c>
      <c r="V1911" s="325" t="str">
        <f>IF('+BD'!V41="","",'+BD'!V41)</f>
        <v/>
      </c>
      <c r="W1911" s="325" t="str">
        <f>IF('+BD'!W41="","",'+BD'!W41)</f>
        <v/>
      </c>
      <c r="X1911" s="325" t="str">
        <f>IF('+BD'!X41="","",'+BD'!X41)</f>
        <v/>
      </c>
      <c r="Y1911" s="325" t="str">
        <f>IF('+BD'!Y41="","",'+BD'!Y41)</f>
        <v/>
      </c>
      <c r="Z1911" s="325" t="str">
        <f>IF('+BD'!Z41="","",'+BD'!Z41)</f>
        <v/>
      </c>
      <c r="AA1911" s="325" t="str">
        <f>IF('+BD'!AA41="","",'+BD'!AA41)</f>
        <v/>
      </c>
      <c r="AB1911" s="325" t="str">
        <f>IF('+BD'!AB41="","",'+BD'!AB41)</f>
        <v/>
      </c>
    </row>
    <row r="1912" ht="15.75" customHeight="1">
      <c r="A1912" s="325">
        <v>1910.0</v>
      </c>
      <c r="B1912" s="325" t="s">
        <v>5687</v>
      </c>
      <c r="C1912" s="325" t="str">
        <f>IF('+BD'!C42="","",'+BD'!C42)</f>
        <v/>
      </c>
      <c r="D1912" s="325" t="str">
        <f>IF('+BD'!D42="","",'+BD'!D42)</f>
        <v/>
      </c>
      <c r="E1912" s="325" t="str">
        <f>IF('+BD'!E42="","",'+BD'!E42)</f>
        <v/>
      </c>
      <c r="F1912" s="325" t="str">
        <f>IF('+BD'!F42="","",'+BD'!F42)</f>
        <v/>
      </c>
      <c r="G1912" s="325" t="str">
        <f>IF('+BD'!G42="","",'+BD'!G42)</f>
        <v/>
      </c>
      <c r="H1912" s="325" t="str">
        <f>IF('+BD'!H42="","",'+BD'!H42)</f>
        <v/>
      </c>
      <c r="I1912" s="325" t="str">
        <f>IF('+BD'!I42="","",'+BD'!I42)</f>
        <v/>
      </c>
      <c r="J1912" s="325" t="str">
        <f>IF('+BD'!J42="","",'+BD'!J42)</f>
        <v/>
      </c>
      <c r="K1912" s="325" t="str">
        <f>IF('+BD'!K42="","",'+BD'!K42)</f>
        <v/>
      </c>
      <c r="L1912" s="325" t="str">
        <f>IF('+BD'!L42="","",'+BD'!L42)</f>
        <v/>
      </c>
      <c r="M1912" s="325" t="str">
        <f>IF('+BD'!M42="","",'+BD'!M42)</f>
        <v/>
      </c>
      <c r="N1912" s="325" t="str">
        <f>IF('+BD'!N42="","",'+BD'!N42)</f>
        <v/>
      </c>
      <c r="O1912" s="325" t="str">
        <f>IF('+BD'!O42="","",'+BD'!O42)</f>
        <v/>
      </c>
      <c r="P1912" s="325" t="str">
        <f>IF('+BD'!P42="","",'+BD'!P42)</f>
        <v/>
      </c>
      <c r="Q1912" s="325" t="str">
        <f>IF('+BD'!Q42="","",'+BD'!Q42)</f>
        <v/>
      </c>
      <c r="R1912" s="325" t="str">
        <f>IF('+BD'!R42="","",'+BD'!R42)</f>
        <v/>
      </c>
      <c r="S1912" s="325" t="str">
        <f>IF('+BD'!S42="","",'+BD'!S42)</f>
        <v/>
      </c>
      <c r="T1912" s="325" t="str">
        <f>IF('+BD'!T42="","",'+BD'!T42)</f>
        <v/>
      </c>
      <c r="U1912" s="325" t="str">
        <f>IF('+BD'!U42="","",'+BD'!U42)</f>
        <v/>
      </c>
      <c r="V1912" s="325" t="str">
        <f>IF('+BD'!V42="","",'+BD'!V42)</f>
        <v/>
      </c>
      <c r="W1912" s="325" t="str">
        <f>IF('+BD'!W42="","",'+BD'!W42)</f>
        <v/>
      </c>
      <c r="X1912" s="325" t="str">
        <f>IF('+BD'!X42="","",'+BD'!X42)</f>
        <v/>
      </c>
      <c r="Y1912" s="325" t="str">
        <f>IF('+BD'!Y42="","",'+BD'!Y42)</f>
        <v/>
      </c>
      <c r="Z1912" s="325" t="str">
        <f>IF('+BD'!Z42="","",'+BD'!Z42)</f>
        <v/>
      </c>
      <c r="AA1912" s="325" t="str">
        <f>IF('+BD'!AA42="","",'+BD'!AA42)</f>
        <v/>
      </c>
      <c r="AB1912" s="325" t="str">
        <f>IF('+BD'!AB42="","",'+BD'!AB42)</f>
        <v/>
      </c>
    </row>
    <row r="1913" ht="15.75" customHeight="1">
      <c r="A1913" s="325">
        <v>1911.0</v>
      </c>
      <c r="B1913" s="325" t="s">
        <v>5688</v>
      </c>
      <c r="C1913" s="325" t="str">
        <f>IF('+BD'!C43="","",'+BD'!C43)</f>
        <v/>
      </c>
      <c r="D1913" s="325" t="str">
        <f>IF('+BD'!D43="","",'+BD'!D43)</f>
        <v/>
      </c>
      <c r="E1913" s="325" t="str">
        <f>IF('+BD'!E43="","",'+BD'!E43)</f>
        <v/>
      </c>
      <c r="F1913" s="325" t="str">
        <f>IF('+BD'!F43="","",'+BD'!F43)</f>
        <v/>
      </c>
      <c r="G1913" s="325" t="str">
        <f>IF('+BD'!G43="","",'+BD'!G43)</f>
        <v/>
      </c>
      <c r="H1913" s="325" t="str">
        <f>IF('+BD'!H43="","",'+BD'!H43)</f>
        <v/>
      </c>
      <c r="I1913" s="325" t="str">
        <f>IF('+BD'!I43="","",'+BD'!I43)</f>
        <v/>
      </c>
      <c r="J1913" s="325" t="str">
        <f>IF('+BD'!J43="","",'+BD'!J43)</f>
        <v/>
      </c>
      <c r="K1913" s="325" t="str">
        <f>IF('+BD'!K43="","",'+BD'!K43)</f>
        <v/>
      </c>
      <c r="L1913" s="325" t="str">
        <f>IF('+BD'!L43="","",'+BD'!L43)</f>
        <v/>
      </c>
      <c r="M1913" s="325" t="str">
        <f>IF('+BD'!M43="","",'+BD'!M43)</f>
        <v/>
      </c>
      <c r="N1913" s="325" t="str">
        <f>IF('+BD'!N43="","",'+BD'!N43)</f>
        <v/>
      </c>
      <c r="O1913" s="325" t="str">
        <f>IF('+BD'!O43="","",'+BD'!O43)</f>
        <v/>
      </c>
      <c r="P1913" s="325" t="str">
        <f>IF('+BD'!P43="","",'+BD'!P43)</f>
        <v/>
      </c>
      <c r="Q1913" s="325" t="str">
        <f>IF('+BD'!Q43="","",'+BD'!Q43)</f>
        <v/>
      </c>
      <c r="R1913" s="325" t="str">
        <f>IF('+BD'!R43="","",'+BD'!R43)</f>
        <v/>
      </c>
      <c r="S1913" s="325" t="str">
        <f>IF('+BD'!S43="","",'+BD'!S43)</f>
        <v/>
      </c>
      <c r="T1913" s="325" t="str">
        <f>IF('+BD'!T43="","",'+BD'!T43)</f>
        <v/>
      </c>
      <c r="U1913" s="325" t="str">
        <f>IF('+BD'!U43="","",'+BD'!U43)</f>
        <v/>
      </c>
      <c r="V1913" s="325" t="str">
        <f>IF('+BD'!V43="","",'+BD'!V43)</f>
        <v/>
      </c>
      <c r="W1913" s="325" t="str">
        <f>IF('+BD'!W43="","",'+BD'!W43)</f>
        <v/>
      </c>
      <c r="X1913" s="325" t="str">
        <f>IF('+BD'!X43="","",'+BD'!X43)</f>
        <v/>
      </c>
      <c r="Y1913" s="325" t="str">
        <f>IF('+BD'!Y43="","",'+BD'!Y43)</f>
        <v/>
      </c>
      <c r="Z1913" s="325" t="str">
        <f>IF('+BD'!Z43="","",'+BD'!Z43)</f>
        <v/>
      </c>
      <c r="AA1913" s="325" t="str">
        <f>IF('+BD'!AA43="","",'+BD'!AA43)</f>
        <v/>
      </c>
      <c r="AB1913" s="325" t="str">
        <f>IF('+BD'!AB43="","",'+BD'!AB43)</f>
        <v/>
      </c>
    </row>
    <row r="1914" ht="15.75" customHeight="1">
      <c r="A1914" s="325">
        <v>1912.0</v>
      </c>
      <c r="B1914" s="325" t="s">
        <v>5689</v>
      </c>
      <c r="C1914" s="325" t="str">
        <f>IF('+BD'!C44="","",'+BD'!C44)</f>
        <v/>
      </c>
      <c r="D1914" s="325" t="str">
        <f>IF('+BD'!D44="","",'+BD'!D44)</f>
        <v/>
      </c>
      <c r="E1914" s="325" t="str">
        <f>IF('+BD'!E44="","",'+BD'!E44)</f>
        <v/>
      </c>
      <c r="F1914" s="325" t="str">
        <f>IF('+BD'!F44="","",'+BD'!F44)</f>
        <v/>
      </c>
      <c r="G1914" s="325" t="str">
        <f>IF('+BD'!G44="","",'+BD'!G44)</f>
        <v/>
      </c>
      <c r="H1914" s="325" t="str">
        <f>IF('+BD'!H44="","",'+BD'!H44)</f>
        <v/>
      </c>
      <c r="I1914" s="325" t="str">
        <f>IF('+BD'!I44="","",'+BD'!I44)</f>
        <v/>
      </c>
      <c r="J1914" s="325" t="str">
        <f>IF('+BD'!J44="","",'+BD'!J44)</f>
        <v/>
      </c>
      <c r="K1914" s="325" t="str">
        <f>IF('+BD'!K44="","",'+BD'!K44)</f>
        <v/>
      </c>
      <c r="L1914" s="325" t="str">
        <f>IF('+BD'!L44="","",'+BD'!L44)</f>
        <v/>
      </c>
      <c r="M1914" s="325" t="str">
        <f>IF('+BD'!M44="","",'+BD'!M44)</f>
        <v/>
      </c>
      <c r="N1914" s="325" t="str">
        <f>IF('+BD'!N44="","",'+BD'!N44)</f>
        <v/>
      </c>
      <c r="O1914" s="325" t="str">
        <f>IF('+BD'!O44="","",'+BD'!O44)</f>
        <v/>
      </c>
      <c r="P1914" s="325" t="str">
        <f>IF('+BD'!P44="","",'+BD'!P44)</f>
        <v/>
      </c>
      <c r="Q1914" s="325" t="str">
        <f>IF('+BD'!Q44="","",'+BD'!Q44)</f>
        <v/>
      </c>
      <c r="R1914" s="325" t="str">
        <f>IF('+BD'!R44="","",'+BD'!R44)</f>
        <v/>
      </c>
      <c r="S1914" s="325" t="str">
        <f>IF('+BD'!S44="","",'+BD'!S44)</f>
        <v/>
      </c>
      <c r="T1914" s="325" t="str">
        <f>IF('+BD'!T44="","",'+BD'!T44)</f>
        <v/>
      </c>
      <c r="U1914" s="325" t="str">
        <f>IF('+BD'!U44="","",'+BD'!U44)</f>
        <v/>
      </c>
      <c r="V1914" s="325" t="str">
        <f>IF('+BD'!V44="","",'+BD'!V44)</f>
        <v/>
      </c>
      <c r="W1914" s="325" t="str">
        <f>IF('+BD'!W44="","",'+BD'!W44)</f>
        <v/>
      </c>
      <c r="X1914" s="325" t="str">
        <f>IF('+BD'!X44="","",'+BD'!X44)</f>
        <v/>
      </c>
      <c r="Y1914" s="325" t="str">
        <f>IF('+BD'!Y44="","",'+BD'!Y44)</f>
        <v/>
      </c>
      <c r="Z1914" s="325" t="str">
        <f>IF('+BD'!Z44="","",'+BD'!Z44)</f>
        <v/>
      </c>
      <c r="AA1914" s="325" t="str">
        <f>IF('+BD'!AA44="","",'+BD'!AA44)</f>
        <v/>
      </c>
      <c r="AB1914" s="325" t="str">
        <f>IF('+BD'!AB44="","",'+BD'!AB44)</f>
        <v/>
      </c>
    </row>
    <row r="1915" ht="15.75" customHeight="1">
      <c r="A1915" s="325">
        <v>1913.0</v>
      </c>
      <c r="B1915" s="325" t="s">
        <v>5690</v>
      </c>
      <c r="C1915" s="325" t="str">
        <f>IF('+BD'!C45="","",'+BD'!C45)</f>
        <v/>
      </c>
      <c r="D1915" s="325" t="str">
        <f>IF('+BD'!D45="","",'+BD'!D45)</f>
        <v/>
      </c>
      <c r="E1915" s="325" t="str">
        <f>IF('+BD'!E45="","",'+BD'!E45)</f>
        <v/>
      </c>
      <c r="F1915" s="325" t="str">
        <f>IF('+BD'!F45="","",'+BD'!F45)</f>
        <v/>
      </c>
      <c r="G1915" s="325" t="str">
        <f>IF('+BD'!G45="","",'+BD'!G45)</f>
        <v/>
      </c>
      <c r="H1915" s="325" t="str">
        <f>IF('+BD'!H45="","",'+BD'!H45)</f>
        <v/>
      </c>
      <c r="I1915" s="325" t="str">
        <f>IF('+BD'!I45="","",'+BD'!I45)</f>
        <v/>
      </c>
      <c r="J1915" s="325" t="str">
        <f>IF('+BD'!J45="","",'+BD'!J45)</f>
        <v/>
      </c>
      <c r="K1915" s="325" t="str">
        <f>IF('+BD'!K45="","",'+BD'!K45)</f>
        <v/>
      </c>
      <c r="L1915" s="325" t="str">
        <f>IF('+BD'!L45="","",'+BD'!L45)</f>
        <v/>
      </c>
      <c r="M1915" s="325" t="str">
        <f>IF('+BD'!M45="","",'+BD'!M45)</f>
        <v/>
      </c>
      <c r="N1915" s="325" t="str">
        <f>IF('+BD'!N45="","",'+BD'!N45)</f>
        <v/>
      </c>
      <c r="O1915" s="325" t="str">
        <f>IF('+BD'!O45="","",'+BD'!O45)</f>
        <v/>
      </c>
      <c r="P1915" s="325" t="str">
        <f>IF('+BD'!P45="","",'+BD'!P45)</f>
        <v/>
      </c>
      <c r="Q1915" s="325" t="str">
        <f>IF('+BD'!Q45="","",'+BD'!Q45)</f>
        <v/>
      </c>
      <c r="R1915" s="325" t="str">
        <f>IF('+BD'!R45="","",'+BD'!R45)</f>
        <v/>
      </c>
      <c r="S1915" s="325" t="str">
        <f>IF('+BD'!S45="","",'+BD'!S45)</f>
        <v/>
      </c>
      <c r="T1915" s="325" t="str">
        <f>IF('+BD'!T45="","",'+BD'!T45)</f>
        <v/>
      </c>
      <c r="U1915" s="325" t="str">
        <f>IF('+BD'!U45="","",'+BD'!U45)</f>
        <v/>
      </c>
      <c r="V1915" s="325" t="str">
        <f>IF('+BD'!V45="","",'+BD'!V45)</f>
        <v/>
      </c>
      <c r="W1915" s="325" t="str">
        <f>IF('+BD'!W45="","",'+BD'!W45)</f>
        <v/>
      </c>
      <c r="X1915" s="325" t="str">
        <f>IF('+BD'!X45="","",'+BD'!X45)</f>
        <v/>
      </c>
      <c r="Y1915" s="325" t="str">
        <f>IF('+BD'!Y45="","",'+BD'!Y45)</f>
        <v/>
      </c>
      <c r="Z1915" s="325" t="str">
        <f>IF('+BD'!Z45="","",'+BD'!Z45)</f>
        <v/>
      </c>
      <c r="AA1915" s="325" t="str">
        <f>IF('+BD'!AA45="","",'+BD'!AA45)</f>
        <v/>
      </c>
      <c r="AB1915" s="325" t="str">
        <f>IF('+BD'!AB45="","",'+BD'!AB45)</f>
        <v/>
      </c>
    </row>
    <row r="1916" ht="15.75" customHeight="1">
      <c r="A1916" s="325">
        <v>1914.0</v>
      </c>
      <c r="B1916" s="325" t="s">
        <v>5691</v>
      </c>
      <c r="C1916" s="325" t="str">
        <f>IF('+BD'!C46="","",'+BD'!C46)</f>
        <v/>
      </c>
      <c r="D1916" s="325" t="str">
        <f>IF('+BD'!D46="","",'+BD'!D46)</f>
        <v/>
      </c>
      <c r="E1916" s="325" t="str">
        <f>IF('+BD'!E46="","",'+BD'!E46)</f>
        <v/>
      </c>
      <c r="F1916" s="325" t="str">
        <f>IF('+BD'!F46="","",'+BD'!F46)</f>
        <v/>
      </c>
      <c r="G1916" s="325" t="str">
        <f>IF('+BD'!G46="","",'+BD'!G46)</f>
        <v/>
      </c>
      <c r="H1916" s="325" t="str">
        <f>IF('+BD'!H46="","",'+BD'!H46)</f>
        <v/>
      </c>
      <c r="I1916" s="325" t="str">
        <f>IF('+BD'!I46="","",'+BD'!I46)</f>
        <v/>
      </c>
      <c r="J1916" s="325" t="str">
        <f>IF('+BD'!J46="","",'+BD'!J46)</f>
        <v/>
      </c>
      <c r="K1916" s="325" t="str">
        <f>IF('+BD'!K46="","",'+BD'!K46)</f>
        <v/>
      </c>
      <c r="L1916" s="325" t="str">
        <f>IF('+BD'!L46="","",'+BD'!L46)</f>
        <v/>
      </c>
      <c r="M1916" s="325" t="str">
        <f>IF('+BD'!M46="","",'+BD'!M46)</f>
        <v/>
      </c>
      <c r="N1916" s="325" t="str">
        <f>IF('+BD'!N46="","",'+BD'!N46)</f>
        <v/>
      </c>
      <c r="O1916" s="325" t="str">
        <f>IF('+BD'!O46="","",'+BD'!O46)</f>
        <v/>
      </c>
      <c r="P1916" s="325" t="str">
        <f>IF('+BD'!P46="","",'+BD'!P46)</f>
        <v/>
      </c>
      <c r="Q1916" s="325" t="str">
        <f>IF('+BD'!Q46="","",'+BD'!Q46)</f>
        <v/>
      </c>
      <c r="R1916" s="325" t="str">
        <f>IF('+BD'!R46="","",'+BD'!R46)</f>
        <v/>
      </c>
      <c r="S1916" s="325" t="str">
        <f>IF('+BD'!S46="","",'+BD'!S46)</f>
        <v/>
      </c>
      <c r="T1916" s="325" t="str">
        <f>IF('+BD'!T46="","",'+BD'!T46)</f>
        <v/>
      </c>
      <c r="U1916" s="325" t="str">
        <f>IF('+BD'!U46="","",'+BD'!U46)</f>
        <v/>
      </c>
      <c r="V1916" s="325" t="str">
        <f>IF('+BD'!V46="","",'+BD'!V46)</f>
        <v/>
      </c>
      <c r="W1916" s="325" t="str">
        <f>IF('+BD'!W46="","",'+BD'!W46)</f>
        <v/>
      </c>
      <c r="X1916" s="325" t="str">
        <f>IF('+BD'!X46="","",'+BD'!X46)</f>
        <v/>
      </c>
      <c r="Y1916" s="325" t="str">
        <f>IF('+BD'!Y46="","",'+BD'!Y46)</f>
        <v/>
      </c>
      <c r="Z1916" s="325" t="str">
        <f>IF('+BD'!Z46="","",'+BD'!Z46)</f>
        <v/>
      </c>
      <c r="AA1916" s="325" t="str">
        <f>IF('+BD'!AA46="","",'+BD'!AA46)</f>
        <v/>
      </c>
      <c r="AB1916" s="325" t="str">
        <f>IF('+BD'!AB46="","",'+BD'!AB46)</f>
        <v/>
      </c>
    </row>
    <row r="1917" ht="15.75" customHeight="1">
      <c r="A1917" s="325">
        <v>1915.0</v>
      </c>
      <c r="B1917" s="325" t="s">
        <v>5692</v>
      </c>
      <c r="C1917" s="325" t="str">
        <f>IF('+BD'!C47="","",'+BD'!C47)</f>
        <v/>
      </c>
      <c r="D1917" s="325" t="str">
        <f>IF('+BD'!D47="","",'+BD'!D47)</f>
        <v/>
      </c>
      <c r="E1917" s="325" t="str">
        <f>IF('+BD'!E47="","",'+BD'!E47)</f>
        <v/>
      </c>
      <c r="F1917" s="325" t="str">
        <f>IF('+BD'!F47="","",'+BD'!F47)</f>
        <v/>
      </c>
      <c r="G1917" s="325" t="str">
        <f>IF('+BD'!G47="","",'+BD'!G47)</f>
        <v/>
      </c>
      <c r="H1917" s="325" t="str">
        <f>IF('+BD'!H47="","",'+BD'!H47)</f>
        <v/>
      </c>
      <c r="I1917" s="325" t="str">
        <f>IF('+BD'!I47="","",'+BD'!I47)</f>
        <v/>
      </c>
      <c r="J1917" s="325" t="str">
        <f>IF('+BD'!J47="","",'+BD'!J47)</f>
        <v/>
      </c>
      <c r="K1917" s="325" t="str">
        <f>IF('+BD'!K47="","",'+BD'!K47)</f>
        <v/>
      </c>
      <c r="L1917" s="325" t="str">
        <f>IF('+BD'!L47="","",'+BD'!L47)</f>
        <v/>
      </c>
      <c r="M1917" s="325" t="str">
        <f>IF('+BD'!M47="","",'+BD'!M47)</f>
        <v/>
      </c>
      <c r="N1917" s="325" t="str">
        <f>IF('+BD'!N47="","",'+BD'!N47)</f>
        <v/>
      </c>
      <c r="O1917" s="325" t="str">
        <f>IF('+BD'!O47="","",'+BD'!O47)</f>
        <v/>
      </c>
      <c r="P1917" s="325" t="str">
        <f>IF('+BD'!P47="","",'+BD'!P47)</f>
        <v/>
      </c>
      <c r="Q1917" s="325" t="str">
        <f>IF('+BD'!Q47="","",'+BD'!Q47)</f>
        <v/>
      </c>
      <c r="R1917" s="325" t="str">
        <f>IF('+BD'!R47="","",'+BD'!R47)</f>
        <v/>
      </c>
      <c r="S1917" s="325" t="str">
        <f>IF('+BD'!S47="","",'+BD'!S47)</f>
        <v/>
      </c>
      <c r="T1917" s="325" t="str">
        <f>IF('+BD'!T47="","",'+BD'!T47)</f>
        <v/>
      </c>
      <c r="U1917" s="325" t="str">
        <f>IF('+BD'!U47="","",'+BD'!U47)</f>
        <v/>
      </c>
      <c r="V1917" s="325" t="str">
        <f>IF('+BD'!V47="","",'+BD'!V47)</f>
        <v/>
      </c>
      <c r="W1917" s="325" t="str">
        <f>IF('+BD'!W47="","",'+BD'!W47)</f>
        <v/>
      </c>
      <c r="X1917" s="325" t="str">
        <f>IF('+BD'!X47="","",'+BD'!X47)</f>
        <v/>
      </c>
      <c r="Y1917" s="325" t="str">
        <f>IF('+BD'!Y47="","",'+BD'!Y47)</f>
        <v/>
      </c>
      <c r="Z1917" s="325" t="str">
        <f>IF('+BD'!Z47="","",'+BD'!Z47)</f>
        <v/>
      </c>
      <c r="AA1917" s="325" t="str">
        <f>IF('+BD'!AA47="","",'+BD'!AA47)</f>
        <v/>
      </c>
      <c r="AB1917" s="325" t="str">
        <f>IF('+BD'!AB47="","",'+BD'!AB47)</f>
        <v/>
      </c>
    </row>
    <row r="1918" ht="15.75" customHeight="1">
      <c r="A1918" s="325">
        <v>1916.0</v>
      </c>
      <c r="B1918" s="325" t="s">
        <v>5693</v>
      </c>
      <c r="C1918" s="325" t="str">
        <f>IF('+BD'!C48="","",'+BD'!C48)</f>
        <v/>
      </c>
      <c r="D1918" s="325" t="str">
        <f>IF('+BD'!D48="","",'+BD'!D48)</f>
        <v/>
      </c>
      <c r="E1918" s="325" t="str">
        <f>IF('+BD'!E48="","",'+BD'!E48)</f>
        <v/>
      </c>
      <c r="F1918" s="325" t="str">
        <f>IF('+BD'!F48="","",'+BD'!F48)</f>
        <v/>
      </c>
      <c r="G1918" s="325" t="str">
        <f>IF('+BD'!G48="","",'+BD'!G48)</f>
        <v/>
      </c>
      <c r="H1918" s="325" t="str">
        <f>IF('+BD'!H48="","",'+BD'!H48)</f>
        <v/>
      </c>
      <c r="I1918" s="325" t="str">
        <f>IF('+BD'!I48="","",'+BD'!I48)</f>
        <v/>
      </c>
      <c r="J1918" s="325" t="str">
        <f>IF('+BD'!J48="","",'+BD'!J48)</f>
        <v/>
      </c>
      <c r="K1918" s="325" t="str">
        <f>IF('+BD'!K48="","",'+BD'!K48)</f>
        <v/>
      </c>
      <c r="L1918" s="325" t="str">
        <f>IF('+BD'!L48="","",'+BD'!L48)</f>
        <v/>
      </c>
      <c r="M1918" s="325" t="str">
        <f>IF('+BD'!M48="","",'+BD'!M48)</f>
        <v/>
      </c>
      <c r="N1918" s="325" t="str">
        <f>IF('+BD'!N48="","",'+BD'!N48)</f>
        <v/>
      </c>
      <c r="O1918" s="325" t="str">
        <f>IF('+BD'!O48="","",'+BD'!O48)</f>
        <v/>
      </c>
      <c r="P1918" s="325" t="str">
        <f>IF('+BD'!P48="","",'+BD'!P48)</f>
        <v/>
      </c>
      <c r="Q1918" s="325" t="str">
        <f>IF('+BD'!Q48="","",'+BD'!Q48)</f>
        <v/>
      </c>
      <c r="R1918" s="325" t="str">
        <f>IF('+BD'!R48="","",'+BD'!R48)</f>
        <v/>
      </c>
      <c r="S1918" s="325" t="str">
        <f>IF('+BD'!S48="","",'+BD'!S48)</f>
        <v/>
      </c>
      <c r="T1918" s="325" t="str">
        <f>IF('+BD'!T48="","",'+BD'!T48)</f>
        <v/>
      </c>
      <c r="U1918" s="325" t="str">
        <f>IF('+BD'!U48="","",'+BD'!U48)</f>
        <v/>
      </c>
      <c r="V1918" s="325" t="str">
        <f>IF('+BD'!V48="","",'+BD'!V48)</f>
        <v/>
      </c>
      <c r="W1918" s="325" t="str">
        <f>IF('+BD'!W48="","",'+BD'!W48)</f>
        <v/>
      </c>
      <c r="X1918" s="325" t="str">
        <f>IF('+BD'!X48="","",'+BD'!X48)</f>
        <v/>
      </c>
      <c r="Y1918" s="325" t="str">
        <f>IF('+BD'!Y48="","",'+BD'!Y48)</f>
        <v/>
      </c>
      <c r="Z1918" s="325" t="str">
        <f>IF('+BD'!Z48="","",'+BD'!Z48)</f>
        <v/>
      </c>
      <c r="AA1918" s="325" t="str">
        <f>IF('+BD'!AA48="","",'+BD'!AA48)</f>
        <v/>
      </c>
      <c r="AB1918" s="325" t="str">
        <f>IF('+BD'!AB48="","",'+BD'!AB48)</f>
        <v/>
      </c>
    </row>
    <row r="1919" ht="15.75" customHeight="1">
      <c r="A1919" s="325">
        <v>1917.0</v>
      </c>
      <c r="B1919" s="325" t="s">
        <v>5694</v>
      </c>
      <c r="C1919" s="325" t="str">
        <f>IF('+BD'!C49="","",'+BD'!C49)</f>
        <v/>
      </c>
      <c r="D1919" s="325" t="str">
        <f>IF('+BD'!D49="","",'+BD'!D49)</f>
        <v/>
      </c>
      <c r="E1919" s="325" t="str">
        <f>IF('+BD'!E49="","",'+BD'!E49)</f>
        <v/>
      </c>
      <c r="F1919" s="325" t="str">
        <f>IF('+BD'!F49="","",'+BD'!F49)</f>
        <v/>
      </c>
      <c r="G1919" s="325" t="str">
        <f>IF('+BD'!G49="","",'+BD'!G49)</f>
        <v/>
      </c>
      <c r="H1919" s="325" t="str">
        <f>IF('+BD'!H49="","",'+BD'!H49)</f>
        <v/>
      </c>
      <c r="I1919" s="325" t="str">
        <f>IF('+BD'!I49="","",'+BD'!I49)</f>
        <v/>
      </c>
      <c r="J1919" s="325" t="str">
        <f>IF('+BD'!J49="","",'+BD'!J49)</f>
        <v/>
      </c>
      <c r="K1919" s="325" t="str">
        <f>IF('+BD'!K49="","",'+BD'!K49)</f>
        <v/>
      </c>
      <c r="L1919" s="325" t="str">
        <f>IF('+BD'!L49="","",'+BD'!L49)</f>
        <v/>
      </c>
      <c r="M1919" s="325" t="str">
        <f>IF('+BD'!M49="","",'+BD'!M49)</f>
        <v/>
      </c>
      <c r="N1919" s="325" t="str">
        <f>IF('+BD'!N49="","",'+BD'!N49)</f>
        <v/>
      </c>
      <c r="O1919" s="325" t="str">
        <f>IF('+BD'!O49="","",'+BD'!O49)</f>
        <v/>
      </c>
      <c r="P1919" s="325" t="str">
        <f>IF('+BD'!P49="","",'+BD'!P49)</f>
        <v/>
      </c>
      <c r="Q1919" s="325" t="str">
        <f>IF('+BD'!Q49="","",'+BD'!Q49)</f>
        <v/>
      </c>
      <c r="R1919" s="325" t="str">
        <f>IF('+BD'!R49="","",'+BD'!R49)</f>
        <v/>
      </c>
      <c r="S1919" s="325" t="str">
        <f>IF('+BD'!S49="","",'+BD'!S49)</f>
        <v/>
      </c>
      <c r="T1919" s="325" t="str">
        <f>IF('+BD'!T49="","",'+BD'!T49)</f>
        <v/>
      </c>
      <c r="U1919" s="325" t="str">
        <f>IF('+BD'!U49="","",'+BD'!U49)</f>
        <v/>
      </c>
      <c r="V1919" s="325" t="str">
        <f>IF('+BD'!V49="","",'+BD'!V49)</f>
        <v/>
      </c>
      <c r="W1919" s="325" t="str">
        <f>IF('+BD'!W49="","",'+BD'!W49)</f>
        <v/>
      </c>
      <c r="X1919" s="325" t="str">
        <f>IF('+BD'!X49="","",'+BD'!X49)</f>
        <v/>
      </c>
      <c r="Y1919" s="325" t="str">
        <f>IF('+BD'!Y49="","",'+BD'!Y49)</f>
        <v/>
      </c>
      <c r="Z1919" s="325" t="str">
        <f>IF('+BD'!Z49="","",'+BD'!Z49)</f>
        <v/>
      </c>
      <c r="AA1919" s="325" t="str">
        <f>IF('+BD'!AA49="","",'+BD'!AA49)</f>
        <v/>
      </c>
      <c r="AB1919" s="325" t="str">
        <f>IF('+BD'!AB49="","",'+BD'!AB49)</f>
        <v/>
      </c>
    </row>
    <row r="1920" ht="15.75" customHeight="1">
      <c r="A1920" s="325">
        <v>1918.0</v>
      </c>
      <c r="B1920" s="325" t="s">
        <v>5695</v>
      </c>
      <c r="C1920" s="325" t="str">
        <f>IF('+BD'!C50="","",'+BD'!C50)</f>
        <v/>
      </c>
      <c r="D1920" s="325" t="str">
        <f>IF('+BD'!D50="","",'+BD'!D50)</f>
        <v/>
      </c>
      <c r="E1920" s="325" t="str">
        <f>IF('+BD'!E50="","",'+BD'!E50)</f>
        <v/>
      </c>
      <c r="F1920" s="325" t="str">
        <f>IF('+BD'!F50="","",'+BD'!F50)</f>
        <v/>
      </c>
      <c r="G1920" s="325" t="str">
        <f>IF('+BD'!G50="","",'+BD'!G50)</f>
        <v/>
      </c>
      <c r="H1920" s="325" t="str">
        <f>IF('+BD'!H50="","",'+BD'!H50)</f>
        <v/>
      </c>
      <c r="I1920" s="325" t="str">
        <f>IF('+BD'!I50="","",'+BD'!I50)</f>
        <v/>
      </c>
      <c r="J1920" s="325" t="str">
        <f>IF('+BD'!J50="","",'+BD'!J50)</f>
        <v/>
      </c>
      <c r="K1920" s="325" t="str">
        <f>IF('+BD'!K50="","",'+BD'!K50)</f>
        <v/>
      </c>
      <c r="L1920" s="325" t="str">
        <f>IF('+BD'!L50="","",'+BD'!L50)</f>
        <v/>
      </c>
      <c r="M1920" s="325" t="str">
        <f>IF('+BD'!M50="","",'+BD'!M50)</f>
        <v/>
      </c>
      <c r="N1920" s="325" t="str">
        <f>IF('+BD'!N50="","",'+BD'!N50)</f>
        <v/>
      </c>
      <c r="O1920" s="325" t="str">
        <f>IF('+BD'!O50="","",'+BD'!O50)</f>
        <v/>
      </c>
      <c r="P1920" s="325" t="str">
        <f>IF('+BD'!P50="","",'+BD'!P50)</f>
        <v/>
      </c>
      <c r="Q1920" s="325" t="str">
        <f>IF('+BD'!Q50="","",'+BD'!Q50)</f>
        <v/>
      </c>
      <c r="R1920" s="325" t="str">
        <f>IF('+BD'!R50="","",'+BD'!R50)</f>
        <v/>
      </c>
      <c r="S1920" s="325" t="str">
        <f>IF('+BD'!S50="","",'+BD'!S50)</f>
        <v/>
      </c>
      <c r="T1920" s="325" t="str">
        <f>IF('+BD'!T50="","",'+BD'!T50)</f>
        <v/>
      </c>
      <c r="U1920" s="325" t="str">
        <f>IF('+BD'!U50="","",'+BD'!U50)</f>
        <v/>
      </c>
      <c r="V1920" s="325" t="str">
        <f>IF('+BD'!V50="","",'+BD'!V50)</f>
        <v/>
      </c>
      <c r="W1920" s="325" t="str">
        <f>IF('+BD'!W50="","",'+BD'!W50)</f>
        <v/>
      </c>
      <c r="X1920" s="325" t="str">
        <f>IF('+BD'!X50="","",'+BD'!X50)</f>
        <v/>
      </c>
      <c r="Y1920" s="325" t="str">
        <f>IF('+BD'!Y50="","",'+BD'!Y50)</f>
        <v/>
      </c>
      <c r="Z1920" s="325" t="str">
        <f>IF('+BD'!Z50="","",'+BD'!Z50)</f>
        <v/>
      </c>
      <c r="AA1920" s="325" t="str">
        <f>IF('+BD'!AA50="","",'+BD'!AA50)</f>
        <v/>
      </c>
      <c r="AB1920" s="325" t="str">
        <f>IF('+BD'!AB50="","",'+BD'!AB50)</f>
        <v/>
      </c>
    </row>
    <row r="1921" ht="15.75" customHeight="1">
      <c r="A1921" s="325">
        <v>1919.0</v>
      </c>
      <c r="B1921" s="325" t="s">
        <v>5696</v>
      </c>
      <c r="C1921" s="325" t="str">
        <f>IF('+BD'!C51="","",'+BD'!C51)</f>
        <v/>
      </c>
      <c r="D1921" s="325" t="str">
        <f>IF('+BD'!D51="","",'+BD'!D51)</f>
        <v/>
      </c>
      <c r="E1921" s="325" t="str">
        <f>IF('+BD'!E51="","",'+BD'!E51)</f>
        <v/>
      </c>
      <c r="F1921" s="325" t="str">
        <f>IF('+BD'!F51="","",'+BD'!F51)</f>
        <v/>
      </c>
      <c r="G1921" s="325" t="str">
        <f>IF('+BD'!G51="","",'+BD'!G51)</f>
        <v/>
      </c>
      <c r="H1921" s="325" t="str">
        <f>IF('+BD'!H51="","",'+BD'!H51)</f>
        <v/>
      </c>
      <c r="I1921" s="325" t="str">
        <f>IF('+BD'!I51="","",'+BD'!I51)</f>
        <v/>
      </c>
      <c r="J1921" s="325" t="str">
        <f>IF('+BD'!J51="","",'+BD'!J51)</f>
        <v/>
      </c>
      <c r="K1921" s="325" t="str">
        <f>IF('+BD'!K51="","",'+BD'!K51)</f>
        <v/>
      </c>
      <c r="L1921" s="325" t="str">
        <f>IF('+BD'!L51="","",'+BD'!L51)</f>
        <v/>
      </c>
      <c r="M1921" s="325" t="str">
        <f>IF('+BD'!M51="","",'+BD'!M51)</f>
        <v/>
      </c>
      <c r="N1921" s="325" t="str">
        <f>IF('+BD'!N51="","",'+BD'!N51)</f>
        <v/>
      </c>
      <c r="O1921" s="325" t="str">
        <f>IF('+BD'!O51="","",'+BD'!O51)</f>
        <v/>
      </c>
      <c r="P1921" s="325" t="str">
        <f>IF('+BD'!P51="","",'+BD'!P51)</f>
        <v/>
      </c>
      <c r="Q1921" s="325" t="str">
        <f>IF('+BD'!Q51="","",'+BD'!Q51)</f>
        <v/>
      </c>
      <c r="R1921" s="325" t="str">
        <f>IF('+BD'!R51="","",'+BD'!R51)</f>
        <v/>
      </c>
      <c r="S1921" s="325" t="str">
        <f>IF('+BD'!S51="","",'+BD'!S51)</f>
        <v/>
      </c>
      <c r="T1921" s="325" t="str">
        <f>IF('+BD'!T51="","",'+BD'!T51)</f>
        <v/>
      </c>
      <c r="U1921" s="325" t="str">
        <f>IF('+BD'!U51="","",'+BD'!U51)</f>
        <v/>
      </c>
      <c r="V1921" s="325" t="str">
        <f>IF('+BD'!V51="","",'+BD'!V51)</f>
        <v/>
      </c>
      <c r="W1921" s="325" t="str">
        <f>IF('+BD'!W51="","",'+BD'!W51)</f>
        <v/>
      </c>
      <c r="X1921" s="325" t="str">
        <f>IF('+BD'!X51="","",'+BD'!X51)</f>
        <v/>
      </c>
      <c r="Y1921" s="325" t="str">
        <f>IF('+BD'!Y51="","",'+BD'!Y51)</f>
        <v/>
      </c>
      <c r="Z1921" s="325" t="str">
        <f>IF('+BD'!Z51="","",'+BD'!Z51)</f>
        <v/>
      </c>
      <c r="AA1921" s="325" t="str">
        <f>IF('+BD'!AA51="","",'+BD'!AA51)</f>
        <v/>
      </c>
      <c r="AB1921" s="325" t="str">
        <f>IF('+BD'!AB51="","",'+BD'!AB51)</f>
        <v/>
      </c>
    </row>
    <row r="1922" ht="15.75" customHeight="1">
      <c r="A1922" s="325">
        <v>1920.0</v>
      </c>
      <c r="B1922" s="325" t="s">
        <v>5697</v>
      </c>
      <c r="C1922" s="325" t="str">
        <f>IF('+BD'!C52="","",'+BD'!C52)</f>
        <v/>
      </c>
      <c r="D1922" s="325" t="str">
        <f>IF('+BD'!D52="","",'+BD'!D52)</f>
        <v/>
      </c>
      <c r="E1922" s="325" t="str">
        <f>IF('+BD'!E52="","",'+BD'!E52)</f>
        <v/>
      </c>
      <c r="F1922" s="325" t="str">
        <f>IF('+BD'!F52="","",'+BD'!F52)</f>
        <v/>
      </c>
      <c r="G1922" s="325" t="str">
        <f>IF('+BD'!G52="","",'+BD'!G52)</f>
        <v/>
      </c>
      <c r="H1922" s="325" t="str">
        <f>IF('+BD'!H52="","",'+BD'!H52)</f>
        <v/>
      </c>
      <c r="I1922" s="325" t="str">
        <f>IF('+BD'!I52="","",'+BD'!I52)</f>
        <v/>
      </c>
      <c r="J1922" s="325" t="str">
        <f>IF('+BD'!J52="","",'+BD'!J52)</f>
        <v/>
      </c>
      <c r="K1922" s="325" t="str">
        <f>IF('+BD'!K52="","",'+BD'!K52)</f>
        <v/>
      </c>
      <c r="L1922" s="325" t="str">
        <f>IF('+BD'!L52="","",'+BD'!L52)</f>
        <v/>
      </c>
      <c r="M1922" s="325" t="str">
        <f>IF('+BD'!M52="","",'+BD'!M52)</f>
        <v/>
      </c>
      <c r="N1922" s="325" t="str">
        <f>IF('+BD'!N52="","",'+BD'!N52)</f>
        <v/>
      </c>
      <c r="O1922" s="325" t="str">
        <f>IF('+BD'!O52="","",'+BD'!O52)</f>
        <v/>
      </c>
      <c r="P1922" s="325" t="str">
        <f>IF('+BD'!P52="","",'+BD'!P52)</f>
        <v/>
      </c>
      <c r="Q1922" s="325" t="str">
        <f>IF('+BD'!Q52="","",'+BD'!Q52)</f>
        <v/>
      </c>
      <c r="R1922" s="325" t="str">
        <f>IF('+BD'!R52="","",'+BD'!R52)</f>
        <v/>
      </c>
      <c r="S1922" s="325" t="str">
        <f>IF('+BD'!S52="","",'+BD'!S52)</f>
        <v/>
      </c>
      <c r="T1922" s="325" t="str">
        <f>IF('+BD'!T52="","",'+BD'!T52)</f>
        <v/>
      </c>
      <c r="U1922" s="325" t="str">
        <f>IF('+BD'!U52="","",'+BD'!U52)</f>
        <v/>
      </c>
      <c r="V1922" s="325" t="str">
        <f>IF('+BD'!V52="","",'+BD'!V52)</f>
        <v/>
      </c>
      <c r="W1922" s="325" t="str">
        <f>IF('+BD'!W52="","",'+BD'!W52)</f>
        <v/>
      </c>
      <c r="X1922" s="325" t="str">
        <f>IF('+BD'!X52="","",'+BD'!X52)</f>
        <v/>
      </c>
      <c r="Y1922" s="325" t="str">
        <f>IF('+BD'!Y52="","",'+BD'!Y52)</f>
        <v/>
      </c>
      <c r="Z1922" s="325" t="str">
        <f>IF('+BD'!Z52="","",'+BD'!Z52)</f>
        <v/>
      </c>
      <c r="AA1922" s="325" t="str">
        <f>IF('+BD'!AA52="","",'+BD'!AA52)</f>
        <v/>
      </c>
      <c r="AB1922" s="325" t="str">
        <f>IF('+BD'!AB52="","",'+BD'!AB52)</f>
        <v/>
      </c>
    </row>
    <row r="1923" ht="15.75" customHeight="1">
      <c r="A1923" s="325">
        <v>1921.0</v>
      </c>
      <c r="B1923" s="325" t="s">
        <v>5698</v>
      </c>
      <c r="C1923" s="325" t="str">
        <f>IF('+BD'!C53="","",'+BD'!C53)</f>
        <v/>
      </c>
      <c r="D1923" s="325" t="str">
        <f>IF('+BD'!D53="","",'+BD'!D53)</f>
        <v/>
      </c>
      <c r="E1923" s="325" t="str">
        <f>IF('+BD'!E53="","",'+BD'!E53)</f>
        <v/>
      </c>
      <c r="F1923" s="325" t="str">
        <f>IF('+BD'!F53="","",'+BD'!F53)</f>
        <v/>
      </c>
      <c r="G1923" s="325" t="str">
        <f>IF('+BD'!G53="","",'+BD'!G53)</f>
        <v/>
      </c>
      <c r="H1923" s="325" t="str">
        <f>IF('+BD'!H53="","",'+BD'!H53)</f>
        <v/>
      </c>
      <c r="I1923" s="325" t="str">
        <f>IF('+BD'!I53="","",'+BD'!I53)</f>
        <v/>
      </c>
      <c r="J1923" s="325" t="str">
        <f>IF('+BD'!J53="","",'+BD'!J53)</f>
        <v/>
      </c>
      <c r="K1923" s="325" t="str">
        <f>IF('+BD'!K53="","",'+BD'!K53)</f>
        <v/>
      </c>
      <c r="L1923" s="325" t="str">
        <f>IF('+BD'!L53="","",'+BD'!L53)</f>
        <v/>
      </c>
      <c r="M1923" s="325" t="str">
        <f>IF('+BD'!M53="","",'+BD'!M53)</f>
        <v/>
      </c>
      <c r="N1923" s="325" t="str">
        <f>IF('+BD'!N53="","",'+BD'!N53)</f>
        <v/>
      </c>
      <c r="O1923" s="325" t="str">
        <f>IF('+BD'!O53="","",'+BD'!O53)</f>
        <v/>
      </c>
      <c r="P1923" s="325" t="str">
        <f>IF('+BD'!P53="","",'+BD'!P53)</f>
        <v/>
      </c>
      <c r="Q1923" s="325" t="str">
        <f>IF('+BD'!Q53="","",'+BD'!Q53)</f>
        <v/>
      </c>
      <c r="R1923" s="325" t="str">
        <f>IF('+BD'!R53="","",'+BD'!R53)</f>
        <v/>
      </c>
      <c r="S1923" s="325" t="str">
        <f>IF('+BD'!S53="","",'+BD'!S53)</f>
        <v/>
      </c>
      <c r="T1923" s="325" t="str">
        <f>IF('+BD'!T53="","",'+BD'!T53)</f>
        <v/>
      </c>
      <c r="U1923" s="325" t="str">
        <f>IF('+BD'!U53="","",'+BD'!U53)</f>
        <v/>
      </c>
      <c r="V1923" s="325" t="str">
        <f>IF('+BD'!V53="","",'+BD'!V53)</f>
        <v/>
      </c>
      <c r="W1923" s="325" t="str">
        <f>IF('+BD'!W53="","",'+BD'!W53)</f>
        <v/>
      </c>
      <c r="X1923" s="325" t="str">
        <f>IF('+BD'!X53="","",'+BD'!X53)</f>
        <v/>
      </c>
      <c r="Y1923" s="325" t="str">
        <f>IF('+BD'!Y53="","",'+BD'!Y53)</f>
        <v/>
      </c>
      <c r="Z1923" s="325" t="str">
        <f>IF('+BD'!Z53="","",'+BD'!Z53)</f>
        <v/>
      </c>
      <c r="AA1923" s="325" t="str">
        <f>IF('+BD'!AA53="","",'+BD'!AA53)</f>
        <v/>
      </c>
      <c r="AB1923" s="325" t="str">
        <f>IF('+BD'!AB53="","",'+BD'!AB53)</f>
        <v/>
      </c>
    </row>
    <row r="1924" ht="15.75" customHeight="1">
      <c r="A1924" s="325">
        <v>1922.0</v>
      </c>
      <c r="B1924" s="325" t="s">
        <v>5699</v>
      </c>
      <c r="C1924" s="325" t="str">
        <f>IF('+BD'!C54="","",'+BD'!C54)</f>
        <v/>
      </c>
      <c r="D1924" s="325" t="str">
        <f>IF('+BD'!D54="","",'+BD'!D54)</f>
        <v/>
      </c>
      <c r="E1924" s="325" t="str">
        <f>IF('+BD'!E54="","",'+BD'!E54)</f>
        <v/>
      </c>
      <c r="F1924" s="325" t="str">
        <f>IF('+BD'!F54="","",'+BD'!F54)</f>
        <v/>
      </c>
      <c r="G1924" s="325" t="str">
        <f>IF('+BD'!G54="","",'+BD'!G54)</f>
        <v/>
      </c>
      <c r="H1924" s="325" t="str">
        <f>IF('+BD'!H54="","",'+BD'!H54)</f>
        <v/>
      </c>
      <c r="I1924" s="325" t="str">
        <f>IF('+BD'!I54="","",'+BD'!I54)</f>
        <v/>
      </c>
      <c r="J1924" s="325" t="str">
        <f>IF('+BD'!J54="","",'+BD'!J54)</f>
        <v/>
      </c>
      <c r="K1924" s="325" t="str">
        <f>IF('+BD'!K54="","",'+BD'!K54)</f>
        <v/>
      </c>
      <c r="L1924" s="325" t="str">
        <f>IF('+BD'!L54="","",'+BD'!L54)</f>
        <v/>
      </c>
      <c r="M1924" s="325" t="str">
        <f>IF('+BD'!M54="","",'+BD'!M54)</f>
        <v/>
      </c>
      <c r="N1924" s="325" t="str">
        <f>IF('+BD'!N54="","",'+BD'!N54)</f>
        <v/>
      </c>
      <c r="O1924" s="325" t="str">
        <f>IF('+BD'!O54="","",'+BD'!O54)</f>
        <v/>
      </c>
      <c r="P1924" s="325" t="str">
        <f>IF('+BD'!P54="","",'+BD'!P54)</f>
        <v/>
      </c>
      <c r="Q1924" s="325" t="str">
        <f>IF('+BD'!Q54="","",'+BD'!Q54)</f>
        <v/>
      </c>
      <c r="R1924" s="325" t="str">
        <f>IF('+BD'!R54="","",'+BD'!R54)</f>
        <v/>
      </c>
      <c r="S1924" s="325" t="str">
        <f>IF('+BD'!S54="","",'+BD'!S54)</f>
        <v/>
      </c>
      <c r="T1924" s="325" t="str">
        <f>IF('+BD'!T54="","",'+BD'!T54)</f>
        <v/>
      </c>
      <c r="U1924" s="325" t="str">
        <f>IF('+BD'!U54="","",'+BD'!U54)</f>
        <v/>
      </c>
      <c r="V1924" s="325" t="str">
        <f>IF('+BD'!V54="","",'+BD'!V54)</f>
        <v/>
      </c>
      <c r="W1924" s="325" t="str">
        <f>IF('+BD'!W54="","",'+BD'!W54)</f>
        <v/>
      </c>
      <c r="X1924" s="325" t="str">
        <f>IF('+BD'!X54="","",'+BD'!X54)</f>
        <v/>
      </c>
      <c r="Y1924" s="325" t="str">
        <f>IF('+BD'!Y54="","",'+BD'!Y54)</f>
        <v/>
      </c>
      <c r="Z1924" s="325" t="str">
        <f>IF('+BD'!Z54="","",'+BD'!Z54)</f>
        <v/>
      </c>
      <c r="AA1924" s="325" t="str">
        <f>IF('+BD'!AA54="","",'+BD'!AA54)</f>
        <v/>
      </c>
      <c r="AB1924" s="325" t="str">
        <f>IF('+BD'!AB54="","",'+BD'!AB54)</f>
        <v/>
      </c>
    </row>
    <row r="1925" ht="15.75" customHeight="1">
      <c r="A1925" s="325">
        <v>1923.0</v>
      </c>
      <c r="B1925" s="325" t="s">
        <v>5700</v>
      </c>
      <c r="C1925" s="325" t="str">
        <f>IF('+BD'!C55="","",'+BD'!C55)</f>
        <v/>
      </c>
      <c r="D1925" s="325" t="str">
        <f>IF('+BD'!D55="","",'+BD'!D55)</f>
        <v/>
      </c>
      <c r="E1925" s="325" t="str">
        <f>IF('+BD'!E55="","",'+BD'!E55)</f>
        <v/>
      </c>
      <c r="F1925" s="325" t="str">
        <f>IF('+BD'!F55="","",'+BD'!F55)</f>
        <v/>
      </c>
      <c r="G1925" s="325" t="str">
        <f>IF('+BD'!G55="","",'+BD'!G55)</f>
        <v/>
      </c>
      <c r="H1925" s="325" t="str">
        <f>IF('+BD'!H55="","",'+BD'!H55)</f>
        <v/>
      </c>
      <c r="I1925" s="325" t="str">
        <f>IF('+BD'!I55="","",'+BD'!I55)</f>
        <v/>
      </c>
      <c r="J1925" s="325" t="str">
        <f>IF('+BD'!J55="","",'+BD'!J55)</f>
        <v/>
      </c>
      <c r="K1925" s="325" t="str">
        <f>IF('+BD'!K55="","",'+BD'!K55)</f>
        <v/>
      </c>
      <c r="L1925" s="325" t="str">
        <f>IF('+BD'!L55="","",'+BD'!L55)</f>
        <v/>
      </c>
      <c r="M1925" s="325" t="str">
        <f>IF('+BD'!M55="","",'+BD'!M55)</f>
        <v/>
      </c>
      <c r="N1925" s="325" t="str">
        <f>IF('+BD'!N55="","",'+BD'!N55)</f>
        <v/>
      </c>
      <c r="O1925" s="325" t="str">
        <f>IF('+BD'!O55="","",'+BD'!O55)</f>
        <v/>
      </c>
      <c r="P1925" s="325" t="str">
        <f>IF('+BD'!P55="","",'+BD'!P55)</f>
        <v/>
      </c>
      <c r="Q1925" s="325" t="str">
        <f>IF('+BD'!Q55="","",'+BD'!Q55)</f>
        <v/>
      </c>
      <c r="R1925" s="325" t="str">
        <f>IF('+BD'!R55="","",'+BD'!R55)</f>
        <v/>
      </c>
      <c r="S1925" s="325" t="str">
        <f>IF('+BD'!S55="","",'+BD'!S55)</f>
        <v/>
      </c>
      <c r="T1925" s="325" t="str">
        <f>IF('+BD'!T55="","",'+BD'!T55)</f>
        <v/>
      </c>
      <c r="U1925" s="325" t="str">
        <f>IF('+BD'!U55="","",'+BD'!U55)</f>
        <v/>
      </c>
      <c r="V1925" s="325" t="str">
        <f>IF('+BD'!V55="","",'+BD'!V55)</f>
        <v/>
      </c>
      <c r="W1925" s="325" t="str">
        <f>IF('+BD'!W55="","",'+BD'!W55)</f>
        <v/>
      </c>
      <c r="X1925" s="325" t="str">
        <f>IF('+BD'!X55="","",'+BD'!X55)</f>
        <v/>
      </c>
      <c r="Y1925" s="325" t="str">
        <f>IF('+BD'!Y55="","",'+BD'!Y55)</f>
        <v/>
      </c>
      <c r="Z1925" s="325" t="str">
        <f>IF('+BD'!Z55="","",'+BD'!Z55)</f>
        <v/>
      </c>
      <c r="AA1925" s="325" t="str">
        <f>IF('+BD'!AA55="","",'+BD'!AA55)</f>
        <v/>
      </c>
      <c r="AB1925" s="325" t="str">
        <f>IF('+BD'!AB55="","",'+BD'!AB55)</f>
        <v/>
      </c>
    </row>
    <row r="1926" ht="15.75" customHeight="1">
      <c r="A1926" s="325">
        <v>1924.0</v>
      </c>
      <c r="B1926" s="325" t="s">
        <v>5701</v>
      </c>
      <c r="C1926" s="325" t="str">
        <f>IF('+BD'!C56="","",'+BD'!C56)</f>
        <v/>
      </c>
      <c r="D1926" s="325" t="str">
        <f>IF('+BD'!D56="","",'+BD'!D56)</f>
        <v/>
      </c>
      <c r="E1926" s="325" t="str">
        <f>IF('+BD'!E56="","",'+BD'!E56)</f>
        <v/>
      </c>
      <c r="F1926" s="325" t="str">
        <f>IF('+BD'!F56="","",'+BD'!F56)</f>
        <v/>
      </c>
      <c r="G1926" s="325" t="str">
        <f>IF('+BD'!G56="","",'+BD'!G56)</f>
        <v/>
      </c>
      <c r="H1926" s="325" t="str">
        <f>IF('+BD'!H56="","",'+BD'!H56)</f>
        <v/>
      </c>
      <c r="I1926" s="325" t="str">
        <f>IF('+BD'!I56="","",'+BD'!I56)</f>
        <v/>
      </c>
      <c r="J1926" s="325" t="str">
        <f>IF('+BD'!J56="","",'+BD'!J56)</f>
        <v/>
      </c>
      <c r="K1926" s="325" t="str">
        <f>IF('+BD'!K56="","",'+BD'!K56)</f>
        <v/>
      </c>
      <c r="L1926" s="325" t="str">
        <f>IF('+BD'!L56="","",'+BD'!L56)</f>
        <v/>
      </c>
      <c r="M1926" s="325" t="str">
        <f>IF('+BD'!M56="","",'+BD'!M56)</f>
        <v/>
      </c>
      <c r="N1926" s="325" t="str">
        <f>IF('+BD'!N56="","",'+BD'!N56)</f>
        <v/>
      </c>
      <c r="O1926" s="325" t="str">
        <f>IF('+BD'!O56="","",'+BD'!O56)</f>
        <v/>
      </c>
      <c r="P1926" s="325" t="str">
        <f>IF('+BD'!P56="","",'+BD'!P56)</f>
        <v/>
      </c>
      <c r="Q1926" s="325" t="str">
        <f>IF('+BD'!Q56="","",'+BD'!Q56)</f>
        <v/>
      </c>
      <c r="R1926" s="325" t="str">
        <f>IF('+BD'!R56="","",'+BD'!R56)</f>
        <v/>
      </c>
      <c r="S1926" s="325" t="str">
        <f>IF('+BD'!S56="","",'+BD'!S56)</f>
        <v/>
      </c>
      <c r="T1926" s="325" t="str">
        <f>IF('+BD'!T56="","",'+BD'!T56)</f>
        <v/>
      </c>
      <c r="U1926" s="325" t="str">
        <f>IF('+BD'!U56="","",'+BD'!U56)</f>
        <v/>
      </c>
      <c r="V1926" s="325" t="str">
        <f>IF('+BD'!V56="","",'+BD'!V56)</f>
        <v/>
      </c>
      <c r="W1926" s="325" t="str">
        <f>IF('+BD'!W56="","",'+BD'!W56)</f>
        <v/>
      </c>
      <c r="X1926" s="325" t="str">
        <f>IF('+BD'!X56="","",'+BD'!X56)</f>
        <v/>
      </c>
      <c r="Y1926" s="325" t="str">
        <f>IF('+BD'!Y56="","",'+BD'!Y56)</f>
        <v/>
      </c>
      <c r="Z1926" s="325" t="str">
        <f>IF('+BD'!Z56="","",'+BD'!Z56)</f>
        <v/>
      </c>
      <c r="AA1926" s="325" t="str">
        <f>IF('+BD'!AA56="","",'+BD'!AA56)</f>
        <v/>
      </c>
      <c r="AB1926" s="325" t="str">
        <f>IF('+BD'!AB56="","",'+BD'!AB56)</f>
        <v/>
      </c>
    </row>
    <row r="1927" ht="15.75" customHeight="1">
      <c r="A1927" s="325">
        <v>1925.0</v>
      </c>
      <c r="B1927" s="325" t="s">
        <v>5702</v>
      </c>
      <c r="C1927" s="325" t="str">
        <f>IF('+BD'!C57="","",'+BD'!C57)</f>
        <v/>
      </c>
      <c r="D1927" s="325" t="str">
        <f>IF('+BD'!D57="","",'+BD'!D57)</f>
        <v/>
      </c>
      <c r="E1927" s="325" t="str">
        <f>IF('+BD'!E57="","",'+BD'!E57)</f>
        <v/>
      </c>
      <c r="F1927" s="325" t="str">
        <f>IF('+BD'!F57="","",'+BD'!F57)</f>
        <v/>
      </c>
      <c r="G1927" s="325" t="str">
        <f>IF('+BD'!G57="","",'+BD'!G57)</f>
        <v/>
      </c>
      <c r="H1927" s="325" t="str">
        <f>IF('+BD'!H57="","",'+BD'!H57)</f>
        <v/>
      </c>
      <c r="I1927" s="325" t="str">
        <f>IF('+BD'!I57="","",'+BD'!I57)</f>
        <v/>
      </c>
      <c r="J1927" s="325" t="str">
        <f>IF('+BD'!J57="","",'+BD'!J57)</f>
        <v/>
      </c>
      <c r="K1927" s="325" t="str">
        <f>IF('+BD'!K57="","",'+BD'!K57)</f>
        <v/>
      </c>
      <c r="L1927" s="325" t="str">
        <f>IF('+BD'!L57="","",'+BD'!L57)</f>
        <v/>
      </c>
      <c r="M1927" s="325" t="str">
        <f>IF('+BD'!M57="","",'+BD'!M57)</f>
        <v/>
      </c>
      <c r="N1927" s="325" t="str">
        <f>IF('+BD'!N57="","",'+BD'!N57)</f>
        <v/>
      </c>
      <c r="O1927" s="325" t="str">
        <f>IF('+BD'!O57="","",'+BD'!O57)</f>
        <v/>
      </c>
      <c r="P1927" s="325" t="str">
        <f>IF('+BD'!P57="","",'+BD'!P57)</f>
        <v/>
      </c>
      <c r="Q1927" s="325" t="str">
        <f>IF('+BD'!Q57="","",'+BD'!Q57)</f>
        <v/>
      </c>
      <c r="R1927" s="325" t="str">
        <f>IF('+BD'!R57="","",'+BD'!R57)</f>
        <v/>
      </c>
      <c r="S1927" s="325" t="str">
        <f>IF('+BD'!S57="","",'+BD'!S57)</f>
        <v/>
      </c>
      <c r="T1927" s="325" t="str">
        <f>IF('+BD'!T57="","",'+BD'!T57)</f>
        <v/>
      </c>
      <c r="U1927" s="325" t="str">
        <f>IF('+BD'!U57="","",'+BD'!U57)</f>
        <v/>
      </c>
      <c r="V1927" s="325" t="str">
        <f>IF('+BD'!V57="","",'+BD'!V57)</f>
        <v/>
      </c>
      <c r="W1927" s="325" t="str">
        <f>IF('+BD'!W57="","",'+BD'!W57)</f>
        <v/>
      </c>
      <c r="X1927" s="325" t="str">
        <f>IF('+BD'!X57="","",'+BD'!X57)</f>
        <v/>
      </c>
      <c r="Y1927" s="325" t="str">
        <f>IF('+BD'!Y57="","",'+BD'!Y57)</f>
        <v/>
      </c>
      <c r="Z1927" s="325" t="str">
        <f>IF('+BD'!Z57="","",'+BD'!Z57)</f>
        <v/>
      </c>
      <c r="AA1927" s="325" t="str">
        <f>IF('+BD'!AA57="","",'+BD'!AA57)</f>
        <v/>
      </c>
      <c r="AB1927" s="325" t="str">
        <f>IF('+BD'!AB57="","",'+BD'!AB57)</f>
        <v/>
      </c>
    </row>
    <row r="1928" ht="15.75" customHeight="1">
      <c r="A1928" s="325">
        <v>1926.0</v>
      </c>
      <c r="B1928" s="325" t="s">
        <v>5703</v>
      </c>
      <c r="C1928" s="325" t="str">
        <f>IF('+BD'!C58="","",'+BD'!C58)</f>
        <v/>
      </c>
      <c r="D1928" s="325" t="str">
        <f>IF('+BD'!D58="","",'+BD'!D58)</f>
        <v/>
      </c>
      <c r="E1928" s="325" t="str">
        <f>IF('+BD'!E58="","",'+BD'!E58)</f>
        <v/>
      </c>
      <c r="F1928" s="325" t="str">
        <f>IF('+BD'!F58="","",'+BD'!F58)</f>
        <v/>
      </c>
      <c r="G1928" s="325" t="str">
        <f>IF('+BD'!G58="","",'+BD'!G58)</f>
        <v/>
      </c>
      <c r="H1928" s="325" t="str">
        <f>IF('+BD'!H58="","",'+BD'!H58)</f>
        <v/>
      </c>
      <c r="I1928" s="325" t="str">
        <f>IF('+BD'!I58="","",'+BD'!I58)</f>
        <v/>
      </c>
      <c r="J1928" s="325" t="str">
        <f>IF('+BD'!J58="","",'+BD'!J58)</f>
        <v/>
      </c>
      <c r="K1928" s="325" t="str">
        <f>IF('+BD'!K58="","",'+BD'!K58)</f>
        <v/>
      </c>
      <c r="L1928" s="325" t="str">
        <f>IF('+BD'!L58="","",'+BD'!L58)</f>
        <v/>
      </c>
      <c r="M1928" s="325" t="str">
        <f>IF('+BD'!M58="","",'+BD'!M58)</f>
        <v/>
      </c>
      <c r="N1928" s="325" t="str">
        <f>IF('+BD'!N58="","",'+BD'!N58)</f>
        <v/>
      </c>
      <c r="O1928" s="325" t="str">
        <f>IF('+BD'!O58="","",'+BD'!O58)</f>
        <v/>
      </c>
      <c r="P1928" s="325" t="str">
        <f>IF('+BD'!P58="","",'+BD'!P58)</f>
        <v/>
      </c>
      <c r="Q1928" s="325" t="str">
        <f>IF('+BD'!Q58="","",'+BD'!Q58)</f>
        <v/>
      </c>
      <c r="R1928" s="325" t="str">
        <f>IF('+BD'!R58="","",'+BD'!R58)</f>
        <v/>
      </c>
      <c r="S1928" s="325" t="str">
        <f>IF('+BD'!S58="","",'+BD'!S58)</f>
        <v/>
      </c>
      <c r="T1928" s="325" t="str">
        <f>IF('+BD'!T58="","",'+BD'!T58)</f>
        <v/>
      </c>
      <c r="U1928" s="325" t="str">
        <f>IF('+BD'!U58="","",'+BD'!U58)</f>
        <v/>
      </c>
      <c r="V1928" s="325" t="str">
        <f>IF('+BD'!V58="","",'+BD'!V58)</f>
        <v/>
      </c>
      <c r="W1928" s="325" t="str">
        <f>IF('+BD'!W58="","",'+BD'!W58)</f>
        <v/>
      </c>
      <c r="X1928" s="325" t="str">
        <f>IF('+BD'!X58="","",'+BD'!X58)</f>
        <v/>
      </c>
      <c r="Y1928" s="325" t="str">
        <f>IF('+BD'!Y58="","",'+BD'!Y58)</f>
        <v/>
      </c>
      <c r="Z1928" s="325" t="str">
        <f>IF('+BD'!Z58="","",'+BD'!Z58)</f>
        <v/>
      </c>
      <c r="AA1928" s="325" t="str">
        <f>IF('+BD'!AA58="","",'+BD'!AA58)</f>
        <v/>
      </c>
      <c r="AB1928" s="325" t="str">
        <f>IF('+BD'!AB58="","",'+BD'!AB58)</f>
        <v/>
      </c>
    </row>
    <row r="1929" ht="15.75" customHeight="1">
      <c r="A1929" s="325">
        <v>1927.0</v>
      </c>
      <c r="B1929" s="325" t="s">
        <v>5704</v>
      </c>
      <c r="C1929" s="325" t="str">
        <f>IF('+BD'!C59="","",'+BD'!C59)</f>
        <v/>
      </c>
      <c r="D1929" s="325" t="str">
        <f>IF('+BD'!D59="","",'+BD'!D59)</f>
        <v/>
      </c>
      <c r="E1929" s="325" t="str">
        <f>IF('+BD'!E59="","",'+BD'!E59)</f>
        <v/>
      </c>
      <c r="F1929" s="325" t="str">
        <f>IF('+BD'!F59="","",'+BD'!F59)</f>
        <v/>
      </c>
      <c r="G1929" s="325" t="str">
        <f>IF('+BD'!G59="","",'+BD'!G59)</f>
        <v/>
      </c>
      <c r="H1929" s="325" t="str">
        <f>IF('+BD'!H59="","",'+BD'!H59)</f>
        <v/>
      </c>
      <c r="I1929" s="325" t="str">
        <f>IF('+BD'!I59="","",'+BD'!I59)</f>
        <v/>
      </c>
      <c r="J1929" s="325" t="str">
        <f>IF('+BD'!J59="","",'+BD'!J59)</f>
        <v/>
      </c>
      <c r="K1929" s="325" t="str">
        <f>IF('+BD'!K59="","",'+BD'!K59)</f>
        <v/>
      </c>
      <c r="L1929" s="325" t="str">
        <f>IF('+BD'!L59="","",'+BD'!L59)</f>
        <v/>
      </c>
      <c r="M1929" s="325" t="str">
        <f>IF('+BD'!M59="","",'+BD'!M59)</f>
        <v/>
      </c>
      <c r="N1929" s="325" t="str">
        <f>IF('+BD'!N59="","",'+BD'!N59)</f>
        <v/>
      </c>
      <c r="O1929" s="325" t="str">
        <f>IF('+BD'!O59="","",'+BD'!O59)</f>
        <v/>
      </c>
      <c r="P1929" s="325" t="str">
        <f>IF('+BD'!P59="","",'+BD'!P59)</f>
        <v/>
      </c>
      <c r="Q1929" s="325" t="str">
        <f>IF('+BD'!Q59="","",'+BD'!Q59)</f>
        <v/>
      </c>
      <c r="R1929" s="325" t="str">
        <f>IF('+BD'!R59="","",'+BD'!R59)</f>
        <v/>
      </c>
      <c r="S1929" s="325" t="str">
        <f>IF('+BD'!S59="","",'+BD'!S59)</f>
        <v/>
      </c>
      <c r="T1929" s="325" t="str">
        <f>IF('+BD'!T59="","",'+BD'!T59)</f>
        <v/>
      </c>
      <c r="U1929" s="325" t="str">
        <f>IF('+BD'!U59="","",'+BD'!U59)</f>
        <v/>
      </c>
      <c r="V1929" s="325" t="str">
        <f>IF('+BD'!V59="","",'+BD'!V59)</f>
        <v/>
      </c>
      <c r="W1929" s="325" t="str">
        <f>IF('+BD'!W59="","",'+BD'!W59)</f>
        <v/>
      </c>
      <c r="X1929" s="325" t="str">
        <f>IF('+BD'!X59="","",'+BD'!X59)</f>
        <v/>
      </c>
      <c r="Y1929" s="325" t="str">
        <f>IF('+BD'!Y59="","",'+BD'!Y59)</f>
        <v/>
      </c>
      <c r="Z1929" s="325" t="str">
        <f>IF('+BD'!Z59="","",'+BD'!Z59)</f>
        <v/>
      </c>
      <c r="AA1929" s="325" t="str">
        <f>IF('+BD'!AA59="","",'+BD'!AA59)</f>
        <v/>
      </c>
      <c r="AB1929" s="325" t="str">
        <f>IF('+BD'!AB59="","",'+BD'!AB59)</f>
        <v/>
      </c>
    </row>
    <row r="1930" ht="15.75" customHeight="1">
      <c r="A1930" s="325">
        <v>1928.0</v>
      </c>
      <c r="B1930" s="325" t="s">
        <v>5705</v>
      </c>
      <c r="C1930" s="325" t="str">
        <f>IF('+BD'!C60="","",'+BD'!C60)</f>
        <v/>
      </c>
      <c r="D1930" s="325" t="str">
        <f>IF('+BD'!D60="","",'+BD'!D60)</f>
        <v/>
      </c>
      <c r="E1930" s="325" t="str">
        <f>IF('+BD'!E60="","",'+BD'!E60)</f>
        <v/>
      </c>
      <c r="F1930" s="325" t="str">
        <f>IF('+BD'!F60="","",'+BD'!F60)</f>
        <v/>
      </c>
      <c r="G1930" s="325" t="str">
        <f>IF('+BD'!G60="","",'+BD'!G60)</f>
        <v/>
      </c>
      <c r="H1930" s="325" t="str">
        <f>IF('+BD'!H60="","",'+BD'!H60)</f>
        <v/>
      </c>
      <c r="I1930" s="325" t="str">
        <f>IF('+BD'!I60="","",'+BD'!I60)</f>
        <v/>
      </c>
      <c r="J1930" s="325" t="str">
        <f>IF('+BD'!J60="","",'+BD'!J60)</f>
        <v/>
      </c>
      <c r="K1930" s="325" t="str">
        <f>IF('+BD'!K60="","",'+BD'!K60)</f>
        <v/>
      </c>
      <c r="L1930" s="325" t="str">
        <f>IF('+BD'!L60="","",'+BD'!L60)</f>
        <v/>
      </c>
      <c r="M1930" s="325" t="str">
        <f>IF('+BD'!M60="","",'+BD'!M60)</f>
        <v/>
      </c>
      <c r="N1930" s="325" t="str">
        <f>IF('+BD'!N60="","",'+BD'!N60)</f>
        <v/>
      </c>
      <c r="O1930" s="325" t="str">
        <f>IF('+BD'!O60="","",'+BD'!O60)</f>
        <v/>
      </c>
      <c r="P1930" s="325" t="str">
        <f>IF('+BD'!P60="","",'+BD'!P60)</f>
        <v/>
      </c>
      <c r="Q1930" s="325" t="str">
        <f>IF('+BD'!Q60="","",'+BD'!Q60)</f>
        <v/>
      </c>
      <c r="R1930" s="325" t="str">
        <f>IF('+BD'!R60="","",'+BD'!R60)</f>
        <v/>
      </c>
      <c r="S1930" s="325" t="str">
        <f>IF('+BD'!S60="","",'+BD'!S60)</f>
        <v/>
      </c>
      <c r="T1930" s="325" t="str">
        <f>IF('+BD'!T60="","",'+BD'!T60)</f>
        <v/>
      </c>
      <c r="U1930" s="325" t="str">
        <f>IF('+BD'!U60="","",'+BD'!U60)</f>
        <v/>
      </c>
      <c r="V1930" s="325" t="str">
        <f>IF('+BD'!V60="","",'+BD'!V60)</f>
        <v/>
      </c>
      <c r="W1930" s="325" t="str">
        <f>IF('+BD'!W60="","",'+BD'!W60)</f>
        <v/>
      </c>
      <c r="X1930" s="325" t="str">
        <f>IF('+BD'!X60="","",'+BD'!X60)</f>
        <v/>
      </c>
      <c r="Y1930" s="325" t="str">
        <f>IF('+BD'!Y60="","",'+BD'!Y60)</f>
        <v/>
      </c>
      <c r="Z1930" s="325" t="str">
        <f>IF('+BD'!Z60="","",'+BD'!Z60)</f>
        <v/>
      </c>
      <c r="AA1930" s="325" t="str">
        <f>IF('+BD'!AA60="","",'+BD'!AA60)</f>
        <v/>
      </c>
      <c r="AB1930" s="325" t="str">
        <f>IF('+BD'!AB60="","",'+BD'!AB60)</f>
        <v/>
      </c>
    </row>
    <row r="1931" ht="15.75" customHeight="1">
      <c r="A1931" s="325">
        <v>1929.0</v>
      </c>
      <c r="B1931" s="325" t="s">
        <v>5706</v>
      </c>
      <c r="C1931" s="325" t="str">
        <f>IF('+BD'!C61="","",'+BD'!C61)</f>
        <v/>
      </c>
      <c r="D1931" s="325" t="str">
        <f>IF('+BD'!D61="","",'+BD'!D61)</f>
        <v/>
      </c>
      <c r="E1931" s="325" t="str">
        <f>IF('+BD'!E61="","",'+BD'!E61)</f>
        <v/>
      </c>
      <c r="F1931" s="325" t="str">
        <f>IF('+BD'!F61="","",'+BD'!F61)</f>
        <v/>
      </c>
      <c r="G1931" s="325" t="str">
        <f>IF('+BD'!G61="","",'+BD'!G61)</f>
        <v/>
      </c>
      <c r="H1931" s="325" t="str">
        <f>IF('+BD'!H61="","",'+BD'!H61)</f>
        <v/>
      </c>
      <c r="I1931" s="325" t="str">
        <f>IF('+BD'!I61="","",'+BD'!I61)</f>
        <v/>
      </c>
      <c r="J1931" s="325" t="str">
        <f>IF('+BD'!J61="","",'+BD'!J61)</f>
        <v/>
      </c>
      <c r="K1931" s="325" t="str">
        <f>IF('+BD'!K61="","",'+BD'!K61)</f>
        <v/>
      </c>
      <c r="L1931" s="325" t="str">
        <f>IF('+BD'!L61="","",'+BD'!L61)</f>
        <v/>
      </c>
      <c r="M1931" s="325" t="str">
        <f>IF('+BD'!M61="","",'+BD'!M61)</f>
        <v/>
      </c>
      <c r="N1931" s="325" t="str">
        <f>IF('+BD'!N61="","",'+BD'!N61)</f>
        <v/>
      </c>
      <c r="O1931" s="325" t="str">
        <f>IF('+BD'!O61="","",'+BD'!O61)</f>
        <v/>
      </c>
      <c r="P1931" s="325" t="str">
        <f>IF('+BD'!P61="","",'+BD'!P61)</f>
        <v/>
      </c>
      <c r="Q1931" s="325" t="str">
        <f>IF('+BD'!Q61="","",'+BD'!Q61)</f>
        <v/>
      </c>
      <c r="R1931" s="325" t="str">
        <f>IF('+BD'!R61="","",'+BD'!R61)</f>
        <v/>
      </c>
      <c r="S1931" s="325" t="str">
        <f>IF('+BD'!S61="","",'+BD'!S61)</f>
        <v/>
      </c>
      <c r="T1931" s="325" t="str">
        <f>IF('+BD'!T61="","",'+BD'!T61)</f>
        <v/>
      </c>
      <c r="U1931" s="325" t="str">
        <f>IF('+BD'!U61="","",'+BD'!U61)</f>
        <v/>
      </c>
      <c r="V1931" s="325" t="str">
        <f>IF('+BD'!V61="","",'+BD'!V61)</f>
        <v/>
      </c>
      <c r="W1931" s="325" t="str">
        <f>IF('+BD'!W61="","",'+BD'!W61)</f>
        <v/>
      </c>
      <c r="X1931" s="325" t="str">
        <f>IF('+BD'!X61="","",'+BD'!X61)</f>
        <v/>
      </c>
      <c r="Y1931" s="325" t="str">
        <f>IF('+BD'!Y61="","",'+BD'!Y61)</f>
        <v/>
      </c>
      <c r="Z1931" s="325" t="str">
        <f>IF('+BD'!Z61="","",'+BD'!Z61)</f>
        <v/>
      </c>
      <c r="AA1931" s="325" t="str">
        <f>IF('+BD'!AA61="","",'+BD'!AA61)</f>
        <v/>
      </c>
      <c r="AB1931" s="325" t="str">
        <f>IF('+BD'!AB61="","",'+BD'!AB61)</f>
        <v/>
      </c>
    </row>
    <row r="1932" ht="15.75" customHeight="1">
      <c r="A1932" s="325">
        <v>1930.0</v>
      </c>
      <c r="B1932" s="325" t="s">
        <v>5707</v>
      </c>
      <c r="C1932" s="325" t="str">
        <f>IF('+BD'!C62="","",'+BD'!C62)</f>
        <v/>
      </c>
      <c r="D1932" s="325" t="str">
        <f>IF('+BD'!D62="","",'+BD'!D62)</f>
        <v/>
      </c>
      <c r="E1932" s="325" t="str">
        <f>IF('+BD'!E62="","",'+BD'!E62)</f>
        <v/>
      </c>
      <c r="F1932" s="325" t="str">
        <f>IF('+BD'!F62="","",'+BD'!F62)</f>
        <v/>
      </c>
      <c r="G1932" s="325" t="str">
        <f>IF('+BD'!G62="","",'+BD'!G62)</f>
        <v/>
      </c>
      <c r="H1932" s="325" t="str">
        <f>IF('+BD'!H62="","",'+BD'!H62)</f>
        <v/>
      </c>
      <c r="I1932" s="325" t="str">
        <f>IF('+BD'!I62="","",'+BD'!I62)</f>
        <v/>
      </c>
      <c r="J1932" s="325" t="str">
        <f>IF('+BD'!J62="","",'+BD'!J62)</f>
        <v/>
      </c>
      <c r="K1932" s="325" t="str">
        <f>IF('+BD'!K62="","",'+BD'!K62)</f>
        <v/>
      </c>
      <c r="L1932" s="325" t="str">
        <f>IF('+BD'!L62="","",'+BD'!L62)</f>
        <v/>
      </c>
      <c r="M1932" s="325" t="str">
        <f>IF('+BD'!M62="","",'+BD'!M62)</f>
        <v/>
      </c>
      <c r="N1932" s="325" t="str">
        <f>IF('+BD'!N62="","",'+BD'!N62)</f>
        <v/>
      </c>
      <c r="O1932" s="325" t="str">
        <f>IF('+BD'!O62="","",'+BD'!O62)</f>
        <v/>
      </c>
      <c r="P1932" s="325" t="str">
        <f>IF('+BD'!P62="","",'+BD'!P62)</f>
        <v/>
      </c>
      <c r="Q1932" s="325" t="str">
        <f>IF('+BD'!Q62="","",'+BD'!Q62)</f>
        <v/>
      </c>
      <c r="R1932" s="325" t="str">
        <f>IF('+BD'!R62="","",'+BD'!R62)</f>
        <v/>
      </c>
      <c r="S1932" s="325" t="str">
        <f>IF('+BD'!S62="","",'+BD'!S62)</f>
        <v/>
      </c>
      <c r="T1932" s="325" t="str">
        <f>IF('+BD'!T62="","",'+BD'!T62)</f>
        <v/>
      </c>
      <c r="U1932" s="325" t="str">
        <f>IF('+BD'!U62="","",'+BD'!U62)</f>
        <v/>
      </c>
      <c r="V1932" s="325" t="str">
        <f>IF('+BD'!V62="","",'+BD'!V62)</f>
        <v/>
      </c>
      <c r="W1932" s="325" t="str">
        <f>IF('+BD'!W62="","",'+BD'!W62)</f>
        <v/>
      </c>
      <c r="X1932" s="325" t="str">
        <f>IF('+BD'!X62="","",'+BD'!X62)</f>
        <v/>
      </c>
      <c r="Y1932" s="325" t="str">
        <f>IF('+BD'!Y62="","",'+BD'!Y62)</f>
        <v/>
      </c>
      <c r="Z1932" s="325" t="str">
        <f>IF('+BD'!Z62="","",'+BD'!Z62)</f>
        <v/>
      </c>
      <c r="AA1932" s="325" t="str">
        <f>IF('+BD'!AA62="","",'+BD'!AA62)</f>
        <v/>
      </c>
      <c r="AB1932" s="325" t="str">
        <f>IF('+BD'!AB62="","",'+BD'!AB62)</f>
        <v/>
      </c>
    </row>
    <row r="1933" ht="15.75" customHeight="1">
      <c r="A1933" s="325">
        <v>1931.0</v>
      </c>
      <c r="B1933" s="325" t="s">
        <v>5708</v>
      </c>
      <c r="C1933" s="325" t="str">
        <f>IF('+BD'!C63="","",'+BD'!C63)</f>
        <v/>
      </c>
      <c r="D1933" s="325" t="str">
        <f>IF('+BD'!D63="","",'+BD'!D63)</f>
        <v/>
      </c>
      <c r="E1933" s="325" t="str">
        <f>IF('+BD'!E63="","",'+BD'!E63)</f>
        <v/>
      </c>
      <c r="F1933" s="325" t="str">
        <f>IF('+BD'!F63="","",'+BD'!F63)</f>
        <v/>
      </c>
      <c r="G1933" s="325" t="str">
        <f>IF('+BD'!G63="","",'+BD'!G63)</f>
        <v/>
      </c>
      <c r="H1933" s="325" t="str">
        <f>IF('+BD'!H63="","",'+BD'!H63)</f>
        <v/>
      </c>
      <c r="I1933" s="325" t="str">
        <f>IF('+BD'!I63="","",'+BD'!I63)</f>
        <v/>
      </c>
      <c r="J1933" s="325" t="str">
        <f>IF('+BD'!J63="","",'+BD'!J63)</f>
        <v/>
      </c>
      <c r="K1933" s="325" t="str">
        <f>IF('+BD'!K63="","",'+BD'!K63)</f>
        <v/>
      </c>
      <c r="L1933" s="325" t="str">
        <f>IF('+BD'!L63="","",'+BD'!L63)</f>
        <v/>
      </c>
      <c r="M1933" s="325" t="str">
        <f>IF('+BD'!M63="","",'+BD'!M63)</f>
        <v/>
      </c>
      <c r="N1933" s="325" t="str">
        <f>IF('+BD'!N63="","",'+BD'!N63)</f>
        <v/>
      </c>
      <c r="O1933" s="325" t="str">
        <f>IF('+BD'!O63="","",'+BD'!O63)</f>
        <v/>
      </c>
      <c r="P1933" s="325" t="str">
        <f>IF('+BD'!P63="","",'+BD'!P63)</f>
        <v/>
      </c>
      <c r="Q1933" s="325" t="str">
        <f>IF('+BD'!Q63="","",'+BD'!Q63)</f>
        <v/>
      </c>
      <c r="R1933" s="325" t="str">
        <f>IF('+BD'!R63="","",'+BD'!R63)</f>
        <v/>
      </c>
      <c r="S1933" s="325" t="str">
        <f>IF('+BD'!S63="","",'+BD'!S63)</f>
        <v/>
      </c>
      <c r="T1933" s="325" t="str">
        <f>IF('+BD'!T63="","",'+BD'!T63)</f>
        <v/>
      </c>
      <c r="U1933" s="325" t="str">
        <f>IF('+BD'!U63="","",'+BD'!U63)</f>
        <v/>
      </c>
      <c r="V1933" s="325" t="str">
        <f>IF('+BD'!V63="","",'+BD'!V63)</f>
        <v/>
      </c>
      <c r="W1933" s="325" t="str">
        <f>IF('+BD'!W63="","",'+BD'!W63)</f>
        <v/>
      </c>
      <c r="X1933" s="325" t="str">
        <f>IF('+BD'!X63="","",'+BD'!X63)</f>
        <v/>
      </c>
      <c r="Y1933" s="325" t="str">
        <f>IF('+BD'!Y63="","",'+BD'!Y63)</f>
        <v/>
      </c>
      <c r="Z1933" s="325" t="str">
        <f>IF('+BD'!Z63="","",'+BD'!Z63)</f>
        <v/>
      </c>
      <c r="AA1933" s="325" t="str">
        <f>IF('+BD'!AA63="","",'+BD'!AA63)</f>
        <v/>
      </c>
      <c r="AB1933" s="325" t="str">
        <f>IF('+BD'!AB63="","",'+BD'!AB63)</f>
        <v/>
      </c>
    </row>
    <row r="1934" ht="15.75" customHeight="1">
      <c r="A1934" s="325">
        <v>1932.0</v>
      </c>
      <c r="B1934" s="325" t="s">
        <v>5709</v>
      </c>
      <c r="C1934" s="325" t="str">
        <f>IF('+BD'!C64="","",'+BD'!C64)</f>
        <v/>
      </c>
      <c r="D1934" s="325" t="str">
        <f>IF('+BD'!D64="","",'+BD'!D64)</f>
        <v/>
      </c>
      <c r="E1934" s="325" t="str">
        <f>IF('+BD'!E64="","",'+BD'!E64)</f>
        <v/>
      </c>
      <c r="F1934" s="325" t="str">
        <f>IF('+BD'!F64="","",'+BD'!F64)</f>
        <v/>
      </c>
      <c r="G1934" s="325" t="str">
        <f>IF('+BD'!G64="","",'+BD'!G64)</f>
        <v/>
      </c>
      <c r="H1934" s="325" t="str">
        <f>IF('+BD'!H64="","",'+BD'!H64)</f>
        <v/>
      </c>
      <c r="I1934" s="325" t="str">
        <f>IF('+BD'!I64="","",'+BD'!I64)</f>
        <v/>
      </c>
      <c r="J1934" s="325" t="str">
        <f>IF('+BD'!J64="","",'+BD'!J64)</f>
        <v/>
      </c>
      <c r="K1934" s="325" t="str">
        <f>IF('+BD'!K64="","",'+BD'!K64)</f>
        <v/>
      </c>
      <c r="L1934" s="325" t="str">
        <f>IF('+BD'!L64="","",'+BD'!L64)</f>
        <v/>
      </c>
      <c r="M1934" s="325" t="str">
        <f>IF('+BD'!M64="","",'+BD'!M64)</f>
        <v/>
      </c>
      <c r="N1934" s="325" t="str">
        <f>IF('+BD'!N64="","",'+BD'!N64)</f>
        <v/>
      </c>
      <c r="O1934" s="325" t="str">
        <f>IF('+BD'!O64="","",'+BD'!O64)</f>
        <v/>
      </c>
      <c r="P1934" s="325" t="str">
        <f>IF('+BD'!P64="","",'+BD'!P64)</f>
        <v/>
      </c>
      <c r="Q1934" s="325" t="str">
        <f>IF('+BD'!Q64="","",'+BD'!Q64)</f>
        <v/>
      </c>
      <c r="R1934" s="325" t="str">
        <f>IF('+BD'!R64="","",'+BD'!R64)</f>
        <v/>
      </c>
      <c r="S1934" s="325" t="str">
        <f>IF('+BD'!S64="","",'+BD'!S64)</f>
        <v/>
      </c>
      <c r="T1934" s="325" t="str">
        <f>IF('+BD'!T64="","",'+BD'!T64)</f>
        <v/>
      </c>
      <c r="U1934" s="325" t="str">
        <f>IF('+BD'!U64="","",'+BD'!U64)</f>
        <v/>
      </c>
      <c r="V1934" s="325" t="str">
        <f>IF('+BD'!V64="","",'+BD'!V64)</f>
        <v/>
      </c>
      <c r="W1934" s="325" t="str">
        <f>IF('+BD'!W64="","",'+BD'!W64)</f>
        <v/>
      </c>
      <c r="X1934" s="325" t="str">
        <f>IF('+BD'!X64="","",'+BD'!X64)</f>
        <v/>
      </c>
      <c r="Y1934" s="325" t="str">
        <f>IF('+BD'!Y64="","",'+BD'!Y64)</f>
        <v/>
      </c>
      <c r="Z1934" s="325" t="str">
        <f>IF('+BD'!Z64="","",'+BD'!Z64)</f>
        <v/>
      </c>
      <c r="AA1934" s="325" t="str">
        <f>IF('+BD'!AA64="","",'+BD'!AA64)</f>
        <v/>
      </c>
      <c r="AB1934" s="325" t="str">
        <f>IF('+BD'!AB64="","",'+BD'!AB64)</f>
        <v/>
      </c>
    </row>
    <row r="1935" ht="15.75" customHeight="1">
      <c r="A1935" s="325">
        <v>1933.0</v>
      </c>
      <c r="B1935" s="325" t="s">
        <v>5710</v>
      </c>
      <c r="C1935" s="325" t="str">
        <f>IF('+BD'!C65="","",'+BD'!C65)</f>
        <v/>
      </c>
      <c r="D1935" s="325" t="str">
        <f>IF('+BD'!D65="","",'+BD'!D65)</f>
        <v/>
      </c>
      <c r="E1935" s="325" t="str">
        <f>IF('+BD'!E65="","",'+BD'!E65)</f>
        <v/>
      </c>
      <c r="F1935" s="325" t="str">
        <f>IF('+BD'!F65="","",'+BD'!F65)</f>
        <v/>
      </c>
      <c r="G1935" s="325" t="str">
        <f>IF('+BD'!G65="","",'+BD'!G65)</f>
        <v/>
      </c>
      <c r="H1935" s="325" t="str">
        <f>IF('+BD'!H65="","",'+BD'!H65)</f>
        <v/>
      </c>
      <c r="I1935" s="325" t="str">
        <f>IF('+BD'!I65="","",'+BD'!I65)</f>
        <v/>
      </c>
      <c r="J1935" s="325" t="str">
        <f>IF('+BD'!J65="","",'+BD'!J65)</f>
        <v/>
      </c>
      <c r="K1935" s="325" t="str">
        <f>IF('+BD'!K65="","",'+BD'!K65)</f>
        <v/>
      </c>
      <c r="L1935" s="325" t="str">
        <f>IF('+BD'!L65="","",'+BD'!L65)</f>
        <v/>
      </c>
      <c r="M1935" s="325" t="str">
        <f>IF('+BD'!M65="","",'+BD'!M65)</f>
        <v/>
      </c>
      <c r="N1935" s="325" t="str">
        <f>IF('+BD'!N65="","",'+BD'!N65)</f>
        <v/>
      </c>
      <c r="O1935" s="325" t="str">
        <f>IF('+BD'!O65="","",'+BD'!O65)</f>
        <v/>
      </c>
      <c r="P1935" s="325" t="str">
        <f>IF('+BD'!P65="","",'+BD'!P65)</f>
        <v/>
      </c>
      <c r="Q1935" s="325" t="str">
        <f>IF('+BD'!Q65="","",'+BD'!Q65)</f>
        <v/>
      </c>
      <c r="R1935" s="325" t="str">
        <f>IF('+BD'!R65="","",'+BD'!R65)</f>
        <v/>
      </c>
      <c r="S1935" s="325" t="str">
        <f>IF('+BD'!S65="","",'+BD'!S65)</f>
        <v/>
      </c>
      <c r="T1935" s="325" t="str">
        <f>IF('+BD'!T65="","",'+BD'!T65)</f>
        <v/>
      </c>
      <c r="U1935" s="325" t="str">
        <f>IF('+BD'!U65="","",'+BD'!U65)</f>
        <v/>
      </c>
      <c r="V1935" s="325" t="str">
        <f>IF('+BD'!V65="","",'+BD'!V65)</f>
        <v/>
      </c>
      <c r="W1935" s="325" t="str">
        <f>IF('+BD'!W65="","",'+BD'!W65)</f>
        <v/>
      </c>
      <c r="X1935" s="325" t="str">
        <f>IF('+BD'!X65="","",'+BD'!X65)</f>
        <v/>
      </c>
      <c r="Y1935" s="325" t="str">
        <f>IF('+BD'!Y65="","",'+BD'!Y65)</f>
        <v/>
      </c>
      <c r="Z1935" s="325" t="str">
        <f>IF('+BD'!Z65="","",'+BD'!Z65)</f>
        <v/>
      </c>
      <c r="AA1935" s="325" t="str">
        <f>IF('+BD'!AA65="","",'+BD'!AA65)</f>
        <v/>
      </c>
      <c r="AB1935" s="325" t="str">
        <f>IF('+BD'!AB65="","",'+BD'!AB65)</f>
        <v/>
      </c>
    </row>
    <row r="1936" ht="15.75" customHeight="1">
      <c r="A1936" s="325">
        <v>1934.0</v>
      </c>
      <c r="B1936" s="325" t="s">
        <v>5711</v>
      </c>
      <c r="C1936" s="325" t="str">
        <f>IF('+BD'!C66="","",'+BD'!C66)</f>
        <v/>
      </c>
      <c r="D1936" s="325" t="str">
        <f>IF('+BD'!D66="","",'+BD'!D66)</f>
        <v/>
      </c>
      <c r="E1936" s="325" t="str">
        <f>IF('+BD'!E66="","",'+BD'!E66)</f>
        <v/>
      </c>
      <c r="F1936" s="325" t="str">
        <f>IF('+BD'!F66="","",'+BD'!F66)</f>
        <v/>
      </c>
      <c r="G1936" s="325" t="str">
        <f>IF('+BD'!G66="","",'+BD'!G66)</f>
        <v/>
      </c>
      <c r="H1936" s="325" t="str">
        <f>IF('+BD'!H66="","",'+BD'!H66)</f>
        <v/>
      </c>
      <c r="I1936" s="325" t="str">
        <f>IF('+BD'!I66="","",'+BD'!I66)</f>
        <v/>
      </c>
      <c r="J1936" s="325" t="str">
        <f>IF('+BD'!J66="","",'+BD'!J66)</f>
        <v/>
      </c>
      <c r="K1936" s="325" t="str">
        <f>IF('+BD'!K66="","",'+BD'!K66)</f>
        <v/>
      </c>
      <c r="L1936" s="325" t="str">
        <f>IF('+BD'!L66="","",'+BD'!L66)</f>
        <v/>
      </c>
      <c r="M1936" s="325" t="str">
        <f>IF('+BD'!M66="","",'+BD'!M66)</f>
        <v/>
      </c>
      <c r="N1936" s="325" t="str">
        <f>IF('+BD'!N66="","",'+BD'!N66)</f>
        <v/>
      </c>
      <c r="O1936" s="325" t="str">
        <f>IF('+BD'!O66="","",'+BD'!O66)</f>
        <v/>
      </c>
      <c r="P1936" s="325" t="str">
        <f>IF('+BD'!P66="","",'+BD'!P66)</f>
        <v/>
      </c>
      <c r="Q1936" s="325" t="str">
        <f>IF('+BD'!Q66="","",'+BD'!Q66)</f>
        <v/>
      </c>
      <c r="R1936" s="325" t="str">
        <f>IF('+BD'!R66="","",'+BD'!R66)</f>
        <v/>
      </c>
      <c r="S1936" s="325" t="str">
        <f>IF('+BD'!S66="","",'+BD'!S66)</f>
        <v/>
      </c>
      <c r="T1936" s="325" t="str">
        <f>IF('+BD'!T66="","",'+BD'!T66)</f>
        <v/>
      </c>
      <c r="U1936" s="325" t="str">
        <f>IF('+BD'!U66="","",'+BD'!U66)</f>
        <v/>
      </c>
      <c r="V1936" s="325" t="str">
        <f>IF('+BD'!V66="","",'+BD'!V66)</f>
        <v/>
      </c>
      <c r="W1936" s="325" t="str">
        <f>IF('+BD'!W66="","",'+BD'!W66)</f>
        <v/>
      </c>
      <c r="X1936" s="325" t="str">
        <f>IF('+BD'!X66="","",'+BD'!X66)</f>
        <v/>
      </c>
      <c r="Y1936" s="325" t="str">
        <f>IF('+BD'!Y66="","",'+BD'!Y66)</f>
        <v/>
      </c>
      <c r="Z1936" s="325" t="str">
        <f>IF('+BD'!Z66="","",'+BD'!Z66)</f>
        <v/>
      </c>
      <c r="AA1936" s="325" t="str">
        <f>IF('+BD'!AA66="","",'+BD'!AA66)</f>
        <v/>
      </c>
      <c r="AB1936" s="325" t="str">
        <f>IF('+BD'!AB66="","",'+BD'!AB66)</f>
        <v/>
      </c>
    </row>
    <row r="1937" ht="15.75" customHeight="1">
      <c r="A1937" s="325">
        <v>1935.0</v>
      </c>
      <c r="B1937" s="325" t="s">
        <v>5712</v>
      </c>
      <c r="C1937" s="325" t="str">
        <f>IF('+BD'!C67="","",'+BD'!C67)</f>
        <v/>
      </c>
      <c r="D1937" s="325" t="str">
        <f>IF('+BD'!D67="","",'+BD'!D67)</f>
        <v/>
      </c>
      <c r="E1937" s="325" t="str">
        <f>IF('+BD'!E67="","",'+BD'!E67)</f>
        <v/>
      </c>
      <c r="F1937" s="325" t="str">
        <f>IF('+BD'!F67="","",'+BD'!F67)</f>
        <v/>
      </c>
      <c r="G1937" s="325" t="str">
        <f>IF('+BD'!G67="","",'+BD'!G67)</f>
        <v/>
      </c>
      <c r="H1937" s="325" t="str">
        <f>IF('+BD'!H67="","",'+BD'!H67)</f>
        <v/>
      </c>
      <c r="I1937" s="325" t="str">
        <f>IF('+BD'!I67="","",'+BD'!I67)</f>
        <v/>
      </c>
      <c r="J1937" s="325" t="str">
        <f>IF('+BD'!J67="","",'+BD'!J67)</f>
        <v/>
      </c>
      <c r="K1937" s="325" t="str">
        <f>IF('+BD'!K67="","",'+BD'!K67)</f>
        <v/>
      </c>
      <c r="L1937" s="325" t="str">
        <f>IF('+BD'!L67="","",'+BD'!L67)</f>
        <v/>
      </c>
      <c r="M1937" s="325" t="str">
        <f>IF('+BD'!M67="","",'+BD'!M67)</f>
        <v/>
      </c>
      <c r="N1937" s="325" t="str">
        <f>IF('+BD'!N67="","",'+BD'!N67)</f>
        <v/>
      </c>
      <c r="O1937" s="325" t="str">
        <f>IF('+BD'!O67="","",'+BD'!O67)</f>
        <v/>
      </c>
      <c r="P1937" s="325" t="str">
        <f>IF('+BD'!P67="","",'+BD'!P67)</f>
        <v/>
      </c>
      <c r="Q1937" s="325" t="str">
        <f>IF('+BD'!Q67="","",'+BD'!Q67)</f>
        <v/>
      </c>
      <c r="R1937" s="325" t="str">
        <f>IF('+BD'!R67="","",'+BD'!R67)</f>
        <v/>
      </c>
      <c r="S1937" s="325" t="str">
        <f>IF('+BD'!S67="","",'+BD'!S67)</f>
        <v/>
      </c>
      <c r="T1937" s="325" t="str">
        <f>IF('+BD'!T67="","",'+BD'!T67)</f>
        <v/>
      </c>
      <c r="U1937" s="325" t="str">
        <f>IF('+BD'!U67="","",'+BD'!U67)</f>
        <v/>
      </c>
      <c r="V1937" s="325" t="str">
        <f>IF('+BD'!V67="","",'+BD'!V67)</f>
        <v/>
      </c>
      <c r="W1937" s="325" t="str">
        <f>IF('+BD'!W67="","",'+BD'!W67)</f>
        <v/>
      </c>
      <c r="X1937" s="325" t="str">
        <f>IF('+BD'!X67="","",'+BD'!X67)</f>
        <v/>
      </c>
      <c r="Y1937" s="325" t="str">
        <f>IF('+BD'!Y67="","",'+BD'!Y67)</f>
        <v/>
      </c>
      <c r="Z1937" s="325" t="str">
        <f>IF('+BD'!Z67="","",'+BD'!Z67)</f>
        <v/>
      </c>
      <c r="AA1937" s="325" t="str">
        <f>IF('+BD'!AA67="","",'+BD'!AA67)</f>
        <v/>
      </c>
      <c r="AB1937" s="325" t="str">
        <f>IF('+BD'!AB67="","",'+BD'!AB67)</f>
        <v/>
      </c>
    </row>
    <row r="1938" ht="15.75" customHeight="1">
      <c r="A1938" s="325">
        <v>1936.0</v>
      </c>
      <c r="B1938" s="325" t="s">
        <v>5713</v>
      </c>
      <c r="C1938" s="325" t="str">
        <f>IF('+BD'!C68="","",'+BD'!C68)</f>
        <v/>
      </c>
      <c r="D1938" s="325" t="str">
        <f>IF('+BD'!D68="","",'+BD'!D68)</f>
        <v/>
      </c>
      <c r="E1938" s="325" t="str">
        <f>IF('+BD'!E68="","",'+BD'!E68)</f>
        <v/>
      </c>
      <c r="F1938" s="325" t="str">
        <f>IF('+BD'!F68="","",'+BD'!F68)</f>
        <v/>
      </c>
      <c r="G1938" s="325" t="str">
        <f>IF('+BD'!G68="","",'+BD'!G68)</f>
        <v/>
      </c>
      <c r="H1938" s="325" t="str">
        <f>IF('+BD'!H68="","",'+BD'!H68)</f>
        <v/>
      </c>
      <c r="I1938" s="325" t="str">
        <f>IF('+BD'!I68="","",'+BD'!I68)</f>
        <v/>
      </c>
      <c r="J1938" s="325" t="str">
        <f>IF('+BD'!J68="","",'+BD'!J68)</f>
        <v/>
      </c>
      <c r="K1938" s="325" t="str">
        <f>IF('+BD'!K68="","",'+BD'!K68)</f>
        <v/>
      </c>
      <c r="L1938" s="325" t="str">
        <f>IF('+BD'!L68="","",'+BD'!L68)</f>
        <v/>
      </c>
      <c r="M1938" s="325" t="str">
        <f>IF('+BD'!M68="","",'+BD'!M68)</f>
        <v/>
      </c>
      <c r="N1938" s="325" t="str">
        <f>IF('+BD'!N68="","",'+BD'!N68)</f>
        <v/>
      </c>
      <c r="O1938" s="325" t="str">
        <f>IF('+BD'!O68="","",'+BD'!O68)</f>
        <v/>
      </c>
      <c r="P1938" s="325" t="str">
        <f>IF('+BD'!P68="","",'+BD'!P68)</f>
        <v/>
      </c>
      <c r="Q1938" s="325" t="str">
        <f>IF('+BD'!Q68="","",'+BD'!Q68)</f>
        <v/>
      </c>
      <c r="R1938" s="325" t="str">
        <f>IF('+BD'!R68="","",'+BD'!R68)</f>
        <v/>
      </c>
      <c r="S1938" s="325" t="str">
        <f>IF('+BD'!S68="","",'+BD'!S68)</f>
        <v/>
      </c>
      <c r="T1938" s="325" t="str">
        <f>IF('+BD'!T68="","",'+BD'!T68)</f>
        <v/>
      </c>
      <c r="U1938" s="325" t="str">
        <f>IF('+BD'!U68="","",'+BD'!U68)</f>
        <v/>
      </c>
      <c r="V1938" s="325" t="str">
        <f>IF('+BD'!V68="","",'+BD'!V68)</f>
        <v/>
      </c>
      <c r="W1938" s="325" t="str">
        <f>IF('+BD'!W68="","",'+BD'!W68)</f>
        <v/>
      </c>
      <c r="X1938" s="325" t="str">
        <f>IF('+BD'!X68="","",'+BD'!X68)</f>
        <v/>
      </c>
      <c r="Y1938" s="325" t="str">
        <f>IF('+BD'!Y68="","",'+BD'!Y68)</f>
        <v/>
      </c>
      <c r="Z1938" s="325" t="str">
        <f>IF('+BD'!Z68="","",'+BD'!Z68)</f>
        <v/>
      </c>
      <c r="AA1938" s="325" t="str">
        <f>IF('+BD'!AA68="","",'+BD'!AA68)</f>
        <v/>
      </c>
      <c r="AB1938" s="325" t="str">
        <f>IF('+BD'!AB68="","",'+BD'!AB68)</f>
        <v/>
      </c>
    </row>
    <row r="1939" ht="15.75" customHeight="1">
      <c r="A1939" s="325">
        <v>1937.0</v>
      </c>
      <c r="B1939" s="325" t="s">
        <v>5714</v>
      </c>
      <c r="C1939" s="325" t="str">
        <f>IF('+BD'!C69="","",'+BD'!C69)</f>
        <v/>
      </c>
      <c r="D1939" s="325" t="str">
        <f>IF('+BD'!D69="","",'+BD'!D69)</f>
        <v/>
      </c>
      <c r="E1939" s="325" t="str">
        <f>IF('+BD'!E69="","",'+BD'!E69)</f>
        <v/>
      </c>
      <c r="F1939" s="325" t="str">
        <f>IF('+BD'!F69="","",'+BD'!F69)</f>
        <v/>
      </c>
      <c r="G1939" s="325" t="str">
        <f>IF('+BD'!G69="","",'+BD'!G69)</f>
        <v/>
      </c>
      <c r="H1939" s="325" t="str">
        <f>IF('+BD'!H69="","",'+BD'!H69)</f>
        <v/>
      </c>
      <c r="I1939" s="325" t="str">
        <f>IF('+BD'!I69="","",'+BD'!I69)</f>
        <v/>
      </c>
      <c r="J1939" s="325" t="str">
        <f>IF('+BD'!J69="","",'+BD'!J69)</f>
        <v/>
      </c>
      <c r="K1939" s="325" t="str">
        <f>IF('+BD'!K69="","",'+BD'!K69)</f>
        <v/>
      </c>
      <c r="L1939" s="325" t="str">
        <f>IF('+BD'!L69="","",'+BD'!L69)</f>
        <v/>
      </c>
      <c r="M1939" s="325" t="str">
        <f>IF('+BD'!M69="","",'+BD'!M69)</f>
        <v/>
      </c>
      <c r="N1939" s="325" t="str">
        <f>IF('+BD'!N69="","",'+BD'!N69)</f>
        <v/>
      </c>
      <c r="O1939" s="325" t="str">
        <f>IF('+BD'!O69="","",'+BD'!O69)</f>
        <v/>
      </c>
      <c r="P1939" s="325" t="str">
        <f>IF('+BD'!P69="","",'+BD'!P69)</f>
        <v/>
      </c>
      <c r="Q1939" s="325" t="str">
        <f>IF('+BD'!Q69="","",'+BD'!Q69)</f>
        <v/>
      </c>
      <c r="R1939" s="325" t="str">
        <f>IF('+BD'!R69="","",'+BD'!R69)</f>
        <v/>
      </c>
      <c r="S1939" s="325" t="str">
        <f>IF('+BD'!S69="","",'+BD'!S69)</f>
        <v/>
      </c>
      <c r="T1939" s="325" t="str">
        <f>IF('+BD'!T69="","",'+BD'!T69)</f>
        <v/>
      </c>
      <c r="U1939" s="325" t="str">
        <f>IF('+BD'!U69="","",'+BD'!U69)</f>
        <v/>
      </c>
      <c r="V1939" s="325" t="str">
        <f>IF('+BD'!V69="","",'+BD'!V69)</f>
        <v/>
      </c>
      <c r="W1939" s="325" t="str">
        <f>IF('+BD'!W69="","",'+BD'!W69)</f>
        <v/>
      </c>
      <c r="X1939" s="325" t="str">
        <f>IF('+BD'!X69="","",'+BD'!X69)</f>
        <v/>
      </c>
      <c r="Y1939" s="325" t="str">
        <f>IF('+BD'!Y69="","",'+BD'!Y69)</f>
        <v/>
      </c>
      <c r="Z1939" s="325" t="str">
        <f>IF('+BD'!Z69="","",'+BD'!Z69)</f>
        <v/>
      </c>
      <c r="AA1939" s="325" t="str">
        <f>IF('+BD'!AA69="","",'+BD'!AA69)</f>
        <v/>
      </c>
      <c r="AB1939" s="325" t="str">
        <f>IF('+BD'!AB69="","",'+BD'!AB69)</f>
        <v/>
      </c>
    </row>
    <row r="1940" ht="15.75" customHeight="1">
      <c r="A1940" s="325">
        <v>1938.0</v>
      </c>
      <c r="B1940" s="325" t="s">
        <v>5715</v>
      </c>
      <c r="C1940" s="325" t="str">
        <f>IF('+BD'!C70="","",'+BD'!C70)</f>
        <v/>
      </c>
      <c r="D1940" s="325" t="str">
        <f>IF('+BD'!D70="","",'+BD'!D70)</f>
        <v/>
      </c>
      <c r="E1940" s="325" t="str">
        <f>IF('+BD'!E70="","",'+BD'!E70)</f>
        <v/>
      </c>
      <c r="F1940" s="325" t="str">
        <f>IF('+BD'!F70="","",'+BD'!F70)</f>
        <v/>
      </c>
      <c r="G1940" s="325" t="str">
        <f>IF('+BD'!G70="","",'+BD'!G70)</f>
        <v/>
      </c>
      <c r="H1940" s="325" t="str">
        <f>IF('+BD'!H70="","",'+BD'!H70)</f>
        <v/>
      </c>
      <c r="I1940" s="325" t="str">
        <f>IF('+BD'!I70="","",'+BD'!I70)</f>
        <v/>
      </c>
      <c r="J1940" s="325" t="str">
        <f>IF('+BD'!J70="","",'+BD'!J70)</f>
        <v/>
      </c>
      <c r="K1940" s="325" t="str">
        <f>IF('+BD'!K70="","",'+BD'!K70)</f>
        <v/>
      </c>
      <c r="L1940" s="325" t="str">
        <f>IF('+BD'!L70="","",'+BD'!L70)</f>
        <v/>
      </c>
      <c r="M1940" s="325" t="str">
        <f>IF('+BD'!M70="","",'+BD'!M70)</f>
        <v/>
      </c>
      <c r="N1940" s="325" t="str">
        <f>IF('+BD'!N70="","",'+BD'!N70)</f>
        <v/>
      </c>
      <c r="O1940" s="325" t="str">
        <f>IF('+BD'!O70="","",'+BD'!O70)</f>
        <v/>
      </c>
      <c r="P1940" s="325" t="str">
        <f>IF('+BD'!P70="","",'+BD'!P70)</f>
        <v/>
      </c>
      <c r="Q1940" s="325" t="str">
        <f>IF('+BD'!Q70="","",'+BD'!Q70)</f>
        <v/>
      </c>
      <c r="R1940" s="325" t="str">
        <f>IF('+BD'!R70="","",'+BD'!R70)</f>
        <v/>
      </c>
      <c r="S1940" s="325" t="str">
        <f>IF('+BD'!S70="","",'+BD'!S70)</f>
        <v/>
      </c>
      <c r="T1940" s="325" t="str">
        <f>IF('+BD'!T70="","",'+BD'!T70)</f>
        <v/>
      </c>
      <c r="U1940" s="325" t="str">
        <f>IF('+BD'!U70="","",'+BD'!U70)</f>
        <v/>
      </c>
      <c r="V1940" s="325" t="str">
        <f>IF('+BD'!V70="","",'+BD'!V70)</f>
        <v/>
      </c>
      <c r="W1940" s="325" t="str">
        <f>IF('+BD'!W70="","",'+BD'!W70)</f>
        <v/>
      </c>
      <c r="X1940" s="325" t="str">
        <f>IF('+BD'!X70="","",'+BD'!X70)</f>
        <v/>
      </c>
      <c r="Y1940" s="325" t="str">
        <f>IF('+BD'!Y70="","",'+BD'!Y70)</f>
        <v/>
      </c>
      <c r="Z1940" s="325" t="str">
        <f>IF('+BD'!Z70="","",'+BD'!Z70)</f>
        <v/>
      </c>
      <c r="AA1940" s="325" t="str">
        <f>IF('+BD'!AA70="","",'+BD'!AA70)</f>
        <v/>
      </c>
      <c r="AB1940" s="325" t="str">
        <f>IF('+BD'!AB70="","",'+BD'!AB70)</f>
        <v/>
      </c>
    </row>
    <row r="1941" ht="15.75" customHeight="1">
      <c r="A1941" s="325">
        <v>1939.0</v>
      </c>
      <c r="B1941" s="325" t="s">
        <v>5716</v>
      </c>
      <c r="C1941" s="325" t="str">
        <f>IF('+BD'!C71="","",'+BD'!C71)</f>
        <v/>
      </c>
      <c r="D1941" s="325" t="str">
        <f>IF('+BD'!D71="","",'+BD'!D71)</f>
        <v/>
      </c>
      <c r="E1941" s="325" t="str">
        <f>IF('+BD'!E71="","",'+BD'!E71)</f>
        <v/>
      </c>
      <c r="F1941" s="325" t="str">
        <f>IF('+BD'!F71="","",'+BD'!F71)</f>
        <v/>
      </c>
      <c r="G1941" s="325" t="str">
        <f>IF('+BD'!G71="","",'+BD'!G71)</f>
        <v/>
      </c>
      <c r="H1941" s="325" t="str">
        <f>IF('+BD'!H71="","",'+BD'!H71)</f>
        <v/>
      </c>
      <c r="I1941" s="325" t="str">
        <f>IF('+BD'!I71="","",'+BD'!I71)</f>
        <v/>
      </c>
      <c r="J1941" s="325" t="str">
        <f>IF('+BD'!J71="","",'+BD'!J71)</f>
        <v/>
      </c>
      <c r="K1941" s="325" t="str">
        <f>IF('+BD'!K71="","",'+BD'!K71)</f>
        <v/>
      </c>
      <c r="L1941" s="325" t="str">
        <f>IF('+BD'!L71="","",'+BD'!L71)</f>
        <v/>
      </c>
      <c r="M1941" s="325" t="str">
        <f>IF('+BD'!M71="","",'+BD'!M71)</f>
        <v/>
      </c>
      <c r="N1941" s="325" t="str">
        <f>IF('+BD'!N71="","",'+BD'!N71)</f>
        <v/>
      </c>
      <c r="O1941" s="325" t="str">
        <f>IF('+BD'!O71="","",'+BD'!O71)</f>
        <v/>
      </c>
      <c r="P1941" s="325" t="str">
        <f>IF('+BD'!P71="","",'+BD'!P71)</f>
        <v/>
      </c>
      <c r="Q1941" s="325" t="str">
        <f>IF('+BD'!Q71="","",'+BD'!Q71)</f>
        <v/>
      </c>
      <c r="R1941" s="325" t="str">
        <f>IF('+BD'!R71="","",'+BD'!R71)</f>
        <v/>
      </c>
      <c r="S1941" s="325" t="str">
        <f>IF('+BD'!S71="","",'+BD'!S71)</f>
        <v/>
      </c>
      <c r="T1941" s="325" t="str">
        <f>IF('+BD'!T71="","",'+BD'!T71)</f>
        <v/>
      </c>
      <c r="U1941" s="325" t="str">
        <f>IF('+BD'!U71="","",'+BD'!U71)</f>
        <v/>
      </c>
      <c r="V1941" s="325" t="str">
        <f>IF('+BD'!V71="","",'+BD'!V71)</f>
        <v/>
      </c>
      <c r="W1941" s="325" t="str">
        <f>IF('+BD'!W71="","",'+BD'!W71)</f>
        <v/>
      </c>
      <c r="X1941" s="325" t="str">
        <f>IF('+BD'!X71="","",'+BD'!X71)</f>
        <v/>
      </c>
      <c r="Y1941" s="325" t="str">
        <f>IF('+BD'!Y71="","",'+BD'!Y71)</f>
        <v/>
      </c>
      <c r="Z1941" s="325" t="str">
        <f>IF('+BD'!Z71="","",'+BD'!Z71)</f>
        <v/>
      </c>
      <c r="AA1941" s="325" t="str">
        <f>IF('+BD'!AA71="","",'+BD'!AA71)</f>
        <v/>
      </c>
      <c r="AB1941" s="325" t="str">
        <f>IF('+BD'!AB71="","",'+BD'!AB71)</f>
        <v/>
      </c>
    </row>
    <row r="1942" ht="15.75" customHeight="1">
      <c r="A1942" s="325">
        <v>1940.0</v>
      </c>
      <c r="B1942" s="325" t="s">
        <v>5717</v>
      </c>
      <c r="C1942" s="325" t="str">
        <f>IF('+BD'!C72="","",'+BD'!C72)</f>
        <v/>
      </c>
      <c r="D1942" s="325" t="str">
        <f>IF('+BD'!D72="","",'+BD'!D72)</f>
        <v/>
      </c>
      <c r="E1942" s="325" t="str">
        <f>IF('+BD'!E72="","",'+BD'!E72)</f>
        <v/>
      </c>
      <c r="F1942" s="325" t="str">
        <f>IF('+BD'!F72="","",'+BD'!F72)</f>
        <v/>
      </c>
      <c r="G1942" s="325" t="str">
        <f>IF('+BD'!G72="","",'+BD'!G72)</f>
        <v/>
      </c>
      <c r="H1942" s="325" t="str">
        <f>IF('+BD'!H72="","",'+BD'!H72)</f>
        <v/>
      </c>
      <c r="I1942" s="325" t="str">
        <f>IF('+BD'!I72="","",'+BD'!I72)</f>
        <v/>
      </c>
      <c r="J1942" s="325" t="str">
        <f>IF('+BD'!J72="","",'+BD'!J72)</f>
        <v/>
      </c>
      <c r="K1942" s="325" t="str">
        <f>IF('+BD'!K72="","",'+BD'!K72)</f>
        <v/>
      </c>
      <c r="L1942" s="325" t="str">
        <f>IF('+BD'!L72="","",'+BD'!L72)</f>
        <v/>
      </c>
      <c r="M1942" s="325" t="str">
        <f>IF('+BD'!M72="","",'+BD'!M72)</f>
        <v/>
      </c>
      <c r="N1942" s="325" t="str">
        <f>IF('+BD'!N72="","",'+BD'!N72)</f>
        <v/>
      </c>
      <c r="O1942" s="325" t="str">
        <f>IF('+BD'!O72="","",'+BD'!O72)</f>
        <v/>
      </c>
      <c r="P1942" s="325" t="str">
        <f>IF('+BD'!P72="","",'+BD'!P72)</f>
        <v/>
      </c>
      <c r="Q1942" s="325" t="str">
        <f>IF('+BD'!Q72="","",'+BD'!Q72)</f>
        <v/>
      </c>
      <c r="R1942" s="325" t="str">
        <f>IF('+BD'!R72="","",'+BD'!R72)</f>
        <v/>
      </c>
      <c r="S1942" s="325" t="str">
        <f>IF('+BD'!S72="","",'+BD'!S72)</f>
        <v/>
      </c>
      <c r="T1942" s="325" t="str">
        <f>IF('+BD'!T72="","",'+BD'!T72)</f>
        <v/>
      </c>
      <c r="U1942" s="325" t="str">
        <f>IF('+BD'!U72="","",'+BD'!U72)</f>
        <v/>
      </c>
      <c r="V1942" s="325" t="str">
        <f>IF('+BD'!V72="","",'+BD'!V72)</f>
        <v/>
      </c>
      <c r="W1942" s="325" t="str">
        <f>IF('+BD'!W72="","",'+BD'!W72)</f>
        <v/>
      </c>
      <c r="X1942" s="325" t="str">
        <f>IF('+BD'!X72="","",'+BD'!X72)</f>
        <v/>
      </c>
      <c r="Y1942" s="325" t="str">
        <f>IF('+BD'!Y72="","",'+BD'!Y72)</f>
        <v/>
      </c>
      <c r="Z1942" s="325" t="str">
        <f>IF('+BD'!Z72="","",'+BD'!Z72)</f>
        <v/>
      </c>
      <c r="AA1942" s="325" t="str">
        <f>IF('+BD'!AA72="","",'+BD'!AA72)</f>
        <v/>
      </c>
      <c r="AB1942" s="325" t="str">
        <f>IF('+BD'!AB72="","",'+BD'!AB72)</f>
        <v/>
      </c>
    </row>
    <row r="1943" ht="15.75" customHeight="1">
      <c r="A1943" s="325">
        <v>1941.0</v>
      </c>
      <c r="B1943" s="325" t="s">
        <v>5718</v>
      </c>
      <c r="C1943" s="325" t="str">
        <f>IF('+BD'!C73="","",'+BD'!C73)</f>
        <v/>
      </c>
      <c r="D1943" s="325" t="str">
        <f>IF('+BD'!D73="","",'+BD'!D73)</f>
        <v/>
      </c>
      <c r="E1943" s="325" t="str">
        <f>IF('+BD'!E73="","",'+BD'!E73)</f>
        <v/>
      </c>
      <c r="F1943" s="325" t="str">
        <f>IF('+BD'!F73="","",'+BD'!F73)</f>
        <v/>
      </c>
      <c r="G1943" s="325" t="str">
        <f>IF('+BD'!G73="","",'+BD'!G73)</f>
        <v/>
      </c>
      <c r="H1943" s="325" t="str">
        <f>IF('+BD'!H73="","",'+BD'!H73)</f>
        <v/>
      </c>
      <c r="I1943" s="325" t="str">
        <f>IF('+BD'!I73="","",'+BD'!I73)</f>
        <v/>
      </c>
      <c r="J1943" s="325" t="str">
        <f>IF('+BD'!J73="","",'+BD'!J73)</f>
        <v/>
      </c>
      <c r="K1943" s="325" t="str">
        <f>IF('+BD'!K73="","",'+BD'!K73)</f>
        <v/>
      </c>
      <c r="L1943" s="325" t="str">
        <f>IF('+BD'!L73="","",'+BD'!L73)</f>
        <v/>
      </c>
      <c r="M1943" s="325" t="str">
        <f>IF('+BD'!M73="","",'+BD'!M73)</f>
        <v/>
      </c>
      <c r="N1943" s="325" t="str">
        <f>IF('+BD'!N73="","",'+BD'!N73)</f>
        <v/>
      </c>
      <c r="O1943" s="325" t="str">
        <f>IF('+BD'!O73="","",'+BD'!O73)</f>
        <v/>
      </c>
      <c r="P1943" s="325" t="str">
        <f>IF('+BD'!P73="","",'+BD'!P73)</f>
        <v/>
      </c>
      <c r="Q1943" s="325" t="str">
        <f>IF('+BD'!Q73="","",'+BD'!Q73)</f>
        <v/>
      </c>
      <c r="R1943" s="325" t="str">
        <f>IF('+BD'!R73="","",'+BD'!R73)</f>
        <v/>
      </c>
      <c r="S1943" s="325" t="str">
        <f>IF('+BD'!S73="","",'+BD'!S73)</f>
        <v/>
      </c>
      <c r="T1943" s="325" t="str">
        <f>IF('+BD'!T73="","",'+BD'!T73)</f>
        <v/>
      </c>
      <c r="U1943" s="325" t="str">
        <f>IF('+BD'!U73="","",'+BD'!U73)</f>
        <v/>
      </c>
      <c r="V1943" s="325" t="str">
        <f>IF('+BD'!V73="","",'+BD'!V73)</f>
        <v/>
      </c>
      <c r="W1943" s="325" t="str">
        <f>IF('+BD'!W73="","",'+BD'!W73)</f>
        <v/>
      </c>
      <c r="X1943" s="325" t="str">
        <f>IF('+BD'!X73="","",'+BD'!X73)</f>
        <v/>
      </c>
      <c r="Y1943" s="325" t="str">
        <f>IF('+BD'!Y73="","",'+BD'!Y73)</f>
        <v/>
      </c>
      <c r="Z1943" s="325" t="str">
        <f>IF('+BD'!Z73="","",'+BD'!Z73)</f>
        <v/>
      </c>
      <c r="AA1943" s="325" t="str">
        <f>IF('+BD'!AA73="","",'+BD'!AA73)</f>
        <v/>
      </c>
      <c r="AB1943" s="325" t="str">
        <f>IF('+BD'!AB73="","",'+BD'!AB73)</f>
        <v/>
      </c>
    </row>
    <row r="1944" ht="15.75" customHeight="1">
      <c r="A1944" s="325">
        <v>1942.0</v>
      </c>
      <c r="B1944" s="325" t="s">
        <v>5719</v>
      </c>
      <c r="C1944" s="325" t="str">
        <f>IF('+BD'!C74="","",'+BD'!C74)</f>
        <v/>
      </c>
      <c r="D1944" s="325" t="str">
        <f>IF('+BD'!D74="","",'+BD'!D74)</f>
        <v/>
      </c>
      <c r="E1944" s="325" t="str">
        <f>IF('+BD'!E74="","",'+BD'!E74)</f>
        <v/>
      </c>
      <c r="F1944" s="325" t="str">
        <f>IF('+BD'!F74="","",'+BD'!F74)</f>
        <v/>
      </c>
      <c r="G1944" s="325" t="str">
        <f>IF('+BD'!G74="","",'+BD'!G74)</f>
        <v/>
      </c>
      <c r="H1944" s="325" t="str">
        <f>IF('+BD'!H74="","",'+BD'!H74)</f>
        <v/>
      </c>
      <c r="I1944" s="325" t="str">
        <f>IF('+BD'!I74="","",'+BD'!I74)</f>
        <v/>
      </c>
      <c r="J1944" s="325" t="str">
        <f>IF('+BD'!J74="","",'+BD'!J74)</f>
        <v/>
      </c>
      <c r="K1944" s="325" t="str">
        <f>IF('+BD'!K74="","",'+BD'!K74)</f>
        <v/>
      </c>
      <c r="L1944" s="325" t="str">
        <f>IF('+BD'!L74="","",'+BD'!L74)</f>
        <v/>
      </c>
      <c r="M1944" s="325" t="str">
        <f>IF('+BD'!M74="","",'+BD'!M74)</f>
        <v/>
      </c>
      <c r="N1944" s="325" t="str">
        <f>IF('+BD'!N74="","",'+BD'!N74)</f>
        <v/>
      </c>
      <c r="O1944" s="325" t="str">
        <f>IF('+BD'!O74="","",'+BD'!O74)</f>
        <v/>
      </c>
      <c r="P1944" s="325" t="str">
        <f>IF('+BD'!P74="","",'+BD'!P74)</f>
        <v/>
      </c>
      <c r="Q1944" s="325" t="str">
        <f>IF('+BD'!Q74="","",'+BD'!Q74)</f>
        <v/>
      </c>
      <c r="R1944" s="325" t="str">
        <f>IF('+BD'!R74="","",'+BD'!R74)</f>
        <v/>
      </c>
      <c r="S1944" s="325" t="str">
        <f>IF('+BD'!S74="","",'+BD'!S74)</f>
        <v/>
      </c>
      <c r="T1944" s="325" t="str">
        <f>IF('+BD'!T74="","",'+BD'!T74)</f>
        <v/>
      </c>
      <c r="U1944" s="325" t="str">
        <f>IF('+BD'!U74="","",'+BD'!U74)</f>
        <v/>
      </c>
      <c r="V1944" s="325" t="str">
        <f>IF('+BD'!V74="","",'+BD'!V74)</f>
        <v/>
      </c>
      <c r="W1944" s="325" t="str">
        <f>IF('+BD'!W74="","",'+BD'!W74)</f>
        <v/>
      </c>
      <c r="X1944" s="325" t="str">
        <f>IF('+BD'!X74="","",'+BD'!X74)</f>
        <v/>
      </c>
      <c r="Y1944" s="325" t="str">
        <f>IF('+BD'!Y74="","",'+BD'!Y74)</f>
        <v/>
      </c>
      <c r="Z1944" s="325" t="str">
        <f>IF('+BD'!Z74="","",'+BD'!Z74)</f>
        <v/>
      </c>
      <c r="AA1944" s="325" t="str">
        <f>IF('+BD'!AA74="","",'+BD'!AA74)</f>
        <v/>
      </c>
      <c r="AB1944" s="325" t="str">
        <f>IF('+BD'!AB74="","",'+BD'!AB74)</f>
        <v/>
      </c>
    </row>
    <row r="1945" ht="15.75" customHeight="1">
      <c r="A1945" s="325">
        <v>1943.0</v>
      </c>
      <c r="B1945" s="325" t="s">
        <v>5720</v>
      </c>
      <c r="C1945" s="325" t="str">
        <f>IF('+BD'!C75="","",'+BD'!C75)</f>
        <v/>
      </c>
      <c r="D1945" s="325" t="str">
        <f>IF('+BD'!D75="","",'+BD'!D75)</f>
        <v/>
      </c>
      <c r="E1945" s="325" t="str">
        <f>IF('+BD'!E75="","",'+BD'!E75)</f>
        <v/>
      </c>
      <c r="F1945" s="325" t="str">
        <f>IF('+BD'!F75="","",'+BD'!F75)</f>
        <v/>
      </c>
      <c r="G1945" s="325" t="str">
        <f>IF('+BD'!G75="","",'+BD'!G75)</f>
        <v/>
      </c>
      <c r="H1945" s="325" t="str">
        <f>IF('+BD'!H75="","",'+BD'!H75)</f>
        <v/>
      </c>
      <c r="I1945" s="325" t="str">
        <f>IF('+BD'!I75="","",'+BD'!I75)</f>
        <v/>
      </c>
      <c r="J1945" s="325" t="str">
        <f>IF('+BD'!J75="","",'+BD'!J75)</f>
        <v/>
      </c>
      <c r="K1945" s="325" t="str">
        <f>IF('+BD'!K75="","",'+BD'!K75)</f>
        <v/>
      </c>
      <c r="L1945" s="325" t="str">
        <f>IF('+BD'!L75="","",'+BD'!L75)</f>
        <v/>
      </c>
      <c r="M1945" s="325" t="str">
        <f>IF('+BD'!M75="","",'+BD'!M75)</f>
        <v/>
      </c>
      <c r="N1945" s="325" t="str">
        <f>IF('+BD'!N75="","",'+BD'!N75)</f>
        <v/>
      </c>
      <c r="O1945" s="325" t="str">
        <f>IF('+BD'!O75="","",'+BD'!O75)</f>
        <v/>
      </c>
      <c r="P1945" s="325" t="str">
        <f>IF('+BD'!P75="","",'+BD'!P75)</f>
        <v/>
      </c>
      <c r="Q1945" s="325" t="str">
        <f>IF('+BD'!Q75="","",'+BD'!Q75)</f>
        <v/>
      </c>
      <c r="R1945" s="325" t="str">
        <f>IF('+BD'!R75="","",'+BD'!R75)</f>
        <v/>
      </c>
      <c r="S1945" s="325" t="str">
        <f>IF('+BD'!S75="","",'+BD'!S75)</f>
        <v/>
      </c>
      <c r="T1945" s="325" t="str">
        <f>IF('+BD'!T75="","",'+BD'!T75)</f>
        <v/>
      </c>
      <c r="U1945" s="325" t="str">
        <f>IF('+BD'!U75="","",'+BD'!U75)</f>
        <v/>
      </c>
      <c r="V1945" s="325" t="str">
        <f>IF('+BD'!V75="","",'+BD'!V75)</f>
        <v/>
      </c>
      <c r="W1945" s="325" t="str">
        <f>IF('+BD'!W75="","",'+BD'!W75)</f>
        <v/>
      </c>
      <c r="X1945" s="325" t="str">
        <f>IF('+BD'!X75="","",'+BD'!X75)</f>
        <v/>
      </c>
      <c r="Y1945" s="325" t="str">
        <f>IF('+BD'!Y75="","",'+BD'!Y75)</f>
        <v/>
      </c>
      <c r="Z1945" s="325" t="str">
        <f>IF('+BD'!Z75="","",'+BD'!Z75)</f>
        <v/>
      </c>
      <c r="AA1945" s="325" t="str">
        <f>IF('+BD'!AA75="","",'+BD'!AA75)</f>
        <v/>
      </c>
      <c r="AB1945" s="325" t="str">
        <f>IF('+BD'!AB75="","",'+BD'!AB75)</f>
        <v/>
      </c>
    </row>
    <row r="1946" ht="15.75" customHeight="1">
      <c r="A1946" s="325">
        <v>1944.0</v>
      </c>
      <c r="B1946" s="325" t="s">
        <v>5721</v>
      </c>
      <c r="C1946" s="325" t="str">
        <f>IF('+BD'!C76="","",'+BD'!C76)</f>
        <v/>
      </c>
      <c r="D1946" s="325" t="str">
        <f>IF('+BD'!D76="","",'+BD'!D76)</f>
        <v/>
      </c>
      <c r="E1946" s="325" t="str">
        <f>IF('+BD'!E76="","",'+BD'!E76)</f>
        <v/>
      </c>
      <c r="F1946" s="325" t="str">
        <f>IF('+BD'!F76="","",'+BD'!F76)</f>
        <v/>
      </c>
      <c r="G1946" s="325" t="str">
        <f>IF('+BD'!G76="","",'+BD'!G76)</f>
        <v/>
      </c>
      <c r="H1946" s="325" t="str">
        <f>IF('+BD'!H76="","",'+BD'!H76)</f>
        <v/>
      </c>
      <c r="I1946" s="325" t="str">
        <f>IF('+BD'!I76="","",'+BD'!I76)</f>
        <v/>
      </c>
      <c r="J1946" s="325" t="str">
        <f>IF('+BD'!J76="","",'+BD'!J76)</f>
        <v/>
      </c>
      <c r="K1946" s="325" t="str">
        <f>IF('+BD'!K76="","",'+BD'!K76)</f>
        <v/>
      </c>
      <c r="L1946" s="325" t="str">
        <f>IF('+BD'!L76="","",'+BD'!L76)</f>
        <v/>
      </c>
      <c r="M1946" s="325" t="str">
        <f>IF('+BD'!M76="","",'+BD'!M76)</f>
        <v/>
      </c>
      <c r="N1946" s="325" t="str">
        <f>IF('+BD'!N76="","",'+BD'!N76)</f>
        <v/>
      </c>
      <c r="O1946" s="325" t="str">
        <f>IF('+BD'!O76="","",'+BD'!O76)</f>
        <v/>
      </c>
      <c r="P1946" s="325" t="str">
        <f>IF('+BD'!P76="","",'+BD'!P76)</f>
        <v/>
      </c>
      <c r="Q1946" s="325" t="str">
        <f>IF('+BD'!Q76="","",'+BD'!Q76)</f>
        <v/>
      </c>
      <c r="R1946" s="325" t="str">
        <f>IF('+BD'!R76="","",'+BD'!R76)</f>
        <v/>
      </c>
      <c r="S1946" s="325" t="str">
        <f>IF('+BD'!S76="","",'+BD'!S76)</f>
        <v/>
      </c>
      <c r="T1946" s="325" t="str">
        <f>IF('+BD'!T76="","",'+BD'!T76)</f>
        <v/>
      </c>
      <c r="U1946" s="325" t="str">
        <f>IF('+BD'!U76="","",'+BD'!U76)</f>
        <v/>
      </c>
      <c r="V1946" s="325" t="str">
        <f>IF('+BD'!V76="","",'+BD'!V76)</f>
        <v/>
      </c>
      <c r="W1946" s="325" t="str">
        <f>IF('+BD'!W76="","",'+BD'!W76)</f>
        <v/>
      </c>
      <c r="X1946" s="325" t="str">
        <f>IF('+BD'!X76="","",'+BD'!X76)</f>
        <v/>
      </c>
      <c r="Y1946" s="325" t="str">
        <f>IF('+BD'!Y76="","",'+BD'!Y76)</f>
        <v/>
      </c>
      <c r="Z1946" s="325" t="str">
        <f>IF('+BD'!Z76="","",'+BD'!Z76)</f>
        <v/>
      </c>
      <c r="AA1946" s="325" t="str">
        <f>IF('+BD'!AA76="","",'+BD'!AA76)</f>
        <v/>
      </c>
      <c r="AB1946" s="325" t="str">
        <f>IF('+BD'!AB76="","",'+BD'!AB76)</f>
        <v/>
      </c>
    </row>
    <row r="1947" ht="15.75" customHeight="1">
      <c r="A1947" s="325">
        <v>1945.0</v>
      </c>
      <c r="B1947" s="325" t="s">
        <v>5722</v>
      </c>
      <c r="C1947" s="325" t="str">
        <f>IF('+BD'!C77="","",'+BD'!C77)</f>
        <v/>
      </c>
      <c r="D1947" s="325" t="str">
        <f>IF('+BD'!D77="","",'+BD'!D77)</f>
        <v/>
      </c>
      <c r="E1947" s="325" t="str">
        <f>IF('+BD'!E77="","",'+BD'!E77)</f>
        <v/>
      </c>
      <c r="F1947" s="325" t="str">
        <f>IF('+BD'!F77="","",'+BD'!F77)</f>
        <v/>
      </c>
      <c r="G1947" s="325" t="str">
        <f>IF('+BD'!G77="","",'+BD'!G77)</f>
        <v/>
      </c>
      <c r="H1947" s="325" t="str">
        <f>IF('+BD'!H77="","",'+BD'!H77)</f>
        <v/>
      </c>
      <c r="I1947" s="325" t="str">
        <f>IF('+BD'!I77="","",'+BD'!I77)</f>
        <v/>
      </c>
      <c r="J1947" s="325" t="str">
        <f>IF('+BD'!J77="","",'+BD'!J77)</f>
        <v/>
      </c>
      <c r="K1947" s="325" t="str">
        <f>IF('+BD'!K77="","",'+BD'!K77)</f>
        <v/>
      </c>
      <c r="L1947" s="325" t="str">
        <f>IF('+BD'!L77="","",'+BD'!L77)</f>
        <v/>
      </c>
      <c r="M1947" s="325" t="str">
        <f>IF('+BD'!M77="","",'+BD'!M77)</f>
        <v/>
      </c>
      <c r="N1947" s="325" t="str">
        <f>IF('+BD'!N77="","",'+BD'!N77)</f>
        <v/>
      </c>
      <c r="O1947" s="325" t="str">
        <f>IF('+BD'!O77="","",'+BD'!O77)</f>
        <v/>
      </c>
      <c r="P1947" s="325" t="str">
        <f>IF('+BD'!P77="","",'+BD'!P77)</f>
        <v/>
      </c>
      <c r="Q1947" s="325" t="str">
        <f>IF('+BD'!Q77="","",'+BD'!Q77)</f>
        <v/>
      </c>
      <c r="R1947" s="325" t="str">
        <f>IF('+BD'!R77="","",'+BD'!R77)</f>
        <v/>
      </c>
      <c r="S1947" s="325" t="str">
        <f>IF('+BD'!S77="","",'+BD'!S77)</f>
        <v/>
      </c>
      <c r="T1947" s="325" t="str">
        <f>IF('+BD'!T77="","",'+BD'!T77)</f>
        <v/>
      </c>
      <c r="U1947" s="325" t="str">
        <f>IF('+BD'!U77="","",'+BD'!U77)</f>
        <v/>
      </c>
      <c r="V1947" s="325" t="str">
        <f>IF('+BD'!V77="","",'+BD'!V77)</f>
        <v/>
      </c>
      <c r="W1947" s="325" t="str">
        <f>IF('+BD'!W77="","",'+BD'!W77)</f>
        <v/>
      </c>
      <c r="X1947" s="325" t="str">
        <f>IF('+BD'!X77="","",'+BD'!X77)</f>
        <v/>
      </c>
      <c r="Y1947" s="325" t="str">
        <f>IF('+BD'!Y77="","",'+BD'!Y77)</f>
        <v/>
      </c>
      <c r="Z1947" s="325" t="str">
        <f>IF('+BD'!Z77="","",'+BD'!Z77)</f>
        <v/>
      </c>
      <c r="AA1947" s="325" t="str">
        <f>IF('+BD'!AA77="","",'+BD'!AA77)</f>
        <v/>
      </c>
      <c r="AB1947" s="325" t="str">
        <f>IF('+BD'!AB77="","",'+BD'!AB77)</f>
        <v/>
      </c>
    </row>
    <row r="1948" ht="15.75" customHeight="1">
      <c r="A1948" s="325">
        <v>1946.0</v>
      </c>
      <c r="B1948" s="325" t="s">
        <v>5723</v>
      </c>
      <c r="C1948" s="325" t="str">
        <f>IF('+BD'!C78="","",'+BD'!C78)</f>
        <v/>
      </c>
      <c r="D1948" s="325" t="str">
        <f>IF('+BD'!D78="","",'+BD'!D78)</f>
        <v/>
      </c>
      <c r="E1948" s="325" t="str">
        <f>IF('+BD'!E78="","",'+BD'!E78)</f>
        <v/>
      </c>
      <c r="F1948" s="325" t="str">
        <f>IF('+BD'!F78="","",'+BD'!F78)</f>
        <v/>
      </c>
      <c r="G1948" s="325" t="str">
        <f>IF('+BD'!G78="","",'+BD'!G78)</f>
        <v/>
      </c>
      <c r="H1948" s="325" t="str">
        <f>IF('+BD'!H78="","",'+BD'!H78)</f>
        <v/>
      </c>
      <c r="I1948" s="325" t="str">
        <f>IF('+BD'!I78="","",'+BD'!I78)</f>
        <v/>
      </c>
      <c r="J1948" s="325" t="str">
        <f>IF('+BD'!J78="","",'+BD'!J78)</f>
        <v/>
      </c>
      <c r="K1948" s="325" t="str">
        <f>IF('+BD'!K78="","",'+BD'!K78)</f>
        <v/>
      </c>
      <c r="L1948" s="325" t="str">
        <f>IF('+BD'!L78="","",'+BD'!L78)</f>
        <v/>
      </c>
      <c r="M1948" s="325" t="str">
        <f>IF('+BD'!M78="","",'+BD'!M78)</f>
        <v/>
      </c>
      <c r="N1948" s="325" t="str">
        <f>IF('+BD'!N78="","",'+BD'!N78)</f>
        <v/>
      </c>
      <c r="O1948" s="325" t="str">
        <f>IF('+BD'!O78="","",'+BD'!O78)</f>
        <v/>
      </c>
      <c r="P1948" s="325" t="str">
        <f>IF('+BD'!P78="","",'+BD'!P78)</f>
        <v/>
      </c>
      <c r="Q1948" s="325" t="str">
        <f>IF('+BD'!Q78="","",'+BD'!Q78)</f>
        <v/>
      </c>
      <c r="R1948" s="325" t="str">
        <f>IF('+BD'!R78="","",'+BD'!R78)</f>
        <v/>
      </c>
      <c r="S1948" s="325" t="str">
        <f>IF('+BD'!S78="","",'+BD'!S78)</f>
        <v/>
      </c>
      <c r="T1948" s="325" t="str">
        <f>IF('+BD'!T78="","",'+BD'!T78)</f>
        <v/>
      </c>
      <c r="U1948" s="325" t="str">
        <f>IF('+BD'!U78="","",'+BD'!U78)</f>
        <v/>
      </c>
      <c r="V1948" s="325" t="str">
        <f>IF('+BD'!V78="","",'+BD'!V78)</f>
        <v/>
      </c>
      <c r="W1948" s="325" t="str">
        <f>IF('+BD'!W78="","",'+BD'!W78)</f>
        <v/>
      </c>
      <c r="X1948" s="325" t="str">
        <f>IF('+BD'!X78="","",'+BD'!X78)</f>
        <v/>
      </c>
      <c r="Y1948" s="325" t="str">
        <f>IF('+BD'!Y78="","",'+BD'!Y78)</f>
        <v/>
      </c>
      <c r="Z1948" s="325" t="str">
        <f>IF('+BD'!Z78="","",'+BD'!Z78)</f>
        <v/>
      </c>
      <c r="AA1948" s="325" t="str">
        <f>IF('+BD'!AA78="","",'+BD'!AA78)</f>
        <v/>
      </c>
      <c r="AB1948" s="325" t="str">
        <f>IF('+BD'!AB78="","",'+BD'!AB78)</f>
        <v/>
      </c>
    </row>
    <row r="1949" ht="15.75" customHeight="1">
      <c r="A1949" s="325">
        <v>1947.0</v>
      </c>
      <c r="B1949" s="325" t="s">
        <v>5724</v>
      </c>
      <c r="C1949" s="325" t="str">
        <f>IF('+BD'!C79="","",'+BD'!C79)</f>
        <v/>
      </c>
      <c r="D1949" s="325" t="str">
        <f>IF('+BD'!D79="","",'+BD'!D79)</f>
        <v/>
      </c>
      <c r="E1949" s="325" t="str">
        <f>IF('+BD'!E79="","",'+BD'!E79)</f>
        <v/>
      </c>
      <c r="F1949" s="325" t="str">
        <f>IF('+BD'!F79="","",'+BD'!F79)</f>
        <v/>
      </c>
      <c r="G1949" s="325" t="str">
        <f>IF('+BD'!G79="","",'+BD'!G79)</f>
        <v/>
      </c>
      <c r="H1949" s="325" t="str">
        <f>IF('+BD'!H79="","",'+BD'!H79)</f>
        <v/>
      </c>
      <c r="I1949" s="325" t="str">
        <f>IF('+BD'!I79="","",'+BD'!I79)</f>
        <v/>
      </c>
      <c r="J1949" s="325" t="str">
        <f>IF('+BD'!J79="","",'+BD'!J79)</f>
        <v/>
      </c>
      <c r="K1949" s="325" t="str">
        <f>IF('+BD'!K79="","",'+BD'!K79)</f>
        <v/>
      </c>
      <c r="L1949" s="325" t="str">
        <f>IF('+BD'!L79="","",'+BD'!L79)</f>
        <v/>
      </c>
      <c r="M1949" s="325" t="str">
        <f>IF('+BD'!M79="","",'+BD'!M79)</f>
        <v/>
      </c>
      <c r="N1949" s="325" t="str">
        <f>IF('+BD'!N79="","",'+BD'!N79)</f>
        <v/>
      </c>
      <c r="O1949" s="325" t="str">
        <f>IF('+BD'!O79="","",'+BD'!O79)</f>
        <v/>
      </c>
      <c r="P1949" s="325" t="str">
        <f>IF('+BD'!P79="","",'+BD'!P79)</f>
        <v/>
      </c>
      <c r="Q1949" s="325" t="str">
        <f>IF('+BD'!Q79="","",'+BD'!Q79)</f>
        <v/>
      </c>
      <c r="R1949" s="325" t="str">
        <f>IF('+BD'!R79="","",'+BD'!R79)</f>
        <v/>
      </c>
      <c r="S1949" s="325" t="str">
        <f>IF('+BD'!S79="","",'+BD'!S79)</f>
        <v/>
      </c>
      <c r="T1949" s="325" t="str">
        <f>IF('+BD'!T79="","",'+BD'!T79)</f>
        <v/>
      </c>
      <c r="U1949" s="325" t="str">
        <f>IF('+BD'!U79="","",'+BD'!U79)</f>
        <v/>
      </c>
      <c r="V1949" s="325" t="str">
        <f>IF('+BD'!V79="","",'+BD'!V79)</f>
        <v/>
      </c>
      <c r="W1949" s="325" t="str">
        <f>IF('+BD'!W79="","",'+BD'!W79)</f>
        <v/>
      </c>
      <c r="X1949" s="325" t="str">
        <f>IF('+BD'!X79="","",'+BD'!X79)</f>
        <v/>
      </c>
      <c r="Y1949" s="325" t="str">
        <f>IF('+BD'!Y79="","",'+BD'!Y79)</f>
        <v/>
      </c>
      <c r="Z1949" s="325" t="str">
        <f>IF('+BD'!Z79="","",'+BD'!Z79)</f>
        <v/>
      </c>
      <c r="AA1949" s="325" t="str">
        <f>IF('+BD'!AA79="","",'+BD'!AA79)</f>
        <v/>
      </c>
      <c r="AB1949" s="325" t="str">
        <f>IF('+BD'!AB79="","",'+BD'!AB79)</f>
        <v/>
      </c>
    </row>
    <row r="1950" ht="15.75" customHeight="1">
      <c r="A1950" s="325">
        <v>1948.0</v>
      </c>
      <c r="B1950" s="325" t="s">
        <v>5725</v>
      </c>
      <c r="C1950" s="325" t="str">
        <f>IF('+BD'!C80="","",'+BD'!C80)</f>
        <v/>
      </c>
      <c r="D1950" s="325" t="str">
        <f>IF('+BD'!D80="","",'+BD'!D80)</f>
        <v/>
      </c>
      <c r="E1950" s="325" t="str">
        <f>IF('+BD'!E80="","",'+BD'!E80)</f>
        <v/>
      </c>
      <c r="F1950" s="325" t="str">
        <f>IF('+BD'!F80="","",'+BD'!F80)</f>
        <v/>
      </c>
      <c r="G1950" s="325" t="str">
        <f>IF('+BD'!G80="","",'+BD'!G80)</f>
        <v/>
      </c>
      <c r="H1950" s="325" t="str">
        <f>IF('+BD'!H80="","",'+BD'!H80)</f>
        <v/>
      </c>
      <c r="I1950" s="325" t="str">
        <f>IF('+BD'!I80="","",'+BD'!I80)</f>
        <v/>
      </c>
      <c r="J1950" s="325" t="str">
        <f>IF('+BD'!J80="","",'+BD'!J80)</f>
        <v/>
      </c>
      <c r="K1950" s="325" t="str">
        <f>IF('+BD'!K80="","",'+BD'!K80)</f>
        <v/>
      </c>
      <c r="L1950" s="325" t="str">
        <f>IF('+BD'!L80="","",'+BD'!L80)</f>
        <v/>
      </c>
      <c r="M1950" s="325" t="str">
        <f>IF('+BD'!M80="","",'+BD'!M80)</f>
        <v/>
      </c>
      <c r="N1950" s="325" t="str">
        <f>IF('+BD'!N80="","",'+BD'!N80)</f>
        <v/>
      </c>
      <c r="O1950" s="325" t="str">
        <f>IF('+BD'!O80="","",'+BD'!O80)</f>
        <v/>
      </c>
      <c r="P1950" s="325" t="str">
        <f>IF('+BD'!P80="","",'+BD'!P80)</f>
        <v/>
      </c>
      <c r="Q1950" s="325" t="str">
        <f>IF('+BD'!Q80="","",'+BD'!Q80)</f>
        <v/>
      </c>
      <c r="R1950" s="325" t="str">
        <f>IF('+BD'!R80="","",'+BD'!R80)</f>
        <v/>
      </c>
      <c r="S1950" s="325" t="str">
        <f>IF('+BD'!S80="","",'+BD'!S80)</f>
        <v/>
      </c>
      <c r="T1950" s="325" t="str">
        <f>IF('+BD'!T80="","",'+BD'!T80)</f>
        <v/>
      </c>
      <c r="U1950" s="325" t="str">
        <f>IF('+BD'!U80="","",'+BD'!U80)</f>
        <v/>
      </c>
      <c r="V1950" s="325" t="str">
        <f>IF('+BD'!V80="","",'+BD'!V80)</f>
        <v/>
      </c>
      <c r="W1950" s="325" t="str">
        <f>IF('+BD'!W80="","",'+BD'!W80)</f>
        <v/>
      </c>
      <c r="X1950" s="325" t="str">
        <f>IF('+BD'!X80="","",'+BD'!X80)</f>
        <v/>
      </c>
      <c r="Y1950" s="325" t="str">
        <f>IF('+BD'!Y80="","",'+BD'!Y80)</f>
        <v/>
      </c>
      <c r="Z1950" s="325" t="str">
        <f>IF('+BD'!Z80="","",'+BD'!Z80)</f>
        <v/>
      </c>
      <c r="AA1950" s="325" t="str">
        <f>IF('+BD'!AA80="","",'+BD'!AA80)</f>
        <v/>
      </c>
      <c r="AB1950" s="325" t="str">
        <f>IF('+BD'!AB80="","",'+BD'!AB80)</f>
        <v/>
      </c>
    </row>
    <row r="1951" ht="15.75" customHeight="1">
      <c r="A1951" s="325">
        <v>1949.0</v>
      </c>
      <c r="B1951" s="325" t="s">
        <v>5726</v>
      </c>
      <c r="C1951" s="325" t="str">
        <f>IF('+BD'!C81="","",'+BD'!C81)</f>
        <v/>
      </c>
      <c r="D1951" s="325" t="str">
        <f>IF('+BD'!D81="","",'+BD'!D81)</f>
        <v/>
      </c>
      <c r="E1951" s="325" t="str">
        <f>IF('+BD'!E81="","",'+BD'!E81)</f>
        <v/>
      </c>
      <c r="F1951" s="325" t="str">
        <f>IF('+BD'!F81="","",'+BD'!F81)</f>
        <v/>
      </c>
      <c r="G1951" s="325" t="str">
        <f>IF('+BD'!G81="","",'+BD'!G81)</f>
        <v/>
      </c>
      <c r="H1951" s="325" t="str">
        <f>IF('+BD'!H81="","",'+BD'!H81)</f>
        <v/>
      </c>
      <c r="I1951" s="325" t="str">
        <f>IF('+BD'!I81="","",'+BD'!I81)</f>
        <v/>
      </c>
      <c r="J1951" s="325" t="str">
        <f>IF('+BD'!J81="","",'+BD'!J81)</f>
        <v/>
      </c>
      <c r="K1951" s="325" t="str">
        <f>IF('+BD'!K81="","",'+BD'!K81)</f>
        <v/>
      </c>
      <c r="L1951" s="325" t="str">
        <f>IF('+BD'!L81="","",'+BD'!L81)</f>
        <v/>
      </c>
      <c r="M1951" s="325" t="str">
        <f>IF('+BD'!M81="","",'+BD'!M81)</f>
        <v/>
      </c>
      <c r="N1951" s="325" t="str">
        <f>IF('+BD'!N81="","",'+BD'!N81)</f>
        <v/>
      </c>
      <c r="O1951" s="325" t="str">
        <f>IF('+BD'!O81="","",'+BD'!O81)</f>
        <v/>
      </c>
      <c r="P1951" s="325" t="str">
        <f>IF('+BD'!P81="","",'+BD'!P81)</f>
        <v/>
      </c>
      <c r="Q1951" s="325" t="str">
        <f>IF('+BD'!Q81="","",'+BD'!Q81)</f>
        <v/>
      </c>
      <c r="R1951" s="325" t="str">
        <f>IF('+BD'!R81="","",'+BD'!R81)</f>
        <v/>
      </c>
      <c r="S1951" s="325" t="str">
        <f>IF('+BD'!S81="","",'+BD'!S81)</f>
        <v/>
      </c>
      <c r="T1951" s="325" t="str">
        <f>IF('+BD'!T81="","",'+BD'!T81)</f>
        <v/>
      </c>
      <c r="U1951" s="325" t="str">
        <f>IF('+BD'!U81="","",'+BD'!U81)</f>
        <v/>
      </c>
      <c r="V1951" s="325" t="str">
        <f>IF('+BD'!V81="","",'+BD'!V81)</f>
        <v/>
      </c>
      <c r="W1951" s="325" t="str">
        <f>IF('+BD'!W81="","",'+BD'!W81)</f>
        <v/>
      </c>
      <c r="X1951" s="325" t="str">
        <f>IF('+BD'!X81="","",'+BD'!X81)</f>
        <v/>
      </c>
      <c r="Y1951" s="325" t="str">
        <f>IF('+BD'!Y81="","",'+BD'!Y81)</f>
        <v/>
      </c>
      <c r="Z1951" s="325" t="str">
        <f>IF('+BD'!Z81="","",'+BD'!Z81)</f>
        <v/>
      </c>
      <c r="AA1951" s="325" t="str">
        <f>IF('+BD'!AA81="","",'+BD'!AA81)</f>
        <v/>
      </c>
      <c r="AB1951" s="325" t="str">
        <f>IF('+BD'!AB81="","",'+BD'!AB81)</f>
        <v/>
      </c>
    </row>
    <row r="1952" ht="15.75" customHeight="1">
      <c r="A1952" s="325">
        <v>1950.0</v>
      </c>
      <c r="B1952" s="325" t="s">
        <v>5727</v>
      </c>
      <c r="C1952" s="325" t="str">
        <f>IF('+BD'!C82="","",'+BD'!C82)</f>
        <v/>
      </c>
      <c r="D1952" s="325" t="str">
        <f>IF('+BD'!D82="","",'+BD'!D82)</f>
        <v/>
      </c>
      <c r="E1952" s="325" t="str">
        <f>IF('+BD'!E82="","",'+BD'!E82)</f>
        <v/>
      </c>
      <c r="F1952" s="325" t="str">
        <f>IF('+BD'!F82="","",'+BD'!F82)</f>
        <v/>
      </c>
      <c r="G1952" s="325" t="str">
        <f>IF('+BD'!G82="","",'+BD'!G82)</f>
        <v/>
      </c>
      <c r="H1952" s="325" t="str">
        <f>IF('+BD'!H82="","",'+BD'!H82)</f>
        <v/>
      </c>
      <c r="I1952" s="325" t="str">
        <f>IF('+BD'!I82="","",'+BD'!I82)</f>
        <v/>
      </c>
      <c r="J1952" s="325" t="str">
        <f>IF('+BD'!J82="","",'+BD'!J82)</f>
        <v/>
      </c>
      <c r="K1952" s="325" t="str">
        <f>IF('+BD'!K82="","",'+BD'!K82)</f>
        <v/>
      </c>
      <c r="L1952" s="325" t="str">
        <f>IF('+BD'!L82="","",'+BD'!L82)</f>
        <v/>
      </c>
      <c r="M1952" s="325" t="str">
        <f>IF('+BD'!M82="","",'+BD'!M82)</f>
        <v/>
      </c>
      <c r="N1952" s="325" t="str">
        <f>IF('+BD'!N82="","",'+BD'!N82)</f>
        <v/>
      </c>
      <c r="O1952" s="325" t="str">
        <f>IF('+BD'!O82="","",'+BD'!O82)</f>
        <v/>
      </c>
      <c r="P1952" s="325" t="str">
        <f>IF('+BD'!P82="","",'+BD'!P82)</f>
        <v/>
      </c>
      <c r="Q1952" s="325" t="str">
        <f>IF('+BD'!Q82="","",'+BD'!Q82)</f>
        <v/>
      </c>
      <c r="R1952" s="325" t="str">
        <f>IF('+BD'!R82="","",'+BD'!R82)</f>
        <v/>
      </c>
      <c r="S1952" s="325" t="str">
        <f>IF('+BD'!S82="","",'+BD'!S82)</f>
        <v/>
      </c>
      <c r="T1952" s="325" t="str">
        <f>IF('+BD'!T82="","",'+BD'!T82)</f>
        <v/>
      </c>
      <c r="U1952" s="325" t="str">
        <f>IF('+BD'!U82="","",'+BD'!U82)</f>
        <v/>
      </c>
      <c r="V1952" s="325" t="str">
        <f>IF('+BD'!V82="","",'+BD'!V82)</f>
        <v/>
      </c>
      <c r="W1952" s="325" t="str">
        <f>IF('+BD'!W82="","",'+BD'!W82)</f>
        <v/>
      </c>
      <c r="X1952" s="325" t="str">
        <f>IF('+BD'!X82="","",'+BD'!X82)</f>
        <v/>
      </c>
      <c r="Y1952" s="325" t="str">
        <f>IF('+BD'!Y82="","",'+BD'!Y82)</f>
        <v/>
      </c>
      <c r="Z1952" s="325" t="str">
        <f>IF('+BD'!Z82="","",'+BD'!Z82)</f>
        <v/>
      </c>
      <c r="AA1952" s="325" t="str">
        <f>IF('+BD'!AA82="","",'+BD'!AA82)</f>
        <v/>
      </c>
      <c r="AB1952" s="325" t="str">
        <f>IF('+BD'!AB82="","",'+BD'!AB82)</f>
        <v/>
      </c>
    </row>
    <row r="1953" ht="15.75" customHeight="1">
      <c r="A1953" s="325">
        <v>1951.0</v>
      </c>
      <c r="B1953" s="325" t="s">
        <v>5728</v>
      </c>
      <c r="C1953" s="325" t="str">
        <f>IF('+BD'!C83="","",'+BD'!C83)</f>
        <v/>
      </c>
      <c r="D1953" s="325" t="str">
        <f>IF('+BD'!D83="","",'+BD'!D83)</f>
        <v/>
      </c>
      <c r="E1953" s="325" t="str">
        <f>IF('+BD'!E83="","",'+BD'!E83)</f>
        <v/>
      </c>
      <c r="F1953" s="325" t="str">
        <f>IF('+BD'!F83="","",'+BD'!F83)</f>
        <v/>
      </c>
      <c r="G1953" s="325" t="str">
        <f>IF('+BD'!G83="","",'+BD'!G83)</f>
        <v/>
      </c>
      <c r="H1953" s="325" t="str">
        <f>IF('+BD'!H83="","",'+BD'!H83)</f>
        <v/>
      </c>
      <c r="I1953" s="325" t="str">
        <f>IF('+BD'!I83="","",'+BD'!I83)</f>
        <v/>
      </c>
      <c r="J1953" s="325" t="str">
        <f>IF('+BD'!J83="","",'+BD'!J83)</f>
        <v/>
      </c>
      <c r="K1953" s="325" t="str">
        <f>IF('+BD'!K83="","",'+BD'!K83)</f>
        <v/>
      </c>
      <c r="L1953" s="325" t="str">
        <f>IF('+BD'!L83="","",'+BD'!L83)</f>
        <v/>
      </c>
      <c r="M1953" s="325" t="str">
        <f>IF('+BD'!M83="","",'+BD'!M83)</f>
        <v/>
      </c>
      <c r="N1953" s="325" t="str">
        <f>IF('+BD'!N83="","",'+BD'!N83)</f>
        <v/>
      </c>
      <c r="O1953" s="325" t="str">
        <f>IF('+BD'!O83="","",'+BD'!O83)</f>
        <v/>
      </c>
      <c r="P1953" s="325" t="str">
        <f>IF('+BD'!P83="","",'+BD'!P83)</f>
        <v/>
      </c>
      <c r="Q1953" s="325" t="str">
        <f>IF('+BD'!Q83="","",'+BD'!Q83)</f>
        <v/>
      </c>
      <c r="R1953" s="325" t="str">
        <f>IF('+BD'!R83="","",'+BD'!R83)</f>
        <v/>
      </c>
      <c r="S1953" s="325" t="str">
        <f>IF('+BD'!S83="","",'+BD'!S83)</f>
        <v/>
      </c>
      <c r="T1953" s="325" t="str">
        <f>IF('+BD'!T83="","",'+BD'!T83)</f>
        <v/>
      </c>
      <c r="U1953" s="325" t="str">
        <f>IF('+BD'!U83="","",'+BD'!U83)</f>
        <v/>
      </c>
      <c r="V1953" s="325" t="str">
        <f>IF('+BD'!V83="","",'+BD'!V83)</f>
        <v/>
      </c>
      <c r="W1953" s="325" t="str">
        <f>IF('+BD'!W83="","",'+BD'!W83)</f>
        <v/>
      </c>
      <c r="X1953" s="325" t="str">
        <f>IF('+BD'!X83="","",'+BD'!X83)</f>
        <v/>
      </c>
      <c r="Y1953" s="325" t="str">
        <f>IF('+BD'!Y83="","",'+BD'!Y83)</f>
        <v/>
      </c>
      <c r="Z1953" s="325" t="str">
        <f>IF('+BD'!Z83="","",'+BD'!Z83)</f>
        <v/>
      </c>
      <c r="AA1953" s="325" t="str">
        <f>IF('+BD'!AA83="","",'+BD'!AA83)</f>
        <v/>
      </c>
      <c r="AB1953" s="325" t="str">
        <f>IF('+BD'!AB83="","",'+BD'!AB83)</f>
        <v/>
      </c>
    </row>
    <row r="1954" ht="15.75" customHeight="1">
      <c r="A1954" s="325">
        <v>1952.0</v>
      </c>
      <c r="B1954" s="325" t="s">
        <v>5729</v>
      </c>
      <c r="C1954" s="325" t="str">
        <f>IF('+BD'!C84="","",'+BD'!C84)</f>
        <v/>
      </c>
      <c r="D1954" s="325" t="str">
        <f>IF('+BD'!D84="","",'+BD'!D84)</f>
        <v/>
      </c>
      <c r="E1954" s="325" t="str">
        <f>IF('+BD'!E84="","",'+BD'!E84)</f>
        <v/>
      </c>
      <c r="F1954" s="325" t="str">
        <f>IF('+BD'!F84="","",'+BD'!F84)</f>
        <v/>
      </c>
      <c r="G1954" s="325" t="str">
        <f>IF('+BD'!G84="","",'+BD'!G84)</f>
        <v/>
      </c>
      <c r="H1954" s="325" t="str">
        <f>IF('+BD'!H84="","",'+BD'!H84)</f>
        <v/>
      </c>
      <c r="I1954" s="325" t="str">
        <f>IF('+BD'!I84="","",'+BD'!I84)</f>
        <v/>
      </c>
      <c r="J1954" s="325" t="str">
        <f>IF('+BD'!J84="","",'+BD'!J84)</f>
        <v/>
      </c>
      <c r="K1954" s="325" t="str">
        <f>IF('+BD'!K84="","",'+BD'!K84)</f>
        <v/>
      </c>
      <c r="L1954" s="325" t="str">
        <f>IF('+BD'!L84="","",'+BD'!L84)</f>
        <v/>
      </c>
      <c r="M1954" s="325" t="str">
        <f>IF('+BD'!M84="","",'+BD'!M84)</f>
        <v/>
      </c>
      <c r="N1954" s="325" t="str">
        <f>IF('+BD'!N84="","",'+BD'!N84)</f>
        <v/>
      </c>
      <c r="O1954" s="325" t="str">
        <f>IF('+BD'!O84="","",'+BD'!O84)</f>
        <v/>
      </c>
      <c r="P1954" s="325" t="str">
        <f>IF('+BD'!P84="","",'+BD'!P84)</f>
        <v/>
      </c>
      <c r="Q1954" s="325" t="str">
        <f>IF('+BD'!Q84="","",'+BD'!Q84)</f>
        <v/>
      </c>
      <c r="R1954" s="325" t="str">
        <f>IF('+BD'!R84="","",'+BD'!R84)</f>
        <v/>
      </c>
      <c r="S1954" s="325" t="str">
        <f>IF('+BD'!S84="","",'+BD'!S84)</f>
        <v/>
      </c>
      <c r="T1954" s="325" t="str">
        <f>IF('+BD'!T84="","",'+BD'!T84)</f>
        <v/>
      </c>
      <c r="U1954" s="325" t="str">
        <f>IF('+BD'!U84="","",'+BD'!U84)</f>
        <v/>
      </c>
      <c r="V1954" s="325" t="str">
        <f>IF('+BD'!V84="","",'+BD'!V84)</f>
        <v/>
      </c>
      <c r="W1954" s="325" t="str">
        <f>IF('+BD'!W84="","",'+BD'!W84)</f>
        <v/>
      </c>
      <c r="X1954" s="325" t="str">
        <f>IF('+BD'!X84="","",'+BD'!X84)</f>
        <v/>
      </c>
      <c r="Y1954" s="325" t="str">
        <f>IF('+BD'!Y84="","",'+BD'!Y84)</f>
        <v/>
      </c>
      <c r="Z1954" s="325" t="str">
        <f>IF('+BD'!Z84="","",'+BD'!Z84)</f>
        <v/>
      </c>
      <c r="AA1954" s="325" t="str">
        <f>IF('+BD'!AA84="","",'+BD'!AA84)</f>
        <v/>
      </c>
      <c r="AB1954" s="325" t="str">
        <f>IF('+BD'!AB84="","",'+BD'!AB84)</f>
        <v/>
      </c>
    </row>
    <row r="1955" ht="15.75" customHeight="1">
      <c r="A1955" s="325">
        <v>1953.0</v>
      </c>
      <c r="B1955" s="325" t="s">
        <v>5730</v>
      </c>
      <c r="C1955" s="325" t="str">
        <f>IF('+BD'!C85="","",'+BD'!C85)</f>
        <v/>
      </c>
      <c r="D1955" s="325" t="str">
        <f>IF('+BD'!D85="","",'+BD'!D85)</f>
        <v/>
      </c>
      <c r="E1955" s="325" t="str">
        <f>IF('+BD'!E85="","",'+BD'!E85)</f>
        <v/>
      </c>
      <c r="F1955" s="325" t="str">
        <f>IF('+BD'!F85="","",'+BD'!F85)</f>
        <v/>
      </c>
      <c r="G1955" s="325" t="str">
        <f>IF('+BD'!G85="","",'+BD'!G85)</f>
        <v/>
      </c>
      <c r="H1955" s="325" t="str">
        <f>IF('+BD'!H85="","",'+BD'!H85)</f>
        <v/>
      </c>
      <c r="I1955" s="325" t="str">
        <f>IF('+BD'!I85="","",'+BD'!I85)</f>
        <v/>
      </c>
      <c r="J1955" s="325" t="str">
        <f>IF('+BD'!J85="","",'+BD'!J85)</f>
        <v/>
      </c>
      <c r="K1955" s="325" t="str">
        <f>IF('+BD'!K85="","",'+BD'!K85)</f>
        <v/>
      </c>
      <c r="L1955" s="325" t="str">
        <f>IF('+BD'!L85="","",'+BD'!L85)</f>
        <v/>
      </c>
      <c r="M1955" s="325" t="str">
        <f>IF('+BD'!M85="","",'+BD'!M85)</f>
        <v/>
      </c>
      <c r="N1955" s="325" t="str">
        <f>IF('+BD'!N85="","",'+BD'!N85)</f>
        <v/>
      </c>
      <c r="O1955" s="325" t="str">
        <f>IF('+BD'!O85="","",'+BD'!O85)</f>
        <v/>
      </c>
      <c r="P1955" s="325" t="str">
        <f>IF('+BD'!P85="","",'+BD'!P85)</f>
        <v/>
      </c>
      <c r="Q1955" s="325" t="str">
        <f>IF('+BD'!Q85="","",'+BD'!Q85)</f>
        <v/>
      </c>
      <c r="R1955" s="325" t="str">
        <f>IF('+BD'!R85="","",'+BD'!R85)</f>
        <v/>
      </c>
      <c r="S1955" s="325" t="str">
        <f>IF('+BD'!S85="","",'+BD'!S85)</f>
        <v/>
      </c>
      <c r="T1955" s="325" t="str">
        <f>IF('+BD'!T85="","",'+BD'!T85)</f>
        <v/>
      </c>
      <c r="U1955" s="325" t="str">
        <f>IF('+BD'!U85="","",'+BD'!U85)</f>
        <v/>
      </c>
      <c r="V1955" s="325" t="str">
        <f>IF('+BD'!V85="","",'+BD'!V85)</f>
        <v/>
      </c>
      <c r="W1955" s="325" t="str">
        <f>IF('+BD'!W85="","",'+BD'!W85)</f>
        <v/>
      </c>
      <c r="X1955" s="325" t="str">
        <f>IF('+BD'!X85="","",'+BD'!X85)</f>
        <v/>
      </c>
      <c r="Y1955" s="325" t="str">
        <f>IF('+BD'!Y85="","",'+BD'!Y85)</f>
        <v/>
      </c>
      <c r="Z1955" s="325" t="str">
        <f>IF('+BD'!Z85="","",'+BD'!Z85)</f>
        <v/>
      </c>
      <c r="AA1955" s="325" t="str">
        <f>IF('+BD'!AA85="","",'+BD'!AA85)</f>
        <v/>
      </c>
      <c r="AB1955" s="325" t="str">
        <f>IF('+BD'!AB85="","",'+BD'!AB85)</f>
        <v/>
      </c>
    </row>
    <row r="1956" ht="15.75" customHeight="1">
      <c r="A1956" s="325">
        <v>1954.0</v>
      </c>
      <c r="B1956" s="325" t="s">
        <v>5731</v>
      </c>
      <c r="C1956" s="325" t="str">
        <f>IF('+BD'!C86="","",'+BD'!C86)</f>
        <v/>
      </c>
      <c r="D1956" s="325" t="str">
        <f>IF('+BD'!D86="","",'+BD'!D86)</f>
        <v/>
      </c>
      <c r="E1956" s="325" t="str">
        <f>IF('+BD'!E86="","",'+BD'!E86)</f>
        <v/>
      </c>
      <c r="F1956" s="325" t="str">
        <f>IF('+BD'!F86="","",'+BD'!F86)</f>
        <v/>
      </c>
      <c r="G1956" s="325" t="str">
        <f>IF('+BD'!G86="","",'+BD'!G86)</f>
        <v/>
      </c>
      <c r="H1956" s="325" t="str">
        <f>IF('+BD'!H86="","",'+BD'!H86)</f>
        <v/>
      </c>
      <c r="I1956" s="325" t="str">
        <f>IF('+BD'!I86="","",'+BD'!I86)</f>
        <v/>
      </c>
      <c r="J1956" s="325" t="str">
        <f>IF('+BD'!J86="","",'+BD'!J86)</f>
        <v/>
      </c>
      <c r="K1956" s="325" t="str">
        <f>IF('+BD'!K86="","",'+BD'!K86)</f>
        <v/>
      </c>
      <c r="L1956" s="325" t="str">
        <f>IF('+BD'!L86="","",'+BD'!L86)</f>
        <v/>
      </c>
      <c r="M1956" s="325" t="str">
        <f>IF('+BD'!M86="","",'+BD'!M86)</f>
        <v/>
      </c>
      <c r="N1956" s="325" t="str">
        <f>IF('+BD'!N86="","",'+BD'!N86)</f>
        <v/>
      </c>
      <c r="O1956" s="325" t="str">
        <f>IF('+BD'!O86="","",'+BD'!O86)</f>
        <v/>
      </c>
      <c r="P1956" s="325" t="str">
        <f>IF('+BD'!P86="","",'+BD'!P86)</f>
        <v/>
      </c>
      <c r="Q1956" s="325" t="str">
        <f>IF('+BD'!Q86="","",'+BD'!Q86)</f>
        <v/>
      </c>
      <c r="R1956" s="325" t="str">
        <f>IF('+BD'!R86="","",'+BD'!R86)</f>
        <v/>
      </c>
      <c r="S1956" s="325" t="str">
        <f>IF('+BD'!S86="","",'+BD'!S86)</f>
        <v/>
      </c>
      <c r="T1956" s="325" t="str">
        <f>IF('+BD'!T86="","",'+BD'!T86)</f>
        <v/>
      </c>
      <c r="U1956" s="325" t="str">
        <f>IF('+BD'!U86="","",'+BD'!U86)</f>
        <v/>
      </c>
      <c r="V1956" s="325" t="str">
        <f>IF('+BD'!V86="","",'+BD'!V86)</f>
        <v/>
      </c>
      <c r="W1956" s="325" t="str">
        <f>IF('+BD'!W86="","",'+BD'!W86)</f>
        <v/>
      </c>
      <c r="X1956" s="325" t="str">
        <f>IF('+BD'!X86="","",'+BD'!X86)</f>
        <v/>
      </c>
      <c r="Y1956" s="325" t="str">
        <f>IF('+BD'!Y86="","",'+BD'!Y86)</f>
        <v/>
      </c>
      <c r="Z1956" s="325" t="str">
        <f>IF('+BD'!Z86="","",'+BD'!Z86)</f>
        <v/>
      </c>
      <c r="AA1956" s="325" t="str">
        <f>IF('+BD'!AA86="","",'+BD'!AA86)</f>
        <v/>
      </c>
      <c r="AB1956" s="325" t="str">
        <f>IF('+BD'!AB86="","",'+BD'!AB86)</f>
        <v/>
      </c>
    </row>
    <row r="1957" ht="15.75" customHeight="1">
      <c r="A1957" s="325">
        <v>1955.0</v>
      </c>
      <c r="B1957" s="325" t="s">
        <v>5732</v>
      </c>
      <c r="C1957" s="325" t="str">
        <f>IF('+BD'!C87="","",'+BD'!C87)</f>
        <v/>
      </c>
      <c r="D1957" s="325" t="str">
        <f>IF('+BD'!D87="","",'+BD'!D87)</f>
        <v/>
      </c>
      <c r="E1957" s="325" t="str">
        <f>IF('+BD'!E87="","",'+BD'!E87)</f>
        <v/>
      </c>
      <c r="F1957" s="325" t="str">
        <f>IF('+BD'!F87="","",'+BD'!F87)</f>
        <v/>
      </c>
      <c r="G1957" s="325" t="str">
        <f>IF('+BD'!G87="","",'+BD'!G87)</f>
        <v/>
      </c>
      <c r="H1957" s="325" t="str">
        <f>IF('+BD'!H87="","",'+BD'!H87)</f>
        <v/>
      </c>
      <c r="I1957" s="325" t="str">
        <f>IF('+BD'!I87="","",'+BD'!I87)</f>
        <v/>
      </c>
      <c r="J1957" s="325" t="str">
        <f>IF('+BD'!J87="","",'+BD'!J87)</f>
        <v/>
      </c>
      <c r="K1957" s="325" t="str">
        <f>IF('+BD'!K87="","",'+BD'!K87)</f>
        <v/>
      </c>
      <c r="L1957" s="325" t="str">
        <f>IF('+BD'!L87="","",'+BD'!L87)</f>
        <v/>
      </c>
      <c r="M1957" s="325" t="str">
        <f>IF('+BD'!M87="","",'+BD'!M87)</f>
        <v/>
      </c>
      <c r="N1957" s="325" t="str">
        <f>IF('+BD'!N87="","",'+BD'!N87)</f>
        <v/>
      </c>
      <c r="O1957" s="325" t="str">
        <f>IF('+BD'!O87="","",'+BD'!O87)</f>
        <v/>
      </c>
      <c r="P1957" s="325" t="str">
        <f>IF('+BD'!P87="","",'+BD'!P87)</f>
        <v/>
      </c>
      <c r="Q1957" s="325" t="str">
        <f>IF('+BD'!Q87="","",'+BD'!Q87)</f>
        <v/>
      </c>
      <c r="R1957" s="325" t="str">
        <f>IF('+BD'!R87="","",'+BD'!R87)</f>
        <v/>
      </c>
      <c r="S1957" s="325" t="str">
        <f>IF('+BD'!S87="","",'+BD'!S87)</f>
        <v/>
      </c>
      <c r="T1957" s="325" t="str">
        <f>IF('+BD'!T87="","",'+BD'!T87)</f>
        <v/>
      </c>
      <c r="U1957" s="325" t="str">
        <f>IF('+BD'!U87="","",'+BD'!U87)</f>
        <v/>
      </c>
      <c r="V1957" s="325" t="str">
        <f>IF('+BD'!V87="","",'+BD'!V87)</f>
        <v/>
      </c>
      <c r="W1957" s="325" t="str">
        <f>IF('+BD'!W87="","",'+BD'!W87)</f>
        <v/>
      </c>
      <c r="X1957" s="325" t="str">
        <f>IF('+BD'!X87="","",'+BD'!X87)</f>
        <v/>
      </c>
      <c r="Y1957" s="325" t="str">
        <f>IF('+BD'!Y87="","",'+BD'!Y87)</f>
        <v/>
      </c>
      <c r="Z1957" s="325" t="str">
        <f>IF('+BD'!Z87="","",'+BD'!Z87)</f>
        <v/>
      </c>
      <c r="AA1957" s="325" t="str">
        <f>IF('+BD'!AA87="","",'+BD'!AA87)</f>
        <v/>
      </c>
      <c r="AB1957" s="325" t="str">
        <f>IF('+BD'!AB87="","",'+BD'!AB87)</f>
        <v/>
      </c>
    </row>
    <row r="1958" ht="15.75" customHeight="1">
      <c r="A1958" s="325">
        <v>1956.0</v>
      </c>
      <c r="B1958" s="325" t="s">
        <v>5733</v>
      </c>
      <c r="C1958" s="325" t="str">
        <f>IF('+BD'!C88="","",'+BD'!C88)</f>
        <v/>
      </c>
      <c r="D1958" s="325" t="str">
        <f>IF('+BD'!D88="","",'+BD'!D88)</f>
        <v/>
      </c>
      <c r="E1958" s="325" t="str">
        <f>IF('+BD'!E88="","",'+BD'!E88)</f>
        <v/>
      </c>
      <c r="F1958" s="325" t="str">
        <f>IF('+BD'!F88="","",'+BD'!F88)</f>
        <v/>
      </c>
      <c r="G1958" s="325" t="str">
        <f>IF('+BD'!G88="","",'+BD'!G88)</f>
        <v/>
      </c>
      <c r="H1958" s="325" t="str">
        <f>IF('+BD'!H88="","",'+BD'!H88)</f>
        <v/>
      </c>
      <c r="I1958" s="325" t="str">
        <f>IF('+BD'!I88="","",'+BD'!I88)</f>
        <v/>
      </c>
      <c r="J1958" s="325" t="str">
        <f>IF('+BD'!J88="","",'+BD'!J88)</f>
        <v/>
      </c>
      <c r="K1958" s="325" t="str">
        <f>IF('+BD'!K88="","",'+BD'!K88)</f>
        <v/>
      </c>
      <c r="L1958" s="325" t="str">
        <f>IF('+BD'!L88="","",'+BD'!L88)</f>
        <v/>
      </c>
      <c r="M1958" s="325" t="str">
        <f>IF('+BD'!M88="","",'+BD'!M88)</f>
        <v/>
      </c>
      <c r="N1958" s="325" t="str">
        <f>IF('+BD'!N88="","",'+BD'!N88)</f>
        <v/>
      </c>
      <c r="O1958" s="325" t="str">
        <f>IF('+BD'!O88="","",'+BD'!O88)</f>
        <v/>
      </c>
      <c r="P1958" s="325" t="str">
        <f>IF('+BD'!P88="","",'+BD'!P88)</f>
        <v/>
      </c>
      <c r="Q1958" s="325" t="str">
        <f>IF('+BD'!Q88="","",'+BD'!Q88)</f>
        <v/>
      </c>
      <c r="R1958" s="325" t="str">
        <f>IF('+BD'!R88="","",'+BD'!R88)</f>
        <v/>
      </c>
      <c r="S1958" s="325" t="str">
        <f>IF('+BD'!S88="","",'+BD'!S88)</f>
        <v/>
      </c>
      <c r="T1958" s="325" t="str">
        <f>IF('+BD'!T88="","",'+BD'!T88)</f>
        <v/>
      </c>
      <c r="U1958" s="325" t="str">
        <f>IF('+BD'!U88="","",'+BD'!U88)</f>
        <v/>
      </c>
      <c r="V1958" s="325" t="str">
        <f>IF('+BD'!V88="","",'+BD'!V88)</f>
        <v/>
      </c>
      <c r="W1958" s="325" t="str">
        <f>IF('+BD'!W88="","",'+BD'!W88)</f>
        <v/>
      </c>
      <c r="X1958" s="325" t="str">
        <f>IF('+BD'!X88="","",'+BD'!X88)</f>
        <v/>
      </c>
      <c r="Y1958" s="325" t="str">
        <f>IF('+BD'!Y88="","",'+BD'!Y88)</f>
        <v/>
      </c>
      <c r="Z1958" s="325" t="str">
        <f>IF('+BD'!Z88="","",'+BD'!Z88)</f>
        <v/>
      </c>
      <c r="AA1958" s="325" t="str">
        <f>IF('+BD'!AA88="","",'+BD'!AA88)</f>
        <v/>
      </c>
      <c r="AB1958" s="325" t="str">
        <f>IF('+BD'!AB88="","",'+BD'!AB88)</f>
        <v/>
      </c>
    </row>
    <row r="1959" ht="15.75" customHeight="1">
      <c r="A1959" s="325">
        <v>1957.0</v>
      </c>
      <c r="B1959" s="325" t="s">
        <v>5734</v>
      </c>
      <c r="C1959" s="325" t="str">
        <f>IF('+BD'!C89="","",'+BD'!C89)</f>
        <v/>
      </c>
      <c r="D1959" s="325" t="str">
        <f>IF('+BD'!D89="","",'+BD'!D89)</f>
        <v/>
      </c>
      <c r="E1959" s="325" t="str">
        <f>IF('+BD'!E89="","",'+BD'!E89)</f>
        <v/>
      </c>
      <c r="F1959" s="325" t="str">
        <f>IF('+BD'!F89="","",'+BD'!F89)</f>
        <v/>
      </c>
      <c r="G1959" s="325" t="str">
        <f>IF('+BD'!G89="","",'+BD'!G89)</f>
        <v/>
      </c>
      <c r="H1959" s="325" t="str">
        <f>IF('+BD'!H89="","",'+BD'!H89)</f>
        <v/>
      </c>
      <c r="I1959" s="325" t="str">
        <f>IF('+BD'!I89="","",'+BD'!I89)</f>
        <v/>
      </c>
      <c r="J1959" s="325" t="str">
        <f>IF('+BD'!J89="","",'+BD'!J89)</f>
        <v/>
      </c>
      <c r="K1959" s="325" t="str">
        <f>IF('+BD'!K89="","",'+BD'!K89)</f>
        <v/>
      </c>
      <c r="L1959" s="325" t="str">
        <f>IF('+BD'!L89="","",'+BD'!L89)</f>
        <v/>
      </c>
      <c r="M1959" s="325" t="str">
        <f>IF('+BD'!M89="","",'+BD'!M89)</f>
        <v/>
      </c>
      <c r="N1959" s="325" t="str">
        <f>IF('+BD'!N89="","",'+BD'!N89)</f>
        <v/>
      </c>
      <c r="O1959" s="325" t="str">
        <f>IF('+BD'!O89="","",'+BD'!O89)</f>
        <v/>
      </c>
      <c r="P1959" s="325" t="str">
        <f>IF('+BD'!P89="","",'+BD'!P89)</f>
        <v/>
      </c>
      <c r="Q1959" s="325" t="str">
        <f>IF('+BD'!Q89="","",'+BD'!Q89)</f>
        <v/>
      </c>
      <c r="R1959" s="325" t="str">
        <f>IF('+BD'!R89="","",'+BD'!R89)</f>
        <v/>
      </c>
      <c r="S1959" s="325" t="str">
        <f>IF('+BD'!S89="","",'+BD'!S89)</f>
        <v/>
      </c>
      <c r="T1959" s="325" t="str">
        <f>IF('+BD'!T89="","",'+BD'!T89)</f>
        <v/>
      </c>
      <c r="U1959" s="325" t="str">
        <f>IF('+BD'!U89="","",'+BD'!U89)</f>
        <v/>
      </c>
      <c r="V1959" s="325" t="str">
        <f>IF('+BD'!V89="","",'+BD'!V89)</f>
        <v/>
      </c>
      <c r="W1959" s="325" t="str">
        <f>IF('+BD'!W89="","",'+BD'!W89)</f>
        <v/>
      </c>
      <c r="X1959" s="325" t="str">
        <f>IF('+BD'!X89="","",'+BD'!X89)</f>
        <v/>
      </c>
      <c r="Y1959" s="325" t="str">
        <f>IF('+BD'!Y89="","",'+BD'!Y89)</f>
        <v/>
      </c>
      <c r="Z1959" s="325" t="str">
        <f>IF('+BD'!Z89="","",'+BD'!Z89)</f>
        <v/>
      </c>
      <c r="AA1959" s="325" t="str">
        <f>IF('+BD'!AA89="","",'+BD'!AA89)</f>
        <v/>
      </c>
      <c r="AB1959" s="325" t="str">
        <f>IF('+BD'!AB89="","",'+BD'!AB89)</f>
        <v/>
      </c>
    </row>
    <row r="1960" ht="15.75" customHeight="1">
      <c r="A1960" s="325">
        <v>1958.0</v>
      </c>
      <c r="B1960" s="325" t="s">
        <v>5735</v>
      </c>
      <c r="C1960" s="325" t="str">
        <f>IF('+BD'!C90="","",'+BD'!C90)</f>
        <v/>
      </c>
      <c r="D1960" s="325" t="str">
        <f>IF('+BD'!D90="","",'+BD'!D90)</f>
        <v/>
      </c>
      <c r="E1960" s="325" t="str">
        <f>IF('+BD'!E90="","",'+BD'!E90)</f>
        <v/>
      </c>
      <c r="F1960" s="325" t="str">
        <f>IF('+BD'!F90="","",'+BD'!F90)</f>
        <v/>
      </c>
      <c r="G1960" s="325" t="str">
        <f>IF('+BD'!G90="","",'+BD'!G90)</f>
        <v/>
      </c>
      <c r="H1960" s="325" t="str">
        <f>IF('+BD'!H90="","",'+BD'!H90)</f>
        <v/>
      </c>
      <c r="I1960" s="325" t="str">
        <f>IF('+BD'!I90="","",'+BD'!I90)</f>
        <v/>
      </c>
      <c r="J1960" s="325" t="str">
        <f>IF('+BD'!J90="","",'+BD'!J90)</f>
        <v/>
      </c>
      <c r="K1960" s="325" t="str">
        <f>IF('+BD'!K90="","",'+BD'!K90)</f>
        <v/>
      </c>
      <c r="L1960" s="325" t="str">
        <f>IF('+BD'!L90="","",'+BD'!L90)</f>
        <v/>
      </c>
      <c r="M1960" s="325" t="str">
        <f>IF('+BD'!M90="","",'+BD'!M90)</f>
        <v/>
      </c>
      <c r="N1960" s="325" t="str">
        <f>IF('+BD'!N90="","",'+BD'!N90)</f>
        <v/>
      </c>
      <c r="O1960" s="325" t="str">
        <f>IF('+BD'!O90="","",'+BD'!O90)</f>
        <v/>
      </c>
      <c r="P1960" s="325" t="str">
        <f>IF('+BD'!P90="","",'+BD'!P90)</f>
        <v/>
      </c>
      <c r="Q1960" s="325" t="str">
        <f>IF('+BD'!Q90="","",'+BD'!Q90)</f>
        <v/>
      </c>
      <c r="R1960" s="325" t="str">
        <f>IF('+BD'!R90="","",'+BD'!R90)</f>
        <v/>
      </c>
      <c r="S1960" s="325" t="str">
        <f>IF('+BD'!S90="","",'+BD'!S90)</f>
        <v/>
      </c>
      <c r="T1960" s="325" t="str">
        <f>IF('+BD'!T90="","",'+BD'!T90)</f>
        <v/>
      </c>
      <c r="U1960" s="325" t="str">
        <f>IF('+BD'!U90="","",'+BD'!U90)</f>
        <v/>
      </c>
      <c r="V1960" s="325" t="str">
        <f>IF('+BD'!V90="","",'+BD'!V90)</f>
        <v/>
      </c>
      <c r="W1960" s="325" t="str">
        <f>IF('+BD'!W90="","",'+BD'!W90)</f>
        <v/>
      </c>
      <c r="X1960" s="325" t="str">
        <f>IF('+BD'!X90="","",'+BD'!X90)</f>
        <v/>
      </c>
      <c r="Y1960" s="325" t="str">
        <f>IF('+BD'!Y90="","",'+BD'!Y90)</f>
        <v/>
      </c>
      <c r="Z1960" s="325" t="str">
        <f>IF('+BD'!Z90="","",'+BD'!Z90)</f>
        <v/>
      </c>
      <c r="AA1960" s="325" t="str">
        <f>IF('+BD'!AA90="","",'+BD'!AA90)</f>
        <v/>
      </c>
      <c r="AB1960" s="325" t="str">
        <f>IF('+BD'!AB90="","",'+BD'!AB90)</f>
        <v/>
      </c>
    </row>
    <row r="1961" ht="15.75" customHeight="1">
      <c r="A1961" s="325">
        <v>1959.0</v>
      </c>
      <c r="B1961" s="325" t="s">
        <v>5736</v>
      </c>
      <c r="C1961" s="325" t="str">
        <f>IF('+BD'!C91="","",'+BD'!C91)</f>
        <v/>
      </c>
      <c r="D1961" s="325" t="str">
        <f>IF('+BD'!D91="","",'+BD'!D91)</f>
        <v/>
      </c>
      <c r="E1961" s="325" t="str">
        <f>IF('+BD'!E91="","",'+BD'!E91)</f>
        <v/>
      </c>
      <c r="F1961" s="325" t="str">
        <f>IF('+BD'!F91="","",'+BD'!F91)</f>
        <v/>
      </c>
      <c r="G1961" s="325" t="str">
        <f>IF('+BD'!G91="","",'+BD'!G91)</f>
        <v/>
      </c>
      <c r="H1961" s="325" t="str">
        <f>IF('+BD'!H91="","",'+BD'!H91)</f>
        <v/>
      </c>
      <c r="I1961" s="325" t="str">
        <f>IF('+BD'!I91="","",'+BD'!I91)</f>
        <v/>
      </c>
      <c r="J1961" s="325" t="str">
        <f>IF('+BD'!J91="","",'+BD'!J91)</f>
        <v/>
      </c>
      <c r="K1961" s="325" t="str">
        <f>IF('+BD'!K91="","",'+BD'!K91)</f>
        <v/>
      </c>
      <c r="L1961" s="325" t="str">
        <f>IF('+BD'!L91="","",'+BD'!L91)</f>
        <v/>
      </c>
      <c r="M1961" s="325" t="str">
        <f>IF('+BD'!M91="","",'+BD'!M91)</f>
        <v/>
      </c>
      <c r="N1961" s="325" t="str">
        <f>IF('+BD'!N91="","",'+BD'!N91)</f>
        <v/>
      </c>
      <c r="O1961" s="325" t="str">
        <f>IF('+BD'!O91="","",'+BD'!O91)</f>
        <v/>
      </c>
      <c r="P1961" s="325" t="str">
        <f>IF('+BD'!P91="","",'+BD'!P91)</f>
        <v/>
      </c>
      <c r="Q1961" s="325" t="str">
        <f>IF('+BD'!Q91="","",'+BD'!Q91)</f>
        <v/>
      </c>
      <c r="R1961" s="325" t="str">
        <f>IF('+BD'!R91="","",'+BD'!R91)</f>
        <v/>
      </c>
      <c r="S1961" s="325" t="str">
        <f>IF('+BD'!S91="","",'+BD'!S91)</f>
        <v/>
      </c>
      <c r="T1961" s="325" t="str">
        <f>IF('+BD'!T91="","",'+BD'!T91)</f>
        <v/>
      </c>
      <c r="U1961" s="325" t="str">
        <f>IF('+BD'!U91="","",'+BD'!U91)</f>
        <v/>
      </c>
      <c r="V1961" s="325" t="str">
        <f>IF('+BD'!V91="","",'+BD'!V91)</f>
        <v/>
      </c>
      <c r="W1961" s="325" t="str">
        <f>IF('+BD'!W91="","",'+BD'!W91)</f>
        <v/>
      </c>
      <c r="X1961" s="325" t="str">
        <f>IF('+BD'!X91="","",'+BD'!X91)</f>
        <v/>
      </c>
      <c r="Y1961" s="325" t="str">
        <f>IF('+BD'!Y91="","",'+BD'!Y91)</f>
        <v/>
      </c>
      <c r="Z1961" s="325" t="str">
        <f>IF('+BD'!Z91="","",'+BD'!Z91)</f>
        <v/>
      </c>
      <c r="AA1961" s="325" t="str">
        <f>IF('+BD'!AA91="","",'+BD'!AA91)</f>
        <v/>
      </c>
      <c r="AB1961" s="325" t="str">
        <f>IF('+BD'!AB91="","",'+BD'!AB91)</f>
        <v/>
      </c>
    </row>
    <row r="1962" ht="15.75" customHeight="1">
      <c r="A1962" s="325">
        <v>1960.0</v>
      </c>
      <c r="B1962" s="325" t="s">
        <v>5737</v>
      </c>
      <c r="C1962" s="325" t="str">
        <f>IF('+BD'!C92="","",'+BD'!C92)</f>
        <v/>
      </c>
      <c r="D1962" s="325" t="str">
        <f>IF('+BD'!D92="","",'+BD'!D92)</f>
        <v/>
      </c>
      <c r="E1962" s="325" t="str">
        <f>IF('+BD'!E92="","",'+BD'!E92)</f>
        <v/>
      </c>
      <c r="F1962" s="325" t="str">
        <f>IF('+BD'!F92="","",'+BD'!F92)</f>
        <v/>
      </c>
      <c r="G1962" s="325" t="str">
        <f>IF('+BD'!G92="","",'+BD'!G92)</f>
        <v/>
      </c>
      <c r="H1962" s="325" t="str">
        <f>IF('+BD'!H92="","",'+BD'!H92)</f>
        <v/>
      </c>
      <c r="I1962" s="325" t="str">
        <f>IF('+BD'!I92="","",'+BD'!I92)</f>
        <v/>
      </c>
      <c r="J1962" s="325" t="str">
        <f>IF('+BD'!J92="","",'+BD'!J92)</f>
        <v/>
      </c>
      <c r="K1962" s="325" t="str">
        <f>IF('+BD'!K92="","",'+BD'!K92)</f>
        <v/>
      </c>
      <c r="L1962" s="325" t="str">
        <f>IF('+BD'!L92="","",'+BD'!L92)</f>
        <v/>
      </c>
      <c r="M1962" s="325" t="str">
        <f>IF('+BD'!M92="","",'+BD'!M92)</f>
        <v/>
      </c>
      <c r="N1962" s="325" t="str">
        <f>IF('+BD'!N92="","",'+BD'!N92)</f>
        <v/>
      </c>
      <c r="O1962" s="325" t="str">
        <f>IF('+BD'!O92="","",'+BD'!O92)</f>
        <v/>
      </c>
      <c r="P1962" s="325" t="str">
        <f>IF('+BD'!P92="","",'+BD'!P92)</f>
        <v/>
      </c>
      <c r="Q1962" s="325" t="str">
        <f>IF('+BD'!Q92="","",'+BD'!Q92)</f>
        <v/>
      </c>
      <c r="R1962" s="325" t="str">
        <f>IF('+BD'!R92="","",'+BD'!R92)</f>
        <v/>
      </c>
      <c r="S1962" s="325" t="str">
        <f>IF('+BD'!S92="","",'+BD'!S92)</f>
        <v/>
      </c>
      <c r="T1962" s="325" t="str">
        <f>IF('+BD'!T92="","",'+BD'!T92)</f>
        <v/>
      </c>
      <c r="U1962" s="325" t="str">
        <f>IF('+BD'!U92="","",'+BD'!U92)</f>
        <v/>
      </c>
      <c r="V1962" s="325" t="str">
        <f>IF('+BD'!V92="","",'+BD'!V92)</f>
        <v/>
      </c>
      <c r="W1962" s="325" t="str">
        <f>IF('+BD'!W92="","",'+BD'!W92)</f>
        <v/>
      </c>
      <c r="X1962" s="325" t="str">
        <f>IF('+BD'!X92="","",'+BD'!X92)</f>
        <v/>
      </c>
      <c r="Y1962" s="325" t="str">
        <f>IF('+BD'!Y92="","",'+BD'!Y92)</f>
        <v/>
      </c>
      <c r="Z1962" s="325" t="str">
        <f>IF('+BD'!Z92="","",'+BD'!Z92)</f>
        <v/>
      </c>
      <c r="AA1962" s="325" t="str">
        <f>IF('+BD'!AA92="","",'+BD'!AA92)</f>
        <v/>
      </c>
      <c r="AB1962" s="325" t="str">
        <f>IF('+BD'!AB92="","",'+BD'!AB92)</f>
        <v/>
      </c>
    </row>
    <row r="1963" ht="15.75" customHeight="1">
      <c r="A1963" s="325">
        <v>1961.0</v>
      </c>
      <c r="B1963" s="325" t="s">
        <v>5738</v>
      </c>
      <c r="C1963" s="325" t="str">
        <f>IF('+BD'!C93="","",'+BD'!C93)</f>
        <v/>
      </c>
      <c r="D1963" s="325" t="str">
        <f>IF('+BD'!D93="","",'+BD'!D93)</f>
        <v/>
      </c>
      <c r="E1963" s="325" t="str">
        <f>IF('+BD'!E93="","",'+BD'!E93)</f>
        <v/>
      </c>
      <c r="F1963" s="325" t="str">
        <f>IF('+BD'!F93="","",'+BD'!F93)</f>
        <v/>
      </c>
      <c r="G1963" s="325" t="str">
        <f>IF('+BD'!G93="","",'+BD'!G93)</f>
        <v/>
      </c>
      <c r="H1963" s="325" t="str">
        <f>IF('+BD'!H93="","",'+BD'!H93)</f>
        <v/>
      </c>
      <c r="I1963" s="325" t="str">
        <f>IF('+BD'!I93="","",'+BD'!I93)</f>
        <v/>
      </c>
      <c r="J1963" s="325" t="str">
        <f>IF('+BD'!J93="","",'+BD'!J93)</f>
        <v/>
      </c>
      <c r="K1963" s="325" t="str">
        <f>IF('+BD'!K93="","",'+BD'!K93)</f>
        <v/>
      </c>
      <c r="L1963" s="325" t="str">
        <f>IF('+BD'!L93="","",'+BD'!L93)</f>
        <v/>
      </c>
      <c r="M1963" s="325" t="str">
        <f>IF('+BD'!M93="","",'+BD'!M93)</f>
        <v/>
      </c>
      <c r="N1963" s="325" t="str">
        <f>IF('+BD'!N93="","",'+BD'!N93)</f>
        <v/>
      </c>
      <c r="O1963" s="325" t="str">
        <f>IF('+BD'!O93="","",'+BD'!O93)</f>
        <v/>
      </c>
      <c r="P1963" s="325" t="str">
        <f>IF('+BD'!P93="","",'+BD'!P93)</f>
        <v/>
      </c>
      <c r="Q1963" s="325" t="str">
        <f>IF('+BD'!Q93="","",'+BD'!Q93)</f>
        <v/>
      </c>
      <c r="R1963" s="325" t="str">
        <f>IF('+BD'!R93="","",'+BD'!R93)</f>
        <v/>
      </c>
      <c r="S1963" s="325" t="str">
        <f>IF('+BD'!S93="","",'+BD'!S93)</f>
        <v/>
      </c>
      <c r="T1963" s="325" t="str">
        <f>IF('+BD'!T93="","",'+BD'!T93)</f>
        <v/>
      </c>
      <c r="U1963" s="325" t="str">
        <f>IF('+BD'!U93="","",'+BD'!U93)</f>
        <v/>
      </c>
      <c r="V1963" s="325" t="str">
        <f>IF('+BD'!V93="","",'+BD'!V93)</f>
        <v/>
      </c>
      <c r="W1963" s="325" t="str">
        <f>IF('+BD'!W93="","",'+BD'!W93)</f>
        <v/>
      </c>
      <c r="X1963" s="325" t="str">
        <f>IF('+BD'!X93="","",'+BD'!X93)</f>
        <v/>
      </c>
      <c r="Y1963" s="325" t="str">
        <f>IF('+BD'!Y93="","",'+BD'!Y93)</f>
        <v/>
      </c>
      <c r="Z1963" s="325" t="str">
        <f>IF('+BD'!Z93="","",'+BD'!Z93)</f>
        <v/>
      </c>
      <c r="AA1963" s="325" t="str">
        <f>IF('+BD'!AA93="","",'+BD'!AA93)</f>
        <v/>
      </c>
      <c r="AB1963" s="325" t="str">
        <f>IF('+BD'!AB93="","",'+BD'!AB93)</f>
        <v/>
      </c>
    </row>
    <row r="1964" ht="15.75" customHeight="1">
      <c r="A1964" s="325">
        <v>1962.0</v>
      </c>
      <c r="B1964" s="325" t="s">
        <v>5739</v>
      </c>
      <c r="C1964" s="325" t="str">
        <f>IF('+BD'!C94="","",'+BD'!C94)</f>
        <v/>
      </c>
      <c r="D1964" s="325" t="str">
        <f>IF('+BD'!D94="","",'+BD'!D94)</f>
        <v/>
      </c>
      <c r="E1964" s="325" t="str">
        <f>IF('+BD'!E94="","",'+BD'!E94)</f>
        <v/>
      </c>
      <c r="F1964" s="325" t="str">
        <f>IF('+BD'!F94="","",'+BD'!F94)</f>
        <v/>
      </c>
      <c r="G1964" s="325" t="str">
        <f>IF('+BD'!G94="","",'+BD'!G94)</f>
        <v/>
      </c>
      <c r="H1964" s="325" t="str">
        <f>IF('+BD'!H94="","",'+BD'!H94)</f>
        <v/>
      </c>
      <c r="I1964" s="325" t="str">
        <f>IF('+BD'!I94="","",'+BD'!I94)</f>
        <v/>
      </c>
      <c r="J1964" s="325" t="str">
        <f>IF('+BD'!J94="","",'+BD'!J94)</f>
        <v/>
      </c>
      <c r="K1964" s="325" t="str">
        <f>IF('+BD'!K94="","",'+BD'!K94)</f>
        <v/>
      </c>
      <c r="L1964" s="325" t="str">
        <f>IF('+BD'!L94="","",'+BD'!L94)</f>
        <v/>
      </c>
      <c r="M1964" s="325" t="str">
        <f>IF('+BD'!M94="","",'+BD'!M94)</f>
        <v/>
      </c>
      <c r="N1964" s="325" t="str">
        <f>IF('+BD'!N94="","",'+BD'!N94)</f>
        <v/>
      </c>
      <c r="O1964" s="325" t="str">
        <f>IF('+BD'!O94="","",'+BD'!O94)</f>
        <v/>
      </c>
      <c r="P1964" s="325" t="str">
        <f>IF('+BD'!P94="","",'+BD'!P94)</f>
        <v/>
      </c>
      <c r="Q1964" s="325" t="str">
        <f>IF('+BD'!Q94="","",'+BD'!Q94)</f>
        <v/>
      </c>
      <c r="R1964" s="325" t="str">
        <f>IF('+BD'!R94="","",'+BD'!R94)</f>
        <v/>
      </c>
      <c r="S1964" s="325" t="str">
        <f>IF('+BD'!S94="","",'+BD'!S94)</f>
        <v/>
      </c>
      <c r="T1964" s="325" t="str">
        <f>IF('+BD'!T94="","",'+BD'!T94)</f>
        <v/>
      </c>
      <c r="U1964" s="325" t="str">
        <f>IF('+BD'!U94="","",'+BD'!U94)</f>
        <v/>
      </c>
      <c r="V1964" s="325" t="str">
        <f>IF('+BD'!V94="","",'+BD'!V94)</f>
        <v/>
      </c>
      <c r="W1964" s="325" t="str">
        <f>IF('+BD'!W94="","",'+BD'!W94)</f>
        <v/>
      </c>
      <c r="X1964" s="325" t="str">
        <f>IF('+BD'!X94="","",'+BD'!X94)</f>
        <v/>
      </c>
      <c r="Y1964" s="325" t="str">
        <f>IF('+BD'!Y94="","",'+BD'!Y94)</f>
        <v/>
      </c>
      <c r="Z1964" s="325" t="str">
        <f>IF('+BD'!Z94="","",'+BD'!Z94)</f>
        <v/>
      </c>
      <c r="AA1964" s="325" t="str">
        <f>IF('+BD'!AA94="","",'+BD'!AA94)</f>
        <v/>
      </c>
      <c r="AB1964" s="325" t="str">
        <f>IF('+BD'!AB94="","",'+BD'!AB94)</f>
        <v/>
      </c>
    </row>
    <row r="1965" ht="15.75" customHeight="1">
      <c r="A1965" s="325">
        <v>1963.0</v>
      </c>
      <c r="B1965" s="325" t="s">
        <v>5740</v>
      </c>
      <c r="C1965" s="325" t="str">
        <f>IF('+BD'!C95="","",'+BD'!C95)</f>
        <v/>
      </c>
      <c r="D1965" s="325" t="str">
        <f>IF('+BD'!D95="","",'+BD'!D95)</f>
        <v/>
      </c>
      <c r="E1965" s="325" t="str">
        <f>IF('+BD'!E95="","",'+BD'!E95)</f>
        <v/>
      </c>
      <c r="F1965" s="325" t="str">
        <f>IF('+BD'!F95="","",'+BD'!F95)</f>
        <v/>
      </c>
      <c r="G1965" s="325" t="str">
        <f>IF('+BD'!G95="","",'+BD'!G95)</f>
        <v/>
      </c>
      <c r="H1965" s="325" t="str">
        <f>IF('+BD'!H95="","",'+BD'!H95)</f>
        <v/>
      </c>
      <c r="I1965" s="325" t="str">
        <f>IF('+BD'!I95="","",'+BD'!I95)</f>
        <v/>
      </c>
      <c r="J1965" s="325" t="str">
        <f>IF('+BD'!J95="","",'+BD'!J95)</f>
        <v/>
      </c>
      <c r="K1965" s="325" t="str">
        <f>IF('+BD'!K95="","",'+BD'!K95)</f>
        <v/>
      </c>
      <c r="L1965" s="325" t="str">
        <f>IF('+BD'!L95="","",'+BD'!L95)</f>
        <v/>
      </c>
      <c r="M1965" s="325" t="str">
        <f>IF('+BD'!M95="","",'+BD'!M95)</f>
        <v/>
      </c>
      <c r="N1965" s="325" t="str">
        <f>IF('+BD'!N95="","",'+BD'!N95)</f>
        <v/>
      </c>
      <c r="O1965" s="325" t="str">
        <f>IF('+BD'!O95="","",'+BD'!O95)</f>
        <v/>
      </c>
      <c r="P1965" s="325" t="str">
        <f>IF('+BD'!P95="","",'+BD'!P95)</f>
        <v/>
      </c>
      <c r="Q1965" s="325" t="str">
        <f>IF('+BD'!Q95="","",'+BD'!Q95)</f>
        <v/>
      </c>
      <c r="R1965" s="325" t="str">
        <f>IF('+BD'!R95="","",'+BD'!R95)</f>
        <v/>
      </c>
      <c r="S1965" s="325" t="str">
        <f>IF('+BD'!S95="","",'+BD'!S95)</f>
        <v/>
      </c>
      <c r="T1965" s="325" t="str">
        <f>IF('+BD'!T95="","",'+BD'!T95)</f>
        <v/>
      </c>
      <c r="U1965" s="325" t="str">
        <f>IF('+BD'!U95="","",'+BD'!U95)</f>
        <v/>
      </c>
      <c r="V1965" s="325" t="str">
        <f>IF('+BD'!V95="","",'+BD'!V95)</f>
        <v/>
      </c>
      <c r="W1965" s="325" t="str">
        <f>IF('+BD'!W95="","",'+BD'!W95)</f>
        <v/>
      </c>
      <c r="X1965" s="325" t="str">
        <f>IF('+BD'!X95="","",'+BD'!X95)</f>
        <v/>
      </c>
      <c r="Y1965" s="325" t="str">
        <f>IF('+BD'!Y95="","",'+BD'!Y95)</f>
        <v/>
      </c>
      <c r="Z1965" s="325" t="str">
        <f>IF('+BD'!Z95="","",'+BD'!Z95)</f>
        <v/>
      </c>
      <c r="AA1965" s="325" t="str">
        <f>IF('+BD'!AA95="","",'+BD'!AA95)</f>
        <v/>
      </c>
      <c r="AB1965" s="325" t="str">
        <f>IF('+BD'!AB95="","",'+BD'!AB95)</f>
        <v/>
      </c>
    </row>
    <row r="1966" ht="15.75" customHeight="1">
      <c r="A1966" s="325">
        <v>1964.0</v>
      </c>
      <c r="B1966" s="325" t="s">
        <v>5741</v>
      </c>
      <c r="C1966" s="325" t="str">
        <f>IF('+BD'!C96="","",'+BD'!C96)</f>
        <v/>
      </c>
      <c r="D1966" s="325" t="str">
        <f>IF('+BD'!D96="","",'+BD'!D96)</f>
        <v/>
      </c>
      <c r="E1966" s="325" t="str">
        <f>IF('+BD'!E96="","",'+BD'!E96)</f>
        <v/>
      </c>
      <c r="F1966" s="325" t="str">
        <f>IF('+BD'!F96="","",'+BD'!F96)</f>
        <v/>
      </c>
      <c r="G1966" s="325" t="str">
        <f>IF('+BD'!G96="","",'+BD'!G96)</f>
        <v/>
      </c>
      <c r="H1966" s="325" t="str">
        <f>IF('+BD'!H96="","",'+BD'!H96)</f>
        <v/>
      </c>
      <c r="I1966" s="325" t="str">
        <f>IF('+BD'!I96="","",'+BD'!I96)</f>
        <v/>
      </c>
      <c r="J1966" s="325" t="str">
        <f>IF('+BD'!J96="","",'+BD'!J96)</f>
        <v/>
      </c>
      <c r="K1966" s="325" t="str">
        <f>IF('+BD'!K96="","",'+BD'!K96)</f>
        <v/>
      </c>
      <c r="L1966" s="325" t="str">
        <f>IF('+BD'!L96="","",'+BD'!L96)</f>
        <v/>
      </c>
      <c r="M1966" s="325" t="str">
        <f>IF('+BD'!M96="","",'+BD'!M96)</f>
        <v/>
      </c>
      <c r="N1966" s="325" t="str">
        <f>IF('+BD'!N96="","",'+BD'!N96)</f>
        <v/>
      </c>
      <c r="O1966" s="325" t="str">
        <f>IF('+BD'!O96="","",'+BD'!O96)</f>
        <v/>
      </c>
      <c r="P1966" s="325" t="str">
        <f>IF('+BD'!P96="","",'+BD'!P96)</f>
        <v/>
      </c>
      <c r="Q1966" s="325" t="str">
        <f>IF('+BD'!Q96="","",'+BD'!Q96)</f>
        <v/>
      </c>
      <c r="R1966" s="325" t="str">
        <f>IF('+BD'!R96="","",'+BD'!R96)</f>
        <v/>
      </c>
      <c r="S1966" s="325" t="str">
        <f>IF('+BD'!S96="","",'+BD'!S96)</f>
        <v/>
      </c>
      <c r="T1966" s="325" t="str">
        <f>IF('+BD'!T96="","",'+BD'!T96)</f>
        <v/>
      </c>
      <c r="U1966" s="325" t="str">
        <f>IF('+BD'!U96="","",'+BD'!U96)</f>
        <v/>
      </c>
      <c r="V1966" s="325" t="str">
        <f>IF('+BD'!V96="","",'+BD'!V96)</f>
        <v/>
      </c>
      <c r="W1966" s="325" t="str">
        <f>IF('+BD'!W96="","",'+BD'!W96)</f>
        <v/>
      </c>
      <c r="X1966" s="325" t="str">
        <f>IF('+BD'!X96="","",'+BD'!X96)</f>
        <v/>
      </c>
      <c r="Y1966" s="325" t="str">
        <f>IF('+BD'!Y96="","",'+BD'!Y96)</f>
        <v/>
      </c>
      <c r="Z1966" s="325" t="str">
        <f>IF('+BD'!Z96="","",'+BD'!Z96)</f>
        <v/>
      </c>
      <c r="AA1966" s="325" t="str">
        <f>IF('+BD'!AA96="","",'+BD'!AA96)</f>
        <v/>
      </c>
      <c r="AB1966" s="325" t="str">
        <f>IF('+BD'!AB96="","",'+BD'!AB96)</f>
        <v/>
      </c>
    </row>
    <row r="1967" ht="15.75" customHeight="1">
      <c r="A1967" s="325">
        <v>1965.0</v>
      </c>
      <c r="B1967" s="325" t="s">
        <v>5742</v>
      </c>
      <c r="C1967" s="325" t="str">
        <f>IF('+BD'!C97="","",'+BD'!C97)</f>
        <v/>
      </c>
      <c r="D1967" s="325" t="str">
        <f>IF('+BD'!D97="","",'+BD'!D97)</f>
        <v/>
      </c>
      <c r="E1967" s="325" t="str">
        <f>IF('+BD'!E97="","",'+BD'!E97)</f>
        <v/>
      </c>
      <c r="F1967" s="325" t="str">
        <f>IF('+BD'!F97="","",'+BD'!F97)</f>
        <v/>
      </c>
      <c r="G1967" s="325" t="str">
        <f>IF('+BD'!G97="","",'+BD'!G97)</f>
        <v/>
      </c>
      <c r="H1967" s="325" t="str">
        <f>IF('+BD'!H97="","",'+BD'!H97)</f>
        <v/>
      </c>
      <c r="I1967" s="325" t="str">
        <f>IF('+BD'!I97="","",'+BD'!I97)</f>
        <v/>
      </c>
      <c r="J1967" s="325" t="str">
        <f>IF('+BD'!J97="","",'+BD'!J97)</f>
        <v/>
      </c>
      <c r="K1967" s="325" t="str">
        <f>IF('+BD'!K97="","",'+BD'!K97)</f>
        <v/>
      </c>
      <c r="L1967" s="325" t="str">
        <f>IF('+BD'!L97="","",'+BD'!L97)</f>
        <v/>
      </c>
      <c r="M1967" s="325" t="str">
        <f>IF('+BD'!M97="","",'+BD'!M97)</f>
        <v/>
      </c>
      <c r="N1967" s="325" t="str">
        <f>IF('+BD'!N97="","",'+BD'!N97)</f>
        <v/>
      </c>
      <c r="O1967" s="325" t="str">
        <f>IF('+BD'!O97="","",'+BD'!O97)</f>
        <v/>
      </c>
      <c r="P1967" s="325" t="str">
        <f>IF('+BD'!P97="","",'+BD'!P97)</f>
        <v/>
      </c>
      <c r="Q1967" s="325" t="str">
        <f>IF('+BD'!Q97="","",'+BD'!Q97)</f>
        <v/>
      </c>
      <c r="R1967" s="325" t="str">
        <f>IF('+BD'!R97="","",'+BD'!R97)</f>
        <v/>
      </c>
      <c r="S1967" s="325" t="str">
        <f>IF('+BD'!S97="","",'+BD'!S97)</f>
        <v/>
      </c>
      <c r="T1967" s="325" t="str">
        <f>IF('+BD'!T97="","",'+BD'!T97)</f>
        <v/>
      </c>
      <c r="U1967" s="325" t="str">
        <f>IF('+BD'!U97="","",'+BD'!U97)</f>
        <v/>
      </c>
      <c r="V1967" s="325" t="str">
        <f>IF('+BD'!V97="","",'+BD'!V97)</f>
        <v/>
      </c>
      <c r="W1967" s="325" t="str">
        <f>IF('+BD'!W97="","",'+BD'!W97)</f>
        <v/>
      </c>
      <c r="X1967" s="325" t="str">
        <f>IF('+BD'!X97="","",'+BD'!X97)</f>
        <v/>
      </c>
      <c r="Y1967" s="325" t="str">
        <f>IF('+BD'!Y97="","",'+BD'!Y97)</f>
        <v/>
      </c>
      <c r="Z1967" s="325" t="str">
        <f>IF('+BD'!Z97="","",'+BD'!Z97)</f>
        <v/>
      </c>
      <c r="AA1967" s="325" t="str">
        <f>IF('+BD'!AA97="","",'+BD'!AA97)</f>
        <v/>
      </c>
      <c r="AB1967" s="325" t="str">
        <f>IF('+BD'!AB97="","",'+BD'!AB97)</f>
        <v/>
      </c>
    </row>
    <row r="1968" ht="15.75" customHeight="1">
      <c r="A1968" s="325">
        <v>1966.0</v>
      </c>
      <c r="B1968" s="325" t="s">
        <v>5743</v>
      </c>
      <c r="C1968" s="325" t="str">
        <f>IF('+BD'!C98="","",'+BD'!C98)</f>
        <v/>
      </c>
      <c r="D1968" s="325" t="str">
        <f>IF('+BD'!D98="","",'+BD'!D98)</f>
        <v/>
      </c>
      <c r="E1968" s="325" t="str">
        <f>IF('+BD'!E98="","",'+BD'!E98)</f>
        <v/>
      </c>
      <c r="F1968" s="325" t="str">
        <f>IF('+BD'!F98="","",'+BD'!F98)</f>
        <v/>
      </c>
      <c r="G1968" s="325" t="str">
        <f>IF('+BD'!G98="","",'+BD'!G98)</f>
        <v/>
      </c>
      <c r="H1968" s="325" t="str">
        <f>IF('+BD'!H98="","",'+BD'!H98)</f>
        <v/>
      </c>
      <c r="I1968" s="325" t="str">
        <f>IF('+BD'!I98="","",'+BD'!I98)</f>
        <v/>
      </c>
      <c r="J1968" s="325" t="str">
        <f>IF('+BD'!J98="","",'+BD'!J98)</f>
        <v/>
      </c>
      <c r="K1968" s="325" t="str">
        <f>IF('+BD'!K98="","",'+BD'!K98)</f>
        <v/>
      </c>
      <c r="L1968" s="325" t="str">
        <f>IF('+BD'!L98="","",'+BD'!L98)</f>
        <v/>
      </c>
      <c r="M1968" s="325" t="str">
        <f>IF('+BD'!M98="","",'+BD'!M98)</f>
        <v/>
      </c>
      <c r="N1968" s="325" t="str">
        <f>IF('+BD'!N98="","",'+BD'!N98)</f>
        <v/>
      </c>
      <c r="O1968" s="325" t="str">
        <f>IF('+BD'!O98="","",'+BD'!O98)</f>
        <v/>
      </c>
      <c r="P1968" s="325" t="str">
        <f>IF('+BD'!P98="","",'+BD'!P98)</f>
        <v/>
      </c>
      <c r="Q1968" s="325" t="str">
        <f>IF('+BD'!Q98="","",'+BD'!Q98)</f>
        <v/>
      </c>
      <c r="R1968" s="325" t="str">
        <f>IF('+BD'!R98="","",'+BD'!R98)</f>
        <v/>
      </c>
      <c r="S1968" s="325" t="str">
        <f>IF('+BD'!S98="","",'+BD'!S98)</f>
        <v/>
      </c>
      <c r="T1968" s="325" t="str">
        <f>IF('+BD'!T98="","",'+BD'!T98)</f>
        <v/>
      </c>
      <c r="U1968" s="325" t="str">
        <f>IF('+BD'!U98="","",'+BD'!U98)</f>
        <v/>
      </c>
      <c r="V1968" s="325" t="str">
        <f>IF('+BD'!V98="","",'+BD'!V98)</f>
        <v/>
      </c>
      <c r="W1968" s="325" t="str">
        <f>IF('+BD'!W98="","",'+BD'!W98)</f>
        <v/>
      </c>
      <c r="X1968" s="325" t="str">
        <f>IF('+BD'!X98="","",'+BD'!X98)</f>
        <v/>
      </c>
      <c r="Y1968" s="325" t="str">
        <f>IF('+BD'!Y98="","",'+BD'!Y98)</f>
        <v/>
      </c>
      <c r="Z1968" s="325" t="str">
        <f>IF('+BD'!Z98="","",'+BD'!Z98)</f>
        <v/>
      </c>
      <c r="AA1968" s="325" t="str">
        <f>IF('+BD'!AA98="","",'+BD'!AA98)</f>
        <v/>
      </c>
      <c r="AB1968" s="325" t="str">
        <f>IF('+BD'!AB98="","",'+BD'!AB98)</f>
        <v/>
      </c>
    </row>
    <row r="1969" ht="15.75" customHeight="1">
      <c r="A1969" s="325">
        <v>1967.0</v>
      </c>
      <c r="B1969" s="325" t="s">
        <v>5744</v>
      </c>
      <c r="C1969" s="325" t="str">
        <f>IF('+BD'!C99="","",'+BD'!C99)</f>
        <v/>
      </c>
      <c r="D1969" s="325" t="str">
        <f>IF('+BD'!D99="","",'+BD'!D99)</f>
        <v/>
      </c>
      <c r="E1969" s="325" t="str">
        <f>IF('+BD'!E99="","",'+BD'!E99)</f>
        <v/>
      </c>
      <c r="F1969" s="325" t="str">
        <f>IF('+BD'!F99="","",'+BD'!F99)</f>
        <v/>
      </c>
      <c r="G1969" s="325" t="str">
        <f>IF('+BD'!G99="","",'+BD'!G99)</f>
        <v/>
      </c>
      <c r="H1969" s="325" t="str">
        <f>IF('+BD'!H99="","",'+BD'!H99)</f>
        <v/>
      </c>
      <c r="I1969" s="325" t="str">
        <f>IF('+BD'!I99="","",'+BD'!I99)</f>
        <v/>
      </c>
      <c r="J1969" s="325" t="str">
        <f>IF('+BD'!J99="","",'+BD'!J99)</f>
        <v/>
      </c>
      <c r="K1969" s="325" t="str">
        <f>IF('+BD'!K99="","",'+BD'!K99)</f>
        <v/>
      </c>
      <c r="L1969" s="325" t="str">
        <f>IF('+BD'!L99="","",'+BD'!L99)</f>
        <v/>
      </c>
      <c r="M1969" s="325" t="str">
        <f>IF('+BD'!M99="","",'+BD'!M99)</f>
        <v/>
      </c>
      <c r="N1969" s="325" t="str">
        <f>IF('+BD'!N99="","",'+BD'!N99)</f>
        <v/>
      </c>
      <c r="O1969" s="325" t="str">
        <f>IF('+BD'!O99="","",'+BD'!O99)</f>
        <v/>
      </c>
      <c r="P1969" s="325" t="str">
        <f>IF('+BD'!P99="","",'+BD'!P99)</f>
        <v/>
      </c>
      <c r="Q1969" s="325" t="str">
        <f>IF('+BD'!Q99="","",'+BD'!Q99)</f>
        <v/>
      </c>
      <c r="R1969" s="325" t="str">
        <f>IF('+BD'!R99="","",'+BD'!R99)</f>
        <v/>
      </c>
      <c r="S1969" s="325" t="str">
        <f>IF('+BD'!S99="","",'+BD'!S99)</f>
        <v/>
      </c>
      <c r="T1969" s="325" t="str">
        <f>IF('+BD'!T99="","",'+BD'!T99)</f>
        <v/>
      </c>
      <c r="U1969" s="325" t="str">
        <f>IF('+BD'!U99="","",'+BD'!U99)</f>
        <v/>
      </c>
      <c r="V1969" s="325" t="str">
        <f>IF('+BD'!V99="","",'+BD'!V99)</f>
        <v/>
      </c>
      <c r="W1969" s="325" t="str">
        <f>IF('+BD'!W99="","",'+BD'!W99)</f>
        <v/>
      </c>
      <c r="X1969" s="325" t="str">
        <f>IF('+BD'!X99="","",'+BD'!X99)</f>
        <v/>
      </c>
      <c r="Y1969" s="325" t="str">
        <f>IF('+BD'!Y99="","",'+BD'!Y99)</f>
        <v/>
      </c>
      <c r="Z1969" s="325" t="str">
        <f>IF('+BD'!Z99="","",'+BD'!Z99)</f>
        <v/>
      </c>
      <c r="AA1969" s="325" t="str">
        <f>IF('+BD'!AA99="","",'+BD'!AA99)</f>
        <v/>
      </c>
      <c r="AB1969" s="325" t="str">
        <f>IF('+BD'!AB99="","",'+BD'!AB99)</f>
        <v/>
      </c>
    </row>
    <row r="1970" ht="15.75" customHeight="1">
      <c r="A1970" s="325">
        <v>1968.0</v>
      </c>
      <c r="B1970" s="325" t="s">
        <v>5745</v>
      </c>
      <c r="C1970" s="325" t="str">
        <f>IF('+BD'!C100="","",'+BD'!C100)</f>
        <v/>
      </c>
      <c r="D1970" s="325" t="str">
        <f>IF('+BD'!D100="","",'+BD'!D100)</f>
        <v/>
      </c>
      <c r="E1970" s="325" t="str">
        <f>IF('+BD'!E100="","",'+BD'!E100)</f>
        <v/>
      </c>
      <c r="F1970" s="325" t="str">
        <f>IF('+BD'!F100="","",'+BD'!F100)</f>
        <v/>
      </c>
      <c r="G1970" s="325" t="str">
        <f>IF('+BD'!G100="","",'+BD'!G100)</f>
        <v/>
      </c>
      <c r="H1970" s="325" t="str">
        <f>IF('+BD'!H100="","",'+BD'!H100)</f>
        <v/>
      </c>
      <c r="I1970" s="325" t="str">
        <f>IF('+BD'!I100="","",'+BD'!I100)</f>
        <v/>
      </c>
      <c r="J1970" s="325" t="str">
        <f>IF('+BD'!J100="","",'+BD'!J100)</f>
        <v/>
      </c>
      <c r="K1970" s="325" t="str">
        <f>IF('+BD'!K100="","",'+BD'!K100)</f>
        <v/>
      </c>
      <c r="L1970" s="325" t="str">
        <f>IF('+BD'!L100="","",'+BD'!L100)</f>
        <v/>
      </c>
      <c r="M1970" s="325" t="str">
        <f>IF('+BD'!M100="","",'+BD'!M100)</f>
        <v/>
      </c>
      <c r="N1970" s="325" t="str">
        <f>IF('+BD'!N100="","",'+BD'!N100)</f>
        <v/>
      </c>
      <c r="O1970" s="325" t="str">
        <f>IF('+BD'!O100="","",'+BD'!O100)</f>
        <v/>
      </c>
      <c r="P1970" s="325" t="str">
        <f>IF('+BD'!P100="","",'+BD'!P100)</f>
        <v/>
      </c>
      <c r="Q1970" s="325" t="str">
        <f>IF('+BD'!Q100="","",'+BD'!Q100)</f>
        <v/>
      </c>
      <c r="R1970" s="325" t="str">
        <f>IF('+BD'!R100="","",'+BD'!R100)</f>
        <v/>
      </c>
      <c r="S1970" s="325" t="str">
        <f>IF('+BD'!S100="","",'+BD'!S100)</f>
        <v/>
      </c>
      <c r="T1970" s="325" t="str">
        <f>IF('+BD'!T100="","",'+BD'!T100)</f>
        <v/>
      </c>
      <c r="U1970" s="325" t="str">
        <f>IF('+BD'!U100="","",'+BD'!U100)</f>
        <v/>
      </c>
      <c r="V1970" s="325" t="str">
        <f>IF('+BD'!V100="","",'+BD'!V100)</f>
        <v/>
      </c>
      <c r="W1970" s="325" t="str">
        <f>IF('+BD'!W100="","",'+BD'!W100)</f>
        <v/>
      </c>
      <c r="X1970" s="325" t="str">
        <f>IF('+BD'!X100="","",'+BD'!X100)</f>
        <v/>
      </c>
      <c r="Y1970" s="325" t="str">
        <f>IF('+BD'!Y100="","",'+BD'!Y100)</f>
        <v/>
      </c>
      <c r="Z1970" s="325" t="str">
        <f>IF('+BD'!Z100="","",'+BD'!Z100)</f>
        <v/>
      </c>
      <c r="AA1970" s="325" t="str">
        <f>IF('+BD'!AA100="","",'+BD'!AA100)</f>
        <v/>
      </c>
      <c r="AB1970" s="325" t="str">
        <f>IF('+BD'!AB100="","",'+BD'!AB100)</f>
        <v/>
      </c>
    </row>
    <row r="1971" ht="15.75" customHeight="1">
      <c r="A1971" s="325">
        <v>1969.0</v>
      </c>
      <c r="B1971" s="325" t="s">
        <v>5746</v>
      </c>
      <c r="C1971" s="325" t="str">
        <f>IF('+BD'!C101="","",'+BD'!C101)</f>
        <v/>
      </c>
      <c r="D1971" s="325" t="str">
        <f>IF('+BD'!D101="","",'+BD'!D101)</f>
        <v/>
      </c>
      <c r="E1971" s="325" t="str">
        <f>IF('+BD'!E101="","",'+BD'!E101)</f>
        <v/>
      </c>
      <c r="F1971" s="325" t="str">
        <f>IF('+BD'!F101="","",'+BD'!F101)</f>
        <v/>
      </c>
      <c r="G1971" s="325" t="str">
        <f>IF('+BD'!G101="","",'+BD'!G101)</f>
        <v/>
      </c>
      <c r="H1971" s="325" t="str">
        <f>IF('+BD'!H101="","",'+BD'!H101)</f>
        <v/>
      </c>
      <c r="I1971" s="325" t="str">
        <f>IF('+BD'!I101="","",'+BD'!I101)</f>
        <v/>
      </c>
      <c r="J1971" s="325" t="str">
        <f>IF('+BD'!J101="","",'+BD'!J101)</f>
        <v/>
      </c>
      <c r="K1971" s="325" t="str">
        <f>IF('+BD'!K101="","",'+BD'!K101)</f>
        <v/>
      </c>
      <c r="L1971" s="325" t="str">
        <f>IF('+BD'!L101="","",'+BD'!L101)</f>
        <v/>
      </c>
      <c r="M1971" s="325" t="str">
        <f>IF('+BD'!M101="","",'+BD'!M101)</f>
        <v/>
      </c>
      <c r="N1971" s="325" t="str">
        <f>IF('+BD'!N101="","",'+BD'!N101)</f>
        <v/>
      </c>
      <c r="O1971" s="325" t="str">
        <f>IF('+BD'!O101="","",'+BD'!O101)</f>
        <v/>
      </c>
      <c r="P1971" s="325" t="str">
        <f>IF('+BD'!P101="","",'+BD'!P101)</f>
        <v/>
      </c>
      <c r="Q1971" s="325" t="str">
        <f>IF('+BD'!Q101="","",'+BD'!Q101)</f>
        <v/>
      </c>
      <c r="R1971" s="325" t="str">
        <f>IF('+BD'!R101="","",'+BD'!R101)</f>
        <v/>
      </c>
      <c r="S1971" s="325" t="str">
        <f>IF('+BD'!S101="","",'+BD'!S101)</f>
        <v/>
      </c>
      <c r="T1971" s="325" t="str">
        <f>IF('+BD'!T101="","",'+BD'!T101)</f>
        <v/>
      </c>
      <c r="U1971" s="325" t="str">
        <f>IF('+BD'!U101="","",'+BD'!U101)</f>
        <v/>
      </c>
      <c r="V1971" s="325" t="str">
        <f>IF('+BD'!V101="","",'+BD'!V101)</f>
        <v/>
      </c>
      <c r="W1971" s="325" t="str">
        <f>IF('+BD'!W101="","",'+BD'!W101)</f>
        <v/>
      </c>
      <c r="X1971" s="325" t="str">
        <f>IF('+BD'!X101="","",'+BD'!X101)</f>
        <v/>
      </c>
      <c r="Y1971" s="325" t="str">
        <f>IF('+BD'!Y101="","",'+BD'!Y101)</f>
        <v/>
      </c>
      <c r="Z1971" s="325" t="str">
        <f>IF('+BD'!Z101="","",'+BD'!Z101)</f>
        <v/>
      </c>
      <c r="AA1971" s="325" t="str">
        <f>IF('+BD'!AA101="","",'+BD'!AA101)</f>
        <v/>
      </c>
      <c r="AB1971" s="325" t="str">
        <f>IF('+BD'!AB101="","",'+BD'!AB101)</f>
        <v/>
      </c>
    </row>
    <row r="1972" ht="15.75" customHeight="1">
      <c r="A1972" s="325">
        <v>1970.0</v>
      </c>
      <c r="B1972" s="325" t="s">
        <v>5747</v>
      </c>
      <c r="C1972" s="325" t="str">
        <f>IF('+BD'!C102="","",'+BD'!C102)</f>
        <v/>
      </c>
      <c r="D1972" s="325" t="str">
        <f>IF('+BD'!D102="","",'+BD'!D102)</f>
        <v/>
      </c>
      <c r="E1972" s="325" t="str">
        <f>IF('+BD'!E102="","",'+BD'!E102)</f>
        <v/>
      </c>
      <c r="F1972" s="325" t="str">
        <f>IF('+BD'!F102="","",'+BD'!F102)</f>
        <v/>
      </c>
      <c r="G1972" s="325" t="str">
        <f>IF('+BD'!G102="","",'+BD'!G102)</f>
        <v/>
      </c>
      <c r="H1972" s="325" t="str">
        <f>IF('+BD'!H102="","",'+BD'!H102)</f>
        <v/>
      </c>
      <c r="I1972" s="325" t="str">
        <f>IF('+BD'!I102="","",'+BD'!I102)</f>
        <v/>
      </c>
      <c r="J1972" s="325" t="str">
        <f>IF('+BD'!J102="","",'+BD'!J102)</f>
        <v/>
      </c>
      <c r="K1972" s="325" t="str">
        <f>IF('+BD'!K102="","",'+BD'!K102)</f>
        <v/>
      </c>
      <c r="L1972" s="325" t="str">
        <f>IF('+BD'!L102="","",'+BD'!L102)</f>
        <v/>
      </c>
      <c r="M1972" s="325" t="str">
        <f>IF('+BD'!M102="","",'+BD'!M102)</f>
        <v/>
      </c>
      <c r="N1972" s="325" t="str">
        <f>IF('+BD'!N102="","",'+BD'!N102)</f>
        <v/>
      </c>
      <c r="O1972" s="325" t="str">
        <f>IF('+BD'!O102="","",'+BD'!O102)</f>
        <v/>
      </c>
      <c r="P1972" s="325" t="str">
        <f>IF('+BD'!P102="","",'+BD'!P102)</f>
        <v/>
      </c>
      <c r="Q1972" s="325" t="str">
        <f>IF('+BD'!Q102="","",'+BD'!Q102)</f>
        <v/>
      </c>
      <c r="R1972" s="325" t="str">
        <f>IF('+BD'!R102="","",'+BD'!R102)</f>
        <v/>
      </c>
      <c r="S1972" s="325" t="str">
        <f>IF('+BD'!S102="","",'+BD'!S102)</f>
        <v/>
      </c>
      <c r="T1972" s="325" t="str">
        <f>IF('+BD'!T102="","",'+BD'!T102)</f>
        <v/>
      </c>
      <c r="U1972" s="325" t="str">
        <f>IF('+BD'!U102="","",'+BD'!U102)</f>
        <v/>
      </c>
      <c r="V1972" s="325" t="str">
        <f>IF('+BD'!V102="","",'+BD'!V102)</f>
        <v/>
      </c>
      <c r="W1972" s="325" t="str">
        <f>IF('+BD'!W102="","",'+BD'!W102)</f>
        <v/>
      </c>
      <c r="X1972" s="325" t="str">
        <f>IF('+BD'!X102="","",'+BD'!X102)</f>
        <v/>
      </c>
      <c r="Y1972" s="325" t="str">
        <f>IF('+BD'!Y102="","",'+BD'!Y102)</f>
        <v/>
      </c>
      <c r="Z1972" s="325" t="str">
        <f>IF('+BD'!Z102="","",'+BD'!Z102)</f>
        <v/>
      </c>
      <c r="AA1972" s="325" t="str">
        <f>IF('+BD'!AA102="","",'+BD'!AA102)</f>
        <v/>
      </c>
      <c r="AB1972" s="325" t="str">
        <f>IF('+BD'!AB102="","",'+BD'!AB102)</f>
        <v/>
      </c>
    </row>
    <row r="1973" ht="15.75" customHeight="1">
      <c r="A1973" s="325">
        <v>1971.0</v>
      </c>
      <c r="B1973" s="325" t="s">
        <v>5748</v>
      </c>
      <c r="C1973" s="325" t="str">
        <f>IF('+BD'!C103="","",'+BD'!C103)</f>
        <v/>
      </c>
      <c r="D1973" s="325" t="str">
        <f>IF('+BD'!D103="","",'+BD'!D103)</f>
        <v/>
      </c>
      <c r="E1973" s="325" t="str">
        <f>IF('+BD'!E103="","",'+BD'!E103)</f>
        <v/>
      </c>
      <c r="F1973" s="325" t="str">
        <f>IF('+BD'!F103="","",'+BD'!F103)</f>
        <v/>
      </c>
      <c r="G1973" s="325" t="str">
        <f>IF('+BD'!G103="","",'+BD'!G103)</f>
        <v/>
      </c>
      <c r="H1973" s="325" t="str">
        <f>IF('+BD'!H103="","",'+BD'!H103)</f>
        <v/>
      </c>
      <c r="I1973" s="325" t="str">
        <f>IF('+BD'!I103="","",'+BD'!I103)</f>
        <v/>
      </c>
      <c r="J1973" s="325" t="str">
        <f>IF('+BD'!J103="","",'+BD'!J103)</f>
        <v/>
      </c>
      <c r="K1973" s="325" t="str">
        <f>IF('+BD'!K103="","",'+BD'!K103)</f>
        <v/>
      </c>
      <c r="L1973" s="325" t="str">
        <f>IF('+BD'!L103="","",'+BD'!L103)</f>
        <v/>
      </c>
      <c r="M1973" s="325" t="str">
        <f>IF('+BD'!M103="","",'+BD'!M103)</f>
        <v/>
      </c>
      <c r="N1973" s="325" t="str">
        <f>IF('+BD'!N103="","",'+BD'!N103)</f>
        <v/>
      </c>
      <c r="O1973" s="325" t="str">
        <f>IF('+BD'!O103="","",'+BD'!O103)</f>
        <v/>
      </c>
      <c r="P1973" s="325" t="str">
        <f>IF('+BD'!P103="","",'+BD'!P103)</f>
        <v/>
      </c>
      <c r="Q1973" s="325" t="str">
        <f>IF('+BD'!Q103="","",'+BD'!Q103)</f>
        <v/>
      </c>
      <c r="R1973" s="325" t="str">
        <f>IF('+BD'!R103="","",'+BD'!R103)</f>
        <v/>
      </c>
      <c r="S1973" s="325" t="str">
        <f>IF('+BD'!S103="","",'+BD'!S103)</f>
        <v/>
      </c>
      <c r="T1973" s="325" t="str">
        <f>IF('+BD'!T103="","",'+BD'!T103)</f>
        <v/>
      </c>
      <c r="U1973" s="325" t="str">
        <f>IF('+BD'!U103="","",'+BD'!U103)</f>
        <v/>
      </c>
      <c r="V1973" s="325" t="str">
        <f>IF('+BD'!V103="","",'+BD'!V103)</f>
        <v/>
      </c>
      <c r="W1973" s="325" t="str">
        <f>IF('+BD'!W103="","",'+BD'!W103)</f>
        <v/>
      </c>
      <c r="X1973" s="325" t="str">
        <f>IF('+BD'!X103="","",'+BD'!X103)</f>
        <v/>
      </c>
      <c r="Y1973" s="325" t="str">
        <f>IF('+BD'!Y103="","",'+BD'!Y103)</f>
        <v/>
      </c>
      <c r="Z1973" s="325" t="str">
        <f>IF('+BD'!Z103="","",'+BD'!Z103)</f>
        <v/>
      </c>
      <c r="AA1973" s="325" t="str">
        <f>IF('+BD'!AA103="","",'+BD'!AA103)</f>
        <v/>
      </c>
      <c r="AB1973" s="325" t="str">
        <f>IF('+BD'!AB103="","",'+BD'!AB103)</f>
        <v/>
      </c>
    </row>
    <row r="1974" ht="15.75" customHeight="1">
      <c r="A1974" s="325">
        <v>1972.0</v>
      </c>
      <c r="B1974" s="325" t="s">
        <v>5749</v>
      </c>
      <c r="C1974" s="325" t="str">
        <f>IF('+BD'!C104="","",'+BD'!C104)</f>
        <v/>
      </c>
      <c r="D1974" s="325" t="str">
        <f>IF('+BD'!D104="","",'+BD'!D104)</f>
        <v/>
      </c>
      <c r="E1974" s="325" t="str">
        <f>IF('+BD'!E104="","",'+BD'!E104)</f>
        <v/>
      </c>
      <c r="F1974" s="325" t="str">
        <f>IF('+BD'!F104="","",'+BD'!F104)</f>
        <v/>
      </c>
      <c r="G1974" s="325" t="str">
        <f>IF('+BD'!G104="","",'+BD'!G104)</f>
        <v/>
      </c>
      <c r="H1974" s="325" t="str">
        <f>IF('+BD'!H104="","",'+BD'!H104)</f>
        <v/>
      </c>
      <c r="I1974" s="325" t="str">
        <f>IF('+BD'!I104="","",'+BD'!I104)</f>
        <v/>
      </c>
      <c r="J1974" s="325" t="str">
        <f>IF('+BD'!J104="","",'+BD'!J104)</f>
        <v/>
      </c>
      <c r="K1974" s="325" t="str">
        <f>IF('+BD'!K104="","",'+BD'!K104)</f>
        <v/>
      </c>
      <c r="L1974" s="325" t="str">
        <f>IF('+BD'!L104="","",'+BD'!L104)</f>
        <v/>
      </c>
      <c r="M1974" s="325" t="str">
        <f>IF('+BD'!M104="","",'+BD'!M104)</f>
        <v/>
      </c>
      <c r="N1974" s="325" t="str">
        <f>IF('+BD'!N104="","",'+BD'!N104)</f>
        <v/>
      </c>
      <c r="O1974" s="325" t="str">
        <f>IF('+BD'!O104="","",'+BD'!O104)</f>
        <v/>
      </c>
      <c r="P1974" s="325" t="str">
        <f>IF('+BD'!P104="","",'+BD'!P104)</f>
        <v/>
      </c>
      <c r="Q1974" s="325" t="str">
        <f>IF('+BD'!Q104="","",'+BD'!Q104)</f>
        <v/>
      </c>
      <c r="R1974" s="325" t="str">
        <f>IF('+BD'!R104="","",'+BD'!R104)</f>
        <v/>
      </c>
      <c r="S1974" s="325" t="str">
        <f>IF('+BD'!S104="","",'+BD'!S104)</f>
        <v/>
      </c>
      <c r="T1974" s="325" t="str">
        <f>IF('+BD'!T104="","",'+BD'!T104)</f>
        <v/>
      </c>
      <c r="U1974" s="325" t="str">
        <f>IF('+BD'!U104="","",'+BD'!U104)</f>
        <v/>
      </c>
      <c r="V1974" s="325" t="str">
        <f>IF('+BD'!V104="","",'+BD'!V104)</f>
        <v/>
      </c>
      <c r="W1974" s="325" t="str">
        <f>IF('+BD'!W104="","",'+BD'!W104)</f>
        <v/>
      </c>
      <c r="X1974" s="325" t="str">
        <f>IF('+BD'!X104="","",'+BD'!X104)</f>
        <v/>
      </c>
      <c r="Y1974" s="325" t="str">
        <f>IF('+BD'!Y104="","",'+BD'!Y104)</f>
        <v/>
      </c>
      <c r="Z1974" s="325" t="str">
        <f>IF('+BD'!Z104="","",'+BD'!Z104)</f>
        <v/>
      </c>
      <c r="AA1974" s="325" t="str">
        <f>IF('+BD'!AA104="","",'+BD'!AA104)</f>
        <v/>
      </c>
      <c r="AB1974" s="325" t="str">
        <f>IF('+BD'!AB104="","",'+BD'!AB104)</f>
        <v/>
      </c>
    </row>
    <row r="1975" ht="15.75" customHeight="1">
      <c r="A1975" s="325">
        <v>1973.0</v>
      </c>
      <c r="B1975" s="325" t="s">
        <v>5750</v>
      </c>
      <c r="C1975" s="325" t="str">
        <f>IF('+BD'!C105="","",'+BD'!C105)</f>
        <v/>
      </c>
      <c r="D1975" s="325" t="str">
        <f>IF('+BD'!D105="","",'+BD'!D105)</f>
        <v/>
      </c>
      <c r="E1975" s="325" t="str">
        <f>IF('+BD'!E105="","",'+BD'!E105)</f>
        <v/>
      </c>
      <c r="F1975" s="325" t="str">
        <f>IF('+BD'!F105="","",'+BD'!F105)</f>
        <v/>
      </c>
      <c r="G1975" s="325" t="str">
        <f>IF('+BD'!G105="","",'+BD'!G105)</f>
        <v/>
      </c>
      <c r="H1975" s="325" t="str">
        <f>IF('+BD'!H105="","",'+BD'!H105)</f>
        <v/>
      </c>
      <c r="I1975" s="325" t="str">
        <f>IF('+BD'!I105="","",'+BD'!I105)</f>
        <v/>
      </c>
      <c r="J1975" s="325" t="str">
        <f>IF('+BD'!J105="","",'+BD'!J105)</f>
        <v/>
      </c>
      <c r="K1975" s="325" t="str">
        <f>IF('+BD'!K105="","",'+BD'!K105)</f>
        <v/>
      </c>
      <c r="L1975" s="325" t="str">
        <f>IF('+BD'!L105="","",'+BD'!L105)</f>
        <v/>
      </c>
      <c r="M1975" s="325" t="str">
        <f>IF('+BD'!M105="","",'+BD'!M105)</f>
        <v/>
      </c>
      <c r="N1975" s="325" t="str">
        <f>IF('+BD'!N105="","",'+BD'!N105)</f>
        <v/>
      </c>
      <c r="O1975" s="325" t="str">
        <f>IF('+BD'!O105="","",'+BD'!O105)</f>
        <v/>
      </c>
      <c r="P1975" s="325" t="str">
        <f>IF('+BD'!P105="","",'+BD'!P105)</f>
        <v/>
      </c>
      <c r="Q1975" s="325" t="str">
        <f>IF('+BD'!Q105="","",'+BD'!Q105)</f>
        <v/>
      </c>
      <c r="R1975" s="325" t="str">
        <f>IF('+BD'!R105="","",'+BD'!R105)</f>
        <v/>
      </c>
      <c r="S1975" s="325" t="str">
        <f>IF('+BD'!S105="","",'+BD'!S105)</f>
        <v/>
      </c>
      <c r="T1975" s="325" t="str">
        <f>IF('+BD'!T105="","",'+BD'!T105)</f>
        <v/>
      </c>
      <c r="U1975" s="325" t="str">
        <f>IF('+BD'!U105="","",'+BD'!U105)</f>
        <v/>
      </c>
      <c r="V1975" s="325" t="str">
        <f>IF('+BD'!V105="","",'+BD'!V105)</f>
        <v/>
      </c>
      <c r="W1975" s="325" t="str">
        <f>IF('+BD'!W105="","",'+BD'!W105)</f>
        <v/>
      </c>
      <c r="X1975" s="325" t="str">
        <f>IF('+BD'!X105="","",'+BD'!X105)</f>
        <v/>
      </c>
      <c r="Y1975" s="325" t="str">
        <f>IF('+BD'!Y105="","",'+BD'!Y105)</f>
        <v/>
      </c>
      <c r="Z1975" s="325" t="str">
        <f>IF('+BD'!Z105="","",'+BD'!Z105)</f>
        <v/>
      </c>
      <c r="AA1975" s="325" t="str">
        <f>IF('+BD'!AA105="","",'+BD'!AA105)</f>
        <v/>
      </c>
      <c r="AB1975" s="325" t="str">
        <f>IF('+BD'!AB105="","",'+BD'!AB105)</f>
        <v/>
      </c>
    </row>
    <row r="1976" ht="15.75" customHeight="1">
      <c r="A1976" s="325">
        <v>1974.0</v>
      </c>
      <c r="B1976" s="325" t="s">
        <v>5751</v>
      </c>
      <c r="C1976" s="325" t="str">
        <f>IF('+BD'!C106="","",'+BD'!C106)</f>
        <v/>
      </c>
      <c r="D1976" s="325" t="str">
        <f>IF('+BD'!D106="","",'+BD'!D106)</f>
        <v/>
      </c>
      <c r="E1976" s="325" t="str">
        <f>IF('+BD'!E106="","",'+BD'!E106)</f>
        <v/>
      </c>
      <c r="F1976" s="325" t="str">
        <f>IF('+BD'!F106="","",'+BD'!F106)</f>
        <v/>
      </c>
      <c r="G1976" s="325" t="str">
        <f>IF('+BD'!G106="","",'+BD'!G106)</f>
        <v/>
      </c>
      <c r="H1976" s="325" t="str">
        <f>IF('+BD'!H106="","",'+BD'!H106)</f>
        <v/>
      </c>
      <c r="I1976" s="325" t="str">
        <f>IF('+BD'!I106="","",'+BD'!I106)</f>
        <v/>
      </c>
      <c r="J1976" s="325" t="str">
        <f>IF('+BD'!J106="","",'+BD'!J106)</f>
        <v/>
      </c>
      <c r="K1976" s="325" t="str">
        <f>IF('+BD'!K106="","",'+BD'!K106)</f>
        <v/>
      </c>
      <c r="L1976" s="325" t="str">
        <f>IF('+BD'!L106="","",'+BD'!L106)</f>
        <v/>
      </c>
      <c r="M1976" s="325" t="str">
        <f>IF('+BD'!M106="","",'+BD'!M106)</f>
        <v/>
      </c>
      <c r="N1976" s="325" t="str">
        <f>IF('+BD'!N106="","",'+BD'!N106)</f>
        <v/>
      </c>
      <c r="O1976" s="325" t="str">
        <f>IF('+BD'!O106="","",'+BD'!O106)</f>
        <v/>
      </c>
      <c r="P1976" s="325" t="str">
        <f>IF('+BD'!P106="","",'+BD'!P106)</f>
        <v/>
      </c>
      <c r="Q1976" s="325" t="str">
        <f>IF('+BD'!Q106="","",'+BD'!Q106)</f>
        <v/>
      </c>
      <c r="R1976" s="325" t="str">
        <f>IF('+BD'!R106="","",'+BD'!R106)</f>
        <v/>
      </c>
      <c r="S1976" s="325" t="str">
        <f>IF('+BD'!S106="","",'+BD'!S106)</f>
        <v/>
      </c>
      <c r="T1976" s="325" t="str">
        <f>IF('+BD'!T106="","",'+BD'!T106)</f>
        <v/>
      </c>
      <c r="U1976" s="325" t="str">
        <f>IF('+BD'!U106="","",'+BD'!U106)</f>
        <v/>
      </c>
      <c r="V1976" s="325" t="str">
        <f>IF('+BD'!V106="","",'+BD'!V106)</f>
        <v/>
      </c>
      <c r="W1976" s="325" t="str">
        <f>IF('+BD'!W106="","",'+BD'!W106)</f>
        <v/>
      </c>
      <c r="X1976" s="325" t="str">
        <f>IF('+BD'!X106="","",'+BD'!X106)</f>
        <v/>
      </c>
      <c r="Y1976" s="325" t="str">
        <f>IF('+BD'!Y106="","",'+BD'!Y106)</f>
        <v/>
      </c>
      <c r="Z1976" s="325" t="str">
        <f>IF('+BD'!Z106="","",'+BD'!Z106)</f>
        <v/>
      </c>
      <c r="AA1976" s="325" t="str">
        <f>IF('+BD'!AA106="","",'+BD'!AA106)</f>
        <v/>
      </c>
      <c r="AB1976" s="325" t="str">
        <f>IF('+BD'!AB106="","",'+BD'!AB106)</f>
        <v/>
      </c>
    </row>
    <row r="1977" ht="15.75" customHeight="1">
      <c r="A1977" s="325">
        <v>1975.0</v>
      </c>
      <c r="B1977" s="325" t="s">
        <v>5752</v>
      </c>
      <c r="C1977" s="325" t="str">
        <f>IF('+BD'!C107="","",'+BD'!C107)</f>
        <v/>
      </c>
      <c r="D1977" s="325" t="str">
        <f>IF('+BD'!D107="","",'+BD'!D107)</f>
        <v/>
      </c>
      <c r="E1977" s="325" t="str">
        <f>IF('+BD'!E107="","",'+BD'!E107)</f>
        <v/>
      </c>
      <c r="F1977" s="325" t="str">
        <f>IF('+BD'!F107="","",'+BD'!F107)</f>
        <v/>
      </c>
      <c r="G1977" s="325" t="str">
        <f>IF('+BD'!G107="","",'+BD'!G107)</f>
        <v/>
      </c>
      <c r="H1977" s="325" t="str">
        <f>IF('+BD'!H107="","",'+BD'!H107)</f>
        <v/>
      </c>
      <c r="I1977" s="325" t="str">
        <f>IF('+BD'!I107="","",'+BD'!I107)</f>
        <v/>
      </c>
      <c r="J1977" s="325" t="str">
        <f>IF('+BD'!J107="","",'+BD'!J107)</f>
        <v/>
      </c>
      <c r="K1977" s="325" t="str">
        <f>IF('+BD'!K107="","",'+BD'!K107)</f>
        <v/>
      </c>
      <c r="L1977" s="325" t="str">
        <f>IF('+BD'!L107="","",'+BD'!L107)</f>
        <v/>
      </c>
      <c r="M1977" s="325" t="str">
        <f>IF('+BD'!M107="","",'+BD'!M107)</f>
        <v/>
      </c>
      <c r="N1977" s="325" t="str">
        <f>IF('+BD'!N107="","",'+BD'!N107)</f>
        <v/>
      </c>
      <c r="O1977" s="325" t="str">
        <f>IF('+BD'!O107="","",'+BD'!O107)</f>
        <v/>
      </c>
      <c r="P1977" s="325" t="str">
        <f>IF('+BD'!P107="","",'+BD'!P107)</f>
        <v/>
      </c>
      <c r="Q1977" s="325" t="str">
        <f>IF('+BD'!Q107="","",'+BD'!Q107)</f>
        <v/>
      </c>
      <c r="R1977" s="325" t="str">
        <f>IF('+BD'!R107="","",'+BD'!R107)</f>
        <v/>
      </c>
      <c r="S1977" s="325" t="str">
        <f>IF('+BD'!S107="","",'+BD'!S107)</f>
        <v/>
      </c>
      <c r="T1977" s="325" t="str">
        <f>IF('+BD'!T107="","",'+BD'!T107)</f>
        <v/>
      </c>
      <c r="U1977" s="325" t="str">
        <f>IF('+BD'!U107="","",'+BD'!U107)</f>
        <v/>
      </c>
      <c r="V1977" s="325" t="str">
        <f>IF('+BD'!V107="","",'+BD'!V107)</f>
        <v/>
      </c>
      <c r="W1977" s="325" t="str">
        <f>IF('+BD'!W107="","",'+BD'!W107)</f>
        <v/>
      </c>
      <c r="X1977" s="325" t="str">
        <f>IF('+BD'!X107="","",'+BD'!X107)</f>
        <v/>
      </c>
      <c r="Y1977" s="325" t="str">
        <f>IF('+BD'!Y107="","",'+BD'!Y107)</f>
        <v/>
      </c>
      <c r="Z1977" s="325" t="str">
        <f>IF('+BD'!Z107="","",'+BD'!Z107)</f>
        <v/>
      </c>
      <c r="AA1977" s="325" t="str">
        <f>IF('+BD'!AA107="","",'+BD'!AA107)</f>
        <v/>
      </c>
      <c r="AB1977" s="325" t="str">
        <f>IF('+BD'!AB107="","",'+BD'!AB107)</f>
        <v/>
      </c>
    </row>
    <row r="1978" ht="15.75" customHeight="1">
      <c r="A1978" s="325">
        <v>1976.0</v>
      </c>
      <c r="B1978" s="325" t="s">
        <v>5753</v>
      </c>
      <c r="C1978" s="325" t="str">
        <f>IF('+BD'!C108="","",'+BD'!C108)</f>
        <v/>
      </c>
      <c r="D1978" s="325" t="str">
        <f>IF('+BD'!D108="","",'+BD'!D108)</f>
        <v/>
      </c>
      <c r="E1978" s="325" t="str">
        <f>IF('+BD'!E108="","",'+BD'!E108)</f>
        <v/>
      </c>
      <c r="F1978" s="325" t="str">
        <f>IF('+BD'!F108="","",'+BD'!F108)</f>
        <v/>
      </c>
      <c r="G1978" s="325" t="str">
        <f>IF('+BD'!G108="","",'+BD'!G108)</f>
        <v/>
      </c>
      <c r="H1978" s="325" t="str">
        <f>IF('+BD'!H108="","",'+BD'!H108)</f>
        <v/>
      </c>
      <c r="I1978" s="325" t="str">
        <f>IF('+BD'!I108="","",'+BD'!I108)</f>
        <v/>
      </c>
      <c r="J1978" s="325" t="str">
        <f>IF('+BD'!J108="","",'+BD'!J108)</f>
        <v/>
      </c>
      <c r="K1978" s="325" t="str">
        <f>IF('+BD'!K108="","",'+BD'!K108)</f>
        <v/>
      </c>
      <c r="L1978" s="325" t="str">
        <f>IF('+BD'!L108="","",'+BD'!L108)</f>
        <v/>
      </c>
      <c r="M1978" s="325" t="str">
        <f>IF('+BD'!M108="","",'+BD'!M108)</f>
        <v/>
      </c>
      <c r="N1978" s="325" t="str">
        <f>IF('+BD'!N108="","",'+BD'!N108)</f>
        <v/>
      </c>
      <c r="O1978" s="325" t="str">
        <f>IF('+BD'!O108="","",'+BD'!O108)</f>
        <v/>
      </c>
      <c r="P1978" s="325" t="str">
        <f>IF('+BD'!P108="","",'+BD'!P108)</f>
        <v/>
      </c>
      <c r="Q1978" s="325" t="str">
        <f>IF('+BD'!Q108="","",'+BD'!Q108)</f>
        <v/>
      </c>
      <c r="R1978" s="325" t="str">
        <f>IF('+BD'!R108="","",'+BD'!R108)</f>
        <v/>
      </c>
      <c r="S1978" s="325" t="str">
        <f>IF('+BD'!S108="","",'+BD'!S108)</f>
        <v/>
      </c>
      <c r="T1978" s="325" t="str">
        <f>IF('+BD'!T108="","",'+BD'!T108)</f>
        <v/>
      </c>
      <c r="U1978" s="325" t="str">
        <f>IF('+BD'!U108="","",'+BD'!U108)</f>
        <v/>
      </c>
      <c r="V1978" s="325" t="str">
        <f>IF('+BD'!V108="","",'+BD'!V108)</f>
        <v/>
      </c>
      <c r="W1978" s="325" t="str">
        <f>IF('+BD'!W108="","",'+BD'!W108)</f>
        <v/>
      </c>
      <c r="X1978" s="325" t="str">
        <f>IF('+BD'!X108="","",'+BD'!X108)</f>
        <v/>
      </c>
      <c r="Y1978" s="325" t="str">
        <f>IF('+BD'!Y108="","",'+BD'!Y108)</f>
        <v/>
      </c>
      <c r="Z1978" s="325" t="str">
        <f>IF('+BD'!Z108="","",'+BD'!Z108)</f>
        <v/>
      </c>
      <c r="AA1978" s="325" t="str">
        <f>IF('+BD'!AA108="","",'+BD'!AA108)</f>
        <v/>
      </c>
      <c r="AB1978" s="325" t="str">
        <f>IF('+BD'!AB108="","",'+BD'!AB108)</f>
        <v/>
      </c>
    </row>
    <row r="1979" ht="15.75" customHeight="1">
      <c r="A1979" s="325">
        <v>1977.0</v>
      </c>
      <c r="B1979" s="325" t="s">
        <v>5754</v>
      </c>
      <c r="C1979" s="325" t="str">
        <f>IF('+BD'!C109="","",'+BD'!C109)</f>
        <v/>
      </c>
      <c r="D1979" s="325" t="str">
        <f>IF('+BD'!D109="","",'+BD'!D109)</f>
        <v/>
      </c>
      <c r="E1979" s="325" t="str">
        <f>IF('+BD'!E109="","",'+BD'!E109)</f>
        <v/>
      </c>
      <c r="F1979" s="325" t="str">
        <f>IF('+BD'!F109="","",'+BD'!F109)</f>
        <v/>
      </c>
      <c r="G1979" s="325" t="str">
        <f>IF('+BD'!G109="","",'+BD'!G109)</f>
        <v/>
      </c>
      <c r="H1979" s="325" t="str">
        <f>IF('+BD'!H109="","",'+BD'!H109)</f>
        <v/>
      </c>
      <c r="I1979" s="325" t="str">
        <f>IF('+BD'!I109="","",'+BD'!I109)</f>
        <v/>
      </c>
      <c r="J1979" s="325" t="str">
        <f>IF('+BD'!J109="","",'+BD'!J109)</f>
        <v/>
      </c>
      <c r="K1979" s="325" t="str">
        <f>IF('+BD'!K109="","",'+BD'!K109)</f>
        <v/>
      </c>
      <c r="L1979" s="325" t="str">
        <f>IF('+BD'!L109="","",'+BD'!L109)</f>
        <v/>
      </c>
      <c r="M1979" s="325" t="str">
        <f>IF('+BD'!M109="","",'+BD'!M109)</f>
        <v/>
      </c>
      <c r="N1979" s="325" t="str">
        <f>IF('+BD'!N109="","",'+BD'!N109)</f>
        <v/>
      </c>
      <c r="O1979" s="325" t="str">
        <f>IF('+BD'!O109="","",'+BD'!O109)</f>
        <v/>
      </c>
      <c r="P1979" s="325" t="str">
        <f>IF('+BD'!P109="","",'+BD'!P109)</f>
        <v/>
      </c>
      <c r="Q1979" s="325" t="str">
        <f>IF('+BD'!Q109="","",'+BD'!Q109)</f>
        <v/>
      </c>
      <c r="R1979" s="325" t="str">
        <f>IF('+BD'!R109="","",'+BD'!R109)</f>
        <v/>
      </c>
      <c r="S1979" s="325" t="str">
        <f>IF('+BD'!S109="","",'+BD'!S109)</f>
        <v/>
      </c>
      <c r="T1979" s="325" t="str">
        <f>IF('+BD'!T109="","",'+BD'!T109)</f>
        <v/>
      </c>
      <c r="U1979" s="325" t="str">
        <f>IF('+BD'!U109="","",'+BD'!U109)</f>
        <v/>
      </c>
      <c r="V1979" s="325" t="str">
        <f>IF('+BD'!V109="","",'+BD'!V109)</f>
        <v/>
      </c>
      <c r="W1979" s="325" t="str">
        <f>IF('+BD'!W109="","",'+BD'!W109)</f>
        <v/>
      </c>
      <c r="X1979" s="325" t="str">
        <f>IF('+BD'!X109="","",'+BD'!X109)</f>
        <v/>
      </c>
      <c r="Y1979" s="325" t="str">
        <f>IF('+BD'!Y109="","",'+BD'!Y109)</f>
        <v/>
      </c>
      <c r="Z1979" s="325" t="str">
        <f>IF('+BD'!Z109="","",'+BD'!Z109)</f>
        <v/>
      </c>
      <c r="AA1979" s="325" t="str">
        <f>IF('+BD'!AA109="","",'+BD'!AA109)</f>
        <v/>
      </c>
      <c r="AB1979" s="325" t="str">
        <f>IF('+BD'!AB109="","",'+BD'!AB109)</f>
        <v/>
      </c>
    </row>
    <row r="1980" ht="15.75" customHeight="1">
      <c r="A1980" s="325">
        <v>1978.0</v>
      </c>
      <c r="B1980" s="325" t="s">
        <v>5755</v>
      </c>
      <c r="C1980" s="325" t="str">
        <f>IF('+BD'!C110="","",'+BD'!C110)</f>
        <v/>
      </c>
      <c r="D1980" s="325" t="str">
        <f>IF('+BD'!D110="","",'+BD'!D110)</f>
        <v/>
      </c>
      <c r="E1980" s="325" t="str">
        <f>IF('+BD'!E110="","",'+BD'!E110)</f>
        <v/>
      </c>
      <c r="F1980" s="325" t="str">
        <f>IF('+BD'!F110="","",'+BD'!F110)</f>
        <v/>
      </c>
      <c r="G1980" s="325" t="str">
        <f>IF('+BD'!G110="","",'+BD'!G110)</f>
        <v/>
      </c>
      <c r="H1980" s="325" t="str">
        <f>IF('+BD'!H110="","",'+BD'!H110)</f>
        <v/>
      </c>
      <c r="I1980" s="325" t="str">
        <f>IF('+BD'!I110="","",'+BD'!I110)</f>
        <v/>
      </c>
      <c r="J1980" s="325" t="str">
        <f>IF('+BD'!J110="","",'+BD'!J110)</f>
        <v/>
      </c>
      <c r="K1980" s="325" t="str">
        <f>IF('+BD'!K110="","",'+BD'!K110)</f>
        <v/>
      </c>
      <c r="L1980" s="325" t="str">
        <f>IF('+BD'!L110="","",'+BD'!L110)</f>
        <v/>
      </c>
      <c r="M1980" s="325" t="str">
        <f>IF('+BD'!M110="","",'+BD'!M110)</f>
        <v/>
      </c>
      <c r="N1980" s="325" t="str">
        <f>IF('+BD'!N110="","",'+BD'!N110)</f>
        <v/>
      </c>
      <c r="O1980" s="325" t="str">
        <f>IF('+BD'!O110="","",'+BD'!O110)</f>
        <v/>
      </c>
      <c r="P1980" s="325" t="str">
        <f>IF('+BD'!P110="","",'+BD'!P110)</f>
        <v/>
      </c>
      <c r="Q1980" s="325" t="str">
        <f>IF('+BD'!Q110="","",'+BD'!Q110)</f>
        <v/>
      </c>
      <c r="R1980" s="325" t="str">
        <f>IF('+BD'!R110="","",'+BD'!R110)</f>
        <v/>
      </c>
      <c r="S1980" s="325" t="str">
        <f>IF('+BD'!S110="","",'+BD'!S110)</f>
        <v/>
      </c>
      <c r="T1980" s="325" t="str">
        <f>IF('+BD'!T110="","",'+BD'!T110)</f>
        <v/>
      </c>
      <c r="U1980" s="325" t="str">
        <f>IF('+BD'!U110="","",'+BD'!U110)</f>
        <v/>
      </c>
      <c r="V1980" s="325" t="str">
        <f>IF('+BD'!V110="","",'+BD'!V110)</f>
        <v/>
      </c>
      <c r="W1980" s="325" t="str">
        <f>IF('+BD'!W110="","",'+BD'!W110)</f>
        <v/>
      </c>
      <c r="X1980" s="325" t="str">
        <f>IF('+BD'!X110="","",'+BD'!X110)</f>
        <v/>
      </c>
      <c r="Y1980" s="325" t="str">
        <f>IF('+BD'!Y110="","",'+BD'!Y110)</f>
        <v/>
      </c>
      <c r="Z1980" s="325" t="str">
        <f>IF('+BD'!Z110="","",'+BD'!Z110)</f>
        <v/>
      </c>
      <c r="AA1980" s="325" t="str">
        <f>IF('+BD'!AA110="","",'+BD'!AA110)</f>
        <v/>
      </c>
      <c r="AB1980" s="325" t="str">
        <f>IF('+BD'!AB110="","",'+BD'!AB110)</f>
        <v/>
      </c>
    </row>
    <row r="1981" ht="15.75" customHeight="1">
      <c r="A1981" s="325">
        <v>1979.0</v>
      </c>
      <c r="B1981" s="325" t="s">
        <v>5756</v>
      </c>
      <c r="C1981" s="325" t="str">
        <f>IF('+BD'!C111="","",'+BD'!C111)</f>
        <v/>
      </c>
      <c r="D1981" s="325" t="str">
        <f>IF('+BD'!D111="","",'+BD'!D111)</f>
        <v/>
      </c>
      <c r="E1981" s="325" t="str">
        <f>IF('+BD'!E111="","",'+BD'!E111)</f>
        <v/>
      </c>
      <c r="F1981" s="325" t="str">
        <f>IF('+BD'!F111="","",'+BD'!F111)</f>
        <v/>
      </c>
      <c r="G1981" s="325" t="str">
        <f>IF('+BD'!G111="","",'+BD'!G111)</f>
        <v/>
      </c>
      <c r="H1981" s="325" t="str">
        <f>IF('+BD'!H111="","",'+BD'!H111)</f>
        <v/>
      </c>
      <c r="I1981" s="325" t="str">
        <f>IF('+BD'!I111="","",'+BD'!I111)</f>
        <v/>
      </c>
      <c r="J1981" s="325" t="str">
        <f>IF('+BD'!J111="","",'+BD'!J111)</f>
        <v/>
      </c>
      <c r="K1981" s="325" t="str">
        <f>IF('+BD'!K111="","",'+BD'!K111)</f>
        <v/>
      </c>
      <c r="L1981" s="325" t="str">
        <f>IF('+BD'!L111="","",'+BD'!L111)</f>
        <v/>
      </c>
      <c r="M1981" s="325" t="str">
        <f>IF('+BD'!M111="","",'+BD'!M111)</f>
        <v/>
      </c>
      <c r="N1981" s="325" t="str">
        <f>IF('+BD'!N111="","",'+BD'!N111)</f>
        <v/>
      </c>
      <c r="O1981" s="325" t="str">
        <f>IF('+BD'!O111="","",'+BD'!O111)</f>
        <v/>
      </c>
      <c r="P1981" s="325" t="str">
        <f>IF('+BD'!P111="","",'+BD'!P111)</f>
        <v/>
      </c>
      <c r="Q1981" s="325" t="str">
        <f>IF('+BD'!Q111="","",'+BD'!Q111)</f>
        <v/>
      </c>
      <c r="R1981" s="325" t="str">
        <f>IF('+BD'!R111="","",'+BD'!R111)</f>
        <v/>
      </c>
      <c r="S1981" s="325" t="str">
        <f>IF('+BD'!S111="","",'+BD'!S111)</f>
        <v/>
      </c>
      <c r="T1981" s="325" t="str">
        <f>IF('+BD'!T111="","",'+BD'!T111)</f>
        <v/>
      </c>
      <c r="U1981" s="325" t="str">
        <f>IF('+BD'!U111="","",'+BD'!U111)</f>
        <v/>
      </c>
      <c r="V1981" s="325" t="str">
        <f>IF('+BD'!V111="","",'+BD'!V111)</f>
        <v/>
      </c>
      <c r="W1981" s="325" t="str">
        <f>IF('+BD'!W111="","",'+BD'!W111)</f>
        <v/>
      </c>
      <c r="X1981" s="325" t="str">
        <f>IF('+BD'!X111="","",'+BD'!X111)</f>
        <v/>
      </c>
      <c r="Y1981" s="325" t="str">
        <f>IF('+BD'!Y111="","",'+BD'!Y111)</f>
        <v/>
      </c>
      <c r="Z1981" s="325" t="str">
        <f>IF('+BD'!Z111="","",'+BD'!Z111)</f>
        <v/>
      </c>
      <c r="AA1981" s="325" t="str">
        <f>IF('+BD'!AA111="","",'+BD'!AA111)</f>
        <v/>
      </c>
      <c r="AB1981" s="325" t="str">
        <f>IF('+BD'!AB111="","",'+BD'!AB111)</f>
        <v/>
      </c>
    </row>
    <row r="1982" ht="15.75" customHeight="1">
      <c r="A1982" s="325">
        <v>1980.0</v>
      </c>
      <c r="B1982" s="325" t="s">
        <v>5757</v>
      </c>
      <c r="C1982" s="325" t="str">
        <f>IF('+BD'!C112="","",'+BD'!C112)</f>
        <v/>
      </c>
      <c r="D1982" s="325" t="str">
        <f>IF('+BD'!D112="","",'+BD'!D112)</f>
        <v/>
      </c>
      <c r="E1982" s="325" t="str">
        <f>IF('+BD'!E112="","",'+BD'!E112)</f>
        <v/>
      </c>
      <c r="F1982" s="325" t="str">
        <f>IF('+BD'!F112="","",'+BD'!F112)</f>
        <v/>
      </c>
      <c r="G1982" s="325" t="str">
        <f>IF('+BD'!G112="","",'+BD'!G112)</f>
        <v/>
      </c>
      <c r="H1982" s="325" t="str">
        <f>IF('+BD'!H112="","",'+BD'!H112)</f>
        <v/>
      </c>
      <c r="I1982" s="325" t="str">
        <f>IF('+BD'!I112="","",'+BD'!I112)</f>
        <v/>
      </c>
      <c r="J1982" s="325" t="str">
        <f>IF('+BD'!J112="","",'+BD'!J112)</f>
        <v/>
      </c>
      <c r="K1982" s="325" t="str">
        <f>IF('+BD'!K112="","",'+BD'!K112)</f>
        <v/>
      </c>
      <c r="L1982" s="325" t="str">
        <f>IF('+BD'!L112="","",'+BD'!L112)</f>
        <v/>
      </c>
      <c r="M1982" s="325" t="str">
        <f>IF('+BD'!M112="","",'+BD'!M112)</f>
        <v/>
      </c>
      <c r="N1982" s="325" t="str">
        <f>IF('+BD'!N112="","",'+BD'!N112)</f>
        <v/>
      </c>
      <c r="O1982" s="325" t="str">
        <f>IF('+BD'!O112="","",'+BD'!O112)</f>
        <v/>
      </c>
      <c r="P1982" s="325" t="str">
        <f>IF('+BD'!P112="","",'+BD'!P112)</f>
        <v/>
      </c>
      <c r="Q1982" s="325" t="str">
        <f>IF('+BD'!Q112="","",'+BD'!Q112)</f>
        <v/>
      </c>
      <c r="R1982" s="325" t="str">
        <f>IF('+BD'!R112="","",'+BD'!R112)</f>
        <v/>
      </c>
      <c r="S1982" s="325" t="str">
        <f>IF('+BD'!S112="","",'+BD'!S112)</f>
        <v/>
      </c>
      <c r="T1982" s="325" t="str">
        <f>IF('+BD'!T112="","",'+BD'!T112)</f>
        <v/>
      </c>
      <c r="U1982" s="325" t="str">
        <f>IF('+BD'!U112="","",'+BD'!U112)</f>
        <v/>
      </c>
      <c r="V1982" s="325" t="str">
        <f>IF('+BD'!V112="","",'+BD'!V112)</f>
        <v/>
      </c>
      <c r="W1982" s="325" t="str">
        <f>IF('+BD'!W112="","",'+BD'!W112)</f>
        <v/>
      </c>
      <c r="X1982" s="325" t="str">
        <f>IF('+BD'!X112="","",'+BD'!X112)</f>
        <v/>
      </c>
      <c r="Y1982" s="325" t="str">
        <f>IF('+BD'!Y112="","",'+BD'!Y112)</f>
        <v/>
      </c>
      <c r="Z1982" s="325" t="str">
        <f>IF('+BD'!Z112="","",'+BD'!Z112)</f>
        <v/>
      </c>
      <c r="AA1982" s="325" t="str">
        <f>IF('+BD'!AA112="","",'+BD'!AA112)</f>
        <v/>
      </c>
      <c r="AB1982" s="325" t="str">
        <f>IF('+BD'!AB112="","",'+BD'!AB112)</f>
        <v/>
      </c>
    </row>
    <row r="1983" ht="15.75" customHeight="1">
      <c r="A1983" s="325">
        <v>1981.0</v>
      </c>
      <c r="B1983" s="325" t="s">
        <v>5758</v>
      </c>
      <c r="C1983" s="325" t="str">
        <f>IF('+BD'!C113="","",'+BD'!C113)</f>
        <v/>
      </c>
      <c r="D1983" s="325" t="str">
        <f>IF('+BD'!D113="","",'+BD'!D113)</f>
        <v/>
      </c>
      <c r="E1983" s="325" t="str">
        <f>IF('+BD'!E113="","",'+BD'!E113)</f>
        <v/>
      </c>
      <c r="F1983" s="325" t="str">
        <f>IF('+BD'!F113="","",'+BD'!F113)</f>
        <v/>
      </c>
      <c r="G1983" s="325" t="str">
        <f>IF('+BD'!G113="","",'+BD'!G113)</f>
        <v/>
      </c>
      <c r="H1983" s="325" t="str">
        <f>IF('+BD'!H113="","",'+BD'!H113)</f>
        <v/>
      </c>
      <c r="I1983" s="325" t="str">
        <f>IF('+BD'!I113="","",'+BD'!I113)</f>
        <v/>
      </c>
      <c r="J1983" s="325" t="str">
        <f>IF('+BD'!J113="","",'+BD'!J113)</f>
        <v/>
      </c>
      <c r="K1983" s="325" t="str">
        <f>IF('+BD'!K113="","",'+BD'!K113)</f>
        <v/>
      </c>
      <c r="L1983" s="325" t="str">
        <f>IF('+BD'!L113="","",'+BD'!L113)</f>
        <v/>
      </c>
      <c r="M1983" s="325" t="str">
        <f>IF('+BD'!M113="","",'+BD'!M113)</f>
        <v/>
      </c>
      <c r="N1983" s="325" t="str">
        <f>IF('+BD'!N113="","",'+BD'!N113)</f>
        <v/>
      </c>
      <c r="O1983" s="325" t="str">
        <f>IF('+BD'!O113="","",'+BD'!O113)</f>
        <v/>
      </c>
      <c r="P1983" s="325" t="str">
        <f>IF('+BD'!P113="","",'+BD'!P113)</f>
        <v/>
      </c>
      <c r="Q1983" s="325" t="str">
        <f>IF('+BD'!Q113="","",'+BD'!Q113)</f>
        <v/>
      </c>
      <c r="R1983" s="325" t="str">
        <f>IF('+BD'!R113="","",'+BD'!R113)</f>
        <v/>
      </c>
      <c r="S1983" s="325" t="str">
        <f>IF('+BD'!S113="","",'+BD'!S113)</f>
        <v/>
      </c>
      <c r="T1983" s="325" t="str">
        <f>IF('+BD'!T113="","",'+BD'!T113)</f>
        <v/>
      </c>
      <c r="U1983" s="325" t="str">
        <f>IF('+BD'!U113="","",'+BD'!U113)</f>
        <v/>
      </c>
      <c r="V1983" s="325" t="str">
        <f>IF('+BD'!V113="","",'+BD'!V113)</f>
        <v/>
      </c>
      <c r="W1983" s="325" t="str">
        <f>IF('+BD'!W113="","",'+BD'!W113)</f>
        <v/>
      </c>
      <c r="X1983" s="325" t="str">
        <f>IF('+BD'!X113="","",'+BD'!X113)</f>
        <v/>
      </c>
      <c r="Y1983" s="325" t="str">
        <f>IF('+BD'!Y113="","",'+BD'!Y113)</f>
        <v/>
      </c>
      <c r="Z1983" s="325" t="str">
        <f>IF('+BD'!Z113="","",'+BD'!Z113)</f>
        <v/>
      </c>
      <c r="AA1983" s="325" t="str">
        <f>IF('+BD'!AA113="","",'+BD'!AA113)</f>
        <v/>
      </c>
      <c r="AB1983" s="325" t="str">
        <f>IF('+BD'!AB113="","",'+BD'!AB113)</f>
        <v/>
      </c>
    </row>
    <row r="1984" ht="15.75" customHeight="1">
      <c r="A1984" s="325">
        <v>1982.0</v>
      </c>
      <c r="B1984" s="325" t="s">
        <v>5759</v>
      </c>
      <c r="C1984" s="325" t="str">
        <f>IF('+BD'!C114="","",'+BD'!C114)</f>
        <v/>
      </c>
      <c r="D1984" s="325" t="str">
        <f>IF('+BD'!D114="","",'+BD'!D114)</f>
        <v/>
      </c>
      <c r="E1984" s="325" t="str">
        <f>IF('+BD'!E114="","",'+BD'!E114)</f>
        <v/>
      </c>
      <c r="F1984" s="325" t="str">
        <f>IF('+BD'!F114="","",'+BD'!F114)</f>
        <v/>
      </c>
      <c r="G1984" s="325" t="str">
        <f>IF('+BD'!G114="","",'+BD'!G114)</f>
        <v/>
      </c>
      <c r="H1984" s="325" t="str">
        <f>IF('+BD'!H114="","",'+BD'!H114)</f>
        <v/>
      </c>
      <c r="I1984" s="325" t="str">
        <f>IF('+BD'!I114="","",'+BD'!I114)</f>
        <v/>
      </c>
      <c r="J1984" s="325" t="str">
        <f>IF('+BD'!J114="","",'+BD'!J114)</f>
        <v/>
      </c>
      <c r="K1984" s="325" t="str">
        <f>IF('+BD'!K114="","",'+BD'!K114)</f>
        <v/>
      </c>
      <c r="L1984" s="325" t="str">
        <f>IF('+BD'!L114="","",'+BD'!L114)</f>
        <v/>
      </c>
      <c r="M1984" s="325" t="str">
        <f>IF('+BD'!M114="","",'+BD'!M114)</f>
        <v/>
      </c>
      <c r="N1984" s="325" t="str">
        <f>IF('+BD'!N114="","",'+BD'!N114)</f>
        <v/>
      </c>
      <c r="O1984" s="325" t="str">
        <f>IF('+BD'!O114="","",'+BD'!O114)</f>
        <v/>
      </c>
      <c r="P1984" s="325" t="str">
        <f>IF('+BD'!P114="","",'+BD'!P114)</f>
        <v/>
      </c>
      <c r="Q1984" s="325" t="str">
        <f>IF('+BD'!Q114="","",'+BD'!Q114)</f>
        <v/>
      </c>
      <c r="R1984" s="325" t="str">
        <f>IF('+BD'!R114="","",'+BD'!R114)</f>
        <v/>
      </c>
      <c r="S1984" s="325" t="str">
        <f>IF('+BD'!S114="","",'+BD'!S114)</f>
        <v/>
      </c>
      <c r="T1984" s="325" t="str">
        <f>IF('+BD'!T114="","",'+BD'!T114)</f>
        <v/>
      </c>
      <c r="U1984" s="325" t="str">
        <f>IF('+BD'!U114="","",'+BD'!U114)</f>
        <v/>
      </c>
      <c r="V1984" s="325" t="str">
        <f>IF('+BD'!V114="","",'+BD'!V114)</f>
        <v/>
      </c>
      <c r="W1984" s="325" t="str">
        <f>IF('+BD'!W114="","",'+BD'!W114)</f>
        <v/>
      </c>
      <c r="X1984" s="325" t="str">
        <f>IF('+BD'!X114="","",'+BD'!X114)</f>
        <v/>
      </c>
      <c r="Y1984" s="325" t="str">
        <f>IF('+BD'!Y114="","",'+BD'!Y114)</f>
        <v/>
      </c>
      <c r="Z1984" s="325" t="str">
        <f>IF('+BD'!Z114="","",'+BD'!Z114)</f>
        <v/>
      </c>
      <c r="AA1984" s="325" t="str">
        <f>IF('+BD'!AA114="","",'+BD'!AA114)</f>
        <v/>
      </c>
      <c r="AB1984" s="325" t="str">
        <f>IF('+BD'!AB114="","",'+BD'!AB114)</f>
        <v/>
      </c>
    </row>
    <row r="1985" ht="15.75" customHeight="1">
      <c r="A1985" s="325">
        <v>1983.0</v>
      </c>
      <c r="B1985" s="325" t="s">
        <v>5760</v>
      </c>
      <c r="C1985" s="325" t="str">
        <f>IF('+BD'!C115="","",'+BD'!C115)</f>
        <v/>
      </c>
      <c r="D1985" s="325" t="str">
        <f>IF('+BD'!D115="","",'+BD'!D115)</f>
        <v/>
      </c>
      <c r="E1985" s="325" t="str">
        <f>IF('+BD'!E115="","",'+BD'!E115)</f>
        <v/>
      </c>
      <c r="F1985" s="325" t="str">
        <f>IF('+BD'!F115="","",'+BD'!F115)</f>
        <v/>
      </c>
      <c r="G1985" s="325" t="str">
        <f>IF('+BD'!G115="","",'+BD'!G115)</f>
        <v/>
      </c>
      <c r="H1985" s="325" t="str">
        <f>IF('+BD'!H115="","",'+BD'!H115)</f>
        <v/>
      </c>
      <c r="I1985" s="325" t="str">
        <f>IF('+BD'!I115="","",'+BD'!I115)</f>
        <v/>
      </c>
      <c r="J1985" s="325" t="str">
        <f>IF('+BD'!J115="","",'+BD'!J115)</f>
        <v/>
      </c>
      <c r="K1985" s="325" t="str">
        <f>IF('+BD'!K115="","",'+BD'!K115)</f>
        <v/>
      </c>
      <c r="L1985" s="325" t="str">
        <f>IF('+BD'!L115="","",'+BD'!L115)</f>
        <v/>
      </c>
      <c r="M1985" s="325" t="str">
        <f>IF('+BD'!M115="","",'+BD'!M115)</f>
        <v/>
      </c>
      <c r="N1985" s="325" t="str">
        <f>IF('+BD'!N115="","",'+BD'!N115)</f>
        <v/>
      </c>
      <c r="O1985" s="325" t="str">
        <f>IF('+BD'!O115="","",'+BD'!O115)</f>
        <v/>
      </c>
      <c r="P1985" s="325" t="str">
        <f>IF('+BD'!P115="","",'+BD'!P115)</f>
        <v/>
      </c>
      <c r="Q1985" s="325" t="str">
        <f>IF('+BD'!Q115="","",'+BD'!Q115)</f>
        <v/>
      </c>
      <c r="R1985" s="325" t="str">
        <f>IF('+BD'!R115="","",'+BD'!R115)</f>
        <v/>
      </c>
      <c r="S1985" s="325" t="str">
        <f>IF('+BD'!S115="","",'+BD'!S115)</f>
        <v/>
      </c>
      <c r="T1985" s="325" t="str">
        <f>IF('+BD'!T115="","",'+BD'!T115)</f>
        <v/>
      </c>
      <c r="U1985" s="325" t="str">
        <f>IF('+BD'!U115="","",'+BD'!U115)</f>
        <v/>
      </c>
      <c r="V1985" s="325" t="str">
        <f>IF('+BD'!V115="","",'+BD'!V115)</f>
        <v/>
      </c>
      <c r="W1985" s="325" t="str">
        <f>IF('+BD'!W115="","",'+BD'!W115)</f>
        <v/>
      </c>
      <c r="X1985" s="325" t="str">
        <f>IF('+BD'!X115="","",'+BD'!X115)</f>
        <v/>
      </c>
      <c r="Y1985" s="325" t="str">
        <f>IF('+BD'!Y115="","",'+BD'!Y115)</f>
        <v/>
      </c>
      <c r="Z1985" s="325" t="str">
        <f>IF('+BD'!Z115="","",'+BD'!Z115)</f>
        <v/>
      </c>
      <c r="AA1985" s="325" t="str">
        <f>IF('+BD'!AA115="","",'+BD'!AA115)</f>
        <v/>
      </c>
      <c r="AB1985" s="325" t="str">
        <f>IF('+BD'!AB115="","",'+BD'!AB115)</f>
        <v/>
      </c>
    </row>
    <row r="1986" ht="15.75" customHeight="1">
      <c r="A1986" s="325">
        <v>1984.0</v>
      </c>
      <c r="B1986" s="325" t="s">
        <v>5761</v>
      </c>
      <c r="C1986" s="325" t="str">
        <f>IF('+BD'!C116="","",'+BD'!C116)</f>
        <v/>
      </c>
      <c r="D1986" s="325" t="str">
        <f>IF('+BD'!D116="","",'+BD'!D116)</f>
        <v/>
      </c>
      <c r="E1986" s="325" t="str">
        <f>IF('+BD'!E116="","",'+BD'!E116)</f>
        <v/>
      </c>
      <c r="F1986" s="325" t="str">
        <f>IF('+BD'!F116="","",'+BD'!F116)</f>
        <v/>
      </c>
      <c r="G1986" s="325" t="str">
        <f>IF('+BD'!G116="","",'+BD'!G116)</f>
        <v/>
      </c>
      <c r="H1986" s="325" t="str">
        <f>IF('+BD'!H116="","",'+BD'!H116)</f>
        <v/>
      </c>
      <c r="I1986" s="325" t="str">
        <f>IF('+BD'!I116="","",'+BD'!I116)</f>
        <v/>
      </c>
      <c r="J1986" s="325" t="str">
        <f>IF('+BD'!J116="","",'+BD'!J116)</f>
        <v/>
      </c>
      <c r="K1986" s="325" t="str">
        <f>IF('+BD'!K116="","",'+BD'!K116)</f>
        <v/>
      </c>
      <c r="L1986" s="325" t="str">
        <f>IF('+BD'!L116="","",'+BD'!L116)</f>
        <v/>
      </c>
      <c r="M1986" s="325" t="str">
        <f>IF('+BD'!M116="","",'+BD'!M116)</f>
        <v/>
      </c>
      <c r="N1986" s="325" t="str">
        <f>IF('+BD'!N116="","",'+BD'!N116)</f>
        <v/>
      </c>
      <c r="O1986" s="325" t="str">
        <f>IF('+BD'!O116="","",'+BD'!O116)</f>
        <v/>
      </c>
      <c r="P1986" s="325" t="str">
        <f>IF('+BD'!P116="","",'+BD'!P116)</f>
        <v/>
      </c>
      <c r="Q1986" s="325" t="str">
        <f>IF('+BD'!Q116="","",'+BD'!Q116)</f>
        <v/>
      </c>
      <c r="R1986" s="325" t="str">
        <f>IF('+BD'!R116="","",'+BD'!R116)</f>
        <v/>
      </c>
      <c r="S1986" s="325" t="str">
        <f>IF('+BD'!S116="","",'+BD'!S116)</f>
        <v/>
      </c>
      <c r="T1986" s="325" t="str">
        <f>IF('+BD'!T116="","",'+BD'!T116)</f>
        <v/>
      </c>
      <c r="U1986" s="325" t="str">
        <f>IF('+BD'!U116="","",'+BD'!U116)</f>
        <v/>
      </c>
      <c r="V1986" s="325" t="str">
        <f>IF('+BD'!V116="","",'+BD'!V116)</f>
        <v/>
      </c>
      <c r="W1986" s="325" t="str">
        <f>IF('+BD'!W116="","",'+BD'!W116)</f>
        <v/>
      </c>
      <c r="X1986" s="325" t="str">
        <f>IF('+BD'!X116="","",'+BD'!X116)</f>
        <v/>
      </c>
      <c r="Y1986" s="325" t="str">
        <f>IF('+BD'!Y116="","",'+BD'!Y116)</f>
        <v/>
      </c>
      <c r="Z1986" s="325" t="str">
        <f>IF('+BD'!Z116="","",'+BD'!Z116)</f>
        <v/>
      </c>
      <c r="AA1986" s="325" t="str">
        <f>IF('+BD'!AA116="","",'+BD'!AA116)</f>
        <v/>
      </c>
      <c r="AB1986" s="325" t="str">
        <f>IF('+BD'!AB116="","",'+BD'!AB116)</f>
        <v/>
      </c>
    </row>
    <row r="1987" ht="15.75" customHeight="1">
      <c r="A1987" s="325">
        <v>1985.0</v>
      </c>
      <c r="B1987" s="325" t="s">
        <v>5762</v>
      </c>
      <c r="C1987" s="325" t="str">
        <f>IF('+BD'!C117="","",'+BD'!C117)</f>
        <v/>
      </c>
      <c r="D1987" s="325" t="str">
        <f>IF('+BD'!D117="","",'+BD'!D117)</f>
        <v/>
      </c>
      <c r="E1987" s="325" t="str">
        <f>IF('+BD'!E117="","",'+BD'!E117)</f>
        <v/>
      </c>
      <c r="F1987" s="325" t="str">
        <f>IF('+BD'!F117="","",'+BD'!F117)</f>
        <v/>
      </c>
      <c r="G1987" s="325" t="str">
        <f>IF('+BD'!G117="","",'+BD'!G117)</f>
        <v/>
      </c>
      <c r="H1987" s="325" t="str">
        <f>IF('+BD'!H117="","",'+BD'!H117)</f>
        <v/>
      </c>
      <c r="I1987" s="325" t="str">
        <f>IF('+BD'!I117="","",'+BD'!I117)</f>
        <v/>
      </c>
      <c r="J1987" s="325" t="str">
        <f>IF('+BD'!J117="","",'+BD'!J117)</f>
        <v/>
      </c>
      <c r="K1987" s="325" t="str">
        <f>IF('+BD'!K117="","",'+BD'!K117)</f>
        <v/>
      </c>
      <c r="L1987" s="325" t="str">
        <f>IF('+BD'!L117="","",'+BD'!L117)</f>
        <v/>
      </c>
      <c r="M1987" s="325" t="str">
        <f>IF('+BD'!M117="","",'+BD'!M117)</f>
        <v/>
      </c>
      <c r="N1987" s="325" t="str">
        <f>IF('+BD'!N117="","",'+BD'!N117)</f>
        <v/>
      </c>
      <c r="O1987" s="325" t="str">
        <f>IF('+BD'!O117="","",'+BD'!O117)</f>
        <v/>
      </c>
      <c r="P1987" s="325" t="str">
        <f>IF('+BD'!P117="","",'+BD'!P117)</f>
        <v/>
      </c>
      <c r="Q1987" s="325" t="str">
        <f>IF('+BD'!Q117="","",'+BD'!Q117)</f>
        <v/>
      </c>
      <c r="R1987" s="325" t="str">
        <f>IF('+BD'!R117="","",'+BD'!R117)</f>
        <v/>
      </c>
      <c r="S1987" s="325" t="str">
        <f>IF('+BD'!S117="","",'+BD'!S117)</f>
        <v/>
      </c>
      <c r="T1987" s="325" t="str">
        <f>IF('+BD'!T117="","",'+BD'!T117)</f>
        <v/>
      </c>
      <c r="U1987" s="325" t="str">
        <f>IF('+BD'!U117="","",'+BD'!U117)</f>
        <v/>
      </c>
      <c r="V1987" s="325" t="str">
        <f>IF('+BD'!V117="","",'+BD'!V117)</f>
        <v/>
      </c>
      <c r="W1987" s="325" t="str">
        <f>IF('+BD'!W117="","",'+BD'!W117)</f>
        <v/>
      </c>
      <c r="X1987" s="325" t="str">
        <f>IF('+BD'!X117="","",'+BD'!X117)</f>
        <v/>
      </c>
      <c r="Y1987" s="325" t="str">
        <f>IF('+BD'!Y117="","",'+BD'!Y117)</f>
        <v/>
      </c>
      <c r="Z1987" s="325" t="str">
        <f>IF('+BD'!Z117="","",'+BD'!Z117)</f>
        <v/>
      </c>
      <c r="AA1987" s="325" t="str">
        <f>IF('+BD'!AA117="","",'+BD'!AA117)</f>
        <v/>
      </c>
      <c r="AB1987" s="325" t="str">
        <f>IF('+BD'!AB117="","",'+BD'!AB117)</f>
        <v/>
      </c>
    </row>
    <row r="1988" ht="15.75" customHeight="1">
      <c r="A1988" s="325">
        <v>1986.0</v>
      </c>
      <c r="B1988" s="325" t="s">
        <v>5763</v>
      </c>
      <c r="C1988" s="325" t="str">
        <f>IF('+BD'!C118="","",'+BD'!C118)</f>
        <v/>
      </c>
      <c r="D1988" s="325" t="str">
        <f>IF('+BD'!D118="","",'+BD'!D118)</f>
        <v/>
      </c>
      <c r="E1988" s="325" t="str">
        <f>IF('+BD'!E118="","",'+BD'!E118)</f>
        <v/>
      </c>
      <c r="F1988" s="325" t="str">
        <f>IF('+BD'!F118="","",'+BD'!F118)</f>
        <v/>
      </c>
      <c r="G1988" s="325" t="str">
        <f>IF('+BD'!G118="","",'+BD'!G118)</f>
        <v/>
      </c>
      <c r="H1988" s="325" t="str">
        <f>IF('+BD'!H118="","",'+BD'!H118)</f>
        <v/>
      </c>
      <c r="I1988" s="325" t="str">
        <f>IF('+BD'!I118="","",'+BD'!I118)</f>
        <v/>
      </c>
      <c r="J1988" s="325" t="str">
        <f>IF('+BD'!J118="","",'+BD'!J118)</f>
        <v/>
      </c>
      <c r="K1988" s="325" t="str">
        <f>IF('+BD'!K118="","",'+BD'!K118)</f>
        <v/>
      </c>
      <c r="L1988" s="325" t="str">
        <f>IF('+BD'!L118="","",'+BD'!L118)</f>
        <v/>
      </c>
      <c r="M1988" s="325" t="str">
        <f>IF('+BD'!M118="","",'+BD'!M118)</f>
        <v/>
      </c>
      <c r="N1988" s="325" t="str">
        <f>IF('+BD'!N118="","",'+BD'!N118)</f>
        <v/>
      </c>
      <c r="O1988" s="325" t="str">
        <f>IF('+BD'!O118="","",'+BD'!O118)</f>
        <v/>
      </c>
      <c r="P1988" s="325" t="str">
        <f>IF('+BD'!P118="","",'+BD'!P118)</f>
        <v/>
      </c>
      <c r="Q1988" s="325" t="str">
        <f>IF('+BD'!Q118="","",'+BD'!Q118)</f>
        <v/>
      </c>
      <c r="R1988" s="325" t="str">
        <f>IF('+BD'!R118="","",'+BD'!R118)</f>
        <v/>
      </c>
      <c r="S1988" s="325" t="str">
        <f>IF('+BD'!S118="","",'+BD'!S118)</f>
        <v/>
      </c>
      <c r="T1988" s="325" t="str">
        <f>IF('+BD'!T118="","",'+BD'!T118)</f>
        <v/>
      </c>
      <c r="U1988" s="325" t="str">
        <f>IF('+BD'!U118="","",'+BD'!U118)</f>
        <v/>
      </c>
      <c r="V1988" s="325" t="str">
        <f>IF('+BD'!V118="","",'+BD'!V118)</f>
        <v/>
      </c>
      <c r="W1988" s="325" t="str">
        <f>IF('+BD'!W118="","",'+BD'!W118)</f>
        <v/>
      </c>
      <c r="X1988" s="325" t="str">
        <f>IF('+BD'!X118="","",'+BD'!X118)</f>
        <v/>
      </c>
      <c r="Y1988" s="325" t="str">
        <f>IF('+BD'!Y118="","",'+BD'!Y118)</f>
        <v/>
      </c>
      <c r="Z1988" s="325" t="str">
        <f>IF('+BD'!Z118="","",'+BD'!Z118)</f>
        <v/>
      </c>
      <c r="AA1988" s="325" t="str">
        <f>IF('+BD'!AA118="","",'+BD'!AA118)</f>
        <v/>
      </c>
      <c r="AB1988" s="325" t="str">
        <f>IF('+BD'!AB118="","",'+BD'!AB118)</f>
        <v/>
      </c>
    </row>
    <row r="1989" ht="15.75" customHeight="1">
      <c r="A1989" s="325">
        <v>1987.0</v>
      </c>
      <c r="B1989" s="325" t="s">
        <v>5764</v>
      </c>
      <c r="C1989" s="325" t="str">
        <f>IF('+BD'!C119="","",'+BD'!C119)</f>
        <v/>
      </c>
      <c r="D1989" s="325" t="str">
        <f>IF('+BD'!D119="","",'+BD'!D119)</f>
        <v/>
      </c>
      <c r="E1989" s="325" t="str">
        <f>IF('+BD'!E119="","",'+BD'!E119)</f>
        <v/>
      </c>
      <c r="F1989" s="325" t="str">
        <f>IF('+BD'!F119="","",'+BD'!F119)</f>
        <v/>
      </c>
      <c r="G1989" s="325" t="str">
        <f>IF('+BD'!G119="","",'+BD'!G119)</f>
        <v/>
      </c>
      <c r="H1989" s="325" t="str">
        <f>IF('+BD'!H119="","",'+BD'!H119)</f>
        <v/>
      </c>
      <c r="I1989" s="325" t="str">
        <f>IF('+BD'!I119="","",'+BD'!I119)</f>
        <v/>
      </c>
      <c r="J1989" s="325" t="str">
        <f>IF('+BD'!J119="","",'+BD'!J119)</f>
        <v/>
      </c>
      <c r="K1989" s="325" t="str">
        <f>IF('+BD'!K119="","",'+BD'!K119)</f>
        <v/>
      </c>
      <c r="L1989" s="325" t="str">
        <f>IF('+BD'!L119="","",'+BD'!L119)</f>
        <v/>
      </c>
      <c r="M1989" s="325" t="str">
        <f>IF('+BD'!M119="","",'+BD'!M119)</f>
        <v/>
      </c>
      <c r="N1989" s="325" t="str">
        <f>IF('+BD'!N119="","",'+BD'!N119)</f>
        <v/>
      </c>
      <c r="O1989" s="325" t="str">
        <f>IF('+BD'!O119="","",'+BD'!O119)</f>
        <v/>
      </c>
      <c r="P1989" s="325" t="str">
        <f>IF('+BD'!P119="","",'+BD'!P119)</f>
        <v/>
      </c>
      <c r="Q1989" s="325" t="str">
        <f>IF('+BD'!Q119="","",'+BD'!Q119)</f>
        <v/>
      </c>
      <c r="R1989" s="325" t="str">
        <f>IF('+BD'!R119="","",'+BD'!R119)</f>
        <v/>
      </c>
      <c r="S1989" s="325" t="str">
        <f>IF('+BD'!S119="","",'+BD'!S119)</f>
        <v/>
      </c>
      <c r="T1989" s="325" t="str">
        <f>IF('+BD'!T119="","",'+BD'!T119)</f>
        <v/>
      </c>
      <c r="U1989" s="325" t="str">
        <f>IF('+BD'!U119="","",'+BD'!U119)</f>
        <v/>
      </c>
      <c r="V1989" s="325" t="str">
        <f>IF('+BD'!V119="","",'+BD'!V119)</f>
        <v/>
      </c>
      <c r="W1989" s="325" t="str">
        <f>IF('+BD'!W119="","",'+BD'!W119)</f>
        <v/>
      </c>
      <c r="X1989" s="325" t="str">
        <f>IF('+BD'!X119="","",'+BD'!X119)</f>
        <v/>
      </c>
      <c r="Y1989" s="325" t="str">
        <f>IF('+BD'!Y119="","",'+BD'!Y119)</f>
        <v/>
      </c>
      <c r="Z1989" s="325" t="str">
        <f>IF('+BD'!Z119="","",'+BD'!Z119)</f>
        <v/>
      </c>
      <c r="AA1989" s="325" t="str">
        <f>IF('+BD'!AA119="","",'+BD'!AA119)</f>
        <v/>
      </c>
      <c r="AB1989" s="325" t="str">
        <f>IF('+BD'!AB119="","",'+BD'!AB119)</f>
        <v/>
      </c>
    </row>
    <row r="1990" ht="15.75" customHeight="1">
      <c r="A1990" s="325">
        <v>1988.0</v>
      </c>
      <c r="B1990" s="325" t="s">
        <v>5765</v>
      </c>
      <c r="C1990" s="325" t="str">
        <f>IF('+BD'!C120="","",'+BD'!C120)</f>
        <v/>
      </c>
      <c r="D1990" s="325" t="str">
        <f>IF('+BD'!D120="","",'+BD'!D120)</f>
        <v/>
      </c>
      <c r="E1990" s="325" t="str">
        <f>IF('+BD'!E120="","",'+BD'!E120)</f>
        <v/>
      </c>
      <c r="F1990" s="325" t="str">
        <f>IF('+BD'!F120="","",'+BD'!F120)</f>
        <v/>
      </c>
      <c r="G1990" s="325" t="str">
        <f>IF('+BD'!G120="","",'+BD'!G120)</f>
        <v/>
      </c>
      <c r="H1990" s="325" t="str">
        <f>IF('+BD'!H120="","",'+BD'!H120)</f>
        <v/>
      </c>
      <c r="I1990" s="325" t="str">
        <f>IF('+BD'!I120="","",'+BD'!I120)</f>
        <v/>
      </c>
      <c r="J1990" s="325" t="str">
        <f>IF('+BD'!J120="","",'+BD'!J120)</f>
        <v/>
      </c>
      <c r="K1990" s="325" t="str">
        <f>IF('+BD'!K120="","",'+BD'!K120)</f>
        <v/>
      </c>
      <c r="L1990" s="325" t="str">
        <f>IF('+BD'!L120="","",'+BD'!L120)</f>
        <v/>
      </c>
      <c r="M1990" s="325" t="str">
        <f>IF('+BD'!M120="","",'+BD'!M120)</f>
        <v/>
      </c>
      <c r="N1990" s="325" t="str">
        <f>IF('+BD'!N120="","",'+BD'!N120)</f>
        <v/>
      </c>
      <c r="O1990" s="325" t="str">
        <f>IF('+BD'!O120="","",'+BD'!O120)</f>
        <v/>
      </c>
      <c r="P1990" s="325" t="str">
        <f>IF('+BD'!P120="","",'+BD'!P120)</f>
        <v/>
      </c>
      <c r="Q1990" s="325" t="str">
        <f>IF('+BD'!Q120="","",'+BD'!Q120)</f>
        <v/>
      </c>
      <c r="R1990" s="325" t="str">
        <f>IF('+BD'!R120="","",'+BD'!R120)</f>
        <v/>
      </c>
      <c r="S1990" s="325" t="str">
        <f>IF('+BD'!S120="","",'+BD'!S120)</f>
        <v/>
      </c>
      <c r="T1990" s="325" t="str">
        <f>IF('+BD'!T120="","",'+BD'!T120)</f>
        <v/>
      </c>
      <c r="U1990" s="325" t="str">
        <f>IF('+BD'!U120="","",'+BD'!U120)</f>
        <v/>
      </c>
      <c r="V1990" s="325" t="str">
        <f>IF('+BD'!V120="","",'+BD'!V120)</f>
        <v/>
      </c>
      <c r="W1990" s="325" t="str">
        <f>IF('+BD'!W120="","",'+BD'!W120)</f>
        <v/>
      </c>
      <c r="X1990" s="325" t="str">
        <f>IF('+BD'!X120="","",'+BD'!X120)</f>
        <v/>
      </c>
      <c r="Y1990" s="325" t="str">
        <f>IF('+BD'!Y120="","",'+BD'!Y120)</f>
        <v/>
      </c>
      <c r="Z1990" s="325" t="str">
        <f>IF('+BD'!Z120="","",'+BD'!Z120)</f>
        <v/>
      </c>
      <c r="AA1990" s="325" t="str">
        <f>IF('+BD'!AA120="","",'+BD'!AA120)</f>
        <v/>
      </c>
      <c r="AB1990" s="325" t="str">
        <f>IF('+BD'!AB120="","",'+BD'!AB120)</f>
        <v/>
      </c>
    </row>
    <row r="1991" ht="15.75" customHeight="1">
      <c r="A1991" s="325">
        <v>1989.0</v>
      </c>
      <c r="B1991" s="325" t="s">
        <v>5766</v>
      </c>
      <c r="C1991" s="325" t="str">
        <f>IF('+BD'!C121="","",'+BD'!C121)</f>
        <v/>
      </c>
      <c r="D1991" s="325" t="str">
        <f>IF('+BD'!D121="","",'+BD'!D121)</f>
        <v/>
      </c>
      <c r="E1991" s="325" t="str">
        <f>IF('+BD'!E121="","",'+BD'!E121)</f>
        <v/>
      </c>
      <c r="F1991" s="325" t="str">
        <f>IF('+BD'!F121="","",'+BD'!F121)</f>
        <v/>
      </c>
      <c r="G1991" s="325" t="str">
        <f>IF('+BD'!G121="","",'+BD'!G121)</f>
        <v/>
      </c>
      <c r="H1991" s="325" t="str">
        <f>IF('+BD'!H121="","",'+BD'!H121)</f>
        <v/>
      </c>
      <c r="I1991" s="325" t="str">
        <f>IF('+BD'!I121="","",'+BD'!I121)</f>
        <v/>
      </c>
      <c r="J1991" s="325" t="str">
        <f>IF('+BD'!J121="","",'+BD'!J121)</f>
        <v/>
      </c>
      <c r="K1991" s="325" t="str">
        <f>IF('+BD'!K121="","",'+BD'!K121)</f>
        <v/>
      </c>
      <c r="L1991" s="325" t="str">
        <f>IF('+BD'!L121="","",'+BD'!L121)</f>
        <v/>
      </c>
      <c r="M1991" s="325" t="str">
        <f>IF('+BD'!M121="","",'+BD'!M121)</f>
        <v/>
      </c>
      <c r="N1991" s="325" t="str">
        <f>IF('+BD'!N121="","",'+BD'!N121)</f>
        <v/>
      </c>
      <c r="O1991" s="325" t="str">
        <f>IF('+BD'!O121="","",'+BD'!O121)</f>
        <v/>
      </c>
      <c r="P1991" s="325" t="str">
        <f>IF('+BD'!P121="","",'+BD'!P121)</f>
        <v/>
      </c>
      <c r="Q1991" s="325" t="str">
        <f>IF('+BD'!Q121="","",'+BD'!Q121)</f>
        <v/>
      </c>
      <c r="R1991" s="325" t="str">
        <f>IF('+BD'!R121="","",'+BD'!R121)</f>
        <v/>
      </c>
      <c r="S1991" s="325" t="str">
        <f>IF('+BD'!S121="","",'+BD'!S121)</f>
        <v/>
      </c>
      <c r="T1991" s="325" t="str">
        <f>IF('+BD'!T121="","",'+BD'!T121)</f>
        <v/>
      </c>
      <c r="U1991" s="325" t="str">
        <f>IF('+BD'!U121="","",'+BD'!U121)</f>
        <v/>
      </c>
      <c r="V1991" s="325" t="str">
        <f>IF('+BD'!V121="","",'+BD'!V121)</f>
        <v/>
      </c>
      <c r="W1991" s="325" t="str">
        <f>IF('+BD'!W121="","",'+BD'!W121)</f>
        <v/>
      </c>
      <c r="X1991" s="325" t="str">
        <f>IF('+BD'!X121="","",'+BD'!X121)</f>
        <v/>
      </c>
      <c r="Y1991" s="325" t="str">
        <f>IF('+BD'!Y121="","",'+BD'!Y121)</f>
        <v/>
      </c>
      <c r="Z1991" s="325" t="str">
        <f>IF('+BD'!Z121="","",'+BD'!Z121)</f>
        <v/>
      </c>
      <c r="AA1991" s="325" t="str">
        <f>IF('+BD'!AA121="","",'+BD'!AA121)</f>
        <v/>
      </c>
      <c r="AB1991" s="325" t="str">
        <f>IF('+BD'!AB121="","",'+BD'!AB121)</f>
        <v/>
      </c>
    </row>
    <row r="1992" ht="15.75" customHeight="1">
      <c r="A1992" s="325">
        <v>1990.0</v>
      </c>
      <c r="B1992" s="325" t="s">
        <v>5767</v>
      </c>
      <c r="C1992" s="325" t="str">
        <f>IF('+BD'!C122="","",'+BD'!C122)</f>
        <v/>
      </c>
      <c r="D1992" s="325" t="str">
        <f>IF('+BD'!D122="","",'+BD'!D122)</f>
        <v/>
      </c>
      <c r="E1992" s="325" t="str">
        <f>IF('+BD'!E122="","",'+BD'!E122)</f>
        <v/>
      </c>
      <c r="F1992" s="325" t="str">
        <f>IF('+BD'!F122="","",'+BD'!F122)</f>
        <v/>
      </c>
      <c r="G1992" s="325" t="str">
        <f>IF('+BD'!G122="","",'+BD'!G122)</f>
        <v/>
      </c>
      <c r="H1992" s="325" t="str">
        <f>IF('+BD'!H122="","",'+BD'!H122)</f>
        <v/>
      </c>
      <c r="I1992" s="325" t="str">
        <f>IF('+BD'!I122="","",'+BD'!I122)</f>
        <v/>
      </c>
      <c r="J1992" s="325" t="str">
        <f>IF('+BD'!J122="","",'+BD'!J122)</f>
        <v/>
      </c>
      <c r="K1992" s="325" t="str">
        <f>IF('+BD'!K122="","",'+BD'!K122)</f>
        <v/>
      </c>
      <c r="L1992" s="325" t="str">
        <f>IF('+BD'!L122="","",'+BD'!L122)</f>
        <v/>
      </c>
      <c r="M1992" s="325" t="str">
        <f>IF('+BD'!M122="","",'+BD'!M122)</f>
        <v/>
      </c>
      <c r="N1992" s="325" t="str">
        <f>IF('+BD'!N122="","",'+BD'!N122)</f>
        <v/>
      </c>
      <c r="O1992" s="325" t="str">
        <f>IF('+BD'!O122="","",'+BD'!O122)</f>
        <v/>
      </c>
      <c r="P1992" s="325" t="str">
        <f>IF('+BD'!P122="","",'+BD'!P122)</f>
        <v/>
      </c>
      <c r="Q1992" s="325" t="str">
        <f>IF('+BD'!Q122="","",'+BD'!Q122)</f>
        <v/>
      </c>
      <c r="R1992" s="325" t="str">
        <f>IF('+BD'!R122="","",'+BD'!R122)</f>
        <v/>
      </c>
      <c r="S1992" s="325" t="str">
        <f>IF('+BD'!S122="","",'+BD'!S122)</f>
        <v/>
      </c>
      <c r="T1992" s="325" t="str">
        <f>IF('+BD'!T122="","",'+BD'!T122)</f>
        <v/>
      </c>
      <c r="U1992" s="325" t="str">
        <f>IF('+BD'!U122="","",'+BD'!U122)</f>
        <v/>
      </c>
      <c r="V1992" s="325" t="str">
        <f>IF('+BD'!V122="","",'+BD'!V122)</f>
        <v/>
      </c>
      <c r="W1992" s="325" t="str">
        <f>IF('+BD'!W122="","",'+BD'!W122)</f>
        <v/>
      </c>
      <c r="X1992" s="325" t="str">
        <f>IF('+BD'!X122="","",'+BD'!X122)</f>
        <v/>
      </c>
      <c r="Y1992" s="325" t="str">
        <f>IF('+BD'!Y122="","",'+BD'!Y122)</f>
        <v/>
      </c>
      <c r="Z1992" s="325" t="str">
        <f>IF('+BD'!Z122="","",'+BD'!Z122)</f>
        <v/>
      </c>
      <c r="AA1992" s="325" t="str">
        <f>IF('+BD'!AA122="","",'+BD'!AA122)</f>
        <v/>
      </c>
      <c r="AB1992" s="325" t="str">
        <f>IF('+BD'!AB122="","",'+BD'!AB122)</f>
        <v/>
      </c>
    </row>
    <row r="1993" ht="15.75" customHeight="1">
      <c r="A1993" s="325">
        <v>1991.0</v>
      </c>
      <c r="B1993" s="325" t="s">
        <v>5768</v>
      </c>
      <c r="C1993" s="325" t="str">
        <f>IF('+BD'!C123="","",'+BD'!C123)</f>
        <v/>
      </c>
      <c r="D1993" s="325" t="str">
        <f>IF('+BD'!D123="","",'+BD'!D123)</f>
        <v/>
      </c>
      <c r="E1993" s="325" t="str">
        <f>IF('+BD'!E123="","",'+BD'!E123)</f>
        <v/>
      </c>
      <c r="F1993" s="325" t="str">
        <f>IF('+BD'!F123="","",'+BD'!F123)</f>
        <v/>
      </c>
      <c r="G1993" s="325" t="str">
        <f>IF('+BD'!G123="","",'+BD'!G123)</f>
        <v/>
      </c>
      <c r="H1993" s="325" t="str">
        <f>IF('+BD'!H123="","",'+BD'!H123)</f>
        <v/>
      </c>
      <c r="I1993" s="325" t="str">
        <f>IF('+BD'!I123="","",'+BD'!I123)</f>
        <v/>
      </c>
      <c r="J1993" s="325" t="str">
        <f>IF('+BD'!J123="","",'+BD'!J123)</f>
        <v/>
      </c>
      <c r="K1993" s="325" t="str">
        <f>IF('+BD'!K123="","",'+BD'!K123)</f>
        <v/>
      </c>
      <c r="L1993" s="325" t="str">
        <f>IF('+BD'!L123="","",'+BD'!L123)</f>
        <v/>
      </c>
      <c r="M1993" s="325" t="str">
        <f>IF('+BD'!M123="","",'+BD'!M123)</f>
        <v/>
      </c>
      <c r="N1993" s="325" t="str">
        <f>IF('+BD'!N123="","",'+BD'!N123)</f>
        <v/>
      </c>
      <c r="O1993" s="325" t="str">
        <f>IF('+BD'!O123="","",'+BD'!O123)</f>
        <v/>
      </c>
      <c r="P1993" s="325" t="str">
        <f>IF('+BD'!P123="","",'+BD'!P123)</f>
        <v/>
      </c>
      <c r="Q1993" s="325" t="str">
        <f>IF('+BD'!Q123="","",'+BD'!Q123)</f>
        <v/>
      </c>
      <c r="R1993" s="325" t="str">
        <f>IF('+BD'!R123="","",'+BD'!R123)</f>
        <v/>
      </c>
      <c r="S1993" s="325" t="str">
        <f>IF('+BD'!S123="","",'+BD'!S123)</f>
        <v/>
      </c>
      <c r="T1993" s="325" t="str">
        <f>IF('+BD'!T123="","",'+BD'!T123)</f>
        <v/>
      </c>
      <c r="U1993" s="325" t="str">
        <f>IF('+BD'!U123="","",'+BD'!U123)</f>
        <v/>
      </c>
      <c r="V1993" s="325" t="str">
        <f>IF('+BD'!V123="","",'+BD'!V123)</f>
        <v/>
      </c>
      <c r="W1993" s="325" t="str">
        <f>IF('+BD'!W123="","",'+BD'!W123)</f>
        <v/>
      </c>
      <c r="X1993" s="325" t="str">
        <f>IF('+BD'!X123="","",'+BD'!X123)</f>
        <v/>
      </c>
      <c r="Y1993" s="325" t="str">
        <f>IF('+BD'!Y123="","",'+BD'!Y123)</f>
        <v/>
      </c>
      <c r="Z1993" s="325" t="str">
        <f>IF('+BD'!Z123="","",'+BD'!Z123)</f>
        <v/>
      </c>
      <c r="AA1993" s="325" t="str">
        <f>IF('+BD'!AA123="","",'+BD'!AA123)</f>
        <v/>
      </c>
      <c r="AB1993" s="325" t="str">
        <f>IF('+BD'!AB123="","",'+BD'!AB123)</f>
        <v/>
      </c>
    </row>
    <row r="1994" ht="15.75" customHeight="1">
      <c r="A1994" s="325">
        <v>1992.0</v>
      </c>
      <c r="B1994" s="325" t="s">
        <v>5769</v>
      </c>
      <c r="C1994" s="325" t="str">
        <f>IF('+BD'!C124="","",'+BD'!C124)</f>
        <v/>
      </c>
      <c r="D1994" s="325" t="str">
        <f>IF('+BD'!D124="","",'+BD'!D124)</f>
        <v/>
      </c>
      <c r="E1994" s="325" t="str">
        <f>IF('+BD'!E124="","",'+BD'!E124)</f>
        <v/>
      </c>
      <c r="F1994" s="325" t="str">
        <f>IF('+BD'!F124="","",'+BD'!F124)</f>
        <v/>
      </c>
      <c r="G1994" s="325" t="str">
        <f>IF('+BD'!G124="","",'+BD'!G124)</f>
        <v/>
      </c>
      <c r="H1994" s="325" t="str">
        <f>IF('+BD'!H124="","",'+BD'!H124)</f>
        <v/>
      </c>
      <c r="I1994" s="325" t="str">
        <f>IF('+BD'!I124="","",'+BD'!I124)</f>
        <v/>
      </c>
      <c r="J1994" s="325" t="str">
        <f>IF('+BD'!J124="","",'+BD'!J124)</f>
        <v/>
      </c>
      <c r="K1994" s="325" t="str">
        <f>IF('+BD'!K124="","",'+BD'!K124)</f>
        <v/>
      </c>
      <c r="L1994" s="325" t="str">
        <f>IF('+BD'!L124="","",'+BD'!L124)</f>
        <v/>
      </c>
      <c r="M1994" s="325" t="str">
        <f>IF('+BD'!M124="","",'+BD'!M124)</f>
        <v/>
      </c>
      <c r="N1994" s="325" t="str">
        <f>IF('+BD'!N124="","",'+BD'!N124)</f>
        <v/>
      </c>
      <c r="O1994" s="325" t="str">
        <f>IF('+BD'!O124="","",'+BD'!O124)</f>
        <v/>
      </c>
      <c r="P1994" s="325" t="str">
        <f>IF('+BD'!P124="","",'+BD'!P124)</f>
        <v/>
      </c>
      <c r="Q1994" s="325" t="str">
        <f>IF('+BD'!Q124="","",'+BD'!Q124)</f>
        <v/>
      </c>
      <c r="R1994" s="325" t="str">
        <f>IF('+BD'!R124="","",'+BD'!R124)</f>
        <v/>
      </c>
      <c r="S1994" s="325" t="str">
        <f>IF('+BD'!S124="","",'+BD'!S124)</f>
        <v/>
      </c>
      <c r="T1994" s="325" t="str">
        <f>IF('+BD'!T124="","",'+BD'!T124)</f>
        <v/>
      </c>
      <c r="U1994" s="325" t="str">
        <f>IF('+BD'!U124="","",'+BD'!U124)</f>
        <v/>
      </c>
      <c r="V1994" s="325" t="str">
        <f>IF('+BD'!V124="","",'+BD'!V124)</f>
        <v/>
      </c>
      <c r="W1994" s="325" t="str">
        <f>IF('+BD'!W124="","",'+BD'!W124)</f>
        <v/>
      </c>
      <c r="X1994" s="325" t="str">
        <f>IF('+BD'!X124="","",'+BD'!X124)</f>
        <v/>
      </c>
      <c r="Y1994" s="325" t="str">
        <f>IF('+BD'!Y124="","",'+BD'!Y124)</f>
        <v/>
      </c>
      <c r="Z1994" s="325" t="str">
        <f>IF('+BD'!Z124="","",'+BD'!Z124)</f>
        <v/>
      </c>
      <c r="AA1994" s="325" t="str">
        <f>IF('+BD'!AA124="","",'+BD'!AA124)</f>
        <v/>
      </c>
      <c r="AB1994" s="325" t="str">
        <f>IF('+BD'!AB124="","",'+BD'!AB124)</f>
        <v/>
      </c>
    </row>
    <row r="1995" ht="15.75" customHeight="1">
      <c r="A1995" s="325">
        <v>1993.0</v>
      </c>
      <c r="B1995" s="325" t="s">
        <v>5770</v>
      </c>
      <c r="C1995" s="325" t="str">
        <f>IF('+BD'!C125="","",'+BD'!C125)</f>
        <v/>
      </c>
      <c r="D1995" s="325" t="str">
        <f>IF('+BD'!D125="","",'+BD'!D125)</f>
        <v/>
      </c>
      <c r="E1995" s="325" t="str">
        <f>IF('+BD'!E125="","",'+BD'!E125)</f>
        <v/>
      </c>
      <c r="F1995" s="325" t="str">
        <f>IF('+BD'!F125="","",'+BD'!F125)</f>
        <v/>
      </c>
      <c r="G1995" s="325" t="str">
        <f>IF('+BD'!G125="","",'+BD'!G125)</f>
        <v/>
      </c>
      <c r="H1995" s="325" t="str">
        <f>IF('+BD'!H125="","",'+BD'!H125)</f>
        <v/>
      </c>
      <c r="I1995" s="325" t="str">
        <f>IF('+BD'!I125="","",'+BD'!I125)</f>
        <v/>
      </c>
      <c r="J1995" s="325" t="str">
        <f>IF('+BD'!J125="","",'+BD'!J125)</f>
        <v/>
      </c>
      <c r="K1995" s="325" t="str">
        <f>IF('+BD'!K125="","",'+BD'!K125)</f>
        <v/>
      </c>
      <c r="L1995" s="325" t="str">
        <f>IF('+BD'!L125="","",'+BD'!L125)</f>
        <v/>
      </c>
      <c r="M1995" s="325" t="str">
        <f>IF('+BD'!M125="","",'+BD'!M125)</f>
        <v/>
      </c>
      <c r="N1995" s="325" t="str">
        <f>IF('+BD'!N125="","",'+BD'!N125)</f>
        <v/>
      </c>
      <c r="O1995" s="325" t="str">
        <f>IF('+BD'!O125="","",'+BD'!O125)</f>
        <v/>
      </c>
      <c r="P1995" s="325" t="str">
        <f>IF('+BD'!P125="","",'+BD'!P125)</f>
        <v/>
      </c>
      <c r="Q1995" s="325" t="str">
        <f>IF('+BD'!Q125="","",'+BD'!Q125)</f>
        <v/>
      </c>
      <c r="R1995" s="325" t="str">
        <f>IF('+BD'!R125="","",'+BD'!R125)</f>
        <v/>
      </c>
      <c r="S1995" s="325" t="str">
        <f>IF('+BD'!S125="","",'+BD'!S125)</f>
        <v/>
      </c>
      <c r="T1995" s="325" t="str">
        <f>IF('+BD'!T125="","",'+BD'!T125)</f>
        <v/>
      </c>
      <c r="U1995" s="325" t="str">
        <f>IF('+BD'!U125="","",'+BD'!U125)</f>
        <v/>
      </c>
      <c r="V1995" s="325" t="str">
        <f>IF('+BD'!V125="","",'+BD'!V125)</f>
        <v/>
      </c>
      <c r="W1995" s="325" t="str">
        <f>IF('+BD'!W125="","",'+BD'!W125)</f>
        <v/>
      </c>
      <c r="X1995" s="325" t="str">
        <f>IF('+BD'!X125="","",'+BD'!X125)</f>
        <v/>
      </c>
      <c r="Y1995" s="325" t="str">
        <f>IF('+BD'!Y125="","",'+BD'!Y125)</f>
        <v/>
      </c>
      <c r="Z1995" s="325" t="str">
        <f>IF('+BD'!Z125="","",'+BD'!Z125)</f>
        <v/>
      </c>
      <c r="AA1995" s="325" t="str">
        <f>IF('+BD'!AA125="","",'+BD'!AA125)</f>
        <v/>
      </c>
      <c r="AB1995" s="325" t="str">
        <f>IF('+BD'!AB125="","",'+BD'!AB125)</f>
        <v/>
      </c>
    </row>
    <row r="1996" ht="15.75" customHeight="1">
      <c r="A1996" s="325">
        <v>1994.0</v>
      </c>
      <c r="B1996" s="325" t="s">
        <v>5771</v>
      </c>
      <c r="C1996" s="325" t="str">
        <f>IF('+BD'!C126="","",'+BD'!C126)</f>
        <v/>
      </c>
      <c r="D1996" s="325" t="str">
        <f>IF('+BD'!D126="","",'+BD'!D126)</f>
        <v/>
      </c>
      <c r="E1996" s="325" t="str">
        <f>IF('+BD'!E126="","",'+BD'!E126)</f>
        <v/>
      </c>
      <c r="F1996" s="325" t="str">
        <f>IF('+BD'!F126="","",'+BD'!F126)</f>
        <v/>
      </c>
      <c r="G1996" s="325" t="str">
        <f>IF('+BD'!G126="","",'+BD'!G126)</f>
        <v/>
      </c>
      <c r="H1996" s="325" t="str">
        <f>IF('+BD'!H126="","",'+BD'!H126)</f>
        <v/>
      </c>
      <c r="I1996" s="325" t="str">
        <f>IF('+BD'!I126="","",'+BD'!I126)</f>
        <v/>
      </c>
      <c r="J1996" s="325" t="str">
        <f>IF('+BD'!J126="","",'+BD'!J126)</f>
        <v/>
      </c>
      <c r="K1996" s="325" t="str">
        <f>IF('+BD'!K126="","",'+BD'!K126)</f>
        <v/>
      </c>
      <c r="L1996" s="325" t="str">
        <f>IF('+BD'!L126="","",'+BD'!L126)</f>
        <v/>
      </c>
      <c r="M1996" s="325" t="str">
        <f>IF('+BD'!M126="","",'+BD'!M126)</f>
        <v/>
      </c>
      <c r="N1996" s="325" t="str">
        <f>IF('+BD'!N126="","",'+BD'!N126)</f>
        <v/>
      </c>
      <c r="O1996" s="325" t="str">
        <f>IF('+BD'!O126="","",'+BD'!O126)</f>
        <v/>
      </c>
      <c r="P1996" s="325" t="str">
        <f>IF('+BD'!P126="","",'+BD'!P126)</f>
        <v/>
      </c>
      <c r="Q1996" s="325" t="str">
        <f>IF('+BD'!Q126="","",'+BD'!Q126)</f>
        <v/>
      </c>
      <c r="R1996" s="325" t="str">
        <f>IF('+BD'!R126="","",'+BD'!R126)</f>
        <v/>
      </c>
      <c r="S1996" s="325" t="str">
        <f>IF('+BD'!S126="","",'+BD'!S126)</f>
        <v/>
      </c>
      <c r="T1996" s="325" t="str">
        <f>IF('+BD'!T126="","",'+BD'!T126)</f>
        <v/>
      </c>
      <c r="U1996" s="325" t="str">
        <f>IF('+BD'!U126="","",'+BD'!U126)</f>
        <v/>
      </c>
      <c r="V1996" s="325" t="str">
        <f>IF('+BD'!V126="","",'+BD'!V126)</f>
        <v/>
      </c>
      <c r="W1996" s="325" t="str">
        <f>IF('+BD'!W126="","",'+BD'!W126)</f>
        <v/>
      </c>
      <c r="X1996" s="325" t="str">
        <f>IF('+BD'!X126="","",'+BD'!X126)</f>
        <v/>
      </c>
      <c r="Y1996" s="325" t="str">
        <f>IF('+BD'!Y126="","",'+BD'!Y126)</f>
        <v/>
      </c>
      <c r="Z1996" s="325" t="str">
        <f>IF('+BD'!Z126="","",'+BD'!Z126)</f>
        <v/>
      </c>
      <c r="AA1996" s="325" t="str">
        <f>IF('+BD'!AA126="","",'+BD'!AA126)</f>
        <v/>
      </c>
      <c r="AB1996" s="325" t="str">
        <f>IF('+BD'!AB126="","",'+BD'!AB126)</f>
        <v/>
      </c>
    </row>
    <row r="1997" ht="15.75" customHeight="1">
      <c r="A1997" s="325">
        <v>1995.0</v>
      </c>
      <c r="B1997" s="325" t="s">
        <v>5772</v>
      </c>
      <c r="C1997" s="325" t="str">
        <f>IF('+BD'!C127="","",'+BD'!C127)</f>
        <v/>
      </c>
      <c r="D1997" s="325" t="str">
        <f>IF('+BD'!D127="","",'+BD'!D127)</f>
        <v/>
      </c>
      <c r="E1997" s="325" t="str">
        <f>IF('+BD'!E127="","",'+BD'!E127)</f>
        <v/>
      </c>
      <c r="F1997" s="325" t="str">
        <f>IF('+BD'!F127="","",'+BD'!F127)</f>
        <v/>
      </c>
      <c r="G1997" s="325" t="str">
        <f>IF('+BD'!G127="","",'+BD'!G127)</f>
        <v/>
      </c>
      <c r="H1997" s="325" t="str">
        <f>IF('+BD'!H127="","",'+BD'!H127)</f>
        <v/>
      </c>
      <c r="I1997" s="325" t="str">
        <f>IF('+BD'!I127="","",'+BD'!I127)</f>
        <v/>
      </c>
      <c r="J1997" s="325" t="str">
        <f>IF('+BD'!J127="","",'+BD'!J127)</f>
        <v/>
      </c>
      <c r="K1997" s="325" t="str">
        <f>IF('+BD'!K127="","",'+BD'!K127)</f>
        <v/>
      </c>
      <c r="L1997" s="325" t="str">
        <f>IF('+BD'!L127="","",'+BD'!L127)</f>
        <v/>
      </c>
      <c r="M1997" s="325" t="str">
        <f>IF('+BD'!M127="","",'+BD'!M127)</f>
        <v/>
      </c>
      <c r="N1997" s="325" t="str">
        <f>IF('+BD'!N127="","",'+BD'!N127)</f>
        <v/>
      </c>
      <c r="O1997" s="325" t="str">
        <f>IF('+BD'!O127="","",'+BD'!O127)</f>
        <v/>
      </c>
      <c r="P1997" s="325" t="str">
        <f>IF('+BD'!P127="","",'+BD'!P127)</f>
        <v/>
      </c>
      <c r="Q1997" s="325" t="str">
        <f>IF('+BD'!Q127="","",'+BD'!Q127)</f>
        <v/>
      </c>
      <c r="R1997" s="325" t="str">
        <f>IF('+BD'!R127="","",'+BD'!R127)</f>
        <v/>
      </c>
      <c r="S1997" s="325" t="str">
        <f>IF('+BD'!S127="","",'+BD'!S127)</f>
        <v/>
      </c>
      <c r="T1997" s="325" t="str">
        <f>IF('+BD'!T127="","",'+BD'!T127)</f>
        <v/>
      </c>
      <c r="U1997" s="325" t="str">
        <f>IF('+BD'!U127="","",'+BD'!U127)</f>
        <v/>
      </c>
      <c r="V1997" s="325" t="str">
        <f>IF('+BD'!V127="","",'+BD'!V127)</f>
        <v/>
      </c>
      <c r="W1997" s="325" t="str">
        <f>IF('+BD'!W127="","",'+BD'!W127)</f>
        <v/>
      </c>
      <c r="X1997" s="325" t="str">
        <f>IF('+BD'!X127="","",'+BD'!X127)</f>
        <v/>
      </c>
      <c r="Y1997" s="325" t="str">
        <f>IF('+BD'!Y127="","",'+BD'!Y127)</f>
        <v/>
      </c>
      <c r="Z1997" s="325" t="str">
        <f>IF('+BD'!Z127="","",'+BD'!Z127)</f>
        <v/>
      </c>
      <c r="AA1997" s="325" t="str">
        <f>IF('+BD'!AA127="","",'+BD'!AA127)</f>
        <v/>
      </c>
      <c r="AB1997" s="325" t="str">
        <f>IF('+BD'!AB127="","",'+BD'!AB127)</f>
        <v/>
      </c>
    </row>
    <row r="1998" ht="15.75" customHeight="1">
      <c r="A1998" s="325">
        <v>1996.0</v>
      </c>
      <c r="B1998" s="325" t="s">
        <v>5773</v>
      </c>
      <c r="C1998" s="325" t="str">
        <f>IF('+BD'!C128="","",'+BD'!C128)</f>
        <v/>
      </c>
      <c r="D1998" s="325" t="str">
        <f>IF('+BD'!D128="","",'+BD'!D128)</f>
        <v/>
      </c>
      <c r="E1998" s="325" t="str">
        <f>IF('+BD'!E128="","",'+BD'!E128)</f>
        <v/>
      </c>
      <c r="F1998" s="325" t="str">
        <f>IF('+BD'!F128="","",'+BD'!F128)</f>
        <v/>
      </c>
      <c r="G1998" s="325" t="str">
        <f>IF('+BD'!G128="","",'+BD'!G128)</f>
        <v/>
      </c>
      <c r="H1998" s="325" t="str">
        <f>IF('+BD'!H128="","",'+BD'!H128)</f>
        <v/>
      </c>
      <c r="I1998" s="325" t="str">
        <f>IF('+BD'!I128="","",'+BD'!I128)</f>
        <v/>
      </c>
      <c r="J1998" s="325" t="str">
        <f>IF('+BD'!J128="","",'+BD'!J128)</f>
        <v/>
      </c>
      <c r="K1998" s="325" t="str">
        <f>IF('+BD'!K128="","",'+BD'!K128)</f>
        <v/>
      </c>
      <c r="L1998" s="325" t="str">
        <f>IF('+BD'!L128="","",'+BD'!L128)</f>
        <v/>
      </c>
      <c r="M1998" s="325" t="str">
        <f>IF('+BD'!M128="","",'+BD'!M128)</f>
        <v/>
      </c>
      <c r="N1998" s="325" t="str">
        <f>IF('+BD'!N128="","",'+BD'!N128)</f>
        <v/>
      </c>
      <c r="O1998" s="325" t="str">
        <f>IF('+BD'!O128="","",'+BD'!O128)</f>
        <v/>
      </c>
      <c r="P1998" s="325" t="str">
        <f>IF('+BD'!P128="","",'+BD'!P128)</f>
        <v/>
      </c>
      <c r="Q1998" s="325" t="str">
        <f>IF('+BD'!Q128="","",'+BD'!Q128)</f>
        <v/>
      </c>
      <c r="R1998" s="325" t="str">
        <f>IF('+BD'!R128="","",'+BD'!R128)</f>
        <v/>
      </c>
      <c r="S1998" s="325" t="str">
        <f>IF('+BD'!S128="","",'+BD'!S128)</f>
        <v/>
      </c>
      <c r="T1998" s="325" t="str">
        <f>IF('+BD'!T128="","",'+BD'!T128)</f>
        <v/>
      </c>
      <c r="U1998" s="325" t="str">
        <f>IF('+BD'!U128="","",'+BD'!U128)</f>
        <v/>
      </c>
      <c r="V1998" s="325" t="str">
        <f>IF('+BD'!V128="","",'+BD'!V128)</f>
        <v/>
      </c>
      <c r="W1998" s="325" t="str">
        <f>IF('+BD'!W128="","",'+BD'!W128)</f>
        <v/>
      </c>
      <c r="X1998" s="325" t="str">
        <f>IF('+BD'!X128="","",'+BD'!X128)</f>
        <v/>
      </c>
      <c r="Y1998" s="325" t="str">
        <f>IF('+BD'!Y128="","",'+BD'!Y128)</f>
        <v/>
      </c>
      <c r="Z1998" s="325" t="str">
        <f>IF('+BD'!Z128="","",'+BD'!Z128)</f>
        <v/>
      </c>
      <c r="AA1998" s="325" t="str">
        <f>IF('+BD'!AA128="","",'+BD'!AA128)</f>
        <v/>
      </c>
      <c r="AB1998" s="325" t="str">
        <f>IF('+BD'!AB128="","",'+BD'!AB128)</f>
        <v/>
      </c>
    </row>
    <row r="1999" ht="15.75" customHeight="1">
      <c r="A1999" s="325">
        <v>1997.0</v>
      </c>
      <c r="B1999" s="325" t="s">
        <v>5774</v>
      </c>
      <c r="C1999" s="325" t="str">
        <f>IF('+BD'!C129="","",'+BD'!C129)</f>
        <v/>
      </c>
      <c r="D1999" s="325" t="str">
        <f>IF('+BD'!D129="","",'+BD'!D129)</f>
        <v/>
      </c>
      <c r="E1999" s="325" t="str">
        <f>IF('+BD'!E129="","",'+BD'!E129)</f>
        <v/>
      </c>
      <c r="F1999" s="325" t="str">
        <f>IF('+BD'!F129="","",'+BD'!F129)</f>
        <v/>
      </c>
      <c r="G1999" s="325" t="str">
        <f>IF('+BD'!G129="","",'+BD'!G129)</f>
        <v/>
      </c>
      <c r="H1999" s="325" t="str">
        <f>IF('+BD'!H129="","",'+BD'!H129)</f>
        <v/>
      </c>
      <c r="I1999" s="325" t="str">
        <f>IF('+BD'!I129="","",'+BD'!I129)</f>
        <v/>
      </c>
      <c r="J1999" s="325" t="str">
        <f>IF('+BD'!J129="","",'+BD'!J129)</f>
        <v/>
      </c>
      <c r="K1999" s="325" t="str">
        <f>IF('+BD'!K129="","",'+BD'!K129)</f>
        <v/>
      </c>
      <c r="L1999" s="325" t="str">
        <f>IF('+BD'!L129="","",'+BD'!L129)</f>
        <v/>
      </c>
      <c r="M1999" s="325" t="str">
        <f>IF('+BD'!M129="","",'+BD'!M129)</f>
        <v/>
      </c>
      <c r="N1999" s="325" t="str">
        <f>IF('+BD'!N129="","",'+BD'!N129)</f>
        <v/>
      </c>
      <c r="O1999" s="325" t="str">
        <f>IF('+BD'!O129="","",'+BD'!O129)</f>
        <v/>
      </c>
      <c r="P1999" s="325" t="str">
        <f>IF('+BD'!P129="","",'+BD'!P129)</f>
        <v/>
      </c>
      <c r="Q1999" s="325" t="str">
        <f>IF('+BD'!Q129="","",'+BD'!Q129)</f>
        <v/>
      </c>
      <c r="R1999" s="325" t="str">
        <f>IF('+BD'!R129="","",'+BD'!R129)</f>
        <v/>
      </c>
      <c r="S1999" s="325" t="str">
        <f>IF('+BD'!S129="","",'+BD'!S129)</f>
        <v/>
      </c>
      <c r="T1999" s="325" t="str">
        <f>IF('+BD'!T129="","",'+BD'!T129)</f>
        <v/>
      </c>
      <c r="U1999" s="325" t="str">
        <f>IF('+BD'!U129="","",'+BD'!U129)</f>
        <v/>
      </c>
      <c r="V1999" s="325" t="str">
        <f>IF('+BD'!V129="","",'+BD'!V129)</f>
        <v/>
      </c>
      <c r="W1999" s="325" t="str">
        <f>IF('+BD'!W129="","",'+BD'!W129)</f>
        <v/>
      </c>
      <c r="X1999" s="325" t="str">
        <f>IF('+BD'!X129="","",'+BD'!X129)</f>
        <v/>
      </c>
      <c r="Y1999" s="325" t="str">
        <f>IF('+BD'!Y129="","",'+BD'!Y129)</f>
        <v/>
      </c>
      <c r="Z1999" s="325" t="str">
        <f>IF('+BD'!Z129="","",'+BD'!Z129)</f>
        <v/>
      </c>
      <c r="AA1999" s="325" t="str">
        <f>IF('+BD'!AA129="","",'+BD'!AA129)</f>
        <v/>
      </c>
      <c r="AB1999" s="325" t="str">
        <f>IF('+BD'!AB129="","",'+BD'!AB129)</f>
        <v/>
      </c>
    </row>
    <row r="2000" ht="15.75" customHeight="1">
      <c r="A2000" s="325">
        <v>1998.0</v>
      </c>
      <c r="B2000" s="325" t="s">
        <v>5775</v>
      </c>
      <c r="C2000" s="325" t="str">
        <f>IF('+BD'!C130="","",'+BD'!C130)</f>
        <v/>
      </c>
      <c r="D2000" s="325" t="str">
        <f>IF('+BD'!D130="","",'+BD'!D130)</f>
        <v/>
      </c>
      <c r="E2000" s="325" t="str">
        <f>IF('+BD'!E130="","",'+BD'!E130)</f>
        <v/>
      </c>
      <c r="F2000" s="325" t="str">
        <f>IF('+BD'!F130="","",'+BD'!F130)</f>
        <v/>
      </c>
      <c r="G2000" s="325" t="str">
        <f>IF('+BD'!G130="","",'+BD'!G130)</f>
        <v/>
      </c>
      <c r="H2000" s="325" t="str">
        <f>IF('+BD'!H130="","",'+BD'!H130)</f>
        <v/>
      </c>
      <c r="I2000" s="325" t="str">
        <f>IF('+BD'!I130="","",'+BD'!I130)</f>
        <v/>
      </c>
      <c r="J2000" s="325" t="str">
        <f>IF('+BD'!J130="","",'+BD'!J130)</f>
        <v/>
      </c>
      <c r="K2000" s="325" t="str">
        <f>IF('+BD'!K130="","",'+BD'!K130)</f>
        <v/>
      </c>
      <c r="L2000" s="325" t="str">
        <f>IF('+BD'!L130="","",'+BD'!L130)</f>
        <v/>
      </c>
      <c r="M2000" s="325" t="str">
        <f>IF('+BD'!M130="","",'+BD'!M130)</f>
        <v/>
      </c>
      <c r="N2000" s="325" t="str">
        <f>IF('+BD'!N130="","",'+BD'!N130)</f>
        <v/>
      </c>
      <c r="O2000" s="325" t="str">
        <f>IF('+BD'!O130="","",'+BD'!O130)</f>
        <v/>
      </c>
      <c r="P2000" s="325" t="str">
        <f>IF('+BD'!P130="","",'+BD'!P130)</f>
        <v/>
      </c>
      <c r="Q2000" s="325" t="str">
        <f>IF('+BD'!Q130="","",'+BD'!Q130)</f>
        <v/>
      </c>
      <c r="R2000" s="325" t="str">
        <f>IF('+BD'!R130="","",'+BD'!R130)</f>
        <v/>
      </c>
      <c r="S2000" s="325" t="str">
        <f>IF('+BD'!S130="","",'+BD'!S130)</f>
        <v/>
      </c>
      <c r="T2000" s="325" t="str">
        <f>IF('+BD'!T130="","",'+BD'!T130)</f>
        <v/>
      </c>
      <c r="U2000" s="325" t="str">
        <f>IF('+BD'!U130="","",'+BD'!U130)</f>
        <v/>
      </c>
      <c r="V2000" s="325" t="str">
        <f>IF('+BD'!V130="","",'+BD'!V130)</f>
        <v/>
      </c>
      <c r="W2000" s="325" t="str">
        <f>IF('+BD'!W130="","",'+BD'!W130)</f>
        <v/>
      </c>
      <c r="X2000" s="325" t="str">
        <f>IF('+BD'!X130="","",'+BD'!X130)</f>
        <v/>
      </c>
      <c r="Y2000" s="325" t="str">
        <f>IF('+BD'!Y130="","",'+BD'!Y130)</f>
        <v/>
      </c>
      <c r="Z2000" s="325" t="str">
        <f>IF('+BD'!Z130="","",'+BD'!Z130)</f>
        <v/>
      </c>
      <c r="AA2000" s="325" t="str">
        <f>IF('+BD'!AA130="","",'+BD'!AA130)</f>
        <v/>
      </c>
      <c r="AB2000" s="325" t="str">
        <f>IF('+BD'!AB130="","",'+BD'!AB130)</f>
        <v/>
      </c>
    </row>
    <row r="2001" ht="15.75" customHeight="1">
      <c r="A2001" s="325">
        <v>1999.0</v>
      </c>
      <c r="B2001" s="325" t="s">
        <v>5776</v>
      </c>
      <c r="C2001" s="325" t="str">
        <f>IF('+BD'!C131="","",'+BD'!C131)</f>
        <v/>
      </c>
      <c r="D2001" s="325" t="str">
        <f>IF('+BD'!D131="","",'+BD'!D131)</f>
        <v/>
      </c>
      <c r="E2001" s="325" t="str">
        <f>IF('+BD'!E131="","",'+BD'!E131)</f>
        <v/>
      </c>
      <c r="F2001" s="325" t="str">
        <f>IF('+BD'!F131="","",'+BD'!F131)</f>
        <v/>
      </c>
      <c r="G2001" s="325" t="str">
        <f>IF('+BD'!G131="","",'+BD'!G131)</f>
        <v/>
      </c>
      <c r="H2001" s="325" t="str">
        <f>IF('+BD'!H131="","",'+BD'!H131)</f>
        <v/>
      </c>
      <c r="I2001" s="325" t="str">
        <f>IF('+BD'!I131="","",'+BD'!I131)</f>
        <v/>
      </c>
      <c r="J2001" s="325" t="str">
        <f>IF('+BD'!J131="","",'+BD'!J131)</f>
        <v/>
      </c>
      <c r="K2001" s="325" t="str">
        <f>IF('+BD'!K131="","",'+BD'!K131)</f>
        <v/>
      </c>
      <c r="L2001" s="325" t="str">
        <f>IF('+BD'!L131="","",'+BD'!L131)</f>
        <v/>
      </c>
      <c r="M2001" s="325" t="str">
        <f>IF('+BD'!M131="","",'+BD'!M131)</f>
        <v/>
      </c>
      <c r="N2001" s="325" t="str">
        <f>IF('+BD'!N131="","",'+BD'!N131)</f>
        <v/>
      </c>
      <c r="O2001" s="325" t="str">
        <f>IF('+BD'!O131="","",'+BD'!O131)</f>
        <v/>
      </c>
      <c r="P2001" s="325" t="str">
        <f>IF('+BD'!P131="","",'+BD'!P131)</f>
        <v/>
      </c>
      <c r="Q2001" s="325" t="str">
        <f>IF('+BD'!Q131="","",'+BD'!Q131)</f>
        <v/>
      </c>
      <c r="R2001" s="325" t="str">
        <f>IF('+BD'!R131="","",'+BD'!R131)</f>
        <v/>
      </c>
      <c r="S2001" s="325" t="str">
        <f>IF('+BD'!S131="","",'+BD'!S131)</f>
        <v/>
      </c>
      <c r="T2001" s="325" t="str">
        <f>IF('+BD'!T131="","",'+BD'!T131)</f>
        <v/>
      </c>
      <c r="U2001" s="325" t="str">
        <f>IF('+BD'!U131="","",'+BD'!U131)</f>
        <v/>
      </c>
      <c r="V2001" s="325" t="str">
        <f>IF('+BD'!V131="","",'+BD'!V131)</f>
        <v/>
      </c>
      <c r="W2001" s="325" t="str">
        <f>IF('+BD'!W131="","",'+BD'!W131)</f>
        <v/>
      </c>
      <c r="X2001" s="325" t="str">
        <f>IF('+BD'!X131="","",'+BD'!X131)</f>
        <v/>
      </c>
      <c r="Y2001" s="325" t="str">
        <f>IF('+BD'!Y131="","",'+BD'!Y131)</f>
        <v/>
      </c>
      <c r="Z2001" s="325" t="str">
        <f>IF('+BD'!Z131="","",'+BD'!Z131)</f>
        <v/>
      </c>
      <c r="AA2001" s="325" t="str">
        <f>IF('+BD'!AA131="","",'+BD'!AA131)</f>
        <v/>
      </c>
      <c r="AB2001" s="325" t="str">
        <f>IF('+BD'!AB131="","",'+BD'!AB131)</f>
        <v/>
      </c>
    </row>
    <row r="2002" ht="15.75" customHeight="1">
      <c r="A2002" s="325">
        <v>2000.0</v>
      </c>
      <c r="B2002" s="325" t="s">
        <v>5777</v>
      </c>
      <c r="C2002" s="325" t="str">
        <f>IF('+BD'!C132="","",'+BD'!C132)</f>
        <v/>
      </c>
      <c r="D2002" s="325" t="str">
        <f>IF('+BD'!D132="","",'+BD'!D132)</f>
        <v/>
      </c>
      <c r="E2002" s="325" t="str">
        <f>IF('+BD'!E132="","",'+BD'!E132)</f>
        <v/>
      </c>
      <c r="F2002" s="325" t="str">
        <f>IF('+BD'!F132="","",'+BD'!F132)</f>
        <v/>
      </c>
      <c r="G2002" s="325" t="str">
        <f>IF('+BD'!G132="","",'+BD'!G132)</f>
        <v/>
      </c>
      <c r="H2002" s="325" t="str">
        <f>IF('+BD'!H132="","",'+BD'!H132)</f>
        <v/>
      </c>
      <c r="I2002" s="325" t="str">
        <f>IF('+BD'!I132="","",'+BD'!I132)</f>
        <v/>
      </c>
      <c r="J2002" s="325" t="str">
        <f>IF('+BD'!J132="","",'+BD'!J132)</f>
        <v/>
      </c>
      <c r="K2002" s="325" t="str">
        <f>IF('+BD'!K132="","",'+BD'!K132)</f>
        <v/>
      </c>
      <c r="L2002" s="325" t="str">
        <f>IF('+BD'!L132="","",'+BD'!L132)</f>
        <v/>
      </c>
      <c r="M2002" s="325" t="str">
        <f>IF('+BD'!M132="","",'+BD'!M132)</f>
        <v/>
      </c>
      <c r="N2002" s="325" t="str">
        <f>IF('+BD'!N132="","",'+BD'!N132)</f>
        <v/>
      </c>
      <c r="O2002" s="325" t="str">
        <f>IF('+BD'!O132="","",'+BD'!O132)</f>
        <v/>
      </c>
      <c r="P2002" s="325" t="str">
        <f>IF('+BD'!P132="","",'+BD'!P132)</f>
        <v/>
      </c>
      <c r="Q2002" s="325" t="str">
        <f>IF('+BD'!Q132="","",'+BD'!Q132)</f>
        <v/>
      </c>
      <c r="R2002" s="325" t="str">
        <f>IF('+BD'!R132="","",'+BD'!R132)</f>
        <v/>
      </c>
      <c r="S2002" s="325" t="str">
        <f>IF('+BD'!S132="","",'+BD'!S132)</f>
        <v/>
      </c>
      <c r="T2002" s="325" t="str">
        <f>IF('+BD'!T132="","",'+BD'!T132)</f>
        <v/>
      </c>
      <c r="U2002" s="325" t="str">
        <f>IF('+BD'!U132="","",'+BD'!U132)</f>
        <v/>
      </c>
      <c r="V2002" s="325" t="str">
        <f>IF('+BD'!V132="","",'+BD'!V132)</f>
        <v/>
      </c>
      <c r="W2002" s="325" t="str">
        <f>IF('+BD'!W132="","",'+BD'!W132)</f>
        <v/>
      </c>
      <c r="X2002" s="325" t="str">
        <f>IF('+BD'!X132="","",'+BD'!X132)</f>
        <v/>
      </c>
      <c r="Y2002" s="325" t="str">
        <f>IF('+BD'!Y132="","",'+BD'!Y132)</f>
        <v/>
      </c>
      <c r="Z2002" s="325" t="str">
        <f>IF('+BD'!Z132="","",'+BD'!Z132)</f>
        <v/>
      </c>
      <c r="AA2002" s="325" t="str">
        <f>IF('+BD'!AA132="","",'+BD'!AA132)</f>
        <v/>
      </c>
      <c r="AB2002" s="325" t="str">
        <f>IF('+BD'!AB132="","",'+BD'!AB132)</f>
        <v/>
      </c>
    </row>
    <row r="2003" ht="15.75" customHeight="1">
      <c r="A2003" s="325">
        <v>2001.0</v>
      </c>
      <c r="B2003" s="325" t="s">
        <v>5778</v>
      </c>
      <c r="C2003" s="325" t="str">
        <f>IF('+BD'!C133="","",'+BD'!C133)</f>
        <v/>
      </c>
      <c r="D2003" s="325" t="str">
        <f>IF('+BD'!D133="","",'+BD'!D133)</f>
        <v/>
      </c>
      <c r="E2003" s="325" t="str">
        <f>IF('+BD'!E133="","",'+BD'!E133)</f>
        <v/>
      </c>
      <c r="F2003" s="325" t="str">
        <f>IF('+BD'!F133="","",'+BD'!F133)</f>
        <v/>
      </c>
      <c r="G2003" s="325" t="str">
        <f>IF('+BD'!G133="","",'+BD'!G133)</f>
        <v/>
      </c>
      <c r="H2003" s="325" t="str">
        <f>IF('+BD'!H133="","",'+BD'!H133)</f>
        <v/>
      </c>
      <c r="I2003" s="325" t="str">
        <f>IF('+BD'!I133="","",'+BD'!I133)</f>
        <v/>
      </c>
      <c r="J2003" s="325" t="str">
        <f>IF('+BD'!J133="","",'+BD'!J133)</f>
        <v/>
      </c>
      <c r="K2003" s="325" t="str">
        <f>IF('+BD'!K133="","",'+BD'!K133)</f>
        <v/>
      </c>
      <c r="L2003" s="325" t="str">
        <f>IF('+BD'!L133="","",'+BD'!L133)</f>
        <v/>
      </c>
      <c r="M2003" s="325" t="str">
        <f>IF('+BD'!M133="","",'+BD'!M133)</f>
        <v/>
      </c>
      <c r="N2003" s="325" t="str">
        <f>IF('+BD'!N133="","",'+BD'!N133)</f>
        <v/>
      </c>
      <c r="O2003" s="325" t="str">
        <f>IF('+BD'!O133="","",'+BD'!O133)</f>
        <v/>
      </c>
      <c r="P2003" s="325" t="str">
        <f>IF('+BD'!P133="","",'+BD'!P133)</f>
        <v/>
      </c>
      <c r="Q2003" s="325" t="str">
        <f>IF('+BD'!Q133="","",'+BD'!Q133)</f>
        <v/>
      </c>
      <c r="R2003" s="325" t="str">
        <f>IF('+BD'!R133="","",'+BD'!R133)</f>
        <v/>
      </c>
      <c r="S2003" s="325" t="str">
        <f>IF('+BD'!S133="","",'+BD'!S133)</f>
        <v/>
      </c>
      <c r="T2003" s="325" t="str">
        <f>IF('+BD'!T133="","",'+BD'!T133)</f>
        <v/>
      </c>
      <c r="U2003" s="325" t="str">
        <f>IF('+BD'!U133="","",'+BD'!U133)</f>
        <v/>
      </c>
      <c r="V2003" s="325" t="str">
        <f>IF('+BD'!V133="","",'+BD'!V133)</f>
        <v/>
      </c>
      <c r="W2003" s="325" t="str">
        <f>IF('+BD'!W133="","",'+BD'!W133)</f>
        <v/>
      </c>
      <c r="X2003" s="325" t="str">
        <f>IF('+BD'!X133="","",'+BD'!X133)</f>
        <v/>
      </c>
      <c r="Y2003" s="325" t="str">
        <f>IF('+BD'!Y133="","",'+BD'!Y133)</f>
        <v/>
      </c>
      <c r="Z2003" s="325" t="str">
        <f>IF('+BD'!Z133="","",'+BD'!Z133)</f>
        <v/>
      </c>
      <c r="AA2003" s="325" t="str">
        <f>IF('+BD'!AA133="","",'+BD'!AA133)</f>
        <v/>
      </c>
      <c r="AB2003" s="325" t="str">
        <f>IF('+BD'!AB133="","",'+BD'!AB133)</f>
        <v/>
      </c>
    </row>
    <row r="2004" ht="15.75" customHeight="1">
      <c r="A2004" s="325">
        <v>2002.0</v>
      </c>
      <c r="B2004" s="325" t="s">
        <v>5779</v>
      </c>
      <c r="C2004" s="325" t="str">
        <f>IF('+BD'!C134="","",'+BD'!C134)</f>
        <v/>
      </c>
      <c r="D2004" s="325" t="str">
        <f>IF('+BD'!D134="","",'+BD'!D134)</f>
        <v/>
      </c>
      <c r="E2004" s="325" t="str">
        <f>IF('+BD'!E134="","",'+BD'!E134)</f>
        <v/>
      </c>
      <c r="F2004" s="325" t="str">
        <f>IF('+BD'!F134="","",'+BD'!F134)</f>
        <v/>
      </c>
      <c r="G2004" s="325" t="str">
        <f>IF('+BD'!G134="","",'+BD'!G134)</f>
        <v/>
      </c>
      <c r="H2004" s="325" t="str">
        <f>IF('+BD'!H134="","",'+BD'!H134)</f>
        <v/>
      </c>
      <c r="I2004" s="325" t="str">
        <f>IF('+BD'!I134="","",'+BD'!I134)</f>
        <v/>
      </c>
      <c r="J2004" s="325" t="str">
        <f>IF('+BD'!J134="","",'+BD'!J134)</f>
        <v/>
      </c>
      <c r="K2004" s="325" t="str">
        <f>IF('+BD'!K134="","",'+BD'!K134)</f>
        <v/>
      </c>
      <c r="L2004" s="325" t="str">
        <f>IF('+BD'!L134="","",'+BD'!L134)</f>
        <v/>
      </c>
      <c r="M2004" s="325" t="str">
        <f>IF('+BD'!M134="","",'+BD'!M134)</f>
        <v/>
      </c>
      <c r="N2004" s="325" t="str">
        <f>IF('+BD'!N134="","",'+BD'!N134)</f>
        <v/>
      </c>
      <c r="O2004" s="325" t="str">
        <f>IF('+BD'!O134="","",'+BD'!O134)</f>
        <v/>
      </c>
      <c r="P2004" s="325" t="str">
        <f>IF('+BD'!P134="","",'+BD'!P134)</f>
        <v/>
      </c>
      <c r="Q2004" s="325" t="str">
        <f>IF('+BD'!Q134="","",'+BD'!Q134)</f>
        <v/>
      </c>
      <c r="R2004" s="325" t="str">
        <f>IF('+BD'!R134="","",'+BD'!R134)</f>
        <v/>
      </c>
      <c r="S2004" s="325" t="str">
        <f>IF('+BD'!S134="","",'+BD'!S134)</f>
        <v/>
      </c>
      <c r="T2004" s="325" t="str">
        <f>IF('+BD'!T134="","",'+BD'!T134)</f>
        <v/>
      </c>
      <c r="U2004" s="325" t="str">
        <f>IF('+BD'!U134="","",'+BD'!U134)</f>
        <v/>
      </c>
      <c r="V2004" s="325" t="str">
        <f>IF('+BD'!V134="","",'+BD'!V134)</f>
        <v/>
      </c>
      <c r="W2004" s="325" t="str">
        <f>IF('+BD'!W134="","",'+BD'!W134)</f>
        <v/>
      </c>
      <c r="X2004" s="325" t="str">
        <f>IF('+BD'!X134="","",'+BD'!X134)</f>
        <v/>
      </c>
      <c r="Y2004" s="325" t="str">
        <f>IF('+BD'!Y134="","",'+BD'!Y134)</f>
        <v/>
      </c>
      <c r="Z2004" s="325" t="str">
        <f>IF('+BD'!Z134="","",'+BD'!Z134)</f>
        <v/>
      </c>
      <c r="AA2004" s="325" t="str">
        <f>IF('+BD'!AA134="","",'+BD'!AA134)</f>
        <v/>
      </c>
      <c r="AB2004" s="325" t="str">
        <f>IF('+BD'!AB134="","",'+BD'!AB134)</f>
        <v/>
      </c>
    </row>
    <row r="2005" ht="15.75" customHeight="1">
      <c r="A2005" s="325">
        <v>2003.0</v>
      </c>
      <c r="B2005" s="325" t="s">
        <v>5780</v>
      </c>
      <c r="C2005" s="325" t="str">
        <f>IF('+BD'!C135="","",'+BD'!C135)</f>
        <v/>
      </c>
      <c r="D2005" s="325" t="str">
        <f>IF('+BD'!D135="","",'+BD'!D135)</f>
        <v/>
      </c>
      <c r="E2005" s="325" t="str">
        <f>IF('+BD'!E135="","",'+BD'!E135)</f>
        <v/>
      </c>
      <c r="F2005" s="325" t="str">
        <f>IF('+BD'!F135="","",'+BD'!F135)</f>
        <v/>
      </c>
      <c r="G2005" s="325" t="str">
        <f>IF('+BD'!G135="","",'+BD'!G135)</f>
        <v/>
      </c>
      <c r="H2005" s="325" t="str">
        <f>IF('+BD'!H135="","",'+BD'!H135)</f>
        <v/>
      </c>
      <c r="I2005" s="325" t="str">
        <f>IF('+BD'!I135="","",'+BD'!I135)</f>
        <v/>
      </c>
      <c r="J2005" s="325" t="str">
        <f>IF('+BD'!J135="","",'+BD'!J135)</f>
        <v/>
      </c>
      <c r="K2005" s="325" t="str">
        <f>IF('+BD'!K135="","",'+BD'!K135)</f>
        <v/>
      </c>
      <c r="L2005" s="325" t="str">
        <f>IF('+BD'!L135="","",'+BD'!L135)</f>
        <v/>
      </c>
      <c r="M2005" s="325" t="str">
        <f>IF('+BD'!M135="","",'+BD'!M135)</f>
        <v/>
      </c>
      <c r="N2005" s="325" t="str">
        <f>IF('+BD'!N135="","",'+BD'!N135)</f>
        <v/>
      </c>
      <c r="O2005" s="325" t="str">
        <f>IF('+BD'!O135="","",'+BD'!O135)</f>
        <v/>
      </c>
      <c r="P2005" s="325" t="str">
        <f>IF('+BD'!P135="","",'+BD'!P135)</f>
        <v/>
      </c>
      <c r="Q2005" s="325" t="str">
        <f>IF('+BD'!Q135="","",'+BD'!Q135)</f>
        <v/>
      </c>
      <c r="R2005" s="325" t="str">
        <f>IF('+BD'!R135="","",'+BD'!R135)</f>
        <v/>
      </c>
      <c r="S2005" s="325" t="str">
        <f>IF('+BD'!S135="","",'+BD'!S135)</f>
        <v/>
      </c>
      <c r="T2005" s="325" t="str">
        <f>IF('+BD'!T135="","",'+BD'!T135)</f>
        <v/>
      </c>
      <c r="U2005" s="325" t="str">
        <f>IF('+BD'!U135="","",'+BD'!U135)</f>
        <v/>
      </c>
      <c r="V2005" s="325" t="str">
        <f>IF('+BD'!V135="","",'+BD'!V135)</f>
        <v/>
      </c>
      <c r="W2005" s="325" t="str">
        <f>IF('+BD'!W135="","",'+BD'!W135)</f>
        <v/>
      </c>
      <c r="X2005" s="325" t="str">
        <f>IF('+BD'!X135="","",'+BD'!X135)</f>
        <v/>
      </c>
      <c r="Y2005" s="325" t="str">
        <f>IF('+BD'!Y135="","",'+BD'!Y135)</f>
        <v/>
      </c>
      <c r="Z2005" s="325" t="str">
        <f>IF('+BD'!Z135="","",'+BD'!Z135)</f>
        <v/>
      </c>
      <c r="AA2005" s="325" t="str">
        <f>IF('+BD'!AA135="","",'+BD'!AA135)</f>
        <v/>
      </c>
      <c r="AB2005" s="325" t="str">
        <f>IF('+BD'!AB135="","",'+BD'!AB135)</f>
        <v/>
      </c>
    </row>
    <row r="2006" ht="15.75" customHeight="1">
      <c r="A2006" s="325">
        <v>2004.0</v>
      </c>
      <c r="B2006" s="325" t="s">
        <v>5781</v>
      </c>
      <c r="C2006" s="325" t="str">
        <f>IF('+BD'!C136="","",'+BD'!C136)</f>
        <v/>
      </c>
      <c r="D2006" s="325" t="str">
        <f>IF('+BD'!D136="","",'+BD'!D136)</f>
        <v/>
      </c>
      <c r="E2006" s="325" t="str">
        <f>IF('+BD'!E136="","",'+BD'!E136)</f>
        <v/>
      </c>
      <c r="F2006" s="325" t="str">
        <f>IF('+BD'!F136="","",'+BD'!F136)</f>
        <v/>
      </c>
      <c r="G2006" s="325" t="str">
        <f>IF('+BD'!G136="","",'+BD'!G136)</f>
        <v/>
      </c>
      <c r="H2006" s="325" t="str">
        <f>IF('+BD'!H136="","",'+BD'!H136)</f>
        <v/>
      </c>
      <c r="I2006" s="325" t="str">
        <f>IF('+BD'!I136="","",'+BD'!I136)</f>
        <v/>
      </c>
      <c r="J2006" s="325" t="str">
        <f>IF('+BD'!J136="","",'+BD'!J136)</f>
        <v/>
      </c>
      <c r="K2006" s="325" t="str">
        <f>IF('+BD'!K136="","",'+BD'!K136)</f>
        <v/>
      </c>
      <c r="L2006" s="325" t="str">
        <f>IF('+BD'!L136="","",'+BD'!L136)</f>
        <v/>
      </c>
      <c r="M2006" s="325" t="str">
        <f>IF('+BD'!M136="","",'+BD'!M136)</f>
        <v/>
      </c>
      <c r="N2006" s="325" t="str">
        <f>IF('+BD'!N136="","",'+BD'!N136)</f>
        <v/>
      </c>
      <c r="O2006" s="325" t="str">
        <f>IF('+BD'!O136="","",'+BD'!O136)</f>
        <v/>
      </c>
      <c r="P2006" s="325" t="str">
        <f>IF('+BD'!P136="","",'+BD'!P136)</f>
        <v/>
      </c>
      <c r="Q2006" s="325" t="str">
        <f>IF('+BD'!Q136="","",'+BD'!Q136)</f>
        <v/>
      </c>
      <c r="R2006" s="325" t="str">
        <f>IF('+BD'!R136="","",'+BD'!R136)</f>
        <v/>
      </c>
      <c r="S2006" s="325" t="str">
        <f>IF('+BD'!S136="","",'+BD'!S136)</f>
        <v/>
      </c>
      <c r="T2006" s="325" t="str">
        <f>IF('+BD'!T136="","",'+BD'!T136)</f>
        <v/>
      </c>
      <c r="U2006" s="325" t="str">
        <f>IF('+BD'!U136="","",'+BD'!U136)</f>
        <v/>
      </c>
      <c r="V2006" s="325" t="str">
        <f>IF('+BD'!V136="","",'+BD'!V136)</f>
        <v/>
      </c>
      <c r="W2006" s="325" t="str">
        <f>IF('+BD'!W136="","",'+BD'!W136)</f>
        <v/>
      </c>
      <c r="X2006" s="325" t="str">
        <f>IF('+BD'!X136="","",'+BD'!X136)</f>
        <v/>
      </c>
      <c r="Y2006" s="325" t="str">
        <f>IF('+BD'!Y136="","",'+BD'!Y136)</f>
        <v/>
      </c>
      <c r="Z2006" s="325" t="str">
        <f>IF('+BD'!Z136="","",'+BD'!Z136)</f>
        <v/>
      </c>
      <c r="AA2006" s="325" t="str">
        <f>IF('+BD'!AA136="","",'+BD'!AA136)</f>
        <v/>
      </c>
      <c r="AB2006" s="325" t="str">
        <f>IF('+BD'!AB136="","",'+BD'!AB136)</f>
        <v/>
      </c>
    </row>
    <row r="2007" ht="15.75" customHeight="1">
      <c r="A2007" s="325">
        <v>2005.0</v>
      </c>
      <c r="B2007" s="325" t="s">
        <v>5782</v>
      </c>
      <c r="C2007" s="325" t="str">
        <f>IF('+BD'!C137="","",'+BD'!C137)</f>
        <v/>
      </c>
      <c r="D2007" s="325" t="str">
        <f>IF('+BD'!D137="","",'+BD'!D137)</f>
        <v/>
      </c>
      <c r="E2007" s="325" t="str">
        <f>IF('+BD'!E137="","",'+BD'!E137)</f>
        <v/>
      </c>
      <c r="F2007" s="325" t="str">
        <f>IF('+BD'!F137="","",'+BD'!F137)</f>
        <v/>
      </c>
      <c r="G2007" s="325" t="str">
        <f>IF('+BD'!G137="","",'+BD'!G137)</f>
        <v/>
      </c>
      <c r="H2007" s="325" t="str">
        <f>IF('+BD'!H137="","",'+BD'!H137)</f>
        <v/>
      </c>
      <c r="I2007" s="325" t="str">
        <f>IF('+BD'!I137="","",'+BD'!I137)</f>
        <v/>
      </c>
      <c r="J2007" s="325" t="str">
        <f>IF('+BD'!J137="","",'+BD'!J137)</f>
        <v/>
      </c>
      <c r="K2007" s="325" t="str">
        <f>IF('+BD'!K137="","",'+BD'!K137)</f>
        <v/>
      </c>
      <c r="L2007" s="325" t="str">
        <f>IF('+BD'!L137="","",'+BD'!L137)</f>
        <v/>
      </c>
      <c r="M2007" s="325" t="str">
        <f>IF('+BD'!M137="","",'+BD'!M137)</f>
        <v/>
      </c>
      <c r="N2007" s="325" t="str">
        <f>IF('+BD'!N137="","",'+BD'!N137)</f>
        <v/>
      </c>
      <c r="O2007" s="325" t="str">
        <f>IF('+BD'!O137="","",'+BD'!O137)</f>
        <v/>
      </c>
      <c r="P2007" s="325" t="str">
        <f>IF('+BD'!P137="","",'+BD'!P137)</f>
        <v/>
      </c>
      <c r="Q2007" s="325" t="str">
        <f>IF('+BD'!Q137="","",'+BD'!Q137)</f>
        <v/>
      </c>
      <c r="R2007" s="325" t="str">
        <f>IF('+BD'!R137="","",'+BD'!R137)</f>
        <v/>
      </c>
      <c r="S2007" s="325" t="str">
        <f>IF('+BD'!S137="","",'+BD'!S137)</f>
        <v/>
      </c>
      <c r="T2007" s="325" t="str">
        <f>IF('+BD'!T137="","",'+BD'!T137)</f>
        <v/>
      </c>
      <c r="U2007" s="325" t="str">
        <f>IF('+BD'!U137="","",'+BD'!U137)</f>
        <v/>
      </c>
      <c r="V2007" s="325" t="str">
        <f>IF('+BD'!V137="","",'+BD'!V137)</f>
        <v/>
      </c>
      <c r="W2007" s="325" t="str">
        <f>IF('+BD'!W137="","",'+BD'!W137)</f>
        <v/>
      </c>
      <c r="X2007" s="325" t="str">
        <f>IF('+BD'!X137="","",'+BD'!X137)</f>
        <v/>
      </c>
      <c r="Y2007" s="325" t="str">
        <f>IF('+BD'!Y137="","",'+BD'!Y137)</f>
        <v/>
      </c>
      <c r="Z2007" s="325" t="str">
        <f>IF('+BD'!Z137="","",'+BD'!Z137)</f>
        <v/>
      </c>
      <c r="AA2007" s="325" t="str">
        <f>IF('+BD'!AA137="","",'+BD'!AA137)</f>
        <v/>
      </c>
      <c r="AB2007" s="325" t="str">
        <f>IF('+BD'!AB137="","",'+BD'!AB137)</f>
        <v/>
      </c>
    </row>
    <row r="2008" ht="15.75" customHeight="1">
      <c r="A2008" s="325">
        <v>2006.0</v>
      </c>
      <c r="B2008" s="325" t="s">
        <v>5783</v>
      </c>
      <c r="C2008" s="325" t="str">
        <f>IF('+BD'!C138="","",'+BD'!C138)</f>
        <v/>
      </c>
      <c r="D2008" s="325" t="str">
        <f>IF('+BD'!D138="","",'+BD'!D138)</f>
        <v/>
      </c>
      <c r="E2008" s="325" t="str">
        <f>IF('+BD'!E138="","",'+BD'!E138)</f>
        <v/>
      </c>
      <c r="F2008" s="325" t="str">
        <f>IF('+BD'!F138="","",'+BD'!F138)</f>
        <v/>
      </c>
      <c r="G2008" s="325" t="str">
        <f>IF('+BD'!G138="","",'+BD'!G138)</f>
        <v/>
      </c>
      <c r="H2008" s="325" t="str">
        <f>IF('+BD'!H138="","",'+BD'!H138)</f>
        <v/>
      </c>
      <c r="I2008" s="325" t="str">
        <f>IF('+BD'!I138="","",'+BD'!I138)</f>
        <v/>
      </c>
      <c r="J2008" s="325" t="str">
        <f>IF('+BD'!J138="","",'+BD'!J138)</f>
        <v/>
      </c>
      <c r="K2008" s="325" t="str">
        <f>IF('+BD'!K138="","",'+BD'!K138)</f>
        <v/>
      </c>
      <c r="L2008" s="325" t="str">
        <f>IF('+BD'!L138="","",'+BD'!L138)</f>
        <v/>
      </c>
      <c r="M2008" s="325" t="str">
        <f>IF('+BD'!M138="","",'+BD'!M138)</f>
        <v/>
      </c>
      <c r="N2008" s="325" t="str">
        <f>IF('+BD'!N138="","",'+BD'!N138)</f>
        <v/>
      </c>
      <c r="O2008" s="325" t="str">
        <f>IF('+BD'!O138="","",'+BD'!O138)</f>
        <v/>
      </c>
      <c r="P2008" s="325" t="str">
        <f>IF('+BD'!P138="","",'+BD'!P138)</f>
        <v/>
      </c>
      <c r="Q2008" s="325" t="str">
        <f>IF('+BD'!Q138="","",'+BD'!Q138)</f>
        <v/>
      </c>
      <c r="R2008" s="325" t="str">
        <f>IF('+BD'!R138="","",'+BD'!R138)</f>
        <v/>
      </c>
      <c r="S2008" s="325" t="str">
        <f>IF('+BD'!S138="","",'+BD'!S138)</f>
        <v/>
      </c>
      <c r="T2008" s="325" t="str">
        <f>IF('+BD'!T138="","",'+BD'!T138)</f>
        <v/>
      </c>
      <c r="U2008" s="325" t="str">
        <f>IF('+BD'!U138="","",'+BD'!U138)</f>
        <v/>
      </c>
      <c r="V2008" s="325" t="str">
        <f>IF('+BD'!V138="","",'+BD'!V138)</f>
        <v/>
      </c>
      <c r="W2008" s="325" t="str">
        <f>IF('+BD'!W138="","",'+BD'!W138)</f>
        <v/>
      </c>
      <c r="X2008" s="325" t="str">
        <f>IF('+BD'!X138="","",'+BD'!X138)</f>
        <v/>
      </c>
      <c r="Y2008" s="325" t="str">
        <f>IF('+BD'!Y138="","",'+BD'!Y138)</f>
        <v/>
      </c>
      <c r="Z2008" s="325" t="str">
        <f>IF('+BD'!Z138="","",'+BD'!Z138)</f>
        <v/>
      </c>
      <c r="AA2008" s="325" t="str">
        <f>IF('+BD'!AA138="","",'+BD'!AA138)</f>
        <v/>
      </c>
      <c r="AB2008" s="325" t="str">
        <f>IF('+BD'!AB138="","",'+BD'!AB138)</f>
        <v/>
      </c>
    </row>
    <row r="2009" ht="15.75" customHeight="1">
      <c r="A2009" s="325">
        <v>2007.0</v>
      </c>
      <c r="B2009" s="325" t="s">
        <v>5784</v>
      </c>
      <c r="C2009" s="325" t="str">
        <f>IF('+BD'!C139="","",'+BD'!C139)</f>
        <v/>
      </c>
      <c r="D2009" s="325" t="str">
        <f>IF('+BD'!D139="","",'+BD'!D139)</f>
        <v/>
      </c>
      <c r="E2009" s="325" t="str">
        <f>IF('+BD'!E139="","",'+BD'!E139)</f>
        <v/>
      </c>
      <c r="F2009" s="325" t="str">
        <f>IF('+BD'!F139="","",'+BD'!F139)</f>
        <v/>
      </c>
      <c r="G2009" s="325" t="str">
        <f>IF('+BD'!G139="","",'+BD'!G139)</f>
        <v/>
      </c>
      <c r="H2009" s="325" t="str">
        <f>IF('+BD'!H139="","",'+BD'!H139)</f>
        <v/>
      </c>
      <c r="I2009" s="325" t="str">
        <f>IF('+BD'!I139="","",'+BD'!I139)</f>
        <v/>
      </c>
      <c r="J2009" s="325" t="str">
        <f>IF('+BD'!J139="","",'+BD'!J139)</f>
        <v/>
      </c>
      <c r="K2009" s="325" t="str">
        <f>IF('+BD'!K139="","",'+BD'!K139)</f>
        <v/>
      </c>
      <c r="L2009" s="325" t="str">
        <f>IF('+BD'!L139="","",'+BD'!L139)</f>
        <v/>
      </c>
      <c r="M2009" s="325" t="str">
        <f>IF('+BD'!M139="","",'+BD'!M139)</f>
        <v/>
      </c>
      <c r="N2009" s="325" t="str">
        <f>IF('+BD'!N139="","",'+BD'!N139)</f>
        <v/>
      </c>
      <c r="O2009" s="325" t="str">
        <f>IF('+BD'!O139="","",'+BD'!O139)</f>
        <v/>
      </c>
      <c r="P2009" s="325" t="str">
        <f>IF('+BD'!P139="","",'+BD'!P139)</f>
        <v/>
      </c>
      <c r="Q2009" s="325" t="str">
        <f>IF('+BD'!Q139="","",'+BD'!Q139)</f>
        <v/>
      </c>
      <c r="R2009" s="325" t="str">
        <f>IF('+BD'!R139="","",'+BD'!R139)</f>
        <v/>
      </c>
      <c r="S2009" s="325" t="str">
        <f>IF('+BD'!S139="","",'+BD'!S139)</f>
        <v/>
      </c>
      <c r="T2009" s="325" t="str">
        <f>IF('+BD'!T139="","",'+BD'!T139)</f>
        <v/>
      </c>
      <c r="U2009" s="325" t="str">
        <f>IF('+BD'!U139="","",'+BD'!U139)</f>
        <v/>
      </c>
      <c r="V2009" s="325" t="str">
        <f>IF('+BD'!V139="","",'+BD'!V139)</f>
        <v/>
      </c>
      <c r="W2009" s="325" t="str">
        <f>IF('+BD'!W139="","",'+BD'!W139)</f>
        <v/>
      </c>
      <c r="X2009" s="325" t="str">
        <f>IF('+BD'!X139="","",'+BD'!X139)</f>
        <v/>
      </c>
      <c r="Y2009" s="325" t="str">
        <f>IF('+BD'!Y139="","",'+BD'!Y139)</f>
        <v/>
      </c>
      <c r="Z2009" s="325" t="str">
        <f>IF('+BD'!Z139="","",'+BD'!Z139)</f>
        <v/>
      </c>
      <c r="AA2009" s="325" t="str">
        <f>IF('+BD'!AA139="","",'+BD'!AA139)</f>
        <v/>
      </c>
      <c r="AB2009" s="325" t="str">
        <f>IF('+BD'!AB139="","",'+BD'!AB139)</f>
        <v/>
      </c>
    </row>
    <row r="2010" ht="15.75" customHeight="1">
      <c r="A2010" s="325">
        <v>2008.0</v>
      </c>
      <c r="B2010" s="325" t="s">
        <v>5785</v>
      </c>
      <c r="C2010" s="325" t="str">
        <f>IF('+BD'!C140="","",'+BD'!C140)</f>
        <v/>
      </c>
      <c r="D2010" s="325" t="str">
        <f>IF('+BD'!D140="","",'+BD'!D140)</f>
        <v/>
      </c>
      <c r="E2010" s="325" t="str">
        <f>IF('+BD'!E140="","",'+BD'!E140)</f>
        <v/>
      </c>
      <c r="F2010" s="325" t="str">
        <f>IF('+BD'!F140="","",'+BD'!F140)</f>
        <v/>
      </c>
      <c r="G2010" s="325" t="str">
        <f>IF('+BD'!G140="","",'+BD'!G140)</f>
        <v/>
      </c>
      <c r="H2010" s="325" t="str">
        <f>IF('+BD'!H140="","",'+BD'!H140)</f>
        <v/>
      </c>
      <c r="I2010" s="325" t="str">
        <f>IF('+BD'!I140="","",'+BD'!I140)</f>
        <v/>
      </c>
      <c r="J2010" s="325" t="str">
        <f>IF('+BD'!J140="","",'+BD'!J140)</f>
        <v/>
      </c>
      <c r="K2010" s="325" t="str">
        <f>IF('+BD'!K140="","",'+BD'!K140)</f>
        <v/>
      </c>
      <c r="L2010" s="325" t="str">
        <f>IF('+BD'!L140="","",'+BD'!L140)</f>
        <v/>
      </c>
      <c r="M2010" s="325" t="str">
        <f>IF('+BD'!M140="","",'+BD'!M140)</f>
        <v/>
      </c>
      <c r="N2010" s="325" t="str">
        <f>IF('+BD'!N140="","",'+BD'!N140)</f>
        <v/>
      </c>
      <c r="O2010" s="325" t="str">
        <f>IF('+BD'!O140="","",'+BD'!O140)</f>
        <v/>
      </c>
      <c r="P2010" s="325" t="str">
        <f>IF('+BD'!P140="","",'+BD'!P140)</f>
        <v/>
      </c>
      <c r="Q2010" s="325" t="str">
        <f>IF('+BD'!Q140="","",'+BD'!Q140)</f>
        <v/>
      </c>
      <c r="R2010" s="325" t="str">
        <f>IF('+BD'!R140="","",'+BD'!R140)</f>
        <v/>
      </c>
      <c r="S2010" s="325" t="str">
        <f>IF('+BD'!S140="","",'+BD'!S140)</f>
        <v/>
      </c>
      <c r="T2010" s="325" t="str">
        <f>IF('+BD'!T140="","",'+BD'!T140)</f>
        <v/>
      </c>
      <c r="U2010" s="325" t="str">
        <f>IF('+BD'!U140="","",'+BD'!U140)</f>
        <v/>
      </c>
      <c r="V2010" s="325" t="str">
        <f>IF('+BD'!V140="","",'+BD'!V140)</f>
        <v/>
      </c>
      <c r="W2010" s="325" t="str">
        <f>IF('+BD'!W140="","",'+BD'!W140)</f>
        <v/>
      </c>
      <c r="X2010" s="325" t="str">
        <f>IF('+BD'!X140="","",'+BD'!X140)</f>
        <v/>
      </c>
      <c r="Y2010" s="325" t="str">
        <f>IF('+BD'!Y140="","",'+BD'!Y140)</f>
        <v/>
      </c>
      <c r="Z2010" s="325" t="str">
        <f>IF('+BD'!Z140="","",'+BD'!Z140)</f>
        <v/>
      </c>
      <c r="AA2010" s="325" t="str">
        <f>IF('+BD'!AA140="","",'+BD'!AA140)</f>
        <v/>
      </c>
      <c r="AB2010" s="325" t="str">
        <f>IF('+BD'!AB140="","",'+BD'!AB140)</f>
        <v/>
      </c>
    </row>
    <row r="2011" ht="15.75" customHeight="1">
      <c r="A2011" s="325">
        <v>2009.0</v>
      </c>
      <c r="B2011" s="325" t="s">
        <v>5786</v>
      </c>
      <c r="C2011" s="325" t="str">
        <f>IF('+BD'!C141="","",'+BD'!C141)</f>
        <v/>
      </c>
      <c r="D2011" s="325" t="str">
        <f>IF('+BD'!D141="","",'+BD'!D141)</f>
        <v/>
      </c>
      <c r="E2011" s="325" t="str">
        <f>IF('+BD'!E141="","",'+BD'!E141)</f>
        <v/>
      </c>
      <c r="F2011" s="325" t="str">
        <f>IF('+BD'!F141="","",'+BD'!F141)</f>
        <v/>
      </c>
      <c r="G2011" s="325" t="str">
        <f>IF('+BD'!G141="","",'+BD'!G141)</f>
        <v/>
      </c>
      <c r="H2011" s="325" t="str">
        <f>IF('+BD'!H141="","",'+BD'!H141)</f>
        <v/>
      </c>
      <c r="I2011" s="325" t="str">
        <f>IF('+BD'!I141="","",'+BD'!I141)</f>
        <v/>
      </c>
      <c r="J2011" s="325" t="str">
        <f>IF('+BD'!J141="","",'+BD'!J141)</f>
        <v/>
      </c>
      <c r="K2011" s="325" t="str">
        <f>IF('+BD'!K141="","",'+BD'!K141)</f>
        <v/>
      </c>
      <c r="L2011" s="325" t="str">
        <f>IF('+BD'!L141="","",'+BD'!L141)</f>
        <v/>
      </c>
      <c r="M2011" s="325" t="str">
        <f>IF('+BD'!M141="","",'+BD'!M141)</f>
        <v/>
      </c>
      <c r="N2011" s="325" t="str">
        <f>IF('+BD'!N141="","",'+BD'!N141)</f>
        <v/>
      </c>
      <c r="O2011" s="325" t="str">
        <f>IF('+BD'!O141="","",'+BD'!O141)</f>
        <v/>
      </c>
      <c r="P2011" s="325" t="str">
        <f>IF('+BD'!P141="","",'+BD'!P141)</f>
        <v/>
      </c>
      <c r="Q2011" s="325" t="str">
        <f>IF('+BD'!Q141="","",'+BD'!Q141)</f>
        <v/>
      </c>
      <c r="R2011" s="325" t="str">
        <f>IF('+BD'!R141="","",'+BD'!R141)</f>
        <v/>
      </c>
      <c r="S2011" s="325" t="str">
        <f>IF('+BD'!S141="","",'+BD'!S141)</f>
        <v/>
      </c>
      <c r="T2011" s="325" t="str">
        <f>IF('+BD'!T141="","",'+BD'!T141)</f>
        <v/>
      </c>
      <c r="U2011" s="325" t="str">
        <f>IF('+BD'!U141="","",'+BD'!U141)</f>
        <v/>
      </c>
      <c r="V2011" s="325" t="str">
        <f>IF('+BD'!V141="","",'+BD'!V141)</f>
        <v/>
      </c>
      <c r="W2011" s="325" t="str">
        <f>IF('+BD'!W141="","",'+BD'!W141)</f>
        <v/>
      </c>
      <c r="X2011" s="325" t="str">
        <f>IF('+BD'!X141="","",'+BD'!X141)</f>
        <v/>
      </c>
      <c r="Y2011" s="325" t="str">
        <f>IF('+BD'!Y141="","",'+BD'!Y141)</f>
        <v/>
      </c>
      <c r="Z2011" s="325" t="str">
        <f>IF('+BD'!Z141="","",'+BD'!Z141)</f>
        <v/>
      </c>
      <c r="AA2011" s="325" t="str">
        <f>IF('+BD'!AA141="","",'+BD'!AA141)</f>
        <v/>
      </c>
      <c r="AB2011" s="325" t="str">
        <f>IF('+BD'!AB141="","",'+BD'!AB141)</f>
        <v/>
      </c>
    </row>
    <row r="2012" ht="15.75" customHeight="1">
      <c r="A2012" s="325">
        <v>2010.0</v>
      </c>
      <c r="B2012" s="325" t="s">
        <v>5787</v>
      </c>
      <c r="C2012" s="325" t="str">
        <f>IF('+BD'!C142="","",'+BD'!C142)</f>
        <v/>
      </c>
      <c r="D2012" s="325" t="str">
        <f>IF('+BD'!D142="","",'+BD'!D142)</f>
        <v/>
      </c>
      <c r="E2012" s="325" t="str">
        <f>IF('+BD'!E142="","",'+BD'!E142)</f>
        <v/>
      </c>
      <c r="F2012" s="325" t="str">
        <f>IF('+BD'!F142="","",'+BD'!F142)</f>
        <v/>
      </c>
      <c r="G2012" s="325" t="str">
        <f>IF('+BD'!G142="","",'+BD'!G142)</f>
        <v/>
      </c>
      <c r="H2012" s="325" t="str">
        <f>IF('+BD'!H142="","",'+BD'!H142)</f>
        <v/>
      </c>
      <c r="I2012" s="325" t="str">
        <f>IF('+BD'!I142="","",'+BD'!I142)</f>
        <v/>
      </c>
      <c r="J2012" s="325" t="str">
        <f>IF('+BD'!J142="","",'+BD'!J142)</f>
        <v/>
      </c>
      <c r="K2012" s="325" t="str">
        <f>IF('+BD'!K142="","",'+BD'!K142)</f>
        <v/>
      </c>
      <c r="L2012" s="325" t="str">
        <f>IF('+BD'!L142="","",'+BD'!L142)</f>
        <v/>
      </c>
      <c r="M2012" s="325" t="str">
        <f>IF('+BD'!M142="","",'+BD'!M142)</f>
        <v/>
      </c>
      <c r="N2012" s="325" t="str">
        <f>IF('+BD'!N142="","",'+BD'!N142)</f>
        <v/>
      </c>
      <c r="O2012" s="325" t="str">
        <f>IF('+BD'!O142="","",'+BD'!O142)</f>
        <v/>
      </c>
      <c r="P2012" s="325" t="str">
        <f>IF('+BD'!P142="","",'+BD'!P142)</f>
        <v/>
      </c>
      <c r="Q2012" s="325" t="str">
        <f>IF('+BD'!Q142="","",'+BD'!Q142)</f>
        <v/>
      </c>
      <c r="R2012" s="325" t="str">
        <f>IF('+BD'!R142="","",'+BD'!R142)</f>
        <v/>
      </c>
      <c r="S2012" s="325" t="str">
        <f>IF('+BD'!S142="","",'+BD'!S142)</f>
        <v/>
      </c>
      <c r="T2012" s="325" t="str">
        <f>IF('+BD'!T142="","",'+BD'!T142)</f>
        <v/>
      </c>
      <c r="U2012" s="325" t="str">
        <f>IF('+BD'!U142="","",'+BD'!U142)</f>
        <v/>
      </c>
      <c r="V2012" s="325" t="str">
        <f>IF('+BD'!V142="","",'+BD'!V142)</f>
        <v/>
      </c>
      <c r="W2012" s="325" t="str">
        <f>IF('+BD'!W142="","",'+BD'!W142)</f>
        <v/>
      </c>
      <c r="X2012" s="325" t="str">
        <f>IF('+BD'!X142="","",'+BD'!X142)</f>
        <v/>
      </c>
      <c r="Y2012" s="325" t="str">
        <f>IF('+BD'!Y142="","",'+BD'!Y142)</f>
        <v/>
      </c>
      <c r="Z2012" s="325" t="str">
        <f>IF('+BD'!Z142="","",'+BD'!Z142)</f>
        <v/>
      </c>
      <c r="AA2012" s="325" t="str">
        <f>IF('+BD'!AA142="","",'+BD'!AA142)</f>
        <v/>
      </c>
      <c r="AB2012" s="325" t="str">
        <f>IF('+BD'!AB142="","",'+BD'!AB142)</f>
        <v/>
      </c>
    </row>
    <row r="2013" ht="15.75" customHeight="1">
      <c r="A2013" s="325">
        <v>2011.0</v>
      </c>
      <c r="B2013" s="325" t="s">
        <v>5788</v>
      </c>
      <c r="C2013" s="325" t="str">
        <f>IF('+BD'!C143="","",'+BD'!C143)</f>
        <v/>
      </c>
      <c r="D2013" s="325" t="str">
        <f>IF('+BD'!D143="","",'+BD'!D143)</f>
        <v/>
      </c>
      <c r="E2013" s="325" t="str">
        <f>IF('+BD'!E143="","",'+BD'!E143)</f>
        <v/>
      </c>
      <c r="F2013" s="325" t="str">
        <f>IF('+BD'!F143="","",'+BD'!F143)</f>
        <v/>
      </c>
      <c r="G2013" s="325" t="str">
        <f>IF('+BD'!G143="","",'+BD'!G143)</f>
        <v/>
      </c>
      <c r="H2013" s="325" t="str">
        <f>IF('+BD'!H143="","",'+BD'!H143)</f>
        <v/>
      </c>
      <c r="I2013" s="325" t="str">
        <f>IF('+BD'!I143="","",'+BD'!I143)</f>
        <v/>
      </c>
      <c r="J2013" s="325" t="str">
        <f>IF('+BD'!J143="","",'+BD'!J143)</f>
        <v/>
      </c>
      <c r="K2013" s="325" t="str">
        <f>IF('+BD'!K143="","",'+BD'!K143)</f>
        <v/>
      </c>
      <c r="L2013" s="325" t="str">
        <f>IF('+BD'!L143="","",'+BD'!L143)</f>
        <v/>
      </c>
      <c r="M2013" s="325" t="str">
        <f>IF('+BD'!M143="","",'+BD'!M143)</f>
        <v/>
      </c>
      <c r="N2013" s="325" t="str">
        <f>IF('+BD'!N143="","",'+BD'!N143)</f>
        <v/>
      </c>
      <c r="O2013" s="325" t="str">
        <f>IF('+BD'!O143="","",'+BD'!O143)</f>
        <v/>
      </c>
      <c r="P2013" s="325" t="str">
        <f>IF('+BD'!P143="","",'+BD'!P143)</f>
        <v/>
      </c>
      <c r="Q2013" s="325" t="str">
        <f>IF('+BD'!Q143="","",'+BD'!Q143)</f>
        <v/>
      </c>
      <c r="R2013" s="325" t="str">
        <f>IF('+BD'!R143="","",'+BD'!R143)</f>
        <v/>
      </c>
      <c r="S2013" s="325" t="str">
        <f>IF('+BD'!S143="","",'+BD'!S143)</f>
        <v/>
      </c>
      <c r="T2013" s="325" t="str">
        <f>IF('+BD'!T143="","",'+BD'!T143)</f>
        <v/>
      </c>
      <c r="U2013" s="325" t="str">
        <f>IF('+BD'!U143="","",'+BD'!U143)</f>
        <v/>
      </c>
      <c r="V2013" s="325" t="str">
        <f>IF('+BD'!V143="","",'+BD'!V143)</f>
        <v/>
      </c>
      <c r="W2013" s="325" t="str">
        <f>IF('+BD'!W143="","",'+BD'!W143)</f>
        <v/>
      </c>
      <c r="X2013" s="325" t="str">
        <f>IF('+BD'!X143="","",'+BD'!X143)</f>
        <v/>
      </c>
      <c r="Y2013" s="325" t="str">
        <f>IF('+BD'!Y143="","",'+BD'!Y143)</f>
        <v/>
      </c>
      <c r="Z2013" s="325" t="str">
        <f>IF('+BD'!Z143="","",'+BD'!Z143)</f>
        <v/>
      </c>
      <c r="AA2013" s="325" t="str">
        <f>IF('+BD'!AA143="","",'+BD'!AA143)</f>
        <v/>
      </c>
      <c r="AB2013" s="325" t="str">
        <f>IF('+BD'!AB143="","",'+BD'!AB143)</f>
        <v/>
      </c>
    </row>
    <row r="2014" ht="15.75" customHeight="1">
      <c r="A2014" s="325">
        <v>2012.0</v>
      </c>
      <c r="B2014" s="325" t="s">
        <v>5789</v>
      </c>
      <c r="C2014" s="325" t="str">
        <f>IF('+BD'!C144="","",'+BD'!C144)</f>
        <v/>
      </c>
      <c r="D2014" s="325" t="str">
        <f>IF('+BD'!D144="","",'+BD'!D144)</f>
        <v/>
      </c>
      <c r="E2014" s="325" t="str">
        <f>IF('+BD'!E144="","",'+BD'!E144)</f>
        <v/>
      </c>
      <c r="F2014" s="325" t="str">
        <f>IF('+BD'!F144="","",'+BD'!F144)</f>
        <v/>
      </c>
      <c r="G2014" s="325" t="str">
        <f>IF('+BD'!G144="","",'+BD'!G144)</f>
        <v/>
      </c>
      <c r="H2014" s="325" t="str">
        <f>IF('+BD'!H144="","",'+BD'!H144)</f>
        <v/>
      </c>
      <c r="I2014" s="325" t="str">
        <f>IF('+BD'!I144="","",'+BD'!I144)</f>
        <v/>
      </c>
      <c r="J2014" s="325" t="str">
        <f>IF('+BD'!J144="","",'+BD'!J144)</f>
        <v/>
      </c>
      <c r="K2014" s="325" t="str">
        <f>IF('+BD'!K144="","",'+BD'!K144)</f>
        <v/>
      </c>
      <c r="L2014" s="325" t="str">
        <f>IF('+BD'!L144="","",'+BD'!L144)</f>
        <v/>
      </c>
      <c r="M2014" s="325" t="str">
        <f>IF('+BD'!M144="","",'+BD'!M144)</f>
        <v/>
      </c>
      <c r="N2014" s="325" t="str">
        <f>IF('+BD'!N144="","",'+BD'!N144)</f>
        <v/>
      </c>
      <c r="O2014" s="325" t="str">
        <f>IF('+BD'!O144="","",'+BD'!O144)</f>
        <v/>
      </c>
      <c r="P2014" s="325" t="str">
        <f>IF('+BD'!P144="","",'+BD'!P144)</f>
        <v/>
      </c>
      <c r="Q2014" s="325" t="str">
        <f>IF('+BD'!Q144="","",'+BD'!Q144)</f>
        <v/>
      </c>
      <c r="R2014" s="325" t="str">
        <f>IF('+BD'!R144="","",'+BD'!R144)</f>
        <v/>
      </c>
      <c r="S2014" s="325" t="str">
        <f>IF('+BD'!S144="","",'+BD'!S144)</f>
        <v/>
      </c>
      <c r="T2014" s="325" t="str">
        <f>IF('+BD'!T144="","",'+BD'!T144)</f>
        <v/>
      </c>
      <c r="U2014" s="325" t="str">
        <f>IF('+BD'!U144="","",'+BD'!U144)</f>
        <v/>
      </c>
      <c r="V2014" s="325" t="str">
        <f>IF('+BD'!V144="","",'+BD'!V144)</f>
        <v/>
      </c>
      <c r="W2014" s="325" t="str">
        <f>IF('+BD'!W144="","",'+BD'!W144)</f>
        <v/>
      </c>
      <c r="X2014" s="325" t="str">
        <f>IF('+BD'!X144="","",'+BD'!X144)</f>
        <v/>
      </c>
      <c r="Y2014" s="325" t="str">
        <f>IF('+BD'!Y144="","",'+BD'!Y144)</f>
        <v/>
      </c>
      <c r="Z2014" s="325" t="str">
        <f>IF('+BD'!Z144="","",'+BD'!Z144)</f>
        <v/>
      </c>
      <c r="AA2014" s="325" t="str">
        <f>IF('+BD'!AA144="","",'+BD'!AA144)</f>
        <v/>
      </c>
      <c r="AB2014" s="325" t="str">
        <f>IF('+BD'!AB144="","",'+BD'!AB144)</f>
        <v/>
      </c>
    </row>
    <row r="2015" ht="15.75" customHeight="1">
      <c r="A2015" s="325">
        <v>2013.0</v>
      </c>
      <c r="B2015" s="325" t="s">
        <v>5790</v>
      </c>
      <c r="C2015" s="325" t="str">
        <f>IF('+BD'!C145="","",'+BD'!C145)</f>
        <v/>
      </c>
      <c r="D2015" s="325" t="str">
        <f>IF('+BD'!D145="","",'+BD'!D145)</f>
        <v/>
      </c>
      <c r="E2015" s="325" t="str">
        <f>IF('+BD'!E145="","",'+BD'!E145)</f>
        <v/>
      </c>
      <c r="F2015" s="325" t="str">
        <f>IF('+BD'!F145="","",'+BD'!F145)</f>
        <v/>
      </c>
      <c r="G2015" s="325" t="str">
        <f>IF('+BD'!G145="","",'+BD'!G145)</f>
        <v/>
      </c>
      <c r="H2015" s="325" t="str">
        <f>IF('+BD'!H145="","",'+BD'!H145)</f>
        <v/>
      </c>
      <c r="I2015" s="325" t="str">
        <f>IF('+BD'!I145="","",'+BD'!I145)</f>
        <v/>
      </c>
      <c r="J2015" s="325" t="str">
        <f>IF('+BD'!J145="","",'+BD'!J145)</f>
        <v/>
      </c>
      <c r="K2015" s="325" t="str">
        <f>IF('+BD'!K145="","",'+BD'!K145)</f>
        <v/>
      </c>
      <c r="L2015" s="325" t="str">
        <f>IF('+BD'!L145="","",'+BD'!L145)</f>
        <v/>
      </c>
      <c r="M2015" s="325" t="str">
        <f>IF('+BD'!M145="","",'+BD'!M145)</f>
        <v/>
      </c>
      <c r="N2015" s="325" t="str">
        <f>IF('+BD'!N145="","",'+BD'!N145)</f>
        <v/>
      </c>
      <c r="O2015" s="325" t="str">
        <f>IF('+BD'!O145="","",'+BD'!O145)</f>
        <v/>
      </c>
      <c r="P2015" s="325" t="str">
        <f>IF('+BD'!P145="","",'+BD'!P145)</f>
        <v/>
      </c>
      <c r="Q2015" s="325" t="str">
        <f>IF('+BD'!Q145="","",'+BD'!Q145)</f>
        <v/>
      </c>
      <c r="R2015" s="325" t="str">
        <f>IF('+BD'!R145="","",'+BD'!R145)</f>
        <v/>
      </c>
      <c r="S2015" s="325" t="str">
        <f>IF('+BD'!S145="","",'+BD'!S145)</f>
        <v/>
      </c>
      <c r="T2015" s="325" t="str">
        <f>IF('+BD'!T145="","",'+BD'!T145)</f>
        <v/>
      </c>
      <c r="U2015" s="325" t="str">
        <f>IF('+BD'!U145="","",'+BD'!U145)</f>
        <v/>
      </c>
      <c r="V2015" s="325" t="str">
        <f>IF('+BD'!V145="","",'+BD'!V145)</f>
        <v/>
      </c>
      <c r="W2015" s="325" t="str">
        <f>IF('+BD'!W145="","",'+BD'!W145)</f>
        <v/>
      </c>
      <c r="X2015" s="325" t="str">
        <f>IF('+BD'!X145="","",'+BD'!X145)</f>
        <v/>
      </c>
      <c r="Y2015" s="325" t="str">
        <f>IF('+BD'!Y145="","",'+BD'!Y145)</f>
        <v/>
      </c>
      <c r="Z2015" s="325" t="str">
        <f>IF('+BD'!Z145="","",'+BD'!Z145)</f>
        <v/>
      </c>
      <c r="AA2015" s="325" t="str">
        <f>IF('+BD'!AA145="","",'+BD'!AA145)</f>
        <v/>
      </c>
      <c r="AB2015" s="325" t="str">
        <f>IF('+BD'!AB145="","",'+BD'!AB145)</f>
        <v/>
      </c>
    </row>
    <row r="2016" ht="15.75" customHeight="1">
      <c r="A2016" s="325">
        <v>2014.0</v>
      </c>
      <c r="B2016" s="325" t="s">
        <v>5791</v>
      </c>
      <c r="C2016" s="325" t="str">
        <f>IF('+BD'!C146="","",'+BD'!C146)</f>
        <v/>
      </c>
      <c r="D2016" s="325" t="str">
        <f>IF('+BD'!D146="","",'+BD'!D146)</f>
        <v/>
      </c>
      <c r="E2016" s="325" t="str">
        <f>IF('+BD'!E146="","",'+BD'!E146)</f>
        <v/>
      </c>
      <c r="F2016" s="325" t="str">
        <f>IF('+BD'!F146="","",'+BD'!F146)</f>
        <v/>
      </c>
      <c r="G2016" s="325" t="str">
        <f>IF('+BD'!G146="","",'+BD'!G146)</f>
        <v/>
      </c>
      <c r="H2016" s="325" t="str">
        <f>IF('+BD'!H146="","",'+BD'!H146)</f>
        <v/>
      </c>
      <c r="I2016" s="325" t="str">
        <f>IF('+BD'!I146="","",'+BD'!I146)</f>
        <v/>
      </c>
      <c r="J2016" s="325" t="str">
        <f>IF('+BD'!J146="","",'+BD'!J146)</f>
        <v/>
      </c>
      <c r="K2016" s="325" t="str">
        <f>IF('+BD'!K146="","",'+BD'!K146)</f>
        <v/>
      </c>
      <c r="L2016" s="325" t="str">
        <f>IF('+BD'!L146="","",'+BD'!L146)</f>
        <v/>
      </c>
      <c r="M2016" s="325" t="str">
        <f>IF('+BD'!M146="","",'+BD'!M146)</f>
        <v/>
      </c>
      <c r="N2016" s="325" t="str">
        <f>IF('+BD'!N146="","",'+BD'!N146)</f>
        <v/>
      </c>
      <c r="O2016" s="325" t="str">
        <f>IF('+BD'!O146="","",'+BD'!O146)</f>
        <v/>
      </c>
      <c r="P2016" s="325" t="str">
        <f>IF('+BD'!P146="","",'+BD'!P146)</f>
        <v/>
      </c>
      <c r="Q2016" s="325" t="str">
        <f>IF('+BD'!Q146="","",'+BD'!Q146)</f>
        <v/>
      </c>
      <c r="R2016" s="325" t="str">
        <f>IF('+BD'!R146="","",'+BD'!R146)</f>
        <v/>
      </c>
      <c r="S2016" s="325" t="str">
        <f>IF('+BD'!S146="","",'+BD'!S146)</f>
        <v/>
      </c>
      <c r="T2016" s="325" t="str">
        <f>IF('+BD'!T146="","",'+BD'!T146)</f>
        <v/>
      </c>
      <c r="U2016" s="325" t="str">
        <f>IF('+BD'!U146="","",'+BD'!U146)</f>
        <v/>
      </c>
      <c r="V2016" s="325" t="str">
        <f>IF('+BD'!V146="","",'+BD'!V146)</f>
        <v/>
      </c>
      <c r="W2016" s="325" t="str">
        <f>IF('+BD'!W146="","",'+BD'!W146)</f>
        <v/>
      </c>
      <c r="X2016" s="325" t="str">
        <f>IF('+BD'!X146="","",'+BD'!X146)</f>
        <v/>
      </c>
      <c r="Y2016" s="325" t="str">
        <f>IF('+BD'!Y146="","",'+BD'!Y146)</f>
        <v/>
      </c>
      <c r="Z2016" s="325" t="str">
        <f>IF('+BD'!Z146="","",'+BD'!Z146)</f>
        <v/>
      </c>
      <c r="AA2016" s="325" t="str">
        <f>IF('+BD'!AA146="","",'+BD'!AA146)</f>
        <v/>
      </c>
      <c r="AB2016" s="325" t="str">
        <f>IF('+BD'!AB146="","",'+BD'!AB146)</f>
        <v/>
      </c>
    </row>
    <row r="2017" ht="15.75" customHeight="1">
      <c r="A2017" s="325">
        <v>2015.0</v>
      </c>
      <c r="B2017" s="325" t="s">
        <v>5792</v>
      </c>
      <c r="C2017" s="325" t="str">
        <f>IF('+BD'!C147="","",'+BD'!C147)</f>
        <v/>
      </c>
      <c r="D2017" s="325" t="str">
        <f>IF('+BD'!D147="","",'+BD'!D147)</f>
        <v/>
      </c>
      <c r="E2017" s="325" t="str">
        <f>IF('+BD'!E147="","",'+BD'!E147)</f>
        <v/>
      </c>
      <c r="F2017" s="325" t="str">
        <f>IF('+BD'!F147="","",'+BD'!F147)</f>
        <v/>
      </c>
      <c r="G2017" s="325" t="str">
        <f>IF('+BD'!G147="","",'+BD'!G147)</f>
        <v/>
      </c>
      <c r="H2017" s="325" t="str">
        <f>IF('+BD'!H147="","",'+BD'!H147)</f>
        <v/>
      </c>
      <c r="I2017" s="325" t="str">
        <f>IF('+BD'!I147="","",'+BD'!I147)</f>
        <v/>
      </c>
      <c r="J2017" s="325" t="str">
        <f>IF('+BD'!J147="","",'+BD'!J147)</f>
        <v/>
      </c>
      <c r="K2017" s="325" t="str">
        <f>IF('+BD'!K147="","",'+BD'!K147)</f>
        <v/>
      </c>
      <c r="L2017" s="325" t="str">
        <f>IF('+BD'!L147="","",'+BD'!L147)</f>
        <v/>
      </c>
      <c r="M2017" s="325" t="str">
        <f>IF('+BD'!M147="","",'+BD'!M147)</f>
        <v/>
      </c>
      <c r="N2017" s="325" t="str">
        <f>IF('+BD'!N147="","",'+BD'!N147)</f>
        <v/>
      </c>
      <c r="O2017" s="325" t="str">
        <f>IF('+BD'!O147="","",'+BD'!O147)</f>
        <v/>
      </c>
      <c r="P2017" s="325" t="str">
        <f>IF('+BD'!P147="","",'+BD'!P147)</f>
        <v/>
      </c>
      <c r="Q2017" s="325" t="str">
        <f>IF('+BD'!Q147="","",'+BD'!Q147)</f>
        <v/>
      </c>
      <c r="R2017" s="325" t="str">
        <f>IF('+BD'!R147="","",'+BD'!R147)</f>
        <v/>
      </c>
      <c r="S2017" s="325" t="str">
        <f>IF('+BD'!S147="","",'+BD'!S147)</f>
        <v/>
      </c>
      <c r="T2017" s="325" t="str">
        <f>IF('+BD'!T147="","",'+BD'!T147)</f>
        <v/>
      </c>
      <c r="U2017" s="325" t="str">
        <f>IF('+BD'!U147="","",'+BD'!U147)</f>
        <v/>
      </c>
      <c r="V2017" s="325" t="str">
        <f>IF('+BD'!V147="","",'+BD'!V147)</f>
        <v/>
      </c>
      <c r="W2017" s="325" t="str">
        <f>IF('+BD'!W147="","",'+BD'!W147)</f>
        <v/>
      </c>
      <c r="X2017" s="325" t="str">
        <f>IF('+BD'!X147="","",'+BD'!X147)</f>
        <v/>
      </c>
      <c r="Y2017" s="325" t="str">
        <f>IF('+BD'!Y147="","",'+BD'!Y147)</f>
        <v/>
      </c>
      <c r="Z2017" s="325" t="str">
        <f>IF('+BD'!Z147="","",'+BD'!Z147)</f>
        <v/>
      </c>
      <c r="AA2017" s="325" t="str">
        <f>IF('+BD'!AA147="","",'+BD'!AA147)</f>
        <v/>
      </c>
      <c r="AB2017" s="325" t="str">
        <f>IF('+BD'!AB147="","",'+BD'!AB147)</f>
        <v/>
      </c>
    </row>
    <row r="2018" ht="15.75" customHeight="1">
      <c r="A2018" s="325">
        <v>2016.0</v>
      </c>
      <c r="B2018" s="325" t="s">
        <v>5793</v>
      </c>
      <c r="C2018" s="325" t="str">
        <f>IF('+BD'!C148="","",'+BD'!C148)</f>
        <v/>
      </c>
      <c r="D2018" s="325" t="str">
        <f>IF('+BD'!D148="","",'+BD'!D148)</f>
        <v/>
      </c>
      <c r="E2018" s="325" t="str">
        <f>IF('+BD'!E148="","",'+BD'!E148)</f>
        <v/>
      </c>
      <c r="F2018" s="325" t="str">
        <f>IF('+BD'!F148="","",'+BD'!F148)</f>
        <v/>
      </c>
      <c r="G2018" s="325" t="str">
        <f>IF('+BD'!G148="","",'+BD'!G148)</f>
        <v/>
      </c>
      <c r="H2018" s="325" t="str">
        <f>IF('+BD'!H148="","",'+BD'!H148)</f>
        <v/>
      </c>
      <c r="I2018" s="325" t="str">
        <f>IF('+BD'!I148="","",'+BD'!I148)</f>
        <v/>
      </c>
      <c r="J2018" s="325" t="str">
        <f>IF('+BD'!J148="","",'+BD'!J148)</f>
        <v/>
      </c>
      <c r="K2018" s="325" t="str">
        <f>IF('+BD'!K148="","",'+BD'!K148)</f>
        <v/>
      </c>
      <c r="L2018" s="325" t="str">
        <f>IF('+BD'!L148="","",'+BD'!L148)</f>
        <v/>
      </c>
      <c r="M2018" s="325" t="str">
        <f>IF('+BD'!M148="","",'+BD'!M148)</f>
        <v/>
      </c>
      <c r="N2018" s="325" t="str">
        <f>IF('+BD'!N148="","",'+BD'!N148)</f>
        <v/>
      </c>
      <c r="O2018" s="325" t="str">
        <f>IF('+BD'!O148="","",'+BD'!O148)</f>
        <v/>
      </c>
      <c r="P2018" s="325" t="str">
        <f>IF('+BD'!P148="","",'+BD'!P148)</f>
        <v/>
      </c>
      <c r="Q2018" s="325" t="str">
        <f>IF('+BD'!Q148="","",'+BD'!Q148)</f>
        <v/>
      </c>
      <c r="R2018" s="325" t="str">
        <f>IF('+BD'!R148="","",'+BD'!R148)</f>
        <v/>
      </c>
      <c r="S2018" s="325" t="str">
        <f>IF('+BD'!S148="","",'+BD'!S148)</f>
        <v/>
      </c>
      <c r="T2018" s="325" t="str">
        <f>IF('+BD'!T148="","",'+BD'!T148)</f>
        <v/>
      </c>
      <c r="U2018" s="325" t="str">
        <f>IF('+BD'!U148="","",'+BD'!U148)</f>
        <v/>
      </c>
      <c r="V2018" s="325" t="str">
        <f>IF('+BD'!V148="","",'+BD'!V148)</f>
        <v/>
      </c>
      <c r="W2018" s="325" t="str">
        <f>IF('+BD'!W148="","",'+BD'!W148)</f>
        <v/>
      </c>
      <c r="X2018" s="325" t="str">
        <f>IF('+BD'!X148="","",'+BD'!X148)</f>
        <v/>
      </c>
      <c r="Y2018" s="325" t="str">
        <f>IF('+BD'!Y148="","",'+BD'!Y148)</f>
        <v/>
      </c>
      <c r="Z2018" s="325" t="str">
        <f>IF('+BD'!Z148="","",'+BD'!Z148)</f>
        <v/>
      </c>
      <c r="AA2018" s="325" t="str">
        <f>IF('+BD'!AA148="","",'+BD'!AA148)</f>
        <v/>
      </c>
      <c r="AB2018" s="325" t="str">
        <f>IF('+BD'!AB148="","",'+BD'!AB148)</f>
        <v/>
      </c>
    </row>
    <row r="2019" ht="15.75" customHeight="1">
      <c r="A2019" s="325">
        <v>2017.0</v>
      </c>
      <c r="B2019" s="325" t="s">
        <v>5794</v>
      </c>
      <c r="C2019" s="325" t="str">
        <f>IF('+BD'!C149="","",'+BD'!C149)</f>
        <v/>
      </c>
      <c r="D2019" s="325" t="str">
        <f>IF('+BD'!D149="","",'+BD'!D149)</f>
        <v/>
      </c>
      <c r="E2019" s="325" t="str">
        <f>IF('+BD'!E149="","",'+BD'!E149)</f>
        <v/>
      </c>
      <c r="F2019" s="325" t="str">
        <f>IF('+BD'!F149="","",'+BD'!F149)</f>
        <v/>
      </c>
      <c r="G2019" s="325" t="str">
        <f>IF('+BD'!G149="","",'+BD'!G149)</f>
        <v/>
      </c>
      <c r="H2019" s="325" t="str">
        <f>IF('+BD'!H149="","",'+BD'!H149)</f>
        <v/>
      </c>
      <c r="I2019" s="325" t="str">
        <f>IF('+BD'!I149="","",'+BD'!I149)</f>
        <v/>
      </c>
      <c r="J2019" s="325" t="str">
        <f>IF('+BD'!J149="","",'+BD'!J149)</f>
        <v/>
      </c>
      <c r="K2019" s="325" t="str">
        <f>IF('+BD'!K149="","",'+BD'!K149)</f>
        <v/>
      </c>
      <c r="L2019" s="325" t="str">
        <f>IF('+BD'!L149="","",'+BD'!L149)</f>
        <v/>
      </c>
      <c r="M2019" s="325" t="str">
        <f>IF('+BD'!M149="","",'+BD'!M149)</f>
        <v/>
      </c>
      <c r="N2019" s="325" t="str">
        <f>IF('+BD'!N149="","",'+BD'!N149)</f>
        <v/>
      </c>
      <c r="O2019" s="325" t="str">
        <f>IF('+BD'!O149="","",'+BD'!O149)</f>
        <v/>
      </c>
      <c r="P2019" s="325" t="str">
        <f>IF('+BD'!P149="","",'+BD'!P149)</f>
        <v/>
      </c>
      <c r="Q2019" s="325" t="str">
        <f>IF('+BD'!Q149="","",'+BD'!Q149)</f>
        <v/>
      </c>
      <c r="R2019" s="325" t="str">
        <f>IF('+BD'!R149="","",'+BD'!R149)</f>
        <v/>
      </c>
      <c r="S2019" s="325" t="str">
        <f>IF('+BD'!S149="","",'+BD'!S149)</f>
        <v/>
      </c>
      <c r="T2019" s="325" t="str">
        <f>IF('+BD'!T149="","",'+BD'!T149)</f>
        <v/>
      </c>
      <c r="U2019" s="325" t="str">
        <f>IF('+BD'!U149="","",'+BD'!U149)</f>
        <v/>
      </c>
      <c r="V2019" s="325" t="str">
        <f>IF('+BD'!V149="","",'+BD'!V149)</f>
        <v/>
      </c>
      <c r="W2019" s="325" t="str">
        <f>IF('+BD'!W149="","",'+BD'!W149)</f>
        <v/>
      </c>
      <c r="X2019" s="325" t="str">
        <f>IF('+BD'!X149="","",'+BD'!X149)</f>
        <v/>
      </c>
      <c r="Y2019" s="325" t="str">
        <f>IF('+BD'!Y149="","",'+BD'!Y149)</f>
        <v/>
      </c>
      <c r="Z2019" s="325" t="str">
        <f>IF('+BD'!Z149="","",'+BD'!Z149)</f>
        <v/>
      </c>
      <c r="AA2019" s="325" t="str">
        <f>IF('+BD'!AA149="","",'+BD'!AA149)</f>
        <v/>
      </c>
      <c r="AB2019" s="325" t="str">
        <f>IF('+BD'!AB149="","",'+BD'!AB149)</f>
        <v/>
      </c>
    </row>
    <row r="2020" ht="15.75" customHeight="1">
      <c r="A2020" s="325">
        <v>2018.0</v>
      </c>
      <c r="B2020" s="325" t="s">
        <v>5795</v>
      </c>
      <c r="C2020" s="325" t="str">
        <f>IF('+BD'!C150="","",'+BD'!C150)</f>
        <v/>
      </c>
      <c r="D2020" s="325" t="str">
        <f>IF('+BD'!D150="","",'+BD'!D150)</f>
        <v/>
      </c>
      <c r="E2020" s="325" t="str">
        <f>IF('+BD'!E150="","",'+BD'!E150)</f>
        <v/>
      </c>
      <c r="F2020" s="325" t="str">
        <f>IF('+BD'!F150="","",'+BD'!F150)</f>
        <v/>
      </c>
      <c r="G2020" s="325" t="str">
        <f>IF('+BD'!G150="","",'+BD'!G150)</f>
        <v/>
      </c>
      <c r="H2020" s="325" t="str">
        <f>IF('+BD'!H150="","",'+BD'!H150)</f>
        <v/>
      </c>
      <c r="I2020" s="325" t="str">
        <f>IF('+BD'!I150="","",'+BD'!I150)</f>
        <v/>
      </c>
      <c r="J2020" s="325" t="str">
        <f>IF('+BD'!J150="","",'+BD'!J150)</f>
        <v/>
      </c>
      <c r="K2020" s="325" t="str">
        <f>IF('+BD'!K150="","",'+BD'!K150)</f>
        <v/>
      </c>
      <c r="L2020" s="325" t="str">
        <f>IF('+BD'!L150="","",'+BD'!L150)</f>
        <v/>
      </c>
      <c r="M2020" s="325" t="str">
        <f>IF('+BD'!M150="","",'+BD'!M150)</f>
        <v/>
      </c>
      <c r="N2020" s="325" t="str">
        <f>IF('+BD'!N150="","",'+BD'!N150)</f>
        <v/>
      </c>
      <c r="O2020" s="325" t="str">
        <f>IF('+BD'!O150="","",'+BD'!O150)</f>
        <v/>
      </c>
      <c r="P2020" s="325" t="str">
        <f>IF('+BD'!P150="","",'+BD'!P150)</f>
        <v/>
      </c>
      <c r="Q2020" s="325" t="str">
        <f>IF('+BD'!Q150="","",'+BD'!Q150)</f>
        <v/>
      </c>
      <c r="R2020" s="325" t="str">
        <f>IF('+BD'!R150="","",'+BD'!R150)</f>
        <v/>
      </c>
      <c r="S2020" s="325" t="str">
        <f>IF('+BD'!S150="","",'+BD'!S150)</f>
        <v/>
      </c>
      <c r="T2020" s="325" t="str">
        <f>IF('+BD'!T150="","",'+BD'!T150)</f>
        <v/>
      </c>
      <c r="U2020" s="325" t="str">
        <f>IF('+BD'!U150="","",'+BD'!U150)</f>
        <v/>
      </c>
      <c r="V2020" s="325" t="str">
        <f>IF('+BD'!V150="","",'+BD'!V150)</f>
        <v/>
      </c>
      <c r="W2020" s="325" t="str">
        <f>IF('+BD'!W150="","",'+BD'!W150)</f>
        <v/>
      </c>
      <c r="X2020" s="325" t="str">
        <f>IF('+BD'!X150="","",'+BD'!X150)</f>
        <v/>
      </c>
      <c r="Y2020" s="325" t="str">
        <f>IF('+BD'!Y150="","",'+BD'!Y150)</f>
        <v/>
      </c>
      <c r="Z2020" s="325" t="str">
        <f>IF('+BD'!Z150="","",'+BD'!Z150)</f>
        <v/>
      </c>
      <c r="AA2020" s="325" t="str">
        <f>IF('+BD'!AA150="","",'+BD'!AA150)</f>
        <v/>
      </c>
      <c r="AB2020" s="325" t="str">
        <f>IF('+BD'!AB150="","",'+BD'!AB150)</f>
        <v/>
      </c>
    </row>
    <row r="2021" ht="15.75" customHeight="1">
      <c r="A2021" s="325">
        <v>2019.0</v>
      </c>
      <c r="B2021" s="325" t="s">
        <v>5796</v>
      </c>
      <c r="C2021" s="325" t="str">
        <f>IF('+BD'!C151="","",'+BD'!C151)</f>
        <v/>
      </c>
      <c r="D2021" s="325" t="str">
        <f>IF('+BD'!D151="","",'+BD'!D151)</f>
        <v/>
      </c>
      <c r="E2021" s="325" t="str">
        <f>IF('+BD'!E151="","",'+BD'!E151)</f>
        <v/>
      </c>
      <c r="F2021" s="325" t="str">
        <f>IF('+BD'!F151="","",'+BD'!F151)</f>
        <v/>
      </c>
      <c r="G2021" s="325" t="str">
        <f>IF('+BD'!G151="","",'+BD'!G151)</f>
        <v/>
      </c>
      <c r="H2021" s="325" t="str">
        <f>IF('+BD'!H151="","",'+BD'!H151)</f>
        <v/>
      </c>
      <c r="I2021" s="325" t="str">
        <f>IF('+BD'!I151="","",'+BD'!I151)</f>
        <v/>
      </c>
      <c r="J2021" s="325" t="str">
        <f>IF('+BD'!J151="","",'+BD'!J151)</f>
        <v/>
      </c>
      <c r="K2021" s="325" t="str">
        <f>IF('+BD'!K151="","",'+BD'!K151)</f>
        <v/>
      </c>
      <c r="L2021" s="325" t="str">
        <f>IF('+BD'!L151="","",'+BD'!L151)</f>
        <v/>
      </c>
      <c r="M2021" s="325" t="str">
        <f>IF('+BD'!M151="","",'+BD'!M151)</f>
        <v/>
      </c>
      <c r="N2021" s="325" t="str">
        <f>IF('+BD'!N151="","",'+BD'!N151)</f>
        <v/>
      </c>
      <c r="O2021" s="325" t="str">
        <f>IF('+BD'!O151="","",'+BD'!O151)</f>
        <v/>
      </c>
      <c r="P2021" s="325" t="str">
        <f>IF('+BD'!P151="","",'+BD'!P151)</f>
        <v/>
      </c>
      <c r="Q2021" s="325" t="str">
        <f>IF('+BD'!Q151="","",'+BD'!Q151)</f>
        <v/>
      </c>
      <c r="R2021" s="325" t="str">
        <f>IF('+BD'!R151="","",'+BD'!R151)</f>
        <v/>
      </c>
      <c r="S2021" s="325" t="str">
        <f>IF('+BD'!S151="","",'+BD'!S151)</f>
        <v/>
      </c>
      <c r="T2021" s="325" t="str">
        <f>IF('+BD'!T151="","",'+BD'!T151)</f>
        <v/>
      </c>
      <c r="U2021" s="325" t="str">
        <f>IF('+BD'!U151="","",'+BD'!U151)</f>
        <v/>
      </c>
      <c r="V2021" s="325" t="str">
        <f>IF('+BD'!V151="","",'+BD'!V151)</f>
        <v/>
      </c>
      <c r="W2021" s="325" t="str">
        <f>IF('+BD'!W151="","",'+BD'!W151)</f>
        <v/>
      </c>
      <c r="X2021" s="325" t="str">
        <f>IF('+BD'!X151="","",'+BD'!X151)</f>
        <v/>
      </c>
      <c r="Y2021" s="325" t="str">
        <f>IF('+BD'!Y151="","",'+BD'!Y151)</f>
        <v/>
      </c>
      <c r="Z2021" s="325" t="str">
        <f>IF('+BD'!Z151="","",'+BD'!Z151)</f>
        <v/>
      </c>
      <c r="AA2021" s="325" t="str">
        <f>IF('+BD'!AA151="","",'+BD'!AA151)</f>
        <v/>
      </c>
      <c r="AB2021" s="325" t="str">
        <f>IF('+BD'!AB151="","",'+BD'!AB151)</f>
        <v/>
      </c>
    </row>
    <row r="2022" ht="15.75" customHeight="1">
      <c r="A2022" s="325">
        <v>2020.0</v>
      </c>
      <c r="B2022" s="325" t="s">
        <v>5797</v>
      </c>
      <c r="C2022" s="325" t="str">
        <f>IF('+BD'!C152="","",'+BD'!C152)</f>
        <v/>
      </c>
      <c r="D2022" s="325" t="str">
        <f>IF('+BD'!D152="","",'+BD'!D152)</f>
        <v/>
      </c>
      <c r="E2022" s="325" t="str">
        <f>IF('+BD'!E152="","",'+BD'!E152)</f>
        <v/>
      </c>
      <c r="F2022" s="325" t="str">
        <f>IF('+BD'!F152="","",'+BD'!F152)</f>
        <v/>
      </c>
      <c r="G2022" s="325" t="str">
        <f>IF('+BD'!G152="","",'+BD'!G152)</f>
        <v/>
      </c>
      <c r="H2022" s="325" t="str">
        <f>IF('+BD'!H152="","",'+BD'!H152)</f>
        <v/>
      </c>
      <c r="I2022" s="325" t="str">
        <f>IF('+BD'!I152="","",'+BD'!I152)</f>
        <v/>
      </c>
      <c r="J2022" s="325" t="str">
        <f>IF('+BD'!J152="","",'+BD'!J152)</f>
        <v/>
      </c>
      <c r="K2022" s="325" t="str">
        <f>IF('+BD'!K152="","",'+BD'!K152)</f>
        <v/>
      </c>
      <c r="L2022" s="325" t="str">
        <f>IF('+BD'!L152="","",'+BD'!L152)</f>
        <v/>
      </c>
      <c r="M2022" s="325" t="str">
        <f>IF('+BD'!M152="","",'+BD'!M152)</f>
        <v/>
      </c>
      <c r="N2022" s="325" t="str">
        <f>IF('+BD'!N152="","",'+BD'!N152)</f>
        <v/>
      </c>
      <c r="O2022" s="325" t="str">
        <f>IF('+BD'!O152="","",'+BD'!O152)</f>
        <v/>
      </c>
      <c r="P2022" s="325" t="str">
        <f>IF('+BD'!P152="","",'+BD'!P152)</f>
        <v/>
      </c>
      <c r="Q2022" s="325" t="str">
        <f>IF('+BD'!Q152="","",'+BD'!Q152)</f>
        <v/>
      </c>
      <c r="R2022" s="325" t="str">
        <f>IF('+BD'!R152="","",'+BD'!R152)</f>
        <v/>
      </c>
      <c r="S2022" s="325" t="str">
        <f>IF('+BD'!S152="","",'+BD'!S152)</f>
        <v/>
      </c>
      <c r="T2022" s="325" t="str">
        <f>IF('+BD'!T152="","",'+BD'!T152)</f>
        <v/>
      </c>
      <c r="U2022" s="325" t="str">
        <f>IF('+BD'!U152="","",'+BD'!U152)</f>
        <v/>
      </c>
      <c r="V2022" s="325" t="str">
        <f>IF('+BD'!V152="","",'+BD'!V152)</f>
        <v/>
      </c>
      <c r="W2022" s="325" t="str">
        <f>IF('+BD'!W152="","",'+BD'!W152)</f>
        <v/>
      </c>
      <c r="X2022" s="325" t="str">
        <f>IF('+BD'!X152="","",'+BD'!X152)</f>
        <v/>
      </c>
      <c r="Y2022" s="325" t="str">
        <f>IF('+BD'!Y152="","",'+BD'!Y152)</f>
        <v/>
      </c>
      <c r="Z2022" s="325" t="str">
        <f>IF('+BD'!Z152="","",'+BD'!Z152)</f>
        <v/>
      </c>
      <c r="AA2022" s="325" t="str">
        <f>IF('+BD'!AA152="","",'+BD'!AA152)</f>
        <v/>
      </c>
      <c r="AB2022" s="325" t="str">
        <f>IF('+BD'!AB152="","",'+BD'!AB152)</f>
        <v/>
      </c>
    </row>
    <row r="2023" ht="15.75" customHeight="1">
      <c r="A2023" s="325">
        <v>2021.0</v>
      </c>
      <c r="B2023" s="325" t="s">
        <v>5798</v>
      </c>
      <c r="C2023" s="325" t="str">
        <f>IF('+BD'!C153="","",'+BD'!C153)</f>
        <v/>
      </c>
      <c r="D2023" s="325" t="str">
        <f>IF('+BD'!D153="","",'+BD'!D153)</f>
        <v/>
      </c>
      <c r="E2023" s="325" t="str">
        <f>IF('+BD'!E153="","",'+BD'!E153)</f>
        <v/>
      </c>
      <c r="F2023" s="325" t="str">
        <f>IF('+BD'!F153="","",'+BD'!F153)</f>
        <v/>
      </c>
      <c r="G2023" s="325" t="str">
        <f>IF('+BD'!G153="","",'+BD'!G153)</f>
        <v/>
      </c>
      <c r="H2023" s="325" t="str">
        <f>IF('+BD'!H153="","",'+BD'!H153)</f>
        <v/>
      </c>
      <c r="I2023" s="325" t="str">
        <f>IF('+BD'!I153="","",'+BD'!I153)</f>
        <v/>
      </c>
      <c r="J2023" s="325" t="str">
        <f>IF('+BD'!J153="","",'+BD'!J153)</f>
        <v/>
      </c>
      <c r="K2023" s="325" t="str">
        <f>IF('+BD'!K153="","",'+BD'!K153)</f>
        <v/>
      </c>
      <c r="L2023" s="325" t="str">
        <f>IF('+BD'!L153="","",'+BD'!L153)</f>
        <v/>
      </c>
      <c r="M2023" s="325" t="str">
        <f>IF('+BD'!M153="","",'+BD'!M153)</f>
        <v/>
      </c>
      <c r="N2023" s="325" t="str">
        <f>IF('+BD'!N153="","",'+BD'!N153)</f>
        <v/>
      </c>
      <c r="O2023" s="325" t="str">
        <f>IF('+BD'!O153="","",'+BD'!O153)</f>
        <v/>
      </c>
      <c r="P2023" s="325" t="str">
        <f>IF('+BD'!P153="","",'+BD'!P153)</f>
        <v/>
      </c>
      <c r="Q2023" s="325" t="str">
        <f>IF('+BD'!Q153="","",'+BD'!Q153)</f>
        <v/>
      </c>
      <c r="R2023" s="325" t="str">
        <f>IF('+BD'!R153="","",'+BD'!R153)</f>
        <v/>
      </c>
      <c r="S2023" s="325" t="str">
        <f>IF('+BD'!S153="","",'+BD'!S153)</f>
        <v/>
      </c>
      <c r="T2023" s="325" t="str">
        <f>IF('+BD'!T153="","",'+BD'!T153)</f>
        <v/>
      </c>
      <c r="U2023" s="325" t="str">
        <f>IF('+BD'!U153="","",'+BD'!U153)</f>
        <v/>
      </c>
      <c r="V2023" s="325" t="str">
        <f>IF('+BD'!V153="","",'+BD'!V153)</f>
        <v/>
      </c>
      <c r="W2023" s="325" t="str">
        <f>IF('+BD'!W153="","",'+BD'!W153)</f>
        <v/>
      </c>
      <c r="X2023" s="325" t="str">
        <f>IF('+BD'!X153="","",'+BD'!X153)</f>
        <v/>
      </c>
      <c r="Y2023" s="325" t="str">
        <f>IF('+BD'!Y153="","",'+BD'!Y153)</f>
        <v/>
      </c>
      <c r="Z2023" s="325" t="str">
        <f>IF('+BD'!Z153="","",'+BD'!Z153)</f>
        <v/>
      </c>
      <c r="AA2023" s="325" t="str">
        <f>IF('+BD'!AA153="","",'+BD'!AA153)</f>
        <v/>
      </c>
      <c r="AB2023" s="325" t="str">
        <f>IF('+BD'!AB153="","",'+BD'!AB153)</f>
        <v/>
      </c>
    </row>
    <row r="2024" ht="15.75" customHeight="1">
      <c r="A2024" s="325">
        <v>2022.0</v>
      </c>
      <c r="B2024" s="325" t="s">
        <v>5799</v>
      </c>
      <c r="C2024" s="325" t="str">
        <f>IF('+BD'!C154="","",'+BD'!C154)</f>
        <v/>
      </c>
      <c r="D2024" s="325" t="str">
        <f>IF('+BD'!D154="","",'+BD'!D154)</f>
        <v/>
      </c>
      <c r="E2024" s="325" t="str">
        <f>IF('+BD'!E154="","",'+BD'!E154)</f>
        <v/>
      </c>
      <c r="F2024" s="325" t="str">
        <f>IF('+BD'!F154="","",'+BD'!F154)</f>
        <v/>
      </c>
      <c r="G2024" s="325" t="str">
        <f>IF('+BD'!G154="","",'+BD'!G154)</f>
        <v/>
      </c>
      <c r="H2024" s="325" t="str">
        <f>IF('+BD'!H154="","",'+BD'!H154)</f>
        <v/>
      </c>
      <c r="I2024" s="325" t="str">
        <f>IF('+BD'!I154="","",'+BD'!I154)</f>
        <v/>
      </c>
      <c r="J2024" s="325" t="str">
        <f>IF('+BD'!J154="","",'+BD'!J154)</f>
        <v/>
      </c>
      <c r="K2024" s="325" t="str">
        <f>IF('+BD'!K154="","",'+BD'!K154)</f>
        <v/>
      </c>
      <c r="L2024" s="325" t="str">
        <f>IF('+BD'!L154="","",'+BD'!L154)</f>
        <v/>
      </c>
      <c r="M2024" s="325" t="str">
        <f>IF('+BD'!M154="","",'+BD'!M154)</f>
        <v/>
      </c>
      <c r="N2024" s="325" t="str">
        <f>IF('+BD'!N154="","",'+BD'!N154)</f>
        <v/>
      </c>
      <c r="O2024" s="325" t="str">
        <f>IF('+BD'!O154="","",'+BD'!O154)</f>
        <v/>
      </c>
      <c r="P2024" s="325" t="str">
        <f>IF('+BD'!P154="","",'+BD'!P154)</f>
        <v/>
      </c>
      <c r="Q2024" s="325" t="str">
        <f>IF('+BD'!Q154="","",'+BD'!Q154)</f>
        <v/>
      </c>
      <c r="R2024" s="325" t="str">
        <f>IF('+BD'!R154="","",'+BD'!R154)</f>
        <v/>
      </c>
      <c r="S2024" s="325" t="str">
        <f>IF('+BD'!S154="","",'+BD'!S154)</f>
        <v/>
      </c>
      <c r="T2024" s="325" t="str">
        <f>IF('+BD'!T154="","",'+BD'!T154)</f>
        <v/>
      </c>
      <c r="U2024" s="325" t="str">
        <f>IF('+BD'!U154="","",'+BD'!U154)</f>
        <v/>
      </c>
      <c r="V2024" s="325" t="str">
        <f>IF('+BD'!V154="","",'+BD'!V154)</f>
        <v/>
      </c>
      <c r="W2024" s="325" t="str">
        <f>IF('+BD'!W154="","",'+BD'!W154)</f>
        <v/>
      </c>
      <c r="X2024" s="325" t="str">
        <f>IF('+BD'!X154="","",'+BD'!X154)</f>
        <v/>
      </c>
      <c r="Y2024" s="325" t="str">
        <f>IF('+BD'!Y154="","",'+BD'!Y154)</f>
        <v/>
      </c>
      <c r="Z2024" s="325" t="str">
        <f>IF('+BD'!Z154="","",'+BD'!Z154)</f>
        <v/>
      </c>
      <c r="AA2024" s="325" t="str">
        <f>IF('+BD'!AA154="","",'+BD'!AA154)</f>
        <v/>
      </c>
      <c r="AB2024" s="325" t="str">
        <f>IF('+BD'!AB154="","",'+BD'!AB154)</f>
        <v/>
      </c>
    </row>
    <row r="2025" ht="15.75" customHeight="1">
      <c r="A2025" s="325">
        <v>2023.0</v>
      </c>
      <c r="B2025" s="325" t="s">
        <v>5800</v>
      </c>
      <c r="C2025" s="325" t="str">
        <f>IF('+BD'!C155="","",'+BD'!C155)</f>
        <v/>
      </c>
      <c r="D2025" s="325" t="str">
        <f>IF('+BD'!D155="","",'+BD'!D155)</f>
        <v/>
      </c>
      <c r="E2025" s="325" t="str">
        <f>IF('+BD'!E155="","",'+BD'!E155)</f>
        <v/>
      </c>
      <c r="F2025" s="325" t="str">
        <f>IF('+BD'!F155="","",'+BD'!F155)</f>
        <v/>
      </c>
      <c r="G2025" s="325" t="str">
        <f>IF('+BD'!G155="","",'+BD'!G155)</f>
        <v/>
      </c>
      <c r="H2025" s="325" t="str">
        <f>IF('+BD'!H155="","",'+BD'!H155)</f>
        <v/>
      </c>
      <c r="I2025" s="325" t="str">
        <f>IF('+BD'!I155="","",'+BD'!I155)</f>
        <v/>
      </c>
      <c r="J2025" s="325" t="str">
        <f>IF('+BD'!J155="","",'+BD'!J155)</f>
        <v/>
      </c>
      <c r="K2025" s="325" t="str">
        <f>IF('+BD'!K155="","",'+BD'!K155)</f>
        <v/>
      </c>
      <c r="L2025" s="325" t="str">
        <f>IF('+BD'!L155="","",'+BD'!L155)</f>
        <v/>
      </c>
      <c r="M2025" s="325" t="str">
        <f>IF('+BD'!M155="","",'+BD'!M155)</f>
        <v/>
      </c>
      <c r="N2025" s="325" t="str">
        <f>IF('+BD'!N155="","",'+BD'!N155)</f>
        <v/>
      </c>
      <c r="O2025" s="325" t="str">
        <f>IF('+BD'!O155="","",'+BD'!O155)</f>
        <v/>
      </c>
      <c r="P2025" s="325" t="str">
        <f>IF('+BD'!P155="","",'+BD'!P155)</f>
        <v/>
      </c>
      <c r="Q2025" s="325" t="str">
        <f>IF('+BD'!Q155="","",'+BD'!Q155)</f>
        <v/>
      </c>
      <c r="R2025" s="325" t="str">
        <f>IF('+BD'!R155="","",'+BD'!R155)</f>
        <v/>
      </c>
      <c r="S2025" s="325" t="str">
        <f>IF('+BD'!S155="","",'+BD'!S155)</f>
        <v/>
      </c>
      <c r="T2025" s="325" t="str">
        <f>IF('+BD'!T155="","",'+BD'!T155)</f>
        <v/>
      </c>
      <c r="U2025" s="325" t="str">
        <f>IF('+BD'!U155="","",'+BD'!U155)</f>
        <v/>
      </c>
      <c r="V2025" s="325" t="str">
        <f>IF('+BD'!V155="","",'+BD'!V155)</f>
        <v/>
      </c>
      <c r="W2025" s="325" t="str">
        <f>IF('+BD'!W155="","",'+BD'!W155)</f>
        <v/>
      </c>
      <c r="X2025" s="325" t="str">
        <f>IF('+BD'!X155="","",'+BD'!X155)</f>
        <v/>
      </c>
      <c r="Y2025" s="325" t="str">
        <f>IF('+BD'!Y155="","",'+BD'!Y155)</f>
        <v/>
      </c>
      <c r="Z2025" s="325" t="str">
        <f>IF('+BD'!Z155="","",'+BD'!Z155)</f>
        <v/>
      </c>
      <c r="AA2025" s="325" t="str">
        <f>IF('+BD'!AA155="","",'+BD'!AA155)</f>
        <v/>
      </c>
      <c r="AB2025" s="325" t="str">
        <f>IF('+BD'!AB155="","",'+BD'!AB155)</f>
        <v/>
      </c>
    </row>
    <row r="2026" ht="15.75" customHeight="1">
      <c r="A2026" s="325">
        <v>2024.0</v>
      </c>
      <c r="B2026" s="325" t="s">
        <v>5801</v>
      </c>
      <c r="C2026" s="325" t="str">
        <f>IF('+BD'!C156="","",'+BD'!C156)</f>
        <v/>
      </c>
      <c r="D2026" s="325" t="str">
        <f>IF('+BD'!D156="","",'+BD'!D156)</f>
        <v/>
      </c>
      <c r="E2026" s="325" t="str">
        <f>IF('+BD'!E156="","",'+BD'!E156)</f>
        <v/>
      </c>
      <c r="F2026" s="325" t="str">
        <f>IF('+BD'!F156="","",'+BD'!F156)</f>
        <v/>
      </c>
      <c r="G2026" s="325" t="str">
        <f>IF('+BD'!G156="","",'+BD'!G156)</f>
        <v/>
      </c>
      <c r="H2026" s="325" t="str">
        <f>IF('+BD'!H156="","",'+BD'!H156)</f>
        <v/>
      </c>
      <c r="I2026" s="325" t="str">
        <f>IF('+BD'!I156="","",'+BD'!I156)</f>
        <v/>
      </c>
      <c r="J2026" s="325" t="str">
        <f>IF('+BD'!J156="","",'+BD'!J156)</f>
        <v/>
      </c>
      <c r="K2026" s="325" t="str">
        <f>IF('+BD'!K156="","",'+BD'!K156)</f>
        <v/>
      </c>
      <c r="L2026" s="325" t="str">
        <f>IF('+BD'!L156="","",'+BD'!L156)</f>
        <v/>
      </c>
      <c r="M2026" s="325" t="str">
        <f>IF('+BD'!M156="","",'+BD'!M156)</f>
        <v/>
      </c>
      <c r="N2026" s="325" t="str">
        <f>IF('+BD'!N156="","",'+BD'!N156)</f>
        <v/>
      </c>
      <c r="O2026" s="325" t="str">
        <f>IF('+BD'!O156="","",'+BD'!O156)</f>
        <v/>
      </c>
      <c r="P2026" s="325" t="str">
        <f>IF('+BD'!P156="","",'+BD'!P156)</f>
        <v/>
      </c>
      <c r="Q2026" s="325" t="str">
        <f>IF('+BD'!Q156="","",'+BD'!Q156)</f>
        <v/>
      </c>
      <c r="R2026" s="325" t="str">
        <f>IF('+BD'!R156="","",'+BD'!R156)</f>
        <v/>
      </c>
      <c r="S2026" s="325" t="str">
        <f>IF('+BD'!S156="","",'+BD'!S156)</f>
        <v/>
      </c>
      <c r="T2026" s="325" t="str">
        <f>IF('+BD'!T156="","",'+BD'!T156)</f>
        <v/>
      </c>
      <c r="U2026" s="325" t="str">
        <f>IF('+BD'!U156="","",'+BD'!U156)</f>
        <v/>
      </c>
      <c r="V2026" s="325" t="str">
        <f>IF('+BD'!V156="","",'+BD'!V156)</f>
        <v/>
      </c>
      <c r="W2026" s="325" t="str">
        <f>IF('+BD'!W156="","",'+BD'!W156)</f>
        <v/>
      </c>
      <c r="X2026" s="325" t="str">
        <f>IF('+BD'!X156="","",'+BD'!X156)</f>
        <v/>
      </c>
      <c r="Y2026" s="325" t="str">
        <f>IF('+BD'!Y156="","",'+BD'!Y156)</f>
        <v/>
      </c>
      <c r="Z2026" s="325" t="str">
        <f>IF('+BD'!Z156="","",'+BD'!Z156)</f>
        <v/>
      </c>
      <c r="AA2026" s="325" t="str">
        <f>IF('+BD'!AA156="","",'+BD'!AA156)</f>
        <v/>
      </c>
      <c r="AB2026" s="325" t="str">
        <f>IF('+BD'!AB156="","",'+BD'!AB156)</f>
        <v/>
      </c>
    </row>
    <row r="2027" ht="15.75" customHeight="1">
      <c r="A2027" s="325">
        <v>2025.0</v>
      </c>
      <c r="B2027" s="325" t="s">
        <v>5802</v>
      </c>
      <c r="C2027" s="325" t="str">
        <f>IF('+BD'!C157="","",'+BD'!C157)</f>
        <v/>
      </c>
      <c r="D2027" s="325" t="str">
        <f>IF('+BD'!D157="","",'+BD'!D157)</f>
        <v/>
      </c>
      <c r="E2027" s="325" t="str">
        <f>IF('+BD'!E157="","",'+BD'!E157)</f>
        <v/>
      </c>
      <c r="F2027" s="325" t="str">
        <f>IF('+BD'!F157="","",'+BD'!F157)</f>
        <v/>
      </c>
      <c r="G2027" s="325" t="str">
        <f>IF('+BD'!G157="","",'+BD'!G157)</f>
        <v/>
      </c>
      <c r="H2027" s="325" t="str">
        <f>IF('+BD'!H157="","",'+BD'!H157)</f>
        <v/>
      </c>
      <c r="I2027" s="325" t="str">
        <f>IF('+BD'!I157="","",'+BD'!I157)</f>
        <v/>
      </c>
      <c r="J2027" s="325" t="str">
        <f>IF('+BD'!J157="","",'+BD'!J157)</f>
        <v/>
      </c>
      <c r="K2027" s="325" t="str">
        <f>IF('+BD'!K157="","",'+BD'!K157)</f>
        <v/>
      </c>
      <c r="L2027" s="325" t="str">
        <f>IF('+BD'!L157="","",'+BD'!L157)</f>
        <v/>
      </c>
      <c r="M2027" s="325" t="str">
        <f>IF('+BD'!M157="","",'+BD'!M157)</f>
        <v/>
      </c>
      <c r="N2027" s="325" t="str">
        <f>IF('+BD'!N157="","",'+BD'!N157)</f>
        <v/>
      </c>
      <c r="O2027" s="325" t="str">
        <f>IF('+BD'!O157="","",'+BD'!O157)</f>
        <v/>
      </c>
      <c r="P2027" s="325" t="str">
        <f>IF('+BD'!P157="","",'+BD'!P157)</f>
        <v/>
      </c>
      <c r="Q2027" s="325" t="str">
        <f>IF('+BD'!Q157="","",'+BD'!Q157)</f>
        <v/>
      </c>
      <c r="R2027" s="325" t="str">
        <f>IF('+BD'!R157="","",'+BD'!R157)</f>
        <v/>
      </c>
      <c r="S2027" s="325" t="str">
        <f>IF('+BD'!S157="","",'+BD'!S157)</f>
        <v/>
      </c>
      <c r="T2027" s="325" t="str">
        <f>IF('+BD'!T157="","",'+BD'!T157)</f>
        <v/>
      </c>
      <c r="U2027" s="325" t="str">
        <f>IF('+BD'!U157="","",'+BD'!U157)</f>
        <v/>
      </c>
      <c r="V2027" s="325" t="str">
        <f>IF('+BD'!V157="","",'+BD'!V157)</f>
        <v/>
      </c>
      <c r="W2027" s="325" t="str">
        <f>IF('+BD'!W157="","",'+BD'!W157)</f>
        <v/>
      </c>
      <c r="X2027" s="325" t="str">
        <f>IF('+BD'!X157="","",'+BD'!X157)</f>
        <v/>
      </c>
      <c r="Y2027" s="325" t="str">
        <f>IF('+BD'!Y157="","",'+BD'!Y157)</f>
        <v/>
      </c>
      <c r="Z2027" s="325" t="str">
        <f>IF('+BD'!Z157="","",'+BD'!Z157)</f>
        <v/>
      </c>
      <c r="AA2027" s="325" t="str">
        <f>IF('+BD'!AA157="","",'+BD'!AA157)</f>
        <v/>
      </c>
      <c r="AB2027" s="325" t="str">
        <f>IF('+BD'!AB157="","",'+BD'!AB157)</f>
        <v/>
      </c>
    </row>
    <row r="2028" ht="15.75" customHeight="1">
      <c r="A2028" s="325">
        <v>2026.0</v>
      </c>
      <c r="B2028" s="325" t="s">
        <v>5803</v>
      </c>
      <c r="C2028" s="325" t="str">
        <f>IF('+BD'!C158="","",'+BD'!C158)</f>
        <v/>
      </c>
      <c r="D2028" s="325" t="str">
        <f>IF('+BD'!D158="","",'+BD'!D158)</f>
        <v/>
      </c>
      <c r="E2028" s="325" t="str">
        <f>IF('+BD'!E158="","",'+BD'!E158)</f>
        <v/>
      </c>
      <c r="F2028" s="325" t="str">
        <f>IF('+BD'!F158="","",'+BD'!F158)</f>
        <v/>
      </c>
      <c r="G2028" s="325" t="str">
        <f>IF('+BD'!G158="","",'+BD'!G158)</f>
        <v/>
      </c>
      <c r="H2028" s="325" t="str">
        <f>IF('+BD'!H158="","",'+BD'!H158)</f>
        <v/>
      </c>
      <c r="I2028" s="325" t="str">
        <f>IF('+BD'!I158="","",'+BD'!I158)</f>
        <v/>
      </c>
      <c r="J2028" s="325" t="str">
        <f>IF('+BD'!J158="","",'+BD'!J158)</f>
        <v/>
      </c>
      <c r="K2028" s="325" t="str">
        <f>IF('+BD'!K158="","",'+BD'!K158)</f>
        <v/>
      </c>
      <c r="L2028" s="325" t="str">
        <f>IF('+BD'!L158="","",'+BD'!L158)</f>
        <v/>
      </c>
      <c r="M2028" s="325" t="str">
        <f>IF('+BD'!M158="","",'+BD'!M158)</f>
        <v/>
      </c>
      <c r="N2028" s="325" t="str">
        <f>IF('+BD'!N158="","",'+BD'!N158)</f>
        <v/>
      </c>
      <c r="O2028" s="325" t="str">
        <f>IF('+BD'!O158="","",'+BD'!O158)</f>
        <v/>
      </c>
      <c r="P2028" s="325" t="str">
        <f>IF('+BD'!P158="","",'+BD'!P158)</f>
        <v/>
      </c>
      <c r="Q2028" s="325" t="str">
        <f>IF('+BD'!Q158="","",'+BD'!Q158)</f>
        <v/>
      </c>
      <c r="R2028" s="325" t="str">
        <f>IF('+BD'!R158="","",'+BD'!R158)</f>
        <v/>
      </c>
      <c r="S2028" s="325" t="str">
        <f>IF('+BD'!S158="","",'+BD'!S158)</f>
        <v/>
      </c>
      <c r="T2028" s="325" t="str">
        <f>IF('+BD'!T158="","",'+BD'!T158)</f>
        <v/>
      </c>
      <c r="U2028" s="325" t="str">
        <f>IF('+BD'!U158="","",'+BD'!U158)</f>
        <v/>
      </c>
      <c r="V2028" s="325" t="str">
        <f>IF('+BD'!V158="","",'+BD'!V158)</f>
        <v/>
      </c>
      <c r="W2028" s="325" t="str">
        <f>IF('+BD'!W158="","",'+BD'!W158)</f>
        <v/>
      </c>
      <c r="X2028" s="325" t="str">
        <f>IF('+BD'!X158="","",'+BD'!X158)</f>
        <v/>
      </c>
      <c r="Y2028" s="325" t="str">
        <f>IF('+BD'!Y158="","",'+BD'!Y158)</f>
        <v/>
      </c>
      <c r="Z2028" s="325" t="str">
        <f>IF('+BD'!Z158="","",'+BD'!Z158)</f>
        <v/>
      </c>
      <c r="AA2028" s="325" t="str">
        <f>IF('+BD'!AA158="","",'+BD'!AA158)</f>
        <v/>
      </c>
      <c r="AB2028" s="325" t="str">
        <f>IF('+BD'!AB158="","",'+BD'!AB158)</f>
        <v/>
      </c>
    </row>
    <row r="2029" ht="15.75" customHeight="1">
      <c r="A2029" s="325">
        <v>2027.0</v>
      </c>
      <c r="B2029" s="325" t="s">
        <v>5804</v>
      </c>
      <c r="C2029" s="325" t="str">
        <f>IF('+BD'!C159="","",'+BD'!C159)</f>
        <v/>
      </c>
      <c r="D2029" s="325" t="str">
        <f>IF('+BD'!D159="","",'+BD'!D159)</f>
        <v/>
      </c>
      <c r="E2029" s="325" t="str">
        <f>IF('+BD'!E159="","",'+BD'!E159)</f>
        <v/>
      </c>
      <c r="F2029" s="325" t="str">
        <f>IF('+BD'!F159="","",'+BD'!F159)</f>
        <v/>
      </c>
      <c r="G2029" s="325" t="str">
        <f>IF('+BD'!G159="","",'+BD'!G159)</f>
        <v/>
      </c>
      <c r="H2029" s="325" t="str">
        <f>IF('+BD'!H159="","",'+BD'!H159)</f>
        <v/>
      </c>
      <c r="I2029" s="325" t="str">
        <f>IF('+BD'!I159="","",'+BD'!I159)</f>
        <v/>
      </c>
      <c r="J2029" s="325" t="str">
        <f>IF('+BD'!J159="","",'+BD'!J159)</f>
        <v/>
      </c>
      <c r="K2029" s="325" t="str">
        <f>IF('+BD'!K159="","",'+BD'!K159)</f>
        <v/>
      </c>
      <c r="L2029" s="325" t="str">
        <f>IF('+BD'!L159="","",'+BD'!L159)</f>
        <v/>
      </c>
      <c r="M2029" s="325" t="str">
        <f>IF('+BD'!M159="","",'+BD'!M159)</f>
        <v/>
      </c>
      <c r="N2029" s="325" t="str">
        <f>IF('+BD'!N159="","",'+BD'!N159)</f>
        <v/>
      </c>
      <c r="O2029" s="325" t="str">
        <f>IF('+BD'!O159="","",'+BD'!O159)</f>
        <v/>
      </c>
      <c r="P2029" s="325" t="str">
        <f>IF('+BD'!P159="","",'+BD'!P159)</f>
        <v/>
      </c>
      <c r="Q2029" s="325" t="str">
        <f>IF('+BD'!Q159="","",'+BD'!Q159)</f>
        <v/>
      </c>
      <c r="R2029" s="325" t="str">
        <f>IF('+BD'!R159="","",'+BD'!R159)</f>
        <v/>
      </c>
      <c r="S2029" s="325" t="str">
        <f>IF('+BD'!S159="","",'+BD'!S159)</f>
        <v/>
      </c>
      <c r="T2029" s="325" t="str">
        <f>IF('+BD'!T159="","",'+BD'!T159)</f>
        <v/>
      </c>
      <c r="U2029" s="325" t="str">
        <f>IF('+BD'!U159="","",'+BD'!U159)</f>
        <v/>
      </c>
      <c r="V2029" s="325" t="str">
        <f>IF('+BD'!V159="","",'+BD'!V159)</f>
        <v/>
      </c>
      <c r="W2029" s="325" t="str">
        <f>IF('+BD'!W159="","",'+BD'!W159)</f>
        <v/>
      </c>
      <c r="X2029" s="325" t="str">
        <f>IF('+BD'!X159="","",'+BD'!X159)</f>
        <v/>
      </c>
      <c r="Y2029" s="325" t="str">
        <f>IF('+BD'!Y159="","",'+BD'!Y159)</f>
        <v/>
      </c>
      <c r="Z2029" s="325" t="str">
        <f>IF('+BD'!Z159="","",'+BD'!Z159)</f>
        <v/>
      </c>
      <c r="AA2029" s="325" t="str">
        <f>IF('+BD'!AA159="","",'+BD'!AA159)</f>
        <v/>
      </c>
      <c r="AB2029" s="325" t="str">
        <f>IF('+BD'!AB159="","",'+BD'!AB159)</f>
        <v/>
      </c>
    </row>
    <row r="2030" ht="15.75" customHeight="1">
      <c r="A2030" s="325">
        <v>2028.0</v>
      </c>
      <c r="B2030" s="325" t="s">
        <v>5805</v>
      </c>
      <c r="C2030" s="325" t="str">
        <f>IF('+BD'!C160="","",'+BD'!C160)</f>
        <v/>
      </c>
      <c r="D2030" s="325" t="str">
        <f>IF('+BD'!D160="","",'+BD'!D160)</f>
        <v/>
      </c>
      <c r="E2030" s="325" t="str">
        <f>IF('+BD'!E160="","",'+BD'!E160)</f>
        <v/>
      </c>
      <c r="F2030" s="325" t="str">
        <f>IF('+BD'!F160="","",'+BD'!F160)</f>
        <v/>
      </c>
      <c r="G2030" s="325" t="str">
        <f>IF('+BD'!G160="","",'+BD'!G160)</f>
        <v/>
      </c>
      <c r="H2030" s="325" t="str">
        <f>IF('+BD'!H160="","",'+BD'!H160)</f>
        <v/>
      </c>
      <c r="I2030" s="325" t="str">
        <f>IF('+BD'!I160="","",'+BD'!I160)</f>
        <v/>
      </c>
      <c r="J2030" s="325" t="str">
        <f>IF('+BD'!J160="","",'+BD'!J160)</f>
        <v/>
      </c>
      <c r="K2030" s="325" t="str">
        <f>IF('+BD'!K160="","",'+BD'!K160)</f>
        <v/>
      </c>
      <c r="L2030" s="325" t="str">
        <f>IF('+BD'!L160="","",'+BD'!L160)</f>
        <v/>
      </c>
      <c r="M2030" s="325" t="str">
        <f>IF('+BD'!M160="","",'+BD'!M160)</f>
        <v/>
      </c>
      <c r="N2030" s="325" t="str">
        <f>IF('+BD'!N160="","",'+BD'!N160)</f>
        <v/>
      </c>
      <c r="O2030" s="325" t="str">
        <f>IF('+BD'!O160="","",'+BD'!O160)</f>
        <v/>
      </c>
      <c r="P2030" s="325" t="str">
        <f>IF('+BD'!P160="","",'+BD'!P160)</f>
        <v/>
      </c>
      <c r="Q2030" s="325" t="str">
        <f>IF('+BD'!Q160="","",'+BD'!Q160)</f>
        <v/>
      </c>
      <c r="R2030" s="325" t="str">
        <f>IF('+BD'!R160="","",'+BD'!R160)</f>
        <v/>
      </c>
      <c r="S2030" s="325" t="str">
        <f>IF('+BD'!S160="","",'+BD'!S160)</f>
        <v/>
      </c>
      <c r="T2030" s="325" t="str">
        <f>IF('+BD'!T160="","",'+BD'!T160)</f>
        <v/>
      </c>
      <c r="U2030" s="325" t="str">
        <f>IF('+BD'!U160="","",'+BD'!U160)</f>
        <v/>
      </c>
      <c r="V2030" s="325" t="str">
        <f>IF('+BD'!V160="","",'+BD'!V160)</f>
        <v/>
      </c>
      <c r="W2030" s="325" t="str">
        <f>IF('+BD'!W160="","",'+BD'!W160)</f>
        <v/>
      </c>
      <c r="X2030" s="325" t="str">
        <f>IF('+BD'!X160="","",'+BD'!X160)</f>
        <v/>
      </c>
      <c r="Y2030" s="325" t="str">
        <f>IF('+BD'!Y160="","",'+BD'!Y160)</f>
        <v/>
      </c>
      <c r="Z2030" s="325" t="str">
        <f>IF('+BD'!Z160="","",'+BD'!Z160)</f>
        <v/>
      </c>
      <c r="AA2030" s="325" t="str">
        <f>IF('+BD'!AA160="","",'+BD'!AA160)</f>
        <v/>
      </c>
      <c r="AB2030" s="325" t="str">
        <f>IF('+BD'!AB160="","",'+BD'!AB160)</f>
        <v/>
      </c>
    </row>
    <row r="2031" ht="15.75" customHeight="1">
      <c r="A2031" s="325">
        <v>2029.0</v>
      </c>
      <c r="B2031" s="325" t="s">
        <v>5806</v>
      </c>
      <c r="C2031" s="325" t="str">
        <f>IF('+BD'!C161="","",'+BD'!C161)</f>
        <v/>
      </c>
      <c r="D2031" s="325" t="str">
        <f>IF('+BD'!D161="","",'+BD'!D161)</f>
        <v/>
      </c>
      <c r="E2031" s="325" t="str">
        <f>IF('+BD'!E161="","",'+BD'!E161)</f>
        <v/>
      </c>
      <c r="F2031" s="325" t="str">
        <f>IF('+BD'!F161="","",'+BD'!F161)</f>
        <v/>
      </c>
      <c r="G2031" s="325" t="str">
        <f>IF('+BD'!G161="","",'+BD'!G161)</f>
        <v/>
      </c>
      <c r="H2031" s="325" t="str">
        <f>IF('+BD'!H161="","",'+BD'!H161)</f>
        <v/>
      </c>
      <c r="I2031" s="325" t="str">
        <f>IF('+BD'!I161="","",'+BD'!I161)</f>
        <v/>
      </c>
      <c r="J2031" s="325" t="str">
        <f>IF('+BD'!J161="","",'+BD'!J161)</f>
        <v/>
      </c>
      <c r="K2031" s="325" t="str">
        <f>IF('+BD'!K161="","",'+BD'!K161)</f>
        <v/>
      </c>
      <c r="L2031" s="325" t="str">
        <f>IF('+BD'!L161="","",'+BD'!L161)</f>
        <v/>
      </c>
      <c r="M2031" s="325" t="str">
        <f>IF('+BD'!M161="","",'+BD'!M161)</f>
        <v/>
      </c>
      <c r="N2031" s="325" t="str">
        <f>IF('+BD'!N161="","",'+BD'!N161)</f>
        <v/>
      </c>
      <c r="O2031" s="325" t="str">
        <f>IF('+BD'!O161="","",'+BD'!O161)</f>
        <v/>
      </c>
      <c r="P2031" s="325" t="str">
        <f>IF('+BD'!P161="","",'+BD'!P161)</f>
        <v/>
      </c>
      <c r="Q2031" s="325" t="str">
        <f>IF('+BD'!Q161="","",'+BD'!Q161)</f>
        <v/>
      </c>
      <c r="R2031" s="325" t="str">
        <f>IF('+BD'!R161="","",'+BD'!R161)</f>
        <v/>
      </c>
      <c r="S2031" s="325" t="str">
        <f>IF('+BD'!S161="","",'+BD'!S161)</f>
        <v/>
      </c>
      <c r="T2031" s="325" t="str">
        <f>IF('+BD'!T161="","",'+BD'!T161)</f>
        <v/>
      </c>
      <c r="U2031" s="325" t="str">
        <f>IF('+BD'!U161="","",'+BD'!U161)</f>
        <v/>
      </c>
      <c r="V2031" s="325" t="str">
        <f>IF('+BD'!V161="","",'+BD'!V161)</f>
        <v/>
      </c>
      <c r="W2031" s="325" t="str">
        <f>IF('+BD'!W161="","",'+BD'!W161)</f>
        <v/>
      </c>
      <c r="X2031" s="325" t="str">
        <f>IF('+BD'!X161="","",'+BD'!X161)</f>
        <v/>
      </c>
      <c r="Y2031" s="325" t="str">
        <f>IF('+BD'!Y161="","",'+BD'!Y161)</f>
        <v/>
      </c>
      <c r="Z2031" s="325" t="str">
        <f>IF('+BD'!Z161="","",'+BD'!Z161)</f>
        <v/>
      </c>
      <c r="AA2031" s="325" t="str">
        <f>IF('+BD'!AA161="","",'+BD'!AA161)</f>
        <v/>
      </c>
      <c r="AB2031" s="325" t="str">
        <f>IF('+BD'!AB161="","",'+BD'!AB161)</f>
        <v/>
      </c>
    </row>
    <row r="2032" ht="15.75" customHeight="1">
      <c r="A2032" s="325">
        <v>2030.0</v>
      </c>
      <c r="B2032" s="325" t="s">
        <v>5807</v>
      </c>
      <c r="C2032" s="325" t="str">
        <f>IF('+BD'!C162="","",'+BD'!C162)</f>
        <v/>
      </c>
      <c r="D2032" s="325" t="str">
        <f>IF('+BD'!D162="","",'+BD'!D162)</f>
        <v/>
      </c>
      <c r="E2032" s="325" t="str">
        <f>IF('+BD'!E162="","",'+BD'!E162)</f>
        <v/>
      </c>
      <c r="F2032" s="325" t="str">
        <f>IF('+BD'!F162="","",'+BD'!F162)</f>
        <v/>
      </c>
      <c r="G2032" s="325" t="str">
        <f>IF('+BD'!G162="","",'+BD'!G162)</f>
        <v/>
      </c>
      <c r="H2032" s="325" t="str">
        <f>IF('+BD'!H162="","",'+BD'!H162)</f>
        <v/>
      </c>
      <c r="I2032" s="325" t="str">
        <f>IF('+BD'!I162="","",'+BD'!I162)</f>
        <v/>
      </c>
      <c r="J2032" s="325" t="str">
        <f>IF('+BD'!J162="","",'+BD'!J162)</f>
        <v/>
      </c>
      <c r="K2032" s="325" t="str">
        <f>IF('+BD'!K162="","",'+BD'!K162)</f>
        <v/>
      </c>
      <c r="L2032" s="325" t="str">
        <f>IF('+BD'!L162="","",'+BD'!L162)</f>
        <v/>
      </c>
      <c r="M2032" s="325" t="str">
        <f>IF('+BD'!M162="","",'+BD'!M162)</f>
        <v/>
      </c>
      <c r="N2032" s="325" t="str">
        <f>IF('+BD'!N162="","",'+BD'!N162)</f>
        <v/>
      </c>
      <c r="O2032" s="325" t="str">
        <f>IF('+BD'!O162="","",'+BD'!O162)</f>
        <v/>
      </c>
      <c r="P2032" s="325" t="str">
        <f>IF('+BD'!P162="","",'+BD'!P162)</f>
        <v/>
      </c>
      <c r="Q2032" s="325" t="str">
        <f>IF('+BD'!Q162="","",'+BD'!Q162)</f>
        <v/>
      </c>
      <c r="R2032" s="325" t="str">
        <f>IF('+BD'!R162="","",'+BD'!R162)</f>
        <v/>
      </c>
      <c r="S2032" s="325" t="str">
        <f>IF('+BD'!S162="","",'+BD'!S162)</f>
        <v/>
      </c>
      <c r="T2032" s="325" t="str">
        <f>IF('+BD'!T162="","",'+BD'!T162)</f>
        <v/>
      </c>
      <c r="U2032" s="325" t="str">
        <f>IF('+BD'!U162="","",'+BD'!U162)</f>
        <v/>
      </c>
      <c r="V2032" s="325" t="str">
        <f>IF('+BD'!V162="","",'+BD'!V162)</f>
        <v/>
      </c>
      <c r="W2032" s="325" t="str">
        <f>IF('+BD'!W162="","",'+BD'!W162)</f>
        <v/>
      </c>
      <c r="X2032" s="325" t="str">
        <f>IF('+BD'!X162="","",'+BD'!X162)</f>
        <v/>
      </c>
      <c r="Y2032" s="325" t="str">
        <f>IF('+BD'!Y162="","",'+BD'!Y162)</f>
        <v/>
      </c>
      <c r="Z2032" s="325" t="str">
        <f>IF('+BD'!Z162="","",'+BD'!Z162)</f>
        <v/>
      </c>
      <c r="AA2032" s="325" t="str">
        <f>IF('+BD'!AA162="","",'+BD'!AA162)</f>
        <v/>
      </c>
      <c r="AB2032" s="325" t="str">
        <f>IF('+BD'!AB162="","",'+BD'!AB162)</f>
        <v/>
      </c>
    </row>
    <row r="2033" ht="15.75" customHeight="1">
      <c r="A2033" s="325">
        <v>2031.0</v>
      </c>
      <c r="B2033" s="325" t="s">
        <v>5808</v>
      </c>
      <c r="C2033" s="325" t="str">
        <f>IF('+BD'!C163="","",'+BD'!C163)</f>
        <v/>
      </c>
      <c r="D2033" s="325" t="str">
        <f>IF('+BD'!D163="","",'+BD'!D163)</f>
        <v/>
      </c>
      <c r="E2033" s="325" t="str">
        <f>IF('+BD'!E163="","",'+BD'!E163)</f>
        <v/>
      </c>
      <c r="F2033" s="325" t="str">
        <f>IF('+BD'!F163="","",'+BD'!F163)</f>
        <v/>
      </c>
      <c r="G2033" s="325" t="str">
        <f>IF('+BD'!G163="","",'+BD'!G163)</f>
        <v/>
      </c>
      <c r="H2033" s="325" t="str">
        <f>IF('+BD'!H163="","",'+BD'!H163)</f>
        <v/>
      </c>
      <c r="I2033" s="325" t="str">
        <f>IF('+BD'!I163="","",'+BD'!I163)</f>
        <v/>
      </c>
      <c r="J2033" s="325" t="str">
        <f>IF('+BD'!J163="","",'+BD'!J163)</f>
        <v/>
      </c>
      <c r="K2033" s="325" t="str">
        <f>IF('+BD'!K163="","",'+BD'!K163)</f>
        <v/>
      </c>
      <c r="L2033" s="325" t="str">
        <f>IF('+BD'!L163="","",'+BD'!L163)</f>
        <v/>
      </c>
      <c r="M2033" s="325" t="str">
        <f>IF('+BD'!M163="","",'+BD'!M163)</f>
        <v/>
      </c>
      <c r="N2033" s="325" t="str">
        <f>IF('+BD'!N163="","",'+BD'!N163)</f>
        <v/>
      </c>
      <c r="O2033" s="325" t="str">
        <f>IF('+BD'!O163="","",'+BD'!O163)</f>
        <v/>
      </c>
      <c r="P2033" s="325" t="str">
        <f>IF('+BD'!P163="","",'+BD'!P163)</f>
        <v/>
      </c>
      <c r="Q2033" s="325" t="str">
        <f>IF('+BD'!Q163="","",'+BD'!Q163)</f>
        <v/>
      </c>
      <c r="R2033" s="325" t="str">
        <f>IF('+BD'!R163="","",'+BD'!R163)</f>
        <v/>
      </c>
      <c r="S2033" s="325" t="str">
        <f>IF('+BD'!S163="","",'+BD'!S163)</f>
        <v/>
      </c>
      <c r="T2033" s="325" t="str">
        <f>IF('+BD'!T163="","",'+BD'!T163)</f>
        <v/>
      </c>
      <c r="U2033" s="325" t="str">
        <f>IF('+BD'!U163="","",'+BD'!U163)</f>
        <v/>
      </c>
      <c r="V2033" s="325" t="str">
        <f>IF('+BD'!V163="","",'+BD'!V163)</f>
        <v/>
      </c>
      <c r="W2033" s="325" t="str">
        <f>IF('+BD'!W163="","",'+BD'!W163)</f>
        <v/>
      </c>
      <c r="X2033" s="325" t="str">
        <f>IF('+BD'!X163="","",'+BD'!X163)</f>
        <v/>
      </c>
      <c r="Y2033" s="325" t="str">
        <f>IF('+BD'!Y163="","",'+BD'!Y163)</f>
        <v/>
      </c>
      <c r="Z2033" s="325" t="str">
        <f>IF('+BD'!Z163="","",'+BD'!Z163)</f>
        <v/>
      </c>
      <c r="AA2033" s="325" t="str">
        <f>IF('+BD'!AA163="","",'+BD'!AA163)</f>
        <v/>
      </c>
      <c r="AB2033" s="325" t="str">
        <f>IF('+BD'!AB163="","",'+BD'!AB163)</f>
        <v/>
      </c>
    </row>
    <row r="2034" ht="15.75" customHeight="1">
      <c r="A2034" s="325">
        <v>2032.0</v>
      </c>
      <c r="B2034" s="325" t="s">
        <v>5809</v>
      </c>
      <c r="C2034" s="325" t="str">
        <f>IF('+BD'!C164="","",'+BD'!C164)</f>
        <v/>
      </c>
      <c r="D2034" s="325" t="str">
        <f>IF('+BD'!D164="","",'+BD'!D164)</f>
        <v/>
      </c>
      <c r="E2034" s="325" t="str">
        <f>IF('+BD'!E164="","",'+BD'!E164)</f>
        <v/>
      </c>
      <c r="F2034" s="325" t="str">
        <f>IF('+BD'!F164="","",'+BD'!F164)</f>
        <v/>
      </c>
      <c r="G2034" s="325" t="str">
        <f>IF('+BD'!G164="","",'+BD'!G164)</f>
        <v/>
      </c>
      <c r="H2034" s="325" t="str">
        <f>IF('+BD'!H164="","",'+BD'!H164)</f>
        <v/>
      </c>
      <c r="I2034" s="325" t="str">
        <f>IF('+BD'!I164="","",'+BD'!I164)</f>
        <v/>
      </c>
      <c r="J2034" s="325" t="str">
        <f>IF('+BD'!J164="","",'+BD'!J164)</f>
        <v/>
      </c>
      <c r="K2034" s="325" t="str">
        <f>IF('+BD'!K164="","",'+BD'!K164)</f>
        <v/>
      </c>
      <c r="L2034" s="325" t="str">
        <f>IF('+BD'!L164="","",'+BD'!L164)</f>
        <v/>
      </c>
      <c r="M2034" s="325" t="str">
        <f>IF('+BD'!M164="","",'+BD'!M164)</f>
        <v/>
      </c>
      <c r="N2034" s="325" t="str">
        <f>IF('+BD'!N164="","",'+BD'!N164)</f>
        <v/>
      </c>
      <c r="O2034" s="325" t="str">
        <f>IF('+BD'!O164="","",'+BD'!O164)</f>
        <v/>
      </c>
      <c r="P2034" s="325" t="str">
        <f>IF('+BD'!P164="","",'+BD'!P164)</f>
        <v/>
      </c>
      <c r="Q2034" s="325" t="str">
        <f>IF('+BD'!Q164="","",'+BD'!Q164)</f>
        <v/>
      </c>
      <c r="R2034" s="325" t="str">
        <f>IF('+BD'!R164="","",'+BD'!R164)</f>
        <v/>
      </c>
      <c r="S2034" s="325" t="str">
        <f>IF('+BD'!S164="","",'+BD'!S164)</f>
        <v/>
      </c>
      <c r="T2034" s="325" t="str">
        <f>IF('+BD'!T164="","",'+BD'!T164)</f>
        <v/>
      </c>
      <c r="U2034" s="325" t="str">
        <f>IF('+BD'!U164="","",'+BD'!U164)</f>
        <v/>
      </c>
      <c r="V2034" s="325" t="str">
        <f>IF('+BD'!V164="","",'+BD'!V164)</f>
        <v/>
      </c>
      <c r="W2034" s="325" t="str">
        <f>IF('+BD'!W164="","",'+BD'!W164)</f>
        <v/>
      </c>
      <c r="X2034" s="325" t="str">
        <f>IF('+BD'!X164="","",'+BD'!X164)</f>
        <v/>
      </c>
      <c r="Y2034" s="325" t="str">
        <f>IF('+BD'!Y164="","",'+BD'!Y164)</f>
        <v/>
      </c>
      <c r="Z2034" s="325" t="str">
        <f>IF('+BD'!Z164="","",'+BD'!Z164)</f>
        <v/>
      </c>
      <c r="AA2034" s="325" t="str">
        <f>IF('+BD'!AA164="","",'+BD'!AA164)</f>
        <v/>
      </c>
      <c r="AB2034" s="325" t="str">
        <f>IF('+BD'!AB164="","",'+BD'!AB164)</f>
        <v/>
      </c>
    </row>
    <row r="2035" ht="15.75" customHeight="1">
      <c r="A2035" s="325">
        <v>2033.0</v>
      </c>
      <c r="B2035" s="325" t="s">
        <v>5810</v>
      </c>
      <c r="C2035" s="325" t="str">
        <f>IF('+BD'!C165="","",'+BD'!C165)</f>
        <v/>
      </c>
      <c r="D2035" s="325" t="str">
        <f>IF('+BD'!D165="","",'+BD'!D165)</f>
        <v/>
      </c>
      <c r="E2035" s="325" t="str">
        <f>IF('+BD'!E165="","",'+BD'!E165)</f>
        <v/>
      </c>
      <c r="F2035" s="325" t="str">
        <f>IF('+BD'!F165="","",'+BD'!F165)</f>
        <v/>
      </c>
      <c r="G2035" s="325" t="str">
        <f>IF('+BD'!G165="","",'+BD'!G165)</f>
        <v/>
      </c>
      <c r="H2035" s="325" t="str">
        <f>IF('+BD'!H165="","",'+BD'!H165)</f>
        <v/>
      </c>
      <c r="I2035" s="325" t="str">
        <f>IF('+BD'!I165="","",'+BD'!I165)</f>
        <v/>
      </c>
      <c r="J2035" s="325" t="str">
        <f>IF('+BD'!J165="","",'+BD'!J165)</f>
        <v/>
      </c>
      <c r="K2035" s="325" t="str">
        <f>IF('+BD'!K165="","",'+BD'!K165)</f>
        <v/>
      </c>
      <c r="L2035" s="325" t="str">
        <f>IF('+BD'!L165="","",'+BD'!L165)</f>
        <v/>
      </c>
      <c r="M2035" s="325" t="str">
        <f>IF('+BD'!M165="","",'+BD'!M165)</f>
        <v/>
      </c>
      <c r="N2035" s="325" t="str">
        <f>IF('+BD'!N165="","",'+BD'!N165)</f>
        <v/>
      </c>
      <c r="O2035" s="325" t="str">
        <f>IF('+BD'!O165="","",'+BD'!O165)</f>
        <v/>
      </c>
      <c r="P2035" s="325" t="str">
        <f>IF('+BD'!P165="","",'+BD'!P165)</f>
        <v/>
      </c>
      <c r="Q2035" s="325" t="str">
        <f>IF('+BD'!Q165="","",'+BD'!Q165)</f>
        <v/>
      </c>
      <c r="R2035" s="325" t="str">
        <f>IF('+BD'!R165="","",'+BD'!R165)</f>
        <v/>
      </c>
      <c r="S2035" s="325" t="str">
        <f>IF('+BD'!S165="","",'+BD'!S165)</f>
        <v/>
      </c>
      <c r="T2035" s="325" t="str">
        <f>IF('+BD'!T165="","",'+BD'!T165)</f>
        <v/>
      </c>
      <c r="U2035" s="325" t="str">
        <f>IF('+BD'!U165="","",'+BD'!U165)</f>
        <v/>
      </c>
      <c r="V2035" s="325" t="str">
        <f>IF('+BD'!V165="","",'+BD'!V165)</f>
        <v/>
      </c>
      <c r="W2035" s="325" t="str">
        <f>IF('+BD'!W165="","",'+BD'!W165)</f>
        <v/>
      </c>
      <c r="X2035" s="325" t="str">
        <f>IF('+BD'!X165="","",'+BD'!X165)</f>
        <v/>
      </c>
      <c r="Y2035" s="325" t="str">
        <f>IF('+BD'!Y165="","",'+BD'!Y165)</f>
        <v/>
      </c>
      <c r="Z2035" s="325" t="str">
        <f>IF('+BD'!Z165="","",'+BD'!Z165)</f>
        <v/>
      </c>
      <c r="AA2035" s="325" t="str">
        <f>IF('+BD'!AA165="","",'+BD'!AA165)</f>
        <v/>
      </c>
      <c r="AB2035" s="325" t="str">
        <f>IF('+BD'!AB165="","",'+BD'!AB165)</f>
        <v/>
      </c>
    </row>
    <row r="2036" ht="15.75" customHeight="1">
      <c r="A2036" s="325">
        <v>2034.0</v>
      </c>
      <c r="B2036" s="325" t="s">
        <v>5811</v>
      </c>
      <c r="C2036" s="325" t="str">
        <f>IF('+BD'!C166="","",'+BD'!C166)</f>
        <v/>
      </c>
      <c r="D2036" s="325" t="str">
        <f>IF('+BD'!D166="","",'+BD'!D166)</f>
        <v/>
      </c>
      <c r="E2036" s="325" t="str">
        <f>IF('+BD'!E166="","",'+BD'!E166)</f>
        <v/>
      </c>
      <c r="F2036" s="325" t="str">
        <f>IF('+BD'!F166="","",'+BD'!F166)</f>
        <v/>
      </c>
      <c r="G2036" s="325" t="str">
        <f>IF('+BD'!G166="","",'+BD'!G166)</f>
        <v/>
      </c>
      <c r="H2036" s="325" t="str">
        <f>IF('+BD'!H166="","",'+BD'!H166)</f>
        <v/>
      </c>
      <c r="I2036" s="325" t="str">
        <f>IF('+BD'!I166="","",'+BD'!I166)</f>
        <v/>
      </c>
      <c r="J2036" s="325" t="str">
        <f>IF('+BD'!J166="","",'+BD'!J166)</f>
        <v/>
      </c>
      <c r="K2036" s="325" t="str">
        <f>IF('+BD'!K166="","",'+BD'!K166)</f>
        <v/>
      </c>
      <c r="L2036" s="325" t="str">
        <f>IF('+BD'!L166="","",'+BD'!L166)</f>
        <v/>
      </c>
      <c r="M2036" s="325" t="str">
        <f>IF('+BD'!M166="","",'+BD'!M166)</f>
        <v/>
      </c>
      <c r="N2036" s="325" t="str">
        <f>IF('+BD'!N166="","",'+BD'!N166)</f>
        <v/>
      </c>
      <c r="O2036" s="325" t="str">
        <f>IF('+BD'!O166="","",'+BD'!O166)</f>
        <v/>
      </c>
      <c r="P2036" s="325" t="str">
        <f>IF('+BD'!P166="","",'+BD'!P166)</f>
        <v/>
      </c>
      <c r="Q2036" s="325" t="str">
        <f>IF('+BD'!Q166="","",'+BD'!Q166)</f>
        <v/>
      </c>
      <c r="R2036" s="325" t="str">
        <f>IF('+BD'!R166="","",'+BD'!R166)</f>
        <v/>
      </c>
      <c r="S2036" s="325" t="str">
        <f>IF('+BD'!S166="","",'+BD'!S166)</f>
        <v/>
      </c>
      <c r="T2036" s="325" t="str">
        <f>IF('+BD'!T166="","",'+BD'!T166)</f>
        <v/>
      </c>
      <c r="U2036" s="325" t="str">
        <f>IF('+BD'!U166="","",'+BD'!U166)</f>
        <v/>
      </c>
      <c r="V2036" s="325" t="str">
        <f>IF('+BD'!V166="","",'+BD'!V166)</f>
        <v/>
      </c>
      <c r="W2036" s="325" t="str">
        <f>IF('+BD'!W166="","",'+BD'!W166)</f>
        <v/>
      </c>
      <c r="X2036" s="325" t="str">
        <f>IF('+BD'!X166="","",'+BD'!X166)</f>
        <v/>
      </c>
      <c r="Y2036" s="325" t="str">
        <f>IF('+BD'!Y166="","",'+BD'!Y166)</f>
        <v/>
      </c>
      <c r="Z2036" s="325" t="str">
        <f>IF('+BD'!Z166="","",'+BD'!Z166)</f>
        <v/>
      </c>
      <c r="AA2036" s="325" t="str">
        <f>IF('+BD'!AA166="","",'+BD'!AA166)</f>
        <v/>
      </c>
      <c r="AB2036" s="325" t="str">
        <f>IF('+BD'!AB166="","",'+BD'!AB166)</f>
        <v/>
      </c>
    </row>
    <row r="2037" ht="15.75" customHeight="1">
      <c r="A2037" s="325">
        <v>2035.0</v>
      </c>
      <c r="B2037" s="325" t="s">
        <v>5812</v>
      </c>
      <c r="C2037" s="325" t="str">
        <f>IF('+BD'!C167="","",'+BD'!C167)</f>
        <v/>
      </c>
      <c r="D2037" s="325" t="str">
        <f>IF('+BD'!D167="","",'+BD'!D167)</f>
        <v/>
      </c>
      <c r="E2037" s="325" t="str">
        <f>IF('+BD'!E167="","",'+BD'!E167)</f>
        <v/>
      </c>
      <c r="F2037" s="325" t="str">
        <f>IF('+BD'!F167="","",'+BD'!F167)</f>
        <v/>
      </c>
      <c r="G2037" s="325" t="str">
        <f>IF('+BD'!G167="","",'+BD'!G167)</f>
        <v/>
      </c>
      <c r="H2037" s="325" t="str">
        <f>IF('+BD'!H167="","",'+BD'!H167)</f>
        <v/>
      </c>
      <c r="I2037" s="325" t="str">
        <f>IF('+BD'!I167="","",'+BD'!I167)</f>
        <v/>
      </c>
      <c r="J2037" s="325" t="str">
        <f>IF('+BD'!J167="","",'+BD'!J167)</f>
        <v/>
      </c>
      <c r="K2037" s="325" t="str">
        <f>IF('+BD'!K167="","",'+BD'!K167)</f>
        <v/>
      </c>
      <c r="L2037" s="325" t="str">
        <f>IF('+BD'!L167="","",'+BD'!L167)</f>
        <v/>
      </c>
      <c r="M2037" s="325" t="str">
        <f>IF('+BD'!M167="","",'+BD'!M167)</f>
        <v/>
      </c>
      <c r="N2037" s="325" t="str">
        <f>IF('+BD'!N167="","",'+BD'!N167)</f>
        <v/>
      </c>
      <c r="O2037" s="325" t="str">
        <f>IF('+BD'!O167="","",'+BD'!O167)</f>
        <v/>
      </c>
      <c r="P2037" s="325" t="str">
        <f>IF('+BD'!P167="","",'+BD'!P167)</f>
        <v/>
      </c>
      <c r="Q2037" s="325" t="str">
        <f>IF('+BD'!Q167="","",'+BD'!Q167)</f>
        <v/>
      </c>
      <c r="R2037" s="325" t="str">
        <f>IF('+BD'!R167="","",'+BD'!R167)</f>
        <v/>
      </c>
      <c r="S2037" s="325" t="str">
        <f>IF('+BD'!S167="","",'+BD'!S167)</f>
        <v/>
      </c>
      <c r="T2037" s="325" t="str">
        <f>IF('+BD'!T167="","",'+BD'!T167)</f>
        <v/>
      </c>
      <c r="U2037" s="325" t="str">
        <f>IF('+BD'!U167="","",'+BD'!U167)</f>
        <v/>
      </c>
      <c r="V2037" s="325" t="str">
        <f>IF('+BD'!V167="","",'+BD'!V167)</f>
        <v/>
      </c>
      <c r="W2037" s="325" t="str">
        <f>IF('+BD'!W167="","",'+BD'!W167)</f>
        <v/>
      </c>
      <c r="X2037" s="325" t="str">
        <f>IF('+BD'!X167="","",'+BD'!X167)</f>
        <v/>
      </c>
      <c r="Y2037" s="325" t="str">
        <f>IF('+BD'!Y167="","",'+BD'!Y167)</f>
        <v/>
      </c>
      <c r="Z2037" s="325" t="str">
        <f>IF('+BD'!Z167="","",'+BD'!Z167)</f>
        <v/>
      </c>
      <c r="AA2037" s="325" t="str">
        <f>IF('+BD'!AA167="","",'+BD'!AA167)</f>
        <v/>
      </c>
      <c r="AB2037" s="325" t="str">
        <f>IF('+BD'!AB167="","",'+BD'!AB167)</f>
        <v/>
      </c>
    </row>
    <row r="2038" ht="15.75" customHeight="1">
      <c r="A2038" s="325">
        <v>2036.0</v>
      </c>
      <c r="B2038" s="325" t="s">
        <v>5813</v>
      </c>
      <c r="C2038" s="325" t="str">
        <f>IF('+BD'!C168="","",'+BD'!C168)</f>
        <v/>
      </c>
      <c r="D2038" s="325" t="str">
        <f>IF('+BD'!D168="","",'+BD'!D168)</f>
        <v/>
      </c>
      <c r="E2038" s="325" t="str">
        <f>IF('+BD'!E168="","",'+BD'!E168)</f>
        <v/>
      </c>
      <c r="F2038" s="325" t="str">
        <f>IF('+BD'!F168="","",'+BD'!F168)</f>
        <v/>
      </c>
      <c r="G2038" s="325" t="str">
        <f>IF('+BD'!G168="","",'+BD'!G168)</f>
        <v/>
      </c>
      <c r="H2038" s="325" t="str">
        <f>IF('+BD'!H168="","",'+BD'!H168)</f>
        <v/>
      </c>
      <c r="I2038" s="325" t="str">
        <f>IF('+BD'!I168="","",'+BD'!I168)</f>
        <v/>
      </c>
      <c r="J2038" s="325" t="str">
        <f>IF('+BD'!J168="","",'+BD'!J168)</f>
        <v/>
      </c>
      <c r="K2038" s="325" t="str">
        <f>IF('+BD'!K168="","",'+BD'!K168)</f>
        <v/>
      </c>
      <c r="L2038" s="325" t="str">
        <f>IF('+BD'!L168="","",'+BD'!L168)</f>
        <v/>
      </c>
      <c r="M2038" s="325" t="str">
        <f>IF('+BD'!M168="","",'+BD'!M168)</f>
        <v/>
      </c>
      <c r="N2038" s="325" t="str">
        <f>IF('+BD'!N168="","",'+BD'!N168)</f>
        <v/>
      </c>
      <c r="O2038" s="325" t="str">
        <f>IF('+BD'!O168="","",'+BD'!O168)</f>
        <v/>
      </c>
      <c r="P2038" s="325" t="str">
        <f>IF('+BD'!P168="","",'+BD'!P168)</f>
        <v/>
      </c>
      <c r="Q2038" s="325" t="str">
        <f>IF('+BD'!Q168="","",'+BD'!Q168)</f>
        <v/>
      </c>
      <c r="R2038" s="325" t="str">
        <f>IF('+BD'!R168="","",'+BD'!R168)</f>
        <v/>
      </c>
      <c r="S2038" s="325" t="str">
        <f>IF('+BD'!S168="","",'+BD'!S168)</f>
        <v/>
      </c>
      <c r="T2038" s="325" t="str">
        <f>IF('+BD'!T168="","",'+BD'!T168)</f>
        <v/>
      </c>
      <c r="U2038" s="325" t="str">
        <f>IF('+BD'!U168="","",'+BD'!U168)</f>
        <v/>
      </c>
      <c r="V2038" s="325" t="str">
        <f>IF('+BD'!V168="","",'+BD'!V168)</f>
        <v/>
      </c>
      <c r="W2038" s="325" t="str">
        <f>IF('+BD'!W168="","",'+BD'!W168)</f>
        <v/>
      </c>
      <c r="X2038" s="325" t="str">
        <f>IF('+BD'!X168="","",'+BD'!X168)</f>
        <v/>
      </c>
      <c r="Y2038" s="325" t="str">
        <f>IF('+BD'!Y168="","",'+BD'!Y168)</f>
        <v/>
      </c>
      <c r="Z2038" s="325" t="str">
        <f>IF('+BD'!Z168="","",'+BD'!Z168)</f>
        <v/>
      </c>
      <c r="AA2038" s="325" t="str">
        <f>IF('+BD'!AA168="","",'+BD'!AA168)</f>
        <v/>
      </c>
      <c r="AB2038" s="325" t="str">
        <f>IF('+BD'!AB168="","",'+BD'!AB168)</f>
        <v/>
      </c>
    </row>
    <row r="2039" ht="15.75" customHeight="1">
      <c r="A2039" s="325">
        <v>2037.0</v>
      </c>
      <c r="B2039" s="325" t="s">
        <v>5814</v>
      </c>
      <c r="C2039" s="325" t="str">
        <f>IF('+BD'!C169="","",'+BD'!C169)</f>
        <v/>
      </c>
      <c r="D2039" s="325" t="str">
        <f>IF('+BD'!D169="","",'+BD'!D169)</f>
        <v/>
      </c>
      <c r="E2039" s="325" t="str">
        <f>IF('+BD'!E169="","",'+BD'!E169)</f>
        <v/>
      </c>
      <c r="F2039" s="325" t="str">
        <f>IF('+BD'!F169="","",'+BD'!F169)</f>
        <v/>
      </c>
      <c r="G2039" s="325" t="str">
        <f>IF('+BD'!G169="","",'+BD'!G169)</f>
        <v/>
      </c>
      <c r="H2039" s="325" t="str">
        <f>IF('+BD'!H169="","",'+BD'!H169)</f>
        <v/>
      </c>
      <c r="I2039" s="325" t="str">
        <f>IF('+BD'!I169="","",'+BD'!I169)</f>
        <v/>
      </c>
      <c r="J2039" s="325" t="str">
        <f>IF('+BD'!J169="","",'+BD'!J169)</f>
        <v/>
      </c>
      <c r="K2039" s="325" t="str">
        <f>IF('+BD'!K169="","",'+BD'!K169)</f>
        <v/>
      </c>
      <c r="L2039" s="325" t="str">
        <f>IF('+BD'!L169="","",'+BD'!L169)</f>
        <v/>
      </c>
      <c r="M2039" s="325" t="str">
        <f>IF('+BD'!M169="","",'+BD'!M169)</f>
        <v/>
      </c>
      <c r="N2039" s="325" t="str">
        <f>IF('+BD'!N169="","",'+BD'!N169)</f>
        <v/>
      </c>
      <c r="O2039" s="325" t="str">
        <f>IF('+BD'!O169="","",'+BD'!O169)</f>
        <v/>
      </c>
      <c r="P2039" s="325" t="str">
        <f>IF('+BD'!P169="","",'+BD'!P169)</f>
        <v/>
      </c>
      <c r="Q2039" s="325" t="str">
        <f>IF('+BD'!Q169="","",'+BD'!Q169)</f>
        <v/>
      </c>
      <c r="R2039" s="325" t="str">
        <f>IF('+BD'!R169="","",'+BD'!R169)</f>
        <v/>
      </c>
      <c r="S2039" s="325" t="str">
        <f>IF('+BD'!S169="","",'+BD'!S169)</f>
        <v/>
      </c>
      <c r="T2039" s="325" t="str">
        <f>IF('+BD'!T169="","",'+BD'!T169)</f>
        <v/>
      </c>
      <c r="U2039" s="325" t="str">
        <f>IF('+BD'!U169="","",'+BD'!U169)</f>
        <v/>
      </c>
      <c r="V2039" s="325" t="str">
        <f>IF('+BD'!V169="","",'+BD'!V169)</f>
        <v/>
      </c>
      <c r="W2039" s="325" t="str">
        <f>IF('+BD'!W169="","",'+BD'!W169)</f>
        <v/>
      </c>
      <c r="X2039" s="325" t="str">
        <f>IF('+BD'!X169="","",'+BD'!X169)</f>
        <v/>
      </c>
      <c r="Y2039" s="325" t="str">
        <f>IF('+BD'!Y169="","",'+BD'!Y169)</f>
        <v/>
      </c>
      <c r="Z2039" s="325" t="str">
        <f>IF('+BD'!Z169="","",'+BD'!Z169)</f>
        <v/>
      </c>
      <c r="AA2039" s="325" t="str">
        <f>IF('+BD'!AA169="","",'+BD'!AA169)</f>
        <v/>
      </c>
      <c r="AB2039" s="325" t="str">
        <f>IF('+BD'!AB169="","",'+BD'!AB169)</f>
        <v/>
      </c>
    </row>
    <row r="2040" ht="15.75" customHeight="1">
      <c r="A2040" s="325">
        <v>2038.0</v>
      </c>
      <c r="B2040" s="325" t="s">
        <v>5815</v>
      </c>
      <c r="C2040" s="325" t="str">
        <f>IF('+BD'!C170="","",'+BD'!C170)</f>
        <v/>
      </c>
      <c r="D2040" s="325" t="str">
        <f>IF('+BD'!D170="","",'+BD'!D170)</f>
        <v/>
      </c>
      <c r="E2040" s="325" t="str">
        <f>IF('+BD'!E170="","",'+BD'!E170)</f>
        <v/>
      </c>
      <c r="F2040" s="325" t="str">
        <f>IF('+BD'!F170="","",'+BD'!F170)</f>
        <v/>
      </c>
      <c r="G2040" s="325" t="str">
        <f>IF('+BD'!G170="","",'+BD'!G170)</f>
        <v/>
      </c>
      <c r="H2040" s="325" t="str">
        <f>IF('+BD'!H170="","",'+BD'!H170)</f>
        <v/>
      </c>
      <c r="I2040" s="325" t="str">
        <f>IF('+BD'!I170="","",'+BD'!I170)</f>
        <v/>
      </c>
      <c r="J2040" s="325" t="str">
        <f>IF('+BD'!J170="","",'+BD'!J170)</f>
        <v/>
      </c>
      <c r="K2040" s="325" t="str">
        <f>IF('+BD'!K170="","",'+BD'!K170)</f>
        <v/>
      </c>
      <c r="L2040" s="325" t="str">
        <f>IF('+BD'!L170="","",'+BD'!L170)</f>
        <v/>
      </c>
      <c r="M2040" s="325" t="str">
        <f>IF('+BD'!M170="","",'+BD'!M170)</f>
        <v/>
      </c>
      <c r="N2040" s="325" t="str">
        <f>IF('+BD'!N170="","",'+BD'!N170)</f>
        <v/>
      </c>
      <c r="O2040" s="325" t="str">
        <f>IF('+BD'!O170="","",'+BD'!O170)</f>
        <v/>
      </c>
      <c r="P2040" s="325" t="str">
        <f>IF('+BD'!P170="","",'+BD'!P170)</f>
        <v/>
      </c>
      <c r="Q2040" s="325" t="str">
        <f>IF('+BD'!Q170="","",'+BD'!Q170)</f>
        <v/>
      </c>
      <c r="R2040" s="325" t="str">
        <f>IF('+BD'!R170="","",'+BD'!R170)</f>
        <v/>
      </c>
      <c r="S2040" s="325" t="str">
        <f>IF('+BD'!S170="","",'+BD'!S170)</f>
        <v/>
      </c>
      <c r="T2040" s="325" t="str">
        <f>IF('+BD'!T170="","",'+BD'!T170)</f>
        <v/>
      </c>
      <c r="U2040" s="325" t="str">
        <f>IF('+BD'!U170="","",'+BD'!U170)</f>
        <v/>
      </c>
      <c r="V2040" s="325" t="str">
        <f>IF('+BD'!V170="","",'+BD'!V170)</f>
        <v/>
      </c>
      <c r="W2040" s="325" t="str">
        <f>IF('+BD'!W170="","",'+BD'!W170)</f>
        <v/>
      </c>
      <c r="X2040" s="325" t="str">
        <f>IF('+BD'!X170="","",'+BD'!X170)</f>
        <v/>
      </c>
      <c r="Y2040" s="325" t="str">
        <f>IF('+BD'!Y170="","",'+BD'!Y170)</f>
        <v/>
      </c>
      <c r="Z2040" s="325" t="str">
        <f>IF('+BD'!Z170="","",'+BD'!Z170)</f>
        <v/>
      </c>
      <c r="AA2040" s="325" t="str">
        <f>IF('+BD'!AA170="","",'+BD'!AA170)</f>
        <v/>
      </c>
      <c r="AB2040" s="325" t="str">
        <f>IF('+BD'!AB170="","",'+BD'!AB170)</f>
        <v/>
      </c>
    </row>
    <row r="2041" ht="15.75" customHeight="1">
      <c r="A2041" s="325">
        <v>2039.0</v>
      </c>
      <c r="B2041" s="325" t="s">
        <v>5816</v>
      </c>
      <c r="C2041" s="325" t="str">
        <f>IF('+BD'!C171="","",'+BD'!C171)</f>
        <v/>
      </c>
      <c r="D2041" s="325" t="str">
        <f>IF('+BD'!D171="","",'+BD'!D171)</f>
        <v/>
      </c>
      <c r="E2041" s="325" t="str">
        <f>IF('+BD'!E171="","",'+BD'!E171)</f>
        <v/>
      </c>
      <c r="F2041" s="325" t="str">
        <f>IF('+BD'!F171="","",'+BD'!F171)</f>
        <v/>
      </c>
      <c r="G2041" s="325" t="str">
        <f>IF('+BD'!G171="","",'+BD'!G171)</f>
        <v/>
      </c>
      <c r="H2041" s="325" t="str">
        <f>IF('+BD'!H171="","",'+BD'!H171)</f>
        <v/>
      </c>
      <c r="I2041" s="325" t="str">
        <f>IF('+BD'!I171="","",'+BD'!I171)</f>
        <v/>
      </c>
      <c r="J2041" s="325" t="str">
        <f>IF('+BD'!J171="","",'+BD'!J171)</f>
        <v/>
      </c>
      <c r="K2041" s="325" t="str">
        <f>IF('+BD'!K171="","",'+BD'!K171)</f>
        <v/>
      </c>
      <c r="L2041" s="325" t="str">
        <f>IF('+BD'!L171="","",'+BD'!L171)</f>
        <v/>
      </c>
      <c r="M2041" s="325" t="str">
        <f>IF('+BD'!M171="","",'+BD'!M171)</f>
        <v/>
      </c>
      <c r="N2041" s="325" t="str">
        <f>IF('+BD'!N171="","",'+BD'!N171)</f>
        <v/>
      </c>
      <c r="O2041" s="325" t="str">
        <f>IF('+BD'!O171="","",'+BD'!O171)</f>
        <v/>
      </c>
      <c r="P2041" s="325" t="str">
        <f>IF('+BD'!P171="","",'+BD'!P171)</f>
        <v/>
      </c>
      <c r="Q2041" s="325" t="str">
        <f>IF('+BD'!Q171="","",'+BD'!Q171)</f>
        <v/>
      </c>
      <c r="R2041" s="325" t="str">
        <f>IF('+BD'!R171="","",'+BD'!R171)</f>
        <v/>
      </c>
      <c r="S2041" s="325" t="str">
        <f>IF('+BD'!S171="","",'+BD'!S171)</f>
        <v/>
      </c>
      <c r="T2041" s="325" t="str">
        <f>IF('+BD'!T171="","",'+BD'!T171)</f>
        <v/>
      </c>
      <c r="U2041" s="325" t="str">
        <f>IF('+BD'!U171="","",'+BD'!U171)</f>
        <v/>
      </c>
      <c r="V2041" s="325" t="str">
        <f>IF('+BD'!V171="","",'+BD'!V171)</f>
        <v/>
      </c>
      <c r="W2041" s="325" t="str">
        <f>IF('+BD'!W171="","",'+BD'!W171)</f>
        <v/>
      </c>
      <c r="X2041" s="325" t="str">
        <f>IF('+BD'!X171="","",'+BD'!X171)</f>
        <v/>
      </c>
      <c r="Y2041" s="325" t="str">
        <f>IF('+BD'!Y171="","",'+BD'!Y171)</f>
        <v/>
      </c>
      <c r="Z2041" s="325" t="str">
        <f>IF('+BD'!Z171="","",'+BD'!Z171)</f>
        <v/>
      </c>
      <c r="AA2041" s="325" t="str">
        <f>IF('+BD'!AA171="","",'+BD'!AA171)</f>
        <v/>
      </c>
      <c r="AB2041" s="325" t="str">
        <f>IF('+BD'!AB171="","",'+BD'!AB171)</f>
        <v/>
      </c>
    </row>
    <row r="2042" ht="15.75" customHeight="1">
      <c r="A2042" s="325">
        <v>2040.0</v>
      </c>
      <c r="B2042" s="325" t="s">
        <v>5817</v>
      </c>
      <c r="C2042" s="325" t="str">
        <f>IF('+BD'!C172="","",'+BD'!C172)</f>
        <v/>
      </c>
      <c r="D2042" s="325" t="str">
        <f>IF('+BD'!D172="","",'+BD'!D172)</f>
        <v/>
      </c>
      <c r="E2042" s="325" t="str">
        <f>IF('+BD'!E172="","",'+BD'!E172)</f>
        <v/>
      </c>
      <c r="F2042" s="325" t="str">
        <f>IF('+BD'!F172="","",'+BD'!F172)</f>
        <v/>
      </c>
      <c r="G2042" s="325" t="str">
        <f>IF('+BD'!G172="","",'+BD'!G172)</f>
        <v/>
      </c>
      <c r="H2042" s="325" t="str">
        <f>IF('+BD'!H172="","",'+BD'!H172)</f>
        <v/>
      </c>
      <c r="I2042" s="325" t="str">
        <f>IF('+BD'!I172="","",'+BD'!I172)</f>
        <v/>
      </c>
      <c r="J2042" s="325" t="str">
        <f>IF('+BD'!J172="","",'+BD'!J172)</f>
        <v/>
      </c>
      <c r="K2042" s="325" t="str">
        <f>IF('+BD'!K172="","",'+BD'!K172)</f>
        <v/>
      </c>
      <c r="L2042" s="325" t="str">
        <f>IF('+BD'!L172="","",'+BD'!L172)</f>
        <v/>
      </c>
      <c r="M2042" s="325" t="str">
        <f>IF('+BD'!M172="","",'+BD'!M172)</f>
        <v/>
      </c>
      <c r="N2042" s="325" t="str">
        <f>IF('+BD'!N172="","",'+BD'!N172)</f>
        <v/>
      </c>
      <c r="O2042" s="325" t="str">
        <f>IF('+BD'!O172="","",'+BD'!O172)</f>
        <v/>
      </c>
      <c r="P2042" s="325" t="str">
        <f>IF('+BD'!P172="","",'+BD'!P172)</f>
        <v/>
      </c>
      <c r="Q2042" s="325" t="str">
        <f>IF('+BD'!Q172="","",'+BD'!Q172)</f>
        <v/>
      </c>
      <c r="R2042" s="325" t="str">
        <f>IF('+BD'!R172="","",'+BD'!R172)</f>
        <v/>
      </c>
      <c r="S2042" s="325" t="str">
        <f>IF('+BD'!S172="","",'+BD'!S172)</f>
        <v/>
      </c>
      <c r="T2042" s="325" t="str">
        <f>IF('+BD'!T172="","",'+BD'!T172)</f>
        <v/>
      </c>
      <c r="U2042" s="325" t="str">
        <f>IF('+BD'!U172="","",'+BD'!U172)</f>
        <v/>
      </c>
      <c r="V2042" s="325" t="str">
        <f>IF('+BD'!V172="","",'+BD'!V172)</f>
        <v/>
      </c>
      <c r="W2042" s="325" t="str">
        <f>IF('+BD'!W172="","",'+BD'!W172)</f>
        <v/>
      </c>
      <c r="X2042" s="325" t="str">
        <f>IF('+BD'!X172="","",'+BD'!X172)</f>
        <v/>
      </c>
      <c r="Y2042" s="325" t="str">
        <f>IF('+BD'!Y172="","",'+BD'!Y172)</f>
        <v/>
      </c>
      <c r="Z2042" s="325" t="str">
        <f>IF('+BD'!Z172="","",'+BD'!Z172)</f>
        <v/>
      </c>
      <c r="AA2042" s="325" t="str">
        <f>IF('+BD'!AA172="","",'+BD'!AA172)</f>
        <v/>
      </c>
      <c r="AB2042" s="325" t="str">
        <f>IF('+BD'!AB172="","",'+BD'!AB172)</f>
        <v/>
      </c>
    </row>
    <row r="2043" ht="15.75" customHeight="1">
      <c r="A2043" s="325">
        <v>2041.0</v>
      </c>
      <c r="B2043" s="325" t="s">
        <v>5818</v>
      </c>
      <c r="C2043" s="325" t="str">
        <f>IF('+BD'!C173="","",'+BD'!C173)</f>
        <v/>
      </c>
      <c r="D2043" s="325" t="str">
        <f>IF('+BD'!D173="","",'+BD'!D173)</f>
        <v/>
      </c>
      <c r="E2043" s="325" t="str">
        <f>IF('+BD'!E173="","",'+BD'!E173)</f>
        <v/>
      </c>
      <c r="F2043" s="325" t="str">
        <f>IF('+BD'!F173="","",'+BD'!F173)</f>
        <v/>
      </c>
      <c r="G2043" s="325" t="str">
        <f>IF('+BD'!G173="","",'+BD'!G173)</f>
        <v/>
      </c>
      <c r="H2043" s="325" t="str">
        <f>IF('+BD'!H173="","",'+BD'!H173)</f>
        <v/>
      </c>
      <c r="I2043" s="325" t="str">
        <f>IF('+BD'!I173="","",'+BD'!I173)</f>
        <v/>
      </c>
      <c r="J2043" s="325" t="str">
        <f>IF('+BD'!J173="","",'+BD'!J173)</f>
        <v/>
      </c>
      <c r="K2043" s="325" t="str">
        <f>IF('+BD'!K173="","",'+BD'!K173)</f>
        <v/>
      </c>
      <c r="L2043" s="325" t="str">
        <f>IF('+BD'!L173="","",'+BD'!L173)</f>
        <v/>
      </c>
      <c r="M2043" s="325" t="str">
        <f>IF('+BD'!M173="","",'+BD'!M173)</f>
        <v/>
      </c>
      <c r="N2043" s="325" t="str">
        <f>IF('+BD'!N173="","",'+BD'!N173)</f>
        <v/>
      </c>
      <c r="O2043" s="325" t="str">
        <f>IF('+BD'!O173="","",'+BD'!O173)</f>
        <v/>
      </c>
      <c r="P2043" s="325" t="str">
        <f>IF('+BD'!P173="","",'+BD'!P173)</f>
        <v/>
      </c>
      <c r="Q2043" s="325" t="str">
        <f>IF('+BD'!Q173="","",'+BD'!Q173)</f>
        <v/>
      </c>
      <c r="R2043" s="325" t="str">
        <f>IF('+BD'!R173="","",'+BD'!R173)</f>
        <v/>
      </c>
      <c r="S2043" s="325" t="str">
        <f>IF('+BD'!S173="","",'+BD'!S173)</f>
        <v/>
      </c>
      <c r="T2043" s="325" t="str">
        <f>IF('+BD'!T173="","",'+BD'!T173)</f>
        <v/>
      </c>
      <c r="U2043" s="325" t="str">
        <f>IF('+BD'!U173="","",'+BD'!U173)</f>
        <v/>
      </c>
      <c r="V2043" s="325" t="str">
        <f>IF('+BD'!V173="","",'+BD'!V173)</f>
        <v/>
      </c>
      <c r="W2043" s="325" t="str">
        <f>IF('+BD'!W173="","",'+BD'!W173)</f>
        <v/>
      </c>
      <c r="X2043" s="325" t="str">
        <f>IF('+BD'!X173="","",'+BD'!X173)</f>
        <v/>
      </c>
      <c r="Y2043" s="325" t="str">
        <f>IF('+BD'!Y173="","",'+BD'!Y173)</f>
        <v/>
      </c>
      <c r="Z2043" s="325" t="str">
        <f>IF('+BD'!Z173="","",'+BD'!Z173)</f>
        <v/>
      </c>
      <c r="AA2043" s="325" t="str">
        <f>IF('+BD'!AA173="","",'+BD'!AA173)</f>
        <v/>
      </c>
      <c r="AB2043" s="325" t="str">
        <f>IF('+BD'!AB173="","",'+BD'!AB173)</f>
        <v/>
      </c>
    </row>
    <row r="2044" ht="15.75" customHeight="1">
      <c r="A2044" s="325">
        <v>2042.0</v>
      </c>
      <c r="B2044" s="325" t="s">
        <v>5819</v>
      </c>
      <c r="C2044" s="325" t="str">
        <f>IF('+BD'!C174="","",'+BD'!C174)</f>
        <v/>
      </c>
      <c r="D2044" s="325" t="str">
        <f>IF('+BD'!D174="","",'+BD'!D174)</f>
        <v/>
      </c>
      <c r="E2044" s="325" t="str">
        <f>IF('+BD'!E174="","",'+BD'!E174)</f>
        <v/>
      </c>
      <c r="F2044" s="325" t="str">
        <f>IF('+BD'!F174="","",'+BD'!F174)</f>
        <v/>
      </c>
      <c r="G2044" s="325" t="str">
        <f>IF('+BD'!G174="","",'+BD'!G174)</f>
        <v/>
      </c>
      <c r="H2044" s="325" t="str">
        <f>IF('+BD'!H174="","",'+BD'!H174)</f>
        <v/>
      </c>
      <c r="I2044" s="325" t="str">
        <f>IF('+BD'!I174="","",'+BD'!I174)</f>
        <v/>
      </c>
      <c r="J2044" s="325" t="str">
        <f>IF('+BD'!J174="","",'+BD'!J174)</f>
        <v/>
      </c>
      <c r="K2044" s="325" t="str">
        <f>IF('+BD'!K174="","",'+BD'!K174)</f>
        <v/>
      </c>
      <c r="L2044" s="325" t="str">
        <f>IF('+BD'!L174="","",'+BD'!L174)</f>
        <v/>
      </c>
      <c r="M2044" s="325" t="str">
        <f>IF('+BD'!M174="","",'+BD'!M174)</f>
        <v/>
      </c>
      <c r="N2044" s="325" t="str">
        <f>IF('+BD'!N174="","",'+BD'!N174)</f>
        <v/>
      </c>
      <c r="O2044" s="325" t="str">
        <f>IF('+BD'!O174="","",'+BD'!O174)</f>
        <v/>
      </c>
      <c r="P2044" s="325" t="str">
        <f>IF('+BD'!P174="","",'+BD'!P174)</f>
        <v/>
      </c>
      <c r="Q2044" s="325" t="str">
        <f>IF('+BD'!Q174="","",'+BD'!Q174)</f>
        <v/>
      </c>
      <c r="R2044" s="325" t="str">
        <f>IF('+BD'!R174="","",'+BD'!R174)</f>
        <v/>
      </c>
      <c r="S2044" s="325" t="str">
        <f>IF('+BD'!S174="","",'+BD'!S174)</f>
        <v/>
      </c>
      <c r="T2044" s="325" t="str">
        <f>IF('+BD'!T174="","",'+BD'!T174)</f>
        <v/>
      </c>
      <c r="U2044" s="325" t="str">
        <f>IF('+BD'!U174="","",'+BD'!U174)</f>
        <v/>
      </c>
      <c r="V2044" s="325" t="str">
        <f>IF('+BD'!V174="","",'+BD'!V174)</f>
        <v/>
      </c>
      <c r="W2044" s="325" t="str">
        <f>IF('+BD'!W174="","",'+BD'!W174)</f>
        <v/>
      </c>
      <c r="X2044" s="325" t="str">
        <f>IF('+BD'!X174="","",'+BD'!X174)</f>
        <v/>
      </c>
      <c r="Y2044" s="325" t="str">
        <f>IF('+BD'!Y174="","",'+BD'!Y174)</f>
        <v/>
      </c>
      <c r="Z2044" s="325" t="str">
        <f>IF('+BD'!Z174="","",'+BD'!Z174)</f>
        <v/>
      </c>
      <c r="AA2044" s="325" t="str">
        <f>IF('+BD'!AA174="","",'+BD'!AA174)</f>
        <v/>
      </c>
      <c r="AB2044" s="325" t="str">
        <f>IF('+BD'!AB174="","",'+BD'!AB174)</f>
        <v/>
      </c>
    </row>
    <row r="2045" ht="15.75" customHeight="1">
      <c r="A2045" s="325">
        <v>2043.0</v>
      </c>
      <c r="B2045" s="325" t="s">
        <v>5820</v>
      </c>
      <c r="C2045" s="325" t="str">
        <f>IF('+BD'!C175="","",'+BD'!C175)</f>
        <v/>
      </c>
      <c r="D2045" s="325" t="str">
        <f>IF('+BD'!D175="","",'+BD'!D175)</f>
        <v/>
      </c>
      <c r="E2045" s="325" t="str">
        <f>IF('+BD'!E175="","",'+BD'!E175)</f>
        <v/>
      </c>
      <c r="F2045" s="325" t="str">
        <f>IF('+BD'!F175="","",'+BD'!F175)</f>
        <v/>
      </c>
      <c r="G2045" s="325" t="str">
        <f>IF('+BD'!G175="","",'+BD'!G175)</f>
        <v/>
      </c>
      <c r="H2045" s="325" t="str">
        <f>IF('+BD'!H175="","",'+BD'!H175)</f>
        <v/>
      </c>
      <c r="I2045" s="325" t="str">
        <f>IF('+BD'!I175="","",'+BD'!I175)</f>
        <v/>
      </c>
      <c r="J2045" s="325" t="str">
        <f>IF('+BD'!J175="","",'+BD'!J175)</f>
        <v/>
      </c>
      <c r="K2045" s="325" t="str">
        <f>IF('+BD'!K175="","",'+BD'!K175)</f>
        <v/>
      </c>
      <c r="L2045" s="325" t="str">
        <f>IF('+BD'!L175="","",'+BD'!L175)</f>
        <v/>
      </c>
      <c r="M2045" s="325" t="str">
        <f>IF('+BD'!M175="","",'+BD'!M175)</f>
        <v/>
      </c>
      <c r="N2045" s="325" t="str">
        <f>IF('+BD'!N175="","",'+BD'!N175)</f>
        <v/>
      </c>
      <c r="O2045" s="325" t="str">
        <f>IF('+BD'!O175="","",'+BD'!O175)</f>
        <v/>
      </c>
      <c r="P2045" s="325" t="str">
        <f>IF('+BD'!P175="","",'+BD'!P175)</f>
        <v/>
      </c>
      <c r="Q2045" s="325" t="str">
        <f>IF('+BD'!Q175="","",'+BD'!Q175)</f>
        <v/>
      </c>
      <c r="R2045" s="325" t="str">
        <f>IF('+BD'!R175="","",'+BD'!R175)</f>
        <v/>
      </c>
      <c r="S2045" s="325" t="str">
        <f>IF('+BD'!S175="","",'+BD'!S175)</f>
        <v/>
      </c>
      <c r="T2045" s="325" t="str">
        <f>IF('+BD'!T175="","",'+BD'!T175)</f>
        <v/>
      </c>
      <c r="U2045" s="325" t="str">
        <f>IF('+BD'!U175="","",'+BD'!U175)</f>
        <v/>
      </c>
      <c r="V2045" s="325" t="str">
        <f>IF('+BD'!V175="","",'+BD'!V175)</f>
        <v/>
      </c>
      <c r="W2045" s="325" t="str">
        <f>IF('+BD'!W175="","",'+BD'!W175)</f>
        <v/>
      </c>
      <c r="X2045" s="325" t="str">
        <f>IF('+BD'!X175="","",'+BD'!X175)</f>
        <v/>
      </c>
      <c r="Y2045" s="325" t="str">
        <f>IF('+BD'!Y175="","",'+BD'!Y175)</f>
        <v/>
      </c>
      <c r="Z2045" s="325" t="str">
        <f>IF('+BD'!Z175="","",'+BD'!Z175)</f>
        <v/>
      </c>
      <c r="AA2045" s="325" t="str">
        <f>IF('+BD'!AA175="","",'+BD'!AA175)</f>
        <v/>
      </c>
      <c r="AB2045" s="325" t="str">
        <f>IF('+BD'!AB175="","",'+BD'!AB175)</f>
        <v/>
      </c>
    </row>
    <row r="2046" ht="15.75" customHeight="1">
      <c r="A2046" s="325">
        <v>2044.0</v>
      </c>
      <c r="B2046" s="325" t="s">
        <v>5821</v>
      </c>
      <c r="C2046" s="325" t="str">
        <f>IF('+BD'!C176="","",'+BD'!C176)</f>
        <v/>
      </c>
      <c r="D2046" s="325" t="str">
        <f>IF('+BD'!D176="","",'+BD'!D176)</f>
        <v/>
      </c>
      <c r="E2046" s="325" t="str">
        <f>IF('+BD'!E176="","",'+BD'!E176)</f>
        <v/>
      </c>
      <c r="F2046" s="325" t="str">
        <f>IF('+BD'!F176="","",'+BD'!F176)</f>
        <v/>
      </c>
      <c r="G2046" s="325" t="str">
        <f>IF('+BD'!G176="","",'+BD'!G176)</f>
        <v/>
      </c>
      <c r="H2046" s="325" t="str">
        <f>IF('+BD'!H176="","",'+BD'!H176)</f>
        <v/>
      </c>
      <c r="I2046" s="325" t="str">
        <f>IF('+BD'!I176="","",'+BD'!I176)</f>
        <v/>
      </c>
      <c r="J2046" s="325" t="str">
        <f>IF('+BD'!J176="","",'+BD'!J176)</f>
        <v/>
      </c>
      <c r="K2046" s="325" t="str">
        <f>IF('+BD'!K176="","",'+BD'!K176)</f>
        <v/>
      </c>
      <c r="L2046" s="325" t="str">
        <f>IF('+BD'!L176="","",'+BD'!L176)</f>
        <v/>
      </c>
      <c r="M2046" s="325" t="str">
        <f>IF('+BD'!M176="","",'+BD'!M176)</f>
        <v/>
      </c>
      <c r="N2046" s="325" t="str">
        <f>IF('+BD'!N176="","",'+BD'!N176)</f>
        <v/>
      </c>
      <c r="O2046" s="325" t="str">
        <f>IF('+BD'!O176="","",'+BD'!O176)</f>
        <v/>
      </c>
      <c r="P2046" s="325" t="str">
        <f>IF('+BD'!P176="","",'+BD'!P176)</f>
        <v/>
      </c>
      <c r="Q2046" s="325" t="str">
        <f>IF('+BD'!Q176="","",'+BD'!Q176)</f>
        <v/>
      </c>
      <c r="R2046" s="325" t="str">
        <f>IF('+BD'!R176="","",'+BD'!R176)</f>
        <v/>
      </c>
      <c r="S2046" s="325" t="str">
        <f>IF('+BD'!S176="","",'+BD'!S176)</f>
        <v/>
      </c>
      <c r="T2046" s="325" t="str">
        <f>IF('+BD'!T176="","",'+BD'!T176)</f>
        <v/>
      </c>
      <c r="U2046" s="325" t="str">
        <f>IF('+BD'!U176="","",'+BD'!U176)</f>
        <v/>
      </c>
      <c r="V2046" s="325" t="str">
        <f>IF('+BD'!V176="","",'+BD'!V176)</f>
        <v/>
      </c>
      <c r="W2046" s="325" t="str">
        <f>IF('+BD'!W176="","",'+BD'!W176)</f>
        <v/>
      </c>
      <c r="X2046" s="325" t="str">
        <f>IF('+BD'!X176="","",'+BD'!X176)</f>
        <v/>
      </c>
      <c r="Y2046" s="325" t="str">
        <f>IF('+BD'!Y176="","",'+BD'!Y176)</f>
        <v/>
      </c>
      <c r="Z2046" s="325" t="str">
        <f>IF('+BD'!Z176="","",'+BD'!Z176)</f>
        <v/>
      </c>
      <c r="AA2046" s="325" t="str">
        <f>IF('+BD'!AA176="","",'+BD'!AA176)</f>
        <v/>
      </c>
      <c r="AB2046" s="325" t="str">
        <f>IF('+BD'!AB176="","",'+BD'!AB176)</f>
        <v/>
      </c>
    </row>
    <row r="2047" ht="15.75" customHeight="1">
      <c r="A2047" s="325">
        <v>2045.0</v>
      </c>
      <c r="B2047" s="325" t="s">
        <v>5822</v>
      </c>
      <c r="C2047" s="325" t="str">
        <f>IF('+BD'!C177="","",'+BD'!C177)</f>
        <v/>
      </c>
      <c r="D2047" s="325" t="str">
        <f>IF('+BD'!D177="","",'+BD'!D177)</f>
        <v/>
      </c>
      <c r="E2047" s="325" t="str">
        <f>IF('+BD'!E177="","",'+BD'!E177)</f>
        <v/>
      </c>
      <c r="F2047" s="325" t="str">
        <f>IF('+BD'!F177="","",'+BD'!F177)</f>
        <v/>
      </c>
      <c r="G2047" s="325" t="str">
        <f>IF('+BD'!G177="","",'+BD'!G177)</f>
        <v/>
      </c>
      <c r="H2047" s="325" t="str">
        <f>IF('+BD'!H177="","",'+BD'!H177)</f>
        <v/>
      </c>
      <c r="I2047" s="325" t="str">
        <f>IF('+BD'!I177="","",'+BD'!I177)</f>
        <v/>
      </c>
      <c r="J2047" s="325" t="str">
        <f>IF('+BD'!J177="","",'+BD'!J177)</f>
        <v/>
      </c>
      <c r="K2047" s="325" t="str">
        <f>IF('+BD'!K177="","",'+BD'!K177)</f>
        <v/>
      </c>
      <c r="L2047" s="325" t="str">
        <f>IF('+BD'!L177="","",'+BD'!L177)</f>
        <v/>
      </c>
      <c r="M2047" s="325" t="str">
        <f>IF('+BD'!M177="","",'+BD'!M177)</f>
        <v/>
      </c>
      <c r="N2047" s="325" t="str">
        <f>IF('+BD'!N177="","",'+BD'!N177)</f>
        <v/>
      </c>
      <c r="O2047" s="325" t="str">
        <f>IF('+BD'!O177="","",'+BD'!O177)</f>
        <v/>
      </c>
      <c r="P2047" s="325" t="str">
        <f>IF('+BD'!P177="","",'+BD'!P177)</f>
        <v/>
      </c>
      <c r="Q2047" s="325" t="str">
        <f>IF('+BD'!Q177="","",'+BD'!Q177)</f>
        <v/>
      </c>
      <c r="R2047" s="325" t="str">
        <f>IF('+BD'!R177="","",'+BD'!R177)</f>
        <v/>
      </c>
      <c r="S2047" s="325" t="str">
        <f>IF('+BD'!S177="","",'+BD'!S177)</f>
        <v/>
      </c>
      <c r="T2047" s="325" t="str">
        <f>IF('+BD'!T177="","",'+BD'!T177)</f>
        <v/>
      </c>
      <c r="U2047" s="325" t="str">
        <f>IF('+BD'!U177="","",'+BD'!U177)</f>
        <v/>
      </c>
      <c r="V2047" s="325" t="str">
        <f>IF('+BD'!V177="","",'+BD'!V177)</f>
        <v/>
      </c>
      <c r="W2047" s="325" t="str">
        <f>IF('+BD'!W177="","",'+BD'!W177)</f>
        <v/>
      </c>
      <c r="X2047" s="325" t="str">
        <f>IF('+BD'!X177="","",'+BD'!X177)</f>
        <v/>
      </c>
      <c r="Y2047" s="325" t="str">
        <f>IF('+BD'!Y177="","",'+BD'!Y177)</f>
        <v/>
      </c>
      <c r="Z2047" s="325" t="str">
        <f>IF('+BD'!Z177="","",'+BD'!Z177)</f>
        <v/>
      </c>
      <c r="AA2047" s="325" t="str">
        <f>IF('+BD'!AA177="","",'+BD'!AA177)</f>
        <v/>
      </c>
      <c r="AB2047" s="325" t="str">
        <f>IF('+BD'!AB177="","",'+BD'!AB177)</f>
        <v/>
      </c>
    </row>
    <row r="2048" ht="15.75" customHeight="1">
      <c r="A2048" s="325">
        <v>2046.0</v>
      </c>
      <c r="B2048" s="325" t="s">
        <v>5823</v>
      </c>
      <c r="C2048" s="325" t="str">
        <f>IF('+BD'!C178="","",'+BD'!C178)</f>
        <v/>
      </c>
      <c r="D2048" s="325" t="str">
        <f>IF('+BD'!D178="","",'+BD'!D178)</f>
        <v/>
      </c>
      <c r="E2048" s="325" t="str">
        <f>IF('+BD'!E178="","",'+BD'!E178)</f>
        <v/>
      </c>
      <c r="F2048" s="325" t="str">
        <f>IF('+BD'!F178="","",'+BD'!F178)</f>
        <v/>
      </c>
      <c r="G2048" s="325" t="str">
        <f>IF('+BD'!G178="","",'+BD'!G178)</f>
        <v/>
      </c>
      <c r="H2048" s="325" t="str">
        <f>IF('+BD'!H178="","",'+BD'!H178)</f>
        <v/>
      </c>
      <c r="I2048" s="325" t="str">
        <f>IF('+BD'!I178="","",'+BD'!I178)</f>
        <v/>
      </c>
      <c r="J2048" s="325" t="str">
        <f>IF('+BD'!J178="","",'+BD'!J178)</f>
        <v/>
      </c>
      <c r="K2048" s="325" t="str">
        <f>IF('+BD'!K178="","",'+BD'!K178)</f>
        <v/>
      </c>
      <c r="L2048" s="325" t="str">
        <f>IF('+BD'!L178="","",'+BD'!L178)</f>
        <v/>
      </c>
      <c r="M2048" s="325" t="str">
        <f>IF('+BD'!M178="","",'+BD'!M178)</f>
        <v/>
      </c>
      <c r="N2048" s="325" t="str">
        <f>IF('+BD'!N178="","",'+BD'!N178)</f>
        <v/>
      </c>
      <c r="O2048" s="325" t="str">
        <f>IF('+BD'!O178="","",'+BD'!O178)</f>
        <v/>
      </c>
      <c r="P2048" s="325" t="str">
        <f>IF('+BD'!P178="","",'+BD'!P178)</f>
        <v/>
      </c>
      <c r="Q2048" s="325" t="str">
        <f>IF('+BD'!Q178="","",'+BD'!Q178)</f>
        <v/>
      </c>
      <c r="R2048" s="325" t="str">
        <f>IF('+BD'!R178="","",'+BD'!R178)</f>
        <v/>
      </c>
      <c r="S2048" s="325" t="str">
        <f>IF('+BD'!S178="","",'+BD'!S178)</f>
        <v/>
      </c>
      <c r="T2048" s="325" t="str">
        <f>IF('+BD'!T178="","",'+BD'!T178)</f>
        <v/>
      </c>
      <c r="U2048" s="325" t="str">
        <f>IF('+BD'!U178="","",'+BD'!U178)</f>
        <v/>
      </c>
      <c r="V2048" s="325" t="str">
        <f>IF('+BD'!V178="","",'+BD'!V178)</f>
        <v/>
      </c>
      <c r="W2048" s="325" t="str">
        <f>IF('+BD'!W178="","",'+BD'!W178)</f>
        <v/>
      </c>
      <c r="X2048" s="325" t="str">
        <f>IF('+BD'!X178="","",'+BD'!X178)</f>
        <v/>
      </c>
      <c r="Y2048" s="325" t="str">
        <f>IF('+BD'!Y178="","",'+BD'!Y178)</f>
        <v/>
      </c>
      <c r="Z2048" s="325" t="str">
        <f>IF('+BD'!Z178="","",'+BD'!Z178)</f>
        <v/>
      </c>
      <c r="AA2048" s="325" t="str">
        <f>IF('+BD'!AA178="","",'+BD'!AA178)</f>
        <v/>
      </c>
      <c r="AB2048" s="325" t="str">
        <f>IF('+BD'!AB178="","",'+BD'!AB178)</f>
        <v/>
      </c>
    </row>
    <row r="2049" ht="15.75" customHeight="1">
      <c r="A2049" s="325">
        <v>2047.0</v>
      </c>
      <c r="B2049" s="325" t="s">
        <v>5824</v>
      </c>
      <c r="C2049" s="325" t="str">
        <f>IF('+BD'!C179="","",'+BD'!C179)</f>
        <v/>
      </c>
      <c r="D2049" s="325" t="str">
        <f>IF('+BD'!D179="","",'+BD'!D179)</f>
        <v/>
      </c>
      <c r="E2049" s="325" t="str">
        <f>IF('+BD'!E179="","",'+BD'!E179)</f>
        <v/>
      </c>
      <c r="F2049" s="325" t="str">
        <f>IF('+BD'!F179="","",'+BD'!F179)</f>
        <v/>
      </c>
      <c r="G2049" s="325" t="str">
        <f>IF('+BD'!G179="","",'+BD'!G179)</f>
        <v/>
      </c>
      <c r="H2049" s="325" t="str">
        <f>IF('+BD'!H179="","",'+BD'!H179)</f>
        <v/>
      </c>
      <c r="I2049" s="325" t="str">
        <f>IF('+BD'!I179="","",'+BD'!I179)</f>
        <v/>
      </c>
      <c r="J2049" s="325" t="str">
        <f>IF('+BD'!J179="","",'+BD'!J179)</f>
        <v/>
      </c>
      <c r="K2049" s="325" t="str">
        <f>IF('+BD'!K179="","",'+BD'!K179)</f>
        <v/>
      </c>
      <c r="L2049" s="325" t="str">
        <f>IF('+BD'!L179="","",'+BD'!L179)</f>
        <v/>
      </c>
      <c r="M2049" s="325" t="str">
        <f>IF('+BD'!M179="","",'+BD'!M179)</f>
        <v/>
      </c>
      <c r="N2049" s="325" t="str">
        <f>IF('+BD'!N179="","",'+BD'!N179)</f>
        <v/>
      </c>
      <c r="O2049" s="325" t="str">
        <f>IF('+BD'!O179="","",'+BD'!O179)</f>
        <v/>
      </c>
      <c r="P2049" s="325" t="str">
        <f>IF('+BD'!P179="","",'+BD'!P179)</f>
        <v/>
      </c>
      <c r="Q2049" s="325" t="str">
        <f>IF('+BD'!Q179="","",'+BD'!Q179)</f>
        <v/>
      </c>
      <c r="R2049" s="325" t="str">
        <f>IF('+BD'!R179="","",'+BD'!R179)</f>
        <v/>
      </c>
      <c r="S2049" s="325" t="str">
        <f>IF('+BD'!S179="","",'+BD'!S179)</f>
        <v/>
      </c>
      <c r="T2049" s="325" t="str">
        <f>IF('+BD'!T179="","",'+BD'!T179)</f>
        <v/>
      </c>
      <c r="U2049" s="325" t="str">
        <f>IF('+BD'!U179="","",'+BD'!U179)</f>
        <v/>
      </c>
      <c r="V2049" s="325" t="str">
        <f>IF('+BD'!V179="","",'+BD'!V179)</f>
        <v/>
      </c>
      <c r="W2049" s="325" t="str">
        <f>IF('+BD'!W179="","",'+BD'!W179)</f>
        <v/>
      </c>
      <c r="X2049" s="325" t="str">
        <f>IF('+BD'!X179="","",'+BD'!X179)</f>
        <v/>
      </c>
      <c r="Y2049" s="325" t="str">
        <f>IF('+BD'!Y179="","",'+BD'!Y179)</f>
        <v/>
      </c>
      <c r="Z2049" s="325" t="str">
        <f>IF('+BD'!Z179="","",'+BD'!Z179)</f>
        <v/>
      </c>
      <c r="AA2049" s="325" t="str">
        <f>IF('+BD'!AA179="","",'+BD'!AA179)</f>
        <v/>
      </c>
      <c r="AB2049" s="325" t="str">
        <f>IF('+BD'!AB179="","",'+BD'!AB179)</f>
        <v/>
      </c>
    </row>
    <row r="2050" ht="15.75" customHeight="1">
      <c r="A2050" s="325">
        <v>2048.0</v>
      </c>
      <c r="B2050" s="325" t="s">
        <v>5825</v>
      </c>
      <c r="C2050" s="325" t="str">
        <f>IF('+BD'!C180="","",'+BD'!C180)</f>
        <v/>
      </c>
      <c r="D2050" s="325" t="str">
        <f>IF('+BD'!D180="","",'+BD'!D180)</f>
        <v/>
      </c>
      <c r="E2050" s="325" t="str">
        <f>IF('+BD'!E180="","",'+BD'!E180)</f>
        <v/>
      </c>
      <c r="F2050" s="325" t="str">
        <f>IF('+BD'!F180="","",'+BD'!F180)</f>
        <v/>
      </c>
      <c r="G2050" s="325" t="str">
        <f>IF('+BD'!G180="","",'+BD'!G180)</f>
        <v/>
      </c>
      <c r="H2050" s="325" t="str">
        <f>IF('+BD'!H180="","",'+BD'!H180)</f>
        <v/>
      </c>
      <c r="I2050" s="325" t="str">
        <f>IF('+BD'!I180="","",'+BD'!I180)</f>
        <v/>
      </c>
      <c r="J2050" s="325" t="str">
        <f>IF('+BD'!J180="","",'+BD'!J180)</f>
        <v/>
      </c>
      <c r="K2050" s="325" t="str">
        <f>IF('+BD'!K180="","",'+BD'!K180)</f>
        <v/>
      </c>
      <c r="L2050" s="325" t="str">
        <f>IF('+BD'!L180="","",'+BD'!L180)</f>
        <v/>
      </c>
      <c r="M2050" s="325" t="str">
        <f>IF('+BD'!M180="","",'+BD'!M180)</f>
        <v/>
      </c>
      <c r="N2050" s="325" t="str">
        <f>IF('+BD'!N180="","",'+BD'!N180)</f>
        <v/>
      </c>
      <c r="O2050" s="325" t="str">
        <f>IF('+BD'!O180="","",'+BD'!O180)</f>
        <v/>
      </c>
      <c r="P2050" s="325" t="str">
        <f>IF('+BD'!P180="","",'+BD'!P180)</f>
        <v/>
      </c>
      <c r="Q2050" s="325" t="str">
        <f>IF('+BD'!Q180="","",'+BD'!Q180)</f>
        <v/>
      </c>
      <c r="R2050" s="325" t="str">
        <f>IF('+BD'!R180="","",'+BD'!R180)</f>
        <v/>
      </c>
      <c r="S2050" s="325" t="str">
        <f>IF('+BD'!S180="","",'+BD'!S180)</f>
        <v/>
      </c>
      <c r="T2050" s="325" t="str">
        <f>IF('+BD'!T180="","",'+BD'!T180)</f>
        <v/>
      </c>
      <c r="U2050" s="325" t="str">
        <f>IF('+BD'!U180="","",'+BD'!U180)</f>
        <v/>
      </c>
      <c r="V2050" s="325" t="str">
        <f>IF('+BD'!V180="","",'+BD'!V180)</f>
        <v/>
      </c>
      <c r="W2050" s="325" t="str">
        <f>IF('+BD'!W180="","",'+BD'!W180)</f>
        <v/>
      </c>
      <c r="X2050" s="325" t="str">
        <f>IF('+BD'!X180="","",'+BD'!X180)</f>
        <v/>
      </c>
      <c r="Y2050" s="325" t="str">
        <f>IF('+BD'!Y180="","",'+BD'!Y180)</f>
        <v/>
      </c>
      <c r="Z2050" s="325" t="str">
        <f>IF('+BD'!Z180="","",'+BD'!Z180)</f>
        <v/>
      </c>
      <c r="AA2050" s="325" t="str">
        <f>IF('+BD'!AA180="","",'+BD'!AA180)</f>
        <v/>
      </c>
      <c r="AB2050" s="325" t="str">
        <f>IF('+BD'!AB180="","",'+BD'!AB180)</f>
        <v/>
      </c>
    </row>
    <row r="2051" ht="15.75" customHeight="1">
      <c r="A2051" s="325">
        <v>2049.0</v>
      </c>
      <c r="B2051" s="325" t="s">
        <v>5826</v>
      </c>
      <c r="C2051" s="325" t="str">
        <f>IF('+BD'!C181="","",'+BD'!C181)</f>
        <v/>
      </c>
      <c r="D2051" s="325" t="str">
        <f>IF('+BD'!D181="","",'+BD'!D181)</f>
        <v/>
      </c>
      <c r="E2051" s="325" t="str">
        <f>IF('+BD'!E181="","",'+BD'!E181)</f>
        <v/>
      </c>
      <c r="F2051" s="325" t="str">
        <f>IF('+BD'!F181="","",'+BD'!F181)</f>
        <v/>
      </c>
      <c r="G2051" s="325" t="str">
        <f>IF('+BD'!G181="","",'+BD'!G181)</f>
        <v/>
      </c>
      <c r="H2051" s="325" t="str">
        <f>IF('+BD'!H181="","",'+BD'!H181)</f>
        <v/>
      </c>
      <c r="I2051" s="325" t="str">
        <f>IF('+BD'!I181="","",'+BD'!I181)</f>
        <v/>
      </c>
      <c r="J2051" s="325" t="str">
        <f>IF('+BD'!J181="","",'+BD'!J181)</f>
        <v/>
      </c>
      <c r="K2051" s="325" t="str">
        <f>IF('+BD'!K181="","",'+BD'!K181)</f>
        <v/>
      </c>
      <c r="L2051" s="325" t="str">
        <f>IF('+BD'!L181="","",'+BD'!L181)</f>
        <v/>
      </c>
      <c r="M2051" s="325" t="str">
        <f>IF('+BD'!M181="","",'+BD'!M181)</f>
        <v/>
      </c>
      <c r="N2051" s="325" t="str">
        <f>IF('+BD'!N181="","",'+BD'!N181)</f>
        <v/>
      </c>
      <c r="O2051" s="325" t="str">
        <f>IF('+BD'!O181="","",'+BD'!O181)</f>
        <v/>
      </c>
      <c r="P2051" s="325" t="str">
        <f>IF('+BD'!P181="","",'+BD'!P181)</f>
        <v/>
      </c>
      <c r="Q2051" s="325" t="str">
        <f>IF('+BD'!Q181="","",'+BD'!Q181)</f>
        <v/>
      </c>
      <c r="R2051" s="325" t="str">
        <f>IF('+BD'!R181="","",'+BD'!R181)</f>
        <v/>
      </c>
      <c r="S2051" s="325" t="str">
        <f>IF('+BD'!S181="","",'+BD'!S181)</f>
        <v/>
      </c>
      <c r="T2051" s="325" t="str">
        <f>IF('+BD'!T181="","",'+BD'!T181)</f>
        <v/>
      </c>
      <c r="U2051" s="325" t="str">
        <f>IF('+BD'!U181="","",'+BD'!U181)</f>
        <v/>
      </c>
      <c r="V2051" s="325" t="str">
        <f>IF('+BD'!V181="","",'+BD'!V181)</f>
        <v/>
      </c>
      <c r="W2051" s="325" t="str">
        <f>IF('+BD'!W181="","",'+BD'!W181)</f>
        <v/>
      </c>
      <c r="X2051" s="325" t="str">
        <f>IF('+BD'!X181="","",'+BD'!X181)</f>
        <v/>
      </c>
      <c r="Y2051" s="325" t="str">
        <f>IF('+BD'!Y181="","",'+BD'!Y181)</f>
        <v/>
      </c>
      <c r="Z2051" s="325" t="str">
        <f>IF('+BD'!Z181="","",'+BD'!Z181)</f>
        <v/>
      </c>
      <c r="AA2051" s="325" t="str">
        <f>IF('+BD'!AA181="","",'+BD'!AA181)</f>
        <v/>
      </c>
      <c r="AB2051" s="325" t="str">
        <f>IF('+BD'!AB181="","",'+BD'!AB181)</f>
        <v/>
      </c>
    </row>
    <row r="2052" ht="15.75" customHeight="1">
      <c r="A2052" s="325">
        <v>2050.0</v>
      </c>
      <c r="B2052" s="325" t="s">
        <v>5827</v>
      </c>
      <c r="C2052" s="325" t="str">
        <f>IF('+BD'!C182="","",'+BD'!C182)</f>
        <v/>
      </c>
      <c r="D2052" s="325" t="str">
        <f>IF('+BD'!D182="","",'+BD'!D182)</f>
        <v/>
      </c>
      <c r="E2052" s="325" t="str">
        <f>IF('+BD'!E182="","",'+BD'!E182)</f>
        <v/>
      </c>
      <c r="F2052" s="325" t="str">
        <f>IF('+BD'!F182="","",'+BD'!F182)</f>
        <v/>
      </c>
      <c r="G2052" s="325" t="str">
        <f>IF('+BD'!G182="","",'+BD'!G182)</f>
        <v/>
      </c>
      <c r="H2052" s="325" t="str">
        <f>IF('+BD'!H182="","",'+BD'!H182)</f>
        <v/>
      </c>
      <c r="I2052" s="325" t="str">
        <f>IF('+BD'!I182="","",'+BD'!I182)</f>
        <v/>
      </c>
      <c r="J2052" s="325" t="str">
        <f>IF('+BD'!J182="","",'+BD'!J182)</f>
        <v/>
      </c>
      <c r="K2052" s="325" t="str">
        <f>IF('+BD'!K182="","",'+BD'!K182)</f>
        <v/>
      </c>
      <c r="L2052" s="325" t="str">
        <f>IF('+BD'!L182="","",'+BD'!L182)</f>
        <v/>
      </c>
      <c r="M2052" s="325" t="str">
        <f>IF('+BD'!M182="","",'+BD'!M182)</f>
        <v/>
      </c>
      <c r="N2052" s="325" t="str">
        <f>IF('+BD'!N182="","",'+BD'!N182)</f>
        <v/>
      </c>
      <c r="O2052" s="325" t="str">
        <f>IF('+BD'!O182="","",'+BD'!O182)</f>
        <v/>
      </c>
      <c r="P2052" s="325" t="str">
        <f>IF('+BD'!P182="","",'+BD'!P182)</f>
        <v/>
      </c>
      <c r="Q2052" s="325" t="str">
        <f>IF('+BD'!Q182="","",'+BD'!Q182)</f>
        <v/>
      </c>
      <c r="R2052" s="325" t="str">
        <f>IF('+BD'!R182="","",'+BD'!R182)</f>
        <v/>
      </c>
      <c r="S2052" s="325" t="str">
        <f>IF('+BD'!S182="","",'+BD'!S182)</f>
        <v/>
      </c>
      <c r="T2052" s="325" t="str">
        <f>IF('+BD'!T182="","",'+BD'!T182)</f>
        <v/>
      </c>
      <c r="U2052" s="325" t="str">
        <f>IF('+BD'!U182="","",'+BD'!U182)</f>
        <v/>
      </c>
      <c r="V2052" s="325" t="str">
        <f>IF('+BD'!V182="","",'+BD'!V182)</f>
        <v/>
      </c>
      <c r="W2052" s="325" t="str">
        <f>IF('+BD'!W182="","",'+BD'!W182)</f>
        <v/>
      </c>
      <c r="X2052" s="325" t="str">
        <f>IF('+BD'!X182="","",'+BD'!X182)</f>
        <v/>
      </c>
      <c r="Y2052" s="325" t="str">
        <f>IF('+BD'!Y182="","",'+BD'!Y182)</f>
        <v/>
      </c>
      <c r="Z2052" s="325" t="str">
        <f>IF('+BD'!Z182="","",'+BD'!Z182)</f>
        <v/>
      </c>
      <c r="AA2052" s="325" t="str">
        <f>IF('+BD'!AA182="","",'+BD'!AA182)</f>
        <v/>
      </c>
      <c r="AB2052" s="325" t="str">
        <f>IF('+BD'!AB182="","",'+BD'!AB182)</f>
        <v/>
      </c>
    </row>
    <row r="2053" ht="15.75" customHeight="1">
      <c r="A2053" s="325">
        <v>2051.0</v>
      </c>
      <c r="B2053" s="325" t="s">
        <v>5828</v>
      </c>
      <c r="C2053" s="325" t="str">
        <f>IF('+BD'!C183="","",'+BD'!C183)</f>
        <v/>
      </c>
      <c r="D2053" s="325" t="str">
        <f>IF('+BD'!D183="","",'+BD'!D183)</f>
        <v/>
      </c>
      <c r="E2053" s="325" t="str">
        <f>IF('+BD'!E183="","",'+BD'!E183)</f>
        <v/>
      </c>
      <c r="F2053" s="325" t="str">
        <f>IF('+BD'!F183="","",'+BD'!F183)</f>
        <v/>
      </c>
      <c r="G2053" s="325" t="str">
        <f>IF('+BD'!G183="","",'+BD'!G183)</f>
        <v/>
      </c>
      <c r="H2053" s="325" t="str">
        <f>IF('+BD'!H183="","",'+BD'!H183)</f>
        <v/>
      </c>
      <c r="I2053" s="325" t="str">
        <f>IF('+BD'!I183="","",'+BD'!I183)</f>
        <v/>
      </c>
      <c r="J2053" s="325" t="str">
        <f>IF('+BD'!J183="","",'+BD'!J183)</f>
        <v/>
      </c>
      <c r="K2053" s="325" t="str">
        <f>IF('+BD'!K183="","",'+BD'!K183)</f>
        <v/>
      </c>
      <c r="L2053" s="325" t="str">
        <f>IF('+BD'!L183="","",'+BD'!L183)</f>
        <v/>
      </c>
      <c r="M2053" s="325" t="str">
        <f>IF('+BD'!M183="","",'+BD'!M183)</f>
        <v/>
      </c>
      <c r="N2053" s="325" t="str">
        <f>IF('+BD'!N183="","",'+BD'!N183)</f>
        <v/>
      </c>
      <c r="O2053" s="325" t="str">
        <f>IF('+BD'!O183="","",'+BD'!O183)</f>
        <v/>
      </c>
      <c r="P2053" s="325" t="str">
        <f>IF('+BD'!P183="","",'+BD'!P183)</f>
        <v/>
      </c>
      <c r="Q2053" s="325" t="str">
        <f>IF('+BD'!Q183="","",'+BD'!Q183)</f>
        <v/>
      </c>
      <c r="R2053" s="325" t="str">
        <f>IF('+BD'!R183="","",'+BD'!R183)</f>
        <v/>
      </c>
      <c r="S2053" s="325" t="str">
        <f>IF('+BD'!S183="","",'+BD'!S183)</f>
        <v/>
      </c>
      <c r="T2053" s="325" t="str">
        <f>IF('+BD'!T183="","",'+BD'!T183)</f>
        <v/>
      </c>
      <c r="U2053" s="325" t="str">
        <f>IF('+BD'!U183="","",'+BD'!U183)</f>
        <v/>
      </c>
      <c r="V2053" s="325" t="str">
        <f>IF('+BD'!V183="","",'+BD'!V183)</f>
        <v/>
      </c>
      <c r="W2053" s="325" t="str">
        <f>IF('+BD'!W183="","",'+BD'!W183)</f>
        <v/>
      </c>
      <c r="X2053" s="325" t="str">
        <f>IF('+BD'!X183="","",'+BD'!X183)</f>
        <v/>
      </c>
      <c r="Y2053" s="325" t="str">
        <f>IF('+BD'!Y183="","",'+BD'!Y183)</f>
        <v/>
      </c>
      <c r="Z2053" s="325" t="str">
        <f>IF('+BD'!Z183="","",'+BD'!Z183)</f>
        <v/>
      </c>
      <c r="AA2053" s="325" t="str">
        <f>IF('+BD'!AA183="","",'+BD'!AA183)</f>
        <v/>
      </c>
      <c r="AB2053" s="325" t="str">
        <f>IF('+BD'!AB183="","",'+BD'!AB183)</f>
        <v/>
      </c>
    </row>
    <row r="2054" ht="15.75" customHeight="1">
      <c r="A2054" s="325">
        <v>2052.0</v>
      </c>
      <c r="B2054" s="325" t="s">
        <v>5829</v>
      </c>
      <c r="C2054" s="325" t="str">
        <f>IF('+BD'!C184="","",'+BD'!C184)</f>
        <v/>
      </c>
      <c r="D2054" s="325" t="str">
        <f>IF('+BD'!D184="","",'+BD'!D184)</f>
        <v/>
      </c>
      <c r="E2054" s="325" t="str">
        <f>IF('+BD'!E184="","",'+BD'!E184)</f>
        <v/>
      </c>
      <c r="F2054" s="325" t="str">
        <f>IF('+BD'!F184="","",'+BD'!F184)</f>
        <v/>
      </c>
      <c r="G2054" s="325" t="str">
        <f>IF('+BD'!G184="","",'+BD'!G184)</f>
        <v/>
      </c>
      <c r="H2054" s="325" t="str">
        <f>IF('+BD'!H184="","",'+BD'!H184)</f>
        <v/>
      </c>
      <c r="I2054" s="325" t="str">
        <f>IF('+BD'!I184="","",'+BD'!I184)</f>
        <v/>
      </c>
      <c r="J2054" s="325" t="str">
        <f>IF('+BD'!J184="","",'+BD'!J184)</f>
        <v/>
      </c>
      <c r="K2054" s="325" t="str">
        <f>IF('+BD'!K184="","",'+BD'!K184)</f>
        <v/>
      </c>
      <c r="L2054" s="325" t="str">
        <f>IF('+BD'!L184="","",'+BD'!L184)</f>
        <v/>
      </c>
      <c r="M2054" s="325" t="str">
        <f>IF('+BD'!M184="","",'+BD'!M184)</f>
        <v/>
      </c>
      <c r="N2054" s="325" t="str">
        <f>IF('+BD'!N184="","",'+BD'!N184)</f>
        <v/>
      </c>
      <c r="O2054" s="325" t="str">
        <f>IF('+BD'!O184="","",'+BD'!O184)</f>
        <v/>
      </c>
      <c r="P2054" s="325" t="str">
        <f>IF('+BD'!P184="","",'+BD'!P184)</f>
        <v/>
      </c>
      <c r="Q2054" s="325" t="str">
        <f>IF('+BD'!Q184="","",'+BD'!Q184)</f>
        <v/>
      </c>
      <c r="R2054" s="325" t="str">
        <f>IF('+BD'!R184="","",'+BD'!R184)</f>
        <v/>
      </c>
      <c r="S2054" s="325" t="str">
        <f>IF('+BD'!S184="","",'+BD'!S184)</f>
        <v/>
      </c>
      <c r="T2054" s="325" t="str">
        <f>IF('+BD'!T184="","",'+BD'!T184)</f>
        <v/>
      </c>
      <c r="U2054" s="325" t="str">
        <f>IF('+BD'!U184="","",'+BD'!U184)</f>
        <v/>
      </c>
      <c r="V2054" s="325" t="str">
        <f>IF('+BD'!V184="","",'+BD'!V184)</f>
        <v/>
      </c>
      <c r="W2054" s="325" t="str">
        <f>IF('+BD'!W184="","",'+BD'!W184)</f>
        <v/>
      </c>
      <c r="X2054" s="325" t="str">
        <f>IF('+BD'!X184="","",'+BD'!X184)</f>
        <v/>
      </c>
      <c r="Y2054" s="325" t="str">
        <f>IF('+BD'!Y184="","",'+BD'!Y184)</f>
        <v/>
      </c>
      <c r="Z2054" s="325" t="str">
        <f>IF('+BD'!Z184="","",'+BD'!Z184)</f>
        <v/>
      </c>
      <c r="AA2054" s="325" t="str">
        <f>IF('+BD'!AA184="","",'+BD'!AA184)</f>
        <v/>
      </c>
      <c r="AB2054" s="325" t="str">
        <f>IF('+BD'!AB184="","",'+BD'!AB184)</f>
        <v/>
      </c>
    </row>
    <row r="2055" ht="15.75" customHeight="1">
      <c r="A2055" s="325">
        <v>2053.0</v>
      </c>
      <c r="B2055" s="325" t="s">
        <v>5830</v>
      </c>
      <c r="C2055" s="325" t="str">
        <f>IF('+BD'!C185="","",'+BD'!C185)</f>
        <v/>
      </c>
      <c r="D2055" s="325" t="str">
        <f>IF('+BD'!D185="","",'+BD'!D185)</f>
        <v/>
      </c>
      <c r="E2055" s="325" t="str">
        <f>IF('+BD'!E185="","",'+BD'!E185)</f>
        <v/>
      </c>
      <c r="F2055" s="325" t="str">
        <f>IF('+BD'!F185="","",'+BD'!F185)</f>
        <v/>
      </c>
      <c r="G2055" s="325" t="str">
        <f>IF('+BD'!G185="","",'+BD'!G185)</f>
        <v/>
      </c>
      <c r="H2055" s="325" t="str">
        <f>IF('+BD'!H185="","",'+BD'!H185)</f>
        <v/>
      </c>
      <c r="I2055" s="325" t="str">
        <f>IF('+BD'!I185="","",'+BD'!I185)</f>
        <v/>
      </c>
      <c r="J2055" s="325" t="str">
        <f>IF('+BD'!J185="","",'+BD'!J185)</f>
        <v/>
      </c>
      <c r="K2055" s="325" t="str">
        <f>IF('+BD'!K185="","",'+BD'!K185)</f>
        <v/>
      </c>
      <c r="L2055" s="325" t="str">
        <f>IF('+BD'!L185="","",'+BD'!L185)</f>
        <v/>
      </c>
      <c r="M2055" s="325" t="str">
        <f>IF('+BD'!M185="","",'+BD'!M185)</f>
        <v/>
      </c>
      <c r="N2055" s="325" t="str">
        <f>IF('+BD'!N185="","",'+BD'!N185)</f>
        <v/>
      </c>
      <c r="O2055" s="325" t="str">
        <f>IF('+BD'!O185="","",'+BD'!O185)</f>
        <v/>
      </c>
      <c r="P2055" s="325" t="str">
        <f>IF('+BD'!P185="","",'+BD'!P185)</f>
        <v/>
      </c>
      <c r="Q2055" s="325" t="str">
        <f>IF('+BD'!Q185="","",'+BD'!Q185)</f>
        <v/>
      </c>
      <c r="R2055" s="325" t="str">
        <f>IF('+BD'!R185="","",'+BD'!R185)</f>
        <v/>
      </c>
      <c r="S2055" s="325" t="str">
        <f>IF('+BD'!S185="","",'+BD'!S185)</f>
        <v/>
      </c>
      <c r="T2055" s="325" t="str">
        <f>IF('+BD'!T185="","",'+BD'!T185)</f>
        <v/>
      </c>
      <c r="U2055" s="325" t="str">
        <f>IF('+BD'!U185="","",'+BD'!U185)</f>
        <v/>
      </c>
      <c r="V2055" s="325" t="str">
        <f>IF('+BD'!V185="","",'+BD'!V185)</f>
        <v/>
      </c>
      <c r="W2055" s="325" t="str">
        <f>IF('+BD'!W185="","",'+BD'!W185)</f>
        <v/>
      </c>
      <c r="X2055" s="325" t="str">
        <f>IF('+BD'!X185="","",'+BD'!X185)</f>
        <v/>
      </c>
      <c r="Y2055" s="325" t="str">
        <f>IF('+BD'!Y185="","",'+BD'!Y185)</f>
        <v/>
      </c>
      <c r="Z2055" s="325" t="str">
        <f>IF('+BD'!Z185="","",'+BD'!Z185)</f>
        <v/>
      </c>
      <c r="AA2055" s="325" t="str">
        <f>IF('+BD'!AA185="","",'+BD'!AA185)</f>
        <v/>
      </c>
      <c r="AB2055" s="325" t="str">
        <f>IF('+BD'!AB185="","",'+BD'!AB185)</f>
        <v/>
      </c>
    </row>
    <row r="2056" ht="15.75" customHeight="1">
      <c r="A2056" s="325">
        <v>2054.0</v>
      </c>
      <c r="B2056" s="325" t="s">
        <v>5831</v>
      </c>
      <c r="C2056" s="325" t="str">
        <f>IF('+BD'!C186="","",'+BD'!C186)</f>
        <v/>
      </c>
      <c r="D2056" s="325" t="str">
        <f>IF('+BD'!D186="","",'+BD'!D186)</f>
        <v/>
      </c>
      <c r="E2056" s="325" t="str">
        <f>IF('+BD'!E186="","",'+BD'!E186)</f>
        <v/>
      </c>
      <c r="F2056" s="325" t="str">
        <f>IF('+BD'!F186="","",'+BD'!F186)</f>
        <v/>
      </c>
      <c r="G2056" s="325" t="str">
        <f>IF('+BD'!G186="","",'+BD'!G186)</f>
        <v/>
      </c>
      <c r="H2056" s="325" t="str">
        <f>IF('+BD'!H186="","",'+BD'!H186)</f>
        <v/>
      </c>
      <c r="I2056" s="325" t="str">
        <f>IF('+BD'!I186="","",'+BD'!I186)</f>
        <v/>
      </c>
      <c r="J2056" s="325" t="str">
        <f>IF('+BD'!J186="","",'+BD'!J186)</f>
        <v/>
      </c>
      <c r="K2056" s="325" t="str">
        <f>IF('+BD'!K186="","",'+BD'!K186)</f>
        <v/>
      </c>
      <c r="L2056" s="325" t="str">
        <f>IF('+BD'!L186="","",'+BD'!L186)</f>
        <v/>
      </c>
      <c r="M2056" s="325" t="str">
        <f>IF('+BD'!M186="","",'+BD'!M186)</f>
        <v/>
      </c>
      <c r="N2056" s="325" t="str">
        <f>IF('+BD'!N186="","",'+BD'!N186)</f>
        <v/>
      </c>
      <c r="O2056" s="325" t="str">
        <f>IF('+BD'!O186="","",'+BD'!O186)</f>
        <v/>
      </c>
      <c r="P2056" s="325" t="str">
        <f>IF('+BD'!P186="","",'+BD'!P186)</f>
        <v/>
      </c>
      <c r="Q2056" s="325" t="str">
        <f>IF('+BD'!Q186="","",'+BD'!Q186)</f>
        <v/>
      </c>
      <c r="R2056" s="325" t="str">
        <f>IF('+BD'!R186="","",'+BD'!R186)</f>
        <v/>
      </c>
      <c r="S2056" s="325" t="str">
        <f>IF('+BD'!S186="","",'+BD'!S186)</f>
        <v/>
      </c>
      <c r="T2056" s="325" t="str">
        <f>IF('+BD'!T186="","",'+BD'!T186)</f>
        <v/>
      </c>
      <c r="U2056" s="325" t="str">
        <f>IF('+BD'!U186="","",'+BD'!U186)</f>
        <v/>
      </c>
      <c r="V2056" s="325" t="str">
        <f>IF('+BD'!V186="","",'+BD'!V186)</f>
        <v/>
      </c>
      <c r="W2056" s="325" t="str">
        <f>IF('+BD'!W186="","",'+BD'!W186)</f>
        <v/>
      </c>
      <c r="X2056" s="325" t="str">
        <f>IF('+BD'!X186="","",'+BD'!X186)</f>
        <v/>
      </c>
      <c r="Y2056" s="325" t="str">
        <f>IF('+BD'!Y186="","",'+BD'!Y186)</f>
        <v/>
      </c>
      <c r="Z2056" s="325" t="str">
        <f>IF('+BD'!Z186="","",'+BD'!Z186)</f>
        <v/>
      </c>
      <c r="AA2056" s="325" t="str">
        <f>IF('+BD'!AA186="","",'+BD'!AA186)</f>
        <v/>
      </c>
      <c r="AB2056" s="325" t="str">
        <f>IF('+BD'!AB186="","",'+BD'!AB186)</f>
        <v/>
      </c>
    </row>
    <row r="2057" ht="15.75" customHeight="1">
      <c r="A2057" s="325">
        <v>2055.0</v>
      </c>
      <c r="B2057" s="325" t="s">
        <v>5832</v>
      </c>
      <c r="C2057" s="325" t="str">
        <f>IF('+BD'!C187="","",'+BD'!C187)</f>
        <v/>
      </c>
      <c r="D2057" s="325" t="str">
        <f>IF('+BD'!D187="","",'+BD'!D187)</f>
        <v/>
      </c>
      <c r="E2057" s="325" t="str">
        <f>IF('+BD'!E187="","",'+BD'!E187)</f>
        <v/>
      </c>
      <c r="F2057" s="325" t="str">
        <f>IF('+BD'!F187="","",'+BD'!F187)</f>
        <v/>
      </c>
      <c r="G2057" s="325" t="str">
        <f>IF('+BD'!G187="","",'+BD'!G187)</f>
        <v/>
      </c>
      <c r="H2057" s="325" t="str">
        <f>IF('+BD'!H187="","",'+BD'!H187)</f>
        <v/>
      </c>
      <c r="I2057" s="325" t="str">
        <f>IF('+BD'!I187="","",'+BD'!I187)</f>
        <v/>
      </c>
      <c r="J2057" s="325" t="str">
        <f>IF('+BD'!J187="","",'+BD'!J187)</f>
        <v/>
      </c>
      <c r="K2057" s="325" t="str">
        <f>IF('+BD'!K187="","",'+BD'!K187)</f>
        <v/>
      </c>
      <c r="L2057" s="325" t="str">
        <f>IF('+BD'!L187="","",'+BD'!L187)</f>
        <v/>
      </c>
      <c r="M2057" s="325" t="str">
        <f>IF('+BD'!M187="","",'+BD'!M187)</f>
        <v/>
      </c>
      <c r="N2057" s="325" t="str">
        <f>IF('+BD'!N187="","",'+BD'!N187)</f>
        <v/>
      </c>
      <c r="O2057" s="325" t="str">
        <f>IF('+BD'!O187="","",'+BD'!O187)</f>
        <v/>
      </c>
      <c r="P2057" s="325" t="str">
        <f>IF('+BD'!P187="","",'+BD'!P187)</f>
        <v/>
      </c>
      <c r="Q2057" s="325" t="str">
        <f>IF('+BD'!Q187="","",'+BD'!Q187)</f>
        <v/>
      </c>
      <c r="R2057" s="325" t="str">
        <f>IF('+BD'!R187="","",'+BD'!R187)</f>
        <v/>
      </c>
      <c r="S2057" s="325" t="str">
        <f>IF('+BD'!S187="","",'+BD'!S187)</f>
        <v/>
      </c>
      <c r="T2057" s="325" t="str">
        <f>IF('+BD'!T187="","",'+BD'!T187)</f>
        <v/>
      </c>
      <c r="U2057" s="325" t="str">
        <f>IF('+BD'!U187="","",'+BD'!U187)</f>
        <v/>
      </c>
      <c r="V2057" s="325" t="str">
        <f>IF('+BD'!V187="","",'+BD'!V187)</f>
        <v/>
      </c>
      <c r="W2057" s="325" t="str">
        <f>IF('+BD'!W187="","",'+BD'!W187)</f>
        <v/>
      </c>
      <c r="X2057" s="325" t="str">
        <f>IF('+BD'!X187="","",'+BD'!X187)</f>
        <v/>
      </c>
      <c r="Y2057" s="325" t="str">
        <f>IF('+BD'!Y187="","",'+BD'!Y187)</f>
        <v/>
      </c>
      <c r="Z2057" s="325" t="str">
        <f>IF('+BD'!Z187="","",'+BD'!Z187)</f>
        <v/>
      </c>
      <c r="AA2057" s="325" t="str">
        <f>IF('+BD'!AA187="","",'+BD'!AA187)</f>
        <v/>
      </c>
      <c r="AB2057" s="325" t="str">
        <f>IF('+BD'!AB187="","",'+BD'!AB187)</f>
        <v/>
      </c>
    </row>
    <row r="2058" ht="15.75" customHeight="1">
      <c r="A2058" s="325">
        <v>2056.0</v>
      </c>
      <c r="B2058" s="325" t="s">
        <v>5833</v>
      </c>
      <c r="C2058" s="325" t="str">
        <f>IF('+BD'!C188="","",'+BD'!C188)</f>
        <v/>
      </c>
      <c r="D2058" s="325" t="str">
        <f>IF('+BD'!D188="","",'+BD'!D188)</f>
        <v/>
      </c>
      <c r="E2058" s="325" t="str">
        <f>IF('+BD'!E188="","",'+BD'!E188)</f>
        <v/>
      </c>
      <c r="F2058" s="325" t="str">
        <f>IF('+BD'!F188="","",'+BD'!F188)</f>
        <v/>
      </c>
      <c r="G2058" s="325" t="str">
        <f>IF('+BD'!G188="","",'+BD'!G188)</f>
        <v/>
      </c>
      <c r="H2058" s="325" t="str">
        <f>IF('+BD'!H188="","",'+BD'!H188)</f>
        <v/>
      </c>
      <c r="I2058" s="325" t="str">
        <f>IF('+BD'!I188="","",'+BD'!I188)</f>
        <v/>
      </c>
      <c r="J2058" s="325" t="str">
        <f>IF('+BD'!J188="","",'+BD'!J188)</f>
        <v/>
      </c>
      <c r="K2058" s="325" t="str">
        <f>IF('+BD'!K188="","",'+BD'!K188)</f>
        <v/>
      </c>
      <c r="L2058" s="325" t="str">
        <f>IF('+BD'!L188="","",'+BD'!L188)</f>
        <v/>
      </c>
      <c r="M2058" s="325" t="str">
        <f>IF('+BD'!M188="","",'+BD'!M188)</f>
        <v/>
      </c>
      <c r="N2058" s="325" t="str">
        <f>IF('+BD'!N188="","",'+BD'!N188)</f>
        <v/>
      </c>
      <c r="O2058" s="325" t="str">
        <f>IF('+BD'!O188="","",'+BD'!O188)</f>
        <v/>
      </c>
      <c r="P2058" s="325" t="str">
        <f>IF('+BD'!P188="","",'+BD'!P188)</f>
        <v/>
      </c>
      <c r="Q2058" s="325" t="str">
        <f>IF('+BD'!Q188="","",'+BD'!Q188)</f>
        <v/>
      </c>
      <c r="R2058" s="325" t="str">
        <f>IF('+BD'!R188="","",'+BD'!R188)</f>
        <v/>
      </c>
      <c r="S2058" s="325" t="str">
        <f>IF('+BD'!S188="","",'+BD'!S188)</f>
        <v/>
      </c>
      <c r="T2058" s="325" t="str">
        <f>IF('+BD'!T188="","",'+BD'!T188)</f>
        <v/>
      </c>
      <c r="U2058" s="325" t="str">
        <f>IF('+BD'!U188="","",'+BD'!U188)</f>
        <v/>
      </c>
      <c r="V2058" s="325" t="str">
        <f>IF('+BD'!V188="","",'+BD'!V188)</f>
        <v/>
      </c>
      <c r="W2058" s="325" t="str">
        <f>IF('+BD'!W188="","",'+BD'!W188)</f>
        <v/>
      </c>
      <c r="X2058" s="325" t="str">
        <f>IF('+BD'!X188="","",'+BD'!X188)</f>
        <v/>
      </c>
      <c r="Y2058" s="325" t="str">
        <f>IF('+BD'!Y188="","",'+BD'!Y188)</f>
        <v/>
      </c>
      <c r="Z2058" s="325" t="str">
        <f>IF('+BD'!Z188="","",'+BD'!Z188)</f>
        <v/>
      </c>
      <c r="AA2058" s="325" t="str">
        <f>IF('+BD'!AA188="","",'+BD'!AA188)</f>
        <v/>
      </c>
      <c r="AB2058" s="325" t="str">
        <f>IF('+BD'!AB188="","",'+BD'!AB188)</f>
        <v/>
      </c>
    </row>
    <row r="2059" ht="15.75" customHeight="1">
      <c r="A2059" s="325">
        <v>2057.0</v>
      </c>
      <c r="B2059" s="325" t="s">
        <v>5834</v>
      </c>
      <c r="C2059" s="325" t="str">
        <f>IF('+BD'!C189="","",'+BD'!C189)</f>
        <v/>
      </c>
      <c r="D2059" s="325" t="str">
        <f>IF('+BD'!D189="","",'+BD'!D189)</f>
        <v/>
      </c>
      <c r="E2059" s="325" t="str">
        <f>IF('+BD'!E189="","",'+BD'!E189)</f>
        <v/>
      </c>
      <c r="F2059" s="325" t="str">
        <f>IF('+BD'!F189="","",'+BD'!F189)</f>
        <v/>
      </c>
      <c r="G2059" s="325" t="str">
        <f>IF('+BD'!G189="","",'+BD'!G189)</f>
        <v/>
      </c>
      <c r="H2059" s="325" t="str">
        <f>IF('+BD'!H189="","",'+BD'!H189)</f>
        <v/>
      </c>
      <c r="I2059" s="325" t="str">
        <f>IF('+BD'!I189="","",'+BD'!I189)</f>
        <v/>
      </c>
      <c r="J2059" s="325" t="str">
        <f>IF('+BD'!J189="","",'+BD'!J189)</f>
        <v/>
      </c>
      <c r="K2059" s="325" t="str">
        <f>IF('+BD'!K189="","",'+BD'!K189)</f>
        <v/>
      </c>
      <c r="L2059" s="325" t="str">
        <f>IF('+BD'!L189="","",'+BD'!L189)</f>
        <v/>
      </c>
      <c r="M2059" s="325" t="str">
        <f>IF('+BD'!M189="","",'+BD'!M189)</f>
        <v/>
      </c>
      <c r="N2059" s="325" t="str">
        <f>IF('+BD'!N189="","",'+BD'!N189)</f>
        <v/>
      </c>
      <c r="O2059" s="325" t="str">
        <f>IF('+BD'!O189="","",'+BD'!O189)</f>
        <v/>
      </c>
      <c r="P2059" s="325" t="str">
        <f>IF('+BD'!P189="","",'+BD'!P189)</f>
        <v/>
      </c>
      <c r="Q2059" s="325" t="str">
        <f>IF('+BD'!Q189="","",'+BD'!Q189)</f>
        <v/>
      </c>
      <c r="R2059" s="325" t="str">
        <f>IF('+BD'!R189="","",'+BD'!R189)</f>
        <v/>
      </c>
      <c r="S2059" s="325" t="str">
        <f>IF('+BD'!S189="","",'+BD'!S189)</f>
        <v/>
      </c>
      <c r="T2059" s="325" t="str">
        <f>IF('+BD'!T189="","",'+BD'!T189)</f>
        <v/>
      </c>
      <c r="U2059" s="325" t="str">
        <f>IF('+BD'!U189="","",'+BD'!U189)</f>
        <v/>
      </c>
      <c r="V2059" s="325" t="str">
        <f>IF('+BD'!V189="","",'+BD'!V189)</f>
        <v/>
      </c>
      <c r="W2059" s="325" t="str">
        <f>IF('+BD'!W189="","",'+BD'!W189)</f>
        <v/>
      </c>
      <c r="X2059" s="325" t="str">
        <f>IF('+BD'!X189="","",'+BD'!X189)</f>
        <v/>
      </c>
      <c r="Y2059" s="325" t="str">
        <f>IF('+BD'!Y189="","",'+BD'!Y189)</f>
        <v/>
      </c>
      <c r="Z2059" s="325" t="str">
        <f>IF('+BD'!Z189="","",'+BD'!Z189)</f>
        <v/>
      </c>
      <c r="AA2059" s="325" t="str">
        <f>IF('+BD'!AA189="","",'+BD'!AA189)</f>
        <v/>
      </c>
      <c r="AB2059" s="325" t="str">
        <f>IF('+BD'!AB189="","",'+BD'!AB189)</f>
        <v/>
      </c>
    </row>
    <row r="2060" ht="15.75" customHeight="1">
      <c r="A2060" s="325">
        <v>2058.0</v>
      </c>
      <c r="B2060" s="325" t="s">
        <v>5835</v>
      </c>
      <c r="C2060" s="325" t="str">
        <f>IF('+BD'!C190="","",'+BD'!C190)</f>
        <v/>
      </c>
      <c r="D2060" s="325" t="str">
        <f>IF('+BD'!D190="","",'+BD'!D190)</f>
        <v/>
      </c>
      <c r="E2060" s="325" t="str">
        <f>IF('+BD'!E190="","",'+BD'!E190)</f>
        <v/>
      </c>
      <c r="F2060" s="325" t="str">
        <f>IF('+BD'!F190="","",'+BD'!F190)</f>
        <v/>
      </c>
      <c r="G2060" s="325" t="str">
        <f>IF('+BD'!G190="","",'+BD'!G190)</f>
        <v/>
      </c>
      <c r="H2060" s="325" t="str">
        <f>IF('+BD'!H190="","",'+BD'!H190)</f>
        <v/>
      </c>
      <c r="I2060" s="325" t="str">
        <f>IF('+BD'!I190="","",'+BD'!I190)</f>
        <v/>
      </c>
      <c r="J2060" s="325" t="str">
        <f>IF('+BD'!J190="","",'+BD'!J190)</f>
        <v/>
      </c>
      <c r="K2060" s="325" t="str">
        <f>IF('+BD'!K190="","",'+BD'!K190)</f>
        <v/>
      </c>
      <c r="L2060" s="325" t="str">
        <f>IF('+BD'!L190="","",'+BD'!L190)</f>
        <v/>
      </c>
      <c r="M2060" s="325" t="str">
        <f>IF('+BD'!M190="","",'+BD'!M190)</f>
        <v/>
      </c>
      <c r="N2060" s="325" t="str">
        <f>IF('+BD'!N190="","",'+BD'!N190)</f>
        <v/>
      </c>
      <c r="O2060" s="325" t="str">
        <f>IF('+BD'!O190="","",'+BD'!O190)</f>
        <v/>
      </c>
      <c r="P2060" s="325" t="str">
        <f>IF('+BD'!P190="","",'+BD'!P190)</f>
        <v/>
      </c>
      <c r="Q2060" s="325" t="str">
        <f>IF('+BD'!Q190="","",'+BD'!Q190)</f>
        <v/>
      </c>
      <c r="R2060" s="325" t="str">
        <f>IF('+BD'!R190="","",'+BD'!R190)</f>
        <v/>
      </c>
      <c r="S2060" s="325" t="str">
        <f>IF('+BD'!S190="","",'+BD'!S190)</f>
        <v/>
      </c>
      <c r="T2060" s="325" t="str">
        <f>IF('+BD'!T190="","",'+BD'!T190)</f>
        <v/>
      </c>
      <c r="U2060" s="325" t="str">
        <f>IF('+BD'!U190="","",'+BD'!U190)</f>
        <v/>
      </c>
      <c r="V2060" s="325" t="str">
        <f>IF('+BD'!V190="","",'+BD'!V190)</f>
        <v/>
      </c>
      <c r="W2060" s="325" t="str">
        <f>IF('+BD'!W190="","",'+BD'!W190)</f>
        <v/>
      </c>
      <c r="X2060" s="325" t="str">
        <f>IF('+BD'!X190="","",'+BD'!X190)</f>
        <v/>
      </c>
      <c r="Y2060" s="325" t="str">
        <f>IF('+BD'!Y190="","",'+BD'!Y190)</f>
        <v/>
      </c>
      <c r="Z2060" s="325" t="str">
        <f>IF('+BD'!Z190="","",'+BD'!Z190)</f>
        <v/>
      </c>
      <c r="AA2060" s="325" t="str">
        <f>IF('+BD'!AA190="","",'+BD'!AA190)</f>
        <v/>
      </c>
      <c r="AB2060" s="325" t="str">
        <f>IF('+BD'!AB190="","",'+BD'!AB190)</f>
        <v/>
      </c>
    </row>
    <row r="2061" ht="15.75" customHeight="1">
      <c r="A2061" s="325">
        <v>2059.0</v>
      </c>
      <c r="B2061" s="325" t="s">
        <v>5836</v>
      </c>
      <c r="C2061" s="325" t="str">
        <f>IF('+BD'!C191="","",'+BD'!C191)</f>
        <v/>
      </c>
      <c r="D2061" s="325" t="str">
        <f>IF('+BD'!D191="","",'+BD'!D191)</f>
        <v/>
      </c>
      <c r="E2061" s="325" t="str">
        <f>IF('+BD'!E191="","",'+BD'!E191)</f>
        <v/>
      </c>
      <c r="F2061" s="325" t="str">
        <f>IF('+BD'!F191="","",'+BD'!F191)</f>
        <v/>
      </c>
      <c r="G2061" s="325" t="str">
        <f>IF('+BD'!G191="","",'+BD'!G191)</f>
        <v/>
      </c>
      <c r="H2061" s="325" t="str">
        <f>IF('+BD'!H191="","",'+BD'!H191)</f>
        <v/>
      </c>
      <c r="I2061" s="325" t="str">
        <f>IF('+BD'!I191="","",'+BD'!I191)</f>
        <v/>
      </c>
      <c r="J2061" s="325" t="str">
        <f>IF('+BD'!J191="","",'+BD'!J191)</f>
        <v/>
      </c>
      <c r="K2061" s="325" t="str">
        <f>IF('+BD'!K191="","",'+BD'!K191)</f>
        <v/>
      </c>
      <c r="L2061" s="325" t="str">
        <f>IF('+BD'!L191="","",'+BD'!L191)</f>
        <v/>
      </c>
      <c r="M2061" s="325" t="str">
        <f>IF('+BD'!M191="","",'+BD'!M191)</f>
        <v/>
      </c>
      <c r="N2061" s="325" t="str">
        <f>IF('+BD'!N191="","",'+BD'!N191)</f>
        <v/>
      </c>
      <c r="O2061" s="325" t="str">
        <f>IF('+BD'!O191="","",'+BD'!O191)</f>
        <v/>
      </c>
      <c r="P2061" s="325" t="str">
        <f>IF('+BD'!P191="","",'+BD'!P191)</f>
        <v/>
      </c>
      <c r="Q2061" s="325" t="str">
        <f>IF('+BD'!Q191="","",'+BD'!Q191)</f>
        <v/>
      </c>
      <c r="R2061" s="325" t="str">
        <f>IF('+BD'!R191="","",'+BD'!R191)</f>
        <v/>
      </c>
      <c r="S2061" s="325" t="str">
        <f>IF('+BD'!S191="","",'+BD'!S191)</f>
        <v/>
      </c>
      <c r="T2061" s="325" t="str">
        <f>IF('+BD'!T191="","",'+BD'!T191)</f>
        <v/>
      </c>
      <c r="U2061" s="325" t="str">
        <f>IF('+BD'!U191="","",'+BD'!U191)</f>
        <v/>
      </c>
      <c r="V2061" s="325" t="str">
        <f>IF('+BD'!V191="","",'+BD'!V191)</f>
        <v/>
      </c>
      <c r="W2061" s="325" t="str">
        <f>IF('+BD'!W191="","",'+BD'!W191)</f>
        <v/>
      </c>
      <c r="X2061" s="325" t="str">
        <f>IF('+BD'!X191="","",'+BD'!X191)</f>
        <v/>
      </c>
      <c r="Y2061" s="325" t="str">
        <f>IF('+BD'!Y191="","",'+BD'!Y191)</f>
        <v/>
      </c>
      <c r="Z2061" s="325" t="str">
        <f>IF('+BD'!Z191="","",'+BD'!Z191)</f>
        <v/>
      </c>
      <c r="AA2061" s="325" t="str">
        <f>IF('+BD'!AA191="","",'+BD'!AA191)</f>
        <v/>
      </c>
      <c r="AB2061" s="325" t="str">
        <f>IF('+BD'!AB191="","",'+BD'!AB191)</f>
        <v/>
      </c>
    </row>
    <row r="2062" ht="15.75" customHeight="1">
      <c r="A2062" s="325">
        <v>2060.0</v>
      </c>
      <c r="B2062" s="325" t="s">
        <v>5837</v>
      </c>
      <c r="C2062" s="325" t="str">
        <f>IF('+BD'!C192="","",'+BD'!C192)</f>
        <v/>
      </c>
      <c r="D2062" s="325" t="str">
        <f>IF('+BD'!D192="","",'+BD'!D192)</f>
        <v/>
      </c>
      <c r="E2062" s="325" t="str">
        <f>IF('+BD'!E192="","",'+BD'!E192)</f>
        <v/>
      </c>
      <c r="F2062" s="325" t="str">
        <f>IF('+BD'!F192="","",'+BD'!F192)</f>
        <v/>
      </c>
      <c r="G2062" s="325" t="str">
        <f>IF('+BD'!G192="","",'+BD'!G192)</f>
        <v/>
      </c>
      <c r="H2062" s="325" t="str">
        <f>IF('+BD'!H192="","",'+BD'!H192)</f>
        <v/>
      </c>
      <c r="I2062" s="325" t="str">
        <f>IF('+BD'!I192="","",'+BD'!I192)</f>
        <v/>
      </c>
      <c r="J2062" s="325" t="str">
        <f>IF('+BD'!J192="","",'+BD'!J192)</f>
        <v/>
      </c>
      <c r="K2062" s="325" t="str">
        <f>IF('+BD'!K192="","",'+BD'!K192)</f>
        <v/>
      </c>
      <c r="L2062" s="325" t="str">
        <f>IF('+BD'!L192="","",'+BD'!L192)</f>
        <v/>
      </c>
      <c r="M2062" s="325" t="str">
        <f>IF('+BD'!M192="","",'+BD'!M192)</f>
        <v/>
      </c>
      <c r="N2062" s="325" t="str">
        <f>IF('+BD'!N192="","",'+BD'!N192)</f>
        <v/>
      </c>
      <c r="O2062" s="325" t="str">
        <f>IF('+BD'!O192="","",'+BD'!O192)</f>
        <v/>
      </c>
      <c r="P2062" s="325" t="str">
        <f>IF('+BD'!P192="","",'+BD'!P192)</f>
        <v/>
      </c>
      <c r="Q2062" s="325" t="str">
        <f>IF('+BD'!Q192="","",'+BD'!Q192)</f>
        <v/>
      </c>
      <c r="R2062" s="325" t="str">
        <f>IF('+BD'!R192="","",'+BD'!R192)</f>
        <v/>
      </c>
      <c r="S2062" s="325" t="str">
        <f>IF('+BD'!S192="","",'+BD'!S192)</f>
        <v/>
      </c>
      <c r="T2062" s="325" t="str">
        <f>IF('+BD'!T192="","",'+BD'!T192)</f>
        <v/>
      </c>
      <c r="U2062" s="325" t="str">
        <f>IF('+BD'!U192="","",'+BD'!U192)</f>
        <v/>
      </c>
      <c r="V2062" s="325" t="str">
        <f>IF('+BD'!V192="","",'+BD'!V192)</f>
        <v/>
      </c>
      <c r="W2062" s="325" t="str">
        <f>IF('+BD'!W192="","",'+BD'!W192)</f>
        <v/>
      </c>
      <c r="X2062" s="325" t="str">
        <f>IF('+BD'!X192="","",'+BD'!X192)</f>
        <v/>
      </c>
      <c r="Y2062" s="325" t="str">
        <f>IF('+BD'!Y192="","",'+BD'!Y192)</f>
        <v/>
      </c>
      <c r="Z2062" s="325" t="str">
        <f>IF('+BD'!Z192="","",'+BD'!Z192)</f>
        <v/>
      </c>
      <c r="AA2062" s="325" t="str">
        <f>IF('+BD'!AA192="","",'+BD'!AA192)</f>
        <v/>
      </c>
      <c r="AB2062" s="325" t="str">
        <f>IF('+BD'!AB192="","",'+BD'!AB192)</f>
        <v/>
      </c>
    </row>
    <row r="2063" ht="15.75" customHeight="1">
      <c r="A2063" s="325">
        <v>2061.0</v>
      </c>
      <c r="B2063" s="325" t="s">
        <v>5838</v>
      </c>
      <c r="C2063" s="325" t="str">
        <f>IF('+BD'!C193="","",'+BD'!C193)</f>
        <v/>
      </c>
      <c r="D2063" s="325" t="str">
        <f>IF('+BD'!D193="","",'+BD'!D193)</f>
        <v/>
      </c>
      <c r="E2063" s="325" t="str">
        <f>IF('+BD'!E193="","",'+BD'!E193)</f>
        <v/>
      </c>
      <c r="F2063" s="325" t="str">
        <f>IF('+BD'!F193="","",'+BD'!F193)</f>
        <v/>
      </c>
      <c r="G2063" s="325" t="str">
        <f>IF('+BD'!G193="","",'+BD'!G193)</f>
        <v/>
      </c>
      <c r="H2063" s="325" t="str">
        <f>IF('+BD'!H193="","",'+BD'!H193)</f>
        <v/>
      </c>
      <c r="I2063" s="325" t="str">
        <f>IF('+BD'!I193="","",'+BD'!I193)</f>
        <v/>
      </c>
      <c r="J2063" s="325" t="str">
        <f>IF('+BD'!J193="","",'+BD'!J193)</f>
        <v/>
      </c>
      <c r="K2063" s="325" t="str">
        <f>IF('+BD'!K193="","",'+BD'!K193)</f>
        <v/>
      </c>
      <c r="L2063" s="325" t="str">
        <f>IF('+BD'!L193="","",'+BD'!L193)</f>
        <v/>
      </c>
      <c r="M2063" s="325" t="str">
        <f>IF('+BD'!M193="","",'+BD'!M193)</f>
        <v/>
      </c>
      <c r="N2063" s="325" t="str">
        <f>IF('+BD'!N193="","",'+BD'!N193)</f>
        <v/>
      </c>
      <c r="O2063" s="325" t="str">
        <f>IF('+BD'!O193="","",'+BD'!O193)</f>
        <v/>
      </c>
      <c r="P2063" s="325" t="str">
        <f>IF('+BD'!P193="","",'+BD'!P193)</f>
        <v/>
      </c>
      <c r="Q2063" s="325" t="str">
        <f>IF('+BD'!Q193="","",'+BD'!Q193)</f>
        <v/>
      </c>
      <c r="R2063" s="325" t="str">
        <f>IF('+BD'!R193="","",'+BD'!R193)</f>
        <v/>
      </c>
      <c r="S2063" s="325" t="str">
        <f>IF('+BD'!S193="","",'+BD'!S193)</f>
        <v/>
      </c>
      <c r="T2063" s="325" t="str">
        <f>IF('+BD'!T193="","",'+BD'!T193)</f>
        <v/>
      </c>
      <c r="U2063" s="325" t="str">
        <f>IF('+BD'!U193="","",'+BD'!U193)</f>
        <v/>
      </c>
      <c r="V2063" s="325" t="str">
        <f>IF('+BD'!V193="","",'+BD'!V193)</f>
        <v/>
      </c>
      <c r="W2063" s="325" t="str">
        <f>IF('+BD'!W193="","",'+BD'!W193)</f>
        <v/>
      </c>
      <c r="X2063" s="325" t="str">
        <f>IF('+BD'!X193="","",'+BD'!X193)</f>
        <v/>
      </c>
      <c r="Y2063" s="325" t="str">
        <f>IF('+BD'!Y193="","",'+BD'!Y193)</f>
        <v/>
      </c>
      <c r="Z2063" s="325" t="str">
        <f>IF('+BD'!Z193="","",'+BD'!Z193)</f>
        <v/>
      </c>
      <c r="AA2063" s="325" t="str">
        <f>IF('+BD'!AA193="","",'+BD'!AA193)</f>
        <v/>
      </c>
      <c r="AB2063" s="325" t="str">
        <f>IF('+BD'!AB193="","",'+BD'!AB193)</f>
        <v/>
      </c>
    </row>
    <row r="2064" ht="15.75" customHeight="1">
      <c r="A2064" s="325">
        <v>2062.0</v>
      </c>
      <c r="B2064" s="325" t="s">
        <v>5839</v>
      </c>
      <c r="C2064" s="325" t="str">
        <f>IF('+BD'!C194="","",'+BD'!C194)</f>
        <v/>
      </c>
      <c r="D2064" s="325" t="str">
        <f>IF('+BD'!D194="","",'+BD'!D194)</f>
        <v/>
      </c>
      <c r="E2064" s="325" t="str">
        <f>IF('+BD'!E194="","",'+BD'!E194)</f>
        <v/>
      </c>
      <c r="F2064" s="325" t="str">
        <f>IF('+BD'!F194="","",'+BD'!F194)</f>
        <v/>
      </c>
      <c r="G2064" s="325" t="str">
        <f>IF('+BD'!G194="","",'+BD'!G194)</f>
        <v/>
      </c>
      <c r="H2064" s="325" t="str">
        <f>IF('+BD'!H194="","",'+BD'!H194)</f>
        <v/>
      </c>
      <c r="I2064" s="325" t="str">
        <f>IF('+BD'!I194="","",'+BD'!I194)</f>
        <v/>
      </c>
      <c r="J2064" s="325" t="str">
        <f>IF('+BD'!J194="","",'+BD'!J194)</f>
        <v/>
      </c>
      <c r="K2064" s="325" t="str">
        <f>IF('+BD'!K194="","",'+BD'!K194)</f>
        <v/>
      </c>
      <c r="L2064" s="325" t="str">
        <f>IF('+BD'!L194="","",'+BD'!L194)</f>
        <v/>
      </c>
      <c r="M2064" s="325" t="str">
        <f>IF('+BD'!M194="","",'+BD'!M194)</f>
        <v/>
      </c>
      <c r="N2064" s="325" t="str">
        <f>IF('+BD'!N194="","",'+BD'!N194)</f>
        <v/>
      </c>
      <c r="O2064" s="325" t="str">
        <f>IF('+BD'!O194="","",'+BD'!O194)</f>
        <v/>
      </c>
      <c r="P2064" s="325" t="str">
        <f>IF('+BD'!P194="","",'+BD'!P194)</f>
        <v/>
      </c>
      <c r="Q2064" s="325" t="str">
        <f>IF('+BD'!Q194="","",'+BD'!Q194)</f>
        <v/>
      </c>
      <c r="R2064" s="325" t="str">
        <f>IF('+BD'!R194="","",'+BD'!R194)</f>
        <v/>
      </c>
      <c r="S2064" s="325" t="str">
        <f>IF('+BD'!S194="","",'+BD'!S194)</f>
        <v/>
      </c>
      <c r="T2064" s="325" t="str">
        <f>IF('+BD'!T194="","",'+BD'!T194)</f>
        <v/>
      </c>
      <c r="U2064" s="325" t="str">
        <f>IF('+BD'!U194="","",'+BD'!U194)</f>
        <v/>
      </c>
      <c r="V2064" s="325" t="str">
        <f>IF('+BD'!V194="","",'+BD'!V194)</f>
        <v/>
      </c>
      <c r="W2064" s="325" t="str">
        <f>IF('+BD'!W194="","",'+BD'!W194)</f>
        <v/>
      </c>
      <c r="X2064" s="325" t="str">
        <f>IF('+BD'!X194="","",'+BD'!X194)</f>
        <v/>
      </c>
      <c r="Y2064" s="325" t="str">
        <f>IF('+BD'!Y194="","",'+BD'!Y194)</f>
        <v/>
      </c>
      <c r="Z2064" s="325" t="str">
        <f>IF('+BD'!Z194="","",'+BD'!Z194)</f>
        <v/>
      </c>
      <c r="AA2064" s="325" t="str">
        <f>IF('+BD'!AA194="","",'+BD'!AA194)</f>
        <v/>
      </c>
      <c r="AB2064" s="325" t="str">
        <f>IF('+BD'!AB194="","",'+BD'!AB194)</f>
        <v/>
      </c>
    </row>
    <row r="2065" ht="15.75" customHeight="1">
      <c r="A2065" s="325">
        <v>2063.0</v>
      </c>
      <c r="B2065" s="325" t="s">
        <v>5840</v>
      </c>
      <c r="C2065" s="325" t="str">
        <f>IF('+BD'!C195="","",'+BD'!C195)</f>
        <v/>
      </c>
      <c r="D2065" s="325" t="str">
        <f>IF('+BD'!D195="","",'+BD'!D195)</f>
        <v/>
      </c>
      <c r="E2065" s="325" t="str">
        <f>IF('+BD'!E195="","",'+BD'!E195)</f>
        <v/>
      </c>
      <c r="F2065" s="325" t="str">
        <f>IF('+BD'!F195="","",'+BD'!F195)</f>
        <v/>
      </c>
      <c r="G2065" s="325" t="str">
        <f>IF('+BD'!G195="","",'+BD'!G195)</f>
        <v/>
      </c>
      <c r="H2065" s="325" t="str">
        <f>IF('+BD'!H195="","",'+BD'!H195)</f>
        <v/>
      </c>
      <c r="I2065" s="325" t="str">
        <f>IF('+BD'!I195="","",'+BD'!I195)</f>
        <v/>
      </c>
      <c r="J2065" s="325" t="str">
        <f>IF('+BD'!J195="","",'+BD'!J195)</f>
        <v/>
      </c>
      <c r="K2065" s="325" t="str">
        <f>IF('+BD'!K195="","",'+BD'!K195)</f>
        <v/>
      </c>
      <c r="L2065" s="325" t="str">
        <f>IF('+BD'!L195="","",'+BD'!L195)</f>
        <v/>
      </c>
      <c r="M2065" s="325" t="str">
        <f>IF('+BD'!M195="","",'+BD'!M195)</f>
        <v/>
      </c>
      <c r="N2065" s="325" t="str">
        <f>IF('+BD'!N195="","",'+BD'!N195)</f>
        <v/>
      </c>
      <c r="O2065" s="325" t="str">
        <f>IF('+BD'!O195="","",'+BD'!O195)</f>
        <v/>
      </c>
      <c r="P2065" s="325" t="str">
        <f>IF('+BD'!P195="","",'+BD'!P195)</f>
        <v/>
      </c>
      <c r="Q2065" s="325" t="str">
        <f>IF('+BD'!Q195="","",'+BD'!Q195)</f>
        <v/>
      </c>
      <c r="R2065" s="325" t="str">
        <f>IF('+BD'!R195="","",'+BD'!R195)</f>
        <v/>
      </c>
      <c r="S2065" s="325" t="str">
        <f>IF('+BD'!S195="","",'+BD'!S195)</f>
        <v/>
      </c>
      <c r="T2065" s="325" t="str">
        <f>IF('+BD'!T195="","",'+BD'!T195)</f>
        <v/>
      </c>
      <c r="U2065" s="325" t="str">
        <f>IF('+BD'!U195="","",'+BD'!U195)</f>
        <v/>
      </c>
      <c r="V2065" s="325" t="str">
        <f>IF('+BD'!V195="","",'+BD'!V195)</f>
        <v/>
      </c>
      <c r="W2065" s="325" t="str">
        <f>IF('+BD'!W195="","",'+BD'!W195)</f>
        <v/>
      </c>
      <c r="X2065" s="325" t="str">
        <f>IF('+BD'!X195="","",'+BD'!X195)</f>
        <v/>
      </c>
      <c r="Y2065" s="325" t="str">
        <f>IF('+BD'!Y195="","",'+BD'!Y195)</f>
        <v/>
      </c>
      <c r="Z2065" s="325" t="str">
        <f>IF('+BD'!Z195="","",'+BD'!Z195)</f>
        <v/>
      </c>
      <c r="AA2065" s="325" t="str">
        <f>IF('+BD'!AA195="","",'+BD'!AA195)</f>
        <v/>
      </c>
      <c r="AB2065" s="325" t="str">
        <f>IF('+BD'!AB195="","",'+BD'!AB195)</f>
        <v/>
      </c>
    </row>
    <row r="2066" ht="15.75" customHeight="1">
      <c r="A2066" s="325">
        <v>2064.0</v>
      </c>
      <c r="B2066" s="325" t="s">
        <v>5841</v>
      </c>
      <c r="C2066" s="325" t="str">
        <f>IF('+BD'!C196="","",'+BD'!C196)</f>
        <v/>
      </c>
      <c r="D2066" s="325" t="str">
        <f>IF('+BD'!D196="","",'+BD'!D196)</f>
        <v/>
      </c>
      <c r="E2066" s="325" t="str">
        <f>IF('+BD'!E196="","",'+BD'!E196)</f>
        <v/>
      </c>
      <c r="F2066" s="325" t="str">
        <f>IF('+BD'!F196="","",'+BD'!F196)</f>
        <v/>
      </c>
      <c r="G2066" s="325" t="str">
        <f>IF('+BD'!G196="","",'+BD'!G196)</f>
        <v/>
      </c>
      <c r="H2066" s="325" t="str">
        <f>IF('+BD'!H196="","",'+BD'!H196)</f>
        <v/>
      </c>
      <c r="I2066" s="325" t="str">
        <f>IF('+BD'!I196="","",'+BD'!I196)</f>
        <v/>
      </c>
      <c r="J2066" s="325" t="str">
        <f>IF('+BD'!J196="","",'+BD'!J196)</f>
        <v/>
      </c>
      <c r="K2066" s="325" t="str">
        <f>IF('+BD'!K196="","",'+BD'!K196)</f>
        <v/>
      </c>
      <c r="L2066" s="325" t="str">
        <f>IF('+BD'!L196="","",'+BD'!L196)</f>
        <v/>
      </c>
      <c r="M2066" s="325" t="str">
        <f>IF('+BD'!M196="","",'+BD'!M196)</f>
        <v/>
      </c>
      <c r="N2066" s="325" t="str">
        <f>IF('+BD'!N196="","",'+BD'!N196)</f>
        <v/>
      </c>
      <c r="O2066" s="325" t="str">
        <f>IF('+BD'!O196="","",'+BD'!O196)</f>
        <v/>
      </c>
      <c r="P2066" s="325" t="str">
        <f>IF('+BD'!P196="","",'+BD'!P196)</f>
        <v/>
      </c>
      <c r="Q2066" s="325" t="str">
        <f>IF('+BD'!Q196="","",'+BD'!Q196)</f>
        <v/>
      </c>
      <c r="R2066" s="325" t="str">
        <f>IF('+BD'!R196="","",'+BD'!R196)</f>
        <v/>
      </c>
      <c r="S2066" s="325" t="str">
        <f>IF('+BD'!S196="","",'+BD'!S196)</f>
        <v/>
      </c>
      <c r="T2066" s="325" t="str">
        <f>IF('+BD'!T196="","",'+BD'!T196)</f>
        <v/>
      </c>
      <c r="U2066" s="325" t="str">
        <f>IF('+BD'!U196="","",'+BD'!U196)</f>
        <v/>
      </c>
      <c r="V2066" s="325" t="str">
        <f>IF('+BD'!V196="","",'+BD'!V196)</f>
        <v/>
      </c>
      <c r="W2066" s="325" t="str">
        <f>IF('+BD'!W196="","",'+BD'!W196)</f>
        <v/>
      </c>
      <c r="X2066" s="325" t="str">
        <f>IF('+BD'!X196="","",'+BD'!X196)</f>
        <v/>
      </c>
      <c r="Y2066" s="325" t="str">
        <f>IF('+BD'!Y196="","",'+BD'!Y196)</f>
        <v/>
      </c>
      <c r="Z2066" s="325" t="str">
        <f>IF('+BD'!Z196="","",'+BD'!Z196)</f>
        <v/>
      </c>
      <c r="AA2066" s="325" t="str">
        <f>IF('+BD'!AA196="","",'+BD'!AA196)</f>
        <v/>
      </c>
      <c r="AB2066" s="325" t="str">
        <f>IF('+BD'!AB196="","",'+BD'!AB196)</f>
        <v/>
      </c>
    </row>
    <row r="2067" ht="15.75" customHeight="1">
      <c r="A2067" s="325">
        <v>2065.0</v>
      </c>
      <c r="B2067" s="325" t="s">
        <v>5842</v>
      </c>
      <c r="C2067" s="325" t="str">
        <f>IF('+BD'!C197="","",'+BD'!C197)</f>
        <v/>
      </c>
      <c r="D2067" s="325" t="str">
        <f>IF('+BD'!D197="","",'+BD'!D197)</f>
        <v/>
      </c>
      <c r="E2067" s="325" t="str">
        <f>IF('+BD'!E197="","",'+BD'!E197)</f>
        <v/>
      </c>
      <c r="F2067" s="325" t="str">
        <f>IF('+BD'!F197="","",'+BD'!F197)</f>
        <v/>
      </c>
      <c r="G2067" s="325" t="str">
        <f>IF('+BD'!G197="","",'+BD'!G197)</f>
        <v/>
      </c>
      <c r="H2067" s="325" t="str">
        <f>IF('+BD'!H197="","",'+BD'!H197)</f>
        <v/>
      </c>
      <c r="I2067" s="325" t="str">
        <f>IF('+BD'!I197="","",'+BD'!I197)</f>
        <v/>
      </c>
      <c r="J2067" s="325" t="str">
        <f>IF('+BD'!J197="","",'+BD'!J197)</f>
        <v/>
      </c>
      <c r="K2067" s="325" t="str">
        <f>IF('+BD'!K197="","",'+BD'!K197)</f>
        <v/>
      </c>
      <c r="L2067" s="325" t="str">
        <f>IF('+BD'!L197="","",'+BD'!L197)</f>
        <v/>
      </c>
      <c r="M2067" s="325" t="str">
        <f>IF('+BD'!M197="","",'+BD'!M197)</f>
        <v/>
      </c>
      <c r="N2067" s="325" t="str">
        <f>IF('+BD'!N197="","",'+BD'!N197)</f>
        <v/>
      </c>
      <c r="O2067" s="325" t="str">
        <f>IF('+BD'!O197="","",'+BD'!O197)</f>
        <v/>
      </c>
      <c r="P2067" s="325" t="str">
        <f>IF('+BD'!P197="","",'+BD'!P197)</f>
        <v/>
      </c>
      <c r="Q2067" s="325" t="str">
        <f>IF('+BD'!Q197="","",'+BD'!Q197)</f>
        <v/>
      </c>
      <c r="R2067" s="325" t="str">
        <f>IF('+BD'!R197="","",'+BD'!R197)</f>
        <v/>
      </c>
      <c r="S2067" s="325" t="str">
        <f>IF('+BD'!S197="","",'+BD'!S197)</f>
        <v/>
      </c>
      <c r="T2067" s="325" t="str">
        <f>IF('+BD'!T197="","",'+BD'!T197)</f>
        <v/>
      </c>
      <c r="U2067" s="325" t="str">
        <f>IF('+BD'!U197="","",'+BD'!U197)</f>
        <v/>
      </c>
      <c r="V2067" s="325" t="str">
        <f>IF('+BD'!V197="","",'+BD'!V197)</f>
        <v/>
      </c>
      <c r="W2067" s="325" t="str">
        <f>IF('+BD'!W197="","",'+BD'!W197)</f>
        <v/>
      </c>
      <c r="X2067" s="325" t="str">
        <f>IF('+BD'!X197="","",'+BD'!X197)</f>
        <v/>
      </c>
      <c r="Y2067" s="325" t="str">
        <f>IF('+BD'!Y197="","",'+BD'!Y197)</f>
        <v/>
      </c>
      <c r="Z2067" s="325" t="str">
        <f>IF('+BD'!Z197="","",'+BD'!Z197)</f>
        <v/>
      </c>
      <c r="AA2067" s="325" t="str">
        <f>IF('+BD'!AA197="","",'+BD'!AA197)</f>
        <v/>
      </c>
      <c r="AB2067" s="325" t="str">
        <f>IF('+BD'!AB197="","",'+BD'!AB197)</f>
        <v/>
      </c>
    </row>
    <row r="2068" ht="15.75" customHeight="1">
      <c r="A2068" s="325">
        <v>2066.0</v>
      </c>
      <c r="B2068" s="325" t="s">
        <v>5843</v>
      </c>
      <c r="C2068" s="325" t="str">
        <f>IF('+BD'!C198="","",'+BD'!C198)</f>
        <v/>
      </c>
      <c r="D2068" s="325" t="str">
        <f>IF('+BD'!D198="","",'+BD'!D198)</f>
        <v/>
      </c>
      <c r="E2068" s="325" t="str">
        <f>IF('+BD'!E198="","",'+BD'!E198)</f>
        <v/>
      </c>
      <c r="F2068" s="325" t="str">
        <f>IF('+BD'!F198="","",'+BD'!F198)</f>
        <v/>
      </c>
      <c r="G2068" s="325" t="str">
        <f>IF('+BD'!G198="","",'+BD'!G198)</f>
        <v/>
      </c>
      <c r="H2068" s="325" t="str">
        <f>IF('+BD'!H198="","",'+BD'!H198)</f>
        <v/>
      </c>
      <c r="I2068" s="325" t="str">
        <f>IF('+BD'!I198="","",'+BD'!I198)</f>
        <v/>
      </c>
      <c r="J2068" s="325" t="str">
        <f>IF('+BD'!J198="","",'+BD'!J198)</f>
        <v/>
      </c>
      <c r="K2068" s="325" t="str">
        <f>IF('+BD'!K198="","",'+BD'!K198)</f>
        <v/>
      </c>
      <c r="L2068" s="325" t="str">
        <f>IF('+BD'!L198="","",'+BD'!L198)</f>
        <v/>
      </c>
      <c r="M2068" s="325" t="str">
        <f>IF('+BD'!M198="","",'+BD'!M198)</f>
        <v/>
      </c>
      <c r="N2068" s="325" t="str">
        <f>IF('+BD'!N198="","",'+BD'!N198)</f>
        <v/>
      </c>
      <c r="O2068" s="325" t="str">
        <f>IF('+BD'!O198="","",'+BD'!O198)</f>
        <v/>
      </c>
      <c r="P2068" s="325" t="str">
        <f>IF('+BD'!P198="","",'+BD'!P198)</f>
        <v/>
      </c>
      <c r="Q2068" s="325" t="str">
        <f>IF('+BD'!Q198="","",'+BD'!Q198)</f>
        <v/>
      </c>
      <c r="R2068" s="325" t="str">
        <f>IF('+BD'!R198="","",'+BD'!R198)</f>
        <v/>
      </c>
      <c r="S2068" s="325" t="str">
        <f>IF('+BD'!S198="","",'+BD'!S198)</f>
        <v/>
      </c>
      <c r="T2068" s="325" t="str">
        <f>IF('+BD'!T198="","",'+BD'!T198)</f>
        <v/>
      </c>
      <c r="U2068" s="325" t="str">
        <f>IF('+BD'!U198="","",'+BD'!U198)</f>
        <v/>
      </c>
      <c r="V2068" s="325" t="str">
        <f>IF('+BD'!V198="","",'+BD'!V198)</f>
        <v/>
      </c>
      <c r="W2068" s="325" t="str">
        <f>IF('+BD'!W198="","",'+BD'!W198)</f>
        <v/>
      </c>
      <c r="X2068" s="325" t="str">
        <f>IF('+BD'!X198="","",'+BD'!X198)</f>
        <v/>
      </c>
      <c r="Y2068" s="325" t="str">
        <f>IF('+BD'!Y198="","",'+BD'!Y198)</f>
        <v/>
      </c>
      <c r="Z2068" s="325" t="str">
        <f>IF('+BD'!Z198="","",'+BD'!Z198)</f>
        <v/>
      </c>
      <c r="AA2068" s="325" t="str">
        <f>IF('+BD'!AA198="","",'+BD'!AA198)</f>
        <v/>
      </c>
      <c r="AB2068" s="325" t="str">
        <f>IF('+BD'!AB198="","",'+BD'!AB198)</f>
        <v/>
      </c>
    </row>
    <row r="2069" ht="15.75" customHeight="1">
      <c r="A2069" s="325">
        <v>2067.0</v>
      </c>
      <c r="B2069" s="325" t="s">
        <v>5844</v>
      </c>
      <c r="C2069" s="325" t="str">
        <f>IF('+BD'!C199="","",'+BD'!C199)</f>
        <v/>
      </c>
      <c r="D2069" s="325" t="str">
        <f>IF('+BD'!D199="","",'+BD'!D199)</f>
        <v/>
      </c>
      <c r="E2069" s="325" t="str">
        <f>IF('+BD'!E199="","",'+BD'!E199)</f>
        <v/>
      </c>
      <c r="F2069" s="325" t="str">
        <f>IF('+BD'!F199="","",'+BD'!F199)</f>
        <v/>
      </c>
      <c r="G2069" s="325" t="str">
        <f>IF('+BD'!G199="","",'+BD'!G199)</f>
        <v/>
      </c>
      <c r="H2069" s="325" t="str">
        <f>IF('+BD'!H199="","",'+BD'!H199)</f>
        <v/>
      </c>
      <c r="I2069" s="325" t="str">
        <f>IF('+BD'!I199="","",'+BD'!I199)</f>
        <v/>
      </c>
      <c r="J2069" s="325" t="str">
        <f>IF('+BD'!J199="","",'+BD'!J199)</f>
        <v/>
      </c>
      <c r="K2069" s="325" t="str">
        <f>IF('+BD'!K199="","",'+BD'!K199)</f>
        <v/>
      </c>
      <c r="L2069" s="325" t="str">
        <f>IF('+BD'!L199="","",'+BD'!L199)</f>
        <v/>
      </c>
      <c r="M2069" s="325" t="str">
        <f>IF('+BD'!M199="","",'+BD'!M199)</f>
        <v/>
      </c>
      <c r="N2069" s="325" t="str">
        <f>IF('+BD'!N199="","",'+BD'!N199)</f>
        <v/>
      </c>
      <c r="O2069" s="325" t="str">
        <f>IF('+BD'!O199="","",'+BD'!O199)</f>
        <v/>
      </c>
      <c r="P2069" s="325" t="str">
        <f>IF('+BD'!P199="","",'+BD'!P199)</f>
        <v/>
      </c>
      <c r="Q2069" s="325" t="str">
        <f>IF('+BD'!Q199="","",'+BD'!Q199)</f>
        <v/>
      </c>
      <c r="R2069" s="325" t="str">
        <f>IF('+BD'!R199="","",'+BD'!R199)</f>
        <v/>
      </c>
      <c r="S2069" s="325" t="str">
        <f>IF('+BD'!S199="","",'+BD'!S199)</f>
        <v/>
      </c>
      <c r="T2069" s="325" t="str">
        <f>IF('+BD'!T199="","",'+BD'!T199)</f>
        <v/>
      </c>
      <c r="U2069" s="325" t="str">
        <f>IF('+BD'!U199="","",'+BD'!U199)</f>
        <v/>
      </c>
      <c r="V2069" s="325" t="str">
        <f>IF('+BD'!V199="","",'+BD'!V199)</f>
        <v/>
      </c>
      <c r="W2069" s="325" t="str">
        <f>IF('+BD'!W199="","",'+BD'!W199)</f>
        <v/>
      </c>
      <c r="X2069" s="325" t="str">
        <f>IF('+BD'!X199="","",'+BD'!X199)</f>
        <v/>
      </c>
      <c r="Y2069" s="325" t="str">
        <f>IF('+BD'!Y199="","",'+BD'!Y199)</f>
        <v/>
      </c>
      <c r="Z2069" s="325" t="str">
        <f>IF('+BD'!Z199="","",'+BD'!Z199)</f>
        <v/>
      </c>
      <c r="AA2069" s="325" t="str">
        <f>IF('+BD'!AA199="","",'+BD'!AA199)</f>
        <v/>
      </c>
      <c r="AB2069" s="325" t="str">
        <f>IF('+BD'!AB199="","",'+BD'!AB199)</f>
        <v/>
      </c>
    </row>
    <row r="2070" ht="15.75" customHeight="1">
      <c r="A2070" s="325">
        <v>2068.0</v>
      </c>
      <c r="B2070" s="325" t="s">
        <v>5845</v>
      </c>
      <c r="C2070" s="325" t="str">
        <f>IF('+BD'!C200="","",'+BD'!C200)</f>
        <v/>
      </c>
      <c r="D2070" s="325" t="str">
        <f>IF('+BD'!D200="","",'+BD'!D200)</f>
        <v/>
      </c>
      <c r="E2070" s="325" t="str">
        <f>IF('+BD'!E200="","",'+BD'!E200)</f>
        <v/>
      </c>
      <c r="F2070" s="325" t="str">
        <f>IF('+BD'!F200="","",'+BD'!F200)</f>
        <v/>
      </c>
      <c r="G2070" s="325" t="str">
        <f>IF('+BD'!G200="","",'+BD'!G200)</f>
        <v/>
      </c>
      <c r="H2070" s="325" t="str">
        <f>IF('+BD'!H200="","",'+BD'!H200)</f>
        <v/>
      </c>
      <c r="I2070" s="325" t="str">
        <f>IF('+BD'!I200="","",'+BD'!I200)</f>
        <v/>
      </c>
      <c r="J2070" s="325" t="str">
        <f>IF('+BD'!J200="","",'+BD'!J200)</f>
        <v/>
      </c>
      <c r="K2070" s="325" t="str">
        <f>IF('+BD'!K200="","",'+BD'!K200)</f>
        <v/>
      </c>
      <c r="L2070" s="325" t="str">
        <f>IF('+BD'!L200="","",'+BD'!L200)</f>
        <v/>
      </c>
      <c r="M2070" s="325" t="str">
        <f>IF('+BD'!M200="","",'+BD'!M200)</f>
        <v/>
      </c>
      <c r="N2070" s="325" t="str">
        <f>IF('+BD'!N200="","",'+BD'!N200)</f>
        <v/>
      </c>
      <c r="O2070" s="325" t="str">
        <f>IF('+BD'!O200="","",'+BD'!O200)</f>
        <v/>
      </c>
      <c r="P2070" s="325" t="str">
        <f>IF('+BD'!P200="","",'+BD'!P200)</f>
        <v/>
      </c>
      <c r="Q2070" s="325" t="str">
        <f>IF('+BD'!Q200="","",'+BD'!Q200)</f>
        <v/>
      </c>
      <c r="R2070" s="325" t="str">
        <f>IF('+BD'!R200="","",'+BD'!R200)</f>
        <v/>
      </c>
      <c r="S2070" s="325" t="str">
        <f>IF('+BD'!S200="","",'+BD'!S200)</f>
        <v/>
      </c>
      <c r="T2070" s="325" t="str">
        <f>IF('+BD'!T200="","",'+BD'!T200)</f>
        <v/>
      </c>
      <c r="U2070" s="325" t="str">
        <f>IF('+BD'!U200="","",'+BD'!U200)</f>
        <v/>
      </c>
      <c r="V2070" s="325" t="str">
        <f>IF('+BD'!V200="","",'+BD'!V200)</f>
        <v/>
      </c>
      <c r="W2070" s="325" t="str">
        <f>IF('+BD'!W200="","",'+BD'!W200)</f>
        <v/>
      </c>
      <c r="X2070" s="325" t="str">
        <f>IF('+BD'!X200="","",'+BD'!X200)</f>
        <v/>
      </c>
      <c r="Y2070" s="325" t="str">
        <f>IF('+BD'!Y200="","",'+BD'!Y200)</f>
        <v/>
      </c>
      <c r="Z2070" s="325" t="str">
        <f>IF('+BD'!Z200="","",'+BD'!Z200)</f>
        <v/>
      </c>
      <c r="AA2070" s="325" t="str">
        <f>IF('+BD'!AA200="","",'+BD'!AA200)</f>
        <v/>
      </c>
      <c r="AB2070" s="325" t="str">
        <f>IF('+BD'!AB200="","",'+BD'!AB200)</f>
        <v/>
      </c>
    </row>
    <row r="2071" ht="15.75" customHeight="1">
      <c r="A2071" s="325">
        <v>2069.0</v>
      </c>
      <c r="B2071" s="325" t="s">
        <v>5846</v>
      </c>
      <c r="C2071" s="325" t="str">
        <f>IF('+BD'!C201="","",'+BD'!C201)</f>
        <v/>
      </c>
      <c r="D2071" s="325" t="str">
        <f>IF('+BD'!D201="","",'+BD'!D201)</f>
        <v/>
      </c>
      <c r="E2071" s="325" t="str">
        <f>IF('+BD'!E201="","",'+BD'!E201)</f>
        <v/>
      </c>
      <c r="F2071" s="325" t="str">
        <f>IF('+BD'!F201="","",'+BD'!F201)</f>
        <v/>
      </c>
      <c r="G2071" s="325" t="str">
        <f>IF('+BD'!G201="","",'+BD'!G201)</f>
        <v/>
      </c>
      <c r="H2071" s="325" t="str">
        <f>IF('+BD'!H201="","",'+BD'!H201)</f>
        <v/>
      </c>
      <c r="I2071" s="325" t="str">
        <f>IF('+BD'!I201="","",'+BD'!I201)</f>
        <v/>
      </c>
      <c r="J2071" s="325" t="str">
        <f>IF('+BD'!J201="","",'+BD'!J201)</f>
        <v/>
      </c>
      <c r="K2071" s="325" t="str">
        <f>IF('+BD'!K201="","",'+BD'!K201)</f>
        <v/>
      </c>
      <c r="L2071" s="325" t="str">
        <f>IF('+BD'!L201="","",'+BD'!L201)</f>
        <v/>
      </c>
      <c r="M2071" s="325" t="str">
        <f>IF('+BD'!M201="","",'+BD'!M201)</f>
        <v/>
      </c>
      <c r="N2071" s="325" t="str">
        <f>IF('+BD'!N201="","",'+BD'!N201)</f>
        <v/>
      </c>
      <c r="O2071" s="325" t="str">
        <f>IF('+BD'!O201="","",'+BD'!O201)</f>
        <v/>
      </c>
      <c r="P2071" s="325" t="str">
        <f>IF('+BD'!P201="","",'+BD'!P201)</f>
        <v/>
      </c>
      <c r="Q2071" s="325" t="str">
        <f>IF('+BD'!Q201="","",'+BD'!Q201)</f>
        <v/>
      </c>
      <c r="R2071" s="325" t="str">
        <f>IF('+BD'!R201="","",'+BD'!R201)</f>
        <v/>
      </c>
      <c r="S2071" s="325" t="str">
        <f>IF('+BD'!S201="","",'+BD'!S201)</f>
        <v/>
      </c>
      <c r="T2071" s="325" t="str">
        <f>IF('+BD'!T201="","",'+BD'!T201)</f>
        <v/>
      </c>
      <c r="U2071" s="325" t="str">
        <f>IF('+BD'!U201="","",'+BD'!U201)</f>
        <v/>
      </c>
      <c r="V2071" s="325" t="str">
        <f>IF('+BD'!V201="","",'+BD'!V201)</f>
        <v/>
      </c>
      <c r="W2071" s="325" t="str">
        <f>IF('+BD'!W201="","",'+BD'!W201)</f>
        <v/>
      </c>
      <c r="X2071" s="325" t="str">
        <f>IF('+BD'!X201="","",'+BD'!X201)</f>
        <v/>
      </c>
      <c r="Y2071" s="325" t="str">
        <f>IF('+BD'!Y201="","",'+BD'!Y201)</f>
        <v/>
      </c>
      <c r="Z2071" s="325" t="str">
        <f>IF('+BD'!Z201="","",'+BD'!Z201)</f>
        <v/>
      </c>
      <c r="AA2071" s="325" t="str">
        <f>IF('+BD'!AA201="","",'+BD'!AA201)</f>
        <v/>
      </c>
      <c r="AB2071" s="325" t="str">
        <f>IF('+BD'!AB201="","",'+BD'!AB201)</f>
        <v/>
      </c>
    </row>
    <row r="2072" ht="15.75" customHeight="1">
      <c r="A2072" s="325">
        <v>2070.0</v>
      </c>
      <c r="B2072" s="325" t="s">
        <v>5847</v>
      </c>
      <c r="C2072" s="325" t="str">
        <f>IF('+BD'!C202="","",'+BD'!C202)</f>
        <v/>
      </c>
      <c r="D2072" s="325" t="str">
        <f>IF('+BD'!D202="","",'+BD'!D202)</f>
        <v/>
      </c>
      <c r="E2072" s="325" t="str">
        <f>IF('+BD'!E202="","",'+BD'!E202)</f>
        <v/>
      </c>
      <c r="F2072" s="325" t="str">
        <f>IF('+BD'!F202="","",'+BD'!F202)</f>
        <v/>
      </c>
      <c r="G2072" s="325" t="str">
        <f>IF('+BD'!G202="","",'+BD'!G202)</f>
        <v/>
      </c>
      <c r="H2072" s="325" t="str">
        <f>IF('+BD'!H202="","",'+BD'!H202)</f>
        <v/>
      </c>
      <c r="I2072" s="325" t="str">
        <f>IF('+BD'!I202="","",'+BD'!I202)</f>
        <v/>
      </c>
      <c r="J2072" s="325" t="str">
        <f>IF('+BD'!J202="","",'+BD'!J202)</f>
        <v/>
      </c>
      <c r="K2072" s="325" t="str">
        <f>IF('+BD'!K202="","",'+BD'!K202)</f>
        <v/>
      </c>
      <c r="L2072" s="325" t="str">
        <f>IF('+BD'!L202="","",'+BD'!L202)</f>
        <v/>
      </c>
      <c r="M2072" s="325" t="str">
        <f>IF('+BD'!M202="","",'+BD'!M202)</f>
        <v/>
      </c>
      <c r="N2072" s="325" t="str">
        <f>IF('+BD'!N202="","",'+BD'!N202)</f>
        <v/>
      </c>
      <c r="O2072" s="325" t="str">
        <f>IF('+BD'!O202="","",'+BD'!O202)</f>
        <v/>
      </c>
      <c r="P2072" s="325" t="str">
        <f>IF('+BD'!P202="","",'+BD'!P202)</f>
        <v/>
      </c>
      <c r="Q2072" s="325" t="str">
        <f>IF('+BD'!Q202="","",'+BD'!Q202)</f>
        <v/>
      </c>
      <c r="R2072" s="325" t="str">
        <f>IF('+BD'!R202="","",'+BD'!R202)</f>
        <v/>
      </c>
      <c r="S2072" s="325" t="str">
        <f>IF('+BD'!S202="","",'+BD'!S202)</f>
        <v/>
      </c>
      <c r="T2072" s="325" t="str">
        <f>IF('+BD'!T202="","",'+BD'!T202)</f>
        <v/>
      </c>
      <c r="U2072" s="325" t="str">
        <f>IF('+BD'!U202="","",'+BD'!U202)</f>
        <v/>
      </c>
      <c r="V2072" s="325" t="str">
        <f>IF('+BD'!V202="","",'+BD'!V202)</f>
        <v/>
      </c>
      <c r="W2072" s="325" t="str">
        <f>IF('+BD'!W202="","",'+BD'!W202)</f>
        <v/>
      </c>
      <c r="X2072" s="325" t="str">
        <f>IF('+BD'!X202="","",'+BD'!X202)</f>
        <v/>
      </c>
      <c r="Y2072" s="325" t="str">
        <f>IF('+BD'!Y202="","",'+BD'!Y202)</f>
        <v/>
      </c>
      <c r="Z2072" s="325" t="str">
        <f>IF('+BD'!Z202="","",'+BD'!Z202)</f>
        <v/>
      </c>
      <c r="AA2072" s="325" t="str">
        <f>IF('+BD'!AA202="","",'+BD'!AA202)</f>
        <v/>
      </c>
      <c r="AB2072" s="325" t="str">
        <f>IF('+BD'!AB202="","",'+BD'!AB202)</f>
        <v/>
      </c>
    </row>
    <row r="2073" ht="15.75" customHeight="1">
      <c r="A2073" s="325">
        <v>2071.0</v>
      </c>
      <c r="B2073" s="325" t="s">
        <v>5848</v>
      </c>
      <c r="C2073" s="325" t="str">
        <f>IF('+BD'!C203="","",'+BD'!C203)</f>
        <v/>
      </c>
      <c r="D2073" s="325" t="str">
        <f>IF('+BD'!D203="","",'+BD'!D203)</f>
        <v/>
      </c>
      <c r="E2073" s="325" t="str">
        <f>IF('+BD'!E203="","",'+BD'!E203)</f>
        <v/>
      </c>
      <c r="F2073" s="325" t="str">
        <f>IF('+BD'!F203="","",'+BD'!F203)</f>
        <v/>
      </c>
      <c r="G2073" s="325" t="str">
        <f>IF('+BD'!G203="","",'+BD'!G203)</f>
        <v/>
      </c>
      <c r="H2073" s="325" t="str">
        <f>IF('+BD'!H203="","",'+BD'!H203)</f>
        <v/>
      </c>
      <c r="I2073" s="325" t="str">
        <f>IF('+BD'!I203="","",'+BD'!I203)</f>
        <v/>
      </c>
      <c r="J2073" s="325" t="str">
        <f>IF('+BD'!J203="","",'+BD'!J203)</f>
        <v/>
      </c>
      <c r="K2073" s="325" t="str">
        <f>IF('+BD'!K203="","",'+BD'!K203)</f>
        <v/>
      </c>
      <c r="L2073" s="325" t="str">
        <f>IF('+BD'!L203="","",'+BD'!L203)</f>
        <v/>
      </c>
      <c r="M2073" s="325" t="str">
        <f>IF('+BD'!M203="","",'+BD'!M203)</f>
        <v/>
      </c>
      <c r="N2073" s="325" t="str">
        <f>IF('+BD'!N203="","",'+BD'!N203)</f>
        <v/>
      </c>
      <c r="O2073" s="325" t="str">
        <f>IF('+BD'!O203="","",'+BD'!O203)</f>
        <v/>
      </c>
      <c r="P2073" s="325" t="str">
        <f>IF('+BD'!P203="","",'+BD'!P203)</f>
        <v/>
      </c>
      <c r="Q2073" s="325" t="str">
        <f>IF('+BD'!Q203="","",'+BD'!Q203)</f>
        <v/>
      </c>
      <c r="R2073" s="325" t="str">
        <f>IF('+BD'!R203="","",'+BD'!R203)</f>
        <v/>
      </c>
      <c r="S2073" s="325" t="str">
        <f>IF('+BD'!S203="","",'+BD'!S203)</f>
        <v/>
      </c>
      <c r="T2073" s="325" t="str">
        <f>IF('+BD'!T203="","",'+BD'!T203)</f>
        <v/>
      </c>
      <c r="U2073" s="325" t="str">
        <f>IF('+BD'!U203="","",'+BD'!U203)</f>
        <v/>
      </c>
      <c r="V2073" s="325" t="str">
        <f>IF('+BD'!V203="","",'+BD'!V203)</f>
        <v/>
      </c>
      <c r="W2073" s="325" t="str">
        <f>IF('+BD'!W203="","",'+BD'!W203)</f>
        <v/>
      </c>
      <c r="X2073" s="325" t="str">
        <f>IF('+BD'!X203="","",'+BD'!X203)</f>
        <v/>
      </c>
      <c r="Y2073" s="325" t="str">
        <f>IF('+BD'!Y203="","",'+BD'!Y203)</f>
        <v/>
      </c>
      <c r="Z2073" s="325" t="str">
        <f>IF('+BD'!Z203="","",'+BD'!Z203)</f>
        <v/>
      </c>
      <c r="AA2073" s="325" t="str">
        <f>IF('+BD'!AA203="","",'+BD'!AA203)</f>
        <v/>
      </c>
      <c r="AB2073" s="325" t="str">
        <f>IF('+BD'!AB203="","",'+BD'!AB203)</f>
        <v/>
      </c>
    </row>
    <row r="2074" ht="15.75" customHeight="1">
      <c r="A2074" s="325">
        <v>2072.0</v>
      </c>
      <c r="B2074" s="325" t="s">
        <v>5849</v>
      </c>
      <c r="C2074" s="325" t="str">
        <f>IF('+BD'!C204="","",'+BD'!C204)</f>
        <v/>
      </c>
      <c r="D2074" s="325" t="str">
        <f>IF('+BD'!D204="","",'+BD'!D204)</f>
        <v/>
      </c>
      <c r="E2074" s="325" t="str">
        <f>IF('+BD'!E204="","",'+BD'!E204)</f>
        <v/>
      </c>
      <c r="F2074" s="325" t="str">
        <f>IF('+BD'!F204="","",'+BD'!F204)</f>
        <v/>
      </c>
      <c r="G2074" s="325" t="str">
        <f>IF('+BD'!G204="","",'+BD'!G204)</f>
        <v/>
      </c>
      <c r="H2074" s="325" t="str">
        <f>IF('+BD'!H204="","",'+BD'!H204)</f>
        <v/>
      </c>
      <c r="I2074" s="325" t="str">
        <f>IF('+BD'!I204="","",'+BD'!I204)</f>
        <v/>
      </c>
      <c r="J2074" s="325" t="str">
        <f>IF('+BD'!J204="","",'+BD'!J204)</f>
        <v/>
      </c>
      <c r="K2074" s="325" t="str">
        <f>IF('+BD'!K204="","",'+BD'!K204)</f>
        <v/>
      </c>
      <c r="L2074" s="325" t="str">
        <f>IF('+BD'!L204="","",'+BD'!L204)</f>
        <v/>
      </c>
      <c r="M2074" s="325" t="str">
        <f>IF('+BD'!M204="","",'+BD'!M204)</f>
        <v/>
      </c>
      <c r="N2074" s="325" t="str">
        <f>IF('+BD'!N204="","",'+BD'!N204)</f>
        <v/>
      </c>
      <c r="O2074" s="325" t="str">
        <f>IF('+BD'!O204="","",'+BD'!O204)</f>
        <v/>
      </c>
      <c r="P2074" s="325" t="str">
        <f>IF('+BD'!P204="","",'+BD'!P204)</f>
        <v/>
      </c>
      <c r="Q2074" s="325" t="str">
        <f>IF('+BD'!Q204="","",'+BD'!Q204)</f>
        <v/>
      </c>
      <c r="R2074" s="325" t="str">
        <f>IF('+BD'!R204="","",'+BD'!R204)</f>
        <v/>
      </c>
      <c r="S2074" s="325" t="str">
        <f>IF('+BD'!S204="","",'+BD'!S204)</f>
        <v/>
      </c>
      <c r="T2074" s="325" t="str">
        <f>IF('+BD'!T204="","",'+BD'!T204)</f>
        <v/>
      </c>
      <c r="U2074" s="325" t="str">
        <f>IF('+BD'!U204="","",'+BD'!U204)</f>
        <v/>
      </c>
      <c r="V2074" s="325" t="str">
        <f>IF('+BD'!V204="","",'+BD'!V204)</f>
        <v/>
      </c>
      <c r="W2074" s="325" t="str">
        <f>IF('+BD'!W204="","",'+BD'!W204)</f>
        <v/>
      </c>
      <c r="X2074" s="325" t="str">
        <f>IF('+BD'!X204="","",'+BD'!X204)</f>
        <v/>
      </c>
      <c r="Y2074" s="325" t="str">
        <f>IF('+BD'!Y204="","",'+BD'!Y204)</f>
        <v/>
      </c>
      <c r="Z2074" s="325" t="str">
        <f>IF('+BD'!Z204="","",'+BD'!Z204)</f>
        <v/>
      </c>
      <c r="AA2074" s="325" t="str">
        <f>IF('+BD'!AA204="","",'+BD'!AA204)</f>
        <v/>
      </c>
      <c r="AB2074" s="325" t="str">
        <f>IF('+BD'!AB204="","",'+BD'!AB204)</f>
        <v/>
      </c>
    </row>
    <row r="2075" ht="15.75" customHeight="1">
      <c r="A2075" s="325">
        <v>2073.0</v>
      </c>
      <c r="B2075" s="325" t="s">
        <v>5850</v>
      </c>
      <c r="C2075" s="325" t="str">
        <f>IF('+BD'!C205="","",'+BD'!C205)</f>
        <v/>
      </c>
      <c r="D2075" s="325" t="str">
        <f>IF('+BD'!D205="","",'+BD'!D205)</f>
        <v/>
      </c>
      <c r="E2075" s="325" t="str">
        <f>IF('+BD'!E205="","",'+BD'!E205)</f>
        <v/>
      </c>
      <c r="F2075" s="325" t="str">
        <f>IF('+BD'!F205="","",'+BD'!F205)</f>
        <v/>
      </c>
      <c r="G2075" s="325" t="str">
        <f>IF('+BD'!G205="","",'+BD'!G205)</f>
        <v/>
      </c>
      <c r="H2075" s="325" t="str">
        <f>IF('+BD'!H205="","",'+BD'!H205)</f>
        <v/>
      </c>
      <c r="I2075" s="325" t="str">
        <f>IF('+BD'!I205="","",'+BD'!I205)</f>
        <v/>
      </c>
      <c r="J2075" s="325" t="str">
        <f>IF('+BD'!J205="","",'+BD'!J205)</f>
        <v/>
      </c>
      <c r="K2075" s="325" t="str">
        <f>IF('+BD'!K205="","",'+BD'!K205)</f>
        <v/>
      </c>
      <c r="L2075" s="325" t="str">
        <f>IF('+BD'!L205="","",'+BD'!L205)</f>
        <v/>
      </c>
      <c r="M2075" s="325" t="str">
        <f>IF('+BD'!M205="","",'+BD'!M205)</f>
        <v/>
      </c>
      <c r="N2075" s="325" t="str">
        <f>IF('+BD'!N205="","",'+BD'!N205)</f>
        <v/>
      </c>
      <c r="O2075" s="325" t="str">
        <f>IF('+BD'!O205="","",'+BD'!O205)</f>
        <v/>
      </c>
      <c r="P2075" s="325" t="str">
        <f>IF('+BD'!P205="","",'+BD'!P205)</f>
        <v/>
      </c>
      <c r="Q2075" s="325" t="str">
        <f>IF('+BD'!Q205="","",'+BD'!Q205)</f>
        <v/>
      </c>
      <c r="R2075" s="325" t="str">
        <f>IF('+BD'!R205="","",'+BD'!R205)</f>
        <v/>
      </c>
      <c r="S2075" s="325" t="str">
        <f>IF('+BD'!S205="","",'+BD'!S205)</f>
        <v/>
      </c>
      <c r="T2075" s="325" t="str">
        <f>IF('+BD'!T205="","",'+BD'!T205)</f>
        <v/>
      </c>
      <c r="U2075" s="325" t="str">
        <f>IF('+BD'!U205="","",'+BD'!U205)</f>
        <v/>
      </c>
      <c r="V2075" s="325" t="str">
        <f>IF('+BD'!V205="","",'+BD'!V205)</f>
        <v/>
      </c>
      <c r="W2075" s="325" t="str">
        <f>IF('+BD'!W205="","",'+BD'!W205)</f>
        <v/>
      </c>
      <c r="X2075" s="325" t="str">
        <f>IF('+BD'!X205="","",'+BD'!X205)</f>
        <v/>
      </c>
      <c r="Y2075" s="325" t="str">
        <f>IF('+BD'!Y205="","",'+BD'!Y205)</f>
        <v/>
      </c>
      <c r="Z2075" s="325" t="str">
        <f>IF('+BD'!Z205="","",'+BD'!Z205)</f>
        <v/>
      </c>
      <c r="AA2075" s="325" t="str">
        <f>IF('+BD'!AA205="","",'+BD'!AA205)</f>
        <v/>
      </c>
      <c r="AB2075" s="325" t="str">
        <f>IF('+BD'!AB205="","",'+BD'!AB205)</f>
        <v/>
      </c>
    </row>
    <row r="2076" ht="15.75" customHeight="1">
      <c r="A2076" s="325">
        <v>2074.0</v>
      </c>
      <c r="B2076" s="325" t="s">
        <v>5851</v>
      </c>
      <c r="C2076" s="325" t="str">
        <f>IF('+BD'!C206="","",'+BD'!C206)</f>
        <v/>
      </c>
      <c r="D2076" s="325" t="str">
        <f>IF('+BD'!D206="","",'+BD'!D206)</f>
        <v/>
      </c>
      <c r="E2076" s="325" t="str">
        <f>IF('+BD'!E206="","",'+BD'!E206)</f>
        <v/>
      </c>
      <c r="F2076" s="325" t="str">
        <f>IF('+BD'!F206="","",'+BD'!F206)</f>
        <v/>
      </c>
      <c r="G2076" s="325" t="str">
        <f>IF('+BD'!G206="","",'+BD'!G206)</f>
        <v/>
      </c>
      <c r="H2076" s="325" t="str">
        <f>IF('+BD'!H206="","",'+BD'!H206)</f>
        <v/>
      </c>
      <c r="I2076" s="325" t="str">
        <f>IF('+BD'!I206="","",'+BD'!I206)</f>
        <v/>
      </c>
      <c r="J2076" s="325" t="str">
        <f>IF('+BD'!J206="","",'+BD'!J206)</f>
        <v/>
      </c>
      <c r="K2076" s="325" t="str">
        <f>IF('+BD'!K206="","",'+BD'!K206)</f>
        <v/>
      </c>
      <c r="L2076" s="325" t="str">
        <f>IF('+BD'!L206="","",'+BD'!L206)</f>
        <v/>
      </c>
      <c r="M2076" s="325" t="str">
        <f>IF('+BD'!M206="","",'+BD'!M206)</f>
        <v/>
      </c>
      <c r="N2076" s="325" t="str">
        <f>IF('+BD'!N206="","",'+BD'!N206)</f>
        <v/>
      </c>
      <c r="O2076" s="325" t="str">
        <f>IF('+BD'!O206="","",'+BD'!O206)</f>
        <v/>
      </c>
      <c r="P2076" s="325" t="str">
        <f>IF('+BD'!P206="","",'+BD'!P206)</f>
        <v/>
      </c>
      <c r="Q2076" s="325" t="str">
        <f>IF('+BD'!Q206="","",'+BD'!Q206)</f>
        <v/>
      </c>
      <c r="R2076" s="325" t="str">
        <f>IF('+BD'!R206="","",'+BD'!R206)</f>
        <v/>
      </c>
      <c r="S2076" s="325" t="str">
        <f>IF('+BD'!S206="","",'+BD'!S206)</f>
        <v/>
      </c>
      <c r="T2076" s="325" t="str">
        <f>IF('+BD'!T206="","",'+BD'!T206)</f>
        <v/>
      </c>
      <c r="U2076" s="325" t="str">
        <f>IF('+BD'!U206="","",'+BD'!U206)</f>
        <v/>
      </c>
      <c r="V2076" s="325" t="str">
        <f>IF('+BD'!V206="","",'+BD'!V206)</f>
        <v/>
      </c>
      <c r="W2076" s="325" t="str">
        <f>IF('+BD'!W206="","",'+BD'!W206)</f>
        <v/>
      </c>
      <c r="X2076" s="325" t="str">
        <f>IF('+BD'!X206="","",'+BD'!X206)</f>
        <v/>
      </c>
      <c r="Y2076" s="325" t="str">
        <f>IF('+BD'!Y206="","",'+BD'!Y206)</f>
        <v/>
      </c>
      <c r="Z2076" s="325" t="str">
        <f>IF('+BD'!Z206="","",'+BD'!Z206)</f>
        <v/>
      </c>
      <c r="AA2076" s="325" t="str">
        <f>IF('+BD'!AA206="","",'+BD'!AA206)</f>
        <v/>
      </c>
      <c r="AB2076" s="325" t="str">
        <f>IF('+BD'!AB206="","",'+BD'!AB206)</f>
        <v/>
      </c>
    </row>
    <row r="2077" ht="15.75" customHeight="1">
      <c r="A2077" s="325">
        <v>2075.0</v>
      </c>
      <c r="B2077" s="325" t="s">
        <v>5852</v>
      </c>
      <c r="C2077" s="325" t="str">
        <f>IF('+BD'!C207="","",'+BD'!C207)</f>
        <v/>
      </c>
      <c r="D2077" s="325" t="str">
        <f>IF('+BD'!D207="","",'+BD'!D207)</f>
        <v/>
      </c>
      <c r="E2077" s="325" t="str">
        <f>IF('+BD'!E207="","",'+BD'!E207)</f>
        <v/>
      </c>
      <c r="F2077" s="325" t="str">
        <f>IF('+BD'!F207="","",'+BD'!F207)</f>
        <v/>
      </c>
      <c r="G2077" s="325" t="str">
        <f>IF('+BD'!G207="","",'+BD'!G207)</f>
        <v/>
      </c>
      <c r="H2077" s="325" t="str">
        <f>IF('+BD'!H207="","",'+BD'!H207)</f>
        <v/>
      </c>
      <c r="I2077" s="325" t="str">
        <f>IF('+BD'!I207="","",'+BD'!I207)</f>
        <v/>
      </c>
      <c r="J2077" s="325" t="str">
        <f>IF('+BD'!J207="","",'+BD'!J207)</f>
        <v/>
      </c>
      <c r="K2077" s="325" t="str">
        <f>IF('+BD'!K207="","",'+BD'!K207)</f>
        <v/>
      </c>
      <c r="L2077" s="325" t="str">
        <f>IF('+BD'!L207="","",'+BD'!L207)</f>
        <v/>
      </c>
      <c r="M2077" s="325" t="str">
        <f>IF('+BD'!M207="","",'+BD'!M207)</f>
        <v/>
      </c>
      <c r="N2077" s="325" t="str">
        <f>IF('+BD'!N207="","",'+BD'!N207)</f>
        <v/>
      </c>
      <c r="O2077" s="325" t="str">
        <f>IF('+BD'!O207="","",'+BD'!O207)</f>
        <v/>
      </c>
      <c r="P2077" s="325" t="str">
        <f>IF('+BD'!P207="","",'+BD'!P207)</f>
        <v/>
      </c>
      <c r="Q2077" s="325" t="str">
        <f>IF('+BD'!Q207="","",'+BD'!Q207)</f>
        <v/>
      </c>
      <c r="R2077" s="325" t="str">
        <f>IF('+BD'!R207="","",'+BD'!R207)</f>
        <v/>
      </c>
      <c r="S2077" s="325" t="str">
        <f>IF('+BD'!S207="","",'+BD'!S207)</f>
        <v/>
      </c>
      <c r="T2077" s="325" t="str">
        <f>IF('+BD'!T207="","",'+BD'!T207)</f>
        <v/>
      </c>
      <c r="U2077" s="325" t="str">
        <f>IF('+BD'!U207="","",'+BD'!U207)</f>
        <v/>
      </c>
      <c r="V2077" s="325" t="str">
        <f>IF('+BD'!V207="","",'+BD'!V207)</f>
        <v/>
      </c>
      <c r="W2077" s="325" t="str">
        <f>IF('+BD'!W207="","",'+BD'!W207)</f>
        <v/>
      </c>
      <c r="X2077" s="325" t="str">
        <f>IF('+BD'!X207="","",'+BD'!X207)</f>
        <v/>
      </c>
      <c r="Y2077" s="325" t="str">
        <f>IF('+BD'!Y207="","",'+BD'!Y207)</f>
        <v/>
      </c>
      <c r="Z2077" s="325" t="str">
        <f>IF('+BD'!Z207="","",'+BD'!Z207)</f>
        <v/>
      </c>
      <c r="AA2077" s="325" t="str">
        <f>IF('+BD'!AA207="","",'+BD'!AA207)</f>
        <v/>
      </c>
      <c r="AB2077" s="325" t="str">
        <f>IF('+BD'!AB207="","",'+BD'!AB207)</f>
        <v/>
      </c>
    </row>
    <row r="2078" ht="15.75" customHeight="1">
      <c r="A2078" s="325">
        <v>2076.0</v>
      </c>
      <c r="B2078" s="325" t="s">
        <v>5853</v>
      </c>
      <c r="C2078" s="325" t="str">
        <f>IF('+BD'!C208="","",'+BD'!C208)</f>
        <v/>
      </c>
      <c r="D2078" s="325" t="str">
        <f>IF('+BD'!D208="","",'+BD'!D208)</f>
        <v/>
      </c>
      <c r="E2078" s="325" t="str">
        <f>IF('+BD'!E208="","",'+BD'!E208)</f>
        <v/>
      </c>
      <c r="F2078" s="325" t="str">
        <f>IF('+BD'!F208="","",'+BD'!F208)</f>
        <v/>
      </c>
      <c r="G2078" s="325" t="str">
        <f>IF('+BD'!G208="","",'+BD'!G208)</f>
        <v/>
      </c>
      <c r="H2078" s="325" t="str">
        <f>IF('+BD'!H208="","",'+BD'!H208)</f>
        <v/>
      </c>
      <c r="I2078" s="325" t="str">
        <f>IF('+BD'!I208="","",'+BD'!I208)</f>
        <v/>
      </c>
      <c r="J2078" s="325" t="str">
        <f>IF('+BD'!J208="","",'+BD'!J208)</f>
        <v/>
      </c>
      <c r="K2078" s="325" t="str">
        <f>IF('+BD'!K208="","",'+BD'!K208)</f>
        <v/>
      </c>
      <c r="L2078" s="325" t="str">
        <f>IF('+BD'!L208="","",'+BD'!L208)</f>
        <v/>
      </c>
      <c r="M2078" s="325" t="str">
        <f>IF('+BD'!M208="","",'+BD'!M208)</f>
        <v/>
      </c>
      <c r="N2078" s="325" t="str">
        <f>IF('+BD'!N208="","",'+BD'!N208)</f>
        <v/>
      </c>
      <c r="O2078" s="325" t="str">
        <f>IF('+BD'!O208="","",'+BD'!O208)</f>
        <v/>
      </c>
      <c r="P2078" s="325" t="str">
        <f>IF('+BD'!P208="","",'+BD'!P208)</f>
        <v/>
      </c>
      <c r="Q2078" s="325" t="str">
        <f>IF('+BD'!Q208="","",'+BD'!Q208)</f>
        <v/>
      </c>
      <c r="R2078" s="325" t="str">
        <f>IF('+BD'!R208="","",'+BD'!R208)</f>
        <v/>
      </c>
      <c r="S2078" s="325" t="str">
        <f>IF('+BD'!S208="","",'+BD'!S208)</f>
        <v/>
      </c>
      <c r="T2078" s="325" t="str">
        <f>IF('+BD'!T208="","",'+BD'!T208)</f>
        <v/>
      </c>
      <c r="U2078" s="325" t="str">
        <f>IF('+BD'!U208="","",'+BD'!U208)</f>
        <v/>
      </c>
      <c r="V2078" s="325" t="str">
        <f>IF('+BD'!V208="","",'+BD'!V208)</f>
        <v/>
      </c>
      <c r="W2078" s="325" t="str">
        <f>IF('+BD'!W208="","",'+BD'!W208)</f>
        <v/>
      </c>
      <c r="X2078" s="325" t="str">
        <f>IF('+BD'!X208="","",'+BD'!X208)</f>
        <v/>
      </c>
      <c r="Y2078" s="325" t="str">
        <f>IF('+BD'!Y208="","",'+BD'!Y208)</f>
        <v/>
      </c>
      <c r="Z2078" s="325" t="str">
        <f>IF('+BD'!Z208="","",'+BD'!Z208)</f>
        <v/>
      </c>
      <c r="AA2078" s="325" t="str">
        <f>IF('+BD'!AA208="","",'+BD'!AA208)</f>
        <v/>
      </c>
      <c r="AB2078" s="325" t="str">
        <f>IF('+BD'!AB208="","",'+BD'!AB208)</f>
        <v/>
      </c>
    </row>
    <row r="2079" ht="15.75" customHeight="1">
      <c r="A2079" s="325">
        <v>2077.0</v>
      </c>
      <c r="B2079" s="325" t="s">
        <v>5854</v>
      </c>
      <c r="C2079" s="325" t="str">
        <f>IF('+BD'!C209="","",'+BD'!C209)</f>
        <v/>
      </c>
      <c r="D2079" s="325" t="str">
        <f>IF('+BD'!D209="","",'+BD'!D209)</f>
        <v/>
      </c>
      <c r="E2079" s="325" t="str">
        <f>IF('+BD'!E209="","",'+BD'!E209)</f>
        <v/>
      </c>
      <c r="F2079" s="325" t="str">
        <f>IF('+BD'!F209="","",'+BD'!F209)</f>
        <v/>
      </c>
      <c r="G2079" s="325" t="str">
        <f>IF('+BD'!G209="","",'+BD'!G209)</f>
        <v/>
      </c>
      <c r="H2079" s="325" t="str">
        <f>IF('+BD'!H209="","",'+BD'!H209)</f>
        <v/>
      </c>
      <c r="I2079" s="325" t="str">
        <f>IF('+BD'!I209="","",'+BD'!I209)</f>
        <v/>
      </c>
      <c r="J2079" s="325" t="str">
        <f>IF('+BD'!J209="","",'+BD'!J209)</f>
        <v/>
      </c>
      <c r="K2079" s="325" t="str">
        <f>IF('+BD'!K209="","",'+BD'!K209)</f>
        <v/>
      </c>
      <c r="L2079" s="325" t="str">
        <f>IF('+BD'!L209="","",'+BD'!L209)</f>
        <v/>
      </c>
      <c r="M2079" s="325" t="str">
        <f>IF('+BD'!M209="","",'+BD'!M209)</f>
        <v/>
      </c>
      <c r="N2079" s="325" t="str">
        <f>IF('+BD'!N209="","",'+BD'!N209)</f>
        <v/>
      </c>
      <c r="O2079" s="325" t="str">
        <f>IF('+BD'!O209="","",'+BD'!O209)</f>
        <v/>
      </c>
      <c r="P2079" s="325" t="str">
        <f>IF('+BD'!P209="","",'+BD'!P209)</f>
        <v/>
      </c>
      <c r="Q2079" s="325" t="str">
        <f>IF('+BD'!Q209="","",'+BD'!Q209)</f>
        <v/>
      </c>
      <c r="R2079" s="325" t="str">
        <f>IF('+BD'!R209="","",'+BD'!R209)</f>
        <v/>
      </c>
      <c r="S2079" s="325" t="str">
        <f>IF('+BD'!S209="","",'+BD'!S209)</f>
        <v/>
      </c>
      <c r="T2079" s="325" t="str">
        <f>IF('+BD'!T209="","",'+BD'!T209)</f>
        <v/>
      </c>
      <c r="U2079" s="325" t="str">
        <f>IF('+BD'!U209="","",'+BD'!U209)</f>
        <v/>
      </c>
      <c r="V2079" s="325" t="str">
        <f>IF('+BD'!V209="","",'+BD'!V209)</f>
        <v/>
      </c>
      <c r="W2079" s="325" t="str">
        <f>IF('+BD'!W209="","",'+BD'!W209)</f>
        <v/>
      </c>
      <c r="X2079" s="325" t="str">
        <f>IF('+BD'!X209="","",'+BD'!X209)</f>
        <v/>
      </c>
      <c r="Y2079" s="325" t="str">
        <f>IF('+BD'!Y209="","",'+BD'!Y209)</f>
        <v/>
      </c>
      <c r="Z2079" s="325" t="str">
        <f>IF('+BD'!Z209="","",'+BD'!Z209)</f>
        <v/>
      </c>
      <c r="AA2079" s="325" t="str">
        <f>IF('+BD'!AA209="","",'+BD'!AA209)</f>
        <v/>
      </c>
      <c r="AB2079" s="325" t="str">
        <f>IF('+BD'!AB209="","",'+BD'!AB209)</f>
        <v/>
      </c>
    </row>
    <row r="2080" ht="15.75" customHeight="1">
      <c r="A2080" s="325">
        <v>2078.0</v>
      </c>
      <c r="B2080" s="325" t="s">
        <v>5855</v>
      </c>
      <c r="C2080" s="325" t="str">
        <f>IF('+BD'!C210="","",'+BD'!C210)</f>
        <v/>
      </c>
      <c r="D2080" s="325" t="str">
        <f>IF('+BD'!D210="","",'+BD'!D210)</f>
        <v/>
      </c>
      <c r="E2080" s="325" t="str">
        <f>IF('+BD'!E210="","",'+BD'!E210)</f>
        <v/>
      </c>
      <c r="F2080" s="325" t="str">
        <f>IF('+BD'!F210="","",'+BD'!F210)</f>
        <v/>
      </c>
      <c r="G2080" s="325" t="str">
        <f>IF('+BD'!G210="","",'+BD'!G210)</f>
        <v/>
      </c>
      <c r="H2080" s="325" t="str">
        <f>IF('+BD'!H210="","",'+BD'!H210)</f>
        <v/>
      </c>
      <c r="I2080" s="325" t="str">
        <f>IF('+BD'!I210="","",'+BD'!I210)</f>
        <v/>
      </c>
      <c r="J2080" s="325" t="str">
        <f>IF('+BD'!J210="","",'+BD'!J210)</f>
        <v/>
      </c>
      <c r="K2080" s="325" t="str">
        <f>IF('+BD'!K210="","",'+BD'!K210)</f>
        <v/>
      </c>
      <c r="L2080" s="325" t="str">
        <f>IF('+BD'!L210="","",'+BD'!L210)</f>
        <v/>
      </c>
      <c r="M2080" s="325" t="str">
        <f>IF('+BD'!M210="","",'+BD'!M210)</f>
        <v/>
      </c>
      <c r="N2080" s="325" t="str">
        <f>IF('+BD'!N210="","",'+BD'!N210)</f>
        <v/>
      </c>
      <c r="O2080" s="325" t="str">
        <f>IF('+BD'!O210="","",'+BD'!O210)</f>
        <v/>
      </c>
      <c r="P2080" s="325" t="str">
        <f>IF('+BD'!P210="","",'+BD'!P210)</f>
        <v/>
      </c>
      <c r="Q2080" s="325" t="str">
        <f>IF('+BD'!Q210="","",'+BD'!Q210)</f>
        <v/>
      </c>
      <c r="R2080" s="325" t="str">
        <f>IF('+BD'!R210="","",'+BD'!R210)</f>
        <v/>
      </c>
      <c r="S2080" s="325" t="str">
        <f>IF('+BD'!S210="","",'+BD'!S210)</f>
        <v/>
      </c>
      <c r="T2080" s="325" t="str">
        <f>IF('+BD'!T210="","",'+BD'!T210)</f>
        <v/>
      </c>
      <c r="U2080" s="325" t="str">
        <f>IF('+BD'!U210="","",'+BD'!U210)</f>
        <v/>
      </c>
      <c r="V2080" s="325" t="str">
        <f>IF('+BD'!V210="","",'+BD'!V210)</f>
        <v/>
      </c>
      <c r="W2080" s="325" t="str">
        <f>IF('+BD'!W210="","",'+BD'!W210)</f>
        <v/>
      </c>
      <c r="X2080" s="325" t="str">
        <f>IF('+BD'!X210="","",'+BD'!X210)</f>
        <v/>
      </c>
      <c r="Y2080" s="325" t="str">
        <f>IF('+BD'!Y210="","",'+BD'!Y210)</f>
        <v/>
      </c>
      <c r="Z2080" s="325" t="str">
        <f>IF('+BD'!Z210="","",'+BD'!Z210)</f>
        <v/>
      </c>
      <c r="AA2080" s="325" t="str">
        <f>IF('+BD'!AA210="","",'+BD'!AA210)</f>
        <v/>
      </c>
      <c r="AB2080" s="325" t="str">
        <f>IF('+BD'!AB210="","",'+BD'!AB210)</f>
        <v/>
      </c>
    </row>
    <row r="2081" ht="15.75" customHeight="1">
      <c r="A2081" s="325">
        <v>2079.0</v>
      </c>
      <c r="B2081" s="325" t="s">
        <v>5856</v>
      </c>
      <c r="C2081" s="325" t="str">
        <f>IF('+BD'!C211="","",'+BD'!C211)</f>
        <v/>
      </c>
      <c r="D2081" s="325" t="str">
        <f>IF('+BD'!D211="","",'+BD'!D211)</f>
        <v/>
      </c>
      <c r="E2081" s="325" t="str">
        <f>IF('+BD'!E211="","",'+BD'!E211)</f>
        <v/>
      </c>
      <c r="F2081" s="325" t="str">
        <f>IF('+BD'!F211="","",'+BD'!F211)</f>
        <v/>
      </c>
      <c r="G2081" s="325" t="str">
        <f>IF('+BD'!G211="","",'+BD'!G211)</f>
        <v/>
      </c>
      <c r="H2081" s="325" t="str">
        <f>IF('+BD'!H211="","",'+BD'!H211)</f>
        <v/>
      </c>
      <c r="I2081" s="325" t="str">
        <f>IF('+BD'!I211="","",'+BD'!I211)</f>
        <v/>
      </c>
      <c r="J2081" s="325" t="str">
        <f>IF('+BD'!J211="","",'+BD'!J211)</f>
        <v/>
      </c>
      <c r="K2081" s="325" t="str">
        <f>IF('+BD'!K211="","",'+BD'!K211)</f>
        <v/>
      </c>
      <c r="L2081" s="325" t="str">
        <f>IF('+BD'!L211="","",'+BD'!L211)</f>
        <v/>
      </c>
      <c r="M2081" s="325" t="str">
        <f>IF('+BD'!M211="","",'+BD'!M211)</f>
        <v/>
      </c>
      <c r="N2081" s="325" t="str">
        <f>IF('+BD'!N211="","",'+BD'!N211)</f>
        <v/>
      </c>
      <c r="O2081" s="325" t="str">
        <f>IF('+BD'!O211="","",'+BD'!O211)</f>
        <v/>
      </c>
      <c r="P2081" s="325" t="str">
        <f>IF('+BD'!P211="","",'+BD'!P211)</f>
        <v/>
      </c>
      <c r="Q2081" s="325" t="str">
        <f>IF('+BD'!Q211="","",'+BD'!Q211)</f>
        <v/>
      </c>
      <c r="R2081" s="325" t="str">
        <f>IF('+BD'!R211="","",'+BD'!R211)</f>
        <v/>
      </c>
      <c r="S2081" s="325" t="str">
        <f>IF('+BD'!S211="","",'+BD'!S211)</f>
        <v/>
      </c>
      <c r="T2081" s="325" t="str">
        <f>IF('+BD'!T211="","",'+BD'!T211)</f>
        <v/>
      </c>
      <c r="U2081" s="325" t="str">
        <f>IF('+BD'!U211="","",'+BD'!U211)</f>
        <v/>
      </c>
      <c r="V2081" s="325" t="str">
        <f>IF('+BD'!V211="","",'+BD'!V211)</f>
        <v/>
      </c>
      <c r="W2081" s="325" t="str">
        <f>IF('+BD'!W211="","",'+BD'!W211)</f>
        <v/>
      </c>
      <c r="X2081" s="325" t="str">
        <f>IF('+BD'!X211="","",'+BD'!X211)</f>
        <v/>
      </c>
      <c r="Y2081" s="325" t="str">
        <f>IF('+BD'!Y211="","",'+BD'!Y211)</f>
        <v/>
      </c>
      <c r="Z2081" s="325" t="str">
        <f>IF('+BD'!Z211="","",'+BD'!Z211)</f>
        <v/>
      </c>
      <c r="AA2081" s="325" t="str">
        <f>IF('+BD'!AA211="","",'+BD'!AA211)</f>
        <v/>
      </c>
      <c r="AB2081" s="325" t="str">
        <f>IF('+BD'!AB211="","",'+BD'!AB211)</f>
        <v/>
      </c>
    </row>
    <row r="2082" ht="15.75" customHeight="1">
      <c r="A2082" s="325">
        <v>2080.0</v>
      </c>
      <c r="B2082" s="325" t="s">
        <v>5857</v>
      </c>
      <c r="C2082" s="325" t="str">
        <f>IF('+BD'!C212="","",'+BD'!C212)</f>
        <v/>
      </c>
      <c r="D2082" s="325" t="str">
        <f>IF('+BD'!D212="","",'+BD'!D212)</f>
        <v/>
      </c>
      <c r="E2082" s="325" t="str">
        <f>IF('+BD'!E212="","",'+BD'!E212)</f>
        <v/>
      </c>
      <c r="F2082" s="325" t="str">
        <f>IF('+BD'!F212="","",'+BD'!F212)</f>
        <v/>
      </c>
      <c r="G2082" s="325" t="str">
        <f>IF('+BD'!G212="","",'+BD'!G212)</f>
        <v/>
      </c>
      <c r="H2082" s="325" t="str">
        <f>IF('+BD'!H212="","",'+BD'!H212)</f>
        <v/>
      </c>
      <c r="I2082" s="325" t="str">
        <f>IF('+BD'!I212="","",'+BD'!I212)</f>
        <v/>
      </c>
      <c r="J2082" s="325" t="str">
        <f>IF('+BD'!J212="","",'+BD'!J212)</f>
        <v/>
      </c>
      <c r="K2082" s="325" t="str">
        <f>IF('+BD'!K212="","",'+BD'!K212)</f>
        <v/>
      </c>
      <c r="L2082" s="325" t="str">
        <f>IF('+BD'!L212="","",'+BD'!L212)</f>
        <v/>
      </c>
      <c r="M2082" s="325" t="str">
        <f>IF('+BD'!M212="","",'+BD'!M212)</f>
        <v/>
      </c>
      <c r="N2082" s="325" t="str">
        <f>IF('+BD'!N212="","",'+BD'!N212)</f>
        <v/>
      </c>
      <c r="O2082" s="325" t="str">
        <f>IF('+BD'!O212="","",'+BD'!O212)</f>
        <v/>
      </c>
      <c r="P2082" s="325" t="str">
        <f>IF('+BD'!P212="","",'+BD'!P212)</f>
        <v/>
      </c>
      <c r="Q2082" s="325" t="str">
        <f>IF('+BD'!Q212="","",'+BD'!Q212)</f>
        <v/>
      </c>
      <c r="R2082" s="325" t="str">
        <f>IF('+BD'!R212="","",'+BD'!R212)</f>
        <v/>
      </c>
      <c r="S2082" s="325" t="str">
        <f>IF('+BD'!S212="","",'+BD'!S212)</f>
        <v/>
      </c>
      <c r="T2082" s="325" t="str">
        <f>IF('+BD'!T212="","",'+BD'!T212)</f>
        <v/>
      </c>
      <c r="U2082" s="325" t="str">
        <f>IF('+BD'!U212="","",'+BD'!U212)</f>
        <v/>
      </c>
      <c r="V2082" s="325" t="str">
        <f>IF('+BD'!V212="","",'+BD'!V212)</f>
        <v/>
      </c>
      <c r="W2082" s="325" t="str">
        <f>IF('+BD'!W212="","",'+BD'!W212)</f>
        <v/>
      </c>
      <c r="X2082" s="325" t="str">
        <f>IF('+BD'!X212="","",'+BD'!X212)</f>
        <v/>
      </c>
      <c r="Y2082" s="325" t="str">
        <f>IF('+BD'!Y212="","",'+BD'!Y212)</f>
        <v/>
      </c>
      <c r="Z2082" s="325" t="str">
        <f>IF('+BD'!Z212="","",'+BD'!Z212)</f>
        <v/>
      </c>
      <c r="AA2082" s="325" t="str">
        <f>IF('+BD'!AA212="","",'+BD'!AA212)</f>
        <v/>
      </c>
      <c r="AB2082" s="325" t="str">
        <f>IF('+BD'!AB212="","",'+BD'!AB212)</f>
        <v/>
      </c>
    </row>
    <row r="2083" ht="15.75" customHeight="1">
      <c r="A2083" s="325">
        <v>2081.0</v>
      </c>
      <c r="B2083" s="325" t="s">
        <v>5858</v>
      </c>
      <c r="C2083" s="325" t="str">
        <f>IF('+BD'!C213="","",'+BD'!C213)</f>
        <v/>
      </c>
      <c r="D2083" s="325" t="str">
        <f>IF('+BD'!D213="","",'+BD'!D213)</f>
        <v/>
      </c>
      <c r="E2083" s="325" t="str">
        <f>IF('+BD'!E213="","",'+BD'!E213)</f>
        <v/>
      </c>
      <c r="F2083" s="325" t="str">
        <f>IF('+BD'!F213="","",'+BD'!F213)</f>
        <v/>
      </c>
      <c r="G2083" s="325" t="str">
        <f>IF('+BD'!G213="","",'+BD'!G213)</f>
        <v/>
      </c>
      <c r="H2083" s="325" t="str">
        <f>IF('+BD'!H213="","",'+BD'!H213)</f>
        <v/>
      </c>
      <c r="I2083" s="325" t="str">
        <f>IF('+BD'!I213="","",'+BD'!I213)</f>
        <v/>
      </c>
      <c r="J2083" s="325" t="str">
        <f>IF('+BD'!J213="","",'+BD'!J213)</f>
        <v/>
      </c>
      <c r="K2083" s="325" t="str">
        <f>IF('+BD'!K213="","",'+BD'!K213)</f>
        <v/>
      </c>
      <c r="L2083" s="325" t="str">
        <f>IF('+BD'!L213="","",'+BD'!L213)</f>
        <v/>
      </c>
      <c r="M2083" s="325" t="str">
        <f>IF('+BD'!M213="","",'+BD'!M213)</f>
        <v/>
      </c>
      <c r="N2083" s="325" t="str">
        <f>IF('+BD'!N213="","",'+BD'!N213)</f>
        <v/>
      </c>
      <c r="O2083" s="325" t="str">
        <f>IF('+BD'!O213="","",'+BD'!O213)</f>
        <v/>
      </c>
      <c r="P2083" s="325" t="str">
        <f>IF('+BD'!P213="","",'+BD'!P213)</f>
        <v/>
      </c>
      <c r="Q2083" s="325" t="str">
        <f>IF('+BD'!Q213="","",'+BD'!Q213)</f>
        <v/>
      </c>
      <c r="R2083" s="325" t="str">
        <f>IF('+BD'!R213="","",'+BD'!R213)</f>
        <v/>
      </c>
      <c r="S2083" s="325" t="str">
        <f>IF('+BD'!S213="","",'+BD'!S213)</f>
        <v/>
      </c>
      <c r="T2083" s="325" t="str">
        <f>IF('+BD'!T213="","",'+BD'!T213)</f>
        <v/>
      </c>
      <c r="U2083" s="325" t="str">
        <f>IF('+BD'!U213="","",'+BD'!U213)</f>
        <v/>
      </c>
      <c r="V2083" s="325" t="str">
        <f>IF('+BD'!V213="","",'+BD'!V213)</f>
        <v/>
      </c>
      <c r="W2083" s="325" t="str">
        <f>IF('+BD'!W213="","",'+BD'!W213)</f>
        <v/>
      </c>
      <c r="X2083" s="325" t="str">
        <f>IF('+BD'!X213="","",'+BD'!X213)</f>
        <v/>
      </c>
      <c r="Y2083" s="325" t="str">
        <f>IF('+BD'!Y213="","",'+BD'!Y213)</f>
        <v/>
      </c>
      <c r="Z2083" s="325" t="str">
        <f>IF('+BD'!Z213="","",'+BD'!Z213)</f>
        <v/>
      </c>
      <c r="AA2083" s="325" t="str">
        <f>IF('+BD'!AA213="","",'+BD'!AA213)</f>
        <v/>
      </c>
      <c r="AB2083" s="325" t="str">
        <f>IF('+BD'!AB213="","",'+BD'!AB213)</f>
        <v/>
      </c>
    </row>
    <row r="2084" ht="15.75" customHeight="1">
      <c r="A2084" s="325">
        <v>2082.0</v>
      </c>
      <c r="B2084" s="325" t="s">
        <v>5859</v>
      </c>
      <c r="C2084" s="325" t="str">
        <f>IF('+BD'!C214="","",'+BD'!C214)</f>
        <v/>
      </c>
      <c r="D2084" s="325" t="str">
        <f>IF('+BD'!D214="","",'+BD'!D214)</f>
        <v/>
      </c>
      <c r="E2084" s="325" t="str">
        <f>IF('+BD'!E214="","",'+BD'!E214)</f>
        <v/>
      </c>
      <c r="F2084" s="325" t="str">
        <f>IF('+BD'!F214="","",'+BD'!F214)</f>
        <v/>
      </c>
      <c r="G2084" s="325" t="str">
        <f>IF('+BD'!G214="","",'+BD'!G214)</f>
        <v/>
      </c>
      <c r="H2084" s="325" t="str">
        <f>IF('+BD'!H214="","",'+BD'!H214)</f>
        <v/>
      </c>
      <c r="I2084" s="325" t="str">
        <f>IF('+BD'!I214="","",'+BD'!I214)</f>
        <v/>
      </c>
      <c r="J2084" s="325" t="str">
        <f>IF('+BD'!J214="","",'+BD'!J214)</f>
        <v/>
      </c>
      <c r="K2084" s="325" t="str">
        <f>IF('+BD'!K214="","",'+BD'!K214)</f>
        <v/>
      </c>
      <c r="L2084" s="325" t="str">
        <f>IF('+BD'!L214="","",'+BD'!L214)</f>
        <v/>
      </c>
      <c r="M2084" s="325" t="str">
        <f>IF('+BD'!M214="","",'+BD'!M214)</f>
        <v/>
      </c>
      <c r="N2084" s="325" t="str">
        <f>IF('+BD'!N214="","",'+BD'!N214)</f>
        <v/>
      </c>
      <c r="O2084" s="325" t="str">
        <f>IF('+BD'!O214="","",'+BD'!O214)</f>
        <v/>
      </c>
      <c r="P2084" s="325" t="str">
        <f>IF('+BD'!P214="","",'+BD'!P214)</f>
        <v/>
      </c>
      <c r="Q2084" s="325" t="str">
        <f>IF('+BD'!Q214="","",'+BD'!Q214)</f>
        <v/>
      </c>
      <c r="R2084" s="325" t="str">
        <f>IF('+BD'!R214="","",'+BD'!R214)</f>
        <v/>
      </c>
      <c r="S2084" s="325" t="str">
        <f>IF('+BD'!S214="","",'+BD'!S214)</f>
        <v/>
      </c>
      <c r="T2084" s="325" t="str">
        <f>IF('+BD'!T214="","",'+BD'!T214)</f>
        <v/>
      </c>
      <c r="U2084" s="325" t="str">
        <f>IF('+BD'!U214="","",'+BD'!U214)</f>
        <v/>
      </c>
      <c r="V2084" s="325" t="str">
        <f>IF('+BD'!V214="","",'+BD'!V214)</f>
        <v/>
      </c>
      <c r="W2084" s="325" t="str">
        <f>IF('+BD'!W214="","",'+BD'!W214)</f>
        <v/>
      </c>
      <c r="X2084" s="325" t="str">
        <f>IF('+BD'!X214="","",'+BD'!X214)</f>
        <v/>
      </c>
      <c r="Y2084" s="325" t="str">
        <f>IF('+BD'!Y214="","",'+BD'!Y214)</f>
        <v/>
      </c>
      <c r="Z2084" s="325" t="str">
        <f>IF('+BD'!Z214="","",'+BD'!Z214)</f>
        <v/>
      </c>
      <c r="AA2084" s="325" t="str">
        <f>IF('+BD'!AA214="","",'+BD'!AA214)</f>
        <v/>
      </c>
      <c r="AB2084" s="325" t="str">
        <f>IF('+BD'!AB214="","",'+BD'!AB214)</f>
        <v/>
      </c>
    </row>
    <row r="2085" ht="15.75" customHeight="1">
      <c r="A2085" s="325">
        <v>2083.0</v>
      </c>
      <c r="B2085" s="325" t="s">
        <v>5860</v>
      </c>
      <c r="C2085" s="325" t="str">
        <f>IF('+BD'!C215="","",'+BD'!C215)</f>
        <v/>
      </c>
      <c r="D2085" s="325" t="str">
        <f>IF('+BD'!D215="","",'+BD'!D215)</f>
        <v/>
      </c>
      <c r="E2085" s="325" t="str">
        <f>IF('+BD'!E215="","",'+BD'!E215)</f>
        <v/>
      </c>
      <c r="F2085" s="325" t="str">
        <f>IF('+BD'!F215="","",'+BD'!F215)</f>
        <v/>
      </c>
      <c r="G2085" s="325" t="str">
        <f>IF('+BD'!G215="","",'+BD'!G215)</f>
        <v/>
      </c>
      <c r="H2085" s="325" t="str">
        <f>IF('+BD'!H215="","",'+BD'!H215)</f>
        <v/>
      </c>
      <c r="I2085" s="325" t="str">
        <f>IF('+BD'!I215="","",'+BD'!I215)</f>
        <v/>
      </c>
      <c r="J2085" s="325" t="str">
        <f>IF('+BD'!J215="","",'+BD'!J215)</f>
        <v/>
      </c>
      <c r="K2085" s="325" t="str">
        <f>IF('+BD'!K215="","",'+BD'!K215)</f>
        <v/>
      </c>
      <c r="L2085" s="325" t="str">
        <f>IF('+BD'!L215="","",'+BD'!L215)</f>
        <v/>
      </c>
      <c r="M2085" s="325" t="str">
        <f>IF('+BD'!M215="","",'+BD'!M215)</f>
        <v/>
      </c>
      <c r="N2085" s="325" t="str">
        <f>IF('+BD'!N215="","",'+BD'!N215)</f>
        <v/>
      </c>
      <c r="O2085" s="325" t="str">
        <f>IF('+BD'!O215="","",'+BD'!O215)</f>
        <v/>
      </c>
      <c r="P2085" s="325" t="str">
        <f>IF('+BD'!P215="","",'+BD'!P215)</f>
        <v/>
      </c>
      <c r="Q2085" s="325" t="str">
        <f>IF('+BD'!Q215="","",'+BD'!Q215)</f>
        <v/>
      </c>
      <c r="R2085" s="325" t="str">
        <f>IF('+BD'!R215="","",'+BD'!R215)</f>
        <v/>
      </c>
      <c r="S2085" s="325" t="str">
        <f>IF('+BD'!S215="","",'+BD'!S215)</f>
        <v/>
      </c>
      <c r="T2085" s="325" t="str">
        <f>IF('+BD'!T215="","",'+BD'!T215)</f>
        <v/>
      </c>
      <c r="U2085" s="325" t="str">
        <f>IF('+BD'!U215="","",'+BD'!U215)</f>
        <v/>
      </c>
      <c r="V2085" s="325" t="str">
        <f>IF('+BD'!V215="","",'+BD'!V215)</f>
        <v/>
      </c>
      <c r="W2085" s="325" t="str">
        <f>IF('+BD'!W215="","",'+BD'!W215)</f>
        <v/>
      </c>
      <c r="X2085" s="325" t="str">
        <f>IF('+BD'!X215="","",'+BD'!X215)</f>
        <v/>
      </c>
      <c r="Y2085" s="325" t="str">
        <f>IF('+BD'!Y215="","",'+BD'!Y215)</f>
        <v/>
      </c>
      <c r="Z2085" s="325" t="str">
        <f>IF('+BD'!Z215="","",'+BD'!Z215)</f>
        <v/>
      </c>
      <c r="AA2085" s="325" t="str">
        <f>IF('+BD'!AA215="","",'+BD'!AA215)</f>
        <v/>
      </c>
      <c r="AB2085" s="325" t="str">
        <f>IF('+BD'!AB215="","",'+BD'!AB215)</f>
        <v/>
      </c>
    </row>
    <row r="2086" ht="15.75" customHeight="1">
      <c r="A2086" s="325">
        <v>2084.0</v>
      </c>
      <c r="B2086" s="325" t="s">
        <v>5861</v>
      </c>
      <c r="C2086" s="325" t="str">
        <f>IF('+BD'!C216="","",'+BD'!C216)</f>
        <v/>
      </c>
      <c r="D2086" s="325" t="str">
        <f>IF('+BD'!D216="","",'+BD'!D216)</f>
        <v/>
      </c>
      <c r="E2086" s="325" t="str">
        <f>IF('+BD'!E216="","",'+BD'!E216)</f>
        <v/>
      </c>
      <c r="F2086" s="325" t="str">
        <f>IF('+BD'!F216="","",'+BD'!F216)</f>
        <v/>
      </c>
      <c r="G2086" s="325" t="str">
        <f>IF('+BD'!G216="","",'+BD'!G216)</f>
        <v/>
      </c>
      <c r="H2086" s="325" t="str">
        <f>IF('+BD'!H216="","",'+BD'!H216)</f>
        <v/>
      </c>
      <c r="I2086" s="325" t="str">
        <f>IF('+BD'!I216="","",'+BD'!I216)</f>
        <v/>
      </c>
      <c r="J2086" s="325" t="str">
        <f>IF('+BD'!J216="","",'+BD'!J216)</f>
        <v/>
      </c>
      <c r="K2086" s="325" t="str">
        <f>IF('+BD'!K216="","",'+BD'!K216)</f>
        <v/>
      </c>
      <c r="L2086" s="325" t="str">
        <f>IF('+BD'!L216="","",'+BD'!L216)</f>
        <v/>
      </c>
      <c r="M2086" s="325" t="str">
        <f>IF('+BD'!M216="","",'+BD'!M216)</f>
        <v/>
      </c>
      <c r="N2086" s="325" t="str">
        <f>IF('+BD'!N216="","",'+BD'!N216)</f>
        <v/>
      </c>
      <c r="O2086" s="325" t="str">
        <f>IF('+BD'!O216="","",'+BD'!O216)</f>
        <v/>
      </c>
      <c r="P2086" s="325" t="str">
        <f>IF('+BD'!P216="","",'+BD'!P216)</f>
        <v/>
      </c>
      <c r="Q2086" s="325" t="str">
        <f>IF('+BD'!Q216="","",'+BD'!Q216)</f>
        <v/>
      </c>
      <c r="R2086" s="325" t="str">
        <f>IF('+BD'!R216="","",'+BD'!R216)</f>
        <v/>
      </c>
      <c r="S2086" s="325" t="str">
        <f>IF('+BD'!S216="","",'+BD'!S216)</f>
        <v/>
      </c>
      <c r="T2086" s="325" t="str">
        <f>IF('+BD'!T216="","",'+BD'!T216)</f>
        <v/>
      </c>
      <c r="U2086" s="325" t="str">
        <f>IF('+BD'!U216="","",'+BD'!U216)</f>
        <v/>
      </c>
      <c r="V2086" s="325" t="str">
        <f>IF('+BD'!V216="","",'+BD'!V216)</f>
        <v/>
      </c>
      <c r="W2086" s="325" t="str">
        <f>IF('+BD'!W216="","",'+BD'!W216)</f>
        <v/>
      </c>
      <c r="X2086" s="325" t="str">
        <f>IF('+BD'!X216="","",'+BD'!X216)</f>
        <v/>
      </c>
      <c r="Y2086" s="325" t="str">
        <f>IF('+BD'!Y216="","",'+BD'!Y216)</f>
        <v/>
      </c>
      <c r="Z2086" s="325" t="str">
        <f>IF('+BD'!Z216="","",'+BD'!Z216)</f>
        <v/>
      </c>
      <c r="AA2086" s="325" t="str">
        <f>IF('+BD'!AA216="","",'+BD'!AA216)</f>
        <v/>
      </c>
      <c r="AB2086" s="325" t="str">
        <f>IF('+BD'!AB216="","",'+BD'!AB216)</f>
        <v/>
      </c>
    </row>
    <row r="2087" ht="15.75" customHeight="1">
      <c r="A2087" s="325">
        <v>2085.0</v>
      </c>
      <c r="B2087" s="325" t="s">
        <v>5862</v>
      </c>
      <c r="C2087" s="325" t="str">
        <f>IF('+BD'!C217="","",'+BD'!C217)</f>
        <v/>
      </c>
      <c r="D2087" s="325" t="str">
        <f>IF('+BD'!D217="","",'+BD'!D217)</f>
        <v/>
      </c>
      <c r="E2087" s="325" t="str">
        <f>IF('+BD'!E217="","",'+BD'!E217)</f>
        <v/>
      </c>
      <c r="F2087" s="325" t="str">
        <f>IF('+BD'!F217="","",'+BD'!F217)</f>
        <v/>
      </c>
      <c r="G2087" s="325" t="str">
        <f>IF('+BD'!G217="","",'+BD'!G217)</f>
        <v/>
      </c>
      <c r="H2087" s="325" t="str">
        <f>IF('+BD'!H217="","",'+BD'!H217)</f>
        <v/>
      </c>
      <c r="I2087" s="325" t="str">
        <f>IF('+BD'!I217="","",'+BD'!I217)</f>
        <v/>
      </c>
      <c r="J2087" s="325" t="str">
        <f>IF('+BD'!J217="","",'+BD'!J217)</f>
        <v/>
      </c>
      <c r="K2087" s="325" t="str">
        <f>IF('+BD'!K217="","",'+BD'!K217)</f>
        <v/>
      </c>
      <c r="L2087" s="325" t="str">
        <f>IF('+BD'!L217="","",'+BD'!L217)</f>
        <v/>
      </c>
      <c r="M2087" s="325" t="str">
        <f>IF('+BD'!M217="","",'+BD'!M217)</f>
        <v/>
      </c>
      <c r="N2087" s="325" t="str">
        <f>IF('+BD'!N217="","",'+BD'!N217)</f>
        <v/>
      </c>
      <c r="O2087" s="325" t="str">
        <f>IF('+BD'!O217="","",'+BD'!O217)</f>
        <v/>
      </c>
      <c r="P2087" s="325" t="str">
        <f>IF('+BD'!P217="","",'+BD'!P217)</f>
        <v/>
      </c>
      <c r="Q2087" s="325" t="str">
        <f>IF('+BD'!Q217="","",'+BD'!Q217)</f>
        <v/>
      </c>
      <c r="R2087" s="325" t="str">
        <f>IF('+BD'!R217="","",'+BD'!R217)</f>
        <v/>
      </c>
      <c r="S2087" s="325" t="str">
        <f>IF('+BD'!S217="","",'+BD'!S217)</f>
        <v/>
      </c>
      <c r="T2087" s="325" t="str">
        <f>IF('+BD'!T217="","",'+BD'!T217)</f>
        <v/>
      </c>
      <c r="U2087" s="325" t="str">
        <f>IF('+BD'!U217="","",'+BD'!U217)</f>
        <v/>
      </c>
      <c r="V2087" s="325" t="str">
        <f>IF('+BD'!V217="","",'+BD'!V217)</f>
        <v/>
      </c>
      <c r="W2087" s="325" t="str">
        <f>IF('+BD'!W217="","",'+BD'!W217)</f>
        <v/>
      </c>
      <c r="X2087" s="325" t="str">
        <f>IF('+BD'!X217="","",'+BD'!X217)</f>
        <v/>
      </c>
      <c r="Y2087" s="325" t="str">
        <f>IF('+BD'!Y217="","",'+BD'!Y217)</f>
        <v/>
      </c>
      <c r="Z2087" s="325" t="str">
        <f>IF('+BD'!Z217="","",'+BD'!Z217)</f>
        <v/>
      </c>
      <c r="AA2087" s="325" t="str">
        <f>IF('+BD'!AA217="","",'+BD'!AA217)</f>
        <v/>
      </c>
      <c r="AB2087" s="325" t="str">
        <f>IF('+BD'!AB217="","",'+BD'!AB217)</f>
        <v/>
      </c>
    </row>
    <row r="2088" ht="15.75" customHeight="1">
      <c r="A2088" s="325">
        <v>2086.0</v>
      </c>
      <c r="B2088" s="325" t="s">
        <v>5863</v>
      </c>
      <c r="C2088" s="325" t="str">
        <f>IF('+BD'!C218="","",'+BD'!C218)</f>
        <v/>
      </c>
      <c r="D2088" s="325" t="str">
        <f>IF('+BD'!D218="","",'+BD'!D218)</f>
        <v/>
      </c>
      <c r="E2088" s="325" t="str">
        <f>IF('+BD'!E218="","",'+BD'!E218)</f>
        <v/>
      </c>
      <c r="F2088" s="325" t="str">
        <f>IF('+BD'!F218="","",'+BD'!F218)</f>
        <v/>
      </c>
      <c r="G2088" s="325" t="str">
        <f>IF('+BD'!G218="","",'+BD'!G218)</f>
        <v/>
      </c>
      <c r="H2088" s="325" t="str">
        <f>IF('+BD'!H218="","",'+BD'!H218)</f>
        <v/>
      </c>
      <c r="I2088" s="325" t="str">
        <f>IF('+BD'!I218="","",'+BD'!I218)</f>
        <v/>
      </c>
      <c r="J2088" s="325" t="str">
        <f>IF('+BD'!J218="","",'+BD'!J218)</f>
        <v/>
      </c>
      <c r="K2088" s="325" t="str">
        <f>IF('+BD'!K218="","",'+BD'!K218)</f>
        <v/>
      </c>
      <c r="L2088" s="325" t="str">
        <f>IF('+BD'!L218="","",'+BD'!L218)</f>
        <v/>
      </c>
      <c r="M2088" s="325" t="str">
        <f>IF('+BD'!M218="","",'+BD'!M218)</f>
        <v/>
      </c>
      <c r="N2088" s="325" t="str">
        <f>IF('+BD'!N218="","",'+BD'!N218)</f>
        <v/>
      </c>
      <c r="O2088" s="325" t="str">
        <f>IF('+BD'!O218="","",'+BD'!O218)</f>
        <v/>
      </c>
      <c r="P2088" s="325" t="str">
        <f>IF('+BD'!P218="","",'+BD'!P218)</f>
        <v/>
      </c>
      <c r="Q2088" s="325" t="str">
        <f>IF('+BD'!Q218="","",'+BD'!Q218)</f>
        <v/>
      </c>
      <c r="R2088" s="325" t="str">
        <f>IF('+BD'!R218="","",'+BD'!R218)</f>
        <v/>
      </c>
      <c r="S2088" s="325" t="str">
        <f>IF('+BD'!S218="","",'+BD'!S218)</f>
        <v/>
      </c>
      <c r="T2088" s="325" t="str">
        <f>IF('+BD'!T218="","",'+BD'!T218)</f>
        <v/>
      </c>
      <c r="U2088" s="325" t="str">
        <f>IF('+BD'!U218="","",'+BD'!U218)</f>
        <v/>
      </c>
      <c r="V2088" s="325" t="str">
        <f>IF('+BD'!V218="","",'+BD'!V218)</f>
        <v/>
      </c>
      <c r="W2088" s="325" t="str">
        <f>IF('+BD'!W218="","",'+BD'!W218)</f>
        <v/>
      </c>
      <c r="X2088" s="325" t="str">
        <f>IF('+BD'!X218="","",'+BD'!X218)</f>
        <v/>
      </c>
      <c r="Y2088" s="325" t="str">
        <f>IF('+BD'!Y218="","",'+BD'!Y218)</f>
        <v/>
      </c>
      <c r="Z2088" s="325" t="str">
        <f>IF('+BD'!Z218="","",'+BD'!Z218)</f>
        <v/>
      </c>
      <c r="AA2088" s="325" t="str">
        <f>IF('+BD'!AA218="","",'+BD'!AA218)</f>
        <v/>
      </c>
      <c r="AB2088" s="325" t="str">
        <f>IF('+BD'!AB218="","",'+BD'!AB218)</f>
        <v/>
      </c>
    </row>
    <row r="2089" ht="15.75" customHeight="1">
      <c r="A2089" s="325">
        <v>2087.0</v>
      </c>
      <c r="B2089" s="325" t="s">
        <v>5864</v>
      </c>
      <c r="C2089" s="325" t="str">
        <f>IF('+BD'!C219="","",'+BD'!C219)</f>
        <v/>
      </c>
      <c r="D2089" s="325" t="str">
        <f>IF('+BD'!D219="","",'+BD'!D219)</f>
        <v/>
      </c>
      <c r="E2089" s="325" t="str">
        <f>IF('+BD'!E219="","",'+BD'!E219)</f>
        <v/>
      </c>
      <c r="F2089" s="325" t="str">
        <f>IF('+BD'!F219="","",'+BD'!F219)</f>
        <v/>
      </c>
      <c r="G2089" s="325" t="str">
        <f>IF('+BD'!G219="","",'+BD'!G219)</f>
        <v/>
      </c>
      <c r="H2089" s="325" t="str">
        <f>IF('+BD'!H219="","",'+BD'!H219)</f>
        <v/>
      </c>
      <c r="I2089" s="325" t="str">
        <f>IF('+BD'!I219="","",'+BD'!I219)</f>
        <v/>
      </c>
      <c r="J2089" s="325" t="str">
        <f>IF('+BD'!J219="","",'+BD'!J219)</f>
        <v/>
      </c>
      <c r="K2089" s="325" t="str">
        <f>IF('+BD'!K219="","",'+BD'!K219)</f>
        <v/>
      </c>
      <c r="L2089" s="325" t="str">
        <f>IF('+BD'!L219="","",'+BD'!L219)</f>
        <v/>
      </c>
      <c r="M2089" s="325" t="str">
        <f>IF('+BD'!M219="","",'+BD'!M219)</f>
        <v/>
      </c>
      <c r="N2089" s="325" t="str">
        <f>IF('+BD'!N219="","",'+BD'!N219)</f>
        <v/>
      </c>
      <c r="O2089" s="325" t="str">
        <f>IF('+BD'!O219="","",'+BD'!O219)</f>
        <v/>
      </c>
      <c r="P2089" s="325" t="str">
        <f>IF('+BD'!P219="","",'+BD'!P219)</f>
        <v/>
      </c>
      <c r="Q2089" s="325" t="str">
        <f>IF('+BD'!Q219="","",'+BD'!Q219)</f>
        <v/>
      </c>
      <c r="R2089" s="325" t="str">
        <f>IF('+BD'!R219="","",'+BD'!R219)</f>
        <v/>
      </c>
      <c r="S2089" s="325" t="str">
        <f>IF('+BD'!S219="","",'+BD'!S219)</f>
        <v/>
      </c>
      <c r="T2089" s="325" t="str">
        <f>IF('+BD'!T219="","",'+BD'!T219)</f>
        <v/>
      </c>
      <c r="U2089" s="325" t="str">
        <f>IF('+BD'!U219="","",'+BD'!U219)</f>
        <v/>
      </c>
      <c r="V2089" s="325" t="str">
        <f>IF('+BD'!V219="","",'+BD'!V219)</f>
        <v/>
      </c>
      <c r="W2089" s="325" t="str">
        <f>IF('+BD'!W219="","",'+BD'!W219)</f>
        <v/>
      </c>
      <c r="X2089" s="325" t="str">
        <f>IF('+BD'!X219="","",'+BD'!X219)</f>
        <v/>
      </c>
      <c r="Y2089" s="325" t="str">
        <f>IF('+BD'!Y219="","",'+BD'!Y219)</f>
        <v/>
      </c>
      <c r="Z2089" s="325" t="str">
        <f>IF('+BD'!Z219="","",'+BD'!Z219)</f>
        <v/>
      </c>
      <c r="AA2089" s="325" t="str">
        <f>IF('+BD'!AA219="","",'+BD'!AA219)</f>
        <v/>
      </c>
      <c r="AB2089" s="325" t="str">
        <f>IF('+BD'!AB219="","",'+BD'!AB219)</f>
        <v/>
      </c>
    </row>
    <row r="2090" ht="15.75" customHeight="1">
      <c r="A2090" s="325">
        <v>2088.0</v>
      </c>
      <c r="B2090" s="325" t="s">
        <v>5865</v>
      </c>
      <c r="C2090" s="325" t="str">
        <f>IF('+BD'!C220="","",'+BD'!C220)</f>
        <v/>
      </c>
      <c r="D2090" s="325" t="str">
        <f>IF('+BD'!D220="","",'+BD'!D220)</f>
        <v/>
      </c>
      <c r="E2090" s="325" t="str">
        <f>IF('+BD'!E220="","",'+BD'!E220)</f>
        <v/>
      </c>
      <c r="F2090" s="325" t="str">
        <f>IF('+BD'!F220="","",'+BD'!F220)</f>
        <v/>
      </c>
      <c r="G2090" s="325" t="str">
        <f>IF('+BD'!G220="","",'+BD'!G220)</f>
        <v/>
      </c>
      <c r="H2090" s="325" t="str">
        <f>IF('+BD'!H220="","",'+BD'!H220)</f>
        <v/>
      </c>
      <c r="I2090" s="325" t="str">
        <f>IF('+BD'!I220="","",'+BD'!I220)</f>
        <v/>
      </c>
      <c r="J2090" s="325" t="str">
        <f>IF('+BD'!J220="","",'+BD'!J220)</f>
        <v/>
      </c>
      <c r="K2090" s="325" t="str">
        <f>IF('+BD'!K220="","",'+BD'!K220)</f>
        <v/>
      </c>
      <c r="L2090" s="325" t="str">
        <f>IF('+BD'!L220="","",'+BD'!L220)</f>
        <v/>
      </c>
      <c r="M2090" s="325" t="str">
        <f>IF('+BD'!M220="","",'+BD'!M220)</f>
        <v/>
      </c>
      <c r="N2090" s="325" t="str">
        <f>IF('+BD'!N220="","",'+BD'!N220)</f>
        <v/>
      </c>
      <c r="O2090" s="325" t="str">
        <f>IF('+BD'!O220="","",'+BD'!O220)</f>
        <v/>
      </c>
      <c r="P2090" s="325" t="str">
        <f>IF('+BD'!P220="","",'+BD'!P220)</f>
        <v/>
      </c>
      <c r="Q2090" s="325" t="str">
        <f>IF('+BD'!Q220="","",'+BD'!Q220)</f>
        <v/>
      </c>
      <c r="R2090" s="325" t="str">
        <f>IF('+BD'!R220="","",'+BD'!R220)</f>
        <v/>
      </c>
      <c r="S2090" s="325" t="str">
        <f>IF('+BD'!S220="","",'+BD'!S220)</f>
        <v/>
      </c>
      <c r="T2090" s="325" t="str">
        <f>IF('+BD'!T220="","",'+BD'!T220)</f>
        <v/>
      </c>
      <c r="U2090" s="325" t="str">
        <f>IF('+BD'!U220="","",'+BD'!U220)</f>
        <v/>
      </c>
      <c r="V2090" s="325" t="str">
        <f>IF('+BD'!V220="","",'+BD'!V220)</f>
        <v/>
      </c>
      <c r="W2090" s="325" t="str">
        <f>IF('+BD'!W220="","",'+BD'!W220)</f>
        <v/>
      </c>
      <c r="X2090" s="325" t="str">
        <f>IF('+BD'!X220="","",'+BD'!X220)</f>
        <v/>
      </c>
      <c r="Y2090" s="325" t="str">
        <f>IF('+BD'!Y220="","",'+BD'!Y220)</f>
        <v/>
      </c>
      <c r="Z2090" s="325" t="str">
        <f>IF('+BD'!Z220="","",'+BD'!Z220)</f>
        <v/>
      </c>
      <c r="AA2090" s="325" t="str">
        <f>IF('+BD'!AA220="","",'+BD'!AA220)</f>
        <v/>
      </c>
      <c r="AB2090" s="325" t="str">
        <f>IF('+BD'!AB220="","",'+BD'!AB220)</f>
        <v/>
      </c>
    </row>
    <row r="2091" ht="15.75" customHeight="1">
      <c r="A2091" s="325">
        <v>2089.0</v>
      </c>
      <c r="B2091" s="325" t="s">
        <v>5866</v>
      </c>
      <c r="C2091" s="325" t="str">
        <f>IF('+BD'!C221="","",'+BD'!C221)</f>
        <v/>
      </c>
      <c r="D2091" s="325" t="str">
        <f>IF('+BD'!D221="","",'+BD'!D221)</f>
        <v/>
      </c>
      <c r="E2091" s="325" t="str">
        <f>IF('+BD'!E221="","",'+BD'!E221)</f>
        <v/>
      </c>
      <c r="F2091" s="325" t="str">
        <f>IF('+BD'!F221="","",'+BD'!F221)</f>
        <v/>
      </c>
      <c r="G2091" s="325" t="str">
        <f>IF('+BD'!G221="","",'+BD'!G221)</f>
        <v/>
      </c>
      <c r="H2091" s="325" t="str">
        <f>IF('+BD'!H221="","",'+BD'!H221)</f>
        <v/>
      </c>
      <c r="I2091" s="325" t="str">
        <f>IF('+BD'!I221="","",'+BD'!I221)</f>
        <v/>
      </c>
      <c r="J2091" s="325" t="str">
        <f>IF('+BD'!J221="","",'+BD'!J221)</f>
        <v/>
      </c>
      <c r="K2091" s="325" t="str">
        <f>IF('+BD'!K221="","",'+BD'!K221)</f>
        <v/>
      </c>
      <c r="L2091" s="325" t="str">
        <f>IF('+BD'!L221="","",'+BD'!L221)</f>
        <v/>
      </c>
      <c r="M2091" s="325" t="str">
        <f>IF('+BD'!M221="","",'+BD'!M221)</f>
        <v/>
      </c>
      <c r="N2091" s="325" t="str">
        <f>IF('+BD'!N221="","",'+BD'!N221)</f>
        <v/>
      </c>
      <c r="O2091" s="325" t="str">
        <f>IF('+BD'!O221="","",'+BD'!O221)</f>
        <v/>
      </c>
      <c r="P2091" s="325" t="str">
        <f>IF('+BD'!P221="","",'+BD'!P221)</f>
        <v/>
      </c>
      <c r="Q2091" s="325" t="str">
        <f>IF('+BD'!Q221="","",'+BD'!Q221)</f>
        <v/>
      </c>
      <c r="R2091" s="325" t="str">
        <f>IF('+BD'!R221="","",'+BD'!R221)</f>
        <v/>
      </c>
      <c r="S2091" s="325" t="str">
        <f>IF('+BD'!S221="","",'+BD'!S221)</f>
        <v/>
      </c>
      <c r="T2091" s="325" t="str">
        <f>IF('+BD'!T221="","",'+BD'!T221)</f>
        <v/>
      </c>
      <c r="U2091" s="325" t="str">
        <f>IF('+BD'!U221="","",'+BD'!U221)</f>
        <v/>
      </c>
      <c r="V2091" s="325" t="str">
        <f>IF('+BD'!V221="","",'+BD'!V221)</f>
        <v/>
      </c>
      <c r="W2091" s="325" t="str">
        <f>IF('+BD'!W221="","",'+BD'!W221)</f>
        <v/>
      </c>
      <c r="X2091" s="325" t="str">
        <f>IF('+BD'!X221="","",'+BD'!X221)</f>
        <v/>
      </c>
      <c r="Y2091" s="325" t="str">
        <f>IF('+BD'!Y221="","",'+BD'!Y221)</f>
        <v/>
      </c>
      <c r="Z2091" s="325" t="str">
        <f>IF('+BD'!Z221="","",'+BD'!Z221)</f>
        <v/>
      </c>
      <c r="AA2091" s="325" t="str">
        <f>IF('+BD'!AA221="","",'+BD'!AA221)</f>
        <v/>
      </c>
      <c r="AB2091" s="325" t="str">
        <f>IF('+BD'!AB221="","",'+BD'!AB221)</f>
        <v/>
      </c>
    </row>
    <row r="2092" ht="15.75" customHeight="1">
      <c r="A2092" s="325">
        <v>2090.0</v>
      </c>
      <c r="B2092" s="325" t="s">
        <v>5867</v>
      </c>
      <c r="C2092" s="325" t="str">
        <f>IF('+BD'!C222="","",'+BD'!C222)</f>
        <v/>
      </c>
      <c r="D2092" s="325" t="str">
        <f>IF('+BD'!D222="","",'+BD'!D222)</f>
        <v/>
      </c>
      <c r="E2092" s="325" t="str">
        <f>IF('+BD'!E222="","",'+BD'!E222)</f>
        <v/>
      </c>
      <c r="F2092" s="325" t="str">
        <f>IF('+BD'!F222="","",'+BD'!F222)</f>
        <v/>
      </c>
      <c r="G2092" s="325" t="str">
        <f>IF('+BD'!G222="","",'+BD'!G222)</f>
        <v/>
      </c>
      <c r="H2092" s="325" t="str">
        <f>IF('+BD'!H222="","",'+BD'!H222)</f>
        <v/>
      </c>
      <c r="I2092" s="325" t="str">
        <f>IF('+BD'!I222="","",'+BD'!I222)</f>
        <v/>
      </c>
      <c r="J2092" s="325" t="str">
        <f>IF('+BD'!J222="","",'+BD'!J222)</f>
        <v/>
      </c>
      <c r="K2092" s="325" t="str">
        <f>IF('+BD'!K222="","",'+BD'!K222)</f>
        <v/>
      </c>
      <c r="L2092" s="325" t="str">
        <f>IF('+BD'!L222="","",'+BD'!L222)</f>
        <v/>
      </c>
      <c r="M2092" s="325" t="str">
        <f>IF('+BD'!M222="","",'+BD'!M222)</f>
        <v/>
      </c>
      <c r="N2092" s="325" t="str">
        <f>IF('+BD'!N222="","",'+BD'!N222)</f>
        <v/>
      </c>
      <c r="O2092" s="325" t="str">
        <f>IF('+BD'!O222="","",'+BD'!O222)</f>
        <v/>
      </c>
      <c r="P2092" s="325" t="str">
        <f>IF('+BD'!P222="","",'+BD'!P222)</f>
        <v/>
      </c>
      <c r="Q2092" s="325" t="str">
        <f>IF('+BD'!Q222="","",'+BD'!Q222)</f>
        <v/>
      </c>
      <c r="R2092" s="325" t="str">
        <f>IF('+BD'!R222="","",'+BD'!R222)</f>
        <v/>
      </c>
      <c r="S2092" s="325" t="str">
        <f>IF('+BD'!S222="","",'+BD'!S222)</f>
        <v/>
      </c>
      <c r="T2092" s="325" t="str">
        <f>IF('+BD'!T222="","",'+BD'!T222)</f>
        <v/>
      </c>
      <c r="U2092" s="325" t="str">
        <f>IF('+BD'!U222="","",'+BD'!U222)</f>
        <v/>
      </c>
      <c r="V2092" s="325" t="str">
        <f>IF('+BD'!V222="","",'+BD'!V222)</f>
        <v/>
      </c>
      <c r="W2092" s="325" t="str">
        <f>IF('+BD'!W222="","",'+BD'!W222)</f>
        <v/>
      </c>
      <c r="X2092" s="325" t="str">
        <f>IF('+BD'!X222="","",'+BD'!X222)</f>
        <v/>
      </c>
      <c r="Y2092" s="325" t="str">
        <f>IF('+BD'!Y222="","",'+BD'!Y222)</f>
        <v/>
      </c>
      <c r="Z2092" s="325" t="str">
        <f>IF('+BD'!Z222="","",'+BD'!Z222)</f>
        <v/>
      </c>
      <c r="AA2092" s="325" t="str">
        <f>IF('+BD'!AA222="","",'+BD'!AA222)</f>
        <v/>
      </c>
      <c r="AB2092" s="325" t="str">
        <f>IF('+BD'!AB222="","",'+BD'!AB222)</f>
        <v/>
      </c>
    </row>
    <row r="2093" ht="15.75" customHeight="1">
      <c r="A2093" s="325">
        <v>2091.0</v>
      </c>
      <c r="B2093" s="325" t="s">
        <v>5868</v>
      </c>
      <c r="C2093" s="325" t="str">
        <f>IF('+BD'!C223="","",'+BD'!C223)</f>
        <v/>
      </c>
      <c r="D2093" s="325" t="str">
        <f>IF('+BD'!D223="","",'+BD'!D223)</f>
        <v/>
      </c>
      <c r="E2093" s="325" t="str">
        <f>IF('+BD'!E223="","",'+BD'!E223)</f>
        <v/>
      </c>
      <c r="F2093" s="325" t="str">
        <f>IF('+BD'!F223="","",'+BD'!F223)</f>
        <v/>
      </c>
      <c r="G2093" s="325" t="str">
        <f>IF('+BD'!G223="","",'+BD'!G223)</f>
        <v/>
      </c>
      <c r="H2093" s="325" t="str">
        <f>IF('+BD'!H223="","",'+BD'!H223)</f>
        <v/>
      </c>
      <c r="I2093" s="325" t="str">
        <f>IF('+BD'!I223="","",'+BD'!I223)</f>
        <v/>
      </c>
      <c r="J2093" s="325" t="str">
        <f>IF('+BD'!J223="","",'+BD'!J223)</f>
        <v/>
      </c>
      <c r="K2093" s="325" t="str">
        <f>IF('+BD'!K223="","",'+BD'!K223)</f>
        <v/>
      </c>
      <c r="L2093" s="325" t="str">
        <f>IF('+BD'!L223="","",'+BD'!L223)</f>
        <v/>
      </c>
      <c r="M2093" s="325" t="str">
        <f>IF('+BD'!M223="","",'+BD'!M223)</f>
        <v/>
      </c>
      <c r="N2093" s="325" t="str">
        <f>IF('+BD'!N223="","",'+BD'!N223)</f>
        <v/>
      </c>
      <c r="O2093" s="325" t="str">
        <f>IF('+BD'!O223="","",'+BD'!O223)</f>
        <v/>
      </c>
      <c r="P2093" s="325" t="str">
        <f>IF('+BD'!P223="","",'+BD'!P223)</f>
        <v/>
      </c>
      <c r="Q2093" s="325" t="str">
        <f>IF('+BD'!Q223="","",'+BD'!Q223)</f>
        <v/>
      </c>
      <c r="R2093" s="325" t="str">
        <f>IF('+BD'!R223="","",'+BD'!R223)</f>
        <v/>
      </c>
      <c r="S2093" s="325" t="str">
        <f>IF('+BD'!S223="","",'+BD'!S223)</f>
        <v/>
      </c>
      <c r="T2093" s="325" t="str">
        <f>IF('+BD'!T223="","",'+BD'!T223)</f>
        <v/>
      </c>
      <c r="U2093" s="325" t="str">
        <f>IF('+BD'!U223="","",'+BD'!U223)</f>
        <v/>
      </c>
      <c r="V2093" s="325" t="str">
        <f>IF('+BD'!V223="","",'+BD'!V223)</f>
        <v/>
      </c>
      <c r="W2093" s="325" t="str">
        <f>IF('+BD'!W223="","",'+BD'!W223)</f>
        <v/>
      </c>
      <c r="X2093" s="325" t="str">
        <f>IF('+BD'!X223="","",'+BD'!X223)</f>
        <v/>
      </c>
      <c r="Y2093" s="325" t="str">
        <f>IF('+BD'!Y223="","",'+BD'!Y223)</f>
        <v/>
      </c>
      <c r="Z2093" s="325" t="str">
        <f>IF('+BD'!Z223="","",'+BD'!Z223)</f>
        <v/>
      </c>
      <c r="AA2093" s="325" t="str">
        <f>IF('+BD'!AA223="","",'+BD'!AA223)</f>
        <v/>
      </c>
      <c r="AB2093" s="325" t="str">
        <f>IF('+BD'!AB223="","",'+BD'!AB223)</f>
        <v/>
      </c>
    </row>
    <row r="2094" ht="15.75" customHeight="1">
      <c r="A2094" s="325">
        <v>2092.0</v>
      </c>
      <c r="B2094" s="325" t="s">
        <v>5869</v>
      </c>
      <c r="C2094" s="325" t="str">
        <f>IF('+BD'!C224="","",'+BD'!C224)</f>
        <v/>
      </c>
      <c r="D2094" s="325" t="str">
        <f>IF('+BD'!D224="","",'+BD'!D224)</f>
        <v/>
      </c>
      <c r="E2094" s="325" t="str">
        <f>IF('+BD'!E224="","",'+BD'!E224)</f>
        <v/>
      </c>
      <c r="F2094" s="325" t="str">
        <f>IF('+BD'!F224="","",'+BD'!F224)</f>
        <v/>
      </c>
      <c r="G2094" s="325" t="str">
        <f>IF('+BD'!G224="","",'+BD'!G224)</f>
        <v/>
      </c>
      <c r="H2094" s="325" t="str">
        <f>IF('+BD'!H224="","",'+BD'!H224)</f>
        <v/>
      </c>
      <c r="I2094" s="325" t="str">
        <f>IF('+BD'!I224="","",'+BD'!I224)</f>
        <v/>
      </c>
      <c r="J2094" s="325" t="str">
        <f>IF('+BD'!J224="","",'+BD'!J224)</f>
        <v/>
      </c>
      <c r="K2094" s="325" t="str">
        <f>IF('+BD'!K224="","",'+BD'!K224)</f>
        <v/>
      </c>
      <c r="L2094" s="325" t="str">
        <f>IF('+BD'!L224="","",'+BD'!L224)</f>
        <v/>
      </c>
      <c r="M2094" s="325" t="str">
        <f>IF('+BD'!M224="","",'+BD'!M224)</f>
        <v/>
      </c>
      <c r="N2094" s="325" t="str">
        <f>IF('+BD'!N224="","",'+BD'!N224)</f>
        <v/>
      </c>
      <c r="O2094" s="325" t="str">
        <f>IF('+BD'!O224="","",'+BD'!O224)</f>
        <v/>
      </c>
      <c r="P2094" s="325" t="str">
        <f>IF('+BD'!P224="","",'+BD'!P224)</f>
        <v/>
      </c>
      <c r="Q2094" s="325" t="str">
        <f>IF('+BD'!Q224="","",'+BD'!Q224)</f>
        <v/>
      </c>
      <c r="R2094" s="325" t="str">
        <f>IF('+BD'!R224="","",'+BD'!R224)</f>
        <v/>
      </c>
      <c r="S2094" s="325" t="str">
        <f>IF('+BD'!S224="","",'+BD'!S224)</f>
        <v/>
      </c>
      <c r="T2094" s="325" t="str">
        <f>IF('+BD'!T224="","",'+BD'!T224)</f>
        <v/>
      </c>
      <c r="U2094" s="325" t="str">
        <f>IF('+BD'!U224="","",'+BD'!U224)</f>
        <v/>
      </c>
      <c r="V2094" s="325" t="str">
        <f>IF('+BD'!V224="","",'+BD'!V224)</f>
        <v/>
      </c>
      <c r="W2094" s="325" t="str">
        <f>IF('+BD'!W224="","",'+BD'!W224)</f>
        <v/>
      </c>
      <c r="X2094" s="325" t="str">
        <f>IF('+BD'!X224="","",'+BD'!X224)</f>
        <v/>
      </c>
      <c r="Y2094" s="325" t="str">
        <f>IF('+BD'!Y224="","",'+BD'!Y224)</f>
        <v/>
      </c>
      <c r="Z2094" s="325" t="str">
        <f>IF('+BD'!Z224="","",'+BD'!Z224)</f>
        <v/>
      </c>
      <c r="AA2094" s="325" t="str">
        <f>IF('+BD'!AA224="","",'+BD'!AA224)</f>
        <v/>
      </c>
      <c r="AB2094" s="325" t="str">
        <f>IF('+BD'!AB224="","",'+BD'!AB224)</f>
        <v/>
      </c>
    </row>
    <row r="2095" ht="15.75" customHeight="1">
      <c r="A2095" s="325">
        <v>2093.0</v>
      </c>
      <c r="B2095" s="325" t="s">
        <v>5870</v>
      </c>
      <c r="C2095" s="325" t="str">
        <f>IF('+BD'!C225="","",'+BD'!C225)</f>
        <v/>
      </c>
      <c r="D2095" s="325" t="str">
        <f>IF('+BD'!D225="","",'+BD'!D225)</f>
        <v/>
      </c>
      <c r="E2095" s="325" t="str">
        <f>IF('+BD'!E225="","",'+BD'!E225)</f>
        <v/>
      </c>
      <c r="F2095" s="325" t="str">
        <f>IF('+BD'!F225="","",'+BD'!F225)</f>
        <v/>
      </c>
      <c r="G2095" s="325" t="str">
        <f>IF('+BD'!G225="","",'+BD'!G225)</f>
        <v/>
      </c>
      <c r="H2095" s="325" t="str">
        <f>IF('+BD'!H225="","",'+BD'!H225)</f>
        <v/>
      </c>
      <c r="I2095" s="325" t="str">
        <f>IF('+BD'!I225="","",'+BD'!I225)</f>
        <v/>
      </c>
      <c r="J2095" s="325" t="str">
        <f>IF('+BD'!J225="","",'+BD'!J225)</f>
        <v/>
      </c>
      <c r="K2095" s="325" t="str">
        <f>IF('+BD'!K225="","",'+BD'!K225)</f>
        <v/>
      </c>
      <c r="L2095" s="325" t="str">
        <f>IF('+BD'!L225="","",'+BD'!L225)</f>
        <v/>
      </c>
      <c r="M2095" s="325" t="str">
        <f>IF('+BD'!M225="","",'+BD'!M225)</f>
        <v/>
      </c>
      <c r="N2095" s="325" t="str">
        <f>IF('+BD'!N225="","",'+BD'!N225)</f>
        <v/>
      </c>
      <c r="O2095" s="325" t="str">
        <f>IF('+BD'!O225="","",'+BD'!O225)</f>
        <v/>
      </c>
      <c r="P2095" s="325" t="str">
        <f>IF('+BD'!P225="","",'+BD'!P225)</f>
        <v/>
      </c>
      <c r="Q2095" s="325" t="str">
        <f>IF('+BD'!Q225="","",'+BD'!Q225)</f>
        <v/>
      </c>
      <c r="R2095" s="325" t="str">
        <f>IF('+BD'!R225="","",'+BD'!R225)</f>
        <v/>
      </c>
      <c r="S2095" s="325" t="str">
        <f>IF('+BD'!S225="","",'+BD'!S225)</f>
        <v/>
      </c>
      <c r="T2095" s="325" t="str">
        <f>IF('+BD'!T225="","",'+BD'!T225)</f>
        <v/>
      </c>
      <c r="U2095" s="325" t="str">
        <f>IF('+BD'!U225="","",'+BD'!U225)</f>
        <v/>
      </c>
      <c r="V2095" s="325" t="str">
        <f>IF('+BD'!V225="","",'+BD'!V225)</f>
        <v/>
      </c>
      <c r="W2095" s="325" t="str">
        <f>IF('+BD'!W225="","",'+BD'!W225)</f>
        <v/>
      </c>
      <c r="X2095" s="325" t="str">
        <f>IF('+BD'!X225="","",'+BD'!X225)</f>
        <v/>
      </c>
      <c r="Y2095" s="325" t="str">
        <f>IF('+BD'!Y225="","",'+BD'!Y225)</f>
        <v/>
      </c>
      <c r="Z2095" s="325" t="str">
        <f>IF('+BD'!Z225="","",'+BD'!Z225)</f>
        <v/>
      </c>
      <c r="AA2095" s="325" t="str">
        <f>IF('+BD'!AA225="","",'+BD'!AA225)</f>
        <v/>
      </c>
      <c r="AB2095" s="325" t="str">
        <f>IF('+BD'!AB225="","",'+BD'!AB225)</f>
        <v/>
      </c>
    </row>
    <row r="2096" ht="15.75" customHeight="1">
      <c r="A2096" s="325">
        <v>2094.0</v>
      </c>
      <c r="B2096" s="325" t="s">
        <v>5871</v>
      </c>
      <c r="C2096" s="325" t="str">
        <f>IF('+BD'!C226="","",'+BD'!C226)</f>
        <v/>
      </c>
      <c r="D2096" s="325" t="str">
        <f>IF('+BD'!D226="","",'+BD'!D226)</f>
        <v/>
      </c>
      <c r="E2096" s="325" t="str">
        <f>IF('+BD'!E226="","",'+BD'!E226)</f>
        <v/>
      </c>
      <c r="F2096" s="325" t="str">
        <f>IF('+BD'!F226="","",'+BD'!F226)</f>
        <v/>
      </c>
      <c r="G2096" s="325" t="str">
        <f>IF('+BD'!G226="","",'+BD'!G226)</f>
        <v/>
      </c>
      <c r="H2096" s="325" t="str">
        <f>IF('+BD'!H226="","",'+BD'!H226)</f>
        <v/>
      </c>
      <c r="I2096" s="325" t="str">
        <f>IF('+BD'!I226="","",'+BD'!I226)</f>
        <v/>
      </c>
      <c r="J2096" s="325" t="str">
        <f>IF('+BD'!J226="","",'+BD'!J226)</f>
        <v/>
      </c>
      <c r="K2096" s="325" t="str">
        <f>IF('+BD'!K226="","",'+BD'!K226)</f>
        <v/>
      </c>
      <c r="L2096" s="325" t="str">
        <f>IF('+BD'!L226="","",'+BD'!L226)</f>
        <v/>
      </c>
      <c r="M2096" s="325" t="str">
        <f>IF('+BD'!M226="","",'+BD'!M226)</f>
        <v/>
      </c>
      <c r="N2096" s="325" t="str">
        <f>IF('+BD'!N226="","",'+BD'!N226)</f>
        <v/>
      </c>
      <c r="O2096" s="325" t="str">
        <f>IF('+BD'!O226="","",'+BD'!O226)</f>
        <v/>
      </c>
      <c r="P2096" s="325" t="str">
        <f>IF('+BD'!P226="","",'+BD'!P226)</f>
        <v/>
      </c>
      <c r="Q2096" s="325" t="str">
        <f>IF('+BD'!Q226="","",'+BD'!Q226)</f>
        <v/>
      </c>
      <c r="R2096" s="325" t="str">
        <f>IF('+BD'!R226="","",'+BD'!R226)</f>
        <v/>
      </c>
      <c r="S2096" s="325" t="str">
        <f>IF('+BD'!S226="","",'+BD'!S226)</f>
        <v/>
      </c>
      <c r="T2096" s="325" t="str">
        <f>IF('+BD'!T226="","",'+BD'!T226)</f>
        <v/>
      </c>
      <c r="U2096" s="325" t="str">
        <f>IF('+BD'!U226="","",'+BD'!U226)</f>
        <v/>
      </c>
      <c r="V2096" s="325" t="str">
        <f>IF('+BD'!V226="","",'+BD'!V226)</f>
        <v/>
      </c>
      <c r="W2096" s="325" t="str">
        <f>IF('+BD'!W226="","",'+BD'!W226)</f>
        <v/>
      </c>
      <c r="X2096" s="325" t="str">
        <f>IF('+BD'!X226="","",'+BD'!X226)</f>
        <v/>
      </c>
      <c r="Y2096" s="325" t="str">
        <f>IF('+BD'!Y226="","",'+BD'!Y226)</f>
        <v/>
      </c>
      <c r="Z2096" s="325" t="str">
        <f>IF('+BD'!Z226="","",'+BD'!Z226)</f>
        <v/>
      </c>
      <c r="AA2096" s="325" t="str">
        <f>IF('+BD'!AA226="","",'+BD'!AA226)</f>
        <v/>
      </c>
      <c r="AB2096" s="325" t="str">
        <f>IF('+BD'!AB226="","",'+BD'!AB226)</f>
        <v/>
      </c>
    </row>
    <row r="2097" ht="15.75" customHeight="1">
      <c r="A2097" s="325">
        <v>2095.0</v>
      </c>
      <c r="B2097" s="325" t="s">
        <v>5872</v>
      </c>
      <c r="C2097" s="325" t="str">
        <f>IF('+BD'!C227="","",'+BD'!C227)</f>
        <v/>
      </c>
      <c r="D2097" s="325" t="str">
        <f>IF('+BD'!D227="","",'+BD'!D227)</f>
        <v/>
      </c>
      <c r="E2097" s="325" t="str">
        <f>IF('+BD'!E227="","",'+BD'!E227)</f>
        <v/>
      </c>
      <c r="F2097" s="325" t="str">
        <f>IF('+BD'!F227="","",'+BD'!F227)</f>
        <v/>
      </c>
      <c r="G2097" s="325" t="str">
        <f>IF('+BD'!G227="","",'+BD'!G227)</f>
        <v/>
      </c>
      <c r="H2097" s="325" t="str">
        <f>IF('+BD'!H227="","",'+BD'!H227)</f>
        <v/>
      </c>
      <c r="I2097" s="325" t="str">
        <f>IF('+BD'!I227="","",'+BD'!I227)</f>
        <v/>
      </c>
      <c r="J2097" s="325" t="str">
        <f>IF('+BD'!J227="","",'+BD'!J227)</f>
        <v/>
      </c>
      <c r="K2097" s="325" t="str">
        <f>IF('+BD'!K227="","",'+BD'!K227)</f>
        <v/>
      </c>
      <c r="L2097" s="325" t="str">
        <f>IF('+BD'!L227="","",'+BD'!L227)</f>
        <v/>
      </c>
      <c r="M2097" s="325" t="str">
        <f>IF('+BD'!M227="","",'+BD'!M227)</f>
        <v/>
      </c>
      <c r="N2097" s="325" t="str">
        <f>IF('+BD'!N227="","",'+BD'!N227)</f>
        <v/>
      </c>
      <c r="O2097" s="325" t="str">
        <f>IF('+BD'!O227="","",'+BD'!O227)</f>
        <v/>
      </c>
      <c r="P2097" s="325" t="str">
        <f>IF('+BD'!P227="","",'+BD'!P227)</f>
        <v/>
      </c>
      <c r="Q2097" s="325" t="str">
        <f>IF('+BD'!Q227="","",'+BD'!Q227)</f>
        <v/>
      </c>
      <c r="R2097" s="325" t="str">
        <f>IF('+BD'!R227="","",'+BD'!R227)</f>
        <v/>
      </c>
      <c r="S2097" s="325" t="str">
        <f>IF('+BD'!S227="","",'+BD'!S227)</f>
        <v/>
      </c>
      <c r="T2097" s="325" t="str">
        <f>IF('+BD'!T227="","",'+BD'!T227)</f>
        <v/>
      </c>
      <c r="U2097" s="325" t="str">
        <f>IF('+BD'!U227="","",'+BD'!U227)</f>
        <v/>
      </c>
      <c r="V2097" s="325" t="str">
        <f>IF('+BD'!V227="","",'+BD'!V227)</f>
        <v/>
      </c>
      <c r="W2097" s="325" t="str">
        <f>IF('+BD'!W227="","",'+BD'!W227)</f>
        <v/>
      </c>
      <c r="X2097" s="325" t="str">
        <f>IF('+BD'!X227="","",'+BD'!X227)</f>
        <v/>
      </c>
      <c r="Y2097" s="325" t="str">
        <f>IF('+BD'!Y227="","",'+BD'!Y227)</f>
        <v/>
      </c>
      <c r="Z2097" s="325" t="str">
        <f>IF('+BD'!Z227="","",'+BD'!Z227)</f>
        <v/>
      </c>
      <c r="AA2097" s="325" t="str">
        <f>IF('+BD'!AA227="","",'+BD'!AA227)</f>
        <v/>
      </c>
      <c r="AB2097" s="325" t="str">
        <f>IF('+BD'!AB227="","",'+BD'!AB227)</f>
        <v/>
      </c>
    </row>
    <row r="2098" ht="15.75" customHeight="1">
      <c r="A2098" s="325">
        <v>2096.0</v>
      </c>
      <c r="B2098" s="325" t="s">
        <v>5873</v>
      </c>
      <c r="C2098" s="325" t="str">
        <f>IF('+BD'!C228="","",'+BD'!C228)</f>
        <v/>
      </c>
      <c r="D2098" s="325" t="str">
        <f>IF('+BD'!D228="","",'+BD'!D228)</f>
        <v/>
      </c>
      <c r="E2098" s="325" t="str">
        <f>IF('+BD'!E228="","",'+BD'!E228)</f>
        <v/>
      </c>
      <c r="F2098" s="325" t="str">
        <f>IF('+BD'!F228="","",'+BD'!F228)</f>
        <v/>
      </c>
      <c r="G2098" s="325" t="str">
        <f>IF('+BD'!G228="","",'+BD'!G228)</f>
        <v/>
      </c>
      <c r="H2098" s="325" t="str">
        <f>IF('+BD'!H228="","",'+BD'!H228)</f>
        <v/>
      </c>
      <c r="I2098" s="325" t="str">
        <f>IF('+BD'!I228="","",'+BD'!I228)</f>
        <v/>
      </c>
      <c r="J2098" s="325" t="str">
        <f>IF('+BD'!J228="","",'+BD'!J228)</f>
        <v/>
      </c>
      <c r="K2098" s="325" t="str">
        <f>IF('+BD'!K228="","",'+BD'!K228)</f>
        <v/>
      </c>
      <c r="L2098" s="325" t="str">
        <f>IF('+BD'!L228="","",'+BD'!L228)</f>
        <v/>
      </c>
      <c r="M2098" s="325" t="str">
        <f>IF('+BD'!M228="","",'+BD'!M228)</f>
        <v/>
      </c>
      <c r="N2098" s="325" t="str">
        <f>IF('+BD'!N228="","",'+BD'!N228)</f>
        <v/>
      </c>
      <c r="O2098" s="325" t="str">
        <f>IF('+BD'!O228="","",'+BD'!O228)</f>
        <v/>
      </c>
      <c r="P2098" s="325" t="str">
        <f>IF('+BD'!P228="","",'+BD'!P228)</f>
        <v/>
      </c>
      <c r="Q2098" s="325" t="str">
        <f>IF('+BD'!Q228="","",'+BD'!Q228)</f>
        <v/>
      </c>
      <c r="R2098" s="325" t="str">
        <f>IF('+BD'!R228="","",'+BD'!R228)</f>
        <v/>
      </c>
      <c r="S2098" s="325" t="str">
        <f>IF('+BD'!S228="","",'+BD'!S228)</f>
        <v/>
      </c>
      <c r="T2098" s="325" t="str">
        <f>IF('+BD'!T228="","",'+BD'!T228)</f>
        <v/>
      </c>
      <c r="U2098" s="325" t="str">
        <f>IF('+BD'!U228="","",'+BD'!U228)</f>
        <v/>
      </c>
      <c r="V2098" s="325" t="str">
        <f>IF('+BD'!V228="","",'+BD'!V228)</f>
        <v/>
      </c>
      <c r="W2098" s="325" t="str">
        <f>IF('+BD'!W228="","",'+BD'!W228)</f>
        <v/>
      </c>
      <c r="X2098" s="325" t="str">
        <f>IF('+BD'!X228="","",'+BD'!X228)</f>
        <v/>
      </c>
      <c r="Y2098" s="325" t="str">
        <f>IF('+BD'!Y228="","",'+BD'!Y228)</f>
        <v/>
      </c>
      <c r="Z2098" s="325" t="str">
        <f>IF('+BD'!Z228="","",'+BD'!Z228)</f>
        <v/>
      </c>
      <c r="AA2098" s="325" t="str">
        <f>IF('+BD'!AA228="","",'+BD'!AA228)</f>
        <v/>
      </c>
      <c r="AB2098" s="325" t="str">
        <f>IF('+BD'!AB228="","",'+BD'!AB228)</f>
        <v/>
      </c>
    </row>
    <row r="2099" ht="15.75" customHeight="1">
      <c r="A2099" s="325">
        <v>2097.0</v>
      </c>
      <c r="B2099" s="325" t="s">
        <v>5874</v>
      </c>
      <c r="C2099" s="325" t="str">
        <f>IF('+BD'!C229="","",'+BD'!C229)</f>
        <v/>
      </c>
      <c r="D2099" s="325" t="str">
        <f>IF('+BD'!D229="","",'+BD'!D229)</f>
        <v/>
      </c>
      <c r="E2099" s="325" t="str">
        <f>IF('+BD'!E229="","",'+BD'!E229)</f>
        <v/>
      </c>
      <c r="F2099" s="325" t="str">
        <f>IF('+BD'!F229="","",'+BD'!F229)</f>
        <v/>
      </c>
      <c r="G2099" s="325" t="str">
        <f>IF('+BD'!G229="","",'+BD'!G229)</f>
        <v/>
      </c>
      <c r="H2099" s="325" t="str">
        <f>IF('+BD'!H229="","",'+BD'!H229)</f>
        <v/>
      </c>
      <c r="I2099" s="325" t="str">
        <f>IF('+BD'!I229="","",'+BD'!I229)</f>
        <v/>
      </c>
      <c r="J2099" s="325" t="str">
        <f>IF('+BD'!J229="","",'+BD'!J229)</f>
        <v/>
      </c>
      <c r="K2099" s="325" t="str">
        <f>IF('+BD'!K229="","",'+BD'!K229)</f>
        <v/>
      </c>
      <c r="L2099" s="325" t="str">
        <f>IF('+BD'!L229="","",'+BD'!L229)</f>
        <v/>
      </c>
      <c r="M2099" s="325" t="str">
        <f>IF('+BD'!M229="","",'+BD'!M229)</f>
        <v/>
      </c>
      <c r="N2099" s="325" t="str">
        <f>IF('+BD'!N229="","",'+BD'!N229)</f>
        <v/>
      </c>
      <c r="O2099" s="325" t="str">
        <f>IF('+BD'!O229="","",'+BD'!O229)</f>
        <v/>
      </c>
      <c r="P2099" s="325" t="str">
        <f>IF('+BD'!P229="","",'+BD'!P229)</f>
        <v/>
      </c>
      <c r="Q2099" s="325" t="str">
        <f>IF('+BD'!Q229="","",'+BD'!Q229)</f>
        <v/>
      </c>
      <c r="R2099" s="325" t="str">
        <f>IF('+BD'!R229="","",'+BD'!R229)</f>
        <v/>
      </c>
      <c r="S2099" s="325" t="str">
        <f>IF('+BD'!S229="","",'+BD'!S229)</f>
        <v/>
      </c>
      <c r="T2099" s="325" t="str">
        <f>IF('+BD'!T229="","",'+BD'!T229)</f>
        <v/>
      </c>
      <c r="U2099" s="325" t="str">
        <f>IF('+BD'!U229="","",'+BD'!U229)</f>
        <v/>
      </c>
      <c r="V2099" s="325" t="str">
        <f>IF('+BD'!V229="","",'+BD'!V229)</f>
        <v/>
      </c>
      <c r="W2099" s="325" t="str">
        <f>IF('+BD'!W229="","",'+BD'!W229)</f>
        <v/>
      </c>
      <c r="X2099" s="325" t="str">
        <f>IF('+BD'!X229="","",'+BD'!X229)</f>
        <v/>
      </c>
      <c r="Y2099" s="325" t="str">
        <f>IF('+BD'!Y229="","",'+BD'!Y229)</f>
        <v/>
      </c>
      <c r="Z2099" s="325" t="str">
        <f>IF('+BD'!Z229="","",'+BD'!Z229)</f>
        <v/>
      </c>
      <c r="AA2099" s="325" t="str">
        <f>IF('+BD'!AA229="","",'+BD'!AA229)</f>
        <v/>
      </c>
      <c r="AB2099" s="325" t="str">
        <f>IF('+BD'!AB229="","",'+BD'!AB229)</f>
        <v/>
      </c>
    </row>
    <row r="2100" ht="15.75" customHeight="1">
      <c r="A2100" s="325">
        <v>2098.0</v>
      </c>
      <c r="B2100" s="325" t="s">
        <v>5875</v>
      </c>
      <c r="C2100" s="325" t="str">
        <f>IF('+BD'!C230="","",'+BD'!C230)</f>
        <v/>
      </c>
      <c r="D2100" s="325" t="str">
        <f>IF('+BD'!D230="","",'+BD'!D230)</f>
        <v/>
      </c>
      <c r="E2100" s="325" t="str">
        <f>IF('+BD'!E230="","",'+BD'!E230)</f>
        <v/>
      </c>
      <c r="F2100" s="325" t="str">
        <f>IF('+BD'!F230="","",'+BD'!F230)</f>
        <v/>
      </c>
      <c r="G2100" s="325" t="str">
        <f>IF('+BD'!G230="","",'+BD'!G230)</f>
        <v/>
      </c>
      <c r="H2100" s="325" t="str">
        <f>IF('+BD'!H230="","",'+BD'!H230)</f>
        <v/>
      </c>
      <c r="I2100" s="325" t="str">
        <f>IF('+BD'!I230="","",'+BD'!I230)</f>
        <v/>
      </c>
      <c r="J2100" s="325" t="str">
        <f>IF('+BD'!J230="","",'+BD'!J230)</f>
        <v/>
      </c>
      <c r="K2100" s="325" t="str">
        <f>IF('+BD'!K230="","",'+BD'!K230)</f>
        <v/>
      </c>
      <c r="L2100" s="325" t="str">
        <f>IF('+BD'!L230="","",'+BD'!L230)</f>
        <v/>
      </c>
      <c r="M2100" s="325" t="str">
        <f>IF('+BD'!M230="","",'+BD'!M230)</f>
        <v/>
      </c>
      <c r="N2100" s="325" t="str">
        <f>IF('+BD'!N230="","",'+BD'!N230)</f>
        <v/>
      </c>
      <c r="O2100" s="325" t="str">
        <f>IF('+BD'!O230="","",'+BD'!O230)</f>
        <v/>
      </c>
      <c r="P2100" s="325" t="str">
        <f>IF('+BD'!P230="","",'+BD'!P230)</f>
        <v/>
      </c>
      <c r="Q2100" s="325" t="str">
        <f>IF('+BD'!Q230="","",'+BD'!Q230)</f>
        <v/>
      </c>
      <c r="R2100" s="325" t="str">
        <f>IF('+BD'!R230="","",'+BD'!R230)</f>
        <v/>
      </c>
      <c r="S2100" s="325" t="str">
        <f>IF('+BD'!S230="","",'+BD'!S230)</f>
        <v/>
      </c>
      <c r="T2100" s="325" t="str">
        <f>IF('+BD'!T230="","",'+BD'!T230)</f>
        <v/>
      </c>
      <c r="U2100" s="325" t="str">
        <f>IF('+BD'!U230="","",'+BD'!U230)</f>
        <v/>
      </c>
      <c r="V2100" s="325" t="str">
        <f>IF('+BD'!V230="","",'+BD'!V230)</f>
        <v/>
      </c>
      <c r="W2100" s="325" t="str">
        <f>IF('+BD'!W230="","",'+BD'!W230)</f>
        <v/>
      </c>
      <c r="X2100" s="325" t="str">
        <f>IF('+BD'!X230="","",'+BD'!X230)</f>
        <v/>
      </c>
      <c r="Y2100" s="325" t="str">
        <f>IF('+BD'!Y230="","",'+BD'!Y230)</f>
        <v/>
      </c>
      <c r="Z2100" s="325" t="str">
        <f>IF('+BD'!Z230="","",'+BD'!Z230)</f>
        <v/>
      </c>
      <c r="AA2100" s="325" t="str">
        <f>IF('+BD'!AA230="","",'+BD'!AA230)</f>
        <v/>
      </c>
      <c r="AB2100" s="325" t="str">
        <f>IF('+BD'!AB230="","",'+BD'!AB230)</f>
        <v/>
      </c>
    </row>
    <row r="2101" ht="15.75" customHeight="1">
      <c r="A2101" s="325">
        <v>2099.0</v>
      </c>
      <c r="B2101" s="325" t="s">
        <v>5876</v>
      </c>
      <c r="C2101" s="325" t="str">
        <f>IF('+BD'!C231="","",'+BD'!C231)</f>
        <v/>
      </c>
      <c r="D2101" s="325" t="str">
        <f>IF('+BD'!D231="","",'+BD'!D231)</f>
        <v/>
      </c>
      <c r="E2101" s="325" t="str">
        <f>IF('+BD'!E231="","",'+BD'!E231)</f>
        <v/>
      </c>
      <c r="F2101" s="325" t="str">
        <f>IF('+BD'!F231="","",'+BD'!F231)</f>
        <v/>
      </c>
      <c r="G2101" s="325" t="str">
        <f>IF('+BD'!G231="","",'+BD'!G231)</f>
        <v/>
      </c>
      <c r="H2101" s="325" t="str">
        <f>IF('+BD'!H231="","",'+BD'!H231)</f>
        <v/>
      </c>
      <c r="I2101" s="325" t="str">
        <f>IF('+BD'!I231="","",'+BD'!I231)</f>
        <v/>
      </c>
      <c r="J2101" s="325" t="str">
        <f>IF('+BD'!J231="","",'+BD'!J231)</f>
        <v/>
      </c>
      <c r="K2101" s="325" t="str">
        <f>IF('+BD'!K231="","",'+BD'!K231)</f>
        <v/>
      </c>
      <c r="L2101" s="325" t="str">
        <f>IF('+BD'!L231="","",'+BD'!L231)</f>
        <v/>
      </c>
      <c r="M2101" s="325" t="str">
        <f>IF('+BD'!M231="","",'+BD'!M231)</f>
        <v/>
      </c>
      <c r="N2101" s="325" t="str">
        <f>IF('+BD'!N231="","",'+BD'!N231)</f>
        <v/>
      </c>
      <c r="O2101" s="325" t="str">
        <f>IF('+BD'!O231="","",'+BD'!O231)</f>
        <v/>
      </c>
      <c r="P2101" s="325" t="str">
        <f>IF('+BD'!P231="","",'+BD'!P231)</f>
        <v/>
      </c>
      <c r="Q2101" s="325" t="str">
        <f>IF('+BD'!Q231="","",'+BD'!Q231)</f>
        <v/>
      </c>
      <c r="R2101" s="325" t="str">
        <f>IF('+BD'!R231="","",'+BD'!R231)</f>
        <v/>
      </c>
      <c r="S2101" s="325" t="str">
        <f>IF('+BD'!S231="","",'+BD'!S231)</f>
        <v/>
      </c>
      <c r="T2101" s="325" t="str">
        <f>IF('+BD'!T231="","",'+BD'!T231)</f>
        <v/>
      </c>
      <c r="U2101" s="325" t="str">
        <f>IF('+BD'!U231="","",'+BD'!U231)</f>
        <v/>
      </c>
      <c r="V2101" s="325" t="str">
        <f>IF('+BD'!V231="","",'+BD'!V231)</f>
        <v/>
      </c>
      <c r="W2101" s="325" t="str">
        <f>IF('+BD'!W231="","",'+BD'!W231)</f>
        <v/>
      </c>
      <c r="X2101" s="325" t="str">
        <f>IF('+BD'!X231="","",'+BD'!X231)</f>
        <v/>
      </c>
      <c r="Y2101" s="325" t="str">
        <f>IF('+BD'!Y231="","",'+BD'!Y231)</f>
        <v/>
      </c>
      <c r="Z2101" s="325" t="str">
        <f>IF('+BD'!Z231="","",'+BD'!Z231)</f>
        <v/>
      </c>
      <c r="AA2101" s="325" t="str">
        <f>IF('+BD'!AA231="","",'+BD'!AA231)</f>
        <v/>
      </c>
      <c r="AB2101" s="325" t="str">
        <f>IF('+BD'!AB231="","",'+BD'!AB231)</f>
        <v/>
      </c>
    </row>
    <row r="2102" ht="15.75" customHeight="1">
      <c r="A2102" s="325">
        <v>2100.0</v>
      </c>
      <c r="B2102" s="325" t="s">
        <v>5877</v>
      </c>
      <c r="C2102" s="325" t="str">
        <f>IF('+BD'!C232="","",'+BD'!C232)</f>
        <v/>
      </c>
      <c r="D2102" s="325" t="str">
        <f>IF('+BD'!D232="","",'+BD'!D232)</f>
        <v/>
      </c>
      <c r="E2102" s="325" t="str">
        <f>IF('+BD'!E232="","",'+BD'!E232)</f>
        <v/>
      </c>
      <c r="F2102" s="325" t="str">
        <f>IF('+BD'!F232="","",'+BD'!F232)</f>
        <v/>
      </c>
      <c r="G2102" s="325" t="str">
        <f>IF('+BD'!G232="","",'+BD'!G232)</f>
        <v/>
      </c>
      <c r="H2102" s="325" t="str">
        <f>IF('+BD'!H232="","",'+BD'!H232)</f>
        <v/>
      </c>
      <c r="I2102" s="325" t="str">
        <f>IF('+BD'!I232="","",'+BD'!I232)</f>
        <v/>
      </c>
      <c r="J2102" s="325" t="str">
        <f>IF('+BD'!J232="","",'+BD'!J232)</f>
        <v/>
      </c>
      <c r="K2102" s="325" t="str">
        <f>IF('+BD'!K232="","",'+BD'!K232)</f>
        <v/>
      </c>
      <c r="L2102" s="325" t="str">
        <f>IF('+BD'!L232="","",'+BD'!L232)</f>
        <v/>
      </c>
      <c r="M2102" s="325" t="str">
        <f>IF('+BD'!M232="","",'+BD'!M232)</f>
        <v/>
      </c>
      <c r="N2102" s="325" t="str">
        <f>IF('+BD'!N232="","",'+BD'!N232)</f>
        <v/>
      </c>
      <c r="O2102" s="325" t="str">
        <f>IF('+BD'!O232="","",'+BD'!O232)</f>
        <v/>
      </c>
      <c r="P2102" s="325" t="str">
        <f>IF('+BD'!P232="","",'+BD'!P232)</f>
        <v/>
      </c>
      <c r="Q2102" s="325" t="str">
        <f>IF('+BD'!Q232="","",'+BD'!Q232)</f>
        <v/>
      </c>
      <c r="R2102" s="325" t="str">
        <f>IF('+BD'!R232="","",'+BD'!R232)</f>
        <v/>
      </c>
      <c r="S2102" s="325" t="str">
        <f>IF('+BD'!S232="","",'+BD'!S232)</f>
        <v/>
      </c>
      <c r="T2102" s="325" t="str">
        <f>IF('+BD'!T232="","",'+BD'!T232)</f>
        <v/>
      </c>
      <c r="U2102" s="325" t="str">
        <f>IF('+BD'!U232="","",'+BD'!U232)</f>
        <v/>
      </c>
      <c r="V2102" s="325" t="str">
        <f>IF('+BD'!V232="","",'+BD'!V232)</f>
        <v/>
      </c>
      <c r="W2102" s="325" t="str">
        <f>IF('+BD'!W232="","",'+BD'!W232)</f>
        <v/>
      </c>
      <c r="X2102" s="325" t="str">
        <f>IF('+BD'!X232="","",'+BD'!X232)</f>
        <v/>
      </c>
      <c r="Y2102" s="325" t="str">
        <f>IF('+BD'!Y232="","",'+BD'!Y232)</f>
        <v/>
      </c>
      <c r="Z2102" s="325" t="str">
        <f>IF('+BD'!Z232="","",'+BD'!Z232)</f>
        <v/>
      </c>
      <c r="AA2102" s="325" t="str">
        <f>IF('+BD'!AA232="","",'+BD'!AA232)</f>
        <v/>
      </c>
      <c r="AB2102" s="325" t="str">
        <f>IF('+BD'!AB232="","",'+BD'!AB232)</f>
        <v/>
      </c>
    </row>
    <row r="2103" ht="15.75" customHeight="1">
      <c r="A2103" s="325">
        <v>2101.0</v>
      </c>
      <c r="B2103" s="325" t="s">
        <v>5878</v>
      </c>
      <c r="C2103" s="325" t="str">
        <f>IF('+BD'!C233="","",'+BD'!C233)</f>
        <v/>
      </c>
      <c r="D2103" s="325" t="str">
        <f>IF('+BD'!D233="","",'+BD'!D233)</f>
        <v/>
      </c>
      <c r="E2103" s="325" t="str">
        <f>IF('+BD'!E233="","",'+BD'!E233)</f>
        <v/>
      </c>
      <c r="F2103" s="325" t="str">
        <f>IF('+BD'!F233="","",'+BD'!F233)</f>
        <v/>
      </c>
      <c r="G2103" s="325" t="str">
        <f>IF('+BD'!G233="","",'+BD'!G233)</f>
        <v/>
      </c>
      <c r="H2103" s="325" t="str">
        <f>IF('+BD'!H233="","",'+BD'!H233)</f>
        <v/>
      </c>
      <c r="I2103" s="325" t="str">
        <f>IF('+BD'!I233="","",'+BD'!I233)</f>
        <v/>
      </c>
      <c r="J2103" s="325" t="str">
        <f>IF('+BD'!J233="","",'+BD'!J233)</f>
        <v/>
      </c>
      <c r="K2103" s="325" t="str">
        <f>IF('+BD'!K233="","",'+BD'!K233)</f>
        <v/>
      </c>
      <c r="L2103" s="325" t="str">
        <f>IF('+BD'!L233="","",'+BD'!L233)</f>
        <v/>
      </c>
      <c r="M2103" s="325" t="str">
        <f>IF('+BD'!M233="","",'+BD'!M233)</f>
        <v/>
      </c>
      <c r="N2103" s="325" t="str">
        <f>IF('+BD'!N233="","",'+BD'!N233)</f>
        <v/>
      </c>
      <c r="O2103" s="325" t="str">
        <f>IF('+BD'!O233="","",'+BD'!O233)</f>
        <v/>
      </c>
      <c r="P2103" s="325" t="str">
        <f>IF('+BD'!P233="","",'+BD'!P233)</f>
        <v/>
      </c>
      <c r="Q2103" s="325" t="str">
        <f>IF('+BD'!Q233="","",'+BD'!Q233)</f>
        <v/>
      </c>
      <c r="R2103" s="325" t="str">
        <f>IF('+BD'!R233="","",'+BD'!R233)</f>
        <v/>
      </c>
      <c r="S2103" s="325" t="str">
        <f>IF('+BD'!S233="","",'+BD'!S233)</f>
        <v/>
      </c>
      <c r="T2103" s="325" t="str">
        <f>IF('+BD'!T233="","",'+BD'!T233)</f>
        <v/>
      </c>
      <c r="U2103" s="325" t="str">
        <f>IF('+BD'!U233="","",'+BD'!U233)</f>
        <v/>
      </c>
      <c r="V2103" s="325" t="str">
        <f>IF('+BD'!V233="","",'+BD'!V233)</f>
        <v/>
      </c>
      <c r="W2103" s="325" t="str">
        <f>IF('+BD'!W233="","",'+BD'!W233)</f>
        <v/>
      </c>
      <c r="X2103" s="325" t="str">
        <f>IF('+BD'!X233="","",'+BD'!X233)</f>
        <v/>
      </c>
      <c r="Y2103" s="325" t="str">
        <f>IF('+BD'!Y233="","",'+BD'!Y233)</f>
        <v/>
      </c>
      <c r="Z2103" s="325" t="str">
        <f>IF('+BD'!Z233="","",'+BD'!Z233)</f>
        <v/>
      </c>
      <c r="AA2103" s="325" t="str">
        <f>IF('+BD'!AA233="","",'+BD'!AA233)</f>
        <v/>
      </c>
      <c r="AB2103" s="325" t="str">
        <f>IF('+BD'!AB233="","",'+BD'!AB233)</f>
        <v/>
      </c>
    </row>
    <row r="2104" ht="15.75" customHeight="1">
      <c r="A2104" s="325">
        <v>2102.0</v>
      </c>
      <c r="B2104" s="325" t="s">
        <v>5879</v>
      </c>
      <c r="C2104" s="325" t="str">
        <f>IF('+BD'!C234="","",'+BD'!C234)</f>
        <v/>
      </c>
      <c r="D2104" s="325" t="str">
        <f>IF('+BD'!D234="","",'+BD'!D234)</f>
        <v/>
      </c>
      <c r="E2104" s="325" t="str">
        <f>IF('+BD'!E234="","",'+BD'!E234)</f>
        <v/>
      </c>
      <c r="F2104" s="325" t="str">
        <f>IF('+BD'!F234="","",'+BD'!F234)</f>
        <v/>
      </c>
      <c r="G2104" s="325" t="str">
        <f>IF('+BD'!G234="","",'+BD'!G234)</f>
        <v/>
      </c>
      <c r="H2104" s="325" t="str">
        <f>IF('+BD'!H234="","",'+BD'!H234)</f>
        <v/>
      </c>
      <c r="I2104" s="325" t="str">
        <f>IF('+BD'!I234="","",'+BD'!I234)</f>
        <v/>
      </c>
      <c r="J2104" s="325" t="str">
        <f>IF('+BD'!J234="","",'+BD'!J234)</f>
        <v/>
      </c>
      <c r="K2104" s="325" t="str">
        <f>IF('+BD'!K234="","",'+BD'!K234)</f>
        <v/>
      </c>
      <c r="L2104" s="325" t="str">
        <f>IF('+BD'!L234="","",'+BD'!L234)</f>
        <v/>
      </c>
      <c r="M2104" s="325" t="str">
        <f>IF('+BD'!M234="","",'+BD'!M234)</f>
        <v/>
      </c>
      <c r="N2104" s="325" t="str">
        <f>IF('+BD'!N234="","",'+BD'!N234)</f>
        <v/>
      </c>
      <c r="O2104" s="325" t="str">
        <f>IF('+BD'!O234="","",'+BD'!O234)</f>
        <v/>
      </c>
      <c r="P2104" s="325" t="str">
        <f>IF('+BD'!P234="","",'+BD'!P234)</f>
        <v/>
      </c>
      <c r="Q2104" s="325" t="str">
        <f>IF('+BD'!Q234="","",'+BD'!Q234)</f>
        <v/>
      </c>
      <c r="R2104" s="325" t="str">
        <f>IF('+BD'!R234="","",'+BD'!R234)</f>
        <v/>
      </c>
      <c r="S2104" s="325" t="str">
        <f>IF('+BD'!S234="","",'+BD'!S234)</f>
        <v/>
      </c>
      <c r="T2104" s="325" t="str">
        <f>IF('+BD'!T234="","",'+BD'!T234)</f>
        <v/>
      </c>
      <c r="U2104" s="325" t="str">
        <f>IF('+BD'!U234="","",'+BD'!U234)</f>
        <v/>
      </c>
      <c r="V2104" s="325" t="str">
        <f>IF('+BD'!V234="","",'+BD'!V234)</f>
        <v/>
      </c>
      <c r="W2104" s="325" t="str">
        <f>IF('+BD'!W234="","",'+BD'!W234)</f>
        <v/>
      </c>
      <c r="X2104" s="325" t="str">
        <f>IF('+BD'!X234="","",'+BD'!X234)</f>
        <v/>
      </c>
      <c r="Y2104" s="325" t="str">
        <f>IF('+BD'!Y234="","",'+BD'!Y234)</f>
        <v/>
      </c>
      <c r="Z2104" s="325" t="str">
        <f>IF('+BD'!Z234="","",'+BD'!Z234)</f>
        <v/>
      </c>
      <c r="AA2104" s="325" t="str">
        <f>IF('+BD'!AA234="","",'+BD'!AA234)</f>
        <v/>
      </c>
      <c r="AB2104" s="325" t="str">
        <f>IF('+BD'!AB234="","",'+BD'!AB234)</f>
        <v/>
      </c>
    </row>
    <row r="2105" ht="15.75" customHeight="1">
      <c r="A2105" s="325">
        <v>2103.0</v>
      </c>
      <c r="B2105" s="325" t="s">
        <v>5880</v>
      </c>
      <c r="C2105" s="325" t="str">
        <f>IF('+BD'!C235="","",'+BD'!C235)</f>
        <v/>
      </c>
      <c r="D2105" s="325" t="str">
        <f>IF('+BD'!D235="","",'+BD'!D235)</f>
        <v/>
      </c>
      <c r="E2105" s="325" t="str">
        <f>IF('+BD'!E235="","",'+BD'!E235)</f>
        <v/>
      </c>
      <c r="F2105" s="325" t="str">
        <f>IF('+BD'!F235="","",'+BD'!F235)</f>
        <v/>
      </c>
      <c r="G2105" s="325" t="str">
        <f>IF('+BD'!G235="","",'+BD'!G235)</f>
        <v/>
      </c>
      <c r="H2105" s="325" t="str">
        <f>IF('+BD'!H235="","",'+BD'!H235)</f>
        <v/>
      </c>
      <c r="I2105" s="325" t="str">
        <f>IF('+BD'!I235="","",'+BD'!I235)</f>
        <v/>
      </c>
      <c r="J2105" s="325" t="str">
        <f>IF('+BD'!J235="","",'+BD'!J235)</f>
        <v/>
      </c>
      <c r="K2105" s="325" t="str">
        <f>IF('+BD'!K235="","",'+BD'!K235)</f>
        <v/>
      </c>
      <c r="L2105" s="325" t="str">
        <f>IF('+BD'!L235="","",'+BD'!L235)</f>
        <v/>
      </c>
      <c r="M2105" s="325" t="str">
        <f>IF('+BD'!M235="","",'+BD'!M235)</f>
        <v/>
      </c>
      <c r="N2105" s="325" t="str">
        <f>IF('+BD'!N235="","",'+BD'!N235)</f>
        <v/>
      </c>
      <c r="O2105" s="325" t="str">
        <f>IF('+BD'!O235="","",'+BD'!O235)</f>
        <v/>
      </c>
      <c r="P2105" s="325" t="str">
        <f>IF('+BD'!P235="","",'+BD'!P235)</f>
        <v/>
      </c>
      <c r="Q2105" s="325" t="str">
        <f>IF('+BD'!Q235="","",'+BD'!Q235)</f>
        <v/>
      </c>
      <c r="R2105" s="325" t="str">
        <f>IF('+BD'!R235="","",'+BD'!R235)</f>
        <v/>
      </c>
      <c r="S2105" s="325" t="str">
        <f>IF('+BD'!S235="","",'+BD'!S235)</f>
        <v/>
      </c>
      <c r="T2105" s="325" t="str">
        <f>IF('+BD'!T235="","",'+BD'!T235)</f>
        <v/>
      </c>
      <c r="U2105" s="325" t="str">
        <f>IF('+BD'!U235="","",'+BD'!U235)</f>
        <v/>
      </c>
      <c r="V2105" s="325" t="str">
        <f>IF('+BD'!V235="","",'+BD'!V235)</f>
        <v/>
      </c>
      <c r="W2105" s="325" t="str">
        <f>IF('+BD'!W235="","",'+BD'!W235)</f>
        <v/>
      </c>
      <c r="X2105" s="325" t="str">
        <f>IF('+BD'!X235="","",'+BD'!X235)</f>
        <v/>
      </c>
      <c r="Y2105" s="325" t="str">
        <f>IF('+BD'!Y235="","",'+BD'!Y235)</f>
        <v/>
      </c>
      <c r="Z2105" s="325" t="str">
        <f>IF('+BD'!Z235="","",'+BD'!Z235)</f>
        <v/>
      </c>
      <c r="AA2105" s="325" t="str">
        <f>IF('+BD'!AA235="","",'+BD'!AA235)</f>
        <v/>
      </c>
      <c r="AB2105" s="325" t="str">
        <f>IF('+BD'!AB235="","",'+BD'!AB235)</f>
        <v/>
      </c>
    </row>
    <row r="2106" ht="15.75" customHeight="1">
      <c r="A2106" s="325">
        <v>2104.0</v>
      </c>
      <c r="B2106" s="325" t="s">
        <v>5881</v>
      </c>
      <c r="C2106" s="325" t="str">
        <f>IF('+BD'!C236="","",'+BD'!C236)</f>
        <v/>
      </c>
      <c r="D2106" s="325" t="str">
        <f>IF('+BD'!D236="","",'+BD'!D236)</f>
        <v/>
      </c>
      <c r="E2106" s="325" t="str">
        <f>IF('+BD'!E236="","",'+BD'!E236)</f>
        <v/>
      </c>
      <c r="F2106" s="325" t="str">
        <f>IF('+BD'!F236="","",'+BD'!F236)</f>
        <v/>
      </c>
      <c r="G2106" s="325" t="str">
        <f>IF('+BD'!G236="","",'+BD'!G236)</f>
        <v/>
      </c>
      <c r="H2106" s="325" t="str">
        <f>IF('+BD'!H236="","",'+BD'!H236)</f>
        <v/>
      </c>
      <c r="I2106" s="325" t="str">
        <f>IF('+BD'!I236="","",'+BD'!I236)</f>
        <v/>
      </c>
      <c r="J2106" s="325" t="str">
        <f>IF('+BD'!J236="","",'+BD'!J236)</f>
        <v/>
      </c>
      <c r="K2106" s="325" t="str">
        <f>IF('+BD'!K236="","",'+BD'!K236)</f>
        <v/>
      </c>
      <c r="L2106" s="325" t="str">
        <f>IF('+BD'!L236="","",'+BD'!L236)</f>
        <v/>
      </c>
      <c r="M2106" s="325" t="str">
        <f>IF('+BD'!M236="","",'+BD'!M236)</f>
        <v/>
      </c>
      <c r="N2106" s="325" t="str">
        <f>IF('+BD'!N236="","",'+BD'!N236)</f>
        <v/>
      </c>
      <c r="O2106" s="325" t="str">
        <f>IF('+BD'!O236="","",'+BD'!O236)</f>
        <v/>
      </c>
      <c r="P2106" s="325" t="str">
        <f>IF('+BD'!P236="","",'+BD'!P236)</f>
        <v/>
      </c>
      <c r="Q2106" s="325" t="str">
        <f>IF('+BD'!Q236="","",'+BD'!Q236)</f>
        <v/>
      </c>
      <c r="R2106" s="325" t="str">
        <f>IF('+BD'!R236="","",'+BD'!R236)</f>
        <v/>
      </c>
      <c r="S2106" s="325" t="str">
        <f>IF('+BD'!S236="","",'+BD'!S236)</f>
        <v/>
      </c>
      <c r="T2106" s="325" t="str">
        <f>IF('+BD'!T236="","",'+BD'!T236)</f>
        <v/>
      </c>
      <c r="U2106" s="325" t="str">
        <f>IF('+BD'!U236="","",'+BD'!U236)</f>
        <v/>
      </c>
      <c r="V2106" s="325" t="str">
        <f>IF('+BD'!V236="","",'+BD'!V236)</f>
        <v/>
      </c>
      <c r="W2106" s="325" t="str">
        <f>IF('+BD'!W236="","",'+BD'!W236)</f>
        <v/>
      </c>
      <c r="X2106" s="325" t="str">
        <f>IF('+BD'!X236="","",'+BD'!X236)</f>
        <v/>
      </c>
      <c r="Y2106" s="325" t="str">
        <f>IF('+BD'!Y236="","",'+BD'!Y236)</f>
        <v/>
      </c>
      <c r="Z2106" s="325" t="str">
        <f>IF('+BD'!Z236="","",'+BD'!Z236)</f>
        <v/>
      </c>
      <c r="AA2106" s="325" t="str">
        <f>IF('+BD'!AA236="","",'+BD'!AA236)</f>
        <v/>
      </c>
      <c r="AB2106" s="325" t="str">
        <f>IF('+BD'!AB236="","",'+BD'!AB236)</f>
        <v/>
      </c>
    </row>
    <row r="2107" ht="15.75" customHeight="1">
      <c r="A2107" s="325">
        <v>2105.0</v>
      </c>
      <c r="B2107" s="325" t="s">
        <v>5882</v>
      </c>
      <c r="C2107" s="325" t="str">
        <f>IF('+BD'!C237="","",'+BD'!C237)</f>
        <v/>
      </c>
      <c r="D2107" s="325" t="str">
        <f>IF('+BD'!D237="","",'+BD'!D237)</f>
        <v/>
      </c>
      <c r="E2107" s="325" t="str">
        <f>IF('+BD'!E237="","",'+BD'!E237)</f>
        <v/>
      </c>
      <c r="F2107" s="325" t="str">
        <f>IF('+BD'!F237="","",'+BD'!F237)</f>
        <v/>
      </c>
      <c r="G2107" s="325" t="str">
        <f>IF('+BD'!G237="","",'+BD'!G237)</f>
        <v/>
      </c>
      <c r="H2107" s="325" t="str">
        <f>IF('+BD'!H237="","",'+BD'!H237)</f>
        <v/>
      </c>
      <c r="I2107" s="325" t="str">
        <f>IF('+BD'!I237="","",'+BD'!I237)</f>
        <v/>
      </c>
      <c r="J2107" s="325" t="str">
        <f>IF('+BD'!J237="","",'+BD'!J237)</f>
        <v/>
      </c>
      <c r="K2107" s="325" t="str">
        <f>IF('+BD'!K237="","",'+BD'!K237)</f>
        <v/>
      </c>
      <c r="L2107" s="325" t="str">
        <f>IF('+BD'!L237="","",'+BD'!L237)</f>
        <v/>
      </c>
      <c r="M2107" s="325" t="str">
        <f>IF('+BD'!M237="","",'+BD'!M237)</f>
        <v/>
      </c>
      <c r="N2107" s="325" t="str">
        <f>IF('+BD'!N237="","",'+BD'!N237)</f>
        <v/>
      </c>
      <c r="O2107" s="325" t="str">
        <f>IF('+BD'!O237="","",'+BD'!O237)</f>
        <v/>
      </c>
      <c r="P2107" s="325" t="str">
        <f>IF('+BD'!P237="","",'+BD'!P237)</f>
        <v/>
      </c>
      <c r="Q2107" s="325" t="str">
        <f>IF('+BD'!Q237="","",'+BD'!Q237)</f>
        <v/>
      </c>
      <c r="R2107" s="325" t="str">
        <f>IF('+BD'!R237="","",'+BD'!R237)</f>
        <v/>
      </c>
      <c r="S2107" s="325" t="str">
        <f>IF('+BD'!S237="","",'+BD'!S237)</f>
        <v/>
      </c>
      <c r="T2107" s="325" t="str">
        <f>IF('+BD'!T237="","",'+BD'!T237)</f>
        <v/>
      </c>
      <c r="U2107" s="325" t="str">
        <f>IF('+BD'!U237="","",'+BD'!U237)</f>
        <v/>
      </c>
      <c r="V2107" s="325" t="str">
        <f>IF('+BD'!V237="","",'+BD'!V237)</f>
        <v/>
      </c>
      <c r="W2107" s="325" t="str">
        <f>IF('+BD'!W237="","",'+BD'!W237)</f>
        <v/>
      </c>
      <c r="X2107" s="325" t="str">
        <f>IF('+BD'!X237="","",'+BD'!X237)</f>
        <v/>
      </c>
      <c r="Y2107" s="325" t="str">
        <f>IF('+BD'!Y237="","",'+BD'!Y237)</f>
        <v/>
      </c>
      <c r="Z2107" s="325" t="str">
        <f>IF('+BD'!Z237="","",'+BD'!Z237)</f>
        <v/>
      </c>
      <c r="AA2107" s="325" t="str">
        <f>IF('+BD'!AA237="","",'+BD'!AA237)</f>
        <v/>
      </c>
      <c r="AB2107" s="325" t="str">
        <f>IF('+BD'!AB237="","",'+BD'!AB237)</f>
        <v/>
      </c>
    </row>
    <row r="2108" ht="15.75" customHeight="1">
      <c r="A2108" s="325">
        <v>2106.0</v>
      </c>
      <c r="B2108" s="325" t="s">
        <v>5883</v>
      </c>
      <c r="C2108" s="325" t="str">
        <f>IF('+BD'!C238="","",'+BD'!C238)</f>
        <v/>
      </c>
      <c r="D2108" s="325" t="str">
        <f>IF('+BD'!D238="","",'+BD'!D238)</f>
        <v/>
      </c>
      <c r="E2108" s="325" t="str">
        <f>IF('+BD'!E238="","",'+BD'!E238)</f>
        <v/>
      </c>
      <c r="F2108" s="325" t="str">
        <f>IF('+BD'!F238="","",'+BD'!F238)</f>
        <v/>
      </c>
      <c r="G2108" s="325" t="str">
        <f>IF('+BD'!G238="","",'+BD'!G238)</f>
        <v/>
      </c>
      <c r="H2108" s="325" t="str">
        <f>IF('+BD'!H238="","",'+BD'!H238)</f>
        <v/>
      </c>
      <c r="I2108" s="325" t="str">
        <f>IF('+BD'!I238="","",'+BD'!I238)</f>
        <v/>
      </c>
      <c r="J2108" s="325" t="str">
        <f>IF('+BD'!J238="","",'+BD'!J238)</f>
        <v/>
      </c>
      <c r="K2108" s="325" t="str">
        <f>IF('+BD'!K238="","",'+BD'!K238)</f>
        <v/>
      </c>
      <c r="L2108" s="325" t="str">
        <f>IF('+BD'!L238="","",'+BD'!L238)</f>
        <v/>
      </c>
      <c r="M2108" s="325" t="str">
        <f>IF('+BD'!M238="","",'+BD'!M238)</f>
        <v/>
      </c>
      <c r="N2108" s="325" t="str">
        <f>IF('+BD'!N238="","",'+BD'!N238)</f>
        <v/>
      </c>
      <c r="O2108" s="325" t="str">
        <f>IF('+BD'!O238="","",'+BD'!O238)</f>
        <v/>
      </c>
      <c r="P2108" s="325" t="str">
        <f>IF('+BD'!P238="","",'+BD'!P238)</f>
        <v/>
      </c>
      <c r="Q2108" s="325" t="str">
        <f>IF('+BD'!Q238="","",'+BD'!Q238)</f>
        <v/>
      </c>
      <c r="R2108" s="325" t="str">
        <f>IF('+BD'!R238="","",'+BD'!R238)</f>
        <v/>
      </c>
      <c r="S2108" s="325" t="str">
        <f>IF('+BD'!S238="","",'+BD'!S238)</f>
        <v/>
      </c>
      <c r="T2108" s="325" t="str">
        <f>IF('+BD'!T238="","",'+BD'!T238)</f>
        <v/>
      </c>
      <c r="U2108" s="325" t="str">
        <f>IF('+BD'!U238="","",'+BD'!U238)</f>
        <v/>
      </c>
      <c r="V2108" s="325" t="str">
        <f>IF('+BD'!V238="","",'+BD'!V238)</f>
        <v/>
      </c>
      <c r="W2108" s="325" t="str">
        <f>IF('+BD'!W238="","",'+BD'!W238)</f>
        <v/>
      </c>
      <c r="X2108" s="325" t="str">
        <f>IF('+BD'!X238="","",'+BD'!X238)</f>
        <v/>
      </c>
      <c r="Y2108" s="325" t="str">
        <f>IF('+BD'!Y238="","",'+BD'!Y238)</f>
        <v/>
      </c>
      <c r="Z2108" s="325" t="str">
        <f>IF('+BD'!Z238="","",'+BD'!Z238)</f>
        <v/>
      </c>
      <c r="AA2108" s="325" t="str">
        <f>IF('+BD'!AA238="","",'+BD'!AA238)</f>
        <v/>
      </c>
      <c r="AB2108" s="325" t="str">
        <f>IF('+BD'!AB238="","",'+BD'!AB238)</f>
        <v/>
      </c>
    </row>
    <row r="2109" ht="15.75" customHeight="1">
      <c r="A2109" s="325">
        <v>2107.0</v>
      </c>
      <c r="B2109" s="325" t="s">
        <v>5884</v>
      </c>
      <c r="C2109" s="325" t="str">
        <f>IF('+BD'!C239="","",'+BD'!C239)</f>
        <v/>
      </c>
      <c r="D2109" s="325" t="str">
        <f>IF('+BD'!D239="","",'+BD'!D239)</f>
        <v/>
      </c>
      <c r="E2109" s="325" t="str">
        <f>IF('+BD'!E239="","",'+BD'!E239)</f>
        <v/>
      </c>
      <c r="F2109" s="325" t="str">
        <f>IF('+BD'!F239="","",'+BD'!F239)</f>
        <v/>
      </c>
      <c r="G2109" s="325" t="str">
        <f>IF('+BD'!G239="","",'+BD'!G239)</f>
        <v/>
      </c>
      <c r="H2109" s="325" t="str">
        <f>IF('+BD'!H239="","",'+BD'!H239)</f>
        <v/>
      </c>
      <c r="I2109" s="325" t="str">
        <f>IF('+BD'!I239="","",'+BD'!I239)</f>
        <v/>
      </c>
      <c r="J2109" s="325" t="str">
        <f>IF('+BD'!J239="","",'+BD'!J239)</f>
        <v/>
      </c>
      <c r="K2109" s="325" t="str">
        <f>IF('+BD'!K239="","",'+BD'!K239)</f>
        <v/>
      </c>
      <c r="L2109" s="325" t="str">
        <f>IF('+BD'!L239="","",'+BD'!L239)</f>
        <v/>
      </c>
      <c r="M2109" s="325" t="str">
        <f>IF('+BD'!M239="","",'+BD'!M239)</f>
        <v/>
      </c>
      <c r="N2109" s="325" t="str">
        <f>IF('+BD'!N239="","",'+BD'!N239)</f>
        <v/>
      </c>
      <c r="O2109" s="325" t="str">
        <f>IF('+BD'!O239="","",'+BD'!O239)</f>
        <v/>
      </c>
      <c r="P2109" s="325" t="str">
        <f>IF('+BD'!P239="","",'+BD'!P239)</f>
        <v/>
      </c>
      <c r="Q2109" s="325" t="str">
        <f>IF('+BD'!Q239="","",'+BD'!Q239)</f>
        <v/>
      </c>
      <c r="R2109" s="325" t="str">
        <f>IF('+BD'!R239="","",'+BD'!R239)</f>
        <v/>
      </c>
      <c r="S2109" s="325" t="str">
        <f>IF('+BD'!S239="","",'+BD'!S239)</f>
        <v/>
      </c>
      <c r="T2109" s="325" t="str">
        <f>IF('+BD'!T239="","",'+BD'!T239)</f>
        <v/>
      </c>
      <c r="U2109" s="325" t="str">
        <f>IF('+BD'!U239="","",'+BD'!U239)</f>
        <v/>
      </c>
      <c r="V2109" s="325" t="str">
        <f>IF('+BD'!V239="","",'+BD'!V239)</f>
        <v/>
      </c>
      <c r="W2109" s="325" t="str">
        <f>IF('+BD'!W239="","",'+BD'!W239)</f>
        <v/>
      </c>
      <c r="X2109" s="325" t="str">
        <f>IF('+BD'!X239="","",'+BD'!X239)</f>
        <v/>
      </c>
      <c r="Y2109" s="325" t="str">
        <f>IF('+BD'!Y239="","",'+BD'!Y239)</f>
        <v/>
      </c>
      <c r="Z2109" s="325" t="str">
        <f>IF('+BD'!Z239="","",'+BD'!Z239)</f>
        <v/>
      </c>
      <c r="AA2109" s="325" t="str">
        <f>IF('+BD'!AA239="","",'+BD'!AA239)</f>
        <v/>
      </c>
      <c r="AB2109" s="325" t="str">
        <f>IF('+BD'!AB239="","",'+BD'!AB239)</f>
        <v/>
      </c>
    </row>
    <row r="2110" ht="15.75" customHeight="1">
      <c r="A2110" s="325">
        <v>2108.0</v>
      </c>
      <c r="B2110" s="325" t="s">
        <v>5885</v>
      </c>
      <c r="C2110" s="325" t="str">
        <f>IF('+BD'!C240="","",'+BD'!C240)</f>
        <v/>
      </c>
      <c r="D2110" s="325" t="str">
        <f>IF('+BD'!D240="","",'+BD'!D240)</f>
        <v/>
      </c>
      <c r="E2110" s="325" t="str">
        <f>IF('+BD'!E240="","",'+BD'!E240)</f>
        <v/>
      </c>
      <c r="F2110" s="325" t="str">
        <f>IF('+BD'!F240="","",'+BD'!F240)</f>
        <v/>
      </c>
      <c r="G2110" s="325" t="str">
        <f>IF('+BD'!G240="","",'+BD'!G240)</f>
        <v/>
      </c>
      <c r="H2110" s="325" t="str">
        <f>IF('+BD'!H240="","",'+BD'!H240)</f>
        <v/>
      </c>
      <c r="I2110" s="325" t="str">
        <f>IF('+BD'!I240="","",'+BD'!I240)</f>
        <v/>
      </c>
      <c r="J2110" s="325" t="str">
        <f>IF('+BD'!J240="","",'+BD'!J240)</f>
        <v/>
      </c>
      <c r="K2110" s="325" t="str">
        <f>IF('+BD'!K240="","",'+BD'!K240)</f>
        <v/>
      </c>
      <c r="L2110" s="325" t="str">
        <f>IF('+BD'!L240="","",'+BD'!L240)</f>
        <v/>
      </c>
      <c r="M2110" s="325" t="str">
        <f>IF('+BD'!M240="","",'+BD'!M240)</f>
        <v/>
      </c>
      <c r="N2110" s="325" t="str">
        <f>IF('+BD'!N240="","",'+BD'!N240)</f>
        <v/>
      </c>
      <c r="O2110" s="325" t="str">
        <f>IF('+BD'!O240="","",'+BD'!O240)</f>
        <v/>
      </c>
      <c r="P2110" s="325" t="str">
        <f>IF('+BD'!P240="","",'+BD'!P240)</f>
        <v/>
      </c>
      <c r="Q2110" s="325" t="str">
        <f>IF('+BD'!Q240="","",'+BD'!Q240)</f>
        <v/>
      </c>
      <c r="R2110" s="325" t="str">
        <f>IF('+BD'!R240="","",'+BD'!R240)</f>
        <v/>
      </c>
      <c r="S2110" s="325" t="str">
        <f>IF('+BD'!S240="","",'+BD'!S240)</f>
        <v/>
      </c>
      <c r="T2110" s="325" t="str">
        <f>IF('+BD'!T240="","",'+BD'!T240)</f>
        <v/>
      </c>
      <c r="U2110" s="325" t="str">
        <f>IF('+BD'!U240="","",'+BD'!U240)</f>
        <v/>
      </c>
      <c r="V2110" s="325" t="str">
        <f>IF('+BD'!V240="","",'+BD'!V240)</f>
        <v/>
      </c>
      <c r="W2110" s="325" t="str">
        <f>IF('+BD'!W240="","",'+BD'!W240)</f>
        <v/>
      </c>
      <c r="X2110" s="325" t="str">
        <f>IF('+BD'!X240="","",'+BD'!X240)</f>
        <v/>
      </c>
      <c r="Y2110" s="325" t="str">
        <f>IF('+BD'!Y240="","",'+BD'!Y240)</f>
        <v/>
      </c>
      <c r="Z2110" s="325" t="str">
        <f>IF('+BD'!Z240="","",'+BD'!Z240)</f>
        <v/>
      </c>
      <c r="AA2110" s="325" t="str">
        <f>IF('+BD'!AA240="","",'+BD'!AA240)</f>
        <v/>
      </c>
      <c r="AB2110" s="325" t="str">
        <f>IF('+BD'!AB240="","",'+BD'!AB240)</f>
        <v/>
      </c>
    </row>
    <row r="2111" ht="15.75" customHeight="1">
      <c r="A2111" s="325">
        <v>2109.0</v>
      </c>
      <c r="B2111" s="325" t="s">
        <v>5886</v>
      </c>
      <c r="C2111" s="325" t="str">
        <f>IF('+BD'!C241="","",'+BD'!C241)</f>
        <v/>
      </c>
      <c r="D2111" s="325" t="str">
        <f>IF('+BD'!D241="","",'+BD'!D241)</f>
        <v/>
      </c>
      <c r="E2111" s="325" t="str">
        <f>IF('+BD'!E241="","",'+BD'!E241)</f>
        <v/>
      </c>
      <c r="F2111" s="325" t="str">
        <f>IF('+BD'!F241="","",'+BD'!F241)</f>
        <v/>
      </c>
      <c r="G2111" s="325" t="str">
        <f>IF('+BD'!G241="","",'+BD'!G241)</f>
        <v/>
      </c>
      <c r="H2111" s="325" t="str">
        <f>IF('+BD'!H241="","",'+BD'!H241)</f>
        <v/>
      </c>
      <c r="I2111" s="325" t="str">
        <f>IF('+BD'!I241="","",'+BD'!I241)</f>
        <v/>
      </c>
      <c r="J2111" s="325" t="str">
        <f>IF('+BD'!J241="","",'+BD'!J241)</f>
        <v/>
      </c>
      <c r="K2111" s="325" t="str">
        <f>IF('+BD'!K241="","",'+BD'!K241)</f>
        <v/>
      </c>
      <c r="L2111" s="325" t="str">
        <f>IF('+BD'!L241="","",'+BD'!L241)</f>
        <v/>
      </c>
      <c r="M2111" s="325" t="str">
        <f>IF('+BD'!M241="","",'+BD'!M241)</f>
        <v/>
      </c>
      <c r="N2111" s="325" t="str">
        <f>IF('+BD'!N241="","",'+BD'!N241)</f>
        <v/>
      </c>
      <c r="O2111" s="325" t="str">
        <f>IF('+BD'!O241="","",'+BD'!O241)</f>
        <v/>
      </c>
      <c r="P2111" s="325" t="str">
        <f>IF('+BD'!P241="","",'+BD'!P241)</f>
        <v/>
      </c>
      <c r="Q2111" s="325" t="str">
        <f>IF('+BD'!Q241="","",'+BD'!Q241)</f>
        <v/>
      </c>
      <c r="R2111" s="325" t="str">
        <f>IF('+BD'!R241="","",'+BD'!R241)</f>
        <v/>
      </c>
      <c r="S2111" s="325" t="str">
        <f>IF('+BD'!S241="","",'+BD'!S241)</f>
        <v/>
      </c>
      <c r="T2111" s="325" t="str">
        <f>IF('+BD'!T241="","",'+BD'!T241)</f>
        <v/>
      </c>
      <c r="U2111" s="325" t="str">
        <f>IF('+BD'!U241="","",'+BD'!U241)</f>
        <v/>
      </c>
      <c r="V2111" s="325" t="str">
        <f>IF('+BD'!V241="","",'+BD'!V241)</f>
        <v/>
      </c>
      <c r="W2111" s="325" t="str">
        <f>IF('+BD'!W241="","",'+BD'!W241)</f>
        <v/>
      </c>
      <c r="X2111" s="325" t="str">
        <f>IF('+BD'!X241="","",'+BD'!X241)</f>
        <v/>
      </c>
      <c r="Y2111" s="325" t="str">
        <f>IF('+BD'!Y241="","",'+BD'!Y241)</f>
        <v/>
      </c>
      <c r="Z2111" s="325" t="str">
        <f>IF('+BD'!Z241="","",'+BD'!Z241)</f>
        <v/>
      </c>
      <c r="AA2111" s="325" t="str">
        <f>IF('+BD'!AA241="","",'+BD'!AA241)</f>
        <v/>
      </c>
      <c r="AB2111" s="325" t="str">
        <f>IF('+BD'!AB241="","",'+BD'!AB241)</f>
        <v/>
      </c>
    </row>
    <row r="2112" ht="15.75" customHeight="1">
      <c r="A2112" s="325">
        <v>2110.0</v>
      </c>
      <c r="B2112" s="325" t="s">
        <v>5887</v>
      </c>
      <c r="C2112" s="325" t="str">
        <f>IF('+BD'!C242="","",'+BD'!C242)</f>
        <v/>
      </c>
      <c r="D2112" s="325" t="str">
        <f>IF('+BD'!D242="","",'+BD'!D242)</f>
        <v/>
      </c>
      <c r="E2112" s="325" t="str">
        <f>IF('+BD'!E242="","",'+BD'!E242)</f>
        <v/>
      </c>
      <c r="F2112" s="325" t="str">
        <f>IF('+BD'!F242="","",'+BD'!F242)</f>
        <v/>
      </c>
      <c r="G2112" s="325" t="str">
        <f>IF('+BD'!G242="","",'+BD'!G242)</f>
        <v/>
      </c>
      <c r="H2112" s="325" t="str">
        <f>IF('+BD'!H242="","",'+BD'!H242)</f>
        <v/>
      </c>
      <c r="I2112" s="325" t="str">
        <f>IF('+BD'!I242="","",'+BD'!I242)</f>
        <v/>
      </c>
      <c r="J2112" s="325" t="str">
        <f>IF('+BD'!J242="","",'+BD'!J242)</f>
        <v/>
      </c>
      <c r="K2112" s="325" t="str">
        <f>IF('+BD'!K242="","",'+BD'!K242)</f>
        <v/>
      </c>
      <c r="L2112" s="325" t="str">
        <f>IF('+BD'!L242="","",'+BD'!L242)</f>
        <v/>
      </c>
      <c r="M2112" s="325" t="str">
        <f>IF('+BD'!M242="","",'+BD'!M242)</f>
        <v/>
      </c>
      <c r="N2112" s="325" t="str">
        <f>IF('+BD'!N242="","",'+BD'!N242)</f>
        <v/>
      </c>
      <c r="O2112" s="325" t="str">
        <f>IF('+BD'!O242="","",'+BD'!O242)</f>
        <v/>
      </c>
      <c r="P2112" s="325" t="str">
        <f>IF('+BD'!P242="","",'+BD'!P242)</f>
        <v/>
      </c>
      <c r="Q2112" s="325" t="str">
        <f>IF('+BD'!Q242="","",'+BD'!Q242)</f>
        <v/>
      </c>
      <c r="R2112" s="325" t="str">
        <f>IF('+BD'!R242="","",'+BD'!R242)</f>
        <v/>
      </c>
      <c r="S2112" s="325" t="str">
        <f>IF('+BD'!S242="","",'+BD'!S242)</f>
        <v/>
      </c>
      <c r="T2112" s="325" t="str">
        <f>IF('+BD'!T242="","",'+BD'!T242)</f>
        <v/>
      </c>
      <c r="U2112" s="325" t="str">
        <f>IF('+BD'!U242="","",'+BD'!U242)</f>
        <v/>
      </c>
      <c r="V2112" s="325" t="str">
        <f>IF('+BD'!V242="","",'+BD'!V242)</f>
        <v/>
      </c>
      <c r="W2112" s="325" t="str">
        <f>IF('+BD'!W242="","",'+BD'!W242)</f>
        <v/>
      </c>
      <c r="X2112" s="325" t="str">
        <f>IF('+BD'!X242="","",'+BD'!X242)</f>
        <v/>
      </c>
      <c r="Y2112" s="325" t="str">
        <f>IF('+BD'!Y242="","",'+BD'!Y242)</f>
        <v/>
      </c>
      <c r="Z2112" s="325" t="str">
        <f>IF('+BD'!Z242="","",'+BD'!Z242)</f>
        <v/>
      </c>
      <c r="AA2112" s="325" t="str">
        <f>IF('+BD'!AA242="","",'+BD'!AA242)</f>
        <v/>
      </c>
      <c r="AB2112" s="325" t="str">
        <f>IF('+BD'!AB242="","",'+BD'!AB242)</f>
        <v/>
      </c>
    </row>
    <row r="2113" ht="15.75" customHeight="1">
      <c r="A2113" s="325">
        <v>2111.0</v>
      </c>
      <c r="B2113" s="325" t="s">
        <v>5888</v>
      </c>
      <c r="C2113" s="325" t="str">
        <f>IF('+BD'!C243="","",'+BD'!C243)</f>
        <v/>
      </c>
      <c r="D2113" s="325" t="str">
        <f>IF('+BD'!D243="","",'+BD'!D243)</f>
        <v/>
      </c>
      <c r="E2113" s="325" t="str">
        <f>IF('+BD'!E243="","",'+BD'!E243)</f>
        <v/>
      </c>
      <c r="F2113" s="325" t="str">
        <f>IF('+BD'!F243="","",'+BD'!F243)</f>
        <v/>
      </c>
      <c r="G2113" s="325" t="str">
        <f>IF('+BD'!G243="","",'+BD'!G243)</f>
        <v/>
      </c>
      <c r="H2113" s="325" t="str">
        <f>IF('+BD'!H243="","",'+BD'!H243)</f>
        <v/>
      </c>
      <c r="I2113" s="325" t="str">
        <f>IF('+BD'!I243="","",'+BD'!I243)</f>
        <v/>
      </c>
      <c r="J2113" s="325" t="str">
        <f>IF('+BD'!J243="","",'+BD'!J243)</f>
        <v/>
      </c>
      <c r="K2113" s="325" t="str">
        <f>IF('+BD'!K243="","",'+BD'!K243)</f>
        <v/>
      </c>
      <c r="L2113" s="325" t="str">
        <f>IF('+BD'!L243="","",'+BD'!L243)</f>
        <v/>
      </c>
      <c r="M2113" s="325" t="str">
        <f>IF('+BD'!M243="","",'+BD'!M243)</f>
        <v/>
      </c>
      <c r="N2113" s="325" t="str">
        <f>IF('+BD'!N243="","",'+BD'!N243)</f>
        <v/>
      </c>
      <c r="O2113" s="325" t="str">
        <f>IF('+BD'!O243="","",'+BD'!O243)</f>
        <v/>
      </c>
      <c r="P2113" s="325" t="str">
        <f>IF('+BD'!P243="","",'+BD'!P243)</f>
        <v/>
      </c>
      <c r="Q2113" s="325" t="str">
        <f>IF('+BD'!Q243="","",'+BD'!Q243)</f>
        <v/>
      </c>
      <c r="R2113" s="325" t="str">
        <f>IF('+BD'!R243="","",'+BD'!R243)</f>
        <v/>
      </c>
      <c r="S2113" s="325" t="str">
        <f>IF('+BD'!S243="","",'+BD'!S243)</f>
        <v/>
      </c>
      <c r="T2113" s="325" t="str">
        <f>IF('+BD'!T243="","",'+BD'!T243)</f>
        <v/>
      </c>
      <c r="U2113" s="325" t="str">
        <f>IF('+BD'!U243="","",'+BD'!U243)</f>
        <v/>
      </c>
      <c r="V2113" s="325" t="str">
        <f>IF('+BD'!V243="","",'+BD'!V243)</f>
        <v/>
      </c>
      <c r="W2113" s="325" t="str">
        <f>IF('+BD'!W243="","",'+BD'!W243)</f>
        <v/>
      </c>
      <c r="X2113" s="325" t="str">
        <f>IF('+BD'!X243="","",'+BD'!X243)</f>
        <v/>
      </c>
      <c r="Y2113" s="325" t="str">
        <f>IF('+BD'!Y243="","",'+BD'!Y243)</f>
        <v/>
      </c>
      <c r="Z2113" s="325" t="str">
        <f>IF('+BD'!Z243="","",'+BD'!Z243)</f>
        <v/>
      </c>
      <c r="AA2113" s="325" t="str">
        <f>IF('+BD'!AA243="","",'+BD'!AA243)</f>
        <v/>
      </c>
      <c r="AB2113" s="325" t="str">
        <f>IF('+BD'!AB243="","",'+BD'!AB243)</f>
        <v/>
      </c>
    </row>
    <row r="2114" ht="15.75" customHeight="1">
      <c r="A2114" s="325">
        <v>2112.0</v>
      </c>
      <c r="B2114" s="325" t="s">
        <v>5889</v>
      </c>
      <c r="C2114" s="325" t="str">
        <f>IF('+BD'!C244="","",'+BD'!C244)</f>
        <v/>
      </c>
      <c r="D2114" s="325" t="str">
        <f>IF('+BD'!D244="","",'+BD'!D244)</f>
        <v/>
      </c>
      <c r="E2114" s="325" t="str">
        <f>IF('+BD'!E244="","",'+BD'!E244)</f>
        <v/>
      </c>
      <c r="F2114" s="325" t="str">
        <f>IF('+BD'!F244="","",'+BD'!F244)</f>
        <v/>
      </c>
      <c r="G2114" s="325" t="str">
        <f>IF('+BD'!G244="","",'+BD'!G244)</f>
        <v/>
      </c>
      <c r="H2114" s="325" t="str">
        <f>IF('+BD'!H244="","",'+BD'!H244)</f>
        <v/>
      </c>
      <c r="I2114" s="325" t="str">
        <f>IF('+BD'!I244="","",'+BD'!I244)</f>
        <v/>
      </c>
      <c r="J2114" s="325" t="str">
        <f>IF('+BD'!J244="","",'+BD'!J244)</f>
        <v/>
      </c>
      <c r="K2114" s="325" t="str">
        <f>IF('+BD'!K244="","",'+BD'!K244)</f>
        <v/>
      </c>
      <c r="L2114" s="325" t="str">
        <f>IF('+BD'!L244="","",'+BD'!L244)</f>
        <v/>
      </c>
      <c r="M2114" s="325" t="str">
        <f>IF('+BD'!M244="","",'+BD'!M244)</f>
        <v/>
      </c>
      <c r="N2114" s="325" t="str">
        <f>IF('+BD'!N244="","",'+BD'!N244)</f>
        <v/>
      </c>
      <c r="O2114" s="325" t="str">
        <f>IF('+BD'!O244="","",'+BD'!O244)</f>
        <v/>
      </c>
      <c r="P2114" s="325" t="str">
        <f>IF('+BD'!P244="","",'+BD'!P244)</f>
        <v/>
      </c>
      <c r="Q2114" s="325" t="str">
        <f>IF('+BD'!Q244="","",'+BD'!Q244)</f>
        <v/>
      </c>
      <c r="R2114" s="325" t="str">
        <f>IF('+BD'!R244="","",'+BD'!R244)</f>
        <v/>
      </c>
      <c r="S2114" s="325" t="str">
        <f>IF('+BD'!S244="","",'+BD'!S244)</f>
        <v/>
      </c>
      <c r="T2114" s="325" t="str">
        <f>IF('+BD'!T244="","",'+BD'!T244)</f>
        <v/>
      </c>
      <c r="U2114" s="325" t="str">
        <f>IF('+BD'!U244="","",'+BD'!U244)</f>
        <v/>
      </c>
      <c r="V2114" s="325" t="str">
        <f>IF('+BD'!V244="","",'+BD'!V244)</f>
        <v/>
      </c>
      <c r="W2114" s="325" t="str">
        <f>IF('+BD'!W244="","",'+BD'!W244)</f>
        <v/>
      </c>
      <c r="X2114" s="325" t="str">
        <f>IF('+BD'!X244="","",'+BD'!X244)</f>
        <v/>
      </c>
      <c r="Y2114" s="325" t="str">
        <f>IF('+BD'!Y244="","",'+BD'!Y244)</f>
        <v/>
      </c>
      <c r="Z2114" s="325" t="str">
        <f>IF('+BD'!Z244="","",'+BD'!Z244)</f>
        <v/>
      </c>
      <c r="AA2114" s="325" t="str">
        <f>IF('+BD'!AA244="","",'+BD'!AA244)</f>
        <v/>
      </c>
      <c r="AB2114" s="325" t="str">
        <f>IF('+BD'!AB244="","",'+BD'!AB244)</f>
        <v/>
      </c>
    </row>
    <row r="2115" ht="15.75" customHeight="1">
      <c r="A2115" s="325">
        <v>2113.0</v>
      </c>
      <c r="B2115" s="325" t="s">
        <v>5890</v>
      </c>
      <c r="C2115" s="325" t="str">
        <f>IF('+BD'!C245="","",'+BD'!C245)</f>
        <v/>
      </c>
      <c r="D2115" s="325" t="str">
        <f>IF('+BD'!D245="","",'+BD'!D245)</f>
        <v/>
      </c>
      <c r="E2115" s="325" t="str">
        <f>IF('+BD'!E245="","",'+BD'!E245)</f>
        <v/>
      </c>
      <c r="F2115" s="325" t="str">
        <f>IF('+BD'!F245="","",'+BD'!F245)</f>
        <v/>
      </c>
      <c r="G2115" s="325" t="str">
        <f>IF('+BD'!G245="","",'+BD'!G245)</f>
        <v/>
      </c>
      <c r="H2115" s="325" t="str">
        <f>IF('+BD'!H245="","",'+BD'!H245)</f>
        <v/>
      </c>
      <c r="I2115" s="325" t="str">
        <f>IF('+BD'!I245="","",'+BD'!I245)</f>
        <v/>
      </c>
      <c r="J2115" s="325" t="str">
        <f>IF('+BD'!J245="","",'+BD'!J245)</f>
        <v/>
      </c>
      <c r="K2115" s="325" t="str">
        <f>IF('+BD'!K245="","",'+BD'!K245)</f>
        <v/>
      </c>
      <c r="L2115" s="325" t="str">
        <f>IF('+BD'!L245="","",'+BD'!L245)</f>
        <v/>
      </c>
      <c r="M2115" s="325" t="str">
        <f>IF('+BD'!M245="","",'+BD'!M245)</f>
        <v/>
      </c>
      <c r="N2115" s="325" t="str">
        <f>IF('+BD'!N245="","",'+BD'!N245)</f>
        <v/>
      </c>
      <c r="O2115" s="325" t="str">
        <f>IF('+BD'!O245="","",'+BD'!O245)</f>
        <v/>
      </c>
      <c r="P2115" s="325" t="str">
        <f>IF('+BD'!P245="","",'+BD'!P245)</f>
        <v/>
      </c>
      <c r="Q2115" s="325" t="str">
        <f>IF('+BD'!Q245="","",'+BD'!Q245)</f>
        <v/>
      </c>
      <c r="R2115" s="325" t="str">
        <f>IF('+BD'!R245="","",'+BD'!R245)</f>
        <v/>
      </c>
      <c r="S2115" s="325" t="str">
        <f>IF('+BD'!S245="","",'+BD'!S245)</f>
        <v/>
      </c>
      <c r="T2115" s="325" t="str">
        <f>IF('+BD'!T245="","",'+BD'!T245)</f>
        <v/>
      </c>
      <c r="U2115" s="325" t="str">
        <f>IF('+BD'!U245="","",'+BD'!U245)</f>
        <v/>
      </c>
      <c r="V2115" s="325" t="str">
        <f>IF('+BD'!V245="","",'+BD'!V245)</f>
        <v/>
      </c>
      <c r="W2115" s="325" t="str">
        <f>IF('+BD'!W245="","",'+BD'!W245)</f>
        <v/>
      </c>
      <c r="X2115" s="325" t="str">
        <f>IF('+BD'!X245="","",'+BD'!X245)</f>
        <v/>
      </c>
      <c r="Y2115" s="325" t="str">
        <f>IF('+BD'!Y245="","",'+BD'!Y245)</f>
        <v/>
      </c>
      <c r="Z2115" s="325" t="str">
        <f>IF('+BD'!Z245="","",'+BD'!Z245)</f>
        <v/>
      </c>
      <c r="AA2115" s="325" t="str">
        <f>IF('+BD'!AA245="","",'+BD'!AA245)</f>
        <v/>
      </c>
      <c r="AB2115" s="325" t="str">
        <f>IF('+BD'!AB245="","",'+BD'!AB245)</f>
        <v/>
      </c>
    </row>
    <row r="2116" ht="15.75" customHeight="1">
      <c r="A2116" s="325">
        <v>2114.0</v>
      </c>
      <c r="B2116" s="325" t="s">
        <v>5891</v>
      </c>
      <c r="C2116" s="325" t="str">
        <f>IF('+BD'!C246="","",'+BD'!C246)</f>
        <v/>
      </c>
      <c r="D2116" s="325" t="str">
        <f>IF('+BD'!D246="","",'+BD'!D246)</f>
        <v/>
      </c>
      <c r="E2116" s="325" t="str">
        <f>IF('+BD'!E246="","",'+BD'!E246)</f>
        <v/>
      </c>
      <c r="F2116" s="325" t="str">
        <f>IF('+BD'!F246="","",'+BD'!F246)</f>
        <v/>
      </c>
      <c r="G2116" s="325" t="str">
        <f>IF('+BD'!G246="","",'+BD'!G246)</f>
        <v/>
      </c>
      <c r="H2116" s="325" t="str">
        <f>IF('+BD'!H246="","",'+BD'!H246)</f>
        <v/>
      </c>
      <c r="I2116" s="325" t="str">
        <f>IF('+BD'!I246="","",'+BD'!I246)</f>
        <v/>
      </c>
      <c r="J2116" s="325" t="str">
        <f>IF('+BD'!J246="","",'+BD'!J246)</f>
        <v/>
      </c>
      <c r="K2116" s="325" t="str">
        <f>IF('+BD'!K246="","",'+BD'!K246)</f>
        <v/>
      </c>
      <c r="L2116" s="325" t="str">
        <f>IF('+BD'!L246="","",'+BD'!L246)</f>
        <v/>
      </c>
      <c r="M2116" s="325" t="str">
        <f>IF('+BD'!M246="","",'+BD'!M246)</f>
        <v/>
      </c>
      <c r="N2116" s="325" t="str">
        <f>IF('+BD'!N246="","",'+BD'!N246)</f>
        <v/>
      </c>
      <c r="O2116" s="325" t="str">
        <f>IF('+BD'!O246="","",'+BD'!O246)</f>
        <v/>
      </c>
      <c r="P2116" s="325" t="str">
        <f>IF('+BD'!P246="","",'+BD'!P246)</f>
        <v/>
      </c>
      <c r="Q2116" s="325" t="str">
        <f>IF('+BD'!Q246="","",'+BD'!Q246)</f>
        <v/>
      </c>
      <c r="R2116" s="325" t="str">
        <f>IF('+BD'!R246="","",'+BD'!R246)</f>
        <v/>
      </c>
      <c r="S2116" s="325" t="str">
        <f>IF('+BD'!S246="","",'+BD'!S246)</f>
        <v/>
      </c>
      <c r="T2116" s="325" t="str">
        <f>IF('+BD'!T246="","",'+BD'!T246)</f>
        <v/>
      </c>
      <c r="U2116" s="325" t="str">
        <f>IF('+BD'!U246="","",'+BD'!U246)</f>
        <v/>
      </c>
      <c r="V2116" s="325" t="str">
        <f>IF('+BD'!V246="","",'+BD'!V246)</f>
        <v/>
      </c>
      <c r="W2116" s="325" t="str">
        <f>IF('+BD'!W246="","",'+BD'!W246)</f>
        <v/>
      </c>
      <c r="X2116" s="325" t="str">
        <f>IF('+BD'!X246="","",'+BD'!X246)</f>
        <v/>
      </c>
      <c r="Y2116" s="325" t="str">
        <f>IF('+BD'!Y246="","",'+BD'!Y246)</f>
        <v/>
      </c>
      <c r="Z2116" s="325" t="str">
        <f>IF('+BD'!Z246="","",'+BD'!Z246)</f>
        <v/>
      </c>
      <c r="AA2116" s="325" t="str">
        <f>IF('+BD'!AA246="","",'+BD'!AA246)</f>
        <v/>
      </c>
      <c r="AB2116" s="325" t="str">
        <f>IF('+BD'!AB246="","",'+BD'!AB246)</f>
        <v/>
      </c>
    </row>
    <row r="2117" ht="15.75" customHeight="1">
      <c r="A2117" s="325">
        <v>2115.0</v>
      </c>
      <c r="B2117" s="325" t="s">
        <v>5892</v>
      </c>
      <c r="C2117" s="325" t="str">
        <f>IF('+BD'!C247="","",'+BD'!C247)</f>
        <v/>
      </c>
      <c r="D2117" s="325" t="str">
        <f>IF('+BD'!D247="","",'+BD'!D247)</f>
        <v/>
      </c>
      <c r="E2117" s="325" t="str">
        <f>IF('+BD'!E247="","",'+BD'!E247)</f>
        <v/>
      </c>
      <c r="F2117" s="325" t="str">
        <f>IF('+BD'!F247="","",'+BD'!F247)</f>
        <v/>
      </c>
      <c r="G2117" s="325" t="str">
        <f>IF('+BD'!G247="","",'+BD'!G247)</f>
        <v/>
      </c>
      <c r="H2117" s="325" t="str">
        <f>IF('+BD'!H247="","",'+BD'!H247)</f>
        <v/>
      </c>
      <c r="I2117" s="325" t="str">
        <f>IF('+BD'!I247="","",'+BD'!I247)</f>
        <v/>
      </c>
      <c r="J2117" s="325" t="str">
        <f>IF('+BD'!J247="","",'+BD'!J247)</f>
        <v/>
      </c>
      <c r="K2117" s="325" t="str">
        <f>IF('+BD'!K247="","",'+BD'!K247)</f>
        <v/>
      </c>
      <c r="L2117" s="325" t="str">
        <f>IF('+BD'!L247="","",'+BD'!L247)</f>
        <v/>
      </c>
      <c r="M2117" s="325" t="str">
        <f>IF('+BD'!M247="","",'+BD'!M247)</f>
        <v/>
      </c>
      <c r="N2117" s="325" t="str">
        <f>IF('+BD'!N247="","",'+BD'!N247)</f>
        <v/>
      </c>
      <c r="O2117" s="325" t="str">
        <f>IF('+BD'!O247="","",'+BD'!O247)</f>
        <v/>
      </c>
      <c r="P2117" s="325" t="str">
        <f>IF('+BD'!P247="","",'+BD'!P247)</f>
        <v/>
      </c>
      <c r="Q2117" s="325" t="str">
        <f>IF('+BD'!Q247="","",'+BD'!Q247)</f>
        <v/>
      </c>
      <c r="R2117" s="325" t="str">
        <f>IF('+BD'!R247="","",'+BD'!R247)</f>
        <v/>
      </c>
      <c r="S2117" s="325" t="str">
        <f>IF('+BD'!S247="","",'+BD'!S247)</f>
        <v/>
      </c>
      <c r="T2117" s="325" t="str">
        <f>IF('+BD'!T247="","",'+BD'!T247)</f>
        <v/>
      </c>
      <c r="U2117" s="325" t="str">
        <f>IF('+BD'!U247="","",'+BD'!U247)</f>
        <v/>
      </c>
      <c r="V2117" s="325" t="str">
        <f>IF('+BD'!V247="","",'+BD'!V247)</f>
        <v/>
      </c>
      <c r="W2117" s="325" t="str">
        <f>IF('+BD'!W247="","",'+BD'!W247)</f>
        <v/>
      </c>
      <c r="X2117" s="325" t="str">
        <f>IF('+BD'!X247="","",'+BD'!X247)</f>
        <v/>
      </c>
      <c r="Y2117" s="325" t="str">
        <f>IF('+BD'!Y247="","",'+BD'!Y247)</f>
        <v/>
      </c>
      <c r="Z2117" s="325" t="str">
        <f>IF('+BD'!Z247="","",'+BD'!Z247)</f>
        <v/>
      </c>
      <c r="AA2117" s="325" t="str">
        <f>IF('+BD'!AA247="","",'+BD'!AA247)</f>
        <v/>
      </c>
      <c r="AB2117" s="325" t="str">
        <f>IF('+BD'!AB247="","",'+BD'!AB247)</f>
        <v/>
      </c>
    </row>
    <row r="2118" ht="15.75" customHeight="1">
      <c r="A2118" s="325">
        <v>2116.0</v>
      </c>
      <c r="B2118" s="325" t="s">
        <v>5893</v>
      </c>
      <c r="C2118" s="325" t="str">
        <f>IF('+BD'!C248="","",'+BD'!C248)</f>
        <v/>
      </c>
      <c r="D2118" s="325" t="str">
        <f>IF('+BD'!D248="","",'+BD'!D248)</f>
        <v/>
      </c>
      <c r="E2118" s="325" t="str">
        <f>IF('+BD'!E248="","",'+BD'!E248)</f>
        <v/>
      </c>
      <c r="F2118" s="325" t="str">
        <f>IF('+BD'!F248="","",'+BD'!F248)</f>
        <v/>
      </c>
      <c r="G2118" s="325" t="str">
        <f>IF('+BD'!G248="","",'+BD'!G248)</f>
        <v/>
      </c>
      <c r="H2118" s="325" t="str">
        <f>IF('+BD'!H248="","",'+BD'!H248)</f>
        <v/>
      </c>
      <c r="I2118" s="325" t="str">
        <f>IF('+BD'!I248="","",'+BD'!I248)</f>
        <v/>
      </c>
      <c r="J2118" s="325" t="str">
        <f>IF('+BD'!J248="","",'+BD'!J248)</f>
        <v/>
      </c>
      <c r="K2118" s="325" t="str">
        <f>IF('+BD'!K248="","",'+BD'!K248)</f>
        <v/>
      </c>
      <c r="L2118" s="325" t="str">
        <f>IF('+BD'!L248="","",'+BD'!L248)</f>
        <v/>
      </c>
      <c r="M2118" s="325" t="str">
        <f>IF('+BD'!M248="","",'+BD'!M248)</f>
        <v/>
      </c>
      <c r="N2118" s="325" t="str">
        <f>IF('+BD'!N248="","",'+BD'!N248)</f>
        <v/>
      </c>
      <c r="O2118" s="325" t="str">
        <f>IF('+BD'!O248="","",'+BD'!O248)</f>
        <v/>
      </c>
      <c r="P2118" s="325" t="str">
        <f>IF('+BD'!P248="","",'+BD'!P248)</f>
        <v/>
      </c>
      <c r="Q2118" s="325" t="str">
        <f>IF('+BD'!Q248="","",'+BD'!Q248)</f>
        <v/>
      </c>
      <c r="R2118" s="325" t="str">
        <f>IF('+BD'!R248="","",'+BD'!R248)</f>
        <v/>
      </c>
      <c r="S2118" s="325" t="str">
        <f>IF('+BD'!S248="","",'+BD'!S248)</f>
        <v/>
      </c>
      <c r="T2118" s="325" t="str">
        <f>IF('+BD'!T248="","",'+BD'!T248)</f>
        <v/>
      </c>
      <c r="U2118" s="325" t="str">
        <f>IF('+BD'!U248="","",'+BD'!U248)</f>
        <v/>
      </c>
      <c r="V2118" s="325" t="str">
        <f>IF('+BD'!V248="","",'+BD'!V248)</f>
        <v/>
      </c>
      <c r="W2118" s="325" t="str">
        <f>IF('+BD'!W248="","",'+BD'!W248)</f>
        <v/>
      </c>
      <c r="X2118" s="325" t="str">
        <f>IF('+BD'!X248="","",'+BD'!X248)</f>
        <v/>
      </c>
      <c r="Y2118" s="325" t="str">
        <f>IF('+BD'!Y248="","",'+BD'!Y248)</f>
        <v/>
      </c>
      <c r="Z2118" s="325" t="str">
        <f>IF('+BD'!Z248="","",'+BD'!Z248)</f>
        <v/>
      </c>
      <c r="AA2118" s="325" t="str">
        <f>IF('+BD'!AA248="","",'+BD'!AA248)</f>
        <v/>
      </c>
      <c r="AB2118" s="325" t="str">
        <f>IF('+BD'!AB248="","",'+BD'!AB248)</f>
        <v/>
      </c>
    </row>
    <row r="2119" ht="15.75" customHeight="1">
      <c r="A2119" s="325">
        <v>2117.0</v>
      </c>
      <c r="B2119" s="325" t="s">
        <v>5894</v>
      </c>
      <c r="C2119" s="325" t="str">
        <f>IF('+BD'!C249="","",'+BD'!C249)</f>
        <v/>
      </c>
      <c r="D2119" s="325" t="str">
        <f>IF('+BD'!D249="","",'+BD'!D249)</f>
        <v/>
      </c>
      <c r="E2119" s="325" t="str">
        <f>IF('+BD'!E249="","",'+BD'!E249)</f>
        <v/>
      </c>
      <c r="F2119" s="325" t="str">
        <f>IF('+BD'!F249="","",'+BD'!F249)</f>
        <v/>
      </c>
      <c r="G2119" s="325" t="str">
        <f>IF('+BD'!G249="","",'+BD'!G249)</f>
        <v/>
      </c>
      <c r="H2119" s="325" t="str">
        <f>IF('+BD'!H249="","",'+BD'!H249)</f>
        <v/>
      </c>
      <c r="I2119" s="325" t="str">
        <f>IF('+BD'!I249="","",'+BD'!I249)</f>
        <v/>
      </c>
      <c r="J2119" s="325" t="str">
        <f>IF('+BD'!J249="","",'+BD'!J249)</f>
        <v/>
      </c>
      <c r="K2119" s="325" t="str">
        <f>IF('+BD'!K249="","",'+BD'!K249)</f>
        <v/>
      </c>
      <c r="L2119" s="325" t="str">
        <f>IF('+BD'!L249="","",'+BD'!L249)</f>
        <v/>
      </c>
      <c r="M2119" s="325" t="str">
        <f>IF('+BD'!M249="","",'+BD'!M249)</f>
        <v/>
      </c>
      <c r="N2119" s="325" t="str">
        <f>IF('+BD'!N249="","",'+BD'!N249)</f>
        <v/>
      </c>
      <c r="O2119" s="325" t="str">
        <f>IF('+BD'!O249="","",'+BD'!O249)</f>
        <v/>
      </c>
      <c r="P2119" s="325" t="str">
        <f>IF('+BD'!P249="","",'+BD'!P249)</f>
        <v/>
      </c>
      <c r="Q2119" s="325" t="str">
        <f>IF('+BD'!Q249="","",'+BD'!Q249)</f>
        <v/>
      </c>
      <c r="R2119" s="325" t="str">
        <f>IF('+BD'!R249="","",'+BD'!R249)</f>
        <v/>
      </c>
      <c r="S2119" s="325" t="str">
        <f>IF('+BD'!S249="","",'+BD'!S249)</f>
        <v/>
      </c>
      <c r="T2119" s="325" t="str">
        <f>IF('+BD'!T249="","",'+BD'!T249)</f>
        <v/>
      </c>
      <c r="U2119" s="325" t="str">
        <f>IF('+BD'!U249="","",'+BD'!U249)</f>
        <v/>
      </c>
      <c r="V2119" s="325" t="str">
        <f>IF('+BD'!V249="","",'+BD'!V249)</f>
        <v/>
      </c>
      <c r="W2119" s="325" t="str">
        <f>IF('+BD'!W249="","",'+BD'!W249)</f>
        <v/>
      </c>
      <c r="X2119" s="325" t="str">
        <f>IF('+BD'!X249="","",'+BD'!X249)</f>
        <v/>
      </c>
      <c r="Y2119" s="325" t="str">
        <f>IF('+BD'!Y249="","",'+BD'!Y249)</f>
        <v/>
      </c>
      <c r="Z2119" s="325" t="str">
        <f>IF('+BD'!Z249="","",'+BD'!Z249)</f>
        <v/>
      </c>
      <c r="AA2119" s="325" t="str">
        <f>IF('+BD'!AA249="","",'+BD'!AA249)</f>
        <v/>
      </c>
      <c r="AB2119" s="325" t="str">
        <f>IF('+BD'!AB249="","",'+BD'!AB249)</f>
        <v/>
      </c>
    </row>
    <row r="2120" ht="15.75" customHeight="1">
      <c r="A2120" s="325">
        <v>2118.0</v>
      </c>
      <c r="B2120" s="325" t="s">
        <v>5895</v>
      </c>
      <c r="C2120" s="325" t="str">
        <f>IF('+BD'!C250="","",'+BD'!C250)</f>
        <v/>
      </c>
      <c r="D2120" s="325" t="str">
        <f>IF('+BD'!D250="","",'+BD'!D250)</f>
        <v/>
      </c>
      <c r="E2120" s="325" t="str">
        <f>IF('+BD'!E250="","",'+BD'!E250)</f>
        <v/>
      </c>
      <c r="F2120" s="325" t="str">
        <f>IF('+BD'!F250="","",'+BD'!F250)</f>
        <v/>
      </c>
      <c r="G2120" s="325" t="str">
        <f>IF('+BD'!G250="","",'+BD'!G250)</f>
        <v/>
      </c>
      <c r="H2120" s="325" t="str">
        <f>IF('+BD'!H250="","",'+BD'!H250)</f>
        <v/>
      </c>
      <c r="I2120" s="325" t="str">
        <f>IF('+BD'!I250="","",'+BD'!I250)</f>
        <v/>
      </c>
      <c r="J2120" s="325" t="str">
        <f>IF('+BD'!J250="","",'+BD'!J250)</f>
        <v/>
      </c>
      <c r="K2120" s="325" t="str">
        <f>IF('+BD'!K250="","",'+BD'!K250)</f>
        <v/>
      </c>
      <c r="L2120" s="325" t="str">
        <f>IF('+BD'!L250="","",'+BD'!L250)</f>
        <v/>
      </c>
      <c r="M2120" s="325" t="str">
        <f>IF('+BD'!M250="","",'+BD'!M250)</f>
        <v/>
      </c>
      <c r="N2120" s="325" t="str">
        <f>IF('+BD'!N250="","",'+BD'!N250)</f>
        <v/>
      </c>
      <c r="O2120" s="325" t="str">
        <f>IF('+BD'!O250="","",'+BD'!O250)</f>
        <v/>
      </c>
      <c r="P2120" s="325" t="str">
        <f>IF('+BD'!P250="","",'+BD'!P250)</f>
        <v/>
      </c>
      <c r="Q2120" s="325" t="str">
        <f>IF('+BD'!Q250="","",'+BD'!Q250)</f>
        <v/>
      </c>
      <c r="R2120" s="325" t="str">
        <f>IF('+BD'!R250="","",'+BD'!R250)</f>
        <v/>
      </c>
      <c r="S2120" s="325" t="str">
        <f>IF('+BD'!S250="","",'+BD'!S250)</f>
        <v/>
      </c>
      <c r="T2120" s="325" t="str">
        <f>IF('+BD'!T250="","",'+BD'!T250)</f>
        <v/>
      </c>
      <c r="U2120" s="325" t="str">
        <f>IF('+BD'!U250="","",'+BD'!U250)</f>
        <v/>
      </c>
      <c r="V2120" s="325" t="str">
        <f>IF('+BD'!V250="","",'+BD'!V250)</f>
        <v/>
      </c>
      <c r="W2120" s="325" t="str">
        <f>IF('+BD'!W250="","",'+BD'!W250)</f>
        <v/>
      </c>
      <c r="X2120" s="325" t="str">
        <f>IF('+BD'!X250="","",'+BD'!X250)</f>
        <v/>
      </c>
      <c r="Y2120" s="325" t="str">
        <f>IF('+BD'!Y250="","",'+BD'!Y250)</f>
        <v/>
      </c>
      <c r="Z2120" s="325" t="str">
        <f>IF('+BD'!Z250="","",'+BD'!Z250)</f>
        <v/>
      </c>
      <c r="AA2120" s="325" t="str">
        <f>IF('+BD'!AA250="","",'+BD'!AA250)</f>
        <v/>
      </c>
      <c r="AB2120" s="325" t="str">
        <f>IF('+BD'!AB250="","",'+BD'!AB250)</f>
        <v/>
      </c>
    </row>
    <row r="2121" ht="15.75" customHeight="1">
      <c r="A2121" s="325">
        <v>2119.0</v>
      </c>
      <c r="B2121" s="325" t="s">
        <v>5896</v>
      </c>
      <c r="C2121" s="325" t="str">
        <f>IF('+BD'!C251="","",'+BD'!C251)</f>
        <v/>
      </c>
      <c r="D2121" s="325" t="str">
        <f>IF('+BD'!D251="","",'+BD'!D251)</f>
        <v/>
      </c>
      <c r="E2121" s="325" t="str">
        <f>IF('+BD'!E251="","",'+BD'!E251)</f>
        <v/>
      </c>
      <c r="F2121" s="325" t="str">
        <f>IF('+BD'!F251="","",'+BD'!F251)</f>
        <v/>
      </c>
      <c r="G2121" s="325" t="str">
        <f>IF('+BD'!G251="","",'+BD'!G251)</f>
        <v/>
      </c>
      <c r="H2121" s="325" t="str">
        <f>IF('+BD'!H251="","",'+BD'!H251)</f>
        <v/>
      </c>
      <c r="I2121" s="325" t="str">
        <f>IF('+BD'!I251="","",'+BD'!I251)</f>
        <v/>
      </c>
      <c r="J2121" s="325" t="str">
        <f>IF('+BD'!J251="","",'+BD'!J251)</f>
        <v/>
      </c>
      <c r="K2121" s="325" t="str">
        <f>IF('+BD'!K251="","",'+BD'!K251)</f>
        <v/>
      </c>
      <c r="L2121" s="325" t="str">
        <f>IF('+BD'!L251="","",'+BD'!L251)</f>
        <v/>
      </c>
      <c r="M2121" s="325" t="str">
        <f>IF('+BD'!M251="","",'+BD'!M251)</f>
        <v/>
      </c>
      <c r="N2121" s="325" t="str">
        <f>IF('+BD'!N251="","",'+BD'!N251)</f>
        <v/>
      </c>
      <c r="O2121" s="325" t="str">
        <f>IF('+BD'!O251="","",'+BD'!O251)</f>
        <v/>
      </c>
      <c r="P2121" s="325" t="str">
        <f>IF('+BD'!P251="","",'+BD'!P251)</f>
        <v/>
      </c>
      <c r="Q2121" s="325" t="str">
        <f>IF('+BD'!Q251="","",'+BD'!Q251)</f>
        <v/>
      </c>
      <c r="R2121" s="325" t="str">
        <f>IF('+BD'!R251="","",'+BD'!R251)</f>
        <v/>
      </c>
      <c r="S2121" s="325" t="str">
        <f>IF('+BD'!S251="","",'+BD'!S251)</f>
        <v/>
      </c>
      <c r="T2121" s="325" t="str">
        <f>IF('+BD'!T251="","",'+BD'!T251)</f>
        <v/>
      </c>
      <c r="U2121" s="325" t="str">
        <f>IF('+BD'!U251="","",'+BD'!U251)</f>
        <v/>
      </c>
      <c r="V2121" s="325" t="str">
        <f>IF('+BD'!V251="","",'+BD'!V251)</f>
        <v/>
      </c>
      <c r="W2121" s="325" t="str">
        <f>IF('+BD'!W251="","",'+BD'!W251)</f>
        <v/>
      </c>
      <c r="X2121" s="325" t="str">
        <f>IF('+BD'!X251="","",'+BD'!X251)</f>
        <v/>
      </c>
      <c r="Y2121" s="325" t="str">
        <f>IF('+BD'!Y251="","",'+BD'!Y251)</f>
        <v/>
      </c>
      <c r="Z2121" s="325" t="str">
        <f>IF('+BD'!Z251="","",'+BD'!Z251)</f>
        <v/>
      </c>
      <c r="AA2121" s="325" t="str">
        <f>IF('+BD'!AA251="","",'+BD'!AA251)</f>
        <v/>
      </c>
      <c r="AB2121" s="325" t="str">
        <f>IF('+BD'!AB251="","",'+BD'!AB251)</f>
        <v/>
      </c>
    </row>
    <row r="2122" ht="15.75" customHeight="1">
      <c r="A2122" s="325">
        <v>2120.0</v>
      </c>
      <c r="B2122" s="325" t="s">
        <v>5897</v>
      </c>
      <c r="C2122" s="325" t="str">
        <f>IF('+BD'!C252="","",'+BD'!C252)</f>
        <v/>
      </c>
      <c r="D2122" s="325" t="str">
        <f>IF('+BD'!D252="","",'+BD'!D252)</f>
        <v/>
      </c>
      <c r="E2122" s="325" t="str">
        <f>IF('+BD'!E252="","",'+BD'!E252)</f>
        <v/>
      </c>
      <c r="F2122" s="325" t="str">
        <f>IF('+BD'!F252="","",'+BD'!F252)</f>
        <v/>
      </c>
      <c r="G2122" s="325" t="str">
        <f>IF('+BD'!G252="","",'+BD'!G252)</f>
        <v/>
      </c>
      <c r="H2122" s="325" t="str">
        <f>IF('+BD'!H252="","",'+BD'!H252)</f>
        <v/>
      </c>
      <c r="I2122" s="325" t="str">
        <f>IF('+BD'!I252="","",'+BD'!I252)</f>
        <v/>
      </c>
      <c r="J2122" s="325" t="str">
        <f>IF('+BD'!J252="","",'+BD'!J252)</f>
        <v/>
      </c>
      <c r="K2122" s="325" t="str">
        <f>IF('+BD'!K252="","",'+BD'!K252)</f>
        <v/>
      </c>
      <c r="L2122" s="325" t="str">
        <f>IF('+BD'!L252="","",'+BD'!L252)</f>
        <v/>
      </c>
      <c r="M2122" s="325" t="str">
        <f>IF('+BD'!M252="","",'+BD'!M252)</f>
        <v/>
      </c>
      <c r="N2122" s="325" t="str">
        <f>IF('+BD'!N252="","",'+BD'!N252)</f>
        <v/>
      </c>
      <c r="O2122" s="325" t="str">
        <f>IF('+BD'!O252="","",'+BD'!O252)</f>
        <v/>
      </c>
      <c r="P2122" s="325" t="str">
        <f>IF('+BD'!P252="","",'+BD'!P252)</f>
        <v/>
      </c>
      <c r="Q2122" s="325" t="str">
        <f>IF('+BD'!Q252="","",'+BD'!Q252)</f>
        <v/>
      </c>
      <c r="R2122" s="325" t="str">
        <f>IF('+BD'!R252="","",'+BD'!R252)</f>
        <v/>
      </c>
      <c r="S2122" s="325" t="str">
        <f>IF('+BD'!S252="","",'+BD'!S252)</f>
        <v/>
      </c>
      <c r="T2122" s="325" t="str">
        <f>IF('+BD'!T252="","",'+BD'!T252)</f>
        <v/>
      </c>
      <c r="U2122" s="325" t="str">
        <f>IF('+BD'!U252="","",'+BD'!U252)</f>
        <v/>
      </c>
      <c r="V2122" s="325" t="str">
        <f>IF('+BD'!V252="","",'+BD'!V252)</f>
        <v/>
      </c>
      <c r="W2122" s="325" t="str">
        <f>IF('+BD'!W252="","",'+BD'!W252)</f>
        <v/>
      </c>
      <c r="X2122" s="325" t="str">
        <f>IF('+BD'!X252="","",'+BD'!X252)</f>
        <v/>
      </c>
      <c r="Y2122" s="325" t="str">
        <f>IF('+BD'!Y252="","",'+BD'!Y252)</f>
        <v/>
      </c>
      <c r="Z2122" s="325" t="str">
        <f>IF('+BD'!Z252="","",'+BD'!Z252)</f>
        <v/>
      </c>
      <c r="AA2122" s="325" t="str">
        <f>IF('+BD'!AA252="","",'+BD'!AA252)</f>
        <v/>
      </c>
      <c r="AB2122" s="325" t="str">
        <f>IF('+BD'!AB252="","",'+BD'!AB252)</f>
        <v/>
      </c>
    </row>
    <row r="2123" ht="15.75" customHeight="1">
      <c r="A2123" s="325">
        <v>2121.0</v>
      </c>
      <c r="B2123" s="325" t="s">
        <v>5898</v>
      </c>
      <c r="C2123" s="325" t="str">
        <f>IF('+BD'!C253="","",'+BD'!C253)</f>
        <v/>
      </c>
      <c r="D2123" s="325" t="str">
        <f>IF('+BD'!D253="","",'+BD'!D253)</f>
        <v/>
      </c>
      <c r="E2123" s="325" t="str">
        <f>IF('+BD'!E253="","",'+BD'!E253)</f>
        <v/>
      </c>
      <c r="F2123" s="325" t="str">
        <f>IF('+BD'!F253="","",'+BD'!F253)</f>
        <v/>
      </c>
      <c r="G2123" s="325" t="str">
        <f>IF('+BD'!G253="","",'+BD'!G253)</f>
        <v/>
      </c>
      <c r="H2123" s="325" t="str">
        <f>IF('+BD'!H253="","",'+BD'!H253)</f>
        <v/>
      </c>
      <c r="I2123" s="325" t="str">
        <f>IF('+BD'!I253="","",'+BD'!I253)</f>
        <v/>
      </c>
      <c r="J2123" s="325" t="str">
        <f>IF('+BD'!J253="","",'+BD'!J253)</f>
        <v/>
      </c>
      <c r="K2123" s="325" t="str">
        <f>IF('+BD'!K253="","",'+BD'!K253)</f>
        <v/>
      </c>
      <c r="L2123" s="325" t="str">
        <f>IF('+BD'!L253="","",'+BD'!L253)</f>
        <v/>
      </c>
      <c r="M2123" s="325" t="str">
        <f>IF('+BD'!M253="","",'+BD'!M253)</f>
        <v/>
      </c>
      <c r="N2123" s="325" t="str">
        <f>IF('+BD'!N253="","",'+BD'!N253)</f>
        <v/>
      </c>
      <c r="O2123" s="325" t="str">
        <f>IF('+BD'!O253="","",'+BD'!O253)</f>
        <v/>
      </c>
      <c r="P2123" s="325" t="str">
        <f>IF('+BD'!P253="","",'+BD'!P253)</f>
        <v/>
      </c>
      <c r="Q2123" s="325" t="str">
        <f>IF('+BD'!Q253="","",'+BD'!Q253)</f>
        <v/>
      </c>
      <c r="R2123" s="325" t="str">
        <f>IF('+BD'!R253="","",'+BD'!R253)</f>
        <v/>
      </c>
      <c r="S2123" s="325" t="str">
        <f>IF('+BD'!S253="","",'+BD'!S253)</f>
        <v/>
      </c>
      <c r="T2123" s="325" t="str">
        <f>IF('+BD'!T253="","",'+BD'!T253)</f>
        <v/>
      </c>
      <c r="U2123" s="325" t="str">
        <f>IF('+BD'!U253="","",'+BD'!U253)</f>
        <v/>
      </c>
      <c r="V2123" s="325" t="str">
        <f>IF('+BD'!V253="","",'+BD'!V253)</f>
        <v/>
      </c>
      <c r="W2123" s="325" t="str">
        <f>IF('+BD'!W253="","",'+BD'!W253)</f>
        <v/>
      </c>
      <c r="X2123" s="325" t="str">
        <f>IF('+BD'!X253="","",'+BD'!X253)</f>
        <v/>
      </c>
      <c r="Y2123" s="325" t="str">
        <f>IF('+BD'!Y253="","",'+BD'!Y253)</f>
        <v/>
      </c>
      <c r="Z2123" s="325" t="str">
        <f>IF('+BD'!Z253="","",'+BD'!Z253)</f>
        <v/>
      </c>
      <c r="AA2123" s="325" t="str">
        <f>IF('+BD'!AA253="","",'+BD'!AA253)</f>
        <v/>
      </c>
      <c r="AB2123" s="325" t="str">
        <f>IF('+BD'!AB253="","",'+BD'!AB253)</f>
        <v/>
      </c>
    </row>
    <row r="2124" ht="15.75" customHeight="1">
      <c r="A2124" s="325">
        <v>2122.0</v>
      </c>
      <c r="B2124" s="325" t="s">
        <v>5899</v>
      </c>
      <c r="C2124" s="325" t="str">
        <f>IF('+BD'!C254="","",'+BD'!C254)</f>
        <v/>
      </c>
      <c r="D2124" s="325" t="str">
        <f>IF('+BD'!D254="","",'+BD'!D254)</f>
        <v/>
      </c>
      <c r="E2124" s="325" t="str">
        <f>IF('+BD'!E254="","",'+BD'!E254)</f>
        <v/>
      </c>
      <c r="F2124" s="325" t="str">
        <f>IF('+BD'!F254="","",'+BD'!F254)</f>
        <v/>
      </c>
      <c r="G2124" s="325" t="str">
        <f>IF('+BD'!G254="","",'+BD'!G254)</f>
        <v/>
      </c>
      <c r="H2124" s="325" t="str">
        <f>IF('+BD'!H254="","",'+BD'!H254)</f>
        <v/>
      </c>
      <c r="I2124" s="325" t="str">
        <f>IF('+BD'!I254="","",'+BD'!I254)</f>
        <v/>
      </c>
      <c r="J2124" s="325" t="str">
        <f>IF('+BD'!J254="","",'+BD'!J254)</f>
        <v/>
      </c>
      <c r="K2124" s="325" t="str">
        <f>IF('+BD'!K254="","",'+BD'!K254)</f>
        <v/>
      </c>
      <c r="L2124" s="325" t="str">
        <f>IF('+BD'!L254="","",'+BD'!L254)</f>
        <v/>
      </c>
      <c r="M2124" s="325" t="str">
        <f>IF('+BD'!M254="","",'+BD'!M254)</f>
        <v/>
      </c>
      <c r="N2124" s="325" t="str">
        <f>IF('+BD'!N254="","",'+BD'!N254)</f>
        <v/>
      </c>
      <c r="O2124" s="325" t="str">
        <f>IF('+BD'!O254="","",'+BD'!O254)</f>
        <v/>
      </c>
      <c r="P2124" s="325" t="str">
        <f>IF('+BD'!P254="","",'+BD'!P254)</f>
        <v/>
      </c>
      <c r="Q2124" s="325" t="str">
        <f>IF('+BD'!Q254="","",'+BD'!Q254)</f>
        <v/>
      </c>
      <c r="R2124" s="325" t="str">
        <f>IF('+BD'!R254="","",'+BD'!R254)</f>
        <v/>
      </c>
      <c r="S2124" s="325" t="str">
        <f>IF('+BD'!S254="","",'+BD'!S254)</f>
        <v/>
      </c>
      <c r="T2124" s="325" t="str">
        <f>IF('+BD'!T254="","",'+BD'!T254)</f>
        <v/>
      </c>
      <c r="U2124" s="325" t="str">
        <f>IF('+BD'!U254="","",'+BD'!U254)</f>
        <v/>
      </c>
      <c r="V2124" s="325" t="str">
        <f>IF('+BD'!V254="","",'+BD'!V254)</f>
        <v/>
      </c>
      <c r="W2124" s="325" t="str">
        <f>IF('+BD'!W254="","",'+BD'!W254)</f>
        <v/>
      </c>
      <c r="X2124" s="325" t="str">
        <f>IF('+BD'!X254="","",'+BD'!X254)</f>
        <v/>
      </c>
      <c r="Y2124" s="325" t="str">
        <f>IF('+BD'!Y254="","",'+BD'!Y254)</f>
        <v/>
      </c>
      <c r="Z2124" s="325" t="str">
        <f>IF('+BD'!Z254="","",'+BD'!Z254)</f>
        <v/>
      </c>
      <c r="AA2124" s="325" t="str">
        <f>IF('+BD'!AA254="","",'+BD'!AA254)</f>
        <v/>
      </c>
      <c r="AB2124" s="325" t="str">
        <f>IF('+BD'!AB254="","",'+BD'!AB254)</f>
        <v/>
      </c>
    </row>
    <row r="2125" ht="15.75" customHeight="1">
      <c r="A2125" s="325">
        <v>2123.0</v>
      </c>
      <c r="B2125" s="325" t="s">
        <v>5900</v>
      </c>
      <c r="C2125" s="325" t="str">
        <f>IF('+BD'!C255="","",'+BD'!C255)</f>
        <v/>
      </c>
      <c r="D2125" s="325" t="str">
        <f>IF('+BD'!D255="","",'+BD'!D255)</f>
        <v/>
      </c>
      <c r="E2125" s="325" t="str">
        <f>IF('+BD'!E255="","",'+BD'!E255)</f>
        <v/>
      </c>
      <c r="F2125" s="325" t="str">
        <f>IF('+BD'!F255="","",'+BD'!F255)</f>
        <v/>
      </c>
      <c r="G2125" s="325" t="str">
        <f>IF('+BD'!G255="","",'+BD'!G255)</f>
        <v/>
      </c>
      <c r="H2125" s="325" t="str">
        <f>IF('+BD'!H255="","",'+BD'!H255)</f>
        <v/>
      </c>
      <c r="I2125" s="325" t="str">
        <f>IF('+BD'!I255="","",'+BD'!I255)</f>
        <v/>
      </c>
      <c r="J2125" s="325" t="str">
        <f>IF('+BD'!J255="","",'+BD'!J255)</f>
        <v/>
      </c>
      <c r="K2125" s="325" t="str">
        <f>IF('+BD'!K255="","",'+BD'!K255)</f>
        <v/>
      </c>
      <c r="L2125" s="325" t="str">
        <f>IF('+BD'!L255="","",'+BD'!L255)</f>
        <v/>
      </c>
      <c r="M2125" s="325" t="str">
        <f>IF('+BD'!M255="","",'+BD'!M255)</f>
        <v/>
      </c>
      <c r="N2125" s="325" t="str">
        <f>IF('+BD'!N255="","",'+BD'!N255)</f>
        <v/>
      </c>
      <c r="O2125" s="325" t="str">
        <f>IF('+BD'!O255="","",'+BD'!O255)</f>
        <v/>
      </c>
      <c r="P2125" s="325" t="str">
        <f>IF('+BD'!P255="","",'+BD'!P255)</f>
        <v/>
      </c>
      <c r="Q2125" s="325" t="str">
        <f>IF('+BD'!Q255="","",'+BD'!Q255)</f>
        <v/>
      </c>
      <c r="R2125" s="325" t="str">
        <f>IF('+BD'!R255="","",'+BD'!R255)</f>
        <v/>
      </c>
      <c r="S2125" s="325" t="str">
        <f>IF('+BD'!S255="","",'+BD'!S255)</f>
        <v/>
      </c>
      <c r="T2125" s="325" t="str">
        <f>IF('+BD'!T255="","",'+BD'!T255)</f>
        <v/>
      </c>
      <c r="U2125" s="325" t="str">
        <f>IF('+BD'!U255="","",'+BD'!U255)</f>
        <v/>
      </c>
      <c r="V2125" s="325" t="str">
        <f>IF('+BD'!V255="","",'+BD'!V255)</f>
        <v/>
      </c>
      <c r="W2125" s="325" t="str">
        <f>IF('+BD'!W255="","",'+BD'!W255)</f>
        <v/>
      </c>
      <c r="X2125" s="325" t="str">
        <f>IF('+BD'!X255="","",'+BD'!X255)</f>
        <v/>
      </c>
      <c r="Y2125" s="325" t="str">
        <f>IF('+BD'!Y255="","",'+BD'!Y255)</f>
        <v/>
      </c>
      <c r="Z2125" s="325" t="str">
        <f>IF('+BD'!Z255="","",'+BD'!Z255)</f>
        <v/>
      </c>
      <c r="AA2125" s="325" t="str">
        <f>IF('+BD'!AA255="","",'+BD'!AA255)</f>
        <v/>
      </c>
      <c r="AB2125" s="325" t="str">
        <f>IF('+BD'!AB255="","",'+BD'!AB255)</f>
        <v/>
      </c>
    </row>
    <row r="2126" ht="15.75" customHeight="1">
      <c r="A2126" s="325">
        <v>2124.0</v>
      </c>
      <c r="B2126" s="325" t="s">
        <v>5901</v>
      </c>
      <c r="C2126" s="325" t="str">
        <f>IF('+BD'!C256="","",'+BD'!C256)</f>
        <v/>
      </c>
      <c r="D2126" s="325" t="str">
        <f>IF('+BD'!D256="","",'+BD'!D256)</f>
        <v/>
      </c>
      <c r="E2126" s="325" t="str">
        <f>IF('+BD'!E256="","",'+BD'!E256)</f>
        <v/>
      </c>
      <c r="F2126" s="325" t="str">
        <f>IF('+BD'!F256="","",'+BD'!F256)</f>
        <v/>
      </c>
      <c r="G2126" s="325" t="str">
        <f>IF('+BD'!G256="","",'+BD'!G256)</f>
        <v/>
      </c>
      <c r="H2126" s="325" t="str">
        <f>IF('+BD'!H256="","",'+BD'!H256)</f>
        <v/>
      </c>
      <c r="I2126" s="325" t="str">
        <f>IF('+BD'!I256="","",'+BD'!I256)</f>
        <v/>
      </c>
      <c r="J2126" s="325" t="str">
        <f>IF('+BD'!J256="","",'+BD'!J256)</f>
        <v/>
      </c>
      <c r="K2126" s="325" t="str">
        <f>IF('+BD'!K256="","",'+BD'!K256)</f>
        <v/>
      </c>
      <c r="L2126" s="325" t="str">
        <f>IF('+BD'!L256="","",'+BD'!L256)</f>
        <v/>
      </c>
      <c r="M2126" s="325" t="str">
        <f>IF('+BD'!M256="","",'+BD'!M256)</f>
        <v/>
      </c>
      <c r="N2126" s="325" t="str">
        <f>IF('+BD'!N256="","",'+BD'!N256)</f>
        <v/>
      </c>
      <c r="O2126" s="325" t="str">
        <f>IF('+BD'!O256="","",'+BD'!O256)</f>
        <v/>
      </c>
      <c r="P2126" s="325" t="str">
        <f>IF('+BD'!P256="","",'+BD'!P256)</f>
        <v/>
      </c>
      <c r="Q2126" s="325" t="str">
        <f>IF('+BD'!Q256="","",'+BD'!Q256)</f>
        <v/>
      </c>
      <c r="R2126" s="325" t="str">
        <f>IF('+BD'!R256="","",'+BD'!R256)</f>
        <v/>
      </c>
      <c r="S2126" s="325" t="str">
        <f>IF('+BD'!S256="","",'+BD'!S256)</f>
        <v/>
      </c>
      <c r="T2126" s="325" t="str">
        <f>IF('+BD'!T256="","",'+BD'!T256)</f>
        <v/>
      </c>
      <c r="U2126" s="325" t="str">
        <f>IF('+BD'!U256="","",'+BD'!U256)</f>
        <v/>
      </c>
      <c r="V2126" s="325" t="str">
        <f>IF('+BD'!V256="","",'+BD'!V256)</f>
        <v/>
      </c>
      <c r="W2126" s="325" t="str">
        <f>IF('+BD'!W256="","",'+BD'!W256)</f>
        <v/>
      </c>
      <c r="X2126" s="325" t="str">
        <f>IF('+BD'!X256="","",'+BD'!X256)</f>
        <v/>
      </c>
      <c r="Y2126" s="325" t="str">
        <f>IF('+BD'!Y256="","",'+BD'!Y256)</f>
        <v/>
      </c>
      <c r="Z2126" s="325" t="str">
        <f>IF('+BD'!Z256="","",'+BD'!Z256)</f>
        <v/>
      </c>
      <c r="AA2126" s="325" t="str">
        <f>IF('+BD'!AA256="","",'+BD'!AA256)</f>
        <v/>
      </c>
      <c r="AB2126" s="325" t="str">
        <f>IF('+BD'!AB256="","",'+BD'!AB256)</f>
        <v/>
      </c>
    </row>
    <row r="2127" ht="15.75" customHeight="1">
      <c r="A2127" s="325">
        <v>2125.0</v>
      </c>
      <c r="B2127" s="325" t="s">
        <v>5902</v>
      </c>
      <c r="C2127" s="325" t="str">
        <f>IF('+BD'!C257="","",'+BD'!C257)</f>
        <v/>
      </c>
      <c r="D2127" s="325" t="str">
        <f>IF('+BD'!D257="","",'+BD'!D257)</f>
        <v/>
      </c>
      <c r="E2127" s="325" t="str">
        <f>IF('+BD'!E257="","",'+BD'!E257)</f>
        <v/>
      </c>
      <c r="F2127" s="325" t="str">
        <f>IF('+BD'!F257="","",'+BD'!F257)</f>
        <v/>
      </c>
      <c r="G2127" s="325" t="str">
        <f>IF('+BD'!G257="","",'+BD'!G257)</f>
        <v/>
      </c>
      <c r="H2127" s="325" t="str">
        <f>IF('+BD'!H257="","",'+BD'!H257)</f>
        <v/>
      </c>
      <c r="I2127" s="325" t="str">
        <f>IF('+BD'!I257="","",'+BD'!I257)</f>
        <v/>
      </c>
      <c r="J2127" s="325" t="str">
        <f>IF('+BD'!J257="","",'+BD'!J257)</f>
        <v/>
      </c>
      <c r="K2127" s="325" t="str">
        <f>IF('+BD'!K257="","",'+BD'!K257)</f>
        <v/>
      </c>
      <c r="L2127" s="325" t="str">
        <f>IF('+BD'!L257="","",'+BD'!L257)</f>
        <v/>
      </c>
      <c r="M2127" s="325" t="str">
        <f>IF('+BD'!M257="","",'+BD'!M257)</f>
        <v/>
      </c>
      <c r="N2127" s="325" t="str">
        <f>IF('+BD'!N257="","",'+BD'!N257)</f>
        <v/>
      </c>
      <c r="O2127" s="325" t="str">
        <f>IF('+BD'!O257="","",'+BD'!O257)</f>
        <v/>
      </c>
      <c r="P2127" s="325" t="str">
        <f>IF('+BD'!P257="","",'+BD'!P257)</f>
        <v/>
      </c>
      <c r="Q2127" s="325" t="str">
        <f>IF('+BD'!Q257="","",'+BD'!Q257)</f>
        <v/>
      </c>
      <c r="R2127" s="325" t="str">
        <f>IF('+BD'!R257="","",'+BD'!R257)</f>
        <v/>
      </c>
      <c r="S2127" s="325" t="str">
        <f>IF('+BD'!S257="","",'+BD'!S257)</f>
        <v/>
      </c>
      <c r="T2127" s="325" t="str">
        <f>IF('+BD'!T257="","",'+BD'!T257)</f>
        <v/>
      </c>
      <c r="U2127" s="325" t="str">
        <f>IF('+BD'!U257="","",'+BD'!U257)</f>
        <v/>
      </c>
      <c r="V2127" s="325" t="str">
        <f>IF('+BD'!V257="","",'+BD'!V257)</f>
        <v/>
      </c>
      <c r="W2127" s="325" t="str">
        <f>IF('+BD'!W257="","",'+BD'!W257)</f>
        <v/>
      </c>
      <c r="X2127" s="325" t="str">
        <f>IF('+BD'!X257="","",'+BD'!X257)</f>
        <v/>
      </c>
      <c r="Y2127" s="325" t="str">
        <f>IF('+BD'!Y257="","",'+BD'!Y257)</f>
        <v/>
      </c>
      <c r="Z2127" s="325" t="str">
        <f>IF('+BD'!Z257="","",'+BD'!Z257)</f>
        <v/>
      </c>
      <c r="AA2127" s="325" t="str">
        <f>IF('+BD'!AA257="","",'+BD'!AA257)</f>
        <v/>
      </c>
      <c r="AB2127" s="325" t="str">
        <f>IF('+BD'!AB257="","",'+BD'!AB257)</f>
        <v/>
      </c>
    </row>
    <row r="2128" ht="15.75" customHeight="1">
      <c r="A2128" s="325">
        <v>2126.0</v>
      </c>
      <c r="B2128" s="325" t="s">
        <v>5903</v>
      </c>
      <c r="C2128" s="325" t="str">
        <f>IF('+BD'!C258="","",'+BD'!C258)</f>
        <v/>
      </c>
      <c r="D2128" s="325" t="str">
        <f>IF('+BD'!D258="","",'+BD'!D258)</f>
        <v/>
      </c>
      <c r="E2128" s="325" t="str">
        <f>IF('+BD'!E258="","",'+BD'!E258)</f>
        <v/>
      </c>
      <c r="F2128" s="325" t="str">
        <f>IF('+BD'!F258="","",'+BD'!F258)</f>
        <v/>
      </c>
      <c r="G2128" s="325" t="str">
        <f>IF('+BD'!G258="","",'+BD'!G258)</f>
        <v/>
      </c>
      <c r="H2128" s="325" t="str">
        <f>IF('+BD'!H258="","",'+BD'!H258)</f>
        <v/>
      </c>
      <c r="I2128" s="325" t="str">
        <f>IF('+BD'!I258="","",'+BD'!I258)</f>
        <v/>
      </c>
      <c r="J2128" s="325" t="str">
        <f>IF('+BD'!J258="","",'+BD'!J258)</f>
        <v/>
      </c>
      <c r="K2128" s="325" t="str">
        <f>IF('+BD'!K258="","",'+BD'!K258)</f>
        <v/>
      </c>
      <c r="L2128" s="325" t="str">
        <f>IF('+BD'!L258="","",'+BD'!L258)</f>
        <v/>
      </c>
      <c r="M2128" s="325" t="str">
        <f>IF('+BD'!M258="","",'+BD'!M258)</f>
        <v/>
      </c>
      <c r="N2128" s="325" t="str">
        <f>IF('+BD'!N258="","",'+BD'!N258)</f>
        <v/>
      </c>
      <c r="O2128" s="325" t="str">
        <f>IF('+BD'!O258="","",'+BD'!O258)</f>
        <v/>
      </c>
      <c r="P2128" s="325" t="str">
        <f>IF('+BD'!P258="","",'+BD'!P258)</f>
        <v/>
      </c>
      <c r="Q2128" s="325" t="str">
        <f>IF('+BD'!Q258="","",'+BD'!Q258)</f>
        <v/>
      </c>
      <c r="R2128" s="325" t="str">
        <f>IF('+BD'!R258="","",'+BD'!R258)</f>
        <v/>
      </c>
      <c r="S2128" s="325" t="str">
        <f>IF('+BD'!S258="","",'+BD'!S258)</f>
        <v/>
      </c>
      <c r="T2128" s="325" t="str">
        <f>IF('+BD'!T258="","",'+BD'!T258)</f>
        <v/>
      </c>
      <c r="U2128" s="325" t="str">
        <f>IF('+BD'!U258="","",'+BD'!U258)</f>
        <v/>
      </c>
      <c r="V2128" s="325" t="str">
        <f>IF('+BD'!V258="","",'+BD'!V258)</f>
        <v/>
      </c>
      <c r="W2128" s="325" t="str">
        <f>IF('+BD'!W258="","",'+BD'!W258)</f>
        <v/>
      </c>
      <c r="X2128" s="325" t="str">
        <f>IF('+BD'!X258="","",'+BD'!X258)</f>
        <v/>
      </c>
      <c r="Y2128" s="325" t="str">
        <f>IF('+BD'!Y258="","",'+BD'!Y258)</f>
        <v/>
      </c>
      <c r="Z2128" s="325" t="str">
        <f>IF('+BD'!Z258="","",'+BD'!Z258)</f>
        <v/>
      </c>
      <c r="AA2128" s="325" t="str">
        <f>IF('+BD'!AA258="","",'+BD'!AA258)</f>
        <v/>
      </c>
      <c r="AB2128" s="325" t="str">
        <f>IF('+BD'!AB258="","",'+BD'!AB258)</f>
        <v/>
      </c>
    </row>
    <row r="2129" ht="15.75" customHeight="1">
      <c r="A2129" s="325">
        <v>2127.0</v>
      </c>
      <c r="B2129" s="325" t="s">
        <v>5904</v>
      </c>
      <c r="C2129" s="325" t="str">
        <f>IF('+BD'!C259="","",'+BD'!C259)</f>
        <v/>
      </c>
      <c r="D2129" s="325" t="str">
        <f>IF('+BD'!D259="","",'+BD'!D259)</f>
        <v/>
      </c>
      <c r="E2129" s="325" t="str">
        <f>IF('+BD'!E259="","",'+BD'!E259)</f>
        <v/>
      </c>
      <c r="F2129" s="325" t="str">
        <f>IF('+BD'!F259="","",'+BD'!F259)</f>
        <v/>
      </c>
      <c r="G2129" s="325" t="str">
        <f>IF('+BD'!G259="","",'+BD'!G259)</f>
        <v/>
      </c>
      <c r="H2129" s="325" t="str">
        <f>IF('+BD'!H259="","",'+BD'!H259)</f>
        <v/>
      </c>
      <c r="I2129" s="325" t="str">
        <f>IF('+BD'!I259="","",'+BD'!I259)</f>
        <v/>
      </c>
      <c r="J2129" s="325" t="str">
        <f>IF('+BD'!J259="","",'+BD'!J259)</f>
        <v/>
      </c>
      <c r="K2129" s="325" t="str">
        <f>IF('+BD'!K259="","",'+BD'!K259)</f>
        <v/>
      </c>
      <c r="L2129" s="325" t="str">
        <f>IF('+BD'!L259="","",'+BD'!L259)</f>
        <v/>
      </c>
      <c r="M2129" s="325" t="str">
        <f>IF('+BD'!M259="","",'+BD'!M259)</f>
        <v/>
      </c>
      <c r="N2129" s="325" t="str">
        <f>IF('+BD'!N259="","",'+BD'!N259)</f>
        <v/>
      </c>
      <c r="O2129" s="325" t="str">
        <f>IF('+BD'!O259="","",'+BD'!O259)</f>
        <v/>
      </c>
      <c r="P2129" s="325" t="str">
        <f>IF('+BD'!P259="","",'+BD'!P259)</f>
        <v/>
      </c>
      <c r="Q2129" s="325" t="str">
        <f>IF('+BD'!Q259="","",'+BD'!Q259)</f>
        <v/>
      </c>
      <c r="R2129" s="325" t="str">
        <f>IF('+BD'!R259="","",'+BD'!R259)</f>
        <v/>
      </c>
      <c r="S2129" s="325" t="str">
        <f>IF('+BD'!S259="","",'+BD'!S259)</f>
        <v/>
      </c>
      <c r="T2129" s="325" t="str">
        <f>IF('+BD'!T259="","",'+BD'!T259)</f>
        <v/>
      </c>
      <c r="U2129" s="325" t="str">
        <f>IF('+BD'!U259="","",'+BD'!U259)</f>
        <v/>
      </c>
      <c r="V2129" s="325" t="str">
        <f>IF('+BD'!V259="","",'+BD'!V259)</f>
        <v/>
      </c>
      <c r="W2129" s="325" t="str">
        <f>IF('+BD'!W259="","",'+BD'!W259)</f>
        <v/>
      </c>
      <c r="X2129" s="325" t="str">
        <f>IF('+BD'!X259="","",'+BD'!X259)</f>
        <v/>
      </c>
      <c r="Y2129" s="325" t="str">
        <f>IF('+BD'!Y259="","",'+BD'!Y259)</f>
        <v/>
      </c>
      <c r="Z2129" s="325" t="str">
        <f>IF('+BD'!Z259="","",'+BD'!Z259)</f>
        <v/>
      </c>
      <c r="AA2129" s="325" t="str">
        <f>IF('+BD'!AA259="","",'+BD'!AA259)</f>
        <v/>
      </c>
      <c r="AB2129" s="325" t="str">
        <f>IF('+BD'!AB259="","",'+BD'!AB259)</f>
        <v/>
      </c>
    </row>
    <row r="2130" ht="15.75" customHeight="1">
      <c r="A2130" s="325">
        <v>2128.0</v>
      </c>
      <c r="B2130" s="325" t="s">
        <v>5905</v>
      </c>
      <c r="C2130" s="325" t="str">
        <f>IF('+BD'!C260="","",'+BD'!C260)</f>
        <v/>
      </c>
      <c r="D2130" s="325" t="str">
        <f>IF('+BD'!D260="","",'+BD'!D260)</f>
        <v/>
      </c>
      <c r="E2130" s="325" t="str">
        <f>IF('+BD'!E260="","",'+BD'!E260)</f>
        <v/>
      </c>
      <c r="F2130" s="325" t="str">
        <f>IF('+BD'!F260="","",'+BD'!F260)</f>
        <v/>
      </c>
      <c r="G2130" s="325" t="str">
        <f>IF('+BD'!G260="","",'+BD'!G260)</f>
        <v/>
      </c>
      <c r="H2130" s="325" t="str">
        <f>IF('+BD'!H260="","",'+BD'!H260)</f>
        <v/>
      </c>
      <c r="I2130" s="325" t="str">
        <f>IF('+BD'!I260="","",'+BD'!I260)</f>
        <v/>
      </c>
      <c r="J2130" s="325" t="str">
        <f>IF('+BD'!J260="","",'+BD'!J260)</f>
        <v/>
      </c>
      <c r="K2130" s="325" t="str">
        <f>IF('+BD'!K260="","",'+BD'!K260)</f>
        <v/>
      </c>
      <c r="L2130" s="325" t="str">
        <f>IF('+BD'!L260="","",'+BD'!L260)</f>
        <v/>
      </c>
      <c r="M2130" s="325" t="str">
        <f>IF('+BD'!M260="","",'+BD'!M260)</f>
        <v/>
      </c>
      <c r="N2130" s="325" t="str">
        <f>IF('+BD'!N260="","",'+BD'!N260)</f>
        <v/>
      </c>
      <c r="O2130" s="325" t="str">
        <f>IF('+BD'!O260="","",'+BD'!O260)</f>
        <v/>
      </c>
      <c r="P2130" s="325" t="str">
        <f>IF('+BD'!P260="","",'+BD'!P260)</f>
        <v/>
      </c>
      <c r="Q2130" s="325" t="str">
        <f>IF('+BD'!Q260="","",'+BD'!Q260)</f>
        <v/>
      </c>
      <c r="R2130" s="325" t="str">
        <f>IF('+BD'!R260="","",'+BD'!R260)</f>
        <v/>
      </c>
      <c r="S2130" s="325" t="str">
        <f>IF('+BD'!S260="","",'+BD'!S260)</f>
        <v/>
      </c>
      <c r="T2130" s="325" t="str">
        <f>IF('+BD'!T260="","",'+BD'!T260)</f>
        <v/>
      </c>
      <c r="U2130" s="325" t="str">
        <f>IF('+BD'!U260="","",'+BD'!U260)</f>
        <v/>
      </c>
      <c r="V2130" s="325" t="str">
        <f>IF('+BD'!V260="","",'+BD'!V260)</f>
        <v/>
      </c>
      <c r="W2130" s="325" t="str">
        <f>IF('+BD'!W260="","",'+BD'!W260)</f>
        <v/>
      </c>
      <c r="X2130" s="325" t="str">
        <f>IF('+BD'!X260="","",'+BD'!X260)</f>
        <v/>
      </c>
      <c r="Y2130" s="325" t="str">
        <f>IF('+BD'!Y260="","",'+BD'!Y260)</f>
        <v/>
      </c>
      <c r="Z2130" s="325" t="str">
        <f>IF('+BD'!Z260="","",'+BD'!Z260)</f>
        <v/>
      </c>
      <c r="AA2130" s="325" t="str">
        <f>IF('+BD'!AA260="","",'+BD'!AA260)</f>
        <v/>
      </c>
      <c r="AB2130" s="325" t="str">
        <f>IF('+BD'!AB260="","",'+BD'!AB260)</f>
        <v/>
      </c>
    </row>
    <row r="2131" ht="15.75" customHeight="1">
      <c r="A2131" s="325">
        <v>2129.0</v>
      </c>
      <c r="B2131" s="325" t="s">
        <v>5906</v>
      </c>
      <c r="C2131" s="325" t="str">
        <f>IF('+BD'!C261="","",'+BD'!C261)</f>
        <v/>
      </c>
      <c r="D2131" s="325" t="str">
        <f>IF('+BD'!D261="","",'+BD'!D261)</f>
        <v/>
      </c>
      <c r="E2131" s="325" t="str">
        <f>IF('+BD'!E261="","",'+BD'!E261)</f>
        <v/>
      </c>
      <c r="F2131" s="325" t="str">
        <f>IF('+BD'!F261="","",'+BD'!F261)</f>
        <v/>
      </c>
      <c r="G2131" s="325" t="str">
        <f>IF('+BD'!G261="","",'+BD'!G261)</f>
        <v/>
      </c>
      <c r="H2131" s="325" t="str">
        <f>IF('+BD'!H261="","",'+BD'!H261)</f>
        <v/>
      </c>
      <c r="I2131" s="325" t="str">
        <f>IF('+BD'!I261="","",'+BD'!I261)</f>
        <v/>
      </c>
      <c r="J2131" s="325" t="str">
        <f>IF('+BD'!J261="","",'+BD'!J261)</f>
        <v/>
      </c>
      <c r="K2131" s="325" t="str">
        <f>IF('+BD'!K261="","",'+BD'!K261)</f>
        <v/>
      </c>
      <c r="L2131" s="325" t="str">
        <f>IF('+BD'!L261="","",'+BD'!L261)</f>
        <v/>
      </c>
      <c r="M2131" s="325" t="str">
        <f>IF('+BD'!M261="","",'+BD'!M261)</f>
        <v/>
      </c>
      <c r="N2131" s="325" t="str">
        <f>IF('+BD'!N261="","",'+BD'!N261)</f>
        <v/>
      </c>
      <c r="O2131" s="325" t="str">
        <f>IF('+BD'!O261="","",'+BD'!O261)</f>
        <v/>
      </c>
      <c r="P2131" s="325" t="str">
        <f>IF('+BD'!P261="","",'+BD'!P261)</f>
        <v/>
      </c>
      <c r="Q2131" s="325" t="str">
        <f>IF('+BD'!Q261="","",'+BD'!Q261)</f>
        <v/>
      </c>
      <c r="R2131" s="325" t="str">
        <f>IF('+BD'!R261="","",'+BD'!R261)</f>
        <v/>
      </c>
      <c r="S2131" s="325" t="str">
        <f>IF('+BD'!S261="","",'+BD'!S261)</f>
        <v/>
      </c>
      <c r="T2131" s="325" t="str">
        <f>IF('+BD'!T261="","",'+BD'!T261)</f>
        <v/>
      </c>
      <c r="U2131" s="325" t="str">
        <f>IF('+BD'!U261="","",'+BD'!U261)</f>
        <v/>
      </c>
      <c r="V2131" s="325" t="str">
        <f>IF('+BD'!V261="","",'+BD'!V261)</f>
        <v/>
      </c>
      <c r="W2131" s="325" t="str">
        <f>IF('+BD'!W261="","",'+BD'!W261)</f>
        <v/>
      </c>
      <c r="X2131" s="325" t="str">
        <f>IF('+BD'!X261="","",'+BD'!X261)</f>
        <v/>
      </c>
      <c r="Y2131" s="325" t="str">
        <f>IF('+BD'!Y261="","",'+BD'!Y261)</f>
        <v/>
      </c>
      <c r="Z2131" s="325" t="str">
        <f>IF('+BD'!Z261="","",'+BD'!Z261)</f>
        <v/>
      </c>
      <c r="AA2131" s="325" t="str">
        <f>IF('+BD'!AA261="","",'+BD'!AA261)</f>
        <v/>
      </c>
      <c r="AB2131" s="325" t="str">
        <f>IF('+BD'!AB261="","",'+BD'!AB261)</f>
        <v/>
      </c>
    </row>
    <row r="2132" ht="15.75" customHeight="1">
      <c r="A2132" s="325">
        <v>2130.0</v>
      </c>
      <c r="B2132" s="325" t="s">
        <v>5907</v>
      </c>
      <c r="C2132" s="325" t="str">
        <f>IF('+BD'!C262="","",'+BD'!C262)</f>
        <v/>
      </c>
      <c r="D2132" s="325" t="str">
        <f>IF('+BD'!D262="","",'+BD'!D262)</f>
        <v/>
      </c>
      <c r="E2132" s="325" t="str">
        <f>IF('+BD'!E262="","",'+BD'!E262)</f>
        <v/>
      </c>
      <c r="F2132" s="325" t="str">
        <f>IF('+BD'!F262="","",'+BD'!F262)</f>
        <v/>
      </c>
      <c r="G2132" s="325" t="str">
        <f>IF('+BD'!G262="","",'+BD'!G262)</f>
        <v/>
      </c>
      <c r="H2132" s="325" t="str">
        <f>IF('+BD'!H262="","",'+BD'!H262)</f>
        <v/>
      </c>
      <c r="I2132" s="325" t="str">
        <f>IF('+BD'!I262="","",'+BD'!I262)</f>
        <v/>
      </c>
      <c r="J2132" s="325" t="str">
        <f>IF('+BD'!J262="","",'+BD'!J262)</f>
        <v/>
      </c>
      <c r="K2132" s="325" t="str">
        <f>IF('+BD'!K262="","",'+BD'!K262)</f>
        <v/>
      </c>
      <c r="L2132" s="325" t="str">
        <f>IF('+BD'!L262="","",'+BD'!L262)</f>
        <v/>
      </c>
      <c r="M2132" s="325" t="str">
        <f>IF('+BD'!M262="","",'+BD'!M262)</f>
        <v/>
      </c>
      <c r="N2132" s="325" t="str">
        <f>IF('+BD'!N262="","",'+BD'!N262)</f>
        <v/>
      </c>
      <c r="O2132" s="325" t="str">
        <f>IF('+BD'!O262="","",'+BD'!O262)</f>
        <v/>
      </c>
      <c r="P2132" s="325" t="str">
        <f>IF('+BD'!P262="","",'+BD'!P262)</f>
        <v/>
      </c>
      <c r="Q2132" s="325" t="str">
        <f>IF('+BD'!Q262="","",'+BD'!Q262)</f>
        <v/>
      </c>
      <c r="R2132" s="325" t="str">
        <f>IF('+BD'!R262="","",'+BD'!R262)</f>
        <v/>
      </c>
      <c r="S2132" s="325" t="str">
        <f>IF('+BD'!S262="","",'+BD'!S262)</f>
        <v/>
      </c>
      <c r="T2132" s="325" t="str">
        <f>IF('+BD'!T262="","",'+BD'!T262)</f>
        <v/>
      </c>
      <c r="U2132" s="325" t="str">
        <f>IF('+BD'!U262="","",'+BD'!U262)</f>
        <v/>
      </c>
      <c r="V2132" s="325" t="str">
        <f>IF('+BD'!V262="","",'+BD'!V262)</f>
        <v/>
      </c>
      <c r="W2132" s="325" t="str">
        <f>IF('+BD'!W262="","",'+BD'!W262)</f>
        <v/>
      </c>
      <c r="X2132" s="325" t="str">
        <f>IF('+BD'!X262="","",'+BD'!X262)</f>
        <v/>
      </c>
      <c r="Y2132" s="325" t="str">
        <f>IF('+BD'!Y262="","",'+BD'!Y262)</f>
        <v/>
      </c>
      <c r="Z2132" s="325" t="str">
        <f>IF('+BD'!Z262="","",'+BD'!Z262)</f>
        <v/>
      </c>
      <c r="AA2132" s="325" t="str">
        <f>IF('+BD'!AA262="","",'+BD'!AA262)</f>
        <v/>
      </c>
      <c r="AB2132" s="325" t="str">
        <f>IF('+BD'!AB262="","",'+BD'!AB262)</f>
        <v/>
      </c>
    </row>
    <row r="2133" ht="15.75" customHeight="1">
      <c r="A2133" s="325">
        <v>2131.0</v>
      </c>
      <c r="B2133" s="325" t="s">
        <v>5908</v>
      </c>
      <c r="C2133" s="325" t="str">
        <f>IF('+BD'!C263="","",'+BD'!C263)</f>
        <v/>
      </c>
      <c r="D2133" s="325" t="str">
        <f>IF('+BD'!D263="","",'+BD'!D263)</f>
        <v/>
      </c>
      <c r="E2133" s="325" t="str">
        <f>IF('+BD'!E263="","",'+BD'!E263)</f>
        <v/>
      </c>
      <c r="F2133" s="325" t="str">
        <f>IF('+BD'!F263="","",'+BD'!F263)</f>
        <v/>
      </c>
      <c r="G2133" s="325" t="str">
        <f>IF('+BD'!G263="","",'+BD'!G263)</f>
        <v/>
      </c>
      <c r="H2133" s="325" t="str">
        <f>IF('+BD'!H263="","",'+BD'!H263)</f>
        <v/>
      </c>
      <c r="I2133" s="325" t="str">
        <f>IF('+BD'!I263="","",'+BD'!I263)</f>
        <v/>
      </c>
      <c r="J2133" s="325" t="str">
        <f>IF('+BD'!J263="","",'+BD'!J263)</f>
        <v/>
      </c>
      <c r="K2133" s="325" t="str">
        <f>IF('+BD'!K263="","",'+BD'!K263)</f>
        <v/>
      </c>
      <c r="L2133" s="325" t="str">
        <f>IF('+BD'!L263="","",'+BD'!L263)</f>
        <v/>
      </c>
      <c r="M2133" s="325" t="str">
        <f>IF('+BD'!M263="","",'+BD'!M263)</f>
        <v/>
      </c>
      <c r="N2133" s="325" t="str">
        <f>IF('+BD'!N263="","",'+BD'!N263)</f>
        <v/>
      </c>
      <c r="O2133" s="325" t="str">
        <f>IF('+BD'!O263="","",'+BD'!O263)</f>
        <v/>
      </c>
      <c r="P2133" s="325" t="str">
        <f>IF('+BD'!P263="","",'+BD'!P263)</f>
        <v/>
      </c>
      <c r="Q2133" s="325" t="str">
        <f>IF('+BD'!Q263="","",'+BD'!Q263)</f>
        <v/>
      </c>
      <c r="R2133" s="325" t="str">
        <f>IF('+BD'!R263="","",'+BD'!R263)</f>
        <v/>
      </c>
      <c r="S2133" s="325" t="str">
        <f>IF('+BD'!S263="","",'+BD'!S263)</f>
        <v/>
      </c>
      <c r="T2133" s="325" t="str">
        <f>IF('+BD'!T263="","",'+BD'!T263)</f>
        <v/>
      </c>
      <c r="U2133" s="325" t="str">
        <f>IF('+BD'!U263="","",'+BD'!U263)</f>
        <v/>
      </c>
      <c r="V2133" s="325" t="str">
        <f>IF('+BD'!V263="","",'+BD'!V263)</f>
        <v/>
      </c>
      <c r="W2133" s="325" t="str">
        <f>IF('+BD'!W263="","",'+BD'!W263)</f>
        <v/>
      </c>
      <c r="X2133" s="325" t="str">
        <f>IF('+BD'!X263="","",'+BD'!X263)</f>
        <v/>
      </c>
      <c r="Y2133" s="325" t="str">
        <f>IF('+BD'!Y263="","",'+BD'!Y263)</f>
        <v/>
      </c>
      <c r="Z2133" s="325" t="str">
        <f>IF('+BD'!Z263="","",'+BD'!Z263)</f>
        <v/>
      </c>
      <c r="AA2133" s="325" t="str">
        <f>IF('+BD'!AA263="","",'+BD'!AA263)</f>
        <v/>
      </c>
      <c r="AB2133" s="325" t="str">
        <f>IF('+BD'!AB263="","",'+BD'!AB263)</f>
        <v/>
      </c>
    </row>
    <row r="2134" ht="15.75" customHeight="1">
      <c r="A2134" s="325">
        <v>2132.0</v>
      </c>
      <c r="B2134" s="325" t="s">
        <v>5909</v>
      </c>
      <c r="C2134" s="325" t="str">
        <f>IF('+BD'!C264="","",'+BD'!C264)</f>
        <v/>
      </c>
      <c r="D2134" s="325" t="str">
        <f>IF('+BD'!D264="","",'+BD'!D264)</f>
        <v/>
      </c>
      <c r="E2134" s="325" t="str">
        <f>IF('+BD'!E264="","",'+BD'!E264)</f>
        <v/>
      </c>
      <c r="F2134" s="325" t="str">
        <f>IF('+BD'!F264="","",'+BD'!F264)</f>
        <v/>
      </c>
      <c r="G2134" s="325" t="str">
        <f>IF('+BD'!G264="","",'+BD'!G264)</f>
        <v/>
      </c>
      <c r="H2134" s="325" t="str">
        <f>IF('+BD'!H264="","",'+BD'!H264)</f>
        <v/>
      </c>
      <c r="I2134" s="325" t="str">
        <f>IF('+BD'!I264="","",'+BD'!I264)</f>
        <v/>
      </c>
      <c r="J2134" s="325" t="str">
        <f>IF('+BD'!J264="","",'+BD'!J264)</f>
        <v/>
      </c>
      <c r="K2134" s="325" t="str">
        <f>IF('+BD'!K264="","",'+BD'!K264)</f>
        <v/>
      </c>
      <c r="L2134" s="325" t="str">
        <f>IF('+BD'!L264="","",'+BD'!L264)</f>
        <v/>
      </c>
      <c r="M2134" s="325" t="str">
        <f>IF('+BD'!M264="","",'+BD'!M264)</f>
        <v/>
      </c>
      <c r="N2134" s="325" t="str">
        <f>IF('+BD'!N264="","",'+BD'!N264)</f>
        <v/>
      </c>
      <c r="O2134" s="325" t="str">
        <f>IF('+BD'!O264="","",'+BD'!O264)</f>
        <v/>
      </c>
      <c r="P2134" s="325" t="str">
        <f>IF('+BD'!P264="","",'+BD'!P264)</f>
        <v/>
      </c>
      <c r="Q2134" s="325" t="str">
        <f>IF('+BD'!Q264="","",'+BD'!Q264)</f>
        <v/>
      </c>
      <c r="R2134" s="325" t="str">
        <f>IF('+BD'!R264="","",'+BD'!R264)</f>
        <v/>
      </c>
      <c r="S2134" s="325" t="str">
        <f>IF('+BD'!S264="","",'+BD'!S264)</f>
        <v/>
      </c>
      <c r="T2134" s="325" t="str">
        <f>IF('+BD'!T264="","",'+BD'!T264)</f>
        <v/>
      </c>
      <c r="U2134" s="325" t="str">
        <f>IF('+BD'!U264="","",'+BD'!U264)</f>
        <v/>
      </c>
      <c r="V2134" s="325" t="str">
        <f>IF('+BD'!V264="","",'+BD'!V264)</f>
        <v/>
      </c>
      <c r="W2134" s="325" t="str">
        <f>IF('+BD'!W264="","",'+BD'!W264)</f>
        <v/>
      </c>
      <c r="X2134" s="325" t="str">
        <f>IF('+BD'!X264="","",'+BD'!X264)</f>
        <v/>
      </c>
      <c r="Y2134" s="325" t="str">
        <f>IF('+BD'!Y264="","",'+BD'!Y264)</f>
        <v/>
      </c>
      <c r="Z2134" s="325" t="str">
        <f>IF('+BD'!Z264="","",'+BD'!Z264)</f>
        <v/>
      </c>
      <c r="AA2134" s="325" t="str">
        <f>IF('+BD'!AA264="","",'+BD'!AA264)</f>
        <v/>
      </c>
      <c r="AB2134" s="325" t="str">
        <f>IF('+BD'!AB264="","",'+BD'!AB264)</f>
        <v/>
      </c>
    </row>
    <row r="2135" ht="15.75" customHeight="1">
      <c r="A2135" s="325">
        <v>2133.0</v>
      </c>
      <c r="B2135" s="325" t="s">
        <v>5910</v>
      </c>
      <c r="C2135" s="325" t="str">
        <f>IF('+BD'!C265="","",'+BD'!C265)</f>
        <v/>
      </c>
      <c r="D2135" s="325" t="str">
        <f>IF('+BD'!D265="","",'+BD'!D265)</f>
        <v/>
      </c>
      <c r="E2135" s="325" t="str">
        <f>IF('+BD'!E265="","",'+BD'!E265)</f>
        <v/>
      </c>
      <c r="F2135" s="325" t="str">
        <f>IF('+BD'!F265="","",'+BD'!F265)</f>
        <v/>
      </c>
      <c r="G2135" s="325" t="str">
        <f>IF('+BD'!G265="","",'+BD'!G265)</f>
        <v/>
      </c>
      <c r="H2135" s="325" t="str">
        <f>IF('+BD'!H265="","",'+BD'!H265)</f>
        <v/>
      </c>
      <c r="I2135" s="325" t="str">
        <f>IF('+BD'!I265="","",'+BD'!I265)</f>
        <v/>
      </c>
      <c r="J2135" s="325" t="str">
        <f>IF('+BD'!J265="","",'+BD'!J265)</f>
        <v/>
      </c>
      <c r="K2135" s="325" t="str">
        <f>IF('+BD'!K265="","",'+BD'!K265)</f>
        <v/>
      </c>
      <c r="L2135" s="325" t="str">
        <f>IF('+BD'!L265="","",'+BD'!L265)</f>
        <v/>
      </c>
      <c r="M2135" s="325" t="str">
        <f>IF('+BD'!M265="","",'+BD'!M265)</f>
        <v/>
      </c>
      <c r="N2135" s="325" t="str">
        <f>IF('+BD'!N265="","",'+BD'!N265)</f>
        <v/>
      </c>
      <c r="O2135" s="325" t="str">
        <f>IF('+BD'!O265="","",'+BD'!O265)</f>
        <v/>
      </c>
      <c r="P2135" s="325" t="str">
        <f>IF('+BD'!P265="","",'+BD'!P265)</f>
        <v/>
      </c>
      <c r="Q2135" s="325" t="str">
        <f>IF('+BD'!Q265="","",'+BD'!Q265)</f>
        <v/>
      </c>
      <c r="R2135" s="325" t="str">
        <f>IF('+BD'!R265="","",'+BD'!R265)</f>
        <v/>
      </c>
      <c r="S2135" s="325" t="str">
        <f>IF('+BD'!S265="","",'+BD'!S265)</f>
        <v/>
      </c>
      <c r="T2135" s="325" t="str">
        <f>IF('+BD'!T265="","",'+BD'!T265)</f>
        <v/>
      </c>
      <c r="U2135" s="325" t="str">
        <f>IF('+BD'!U265="","",'+BD'!U265)</f>
        <v/>
      </c>
      <c r="V2135" s="325" t="str">
        <f>IF('+BD'!V265="","",'+BD'!V265)</f>
        <v/>
      </c>
      <c r="W2135" s="325" t="str">
        <f>IF('+BD'!W265="","",'+BD'!W265)</f>
        <v/>
      </c>
      <c r="X2135" s="325" t="str">
        <f>IF('+BD'!X265="","",'+BD'!X265)</f>
        <v/>
      </c>
      <c r="Y2135" s="325" t="str">
        <f>IF('+BD'!Y265="","",'+BD'!Y265)</f>
        <v/>
      </c>
      <c r="Z2135" s="325" t="str">
        <f>IF('+BD'!Z265="","",'+BD'!Z265)</f>
        <v/>
      </c>
      <c r="AA2135" s="325" t="str">
        <f>IF('+BD'!AA265="","",'+BD'!AA265)</f>
        <v/>
      </c>
      <c r="AB2135" s="325" t="str">
        <f>IF('+BD'!AB265="","",'+BD'!AB265)</f>
        <v/>
      </c>
    </row>
    <row r="2136" ht="15.75" customHeight="1">
      <c r="A2136" s="325">
        <v>2134.0</v>
      </c>
      <c r="B2136" s="325" t="s">
        <v>5911</v>
      </c>
      <c r="C2136" s="325" t="str">
        <f>IF('+BD'!C266="","",'+BD'!C266)</f>
        <v/>
      </c>
      <c r="D2136" s="325" t="str">
        <f>IF('+BD'!D266="","",'+BD'!D266)</f>
        <v/>
      </c>
      <c r="E2136" s="325" t="str">
        <f>IF('+BD'!E266="","",'+BD'!E266)</f>
        <v/>
      </c>
      <c r="F2136" s="325" t="str">
        <f>IF('+BD'!F266="","",'+BD'!F266)</f>
        <v/>
      </c>
      <c r="G2136" s="325" t="str">
        <f>IF('+BD'!G266="","",'+BD'!G266)</f>
        <v/>
      </c>
      <c r="H2136" s="325" t="str">
        <f>IF('+BD'!H266="","",'+BD'!H266)</f>
        <v/>
      </c>
      <c r="I2136" s="325" t="str">
        <f>IF('+BD'!I266="","",'+BD'!I266)</f>
        <v/>
      </c>
      <c r="J2136" s="325" t="str">
        <f>IF('+BD'!J266="","",'+BD'!J266)</f>
        <v/>
      </c>
      <c r="K2136" s="325" t="str">
        <f>IF('+BD'!K266="","",'+BD'!K266)</f>
        <v/>
      </c>
      <c r="L2136" s="325" t="str">
        <f>IF('+BD'!L266="","",'+BD'!L266)</f>
        <v/>
      </c>
      <c r="M2136" s="325" t="str">
        <f>IF('+BD'!M266="","",'+BD'!M266)</f>
        <v/>
      </c>
      <c r="N2136" s="325" t="str">
        <f>IF('+BD'!N266="","",'+BD'!N266)</f>
        <v/>
      </c>
      <c r="O2136" s="325" t="str">
        <f>IF('+BD'!O266="","",'+BD'!O266)</f>
        <v/>
      </c>
      <c r="P2136" s="325" t="str">
        <f>IF('+BD'!P266="","",'+BD'!P266)</f>
        <v/>
      </c>
      <c r="Q2136" s="325" t="str">
        <f>IF('+BD'!Q266="","",'+BD'!Q266)</f>
        <v/>
      </c>
      <c r="R2136" s="325" t="str">
        <f>IF('+BD'!R266="","",'+BD'!R266)</f>
        <v/>
      </c>
      <c r="S2136" s="325" t="str">
        <f>IF('+BD'!S266="","",'+BD'!S266)</f>
        <v/>
      </c>
      <c r="T2136" s="325" t="str">
        <f>IF('+BD'!T266="","",'+BD'!T266)</f>
        <v/>
      </c>
      <c r="U2136" s="325" t="str">
        <f>IF('+BD'!U266="","",'+BD'!U266)</f>
        <v/>
      </c>
      <c r="V2136" s="325" t="str">
        <f>IF('+BD'!V266="","",'+BD'!V266)</f>
        <v/>
      </c>
      <c r="W2136" s="325" t="str">
        <f>IF('+BD'!W266="","",'+BD'!W266)</f>
        <v/>
      </c>
      <c r="X2136" s="325" t="str">
        <f>IF('+BD'!X266="","",'+BD'!X266)</f>
        <v/>
      </c>
      <c r="Y2136" s="325" t="str">
        <f>IF('+BD'!Y266="","",'+BD'!Y266)</f>
        <v/>
      </c>
      <c r="Z2136" s="325" t="str">
        <f>IF('+BD'!Z266="","",'+BD'!Z266)</f>
        <v/>
      </c>
      <c r="AA2136" s="325" t="str">
        <f>IF('+BD'!AA266="","",'+BD'!AA266)</f>
        <v/>
      </c>
      <c r="AB2136" s="325" t="str">
        <f>IF('+BD'!AB266="","",'+BD'!AB266)</f>
        <v/>
      </c>
    </row>
    <row r="2137" ht="15.75" customHeight="1">
      <c r="A2137" s="325">
        <v>2135.0</v>
      </c>
      <c r="B2137" s="325" t="s">
        <v>5912</v>
      </c>
      <c r="C2137" s="325" t="str">
        <f>IF('+BD'!C267="","",'+BD'!C267)</f>
        <v/>
      </c>
      <c r="D2137" s="325" t="str">
        <f>IF('+BD'!D267="","",'+BD'!D267)</f>
        <v/>
      </c>
      <c r="E2137" s="325" t="str">
        <f>IF('+BD'!E267="","",'+BD'!E267)</f>
        <v/>
      </c>
      <c r="F2137" s="325" t="str">
        <f>IF('+BD'!F267="","",'+BD'!F267)</f>
        <v/>
      </c>
      <c r="G2137" s="325" t="str">
        <f>IF('+BD'!G267="","",'+BD'!G267)</f>
        <v/>
      </c>
      <c r="H2137" s="325" t="str">
        <f>IF('+BD'!H267="","",'+BD'!H267)</f>
        <v/>
      </c>
      <c r="I2137" s="325" t="str">
        <f>IF('+BD'!I267="","",'+BD'!I267)</f>
        <v/>
      </c>
      <c r="J2137" s="325" t="str">
        <f>IF('+BD'!J267="","",'+BD'!J267)</f>
        <v/>
      </c>
      <c r="K2137" s="325" t="str">
        <f>IF('+BD'!K267="","",'+BD'!K267)</f>
        <v/>
      </c>
      <c r="L2137" s="325" t="str">
        <f>IF('+BD'!L267="","",'+BD'!L267)</f>
        <v/>
      </c>
      <c r="M2137" s="325" t="str">
        <f>IF('+BD'!M267="","",'+BD'!M267)</f>
        <v/>
      </c>
      <c r="N2137" s="325" t="str">
        <f>IF('+BD'!N267="","",'+BD'!N267)</f>
        <v/>
      </c>
      <c r="O2137" s="325" t="str">
        <f>IF('+BD'!O267="","",'+BD'!O267)</f>
        <v/>
      </c>
      <c r="P2137" s="325" t="str">
        <f>IF('+BD'!P267="","",'+BD'!P267)</f>
        <v/>
      </c>
      <c r="Q2137" s="325" t="str">
        <f>IF('+BD'!Q267="","",'+BD'!Q267)</f>
        <v/>
      </c>
      <c r="R2137" s="325" t="str">
        <f>IF('+BD'!R267="","",'+BD'!R267)</f>
        <v/>
      </c>
      <c r="S2137" s="325" t="str">
        <f>IF('+BD'!S267="","",'+BD'!S267)</f>
        <v/>
      </c>
      <c r="T2137" s="325" t="str">
        <f>IF('+BD'!T267="","",'+BD'!T267)</f>
        <v/>
      </c>
      <c r="U2137" s="325" t="str">
        <f>IF('+BD'!U267="","",'+BD'!U267)</f>
        <v/>
      </c>
      <c r="V2137" s="325" t="str">
        <f>IF('+BD'!V267="","",'+BD'!V267)</f>
        <v/>
      </c>
      <c r="W2137" s="325" t="str">
        <f>IF('+BD'!W267="","",'+BD'!W267)</f>
        <v/>
      </c>
      <c r="X2137" s="325" t="str">
        <f>IF('+BD'!X267="","",'+BD'!X267)</f>
        <v/>
      </c>
      <c r="Y2137" s="325" t="str">
        <f>IF('+BD'!Y267="","",'+BD'!Y267)</f>
        <v/>
      </c>
      <c r="Z2137" s="325" t="str">
        <f>IF('+BD'!Z267="","",'+BD'!Z267)</f>
        <v/>
      </c>
      <c r="AA2137" s="325" t="str">
        <f>IF('+BD'!AA267="","",'+BD'!AA267)</f>
        <v/>
      </c>
      <c r="AB2137" s="325" t="str">
        <f>IF('+BD'!AB267="","",'+BD'!AB267)</f>
        <v/>
      </c>
    </row>
    <row r="2138" ht="15.75" customHeight="1">
      <c r="A2138" s="325">
        <v>2136.0</v>
      </c>
      <c r="B2138" s="325" t="s">
        <v>5913</v>
      </c>
      <c r="C2138" s="325" t="str">
        <f>IF('+BD'!C268="","",'+BD'!C268)</f>
        <v/>
      </c>
      <c r="D2138" s="325" t="str">
        <f>IF('+BD'!D268="","",'+BD'!D268)</f>
        <v/>
      </c>
      <c r="E2138" s="325" t="str">
        <f>IF('+BD'!E268="","",'+BD'!E268)</f>
        <v/>
      </c>
      <c r="F2138" s="325" t="str">
        <f>IF('+BD'!F268="","",'+BD'!F268)</f>
        <v/>
      </c>
      <c r="G2138" s="325" t="str">
        <f>IF('+BD'!G268="","",'+BD'!G268)</f>
        <v/>
      </c>
      <c r="H2138" s="325" t="str">
        <f>IF('+BD'!H268="","",'+BD'!H268)</f>
        <v/>
      </c>
      <c r="I2138" s="325" t="str">
        <f>IF('+BD'!I268="","",'+BD'!I268)</f>
        <v/>
      </c>
      <c r="J2138" s="325" t="str">
        <f>IF('+BD'!J268="","",'+BD'!J268)</f>
        <v/>
      </c>
      <c r="K2138" s="325" t="str">
        <f>IF('+BD'!K268="","",'+BD'!K268)</f>
        <v/>
      </c>
      <c r="L2138" s="325" t="str">
        <f>IF('+BD'!L268="","",'+BD'!L268)</f>
        <v/>
      </c>
      <c r="M2138" s="325" t="str">
        <f>IF('+BD'!M268="","",'+BD'!M268)</f>
        <v/>
      </c>
      <c r="N2138" s="325" t="str">
        <f>IF('+BD'!N268="","",'+BD'!N268)</f>
        <v/>
      </c>
      <c r="O2138" s="325" t="str">
        <f>IF('+BD'!O268="","",'+BD'!O268)</f>
        <v/>
      </c>
      <c r="P2138" s="325" t="str">
        <f>IF('+BD'!P268="","",'+BD'!P268)</f>
        <v/>
      </c>
      <c r="Q2138" s="325" t="str">
        <f>IF('+BD'!Q268="","",'+BD'!Q268)</f>
        <v/>
      </c>
      <c r="R2138" s="325" t="str">
        <f>IF('+BD'!R268="","",'+BD'!R268)</f>
        <v/>
      </c>
      <c r="S2138" s="325" t="str">
        <f>IF('+BD'!S268="","",'+BD'!S268)</f>
        <v/>
      </c>
      <c r="T2138" s="325" t="str">
        <f>IF('+BD'!T268="","",'+BD'!T268)</f>
        <v/>
      </c>
      <c r="U2138" s="325" t="str">
        <f>IF('+BD'!U268="","",'+BD'!U268)</f>
        <v/>
      </c>
      <c r="V2138" s="325" t="str">
        <f>IF('+BD'!V268="","",'+BD'!V268)</f>
        <v/>
      </c>
      <c r="W2138" s="325" t="str">
        <f>IF('+BD'!W268="","",'+BD'!W268)</f>
        <v/>
      </c>
      <c r="X2138" s="325" t="str">
        <f>IF('+BD'!X268="","",'+BD'!X268)</f>
        <v/>
      </c>
      <c r="Y2138" s="325" t="str">
        <f>IF('+BD'!Y268="","",'+BD'!Y268)</f>
        <v/>
      </c>
      <c r="Z2138" s="325" t="str">
        <f>IF('+BD'!Z268="","",'+BD'!Z268)</f>
        <v/>
      </c>
      <c r="AA2138" s="325" t="str">
        <f>IF('+BD'!AA268="","",'+BD'!AA268)</f>
        <v/>
      </c>
      <c r="AB2138" s="325" t="str">
        <f>IF('+BD'!AB268="","",'+BD'!AB268)</f>
        <v/>
      </c>
    </row>
    <row r="2139" ht="15.75" customHeight="1">
      <c r="A2139" s="325">
        <v>2137.0</v>
      </c>
      <c r="B2139" s="325" t="s">
        <v>5914</v>
      </c>
      <c r="C2139" s="325" t="str">
        <f>IF('+BD'!C269="","",'+BD'!C269)</f>
        <v/>
      </c>
      <c r="D2139" s="325" t="str">
        <f>IF('+BD'!D269="","",'+BD'!D269)</f>
        <v/>
      </c>
      <c r="E2139" s="325" t="str">
        <f>IF('+BD'!E269="","",'+BD'!E269)</f>
        <v/>
      </c>
      <c r="F2139" s="325" t="str">
        <f>IF('+BD'!F269="","",'+BD'!F269)</f>
        <v/>
      </c>
      <c r="G2139" s="325" t="str">
        <f>IF('+BD'!G269="","",'+BD'!G269)</f>
        <v/>
      </c>
      <c r="H2139" s="325" t="str">
        <f>IF('+BD'!H269="","",'+BD'!H269)</f>
        <v/>
      </c>
      <c r="I2139" s="325" t="str">
        <f>IF('+BD'!I269="","",'+BD'!I269)</f>
        <v/>
      </c>
      <c r="J2139" s="325" t="str">
        <f>IF('+BD'!J269="","",'+BD'!J269)</f>
        <v/>
      </c>
      <c r="K2139" s="325" t="str">
        <f>IF('+BD'!K269="","",'+BD'!K269)</f>
        <v/>
      </c>
      <c r="L2139" s="325" t="str">
        <f>IF('+BD'!L269="","",'+BD'!L269)</f>
        <v/>
      </c>
      <c r="M2139" s="325" t="str">
        <f>IF('+BD'!M269="","",'+BD'!M269)</f>
        <v/>
      </c>
      <c r="N2139" s="325" t="str">
        <f>IF('+BD'!N269="","",'+BD'!N269)</f>
        <v/>
      </c>
      <c r="O2139" s="325" t="str">
        <f>IF('+BD'!O269="","",'+BD'!O269)</f>
        <v/>
      </c>
      <c r="P2139" s="325" t="str">
        <f>IF('+BD'!P269="","",'+BD'!P269)</f>
        <v/>
      </c>
      <c r="Q2139" s="325" t="str">
        <f>IF('+BD'!Q269="","",'+BD'!Q269)</f>
        <v/>
      </c>
      <c r="R2139" s="325" t="str">
        <f>IF('+BD'!R269="","",'+BD'!R269)</f>
        <v/>
      </c>
      <c r="S2139" s="325" t="str">
        <f>IF('+BD'!S269="","",'+BD'!S269)</f>
        <v/>
      </c>
      <c r="T2139" s="325" t="str">
        <f>IF('+BD'!T269="","",'+BD'!T269)</f>
        <v/>
      </c>
      <c r="U2139" s="325" t="str">
        <f>IF('+BD'!U269="","",'+BD'!U269)</f>
        <v/>
      </c>
      <c r="V2139" s="325" t="str">
        <f>IF('+BD'!V269="","",'+BD'!V269)</f>
        <v/>
      </c>
      <c r="W2139" s="325" t="str">
        <f>IF('+BD'!W269="","",'+BD'!W269)</f>
        <v/>
      </c>
      <c r="X2139" s="325" t="str">
        <f>IF('+BD'!X269="","",'+BD'!X269)</f>
        <v/>
      </c>
      <c r="Y2139" s="325" t="str">
        <f>IF('+BD'!Y269="","",'+BD'!Y269)</f>
        <v/>
      </c>
      <c r="Z2139" s="325" t="str">
        <f>IF('+BD'!Z269="","",'+BD'!Z269)</f>
        <v/>
      </c>
      <c r="AA2139" s="325" t="str">
        <f>IF('+BD'!AA269="","",'+BD'!AA269)</f>
        <v/>
      </c>
      <c r="AB2139" s="325" t="str">
        <f>IF('+BD'!AB269="","",'+BD'!AB269)</f>
        <v/>
      </c>
    </row>
    <row r="2140" ht="15.75" customHeight="1">
      <c r="A2140" s="325">
        <v>2138.0</v>
      </c>
      <c r="B2140" s="325" t="s">
        <v>5915</v>
      </c>
      <c r="C2140" s="325" t="str">
        <f>IF('+BD'!C270="","",'+BD'!C270)</f>
        <v/>
      </c>
      <c r="D2140" s="325" t="str">
        <f>IF('+BD'!D270="","",'+BD'!D270)</f>
        <v/>
      </c>
      <c r="E2140" s="325" t="str">
        <f>IF('+BD'!E270="","",'+BD'!E270)</f>
        <v/>
      </c>
      <c r="F2140" s="325" t="str">
        <f>IF('+BD'!F270="","",'+BD'!F270)</f>
        <v/>
      </c>
      <c r="G2140" s="325" t="str">
        <f>IF('+BD'!G270="","",'+BD'!G270)</f>
        <v/>
      </c>
      <c r="H2140" s="325" t="str">
        <f>IF('+BD'!H270="","",'+BD'!H270)</f>
        <v/>
      </c>
      <c r="I2140" s="325" t="str">
        <f>IF('+BD'!I270="","",'+BD'!I270)</f>
        <v/>
      </c>
      <c r="J2140" s="325" t="str">
        <f>IF('+BD'!J270="","",'+BD'!J270)</f>
        <v/>
      </c>
      <c r="K2140" s="325" t="str">
        <f>IF('+BD'!K270="","",'+BD'!K270)</f>
        <v/>
      </c>
      <c r="L2140" s="325" t="str">
        <f>IF('+BD'!L270="","",'+BD'!L270)</f>
        <v/>
      </c>
      <c r="M2140" s="325" t="str">
        <f>IF('+BD'!M270="","",'+BD'!M270)</f>
        <v/>
      </c>
      <c r="N2140" s="325" t="str">
        <f>IF('+BD'!N270="","",'+BD'!N270)</f>
        <v/>
      </c>
      <c r="O2140" s="325" t="str">
        <f>IF('+BD'!O270="","",'+BD'!O270)</f>
        <v/>
      </c>
      <c r="P2140" s="325" t="str">
        <f>IF('+BD'!P270="","",'+BD'!P270)</f>
        <v/>
      </c>
      <c r="Q2140" s="325" t="str">
        <f>IF('+BD'!Q270="","",'+BD'!Q270)</f>
        <v/>
      </c>
      <c r="R2140" s="325" t="str">
        <f>IF('+BD'!R270="","",'+BD'!R270)</f>
        <v/>
      </c>
      <c r="S2140" s="325" t="str">
        <f>IF('+BD'!S270="","",'+BD'!S270)</f>
        <v/>
      </c>
      <c r="T2140" s="325" t="str">
        <f>IF('+BD'!T270="","",'+BD'!T270)</f>
        <v/>
      </c>
      <c r="U2140" s="325" t="str">
        <f>IF('+BD'!U270="","",'+BD'!U270)</f>
        <v/>
      </c>
      <c r="V2140" s="325" t="str">
        <f>IF('+BD'!V270="","",'+BD'!V270)</f>
        <v/>
      </c>
      <c r="W2140" s="325" t="str">
        <f>IF('+BD'!W270="","",'+BD'!W270)</f>
        <v/>
      </c>
      <c r="X2140" s="325" t="str">
        <f>IF('+BD'!X270="","",'+BD'!X270)</f>
        <v/>
      </c>
      <c r="Y2140" s="325" t="str">
        <f>IF('+BD'!Y270="","",'+BD'!Y270)</f>
        <v/>
      </c>
      <c r="Z2140" s="325" t="str">
        <f>IF('+BD'!Z270="","",'+BD'!Z270)</f>
        <v/>
      </c>
      <c r="AA2140" s="325" t="str">
        <f>IF('+BD'!AA270="","",'+BD'!AA270)</f>
        <v/>
      </c>
      <c r="AB2140" s="325" t="str">
        <f>IF('+BD'!AB270="","",'+BD'!AB270)</f>
        <v/>
      </c>
    </row>
    <row r="2141" ht="15.75" customHeight="1">
      <c r="A2141" s="325">
        <v>2139.0</v>
      </c>
      <c r="B2141" s="325" t="s">
        <v>5916</v>
      </c>
      <c r="C2141" s="325" t="str">
        <f>IF('+BD'!C271="","",'+BD'!C271)</f>
        <v/>
      </c>
      <c r="D2141" s="325" t="str">
        <f>IF('+BD'!D271="","",'+BD'!D271)</f>
        <v/>
      </c>
      <c r="E2141" s="325" t="str">
        <f>IF('+BD'!E271="","",'+BD'!E271)</f>
        <v/>
      </c>
      <c r="F2141" s="325" t="str">
        <f>IF('+BD'!F271="","",'+BD'!F271)</f>
        <v/>
      </c>
      <c r="G2141" s="325" t="str">
        <f>IF('+BD'!G271="","",'+BD'!G271)</f>
        <v/>
      </c>
      <c r="H2141" s="325" t="str">
        <f>IF('+BD'!H271="","",'+BD'!H271)</f>
        <v/>
      </c>
      <c r="I2141" s="325" t="str">
        <f>IF('+BD'!I271="","",'+BD'!I271)</f>
        <v/>
      </c>
      <c r="J2141" s="325" t="str">
        <f>IF('+BD'!J271="","",'+BD'!J271)</f>
        <v/>
      </c>
      <c r="K2141" s="325" t="str">
        <f>IF('+BD'!K271="","",'+BD'!K271)</f>
        <v/>
      </c>
      <c r="L2141" s="325" t="str">
        <f>IF('+BD'!L271="","",'+BD'!L271)</f>
        <v/>
      </c>
      <c r="M2141" s="325" t="str">
        <f>IF('+BD'!M271="","",'+BD'!M271)</f>
        <v/>
      </c>
      <c r="N2141" s="325" t="str">
        <f>IF('+BD'!N271="","",'+BD'!N271)</f>
        <v/>
      </c>
      <c r="O2141" s="325" t="str">
        <f>IF('+BD'!O271="","",'+BD'!O271)</f>
        <v/>
      </c>
      <c r="P2141" s="325" t="str">
        <f>IF('+BD'!P271="","",'+BD'!P271)</f>
        <v/>
      </c>
      <c r="Q2141" s="325" t="str">
        <f>IF('+BD'!Q271="","",'+BD'!Q271)</f>
        <v/>
      </c>
      <c r="R2141" s="325" t="str">
        <f>IF('+BD'!R271="","",'+BD'!R271)</f>
        <v/>
      </c>
      <c r="S2141" s="325" t="str">
        <f>IF('+BD'!S271="","",'+BD'!S271)</f>
        <v/>
      </c>
      <c r="T2141" s="325" t="str">
        <f>IF('+BD'!T271="","",'+BD'!T271)</f>
        <v/>
      </c>
      <c r="U2141" s="325" t="str">
        <f>IF('+BD'!U271="","",'+BD'!U271)</f>
        <v/>
      </c>
      <c r="V2141" s="325" t="str">
        <f>IF('+BD'!V271="","",'+BD'!V271)</f>
        <v/>
      </c>
      <c r="W2141" s="325" t="str">
        <f>IF('+BD'!W271="","",'+BD'!W271)</f>
        <v/>
      </c>
      <c r="X2141" s="325" t="str">
        <f>IF('+BD'!X271="","",'+BD'!X271)</f>
        <v/>
      </c>
      <c r="Y2141" s="325" t="str">
        <f>IF('+BD'!Y271="","",'+BD'!Y271)</f>
        <v/>
      </c>
      <c r="Z2141" s="325" t="str">
        <f>IF('+BD'!Z271="","",'+BD'!Z271)</f>
        <v/>
      </c>
      <c r="AA2141" s="325" t="str">
        <f>IF('+BD'!AA271="","",'+BD'!AA271)</f>
        <v/>
      </c>
      <c r="AB2141" s="325" t="str">
        <f>IF('+BD'!AB271="","",'+BD'!AB271)</f>
        <v/>
      </c>
    </row>
    <row r="2142" ht="15.75" customHeight="1">
      <c r="A2142" s="325">
        <v>2140.0</v>
      </c>
      <c r="B2142" s="325" t="s">
        <v>5917</v>
      </c>
      <c r="C2142" s="325" t="str">
        <f>IF('+BD'!C272="","",'+BD'!C272)</f>
        <v/>
      </c>
      <c r="D2142" s="325" t="str">
        <f>IF('+BD'!D272="","",'+BD'!D272)</f>
        <v/>
      </c>
      <c r="E2142" s="325" t="str">
        <f>IF('+BD'!E272="","",'+BD'!E272)</f>
        <v/>
      </c>
      <c r="F2142" s="325" t="str">
        <f>IF('+BD'!F272="","",'+BD'!F272)</f>
        <v/>
      </c>
      <c r="G2142" s="325" t="str">
        <f>IF('+BD'!G272="","",'+BD'!G272)</f>
        <v/>
      </c>
      <c r="H2142" s="325" t="str">
        <f>IF('+BD'!H272="","",'+BD'!H272)</f>
        <v/>
      </c>
      <c r="I2142" s="325" t="str">
        <f>IF('+BD'!I272="","",'+BD'!I272)</f>
        <v/>
      </c>
      <c r="J2142" s="325" t="str">
        <f>IF('+BD'!J272="","",'+BD'!J272)</f>
        <v/>
      </c>
      <c r="K2142" s="325" t="str">
        <f>IF('+BD'!K272="","",'+BD'!K272)</f>
        <v/>
      </c>
      <c r="L2142" s="325" t="str">
        <f>IF('+BD'!L272="","",'+BD'!L272)</f>
        <v/>
      </c>
      <c r="M2142" s="325" t="str">
        <f>IF('+BD'!M272="","",'+BD'!M272)</f>
        <v/>
      </c>
      <c r="N2142" s="325" t="str">
        <f>IF('+BD'!N272="","",'+BD'!N272)</f>
        <v/>
      </c>
      <c r="O2142" s="325" t="str">
        <f>IF('+BD'!O272="","",'+BD'!O272)</f>
        <v/>
      </c>
      <c r="P2142" s="325" t="str">
        <f>IF('+BD'!P272="","",'+BD'!P272)</f>
        <v/>
      </c>
      <c r="Q2142" s="325" t="str">
        <f>IF('+BD'!Q272="","",'+BD'!Q272)</f>
        <v/>
      </c>
      <c r="R2142" s="325" t="str">
        <f>IF('+BD'!R272="","",'+BD'!R272)</f>
        <v/>
      </c>
      <c r="S2142" s="325" t="str">
        <f>IF('+BD'!S272="","",'+BD'!S272)</f>
        <v/>
      </c>
      <c r="T2142" s="325" t="str">
        <f>IF('+BD'!T272="","",'+BD'!T272)</f>
        <v/>
      </c>
      <c r="U2142" s="325" t="str">
        <f>IF('+BD'!U272="","",'+BD'!U272)</f>
        <v/>
      </c>
      <c r="V2142" s="325" t="str">
        <f>IF('+BD'!V272="","",'+BD'!V272)</f>
        <v/>
      </c>
      <c r="W2142" s="325" t="str">
        <f>IF('+BD'!W272="","",'+BD'!W272)</f>
        <v/>
      </c>
      <c r="X2142" s="325" t="str">
        <f>IF('+BD'!X272="","",'+BD'!X272)</f>
        <v/>
      </c>
      <c r="Y2142" s="325" t="str">
        <f>IF('+BD'!Y272="","",'+BD'!Y272)</f>
        <v/>
      </c>
      <c r="Z2142" s="325" t="str">
        <f>IF('+BD'!Z272="","",'+BD'!Z272)</f>
        <v/>
      </c>
      <c r="AA2142" s="325" t="str">
        <f>IF('+BD'!AA272="","",'+BD'!AA272)</f>
        <v/>
      </c>
      <c r="AB2142" s="325" t="str">
        <f>IF('+BD'!AB272="","",'+BD'!AB272)</f>
        <v/>
      </c>
    </row>
    <row r="2143" ht="15.75" customHeight="1">
      <c r="A2143" s="325">
        <v>2141.0</v>
      </c>
      <c r="B2143" s="325" t="s">
        <v>5918</v>
      </c>
      <c r="C2143" s="325" t="str">
        <f>IF('+BD'!C273="","",'+BD'!C273)</f>
        <v/>
      </c>
      <c r="D2143" s="325" t="str">
        <f>IF('+BD'!D273="","",'+BD'!D273)</f>
        <v/>
      </c>
      <c r="E2143" s="325" t="str">
        <f>IF('+BD'!E273="","",'+BD'!E273)</f>
        <v/>
      </c>
      <c r="F2143" s="325" t="str">
        <f>IF('+BD'!F273="","",'+BD'!F273)</f>
        <v/>
      </c>
      <c r="G2143" s="325" t="str">
        <f>IF('+BD'!G273="","",'+BD'!G273)</f>
        <v/>
      </c>
      <c r="H2143" s="325" t="str">
        <f>IF('+BD'!H273="","",'+BD'!H273)</f>
        <v/>
      </c>
      <c r="I2143" s="325" t="str">
        <f>IF('+BD'!I273="","",'+BD'!I273)</f>
        <v/>
      </c>
      <c r="J2143" s="325" t="str">
        <f>IF('+BD'!J273="","",'+BD'!J273)</f>
        <v/>
      </c>
      <c r="K2143" s="325" t="str">
        <f>IF('+BD'!K273="","",'+BD'!K273)</f>
        <v/>
      </c>
      <c r="L2143" s="325" t="str">
        <f>IF('+BD'!L273="","",'+BD'!L273)</f>
        <v/>
      </c>
      <c r="M2143" s="325" t="str">
        <f>IF('+BD'!M273="","",'+BD'!M273)</f>
        <v/>
      </c>
      <c r="N2143" s="325" t="str">
        <f>IF('+BD'!N273="","",'+BD'!N273)</f>
        <v/>
      </c>
      <c r="O2143" s="325" t="str">
        <f>IF('+BD'!O273="","",'+BD'!O273)</f>
        <v/>
      </c>
      <c r="P2143" s="325" t="str">
        <f>IF('+BD'!P273="","",'+BD'!P273)</f>
        <v/>
      </c>
      <c r="Q2143" s="325" t="str">
        <f>IF('+BD'!Q273="","",'+BD'!Q273)</f>
        <v/>
      </c>
      <c r="R2143" s="325" t="str">
        <f>IF('+BD'!R273="","",'+BD'!R273)</f>
        <v/>
      </c>
      <c r="S2143" s="325" t="str">
        <f>IF('+BD'!S273="","",'+BD'!S273)</f>
        <v/>
      </c>
      <c r="T2143" s="325" t="str">
        <f>IF('+BD'!T273="","",'+BD'!T273)</f>
        <v/>
      </c>
      <c r="U2143" s="325" t="str">
        <f>IF('+BD'!U273="","",'+BD'!U273)</f>
        <v/>
      </c>
      <c r="V2143" s="325" t="str">
        <f>IF('+BD'!V273="","",'+BD'!V273)</f>
        <v/>
      </c>
      <c r="W2143" s="325" t="str">
        <f>IF('+BD'!W273="","",'+BD'!W273)</f>
        <v/>
      </c>
      <c r="X2143" s="325" t="str">
        <f>IF('+BD'!X273="","",'+BD'!X273)</f>
        <v/>
      </c>
      <c r="Y2143" s="325" t="str">
        <f>IF('+BD'!Y273="","",'+BD'!Y273)</f>
        <v/>
      </c>
      <c r="Z2143" s="325" t="str">
        <f>IF('+BD'!Z273="","",'+BD'!Z273)</f>
        <v/>
      </c>
      <c r="AA2143" s="325" t="str">
        <f>IF('+BD'!AA273="","",'+BD'!AA273)</f>
        <v/>
      </c>
      <c r="AB2143" s="325" t="str">
        <f>IF('+BD'!AB273="","",'+BD'!AB273)</f>
        <v/>
      </c>
    </row>
    <row r="2144" ht="15.75" customHeight="1">
      <c r="A2144" s="325">
        <v>2142.0</v>
      </c>
      <c r="B2144" s="325" t="s">
        <v>5919</v>
      </c>
      <c r="C2144" s="325" t="str">
        <f>IF('+BD'!C274="","",'+BD'!C274)</f>
        <v/>
      </c>
      <c r="D2144" s="325" t="str">
        <f>IF('+BD'!D274="","",'+BD'!D274)</f>
        <v/>
      </c>
      <c r="E2144" s="325" t="str">
        <f>IF('+BD'!E274="","",'+BD'!E274)</f>
        <v/>
      </c>
      <c r="F2144" s="325" t="str">
        <f>IF('+BD'!F274="","",'+BD'!F274)</f>
        <v/>
      </c>
      <c r="G2144" s="325" t="str">
        <f>IF('+BD'!G274="","",'+BD'!G274)</f>
        <v/>
      </c>
      <c r="H2144" s="325" t="str">
        <f>IF('+BD'!H274="","",'+BD'!H274)</f>
        <v/>
      </c>
      <c r="I2144" s="325" t="str">
        <f>IF('+BD'!I274="","",'+BD'!I274)</f>
        <v/>
      </c>
      <c r="J2144" s="325" t="str">
        <f>IF('+BD'!J274="","",'+BD'!J274)</f>
        <v/>
      </c>
      <c r="K2144" s="325" t="str">
        <f>IF('+BD'!K274="","",'+BD'!K274)</f>
        <v/>
      </c>
      <c r="L2144" s="325" t="str">
        <f>IF('+BD'!L274="","",'+BD'!L274)</f>
        <v/>
      </c>
      <c r="M2144" s="325" t="str">
        <f>IF('+BD'!M274="","",'+BD'!M274)</f>
        <v/>
      </c>
      <c r="N2144" s="325" t="str">
        <f>IF('+BD'!N274="","",'+BD'!N274)</f>
        <v/>
      </c>
      <c r="O2144" s="325" t="str">
        <f>IF('+BD'!O274="","",'+BD'!O274)</f>
        <v/>
      </c>
      <c r="P2144" s="325" t="str">
        <f>IF('+BD'!P274="","",'+BD'!P274)</f>
        <v/>
      </c>
      <c r="Q2144" s="325" t="str">
        <f>IF('+BD'!Q274="","",'+BD'!Q274)</f>
        <v/>
      </c>
      <c r="R2144" s="325" t="str">
        <f>IF('+BD'!R274="","",'+BD'!R274)</f>
        <v/>
      </c>
      <c r="S2144" s="325" t="str">
        <f>IF('+BD'!S274="","",'+BD'!S274)</f>
        <v/>
      </c>
      <c r="T2144" s="325" t="str">
        <f>IF('+BD'!T274="","",'+BD'!T274)</f>
        <v/>
      </c>
      <c r="U2144" s="325" t="str">
        <f>IF('+BD'!U274="","",'+BD'!U274)</f>
        <v/>
      </c>
      <c r="V2144" s="325" t="str">
        <f>IF('+BD'!V274="","",'+BD'!V274)</f>
        <v/>
      </c>
      <c r="W2144" s="325" t="str">
        <f>IF('+BD'!W274="","",'+BD'!W274)</f>
        <v/>
      </c>
      <c r="X2144" s="325" t="str">
        <f>IF('+BD'!X274="","",'+BD'!X274)</f>
        <v/>
      </c>
      <c r="Y2144" s="325" t="str">
        <f>IF('+BD'!Y274="","",'+BD'!Y274)</f>
        <v/>
      </c>
      <c r="Z2144" s="325" t="str">
        <f>IF('+BD'!Z274="","",'+BD'!Z274)</f>
        <v/>
      </c>
      <c r="AA2144" s="325" t="str">
        <f>IF('+BD'!AA274="","",'+BD'!AA274)</f>
        <v/>
      </c>
      <c r="AB2144" s="325" t="str">
        <f>IF('+BD'!AB274="","",'+BD'!AB274)</f>
        <v/>
      </c>
    </row>
    <row r="2145" ht="15.75" customHeight="1">
      <c r="A2145" s="325">
        <v>2143.0</v>
      </c>
      <c r="B2145" s="325" t="s">
        <v>5920</v>
      </c>
      <c r="C2145" s="325" t="str">
        <f>IF('+BD'!C275="","",'+BD'!C275)</f>
        <v/>
      </c>
      <c r="D2145" s="325" t="str">
        <f>IF('+BD'!D275="","",'+BD'!D275)</f>
        <v/>
      </c>
      <c r="E2145" s="325" t="str">
        <f>IF('+BD'!E275="","",'+BD'!E275)</f>
        <v/>
      </c>
      <c r="F2145" s="325" t="str">
        <f>IF('+BD'!F275="","",'+BD'!F275)</f>
        <v/>
      </c>
      <c r="G2145" s="325" t="str">
        <f>IF('+BD'!G275="","",'+BD'!G275)</f>
        <v/>
      </c>
      <c r="H2145" s="325" t="str">
        <f>IF('+BD'!H275="","",'+BD'!H275)</f>
        <v/>
      </c>
      <c r="I2145" s="325" t="str">
        <f>IF('+BD'!I275="","",'+BD'!I275)</f>
        <v/>
      </c>
      <c r="J2145" s="325" t="str">
        <f>IF('+BD'!J275="","",'+BD'!J275)</f>
        <v/>
      </c>
      <c r="K2145" s="325" t="str">
        <f>IF('+BD'!K275="","",'+BD'!K275)</f>
        <v/>
      </c>
      <c r="L2145" s="325" t="str">
        <f>IF('+BD'!L275="","",'+BD'!L275)</f>
        <v/>
      </c>
      <c r="M2145" s="325" t="str">
        <f>IF('+BD'!M275="","",'+BD'!M275)</f>
        <v/>
      </c>
      <c r="N2145" s="325" t="str">
        <f>IF('+BD'!N275="","",'+BD'!N275)</f>
        <v/>
      </c>
      <c r="O2145" s="325" t="str">
        <f>IF('+BD'!O275="","",'+BD'!O275)</f>
        <v/>
      </c>
      <c r="P2145" s="325" t="str">
        <f>IF('+BD'!P275="","",'+BD'!P275)</f>
        <v/>
      </c>
      <c r="Q2145" s="325" t="str">
        <f>IF('+BD'!Q275="","",'+BD'!Q275)</f>
        <v/>
      </c>
      <c r="R2145" s="325" t="str">
        <f>IF('+BD'!R275="","",'+BD'!R275)</f>
        <v/>
      </c>
      <c r="S2145" s="325" t="str">
        <f>IF('+BD'!S275="","",'+BD'!S275)</f>
        <v/>
      </c>
      <c r="T2145" s="325" t="str">
        <f>IF('+BD'!T275="","",'+BD'!T275)</f>
        <v/>
      </c>
      <c r="U2145" s="325" t="str">
        <f>IF('+BD'!U275="","",'+BD'!U275)</f>
        <v/>
      </c>
      <c r="V2145" s="325" t="str">
        <f>IF('+BD'!V275="","",'+BD'!V275)</f>
        <v/>
      </c>
      <c r="W2145" s="325" t="str">
        <f>IF('+BD'!W275="","",'+BD'!W275)</f>
        <v/>
      </c>
      <c r="X2145" s="325" t="str">
        <f>IF('+BD'!X275="","",'+BD'!X275)</f>
        <v/>
      </c>
      <c r="Y2145" s="325" t="str">
        <f>IF('+BD'!Y275="","",'+BD'!Y275)</f>
        <v/>
      </c>
      <c r="Z2145" s="325" t="str">
        <f>IF('+BD'!Z275="","",'+BD'!Z275)</f>
        <v/>
      </c>
      <c r="AA2145" s="325" t="str">
        <f>IF('+BD'!AA275="","",'+BD'!AA275)</f>
        <v/>
      </c>
      <c r="AB2145" s="325" t="str">
        <f>IF('+BD'!AB275="","",'+BD'!AB275)</f>
        <v/>
      </c>
    </row>
    <row r="2146" ht="15.75" customHeight="1">
      <c r="A2146" s="325">
        <v>2144.0</v>
      </c>
      <c r="B2146" s="325" t="s">
        <v>5921</v>
      </c>
      <c r="C2146" s="325" t="str">
        <f>IF('+BD'!C276="","",'+BD'!C276)</f>
        <v/>
      </c>
      <c r="D2146" s="325" t="str">
        <f>IF('+BD'!D276="","",'+BD'!D276)</f>
        <v/>
      </c>
      <c r="E2146" s="325" t="str">
        <f>IF('+BD'!E276="","",'+BD'!E276)</f>
        <v/>
      </c>
      <c r="F2146" s="325" t="str">
        <f>IF('+BD'!F276="","",'+BD'!F276)</f>
        <v/>
      </c>
      <c r="G2146" s="325" t="str">
        <f>IF('+BD'!G276="","",'+BD'!G276)</f>
        <v/>
      </c>
      <c r="H2146" s="325" t="str">
        <f>IF('+BD'!H276="","",'+BD'!H276)</f>
        <v/>
      </c>
      <c r="I2146" s="325" t="str">
        <f>IF('+BD'!I276="","",'+BD'!I276)</f>
        <v/>
      </c>
      <c r="J2146" s="325" t="str">
        <f>IF('+BD'!J276="","",'+BD'!J276)</f>
        <v/>
      </c>
      <c r="K2146" s="325" t="str">
        <f>IF('+BD'!K276="","",'+BD'!K276)</f>
        <v/>
      </c>
      <c r="L2146" s="325" t="str">
        <f>IF('+BD'!L276="","",'+BD'!L276)</f>
        <v/>
      </c>
      <c r="M2146" s="325" t="str">
        <f>IF('+BD'!M276="","",'+BD'!M276)</f>
        <v/>
      </c>
      <c r="N2146" s="325" t="str">
        <f>IF('+BD'!N276="","",'+BD'!N276)</f>
        <v/>
      </c>
      <c r="O2146" s="325" t="str">
        <f>IF('+BD'!O276="","",'+BD'!O276)</f>
        <v/>
      </c>
      <c r="P2146" s="325" t="str">
        <f>IF('+BD'!P276="","",'+BD'!P276)</f>
        <v/>
      </c>
      <c r="Q2146" s="325" t="str">
        <f>IF('+BD'!Q276="","",'+BD'!Q276)</f>
        <v/>
      </c>
      <c r="R2146" s="325" t="str">
        <f>IF('+BD'!R276="","",'+BD'!R276)</f>
        <v/>
      </c>
      <c r="S2146" s="325" t="str">
        <f>IF('+BD'!S276="","",'+BD'!S276)</f>
        <v/>
      </c>
      <c r="T2146" s="325" t="str">
        <f>IF('+BD'!T276="","",'+BD'!T276)</f>
        <v/>
      </c>
      <c r="U2146" s="325" t="str">
        <f>IF('+BD'!U276="","",'+BD'!U276)</f>
        <v/>
      </c>
      <c r="V2146" s="325" t="str">
        <f>IF('+BD'!V276="","",'+BD'!V276)</f>
        <v/>
      </c>
      <c r="W2146" s="325" t="str">
        <f>IF('+BD'!W276="","",'+BD'!W276)</f>
        <v/>
      </c>
      <c r="X2146" s="325" t="str">
        <f>IF('+BD'!X276="","",'+BD'!X276)</f>
        <v/>
      </c>
      <c r="Y2146" s="325" t="str">
        <f>IF('+BD'!Y276="","",'+BD'!Y276)</f>
        <v/>
      </c>
      <c r="Z2146" s="325" t="str">
        <f>IF('+BD'!Z276="","",'+BD'!Z276)</f>
        <v/>
      </c>
      <c r="AA2146" s="325" t="str">
        <f>IF('+BD'!AA276="","",'+BD'!AA276)</f>
        <v/>
      </c>
      <c r="AB2146" s="325" t="str">
        <f>IF('+BD'!AB276="","",'+BD'!AB276)</f>
        <v/>
      </c>
    </row>
    <row r="2147" ht="15.75" customHeight="1">
      <c r="A2147" s="325">
        <v>2145.0</v>
      </c>
      <c r="B2147" s="325" t="s">
        <v>5922</v>
      </c>
      <c r="C2147" s="325" t="str">
        <f>IF('+BD'!C277="","",'+BD'!C277)</f>
        <v/>
      </c>
      <c r="D2147" s="325" t="str">
        <f>IF('+BD'!D277="","",'+BD'!D277)</f>
        <v/>
      </c>
      <c r="E2147" s="325" t="str">
        <f>IF('+BD'!E277="","",'+BD'!E277)</f>
        <v/>
      </c>
      <c r="F2147" s="325" t="str">
        <f>IF('+BD'!F277="","",'+BD'!F277)</f>
        <v/>
      </c>
      <c r="G2147" s="325" t="str">
        <f>IF('+BD'!G277="","",'+BD'!G277)</f>
        <v/>
      </c>
      <c r="H2147" s="325" t="str">
        <f>IF('+BD'!H277="","",'+BD'!H277)</f>
        <v/>
      </c>
      <c r="I2147" s="325" t="str">
        <f>IF('+BD'!I277="","",'+BD'!I277)</f>
        <v/>
      </c>
      <c r="J2147" s="325" t="str">
        <f>IF('+BD'!J277="","",'+BD'!J277)</f>
        <v/>
      </c>
      <c r="K2147" s="325" t="str">
        <f>IF('+BD'!K277="","",'+BD'!K277)</f>
        <v/>
      </c>
      <c r="L2147" s="325" t="str">
        <f>IF('+BD'!L277="","",'+BD'!L277)</f>
        <v/>
      </c>
      <c r="M2147" s="325" t="str">
        <f>IF('+BD'!M277="","",'+BD'!M277)</f>
        <v/>
      </c>
      <c r="N2147" s="325" t="str">
        <f>IF('+BD'!N277="","",'+BD'!N277)</f>
        <v/>
      </c>
      <c r="O2147" s="325" t="str">
        <f>IF('+BD'!O277="","",'+BD'!O277)</f>
        <v/>
      </c>
      <c r="P2147" s="325" t="str">
        <f>IF('+BD'!P277="","",'+BD'!P277)</f>
        <v/>
      </c>
      <c r="Q2147" s="325" t="str">
        <f>IF('+BD'!Q277="","",'+BD'!Q277)</f>
        <v/>
      </c>
      <c r="R2147" s="325" t="str">
        <f>IF('+BD'!R277="","",'+BD'!R277)</f>
        <v/>
      </c>
      <c r="S2147" s="325" t="str">
        <f>IF('+BD'!S277="","",'+BD'!S277)</f>
        <v/>
      </c>
      <c r="T2147" s="325" t="str">
        <f>IF('+BD'!T277="","",'+BD'!T277)</f>
        <v/>
      </c>
      <c r="U2147" s="325" t="str">
        <f>IF('+BD'!U277="","",'+BD'!U277)</f>
        <v/>
      </c>
      <c r="V2147" s="325" t="str">
        <f>IF('+BD'!V277="","",'+BD'!V277)</f>
        <v/>
      </c>
      <c r="W2147" s="325" t="str">
        <f>IF('+BD'!W277="","",'+BD'!W277)</f>
        <v/>
      </c>
      <c r="X2147" s="325" t="str">
        <f>IF('+BD'!X277="","",'+BD'!X277)</f>
        <v/>
      </c>
      <c r="Y2147" s="325" t="str">
        <f>IF('+BD'!Y277="","",'+BD'!Y277)</f>
        <v/>
      </c>
      <c r="Z2147" s="325" t="str">
        <f>IF('+BD'!Z277="","",'+BD'!Z277)</f>
        <v/>
      </c>
      <c r="AA2147" s="325" t="str">
        <f>IF('+BD'!AA277="","",'+BD'!AA277)</f>
        <v/>
      </c>
      <c r="AB2147" s="325" t="str">
        <f>IF('+BD'!AB277="","",'+BD'!AB277)</f>
        <v/>
      </c>
    </row>
    <row r="2148" ht="15.75" customHeight="1">
      <c r="A2148" s="325">
        <v>2146.0</v>
      </c>
      <c r="B2148" s="325" t="s">
        <v>5923</v>
      </c>
      <c r="C2148" s="325" t="str">
        <f>IF('+BD'!C278="","",'+BD'!C278)</f>
        <v/>
      </c>
      <c r="D2148" s="325" t="str">
        <f>IF('+BD'!D278="","",'+BD'!D278)</f>
        <v/>
      </c>
      <c r="E2148" s="325" t="str">
        <f>IF('+BD'!E278="","",'+BD'!E278)</f>
        <v/>
      </c>
      <c r="F2148" s="325" t="str">
        <f>IF('+BD'!F278="","",'+BD'!F278)</f>
        <v/>
      </c>
      <c r="G2148" s="325" t="str">
        <f>IF('+BD'!G278="","",'+BD'!G278)</f>
        <v/>
      </c>
      <c r="H2148" s="325" t="str">
        <f>IF('+BD'!H278="","",'+BD'!H278)</f>
        <v/>
      </c>
      <c r="I2148" s="325" t="str">
        <f>IF('+BD'!I278="","",'+BD'!I278)</f>
        <v/>
      </c>
      <c r="J2148" s="325" t="str">
        <f>IF('+BD'!J278="","",'+BD'!J278)</f>
        <v/>
      </c>
      <c r="K2148" s="325" t="str">
        <f>IF('+BD'!K278="","",'+BD'!K278)</f>
        <v/>
      </c>
      <c r="L2148" s="325" t="str">
        <f>IF('+BD'!L278="","",'+BD'!L278)</f>
        <v/>
      </c>
      <c r="M2148" s="325" t="str">
        <f>IF('+BD'!M278="","",'+BD'!M278)</f>
        <v/>
      </c>
      <c r="N2148" s="325" t="str">
        <f>IF('+BD'!N278="","",'+BD'!N278)</f>
        <v/>
      </c>
      <c r="O2148" s="325" t="str">
        <f>IF('+BD'!O278="","",'+BD'!O278)</f>
        <v/>
      </c>
      <c r="P2148" s="325" t="str">
        <f>IF('+BD'!P278="","",'+BD'!P278)</f>
        <v/>
      </c>
      <c r="Q2148" s="325" t="str">
        <f>IF('+BD'!Q278="","",'+BD'!Q278)</f>
        <v/>
      </c>
      <c r="R2148" s="325" t="str">
        <f>IF('+BD'!R278="","",'+BD'!R278)</f>
        <v/>
      </c>
      <c r="S2148" s="325" t="str">
        <f>IF('+BD'!S278="","",'+BD'!S278)</f>
        <v/>
      </c>
      <c r="T2148" s="325" t="str">
        <f>IF('+BD'!T278="","",'+BD'!T278)</f>
        <v/>
      </c>
      <c r="U2148" s="325" t="str">
        <f>IF('+BD'!U278="","",'+BD'!U278)</f>
        <v/>
      </c>
      <c r="V2148" s="325" t="str">
        <f>IF('+BD'!V278="","",'+BD'!V278)</f>
        <v/>
      </c>
      <c r="W2148" s="325" t="str">
        <f>IF('+BD'!W278="","",'+BD'!W278)</f>
        <v/>
      </c>
      <c r="X2148" s="325" t="str">
        <f>IF('+BD'!X278="","",'+BD'!X278)</f>
        <v/>
      </c>
      <c r="Y2148" s="325" t="str">
        <f>IF('+BD'!Y278="","",'+BD'!Y278)</f>
        <v/>
      </c>
      <c r="Z2148" s="325" t="str">
        <f>IF('+BD'!Z278="","",'+BD'!Z278)</f>
        <v/>
      </c>
      <c r="AA2148" s="325" t="str">
        <f>IF('+BD'!AA278="","",'+BD'!AA278)</f>
        <v/>
      </c>
      <c r="AB2148" s="325" t="str">
        <f>IF('+BD'!AB278="","",'+BD'!AB278)</f>
        <v/>
      </c>
    </row>
    <row r="2149" ht="15.75" customHeight="1">
      <c r="A2149" s="325">
        <v>2147.0</v>
      </c>
      <c r="B2149" s="325" t="s">
        <v>5924</v>
      </c>
      <c r="C2149" s="325" t="str">
        <f>IF('+BD'!C279="","",'+BD'!C279)</f>
        <v/>
      </c>
      <c r="D2149" s="325" t="str">
        <f>IF('+BD'!D279="","",'+BD'!D279)</f>
        <v/>
      </c>
      <c r="E2149" s="325" t="str">
        <f>IF('+BD'!E279="","",'+BD'!E279)</f>
        <v/>
      </c>
      <c r="F2149" s="325" t="str">
        <f>IF('+BD'!F279="","",'+BD'!F279)</f>
        <v/>
      </c>
      <c r="G2149" s="325" t="str">
        <f>IF('+BD'!G279="","",'+BD'!G279)</f>
        <v/>
      </c>
      <c r="H2149" s="325" t="str">
        <f>IF('+BD'!H279="","",'+BD'!H279)</f>
        <v/>
      </c>
      <c r="I2149" s="325" t="str">
        <f>IF('+BD'!I279="","",'+BD'!I279)</f>
        <v/>
      </c>
      <c r="J2149" s="325" t="str">
        <f>IF('+BD'!J279="","",'+BD'!J279)</f>
        <v/>
      </c>
      <c r="K2149" s="325" t="str">
        <f>IF('+BD'!K279="","",'+BD'!K279)</f>
        <v/>
      </c>
      <c r="L2149" s="325" t="str">
        <f>IF('+BD'!L279="","",'+BD'!L279)</f>
        <v/>
      </c>
      <c r="M2149" s="325" t="str">
        <f>IF('+BD'!M279="","",'+BD'!M279)</f>
        <v/>
      </c>
      <c r="N2149" s="325" t="str">
        <f>IF('+BD'!N279="","",'+BD'!N279)</f>
        <v/>
      </c>
      <c r="O2149" s="325" t="str">
        <f>IF('+BD'!O279="","",'+BD'!O279)</f>
        <v/>
      </c>
      <c r="P2149" s="325" t="str">
        <f>IF('+BD'!P279="","",'+BD'!P279)</f>
        <v/>
      </c>
      <c r="Q2149" s="325" t="str">
        <f>IF('+BD'!Q279="","",'+BD'!Q279)</f>
        <v/>
      </c>
      <c r="R2149" s="325" t="str">
        <f>IF('+BD'!R279="","",'+BD'!R279)</f>
        <v/>
      </c>
      <c r="S2149" s="325" t="str">
        <f>IF('+BD'!S279="","",'+BD'!S279)</f>
        <v/>
      </c>
      <c r="T2149" s="325" t="str">
        <f>IF('+BD'!T279="","",'+BD'!T279)</f>
        <v/>
      </c>
      <c r="U2149" s="325" t="str">
        <f>IF('+BD'!U279="","",'+BD'!U279)</f>
        <v/>
      </c>
      <c r="V2149" s="325" t="str">
        <f>IF('+BD'!V279="","",'+BD'!V279)</f>
        <v/>
      </c>
      <c r="W2149" s="325" t="str">
        <f>IF('+BD'!W279="","",'+BD'!W279)</f>
        <v/>
      </c>
      <c r="X2149" s="325" t="str">
        <f>IF('+BD'!X279="","",'+BD'!X279)</f>
        <v/>
      </c>
      <c r="Y2149" s="325" t="str">
        <f>IF('+BD'!Y279="","",'+BD'!Y279)</f>
        <v/>
      </c>
      <c r="Z2149" s="325" t="str">
        <f>IF('+BD'!Z279="","",'+BD'!Z279)</f>
        <v/>
      </c>
      <c r="AA2149" s="325" t="str">
        <f>IF('+BD'!AA279="","",'+BD'!AA279)</f>
        <v/>
      </c>
      <c r="AB2149" s="325" t="str">
        <f>IF('+BD'!AB279="","",'+BD'!AB279)</f>
        <v/>
      </c>
    </row>
    <row r="2150" ht="15.75" customHeight="1">
      <c r="A2150" s="325">
        <v>2148.0</v>
      </c>
      <c r="B2150" s="325" t="s">
        <v>5925</v>
      </c>
      <c r="C2150" s="325" t="str">
        <f>IF('+BD'!C280="","",'+BD'!C280)</f>
        <v/>
      </c>
      <c r="D2150" s="325" t="str">
        <f>IF('+BD'!D280="","",'+BD'!D280)</f>
        <v/>
      </c>
      <c r="E2150" s="325" t="str">
        <f>IF('+BD'!E280="","",'+BD'!E280)</f>
        <v/>
      </c>
      <c r="F2150" s="325" t="str">
        <f>IF('+BD'!F280="","",'+BD'!F280)</f>
        <v/>
      </c>
      <c r="G2150" s="325" t="str">
        <f>IF('+BD'!G280="","",'+BD'!G280)</f>
        <v/>
      </c>
      <c r="H2150" s="325" t="str">
        <f>IF('+BD'!H280="","",'+BD'!H280)</f>
        <v/>
      </c>
      <c r="I2150" s="325" t="str">
        <f>IF('+BD'!I280="","",'+BD'!I280)</f>
        <v/>
      </c>
      <c r="J2150" s="325" t="str">
        <f>IF('+BD'!J280="","",'+BD'!J280)</f>
        <v/>
      </c>
      <c r="K2150" s="325" t="str">
        <f>IF('+BD'!K280="","",'+BD'!K280)</f>
        <v/>
      </c>
      <c r="L2150" s="325" t="str">
        <f>IF('+BD'!L280="","",'+BD'!L280)</f>
        <v/>
      </c>
      <c r="M2150" s="325" t="str">
        <f>IF('+BD'!M280="","",'+BD'!M280)</f>
        <v/>
      </c>
      <c r="N2150" s="325" t="str">
        <f>IF('+BD'!N280="","",'+BD'!N280)</f>
        <v/>
      </c>
      <c r="O2150" s="325" t="str">
        <f>IF('+BD'!O280="","",'+BD'!O280)</f>
        <v/>
      </c>
      <c r="P2150" s="325" t="str">
        <f>IF('+BD'!P280="","",'+BD'!P280)</f>
        <v/>
      </c>
      <c r="Q2150" s="325" t="str">
        <f>IF('+BD'!Q280="","",'+BD'!Q280)</f>
        <v/>
      </c>
      <c r="R2150" s="325" t="str">
        <f>IF('+BD'!R280="","",'+BD'!R280)</f>
        <v/>
      </c>
      <c r="S2150" s="325" t="str">
        <f>IF('+BD'!S280="","",'+BD'!S280)</f>
        <v/>
      </c>
      <c r="T2150" s="325" t="str">
        <f>IF('+BD'!T280="","",'+BD'!T280)</f>
        <v/>
      </c>
      <c r="U2150" s="325" t="str">
        <f>IF('+BD'!U280="","",'+BD'!U280)</f>
        <v/>
      </c>
      <c r="V2150" s="325" t="str">
        <f>IF('+BD'!V280="","",'+BD'!V280)</f>
        <v/>
      </c>
      <c r="W2150" s="325" t="str">
        <f>IF('+BD'!W280="","",'+BD'!W280)</f>
        <v/>
      </c>
      <c r="X2150" s="325" t="str">
        <f>IF('+BD'!X280="","",'+BD'!X280)</f>
        <v/>
      </c>
      <c r="Y2150" s="325" t="str">
        <f>IF('+BD'!Y280="","",'+BD'!Y280)</f>
        <v/>
      </c>
      <c r="Z2150" s="325" t="str">
        <f>IF('+BD'!Z280="","",'+BD'!Z280)</f>
        <v/>
      </c>
      <c r="AA2150" s="325" t="str">
        <f>IF('+BD'!AA280="","",'+BD'!AA280)</f>
        <v/>
      </c>
      <c r="AB2150" s="325" t="str">
        <f>IF('+BD'!AB280="","",'+BD'!AB280)</f>
        <v/>
      </c>
    </row>
    <row r="2151" ht="15.75" customHeight="1">
      <c r="A2151" s="325">
        <v>2149.0</v>
      </c>
      <c r="B2151" s="325" t="s">
        <v>5926</v>
      </c>
      <c r="C2151" s="325" t="str">
        <f>IF('+BD'!C281="","",'+BD'!C281)</f>
        <v/>
      </c>
      <c r="D2151" s="325" t="str">
        <f>IF('+BD'!D281="","",'+BD'!D281)</f>
        <v/>
      </c>
      <c r="E2151" s="325" t="str">
        <f>IF('+BD'!E281="","",'+BD'!E281)</f>
        <v/>
      </c>
      <c r="F2151" s="325" t="str">
        <f>IF('+BD'!F281="","",'+BD'!F281)</f>
        <v/>
      </c>
      <c r="G2151" s="325" t="str">
        <f>IF('+BD'!G281="","",'+BD'!G281)</f>
        <v/>
      </c>
      <c r="H2151" s="325" t="str">
        <f>IF('+BD'!H281="","",'+BD'!H281)</f>
        <v/>
      </c>
      <c r="I2151" s="325" t="str">
        <f>IF('+BD'!I281="","",'+BD'!I281)</f>
        <v/>
      </c>
      <c r="J2151" s="325" t="str">
        <f>IF('+BD'!J281="","",'+BD'!J281)</f>
        <v/>
      </c>
      <c r="K2151" s="325" t="str">
        <f>IF('+BD'!K281="","",'+BD'!K281)</f>
        <v/>
      </c>
      <c r="L2151" s="325" t="str">
        <f>IF('+BD'!L281="","",'+BD'!L281)</f>
        <v/>
      </c>
      <c r="M2151" s="325" t="str">
        <f>IF('+BD'!M281="","",'+BD'!M281)</f>
        <v/>
      </c>
      <c r="N2151" s="325" t="str">
        <f>IF('+BD'!N281="","",'+BD'!N281)</f>
        <v/>
      </c>
      <c r="O2151" s="325" t="str">
        <f>IF('+BD'!O281="","",'+BD'!O281)</f>
        <v/>
      </c>
      <c r="P2151" s="325" t="str">
        <f>IF('+BD'!P281="","",'+BD'!P281)</f>
        <v/>
      </c>
      <c r="Q2151" s="325" t="str">
        <f>IF('+BD'!Q281="","",'+BD'!Q281)</f>
        <v/>
      </c>
      <c r="R2151" s="325" t="str">
        <f>IF('+BD'!R281="","",'+BD'!R281)</f>
        <v/>
      </c>
      <c r="S2151" s="325" t="str">
        <f>IF('+BD'!S281="","",'+BD'!S281)</f>
        <v/>
      </c>
      <c r="T2151" s="325" t="str">
        <f>IF('+BD'!T281="","",'+BD'!T281)</f>
        <v/>
      </c>
      <c r="U2151" s="325" t="str">
        <f>IF('+BD'!U281="","",'+BD'!U281)</f>
        <v/>
      </c>
      <c r="V2151" s="325" t="str">
        <f>IF('+BD'!V281="","",'+BD'!V281)</f>
        <v/>
      </c>
      <c r="W2151" s="325" t="str">
        <f>IF('+BD'!W281="","",'+BD'!W281)</f>
        <v/>
      </c>
      <c r="X2151" s="325" t="str">
        <f>IF('+BD'!X281="","",'+BD'!X281)</f>
        <v/>
      </c>
      <c r="Y2151" s="325" t="str">
        <f>IF('+BD'!Y281="","",'+BD'!Y281)</f>
        <v/>
      </c>
      <c r="Z2151" s="325" t="str">
        <f>IF('+BD'!Z281="","",'+BD'!Z281)</f>
        <v/>
      </c>
      <c r="AA2151" s="325" t="str">
        <f>IF('+BD'!AA281="","",'+BD'!AA281)</f>
        <v/>
      </c>
      <c r="AB2151" s="325" t="str">
        <f>IF('+BD'!AB281="","",'+BD'!AB281)</f>
        <v/>
      </c>
    </row>
    <row r="2152" ht="15.75" customHeight="1">
      <c r="A2152" s="325">
        <v>2150.0</v>
      </c>
      <c r="B2152" s="325" t="s">
        <v>5927</v>
      </c>
      <c r="C2152" s="325" t="str">
        <f>IF('+BD'!C282="","",'+BD'!C282)</f>
        <v/>
      </c>
      <c r="D2152" s="325" t="str">
        <f>IF('+BD'!D282="","",'+BD'!D282)</f>
        <v/>
      </c>
      <c r="E2152" s="325" t="str">
        <f>IF('+BD'!E282="","",'+BD'!E282)</f>
        <v/>
      </c>
      <c r="F2152" s="325" t="str">
        <f>IF('+BD'!F282="","",'+BD'!F282)</f>
        <v/>
      </c>
      <c r="G2152" s="325" t="str">
        <f>IF('+BD'!G282="","",'+BD'!G282)</f>
        <v/>
      </c>
      <c r="H2152" s="325" t="str">
        <f>IF('+BD'!H282="","",'+BD'!H282)</f>
        <v/>
      </c>
      <c r="I2152" s="325" t="str">
        <f>IF('+BD'!I282="","",'+BD'!I282)</f>
        <v/>
      </c>
      <c r="J2152" s="325" t="str">
        <f>IF('+BD'!J282="","",'+BD'!J282)</f>
        <v/>
      </c>
      <c r="K2152" s="325" t="str">
        <f>IF('+BD'!K282="","",'+BD'!K282)</f>
        <v/>
      </c>
      <c r="L2152" s="325" t="str">
        <f>IF('+BD'!L282="","",'+BD'!L282)</f>
        <v/>
      </c>
      <c r="M2152" s="325" t="str">
        <f>IF('+BD'!M282="","",'+BD'!M282)</f>
        <v/>
      </c>
      <c r="N2152" s="325" t="str">
        <f>IF('+BD'!N282="","",'+BD'!N282)</f>
        <v/>
      </c>
      <c r="O2152" s="325" t="str">
        <f>IF('+BD'!O282="","",'+BD'!O282)</f>
        <v/>
      </c>
      <c r="P2152" s="325" t="str">
        <f>IF('+BD'!P282="","",'+BD'!P282)</f>
        <v/>
      </c>
      <c r="Q2152" s="325" t="str">
        <f>IF('+BD'!Q282="","",'+BD'!Q282)</f>
        <v/>
      </c>
      <c r="R2152" s="325" t="str">
        <f>IF('+BD'!R282="","",'+BD'!R282)</f>
        <v/>
      </c>
      <c r="S2152" s="325" t="str">
        <f>IF('+BD'!S282="","",'+BD'!S282)</f>
        <v/>
      </c>
      <c r="T2152" s="325" t="str">
        <f>IF('+BD'!T282="","",'+BD'!T282)</f>
        <v/>
      </c>
      <c r="U2152" s="325" t="str">
        <f>IF('+BD'!U282="","",'+BD'!U282)</f>
        <v/>
      </c>
      <c r="V2152" s="325" t="str">
        <f>IF('+BD'!V282="","",'+BD'!V282)</f>
        <v/>
      </c>
      <c r="W2152" s="325" t="str">
        <f>IF('+BD'!W282="","",'+BD'!W282)</f>
        <v/>
      </c>
      <c r="X2152" s="325" t="str">
        <f>IF('+BD'!X282="","",'+BD'!X282)</f>
        <v/>
      </c>
      <c r="Y2152" s="325" t="str">
        <f>IF('+BD'!Y282="","",'+BD'!Y282)</f>
        <v/>
      </c>
      <c r="Z2152" s="325" t="str">
        <f>IF('+BD'!Z282="","",'+BD'!Z282)</f>
        <v/>
      </c>
      <c r="AA2152" s="325" t="str">
        <f>IF('+BD'!AA282="","",'+BD'!AA282)</f>
        <v/>
      </c>
      <c r="AB2152" s="325" t="str">
        <f>IF('+BD'!AB282="","",'+BD'!AB282)</f>
        <v/>
      </c>
    </row>
    <row r="2153" ht="15.75" customHeight="1">
      <c r="A2153" s="325">
        <v>2151.0</v>
      </c>
      <c r="B2153" s="325" t="s">
        <v>5928</v>
      </c>
      <c r="C2153" s="325" t="str">
        <f>IF('+BD'!C283="","",'+BD'!C283)</f>
        <v/>
      </c>
      <c r="D2153" s="325" t="str">
        <f>IF('+BD'!D283="","",'+BD'!D283)</f>
        <v/>
      </c>
      <c r="E2153" s="325" t="str">
        <f>IF('+BD'!E283="","",'+BD'!E283)</f>
        <v/>
      </c>
      <c r="F2153" s="325" t="str">
        <f>IF('+BD'!F283="","",'+BD'!F283)</f>
        <v/>
      </c>
      <c r="G2153" s="325" t="str">
        <f>IF('+BD'!G283="","",'+BD'!G283)</f>
        <v/>
      </c>
      <c r="H2153" s="325" t="str">
        <f>IF('+BD'!H283="","",'+BD'!H283)</f>
        <v/>
      </c>
      <c r="I2153" s="325" t="str">
        <f>IF('+BD'!I283="","",'+BD'!I283)</f>
        <v/>
      </c>
      <c r="J2153" s="325" t="str">
        <f>IF('+BD'!J283="","",'+BD'!J283)</f>
        <v/>
      </c>
      <c r="K2153" s="325" t="str">
        <f>IF('+BD'!K283="","",'+BD'!K283)</f>
        <v/>
      </c>
      <c r="L2153" s="325" t="str">
        <f>IF('+BD'!L283="","",'+BD'!L283)</f>
        <v/>
      </c>
      <c r="M2153" s="325" t="str">
        <f>IF('+BD'!M283="","",'+BD'!M283)</f>
        <v/>
      </c>
      <c r="N2153" s="325" t="str">
        <f>IF('+BD'!N283="","",'+BD'!N283)</f>
        <v/>
      </c>
      <c r="O2153" s="325" t="str">
        <f>IF('+BD'!O283="","",'+BD'!O283)</f>
        <v/>
      </c>
      <c r="P2153" s="325" t="str">
        <f>IF('+BD'!P283="","",'+BD'!P283)</f>
        <v/>
      </c>
      <c r="Q2153" s="325" t="str">
        <f>IF('+BD'!Q283="","",'+BD'!Q283)</f>
        <v/>
      </c>
      <c r="R2153" s="325" t="str">
        <f>IF('+BD'!R283="","",'+BD'!R283)</f>
        <v/>
      </c>
      <c r="S2153" s="325" t="str">
        <f>IF('+BD'!S283="","",'+BD'!S283)</f>
        <v/>
      </c>
      <c r="T2153" s="325" t="str">
        <f>IF('+BD'!T283="","",'+BD'!T283)</f>
        <v/>
      </c>
      <c r="U2153" s="325" t="str">
        <f>IF('+BD'!U283="","",'+BD'!U283)</f>
        <v/>
      </c>
      <c r="V2153" s="325" t="str">
        <f>IF('+BD'!V283="","",'+BD'!V283)</f>
        <v/>
      </c>
      <c r="W2153" s="325" t="str">
        <f>IF('+BD'!W283="","",'+BD'!W283)</f>
        <v/>
      </c>
      <c r="X2153" s="325" t="str">
        <f>IF('+BD'!X283="","",'+BD'!X283)</f>
        <v/>
      </c>
      <c r="Y2153" s="325" t="str">
        <f>IF('+BD'!Y283="","",'+BD'!Y283)</f>
        <v/>
      </c>
      <c r="Z2153" s="325" t="str">
        <f>IF('+BD'!Z283="","",'+BD'!Z283)</f>
        <v/>
      </c>
      <c r="AA2153" s="325" t="str">
        <f>IF('+BD'!AA283="","",'+BD'!AA283)</f>
        <v/>
      </c>
      <c r="AB2153" s="325" t="str">
        <f>IF('+BD'!AB283="","",'+BD'!AB283)</f>
        <v/>
      </c>
    </row>
    <row r="2154" ht="15.75" customHeight="1">
      <c r="A2154" s="325">
        <v>2152.0</v>
      </c>
      <c r="B2154" s="325" t="s">
        <v>5929</v>
      </c>
      <c r="C2154" s="325" t="str">
        <f>IF('+BD'!C284="","",'+BD'!C284)</f>
        <v/>
      </c>
      <c r="D2154" s="325" t="str">
        <f>IF('+BD'!D284="","",'+BD'!D284)</f>
        <v/>
      </c>
      <c r="E2154" s="325" t="str">
        <f>IF('+BD'!E284="","",'+BD'!E284)</f>
        <v/>
      </c>
      <c r="F2154" s="325" t="str">
        <f>IF('+BD'!F284="","",'+BD'!F284)</f>
        <v/>
      </c>
      <c r="G2154" s="325" t="str">
        <f>IF('+BD'!G284="","",'+BD'!G284)</f>
        <v/>
      </c>
      <c r="H2154" s="325" t="str">
        <f>IF('+BD'!H284="","",'+BD'!H284)</f>
        <v/>
      </c>
      <c r="I2154" s="325" t="str">
        <f>IF('+BD'!I284="","",'+BD'!I284)</f>
        <v/>
      </c>
      <c r="J2154" s="325" t="str">
        <f>IF('+BD'!J284="","",'+BD'!J284)</f>
        <v/>
      </c>
      <c r="K2154" s="325" t="str">
        <f>IF('+BD'!K284="","",'+BD'!K284)</f>
        <v/>
      </c>
      <c r="L2154" s="325" t="str">
        <f>IF('+BD'!L284="","",'+BD'!L284)</f>
        <v/>
      </c>
      <c r="M2154" s="325" t="str">
        <f>IF('+BD'!M284="","",'+BD'!M284)</f>
        <v/>
      </c>
      <c r="N2154" s="325" t="str">
        <f>IF('+BD'!N284="","",'+BD'!N284)</f>
        <v/>
      </c>
      <c r="O2154" s="325" t="str">
        <f>IF('+BD'!O284="","",'+BD'!O284)</f>
        <v/>
      </c>
      <c r="P2154" s="325" t="str">
        <f>IF('+BD'!P284="","",'+BD'!P284)</f>
        <v/>
      </c>
      <c r="Q2154" s="325" t="str">
        <f>IF('+BD'!Q284="","",'+BD'!Q284)</f>
        <v/>
      </c>
      <c r="R2154" s="325" t="str">
        <f>IF('+BD'!R284="","",'+BD'!R284)</f>
        <v/>
      </c>
      <c r="S2154" s="325" t="str">
        <f>IF('+BD'!S284="","",'+BD'!S284)</f>
        <v/>
      </c>
      <c r="T2154" s="325" t="str">
        <f>IF('+BD'!T284="","",'+BD'!T284)</f>
        <v/>
      </c>
      <c r="U2154" s="325" t="str">
        <f>IF('+BD'!U284="","",'+BD'!U284)</f>
        <v/>
      </c>
      <c r="V2154" s="325" t="str">
        <f>IF('+BD'!V284="","",'+BD'!V284)</f>
        <v/>
      </c>
      <c r="W2154" s="325" t="str">
        <f>IF('+BD'!W284="","",'+BD'!W284)</f>
        <v/>
      </c>
      <c r="X2154" s="325" t="str">
        <f>IF('+BD'!X284="","",'+BD'!X284)</f>
        <v/>
      </c>
      <c r="Y2154" s="325" t="str">
        <f>IF('+BD'!Y284="","",'+BD'!Y284)</f>
        <v/>
      </c>
      <c r="Z2154" s="325" t="str">
        <f>IF('+BD'!Z284="","",'+BD'!Z284)</f>
        <v/>
      </c>
      <c r="AA2154" s="325" t="str">
        <f>IF('+BD'!AA284="","",'+BD'!AA284)</f>
        <v/>
      </c>
      <c r="AB2154" s="325" t="str">
        <f>IF('+BD'!AB284="","",'+BD'!AB284)</f>
        <v/>
      </c>
    </row>
    <row r="2155" ht="15.75" customHeight="1">
      <c r="A2155" s="325">
        <v>2153.0</v>
      </c>
      <c r="B2155" s="325" t="s">
        <v>5930</v>
      </c>
      <c r="C2155" s="325" t="str">
        <f>IF('+BD'!C285="","",'+BD'!C285)</f>
        <v/>
      </c>
      <c r="D2155" s="325" t="str">
        <f>IF('+BD'!D285="","",'+BD'!D285)</f>
        <v/>
      </c>
      <c r="E2155" s="325" t="str">
        <f>IF('+BD'!E285="","",'+BD'!E285)</f>
        <v/>
      </c>
      <c r="F2155" s="325" t="str">
        <f>IF('+BD'!F285="","",'+BD'!F285)</f>
        <v/>
      </c>
      <c r="G2155" s="325" t="str">
        <f>IF('+BD'!G285="","",'+BD'!G285)</f>
        <v/>
      </c>
      <c r="H2155" s="325" t="str">
        <f>IF('+BD'!H285="","",'+BD'!H285)</f>
        <v/>
      </c>
      <c r="I2155" s="325" t="str">
        <f>IF('+BD'!I285="","",'+BD'!I285)</f>
        <v/>
      </c>
      <c r="J2155" s="325" t="str">
        <f>IF('+BD'!J285="","",'+BD'!J285)</f>
        <v/>
      </c>
      <c r="K2155" s="325" t="str">
        <f>IF('+BD'!K285="","",'+BD'!K285)</f>
        <v/>
      </c>
      <c r="L2155" s="325" t="str">
        <f>IF('+BD'!L285="","",'+BD'!L285)</f>
        <v/>
      </c>
      <c r="M2155" s="325" t="str">
        <f>IF('+BD'!M285="","",'+BD'!M285)</f>
        <v/>
      </c>
      <c r="N2155" s="325" t="str">
        <f>IF('+BD'!N285="","",'+BD'!N285)</f>
        <v/>
      </c>
      <c r="O2155" s="325" t="str">
        <f>IF('+BD'!O285="","",'+BD'!O285)</f>
        <v/>
      </c>
      <c r="P2155" s="325" t="str">
        <f>IF('+BD'!P285="","",'+BD'!P285)</f>
        <v/>
      </c>
      <c r="Q2155" s="325" t="str">
        <f>IF('+BD'!Q285="","",'+BD'!Q285)</f>
        <v/>
      </c>
      <c r="R2155" s="325" t="str">
        <f>IF('+BD'!R285="","",'+BD'!R285)</f>
        <v/>
      </c>
      <c r="S2155" s="325" t="str">
        <f>IF('+BD'!S285="","",'+BD'!S285)</f>
        <v/>
      </c>
      <c r="T2155" s="325" t="str">
        <f>IF('+BD'!T285="","",'+BD'!T285)</f>
        <v/>
      </c>
      <c r="U2155" s="325" t="str">
        <f>IF('+BD'!U285="","",'+BD'!U285)</f>
        <v/>
      </c>
      <c r="V2155" s="325" t="str">
        <f>IF('+BD'!V285="","",'+BD'!V285)</f>
        <v/>
      </c>
      <c r="W2155" s="325" t="str">
        <f>IF('+BD'!W285="","",'+BD'!W285)</f>
        <v/>
      </c>
      <c r="X2155" s="325" t="str">
        <f>IF('+BD'!X285="","",'+BD'!X285)</f>
        <v/>
      </c>
      <c r="Y2155" s="325" t="str">
        <f>IF('+BD'!Y285="","",'+BD'!Y285)</f>
        <v/>
      </c>
      <c r="Z2155" s="325" t="str">
        <f>IF('+BD'!Z285="","",'+BD'!Z285)</f>
        <v/>
      </c>
      <c r="AA2155" s="325" t="str">
        <f>IF('+BD'!AA285="","",'+BD'!AA285)</f>
        <v/>
      </c>
      <c r="AB2155" s="325" t="str">
        <f>IF('+BD'!AB285="","",'+BD'!AB285)</f>
        <v/>
      </c>
    </row>
    <row r="2156" ht="15.75" customHeight="1">
      <c r="A2156" s="325">
        <v>2154.0</v>
      </c>
      <c r="B2156" s="325" t="s">
        <v>5931</v>
      </c>
      <c r="C2156" s="325" t="str">
        <f>IF('+BD'!C286="","",'+BD'!C286)</f>
        <v/>
      </c>
      <c r="D2156" s="325" t="str">
        <f>IF('+BD'!D286="","",'+BD'!D286)</f>
        <v/>
      </c>
      <c r="E2156" s="325" t="str">
        <f>IF('+BD'!E286="","",'+BD'!E286)</f>
        <v/>
      </c>
      <c r="F2156" s="325" t="str">
        <f>IF('+BD'!F286="","",'+BD'!F286)</f>
        <v/>
      </c>
      <c r="G2156" s="325" t="str">
        <f>IF('+BD'!G286="","",'+BD'!G286)</f>
        <v/>
      </c>
      <c r="H2156" s="325" t="str">
        <f>IF('+BD'!H286="","",'+BD'!H286)</f>
        <v/>
      </c>
      <c r="I2156" s="325" t="str">
        <f>IF('+BD'!I286="","",'+BD'!I286)</f>
        <v/>
      </c>
      <c r="J2156" s="325" t="str">
        <f>IF('+BD'!J286="","",'+BD'!J286)</f>
        <v/>
      </c>
      <c r="K2156" s="325" t="str">
        <f>IF('+BD'!K286="","",'+BD'!K286)</f>
        <v/>
      </c>
      <c r="L2156" s="325" t="str">
        <f>IF('+BD'!L286="","",'+BD'!L286)</f>
        <v/>
      </c>
      <c r="M2156" s="325" t="str">
        <f>IF('+BD'!M286="","",'+BD'!M286)</f>
        <v/>
      </c>
      <c r="N2156" s="325" t="str">
        <f>IF('+BD'!N286="","",'+BD'!N286)</f>
        <v/>
      </c>
      <c r="O2156" s="325" t="str">
        <f>IF('+BD'!O286="","",'+BD'!O286)</f>
        <v/>
      </c>
      <c r="P2156" s="325" t="str">
        <f>IF('+BD'!P286="","",'+BD'!P286)</f>
        <v/>
      </c>
      <c r="Q2156" s="325" t="str">
        <f>IF('+BD'!Q286="","",'+BD'!Q286)</f>
        <v/>
      </c>
      <c r="R2156" s="325" t="str">
        <f>IF('+BD'!R286="","",'+BD'!R286)</f>
        <v/>
      </c>
      <c r="S2156" s="325" t="str">
        <f>IF('+BD'!S286="","",'+BD'!S286)</f>
        <v/>
      </c>
      <c r="T2156" s="325" t="str">
        <f>IF('+BD'!T286="","",'+BD'!T286)</f>
        <v/>
      </c>
      <c r="U2156" s="325" t="str">
        <f>IF('+BD'!U286="","",'+BD'!U286)</f>
        <v/>
      </c>
      <c r="V2156" s="325" t="str">
        <f>IF('+BD'!V286="","",'+BD'!V286)</f>
        <v/>
      </c>
      <c r="W2156" s="325" t="str">
        <f>IF('+BD'!W286="","",'+BD'!W286)</f>
        <v/>
      </c>
      <c r="X2156" s="325" t="str">
        <f>IF('+BD'!X286="","",'+BD'!X286)</f>
        <v/>
      </c>
      <c r="Y2156" s="325" t="str">
        <f>IF('+BD'!Y286="","",'+BD'!Y286)</f>
        <v/>
      </c>
      <c r="Z2156" s="325" t="str">
        <f>IF('+BD'!Z286="","",'+BD'!Z286)</f>
        <v/>
      </c>
      <c r="AA2156" s="325" t="str">
        <f>IF('+BD'!AA286="","",'+BD'!AA286)</f>
        <v/>
      </c>
      <c r="AB2156" s="325" t="str">
        <f>IF('+BD'!AB286="","",'+BD'!AB286)</f>
        <v/>
      </c>
    </row>
    <row r="2157" ht="15.75" customHeight="1">
      <c r="A2157" s="325">
        <v>2155.0</v>
      </c>
      <c r="B2157" s="325" t="s">
        <v>5932</v>
      </c>
      <c r="C2157" s="325" t="str">
        <f>IF('+BD'!C287="","",'+BD'!C287)</f>
        <v/>
      </c>
      <c r="D2157" s="325" t="str">
        <f>IF('+BD'!D287="","",'+BD'!D287)</f>
        <v/>
      </c>
      <c r="E2157" s="325" t="str">
        <f>IF('+BD'!E287="","",'+BD'!E287)</f>
        <v/>
      </c>
      <c r="F2157" s="325" t="str">
        <f>IF('+BD'!F287="","",'+BD'!F287)</f>
        <v/>
      </c>
      <c r="G2157" s="325" t="str">
        <f>IF('+BD'!G287="","",'+BD'!G287)</f>
        <v/>
      </c>
      <c r="H2157" s="325" t="str">
        <f>IF('+BD'!H287="","",'+BD'!H287)</f>
        <v/>
      </c>
      <c r="I2157" s="325" t="str">
        <f>IF('+BD'!I287="","",'+BD'!I287)</f>
        <v/>
      </c>
      <c r="J2157" s="325" t="str">
        <f>IF('+BD'!J287="","",'+BD'!J287)</f>
        <v/>
      </c>
      <c r="K2157" s="325" t="str">
        <f>IF('+BD'!K287="","",'+BD'!K287)</f>
        <v/>
      </c>
      <c r="L2157" s="325" t="str">
        <f>IF('+BD'!L287="","",'+BD'!L287)</f>
        <v/>
      </c>
      <c r="M2157" s="325" t="str">
        <f>IF('+BD'!M287="","",'+BD'!M287)</f>
        <v/>
      </c>
      <c r="N2157" s="325" t="str">
        <f>IF('+BD'!N287="","",'+BD'!N287)</f>
        <v/>
      </c>
      <c r="O2157" s="325" t="str">
        <f>IF('+BD'!O287="","",'+BD'!O287)</f>
        <v/>
      </c>
      <c r="P2157" s="325" t="str">
        <f>IF('+BD'!P287="","",'+BD'!P287)</f>
        <v/>
      </c>
      <c r="Q2157" s="325" t="str">
        <f>IF('+BD'!Q287="","",'+BD'!Q287)</f>
        <v/>
      </c>
      <c r="R2157" s="325" t="str">
        <f>IF('+BD'!R287="","",'+BD'!R287)</f>
        <v/>
      </c>
      <c r="S2157" s="325" t="str">
        <f>IF('+BD'!S287="","",'+BD'!S287)</f>
        <v/>
      </c>
      <c r="T2157" s="325" t="str">
        <f>IF('+BD'!T287="","",'+BD'!T287)</f>
        <v/>
      </c>
      <c r="U2157" s="325" t="str">
        <f>IF('+BD'!U287="","",'+BD'!U287)</f>
        <v/>
      </c>
      <c r="V2157" s="325" t="str">
        <f>IF('+BD'!V287="","",'+BD'!V287)</f>
        <v/>
      </c>
      <c r="W2157" s="325" t="str">
        <f>IF('+BD'!W287="","",'+BD'!W287)</f>
        <v/>
      </c>
      <c r="X2157" s="325" t="str">
        <f>IF('+BD'!X287="","",'+BD'!X287)</f>
        <v/>
      </c>
      <c r="Y2157" s="325" t="str">
        <f>IF('+BD'!Y287="","",'+BD'!Y287)</f>
        <v/>
      </c>
      <c r="Z2157" s="325" t="str">
        <f>IF('+BD'!Z287="","",'+BD'!Z287)</f>
        <v/>
      </c>
      <c r="AA2157" s="325" t="str">
        <f>IF('+BD'!AA287="","",'+BD'!AA287)</f>
        <v/>
      </c>
      <c r="AB2157" s="325" t="str">
        <f>IF('+BD'!AB287="","",'+BD'!AB287)</f>
        <v/>
      </c>
    </row>
    <row r="2158" ht="15.75" customHeight="1">
      <c r="A2158" s="325">
        <v>2156.0</v>
      </c>
      <c r="B2158" s="325" t="s">
        <v>5933</v>
      </c>
      <c r="C2158" s="325" t="str">
        <f>IF('+BD'!C288="","",'+BD'!C288)</f>
        <v/>
      </c>
      <c r="D2158" s="325" t="str">
        <f>IF('+BD'!D288="","",'+BD'!D288)</f>
        <v/>
      </c>
      <c r="E2158" s="325" t="str">
        <f>IF('+BD'!E288="","",'+BD'!E288)</f>
        <v/>
      </c>
      <c r="F2158" s="325" t="str">
        <f>IF('+BD'!F288="","",'+BD'!F288)</f>
        <v/>
      </c>
      <c r="G2158" s="325" t="str">
        <f>IF('+BD'!G288="","",'+BD'!G288)</f>
        <v/>
      </c>
      <c r="H2158" s="325" t="str">
        <f>IF('+BD'!H288="","",'+BD'!H288)</f>
        <v/>
      </c>
      <c r="I2158" s="325" t="str">
        <f>IF('+BD'!I288="","",'+BD'!I288)</f>
        <v/>
      </c>
      <c r="J2158" s="325" t="str">
        <f>IF('+BD'!J288="","",'+BD'!J288)</f>
        <v/>
      </c>
      <c r="K2158" s="325" t="str">
        <f>IF('+BD'!K288="","",'+BD'!K288)</f>
        <v/>
      </c>
      <c r="L2158" s="325" t="str">
        <f>IF('+BD'!L288="","",'+BD'!L288)</f>
        <v/>
      </c>
      <c r="M2158" s="325" t="str">
        <f>IF('+BD'!M288="","",'+BD'!M288)</f>
        <v/>
      </c>
      <c r="N2158" s="325" t="str">
        <f>IF('+BD'!N288="","",'+BD'!N288)</f>
        <v/>
      </c>
      <c r="O2158" s="325" t="str">
        <f>IF('+BD'!O288="","",'+BD'!O288)</f>
        <v/>
      </c>
      <c r="P2158" s="325" t="str">
        <f>IF('+BD'!P288="","",'+BD'!P288)</f>
        <v/>
      </c>
      <c r="Q2158" s="325" t="str">
        <f>IF('+BD'!Q288="","",'+BD'!Q288)</f>
        <v/>
      </c>
      <c r="R2158" s="325" t="str">
        <f>IF('+BD'!R288="","",'+BD'!R288)</f>
        <v/>
      </c>
      <c r="S2158" s="325" t="str">
        <f>IF('+BD'!S288="","",'+BD'!S288)</f>
        <v/>
      </c>
      <c r="T2158" s="325" t="str">
        <f>IF('+BD'!T288="","",'+BD'!T288)</f>
        <v/>
      </c>
      <c r="U2158" s="325" t="str">
        <f>IF('+BD'!U288="","",'+BD'!U288)</f>
        <v/>
      </c>
      <c r="V2158" s="325" t="str">
        <f>IF('+BD'!V288="","",'+BD'!V288)</f>
        <v/>
      </c>
      <c r="W2158" s="325" t="str">
        <f>IF('+BD'!W288="","",'+BD'!W288)</f>
        <v/>
      </c>
      <c r="X2158" s="325" t="str">
        <f>IF('+BD'!X288="","",'+BD'!X288)</f>
        <v/>
      </c>
      <c r="Y2158" s="325" t="str">
        <f>IF('+BD'!Y288="","",'+BD'!Y288)</f>
        <v/>
      </c>
      <c r="Z2158" s="325" t="str">
        <f>IF('+BD'!Z288="","",'+BD'!Z288)</f>
        <v/>
      </c>
      <c r="AA2158" s="325" t="str">
        <f>IF('+BD'!AA288="","",'+BD'!AA288)</f>
        <v/>
      </c>
      <c r="AB2158" s="325" t="str">
        <f>IF('+BD'!AB288="","",'+BD'!AB288)</f>
        <v/>
      </c>
    </row>
    <row r="2159" ht="15.75" customHeight="1">
      <c r="A2159" s="325">
        <v>2157.0</v>
      </c>
      <c r="B2159" s="325" t="s">
        <v>5934</v>
      </c>
      <c r="C2159" s="325" t="str">
        <f>IF('+BD'!C289="","",'+BD'!C289)</f>
        <v/>
      </c>
      <c r="D2159" s="325" t="str">
        <f>IF('+BD'!D289="","",'+BD'!D289)</f>
        <v/>
      </c>
      <c r="E2159" s="325" t="str">
        <f>IF('+BD'!E289="","",'+BD'!E289)</f>
        <v/>
      </c>
      <c r="F2159" s="325" t="str">
        <f>IF('+BD'!F289="","",'+BD'!F289)</f>
        <v/>
      </c>
      <c r="G2159" s="325" t="str">
        <f>IF('+BD'!G289="","",'+BD'!G289)</f>
        <v/>
      </c>
      <c r="H2159" s="325" t="str">
        <f>IF('+BD'!H289="","",'+BD'!H289)</f>
        <v/>
      </c>
      <c r="I2159" s="325" t="str">
        <f>IF('+BD'!I289="","",'+BD'!I289)</f>
        <v/>
      </c>
      <c r="J2159" s="325" t="str">
        <f>IF('+BD'!J289="","",'+BD'!J289)</f>
        <v/>
      </c>
      <c r="K2159" s="325" t="str">
        <f>IF('+BD'!K289="","",'+BD'!K289)</f>
        <v/>
      </c>
      <c r="L2159" s="325" t="str">
        <f>IF('+BD'!L289="","",'+BD'!L289)</f>
        <v/>
      </c>
      <c r="M2159" s="325" t="str">
        <f>IF('+BD'!M289="","",'+BD'!M289)</f>
        <v/>
      </c>
      <c r="N2159" s="325" t="str">
        <f>IF('+BD'!N289="","",'+BD'!N289)</f>
        <v/>
      </c>
      <c r="O2159" s="325" t="str">
        <f>IF('+BD'!O289="","",'+BD'!O289)</f>
        <v/>
      </c>
      <c r="P2159" s="325" t="str">
        <f>IF('+BD'!P289="","",'+BD'!P289)</f>
        <v/>
      </c>
      <c r="Q2159" s="325" t="str">
        <f>IF('+BD'!Q289="","",'+BD'!Q289)</f>
        <v/>
      </c>
      <c r="R2159" s="325" t="str">
        <f>IF('+BD'!R289="","",'+BD'!R289)</f>
        <v/>
      </c>
      <c r="S2159" s="325" t="str">
        <f>IF('+BD'!S289="","",'+BD'!S289)</f>
        <v/>
      </c>
      <c r="T2159" s="325" t="str">
        <f>IF('+BD'!T289="","",'+BD'!T289)</f>
        <v/>
      </c>
      <c r="U2159" s="325" t="str">
        <f>IF('+BD'!U289="","",'+BD'!U289)</f>
        <v/>
      </c>
      <c r="V2159" s="325" t="str">
        <f>IF('+BD'!V289="","",'+BD'!V289)</f>
        <v/>
      </c>
      <c r="W2159" s="325" t="str">
        <f>IF('+BD'!W289="","",'+BD'!W289)</f>
        <v/>
      </c>
      <c r="X2159" s="325" t="str">
        <f>IF('+BD'!X289="","",'+BD'!X289)</f>
        <v/>
      </c>
      <c r="Y2159" s="325" t="str">
        <f>IF('+BD'!Y289="","",'+BD'!Y289)</f>
        <v/>
      </c>
      <c r="Z2159" s="325" t="str">
        <f>IF('+BD'!Z289="","",'+BD'!Z289)</f>
        <v/>
      </c>
      <c r="AA2159" s="325" t="str">
        <f>IF('+BD'!AA289="","",'+BD'!AA289)</f>
        <v/>
      </c>
      <c r="AB2159" s="325" t="str">
        <f>IF('+BD'!AB289="","",'+BD'!AB289)</f>
        <v/>
      </c>
    </row>
    <row r="2160" ht="15.75" customHeight="1">
      <c r="A2160" s="325">
        <v>2158.0</v>
      </c>
      <c r="B2160" s="325" t="s">
        <v>5935</v>
      </c>
      <c r="C2160" s="325" t="str">
        <f>IF('+BD'!C290="","",'+BD'!C290)</f>
        <v/>
      </c>
      <c r="D2160" s="325" t="str">
        <f>IF('+BD'!D290="","",'+BD'!D290)</f>
        <v/>
      </c>
      <c r="E2160" s="325" t="str">
        <f>IF('+BD'!E290="","",'+BD'!E290)</f>
        <v/>
      </c>
      <c r="F2160" s="325" t="str">
        <f>IF('+BD'!F290="","",'+BD'!F290)</f>
        <v/>
      </c>
      <c r="G2160" s="325" t="str">
        <f>IF('+BD'!G290="","",'+BD'!G290)</f>
        <v/>
      </c>
      <c r="H2160" s="325" t="str">
        <f>IF('+BD'!H290="","",'+BD'!H290)</f>
        <v/>
      </c>
      <c r="I2160" s="325" t="str">
        <f>IF('+BD'!I290="","",'+BD'!I290)</f>
        <v/>
      </c>
      <c r="J2160" s="325" t="str">
        <f>IF('+BD'!J290="","",'+BD'!J290)</f>
        <v/>
      </c>
      <c r="K2160" s="325" t="str">
        <f>IF('+BD'!K290="","",'+BD'!K290)</f>
        <v/>
      </c>
      <c r="L2160" s="325" t="str">
        <f>IF('+BD'!L290="","",'+BD'!L290)</f>
        <v/>
      </c>
      <c r="M2160" s="325" t="str">
        <f>IF('+BD'!M290="","",'+BD'!M290)</f>
        <v/>
      </c>
      <c r="N2160" s="325" t="str">
        <f>IF('+BD'!N290="","",'+BD'!N290)</f>
        <v/>
      </c>
      <c r="O2160" s="325" t="str">
        <f>IF('+BD'!O290="","",'+BD'!O290)</f>
        <v/>
      </c>
      <c r="P2160" s="325" t="str">
        <f>IF('+BD'!P290="","",'+BD'!P290)</f>
        <v/>
      </c>
      <c r="Q2160" s="325" t="str">
        <f>IF('+BD'!Q290="","",'+BD'!Q290)</f>
        <v/>
      </c>
      <c r="R2160" s="325" t="str">
        <f>IF('+BD'!R290="","",'+BD'!R290)</f>
        <v/>
      </c>
      <c r="S2160" s="325" t="str">
        <f>IF('+BD'!S290="","",'+BD'!S290)</f>
        <v/>
      </c>
      <c r="T2160" s="325" t="str">
        <f>IF('+BD'!T290="","",'+BD'!T290)</f>
        <v/>
      </c>
      <c r="U2160" s="325" t="str">
        <f>IF('+BD'!U290="","",'+BD'!U290)</f>
        <v/>
      </c>
      <c r="V2160" s="325" t="str">
        <f>IF('+BD'!V290="","",'+BD'!V290)</f>
        <v/>
      </c>
      <c r="W2160" s="325" t="str">
        <f>IF('+BD'!W290="","",'+BD'!W290)</f>
        <v/>
      </c>
      <c r="X2160" s="325" t="str">
        <f>IF('+BD'!X290="","",'+BD'!X290)</f>
        <v/>
      </c>
      <c r="Y2160" s="325" t="str">
        <f>IF('+BD'!Y290="","",'+BD'!Y290)</f>
        <v/>
      </c>
      <c r="Z2160" s="325" t="str">
        <f>IF('+BD'!Z290="","",'+BD'!Z290)</f>
        <v/>
      </c>
      <c r="AA2160" s="325" t="str">
        <f>IF('+BD'!AA290="","",'+BD'!AA290)</f>
        <v/>
      </c>
      <c r="AB2160" s="325" t="str">
        <f>IF('+BD'!AB290="","",'+BD'!AB290)</f>
        <v/>
      </c>
    </row>
    <row r="2161" ht="15.75" customHeight="1">
      <c r="A2161" s="325">
        <v>2159.0</v>
      </c>
      <c r="B2161" s="325" t="s">
        <v>5936</v>
      </c>
      <c r="C2161" s="325" t="str">
        <f>IF('+BD'!C291="","",'+BD'!C291)</f>
        <v/>
      </c>
      <c r="D2161" s="325" t="str">
        <f>IF('+BD'!D291="","",'+BD'!D291)</f>
        <v/>
      </c>
      <c r="E2161" s="325" t="str">
        <f>IF('+BD'!E291="","",'+BD'!E291)</f>
        <v/>
      </c>
      <c r="F2161" s="325" t="str">
        <f>IF('+BD'!F291="","",'+BD'!F291)</f>
        <v/>
      </c>
      <c r="G2161" s="325" t="str">
        <f>IF('+BD'!G291="","",'+BD'!G291)</f>
        <v/>
      </c>
      <c r="H2161" s="325" t="str">
        <f>IF('+BD'!H291="","",'+BD'!H291)</f>
        <v/>
      </c>
      <c r="I2161" s="325" t="str">
        <f>IF('+BD'!I291="","",'+BD'!I291)</f>
        <v/>
      </c>
      <c r="J2161" s="325" t="str">
        <f>IF('+BD'!J291="","",'+BD'!J291)</f>
        <v/>
      </c>
      <c r="K2161" s="325" t="str">
        <f>IF('+BD'!K291="","",'+BD'!K291)</f>
        <v/>
      </c>
      <c r="L2161" s="325" t="str">
        <f>IF('+BD'!L291="","",'+BD'!L291)</f>
        <v/>
      </c>
      <c r="M2161" s="325" t="str">
        <f>IF('+BD'!M291="","",'+BD'!M291)</f>
        <v/>
      </c>
      <c r="N2161" s="325" t="str">
        <f>IF('+BD'!N291="","",'+BD'!N291)</f>
        <v/>
      </c>
      <c r="O2161" s="325" t="str">
        <f>IF('+BD'!O291="","",'+BD'!O291)</f>
        <v/>
      </c>
      <c r="P2161" s="325" t="str">
        <f>IF('+BD'!P291="","",'+BD'!P291)</f>
        <v/>
      </c>
      <c r="Q2161" s="325" t="str">
        <f>IF('+BD'!Q291="","",'+BD'!Q291)</f>
        <v/>
      </c>
      <c r="R2161" s="325" t="str">
        <f>IF('+BD'!R291="","",'+BD'!R291)</f>
        <v/>
      </c>
      <c r="S2161" s="325" t="str">
        <f>IF('+BD'!S291="","",'+BD'!S291)</f>
        <v/>
      </c>
      <c r="T2161" s="325" t="str">
        <f>IF('+BD'!T291="","",'+BD'!T291)</f>
        <v/>
      </c>
      <c r="U2161" s="325" t="str">
        <f>IF('+BD'!U291="","",'+BD'!U291)</f>
        <v/>
      </c>
      <c r="V2161" s="325" t="str">
        <f>IF('+BD'!V291="","",'+BD'!V291)</f>
        <v/>
      </c>
      <c r="W2161" s="325" t="str">
        <f>IF('+BD'!W291="","",'+BD'!W291)</f>
        <v/>
      </c>
      <c r="X2161" s="325" t="str">
        <f>IF('+BD'!X291="","",'+BD'!X291)</f>
        <v/>
      </c>
      <c r="Y2161" s="325" t="str">
        <f>IF('+BD'!Y291="","",'+BD'!Y291)</f>
        <v/>
      </c>
      <c r="Z2161" s="325" t="str">
        <f>IF('+BD'!Z291="","",'+BD'!Z291)</f>
        <v/>
      </c>
      <c r="AA2161" s="325" t="str">
        <f>IF('+BD'!AA291="","",'+BD'!AA291)</f>
        <v/>
      </c>
      <c r="AB2161" s="325" t="str">
        <f>IF('+BD'!AB291="","",'+BD'!AB291)</f>
        <v/>
      </c>
    </row>
    <row r="2162" ht="15.75" customHeight="1">
      <c r="A2162" s="325">
        <v>2160.0</v>
      </c>
      <c r="B2162" s="325" t="s">
        <v>5937</v>
      </c>
      <c r="C2162" s="325" t="str">
        <f>IF('+BD'!C292="","",'+BD'!C292)</f>
        <v/>
      </c>
      <c r="D2162" s="325" t="str">
        <f>IF('+BD'!D292="","",'+BD'!D292)</f>
        <v/>
      </c>
      <c r="E2162" s="325" t="str">
        <f>IF('+BD'!E292="","",'+BD'!E292)</f>
        <v/>
      </c>
      <c r="F2162" s="325" t="str">
        <f>IF('+BD'!F292="","",'+BD'!F292)</f>
        <v/>
      </c>
      <c r="G2162" s="325" t="str">
        <f>IF('+BD'!G292="","",'+BD'!G292)</f>
        <v/>
      </c>
      <c r="H2162" s="325" t="str">
        <f>IF('+BD'!H292="","",'+BD'!H292)</f>
        <v/>
      </c>
      <c r="I2162" s="325" t="str">
        <f>IF('+BD'!I292="","",'+BD'!I292)</f>
        <v/>
      </c>
      <c r="J2162" s="325" t="str">
        <f>IF('+BD'!J292="","",'+BD'!J292)</f>
        <v/>
      </c>
      <c r="K2162" s="325" t="str">
        <f>IF('+BD'!K292="","",'+BD'!K292)</f>
        <v/>
      </c>
      <c r="L2162" s="325" t="str">
        <f>IF('+BD'!L292="","",'+BD'!L292)</f>
        <v/>
      </c>
      <c r="M2162" s="325" t="str">
        <f>IF('+BD'!M292="","",'+BD'!M292)</f>
        <v/>
      </c>
      <c r="N2162" s="325" t="str">
        <f>IF('+BD'!N292="","",'+BD'!N292)</f>
        <v/>
      </c>
      <c r="O2162" s="325" t="str">
        <f>IF('+BD'!O292="","",'+BD'!O292)</f>
        <v/>
      </c>
      <c r="P2162" s="325" t="str">
        <f>IF('+BD'!P292="","",'+BD'!P292)</f>
        <v/>
      </c>
      <c r="Q2162" s="325" t="str">
        <f>IF('+BD'!Q292="","",'+BD'!Q292)</f>
        <v/>
      </c>
      <c r="R2162" s="325" t="str">
        <f>IF('+BD'!R292="","",'+BD'!R292)</f>
        <v/>
      </c>
      <c r="S2162" s="325" t="str">
        <f>IF('+BD'!S292="","",'+BD'!S292)</f>
        <v/>
      </c>
      <c r="T2162" s="325" t="str">
        <f>IF('+BD'!T292="","",'+BD'!T292)</f>
        <v/>
      </c>
      <c r="U2162" s="325" t="str">
        <f>IF('+BD'!U292="","",'+BD'!U292)</f>
        <v/>
      </c>
      <c r="V2162" s="325" t="str">
        <f>IF('+BD'!V292="","",'+BD'!V292)</f>
        <v/>
      </c>
      <c r="W2162" s="325" t="str">
        <f>IF('+BD'!W292="","",'+BD'!W292)</f>
        <v/>
      </c>
      <c r="X2162" s="325" t="str">
        <f>IF('+BD'!X292="","",'+BD'!X292)</f>
        <v/>
      </c>
      <c r="Y2162" s="325" t="str">
        <f>IF('+BD'!Y292="","",'+BD'!Y292)</f>
        <v/>
      </c>
      <c r="Z2162" s="325" t="str">
        <f>IF('+BD'!Z292="","",'+BD'!Z292)</f>
        <v/>
      </c>
      <c r="AA2162" s="325" t="str">
        <f>IF('+BD'!AA292="","",'+BD'!AA292)</f>
        <v/>
      </c>
      <c r="AB2162" s="325" t="str">
        <f>IF('+BD'!AB292="","",'+BD'!AB292)</f>
        <v/>
      </c>
    </row>
    <row r="2163" ht="15.75" customHeight="1">
      <c r="A2163" s="325">
        <v>2161.0</v>
      </c>
      <c r="B2163" s="325" t="s">
        <v>5938</v>
      </c>
      <c r="C2163" s="325" t="str">
        <f>IF('+BD'!C293="","",'+BD'!C293)</f>
        <v/>
      </c>
      <c r="D2163" s="325" t="str">
        <f>IF('+BD'!D293="","",'+BD'!D293)</f>
        <v/>
      </c>
      <c r="E2163" s="325" t="str">
        <f>IF('+BD'!E293="","",'+BD'!E293)</f>
        <v/>
      </c>
      <c r="F2163" s="325" t="str">
        <f>IF('+BD'!F293="","",'+BD'!F293)</f>
        <v/>
      </c>
      <c r="G2163" s="325" t="str">
        <f>IF('+BD'!G293="","",'+BD'!G293)</f>
        <v/>
      </c>
      <c r="H2163" s="325" t="str">
        <f>IF('+BD'!H293="","",'+BD'!H293)</f>
        <v/>
      </c>
      <c r="I2163" s="325" t="str">
        <f>IF('+BD'!I293="","",'+BD'!I293)</f>
        <v/>
      </c>
      <c r="J2163" s="325" t="str">
        <f>IF('+BD'!J293="","",'+BD'!J293)</f>
        <v/>
      </c>
      <c r="K2163" s="325" t="str">
        <f>IF('+BD'!K293="","",'+BD'!K293)</f>
        <v/>
      </c>
      <c r="L2163" s="325" t="str">
        <f>IF('+BD'!L293="","",'+BD'!L293)</f>
        <v/>
      </c>
      <c r="M2163" s="325" t="str">
        <f>IF('+BD'!M293="","",'+BD'!M293)</f>
        <v/>
      </c>
      <c r="N2163" s="325" t="str">
        <f>IF('+BD'!N293="","",'+BD'!N293)</f>
        <v/>
      </c>
      <c r="O2163" s="325" t="str">
        <f>IF('+BD'!O293="","",'+BD'!O293)</f>
        <v/>
      </c>
      <c r="P2163" s="325" t="str">
        <f>IF('+BD'!P293="","",'+BD'!P293)</f>
        <v/>
      </c>
      <c r="Q2163" s="325" t="str">
        <f>IF('+BD'!Q293="","",'+BD'!Q293)</f>
        <v/>
      </c>
      <c r="R2163" s="325" t="str">
        <f>IF('+BD'!R293="","",'+BD'!R293)</f>
        <v/>
      </c>
      <c r="S2163" s="325" t="str">
        <f>IF('+BD'!S293="","",'+BD'!S293)</f>
        <v/>
      </c>
      <c r="T2163" s="325" t="str">
        <f>IF('+BD'!T293="","",'+BD'!T293)</f>
        <v/>
      </c>
      <c r="U2163" s="325" t="str">
        <f>IF('+BD'!U293="","",'+BD'!U293)</f>
        <v/>
      </c>
      <c r="V2163" s="325" t="str">
        <f>IF('+BD'!V293="","",'+BD'!V293)</f>
        <v/>
      </c>
      <c r="W2163" s="325" t="str">
        <f>IF('+BD'!W293="","",'+BD'!W293)</f>
        <v/>
      </c>
      <c r="X2163" s="325" t="str">
        <f>IF('+BD'!X293="","",'+BD'!X293)</f>
        <v/>
      </c>
      <c r="Y2163" s="325" t="str">
        <f>IF('+BD'!Y293="","",'+BD'!Y293)</f>
        <v/>
      </c>
      <c r="Z2163" s="325" t="str">
        <f>IF('+BD'!Z293="","",'+BD'!Z293)</f>
        <v/>
      </c>
      <c r="AA2163" s="325" t="str">
        <f>IF('+BD'!AA293="","",'+BD'!AA293)</f>
        <v/>
      </c>
      <c r="AB2163" s="325" t="str">
        <f>IF('+BD'!AB293="","",'+BD'!AB293)</f>
        <v/>
      </c>
    </row>
    <row r="2164" ht="15.75" customHeight="1">
      <c r="A2164" s="325">
        <v>2162.0</v>
      </c>
      <c r="B2164" s="325" t="s">
        <v>5939</v>
      </c>
      <c r="C2164" s="325" t="str">
        <f>IF('+BD'!C294="","",'+BD'!C294)</f>
        <v/>
      </c>
      <c r="D2164" s="325" t="str">
        <f>IF('+BD'!D294="","",'+BD'!D294)</f>
        <v/>
      </c>
      <c r="E2164" s="325" t="str">
        <f>IF('+BD'!E294="","",'+BD'!E294)</f>
        <v/>
      </c>
      <c r="F2164" s="325" t="str">
        <f>IF('+BD'!F294="","",'+BD'!F294)</f>
        <v/>
      </c>
      <c r="G2164" s="325" t="str">
        <f>IF('+BD'!G294="","",'+BD'!G294)</f>
        <v/>
      </c>
      <c r="H2164" s="325" t="str">
        <f>IF('+BD'!H294="","",'+BD'!H294)</f>
        <v/>
      </c>
      <c r="I2164" s="325" t="str">
        <f>IF('+BD'!I294="","",'+BD'!I294)</f>
        <v/>
      </c>
      <c r="J2164" s="325" t="str">
        <f>IF('+BD'!J294="","",'+BD'!J294)</f>
        <v/>
      </c>
      <c r="K2164" s="325" t="str">
        <f>IF('+BD'!K294="","",'+BD'!K294)</f>
        <v/>
      </c>
      <c r="L2164" s="325" t="str">
        <f>IF('+BD'!L294="","",'+BD'!L294)</f>
        <v/>
      </c>
      <c r="M2164" s="325" t="str">
        <f>IF('+BD'!M294="","",'+BD'!M294)</f>
        <v/>
      </c>
      <c r="N2164" s="325" t="str">
        <f>IF('+BD'!N294="","",'+BD'!N294)</f>
        <v/>
      </c>
      <c r="O2164" s="325" t="str">
        <f>IF('+BD'!O294="","",'+BD'!O294)</f>
        <v/>
      </c>
      <c r="P2164" s="325" t="str">
        <f>IF('+BD'!P294="","",'+BD'!P294)</f>
        <v/>
      </c>
      <c r="Q2164" s="325" t="str">
        <f>IF('+BD'!Q294="","",'+BD'!Q294)</f>
        <v/>
      </c>
      <c r="R2164" s="325" t="str">
        <f>IF('+BD'!R294="","",'+BD'!R294)</f>
        <v/>
      </c>
      <c r="S2164" s="325" t="str">
        <f>IF('+BD'!S294="","",'+BD'!S294)</f>
        <v/>
      </c>
      <c r="T2164" s="325" t="str">
        <f>IF('+BD'!T294="","",'+BD'!T294)</f>
        <v/>
      </c>
      <c r="U2164" s="325" t="str">
        <f>IF('+BD'!U294="","",'+BD'!U294)</f>
        <v/>
      </c>
      <c r="V2164" s="325" t="str">
        <f>IF('+BD'!V294="","",'+BD'!V294)</f>
        <v/>
      </c>
      <c r="W2164" s="325" t="str">
        <f>IF('+BD'!W294="","",'+BD'!W294)</f>
        <v/>
      </c>
      <c r="X2164" s="325" t="str">
        <f>IF('+BD'!X294="","",'+BD'!X294)</f>
        <v/>
      </c>
      <c r="Y2164" s="325" t="str">
        <f>IF('+BD'!Y294="","",'+BD'!Y294)</f>
        <v/>
      </c>
      <c r="Z2164" s="325" t="str">
        <f>IF('+BD'!Z294="","",'+BD'!Z294)</f>
        <v/>
      </c>
      <c r="AA2164" s="325" t="str">
        <f>IF('+BD'!AA294="","",'+BD'!AA294)</f>
        <v/>
      </c>
      <c r="AB2164" s="325" t="str">
        <f>IF('+BD'!AB294="","",'+BD'!AB294)</f>
        <v/>
      </c>
    </row>
    <row r="2165" ht="15.75" customHeight="1">
      <c r="A2165" s="325">
        <v>2163.0</v>
      </c>
      <c r="B2165" s="325" t="s">
        <v>5940</v>
      </c>
      <c r="C2165" s="325" t="str">
        <f>IF('+BD'!C295="","",'+BD'!C295)</f>
        <v/>
      </c>
      <c r="D2165" s="325" t="str">
        <f>IF('+BD'!D295="","",'+BD'!D295)</f>
        <v/>
      </c>
      <c r="E2165" s="325" t="str">
        <f>IF('+BD'!E295="","",'+BD'!E295)</f>
        <v/>
      </c>
      <c r="F2165" s="325" t="str">
        <f>IF('+BD'!F295="","",'+BD'!F295)</f>
        <v/>
      </c>
      <c r="G2165" s="325" t="str">
        <f>IF('+BD'!G295="","",'+BD'!G295)</f>
        <v/>
      </c>
      <c r="H2165" s="325" t="str">
        <f>IF('+BD'!H295="","",'+BD'!H295)</f>
        <v/>
      </c>
      <c r="I2165" s="325" t="str">
        <f>IF('+BD'!I295="","",'+BD'!I295)</f>
        <v/>
      </c>
      <c r="J2165" s="325" t="str">
        <f>IF('+BD'!J295="","",'+BD'!J295)</f>
        <v/>
      </c>
      <c r="K2165" s="325" t="str">
        <f>IF('+BD'!K295="","",'+BD'!K295)</f>
        <v/>
      </c>
      <c r="L2165" s="325" t="str">
        <f>IF('+BD'!L295="","",'+BD'!L295)</f>
        <v/>
      </c>
      <c r="M2165" s="325" t="str">
        <f>IF('+BD'!M295="","",'+BD'!M295)</f>
        <v/>
      </c>
      <c r="N2165" s="325" t="str">
        <f>IF('+BD'!N295="","",'+BD'!N295)</f>
        <v/>
      </c>
      <c r="O2165" s="325" t="str">
        <f>IF('+BD'!O295="","",'+BD'!O295)</f>
        <v/>
      </c>
      <c r="P2165" s="325" t="str">
        <f>IF('+BD'!P295="","",'+BD'!P295)</f>
        <v/>
      </c>
      <c r="Q2165" s="325" t="str">
        <f>IF('+BD'!Q295="","",'+BD'!Q295)</f>
        <v/>
      </c>
      <c r="R2165" s="325" t="str">
        <f>IF('+BD'!R295="","",'+BD'!R295)</f>
        <v/>
      </c>
      <c r="S2165" s="325" t="str">
        <f>IF('+BD'!S295="","",'+BD'!S295)</f>
        <v/>
      </c>
      <c r="T2165" s="325" t="str">
        <f>IF('+BD'!T295="","",'+BD'!T295)</f>
        <v/>
      </c>
      <c r="U2165" s="325" t="str">
        <f>IF('+BD'!U295="","",'+BD'!U295)</f>
        <v/>
      </c>
      <c r="V2165" s="325" t="str">
        <f>IF('+BD'!V295="","",'+BD'!V295)</f>
        <v/>
      </c>
      <c r="W2165" s="325" t="str">
        <f>IF('+BD'!W295="","",'+BD'!W295)</f>
        <v/>
      </c>
      <c r="X2165" s="325" t="str">
        <f>IF('+BD'!X295="","",'+BD'!X295)</f>
        <v/>
      </c>
      <c r="Y2165" s="325" t="str">
        <f>IF('+BD'!Y295="","",'+BD'!Y295)</f>
        <v/>
      </c>
      <c r="Z2165" s="325" t="str">
        <f>IF('+BD'!Z295="","",'+BD'!Z295)</f>
        <v/>
      </c>
      <c r="AA2165" s="325" t="str">
        <f>IF('+BD'!AA295="","",'+BD'!AA295)</f>
        <v/>
      </c>
      <c r="AB2165" s="325" t="str">
        <f>IF('+BD'!AB295="","",'+BD'!AB295)</f>
        <v/>
      </c>
    </row>
    <row r="2166" ht="15.75" customHeight="1">
      <c r="A2166" s="325">
        <v>2164.0</v>
      </c>
      <c r="B2166" s="325" t="s">
        <v>5941</v>
      </c>
      <c r="C2166" s="325" t="str">
        <f>IF('+BD'!C296="","",'+BD'!C296)</f>
        <v/>
      </c>
      <c r="D2166" s="325" t="str">
        <f>IF('+BD'!D296="","",'+BD'!D296)</f>
        <v/>
      </c>
      <c r="E2166" s="325" t="str">
        <f>IF('+BD'!E296="","",'+BD'!E296)</f>
        <v/>
      </c>
      <c r="F2166" s="325" t="str">
        <f>IF('+BD'!F296="","",'+BD'!F296)</f>
        <v/>
      </c>
      <c r="G2166" s="325" t="str">
        <f>IF('+BD'!G296="","",'+BD'!G296)</f>
        <v/>
      </c>
      <c r="H2166" s="325" t="str">
        <f>IF('+BD'!H296="","",'+BD'!H296)</f>
        <v/>
      </c>
      <c r="I2166" s="325" t="str">
        <f>IF('+BD'!I296="","",'+BD'!I296)</f>
        <v/>
      </c>
      <c r="J2166" s="325" t="str">
        <f>IF('+BD'!J296="","",'+BD'!J296)</f>
        <v/>
      </c>
      <c r="K2166" s="325" t="str">
        <f>IF('+BD'!K296="","",'+BD'!K296)</f>
        <v/>
      </c>
      <c r="L2166" s="325" t="str">
        <f>IF('+BD'!L296="","",'+BD'!L296)</f>
        <v/>
      </c>
      <c r="M2166" s="325" t="str">
        <f>IF('+BD'!M296="","",'+BD'!M296)</f>
        <v/>
      </c>
      <c r="N2166" s="325" t="str">
        <f>IF('+BD'!N296="","",'+BD'!N296)</f>
        <v/>
      </c>
      <c r="O2166" s="325" t="str">
        <f>IF('+BD'!O296="","",'+BD'!O296)</f>
        <v/>
      </c>
      <c r="P2166" s="325" t="str">
        <f>IF('+BD'!P296="","",'+BD'!P296)</f>
        <v/>
      </c>
      <c r="Q2166" s="325" t="str">
        <f>IF('+BD'!Q296="","",'+BD'!Q296)</f>
        <v/>
      </c>
      <c r="R2166" s="325" t="str">
        <f>IF('+BD'!R296="","",'+BD'!R296)</f>
        <v/>
      </c>
      <c r="S2166" s="325" t="str">
        <f>IF('+BD'!S296="","",'+BD'!S296)</f>
        <v/>
      </c>
      <c r="T2166" s="325" t="str">
        <f>IF('+BD'!T296="","",'+BD'!T296)</f>
        <v/>
      </c>
      <c r="U2166" s="325" t="str">
        <f>IF('+BD'!U296="","",'+BD'!U296)</f>
        <v/>
      </c>
      <c r="V2166" s="325" t="str">
        <f>IF('+BD'!V296="","",'+BD'!V296)</f>
        <v/>
      </c>
      <c r="W2166" s="325" t="str">
        <f>IF('+BD'!W296="","",'+BD'!W296)</f>
        <v/>
      </c>
      <c r="X2166" s="325" t="str">
        <f>IF('+BD'!X296="","",'+BD'!X296)</f>
        <v/>
      </c>
      <c r="Y2166" s="325" t="str">
        <f>IF('+BD'!Y296="","",'+BD'!Y296)</f>
        <v/>
      </c>
      <c r="Z2166" s="325" t="str">
        <f>IF('+BD'!Z296="","",'+BD'!Z296)</f>
        <v/>
      </c>
      <c r="AA2166" s="325" t="str">
        <f>IF('+BD'!AA296="","",'+BD'!AA296)</f>
        <v/>
      </c>
      <c r="AB2166" s="325" t="str">
        <f>IF('+BD'!AB296="","",'+BD'!AB296)</f>
        <v/>
      </c>
    </row>
    <row r="2167" ht="15.75" customHeight="1">
      <c r="A2167" s="325">
        <v>2165.0</v>
      </c>
      <c r="B2167" s="325" t="s">
        <v>5942</v>
      </c>
      <c r="C2167" s="325" t="str">
        <f>IF('+BD'!C297="","",'+BD'!C297)</f>
        <v/>
      </c>
      <c r="D2167" s="325" t="str">
        <f>IF('+BD'!D297="","",'+BD'!D297)</f>
        <v/>
      </c>
      <c r="E2167" s="325" t="str">
        <f>IF('+BD'!E297="","",'+BD'!E297)</f>
        <v/>
      </c>
      <c r="F2167" s="325" t="str">
        <f>IF('+BD'!F297="","",'+BD'!F297)</f>
        <v/>
      </c>
      <c r="G2167" s="325" t="str">
        <f>IF('+BD'!G297="","",'+BD'!G297)</f>
        <v/>
      </c>
      <c r="H2167" s="325" t="str">
        <f>IF('+BD'!H297="","",'+BD'!H297)</f>
        <v/>
      </c>
      <c r="I2167" s="325" t="str">
        <f>IF('+BD'!I297="","",'+BD'!I297)</f>
        <v/>
      </c>
      <c r="J2167" s="325" t="str">
        <f>IF('+BD'!J297="","",'+BD'!J297)</f>
        <v/>
      </c>
      <c r="K2167" s="325" t="str">
        <f>IF('+BD'!K297="","",'+BD'!K297)</f>
        <v/>
      </c>
      <c r="L2167" s="325" t="str">
        <f>IF('+BD'!L297="","",'+BD'!L297)</f>
        <v/>
      </c>
      <c r="M2167" s="325" t="str">
        <f>IF('+BD'!M297="","",'+BD'!M297)</f>
        <v/>
      </c>
      <c r="N2167" s="325" t="str">
        <f>IF('+BD'!N297="","",'+BD'!N297)</f>
        <v/>
      </c>
      <c r="O2167" s="325" t="str">
        <f>IF('+BD'!O297="","",'+BD'!O297)</f>
        <v/>
      </c>
      <c r="P2167" s="325" t="str">
        <f>IF('+BD'!P297="","",'+BD'!P297)</f>
        <v/>
      </c>
      <c r="Q2167" s="325" t="str">
        <f>IF('+BD'!Q297="","",'+BD'!Q297)</f>
        <v/>
      </c>
      <c r="R2167" s="325" t="str">
        <f>IF('+BD'!R297="","",'+BD'!R297)</f>
        <v/>
      </c>
      <c r="S2167" s="325" t="str">
        <f>IF('+BD'!S297="","",'+BD'!S297)</f>
        <v/>
      </c>
      <c r="T2167" s="325" t="str">
        <f>IF('+BD'!T297="","",'+BD'!T297)</f>
        <v/>
      </c>
      <c r="U2167" s="325" t="str">
        <f>IF('+BD'!U297="","",'+BD'!U297)</f>
        <v/>
      </c>
      <c r="V2167" s="325" t="str">
        <f>IF('+BD'!V297="","",'+BD'!V297)</f>
        <v/>
      </c>
      <c r="W2167" s="325" t="str">
        <f>IF('+BD'!W297="","",'+BD'!W297)</f>
        <v/>
      </c>
      <c r="X2167" s="325" t="str">
        <f>IF('+BD'!X297="","",'+BD'!X297)</f>
        <v/>
      </c>
      <c r="Y2167" s="325" t="str">
        <f>IF('+BD'!Y297="","",'+BD'!Y297)</f>
        <v/>
      </c>
      <c r="Z2167" s="325" t="str">
        <f>IF('+BD'!Z297="","",'+BD'!Z297)</f>
        <v/>
      </c>
      <c r="AA2167" s="325" t="str">
        <f>IF('+BD'!AA297="","",'+BD'!AA297)</f>
        <v/>
      </c>
      <c r="AB2167" s="325" t="str">
        <f>IF('+BD'!AB297="","",'+BD'!AB297)</f>
        <v/>
      </c>
    </row>
    <row r="2168" ht="15.75" customHeight="1">
      <c r="A2168" s="325">
        <v>2166.0</v>
      </c>
      <c r="B2168" s="325" t="s">
        <v>5943</v>
      </c>
      <c r="C2168" s="325" t="str">
        <f>IF('+BD'!C298="","",'+BD'!C298)</f>
        <v/>
      </c>
      <c r="D2168" s="325" t="str">
        <f>IF('+BD'!D298="","",'+BD'!D298)</f>
        <v/>
      </c>
      <c r="E2168" s="325" t="str">
        <f>IF('+BD'!E298="","",'+BD'!E298)</f>
        <v/>
      </c>
      <c r="F2168" s="325" t="str">
        <f>IF('+BD'!F298="","",'+BD'!F298)</f>
        <v/>
      </c>
      <c r="G2168" s="325" t="str">
        <f>IF('+BD'!G298="","",'+BD'!G298)</f>
        <v/>
      </c>
      <c r="H2168" s="325" t="str">
        <f>IF('+BD'!H298="","",'+BD'!H298)</f>
        <v/>
      </c>
      <c r="I2168" s="325" t="str">
        <f>IF('+BD'!I298="","",'+BD'!I298)</f>
        <v/>
      </c>
      <c r="J2168" s="325" t="str">
        <f>IF('+BD'!J298="","",'+BD'!J298)</f>
        <v/>
      </c>
      <c r="K2168" s="325" t="str">
        <f>IF('+BD'!K298="","",'+BD'!K298)</f>
        <v/>
      </c>
      <c r="L2168" s="325" t="str">
        <f>IF('+BD'!L298="","",'+BD'!L298)</f>
        <v/>
      </c>
      <c r="M2168" s="325" t="str">
        <f>IF('+BD'!M298="","",'+BD'!M298)</f>
        <v/>
      </c>
      <c r="N2168" s="325" t="str">
        <f>IF('+BD'!N298="","",'+BD'!N298)</f>
        <v/>
      </c>
      <c r="O2168" s="325" t="str">
        <f>IF('+BD'!O298="","",'+BD'!O298)</f>
        <v/>
      </c>
      <c r="P2168" s="325" t="str">
        <f>IF('+BD'!P298="","",'+BD'!P298)</f>
        <v/>
      </c>
      <c r="Q2168" s="325" t="str">
        <f>IF('+BD'!Q298="","",'+BD'!Q298)</f>
        <v/>
      </c>
      <c r="R2168" s="325" t="str">
        <f>IF('+BD'!R298="","",'+BD'!R298)</f>
        <v/>
      </c>
      <c r="S2168" s="325" t="str">
        <f>IF('+BD'!S298="","",'+BD'!S298)</f>
        <v/>
      </c>
      <c r="T2168" s="325" t="str">
        <f>IF('+BD'!T298="","",'+BD'!T298)</f>
        <v/>
      </c>
      <c r="U2168" s="325" t="str">
        <f>IF('+BD'!U298="","",'+BD'!U298)</f>
        <v/>
      </c>
      <c r="V2168" s="325" t="str">
        <f>IF('+BD'!V298="","",'+BD'!V298)</f>
        <v/>
      </c>
      <c r="W2168" s="325" t="str">
        <f>IF('+BD'!W298="","",'+BD'!W298)</f>
        <v/>
      </c>
      <c r="X2168" s="325" t="str">
        <f>IF('+BD'!X298="","",'+BD'!X298)</f>
        <v/>
      </c>
      <c r="Y2168" s="325" t="str">
        <f>IF('+BD'!Y298="","",'+BD'!Y298)</f>
        <v/>
      </c>
      <c r="Z2168" s="325" t="str">
        <f>IF('+BD'!Z298="","",'+BD'!Z298)</f>
        <v/>
      </c>
      <c r="AA2168" s="325" t="str">
        <f>IF('+BD'!AA298="","",'+BD'!AA298)</f>
        <v/>
      </c>
      <c r="AB2168" s="325" t="str">
        <f>IF('+BD'!AB298="","",'+BD'!AB298)</f>
        <v/>
      </c>
    </row>
    <row r="2169" ht="15.75" customHeight="1">
      <c r="A2169" s="325">
        <v>2167.0</v>
      </c>
      <c r="B2169" s="325" t="s">
        <v>5944</v>
      </c>
      <c r="C2169" s="325" t="str">
        <f>IF('+BD'!C299="","",'+BD'!C299)</f>
        <v/>
      </c>
      <c r="D2169" s="325" t="str">
        <f>IF('+BD'!D299="","",'+BD'!D299)</f>
        <v/>
      </c>
      <c r="E2169" s="325" t="str">
        <f>IF('+BD'!E299="","",'+BD'!E299)</f>
        <v/>
      </c>
      <c r="F2169" s="325" t="str">
        <f>IF('+BD'!F299="","",'+BD'!F299)</f>
        <v/>
      </c>
      <c r="G2169" s="325" t="str">
        <f>IF('+BD'!G299="","",'+BD'!G299)</f>
        <v/>
      </c>
      <c r="H2169" s="325" t="str">
        <f>IF('+BD'!H299="","",'+BD'!H299)</f>
        <v/>
      </c>
      <c r="I2169" s="325" t="str">
        <f>IF('+BD'!I299="","",'+BD'!I299)</f>
        <v/>
      </c>
      <c r="J2169" s="325" t="str">
        <f>IF('+BD'!J299="","",'+BD'!J299)</f>
        <v/>
      </c>
      <c r="K2169" s="325" t="str">
        <f>IF('+BD'!K299="","",'+BD'!K299)</f>
        <v/>
      </c>
      <c r="L2169" s="325" t="str">
        <f>IF('+BD'!L299="","",'+BD'!L299)</f>
        <v/>
      </c>
      <c r="M2169" s="325" t="str">
        <f>IF('+BD'!M299="","",'+BD'!M299)</f>
        <v/>
      </c>
      <c r="N2169" s="325" t="str">
        <f>IF('+BD'!N299="","",'+BD'!N299)</f>
        <v/>
      </c>
      <c r="O2169" s="325" t="str">
        <f>IF('+BD'!O299="","",'+BD'!O299)</f>
        <v/>
      </c>
      <c r="P2169" s="325" t="str">
        <f>IF('+BD'!P299="","",'+BD'!P299)</f>
        <v/>
      </c>
      <c r="Q2169" s="325" t="str">
        <f>IF('+BD'!Q299="","",'+BD'!Q299)</f>
        <v/>
      </c>
      <c r="R2169" s="325" t="str">
        <f>IF('+BD'!R299="","",'+BD'!R299)</f>
        <v/>
      </c>
      <c r="S2169" s="325" t="str">
        <f>IF('+BD'!S299="","",'+BD'!S299)</f>
        <v/>
      </c>
      <c r="T2169" s="325" t="str">
        <f>IF('+BD'!T299="","",'+BD'!T299)</f>
        <v/>
      </c>
      <c r="U2169" s="325" t="str">
        <f>IF('+BD'!U299="","",'+BD'!U299)</f>
        <v/>
      </c>
      <c r="V2169" s="325" t="str">
        <f>IF('+BD'!V299="","",'+BD'!V299)</f>
        <v/>
      </c>
      <c r="W2169" s="325" t="str">
        <f>IF('+BD'!W299="","",'+BD'!W299)</f>
        <v/>
      </c>
      <c r="X2169" s="325" t="str">
        <f>IF('+BD'!X299="","",'+BD'!X299)</f>
        <v/>
      </c>
      <c r="Y2169" s="325" t="str">
        <f>IF('+BD'!Y299="","",'+BD'!Y299)</f>
        <v/>
      </c>
      <c r="Z2169" s="325" t="str">
        <f>IF('+BD'!Z299="","",'+BD'!Z299)</f>
        <v/>
      </c>
      <c r="AA2169" s="325" t="str">
        <f>IF('+BD'!AA299="","",'+BD'!AA299)</f>
        <v/>
      </c>
      <c r="AB2169" s="325" t="str">
        <f>IF('+BD'!AB299="","",'+BD'!AB299)</f>
        <v/>
      </c>
    </row>
    <row r="2170" ht="15.75" customHeight="1">
      <c r="A2170" s="325">
        <v>2168.0</v>
      </c>
      <c r="B2170" s="325" t="s">
        <v>5945</v>
      </c>
      <c r="C2170" s="325" t="str">
        <f>IF('+BD'!C300="","",'+BD'!C300)</f>
        <v/>
      </c>
      <c r="D2170" s="325" t="str">
        <f>IF('+BD'!D300="","",'+BD'!D300)</f>
        <v/>
      </c>
      <c r="E2170" s="325" t="str">
        <f>IF('+BD'!E300="","",'+BD'!E300)</f>
        <v/>
      </c>
      <c r="F2170" s="325" t="str">
        <f>IF('+BD'!F300="","",'+BD'!F300)</f>
        <v/>
      </c>
      <c r="G2170" s="325" t="str">
        <f>IF('+BD'!G300="","",'+BD'!G300)</f>
        <v/>
      </c>
      <c r="H2170" s="325" t="str">
        <f>IF('+BD'!H300="","",'+BD'!H300)</f>
        <v/>
      </c>
      <c r="I2170" s="325" t="str">
        <f>IF('+BD'!I300="","",'+BD'!I300)</f>
        <v/>
      </c>
      <c r="J2170" s="325" t="str">
        <f>IF('+BD'!J300="","",'+BD'!J300)</f>
        <v/>
      </c>
      <c r="K2170" s="325" t="str">
        <f>IF('+BD'!K300="","",'+BD'!K300)</f>
        <v/>
      </c>
      <c r="L2170" s="325" t="str">
        <f>IF('+BD'!L300="","",'+BD'!L300)</f>
        <v/>
      </c>
      <c r="M2170" s="325" t="str">
        <f>IF('+BD'!M300="","",'+BD'!M300)</f>
        <v/>
      </c>
      <c r="N2170" s="325" t="str">
        <f>IF('+BD'!N300="","",'+BD'!N300)</f>
        <v/>
      </c>
      <c r="O2170" s="325" t="str">
        <f>IF('+BD'!O300="","",'+BD'!O300)</f>
        <v/>
      </c>
      <c r="P2170" s="325" t="str">
        <f>IF('+BD'!P300="","",'+BD'!P300)</f>
        <v/>
      </c>
      <c r="Q2170" s="325" t="str">
        <f>IF('+BD'!Q300="","",'+BD'!Q300)</f>
        <v/>
      </c>
      <c r="R2170" s="325" t="str">
        <f>IF('+BD'!R300="","",'+BD'!R300)</f>
        <v/>
      </c>
      <c r="S2170" s="325" t="str">
        <f>IF('+BD'!S300="","",'+BD'!S300)</f>
        <v/>
      </c>
      <c r="T2170" s="325" t="str">
        <f>IF('+BD'!T300="","",'+BD'!T300)</f>
        <v/>
      </c>
      <c r="U2170" s="325" t="str">
        <f>IF('+BD'!U300="","",'+BD'!U300)</f>
        <v/>
      </c>
      <c r="V2170" s="325" t="str">
        <f>IF('+BD'!V300="","",'+BD'!V300)</f>
        <v/>
      </c>
      <c r="W2170" s="325" t="str">
        <f>IF('+BD'!W300="","",'+BD'!W300)</f>
        <v/>
      </c>
      <c r="X2170" s="325" t="str">
        <f>IF('+BD'!X300="","",'+BD'!X300)</f>
        <v/>
      </c>
      <c r="Y2170" s="325" t="str">
        <f>IF('+BD'!Y300="","",'+BD'!Y300)</f>
        <v/>
      </c>
      <c r="Z2170" s="325" t="str">
        <f>IF('+BD'!Z300="","",'+BD'!Z300)</f>
        <v/>
      </c>
      <c r="AA2170" s="325" t="str">
        <f>IF('+BD'!AA300="","",'+BD'!AA300)</f>
        <v/>
      </c>
      <c r="AB2170" s="325" t="str">
        <f>IF('+BD'!AB300="","",'+BD'!AB300)</f>
        <v/>
      </c>
    </row>
    <row r="2171" ht="15.75" customHeight="1">
      <c r="A2171" s="325">
        <v>2169.0</v>
      </c>
      <c r="B2171" s="325" t="s">
        <v>5946</v>
      </c>
      <c r="C2171" s="325" t="str">
        <f>IF('+BD'!C301="","",'+BD'!C301)</f>
        <v/>
      </c>
      <c r="D2171" s="325" t="str">
        <f>IF('+BD'!D301="","",'+BD'!D301)</f>
        <v/>
      </c>
      <c r="E2171" s="325" t="str">
        <f>IF('+BD'!E301="","",'+BD'!E301)</f>
        <v/>
      </c>
      <c r="F2171" s="325" t="str">
        <f>IF('+BD'!F301="","",'+BD'!F301)</f>
        <v/>
      </c>
      <c r="G2171" s="325" t="str">
        <f>IF('+BD'!G301="","",'+BD'!G301)</f>
        <v/>
      </c>
      <c r="H2171" s="325" t="str">
        <f>IF('+BD'!H301="","",'+BD'!H301)</f>
        <v/>
      </c>
      <c r="I2171" s="325" t="str">
        <f>IF('+BD'!I301="","",'+BD'!I301)</f>
        <v/>
      </c>
      <c r="J2171" s="325" t="str">
        <f>IF('+BD'!J301="","",'+BD'!J301)</f>
        <v/>
      </c>
      <c r="K2171" s="325" t="str">
        <f>IF('+BD'!K301="","",'+BD'!K301)</f>
        <v/>
      </c>
      <c r="L2171" s="325" t="str">
        <f>IF('+BD'!L301="","",'+BD'!L301)</f>
        <v/>
      </c>
      <c r="M2171" s="325" t="str">
        <f>IF('+BD'!M301="","",'+BD'!M301)</f>
        <v/>
      </c>
      <c r="N2171" s="325" t="str">
        <f>IF('+BD'!N301="","",'+BD'!N301)</f>
        <v/>
      </c>
      <c r="O2171" s="325" t="str">
        <f>IF('+BD'!O301="","",'+BD'!O301)</f>
        <v/>
      </c>
      <c r="P2171" s="325" t="str">
        <f>IF('+BD'!P301="","",'+BD'!P301)</f>
        <v/>
      </c>
      <c r="Q2171" s="325" t="str">
        <f>IF('+BD'!Q301="","",'+BD'!Q301)</f>
        <v/>
      </c>
      <c r="R2171" s="325" t="str">
        <f>IF('+BD'!R301="","",'+BD'!R301)</f>
        <v/>
      </c>
      <c r="S2171" s="325" t="str">
        <f>IF('+BD'!S301="","",'+BD'!S301)</f>
        <v/>
      </c>
      <c r="T2171" s="325" t="str">
        <f>IF('+BD'!T301="","",'+BD'!T301)</f>
        <v/>
      </c>
      <c r="U2171" s="325" t="str">
        <f>IF('+BD'!U301="","",'+BD'!U301)</f>
        <v/>
      </c>
      <c r="V2171" s="325" t="str">
        <f>IF('+BD'!V301="","",'+BD'!V301)</f>
        <v/>
      </c>
      <c r="W2171" s="325" t="str">
        <f>IF('+BD'!W301="","",'+BD'!W301)</f>
        <v/>
      </c>
      <c r="X2171" s="325" t="str">
        <f>IF('+BD'!X301="","",'+BD'!X301)</f>
        <v/>
      </c>
      <c r="Y2171" s="325" t="str">
        <f>IF('+BD'!Y301="","",'+BD'!Y301)</f>
        <v/>
      </c>
      <c r="Z2171" s="325" t="str">
        <f>IF('+BD'!Z301="","",'+BD'!Z301)</f>
        <v/>
      </c>
      <c r="AA2171" s="325" t="str">
        <f>IF('+BD'!AA301="","",'+BD'!AA301)</f>
        <v/>
      </c>
      <c r="AB2171" s="325" t="str">
        <f>IF('+BD'!AB301="","",'+BD'!AB301)</f>
        <v/>
      </c>
    </row>
    <row r="2172" ht="15.75" customHeight="1">
      <c r="A2172" s="325">
        <v>2170.0</v>
      </c>
      <c r="B2172" s="325" t="s">
        <v>5947</v>
      </c>
      <c r="C2172" s="325" t="str">
        <f>IF('+BD'!C302="","",'+BD'!C302)</f>
        <v/>
      </c>
      <c r="D2172" s="325" t="str">
        <f>IF('+BD'!D302="","",'+BD'!D302)</f>
        <v/>
      </c>
      <c r="E2172" s="325" t="str">
        <f>IF('+BD'!E302="","",'+BD'!E302)</f>
        <v/>
      </c>
      <c r="F2172" s="325" t="str">
        <f>IF('+BD'!F302="","",'+BD'!F302)</f>
        <v/>
      </c>
      <c r="G2172" s="325" t="str">
        <f>IF('+BD'!G302="","",'+BD'!G302)</f>
        <v/>
      </c>
      <c r="H2172" s="325" t="str">
        <f>IF('+BD'!H302="","",'+BD'!H302)</f>
        <v/>
      </c>
      <c r="I2172" s="325" t="str">
        <f>IF('+BD'!I302="","",'+BD'!I302)</f>
        <v/>
      </c>
      <c r="J2172" s="325" t="str">
        <f>IF('+BD'!J302="","",'+BD'!J302)</f>
        <v/>
      </c>
      <c r="K2172" s="325" t="str">
        <f>IF('+BD'!K302="","",'+BD'!K302)</f>
        <v/>
      </c>
      <c r="L2172" s="325" t="str">
        <f>IF('+BD'!L302="","",'+BD'!L302)</f>
        <v/>
      </c>
      <c r="M2172" s="325" t="str">
        <f>IF('+BD'!M302="","",'+BD'!M302)</f>
        <v/>
      </c>
      <c r="N2172" s="325" t="str">
        <f>IF('+BD'!N302="","",'+BD'!N302)</f>
        <v/>
      </c>
      <c r="O2172" s="325" t="str">
        <f>IF('+BD'!O302="","",'+BD'!O302)</f>
        <v/>
      </c>
      <c r="P2172" s="325" t="str">
        <f>IF('+BD'!P302="","",'+BD'!P302)</f>
        <v/>
      </c>
      <c r="Q2172" s="325" t="str">
        <f>IF('+BD'!Q302="","",'+BD'!Q302)</f>
        <v/>
      </c>
      <c r="R2172" s="325" t="str">
        <f>IF('+BD'!R302="","",'+BD'!R302)</f>
        <v/>
      </c>
      <c r="S2172" s="325" t="str">
        <f>IF('+BD'!S302="","",'+BD'!S302)</f>
        <v/>
      </c>
      <c r="T2172" s="325" t="str">
        <f>IF('+BD'!T302="","",'+BD'!T302)</f>
        <v/>
      </c>
      <c r="U2172" s="325" t="str">
        <f>IF('+BD'!U302="","",'+BD'!U302)</f>
        <v/>
      </c>
      <c r="V2172" s="325" t="str">
        <f>IF('+BD'!V302="","",'+BD'!V302)</f>
        <v/>
      </c>
      <c r="W2172" s="325" t="str">
        <f>IF('+BD'!W302="","",'+BD'!W302)</f>
        <v/>
      </c>
      <c r="X2172" s="325" t="str">
        <f>IF('+BD'!X302="","",'+BD'!X302)</f>
        <v/>
      </c>
      <c r="Y2172" s="325" t="str">
        <f>IF('+BD'!Y302="","",'+BD'!Y302)</f>
        <v/>
      </c>
      <c r="Z2172" s="325" t="str">
        <f>IF('+BD'!Z302="","",'+BD'!Z302)</f>
        <v/>
      </c>
      <c r="AA2172" s="325" t="str">
        <f>IF('+BD'!AA302="","",'+BD'!AA302)</f>
        <v/>
      </c>
      <c r="AB2172" s="325" t="str">
        <f>IF('+BD'!AB302="","",'+BD'!AB302)</f>
        <v/>
      </c>
    </row>
    <row r="2173" ht="15.75" customHeight="1">
      <c r="A2173" s="325">
        <v>2171.0</v>
      </c>
      <c r="B2173" s="325" t="s">
        <v>5948</v>
      </c>
      <c r="C2173" s="325" t="str">
        <f>IF('+BD'!C303="","",'+BD'!C303)</f>
        <v/>
      </c>
      <c r="D2173" s="325" t="str">
        <f>IF('+BD'!D303="","",'+BD'!D303)</f>
        <v/>
      </c>
      <c r="E2173" s="325" t="str">
        <f>IF('+BD'!E303="","",'+BD'!E303)</f>
        <v/>
      </c>
      <c r="F2173" s="325" t="str">
        <f>IF('+BD'!F303="","",'+BD'!F303)</f>
        <v/>
      </c>
      <c r="G2173" s="325" t="str">
        <f>IF('+BD'!G303="","",'+BD'!G303)</f>
        <v/>
      </c>
      <c r="H2173" s="325" t="str">
        <f>IF('+BD'!H303="","",'+BD'!H303)</f>
        <v/>
      </c>
      <c r="I2173" s="325" t="str">
        <f>IF('+BD'!I303="","",'+BD'!I303)</f>
        <v/>
      </c>
      <c r="J2173" s="325" t="str">
        <f>IF('+BD'!J303="","",'+BD'!J303)</f>
        <v/>
      </c>
      <c r="K2173" s="325" t="str">
        <f>IF('+BD'!K303="","",'+BD'!K303)</f>
        <v/>
      </c>
      <c r="L2173" s="325" t="str">
        <f>IF('+BD'!L303="","",'+BD'!L303)</f>
        <v/>
      </c>
      <c r="M2173" s="325" t="str">
        <f>IF('+BD'!M303="","",'+BD'!M303)</f>
        <v/>
      </c>
      <c r="N2173" s="325" t="str">
        <f>IF('+BD'!N303="","",'+BD'!N303)</f>
        <v/>
      </c>
      <c r="O2173" s="325" t="str">
        <f>IF('+BD'!O303="","",'+BD'!O303)</f>
        <v/>
      </c>
      <c r="P2173" s="325" t="str">
        <f>IF('+BD'!P303="","",'+BD'!P303)</f>
        <v/>
      </c>
      <c r="Q2173" s="325" t="str">
        <f>IF('+BD'!Q303="","",'+BD'!Q303)</f>
        <v/>
      </c>
      <c r="R2173" s="325" t="str">
        <f>IF('+BD'!R303="","",'+BD'!R303)</f>
        <v/>
      </c>
      <c r="S2173" s="325" t="str">
        <f>IF('+BD'!S303="","",'+BD'!S303)</f>
        <v/>
      </c>
      <c r="T2173" s="325" t="str">
        <f>IF('+BD'!T303="","",'+BD'!T303)</f>
        <v/>
      </c>
      <c r="U2173" s="325" t="str">
        <f>IF('+BD'!U303="","",'+BD'!U303)</f>
        <v/>
      </c>
      <c r="V2173" s="325" t="str">
        <f>IF('+BD'!V303="","",'+BD'!V303)</f>
        <v/>
      </c>
      <c r="W2173" s="325" t="str">
        <f>IF('+BD'!W303="","",'+BD'!W303)</f>
        <v/>
      </c>
      <c r="X2173" s="325" t="str">
        <f>IF('+BD'!X303="","",'+BD'!X303)</f>
        <v/>
      </c>
      <c r="Y2173" s="325" t="str">
        <f>IF('+BD'!Y303="","",'+BD'!Y303)</f>
        <v/>
      </c>
      <c r="Z2173" s="325" t="str">
        <f>IF('+BD'!Z303="","",'+BD'!Z303)</f>
        <v/>
      </c>
      <c r="AA2173" s="325" t="str">
        <f>IF('+BD'!AA303="","",'+BD'!AA303)</f>
        <v/>
      </c>
      <c r="AB2173" s="325" t="str">
        <f>IF('+BD'!AB303="","",'+BD'!AB303)</f>
        <v/>
      </c>
    </row>
    <row r="2174" ht="15.75" customHeight="1">
      <c r="A2174" s="325">
        <v>2172.0</v>
      </c>
      <c r="B2174" s="325" t="s">
        <v>5949</v>
      </c>
      <c r="C2174" s="325" t="str">
        <f>IF('+BD'!C304="","",'+BD'!C304)</f>
        <v/>
      </c>
      <c r="D2174" s="325" t="str">
        <f>IF('+BD'!D304="","",'+BD'!D304)</f>
        <v/>
      </c>
      <c r="E2174" s="325" t="str">
        <f>IF('+BD'!E304="","",'+BD'!E304)</f>
        <v/>
      </c>
      <c r="F2174" s="325" t="str">
        <f>IF('+BD'!F304="","",'+BD'!F304)</f>
        <v/>
      </c>
      <c r="G2174" s="325" t="str">
        <f>IF('+BD'!G304="","",'+BD'!G304)</f>
        <v/>
      </c>
      <c r="H2174" s="325" t="str">
        <f>IF('+BD'!H304="","",'+BD'!H304)</f>
        <v/>
      </c>
      <c r="I2174" s="325" t="str">
        <f>IF('+BD'!I304="","",'+BD'!I304)</f>
        <v/>
      </c>
      <c r="J2174" s="325" t="str">
        <f>IF('+BD'!J304="","",'+BD'!J304)</f>
        <v/>
      </c>
      <c r="K2174" s="325" t="str">
        <f>IF('+BD'!K304="","",'+BD'!K304)</f>
        <v/>
      </c>
      <c r="L2174" s="325" t="str">
        <f>IF('+BD'!L304="","",'+BD'!L304)</f>
        <v/>
      </c>
      <c r="M2174" s="325" t="str">
        <f>IF('+BD'!M304="","",'+BD'!M304)</f>
        <v/>
      </c>
      <c r="N2174" s="325" t="str">
        <f>IF('+BD'!N304="","",'+BD'!N304)</f>
        <v/>
      </c>
      <c r="O2174" s="325" t="str">
        <f>IF('+BD'!O304="","",'+BD'!O304)</f>
        <v/>
      </c>
      <c r="P2174" s="325" t="str">
        <f>IF('+BD'!P304="","",'+BD'!P304)</f>
        <v/>
      </c>
      <c r="Q2174" s="325" t="str">
        <f>IF('+BD'!Q304="","",'+BD'!Q304)</f>
        <v/>
      </c>
      <c r="R2174" s="325" t="str">
        <f>IF('+BD'!R304="","",'+BD'!R304)</f>
        <v/>
      </c>
      <c r="S2174" s="325" t="str">
        <f>IF('+BD'!S304="","",'+BD'!S304)</f>
        <v/>
      </c>
      <c r="T2174" s="325" t="str">
        <f>IF('+BD'!T304="","",'+BD'!T304)</f>
        <v/>
      </c>
      <c r="U2174" s="325" t="str">
        <f>IF('+BD'!U304="","",'+BD'!U304)</f>
        <v/>
      </c>
      <c r="V2174" s="325" t="str">
        <f>IF('+BD'!V304="","",'+BD'!V304)</f>
        <v/>
      </c>
      <c r="W2174" s="325" t="str">
        <f>IF('+BD'!W304="","",'+BD'!W304)</f>
        <v/>
      </c>
      <c r="X2174" s="325" t="str">
        <f>IF('+BD'!X304="","",'+BD'!X304)</f>
        <v/>
      </c>
      <c r="Y2174" s="325" t="str">
        <f>IF('+BD'!Y304="","",'+BD'!Y304)</f>
        <v/>
      </c>
      <c r="Z2174" s="325" t="str">
        <f>IF('+BD'!Z304="","",'+BD'!Z304)</f>
        <v/>
      </c>
      <c r="AA2174" s="325" t="str">
        <f>IF('+BD'!AA304="","",'+BD'!AA304)</f>
        <v/>
      </c>
      <c r="AB2174" s="325" t="str">
        <f>IF('+BD'!AB304="","",'+BD'!AB304)</f>
        <v/>
      </c>
    </row>
    <row r="2175" ht="15.75" customHeight="1">
      <c r="A2175" s="325">
        <v>2173.0</v>
      </c>
      <c r="B2175" s="325" t="s">
        <v>5950</v>
      </c>
      <c r="C2175" s="325" t="str">
        <f>IF('+BD'!C305="","",'+BD'!C305)</f>
        <v/>
      </c>
      <c r="D2175" s="325" t="str">
        <f>IF('+BD'!D305="","",'+BD'!D305)</f>
        <v/>
      </c>
      <c r="E2175" s="325" t="str">
        <f>IF('+BD'!E305="","",'+BD'!E305)</f>
        <v/>
      </c>
      <c r="F2175" s="325" t="str">
        <f>IF('+BD'!F305="","",'+BD'!F305)</f>
        <v/>
      </c>
      <c r="G2175" s="325" t="str">
        <f>IF('+BD'!G305="","",'+BD'!G305)</f>
        <v/>
      </c>
      <c r="H2175" s="325" t="str">
        <f>IF('+BD'!H305="","",'+BD'!H305)</f>
        <v/>
      </c>
      <c r="I2175" s="325" t="str">
        <f>IF('+BD'!I305="","",'+BD'!I305)</f>
        <v/>
      </c>
      <c r="J2175" s="325" t="str">
        <f>IF('+BD'!J305="","",'+BD'!J305)</f>
        <v/>
      </c>
      <c r="K2175" s="325" t="str">
        <f>IF('+BD'!K305="","",'+BD'!K305)</f>
        <v/>
      </c>
      <c r="L2175" s="325" t="str">
        <f>IF('+BD'!L305="","",'+BD'!L305)</f>
        <v/>
      </c>
      <c r="M2175" s="325" t="str">
        <f>IF('+BD'!M305="","",'+BD'!M305)</f>
        <v/>
      </c>
      <c r="N2175" s="325" t="str">
        <f>IF('+BD'!N305="","",'+BD'!N305)</f>
        <v/>
      </c>
      <c r="O2175" s="325" t="str">
        <f>IF('+BD'!O305="","",'+BD'!O305)</f>
        <v/>
      </c>
      <c r="P2175" s="325" t="str">
        <f>IF('+BD'!P305="","",'+BD'!P305)</f>
        <v/>
      </c>
      <c r="Q2175" s="325" t="str">
        <f>IF('+BD'!Q305="","",'+BD'!Q305)</f>
        <v/>
      </c>
      <c r="R2175" s="325" t="str">
        <f>IF('+BD'!R305="","",'+BD'!R305)</f>
        <v/>
      </c>
      <c r="S2175" s="325" t="str">
        <f>IF('+BD'!S305="","",'+BD'!S305)</f>
        <v/>
      </c>
      <c r="T2175" s="325" t="str">
        <f>IF('+BD'!T305="","",'+BD'!T305)</f>
        <v/>
      </c>
      <c r="U2175" s="325" t="str">
        <f>IF('+BD'!U305="","",'+BD'!U305)</f>
        <v/>
      </c>
      <c r="V2175" s="325" t="str">
        <f>IF('+BD'!V305="","",'+BD'!V305)</f>
        <v/>
      </c>
      <c r="W2175" s="325" t="str">
        <f>IF('+BD'!W305="","",'+BD'!W305)</f>
        <v/>
      </c>
      <c r="X2175" s="325" t="str">
        <f>IF('+BD'!X305="","",'+BD'!X305)</f>
        <v/>
      </c>
      <c r="Y2175" s="325" t="str">
        <f>IF('+BD'!Y305="","",'+BD'!Y305)</f>
        <v/>
      </c>
      <c r="Z2175" s="325" t="str">
        <f>IF('+BD'!Z305="","",'+BD'!Z305)</f>
        <v/>
      </c>
      <c r="AA2175" s="325" t="str">
        <f>IF('+BD'!AA305="","",'+BD'!AA305)</f>
        <v/>
      </c>
      <c r="AB2175" s="325" t="str">
        <f>IF('+BD'!AB305="","",'+BD'!AB305)</f>
        <v/>
      </c>
    </row>
    <row r="2176" ht="15.75" customHeight="1">
      <c r="A2176" s="325">
        <v>2174.0</v>
      </c>
      <c r="B2176" s="325" t="s">
        <v>5951</v>
      </c>
      <c r="C2176" s="325" t="str">
        <f>IF('+BD'!C306="","",'+BD'!C306)</f>
        <v/>
      </c>
      <c r="D2176" s="325" t="str">
        <f>IF('+BD'!D306="","",'+BD'!D306)</f>
        <v/>
      </c>
      <c r="E2176" s="325" t="str">
        <f>IF('+BD'!E306="","",'+BD'!E306)</f>
        <v/>
      </c>
      <c r="F2176" s="325" t="str">
        <f>IF('+BD'!F306="","",'+BD'!F306)</f>
        <v/>
      </c>
      <c r="G2176" s="325" t="str">
        <f>IF('+BD'!G306="","",'+BD'!G306)</f>
        <v/>
      </c>
      <c r="H2176" s="325" t="str">
        <f>IF('+BD'!H306="","",'+BD'!H306)</f>
        <v/>
      </c>
      <c r="I2176" s="325" t="str">
        <f>IF('+BD'!I306="","",'+BD'!I306)</f>
        <v/>
      </c>
      <c r="J2176" s="325" t="str">
        <f>IF('+BD'!J306="","",'+BD'!J306)</f>
        <v/>
      </c>
      <c r="K2176" s="325" t="str">
        <f>IF('+BD'!K306="","",'+BD'!K306)</f>
        <v/>
      </c>
      <c r="L2176" s="325" t="str">
        <f>IF('+BD'!L306="","",'+BD'!L306)</f>
        <v/>
      </c>
      <c r="M2176" s="325" t="str">
        <f>IF('+BD'!M306="","",'+BD'!M306)</f>
        <v/>
      </c>
      <c r="N2176" s="325" t="str">
        <f>IF('+BD'!N306="","",'+BD'!N306)</f>
        <v/>
      </c>
      <c r="O2176" s="325" t="str">
        <f>IF('+BD'!O306="","",'+BD'!O306)</f>
        <v/>
      </c>
      <c r="P2176" s="325" t="str">
        <f>IF('+BD'!P306="","",'+BD'!P306)</f>
        <v/>
      </c>
      <c r="Q2176" s="325" t="str">
        <f>IF('+BD'!Q306="","",'+BD'!Q306)</f>
        <v/>
      </c>
      <c r="R2176" s="325" t="str">
        <f>IF('+BD'!R306="","",'+BD'!R306)</f>
        <v/>
      </c>
      <c r="S2176" s="325" t="str">
        <f>IF('+BD'!S306="","",'+BD'!S306)</f>
        <v/>
      </c>
      <c r="T2176" s="325" t="str">
        <f>IF('+BD'!T306="","",'+BD'!T306)</f>
        <v/>
      </c>
      <c r="U2176" s="325" t="str">
        <f>IF('+BD'!U306="","",'+BD'!U306)</f>
        <v/>
      </c>
      <c r="V2176" s="325" t="str">
        <f>IF('+BD'!V306="","",'+BD'!V306)</f>
        <v/>
      </c>
      <c r="W2176" s="325" t="str">
        <f>IF('+BD'!W306="","",'+BD'!W306)</f>
        <v/>
      </c>
      <c r="X2176" s="325" t="str">
        <f>IF('+BD'!X306="","",'+BD'!X306)</f>
        <v/>
      </c>
      <c r="Y2176" s="325" t="str">
        <f>IF('+BD'!Y306="","",'+BD'!Y306)</f>
        <v/>
      </c>
      <c r="Z2176" s="325" t="str">
        <f>IF('+BD'!Z306="","",'+BD'!Z306)</f>
        <v/>
      </c>
      <c r="AA2176" s="325" t="str">
        <f>IF('+BD'!AA306="","",'+BD'!AA306)</f>
        <v/>
      </c>
      <c r="AB2176" s="325" t="str">
        <f>IF('+BD'!AB306="","",'+BD'!AB306)</f>
        <v/>
      </c>
    </row>
    <row r="2177" ht="15.75" customHeight="1">
      <c r="A2177" s="325">
        <v>2175.0</v>
      </c>
      <c r="B2177" s="325" t="s">
        <v>5952</v>
      </c>
      <c r="C2177" s="325" t="str">
        <f>IF('+BD'!C307="","",'+BD'!C307)</f>
        <v/>
      </c>
      <c r="D2177" s="325" t="str">
        <f>IF('+BD'!D307="","",'+BD'!D307)</f>
        <v/>
      </c>
      <c r="E2177" s="325" t="str">
        <f>IF('+BD'!E307="","",'+BD'!E307)</f>
        <v/>
      </c>
      <c r="F2177" s="325" t="str">
        <f>IF('+BD'!F307="","",'+BD'!F307)</f>
        <v/>
      </c>
      <c r="G2177" s="325" t="str">
        <f>IF('+BD'!G307="","",'+BD'!G307)</f>
        <v/>
      </c>
      <c r="H2177" s="325" t="str">
        <f>IF('+BD'!H307="","",'+BD'!H307)</f>
        <v/>
      </c>
      <c r="I2177" s="325" t="str">
        <f>IF('+BD'!I307="","",'+BD'!I307)</f>
        <v/>
      </c>
      <c r="J2177" s="325" t="str">
        <f>IF('+BD'!J307="","",'+BD'!J307)</f>
        <v/>
      </c>
      <c r="K2177" s="325" t="str">
        <f>IF('+BD'!K307="","",'+BD'!K307)</f>
        <v/>
      </c>
      <c r="L2177" s="325" t="str">
        <f>IF('+BD'!L307="","",'+BD'!L307)</f>
        <v/>
      </c>
      <c r="M2177" s="325" t="str">
        <f>IF('+BD'!M307="","",'+BD'!M307)</f>
        <v/>
      </c>
      <c r="N2177" s="325" t="str">
        <f>IF('+BD'!N307="","",'+BD'!N307)</f>
        <v/>
      </c>
      <c r="O2177" s="325" t="str">
        <f>IF('+BD'!O307="","",'+BD'!O307)</f>
        <v/>
      </c>
      <c r="P2177" s="325" t="str">
        <f>IF('+BD'!P307="","",'+BD'!P307)</f>
        <v/>
      </c>
      <c r="Q2177" s="325" t="str">
        <f>IF('+BD'!Q307="","",'+BD'!Q307)</f>
        <v/>
      </c>
      <c r="R2177" s="325" t="str">
        <f>IF('+BD'!R307="","",'+BD'!R307)</f>
        <v/>
      </c>
      <c r="S2177" s="325" t="str">
        <f>IF('+BD'!S307="","",'+BD'!S307)</f>
        <v/>
      </c>
      <c r="T2177" s="325" t="str">
        <f>IF('+BD'!T307="","",'+BD'!T307)</f>
        <v/>
      </c>
      <c r="U2177" s="325" t="str">
        <f>IF('+BD'!U307="","",'+BD'!U307)</f>
        <v/>
      </c>
      <c r="V2177" s="325" t="str">
        <f>IF('+BD'!V307="","",'+BD'!V307)</f>
        <v/>
      </c>
      <c r="W2177" s="325" t="str">
        <f>IF('+BD'!W307="","",'+BD'!W307)</f>
        <v/>
      </c>
      <c r="X2177" s="325" t="str">
        <f>IF('+BD'!X307="","",'+BD'!X307)</f>
        <v/>
      </c>
      <c r="Y2177" s="325" t="str">
        <f>IF('+BD'!Y307="","",'+BD'!Y307)</f>
        <v/>
      </c>
      <c r="Z2177" s="325" t="str">
        <f>IF('+BD'!Z307="","",'+BD'!Z307)</f>
        <v/>
      </c>
      <c r="AA2177" s="325" t="str">
        <f>IF('+BD'!AA307="","",'+BD'!AA307)</f>
        <v/>
      </c>
      <c r="AB2177" s="325" t="str">
        <f>IF('+BD'!AB307="","",'+BD'!AB307)</f>
        <v/>
      </c>
    </row>
    <row r="2178" ht="15.75" customHeight="1">
      <c r="A2178" s="325">
        <v>2176.0</v>
      </c>
      <c r="B2178" s="325" t="s">
        <v>5953</v>
      </c>
      <c r="C2178" s="325" t="str">
        <f>IF('+BD'!C308="","",'+BD'!C308)</f>
        <v/>
      </c>
      <c r="D2178" s="325" t="str">
        <f>IF('+BD'!D308="","",'+BD'!D308)</f>
        <v/>
      </c>
      <c r="E2178" s="325" t="str">
        <f>IF('+BD'!E308="","",'+BD'!E308)</f>
        <v/>
      </c>
      <c r="F2178" s="325" t="str">
        <f>IF('+BD'!F308="","",'+BD'!F308)</f>
        <v/>
      </c>
      <c r="G2178" s="325" t="str">
        <f>IF('+BD'!G308="","",'+BD'!G308)</f>
        <v/>
      </c>
      <c r="H2178" s="325" t="str">
        <f>IF('+BD'!H308="","",'+BD'!H308)</f>
        <v/>
      </c>
      <c r="I2178" s="325" t="str">
        <f>IF('+BD'!I308="","",'+BD'!I308)</f>
        <v/>
      </c>
      <c r="J2178" s="325" t="str">
        <f>IF('+BD'!J308="","",'+BD'!J308)</f>
        <v/>
      </c>
      <c r="K2178" s="325" t="str">
        <f>IF('+BD'!K308="","",'+BD'!K308)</f>
        <v/>
      </c>
      <c r="L2178" s="325" t="str">
        <f>IF('+BD'!L308="","",'+BD'!L308)</f>
        <v/>
      </c>
      <c r="M2178" s="325" t="str">
        <f>IF('+BD'!M308="","",'+BD'!M308)</f>
        <v/>
      </c>
      <c r="N2178" s="325" t="str">
        <f>IF('+BD'!N308="","",'+BD'!N308)</f>
        <v/>
      </c>
      <c r="O2178" s="325" t="str">
        <f>IF('+BD'!O308="","",'+BD'!O308)</f>
        <v/>
      </c>
      <c r="P2178" s="325" t="str">
        <f>IF('+BD'!P308="","",'+BD'!P308)</f>
        <v/>
      </c>
      <c r="Q2178" s="325" t="str">
        <f>IF('+BD'!Q308="","",'+BD'!Q308)</f>
        <v/>
      </c>
      <c r="R2178" s="325" t="str">
        <f>IF('+BD'!R308="","",'+BD'!R308)</f>
        <v/>
      </c>
      <c r="S2178" s="325" t="str">
        <f>IF('+BD'!S308="","",'+BD'!S308)</f>
        <v/>
      </c>
      <c r="T2178" s="325" t="str">
        <f>IF('+BD'!T308="","",'+BD'!T308)</f>
        <v/>
      </c>
      <c r="U2178" s="325" t="str">
        <f>IF('+BD'!U308="","",'+BD'!U308)</f>
        <v/>
      </c>
      <c r="V2178" s="325" t="str">
        <f>IF('+BD'!V308="","",'+BD'!V308)</f>
        <v/>
      </c>
      <c r="W2178" s="325" t="str">
        <f>IF('+BD'!W308="","",'+BD'!W308)</f>
        <v/>
      </c>
      <c r="X2178" s="325" t="str">
        <f>IF('+BD'!X308="","",'+BD'!X308)</f>
        <v/>
      </c>
      <c r="Y2178" s="325" t="str">
        <f>IF('+BD'!Y308="","",'+BD'!Y308)</f>
        <v/>
      </c>
      <c r="Z2178" s="325" t="str">
        <f>IF('+BD'!Z308="","",'+BD'!Z308)</f>
        <v/>
      </c>
      <c r="AA2178" s="325" t="str">
        <f>IF('+BD'!AA308="","",'+BD'!AA308)</f>
        <v/>
      </c>
      <c r="AB2178" s="325" t="str">
        <f>IF('+BD'!AB308="","",'+BD'!AB308)</f>
        <v/>
      </c>
    </row>
    <row r="2179" ht="15.75" customHeight="1">
      <c r="A2179" s="325">
        <v>2177.0</v>
      </c>
      <c r="B2179" s="325" t="s">
        <v>5954</v>
      </c>
      <c r="C2179" s="325" t="str">
        <f>IF('+BD'!C309="","",'+BD'!C309)</f>
        <v/>
      </c>
      <c r="D2179" s="325" t="str">
        <f>IF('+BD'!D309="","",'+BD'!D309)</f>
        <v/>
      </c>
      <c r="E2179" s="325" t="str">
        <f>IF('+BD'!E309="","",'+BD'!E309)</f>
        <v/>
      </c>
      <c r="F2179" s="325" t="str">
        <f>IF('+BD'!F309="","",'+BD'!F309)</f>
        <v/>
      </c>
      <c r="G2179" s="325" t="str">
        <f>IF('+BD'!G309="","",'+BD'!G309)</f>
        <v/>
      </c>
      <c r="H2179" s="325" t="str">
        <f>IF('+BD'!H309="","",'+BD'!H309)</f>
        <v/>
      </c>
      <c r="I2179" s="325" t="str">
        <f>IF('+BD'!I309="","",'+BD'!I309)</f>
        <v/>
      </c>
      <c r="J2179" s="325" t="str">
        <f>IF('+BD'!J309="","",'+BD'!J309)</f>
        <v/>
      </c>
      <c r="K2179" s="325" t="str">
        <f>IF('+BD'!K309="","",'+BD'!K309)</f>
        <v/>
      </c>
      <c r="L2179" s="325" t="str">
        <f>IF('+BD'!L309="","",'+BD'!L309)</f>
        <v/>
      </c>
      <c r="M2179" s="325" t="str">
        <f>IF('+BD'!M309="","",'+BD'!M309)</f>
        <v/>
      </c>
      <c r="N2179" s="325" t="str">
        <f>IF('+BD'!N309="","",'+BD'!N309)</f>
        <v/>
      </c>
      <c r="O2179" s="325" t="str">
        <f>IF('+BD'!O309="","",'+BD'!O309)</f>
        <v/>
      </c>
      <c r="P2179" s="325" t="str">
        <f>IF('+BD'!P309="","",'+BD'!P309)</f>
        <v/>
      </c>
      <c r="Q2179" s="325" t="str">
        <f>IF('+BD'!Q309="","",'+BD'!Q309)</f>
        <v/>
      </c>
      <c r="R2179" s="325" t="str">
        <f>IF('+BD'!R309="","",'+BD'!R309)</f>
        <v/>
      </c>
      <c r="S2179" s="325" t="str">
        <f>IF('+BD'!S309="","",'+BD'!S309)</f>
        <v/>
      </c>
      <c r="T2179" s="325" t="str">
        <f>IF('+BD'!T309="","",'+BD'!T309)</f>
        <v/>
      </c>
      <c r="U2179" s="325" t="str">
        <f>IF('+BD'!U309="","",'+BD'!U309)</f>
        <v/>
      </c>
      <c r="V2179" s="325" t="str">
        <f>IF('+BD'!V309="","",'+BD'!V309)</f>
        <v/>
      </c>
      <c r="W2179" s="325" t="str">
        <f>IF('+BD'!W309="","",'+BD'!W309)</f>
        <v/>
      </c>
      <c r="X2179" s="325" t="str">
        <f>IF('+BD'!X309="","",'+BD'!X309)</f>
        <v/>
      </c>
      <c r="Y2179" s="325" t="str">
        <f>IF('+BD'!Y309="","",'+BD'!Y309)</f>
        <v/>
      </c>
      <c r="Z2179" s="325" t="str">
        <f>IF('+BD'!Z309="","",'+BD'!Z309)</f>
        <v/>
      </c>
      <c r="AA2179" s="325" t="str">
        <f>IF('+BD'!AA309="","",'+BD'!AA309)</f>
        <v/>
      </c>
      <c r="AB2179" s="325" t="str">
        <f>IF('+BD'!AB309="","",'+BD'!AB309)</f>
        <v/>
      </c>
    </row>
    <row r="2180" ht="15.75" customHeight="1">
      <c r="A2180" s="325">
        <v>2178.0</v>
      </c>
      <c r="B2180" s="325" t="s">
        <v>5955</v>
      </c>
      <c r="C2180" s="325" t="str">
        <f>IF('+BD'!C310="","",'+BD'!C310)</f>
        <v/>
      </c>
      <c r="D2180" s="325" t="str">
        <f>IF('+BD'!D310="","",'+BD'!D310)</f>
        <v/>
      </c>
      <c r="E2180" s="325" t="str">
        <f>IF('+BD'!E310="","",'+BD'!E310)</f>
        <v/>
      </c>
      <c r="F2180" s="325" t="str">
        <f>IF('+BD'!F310="","",'+BD'!F310)</f>
        <v/>
      </c>
      <c r="G2180" s="325" t="str">
        <f>IF('+BD'!G310="","",'+BD'!G310)</f>
        <v/>
      </c>
      <c r="H2180" s="325" t="str">
        <f>IF('+BD'!H310="","",'+BD'!H310)</f>
        <v/>
      </c>
      <c r="I2180" s="325" t="str">
        <f>IF('+BD'!I310="","",'+BD'!I310)</f>
        <v/>
      </c>
      <c r="J2180" s="325" t="str">
        <f>IF('+BD'!J310="","",'+BD'!J310)</f>
        <v/>
      </c>
      <c r="K2180" s="325" t="str">
        <f>IF('+BD'!K310="","",'+BD'!K310)</f>
        <v/>
      </c>
      <c r="L2180" s="325" t="str">
        <f>IF('+BD'!L310="","",'+BD'!L310)</f>
        <v/>
      </c>
      <c r="M2180" s="325" t="str">
        <f>IF('+BD'!M310="","",'+BD'!M310)</f>
        <v/>
      </c>
      <c r="N2180" s="325" t="str">
        <f>IF('+BD'!N310="","",'+BD'!N310)</f>
        <v/>
      </c>
      <c r="O2180" s="325" t="str">
        <f>IF('+BD'!O310="","",'+BD'!O310)</f>
        <v/>
      </c>
      <c r="P2180" s="325" t="str">
        <f>IF('+BD'!P310="","",'+BD'!P310)</f>
        <v/>
      </c>
      <c r="Q2180" s="325" t="str">
        <f>IF('+BD'!Q310="","",'+BD'!Q310)</f>
        <v/>
      </c>
      <c r="R2180" s="325" t="str">
        <f>IF('+BD'!R310="","",'+BD'!R310)</f>
        <v/>
      </c>
      <c r="S2180" s="325" t="str">
        <f>IF('+BD'!S310="","",'+BD'!S310)</f>
        <v/>
      </c>
      <c r="T2180" s="325" t="str">
        <f>IF('+BD'!T310="","",'+BD'!T310)</f>
        <v/>
      </c>
      <c r="U2180" s="325" t="str">
        <f>IF('+BD'!U310="","",'+BD'!U310)</f>
        <v/>
      </c>
      <c r="V2180" s="325" t="str">
        <f>IF('+BD'!V310="","",'+BD'!V310)</f>
        <v/>
      </c>
      <c r="W2180" s="325" t="str">
        <f>IF('+BD'!W310="","",'+BD'!W310)</f>
        <v/>
      </c>
      <c r="X2180" s="325" t="str">
        <f>IF('+BD'!X310="","",'+BD'!X310)</f>
        <v/>
      </c>
      <c r="Y2180" s="325" t="str">
        <f>IF('+BD'!Y310="","",'+BD'!Y310)</f>
        <v/>
      </c>
      <c r="Z2180" s="325" t="str">
        <f>IF('+BD'!Z310="","",'+BD'!Z310)</f>
        <v/>
      </c>
      <c r="AA2180" s="325" t="str">
        <f>IF('+BD'!AA310="","",'+BD'!AA310)</f>
        <v/>
      </c>
      <c r="AB2180" s="325" t="str">
        <f>IF('+BD'!AB310="","",'+BD'!AB310)</f>
        <v/>
      </c>
    </row>
    <row r="2181" ht="15.75" customHeight="1">
      <c r="A2181" s="325">
        <v>2179.0</v>
      </c>
      <c r="B2181" s="325" t="s">
        <v>5956</v>
      </c>
      <c r="C2181" s="325" t="str">
        <f>IF('+BD'!C311="","",'+BD'!C311)</f>
        <v/>
      </c>
      <c r="D2181" s="325" t="str">
        <f>IF('+BD'!D311="","",'+BD'!D311)</f>
        <v/>
      </c>
      <c r="E2181" s="325" t="str">
        <f>IF('+BD'!E311="","",'+BD'!E311)</f>
        <v/>
      </c>
      <c r="F2181" s="325" t="str">
        <f>IF('+BD'!F311="","",'+BD'!F311)</f>
        <v/>
      </c>
      <c r="G2181" s="325" t="str">
        <f>IF('+BD'!G311="","",'+BD'!G311)</f>
        <v/>
      </c>
      <c r="H2181" s="325" t="str">
        <f>IF('+BD'!H311="","",'+BD'!H311)</f>
        <v/>
      </c>
      <c r="I2181" s="325" t="str">
        <f>IF('+BD'!I311="","",'+BD'!I311)</f>
        <v/>
      </c>
      <c r="J2181" s="325" t="str">
        <f>IF('+BD'!J311="","",'+BD'!J311)</f>
        <v/>
      </c>
      <c r="K2181" s="325" t="str">
        <f>IF('+BD'!K311="","",'+BD'!K311)</f>
        <v/>
      </c>
      <c r="L2181" s="325" t="str">
        <f>IF('+BD'!L311="","",'+BD'!L311)</f>
        <v/>
      </c>
      <c r="M2181" s="325" t="str">
        <f>IF('+BD'!M311="","",'+BD'!M311)</f>
        <v/>
      </c>
      <c r="N2181" s="325" t="str">
        <f>IF('+BD'!N311="","",'+BD'!N311)</f>
        <v/>
      </c>
      <c r="O2181" s="325" t="str">
        <f>IF('+BD'!O311="","",'+BD'!O311)</f>
        <v/>
      </c>
      <c r="P2181" s="325" t="str">
        <f>IF('+BD'!P311="","",'+BD'!P311)</f>
        <v/>
      </c>
      <c r="Q2181" s="325" t="str">
        <f>IF('+BD'!Q311="","",'+BD'!Q311)</f>
        <v/>
      </c>
      <c r="R2181" s="325" t="str">
        <f>IF('+BD'!R311="","",'+BD'!R311)</f>
        <v/>
      </c>
      <c r="S2181" s="325" t="str">
        <f>IF('+BD'!S311="","",'+BD'!S311)</f>
        <v/>
      </c>
      <c r="T2181" s="325" t="str">
        <f>IF('+BD'!T311="","",'+BD'!T311)</f>
        <v/>
      </c>
      <c r="U2181" s="325" t="str">
        <f>IF('+BD'!U311="","",'+BD'!U311)</f>
        <v/>
      </c>
      <c r="V2181" s="325" t="str">
        <f>IF('+BD'!V311="","",'+BD'!V311)</f>
        <v/>
      </c>
      <c r="W2181" s="325" t="str">
        <f>IF('+BD'!W311="","",'+BD'!W311)</f>
        <v/>
      </c>
      <c r="X2181" s="325" t="str">
        <f>IF('+BD'!X311="","",'+BD'!X311)</f>
        <v/>
      </c>
      <c r="Y2181" s="325" t="str">
        <f>IF('+BD'!Y311="","",'+BD'!Y311)</f>
        <v/>
      </c>
      <c r="Z2181" s="325" t="str">
        <f>IF('+BD'!Z311="","",'+BD'!Z311)</f>
        <v/>
      </c>
      <c r="AA2181" s="325" t="str">
        <f>IF('+BD'!AA311="","",'+BD'!AA311)</f>
        <v/>
      </c>
      <c r="AB2181" s="325" t="str">
        <f>IF('+BD'!AB311="","",'+BD'!AB311)</f>
        <v/>
      </c>
    </row>
    <row r="2182" ht="15.75" customHeight="1">
      <c r="A2182" s="325">
        <v>2180.0</v>
      </c>
      <c r="B2182" s="325" t="s">
        <v>5957</v>
      </c>
      <c r="C2182" s="325" t="str">
        <f>IF('+BD'!C312="","",'+BD'!C312)</f>
        <v/>
      </c>
      <c r="D2182" s="325" t="str">
        <f>IF('+BD'!D312="","",'+BD'!D312)</f>
        <v/>
      </c>
      <c r="E2182" s="325" t="str">
        <f>IF('+BD'!E312="","",'+BD'!E312)</f>
        <v/>
      </c>
      <c r="F2182" s="325" t="str">
        <f>IF('+BD'!F312="","",'+BD'!F312)</f>
        <v/>
      </c>
      <c r="G2182" s="325" t="str">
        <f>IF('+BD'!G312="","",'+BD'!G312)</f>
        <v/>
      </c>
      <c r="H2182" s="325" t="str">
        <f>IF('+BD'!H312="","",'+BD'!H312)</f>
        <v/>
      </c>
      <c r="I2182" s="325" t="str">
        <f>IF('+BD'!I312="","",'+BD'!I312)</f>
        <v/>
      </c>
      <c r="J2182" s="325" t="str">
        <f>IF('+BD'!J312="","",'+BD'!J312)</f>
        <v/>
      </c>
      <c r="K2182" s="325" t="str">
        <f>IF('+BD'!K312="","",'+BD'!K312)</f>
        <v/>
      </c>
      <c r="L2182" s="325" t="str">
        <f>IF('+BD'!L312="","",'+BD'!L312)</f>
        <v/>
      </c>
      <c r="M2182" s="325" t="str">
        <f>IF('+BD'!M312="","",'+BD'!M312)</f>
        <v/>
      </c>
      <c r="N2182" s="325" t="str">
        <f>IF('+BD'!N312="","",'+BD'!N312)</f>
        <v/>
      </c>
      <c r="O2182" s="325" t="str">
        <f>IF('+BD'!O312="","",'+BD'!O312)</f>
        <v/>
      </c>
      <c r="P2182" s="325" t="str">
        <f>IF('+BD'!P312="","",'+BD'!P312)</f>
        <v/>
      </c>
      <c r="Q2182" s="325" t="str">
        <f>IF('+BD'!Q312="","",'+BD'!Q312)</f>
        <v/>
      </c>
      <c r="R2182" s="325" t="str">
        <f>IF('+BD'!R312="","",'+BD'!R312)</f>
        <v/>
      </c>
      <c r="S2182" s="325" t="str">
        <f>IF('+BD'!S312="","",'+BD'!S312)</f>
        <v/>
      </c>
      <c r="T2182" s="325" t="str">
        <f>IF('+BD'!T312="","",'+BD'!T312)</f>
        <v/>
      </c>
      <c r="U2182" s="325" t="str">
        <f>IF('+BD'!U312="","",'+BD'!U312)</f>
        <v/>
      </c>
      <c r="V2182" s="325" t="str">
        <f>IF('+BD'!V312="","",'+BD'!V312)</f>
        <v/>
      </c>
      <c r="W2182" s="325" t="str">
        <f>IF('+BD'!W312="","",'+BD'!W312)</f>
        <v/>
      </c>
      <c r="X2182" s="325" t="str">
        <f>IF('+BD'!X312="","",'+BD'!X312)</f>
        <v/>
      </c>
      <c r="Y2182" s="325" t="str">
        <f>IF('+BD'!Y312="","",'+BD'!Y312)</f>
        <v/>
      </c>
      <c r="Z2182" s="325" t="str">
        <f>IF('+BD'!Z312="","",'+BD'!Z312)</f>
        <v/>
      </c>
      <c r="AA2182" s="325" t="str">
        <f>IF('+BD'!AA312="","",'+BD'!AA312)</f>
        <v/>
      </c>
      <c r="AB2182" s="325" t="str">
        <f>IF('+BD'!AB312="","",'+BD'!AB312)</f>
        <v/>
      </c>
    </row>
    <row r="2183" ht="15.75" customHeight="1">
      <c r="A2183" s="325">
        <v>2181.0</v>
      </c>
      <c r="B2183" s="325" t="s">
        <v>5958</v>
      </c>
      <c r="C2183" s="325" t="str">
        <f>IF('+BD'!C313="","",'+BD'!C313)</f>
        <v/>
      </c>
      <c r="D2183" s="325" t="str">
        <f>IF('+BD'!D313="","",'+BD'!D313)</f>
        <v/>
      </c>
      <c r="E2183" s="325" t="str">
        <f>IF('+BD'!E313="","",'+BD'!E313)</f>
        <v/>
      </c>
      <c r="F2183" s="325" t="str">
        <f>IF('+BD'!F313="","",'+BD'!F313)</f>
        <v/>
      </c>
      <c r="G2183" s="325" t="str">
        <f>IF('+BD'!G313="","",'+BD'!G313)</f>
        <v/>
      </c>
      <c r="H2183" s="325" t="str">
        <f>IF('+BD'!H313="","",'+BD'!H313)</f>
        <v/>
      </c>
      <c r="I2183" s="325" t="str">
        <f>IF('+BD'!I313="","",'+BD'!I313)</f>
        <v/>
      </c>
      <c r="J2183" s="325" t="str">
        <f>IF('+BD'!J313="","",'+BD'!J313)</f>
        <v/>
      </c>
      <c r="K2183" s="325" t="str">
        <f>IF('+BD'!K313="","",'+BD'!K313)</f>
        <v/>
      </c>
      <c r="L2183" s="325" t="str">
        <f>IF('+BD'!L313="","",'+BD'!L313)</f>
        <v/>
      </c>
      <c r="M2183" s="325" t="str">
        <f>IF('+BD'!M313="","",'+BD'!M313)</f>
        <v/>
      </c>
      <c r="N2183" s="325" t="str">
        <f>IF('+BD'!N313="","",'+BD'!N313)</f>
        <v/>
      </c>
      <c r="O2183" s="325" t="str">
        <f>IF('+BD'!O313="","",'+BD'!O313)</f>
        <v/>
      </c>
      <c r="P2183" s="325" t="str">
        <f>IF('+BD'!P313="","",'+BD'!P313)</f>
        <v/>
      </c>
      <c r="Q2183" s="325" t="str">
        <f>IF('+BD'!Q313="","",'+BD'!Q313)</f>
        <v/>
      </c>
      <c r="R2183" s="325" t="str">
        <f>IF('+BD'!R313="","",'+BD'!R313)</f>
        <v/>
      </c>
      <c r="S2183" s="325" t="str">
        <f>IF('+BD'!S313="","",'+BD'!S313)</f>
        <v/>
      </c>
      <c r="T2183" s="325" t="str">
        <f>IF('+BD'!T313="","",'+BD'!T313)</f>
        <v/>
      </c>
      <c r="U2183" s="325" t="str">
        <f>IF('+BD'!U313="","",'+BD'!U313)</f>
        <v/>
      </c>
      <c r="V2183" s="325" t="str">
        <f>IF('+BD'!V313="","",'+BD'!V313)</f>
        <v/>
      </c>
      <c r="W2183" s="325" t="str">
        <f>IF('+BD'!W313="","",'+BD'!W313)</f>
        <v/>
      </c>
      <c r="X2183" s="325" t="str">
        <f>IF('+BD'!X313="","",'+BD'!X313)</f>
        <v/>
      </c>
      <c r="Y2183" s="325" t="str">
        <f>IF('+BD'!Y313="","",'+BD'!Y313)</f>
        <v/>
      </c>
      <c r="Z2183" s="325" t="str">
        <f>IF('+BD'!Z313="","",'+BD'!Z313)</f>
        <v/>
      </c>
      <c r="AA2183" s="325" t="str">
        <f>IF('+BD'!AA313="","",'+BD'!AA313)</f>
        <v/>
      </c>
      <c r="AB2183" s="325" t="str">
        <f>IF('+BD'!AB313="","",'+BD'!AB313)</f>
        <v/>
      </c>
    </row>
    <row r="2184" ht="15.75" customHeight="1">
      <c r="A2184" s="325">
        <v>2182.0</v>
      </c>
      <c r="B2184" s="325" t="s">
        <v>5959</v>
      </c>
      <c r="C2184" s="325" t="str">
        <f>IF('+BD'!C314="","",'+BD'!C314)</f>
        <v/>
      </c>
      <c r="D2184" s="325" t="str">
        <f>IF('+BD'!D314="","",'+BD'!D314)</f>
        <v/>
      </c>
      <c r="E2184" s="325" t="str">
        <f>IF('+BD'!E314="","",'+BD'!E314)</f>
        <v/>
      </c>
      <c r="F2184" s="325" t="str">
        <f>IF('+BD'!F314="","",'+BD'!F314)</f>
        <v/>
      </c>
      <c r="G2184" s="325" t="str">
        <f>IF('+BD'!G314="","",'+BD'!G314)</f>
        <v/>
      </c>
      <c r="H2184" s="325" t="str">
        <f>IF('+BD'!H314="","",'+BD'!H314)</f>
        <v/>
      </c>
      <c r="I2184" s="325" t="str">
        <f>IF('+BD'!I314="","",'+BD'!I314)</f>
        <v/>
      </c>
      <c r="J2184" s="325" t="str">
        <f>IF('+BD'!J314="","",'+BD'!J314)</f>
        <v/>
      </c>
      <c r="K2184" s="325" t="str">
        <f>IF('+BD'!K314="","",'+BD'!K314)</f>
        <v/>
      </c>
      <c r="L2184" s="325" t="str">
        <f>IF('+BD'!L314="","",'+BD'!L314)</f>
        <v/>
      </c>
      <c r="M2184" s="325" t="str">
        <f>IF('+BD'!M314="","",'+BD'!M314)</f>
        <v/>
      </c>
      <c r="N2184" s="325" t="str">
        <f>IF('+BD'!N314="","",'+BD'!N314)</f>
        <v/>
      </c>
      <c r="O2184" s="325" t="str">
        <f>IF('+BD'!O314="","",'+BD'!O314)</f>
        <v/>
      </c>
      <c r="P2184" s="325" t="str">
        <f>IF('+BD'!P314="","",'+BD'!P314)</f>
        <v/>
      </c>
      <c r="Q2184" s="325" t="str">
        <f>IF('+BD'!Q314="","",'+BD'!Q314)</f>
        <v/>
      </c>
      <c r="R2184" s="325" t="str">
        <f>IF('+BD'!R314="","",'+BD'!R314)</f>
        <v/>
      </c>
      <c r="S2184" s="325" t="str">
        <f>IF('+BD'!S314="","",'+BD'!S314)</f>
        <v/>
      </c>
      <c r="T2184" s="325" t="str">
        <f>IF('+BD'!T314="","",'+BD'!T314)</f>
        <v/>
      </c>
      <c r="U2184" s="325" t="str">
        <f>IF('+BD'!U314="","",'+BD'!U314)</f>
        <v/>
      </c>
      <c r="V2184" s="325" t="str">
        <f>IF('+BD'!V314="","",'+BD'!V314)</f>
        <v/>
      </c>
      <c r="W2184" s="325" t="str">
        <f>IF('+BD'!W314="","",'+BD'!W314)</f>
        <v/>
      </c>
      <c r="X2184" s="325" t="str">
        <f>IF('+BD'!X314="","",'+BD'!X314)</f>
        <v/>
      </c>
      <c r="Y2184" s="325" t="str">
        <f>IF('+BD'!Y314="","",'+BD'!Y314)</f>
        <v/>
      </c>
      <c r="Z2184" s="325" t="str">
        <f>IF('+BD'!Z314="","",'+BD'!Z314)</f>
        <v/>
      </c>
      <c r="AA2184" s="325" t="str">
        <f>IF('+BD'!AA314="","",'+BD'!AA314)</f>
        <v/>
      </c>
      <c r="AB2184" s="325" t="str">
        <f>IF('+BD'!AB314="","",'+BD'!AB314)</f>
        <v/>
      </c>
    </row>
    <row r="2185" ht="15.75" customHeight="1">
      <c r="A2185" s="325">
        <v>2183.0</v>
      </c>
      <c r="B2185" s="325" t="s">
        <v>5960</v>
      </c>
      <c r="C2185" s="325" t="str">
        <f>IF('+BD'!C315="","",'+BD'!C315)</f>
        <v/>
      </c>
      <c r="D2185" s="325" t="str">
        <f>IF('+BD'!D315="","",'+BD'!D315)</f>
        <v/>
      </c>
      <c r="E2185" s="325" t="str">
        <f>IF('+BD'!E315="","",'+BD'!E315)</f>
        <v/>
      </c>
      <c r="F2185" s="325" t="str">
        <f>IF('+BD'!F315="","",'+BD'!F315)</f>
        <v/>
      </c>
      <c r="G2185" s="325" t="str">
        <f>IF('+BD'!G315="","",'+BD'!G315)</f>
        <v/>
      </c>
      <c r="H2185" s="325" t="str">
        <f>IF('+BD'!H315="","",'+BD'!H315)</f>
        <v/>
      </c>
      <c r="I2185" s="325" t="str">
        <f>IF('+BD'!I315="","",'+BD'!I315)</f>
        <v/>
      </c>
      <c r="J2185" s="325" t="str">
        <f>IF('+BD'!J315="","",'+BD'!J315)</f>
        <v/>
      </c>
      <c r="K2185" s="325" t="str">
        <f>IF('+BD'!K315="","",'+BD'!K315)</f>
        <v/>
      </c>
      <c r="L2185" s="325" t="str">
        <f>IF('+BD'!L315="","",'+BD'!L315)</f>
        <v/>
      </c>
      <c r="M2185" s="325" t="str">
        <f>IF('+BD'!M315="","",'+BD'!M315)</f>
        <v/>
      </c>
      <c r="N2185" s="325" t="str">
        <f>IF('+BD'!N315="","",'+BD'!N315)</f>
        <v/>
      </c>
      <c r="O2185" s="325" t="str">
        <f>IF('+BD'!O315="","",'+BD'!O315)</f>
        <v/>
      </c>
      <c r="P2185" s="325" t="str">
        <f>IF('+BD'!P315="","",'+BD'!P315)</f>
        <v/>
      </c>
      <c r="Q2185" s="325" t="str">
        <f>IF('+BD'!Q315="","",'+BD'!Q315)</f>
        <v/>
      </c>
      <c r="R2185" s="325" t="str">
        <f>IF('+BD'!R315="","",'+BD'!R315)</f>
        <v/>
      </c>
      <c r="S2185" s="325" t="str">
        <f>IF('+BD'!S315="","",'+BD'!S315)</f>
        <v/>
      </c>
      <c r="T2185" s="325" t="str">
        <f>IF('+BD'!T315="","",'+BD'!T315)</f>
        <v/>
      </c>
      <c r="U2185" s="325" t="str">
        <f>IF('+BD'!U315="","",'+BD'!U315)</f>
        <v/>
      </c>
      <c r="V2185" s="325" t="str">
        <f>IF('+BD'!V315="","",'+BD'!V315)</f>
        <v/>
      </c>
      <c r="W2185" s="325" t="str">
        <f>IF('+BD'!W315="","",'+BD'!W315)</f>
        <v/>
      </c>
      <c r="X2185" s="325" t="str">
        <f>IF('+BD'!X315="","",'+BD'!X315)</f>
        <v/>
      </c>
      <c r="Y2185" s="325" t="str">
        <f>IF('+BD'!Y315="","",'+BD'!Y315)</f>
        <v/>
      </c>
      <c r="Z2185" s="325" t="str">
        <f>IF('+BD'!Z315="","",'+BD'!Z315)</f>
        <v/>
      </c>
      <c r="AA2185" s="325" t="str">
        <f>IF('+BD'!AA315="","",'+BD'!AA315)</f>
        <v/>
      </c>
      <c r="AB2185" s="325" t="str">
        <f>IF('+BD'!AB315="","",'+BD'!AB315)</f>
        <v/>
      </c>
    </row>
    <row r="2186" ht="15.75" customHeight="1">
      <c r="A2186" s="325">
        <v>2184.0</v>
      </c>
      <c r="B2186" s="325" t="s">
        <v>5961</v>
      </c>
      <c r="C2186" s="325" t="str">
        <f>IF('+BD'!C316="","",'+BD'!C316)</f>
        <v/>
      </c>
      <c r="D2186" s="325" t="str">
        <f>IF('+BD'!D316="","",'+BD'!D316)</f>
        <v/>
      </c>
      <c r="E2186" s="325" t="str">
        <f>IF('+BD'!E316="","",'+BD'!E316)</f>
        <v/>
      </c>
      <c r="F2186" s="325" t="str">
        <f>IF('+BD'!F316="","",'+BD'!F316)</f>
        <v/>
      </c>
      <c r="G2186" s="325" t="str">
        <f>IF('+BD'!G316="","",'+BD'!G316)</f>
        <v/>
      </c>
      <c r="H2186" s="325" t="str">
        <f>IF('+BD'!H316="","",'+BD'!H316)</f>
        <v/>
      </c>
      <c r="I2186" s="325" t="str">
        <f>IF('+BD'!I316="","",'+BD'!I316)</f>
        <v/>
      </c>
      <c r="J2186" s="325" t="str">
        <f>IF('+BD'!J316="","",'+BD'!J316)</f>
        <v/>
      </c>
      <c r="K2186" s="325" t="str">
        <f>IF('+BD'!K316="","",'+BD'!K316)</f>
        <v/>
      </c>
      <c r="L2186" s="325" t="str">
        <f>IF('+BD'!L316="","",'+BD'!L316)</f>
        <v/>
      </c>
      <c r="M2186" s="325" t="str">
        <f>IF('+BD'!M316="","",'+BD'!M316)</f>
        <v/>
      </c>
      <c r="N2186" s="325" t="str">
        <f>IF('+BD'!N316="","",'+BD'!N316)</f>
        <v/>
      </c>
      <c r="O2186" s="325" t="str">
        <f>IF('+BD'!O316="","",'+BD'!O316)</f>
        <v/>
      </c>
      <c r="P2186" s="325" t="str">
        <f>IF('+BD'!P316="","",'+BD'!P316)</f>
        <v/>
      </c>
      <c r="Q2186" s="325" t="str">
        <f>IF('+BD'!Q316="","",'+BD'!Q316)</f>
        <v/>
      </c>
      <c r="R2186" s="325" t="str">
        <f>IF('+BD'!R316="","",'+BD'!R316)</f>
        <v/>
      </c>
      <c r="S2186" s="325" t="str">
        <f>IF('+BD'!S316="","",'+BD'!S316)</f>
        <v/>
      </c>
      <c r="T2186" s="325" t="str">
        <f>IF('+BD'!T316="","",'+BD'!T316)</f>
        <v/>
      </c>
      <c r="U2186" s="325" t="str">
        <f>IF('+BD'!U316="","",'+BD'!U316)</f>
        <v/>
      </c>
      <c r="V2186" s="325" t="str">
        <f>IF('+BD'!V316="","",'+BD'!V316)</f>
        <v/>
      </c>
      <c r="W2186" s="325" t="str">
        <f>IF('+BD'!W316="","",'+BD'!W316)</f>
        <v/>
      </c>
      <c r="X2186" s="325" t="str">
        <f>IF('+BD'!X316="","",'+BD'!X316)</f>
        <v/>
      </c>
      <c r="Y2186" s="325" t="str">
        <f>IF('+BD'!Y316="","",'+BD'!Y316)</f>
        <v/>
      </c>
      <c r="Z2186" s="325" t="str">
        <f>IF('+BD'!Z316="","",'+BD'!Z316)</f>
        <v/>
      </c>
      <c r="AA2186" s="325" t="str">
        <f>IF('+BD'!AA316="","",'+BD'!AA316)</f>
        <v/>
      </c>
      <c r="AB2186" s="325" t="str">
        <f>IF('+BD'!AB316="","",'+BD'!AB316)</f>
        <v/>
      </c>
    </row>
    <row r="2187" ht="15.75" customHeight="1">
      <c r="A2187" s="325">
        <v>2185.0</v>
      </c>
      <c r="B2187" s="325" t="s">
        <v>5962</v>
      </c>
      <c r="C2187" s="325" t="str">
        <f>IF('+BD'!C317="","",'+BD'!C317)</f>
        <v/>
      </c>
      <c r="D2187" s="325" t="str">
        <f>IF('+BD'!D317="","",'+BD'!D317)</f>
        <v/>
      </c>
      <c r="E2187" s="325" t="str">
        <f>IF('+BD'!E317="","",'+BD'!E317)</f>
        <v/>
      </c>
      <c r="F2187" s="325" t="str">
        <f>IF('+BD'!F317="","",'+BD'!F317)</f>
        <v/>
      </c>
      <c r="G2187" s="325" t="str">
        <f>IF('+BD'!G317="","",'+BD'!G317)</f>
        <v/>
      </c>
      <c r="H2187" s="325" t="str">
        <f>IF('+BD'!H317="","",'+BD'!H317)</f>
        <v/>
      </c>
      <c r="I2187" s="325" t="str">
        <f>IF('+BD'!I317="","",'+BD'!I317)</f>
        <v/>
      </c>
      <c r="J2187" s="325" t="str">
        <f>IF('+BD'!J317="","",'+BD'!J317)</f>
        <v/>
      </c>
      <c r="K2187" s="325" t="str">
        <f>IF('+BD'!K317="","",'+BD'!K317)</f>
        <v/>
      </c>
      <c r="L2187" s="325" t="str">
        <f>IF('+BD'!L317="","",'+BD'!L317)</f>
        <v/>
      </c>
      <c r="M2187" s="325" t="str">
        <f>IF('+BD'!M317="","",'+BD'!M317)</f>
        <v/>
      </c>
      <c r="N2187" s="325" t="str">
        <f>IF('+BD'!N317="","",'+BD'!N317)</f>
        <v/>
      </c>
      <c r="O2187" s="325" t="str">
        <f>IF('+BD'!O317="","",'+BD'!O317)</f>
        <v/>
      </c>
      <c r="P2187" s="325" t="str">
        <f>IF('+BD'!P317="","",'+BD'!P317)</f>
        <v/>
      </c>
      <c r="Q2187" s="325" t="str">
        <f>IF('+BD'!Q317="","",'+BD'!Q317)</f>
        <v/>
      </c>
      <c r="R2187" s="325" t="str">
        <f>IF('+BD'!R317="","",'+BD'!R317)</f>
        <v/>
      </c>
      <c r="S2187" s="325" t="str">
        <f>IF('+BD'!S317="","",'+BD'!S317)</f>
        <v/>
      </c>
      <c r="T2187" s="325" t="str">
        <f>IF('+BD'!T317="","",'+BD'!T317)</f>
        <v/>
      </c>
      <c r="U2187" s="325" t="str">
        <f>IF('+BD'!U317="","",'+BD'!U317)</f>
        <v/>
      </c>
      <c r="V2187" s="325" t="str">
        <f>IF('+BD'!V317="","",'+BD'!V317)</f>
        <v/>
      </c>
      <c r="W2187" s="325" t="str">
        <f>IF('+BD'!W317="","",'+BD'!W317)</f>
        <v/>
      </c>
      <c r="X2187" s="325" t="str">
        <f>IF('+BD'!X317="","",'+BD'!X317)</f>
        <v/>
      </c>
      <c r="Y2187" s="325" t="str">
        <f>IF('+BD'!Y317="","",'+BD'!Y317)</f>
        <v/>
      </c>
      <c r="Z2187" s="325" t="str">
        <f>IF('+BD'!Z317="","",'+BD'!Z317)</f>
        <v/>
      </c>
      <c r="AA2187" s="325" t="str">
        <f>IF('+BD'!AA317="","",'+BD'!AA317)</f>
        <v/>
      </c>
      <c r="AB2187" s="325" t="str">
        <f>IF('+BD'!AB317="","",'+BD'!AB317)</f>
        <v/>
      </c>
    </row>
    <row r="2188" ht="15.75" customHeight="1">
      <c r="A2188" s="325">
        <v>2186.0</v>
      </c>
      <c r="B2188" s="325" t="s">
        <v>5963</v>
      </c>
      <c r="C2188" s="325" t="str">
        <f>IF('+BD'!C318="","",'+BD'!C318)</f>
        <v/>
      </c>
      <c r="D2188" s="325" t="str">
        <f>IF('+BD'!D318="","",'+BD'!D318)</f>
        <v/>
      </c>
      <c r="E2188" s="325" t="str">
        <f>IF('+BD'!E318="","",'+BD'!E318)</f>
        <v/>
      </c>
      <c r="F2188" s="325" t="str">
        <f>IF('+BD'!F318="","",'+BD'!F318)</f>
        <v/>
      </c>
      <c r="G2188" s="325" t="str">
        <f>IF('+BD'!G318="","",'+BD'!G318)</f>
        <v/>
      </c>
      <c r="H2188" s="325" t="str">
        <f>IF('+BD'!H318="","",'+BD'!H318)</f>
        <v/>
      </c>
      <c r="I2188" s="325" t="str">
        <f>IF('+BD'!I318="","",'+BD'!I318)</f>
        <v/>
      </c>
      <c r="J2188" s="325" t="str">
        <f>IF('+BD'!J318="","",'+BD'!J318)</f>
        <v/>
      </c>
      <c r="K2188" s="325" t="str">
        <f>IF('+BD'!K318="","",'+BD'!K318)</f>
        <v/>
      </c>
      <c r="L2188" s="325" t="str">
        <f>IF('+BD'!L318="","",'+BD'!L318)</f>
        <v/>
      </c>
      <c r="M2188" s="325" t="str">
        <f>IF('+BD'!M318="","",'+BD'!M318)</f>
        <v/>
      </c>
      <c r="N2188" s="325" t="str">
        <f>IF('+BD'!N318="","",'+BD'!N318)</f>
        <v/>
      </c>
      <c r="O2188" s="325" t="str">
        <f>IF('+BD'!O318="","",'+BD'!O318)</f>
        <v/>
      </c>
      <c r="P2188" s="325" t="str">
        <f>IF('+BD'!P318="","",'+BD'!P318)</f>
        <v/>
      </c>
      <c r="Q2188" s="325" t="str">
        <f>IF('+BD'!Q318="","",'+BD'!Q318)</f>
        <v/>
      </c>
      <c r="R2188" s="325" t="str">
        <f>IF('+BD'!R318="","",'+BD'!R318)</f>
        <v/>
      </c>
      <c r="S2188" s="325" t="str">
        <f>IF('+BD'!S318="","",'+BD'!S318)</f>
        <v/>
      </c>
      <c r="T2188" s="325" t="str">
        <f>IF('+BD'!T318="","",'+BD'!T318)</f>
        <v/>
      </c>
      <c r="U2188" s="325" t="str">
        <f>IF('+BD'!U318="","",'+BD'!U318)</f>
        <v/>
      </c>
      <c r="V2188" s="325" t="str">
        <f>IF('+BD'!V318="","",'+BD'!V318)</f>
        <v/>
      </c>
      <c r="W2188" s="325" t="str">
        <f>IF('+BD'!W318="","",'+BD'!W318)</f>
        <v/>
      </c>
      <c r="X2188" s="325" t="str">
        <f>IF('+BD'!X318="","",'+BD'!X318)</f>
        <v/>
      </c>
      <c r="Y2188" s="325" t="str">
        <f>IF('+BD'!Y318="","",'+BD'!Y318)</f>
        <v/>
      </c>
      <c r="Z2188" s="325" t="str">
        <f>IF('+BD'!Z318="","",'+BD'!Z318)</f>
        <v/>
      </c>
      <c r="AA2188" s="325" t="str">
        <f>IF('+BD'!AA318="","",'+BD'!AA318)</f>
        <v/>
      </c>
      <c r="AB2188" s="325" t="str">
        <f>IF('+BD'!AB318="","",'+BD'!AB318)</f>
        <v/>
      </c>
    </row>
    <row r="2189" ht="15.75" customHeight="1">
      <c r="A2189" s="325">
        <v>2187.0</v>
      </c>
      <c r="B2189" s="325" t="s">
        <v>5964</v>
      </c>
      <c r="C2189" s="325" t="str">
        <f>IF('+BD'!C319="","",'+BD'!C319)</f>
        <v/>
      </c>
      <c r="D2189" s="325" t="str">
        <f>IF('+BD'!D319="","",'+BD'!D319)</f>
        <v/>
      </c>
      <c r="E2189" s="325" t="str">
        <f>IF('+BD'!E319="","",'+BD'!E319)</f>
        <v/>
      </c>
      <c r="F2189" s="325" t="str">
        <f>IF('+BD'!F319="","",'+BD'!F319)</f>
        <v/>
      </c>
      <c r="G2189" s="325" t="str">
        <f>IF('+BD'!G319="","",'+BD'!G319)</f>
        <v/>
      </c>
      <c r="H2189" s="325" t="str">
        <f>IF('+BD'!H319="","",'+BD'!H319)</f>
        <v/>
      </c>
      <c r="I2189" s="325" t="str">
        <f>IF('+BD'!I319="","",'+BD'!I319)</f>
        <v/>
      </c>
      <c r="J2189" s="325" t="str">
        <f>IF('+BD'!J319="","",'+BD'!J319)</f>
        <v/>
      </c>
      <c r="K2189" s="325" t="str">
        <f>IF('+BD'!K319="","",'+BD'!K319)</f>
        <v/>
      </c>
      <c r="L2189" s="325" t="str">
        <f>IF('+BD'!L319="","",'+BD'!L319)</f>
        <v/>
      </c>
      <c r="M2189" s="325" t="str">
        <f>IF('+BD'!M319="","",'+BD'!M319)</f>
        <v/>
      </c>
      <c r="N2189" s="325" t="str">
        <f>IF('+BD'!N319="","",'+BD'!N319)</f>
        <v/>
      </c>
      <c r="O2189" s="325" t="str">
        <f>IF('+BD'!O319="","",'+BD'!O319)</f>
        <v/>
      </c>
      <c r="P2189" s="325" t="str">
        <f>IF('+BD'!P319="","",'+BD'!P319)</f>
        <v/>
      </c>
      <c r="Q2189" s="325" t="str">
        <f>IF('+BD'!Q319="","",'+BD'!Q319)</f>
        <v/>
      </c>
      <c r="R2189" s="325" t="str">
        <f>IF('+BD'!R319="","",'+BD'!R319)</f>
        <v/>
      </c>
      <c r="S2189" s="325" t="str">
        <f>IF('+BD'!S319="","",'+BD'!S319)</f>
        <v/>
      </c>
      <c r="T2189" s="325" t="str">
        <f>IF('+BD'!T319="","",'+BD'!T319)</f>
        <v/>
      </c>
      <c r="U2189" s="325" t="str">
        <f>IF('+BD'!U319="","",'+BD'!U319)</f>
        <v/>
      </c>
      <c r="V2189" s="325" t="str">
        <f>IF('+BD'!V319="","",'+BD'!V319)</f>
        <v/>
      </c>
      <c r="W2189" s="325" t="str">
        <f>IF('+BD'!W319="","",'+BD'!W319)</f>
        <v/>
      </c>
      <c r="X2189" s="325" t="str">
        <f>IF('+BD'!X319="","",'+BD'!X319)</f>
        <v/>
      </c>
      <c r="Y2189" s="325" t="str">
        <f>IF('+BD'!Y319="","",'+BD'!Y319)</f>
        <v/>
      </c>
      <c r="Z2189" s="325" t="str">
        <f>IF('+BD'!Z319="","",'+BD'!Z319)</f>
        <v/>
      </c>
      <c r="AA2189" s="325" t="str">
        <f>IF('+BD'!AA319="","",'+BD'!AA319)</f>
        <v/>
      </c>
      <c r="AB2189" s="325" t="str">
        <f>IF('+BD'!AB319="","",'+BD'!AB319)</f>
        <v/>
      </c>
    </row>
    <row r="2190" ht="15.75" customHeight="1">
      <c r="A2190" s="325">
        <v>2188.0</v>
      </c>
      <c r="B2190" s="325" t="s">
        <v>5965</v>
      </c>
      <c r="C2190" s="325" t="str">
        <f>IF('+BD'!C320="","",'+BD'!C320)</f>
        <v/>
      </c>
      <c r="D2190" s="325" t="str">
        <f>IF('+BD'!D320="","",'+BD'!D320)</f>
        <v/>
      </c>
      <c r="E2190" s="325" t="str">
        <f>IF('+BD'!E320="","",'+BD'!E320)</f>
        <v/>
      </c>
      <c r="F2190" s="325" t="str">
        <f>IF('+BD'!F320="","",'+BD'!F320)</f>
        <v/>
      </c>
      <c r="G2190" s="325" t="str">
        <f>IF('+BD'!G320="","",'+BD'!G320)</f>
        <v/>
      </c>
      <c r="H2190" s="325" t="str">
        <f>IF('+BD'!H320="","",'+BD'!H320)</f>
        <v/>
      </c>
      <c r="I2190" s="325" t="str">
        <f>IF('+BD'!I320="","",'+BD'!I320)</f>
        <v/>
      </c>
      <c r="J2190" s="325" t="str">
        <f>IF('+BD'!J320="","",'+BD'!J320)</f>
        <v/>
      </c>
      <c r="K2190" s="325" t="str">
        <f>IF('+BD'!K320="","",'+BD'!K320)</f>
        <v/>
      </c>
      <c r="L2190" s="325" t="str">
        <f>IF('+BD'!L320="","",'+BD'!L320)</f>
        <v/>
      </c>
      <c r="M2190" s="325" t="str">
        <f>IF('+BD'!M320="","",'+BD'!M320)</f>
        <v/>
      </c>
      <c r="N2190" s="325" t="str">
        <f>IF('+BD'!N320="","",'+BD'!N320)</f>
        <v/>
      </c>
      <c r="O2190" s="325" t="str">
        <f>IF('+BD'!O320="","",'+BD'!O320)</f>
        <v/>
      </c>
      <c r="P2190" s="325" t="str">
        <f>IF('+BD'!P320="","",'+BD'!P320)</f>
        <v/>
      </c>
      <c r="Q2190" s="325" t="str">
        <f>IF('+BD'!Q320="","",'+BD'!Q320)</f>
        <v/>
      </c>
      <c r="R2190" s="325" t="str">
        <f>IF('+BD'!R320="","",'+BD'!R320)</f>
        <v/>
      </c>
      <c r="S2190" s="325" t="str">
        <f>IF('+BD'!S320="","",'+BD'!S320)</f>
        <v/>
      </c>
      <c r="T2190" s="325" t="str">
        <f>IF('+BD'!T320="","",'+BD'!T320)</f>
        <v/>
      </c>
      <c r="U2190" s="325" t="str">
        <f>IF('+BD'!U320="","",'+BD'!U320)</f>
        <v/>
      </c>
      <c r="V2190" s="325" t="str">
        <f>IF('+BD'!V320="","",'+BD'!V320)</f>
        <v/>
      </c>
      <c r="W2190" s="325" t="str">
        <f>IF('+BD'!W320="","",'+BD'!W320)</f>
        <v/>
      </c>
      <c r="X2190" s="325" t="str">
        <f>IF('+BD'!X320="","",'+BD'!X320)</f>
        <v/>
      </c>
      <c r="Y2190" s="325" t="str">
        <f>IF('+BD'!Y320="","",'+BD'!Y320)</f>
        <v/>
      </c>
      <c r="Z2190" s="325" t="str">
        <f>IF('+BD'!Z320="","",'+BD'!Z320)</f>
        <v/>
      </c>
      <c r="AA2190" s="325" t="str">
        <f>IF('+BD'!AA320="","",'+BD'!AA320)</f>
        <v/>
      </c>
      <c r="AB2190" s="325" t="str">
        <f>IF('+BD'!AB320="","",'+BD'!AB320)</f>
        <v/>
      </c>
    </row>
    <row r="2191" ht="15.75" customHeight="1">
      <c r="A2191" s="325">
        <v>2189.0</v>
      </c>
      <c r="B2191" s="325" t="s">
        <v>5966</v>
      </c>
      <c r="C2191" s="325" t="str">
        <f>IF('+BD'!C321="","",'+BD'!C321)</f>
        <v/>
      </c>
      <c r="D2191" s="325" t="str">
        <f>IF('+BD'!D321="","",'+BD'!D321)</f>
        <v/>
      </c>
      <c r="E2191" s="325" t="str">
        <f>IF('+BD'!E321="","",'+BD'!E321)</f>
        <v/>
      </c>
      <c r="F2191" s="325" t="str">
        <f>IF('+BD'!F321="","",'+BD'!F321)</f>
        <v/>
      </c>
      <c r="G2191" s="325" t="str">
        <f>IF('+BD'!G321="","",'+BD'!G321)</f>
        <v/>
      </c>
      <c r="H2191" s="325" t="str">
        <f>IF('+BD'!H321="","",'+BD'!H321)</f>
        <v/>
      </c>
      <c r="I2191" s="325" t="str">
        <f>IF('+BD'!I321="","",'+BD'!I321)</f>
        <v/>
      </c>
      <c r="J2191" s="325" t="str">
        <f>IF('+BD'!J321="","",'+BD'!J321)</f>
        <v/>
      </c>
      <c r="K2191" s="325" t="str">
        <f>IF('+BD'!K321="","",'+BD'!K321)</f>
        <v/>
      </c>
      <c r="L2191" s="325" t="str">
        <f>IF('+BD'!L321="","",'+BD'!L321)</f>
        <v/>
      </c>
      <c r="M2191" s="325" t="str">
        <f>IF('+BD'!M321="","",'+BD'!M321)</f>
        <v/>
      </c>
      <c r="N2191" s="325" t="str">
        <f>IF('+BD'!N321="","",'+BD'!N321)</f>
        <v/>
      </c>
      <c r="O2191" s="325" t="str">
        <f>IF('+BD'!O321="","",'+BD'!O321)</f>
        <v/>
      </c>
      <c r="P2191" s="325" t="str">
        <f>IF('+BD'!P321="","",'+BD'!P321)</f>
        <v/>
      </c>
      <c r="Q2191" s="325" t="str">
        <f>IF('+BD'!Q321="","",'+BD'!Q321)</f>
        <v/>
      </c>
      <c r="R2191" s="325" t="str">
        <f>IF('+BD'!R321="","",'+BD'!R321)</f>
        <v/>
      </c>
      <c r="S2191" s="325" t="str">
        <f>IF('+BD'!S321="","",'+BD'!S321)</f>
        <v/>
      </c>
      <c r="T2191" s="325" t="str">
        <f>IF('+BD'!T321="","",'+BD'!T321)</f>
        <v/>
      </c>
      <c r="U2191" s="325" t="str">
        <f>IF('+BD'!U321="","",'+BD'!U321)</f>
        <v/>
      </c>
      <c r="V2191" s="325" t="str">
        <f>IF('+BD'!V321="","",'+BD'!V321)</f>
        <v/>
      </c>
      <c r="W2191" s="325" t="str">
        <f>IF('+BD'!W321="","",'+BD'!W321)</f>
        <v/>
      </c>
      <c r="X2191" s="325" t="str">
        <f>IF('+BD'!X321="","",'+BD'!X321)</f>
        <v/>
      </c>
      <c r="Y2191" s="325" t="str">
        <f>IF('+BD'!Y321="","",'+BD'!Y321)</f>
        <v/>
      </c>
      <c r="Z2191" s="325" t="str">
        <f>IF('+BD'!Z321="","",'+BD'!Z321)</f>
        <v/>
      </c>
      <c r="AA2191" s="325" t="str">
        <f>IF('+BD'!AA321="","",'+BD'!AA321)</f>
        <v/>
      </c>
      <c r="AB2191" s="325" t="str">
        <f>IF('+BD'!AB321="","",'+BD'!AB321)</f>
        <v/>
      </c>
    </row>
    <row r="2192" ht="15.75" customHeight="1">
      <c r="A2192" s="325">
        <v>2190.0</v>
      </c>
      <c r="B2192" s="325" t="s">
        <v>5967</v>
      </c>
      <c r="C2192" s="325" t="str">
        <f>IF('+BD'!C322="","",'+BD'!C322)</f>
        <v/>
      </c>
      <c r="D2192" s="325" t="str">
        <f>IF('+BD'!D322="","",'+BD'!D322)</f>
        <v/>
      </c>
      <c r="E2192" s="325" t="str">
        <f>IF('+BD'!E322="","",'+BD'!E322)</f>
        <v/>
      </c>
      <c r="F2192" s="325" t="str">
        <f>IF('+BD'!F322="","",'+BD'!F322)</f>
        <v/>
      </c>
      <c r="G2192" s="325" t="str">
        <f>IF('+BD'!G322="","",'+BD'!G322)</f>
        <v/>
      </c>
      <c r="H2192" s="325" t="str">
        <f>IF('+BD'!H322="","",'+BD'!H322)</f>
        <v/>
      </c>
      <c r="I2192" s="325" t="str">
        <f>IF('+BD'!I322="","",'+BD'!I322)</f>
        <v/>
      </c>
      <c r="J2192" s="325" t="str">
        <f>IF('+BD'!J322="","",'+BD'!J322)</f>
        <v/>
      </c>
      <c r="K2192" s="325" t="str">
        <f>IF('+BD'!K322="","",'+BD'!K322)</f>
        <v/>
      </c>
      <c r="L2192" s="325" t="str">
        <f>IF('+BD'!L322="","",'+BD'!L322)</f>
        <v/>
      </c>
      <c r="M2192" s="325" t="str">
        <f>IF('+BD'!M322="","",'+BD'!M322)</f>
        <v/>
      </c>
      <c r="N2192" s="325" t="str">
        <f>IF('+BD'!N322="","",'+BD'!N322)</f>
        <v/>
      </c>
      <c r="O2192" s="325" t="str">
        <f>IF('+BD'!O322="","",'+BD'!O322)</f>
        <v/>
      </c>
      <c r="P2192" s="325" t="str">
        <f>IF('+BD'!P322="","",'+BD'!P322)</f>
        <v/>
      </c>
      <c r="Q2192" s="325" t="str">
        <f>IF('+BD'!Q322="","",'+BD'!Q322)</f>
        <v/>
      </c>
      <c r="R2192" s="325" t="str">
        <f>IF('+BD'!R322="","",'+BD'!R322)</f>
        <v/>
      </c>
      <c r="S2192" s="325" t="str">
        <f>IF('+BD'!S322="","",'+BD'!S322)</f>
        <v/>
      </c>
      <c r="T2192" s="325" t="str">
        <f>IF('+BD'!T322="","",'+BD'!T322)</f>
        <v/>
      </c>
      <c r="U2192" s="325" t="str">
        <f>IF('+BD'!U322="","",'+BD'!U322)</f>
        <v/>
      </c>
      <c r="V2192" s="325" t="str">
        <f>IF('+BD'!V322="","",'+BD'!V322)</f>
        <v/>
      </c>
      <c r="W2192" s="325" t="str">
        <f>IF('+BD'!W322="","",'+BD'!W322)</f>
        <v/>
      </c>
      <c r="X2192" s="325" t="str">
        <f>IF('+BD'!X322="","",'+BD'!X322)</f>
        <v/>
      </c>
      <c r="Y2192" s="325" t="str">
        <f>IF('+BD'!Y322="","",'+BD'!Y322)</f>
        <v/>
      </c>
      <c r="Z2192" s="325" t="str">
        <f>IF('+BD'!Z322="","",'+BD'!Z322)</f>
        <v/>
      </c>
      <c r="AA2192" s="325" t="str">
        <f>IF('+BD'!AA322="","",'+BD'!AA322)</f>
        <v/>
      </c>
      <c r="AB2192" s="325" t="str">
        <f>IF('+BD'!AB322="","",'+BD'!AB322)</f>
        <v/>
      </c>
    </row>
    <row r="2193" ht="15.75" customHeight="1">
      <c r="A2193" s="325">
        <v>2191.0</v>
      </c>
      <c r="B2193" s="325" t="s">
        <v>5968</v>
      </c>
      <c r="C2193" s="325" t="str">
        <f>IF('+BD'!C323="","",'+BD'!C323)</f>
        <v/>
      </c>
      <c r="D2193" s="325" t="str">
        <f>IF('+BD'!D323="","",'+BD'!D323)</f>
        <v/>
      </c>
      <c r="E2193" s="325" t="str">
        <f>IF('+BD'!E323="","",'+BD'!E323)</f>
        <v/>
      </c>
      <c r="F2193" s="325" t="str">
        <f>IF('+BD'!F323="","",'+BD'!F323)</f>
        <v/>
      </c>
      <c r="G2193" s="325" t="str">
        <f>IF('+BD'!G323="","",'+BD'!G323)</f>
        <v/>
      </c>
      <c r="H2193" s="325" t="str">
        <f>IF('+BD'!H323="","",'+BD'!H323)</f>
        <v/>
      </c>
      <c r="I2193" s="325" t="str">
        <f>IF('+BD'!I323="","",'+BD'!I323)</f>
        <v/>
      </c>
      <c r="J2193" s="325" t="str">
        <f>IF('+BD'!J323="","",'+BD'!J323)</f>
        <v/>
      </c>
      <c r="K2193" s="325" t="str">
        <f>IF('+BD'!K323="","",'+BD'!K323)</f>
        <v/>
      </c>
      <c r="L2193" s="325" t="str">
        <f>IF('+BD'!L323="","",'+BD'!L323)</f>
        <v/>
      </c>
      <c r="M2193" s="325" t="str">
        <f>IF('+BD'!M323="","",'+BD'!M323)</f>
        <v/>
      </c>
      <c r="N2193" s="325" t="str">
        <f>IF('+BD'!N323="","",'+BD'!N323)</f>
        <v/>
      </c>
      <c r="O2193" s="325" t="str">
        <f>IF('+BD'!O323="","",'+BD'!O323)</f>
        <v/>
      </c>
      <c r="P2193" s="325" t="str">
        <f>IF('+BD'!P323="","",'+BD'!P323)</f>
        <v/>
      </c>
      <c r="Q2193" s="325" t="str">
        <f>IF('+BD'!Q323="","",'+BD'!Q323)</f>
        <v/>
      </c>
      <c r="R2193" s="325" t="str">
        <f>IF('+BD'!R323="","",'+BD'!R323)</f>
        <v/>
      </c>
      <c r="S2193" s="325" t="str">
        <f>IF('+BD'!S323="","",'+BD'!S323)</f>
        <v/>
      </c>
      <c r="T2193" s="325" t="str">
        <f>IF('+BD'!T323="","",'+BD'!T323)</f>
        <v/>
      </c>
      <c r="U2193" s="325" t="str">
        <f>IF('+BD'!U323="","",'+BD'!U323)</f>
        <v/>
      </c>
      <c r="V2193" s="325" t="str">
        <f>IF('+BD'!V323="","",'+BD'!V323)</f>
        <v/>
      </c>
      <c r="W2193" s="325" t="str">
        <f>IF('+BD'!W323="","",'+BD'!W323)</f>
        <v/>
      </c>
      <c r="X2193" s="325" t="str">
        <f>IF('+BD'!X323="","",'+BD'!X323)</f>
        <v/>
      </c>
      <c r="Y2193" s="325" t="str">
        <f>IF('+BD'!Y323="","",'+BD'!Y323)</f>
        <v/>
      </c>
      <c r="Z2193" s="325" t="str">
        <f>IF('+BD'!Z323="","",'+BD'!Z323)</f>
        <v/>
      </c>
      <c r="AA2193" s="325" t="str">
        <f>IF('+BD'!AA323="","",'+BD'!AA323)</f>
        <v/>
      </c>
      <c r="AB2193" s="325" t="str">
        <f>IF('+BD'!AB323="","",'+BD'!AB323)</f>
        <v/>
      </c>
    </row>
    <row r="2194" ht="15.75" customHeight="1">
      <c r="A2194" s="325">
        <v>2192.0</v>
      </c>
      <c r="B2194" s="325" t="s">
        <v>5969</v>
      </c>
      <c r="C2194" s="325" t="str">
        <f>IF('+BD'!C324="","",'+BD'!C324)</f>
        <v/>
      </c>
      <c r="D2194" s="325" t="str">
        <f>IF('+BD'!D324="","",'+BD'!D324)</f>
        <v/>
      </c>
      <c r="E2194" s="325" t="str">
        <f>IF('+BD'!E324="","",'+BD'!E324)</f>
        <v/>
      </c>
      <c r="F2194" s="325" t="str">
        <f>IF('+BD'!F324="","",'+BD'!F324)</f>
        <v/>
      </c>
      <c r="G2194" s="325" t="str">
        <f>IF('+BD'!G324="","",'+BD'!G324)</f>
        <v/>
      </c>
      <c r="H2194" s="325" t="str">
        <f>IF('+BD'!H324="","",'+BD'!H324)</f>
        <v/>
      </c>
      <c r="I2194" s="325" t="str">
        <f>IF('+BD'!I324="","",'+BD'!I324)</f>
        <v/>
      </c>
      <c r="J2194" s="325" t="str">
        <f>IF('+BD'!J324="","",'+BD'!J324)</f>
        <v/>
      </c>
      <c r="K2194" s="325" t="str">
        <f>IF('+BD'!K324="","",'+BD'!K324)</f>
        <v/>
      </c>
      <c r="L2194" s="325" t="str">
        <f>IF('+BD'!L324="","",'+BD'!L324)</f>
        <v/>
      </c>
      <c r="M2194" s="325" t="str">
        <f>IF('+BD'!M324="","",'+BD'!M324)</f>
        <v/>
      </c>
      <c r="N2194" s="325" t="str">
        <f>IF('+BD'!N324="","",'+BD'!N324)</f>
        <v/>
      </c>
      <c r="O2194" s="325" t="str">
        <f>IF('+BD'!O324="","",'+BD'!O324)</f>
        <v/>
      </c>
      <c r="P2194" s="325" t="str">
        <f>IF('+BD'!P324="","",'+BD'!P324)</f>
        <v/>
      </c>
      <c r="Q2194" s="325" t="str">
        <f>IF('+BD'!Q324="","",'+BD'!Q324)</f>
        <v/>
      </c>
      <c r="R2194" s="325" t="str">
        <f>IF('+BD'!R324="","",'+BD'!R324)</f>
        <v/>
      </c>
      <c r="S2194" s="325" t="str">
        <f>IF('+BD'!S324="","",'+BD'!S324)</f>
        <v/>
      </c>
      <c r="T2194" s="325" t="str">
        <f>IF('+BD'!T324="","",'+BD'!T324)</f>
        <v/>
      </c>
      <c r="U2194" s="325" t="str">
        <f>IF('+BD'!U324="","",'+BD'!U324)</f>
        <v/>
      </c>
      <c r="V2194" s="325" t="str">
        <f>IF('+BD'!V324="","",'+BD'!V324)</f>
        <v/>
      </c>
      <c r="W2194" s="325" t="str">
        <f>IF('+BD'!W324="","",'+BD'!W324)</f>
        <v/>
      </c>
      <c r="X2194" s="325" t="str">
        <f>IF('+BD'!X324="","",'+BD'!X324)</f>
        <v/>
      </c>
      <c r="Y2194" s="325" t="str">
        <f>IF('+BD'!Y324="","",'+BD'!Y324)</f>
        <v/>
      </c>
      <c r="Z2194" s="325" t="str">
        <f>IF('+BD'!Z324="","",'+BD'!Z324)</f>
        <v/>
      </c>
      <c r="AA2194" s="325" t="str">
        <f>IF('+BD'!AA324="","",'+BD'!AA324)</f>
        <v/>
      </c>
      <c r="AB2194" s="325" t="str">
        <f>IF('+BD'!AB324="","",'+BD'!AB324)</f>
        <v/>
      </c>
    </row>
    <row r="2195" ht="15.75" customHeight="1">
      <c r="A2195" s="325">
        <v>2193.0</v>
      </c>
      <c r="B2195" s="325" t="s">
        <v>5970</v>
      </c>
      <c r="C2195" s="325" t="str">
        <f>IF('+BD'!C325="","",'+BD'!C325)</f>
        <v/>
      </c>
      <c r="D2195" s="325" t="str">
        <f>IF('+BD'!D325="","",'+BD'!D325)</f>
        <v/>
      </c>
      <c r="E2195" s="325" t="str">
        <f>IF('+BD'!E325="","",'+BD'!E325)</f>
        <v/>
      </c>
      <c r="F2195" s="325" t="str">
        <f>IF('+BD'!F325="","",'+BD'!F325)</f>
        <v/>
      </c>
      <c r="G2195" s="325" t="str">
        <f>IF('+BD'!G325="","",'+BD'!G325)</f>
        <v/>
      </c>
      <c r="H2195" s="325" t="str">
        <f>IF('+BD'!H325="","",'+BD'!H325)</f>
        <v/>
      </c>
      <c r="I2195" s="325" t="str">
        <f>IF('+BD'!I325="","",'+BD'!I325)</f>
        <v/>
      </c>
      <c r="J2195" s="325" t="str">
        <f>IF('+BD'!J325="","",'+BD'!J325)</f>
        <v/>
      </c>
      <c r="K2195" s="325" t="str">
        <f>IF('+BD'!K325="","",'+BD'!K325)</f>
        <v/>
      </c>
      <c r="L2195" s="325" t="str">
        <f>IF('+BD'!L325="","",'+BD'!L325)</f>
        <v/>
      </c>
      <c r="M2195" s="325" t="str">
        <f>IF('+BD'!M325="","",'+BD'!M325)</f>
        <v/>
      </c>
      <c r="N2195" s="325" t="str">
        <f>IF('+BD'!N325="","",'+BD'!N325)</f>
        <v/>
      </c>
      <c r="O2195" s="325" t="str">
        <f>IF('+BD'!O325="","",'+BD'!O325)</f>
        <v/>
      </c>
      <c r="P2195" s="325" t="str">
        <f>IF('+BD'!P325="","",'+BD'!P325)</f>
        <v/>
      </c>
      <c r="Q2195" s="325" t="str">
        <f>IF('+BD'!Q325="","",'+BD'!Q325)</f>
        <v/>
      </c>
      <c r="R2195" s="325" t="str">
        <f>IF('+BD'!R325="","",'+BD'!R325)</f>
        <v/>
      </c>
      <c r="S2195" s="325" t="str">
        <f>IF('+BD'!S325="","",'+BD'!S325)</f>
        <v/>
      </c>
      <c r="T2195" s="325" t="str">
        <f>IF('+BD'!T325="","",'+BD'!T325)</f>
        <v/>
      </c>
      <c r="U2195" s="325" t="str">
        <f>IF('+BD'!U325="","",'+BD'!U325)</f>
        <v/>
      </c>
      <c r="V2195" s="325" t="str">
        <f>IF('+BD'!V325="","",'+BD'!V325)</f>
        <v/>
      </c>
      <c r="W2195" s="325" t="str">
        <f>IF('+BD'!W325="","",'+BD'!W325)</f>
        <v/>
      </c>
      <c r="X2195" s="325" t="str">
        <f>IF('+BD'!X325="","",'+BD'!X325)</f>
        <v/>
      </c>
      <c r="Y2195" s="325" t="str">
        <f>IF('+BD'!Y325="","",'+BD'!Y325)</f>
        <v/>
      </c>
      <c r="Z2195" s="325" t="str">
        <f>IF('+BD'!Z325="","",'+BD'!Z325)</f>
        <v/>
      </c>
      <c r="AA2195" s="325" t="str">
        <f>IF('+BD'!AA325="","",'+BD'!AA325)</f>
        <v/>
      </c>
      <c r="AB2195" s="325" t="str">
        <f>IF('+BD'!AB325="","",'+BD'!AB325)</f>
        <v/>
      </c>
    </row>
    <row r="2196" ht="15.75" customHeight="1">
      <c r="A2196" s="325">
        <v>2194.0</v>
      </c>
      <c r="B2196" s="325" t="s">
        <v>5971</v>
      </c>
      <c r="C2196" s="325" t="str">
        <f>IF('+BD'!C326="","",'+BD'!C326)</f>
        <v/>
      </c>
      <c r="D2196" s="325" t="str">
        <f>IF('+BD'!D326="","",'+BD'!D326)</f>
        <v/>
      </c>
      <c r="E2196" s="325" t="str">
        <f>IF('+BD'!E326="","",'+BD'!E326)</f>
        <v/>
      </c>
      <c r="F2196" s="325" t="str">
        <f>IF('+BD'!F326="","",'+BD'!F326)</f>
        <v/>
      </c>
      <c r="G2196" s="325" t="str">
        <f>IF('+BD'!G326="","",'+BD'!G326)</f>
        <v/>
      </c>
      <c r="H2196" s="325" t="str">
        <f>IF('+BD'!H326="","",'+BD'!H326)</f>
        <v/>
      </c>
      <c r="I2196" s="325" t="str">
        <f>IF('+BD'!I326="","",'+BD'!I326)</f>
        <v/>
      </c>
      <c r="J2196" s="325" t="str">
        <f>IF('+BD'!J326="","",'+BD'!J326)</f>
        <v/>
      </c>
      <c r="K2196" s="325" t="str">
        <f>IF('+BD'!K326="","",'+BD'!K326)</f>
        <v/>
      </c>
      <c r="L2196" s="325" t="str">
        <f>IF('+BD'!L326="","",'+BD'!L326)</f>
        <v/>
      </c>
      <c r="M2196" s="325" t="str">
        <f>IF('+BD'!M326="","",'+BD'!M326)</f>
        <v/>
      </c>
      <c r="N2196" s="325" t="str">
        <f>IF('+BD'!N326="","",'+BD'!N326)</f>
        <v/>
      </c>
      <c r="O2196" s="325" t="str">
        <f>IF('+BD'!O326="","",'+BD'!O326)</f>
        <v/>
      </c>
      <c r="P2196" s="325" t="str">
        <f>IF('+BD'!P326="","",'+BD'!P326)</f>
        <v/>
      </c>
      <c r="Q2196" s="325" t="str">
        <f>IF('+BD'!Q326="","",'+BD'!Q326)</f>
        <v/>
      </c>
      <c r="R2196" s="325" t="str">
        <f>IF('+BD'!R326="","",'+BD'!R326)</f>
        <v/>
      </c>
      <c r="S2196" s="325" t="str">
        <f>IF('+BD'!S326="","",'+BD'!S326)</f>
        <v/>
      </c>
      <c r="T2196" s="325" t="str">
        <f>IF('+BD'!T326="","",'+BD'!T326)</f>
        <v/>
      </c>
      <c r="U2196" s="325" t="str">
        <f>IF('+BD'!U326="","",'+BD'!U326)</f>
        <v/>
      </c>
      <c r="V2196" s="325" t="str">
        <f>IF('+BD'!V326="","",'+BD'!V326)</f>
        <v/>
      </c>
      <c r="W2196" s="325" t="str">
        <f>IF('+BD'!W326="","",'+BD'!W326)</f>
        <v/>
      </c>
      <c r="X2196" s="325" t="str">
        <f>IF('+BD'!X326="","",'+BD'!X326)</f>
        <v/>
      </c>
      <c r="Y2196" s="325" t="str">
        <f>IF('+BD'!Y326="","",'+BD'!Y326)</f>
        <v/>
      </c>
      <c r="Z2196" s="325" t="str">
        <f>IF('+BD'!Z326="","",'+BD'!Z326)</f>
        <v/>
      </c>
      <c r="AA2196" s="325" t="str">
        <f>IF('+BD'!AA326="","",'+BD'!AA326)</f>
        <v/>
      </c>
      <c r="AB2196" s="325" t="str">
        <f>IF('+BD'!AB326="","",'+BD'!AB326)</f>
        <v/>
      </c>
    </row>
    <row r="2197" ht="15.75" customHeight="1">
      <c r="A2197" s="325">
        <v>2195.0</v>
      </c>
      <c r="B2197" s="325" t="s">
        <v>5972</v>
      </c>
      <c r="C2197" s="325" t="str">
        <f>IF('+BD'!C327="","",'+BD'!C327)</f>
        <v/>
      </c>
      <c r="D2197" s="325" t="str">
        <f>IF('+BD'!D327="","",'+BD'!D327)</f>
        <v/>
      </c>
      <c r="E2197" s="325" t="str">
        <f>IF('+BD'!E327="","",'+BD'!E327)</f>
        <v/>
      </c>
      <c r="F2197" s="325" t="str">
        <f>IF('+BD'!F327="","",'+BD'!F327)</f>
        <v/>
      </c>
      <c r="G2197" s="325" t="str">
        <f>IF('+BD'!G327="","",'+BD'!G327)</f>
        <v/>
      </c>
      <c r="H2197" s="325" t="str">
        <f>IF('+BD'!H327="","",'+BD'!H327)</f>
        <v/>
      </c>
      <c r="I2197" s="325" t="str">
        <f>IF('+BD'!I327="","",'+BD'!I327)</f>
        <v/>
      </c>
      <c r="J2197" s="325" t="str">
        <f>IF('+BD'!J327="","",'+BD'!J327)</f>
        <v/>
      </c>
      <c r="K2197" s="325" t="str">
        <f>IF('+BD'!K327="","",'+BD'!K327)</f>
        <v/>
      </c>
      <c r="L2197" s="325" t="str">
        <f>IF('+BD'!L327="","",'+BD'!L327)</f>
        <v/>
      </c>
      <c r="M2197" s="325" t="str">
        <f>IF('+BD'!M327="","",'+BD'!M327)</f>
        <v/>
      </c>
      <c r="N2197" s="325" t="str">
        <f>IF('+BD'!N327="","",'+BD'!N327)</f>
        <v/>
      </c>
      <c r="O2197" s="325" t="str">
        <f>IF('+BD'!O327="","",'+BD'!O327)</f>
        <v/>
      </c>
      <c r="P2197" s="325" t="str">
        <f>IF('+BD'!P327="","",'+BD'!P327)</f>
        <v/>
      </c>
      <c r="Q2197" s="325" t="str">
        <f>IF('+BD'!Q327="","",'+BD'!Q327)</f>
        <v/>
      </c>
      <c r="R2197" s="325" t="str">
        <f>IF('+BD'!R327="","",'+BD'!R327)</f>
        <v/>
      </c>
      <c r="S2197" s="325" t="str">
        <f>IF('+BD'!S327="","",'+BD'!S327)</f>
        <v/>
      </c>
      <c r="T2197" s="325" t="str">
        <f>IF('+BD'!T327="","",'+BD'!T327)</f>
        <v/>
      </c>
      <c r="U2197" s="325" t="str">
        <f>IF('+BD'!U327="","",'+BD'!U327)</f>
        <v/>
      </c>
      <c r="V2197" s="325" t="str">
        <f>IF('+BD'!V327="","",'+BD'!V327)</f>
        <v/>
      </c>
      <c r="W2197" s="325" t="str">
        <f>IF('+BD'!W327="","",'+BD'!W327)</f>
        <v/>
      </c>
      <c r="X2197" s="325" t="str">
        <f>IF('+BD'!X327="","",'+BD'!X327)</f>
        <v/>
      </c>
      <c r="Y2197" s="325" t="str">
        <f>IF('+BD'!Y327="","",'+BD'!Y327)</f>
        <v/>
      </c>
      <c r="Z2197" s="325" t="str">
        <f>IF('+BD'!Z327="","",'+BD'!Z327)</f>
        <v/>
      </c>
      <c r="AA2197" s="325" t="str">
        <f>IF('+BD'!AA327="","",'+BD'!AA327)</f>
        <v/>
      </c>
      <c r="AB2197" s="325" t="str">
        <f>IF('+BD'!AB327="","",'+BD'!AB327)</f>
        <v/>
      </c>
    </row>
    <row r="2198" ht="15.75" customHeight="1">
      <c r="A2198" s="325">
        <v>2196.0</v>
      </c>
      <c r="B2198" s="325" t="s">
        <v>5973</v>
      </c>
      <c r="C2198" s="325" t="str">
        <f>IF('+BD'!C328="","",'+BD'!C328)</f>
        <v/>
      </c>
      <c r="D2198" s="325" t="str">
        <f>IF('+BD'!D328="","",'+BD'!D328)</f>
        <v/>
      </c>
      <c r="E2198" s="325" t="str">
        <f>IF('+BD'!E328="","",'+BD'!E328)</f>
        <v/>
      </c>
      <c r="F2198" s="325" t="str">
        <f>IF('+BD'!F328="","",'+BD'!F328)</f>
        <v/>
      </c>
      <c r="G2198" s="325" t="str">
        <f>IF('+BD'!G328="","",'+BD'!G328)</f>
        <v/>
      </c>
      <c r="H2198" s="325" t="str">
        <f>IF('+BD'!H328="","",'+BD'!H328)</f>
        <v/>
      </c>
      <c r="I2198" s="325" t="str">
        <f>IF('+BD'!I328="","",'+BD'!I328)</f>
        <v/>
      </c>
      <c r="J2198" s="325" t="str">
        <f>IF('+BD'!J328="","",'+BD'!J328)</f>
        <v/>
      </c>
      <c r="K2198" s="325" t="str">
        <f>IF('+BD'!K328="","",'+BD'!K328)</f>
        <v/>
      </c>
      <c r="L2198" s="325" t="str">
        <f>IF('+BD'!L328="","",'+BD'!L328)</f>
        <v/>
      </c>
      <c r="M2198" s="325" t="str">
        <f>IF('+BD'!M328="","",'+BD'!M328)</f>
        <v/>
      </c>
      <c r="N2198" s="325" t="str">
        <f>IF('+BD'!N328="","",'+BD'!N328)</f>
        <v/>
      </c>
      <c r="O2198" s="325" t="str">
        <f>IF('+BD'!O328="","",'+BD'!O328)</f>
        <v/>
      </c>
      <c r="P2198" s="325" t="str">
        <f>IF('+BD'!P328="","",'+BD'!P328)</f>
        <v/>
      </c>
      <c r="Q2198" s="325" t="str">
        <f>IF('+BD'!Q328="","",'+BD'!Q328)</f>
        <v/>
      </c>
      <c r="R2198" s="325" t="str">
        <f>IF('+BD'!R328="","",'+BD'!R328)</f>
        <v/>
      </c>
      <c r="S2198" s="325" t="str">
        <f>IF('+BD'!S328="","",'+BD'!S328)</f>
        <v/>
      </c>
      <c r="T2198" s="325" t="str">
        <f>IF('+BD'!T328="","",'+BD'!T328)</f>
        <v/>
      </c>
      <c r="U2198" s="325" t="str">
        <f>IF('+BD'!U328="","",'+BD'!U328)</f>
        <v/>
      </c>
      <c r="V2198" s="325" t="str">
        <f>IF('+BD'!V328="","",'+BD'!V328)</f>
        <v/>
      </c>
      <c r="W2198" s="325" t="str">
        <f>IF('+BD'!W328="","",'+BD'!W328)</f>
        <v/>
      </c>
      <c r="X2198" s="325" t="str">
        <f>IF('+BD'!X328="","",'+BD'!X328)</f>
        <v/>
      </c>
      <c r="Y2198" s="325" t="str">
        <f>IF('+BD'!Y328="","",'+BD'!Y328)</f>
        <v/>
      </c>
      <c r="Z2198" s="325" t="str">
        <f>IF('+BD'!Z328="","",'+BD'!Z328)</f>
        <v/>
      </c>
      <c r="AA2198" s="325" t="str">
        <f>IF('+BD'!AA328="","",'+BD'!AA328)</f>
        <v/>
      </c>
      <c r="AB2198" s="325" t="str">
        <f>IF('+BD'!AB328="","",'+BD'!AB328)</f>
        <v/>
      </c>
    </row>
    <row r="2199" ht="15.75" customHeight="1">
      <c r="A2199" s="325">
        <v>2197.0</v>
      </c>
      <c r="B2199" s="325" t="s">
        <v>5974</v>
      </c>
      <c r="C2199" s="325" t="str">
        <f>IF('+BD'!C329="","",'+BD'!C329)</f>
        <v/>
      </c>
      <c r="D2199" s="325" t="str">
        <f>IF('+BD'!D329="","",'+BD'!D329)</f>
        <v/>
      </c>
      <c r="E2199" s="325" t="str">
        <f>IF('+BD'!E329="","",'+BD'!E329)</f>
        <v/>
      </c>
      <c r="F2199" s="325" t="str">
        <f>IF('+BD'!F329="","",'+BD'!F329)</f>
        <v/>
      </c>
      <c r="G2199" s="325" t="str">
        <f>IF('+BD'!G329="","",'+BD'!G329)</f>
        <v/>
      </c>
      <c r="H2199" s="325" t="str">
        <f>IF('+BD'!H329="","",'+BD'!H329)</f>
        <v/>
      </c>
      <c r="I2199" s="325" t="str">
        <f>IF('+BD'!I329="","",'+BD'!I329)</f>
        <v/>
      </c>
      <c r="J2199" s="325" t="str">
        <f>IF('+BD'!J329="","",'+BD'!J329)</f>
        <v/>
      </c>
      <c r="K2199" s="325" t="str">
        <f>IF('+BD'!K329="","",'+BD'!K329)</f>
        <v/>
      </c>
      <c r="L2199" s="325" t="str">
        <f>IF('+BD'!L329="","",'+BD'!L329)</f>
        <v/>
      </c>
      <c r="M2199" s="325" t="str">
        <f>IF('+BD'!M329="","",'+BD'!M329)</f>
        <v/>
      </c>
      <c r="N2199" s="325" t="str">
        <f>IF('+BD'!N329="","",'+BD'!N329)</f>
        <v/>
      </c>
      <c r="O2199" s="325" t="str">
        <f>IF('+BD'!O329="","",'+BD'!O329)</f>
        <v/>
      </c>
      <c r="P2199" s="325" t="str">
        <f>IF('+BD'!P329="","",'+BD'!P329)</f>
        <v/>
      </c>
      <c r="Q2199" s="325" t="str">
        <f>IF('+BD'!Q329="","",'+BD'!Q329)</f>
        <v/>
      </c>
      <c r="R2199" s="325" t="str">
        <f>IF('+BD'!R329="","",'+BD'!R329)</f>
        <v/>
      </c>
      <c r="S2199" s="325" t="str">
        <f>IF('+BD'!S329="","",'+BD'!S329)</f>
        <v/>
      </c>
      <c r="T2199" s="325" t="str">
        <f>IF('+BD'!T329="","",'+BD'!T329)</f>
        <v/>
      </c>
      <c r="U2199" s="325" t="str">
        <f>IF('+BD'!U329="","",'+BD'!U329)</f>
        <v/>
      </c>
      <c r="V2199" s="325" t="str">
        <f>IF('+BD'!V329="","",'+BD'!V329)</f>
        <v/>
      </c>
      <c r="W2199" s="325" t="str">
        <f>IF('+BD'!W329="","",'+BD'!W329)</f>
        <v/>
      </c>
      <c r="X2199" s="325" t="str">
        <f>IF('+BD'!X329="","",'+BD'!X329)</f>
        <v/>
      </c>
      <c r="Y2199" s="325" t="str">
        <f>IF('+BD'!Y329="","",'+BD'!Y329)</f>
        <v/>
      </c>
      <c r="Z2199" s="325" t="str">
        <f>IF('+BD'!Z329="","",'+BD'!Z329)</f>
        <v/>
      </c>
      <c r="AA2199" s="325" t="str">
        <f>IF('+BD'!AA329="","",'+BD'!AA329)</f>
        <v/>
      </c>
      <c r="AB2199" s="325" t="str">
        <f>IF('+BD'!AB329="","",'+BD'!AB329)</f>
        <v/>
      </c>
    </row>
    <row r="2200" ht="15.75" customHeight="1">
      <c r="A2200" s="325">
        <v>2198.0</v>
      </c>
      <c r="B2200" s="325" t="s">
        <v>5975</v>
      </c>
      <c r="C2200" s="325" t="str">
        <f>IF('+BD'!C330="","",'+BD'!C330)</f>
        <v/>
      </c>
      <c r="D2200" s="325" t="str">
        <f>IF('+BD'!D330="","",'+BD'!D330)</f>
        <v/>
      </c>
      <c r="E2200" s="325" t="str">
        <f>IF('+BD'!E330="","",'+BD'!E330)</f>
        <v/>
      </c>
      <c r="F2200" s="325" t="str">
        <f>IF('+BD'!F330="","",'+BD'!F330)</f>
        <v/>
      </c>
      <c r="G2200" s="325" t="str">
        <f>IF('+BD'!G330="","",'+BD'!G330)</f>
        <v/>
      </c>
      <c r="H2200" s="325" t="str">
        <f>IF('+BD'!H330="","",'+BD'!H330)</f>
        <v/>
      </c>
      <c r="I2200" s="325" t="str">
        <f>IF('+BD'!I330="","",'+BD'!I330)</f>
        <v/>
      </c>
      <c r="J2200" s="325" t="str">
        <f>IF('+BD'!J330="","",'+BD'!J330)</f>
        <v/>
      </c>
      <c r="K2200" s="325" t="str">
        <f>IF('+BD'!K330="","",'+BD'!K330)</f>
        <v/>
      </c>
      <c r="L2200" s="325" t="str">
        <f>IF('+BD'!L330="","",'+BD'!L330)</f>
        <v/>
      </c>
      <c r="M2200" s="325" t="str">
        <f>IF('+BD'!M330="","",'+BD'!M330)</f>
        <v/>
      </c>
      <c r="N2200" s="325" t="str">
        <f>IF('+BD'!N330="","",'+BD'!N330)</f>
        <v/>
      </c>
      <c r="O2200" s="325" t="str">
        <f>IF('+BD'!O330="","",'+BD'!O330)</f>
        <v/>
      </c>
      <c r="P2200" s="325" t="str">
        <f>IF('+BD'!P330="","",'+BD'!P330)</f>
        <v/>
      </c>
      <c r="Q2200" s="325" t="str">
        <f>IF('+BD'!Q330="","",'+BD'!Q330)</f>
        <v/>
      </c>
      <c r="R2200" s="325" t="str">
        <f>IF('+BD'!R330="","",'+BD'!R330)</f>
        <v/>
      </c>
      <c r="S2200" s="325" t="str">
        <f>IF('+BD'!S330="","",'+BD'!S330)</f>
        <v/>
      </c>
      <c r="T2200" s="325" t="str">
        <f>IF('+BD'!T330="","",'+BD'!T330)</f>
        <v/>
      </c>
      <c r="U2200" s="325" t="str">
        <f>IF('+BD'!U330="","",'+BD'!U330)</f>
        <v/>
      </c>
      <c r="V2200" s="325" t="str">
        <f>IF('+BD'!V330="","",'+BD'!V330)</f>
        <v/>
      </c>
      <c r="W2200" s="325" t="str">
        <f>IF('+BD'!W330="","",'+BD'!W330)</f>
        <v/>
      </c>
      <c r="X2200" s="325" t="str">
        <f>IF('+BD'!X330="","",'+BD'!X330)</f>
        <v/>
      </c>
      <c r="Y2200" s="325" t="str">
        <f>IF('+BD'!Y330="","",'+BD'!Y330)</f>
        <v/>
      </c>
      <c r="Z2200" s="325" t="str">
        <f>IF('+BD'!Z330="","",'+BD'!Z330)</f>
        <v/>
      </c>
      <c r="AA2200" s="325" t="str">
        <f>IF('+BD'!AA330="","",'+BD'!AA330)</f>
        <v/>
      </c>
      <c r="AB2200" s="325" t="str">
        <f>IF('+BD'!AB330="","",'+BD'!AB330)</f>
        <v/>
      </c>
    </row>
    <row r="2201" ht="15.75" customHeight="1">
      <c r="A2201" s="325">
        <v>2199.0</v>
      </c>
      <c r="B2201" s="325" t="s">
        <v>5976</v>
      </c>
      <c r="C2201" s="325" t="str">
        <f>IF('+BD'!C331="","",'+BD'!C331)</f>
        <v/>
      </c>
      <c r="D2201" s="325" t="str">
        <f>IF('+BD'!D331="","",'+BD'!D331)</f>
        <v/>
      </c>
      <c r="E2201" s="325" t="str">
        <f>IF('+BD'!E331="","",'+BD'!E331)</f>
        <v/>
      </c>
      <c r="F2201" s="325" t="str">
        <f>IF('+BD'!F331="","",'+BD'!F331)</f>
        <v/>
      </c>
      <c r="G2201" s="325" t="str">
        <f>IF('+BD'!G331="","",'+BD'!G331)</f>
        <v/>
      </c>
      <c r="H2201" s="325" t="str">
        <f>IF('+BD'!H331="","",'+BD'!H331)</f>
        <v/>
      </c>
      <c r="I2201" s="325" t="str">
        <f>IF('+BD'!I331="","",'+BD'!I331)</f>
        <v/>
      </c>
      <c r="J2201" s="325" t="str">
        <f>IF('+BD'!J331="","",'+BD'!J331)</f>
        <v/>
      </c>
      <c r="K2201" s="325" t="str">
        <f>IF('+BD'!K331="","",'+BD'!K331)</f>
        <v/>
      </c>
      <c r="L2201" s="325" t="str">
        <f>IF('+BD'!L331="","",'+BD'!L331)</f>
        <v/>
      </c>
      <c r="M2201" s="325" t="str">
        <f>IF('+BD'!M331="","",'+BD'!M331)</f>
        <v/>
      </c>
      <c r="N2201" s="325" t="str">
        <f>IF('+BD'!N331="","",'+BD'!N331)</f>
        <v/>
      </c>
      <c r="O2201" s="325" t="str">
        <f>IF('+BD'!O331="","",'+BD'!O331)</f>
        <v/>
      </c>
      <c r="P2201" s="325" t="str">
        <f>IF('+BD'!P331="","",'+BD'!P331)</f>
        <v/>
      </c>
      <c r="Q2201" s="325" t="str">
        <f>IF('+BD'!Q331="","",'+BD'!Q331)</f>
        <v/>
      </c>
      <c r="R2201" s="325" t="str">
        <f>IF('+BD'!R331="","",'+BD'!R331)</f>
        <v/>
      </c>
      <c r="S2201" s="325" t="str">
        <f>IF('+BD'!S331="","",'+BD'!S331)</f>
        <v/>
      </c>
      <c r="T2201" s="325" t="str">
        <f>IF('+BD'!T331="","",'+BD'!T331)</f>
        <v/>
      </c>
      <c r="U2201" s="325" t="str">
        <f>IF('+BD'!U331="","",'+BD'!U331)</f>
        <v/>
      </c>
      <c r="V2201" s="325" t="str">
        <f>IF('+BD'!V331="","",'+BD'!V331)</f>
        <v/>
      </c>
      <c r="W2201" s="325" t="str">
        <f>IF('+BD'!W331="","",'+BD'!W331)</f>
        <v/>
      </c>
      <c r="X2201" s="325" t="str">
        <f>IF('+BD'!X331="","",'+BD'!X331)</f>
        <v/>
      </c>
      <c r="Y2201" s="325" t="str">
        <f>IF('+BD'!Y331="","",'+BD'!Y331)</f>
        <v/>
      </c>
      <c r="Z2201" s="325" t="str">
        <f>IF('+BD'!Z331="","",'+BD'!Z331)</f>
        <v/>
      </c>
      <c r="AA2201" s="325" t="str">
        <f>IF('+BD'!AA331="","",'+BD'!AA331)</f>
        <v/>
      </c>
      <c r="AB2201" s="325" t="str">
        <f>IF('+BD'!AB331="","",'+BD'!AB331)</f>
        <v/>
      </c>
    </row>
    <row r="2202" ht="15.75" customHeight="1">
      <c r="A2202" s="325">
        <v>2200.0</v>
      </c>
      <c r="B2202" s="325" t="s">
        <v>5977</v>
      </c>
      <c r="C2202" s="325" t="str">
        <f>IF('+BD'!C332="","",'+BD'!C332)</f>
        <v/>
      </c>
      <c r="D2202" s="325" t="str">
        <f>IF('+BD'!D332="","",'+BD'!D332)</f>
        <v/>
      </c>
      <c r="E2202" s="325" t="str">
        <f>IF('+BD'!E332="","",'+BD'!E332)</f>
        <v/>
      </c>
      <c r="F2202" s="325" t="str">
        <f>IF('+BD'!F332="","",'+BD'!F332)</f>
        <v/>
      </c>
      <c r="G2202" s="325" t="str">
        <f>IF('+BD'!G332="","",'+BD'!G332)</f>
        <v/>
      </c>
      <c r="H2202" s="325" t="str">
        <f>IF('+BD'!H332="","",'+BD'!H332)</f>
        <v/>
      </c>
      <c r="I2202" s="325" t="str">
        <f>IF('+BD'!I332="","",'+BD'!I332)</f>
        <v/>
      </c>
      <c r="J2202" s="325" t="str">
        <f>IF('+BD'!J332="","",'+BD'!J332)</f>
        <v/>
      </c>
      <c r="K2202" s="325" t="str">
        <f>IF('+BD'!K332="","",'+BD'!K332)</f>
        <v/>
      </c>
      <c r="L2202" s="325" t="str">
        <f>IF('+BD'!L332="","",'+BD'!L332)</f>
        <v/>
      </c>
      <c r="M2202" s="325" t="str">
        <f>IF('+BD'!M332="","",'+BD'!M332)</f>
        <v/>
      </c>
      <c r="N2202" s="325" t="str">
        <f>IF('+BD'!N332="","",'+BD'!N332)</f>
        <v/>
      </c>
      <c r="O2202" s="325" t="str">
        <f>IF('+BD'!O332="","",'+BD'!O332)</f>
        <v/>
      </c>
      <c r="P2202" s="325" t="str">
        <f>IF('+BD'!P332="","",'+BD'!P332)</f>
        <v/>
      </c>
      <c r="Q2202" s="325" t="str">
        <f>IF('+BD'!Q332="","",'+BD'!Q332)</f>
        <v/>
      </c>
      <c r="R2202" s="325" t="str">
        <f>IF('+BD'!R332="","",'+BD'!R332)</f>
        <v/>
      </c>
      <c r="S2202" s="325" t="str">
        <f>IF('+BD'!S332="","",'+BD'!S332)</f>
        <v/>
      </c>
      <c r="T2202" s="325" t="str">
        <f>IF('+BD'!T332="","",'+BD'!T332)</f>
        <v/>
      </c>
      <c r="U2202" s="325" t="str">
        <f>IF('+BD'!U332="","",'+BD'!U332)</f>
        <v/>
      </c>
      <c r="V2202" s="325" t="str">
        <f>IF('+BD'!V332="","",'+BD'!V332)</f>
        <v/>
      </c>
      <c r="W2202" s="325" t="str">
        <f>IF('+BD'!W332="","",'+BD'!W332)</f>
        <v/>
      </c>
      <c r="X2202" s="325" t="str">
        <f>IF('+BD'!X332="","",'+BD'!X332)</f>
        <v/>
      </c>
      <c r="Y2202" s="325" t="str">
        <f>IF('+BD'!Y332="","",'+BD'!Y332)</f>
        <v/>
      </c>
      <c r="Z2202" s="325" t="str">
        <f>IF('+BD'!Z332="","",'+BD'!Z332)</f>
        <v/>
      </c>
      <c r="AA2202" s="325" t="str">
        <f>IF('+BD'!AA332="","",'+BD'!AA332)</f>
        <v/>
      </c>
      <c r="AB2202" s="325" t="str">
        <f>IF('+BD'!AB332="","",'+BD'!AB332)</f>
        <v/>
      </c>
    </row>
    <row r="2203" ht="15.75" customHeight="1">
      <c r="A2203" s="325">
        <v>2201.0</v>
      </c>
      <c r="B2203" s="325" t="s">
        <v>5978</v>
      </c>
      <c r="C2203" s="325" t="str">
        <f>IF('+BD'!C333="","",'+BD'!C333)</f>
        <v/>
      </c>
      <c r="D2203" s="325" t="str">
        <f>IF('+BD'!D333="","",'+BD'!D333)</f>
        <v/>
      </c>
      <c r="E2203" s="325" t="str">
        <f>IF('+BD'!E333="","",'+BD'!E333)</f>
        <v/>
      </c>
      <c r="F2203" s="325" t="str">
        <f>IF('+BD'!F333="","",'+BD'!F333)</f>
        <v/>
      </c>
      <c r="G2203" s="325" t="str">
        <f>IF('+BD'!G333="","",'+BD'!G333)</f>
        <v/>
      </c>
      <c r="H2203" s="325" t="str">
        <f>IF('+BD'!H333="","",'+BD'!H333)</f>
        <v/>
      </c>
      <c r="I2203" s="325" t="str">
        <f>IF('+BD'!I333="","",'+BD'!I333)</f>
        <v/>
      </c>
      <c r="J2203" s="325" t="str">
        <f>IF('+BD'!J333="","",'+BD'!J333)</f>
        <v/>
      </c>
      <c r="K2203" s="325" t="str">
        <f>IF('+BD'!K333="","",'+BD'!K333)</f>
        <v/>
      </c>
      <c r="L2203" s="325" t="str">
        <f>IF('+BD'!L333="","",'+BD'!L333)</f>
        <v/>
      </c>
      <c r="M2203" s="325" t="str">
        <f>IF('+BD'!M333="","",'+BD'!M333)</f>
        <v/>
      </c>
      <c r="N2203" s="325" t="str">
        <f>IF('+BD'!N333="","",'+BD'!N333)</f>
        <v/>
      </c>
      <c r="O2203" s="325" t="str">
        <f>IF('+BD'!O333="","",'+BD'!O333)</f>
        <v/>
      </c>
      <c r="P2203" s="325" t="str">
        <f>IF('+BD'!P333="","",'+BD'!P333)</f>
        <v/>
      </c>
      <c r="Q2203" s="325" t="str">
        <f>IF('+BD'!Q333="","",'+BD'!Q333)</f>
        <v/>
      </c>
      <c r="R2203" s="325" t="str">
        <f>IF('+BD'!R333="","",'+BD'!R333)</f>
        <v/>
      </c>
      <c r="S2203" s="325" t="str">
        <f>IF('+BD'!S333="","",'+BD'!S333)</f>
        <v/>
      </c>
      <c r="T2203" s="325" t="str">
        <f>IF('+BD'!T333="","",'+BD'!T333)</f>
        <v/>
      </c>
      <c r="U2203" s="325" t="str">
        <f>IF('+BD'!U333="","",'+BD'!U333)</f>
        <v/>
      </c>
      <c r="V2203" s="325" t="str">
        <f>IF('+BD'!V333="","",'+BD'!V333)</f>
        <v/>
      </c>
      <c r="W2203" s="325" t="str">
        <f>IF('+BD'!W333="","",'+BD'!W333)</f>
        <v/>
      </c>
      <c r="X2203" s="325" t="str">
        <f>IF('+BD'!X333="","",'+BD'!X333)</f>
        <v/>
      </c>
      <c r="Y2203" s="325" t="str">
        <f>IF('+BD'!Y333="","",'+BD'!Y333)</f>
        <v/>
      </c>
      <c r="Z2203" s="325" t="str">
        <f>IF('+BD'!Z333="","",'+BD'!Z333)</f>
        <v/>
      </c>
      <c r="AA2203" s="325" t="str">
        <f>IF('+BD'!AA333="","",'+BD'!AA333)</f>
        <v/>
      </c>
      <c r="AB2203" s="325" t="str">
        <f>IF('+BD'!AB333="","",'+BD'!AB333)</f>
        <v/>
      </c>
    </row>
    <row r="2204" ht="15.75" customHeight="1">
      <c r="A2204" s="325">
        <v>2202.0</v>
      </c>
      <c r="B2204" s="325" t="s">
        <v>5979</v>
      </c>
      <c r="C2204" s="325" t="str">
        <f>IF('+BD'!C334="","",'+BD'!C334)</f>
        <v/>
      </c>
      <c r="D2204" s="325" t="str">
        <f>IF('+BD'!D334="","",'+BD'!D334)</f>
        <v/>
      </c>
      <c r="E2204" s="325" t="str">
        <f>IF('+BD'!E334="","",'+BD'!E334)</f>
        <v/>
      </c>
      <c r="F2204" s="325" t="str">
        <f>IF('+BD'!F334="","",'+BD'!F334)</f>
        <v/>
      </c>
      <c r="G2204" s="325" t="str">
        <f>IF('+BD'!G334="","",'+BD'!G334)</f>
        <v/>
      </c>
      <c r="H2204" s="325" t="str">
        <f>IF('+BD'!H334="","",'+BD'!H334)</f>
        <v/>
      </c>
      <c r="I2204" s="325" t="str">
        <f>IF('+BD'!I334="","",'+BD'!I334)</f>
        <v/>
      </c>
      <c r="J2204" s="325" t="str">
        <f>IF('+BD'!J334="","",'+BD'!J334)</f>
        <v/>
      </c>
      <c r="K2204" s="325" t="str">
        <f>IF('+BD'!K334="","",'+BD'!K334)</f>
        <v/>
      </c>
      <c r="L2204" s="325" t="str">
        <f>IF('+BD'!L334="","",'+BD'!L334)</f>
        <v/>
      </c>
      <c r="M2204" s="325" t="str">
        <f>IF('+BD'!M334="","",'+BD'!M334)</f>
        <v/>
      </c>
      <c r="N2204" s="325" t="str">
        <f>IF('+BD'!N334="","",'+BD'!N334)</f>
        <v/>
      </c>
      <c r="O2204" s="325" t="str">
        <f>IF('+BD'!O334="","",'+BD'!O334)</f>
        <v/>
      </c>
      <c r="P2204" s="325" t="str">
        <f>IF('+BD'!P334="","",'+BD'!P334)</f>
        <v/>
      </c>
      <c r="Q2204" s="325" t="str">
        <f>IF('+BD'!Q334="","",'+BD'!Q334)</f>
        <v/>
      </c>
      <c r="R2204" s="325" t="str">
        <f>IF('+BD'!R334="","",'+BD'!R334)</f>
        <v/>
      </c>
      <c r="S2204" s="325" t="str">
        <f>IF('+BD'!S334="","",'+BD'!S334)</f>
        <v/>
      </c>
      <c r="T2204" s="325" t="str">
        <f>IF('+BD'!T334="","",'+BD'!T334)</f>
        <v/>
      </c>
      <c r="U2204" s="325" t="str">
        <f>IF('+BD'!U334="","",'+BD'!U334)</f>
        <v/>
      </c>
      <c r="V2204" s="325" t="str">
        <f>IF('+BD'!V334="","",'+BD'!V334)</f>
        <v/>
      </c>
      <c r="W2204" s="325" t="str">
        <f>IF('+BD'!W334="","",'+BD'!W334)</f>
        <v/>
      </c>
      <c r="X2204" s="325" t="str">
        <f>IF('+BD'!X334="","",'+BD'!X334)</f>
        <v/>
      </c>
      <c r="Y2204" s="325" t="str">
        <f>IF('+BD'!Y334="","",'+BD'!Y334)</f>
        <v/>
      </c>
      <c r="Z2204" s="325" t="str">
        <f>IF('+BD'!Z334="","",'+BD'!Z334)</f>
        <v/>
      </c>
      <c r="AA2204" s="325" t="str">
        <f>IF('+BD'!AA334="","",'+BD'!AA334)</f>
        <v/>
      </c>
      <c r="AB2204" s="325" t="str">
        <f>IF('+BD'!AB334="","",'+BD'!AB334)</f>
        <v/>
      </c>
    </row>
    <row r="2205" ht="15.75" customHeight="1">
      <c r="A2205" s="325">
        <v>2203.0</v>
      </c>
      <c r="B2205" s="325" t="s">
        <v>5980</v>
      </c>
      <c r="C2205" s="325" t="str">
        <f>IF('+BD'!C335="","",'+BD'!C335)</f>
        <v/>
      </c>
      <c r="D2205" s="325" t="str">
        <f>IF('+BD'!D335="","",'+BD'!D335)</f>
        <v/>
      </c>
      <c r="E2205" s="325" t="str">
        <f>IF('+BD'!E335="","",'+BD'!E335)</f>
        <v/>
      </c>
      <c r="F2205" s="325" t="str">
        <f>IF('+BD'!F335="","",'+BD'!F335)</f>
        <v/>
      </c>
      <c r="G2205" s="325" t="str">
        <f>IF('+BD'!G335="","",'+BD'!G335)</f>
        <v/>
      </c>
      <c r="H2205" s="325" t="str">
        <f>IF('+BD'!H335="","",'+BD'!H335)</f>
        <v/>
      </c>
      <c r="I2205" s="325" t="str">
        <f>IF('+BD'!I335="","",'+BD'!I335)</f>
        <v/>
      </c>
      <c r="J2205" s="325" t="str">
        <f>IF('+BD'!J335="","",'+BD'!J335)</f>
        <v/>
      </c>
      <c r="K2205" s="325" t="str">
        <f>IF('+BD'!K335="","",'+BD'!K335)</f>
        <v/>
      </c>
      <c r="L2205" s="325" t="str">
        <f>IF('+BD'!L335="","",'+BD'!L335)</f>
        <v/>
      </c>
      <c r="M2205" s="325" t="str">
        <f>IF('+BD'!M335="","",'+BD'!M335)</f>
        <v/>
      </c>
      <c r="N2205" s="325" t="str">
        <f>IF('+BD'!N335="","",'+BD'!N335)</f>
        <v/>
      </c>
      <c r="O2205" s="325" t="str">
        <f>IF('+BD'!O335="","",'+BD'!O335)</f>
        <v/>
      </c>
      <c r="P2205" s="325" t="str">
        <f>IF('+BD'!P335="","",'+BD'!P335)</f>
        <v/>
      </c>
      <c r="Q2205" s="325" t="str">
        <f>IF('+BD'!Q335="","",'+BD'!Q335)</f>
        <v/>
      </c>
      <c r="R2205" s="325" t="str">
        <f>IF('+BD'!R335="","",'+BD'!R335)</f>
        <v/>
      </c>
      <c r="S2205" s="325" t="str">
        <f>IF('+BD'!S335="","",'+BD'!S335)</f>
        <v/>
      </c>
      <c r="T2205" s="325" t="str">
        <f>IF('+BD'!T335="","",'+BD'!T335)</f>
        <v/>
      </c>
      <c r="U2205" s="325" t="str">
        <f>IF('+BD'!U335="","",'+BD'!U335)</f>
        <v/>
      </c>
      <c r="V2205" s="325" t="str">
        <f>IF('+BD'!V335="","",'+BD'!V335)</f>
        <v/>
      </c>
      <c r="W2205" s="325" t="str">
        <f>IF('+BD'!W335="","",'+BD'!W335)</f>
        <v/>
      </c>
      <c r="X2205" s="325" t="str">
        <f>IF('+BD'!X335="","",'+BD'!X335)</f>
        <v/>
      </c>
      <c r="Y2205" s="325" t="str">
        <f>IF('+BD'!Y335="","",'+BD'!Y335)</f>
        <v/>
      </c>
      <c r="Z2205" s="325" t="str">
        <f>IF('+BD'!Z335="","",'+BD'!Z335)</f>
        <v/>
      </c>
      <c r="AA2205" s="325" t="str">
        <f>IF('+BD'!AA335="","",'+BD'!AA335)</f>
        <v/>
      </c>
      <c r="AB2205" s="325" t="str">
        <f>IF('+BD'!AB335="","",'+BD'!AB335)</f>
        <v/>
      </c>
    </row>
    <row r="2206" ht="15.75" customHeight="1">
      <c r="A2206" s="325">
        <v>2204.0</v>
      </c>
      <c r="B2206" s="325" t="s">
        <v>5981</v>
      </c>
      <c r="C2206" s="325" t="str">
        <f>IF('+BD'!C336="","",'+BD'!C336)</f>
        <v/>
      </c>
      <c r="D2206" s="325" t="str">
        <f>IF('+BD'!D336="","",'+BD'!D336)</f>
        <v/>
      </c>
      <c r="E2206" s="325" t="str">
        <f>IF('+BD'!E336="","",'+BD'!E336)</f>
        <v/>
      </c>
      <c r="F2206" s="325" t="str">
        <f>IF('+BD'!F336="","",'+BD'!F336)</f>
        <v/>
      </c>
      <c r="G2206" s="325" t="str">
        <f>IF('+BD'!G336="","",'+BD'!G336)</f>
        <v/>
      </c>
      <c r="H2206" s="325" t="str">
        <f>IF('+BD'!H336="","",'+BD'!H336)</f>
        <v/>
      </c>
      <c r="I2206" s="325" t="str">
        <f>IF('+BD'!I336="","",'+BD'!I336)</f>
        <v/>
      </c>
      <c r="J2206" s="325" t="str">
        <f>IF('+BD'!J336="","",'+BD'!J336)</f>
        <v/>
      </c>
      <c r="K2206" s="325" t="str">
        <f>IF('+BD'!K336="","",'+BD'!K336)</f>
        <v/>
      </c>
      <c r="L2206" s="325" t="str">
        <f>IF('+BD'!L336="","",'+BD'!L336)</f>
        <v/>
      </c>
      <c r="M2206" s="325" t="str">
        <f>IF('+BD'!M336="","",'+BD'!M336)</f>
        <v/>
      </c>
      <c r="N2206" s="325" t="str">
        <f>IF('+BD'!N336="","",'+BD'!N336)</f>
        <v/>
      </c>
      <c r="O2206" s="325" t="str">
        <f>IF('+BD'!O336="","",'+BD'!O336)</f>
        <v/>
      </c>
      <c r="P2206" s="325" t="str">
        <f>IF('+BD'!P336="","",'+BD'!P336)</f>
        <v/>
      </c>
      <c r="Q2206" s="325" t="str">
        <f>IF('+BD'!Q336="","",'+BD'!Q336)</f>
        <v/>
      </c>
      <c r="R2206" s="325" t="str">
        <f>IF('+BD'!R336="","",'+BD'!R336)</f>
        <v/>
      </c>
      <c r="S2206" s="325" t="str">
        <f>IF('+BD'!S336="","",'+BD'!S336)</f>
        <v/>
      </c>
      <c r="T2206" s="325" t="str">
        <f>IF('+BD'!T336="","",'+BD'!T336)</f>
        <v/>
      </c>
      <c r="U2206" s="325" t="str">
        <f>IF('+BD'!U336="","",'+BD'!U336)</f>
        <v/>
      </c>
      <c r="V2206" s="325" t="str">
        <f>IF('+BD'!V336="","",'+BD'!V336)</f>
        <v/>
      </c>
      <c r="W2206" s="325" t="str">
        <f>IF('+BD'!W336="","",'+BD'!W336)</f>
        <v/>
      </c>
      <c r="X2206" s="325" t="str">
        <f>IF('+BD'!X336="","",'+BD'!X336)</f>
        <v/>
      </c>
      <c r="Y2206" s="325" t="str">
        <f>IF('+BD'!Y336="","",'+BD'!Y336)</f>
        <v/>
      </c>
      <c r="Z2206" s="325" t="str">
        <f>IF('+BD'!Z336="","",'+BD'!Z336)</f>
        <v/>
      </c>
      <c r="AA2206" s="325" t="str">
        <f>IF('+BD'!AA336="","",'+BD'!AA336)</f>
        <v/>
      </c>
      <c r="AB2206" s="325" t="str">
        <f>IF('+BD'!AB336="","",'+BD'!AB336)</f>
        <v/>
      </c>
    </row>
    <row r="2207" ht="15.75" customHeight="1">
      <c r="A2207" s="325">
        <v>2205.0</v>
      </c>
      <c r="B2207" s="325" t="s">
        <v>5982</v>
      </c>
      <c r="C2207" s="325" t="str">
        <f>IF('+BD'!C337="","",'+BD'!C337)</f>
        <v/>
      </c>
      <c r="D2207" s="325" t="str">
        <f>IF('+BD'!D337="","",'+BD'!D337)</f>
        <v/>
      </c>
      <c r="E2207" s="325" t="str">
        <f>IF('+BD'!E337="","",'+BD'!E337)</f>
        <v/>
      </c>
      <c r="F2207" s="325" t="str">
        <f>IF('+BD'!F337="","",'+BD'!F337)</f>
        <v/>
      </c>
      <c r="G2207" s="325" t="str">
        <f>IF('+BD'!G337="","",'+BD'!G337)</f>
        <v/>
      </c>
      <c r="H2207" s="325" t="str">
        <f>IF('+BD'!H337="","",'+BD'!H337)</f>
        <v/>
      </c>
      <c r="I2207" s="325" t="str">
        <f>IF('+BD'!I337="","",'+BD'!I337)</f>
        <v/>
      </c>
      <c r="J2207" s="325" t="str">
        <f>IF('+BD'!J337="","",'+BD'!J337)</f>
        <v/>
      </c>
      <c r="K2207" s="325" t="str">
        <f>IF('+BD'!K337="","",'+BD'!K337)</f>
        <v/>
      </c>
      <c r="L2207" s="325" t="str">
        <f>IF('+BD'!L337="","",'+BD'!L337)</f>
        <v/>
      </c>
      <c r="M2207" s="325" t="str">
        <f>IF('+BD'!M337="","",'+BD'!M337)</f>
        <v/>
      </c>
      <c r="N2207" s="325" t="str">
        <f>IF('+BD'!N337="","",'+BD'!N337)</f>
        <v/>
      </c>
      <c r="O2207" s="325" t="str">
        <f>IF('+BD'!O337="","",'+BD'!O337)</f>
        <v/>
      </c>
      <c r="P2207" s="325" t="str">
        <f>IF('+BD'!P337="","",'+BD'!P337)</f>
        <v/>
      </c>
      <c r="Q2207" s="325" t="str">
        <f>IF('+BD'!Q337="","",'+BD'!Q337)</f>
        <v/>
      </c>
      <c r="R2207" s="325" t="str">
        <f>IF('+BD'!R337="","",'+BD'!R337)</f>
        <v/>
      </c>
      <c r="S2207" s="325" t="str">
        <f>IF('+BD'!S337="","",'+BD'!S337)</f>
        <v/>
      </c>
      <c r="T2207" s="325" t="str">
        <f>IF('+BD'!T337="","",'+BD'!T337)</f>
        <v/>
      </c>
      <c r="U2207" s="325" t="str">
        <f>IF('+BD'!U337="","",'+BD'!U337)</f>
        <v/>
      </c>
      <c r="V2207" s="325" t="str">
        <f>IF('+BD'!V337="","",'+BD'!V337)</f>
        <v/>
      </c>
      <c r="W2207" s="325" t="str">
        <f>IF('+BD'!W337="","",'+BD'!W337)</f>
        <v/>
      </c>
      <c r="X2207" s="325" t="str">
        <f>IF('+BD'!X337="","",'+BD'!X337)</f>
        <v/>
      </c>
      <c r="Y2207" s="325" t="str">
        <f>IF('+BD'!Y337="","",'+BD'!Y337)</f>
        <v/>
      </c>
      <c r="Z2207" s="325" t="str">
        <f>IF('+BD'!Z337="","",'+BD'!Z337)</f>
        <v/>
      </c>
      <c r="AA2207" s="325" t="str">
        <f>IF('+BD'!AA337="","",'+BD'!AA337)</f>
        <v/>
      </c>
      <c r="AB2207" s="325" t="str">
        <f>IF('+BD'!AB337="","",'+BD'!AB337)</f>
        <v/>
      </c>
    </row>
    <row r="2208" ht="15.75" customHeight="1">
      <c r="A2208" s="325">
        <v>2206.0</v>
      </c>
      <c r="B2208" s="325" t="s">
        <v>5983</v>
      </c>
      <c r="C2208" s="325" t="str">
        <f>IF('+BD'!C338="","",'+BD'!C338)</f>
        <v/>
      </c>
      <c r="D2208" s="325" t="str">
        <f>IF('+BD'!D338="","",'+BD'!D338)</f>
        <v/>
      </c>
      <c r="E2208" s="325" t="str">
        <f>IF('+BD'!E338="","",'+BD'!E338)</f>
        <v/>
      </c>
      <c r="F2208" s="325" t="str">
        <f>IF('+BD'!F338="","",'+BD'!F338)</f>
        <v/>
      </c>
      <c r="G2208" s="325" t="str">
        <f>IF('+BD'!G338="","",'+BD'!G338)</f>
        <v/>
      </c>
      <c r="H2208" s="325" t="str">
        <f>IF('+BD'!H338="","",'+BD'!H338)</f>
        <v/>
      </c>
      <c r="I2208" s="325" t="str">
        <f>IF('+BD'!I338="","",'+BD'!I338)</f>
        <v/>
      </c>
      <c r="J2208" s="325" t="str">
        <f>IF('+BD'!J338="","",'+BD'!J338)</f>
        <v/>
      </c>
      <c r="K2208" s="325" t="str">
        <f>IF('+BD'!K338="","",'+BD'!K338)</f>
        <v/>
      </c>
      <c r="L2208" s="325" t="str">
        <f>IF('+BD'!L338="","",'+BD'!L338)</f>
        <v/>
      </c>
      <c r="M2208" s="325" t="str">
        <f>IF('+BD'!M338="","",'+BD'!M338)</f>
        <v/>
      </c>
      <c r="N2208" s="325" t="str">
        <f>IF('+BD'!N338="","",'+BD'!N338)</f>
        <v/>
      </c>
      <c r="O2208" s="325" t="str">
        <f>IF('+BD'!O338="","",'+BD'!O338)</f>
        <v/>
      </c>
      <c r="P2208" s="325" t="str">
        <f>IF('+BD'!P338="","",'+BD'!P338)</f>
        <v/>
      </c>
      <c r="Q2208" s="325" t="str">
        <f>IF('+BD'!Q338="","",'+BD'!Q338)</f>
        <v/>
      </c>
      <c r="R2208" s="325" t="str">
        <f>IF('+BD'!R338="","",'+BD'!R338)</f>
        <v/>
      </c>
      <c r="S2208" s="325" t="str">
        <f>IF('+BD'!S338="","",'+BD'!S338)</f>
        <v/>
      </c>
      <c r="T2208" s="325" t="str">
        <f>IF('+BD'!T338="","",'+BD'!T338)</f>
        <v/>
      </c>
      <c r="U2208" s="325" t="str">
        <f>IF('+BD'!U338="","",'+BD'!U338)</f>
        <v/>
      </c>
      <c r="V2208" s="325" t="str">
        <f>IF('+BD'!V338="","",'+BD'!V338)</f>
        <v/>
      </c>
      <c r="W2208" s="325" t="str">
        <f>IF('+BD'!W338="","",'+BD'!W338)</f>
        <v/>
      </c>
      <c r="X2208" s="325" t="str">
        <f>IF('+BD'!X338="","",'+BD'!X338)</f>
        <v/>
      </c>
      <c r="Y2208" s="325" t="str">
        <f>IF('+BD'!Y338="","",'+BD'!Y338)</f>
        <v/>
      </c>
      <c r="Z2208" s="325" t="str">
        <f>IF('+BD'!Z338="","",'+BD'!Z338)</f>
        <v/>
      </c>
      <c r="AA2208" s="325" t="str">
        <f>IF('+BD'!AA338="","",'+BD'!AA338)</f>
        <v/>
      </c>
      <c r="AB2208" s="325" t="str">
        <f>IF('+BD'!AB338="","",'+BD'!AB338)</f>
        <v/>
      </c>
    </row>
    <row r="2209" ht="15.75" customHeight="1">
      <c r="A2209" s="325">
        <v>2207.0</v>
      </c>
      <c r="B2209" s="325" t="s">
        <v>5984</v>
      </c>
      <c r="C2209" s="325" t="str">
        <f>IF('+BD'!C339="","",'+BD'!C339)</f>
        <v/>
      </c>
      <c r="D2209" s="325" t="str">
        <f>IF('+BD'!D339="","",'+BD'!D339)</f>
        <v/>
      </c>
      <c r="E2209" s="325" t="str">
        <f>IF('+BD'!E339="","",'+BD'!E339)</f>
        <v/>
      </c>
      <c r="F2209" s="325" t="str">
        <f>IF('+BD'!F339="","",'+BD'!F339)</f>
        <v/>
      </c>
      <c r="G2209" s="325" t="str">
        <f>IF('+BD'!G339="","",'+BD'!G339)</f>
        <v/>
      </c>
      <c r="H2209" s="325" t="str">
        <f>IF('+BD'!H339="","",'+BD'!H339)</f>
        <v/>
      </c>
      <c r="I2209" s="325" t="str">
        <f>IF('+BD'!I339="","",'+BD'!I339)</f>
        <v/>
      </c>
      <c r="J2209" s="325" t="str">
        <f>IF('+BD'!J339="","",'+BD'!J339)</f>
        <v/>
      </c>
      <c r="K2209" s="325" t="str">
        <f>IF('+BD'!K339="","",'+BD'!K339)</f>
        <v/>
      </c>
      <c r="L2209" s="325" t="str">
        <f>IF('+BD'!L339="","",'+BD'!L339)</f>
        <v/>
      </c>
      <c r="M2209" s="325" t="str">
        <f>IF('+BD'!M339="","",'+BD'!M339)</f>
        <v/>
      </c>
      <c r="N2209" s="325" t="str">
        <f>IF('+BD'!N339="","",'+BD'!N339)</f>
        <v/>
      </c>
      <c r="O2209" s="325" t="str">
        <f>IF('+BD'!O339="","",'+BD'!O339)</f>
        <v/>
      </c>
      <c r="P2209" s="325" t="str">
        <f>IF('+BD'!P339="","",'+BD'!P339)</f>
        <v/>
      </c>
      <c r="Q2209" s="325" t="str">
        <f>IF('+BD'!Q339="","",'+BD'!Q339)</f>
        <v/>
      </c>
      <c r="R2209" s="325" t="str">
        <f>IF('+BD'!R339="","",'+BD'!R339)</f>
        <v/>
      </c>
      <c r="S2209" s="325" t="str">
        <f>IF('+BD'!S339="","",'+BD'!S339)</f>
        <v/>
      </c>
      <c r="T2209" s="325" t="str">
        <f>IF('+BD'!T339="","",'+BD'!T339)</f>
        <v/>
      </c>
      <c r="U2209" s="325" t="str">
        <f>IF('+BD'!U339="","",'+BD'!U339)</f>
        <v/>
      </c>
      <c r="V2209" s="325" t="str">
        <f>IF('+BD'!V339="","",'+BD'!V339)</f>
        <v/>
      </c>
      <c r="W2209" s="325" t="str">
        <f>IF('+BD'!W339="","",'+BD'!W339)</f>
        <v/>
      </c>
      <c r="X2209" s="325" t="str">
        <f>IF('+BD'!X339="","",'+BD'!X339)</f>
        <v/>
      </c>
      <c r="Y2209" s="325" t="str">
        <f>IF('+BD'!Y339="","",'+BD'!Y339)</f>
        <v/>
      </c>
      <c r="Z2209" s="325" t="str">
        <f>IF('+BD'!Z339="","",'+BD'!Z339)</f>
        <v/>
      </c>
      <c r="AA2209" s="325" t="str">
        <f>IF('+BD'!AA339="","",'+BD'!AA339)</f>
        <v/>
      </c>
      <c r="AB2209" s="325" t="str">
        <f>IF('+BD'!AB339="","",'+BD'!AB339)</f>
        <v/>
      </c>
    </row>
    <row r="2210" ht="15.75" customHeight="1">
      <c r="A2210" s="325">
        <v>2208.0</v>
      </c>
      <c r="B2210" s="325" t="s">
        <v>5985</v>
      </c>
      <c r="C2210" s="325" t="str">
        <f>IF('+BD'!C340="","",'+BD'!C340)</f>
        <v/>
      </c>
      <c r="D2210" s="325" t="str">
        <f>IF('+BD'!D340="","",'+BD'!D340)</f>
        <v/>
      </c>
      <c r="E2210" s="325" t="str">
        <f>IF('+BD'!E340="","",'+BD'!E340)</f>
        <v/>
      </c>
      <c r="F2210" s="325" t="str">
        <f>IF('+BD'!F340="","",'+BD'!F340)</f>
        <v/>
      </c>
      <c r="G2210" s="325" t="str">
        <f>IF('+BD'!G340="","",'+BD'!G340)</f>
        <v/>
      </c>
      <c r="H2210" s="325" t="str">
        <f>IF('+BD'!H340="","",'+BD'!H340)</f>
        <v/>
      </c>
      <c r="I2210" s="325" t="str">
        <f>IF('+BD'!I340="","",'+BD'!I340)</f>
        <v/>
      </c>
      <c r="J2210" s="325" t="str">
        <f>IF('+BD'!J340="","",'+BD'!J340)</f>
        <v/>
      </c>
      <c r="K2210" s="325" t="str">
        <f>IF('+BD'!K340="","",'+BD'!K340)</f>
        <v/>
      </c>
      <c r="L2210" s="325" t="str">
        <f>IF('+BD'!L340="","",'+BD'!L340)</f>
        <v/>
      </c>
      <c r="M2210" s="325" t="str">
        <f>IF('+BD'!M340="","",'+BD'!M340)</f>
        <v/>
      </c>
      <c r="N2210" s="325" t="str">
        <f>IF('+BD'!N340="","",'+BD'!N340)</f>
        <v/>
      </c>
      <c r="O2210" s="325" t="str">
        <f>IF('+BD'!O340="","",'+BD'!O340)</f>
        <v/>
      </c>
      <c r="P2210" s="325" t="str">
        <f>IF('+BD'!P340="","",'+BD'!P340)</f>
        <v/>
      </c>
      <c r="Q2210" s="325" t="str">
        <f>IF('+BD'!Q340="","",'+BD'!Q340)</f>
        <v/>
      </c>
      <c r="R2210" s="325" t="str">
        <f>IF('+BD'!R340="","",'+BD'!R340)</f>
        <v/>
      </c>
      <c r="S2210" s="325" t="str">
        <f>IF('+BD'!S340="","",'+BD'!S340)</f>
        <v/>
      </c>
      <c r="T2210" s="325" t="str">
        <f>IF('+BD'!T340="","",'+BD'!T340)</f>
        <v/>
      </c>
      <c r="U2210" s="325" t="str">
        <f>IF('+BD'!U340="","",'+BD'!U340)</f>
        <v/>
      </c>
      <c r="V2210" s="325" t="str">
        <f>IF('+BD'!V340="","",'+BD'!V340)</f>
        <v/>
      </c>
      <c r="W2210" s="325" t="str">
        <f>IF('+BD'!W340="","",'+BD'!W340)</f>
        <v/>
      </c>
      <c r="X2210" s="325" t="str">
        <f>IF('+BD'!X340="","",'+BD'!X340)</f>
        <v/>
      </c>
      <c r="Y2210" s="325" t="str">
        <f>IF('+BD'!Y340="","",'+BD'!Y340)</f>
        <v/>
      </c>
      <c r="Z2210" s="325" t="str">
        <f>IF('+BD'!Z340="","",'+BD'!Z340)</f>
        <v/>
      </c>
      <c r="AA2210" s="325" t="str">
        <f>IF('+BD'!AA340="","",'+BD'!AA340)</f>
        <v/>
      </c>
      <c r="AB2210" s="325" t="str">
        <f>IF('+BD'!AB340="","",'+BD'!AB340)</f>
        <v/>
      </c>
    </row>
    <row r="2211" ht="15.75" customHeight="1">
      <c r="A2211" s="325">
        <v>2209.0</v>
      </c>
      <c r="B2211" s="325" t="s">
        <v>5986</v>
      </c>
      <c r="C2211" s="325" t="str">
        <f>IF('+BD'!C341="","",'+BD'!C341)</f>
        <v/>
      </c>
      <c r="D2211" s="325" t="str">
        <f>IF('+BD'!D341="","",'+BD'!D341)</f>
        <v/>
      </c>
      <c r="E2211" s="325" t="str">
        <f>IF('+BD'!E341="","",'+BD'!E341)</f>
        <v/>
      </c>
      <c r="F2211" s="325" t="str">
        <f>IF('+BD'!F341="","",'+BD'!F341)</f>
        <v/>
      </c>
      <c r="G2211" s="325" t="str">
        <f>IF('+BD'!G341="","",'+BD'!G341)</f>
        <v/>
      </c>
      <c r="H2211" s="325" t="str">
        <f>IF('+BD'!H341="","",'+BD'!H341)</f>
        <v/>
      </c>
      <c r="I2211" s="325" t="str">
        <f>IF('+BD'!I341="","",'+BD'!I341)</f>
        <v/>
      </c>
      <c r="J2211" s="325" t="str">
        <f>IF('+BD'!J341="","",'+BD'!J341)</f>
        <v/>
      </c>
      <c r="K2211" s="325" t="str">
        <f>IF('+BD'!K341="","",'+BD'!K341)</f>
        <v/>
      </c>
      <c r="L2211" s="325" t="str">
        <f>IF('+BD'!L341="","",'+BD'!L341)</f>
        <v/>
      </c>
      <c r="M2211" s="325" t="str">
        <f>IF('+BD'!M341="","",'+BD'!M341)</f>
        <v/>
      </c>
      <c r="N2211" s="325" t="str">
        <f>IF('+BD'!N341="","",'+BD'!N341)</f>
        <v/>
      </c>
      <c r="O2211" s="325" t="str">
        <f>IF('+BD'!O341="","",'+BD'!O341)</f>
        <v/>
      </c>
      <c r="P2211" s="325" t="str">
        <f>IF('+BD'!P341="","",'+BD'!P341)</f>
        <v/>
      </c>
      <c r="Q2211" s="325" t="str">
        <f>IF('+BD'!Q341="","",'+BD'!Q341)</f>
        <v/>
      </c>
      <c r="R2211" s="325" t="str">
        <f>IF('+BD'!R341="","",'+BD'!R341)</f>
        <v/>
      </c>
      <c r="S2211" s="325" t="str">
        <f>IF('+BD'!S341="","",'+BD'!S341)</f>
        <v/>
      </c>
      <c r="T2211" s="325" t="str">
        <f>IF('+BD'!T341="","",'+BD'!T341)</f>
        <v/>
      </c>
      <c r="U2211" s="325" t="str">
        <f>IF('+BD'!U341="","",'+BD'!U341)</f>
        <v/>
      </c>
      <c r="V2211" s="325" t="str">
        <f>IF('+BD'!V341="","",'+BD'!V341)</f>
        <v/>
      </c>
      <c r="W2211" s="325" t="str">
        <f>IF('+BD'!W341="","",'+BD'!W341)</f>
        <v/>
      </c>
      <c r="X2211" s="325" t="str">
        <f>IF('+BD'!X341="","",'+BD'!X341)</f>
        <v/>
      </c>
      <c r="Y2211" s="325" t="str">
        <f>IF('+BD'!Y341="","",'+BD'!Y341)</f>
        <v/>
      </c>
      <c r="Z2211" s="325" t="str">
        <f>IF('+BD'!Z341="","",'+BD'!Z341)</f>
        <v/>
      </c>
      <c r="AA2211" s="325" t="str">
        <f>IF('+BD'!AA341="","",'+BD'!AA341)</f>
        <v/>
      </c>
      <c r="AB2211" s="325" t="str">
        <f>IF('+BD'!AB341="","",'+BD'!AB341)</f>
        <v/>
      </c>
    </row>
    <row r="2212" ht="15.75" customHeight="1">
      <c r="A2212" s="325">
        <v>2210.0</v>
      </c>
      <c r="B2212" s="325" t="s">
        <v>5987</v>
      </c>
      <c r="C2212" s="325" t="str">
        <f>IF('+BD'!C342="","",'+BD'!C342)</f>
        <v/>
      </c>
      <c r="D2212" s="325" t="str">
        <f>IF('+BD'!D342="","",'+BD'!D342)</f>
        <v/>
      </c>
      <c r="E2212" s="325" t="str">
        <f>IF('+BD'!E342="","",'+BD'!E342)</f>
        <v/>
      </c>
      <c r="F2212" s="325" t="str">
        <f>IF('+BD'!F342="","",'+BD'!F342)</f>
        <v/>
      </c>
      <c r="G2212" s="325" t="str">
        <f>IF('+BD'!G342="","",'+BD'!G342)</f>
        <v/>
      </c>
      <c r="H2212" s="325" t="str">
        <f>IF('+BD'!H342="","",'+BD'!H342)</f>
        <v/>
      </c>
      <c r="I2212" s="325" t="str">
        <f>IF('+BD'!I342="","",'+BD'!I342)</f>
        <v/>
      </c>
      <c r="J2212" s="325" t="str">
        <f>IF('+BD'!J342="","",'+BD'!J342)</f>
        <v/>
      </c>
      <c r="K2212" s="325" t="str">
        <f>IF('+BD'!K342="","",'+BD'!K342)</f>
        <v/>
      </c>
      <c r="L2212" s="325" t="str">
        <f>IF('+BD'!L342="","",'+BD'!L342)</f>
        <v/>
      </c>
      <c r="M2212" s="325" t="str">
        <f>IF('+BD'!M342="","",'+BD'!M342)</f>
        <v/>
      </c>
      <c r="N2212" s="325" t="str">
        <f>IF('+BD'!N342="","",'+BD'!N342)</f>
        <v/>
      </c>
      <c r="O2212" s="325" t="str">
        <f>IF('+BD'!O342="","",'+BD'!O342)</f>
        <v/>
      </c>
      <c r="P2212" s="325" t="str">
        <f>IF('+BD'!P342="","",'+BD'!P342)</f>
        <v/>
      </c>
      <c r="Q2212" s="325" t="str">
        <f>IF('+BD'!Q342="","",'+BD'!Q342)</f>
        <v/>
      </c>
      <c r="R2212" s="325" t="str">
        <f>IF('+BD'!R342="","",'+BD'!R342)</f>
        <v/>
      </c>
      <c r="S2212" s="325" t="str">
        <f>IF('+BD'!S342="","",'+BD'!S342)</f>
        <v/>
      </c>
      <c r="T2212" s="325" t="str">
        <f>IF('+BD'!T342="","",'+BD'!T342)</f>
        <v/>
      </c>
      <c r="U2212" s="325" t="str">
        <f>IF('+BD'!U342="","",'+BD'!U342)</f>
        <v/>
      </c>
      <c r="V2212" s="325" t="str">
        <f>IF('+BD'!V342="","",'+BD'!V342)</f>
        <v/>
      </c>
      <c r="W2212" s="325" t="str">
        <f>IF('+BD'!W342="","",'+BD'!W342)</f>
        <v/>
      </c>
      <c r="X2212" s="325" t="str">
        <f>IF('+BD'!X342="","",'+BD'!X342)</f>
        <v/>
      </c>
      <c r="Y2212" s="325" t="str">
        <f>IF('+BD'!Y342="","",'+BD'!Y342)</f>
        <v/>
      </c>
      <c r="Z2212" s="325" t="str">
        <f>IF('+BD'!Z342="","",'+BD'!Z342)</f>
        <v/>
      </c>
      <c r="AA2212" s="325" t="str">
        <f>IF('+BD'!AA342="","",'+BD'!AA342)</f>
        <v/>
      </c>
      <c r="AB2212" s="325" t="str">
        <f>IF('+BD'!AB342="","",'+BD'!AB342)</f>
        <v/>
      </c>
    </row>
    <row r="2213" ht="15.75" customHeight="1">
      <c r="A2213" s="325">
        <v>2211.0</v>
      </c>
      <c r="B2213" s="325" t="s">
        <v>5988</v>
      </c>
      <c r="C2213" s="325" t="str">
        <f>IF('+BD'!C343="","",'+BD'!C343)</f>
        <v/>
      </c>
      <c r="D2213" s="325" t="str">
        <f>IF('+BD'!D343="","",'+BD'!D343)</f>
        <v/>
      </c>
      <c r="E2213" s="325" t="str">
        <f>IF('+BD'!E343="","",'+BD'!E343)</f>
        <v/>
      </c>
      <c r="F2213" s="325" t="str">
        <f>IF('+BD'!F343="","",'+BD'!F343)</f>
        <v/>
      </c>
      <c r="G2213" s="325" t="str">
        <f>IF('+BD'!G343="","",'+BD'!G343)</f>
        <v/>
      </c>
      <c r="H2213" s="325" t="str">
        <f>IF('+BD'!H343="","",'+BD'!H343)</f>
        <v/>
      </c>
      <c r="I2213" s="325" t="str">
        <f>IF('+BD'!I343="","",'+BD'!I343)</f>
        <v/>
      </c>
      <c r="J2213" s="325" t="str">
        <f>IF('+BD'!J343="","",'+BD'!J343)</f>
        <v/>
      </c>
      <c r="K2213" s="325" t="str">
        <f>IF('+BD'!K343="","",'+BD'!K343)</f>
        <v/>
      </c>
      <c r="L2213" s="325" t="str">
        <f>IF('+BD'!L343="","",'+BD'!L343)</f>
        <v/>
      </c>
      <c r="M2213" s="325" t="str">
        <f>IF('+BD'!M343="","",'+BD'!M343)</f>
        <v/>
      </c>
      <c r="N2213" s="325" t="str">
        <f>IF('+BD'!N343="","",'+BD'!N343)</f>
        <v/>
      </c>
      <c r="O2213" s="325" t="str">
        <f>IF('+BD'!O343="","",'+BD'!O343)</f>
        <v/>
      </c>
      <c r="P2213" s="325" t="str">
        <f>IF('+BD'!P343="","",'+BD'!P343)</f>
        <v/>
      </c>
      <c r="Q2213" s="325" t="str">
        <f>IF('+BD'!Q343="","",'+BD'!Q343)</f>
        <v/>
      </c>
      <c r="R2213" s="325" t="str">
        <f>IF('+BD'!R343="","",'+BD'!R343)</f>
        <v/>
      </c>
      <c r="S2213" s="325" t="str">
        <f>IF('+BD'!S343="","",'+BD'!S343)</f>
        <v/>
      </c>
      <c r="T2213" s="325" t="str">
        <f>IF('+BD'!T343="","",'+BD'!T343)</f>
        <v/>
      </c>
      <c r="U2213" s="325" t="str">
        <f>IF('+BD'!U343="","",'+BD'!U343)</f>
        <v/>
      </c>
      <c r="V2213" s="325" t="str">
        <f>IF('+BD'!V343="","",'+BD'!V343)</f>
        <v/>
      </c>
      <c r="W2213" s="325" t="str">
        <f>IF('+BD'!W343="","",'+BD'!W343)</f>
        <v/>
      </c>
      <c r="X2213" s="325" t="str">
        <f>IF('+BD'!X343="","",'+BD'!X343)</f>
        <v/>
      </c>
      <c r="Y2213" s="325" t="str">
        <f>IF('+BD'!Y343="","",'+BD'!Y343)</f>
        <v/>
      </c>
      <c r="Z2213" s="325" t="str">
        <f>IF('+BD'!Z343="","",'+BD'!Z343)</f>
        <v/>
      </c>
      <c r="AA2213" s="325" t="str">
        <f>IF('+BD'!AA343="","",'+BD'!AA343)</f>
        <v/>
      </c>
      <c r="AB2213" s="325" t="str">
        <f>IF('+BD'!AB343="","",'+BD'!AB343)</f>
        <v/>
      </c>
    </row>
    <row r="2214" ht="15.75" customHeight="1">
      <c r="A2214" s="325">
        <v>2212.0</v>
      </c>
      <c r="B2214" s="325" t="s">
        <v>5989</v>
      </c>
      <c r="C2214" s="325" t="str">
        <f>IF('+BD'!C344="","",'+BD'!C344)</f>
        <v/>
      </c>
      <c r="D2214" s="325" t="str">
        <f>IF('+BD'!D344="","",'+BD'!D344)</f>
        <v/>
      </c>
      <c r="E2214" s="325" t="str">
        <f>IF('+BD'!E344="","",'+BD'!E344)</f>
        <v/>
      </c>
      <c r="F2214" s="325" t="str">
        <f>IF('+BD'!F344="","",'+BD'!F344)</f>
        <v/>
      </c>
      <c r="G2214" s="325" t="str">
        <f>IF('+BD'!G344="","",'+BD'!G344)</f>
        <v/>
      </c>
      <c r="H2214" s="325" t="str">
        <f>IF('+BD'!H344="","",'+BD'!H344)</f>
        <v/>
      </c>
      <c r="I2214" s="325" t="str">
        <f>IF('+BD'!I344="","",'+BD'!I344)</f>
        <v/>
      </c>
      <c r="J2214" s="325" t="str">
        <f>IF('+BD'!J344="","",'+BD'!J344)</f>
        <v/>
      </c>
      <c r="K2214" s="325" t="str">
        <f>IF('+BD'!K344="","",'+BD'!K344)</f>
        <v/>
      </c>
      <c r="L2214" s="325" t="str">
        <f>IF('+BD'!L344="","",'+BD'!L344)</f>
        <v/>
      </c>
      <c r="M2214" s="325" t="str">
        <f>IF('+BD'!M344="","",'+BD'!M344)</f>
        <v/>
      </c>
      <c r="N2214" s="325" t="str">
        <f>IF('+BD'!N344="","",'+BD'!N344)</f>
        <v/>
      </c>
      <c r="O2214" s="325" t="str">
        <f>IF('+BD'!O344="","",'+BD'!O344)</f>
        <v/>
      </c>
      <c r="P2214" s="325" t="str">
        <f>IF('+BD'!P344="","",'+BD'!P344)</f>
        <v/>
      </c>
      <c r="Q2214" s="325" t="str">
        <f>IF('+BD'!Q344="","",'+BD'!Q344)</f>
        <v/>
      </c>
      <c r="R2214" s="325" t="str">
        <f>IF('+BD'!R344="","",'+BD'!R344)</f>
        <v/>
      </c>
      <c r="S2214" s="325" t="str">
        <f>IF('+BD'!S344="","",'+BD'!S344)</f>
        <v/>
      </c>
      <c r="T2214" s="325" t="str">
        <f>IF('+BD'!T344="","",'+BD'!T344)</f>
        <v/>
      </c>
      <c r="U2214" s="325" t="str">
        <f>IF('+BD'!U344="","",'+BD'!U344)</f>
        <v/>
      </c>
      <c r="V2214" s="325" t="str">
        <f>IF('+BD'!V344="","",'+BD'!V344)</f>
        <v/>
      </c>
      <c r="W2214" s="325" t="str">
        <f>IF('+BD'!W344="","",'+BD'!W344)</f>
        <v/>
      </c>
      <c r="X2214" s="325" t="str">
        <f>IF('+BD'!X344="","",'+BD'!X344)</f>
        <v/>
      </c>
      <c r="Y2214" s="325" t="str">
        <f>IF('+BD'!Y344="","",'+BD'!Y344)</f>
        <v/>
      </c>
      <c r="Z2214" s="325" t="str">
        <f>IF('+BD'!Z344="","",'+BD'!Z344)</f>
        <v/>
      </c>
      <c r="AA2214" s="325" t="str">
        <f>IF('+BD'!AA344="","",'+BD'!AA344)</f>
        <v/>
      </c>
      <c r="AB2214" s="325" t="str">
        <f>IF('+BD'!AB344="","",'+BD'!AB344)</f>
        <v/>
      </c>
    </row>
    <row r="2215" ht="15.75" customHeight="1">
      <c r="A2215" s="325">
        <v>2213.0</v>
      </c>
      <c r="B2215" s="325" t="s">
        <v>5990</v>
      </c>
      <c r="C2215" s="325" t="str">
        <f>IF('+BD'!C345="","",'+BD'!C345)</f>
        <v/>
      </c>
      <c r="D2215" s="325" t="str">
        <f>IF('+BD'!D345="","",'+BD'!D345)</f>
        <v/>
      </c>
      <c r="E2215" s="325" t="str">
        <f>IF('+BD'!E345="","",'+BD'!E345)</f>
        <v/>
      </c>
      <c r="F2215" s="325" t="str">
        <f>IF('+BD'!F345="","",'+BD'!F345)</f>
        <v/>
      </c>
      <c r="G2215" s="325" t="str">
        <f>IF('+BD'!G345="","",'+BD'!G345)</f>
        <v/>
      </c>
      <c r="H2215" s="325" t="str">
        <f>IF('+BD'!H345="","",'+BD'!H345)</f>
        <v/>
      </c>
      <c r="I2215" s="325" t="str">
        <f>IF('+BD'!I345="","",'+BD'!I345)</f>
        <v/>
      </c>
      <c r="J2215" s="325" t="str">
        <f>IF('+BD'!J345="","",'+BD'!J345)</f>
        <v/>
      </c>
      <c r="K2215" s="325" t="str">
        <f>IF('+BD'!K345="","",'+BD'!K345)</f>
        <v/>
      </c>
      <c r="L2215" s="325" t="str">
        <f>IF('+BD'!L345="","",'+BD'!L345)</f>
        <v/>
      </c>
      <c r="M2215" s="325" t="str">
        <f>IF('+BD'!M345="","",'+BD'!M345)</f>
        <v/>
      </c>
      <c r="N2215" s="325" t="str">
        <f>IF('+BD'!N345="","",'+BD'!N345)</f>
        <v/>
      </c>
      <c r="O2215" s="325" t="str">
        <f>IF('+BD'!O345="","",'+BD'!O345)</f>
        <v/>
      </c>
      <c r="P2215" s="325" t="str">
        <f>IF('+BD'!P345="","",'+BD'!P345)</f>
        <v/>
      </c>
      <c r="Q2215" s="325" t="str">
        <f>IF('+BD'!Q345="","",'+BD'!Q345)</f>
        <v/>
      </c>
      <c r="R2215" s="325" t="str">
        <f>IF('+BD'!R345="","",'+BD'!R345)</f>
        <v/>
      </c>
      <c r="S2215" s="325" t="str">
        <f>IF('+BD'!S345="","",'+BD'!S345)</f>
        <v/>
      </c>
      <c r="T2215" s="325" t="str">
        <f>IF('+BD'!T345="","",'+BD'!T345)</f>
        <v/>
      </c>
      <c r="U2215" s="325" t="str">
        <f>IF('+BD'!U345="","",'+BD'!U345)</f>
        <v/>
      </c>
      <c r="V2215" s="325" t="str">
        <f>IF('+BD'!V345="","",'+BD'!V345)</f>
        <v/>
      </c>
      <c r="W2215" s="325" t="str">
        <f>IF('+BD'!W345="","",'+BD'!W345)</f>
        <v/>
      </c>
      <c r="X2215" s="325" t="str">
        <f>IF('+BD'!X345="","",'+BD'!X345)</f>
        <v/>
      </c>
      <c r="Y2215" s="325" t="str">
        <f>IF('+BD'!Y345="","",'+BD'!Y345)</f>
        <v/>
      </c>
      <c r="Z2215" s="325" t="str">
        <f>IF('+BD'!Z345="","",'+BD'!Z345)</f>
        <v/>
      </c>
      <c r="AA2215" s="325" t="str">
        <f>IF('+BD'!AA345="","",'+BD'!AA345)</f>
        <v/>
      </c>
      <c r="AB2215" s="325" t="str">
        <f>IF('+BD'!AB345="","",'+BD'!AB345)</f>
        <v/>
      </c>
    </row>
    <row r="2216" ht="15.75" customHeight="1">
      <c r="A2216" s="325">
        <v>2214.0</v>
      </c>
      <c r="B2216" s="325" t="s">
        <v>5991</v>
      </c>
      <c r="C2216" s="325" t="str">
        <f>IF('+BD'!C346="","",'+BD'!C346)</f>
        <v/>
      </c>
      <c r="D2216" s="325" t="str">
        <f>IF('+BD'!D346="","",'+BD'!D346)</f>
        <v/>
      </c>
      <c r="E2216" s="325" t="str">
        <f>IF('+BD'!E346="","",'+BD'!E346)</f>
        <v/>
      </c>
      <c r="F2216" s="325" t="str">
        <f>IF('+BD'!F346="","",'+BD'!F346)</f>
        <v/>
      </c>
      <c r="G2216" s="325" t="str">
        <f>IF('+BD'!G346="","",'+BD'!G346)</f>
        <v/>
      </c>
      <c r="H2216" s="325" t="str">
        <f>IF('+BD'!H346="","",'+BD'!H346)</f>
        <v/>
      </c>
      <c r="I2216" s="325" t="str">
        <f>IF('+BD'!I346="","",'+BD'!I346)</f>
        <v/>
      </c>
      <c r="J2216" s="325" t="str">
        <f>IF('+BD'!J346="","",'+BD'!J346)</f>
        <v/>
      </c>
      <c r="K2216" s="325" t="str">
        <f>IF('+BD'!K346="","",'+BD'!K346)</f>
        <v/>
      </c>
      <c r="L2216" s="325" t="str">
        <f>IF('+BD'!L346="","",'+BD'!L346)</f>
        <v/>
      </c>
      <c r="M2216" s="325" t="str">
        <f>IF('+BD'!M346="","",'+BD'!M346)</f>
        <v/>
      </c>
      <c r="N2216" s="325" t="str">
        <f>IF('+BD'!N346="","",'+BD'!N346)</f>
        <v/>
      </c>
      <c r="O2216" s="325" t="str">
        <f>IF('+BD'!O346="","",'+BD'!O346)</f>
        <v/>
      </c>
      <c r="P2216" s="325" t="str">
        <f>IF('+BD'!P346="","",'+BD'!P346)</f>
        <v/>
      </c>
      <c r="Q2216" s="325" t="str">
        <f>IF('+BD'!Q346="","",'+BD'!Q346)</f>
        <v/>
      </c>
      <c r="R2216" s="325" t="str">
        <f>IF('+BD'!R346="","",'+BD'!R346)</f>
        <v/>
      </c>
      <c r="S2216" s="325" t="str">
        <f>IF('+BD'!S346="","",'+BD'!S346)</f>
        <v/>
      </c>
      <c r="T2216" s="325" t="str">
        <f>IF('+BD'!T346="","",'+BD'!T346)</f>
        <v/>
      </c>
      <c r="U2216" s="325" t="str">
        <f>IF('+BD'!U346="","",'+BD'!U346)</f>
        <v/>
      </c>
      <c r="V2216" s="325" t="str">
        <f>IF('+BD'!V346="","",'+BD'!V346)</f>
        <v/>
      </c>
      <c r="W2216" s="325" t="str">
        <f>IF('+BD'!W346="","",'+BD'!W346)</f>
        <v/>
      </c>
      <c r="X2216" s="325" t="str">
        <f>IF('+BD'!X346="","",'+BD'!X346)</f>
        <v/>
      </c>
      <c r="Y2216" s="325" t="str">
        <f>IF('+BD'!Y346="","",'+BD'!Y346)</f>
        <v/>
      </c>
      <c r="Z2216" s="325" t="str">
        <f>IF('+BD'!Z346="","",'+BD'!Z346)</f>
        <v/>
      </c>
      <c r="AA2216" s="325" t="str">
        <f>IF('+BD'!AA346="","",'+BD'!AA346)</f>
        <v/>
      </c>
      <c r="AB2216" s="325" t="str">
        <f>IF('+BD'!AB346="","",'+BD'!AB346)</f>
        <v/>
      </c>
    </row>
    <row r="2217" ht="15.75" customHeight="1">
      <c r="A2217" s="325">
        <v>2215.0</v>
      </c>
      <c r="B2217" s="325" t="s">
        <v>5992</v>
      </c>
      <c r="C2217" s="325" t="str">
        <f>IF('+BD'!C347="","",'+BD'!C347)</f>
        <v/>
      </c>
      <c r="D2217" s="325" t="str">
        <f>IF('+BD'!D347="","",'+BD'!D347)</f>
        <v/>
      </c>
      <c r="E2217" s="325" t="str">
        <f>IF('+BD'!E347="","",'+BD'!E347)</f>
        <v/>
      </c>
      <c r="F2217" s="325" t="str">
        <f>IF('+BD'!F347="","",'+BD'!F347)</f>
        <v/>
      </c>
      <c r="G2217" s="325" t="str">
        <f>IF('+BD'!G347="","",'+BD'!G347)</f>
        <v/>
      </c>
      <c r="H2217" s="325" t="str">
        <f>IF('+BD'!H347="","",'+BD'!H347)</f>
        <v/>
      </c>
      <c r="I2217" s="325" t="str">
        <f>IF('+BD'!I347="","",'+BD'!I347)</f>
        <v/>
      </c>
      <c r="J2217" s="325" t="str">
        <f>IF('+BD'!J347="","",'+BD'!J347)</f>
        <v/>
      </c>
      <c r="K2217" s="325" t="str">
        <f>IF('+BD'!K347="","",'+BD'!K347)</f>
        <v/>
      </c>
      <c r="L2217" s="325" t="str">
        <f>IF('+BD'!L347="","",'+BD'!L347)</f>
        <v/>
      </c>
      <c r="M2217" s="325" t="str">
        <f>IF('+BD'!M347="","",'+BD'!M347)</f>
        <v/>
      </c>
      <c r="N2217" s="325" t="str">
        <f>IF('+BD'!N347="","",'+BD'!N347)</f>
        <v/>
      </c>
      <c r="O2217" s="325" t="str">
        <f>IF('+BD'!O347="","",'+BD'!O347)</f>
        <v/>
      </c>
      <c r="P2217" s="325" t="str">
        <f>IF('+BD'!P347="","",'+BD'!P347)</f>
        <v/>
      </c>
      <c r="Q2217" s="325" t="str">
        <f>IF('+BD'!Q347="","",'+BD'!Q347)</f>
        <v/>
      </c>
      <c r="R2217" s="325" t="str">
        <f>IF('+BD'!R347="","",'+BD'!R347)</f>
        <v/>
      </c>
      <c r="S2217" s="325" t="str">
        <f>IF('+BD'!S347="","",'+BD'!S347)</f>
        <v/>
      </c>
      <c r="T2217" s="325" t="str">
        <f>IF('+BD'!T347="","",'+BD'!T347)</f>
        <v/>
      </c>
      <c r="U2217" s="325" t="str">
        <f>IF('+BD'!U347="","",'+BD'!U347)</f>
        <v/>
      </c>
      <c r="V2217" s="325" t="str">
        <f>IF('+BD'!V347="","",'+BD'!V347)</f>
        <v/>
      </c>
      <c r="W2217" s="325" t="str">
        <f>IF('+BD'!W347="","",'+BD'!W347)</f>
        <v/>
      </c>
      <c r="X2217" s="325" t="str">
        <f>IF('+BD'!X347="","",'+BD'!X347)</f>
        <v/>
      </c>
      <c r="Y2217" s="325" t="str">
        <f>IF('+BD'!Y347="","",'+BD'!Y347)</f>
        <v/>
      </c>
      <c r="Z2217" s="325" t="str">
        <f>IF('+BD'!Z347="","",'+BD'!Z347)</f>
        <v/>
      </c>
      <c r="AA2217" s="325" t="str">
        <f>IF('+BD'!AA347="","",'+BD'!AA347)</f>
        <v/>
      </c>
      <c r="AB2217" s="325" t="str">
        <f>IF('+BD'!AB347="","",'+BD'!AB347)</f>
        <v/>
      </c>
    </row>
    <row r="2218" ht="15.75" customHeight="1">
      <c r="A2218" s="325">
        <v>2216.0</v>
      </c>
      <c r="B2218" s="325" t="s">
        <v>5993</v>
      </c>
      <c r="C2218" s="325" t="str">
        <f>IF('+BD'!C348="","",'+BD'!C348)</f>
        <v/>
      </c>
      <c r="D2218" s="325" t="str">
        <f>IF('+BD'!D348="","",'+BD'!D348)</f>
        <v/>
      </c>
      <c r="E2218" s="325" t="str">
        <f>IF('+BD'!E348="","",'+BD'!E348)</f>
        <v/>
      </c>
      <c r="F2218" s="325" t="str">
        <f>IF('+BD'!F348="","",'+BD'!F348)</f>
        <v/>
      </c>
      <c r="G2218" s="325" t="str">
        <f>IF('+BD'!G348="","",'+BD'!G348)</f>
        <v/>
      </c>
      <c r="H2218" s="325" t="str">
        <f>IF('+BD'!H348="","",'+BD'!H348)</f>
        <v/>
      </c>
      <c r="I2218" s="325" t="str">
        <f>IF('+BD'!I348="","",'+BD'!I348)</f>
        <v/>
      </c>
      <c r="J2218" s="325" t="str">
        <f>IF('+BD'!J348="","",'+BD'!J348)</f>
        <v/>
      </c>
      <c r="K2218" s="325" t="str">
        <f>IF('+BD'!K348="","",'+BD'!K348)</f>
        <v/>
      </c>
      <c r="L2218" s="325" t="str">
        <f>IF('+BD'!L348="","",'+BD'!L348)</f>
        <v/>
      </c>
      <c r="M2218" s="325" t="str">
        <f>IF('+BD'!M348="","",'+BD'!M348)</f>
        <v/>
      </c>
      <c r="N2218" s="325" t="str">
        <f>IF('+BD'!N348="","",'+BD'!N348)</f>
        <v/>
      </c>
      <c r="O2218" s="325" t="str">
        <f>IF('+BD'!O348="","",'+BD'!O348)</f>
        <v/>
      </c>
      <c r="P2218" s="325" t="str">
        <f>IF('+BD'!P348="","",'+BD'!P348)</f>
        <v/>
      </c>
      <c r="Q2218" s="325" t="str">
        <f>IF('+BD'!Q348="","",'+BD'!Q348)</f>
        <v/>
      </c>
      <c r="R2218" s="325" t="str">
        <f>IF('+BD'!R348="","",'+BD'!R348)</f>
        <v/>
      </c>
      <c r="S2218" s="325" t="str">
        <f>IF('+BD'!S348="","",'+BD'!S348)</f>
        <v/>
      </c>
      <c r="T2218" s="325" t="str">
        <f>IF('+BD'!T348="","",'+BD'!T348)</f>
        <v/>
      </c>
      <c r="U2218" s="325" t="str">
        <f>IF('+BD'!U348="","",'+BD'!U348)</f>
        <v/>
      </c>
      <c r="V2218" s="325" t="str">
        <f>IF('+BD'!V348="","",'+BD'!V348)</f>
        <v/>
      </c>
      <c r="W2218" s="325" t="str">
        <f>IF('+BD'!W348="","",'+BD'!W348)</f>
        <v/>
      </c>
      <c r="X2218" s="325" t="str">
        <f>IF('+BD'!X348="","",'+BD'!X348)</f>
        <v/>
      </c>
      <c r="Y2218" s="325" t="str">
        <f>IF('+BD'!Y348="","",'+BD'!Y348)</f>
        <v/>
      </c>
      <c r="Z2218" s="325" t="str">
        <f>IF('+BD'!Z348="","",'+BD'!Z348)</f>
        <v/>
      </c>
      <c r="AA2218" s="325" t="str">
        <f>IF('+BD'!AA348="","",'+BD'!AA348)</f>
        <v/>
      </c>
      <c r="AB2218" s="325" t="str">
        <f>IF('+BD'!AB348="","",'+BD'!AB348)</f>
        <v/>
      </c>
    </row>
    <row r="2219" ht="15.75" customHeight="1">
      <c r="A2219" s="325">
        <v>2217.0</v>
      </c>
      <c r="B2219" s="325" t="s">
        <v>5994</v>
      </c>
      <c r="C2219" s="325" t="str">
        <f>IF('+BD'!C349="","",'+BD'!C349)</f>
        <v/>
      </c>
      <c r="D2219" s="325" t="str">
        <f>IF('+BD'!D349="","",'+BD'!D349)</f>
        <v/>
      </c>
      <c r="E2219" s="325" t="str">
        <f>IF('+BD'!E349="","",'+BD'!E349)</f>
        <v/>
      </c>
      <c r="F2219" s="325" t="str">
        <f>IF('+BD'!F349="","",'+BD'!F349)</f>
        <v/>
      </c>
      <c r="G2219" s="325" t="str">
        <f>IF('+BD'!G349="","",'+BD'!G349)</f>
        <v/>
      </c>
      <c r="H2219" s="325" t="str">
        <f>IF('+BD'!H349="","",'+BD'!H349)</f>
        <v/>
      </c>
      <c r="I2219" s="325" t="str">
        <f>IF('+BD'!I349="","",'+BD'!I349)</f>
        <v/>
      </c>
      <c r="J2219" s="325" t="str">
        <f>IF('+BD'!J349="","",'+BD'!J349)</f>
        <v/>
      </c>
      <c r="K2219" s="325" t="str">
        <f>IF('+BD'!K349="","",'+BD'!K349)</f>
        <v/>
      </c>
      <c r="L2219" s="325" t="str">
        <f>IF('+BD'!L349="","",'+BD'!L349)</f>
        <v/>
      </c>
      <c r="M2219" s="325" t="str">
        <f>IF('+BD'!M349="","",'+BD'!M349)</f>
        <v/>
      </c>
      <c r="N2219" s="325" t="str">
        <f>IF('+BD'!N349="","",'+BD'!N349)</f>
        <v/>
      </c>
      <c r="O2219" s="325" t="str">
        <f>IF('+BD'!O349="","",'+BD'!O349)</f>
        <v/>
      </c>
      <c r="P2219" s="325" t="str">
        <f>IF('+BD'!P349="","",'+BD'!P349)</f>
        <v/>
      </c>
      <c r="Q2219" s="325" t="str">
        <f>IF('+BD'!Q349="","",'+BD'!Q349)</f>
        <v/>
      </c>
      <c r="R2219" s="325" t="str">
        <f>IF('+BD'!R349="","",'+BD'!R349)</f>
        <v/>
      </c>
      <c r="S2219" s="325" t="str">
        <f>IF('+BD'!S349="","",'+BD'!S349)</f>
        <v/>
      </c>
      <c r="T2219" s="325" t="str">
        <f>IF('+BD'!T349="","",'+BD'!T349)</f>
        <v/>
      </c>
      <c r="U2219" s="325" t="str">
        <f>IF('+BD'!U349="","",'+BD'!U349)</f>
        <v/>
      </c>
      <c r="V2219" s="325" t="str">
        <f>IF('+BD'!V349="","",'+BD'!V349)</f>
        <v/>
      </c>
      <c r="W2219" s="325" t="str">
        <f>IF('+BD'!W349="","",'+BD'!W349)</f>
        <v/>
      </c>
      <c r="X2219" s="325" t="str">
        <f>IF('+BD'!X349="","",'+BD'!X349)</f>
        <v/>
      </c>
      <c r="Y2219" s="325" t="str">
        <f>IF('+BD'!Y349="","",'+BD'!Y349)</f>
        <v/>
      </c>
      <c r="Z2219" s="325" t="str">
        <f>IF('+BD'!Z349="","",'+BD'!Z349)</f>
        <v/>
      </c>
      <c r="AA2219" s="325" t="str">
        <f>IF('+BD'!AA349="","",'+BD'!AA349)</f>
        <v/>
      </c>
      <c r="AB2219" s="325" t="str">
        <f>IF('+BD'!AB349="","",'+BD'!AB349)</f>
        <v/>
      </c>
    </row>
    <row r="2220" ht="15.75" customHeight="1">
      <c r="A2220" s="325">
        <v>2218.0</v>
      </c>
      <c r="B2220" s="325" t="s">
        <v>5995</v>
      </c>
      <c r="C2220" s="325" t="str">
        <f>IF('+BD'!C350="","",'+BD'!C350)</f>
        <v/>
      </c>
      <c r="D2220" s="325" t="str">
        <f>IF('+BD'!D350="","",'+BD'!D350)</f>
        <v/>
      </c>
      <c r="E2220" s="325" t="str">
        <f>IF('+BD'!E350="","",'+BD'!E350)</f>
        <v/>
      </c>
      <c r="F2220" s="325" t="str">
        <f>IF('+BD'!F350="","",'+BD'!F350)</f>
        <v/>
      </c>
      <c r="G2220" s="325" t="str">
        <f>IF('+BD'!G350="","",'+BD'!G350)</f>
        <v/>
      </c>
      <c r="H2220" s="325" t="str">
        <f>IF('+BD'!H350="","",'+BD'!H350)</f>
        <v/>
      </c>
      <c r="I2220" s="325" t="str">
        <f>IF('+BD'!I350="","",'+BD'!I350)</f>
        <v/>
      </c>
      <c r="J2220" s="325" t="str">
        <f>IF('+BD'!J350="","",'+BD'!J350)</f>
        <v/>
      </c>
      <c r="K2220" s="325" t="str">
        <f>IF('+BD'!K350="","",'+BD'!K350)</f>
        <v/>
      </c>
      <c r="L2220" s="325" t="str">
        <f>IF('+BD'!L350="","",'+BD'!L350)</f>
        <v/>
      </c>
      <c r="M2220" s="325" t="str">
        <f>IF('+BD'!M350="","",'+BD'!M350)</f>
        <v/>
      </c>
      <c r="N2220" s="325" t="str">
        <f>IF('+BD'!N350="","",'+BD'!N350)</f>
        <v/>
      </c>
      <c r="O2220" s="325" t="str">
        <f>IF('+BD'!O350="","",'+BD'!O350)</f>
        <v/>
      </c>
      <c r="P2220" s="325" t="str">
        <f>IF('+BD'!P350="","",'+BD'!P350)</f>
        <v/>
      </c>
      <c r="Q2220" s="325" t="str">
        <f>IF('+BD'!Q350="","",'+BD'!Q350)</f>
        <v/>
      </c>
      <c r="R2220" s="325" t="str">
        <f>IF('+BD'!R350="","",'+BD'!R350)</f>
        <v/>
      </c>
      <c r="S2220" s="325" t="str">
        <f>IF('+BD'!S350="","",'+BD'!S350)</f>
        <v/>
      </c>
      <c r="T2220" s="325" t="str">
        <f>IF('+BD'!T350="","",'+BD'!T350)</f>
        <v/>
      </c>
      <c r="U2220" s="325" t="str">
        <f>IF('+BD'!U350="","",'+BD'!U350)</f>
        <v/>
      </c>
      <c r="V2220" s="325" t="str">
        <f>IF('+BD'!V350="","",'+BD'!V350)</f>
        <v/>
      </c>
      <c r="W2220" s="325" t="str">
        <f>IF('+BD'!W350="","",'+BD'!W350)</f>
        <v/>
      </c>
      <c r="X2220" s="325" t="str">
        <f>IF('+BD'!X350="","",'+BD'!X350)</f>
        <v/>
      </c>
      <c r="Y2220" s="325" t="str">
        <f>IF('+BD'!Y350="","",'+BD'!Y350)</f>
        <v/>
      </c>
      <c r="Z2220" s="325" t="str">
        <f>IF('+BD'!Z350="","",'+BD'!Z350)</f>
        <v/>
      </c>
      <c r="AA2220" s="325" t="str">
        <f>IF('+BD'!AA350="","",'+BD'!AA350)</f>
        <v/>
      </c>
      <c r="AB2220" s="325" t="str">
        <f>IF('+BD'!AB350="","",'+BD'!AB350)</f>
        <v/>
      </c>
    </row>
    <row r="2221" ht="15.75" customHeight="1">
      <c r="A2221" s="325">
        <v>2219.0</v>
      </c>
      <c r="B2221" s="325" t="s">
        <v>5996</v>
      </c>
      <c r="C2221" s="325" t="str">
        <f>IF('+BD'!C351="","",'+BD'!C351)</f>
        <v/>
      </c>
      <c r="D2221" s="325" t="str">
        <f>IF('+BD'!D351="","",'+BD'!D351)</f>
        <v/>
      </c>
      <c r="E2221" s="325" t="str">
        <f>IF('+BD'!E351="","",'+BD'!E351)</f>
        <v/>
      </c>
      <c r="F2221" s="325" t="str">
        <f>IF('+BD'!F351="","",'+BD'!F351)</f>
        <v/>
      </c>
      <c r="G2221" s="325" t="str">
        <f>IF('+BD'!G351="","",'+BD'!G351)</f>
        <v/>
      </c>
      <c r="H2221" s="325" t="str">
        <f>IF('+BD'!H351="","",'+BD'!H351)</f>
        <v/>
      </c>
      <c r="I2221" s="325" t="str">
        <f>IF('+BD'!I351="","",'+BD'!I351)</f>
        <v/>
      </c>
      <c r="J2221" s="325" t="str">
        <f>IF('+BD'!J351="","",'+BD'!J351)</f>
        <v/>
      </c>
      <c r="K2221" s="325" t="str">
        <f>IF('+BD'!K351="","",'+BD'!K351)</f>
        <v/>
      </c>
      <c r="L2221" s="325" t="str">
        <f>IF('+BD'!L351="","",'+BD'!L351)</f>
        <v/>
      </c>
      <c r="M2221" s="325" t="str">
        <f>IF('+BD'!M351="","",'+BD'!M351)</f>
        <v/>
      </c>
      <c r="N2221" s="325" t="str">
        <f>IF('+BD'!N351="","",'+BD'!N351)</f>
        <v/>
      </c>
      <c r="O2221" s="325" t="str">
        <f>IF('+BD'!O351="","",'+BD'!O351)</f>
        <v/>
      </c>
      <c r="P2221" s="325" t="str">
        <f>IF('+BD'!P351="","",'+BD'!P351)</f>
        <v/>
      </c>
      <c r="Q2221" s="325" t="str">
        <f>IF('+BD'!Q351="","",'+BD'!Q351)</f>
        <v/>
      </c>
      <c r="R2221" s="325" t="str">
        <f>IF('+BD'!R351="","",'+BD'!R351)</f>
        <v/>
      </c>
      <c r="S2221" s="325" t="str">
        <f>IF('+BD'!S351="","",'+BD'!S351)</f>
        <v/>
      </c>
      <c r="T2221" s="325" t="str">
        <f>IF('+BD'!T351="","",'+BD'!T351)</f>
        <v/>
      </c>
      <c r="U2221" s="325" t="str">
        <f>IF('+BD'!U351="","",'+BD'!U351)</f>
        <v/>
      </c>
      <c r="V2221" s="325" t="str">
        <f>IF('+BD'!V351="","",'+BD'!V351)</f>
        <v/>
      </c>
      <c r="W2221" s="325" t="str">
        <f>IF('+BD'!W351="","",'+BD'!W351)</f>
        <v/>
      </c>
      <c r="X2221" s="325" t="str">
        <f>IF('+BD'!X351="","",'+BD'!X351)</f>
        <v/>
      </c>
      <c r="Y2221" s="325" t="str">
        <f>IF('+BD'!Y351="","",'+BD'!Y351)</f>
        <v/>
      </c>
      <c r="Z2221" s="325" t="str">
        <f>IF('+BD'!Z351="","",'+BD'!Z351)</f>
        <v/>
      </c>
      <c r="AA2221" s="325" t="str">
        <f>IF('+BD'!AA351="","",'+BD'!AA351)</f>
        <v/>
      </c>
      <c r="AB2221" s="325" t="str">
        <f>IF('+BD'!AB351="","",'+BD'!AB351)</f>
        <v/>
      </c>
    </row>
    <row r="2222" ht="15.75" customHeight="1">
      <c r="A2222" s="325">
        <v>2220.0</v>
      </c>
      <c r="B2222" s="325" t="s">
        <v>5997</v>
      </c>
      <c r="C2222" s="325" t="str">
        <f>IF('+BD'!C352="","",'+BD'!C352)</f>
        <v/>
      </c>
      <c r="D2222" s="325" t="str">
        <f>IF('+BD'!D352="","",'+BD'!D352)</f>
        <v/>
      </c>
      <c r="E2222" s="325" t="str">
        <f>IF('+BD'!E352="","",'+BD'!E352)</f>
        <v/>
      </c>
      <c r="F2222" s="325" t="str">
        <f>IF('+BD'!F352="","",'+BD'!F352)</f>
        <v/>
      </c>
      <c r="G2222" s="325" t="str">
        <f>IF('+BD'!G352="","",'+BD'!G352)</f>
        <v/>
      </c>
      <c r="H2222" s="325" t="str">
        <f>IF('+BD'!H352="","",'+BD'!H352)</f>
        <v/>
      </c>
      <c r="I2222" s="325" t="str">
        <f>IF('+BD'!I352="","",'+BD'!I352)</f>
        <v/>
      </c>
      <c r="J2222" s="325" t="str">
        <f>IF('+BD'!J352="","",'+BD'!J352)</f>
        <v/>
      </c>
      <c r="K2222" s="325" t="str">
        <f>IF('+BD'!K352="","",'+BD'!K352)</f>
        <v/>
      </c>
      <c r="L2222" s="325" t="str">
        <f>IF('+BD'!L352="","",'+BD'!L352)</f>
        <v/>
      </c>
      <c r="M2222" s="325" t="str">
        <f>IF('+BD'!M352="","",'+BD'!M352)</f>
        <v/>
      </c>
      <c r="N2222" s="325" t="str">
        <f>IF('+BD'!N352="","",'+BD'!N352)</f>
        <v/>
      </c>
      <c r="O2222" s="325" t="str">
        <f>IF('+BD'!O352="","",'+BD'!O352)</f>
        <v/>
      </c>
      <c r="P2222" s="325" t="str">
        <f>IF('+BD'!P352="","",'+BD'!P352)</f>
        <v/>
      </c>
      <c r="Q2222" s="325" t="str">
        <f>IF('+BD'!Q352="","",'+BD'!Q352)</f>
        <v/>
      </c>
      <c r="R2222" s="325" t="str">
        <f>IF('+BD'!R352="","",'+BD'!R352)</f>
        <v/>
      </c>
      <c r="S2222" s="325" t="str">
        <f>IF('+BD'!S352="","",'+BD'!S352)</f>
        <v/>
      </c>
      <c r="T2222" s="325" t="str">
        <f>IF('+BD'!T352="","",'+BD'!T352)</f>
        <v/>
      </c>
      <c r="U2222" s="325" t="str">
        <f>IF('+BD'!U352="","",'+BD'!U352)</f>
        <v/>
      </c>
      <c r="V2222" s="325" t="str">
        <f>IF('+BD'!V352="","",'+BD'!V352)</f>
        <v/>
      </c>
      <c r="W2222" s="325" t="str">
        <f>IF('+BD'!W352="","",'+BD'!W352)</f>
        <v/>
      </c>
      <c r="X2222" s="325" t="str">
        <f>IF('+BD'!X352="","",'+BD'!X352)</f>
        <v/>
      </c>
      <c r="Y2222" s="325" t="str">
        <f>IF('+BD'!Y352="","",'+BD'!Y352)</f>
        <v/>
      </c>
      <c r="Z2222" s="325" t="str">
        <f>IF('+BD'!Z352="","",'+BD'!Z352)</f>
        <v/>
      </c>
      <c r="AA2222" s="325" t="str">
        <f>IF('+BD'!AA352="","",'+BD'!AA352)</f>
        <v/>
      </c>
      <c r="AB2222" s="325" t="str">
        <f>IF('+BD'!AB352="","",'+BD'!AB352)</f>
        <v/>
      </c>
    </row>
    <row r="2223" ht="15.75" customHeight="1">
      <c r="A2223" s="325">
        <v>2221.0</v>
      </c>
      <c r="B2223" s="325" t="s">
        <v>5998</v>
      </c>
      <c r="C2223" s="325" t="str">
        <f>IF('+BD'!C353="","",'+BD'!C353)</f>
        <v/>
      </c>
      <c r="D2223" s="325" t="str">
        <f>IF('+BD'!D353="","",'+BD'!D353)</f>
        <v/>
      </c>
      <c r="E2223" s="325" t="str">
        <f>IF('+BD'!E353="","",'+BD'!E353)</f>
        <v/>
      </c>
      <c r="F2223" s="325" t="str">
        <f>IF('+BD'!F353="","",'+BD'!F353)</f>
        <v/>
      </c>
      <c r="G2223" s="325" t="str">
        <f>IF('+BD'!G353="","",'+BD'!G353)</f>
        <v/>
      </c>
      <c r="H2223" s="325" t="str">
        <f>IF('+BD'!H353="","",'+BD'!H353)</f>
        <v/>
      </c>
      <c r="I2223" s="325" t="str">
        <f>IF('+BD'!I353="","",'+BD'!I353)</f>
        <v/>
      </c>
      <c r="J2223" s="325" t="str">
        <f>IF('+BD'!J353="","",'+BD'!J353)</f>
        <v/>
      </c>
      <c r="K2223" s="325" t="str">
        <f>IF('+BD'!K353="","",'+BD'!K353)</f>
        <v/>
      </c>
      <c r="L2223" s="325" t="str">
        <f>IF('+BD'!L353="","",'+BD'!L353)</f>
        <v/>
      </c>
      <c r="M2223" s="325" t="str">
        <f>IF('+BD'!M353="","",'+BD'!M353)</f>
        <v/>
      </c>
      <c r="N2223" s="325" t="str">
        <f>IF('+BD'!N353="","",'+BD'!N353)</f>
        <v/>
      </c>
      <c r="O2223" s="325" t="str">
        <f>IF('+BD'!O353="","",'+BD'!O353)</f>
        <v/>
      </c>
      <c r="P2223" s="325" t="str">
        <f>IF('+BD'!P353="","",'+BD'!P353)</f>
        <v/>
      </c>
      <c r="Q2223" s="325" t="str">
        <f>IF('+BD'!Q353="","",'+BD'!Q353)</f>
        <v/>
      </c>
      <c r="R2223" s="325" t="str">
        <f>IF('+BD'!R353="","",'+BD'!R353)</f>
        <v/>
      </c>
      <c r="S2223" s="325" t="str">
        <f>IF('+BD'!S353="","",'+BD'!S353)</f>
        <v/>
      </c>
      <c r="T2223" s="325" t="str">
        <f>IF('+BD'!T353="","",'+BD'!T353)</f>
        <v/>
      </c>
      <c r="U2223" s="325" t="str">
        <f>IF('+BD'!U353="","",'+BD'!U353)</f>
        <v/>
      </c>
      <c r="V2223" s="325" t="str">
        <f>IF('+BD'!V353="","",'+BD'!V353)</f>
        <v/>
      </c>
      <c r="W2223" s="325" t="str">
        <f>IF('+BD'!W353="","",'+BD'!W353)</f>
        <v/>
      </c>
      <c r="X2223" s="325" t="str">
        <f>IF('+BD'!X353="","",'+BD'!X353)</f>
        <v/>
      </c>
      <c r="Y2223" s="325" t="str">
        <f>IF('+BD'!Y353="","",'+BD'!Y353)</f>
        <v/>
      </c>
      <c r="Z2223" s="325" t="str">
        <f>IF('+BD'!Z353="","",'+BD'!Z353)</f>
        <v/>
      </c>
      <c r="AA2223" s="325" t="str">
        <f>IF('+BD'!AA353="","",'+BD'!AA353)</f>
        <v/>
      </c>
      <c r="AB2223" s="325" t="str">
        <f>IF('+BD'!AB353="","",'+BD'!AB353)</f>
        <v/>
      </c>
    </row>
    <row r="2224" ht="15.75" customHeight="1">
      <c r="A2224" s="325">
        <v>2222.0</v>
      </c>
      <c r="B2224" s="325" t="s">
        <v>5999</v>
      </c>
      <c r="C2224" s="325" t="str">
        <f>IF('+BD'!C354="","",'+BD'!C354)</f>
        <v/>
      </c>
      <c r="D2224" s="325" t="str">
        <f>IF('+BD'!D354="","",'+BD'!D354)</f>
        <v/>
      </c>
      <c r="E2224" s="325" t="str">
        <f>IF('+BD'!E354="","",'+BD'!E354)</f>
        <v/>
      </c>
      <c r="F2224" s="325" t="str">
        <f>IF('+BD'!F354="","",'+BD'!F354)</f>
        <v/>
      </c>
      <c r="G2224" s="325" t="str">
        <f>IF('+BD'!G354="","",'+BD'!G354)</f>
        <v/>
      </c>
      <c r="H2224" s="325" t="str">
        <f>IF('+BD'!H354="","",'+BD'!H354)</f>
        <v/>
      </c>
      <c r="I2224" s="325" t="str">
        <f>IF('+BD'!I354="","",'+BD'!I354)</f>
        <v/>
      </c>
      <c r="J2224" s="325" t="str">
        <f>IF('+BD'!J354="","",'+BD'!J354)</f>
        <v/>
      </c>
      <c r="K2224" s="325" t="str">
        <f>IF('+BD'!K354="","",'+BD'!K354)</f>
        <v/>
      </c>
      <c r="L2224" s="325" t="str">
        <f>IF('+BD'!L354="","",'+BD'!L354)</f>
        <v/>
      </c>
      <c r="M2224" s="325" t="str">
        <f>IF('+BD'!M354="","",'+BD'!M354)</f>
        <v/>
      </c>
      <c r="N2224" s="325" t="str">
        <f>IF('+BD'!N354="","",'+BD'!N354)</f>
        <v/>
      </c>
      <c r="O2224" s="325" t="str">
        <f>IF('+BD'!O354="","",'+BD'!O354)</f>
        <v/>
      </c>
      <c r="P2224" s="325" t="str">
        <f>IF('+BD'!P354="","",'+BD'!P354)</f>
        <v/>
      </c>
      <c r="Q2224" s="325" t="str">
        <f>IF('+BD'!Q354="","",'+BD'!Q354)</f>
        <v/>
      </c>
      <c r="R2224" s="325" t="str">
        <f>IF('+BD'!R354="","",'+BD'!R354)</f>
        <v/>
      </c>
      <c r="S2224" s="325" t="str">
        <f>IF('+BD'!S354="","",'+BD'!S354)</f>
        <v/>
      </c>
      <c r="T2224" s="325" t="str">
        <f>IF('+BD'!T354="","",'+BD'!T354)</f>
        <v/>
      </c>
      <c r="U2224" s="325" t="str">
        <f>IF('+BD'!U354="","",'+BD'!U354)</f>
        <v/>
      </c>
      <c r="V2224" s="325" t="str">
        <f>IF('+BD'!V354="","",'+BD'!V354)</f>
        <v/>
      </c>
      <c r="W2224" s="325" t="str">
        <f>IF('+BD'!W354="","",'+BD'!W354)</f>
        <v/>
      </c>
      <c r="X2224" s="325" t="str">
        <f>IF('+BD'!X354="","",'+BD'!X354)</f>
        <v/>
      </c>
      <c r="Y2224" s="325" t="str">
        <f>IF('+BD'!Y354="","",'+BD'!Y354)</f>
        <v/>
      </c>
      <c r="Z2224" s="325" t="str">
        <f>IF('+BD'!Z354="","",'+BD'!Z354)</f>
        <v/>
      </c>
      <c r="AA2224" s="325" t="str">
        <f>IF('+BD'!AA354="","",'+BD'!AA354)</f>
        <v/>
      </c>
      <c r="AB2224" s="325" t="str">
        <f>IF('+BD'!AB354="","",'+BD'!AB354)</f>
        <v/>
      </c>
    </row>
    <row r="2225" ht="15.75" customHeight="1">
      <c r="A2225" s="325">
        <v>2223.0</v>
      </c>
      <c r="B2225" s="325" t="s">
        <v>6000</v>
      </c>
      <c r="C2225" s="325" t="str">
        <f>IF('+BD'!C355="","",'+BD'!C355)</f>
        <v/>
      </c>
      <c r="D2225" s="325" t="str">
        <f>IF('+BD'!D355="","",'+BD'!D355)</f>
        <v/>
      </c>
      <c r="E2225" s="325" t="str">
        <f>IF('+BD'!E355="","",'+BD'!E355)</f>
        <v/>
      </c>
      <c r="F2225" s="325" t="str">
        <f>IF('+BD'!F355="","",'+BD'!F355)</f>
        <v/>
      </c>
      <c r="G2225" s="325" t="str">
        <f>IF('+BD'!G355="","",'+BD'!G355)</f>
        <v/>
      </c>
      <c r="H2225" s="325" t="str">
        <f>IF('+BD'!H355="","",'+BD'!H355)</f>
        <v/>
      </c>
      <c r="I2225" s="325" t="str">
        <f>IF('+BD'!I355="","",'+BD'!I355)</f>
        <v/>
      </c>
      <c r="J2225" s="325" t="str">
        <f>IF('+BD'!J355="","",'+BD'!J355)</f>
        <v/>
      </c>
      <c r="K2225" s="325" t="str">
        <f>IF('+BD'!K355="","",'+BD'!K355)</f>
        <v/>
      </c>
      <c r="L2225" s="325" t="str">
        <f>IF('+BD'!L355="","",'+BD'!L355)</f>
        <v/>
      </c>
      <c r="M2225" s="325" t="str">
        <f>IF('+BD'!M355="","",'+BD'!M355)</f>
        <v/>
      </c>
      <c r="N2225" s="325" t="str">
        <f>IF('+BD'!N355="","",'+BD'!N355)</f>
        <v/>
      </c>
      <c r="O2225" s="325" t="str">
        <f>IF('+BD'!O355="","",'+BD'!O355)</f>
        <v/>
      </c>
      <c r="P2225" s="325" t="str">
        <f>IF('+BD'!P355="","",'+BD'!P355)</f>
        <v/>
      </c>
      <c r="Q2225" s="325" t="str">
        <f>IF('+BD'!Q355="","",'+BD'!Q355)</f>
        <v/>
      </c>
      <c r="R2225" s="325" t="str">
        <f>IF('+BD'!R355="","",'+BD'!R355)</f>
        <v/>
      </c>
      <c r="S2225" s="325" t="str">
        <f>IF('+BD'!S355="","",'+BD'!S355)</f>
        <v/>
      </c>
      <c r="T2225" s="325" t="str">
        <f>IF('+BD'!T355="","",'+BD'!T355)</f>
        <v/>
      </c>
      <c r="U2225" s="325" t="str">
        <f>IF('+BD'!U355="","",'+BD'!U355)</f>
        <v/>
      </c>
      <c r="V2225" s="325" t="str">
        <f>IF('+BD'!V355="","",'+BD'!V355)</f>
        <v/>
      </c>
      <c r="W2225" s="325" t="str">
        <f>IF('+BD'!W355="","",'+BD'!W355)</f>
        <v/>
      </c>
      <c r="X2225" s="325" t="str">
        <f>IF('+BD'!X355="","",'+BD'!X355)</f>
        <v/>
      </c>
      <c r="Y2225" s="325" t="str">
        <f>IF('+BD'!Y355="","",'+BD'!Y355)</f>
        <v/>
      </c>
      <c r="Z2225" s="325" t="str">
        <f>IF('+BD'!Z355="","",'+BD'!Z355)</f>
        <v/>
      </c>
      <c r="AA2225" s="325" t="str">
        <f>IF('+BD'!AA355="","",'+BD'!AA355)</f>
        <v/>
      </c>
      <c r="AB2225" s="325" t="str">
        <f>IF('+BD'!AB355="","",'+BD'!AB355)</f>
        <v/>
      </c>
    </row>
    <row r="2226" ht="15.75" customHeight="1">
      <c r="A2226" s="325">
        <v>2224.0</v>
      </c>
      <c r="B2226" s="325" t="s">
        <v>6001</v>
      </c>
      <c r="C2226" s="325" t="str">
        <f>IF('+BD'!C356="","",'+BD'!C356)</f>
        <v/>
      </c>
      <c r="D2226" s="325" t="str">
        <f>IF('+BD'!D356="","",'+BD'!D356)</f>
        <v/>
      </c>
      <c r="E2226" s="325" t="str">
        <f>IF('+BD'!E356="","",'+BD'!E356)</f>
        <v/>
      </c>
      <c r="F2226" s="325" t="str">
        <f>IF('+BD'!F356="","",'+BD'!F356)</f>
        <v/>
      </c>
      <c r="G2226" s="325" t="str">
        <f>IF('+BD'!G356="","",'+BD'!G356)</f>
        <v/>
      </c>
      <c r="H2226" s="325" t="str">
        <f>IF('+BD'!H356="","",'+BD'!H356)</f>
        <v/>
      </c>
      <c r="I2226" s="325" t="str">
        <f>IF('+BD'!I356="","",'+BD'!I356)</f>
        <v/>
      </c>
      <c r="J2226" s="325" t="str">
        <f>IF('+BD'!J356="","",'+BD'!J356)</f>
        <v/>
      </c>
      <c r="K2226" s="325" t="str">
        <f>IF('+BD'!K356="","",'+BD'!K356)</f>
        <v/>
      </c>
      <c r="L2226" s="325" t="str">
        <f>IF('+BD'!L356="","",'+BD'!L356)</f>
        <v/>
      </c>
      <c r="M2226" s="325" t="str">
        <f>IF('+BD'!M356="","",'+BD'!M356)</f>
        <v/>
      </c>
      <c r="N2226" s="325" t="str">
        <f>IF('+BD'!N356="","",'+BD'!N356)</f>
        <v/>
      </c>
      <c r="O2226" s="325" t="str">
        <f>IF('+BD'!O356="","",'+BD'!O356)</f>
        <v/>
      </c>
      <c r="P2226" s="325" t="str">
        <f>IF('+BD'!P356="","",'+BD'!P356)</f>
        <v/>
      </c>
      <c r="Q2226" s="325" t="str">
        <f>IF('+BD'!Q356="","",'+BD'!Q356)</f>
        <v/>
      </c>
      <c r="R2226" s="325" t="str">
        <f>IF('+BD'!R356="","",'+BD'!R356)</f>
        <v/>
      </c>
      <c r="S2226" s="325" t="str">
        <f>IF('+BD'!S356="","",'+BD'!S356)</f>
        <v/>
      </c>
      <c r="T2226" s="325" t="str">
        <f>IF('+BD'!T356="","",'+BD'!T356)</f>
        <v/>
      </c>
      <c r="U2226" s="325" t="str">
        <f>IF('+BD'!U356="","",'+BD'!U356)</f>
        <v/>
      </c>
      <c r="V2226" s="325" t="str">
        <f>IF('+BD'!V356="","",'+BD'!V356)</f>
        <v/>
      </c>
      <c r="W2226" s="325" t="str">
        <f>IF('+BD'!W356="","",'+BD'!W356)</f>
        <v/>
      </c>
      <c r="X2226" s="325" t="str">
        <f>IF('+BD'!X356="","",'+BD'!X356)</f>
        <v/>
      </c>
      <c r="Y2226" s="325" t="str">
        <f>IF('+BD'!Y356="","",'+BD'!Y356)</f>
        <v/>
      </c>
      <c r="Z2226" s="325" t="str">
        <f>IF('+BD'!Z356="","",'+BD'!Z356)</f>
        <v/>
      </c>
      <c r="AA2226" s="325" t="str">
        <f>IF('+BD'!AA356="","",'+BD'!AA356)</f>
        <v/>
      </c>
      <c r="AB2226" s="325" t="str">
        <f>IF('+BD'!AB356="","",'+BD'!AB356)</f>
        <v/>
      </c>
    </row>
    <row r="2227" ht="15.75" customHeight="1">
      <c r="A2227" s="325">
        <v>2225.0</v>
      </c>
      <c r="B2227" s="325" t="s">
        <v>6002</v>
      </c>
      <c r="C2227" s="325" t="str">
        <f>IF('+BD'!C357="","",'+BD'!C357)</f>
        <v/>
      </c>
      <c r="D2227" s="325" t="str">
        <f>IF('+BD'!D357="","",'+BD'!D357)</f>
        <v/>
      </c>
      <c r="E2227" s="325" t="str">
        <f>IF('+BD'!E357="","",'+BD'!E357)</f>
        <v/>
      </c>
      <c r="F2227" s="325" t="str">
        <f>IF('+BD'!F357="","",'+BD'!F357)</f>
        <v/>
      </c>
      <c r="G2227" s="325" t="str">
        <f>IF('+BD'!G357="","",'+BD'!G357)</f>
        <v/>
      </c>
      <c r="H2227" s="325" t="str">
        <f>IF('+BD'!H357="","",'+BD'!H357)</f>
        <v/>
      </c>
      <c r="I2227" s="325" t="str">
        <f>IF('+BD'!I357="","",'+BD'!I357)</f>
        <v/>
      </c>
      <c r="J2227" s="325" t="str">
        <f>IF('+BD'!J357="","",'+BD'!J357)</f>
        <v/>
      </c>
      <c r="K2227" s="325" t="str">
        <f>IF('+BD'!K357="","",'+BD'!K357)</f>
        <v/>
      </c>
      <c r="L2227" s="325" t="str">
        <f>IF('+BD'!L357="","",'+BD'!L357)</f>
        <v/>
      </c>
      <c r="M2227" s="325" t="str">
        <f>IF('+BD'!M357="","",'+BD'!M357)</f>
        <v/>
      </c>
      <c r="N2227" s="325" t="str">
        <f>IF('+BD'!N357="","",'+BD'!N357)</f>
        <v/>
      </c>
      <c r="O2227" s="325" t="str">
        <f>IF('+BD'!O357="","",'+BD'!O357)</f>
        <v/>
      </c>
      <c r="P2227" s="325" t="str">
        <f>IF('+BD'!P357="","",'+BD'!P357)</f>
        <v/>
      </c>
      <c r="Q2227" s="325" t="str">
        <f>IF('+BD'!Q357="","",'+BD'!Q357)</f>
        <v/>
      </c>
      <c r="R2227" s="325" t="str">
        <f>IF('+BD'!R357="","",'+BD'!R357)</f>
        <v/>
      </c>
      <c r="S2227" s="325" t="str">
        <f>IF('+BD'!S357="","",'+BD'!S357)</f>
        <v/>
      </c>
      <c r="T2227" s="325" t="str">
        <f>IF('+BD'!T357="","",'+BD'!T357)</f>
        <v/>
      </c>
      <c r="U2227" s="325" t="str">
        <f>IF('+BD'!U357="","",'+BD'!U357)</f>
        <v/>
      </c>
      <c r="V2227" s="325" t="str">
        <f>IF('+BD'!V357="","",'+BD'!V357)</f>
        <v/>
      </c>
      <c r="W2227" s="325" t="str">
        <f>IF('+BD'!W357="","",'+BD'!W357)</f>
        <v/>
      </c>
      <c r="X2227" s="325" t="str">
        <f>IF('+BD'!X357="","",'+BD'!X357)</f>
        <v/>
      </c>
      <c r="Y2227" s="325" t="str">
        <f>IF('+BD'!Y357="","",'+BD'!Y357)</f>
        <v/>
      </c>
      <c r="Z2227" s="325" t="str">
        <f>IF('+BD'!Z357="","",'+BD'!Z357)</f>
        <v/>
      </c>
      <c r="AA2227" s="325" t="str">
        <f>IF('+BD'!AA357="","",'+BD'!AA357)</f>
        <v/>
      </c>
      <c r="AB2227" s="325" t="str">
        <f>IF('+BD'!AB357="","",'+BD'!AB357)</f>
        <v/>
      </c>
    </row>
    <row r="2228" ht="15.75" customHeight="1">
      <c r="A2228" s="325">
        <v>2226.0</v>
      </c>
      <c r="B2228" s="325" t="s">
        <v>6003</v>
      </c>
      <c r="C2228" s="325" t="str">
        <f>IF('+BD'!C358="","",'+BD'!C358)</f>
        <v/>
      </c>
      <c r="D2228" s="325" t="str">
        <f>IF('+BD'!D358="","",'+BD'!D358)</f>
        <v/>
      </c>
      <c r="E2228" s="325" t="str">
        <f>IF('+BD'!E358="","",'+BD'!E358)</f>
        <v/>
      </c>
      <c r="F2228" s="325" t="str">
        <f>IF('+BD'!F358="","",'+BD'!F358)</f>
        <v/>
      </c>
      <c r="G2228" s="325" t="str">
        <f>IF('+BD'!G358="","",'+BD'!G358)</f>
        <v/>
      </c>
      <c r="H2228" s="325" t="str">
        <f>IF('+BD'!H358="","",'+BD'!H358)</f>
        <v/>
      </c>
      <c r="I2228" s="325" t="str">
        <f>IF('+BD'!I358="","",'+BD'!I358)</f>
        <v/>
      </c>
      <c r="J2228" s="325" t="str">
        <f>IF('+BD'!J358="","",'+BD'!J358)</f>
        <v/>
      </c>
      <c r="K2228" s="325" t="str">
        <f>IF('+BD'!K358="","",'+BD'!K358)</f>
        <v/>
      </c>
      <c r="L2228" s="325" t="str">
        <f>IF('+BD'!L358="","",'+BD'!L358)</f>
        <v/>
      </c>
      <c r="M2228" s="325" t="str">
        <f>IF('+BD'!M358="","",'+BD'!M358)</f>
        <v/>
      </c>
      <c r="N2228" s="325" t="str">
        <f>IF('+BD'!N358="","",'+BD'!N358)</f>
        <v/>
      </c>
      <c r="O2228" s="325" t="str">
        <f>IF('+BD'!O358="","",'+BD'!O358)</f>
        <v/>
      </c>
      <c r="P2228" s="325" t="str">
        <f>IF('+BD'!P358="","",'+BD'!P358)</f>
        <v/>
      </c>
      <c r="Q2228" s="325" t="str">
        <f>IF('+BD'!Q358="","",'+BD'!Q358)</f>
        <v/>
      </c>
      <c r="R2228" s="325" t="str">
        <f>IF('+BD'!R358="","",'+BD'!R358)</f>
        <v/>
      </c>
      <c r="S2228" s="325" t="str">
        <f>IF('+BD'!S358="","",'+BD'!S358)</f>
        <v/>
      </c>
      <c r="T2228" s="325" t="str">
        <f>IF('+BD'!T358="","",'+BD'!T358)</f>
        <v/>
      </c>
      <c r="U2228" s="325" t="str">
        <f>IF('+BD'!U358="","",'+BD'!U358)</f>
        <v/>
      </c>
      <c r="V2228" s="325" t="str">
        <f>IF('+BD'!V358="","",'+BD'!V358)</f>
        <v/>
      </c>
      <c r="W2228" s="325" t="str">
        <f>IF('+BD'!W358="","",'+BD'!W358)</f>
        <v/>
      </c>
      <c r="X2228" s="325" t="str">
        <f>IF('+BD'!X358="","",'+BD'!X358)</f>
        <v/>
      </c>
      <c r="Y2228" s="325" t="str">
        <f>IF('+BD'!Y358="","",'+BD'!Y358)</f>
        <v/>
      </c>
      <c r="Z2228" s="325" t="str">
        <f>IF('+BD'!Z358="","",'+BD'!Z358)</f>
        <v/>
      </c>
      <c r="AA2228" s="325" t="str">
        <f>IF('+BD'!AA358="","",'+BD'!AA358)</f>
        <v/>
      </c>
      <c r="AB2228" s="325" t="str">
        <f>IF('+BD'!AB358="","",'+BD'!AB358)</f>
        <v/>
      </c>
    </row>
    <row r="2229" ht="15.75" customHeight="1">
      <c r="A2229" s="325">
        <v>2227.0</v>
      </c>
      <c r="B2229" s="325" t="s">
        <v>6004</v>
      </c>
      <c r="C2229" s="325" t="str">
        <f>IF('+BD'!C359="","",'+BD'!C359)</f>
        <v/>
      </c>
      <c r="D2229" s="325" t="str">
        <f>IF('+BD'!D359="","",'+BD'!D359)</f>
        <v/>
      </c>
      <c r="E2229" s="325" t="str">
        <f>IF('+BD'!E359="","",'+BD'!E359)</f>
        <v/>
      </c>
      <c r="F2229" s="325" t="str">
        <f>IF('+BD'!F359="","",'+BD'!F359)</f>
        <v/>
      </c>
      <c r="G2229" s="325" t="str">
        <f>IF('+BD'!G359="","",'+BD'!G359)</f>
        <v/>
      </c>
      <c r="H2229" s="325" t="str">
        <f>IF('+BD'!H359="","",'+BD'!H359)</f>
        <v/>
      </c>
      <c r="I2229" s="325" t="str">
        <f>IF('+BD'!I359="","",'+BD'!I359)</f>
        <v/>
      </c>
      <c r="J2229" s="325" t="str">
        <f>IF('+BD'!J359="","",'+BD'!J359)</f>
        <v/>
      </c>
      <c r="K2229" s="325" t="str">
        <f>IF('+BD'!K359="","",'+BD'!K359)</f>
        <v/>
      </c>
      <c r="L2229" s="325" t="str">
        <f>IF('+BD'!L359="","",'+BD'!L359)</f>
        <v/>
      </c>
      <c r="M2229" s="325" t="str">
        <f>IF('+BD'!M359="","",'+BD'!M359)</f>
        <v/>
      </c>
      <c r="N2229" s="325" t="str">
        <f>IF('+BD'!N359="","",'+BD'!N359)</f>
        <v/>
      </c>
      <c r="O2229" s="325" t="str">
        <f>IF('+BD'!O359="","",'+BD'!O359)</f>
        <v/>
      </c>
      <c r="P2229" s="325" t="str">
        <f>IF('+BD'!P359="","",'+BD'!P359)</f>
        <v/>
      </c>
      <c r="Q2229" s="325" t="str">
        <f>IF('+BD'!Q359="","",'+BD'!Q359)</f>
        <v/>
      </c>
      <c r="R2229" s="325" t="str">
        <f>IF('+BD'!R359="","",'+BD'!R359)</f>
        <v/>
      </c>
      <c r="S2229" s="325" t="str">
        <f>IF('+BD'!S359="","",'+BD'!S359)</f>
        <v/>
      </c>
      <c r="T2229" s="325" t="str">
        <f>IF('+BD'!T359="","",'+BD'!T359)</f>
        <v/>
      </c>
      <c r="U2229" s="325" t="str">
        <f>IF('+BD'!U359="","",'+BD'!U359)</f>
        <v/>
      </c>
      <c r="V2229" s="325" t="str">
        <f>IF('+BD'!V359="","",'+BD'!V359)</f>
        <v/>
      </c>
      <c r="W2229" s="325" t="str">
        <f>IF('+BD'!W359="","",'+BD'!W359)</f>
        <v/>
      </c>
      <c r="X2229" s="325" t="str">
        <f>IF('+BD'!X359="","",'+BD'!X359)</f>
        <v/>
      </c>
      <c r="Y2229" s="325" t="str">
        <f>IF('+BD'!Y359="","",'+BD'!Y359)</f>
        <v/>
      </c>
      <c r="Z2229" s="325" t="str">
        <f>IF('+BD'!Z359="","",'+BD'!Z359)</f>
        <v/>
      </c>
      <c r="AA2229" s="325" t="str">
        <f>IF('+BD'!AA359="","",'+BD'!AA359)</f>
        <v/>
      </c>
      <c r="AB2229" s="325" t="str">
        <f>IF('+BD'!AB359="","",'+BD'!AB359)</f>
        <v/>
      </c>
    </row>
    <row r="2230" ht="15.75" customHeight="1">
      <c r="A2230" s="325">
        <v>2228.0</v>
      </c>
      <c r="B2230" s="325" t="s">
        <v>6005</v>
      </c>
      <c r="C2230" s="325" t="str">
        <f>IF('+BD'!C360="","",'+BD'!C360)</f>
        <v/>
      </c>
      <c r="D2230" s="325" t="str">
        <f>IF('+BD'!D360="","",'+BD'!D360)</f>
        <v/>
      </c>
      <c r="E2230" s="325" t="str">
        <f>IF('+BD'!E360="","",'+BD'!E360)</f>
        <v/>
      </c>
      <c r="F2230" s="325" t="str">
        <f>IF('+BD'!F360="","",'+BD'!F360)</f>
        <v/>
      </c>
      <c r="G2230" s="325" t="str">
        <f>IF('+BD'!G360="","",'+BD'!G360)</f>
        <v/>
      </c>
      <c r="H2230" s="325" t="str">
        <f>IF('+BD'!H360="","",'+BD'!H360)</f>
        <v/>
      </c>
      <c r="I2230" s="325" t="str">
        <f>IF('+BD'!I360="","",'+BD'!I360)</f>
        <v/>
      </c>
      <c r="J2230" s="325" t="str">
        <f>IF('+BD'!J360="","",'+BD'!J360)</f>
        <v/>
      </c>
      <c r="K2230" s="325" t="str">
        <f>IF('+BD'!K360="","",'+BD'!K360)</f>
        <v/>
      </c>
      <c r="L2230" s="325" t="str">
        <f>IF('+BD'!L360="","",'+BD'!L360)</f>
        <v/>
      </c>
      <c r="M2230" s="325" t="str">
        <f>IF('+BD'!M360="","",'+BD'!M360)</f>
        <v/>
      </c>
      <c r="N2230" s="325" t="str">
        <f>IF('+BD'!N360="","",'+BD'!N360)</f>
        <v/>
      </c>
      <c r="O2230" s="325" t="str">
        <f>IF('+BD'!O360="","",'+BD'!O360)</f>
        <v/>
      </c>
      <c r="P2230" s="325" t="str">
        <f>IF('+BD'!P360="","",'+BD'!P360)</f>
        <v/>
      </c>
      <c r="Q2230" s="325" t="str">
        <f>IF('+BD'!Q360="","",'+BD'!Q360)</f>
        <v/>
      </c>
      <c r="R2230" s="325" t="str">
        <f>IF('+BD'!R360="","",'+BD'!R360)</f>
        <v/>
      </c>
      <c r="S2230" s="325" t="str">
        <f>IF('+BD'!S360="","",'+BD'!S360)</f>
        <v/>
      </c>
      <c r="T2230" s="325" t="str">
        <f>IF('+BD'!T360="","",'+BD'!T360)</f>
        <v/>
      </c>
      <c r="U2230" s="325" t="str">
        <f>IF('+BD'!U360="","",'+BD'!U360)</f>
        <v/>
      </c>
      <c r="V2230" s="325" t="str">
        <f>IF('+BD'!V360="","",'+BD'!V360)</f>
        <v/>
      </c>
      <c r="W2230" s="325" t="str">
        <f>IF('+BD'!W360="","",'+BD'!W360)</f>
        <v/>
      </c>
      <c r="X2230" s="325" t="str">
        <f>IF('+BD'!X360="","",'+BD'!X360)</f>
        <v/>
      </c>
      <c r="Y2230" s="325" t="str">
        <f>IF('+BD'!Y360="","",'+BD'!Y360)</f>
        <v/>
      </c>
      <c r="Z2230" s="325" t="str">
        <f>IF('+BD'!Z360="","",'+BD'!Z360)</f>
        <v/>
      </c>
      <c r="AA2230" s="325" t="str">
        <f>IF('+BD'!AA360="","",'+BD'!AA360)</f>
        <v/>
      </c>
      <c r="AB2230" s="325" t="str">
        <f>IF('+BD'!AB360="","",'+BD'!AB360)</f>
        <v/>
      </c>
    </row>
    <row r="2231" ht="15.75" customHeight="1">
      <c r="A2231" s="325">
        <v>2229.0</v>
      </c>
      <c r="B2231" s="325" t="s">
        <v>6006</v>
      </c>
      <c r="C2231" s="325" t="str">
        <f>IF('+BD'!C361="","",'+BD'!C361)</f>
        <v/>
      </c>
      <c r="D2231" s="325" t="str">
        <f>IF('+BD'!D361="","",'+BD'!D361)</f>
        <v/>
      </c>
      <c r="E2231" s="325" t="str">
        <f>IF('+BD'!E361="","",'+BD'!E361)</f>
        <v/>
      </c>
      <c r="F2231" s="325" t="str">
        <f>IF('+BD'!F361="","",'+BD'!F361)</f>
        <v/>
      </c>
      <c r="G2231" s="325" t="str">
        <f>IF('+BD'!G361="","",'+BD'!G361)</f>
        <v/>
      </c>
      <c r="H2231" s="325" t="str">
        <f>IF('+BD'!H361="","",'+BD'!H361)</f>
        <v/>
      </c>
      <c r="I2231" s="325" t="str">
        <f>IF('+BD'!I361="","",'+BD'!I361)</f>
        <v/>
      </c>
      <c r="J2231" s="325" t="str">
        <f>IF('+BD'!J361="","",'+BD'!J361)</f>
        <v/>
      </c>
      <c r="K2231" s="325" t="str">
        <f>IF('+BD'!K361="","",'+BD'!K361)</f>
        <v/>
      </c>
      <c r="L2231" s="325" t="str">
        <f>IF('+BD'!L361="","",'+BD'!L361)</f>
        <v/>
      </c>
      <c r="M2231" s="325" t="str">
        <f>IF('+BD'!M361="","",'+BD'!M361)</f>
        <v/>
      </c>
      <c r="N2231" s="325" t="str">
        <f>IF('+BD'!N361="","",'+BD'!N361)</f>
        <v/>
      </c>
      <c r="O2231" s="325" t="str">
        <f>IF('+BD'!O361="","",'+BD'!O361)</f>
        <v/>
      </c>
      <c r="P2231" s="325" t="str">
        <f>IF('+BD'!P361="","",'+BD'!P361)</f>
        <v/>
      </c>
      <c r="Q2231" s="325" t="str">
        <f>IF('+BD'!Q361="","",'+BD'!Q361)</f>
        <v/>
      </c>
      <c r="R2231" s="325" t="str">
        <f>IF('+BD'!R361="","",'+BD'!R361)</f>
        <v/>
      </c>
      <c r="S2231" s="325" t="str">
        <f>IF('+BD'!S361="","",'+BD'!S361)</f>
        <v/>
      </c>
      <c r="T2231" s="325" t="str">
        <f>IF('+BD'!T361="","",'+BD'!T361)</f>
        <v/>
      </c>
      <c r="U2231" s="325" t="str">
        <f>IF('+BD'!U361="","",'+BD'!U361)</f>
        <v/>
      </c>
      <c r="V2231" s="325" t="str">
        <f>IF('+BD'!V361="","",'+BD'!V361)</f>
        <v/>
      </c>
      <c r="W2231" s="325" t="str">
        <f>IF('+BD'!W361="","",'+BD'!W361)</f>
        <v/>
      </c>
      <c r="X2231" s="325" t="str">
        <f>IF('+BD'!X361="","",'+BD'!X361)</f>
        <v/>
      </c>
      <c r="Y2231" s="325" t="str">
        <f>IF('+BD'!Y361="","",'+BD'!Y361)</f>
        <v/>
      </c>
      <c r="Z2231" s="325" t="str">
        <f>IF('+BD'!Z361="","",'+BD'!Z361)</f>
        <v/>
      </c>
      <c r="AA2231" s="325" t="str">
        <f>IF('+BD'!AA361="","",'+BD'!AA361)</f>
        <v/>
      </c>
      <c r="AB2231" s="325" t="str">
        <f>IF('+BD'!AB361="","",'+BD'!AB361)</f>
        <v/>
      </c>
    </row>
    <row r="2232" ht="15.75" customHeight="1">
      <c r="A2232" s="325">
        <v>2230.0</v>
      </c>
      <c r="B2232" s="325" t="s">
        <v>6007</v>
      </c>
      <c r="C2232" s="325" t="str">
        <f>IF('+BD'!C362="","",'+BD'!C362)</f>
        <v/>
      </c>
      <c r="D2232" s="325" t="str">
        <f>IF('+BD'!D362="","",'+BD'!D362)</f>
        <v/>
      </c>
      <c r="E2232" s="325" t="str">
        <f>IF('+BD'!E362="","",'+BD'!E362)</f>
        <v/>
      </c>
      <c r="F2232" s="325" t="str">
        <f>IF('+BD'!F362="","",'+BD'!F362)</f>
        <v/>
      </c>
      <c r="G2232" s="325" t="str">
        <f>IF('+BD'!G362="","",'+BD'!G362)</f>
        <v/>
      </c>
      <c r="H2232" s="325" t="str">
        <f>IF('+BD'!H362="","",'+BD'!H362)</f>
        <v/>
      </c>
      <c r="I2232" s="325" t="str">
        <f>IF('+BD'!I362="","",'+BD'!I362)</f>
        <v/>
      </c>
      <c r="J2232" s="325" t="str">
        <f>IF('+BD'!J362="","",'+BD'!J362)</f>
        <v/>
      </c>
      <c r="K2232" s="325" t="str">
        <f>IF('+BD'!K362="","",'+BD'!K362)</f>
        <v/>
      </c>
      <c r="L2232" s="325" t="str">
        <f>IF('+BD'!L362="","",'+BD'!L362)</f>
        <v/>
      </c>
      <c r="M2232" s="325" t="str">
        <f>IF('+BD'!M362="","",'+BD'!M362)</f>
        <v/>
      </c>
      <c r="N2232" s="325" t="str">
        <f>IF('+BD'!N362="","",'+BD'!N362)</f>
        <v/>
      </c>
      <c r="O2232" s="325" t="str">
        <f>IF('+BD'!O362="","",'+BD'!O362)</f>
        <v/>
      </c>
      <c r="P2232" s="325" t="str">
        <f>IF('+BD'!P362="","",'+BD'!P362)</f>
        <v/>
      </c>
      <c r="Q2232" s="325" t="str">
        <f>IF('+BD'!Q362="","",'+BD'!Q362)</f>
        <v/>
      </c>
      <c r="R2232" s="325" t="str">
        <f>IF('+BD'!R362="","",'+BD'!R362)</f>
        <v/>
      </c>
      <c r="S2232" s="325" t="str">
        <f>IF('+BD'!S362="","",'+BD'!S362)</f>
        <v/>
      </c>
      <c r="T2232" s="325" t="str">
        <f>IF('+BD'!T362="","",'+BD'!T362)</f>
        <v/>
      </c>
      <c r="U2232" s="325" t="str">
        <f>IF('+BD'!U362="","",'+BD'!U362)</f>
        <v/>
      </c>
      <c r="V2232" s="325" t="str">
        <f>IF('+BD'!V362="","",'+BD'!V362)</f>
        <v/>
      </c>
      <c r="W2232" s="325" t="str">
        <f>IF('+BD'!W362="","",'+BD'!W362)</f>
        <v/>
      </c>
      <c r="X2232" s="325" t="str">
        <f>IF('+BD'!X362="","",'+BD'!X362)</f>
        <v/>
      </c>
      <c r="Y2232" s="325" t="str">
        <f>IF('+BD'!Y362="","",'+BD'!Y362)</f>
        <v/>
      </c>
      <c r="Z2232" s="325" t="str">
        <f>IF('+BD'!Z362="","",'+BD'!Z362)</f>
        <v/>
      </c>
      <c r="AA2232" s="325" t="str">
        <f>IF('+BD'!AA362="","",'+BD'!AA362)</f>
        <v/>
      </c>
      <c r="AB2232" s="325" t="str">
        <f>IF('+BD'!AB362="","",'+BD'!AB362)</f>
        <v/>
      </c>
    </row>
    <row r="2233" ht="15.75" customHeight="1">
      <c r="A2233" s="325">
        <v>2231.0</v>
      </c>
      <c r="B2233" s="325" t="s">
        <v>6008</v>
      </c>
      <c r="C2233" s="325" t="str">
        <f>IF('+BD'!C363="","",'+BD'!C363)</f>
        <v/>
      </c>
      <c r="D2233" s="325" t="str">
        <f>IF('+BD'!D363="","",'+BD'!D363)</f>
        <v/>
      </c>
      <c r="E2233" s="325" t="str">
        <f>IF('+BD'!E363="","",'+BD'!E363)</f>
        <v/>
      </c>
      <c r="F2233" s="325" t="str">
        <f>IF('+BD'!F363="","",'+BD'!F363)</f>
        <v/>
      </c>
      <c r="G2233" s="325" t="str">
        <f>IF('+BD'!G363="","",'+BD'!G363)</f>
        <v/>
      </c>
      <c r="H2233" s="325" t="str">
        <f>IF('+BD'!H363="","",'+BD'!H363)</f>
        <v/>
      </c>
      <c r="I2233" s="325" t="str">
        <f>IF('+BD'!I363="","",'+BD'!I363)</f>
        <v/>
      </c>
      <c r="J2233" s="325" t="str">
        <f>IF('+BD'!J363="","",'+BD'!J363)</f>
        <v/>
      </c>
      <c r="K2233" s="325" t="str">
        <f>IF('+BD'!K363="","",'+BD'!K363)</f>
        <v/>
      </c>
      <c r="L2233" s="325" t="str">
        <f>IF('+BD'!L363="","",'+BD'!L363)</f>
        <v/>
      </c>
      <c r="M2233" s="325" t="str">
        <f>IF('+BD'!M363="","",'+BD'!M363)</f>
        <v/>
      </c>
      <c r="N2233" s="325" t="str">
        <f>IF('+BD'!N363="","",'+BD'!N363)</f>
        <v/>
      </c>
      <c r="O2233" s="325" t="str">
        <f>IF('+BD'!O363="","",'+BD'!O363)</f>
        <v/>
      </c>
      <c r="P2233" s="325" t="str">
        <f>IF('+BD'!P363="","",'+BD'!P363)</f>
        <v/>
      </c>
      <c r="Q2233" s="325" t="str">
        <f>IF('+BD'!Q363="","",'+BD'!Q363)</f>
        <v/>
      </c>
      <c r="R2233" s="325" t="str">
        <f>IF('+BD'!R363="","",'+BD'!R363)</f>
        <v/>
      </c>
      <c r="S2233" s="325" t="str">
        <f>IF('+BD'!S363="","",'+BD'!S363)</f>
        <v/>
      </c>
      <c r="T2233" s="325" t="str">
        <f>IF('+BD'!T363="","",'+BD'!T363)</f>
        <v/>
      </c>
      <c r="U2233" s="325" t="str">
        <f>IF('+BD'!U363="","",'+BD'!U363)</f>
        <v/>
      </c>
      <c r="V2233" s="325" t="str">
        <f>IF('+BD'!V363="","",'+BD'!V363)</f>
        <v/>
      </c>
      <c r="W2233" s="325" t="str">
        <f>IF('+BD'!W363="","",'+BD'!W363)</f>
        <v/>
      </c>
      <c r="X2233" s="325" t="str">
        <f>IF('+BD'!X363="","",'+BD'!X363)</f>
        <v/>
      </c>
      <c r="Y2233" s="325" t="str">
        <f>IF('+BD'!Y363="","",'+BD'!Y363)</f>
        <v/>
      </c>
      <c r="Z2233" s="325" t="str">
        <f>IF('+BD'!Z363="","",'+BD'!Z363)</f>
        <v/>
      </c>
      <c r="AA2233" s="325" t="str">
        <f>IF('+BD'!AA363="","",'+BD'!AA363)</f>
        <v/>
      </c>
      <c r="AB2233" s="325" t="str">
        <f>IF('+BD'!AB363="","",'+BD'!AB363)</f>
        <v/>
      </c>
    </row>
    <row r="2234" ht="15.75" customHeight="1">
      <c r="A2234" s="325">
        <v>2232.0</v>
      </c>
      <c r="B2234" s="325" t="s">
        <v>6009</v>
      </c>
      <c r="C2234" s="325" t="str">
        <f>IF('+BD'!C364="","",'+BD'!C364)</f>
        <v/>
      </c>
      <c r="D2234" s="325" t="str">
        <f>IF('+BD'!D364="","",'+BD'!D364)</f>
        <v/>
      </c>
      <c r="E2234" s="325" t="str">
        <f>IF('+BD'!E364="","",'+BD'!E364)</f>
        <v/>
      </c>
      <c r="F2234" s="325" t="str">
        <f>IF('+BD'!F364="","",'+BD'!F364)</f>
        <v/>
      </c>
      <c r="G2234" s="325" t="str">
        <f>IF('+BD'!G364="","",'+BD'!G364)</f>
        <v/>
      </c>
      <c r="H2234" s="325" t="str">
        <f>IF('+BD'!H364="","",'+BD'!H364)</f>
        <v/>
      </c>
      <c r="I2234" s="325" t="str">
        <f>IF('+BD'!I364="","",'+BD'!I364)</f>
        <v/>
      </c>
      <c r="J2234" s="325" t="str">
        <f>IF('+BD'!J364="","",'+BD'!J364)</f>
        <v/>
      </c>
      <c r="K2234" s="325" t="str">
        <f>IF('+BD'!K364="","",'+BD'!K364)</f>
        <v/>
      </c>
      <c r="L2234" s="325" t="str">
        <f>IF('+BD'!L364="","",'+BD'!L364)</f>
        <v/>
      </c>
      <c r="M2234" s="325" t="str">
        <f>IF('+BD'!M364="","",'+BD'!M364)</f>
        <v/>
      </c>
      <c r="N2234" s="325" t="str">
        <f>IF('+BD'!N364="","",'+BD'!N364)</f>
        <v/>
      </c>
      <c r="O2234" s="325" t="str">
        <f>IF('+BD'!O364="","",'+BD'!O364)</f>
        <v/>
      </c>
      <c r="P2234" s="325" t="str">
        <f>IF('+BD'!P364="","",'+BD'!P364)</f>
        <v/>
      </c>
      <c r="Q2234" s="325" t="str">
        <f>IF('+BD'!Q364="","",'+BD'!Q364)</f>
        <v/>
      </c>
      <c r="R2234" s="325" t="str">
        <f>IF('+BD'!R364="","",'+BD'!R364)</f>
        <v/>
      </c>
      <c r="S2234" s="325" t="str">
        <f>IF('+BD'!S364="","",'+BD'!S364)</f>
        <v/>
      </c>
      <c r="T2234" s="325" t="str">
        <f>IF('+BD'!T364="","",'+BD'!T364)</f>
        <v/>
      </c>
      <c r="U2234" s="325" t="str">
        <f>IF('+BD'!U364="","",'+BD'!U364)</f>
        <v/>
      </c>
      <c r="V2234" s="325" t="str">
        <f>IF('+BD'!V364="","",'+BD'!V364)</f>
        <v/>
      </c>
      <c r="W2234" s="325" t="str">
        <f>IF('+BD'!W364="","",'+BD'!W364)</f>
        <v/>
      </c>
      <c r="X2234" s="325" t="str">
        <f>IF('+BD'!X364="","",'+BD'!X364)</f>
        <v/>
      </c>
      <c r="Y2234" s="325" t="str">
        <f>IF('+BD'!Y364="","",'+BD'!Y364)</f>
        <v/>
      </c>
      <c r="Z2234" s="325" t="str">
        <f>IF('+BD'!Z364="","",'+BD'!Z364)</f>
        <v/>
      </c>
      <c r="AA2234" s="325" t="str">
        <f>IF('+BD'!AA364="","",'+BD'!AA364)</f>
        <v/>
      </c>
      <c r="AB2234" s="325" t="str">
        <f>IF('+BD'!AB364="","",'+BD'!AB364)</f>
        <v/>
      </c>
    </row>
    <row r="2235" ht="15.75" customHeight="1">
      <c r="A2235" s="325">
        <v>2233.0</v>
      </c>
      <c r="B2235" s="325" t="s">
        <v>6010</v>
      </c>
      <c r="C2235" s="325" t="str">
        <f>IF('+BD'!C365="","",'+BD'!C365)</f>
        <v/>
      </c>
      <c r="D2235" s="325" t="str">
        <f>IF('+BD'!D365="","",'+BD'!D365)</f>
        <v/>
      </c>
      <c r="E2235" s="325" t="str">
        <f>IF('+BD'!E365="","",'+BD'!E365)</f>
        <v/>
      </c>
      <c r="F2235" s="325" t="str">
        <f>IF('+BD'!F365="","",'+BD'!F365)</f>
        <v/>
      </c>
      <c r="G2235" s="325" t="str">
        <f>IF('+BD'!G365="","",'+BD'!G365)</f>
        <v/>
      </c>
      <c r="H2235" s="325" t="str">
        <f>IF('+BD'!H365="","",'+BD'!H365)</f>
        <v/>
      </c>
      <c r="I2235" s="325" t="str">
        <f>IF('+BD'!I365="","",'+BD'!I365)</f>
        <v/>
      </c>
      <c r="J2235" s="325" t="str">
        <f>IF('+BD'!J365="","",'+BD'!J365)</f>
        <v/>
      </c>
      <c r="K2235" s="325" t="str">
        <f>IF('+BD'!K365="","",'+BD'!K365)</f>
        <v/>
      </c>
      <c r="L2235" s="325" t="str">
        <f>IF('+BD'!L365="","",'+BD'!L365)</f>
        <v/>
      </c>
      <c r="M2235" s="325" t="str">
        <f>IF('+BD'!M365="","",'+BD'!M365)</f>
        <v/>
      </c>
      <c r="N2235" s="325" t="str">
        <f>IF('+BD'!N365="","",'+BD'!N365)</f>
        <v/>
      </c>
      <c r="O2235" s="325" t="str">
        <f>IF('+BD'!O365="","",'+BD'!O365)</f>
        <v/>
      </c>
      <c r="P2235" s="325" t="str">
        <f>IF('+BD'!P365="","",'+BD'!P365)</f>
        <v/>
      </c>
      <c r="Q2235" s="325" t="str">
        <f>IF('+BD'!Q365="","",'+BD'!Q365)</f>
        <v/>
      </c>
      <c r="R2235" s="325" t="str">
        <f>IF('+BD'!R365="","",'+BD'!R365)</f>
        <v/>
      </c>
      <c r="S2235" s="325" t="str">
        <f>IF('+BD'!S365="","",'+BD'!S365)</f>
        <v/>
      </c>
      <c r="T2235" s="325" t="str">
        <f>IF('+BD'!T365="","",'+BD'!T365)</f>
        <v/>
      </c>
      <c r="U2235" s="325" t="str">
        <f>IF('+BD'!U365="","",'+BD'!U365)</f>
        <v/>
      </c>
      <c r="V2235" s="325" t="str">
        <f>IF('+BD'!V365="","",'+BD'!V365)</f>
        <v/>
      </c>
      <c r="W2235" s="325" t="str">
        <f>IF('+BD'!W365="","",'+BD'!W365)</f>
        <v/>
      </c>
      <c r="X2235" s="325" t="str">
        <f>IF('+BD'!X365="","",'+BD'!X365)</f>
        <v/>
      </c>
      <c r="Y2235" s="325" t="str">
        <f>IF('+BD'!Y365="","",'+BD'!Y365)</f>
        <v/>
      </c>
      <c r="Z2235" s="325" t="str">
        <f>IF('+BD'!Z365="","",'+BD'!Z365)</f>
        <v/>
      </c>
      <c r="AA2235" s="325" t="str">
        <f>IF('+BD'!AA365="","",'+BD'!AA365)</f>
        <v/>
      </c>
      <c r="AB2235" s="325" t="str">
        <f>IF('+BD'!AB365="","",'+BD'!AB365)</f>
        <v/>
      </c>
    </row>
    <row r="2236" ht="15.75" customHeight="1">
      <c r="A2236" s="325">
        <v>2234.0</v>
      </c>
      <c r="B2236" s="325" t="s">
        <v>6011</v>
      </c>
      <c r="C2236" s="325" t="str">
        <f>IF('+BD'!C366="","",'+BD'!C366)</f>
        <v/>
      </c>
      <c r="D2236" s="325" t="str">
        <f>IF('+BD'!D366="","",'+BD'!D366)</f>
        <v/>
      </c>
      <c r="E2236" s="325" t="str">
        <f>IF('+BD'!E366="","",'+BD'!E366)</f>
        <v/>
      </c>
      <c r="F2236" s="325" t="str">
        <f>IF('+BD'!F366="","",'+BD'!F366)</f>
        <v/>
      </c>
      <c r="G2236" s="325" t="str">
        <f>IF('+BD'!G366="","",'+BD'!G366)</f>
        <v/>
      </c>
      <c r="H2236" s="325" t="str">
        <f>IF('+BD'!H366="","",'+BD'!H366)</f>
        <v/>
      </c>
      <c r="I2236" s="325" t="str">
        <f>IF('+BD'!I366="","",'+BD'!I366)</f>
        <v/>
      </c>
      <c r="J2236" s="325" t="str">
        <f>IF('+BD'!J366="","",'+BD'!J366)</f>
        <v/>
      </c>
      <c r="K2236" s="325" t="str">
        <f>IF('+BD'!K366="","",'+BD'!K366)</f>
        <v/>
      </c>
      <c r="L2236" s="325" t="str">
        <f>IF('+BD'!L366="","",'+BD'!L366)</f>
        <v/>
      </c>
      <c r="M2236" s="325" t="str">
        <f>IF('+BD'!M366="","",'+BD'!M366)</f>
        <v/>
      </c>
      <c r="N2236" s="325" t="str">
        <f>IF('+BD'!N366="","",'+BD'!N366)</f>
        <v/>
      </c>
      <c r="O2236" s="325" t="str">
        <f>IF('+BD'!O366="","",'+BD'!O366)</f>
        <v/>
      </c>
      <c r="P2236" s="325" t="str">
        <f>IF('+BD'!P366="","",'+BD'!P366)</f>
        <v/>
      </c>
      <c r="Q2236" s="325" t="str">
        <f>IF('+BD'!Q366="","",'+BD'!Q366)</f>
        <v/>
      </c>
      <c r="R2236" s="325" t="str">
        <f>IF('+BD'!R366="","",'+BD'!R366)</f>
        <v/>
      </c>
      <c r="S2236" s="325" t="str">
        <f>IF('+BD'!S366="","",'+BD'!S366)</f>
        <v/>
      </c>
      <c r="T2236" s="325" t="str">
        <f>IF('+BD'!T366="","",'+BD'!T366)</f>
        <v/>
      </c>
      <c r="U2236" s="325" t="str">
        <f>IF('+BD'!U366="","",'+BD'!U366)</f>
        <v/>
      </c>
      <c r="V2236" s="325" t="str">
        <f>IF('+BD'!V366="","",'+BD'!V366)</f>
        <v/>
      </c>
      <c r="W2236" s="325" t="str">
        <f>IF('+BD'!W366="","",'+BD'!W366)</f>
        <v/>
      </c>
      <c r="X2236" s="325" t="str">
        <f>IF('+BD'!X366="","",'+BD'!X366)</f>
        <v/>
      </c>
      <c r="Y2236" s="325" t="str">
        <f>IF('+BD'!Y366="","",'+BD'!Y366)</f>
        <v/>
      </c>
      <c r="Z2236" s="325" t="str">
        <f>IF('+BD'!Z366="","",'+BD'!Z366)</f>
        <v/>
      </c>
      <c r="AA2236" s="325" t="str">
        <f>IF('+BD'!AA366="","",'+BD'!AA366)</f>
        <v/>
      </c>
      <c r="AB2236" s="325" t="str">
        <f>IF('+BD'!AB366="","",'+BD'!AB366)</f>
        <v/>
      </c>
    </row>
    <row r="2237" ht="15.75" customHeight="1">
      <c r="A2237" s="325">
        <v>2235.0</v>
      </c>
      <c r="B2237" s="325" t="s">
        <v>6012</v>
      </c>
      <c r="C2237" s="325" t="str">
        <f>IF('+BD'!C367="","",'+BD'!C367)</f>
        <v/>
      </c>
      <c r="D2237" s="325" t="str">
        <f>IF('+BD'!D367="","",'+BD'!D367)</f>
        <v/>
      </c>
      <c r="E2237" s="325" t="str">
        <f>IF('+BD'!E367="","",'+BD'!E367)</f>
        <v/>
      </c>
      <c r="F2237" s="325" t="str">
        <f>IF('+BD'!F367="","",'+BD'!F367)</f>
        <v/>
      </c>
      <c r="G2237" s="325" t="str">
        <f>IF('+BD'!G367="","",'+BD'!G367)</f>
        <v/>
      </c>
      <c r="H2237" s="325" t="str">
        <f>IF('+BD'!H367="","",'+BD'!H367)</f>
        <v/>
      </c>
      <c r="I2237" s="325" t="str">
        <f>IF('+BD'!I367="","",'+BD'!I367)</f>
        <v/>
      </c>
      <c r="J2237" s="325" t="str">
        <f>IF('+BD'!J367="","",'+BD'!J367)</f>
        <v/>
      </c>
      <c r="K2237" s="325" t="str">
        <f>IF('+BD'!K367="","",'+BD'!K367)</f>
        <v/>
      </c>
      <c r="L2237" s="325" t="str">
        <f>IF('+BD'!L367="","",'+BD'!L367)</f>
        <v/>
      </c>
      <c r="M2237" s="325" t="str">
        <f>IF('+BD'!M367="","",'+BD'!M367)</f>
        <v/>
      </c>
      <c r="N2237" s="325" t="str">
        <f>IF('+BD'!N367="","",'+BD'!N367)</f>
        <v/>
      </c>
      <c r="O2237" s="325" t="str">
        <f>IF('+BD'!O367="","",'+BD'!O367)</f>
        <v/>
      </c>
      <c r="P2237" s="325" t="str">
        <f>IF('+BD'!P367="","",'+BD'!P367)</f>
        <v/>
      </c>
      <c r="Q2237" s="325" t="str">
        <f>IF('+BD'!Q367="","",'+BD'!Q367)</f>
        <v/>
      </c>
      <c r="R2237" s="325" t="str">
        <f>IF('+BD'!R367="","",'+BD'!R367)</f>
        <v/>
      </c>
      <c r="S2237" s="325" t="str">
        <f>IF('+BD'!S367="","",'+BD'!S367)</f>
        <v/>
      </c>
      <c r="T2237" s="325" t="str">
        <f>IF('+BD'!T367="","",'+BD'!T367)</f>
        <v/>
      </c>
      <c r="U2237" s="325" t="str">
        <f>IF('+BD'!U367="","",'+BD'!U367)</f>
        <v/>
      </c>
      <c r="V2237" s="325" t="str">
        <f>IF('+BD'!V367="","",'+BD'!V367)</f>
        <v/>
      </c>
      <c r="W2237" s="325" t="str">
        <f>IF('+BD'!W367="","",'+BD'!W367)</f>
        <v/>
      </c>
      <c r="X2237" s="325" t="str">
        <f>IF('+BD'!X367="","",'+BD'!X367)</f>
        <v/>
      </c>
      <c r="Y2237" s="325" t="str">
        <f>IF('+BD'!Y367="","",'+BD'!Y367)</f>
        <v/>
      </c>
      <c r="Z2237" s="325" t="str">
        <f>IF('+BD'!Z367="","",'+BD'!Z367)</f>
        <v/>
      </c>
      <c r="AA2237" s="325" t="str">
        <f>IF('+BD'!AA367="","",'+BD'!AA367)</f>
        <v/>
      </c>
      <c r="AB2237" s="325" t="str">
        <f>IF('+BD'!AB367="","",'+BD'!AB367)</f>
        <v/>
      </c>
    </row>
    <row r="2238" ht="15.75" customHeight="1">
      <c r="A2238" s="325">
        <v>2236.0</v>
      </c>
      <c r="B2238" s="325" t="s">
        <v>6013</v>
      </c>
      <c r="C2238" s="325" t="str">
        <f>IF('+BD'!C368="","",'+BD'!C368)</f>
        <v/>
      </c>
      <c r="D2238" s="325" t="str">
        <f>IF('+BD'!D368="","",'+BD'!D368)</f>
        <v/>
      </c>
      <c r="E2238" s="325" t="str">
        <f>IF('+BD'!E368="","",'+BD'!E368)</f>
        <v/>
      </c>
      <c r="F2238" s="325" t="str">
        <f>IF('+BD'!F368="","",'+BD'!F368)</f>
        <v/>
      </c>
      <c r="G2238" s="325" t="str">
        <f>IF('+BD'!G368="","",'+BD'!G368)</f>
        <v/>
      </c>
      <c r="H2238" s="325" t="str">
        <f>IF('+BD'!H368="","",'+BD'!H368)</f>
        <v/>
      </c>
      <c r="I2238" s="325" t="str">
        <f>IF('+BD'!I368="","",'+BD'!I368)</f>
        <v/>
      </c>
      <c r="J2238" s="325" t="str">
        <f>IF('+BD'!J368="","",'+BD'!J368)</f>
        <v/>
      </c>
      <c r="K2238" s="325" t="str">
        <f>IF('+BD'!K368="","",'+BD'!K368)</f>
        <v/>
      </c>
      <c r="L2238" s="325" t="str">
        <f>IF('+BD'!L368="","",'+BD'!L368)</f>
        <v/>
      </c>
      <c r="M2238" s="325" t="str">
        <f>IF('+BD'!M368="","",'+BD'!M368)</f>
        <v/>
      </c>
      <c r="N2238" s="325" t="str">
        <f>IF('+BD'!N368="","",'+BD'!N368)</f>
        <v/>
      </c>
      <c r="O2238" s="325" t="str">
        <f>IF('+BD'!O368="","",'+BD'!O368)</f>
        <v/>
      </c>
      <c r="P2238" s="325" t="str">
        <f>IF('+BD'!P368="","",'+BD'!P368)</f>
        <v/>
      </c>
      <c r="Q2238" s="325" t="str">
        <f>IF('+BD'!Q368="","",'+BD'!Q368)</f>
        <v/>
      </c>
      <c r="R2238" s="325" t="str">
        <f>IF('+BD'!R368="","",'+BD'!R368)</f>
        <v/>
      </c>
      <c r="S2238" s="325" t="str">
        <f>IF('+BD'!S368="","",'+BD'!S368)</f>
        <v/>
      </c>
      <c r="T2238" s="325" t="str">
        <f>IF('+BD'!T368="","",'+BD'!T368)</f>
        <v/>
      </c>
      <c r="U2238" s="325" t="str">
        <f>IF('+BD'!U368="","",'+BD'!U368)</f>
        <v/>
      </c>
      <c r="V2238" s="325" t="str">
        <f>IF('+BD'!V368="","",'+BD'!V368)</f>
        <v/>
      </c>
      <c r="W2238" s="325" t="str">
        <f>IF('+BD'!W368="","",'+BD'!W368)</f>
        <v/>
      </c>
      <c r="X2238" s="325" t="str">
        <f>IF('+BD'!X368="","",'+BD'!X368)</f>
        <v/>
      </c>
      <c r="Y2238" s="325" t="str">
        <f>IF('+BD'!Y368="","",'+BD'!Y368)</f>
        <v/>
      </c>
      <c r="Z2238" s="325" t="str">
        <f>IF('+BD'!Z368="","",'+BD'!Z368)</f>
        <v/>
      </c>
      <c r="AA2238" s="325" t="str">
        <f>IF('+BD'!AA368="","",'+BD'!AA368)</f>
        <v/>
      </c>
      <c r="AB2238" s="325" t="str">
        <f>IF('+BD'!AB368="","",'+BD'!AB368)</f>
        <v/>
      </c>
    </row>
    <row r="2239" ht="15.75" customHeight="1">
      <c r="A2239" s="325">
        <v>2237.0</v>
      </c>
      <c r="B2239" s="325" t="s">
        <v>6014</v>
      </c>
      <c r="C2239" s="325" t="str">
        <f>IF('+BD'!C369="","",'+BD'!C369)</f>
        <v/>
      </c>
      <c r="D2239" s="325" t="str">
        <f>IF('+BD'!D369="","",'+BD'!D369)</f>
        <v/>
      </c>
      <c r="E2239" s="325" t="str">
        <f>IF('+BD'!E369="","",'+BD'!E369)</f>
        <v/>
      </c>
      <c r="F2239" s="325" t="str">
        <f>IF('+BD'!F369="","",'+BD'!F369)</f>
        <v/>
      </c>
      <c r="G2239" s="325" t="str">
        <f>IF('+BD'!G369="","",'+BD'!G369)</f>
        <v/>
      </c>
      <c r="H2239" s="325" t="str">
        <f>IF('+BD'!H369="","",'+BD'!H369)</f>
        <v/>
      </c>
      <c r="I2239" s="325" t="str">
        <f>IF('+BD'!I369="","",'+BD'!I369)</f>
        <v/>
      </c>
      <c r="J2239" s="325" t="str">
        <f>IF('+BD'!J369="","",'+BD'!J369)</f>
        <v/>
      </c>
      <c r="K2239" s="325" t="str">
        <f>IF('+BD'!K369="","",'+BD'!K369)</f>
        <v/>
      </c>
      <c r="L2239" s="325" t="str">
        <f>IF('+BD'!L369="","",'+BD'!L369)</f>
        <v/>
      </c>
      <c r="M2239" s="325" t="str">
        <f>IF('+BD'!M369="","",'+BD'!M369)</f>
        <v/>
      </c>
      <c r="N2239" s="325" t="str">
        <f>IF('+BD'!N369="","",'+BD'!N369)</f>
        <v/>
      </c>
      <c r="O2239" s="325" t="str">
        <f>IF('+BD'!O369="","",'+BD'!O369)</f>
        <v/>
      </c>
      <c r="P2239" s="325" t="str">
        <f>IF('+BD'!P369="","",'+BD'!P369)</f>
        <v/>
      </c>
      <c r="Q2239" s="325" t="str">
        <f>IF('+BD'!Q369="","",'+BD'!Q369)</f>
        <v/>
      </c>
      <c r="R2239" s="325" t="str">
        <f>IF('+BD'!R369="","",'+BD'!R369)</f>
        <v/>
      </c>
      <c r="S2239" s="325" t="str">
        <f>IF('+BD'!S369="","",'+BD'!S369)</f>
        <v/>
      </c>
      <c r="T2239" s="325" t="str">
        <f>IF('+BD'!T369="","",'+BD'!T369)</f>
        <v/>
      </c>
      <c r="U2239" s="325" t="str">
        <f>IF('+BD'!U369="","",'+BD'!U369)</f>
        <v/>
      </c>
      <c r="V2239" s="325" t="str">
        <f>IF('+BD'!V369="","",'+BD'!V369)</f>
        <v/>
      </c>
      <c r="W2239" s="325" t="str">
        <f>IF('+BD'!W369="","",'+BD'!W369)</f>
        <v/>
      </c>
      <c r="X2239" s="325" t="str">
        <f>IF('+BD'!X369="","",'+BD'!X369)</f>
        <v/>
      </c>
      <c r="Y2239" s="325" t="str">
        <f>IF('+BD'!Y369="","",'+BD'!Y369)</f>
        <v/>
      </c>
      <c r="Z2239" s="325" t="str">
        <f>IF('+BD'!Z369="","",'+BD'!Z369)</f>
        <v/>
      </c>
      <c r="AA2239" s="325" t="str">
        <f>IF('+BD'!AA369="","",'+BD'!AA369)</f>
        <v/>
      </c>
      <c r="AB2239" s="325" t="str">
        <f>IF('+BD'!AB369="","",'+BD'!AB369)</f>
        <v/>
      </c>
    </row>
    <row r="2240" ht="15.75" customHeight="1">
      <c r="A2240" s="325">
        <v>2238.0</v>
      </c>
      <c r="B2240" s="325" t="s">
        <v>6015</v>
      </c>
      <c r="C2240" s="325" t="str">
        <f>IF('+BD'!C370="","",'+BD'!C370)</f>
        <v/>
      </c>
      <c r="D2240" s="325" t="str">
        <f>IF('+BD'!D370="","",'+BD'!D370)</f>
        <v/>
      </c>
      <c r="E2240" s="325" t="str">
        <f>IF('+BD'!E370="","",'+BD'!E370)</f>
        <v/>
      </c>
      <c r="F2240" s="325" t="str">
        <f>IF('+BD'!F370="","",'+BD'!F370)</f>
        <v/>
      </c>
      <c r="G2240" s="325" t="str">
        <f>IF('+BD'!G370="","",'+BD'!G370)</f>
        <v/>
      </c>
      <c r="H2240" s="325" t="str">
        <f>IF('+BD'!H370="","",'+BD'!H370)</f>
        <v/>
      </c>
      <c r="I2240" s="325" t="str">
        <f>IF('+BD'!I370="","",'+BD'!I370)</f>
        <v/>
      </c>
      <c r="J2240" s="325" t="str">
        <f>IF('+BD'!J370="","",'+BD'!J370)</f>
        <v/>
      </c>
      <c r="K2240" s="325" t="str">
        <f>IF('+BD'!K370="","",'+BD'!K370)</f>
        <v/>
      </c>
      <c r="L2240" s="325" t="str">
        <f>IF('+BD'!L370="","",'+BD'!L370)</f>
        <v/>
      </c>
      <c r="M2240" s="325" t="str">
        <f>IF('+BD'!M370="","",'+BD'!M370)</f>
        <v/>
      </c>
      <c r="N2240" s="325" t="str">
        <f>IF('+BD'!N370="","",'+BD'!N370)</f>
        <v/>
      </c>
      <c r="O2240" s="325" t="str">
        <f>IF('+BD'!O370="","",'+BD'!O370)</f>
        <v/>
      </c>
      <c r="P2240" s="325" t="str">
        <f>IF('+BD'!P370="","",'+BD'!P370)</f>
        <v/>
      </c>
      <c r="Q2240" s="325" t="str">
        <f>IF('+BD'!Q370="","",'+BD'!Q370)</f>
        <v/>
      </c>
      <c r="R2240" s="325" t="str">
        <f>IF('+BD'!R370="","",'+BD'!R370)</f>
        <v/>
      </c>
      <c r="S2240" s="325" t="str">
        <f>IF('+BD'!S370="","",'+BD'!S370)</f>
        <v/>
      </c>
      <c r="T2240" s="325" t="str">
        <f>IF('+BD'!T370="","",'+BD'!T370)</f>
        <v/>
      </c>
      <c r="U2240" s="325" t="str">
        <f>IF('+BD'!U370="","",'+BD'!U370)</f>
        <v/>
      </c>
      <c r="V2240" s="325" t="str">
        <f>IF('+BD'!V370="","",'+BD'!V370)</f>
        <v/>
      </c>
      <c r="W2240" s="325" t="str">
        <f>IF('+BD'!W370="","",'+BD'!W370)</f>
        <v/>
      </c>
      <c r="X2240" s="325" t="str">
        <f>IF('+BD'!X370="","",'+BD'!X370)</f>
        <v/>
      </c>
      <c r="Y2240" s="325" t="str">
        <f>IF('+BD'!Y370="","",'+BD'!Y370)</f>
        <v/>
      </c>
      <c r="Z2240" s="325" t="str">
        <f>IF('+BD'!Z370="","",'+BD'!Z370)</f>
        <v/>
      </c>
      <c r="AA2240" s="325" t="str">
        <f>IF('+BD'!AA370="","",'+BD'!AA370)</f>
        <v/>
      </c>
      <c r="AB2240" s="325" t="str">
        <f>IF('+BD'!AB370="","",'+BD'!AB370)</f>
        <v/>
      </c>
    </row>
    <row r="2241" ht="15.75" customHeight="1">
      <c r="A2241" s="325">
        <v>2239.0</v>
      </c>
      <c r="B2241" s="325" t="s">
        <v>6016</v>
      </c>
      <c r="C2241" s="325" t="str">
        <f>IF('+BD'!C371="","",'+BD'!C371)</f>
        <v/>
      </c>
      <c r="D2241" s="325" t="str">
        <f>IF('+BD'!D371="","",'+BD'!D371)</f>
        <v/>
      </c>
      <c r="E2241" s="325" t="str">
        <f>IF('+BD'!E371="","",'+BD'!E371)</f>
        <v/>
      </c>
      <c r="F2241" s="325" t="str">
        <f>IF('+BD'!F371="","",'+BD'!F371)</f>
        <v/>
      </c>
      <c r="G2241" s="325" t="str">
        <f>IF('+BD'!G371="","",'+BD'!G371)</f>
        <v/>
      </c>
      <c r="H2241" s="325" t="str">
        <f>IF('+BD'!H371="","",'+BD'!H371)</f>
        <v/>
      </c>
      <c r="I2241" s="325" t="str">
        <f>IF('+BD'!I371="","",'+BD'!I371)</f>
        <v/>
      </c>
      <c r="J2241" s="325" t="str">
        <f>IF('+BD'!J371="","",'+BD'!J371)</f>
        <v/>
      </c>
      <c r="K2241" s="325" t="str">
        <f>IF('+BD'!K371="","",'+BD'!K371)</f>
        <v/>
      </c>
      <c r="L2241" s="325" t="str">
        <f>IF('+BD'!L371="","",'+BD'!L371)</f>
        <v/>
      </c>
      <c r="M2241" s="325" t="str">
        <f>IF('+BD'!M371="","",'+BD'!M371)</f>
        <v/>
      </c>
      <c r="N2241" s="325" t="str">
        <f>IF('+BD'!N371="","",'+BD'!N371)</f>
        <v/>
      </c>
      <c r="O2241" s="325" t="str">
        <f>IF('+BD'!O371="","",'+BD'!O371)</f>
        <v/>
      </c>
      <c r="P2241" s="325" t="str">
        <f>IF('+BD'!P371="","",'+BD'!P371)</f>
        <v/>
      </c>
      <c r="Q2241" s="325" t="str">
        <f>IF('+BD'!Q371="","",'+BD'!Q371)</f>
        <v/>
      </c>
      <c r="R2241" s="325" t="str">
        <f>IF('+BD'!R371="","",'+BD'!R371)</f>
        <v/>
      </c>
      <c r="S2241" s="325" t="str">
        <f>IF('+BD'!S371="","",'+BD'!S371)</f>
        <v/>
      </c>
      <c r="T2241" s="325" t="str">
        <f>IF('+BD'!T371="","",'+BD'!T371)</f>
        <v/>
      </c>
      <c r="U2241" s="325" t="str">
        <f>IF('+BD'!U371="","",'+BD'!U371)</f>
        <v/>
      </c>
      <c r="V2241" s="325" t="str">
        <f>IF('+BD'!V371="","",'+BD'!V371)</f>
        <v/>
      </c>
      <c r="W2241" s="325" t="str">
        <f>IF('+BD'!W371="","",'+BD'!W371)</f>
        <v/>
      </c>
      <c r="X2241" s="325" t="str">
        <f>IF('+BD'!X371="","",'+BD'!X371)</f>
        <v/>
      </c>
      <c r="Y2241" s="325" t="str">
        <f>IF('+BD'!Y371="","",'+BD'!Y371)</f>
        <v/>
      </c>
      <c r="Z2241" s="325" t="str">
        <f>IF('+BD'!Z371="","",'+BD'!Z371)</f>
        <v/>
      </c>
      <c r="AA2241" s="325" t="str">
        <f>IF('+BD'!AA371="","",'+BD'!AA371)</f>
        <v/>
      </c>
      <c r="AB2241" s="325" t="str">
        <f>IF('+BD'!AB371="","",'+BD'!AB371)</f>
        <v/>
      </c>
    </row>
    <row r="2242" ht="15.75" customHeight="1">
      <c r="A2242" s="325">
        <v>2240.0</v>
      </c>
      <c r="B2242" s="325" t="s">
        <v>6017</v>
      </c>
      <c r="C2242" s="325" t="str">
        <f>IF('+BD'!C372="","",'+BD'!C372)</f>
        <v/>
      </c>
      <c r="D2242" s="325" t="str">
        <f>IF('+BD'!D372="","",'+BD'!D372)</f>
        <v/>
      </c>
      <c r="E2242" s="325" t="str">
        <f>IF('+BD'!E372="","",'+BD'!E372)</f>
        <v/>
      </c>
      <c r="F2242" s="325" t="str">
        <f>IF('+BD'!F372="","",'+BD'!F372)</f>
        <v/>
      </c>
      <c r="G2242" s="325" t="str">
        <f>IF('+BD'!G372="","",'+BD'!G372)</f>
        <v/>
      </c>
      <c r="H2242" s="325" t="str">
        <f>IF('+BD'!H372="","",'+BD'!H372)</f>
        <v/>
      </c>
      <c r="I2242" s="325" t="str">
        <f>IF('+BD'!I372="","",'+BD'!I372)</f>
        <v/>
      </c>
      <c r="J2242" s="325" t="str">
        <f>IF('+BD'!J372="","",'+BD'!J372)</f>
        <v/>
      </c>
      <c r="K2242" s="325" t="str">
        <f>IF('+BD'!K372="","",'+BD'!K372)</f>
        <v/>
      </c>
      <c r="L2242" s="325" t="str">
        <f>IF('+BD'!L372="","",'+BD'!L372)</f>
        <v/>
      </c>
      <c r="M2242" s="325" t="str">
        <f>IF('+BD'!M372="","",'+BD'!M372)</f>
        <v/>
      </c>
      <c r="N2242" s="325" t="str">
        <f>IF('+BD'!N372="","",'+BD'!N372)</f>
        <v/>
      </c>
      <c r="O2242" s="325" t="str">
        <f>IF('+BD'!O372="","",'+BD'!O372)</f>
        <v/>
      </c>
      <c r="P2242" s="325" t="str">
        <f>IF('+BD'!P372="","",'+BD'!P372)</f>
        <v/>
      </c>
      <c r="Q2242" s="325" t="str">
        <f>IF('+BD'!Q372="","",'+BD'!Q372)</f>
        <v/>
      </c>
      <c r="R2242" s="325" t="str">
        <f>IF('+BD'!R372="","",'+BD'!R372)</f>
        <v/>
      </c>
      <c r="S2242" s="325" t="str">
        <f>IF('+BD'!S372="","",'+BD'!S372)</f>
        <v/>
      </c>
      <c r="T2242" s="325" t="str">
        <f>IF('+BD'!T372="","",'+BD'!T372)</f>
        <v/>
      </c>
      <c r="U2242" s="325" t="str">
        <f>IF('+BD'!U372="","",'+BD'!U372)</f>
        <v/>
      </c>
      <c r="V2242" s="325" t="str">
        <f>IF('+BD'!V372="","",'+BD'!V372)</f>
        <v/>
      </c>
      <c r="W2242" s="325" t="str">
        <f>IF('+BD'!W372="","",'+BD'!W372)</f>
        <v/>
      </c>
      <c r="X2242" s="325" t="str">
        <f>IF('+BD'!X372="","",'+BD'!X372)</f>
        <v/>
      </c>
      <c r="Y2242" s="325" t="str">
        <f>IF('+BD'!Y372="","",'+BD'!Y372)</f>
        <v/>
      </c>
      <c r="Z2242" s="325" t="str">
        <f>IF('+BD'!Z372="","",'+BD'!Z372)</f>
        <v/>
      </c>
      <c r="AA2242" s="325" t="str">
        <f>IF('+BD'!AA372="","",'+BD'!AA372)</f>
        <v/>
      </c>
      <c r="AB2242" s="325" t="str">
        <f>IF('+BD'!AB372="","",'+BD'!AB372)</f>
        <v/>
      </c>
    </row>
    <row r="2243" ht="15.75" customHeight="1">
      <c r="A2243" s="325">
        <v>2241.0</v>
      </c>
      <c r="B2243" s="325" t="s">
        <v>6018</v>
      </c>
      <c r="C2243" s="325" t="str">
        <f>IF('+BD'!C373="","",'+BD'!C373)</f>
        <v/>
      </c>
      <c r="D2243" s="325" t="str">
        <f>IF('+BD'!D373="","",'+BD'!D373)</f>
        <v/>
      </c>
      <c r="E2243" s="325" t="str">
        <f>IF('+BD'!E373="","",'+BD'!E373)</f>
        <v/>
      </c>
      <c r="F2243" s="325" t="str">
        <f>IF('+BD'!F373="","",'+BD'!F373)</f>
        <v/>
      </c>
      <c r="G2243" s="325" t="str">
        <f>IF('+BD'!G373="","",'+BD'!G373)</f>
        <v/>
      </c>
      <c r="H2243" s="325" t="str">
        <f>IF('+BD'!H373="","",'+BD'!H373)</f>
        <v/>
      </c>
      <c r="I2243" s="325" t="str">
        <f>IF('+BD'!I373="","",'+BD'!I373)</f>
        <v/>
      </c>
      <c r="J2243" s="325" t="str">
        <f>IF('+BD'!J373="","",'+BD'!J373)</f>
        <v/>
      </c>
      <c r="K2243" s="325" t="str">
        <f>IF('+BD'!K373="","",'+BD'!K373)</f>
        <v/>
      </c>
      <c r="L2243" s="325" t="str">
        <f>IF('+BD'!L373="","",'+BD'!L373)</f>
        <v/>
      </c>
      <c r="M2243" s="325" t="str">
        <f>IF('+BD'!M373="","",'+BD'!M373)</f>
        <v/>
      </c>
      <c r="N2243" s="325" t="str">
        <f>IF('+BD'!N373="","",'+BD'!N373)</f>
        <v/>
      </c>
      <c r="O2243" s="325" t="str">
        <f>IF('+BD'!O373="","",'+BD'!O373)</f>
        <v/>
      </c>
      <c r="P2243" s="325" t="str">
        <f>IF('+BD'!P373="","",'+BD'!P373)</f>
        <v/>
      </c>
      <c r="Q2243" s="325" t="str">
        <f>IF('+BD'!Q373="","",'+BD'!Q373)</f>
        <v/>
      </c>
      <c r="R2243" s="325" t="str">
        <f>IF('+BD'!R373="","",'+BD'!R373)</f>
        <v/>
      </c>
      <c r="S2243" s="325" t="str">
        <f>IF('+BD'!S373="","",'+BD'!S373)</f>
        <v/>
      </c>
      <c r="T2243" s="325" t="str">
        <f>IF('+BD'!T373="","",'+BD'!T373)</f>
        <v/>
      </c>
      <c r="U2243" s="325" t="str">
        <f>IF('+BD'!U373="","",'+BD'!U373)</f>
        <v/>
      </c>
      <c r="V2243" s="325" t="str">
        <f>IF('+BD'!V373="","",'+BD'!V373)</f>
        <v/>
      </c>
      <c r="W2243" s="325" t="str">
        <f>IF('+BD'!W373="","",'+BD'!W373)</f>
        <v/>
      </c>
      <c r="X2243" s="325" t="str">
        <f>IF('+BD'!X373="","",'+BD'!X373)</f>
        <v/>
      </c>
      <c r="Y2243" s="325" t="str">
        <f>IF('+BD'!Y373="","",'+BD'!Y373)</f>
        <v/>
      </c>
      <c r="Z2243" s="325" t="str">
        <f>IF('+BD'!Z373="","",'+BD'!Z373)</f>
        <v/>
      </c>
      <c r="AA2243" s="325" t="str">
        <f>IF('+BD'!AA373="","",'+BD'!AA373)</f>
        <v/>
      </c>
      <c r="AB2243" s="325" t="str">
        <f>IF('+BD'!AB373="","",'+BD'!AB373)</f>
        <v/>
      </c>
    </row>
    <row r="2244" ht="15.75" customHeight="1">
      <c r="A2244" s="325">
        <v>2242.0</v>
      </c>
      <c r="B2244" s="325" t="s">
        <v>6019</v>
      </c>
      <c r="C2244" s="325" t="str">
        <f>IF('+BD'!C374="","",'+BD'!C374)</f>
        <v/>
      </c>
      <c r="D2244" s="325" t="str">
        <f>IF('+BD'!D374="","",'+BD'!D374)</f>
        <v/>
      </c>
      <c r="E2244" s="325" t="str">
        <f>IF('+BD'!E374="","",'+BD'!E374)</f>
        <v/>
      </c>
      <c r="F2244" s="325" t="str">
        <f>IF('+BD'!F374="","",'+BD'!F374)</f>
        <v/>
      </c>
      <c r="G2244" s="325" t="str">
        <f>IF('+BD'!G374="","",'+BD'!G374)</f>
        <v/>
      </c>
      <c r="H2244" s="325" t="str">
        <f>IF('+BD'!H374="","",'+BD'!H374)</f>
        <v/>
      </c>
      <c r="I2244" s="325" t="str">
        <f>IF('+BD'!I374="","",'+BD'!I374)</f>
        <v/>
      </c>
      <c r="J2244" s="325" t="str">
        <f>IF('+BD'!J374="","",'+BD'!J374)</f>
        <v/>
      </c>
      <c r="K2244" s="325" t="str">
        <f>IF('+BD'!K374="","",'+BD'!K374)</f>
        <v/>
      </c>
      <c r="L2244" s="325" t="str">
        <f>IF('+BD'!L374="","",'+BD'!L374)</f>
        <v/>
      </c>
      <c r="M2244" s="325" t="str">
        <f>IF('+BD'!M374="","",'+BD'!M374)</f>
        <v/>
      </c>
      <c r="N2244" s="325" t="str">
        <f>IF('+BD'!N374="","",'+BD'!N374)</f>
        <v/>
      </c>
      <c r="O2244" s="325" t="str">
        <f>IF('+BD'!O374="","",'+BD'!O374)</f>
        <v/>
      </c>
      <c r="P2244" s="325" t="str">
        <f>IF('+BD'!P374="","",'+BD'!P374)</f>
        <v/>
      </c>
      <c r="Q2244" s="325" t="str">
        <f>IF('+BD'!Q374="","",'+BD'!Q374)</f>
        <v/>
      </c>
      <c r="R2244" s="325" t="str">
        <f>IF('+BD'!R374="","",'+BD'!R374)</f>
        <v/>
      </c>
      <c r="S2244" s="325" t="str">
        <f>IF('+BD'!S374="","",'+BD'!S374)</f>
        <v/>
      </c>
      <c r="T2244" s="325" t="str">
        <f>IF('+BD'!T374="","",'+BD'!T374)</f>
        <v/>
      </c>
      <c r="U2244" s="325" t="str">
        <f>IF('+BD'!U374="","",'+BD'!U374)</f>
        <v/>
      </c>
      <c r="V2244" s="325" t="str">
        <f>IF('+BD'!V374="","",'+BD'!V374)</f>
        <v/>
      </c>
      <c r="W2244" s="325" t="str">
        <f>IF('+BD'!W374="","",'+BD'!W374)</f>
        <v/>
      </c>
      <c r="X2244" s="325" t="str">
        <f>IF('+BD'!X374="","",'+BD'!X374)</f>
        <v/>
      </c>
      <c r="Y2244" s="325" t="str">
        <f>IF('+BD'!Y374="","",'+BD'!Y374)</f>
        <v/>
      </c>
      <c r="Z2244" s="325" t="str">
        <f>IF('+BD'!Z374="","",'+BD'!Z374)</f>
        <v/>
      </c>
      <c r="AA2244" s="325" t="str">
        <f>IF('+BD'!AA374="","",'+BD'!AA374)</f>
        <v/>
      </c>
      <c r="AB2244" s="325" t="str">
        <f>IF('+BD'!AB374="","",'+BD'!AB374)</f>
        <v/>
      </c>
    </row>
    <row r="2245" ht="15.75" customHeight="1">
      <c r="A2245" s="325">
        <v>2243.0</v>
      </c>
      <c r="B2245" s="325" t="s">
        <v>6020</v>
      </c>
      <c r="C2245" s="325" t="str">
        <f>IF('+BD'!C375="","",'+BD'!C375)</f>
        <v/>
      </c>
      <c r="D2245" s="325" t="str">
        <f>IF('+BD'!D375="","",'+BD'!D375)</f>
        <v/>
      </c>
      <c r="E2245" s="325" t="str">
        <f>IF('+BD'!E375="","",'+BD'!E375)</f>
        <v/>
      </c>
      <c r="F2245" s="325" t="str">
        <f>IF('+BD'!F375="","",'+BD'!F375)</f>
        <v/>
      </c>
      <c r="G2245" s="325" t="str">
        <f>IF('+BD'!G375="","",'+BD'!G375)</f>
        <v/>
      </c>
      <c r="H2245" s="325" t="str">
        <f>IF('+BD'!H375="","",'+BD'!H375)</f>
        <v/>
      </c>
      <c r="I2245" s="325" t="str">
        <f>IF('+BD'!I375="","",'+BD'!I375)</f>
        <v/>
      </c>
      <c r="J2245" s="325" t="str">
        <f>IF('+BD'!J375="","",'+BD'!J375)</f>
        <v/>
      </c>
      <c r="K2245" s="325" t="str">
        <f>IF('+BD'!K375="","",'+BD'!K375)</f>
        <v/>
      </c>
      <c r="L2245" s="325" t="str">
        <f>IF('+BD'!L375="","",'+BD'!L375)</f>
        <v/>
      </c>
      <c r="M2245" s="325" t="str">
        <f>IF('+BD'!M375="","",'+BD'!M375)</f>
        <v/>
      </c>
      <c r="N2245" s="325" t="str">
        <f>IF('+BD'!N375="","",'+BD'!N375)</f>
        <v/>
      </c>
      <c r="O2245" s="325" t="str">
        <f>IF('+BD'!O375="","",'+BD'!O375)</f>
        <v/>
      </c>
      <c r="P2245" s="325" t="str">
        <f>IF('+BD'!P375="","",'+BD'!P375)</f>
        <v/>
      </c>
      <c r="Q2245" s="325" t="str">
        <f>IF('+BD'!Q375="","",'+BD'!Q375)</f>
        <v/>
      </c>
      <c r="R2245" s="325" t="str">
        <f>IF('+BD'!R375="","",'+BD'!R375)</f>
        <v/>
      </c>
      <c r="S2245" s="325" t="str">
        <f>IF('+BD'!S375="","",'+BD'!S375)</f>
        <v/>
      </c>
      <c r="T2245" s="325" t="str">
        <f>IF('+BD'!T375="","",'+BD'!T375)</f>
        <v/>
      </c>
      <c r="U2245" s="325" t="str">
        <f>IF('+BD'!U375="","",'+BD'!U375)</f>
        <v/>
      </c>
      <c r="V2245" s="325" t="str">
        <f>IF('+BD'!V375="","",'+BD'!V375)</f>
        <v/>
      </c>
      <c r="W2245" s="325" t="str">
        <f>IF('+BD'!W375="","",'+BD'!W375)</f>
        <v/>
      </c>
      <c r="X2245" s="325" t="str">
        <f>IF('+BD'!X375="","",'+BD'!X375)</f>
        <v/>
      </c>
      <c r="Y2245" s="325" t="str">
        <f>IF('+BD'!Y375="","",'+BD'!Y375)</f>
        <v/>
      </c>
      <c r="Z2245" s="325" t="str">
        <f>IF('+BD'!Z375="","",'+BD'!Z375)</f>
        <v/>
      </c>
      <c r="AA2245" s="325" t="str">
        <f>IF('+BD'!AA375="","",'+BD'!AA375)</f>
        <v/>
      </c>
      <c r="AB2245" s="325" t="str">
        <f>IF('+BD'!AB375="","",'+BD'!AB375)</f>
        <v/>
      </c>
    </row>
    <row r="2246" ht="15.75" customHeight="1">
      <c r="A2246" s="325">
        <v>2244.0</v>
      </c>
      <c r="B2246" s="325" t="s">
        <v>6021</v>
      </c>
      <c r="C2246" s="325" t="str">
        <f>IF('+BD'!C376="","",'+BD'!C376)</f>
        <v/>
      </c>
      <c r="D2246" s="325" t="str">
        <f>IF('+BD'!D376="","",'+BD'!D376)</f>
        <v/>
      </c>
      <c r="E2246" s="325" t="str">
        <f>IF('+BD'!E376="","",'+BD'!E376)</f>
        <v/>
      </c>
      <c r="F2246" s="325" t="str">
        <f>IF('+BD'!F376="","",'+BD'!F376)</f>
        <v/>
      </c>
      <c r="G2246" s="325" t="str">
        <f>IF('+BD'!G376="","",'+BD'!G376)</f>
        <v/>
      </c>
      <c r="H2246" s="325" t="str">
        <f>IF('+BD'!H376="","",'+BD'!H376)</f>
        <v/>
      </c>
      <c r="I2246" s="325" t="str">
        <f>IF('+BD'!I376="","",'+BD'!I376)</f>
        <v/>
      </c>
      <c r="J2246" s="325" t="str">
        <f>IF('+BD'!J376="","",'+BD'!J376)</f>
        <v/>
      </c>
      <c r="K2246" s="325" t="str">
        <f>IF('+BD'!K376="","",'+BD'!K376)</f>
        <v/>
      </c>
      <c r="L2246" s="325" t="str">
        <f>IF('+BD'!L376="","",'+BD'!L376)</f>
        <v/>
      </c>
      <c r="M2246" s="325" t="str">
        <f>IF('+BD'!M376="","",'+BD'!M376)</f>
        <v/>
      </c>
      <c r="N2246" s="325" t="str">
        <f>IF('+BD'!N376="","",'+BD'!N376)</f>
        <v/>
      </c>
      <c r="O2246" s="325" t="str">
        <f>IF('+BD'!O376="","",'+BD'!O376)</f>
        <v/>
      </c>
      <c r="P2246" s="325" t="str">
        <f>IF('+BD'!P376="","",'+BD'!P376)</f>
        <v/>
      </c>
      <c r="Q2246" s="325" t="str">
        <f>IF('+BD'!Q376="","",'+BD'!Q376)</f>
        <v/>
      </c>
      <c r="R2246" s="325" t="str">
        <f>IF('+BD'!R376="","",'+BD'!R376)</f>
        <v/>
      </c>
      <c r="S2246" s="325" t="str">
        <f>IF('+BD'!S376="","",'+BD'!S376)</f>
        <v/>
      </c>
      <c r="T2246" s="325" t="str">
        <f>IF('+BD'!T376="","",'+BD'!T376)</f>
        <v/>
      </c>
      <c r="U2246" s="325" t="str">
        <f>IF('+BD'!U376="","",'+BD'!U376)</f>
        <v/>
      </c>
      <c r="V2246" s="325" t="str">
        <f>IF('+BD'!V376="","",'+BD'!V376)</f>
        <v/>
      </c>
      <c r="W2246" s="325" t="str">
        <f>IF('+BD'!W376="","",'+BD'!W376)</f>
        <v/>
      </c>
      <c r="X2246" s="325" t="str">
        <f>IF('+BD'!X376="","",'+BD'!X376)</f>
        <v/>
      </c>
      <c r="Y2246" s="325" t="str">
        <f>IF('+BD'!Y376="","",'+BD'!Y376)</f>
        <v/>
      </c>
      <c r="Z2246" s="325" t="str">
        <f>IF('+BD'!Z376="","",'+BD'!Z376)</f>
        <v/>
      </c>
      <c r="AA2246" s="325" t="str">
        <f>IF('+BD'!AA376="","",'+BD'!AA376)</f>
        <v/>
      </c>
      <c r="AB2246" s="325" t="str">
        <f>IF('+BD'!AB376="","",'+BD'!AB376)</f>
        <v/>
      </c>
    </row>
    <row r="2247" ht="15.75" customHeight="1">
      <c r="A2247" s="325">
        <v>2245.0</v>
      </c>
      <c r="B2247" s="325" t="s">
        <v>6022</v>
      </c>
      <c r="C2247" s="325" t="str">
        <f>IF('+BD'!C377="","",'+BD'!C377)</f>
        <v/>
      </c>
      <c r="D2247" s="325" t="str">
        <f>IF('+BD'!D377="","",'+BD'!D377)</f>
        <v/>
      </c>
      <c r="E2247" s="325" t="str">
        <f>IF('+BD'!E377="","",'+BD'!E377)</f>
        <v/>
      </c>
      <c r="F2247" s="325" t="str">
        <f>IF('+BD'!F377="","",'+BD'!F377)</f>
        <v/>
      </c>
      <c r="G2247" s="325" t="str">
        <f>IF('+BD'!G377="","",'+BD'!G377)</f>
        <v/>
      </c>
      <c r="H2247" s="325" t="str">
        <f>IF('+BD'!H377="","",'+BD'!H377)</f>
        <v/>
      </c>
      <c r="I2247" s="325" t="str">
        <f>IF('+BD'!I377="","",'+BD'!I377)</f>
        <v/>
      </c>
      <c r="J2247" s="325" t="str">
        <f>IF('+BD'!J377="","",'+BD'!J377)</f>
        <v/>
      </c>
      <c r="K2247" s="325" t="str">
        <f>IF('+BD'!K377="","",'+BD'!K377)</f>
        <v/>
      </c>
      <c r="L2247" s="325" t="str">
        <f>IF('+BD'!L377="","",'+BD'!L377)</f>
        <v/>
      </c>
      <c r="M2247" s="325" t="str">
        <f>IF('+BD'!M377="","",'+BD'!M377)</f>
        <v/>
      </c>
      <c r="N2247" s="325" t="str">
        <f>IF('+BD'!N377="","",'+BD'!N377)</f>
        <v/>
      </c>
      <c r="O2247" s="325" t="str">
        <f>IF('+BD'!O377="","",'+BD'!O377)</f>
        <v/>
      </c>
      <c r="P2247" s="325" t="str">
        <f>IF('+BD'!P377="","",'+BD'!P377)</f>
        <v/>
      </c>
      <c r="Q2247" s="325" t="str">
        <f>IF('+BD'!Q377="","",'+BD'!Q377)</f>
        <v/>
      </c>
      <c r="R2247" s="325" t="str">
        <f>IF('+BD'!R377="","",'+BD'!R377)</f>
        <v/>
      </c>
      <c r="S2247" s="325" t="str">
        <f>IF('+BD'!S377="","",'+BD'!S377)</f>
        <v/>
      </c>
      <c r="T2247" s="325" t="str">
        <f>IF('+BD'!T377="","",'+BD'!T377)</f>
        <v/>
      </c>
      <c r="U2247" s="325" t="str">
        <f>IF('+BD'!U377="","",'+BD'!U377)</f>
        <v/>
      </c>
      <c r="V2247" s="325" t="str">
        <f>IF('+BD'!V377="","",'+BD'!V377)</f>
        <v/>
      </c>
      <c r="W2247" s="325" t="str">
        <f>IF('+BD'!W377="","",'+BD'!W377)</f>
        <v/>
      </c>
      <c r="X2247" s="325" t="str">
        <f>IF('+BD'!X377="","",'+BD'!X377)</f>
        <v/>
      </c>
      <c r="Y2247" s="325" t="str">
        <f>IF('+BD'!Y377="","",'+BD'!Y377)</f>
        <v/>
      </c>
      <c r="Z2247" s="325" t="str">
        <f>IF('+BD'!Z377="","",'+BD'!Z377)</f>
        <v/>
      </c>
      <c r="AA2247" s="325" t="str">
        <f>IF('+BD'!AA377="","",'+BD'!AA377)</f>
        <v/>
      </c>
      <c r="AB2247" s="325" t="str">
        <f>IF('+BD'!AB377="","",'+BD'!AB377)</f>
        <v/>
      </c>
    </row>
    <row r="2248" ht="15.75" customHeight="1">
      <c r="A2248" s="325">
        <v>2246.0</v>
      </c>
      <c r="B2248" s="325" t="s">
        <v>6023</v>
      </c>
      <c r="C2248" s="325" t="str">
        <f>IF('+BD'!C378="","",'+BD'!C378)</f>
        <v/>
      </c>
      <c r="D2248" s="325" t="str">
        <f>IF('+BD'!D378="","",'+BD'!D378)</f>
        <v/>
      </c>
      <c r="E2248" s="325" t="str">
        <f>IF('+BD'!E378="","",'+BD'!E378)</f>
        <v/>
      </c>
      <c r="F2248" s="325" t="str">
        <f>IF('+BD'!F378="","",'+BD'!F378)</f>
        <v/>
      </c>
      <c r="G2248" s="325" t="str">
        <f>IF('+BD'!G378="","",'+BD'!G378)</f>
        <v/>
      </c>
      <c r="H2248" s="325" t="str">
        <f>IF('+BD'!H378="","",'+BD'!H378)</f>
        <v/>
      </c>
      <c r="I2248" s="325" t="str">
        <f>IF('+BD'!I378="","",'+BD'!I378)</f>
        <v/>
      </c>
      <c r="J2248" s="325" t="str">
        <f>IF('+BD'!J378="","",'+BD'!J378)</f>
        <v/>
      </c>
      <c r="K2248" s="325" t="str">
        <f>IF('+BD'!K378="","",'+BD'!K378)</f>
        <v/>
      </c>
      <c r="L2248" s="325" t="str">
        <f>IF('+BD'!L378="","",'+BD'!L378)</f>
        <v/>
      </c>
      <c r="M2248" s="325" t="str">
        <f>IF('+BD'!M378="","",'+BD'!M378)</f>
        <v/>
      </c>
      <c r="N2248" s="325" t="str">
        <f>IF('+BD'!N378="","",'+BD'!N378)</f>
        <v/>
      </c>
      <c r="O2248" s="325" t="str">
        <f>IF('+BD'!O378="","",'+BD'!O378)</f>
        <v/>
      </c>
      <c r="P2248" s="325" t="str">
        <f>IF('+BD'!P378="","",'+BD'!P378)</f>
        <v/>
      </c>
      <c r="Q2248" s="325" t="str">
        <f>IF('+BD'!Q378="","",'+BD'!Q378)</f>
        <v/>
      </c>
      <c r="R2248" s="325" t="str">
        <f>IF('+BD'!R378="","",'+BD'!R378)</f>
        <v/>
      </c>
      <c r="S2248" s="325" t="str">
        <f>IF('+BD'!S378="","",'+BD'!S378)</f>
        <v/>
      </c>
      <c r="T2248" s="325" t="str">
        <f>IF('+BD'!T378="","",'+BD'!T378)</f>
        <v/>
      </c>
      <c r="U2248" s="325" t="str">
        <f>IF('+BD'!U378="","",'+BD'!U378)</f>
        <v/>
      </c>
      <c r="V2248" s="325" t="str">
        <f>IF('+BD'!V378="","",'+BD'!V378)</f>
        <v/>
      </c>
      <c r="W2248" s="325" t="str">
        <f>IF('+BD'!W378="","",'+BD'!W378)</f>
        <v/>
      </c>
      <c r="X2248" s="325" t="str">
        <f>IF('+BD'!X378="","",'+BD'!X378)</f>
        <v/>
      </c>
      <c r="Y2248" s="325" t="str">
        <f>IF('+BD'!Y378="","",'+BD'!Y378)</f>
        <v/>
      </c>
      <c r="Z2248" s="325" t="str">
        <f>IF('+BD'!Z378="","",'+BD'!Z378)</f>
        <v/>
      </c>
      <c r="AA2248" s="325" t="str">
        <f>IF('+BD'!AA378="","",'+BD'!AA378)</f>
        <v/>
      </c>
      <c r="AB2248" s="325" t="str">
        <f>IF('+BD'!AB378="","",'+BD'!AB378)</f>
        <v/>
      </c>
    </row>
    <row r="2249" ht="15.75" customHeight="1">
      <c r="A2249" s="325">
        <v>2247.0</v>
      </c>
      <c r="B2249" s="325" t="s">
        <v>6024</v>
      </c>
      <c r="C2249" s="325" t="str">
        <f>IF('+BD'!C379="","",'+BD'!C379)</f>
        <v/>
      </c>
      <c r="D2249" s="325" t="str">
        <f>IF('+BD'!D379="","",'+BD'!D379)</f>
        <v/>
      </c>
      <c r="E2249" s="325" t="str">
        <f>IF('+BD'!E379="","",'+BD'!E379)</f>
        <v/>
      </c>
      <c r="F2249" s="325" t="str">
        <f>IF('+BD'!F379="","",'+BD'!F379)</f>
        <v/>
      </c>
      <c r="G2249" s="325" t="str">
        <f>IF('+BD'!G379="","",'+BD'!G379)</f>
        <v/>
      </c>
      <c r="H2249" s="325" t="str">
        <f>IF('+BD'!H379="","",'+BD'!H379)</f>
        <v/>
      </c>
      <c r="I2249" s="325" t="str">
        <f>IF('+BD'!I379="","",'+BD'!I379)</f>
        <v/>
      </c>
      <c r="J2249" s="325" t="str">
        <f>IF('+BD'!J379="","",'+BD'!J379)</f>
        <v/>
      </c>
      <c r="K2249" s="325" t="str">
        <f>IF('+BD'!K379="","",'+BD'!K379)</f>
        <v/>
      </c>
      <c r="L2249" s="325" t="str">
        <f>IF('+BD'!L379="","",'+BD'!L379)</f>
        <v/>
      </c>
      <c r="M2249" s="325" t="str">
        <f>IF('+BD'!M379="","",'+BD'!M379)</f>
        <v/>
      </c>
      <c r="N2249" s="325" t="str">
        <f>IF('+BD'!N379="","",'+BD'!N379)</f>
        <v/>
      </c>
      <c r="O2249" s="325" t="str">
        <f>IF('+BD'!O379="","",'+BD'!O379)</f>
        <v/>
      </c>
      <c r="P2249" s="325" t="str">
        <f>IF('+BD'!P379="","",'+BD'!P379)</f>
        <v/>
      </c>
      <c r="Q2249" s="325" t="str">
        <f>IF('+BD'!Q379="","",'+BD'!Q379)</f>
        <v/>
      </c>
      <c r="R2249" s="325" t="str">
        <f>IF('+BD'!R379="","",'+BD'!R379)</f>
        <v/>
      </c>
      <c r="S2249" s="325" t="str">
        <f>IF('+BD'!S379="","",'+BD'!S379)</f>
        <v/>
      </c>
      <c r="T2249" s="325" t="str">
        <f>IF('+BD'!T379="","",'+BD'!T379)</f>
        <v/>
      </c>
      <c r="U2249" s="325" t="str">
        <f>IF('+BD'!U379="","",'+BD'!U379)</f>
        <v/>
      </c>
      <c r="V2249" s="325" t="str">
        <f>IF('+BD'!V379="","",'+BD'!V379)</f>
        <v/>
      </c>
      <c r="W2249" s="325" t="str">
        <f>IF('+BD'!W379="","",'+BD'!W379)</f>
        <v/>
      </c>
      <c r="X2249" s="325" t="str">
        <f>IF('+BD'!X379="","",'+BD'!X379)</f>
        <v/>
      </c>
      <c r="Y2249" s="325" t="str">
        <f>IF('+BD'!Y379="","",'+BD'!Y379)</f>
        <v/>
      </c>
      <c r="Z2249" s="325" t="str">
        <f>IF('+BD'!Z379="","",'+BD'!Z379)</f>
        <v/>
      </c>
      <c r="AA2249" s="325" t="str">
        <f>IF('+BD'!AA379="","",'+BD'!AA379)</f>
        <v/>
      </c>
      <c r="AB2249" s="325" t="str">
        <f>IF('+BD'!AB379="","",'+BD'!AB379)</f>
        <v/>
      </c>
    </row>
    <row r="2250" ht="15.75" customHeight="1">
      <c r="A2250" s="325">
        <v>2248.0</v>
      </c>
      <c r="B2250" s="325" t="s">
        <v>6025</v>
      </c>
      <c r="C2250" s="325" t="str">
        <f>IF('+BD'!C380="","",'+BD'!C380)</f>
        <v/>
      </c>
      <c r="D2250" s="325" t="str">
        <f>IF('+BD'!D380="","",'+BD'!D380)</f>
        <v/>
      </c>
      <c r="E2250" s="325" t="str">
        <f>IF('+BD'!E380="","",'+BD'!E380)</f>
        <v/>
      </c>
      <c r="F2250" s="325" t="str">
        <f>IF('+BD'!F380="","",'+BD'!F380)</f>
        <v/>
      </c>
      <c r="G2250" s="325" t="str">
        <f>IF('+BD'!G380="","",'+BD'!G380)</f>
        <v/>
      </c>
      <c r="H2250" s="325" t="str">
        <f>IF('+BD'!H380="","",'+BD'!H380)</f>
        <v/>
      </c>
      <c r="I2250" s="325" t="str">
        <f>IF('+BD'!I380="","",'+BD'!I380)</f>
        <v/>
      </c>
      <c r="J2250" s="325" t="str">
        <f>IF('+BD'!J380="","",'+BD'!J380)</f>
        <v/>
      </c>
      <c r="K2250" s="325" t="str">
        <f>IF('+BD'!K380="","",'+BD'!K380)</f>
        <v/>
      </c>
      <c r="L2250" s="325" t="str">
        <f>IF('+BD'!L380="","",'+BD'!L380)</f>
        <v/>
      </c>
      <c r="M2250" s="325" t="str">
        <f>IF('+BD'!M380="","",'+BD'!M380)</f>
        <v/>
      </c>
      <c r="N2250" s="325" t="str">
        <f>IF('+BD'!N380="","",'+BD'!N380)</f>
        <v/>
      </c>
      <c r="O2250" s="325" t="str">
        <f>IF('+BD'!O380="","",'+BD'!O380)</f>
        <v/>
      </c>
      <c r="P2250" s="325" t="str">
        <f>IF('+BD'!P380="","",'+BD'!P380)</f>
        <v/>
      </c>
      <c r="Q2250" s="325" t="str">
        <f>IF('+BD'!Q380="","",'+BD'!Q380)</f>
        <v/>
      </c>
      <c r="R2250" s="325" t="str">
        <f>IF('+BD'!R380="","",'+BD'!R380)</f>
        <v/>
      </c>
      <c r="S2250" s="325" t="str">
        <f>IF('+BD'!S380="","",'+BD'!S380)</f>
        <v/>
      </c>
      <c r="T2250" s="325" t="str">
        <f>IF('+BD'!T380="","",'+BD'!T380)</f>
        <v/>
      </c>
      <c r="U2250" s="325" t="str">
        <f>IF('+BD'!U380="","",'+BD'!U380)</f>
        <v/>
      </c>
      <c r="V2250" s="325" t="str">
        <f>IF('+BD'!V380="","",'+BD'!V380)</f>
        <v/>
      </c>
      <c r="W2250" s="325" t="str">
        <f>IF('+BD'!W380="","",'+BD'!W380)</f>
        <v/>
      </c>
      <c r="X2250" s="325" t="str">
        <f>IF('+BD'!X380="","",'+BD'!X380)</f>
        <v/>
      </c>
      <c r="Y2250" s="325" t="str">
        <f>IF('+BD'!Y380="","",'+BD'!Y380)</f>
        <v/>
      </c>
      <c r="Z2250" s="325" t="str">
        <f>IF('+BD'!Z380="","",'+BD'!Z380)</f>
        <v/>
      </c>
      <c r="AA2250" s="325" t="str">
        <f>IF('+BD'!AA380="","",'+BD'!AA380)</f>
        <v/>
      </c>
      <c r="AB2250" s="325" t="str">
        <f>IF('+BD'!AB380="","",'+BD'!AB380)</f>
        <v/>
      </c>
    </row>
    <row r="2251" ht="15.75" customHeight="1">
      <c r="A2251" s="325">
        <v>2249.0</v>
      </c>
      <c r="B2251" s="325" t="s">
        <v>6026</v>
      </c>
      <c r="C2251" s="325" t="str">
        <f>IF('+BD'!C381="","",'+BD'!C381)</f>
        <v/>
      </c>
      <c r="D2251" s="325" t="str">
        <f>IF('+BD'!D381="","",'+BD'!D381)</f>
        <v/>
      </c>
      <c r="E2251" s="325" t="str">
        <f>IF('+BD'!E381="","",'+BD'!E381)</f>
        <v/>
      </c>
      <c r="F2251" s="325" t="str">
        <f>IF('+BD'!F381="","",'+BD'!F381)</f>
        <v/>
      </c>
      <c r="G2251" s="325" t="str">
        <f>IF('+BD'!G381="","",'+BD'!G381)</f>
        <v/>
      </c>
      <c r="H2251" s="325" t="str">
        <f>IF('+BD'!H381="","",'+BD'!H381)</f>
        <v/>
      </c>
      <c r="I2251" s="325" t="str">
        <f>IF('+BD'!I381="","",'+BD'!I381)</f>
        <v/>
      </c>
      <c r="J2251" s="325" t="str">
        <f>IF('+BD'!J381="","",'+BD'!J381)</f>
        <v/>
      </c>
      <c r="K2251" s="325" t="str">
        <f>IF('+BD'!K381="","",'+BD'!K381)</f>
        <v/>
      </c>
      <c r="L2251" s="325" t="str">
        <f>IF('+BD'!L381="","",'+BD'!L381)</f>
        <v/>
      </c>
      <c r="M2251" s="325" t="str">
        <f>IF('+BD'!M381="","",'+BD'!M381)</f>
        <v/>
      </c>
      <c r="N2251" s="325" t="str">
        <f>IF('+BD'!N381="","",'+BD'!N381)</f>
        <v/>
      </c>
      <c r="O2251" s="325" t="str">
        <f>IF('+BD'!O381="","",'+BD'!O381)</f>
        <v/>
      </c>
      <c r="P2251" s="325" t="str">
        <f>IF('+BD'!P381="","",'+BD'!P381)</f>
        <v/>
      </c>
      <c r="Q2251" s="325" t="str">
        <f>IF('+BD'!Q381="","",'+BD'!Q381)</f>
        <v/>
      </c>
      <c r="R2251" s="325" t="str">
        <f>IF('+BD'!R381="","",'+BD'!R381)</f>
        <v/>
      </c>
      <c r="S2251" s="325" t="str">
        <f>IF('+BD'!S381="","",'+BD'!S381)</f>
        <v/>
      </c>
      <c r="T2251" s="325" t="str">
        <f>IF('+BD'!T381="","",'+BD'!T381)</f>
        <v/>
      </c>
      <c r="U2251" s="325" t="str">
        <f>IF('+BD'!U381="","",'+BD'!U381)</f>
        <v/>
      </c>
      <c r="V2251" s="325" t="str">
        <f>IF('+BD'!V381="","",'+BD'!V381)</f>
        <v/>
      </c>
      <c r="W2251" s="325" t="str">
        <f>IF('+BD'!W381="","",'+BD'!W381)</f>
        <v/>
      </c>
      <c r="X2251" s="325" t="str">
        <f>IF('+BD'!X381="","",'+BD'!X381)</f>
        <v/>
      </c>
      <c r="Y2251" s="325" t="str">
        <f>IF('+BD'!Y381="","",'+BD'!Y381)</f>
        <v/>
      </c>
      <c r="Z2251" s="325" t="str">
        <f>IF('+BD'!Z381="","",'+BD'!Z381)</f>
        <v/>
      </c>
      <c r="AA2251" s="325" t="str">
        <f>IF('+BD'!AA381="","",'+BD'!AA381)</f>
        <v/>
      </c>
      <c r="AB2251" s="325" t="str">
        <f>IF('+BD'!AB381="","",'+BD'!AB381)</f>
        <v/>
      </c>
    </row>
    <row r="2252" ht="15.75" customHeight="1">
      <c r="A2252" s="325">
        <v>2250.0</v>
      </c>
      <c r="B2252" s="325" t="s">
        <v>6027</v>
      </c>
      <c r="C2252" s="325" t="str">
        <f>IF('+BD'!C382="","",'+BD'!C382)</f>
        <v/>
      </c>
      <c r="D2252" s="325" t="str">
        <f>IF('+BD'!D382="","",'+BD'!D382)</f>
        <v/>
      </c>
      <c r="E2252" s="325" t="str">
        <f>IF('+BD'!E382="","",'+BD'!E382)</f>
        <v/>
      </c>
      <c r="F2252" s="325" t="str">
        <f>IF('+BD'!F382="","",'+BD'!F382)</f>
        <v/>
      </c>
      <c r="G2252" s="325" t="str">
        <f>IF('+BD'!G382="","",'+BD'!G382)</f>
        <v/>
      </c>
      <c r="H2252" s="325" t="str">
        <f>IF('+BD'!H382="","",'+BD'!H382)</f>
        <v/>
      </c>
      <c r="I2252" s="325" t="str">
        <f>IF('+BD'!I382="","",'+BD'!I382)</f>
        <v/>
      </c>
      <c r="J2252" s="325" t="str">
        <f>IF('+BD'!J382="","",'+BD'!J382)</f>
        <v/>
      </c>
      <c r="K2252" s="325" t="str">
        <f>IF('+BD'!K382="","",'+BD'!K382)</f>
        <v/>
      </c>
      <c r="L2252" s="325" t="str">
        <f>IF('+BD'!L382="","",'+BD'!L382)</f>
        <v/>
      </c>
      <c r="M2252" s="325" t="str">
        <f>IF('+BD'!M382="","",'+BD'!M382)</f>
        <v/>
      </c>
      <c r="N2252" s="325" t="str">
        <f>IF('+BD'!N382="","",'+BD'!N382)</f>
        <v/>
      </c>
      <c r="O2252" s="325" t="str">
        <f>IF('+BD'!O382="","",'+BD'!O382)</f>
        <v/>
      </c>
      <c r="P2252" s="325" t="str">
        <f>IF('+BD'!P382="","",'+BD'!P382)</f>
        <v/>
      </c>
      <c r="Q2252" s="325" t="str">
        <f>IF('+BD'!Q382="","",'+BD'!Q382)</f>
        <v/>
      </c>
      <c r="R2252" s="325" t="str">
        <f>IF('+BD'!R382="","",'+BD'!R382)</f>
        <v/>
      </c>
      <c r="S2252" s="325" t="str">
        <f>IF('+BD'!S382="","",'+BD'!S382)</f>
        <v/>
      </c>
      <c r="T2252" s="325" t="str">
        <f>IF('+BD'!T382="","",'+BD'!T382)</f>
        <v/>
      </c>
      <c r="U2252" s="325" t="str">
        <f>IF('+BD'!U382="","",'+BD'!U382)</f>
        <v/>
      </c>
      <c r="V2252" s="325" t="str">
        <f>IF('+BD'!V382="","",'+BD'!V382)</f>
        <v/>
      </c>
      <c r="W2252" s="325" t="str">
        <f>IF('+BD'!W382="","",'+BD'!W382)</f>
        <v/>
      </c>
      <c r="X2252" s="325" t="str">
        <f>IF('+BD'!X382="","",'+BD'!X382)</f>
        <v/>
      </c>
      <c r="Y2252" s="325" t="str">
        <f>IF('+BD'!Y382="","",'+BD'!Y382)</f>
        <v/>
      </c>
      <c r="Z2252" s="325" t="str">
        <f>IF('+BD'!Z382="","",'+BD'!Z382)</f>
        <v/>
      </c>
      <c r="AA2252" s="325" t="str">
        <f>IF('+BD'!AA382="","",'+BD'!AA382)</f>
        <v/>
      </c>
      <c r="AB2252" s="325" t="str">
        <f>IF('+BD'!AB382="","",'+BD'!AB382)</f>
        <v/>
      </c>
    </row>
    <row r="2253" ht="15.75" customHeight="1">
      <c r="A2253" s="325">
        <v>2251.0</v>
      </c>
      <c r="B2253" s="325" t="s">
        <v>6028</v>
      </c>
      <c r="C2253" s="325" t="str">
        <f>IF('+BD'!C383="","",'+BD'!C383)</f>
        <v/>
      </c>
      <c r="D2253" s="325" t="str">
        <f>IF('+BD'!D383="","",'+BD'!D383)</f>
        <v/>
      </c>
      <c r="E2253" s="325" t="str">
        <f>IF('+BD'!E383="","",'+BD'!E383)</f>
        <v/>
      </c>
      <c r="F2253" s="325" t="str">
        <f>IF('+BD'!F383="","",'+BD'!F383)</f>
        <v/>
      </c>
      <c r="G2253" s="325" t="str">
        <f>IF('+BD'!G383="","",'+BD'!G383)</f>
        <v/>
      </c>
      <c r="H2253" s="325" t="str">
        <f>IF('+BD'!H383="","",'+BD'!H383)</f>
        <v/>
      </c>
      <c r="I2253" s="325" t="str">
        <f>IF('+BD'!I383="","",'+BD'!I383)</f>
        <v/>
      </c>
      <c r="J2253" s="325" t="str">
        <f>IF('+BD'!J383="","",'+BD'!J383)</f>
        <v/>
      </c>
      <c r="K2253" s="325" t="str">
        <f>IF('+BD'!K383="","",'+BD'!K383)</f>
        <v/>
      </c>
      <c r="L2253" s="325" t="str">
        <f>IF('+BD'!L383="","",'+BD'!L383)</f>
        <v/>
      </c>
      <c r="M2253" s="325" t="str">
        <f>IF('+BD'!M383="","",'+BD'!M383)</f>
        <v/>
      </c>
      <c r="N2253" s="325" t="str">
        <f>IF('+BD'!N383="","",'+BD'!N383)</f>
        <v/>
      </c>
      <c r="O2253" s="325" t="str">
        <f>IF('+BD'!O383="","",'+BD'!O383)</f>
        <v/>
      </c>
      <c r="P2253" s="325" t="str">
        <f>IF('+BD'!P383="","",'+BD'!P383)</f>
        <v/>
      </c>
      <c r="Q2253" s="325" t="str">
        <f>IF('+BD'!Q383="","",'+BD'!Q383)</f>
        <v/>
      </c>
      <c r="R2253" s="325" t="str">
        <f>IF('+BD'!R383="","",'+BD'!R383)</f>
        <v/>
      </c>
      <c r="S2253" s="325" t="str">
        <f>IF('+BD'!S383="","",'+BD'!S383)</f>
        <v/>
      </c>
      <c r="T2253" s="325" t="str">
        <f>IF('+BD'!T383="","",'+BD'!T383)</f>
        <v/>
      </c>
      <c r="U2253" s="325" t="str">
        <f>IF('+BD'!U383="","",'+BD'!U383)</f>
        <v/>
      </c>
      <c r="V2253" s="325" t="str">
        <f>IF('+BD'!V383="","",'+BD'!V383)</f>
        <v/>
      </c>
      <c r="W2253" s="325" t="str">
        <f>IF('+BD'!W383="","",'+BD'!W383)</f>
        <v/>
      </c>
      <c r="X2253" s="325" t="str">
        <f>IF('+BD'!X383="","",'+BD'!X383)</f>
        <v/>
      </c>
      <c r="Y2253" s="325" t="str">
        <f>IF('+BD'!Y383="","",'+BD'!Y383)</f>
        <v/>
      </c>
      <c r="Z2253" s="325" t="str">
        <f>IF('+BD'!Z383="","",'+BD'!Z383)</f>
        <v/>
      </c>
      <c r="AA2253" s="325" t="str">
        <f>IF('+BD'!AA383="","",'+BD'!AA383)</f>
        <v/>
      </c>
      <c r="AB2253" s="325" t="str">
        <f>IF('+BD'!AB383="","",'+BD'!AB383)</f>
        <v/>
      </c>
    </row>
    <row r="2254" ht="15.75" customHeight="1">
      <c r="A2254" s="325">
        <v>2252.0</v>
      </c>
      <c r="B2254" s="325" t="s">
        <v>6029</v>
      </c>
      <c r="C2254" s="325" t="str">
        <f>IF('+BD'!C384="","",'+BD'!C384)</f>
        <v/>
      </c>
      <c r="D2254" s="325" t="str">
        <f>IF('+BD'!D384="","",'+BD'!D384)</f>
        <v/>
      </c>
      <c r="E2254" s="325" t="str">
        <f>IF('+BD'!E384="","",'+BD'!E384)</f>
        <v/>
      </c>
      <c r="F2254" s="325" t="str">
        <f>IF('+BD'!F384="","",'+BD'!F384)</f>
        <v/>
      </c>
      <c r="G2254" s="325" t="str">
        <f>IF('+BD'!G384="","",'+BD'!G384)</f>
        <v/>
      </c>
      <c r="H2254" s="325" t="str">
        <f>IF('+BD'!H384="","",'+BD'!H384)</f>
        <v/>
      </c>
      <c r="I2254" s="325" t="str">
        <f>IF('+BD'!I384="","",'+BD'!I384)</f>
        <v/>
      </c>
      <c r="J2254" s="325" t="str">
        <f>IF('+BD'!J384="","",'+BD'!J384)</f>
        <v/>
      </c>
      <c r="K2254" s="325" t="str">
        <f>IF('+BD'!K384="","",'+BD'!K384)</f>
        <v/>
      </c>
      <c r="L2254" s="325" t="str">
        <f>IF('+BD'!L384="","",'+BD'!L384)</f>
        <v/>
      </c>
      <c r="M2254" s="325" t="str">
        <f>IF('+BD'!M384="","",'+BD'!M384)</f>
        <v/>
      </c>
      <c r="N2254" s="325" t="str">
        <f>IF('+BD'!N384="","",'+BD'!N384)</f>
        <v/>
      </c>
      <c r="O2254" s="325" t="str">
        <f>IF('+BD'!O384="","",'+BD'!O384)</f>
        <v/>
      </c>
      <c r="P2254" s="325" t="str">
        <f>IF('+BD'!P384="","",'+BD'!P384)</f>
        <v/>
      </c>
      <c r="Q2254" s="325" t="str">
        <f>IF('+BD'!Q384="","",'+BD'!Q384)</f>
        <v/>
      </c>
      <c r="R2254" s="325" t="str">
        <f>IF('+BD'!R384="","",'+BD'!R384)</f>
        <v/>
      </c>
      <c r="S2254" s="325" t="str">
        <f>IF('+BD'!S384="","",'+BD'!S384)</f>
        <v/>
      </c>
      <c r="T2254" s="325" t="str">
        <f>IF('+BD'!T384="","",'+BD'!T384)</f>
        <v/>
      </c>
      <c r="U2254" s="325" t="str">
        <f>IF('+BD'!U384="","",'+BD'!U384)</f>
        <v/>
      </c>
      <c r="V2254" s="325" t="str">
        <f>IF('+BD'!V384="","",'+BD'!V384)</f>
        <v/>
      </c>
      <c r="W2254" s="325" t="str">
        <f>IF('+BD'!W384="","",'+BD'!W384)</f>
        <v/>
      </c>
      <c r="X2254" s="325" t="str">
        <f>IF('+BD'!X384="","",'+BD'!X384)</f>
        <v/>
      </c>
      <c r="Y2254" s="325" t="str">
        <f>IF('+BD'!Y384="","",'+BD'!Y384)</f>
        <v/>
      </c>
      <c r="Z2254" s="325" t="str">
        <f>IF('+BD'!Z384="","",'+BD'!Z384)</f>
        <v/>
      </c>
      <c r="AA2254" s="325" t="str">
        <f>IF('+BD'!AA384="","",'+BD'!AA384)</f>
        <v/>
      </c>
      <c r="AB2254" s="325" t="str">
        <f>IF('+BD'!AB384="","",'+BD'!AB384)</f>
        <v/>
      </c>
    </row>
    <row r="2255" ht="15.75" customHeight="1">
      <c r="A2255" s="325">
        <v>2253.0</v>
      </c>
      <c r="B2255" s="325" t="s">
        <v>6030</v>
      </c>
      <c r="C2255" s="325" t="str">
        <f>IF('+BD'!C385="","",'+BD'!C385)</f>
        <v/>
      </c>
      <c r="D2255" s="325" t="str">
        <f>IF('+BD'!D385="","",'+BD'!D385)</f>
        <v/>
      </c>
      <c r="E2255" s="325" t="str">
        <f>IF('+BD'!E385="","",'+BD'!E385)</f>
        <v/>
      </c>
      <c r="F2255" s="325" t="str">
        <f>IF('+BD'!F385="","",'+BD'!F385)</f>
        <v/>
      </c>
      <c r="G2255" s="325" t="str">
        <f>IF('+BD'!G385="","",'+BD'!G385)</f>
        <v/>
      </c>
      <c r="H2255" s="325" t="str">
        <f>IF('+BD'!H385="","",'+BD'!H385)</f>
        <v/>
      </c>
      <c r="I2255" s="325" t="str">
        <f>IF('+BD'!I385="","",'+BD'!I385)</f>
        <v/>
      </c>
      <c r="J2255" s="325" t="str">
        <f>IF('+BD'!J385="","",'+BD'!J385)</f>
        <v/>
      </c>
      <c r="K2255" s="325" t="str">
        <f>IF('+BD'!K385="","",'+BD'!K385)</f>
        <v/>
      </c>
      <c r="L2255" s="325" t="str">
        <f>IF('+BD'!L385="","",'+BD'!L385)</f>
        <v/>
      </c>
      <c r="M2255" s="325" t="str">
        <f>IF('+BD'!M385="","",'+BD'!M385)</f>
        <v/>
      </c>
      <c r="N2255" s="325" t="str">
        <f>IF('+BD'!N385="","",'+BD'!N385)</f>
        <v/>
      </c>
      <c r="O2255" s="325" t="str">
        <f>IF('+BD'!O385="","",'+BD'!O385)</f>
        <v/>
      </c>
      <c r="P2255" s="325" t="str">
        <f>IF('+BD'!P385="","",'+BD'!P385)</f>
        <v/>
      </c>
      <c r="Q2255" s="325" t="str">
        <f>IF('+BD'!Q385="","",'+BD'!Q385)</f>
        <v/>
      </c>
      <c r="R2255" s="325" t="str">
        <f>IF('+BD'!R385="","",'+BD'!R385)</f>
        <v/>
      </c>
      <c r="S2255" s="325" t="str">
        <f>IF('+BD'!S385="","",'+BD'!S385)</f>
        <v/>
      </c>
      <c r="T2255" s="325" t="str">
        <f>IF('+BD'!T385="","",'+BD'!T385)</f>
        <v/>
      </c>
      <c r="U2255" s="325" t="str">
        <f>IF('+BD'!U385="","",'+BD'!U385)</f>
        <v/>
      </c>
      <c r="V2255" s="325" t="str">
        <f>IF('+BD'!V385="","",'+BD'!V385)</f>
        <v/>
      </c>
      <c r="W2255" s="325" t="str">
        <f>IF('+BD'!W385="","",'+BD'!W385)</f>
        <v/>
      </c>
      <c r="X2255" s="325" t="str">
        <f>IF('+BD'!X385="","",'+BD'!X385)</f>
        <v/>
      </c>
      <c r="Y2255" s="325" t="str">
        <f>IF('+BD'!Y385="","",'+BD'!Y385)</f>
        <v/>
      </c>
      <c r="Z2255" s="325" t="str">
        <f>IF('+BD'!Z385="","",'+BD'!Z385)</f>
        <v/>
      </c>
      <c r="AA2255" s="325" t="str">
        <f>IF('+BD'!AA385="","",'+BD'!AA385)</f>
        <v/>
      </c>
      <c r="AB2255" s="325" t="str">
        <f>IF('+BD'!AB385="","",'+BD'!AB385)</f>
        <v/>
      </c>
    </row>
    <row r="2256" ht="15.75" customHeight="1">
      <c r="A2256" s="325">
        <v>2254.0</v>
      </c>
      <c r="B2256" s="325" t="s">
        <v>6031</v>
      </c>
      <c r="C2256" s="325" t="str">
        <f>IF('+BD'!C386="","",'+BD'!C386)</f>
        <v/>
      </c>
      <c r="D2256" s="325" t="str">
        <f>IF('+BD'!D386="","",'+BD'!D386)</f>
        <v/>
      </c>
      <c r="E2256" s="325" t="str">
        <f>IF('+BD'!E386="","",'+BD'!E386)</f>
        <v/>
      </c>
      <c r="F2256" s="325" t="str">
        <f>IF('+BD'!F386="","",'+BD'!F386)</f>
        <v/>
      </c>
      <c r="G2256" s="325" t="str">
        <f>IF('+BD'!G386="","",'+BD'!G386)</f>
        <v/>
      </c>
      <c r="H2256" s="325" t="str">
        <f>IF('+BD'!H386="","",'+BD'!H386)</f>
        <v/>
      </c>
      <c r="I2256" s="325" t="str">
        <f>IF('+BD'!I386="","",'+BD'!I386)</f>
        <v/>
      </c>
      <c r="J2256" s="325" t="str">
        <f>IF('+BD'!J386="","",'+BD'!J386)</f>
        <v/>
      </c>
      <c r="K2256" s="325" t="str">
        <f>IF('+BD'!K386="","",'+BD'!K386)</f>
        <v/>
      </c>
      <c r="L2256" s="325" t="str">
        <f>IF('+BD'!L386="","",'+BD'!L386)</f>
        <v/>
      </c>
      <c r="M2256" s="325" t="str">
        <f>IF('+BD'!M386="","",'+BD'!M386)</f>
        <v/>
      </c>
      <c r="N2256" s="325" t="str">
        <f>IF('+BD'!N386="","",'+BD'!N386)</f>
        <v/>
      </c>
      <c r="O2256" s="325" t="str">
        <f>IF('+BD'!O386="","",'+BD'!O386)</f>
        <v/>
      </c>
      <c r="P2256" s="325" t="str">
        <f>IF('+BD'!P386="","",'+BD'!P386)</f>
        <v/>
      </c>
      <c r="Q2256" s="325" t="str">
        <f>IF('+BD'!Q386="","",'+BD'!Q386)</f>
        <v/>
      </c>
      <c r="R2256" s="325" t="str">
        <f>IF('+BD'!R386="","",'+BD'!R386)</f>
        <v/>
      </c>
      <c r="S2256" s="325" t="str">
        <f>IF('+BD'!S386="","",'+BD'!S386)</f>
        <v/>
      </c>
      <c r="T2256" s="325" t="str">
        <f>IF('+BD'!T386="","",'+BD'!T386)</f>
        <v/>
      </c>
      <c r="U2256" s="325" t="str">
        <f>IF('+BD'!U386="","",'+BD'!U386)</f>
        <v/>
      </c>
      <c r="V2256" s="325" t="str">
        <f>IF('+BD'!V386="","",'+BD'!V386)</f>
        <v/>
      </c>
      <c r="W2256" s="325" t="str">
        <f>IF('+BD'!W386="","",'+BD'!W386)</f>
        <v/>
      </c>
      <c r="X2256" s="325" t="str">
        <f>IF('+BD'!X386="","",'+BD'!X386)</f>
        <v/>
      </c>
      <c r="Y2256" s="325" t="str">
        <f>IF('+BD'!Y386="","",'+BD'!Y386)</f>
        <v/>
      </c>
      <c r="Z2256" s="325" t="str">
        <f>IF('+BD'!Z386="","",'+BD'!Z386)</f>
        <v/>
      </c>
      <c r="AA2256" s="325" t="str">
        <f>IF('+BD'!AA386="","",'+BD'!AA386)</f>
        <v/>
      </c>
      <c r="AB2256" s="325" t="str">
        <f>IF('+BD'!AB386="","",'+BD'!AB386)</f>
        <v/>
      </c>
    </row>
    <row r="2257" ht="15.75" customHeight="1">
      <c r="A2257" s="325">
        <v>2255.0</v>
      </c>
      <c r="B2257" s="325" t="s">
        <v>6032</v>
      </c>
      <c r="C2257" s="325" t="str">
        <f>IF('+BD'!C387="","",'+BD'!C387)</f>
        <v/>
      </c>
      <c r="D2257" s="325" t="str">
        <f>IF('+BD'!D387="","",'+BD'!D387)</f>
        <v/>
      </c>
      <c r="E2257" s="325" t="str">
        <f>IF('+BD'!E387="","",'+BD'!E387)</f>
        <v/>
      </c>
      <c r="F2257" s="325" t="str">
        <f>IF('+BD'!F387="","",'+BD'!F387)</f>
        <v/>
      </c>
      <c r="G2257" s="325" t="str">
        <f>IF('+BD'!G387="","",'+BD'!G387)</f>
        <v/>
      </c>
      <c r="H2257" s="325" t="str">
        <f>IF('+BD'!H387="","",'+BD'!H387)</f>
        <v/>
      </c>
      <c r="I2257" s="325" t="str">
        <f>IF('+BD'!I387="","",'+BD'!I387)</f>
        <v/>
      </c>
      <c r="J2257" s="325" t="str">
        <f>IF('+BD'!J387="","",'+BD'!J387)</f>
        <v/>
      </c>
      <c r="K2257" s="325" t="str">
        <f>IF('+BD'!K387="","",'+BD'!K387)</f>
        <v/>
      </c>
      <c r="L2257" s="325" t="str">
        <f>IF('+BD'!L387="","",'+BD'!L387)</f>
        <v/>
      </c>
      <c r="M2257" s="325" t="str">
        <f>IF('+BD'!M387="","",'+BD'!M387)</f>
        <v/>
      </c>
      <c r="N2257" s="325" t="str">
        <f>IF('+BD'!N387="","",'+BD'!N387)</f>
        <v/>
      </c>
      <c r="O2257" s="325" t="str">
        <f>IF('+BD'!O387="","",'+BD'!O387)</f>
        <v/>
      </c>
      <c r="P2257" s="325" t="str">
        <f>IF('+BD'!P387="","",'+BD'!P387)</f>
        <v/>
      </c>
      <c r="Q2257" s="325" t="str">
        <f>IF('+BD'!Q387="","",'+BD'!Q387)</f>
        <v/>
      </c>
      <c r="R2257" s="325" t="str">
        <f>IF('+BD'!R387="","",'+BD'!R387)</f>
        <v/>
      </c>
      <c r="S2257" s="325" t="str">
        <f>IF('+BD'!S387="","",'+BD'!S387)</f>
        <v/>
      </c>
      <c r="T2257" s="325" t="str">
        <f>IF('+BD'!T387="","",'+BD'!T387)</f>
        <v/>
      </c>
      <c r="U2257" s="325" t="str">
        <f>IF('+BD'!U387="","",'+BD'!U387)</f>
        <v/>
      </c>
      <c r="V2257" s="325" t="str">
        <f>IF('+BD'!V387="","",'+BD'!V387)</f>
        <v/>
      </c>
      <c r="W2257" s="325" t="str">
        <f>IF('+BD'!W387="","",'+BD'!W387)</f>
        <v/>
      </c>
      <c r="X2257" s="325" t="str">
        <f>IF('+BD'!X387="","",'+BD'!X387)</f>
        <v/>
      </c>
      <c r="Y2257" s="325" t="str">
        <f>IF('+BD'!Y387="","",'+BD'!Y387)</f>
        <v/>
      </c>
      <c r="Z2257" s="325" t="str">
        <f>IF('+BD'!Z387="","",'+BD'!Z387)</f>
        <v/>
      </c>
      <c r="AA2257" s="325" t="str">
        <f>IF('+BD'!AA387="","",'+BD'!AA387)</f>
        <v/>
      </c>
      <c r="AB2257" s="325" t="str">
        <f>IF('+BD'!AB387="","",'+BD'!AB387)</f>
        <v/>
      </c>
    </row>
    <row r="2258" ht="15.75" customHeight="1">
      <c r="A2258" s="325">
        <v>2256.0</v>
      </c>
      <c r="B2258" s="325" t="s">
        <v>6033</v>
      </c>
      <c r="C2258" s="325" t="str">
        <f>IF('+BD'!C388="","",'+BD'!C388)</f>
        <v/>
      </c>
      <c r="D2258" s="325" t="str">
        <f>IF('+BD'!D388="","",'+BD'!D388)</f>
        <v/>
      </c>
      <c r="E2258" s="325" t="str">
        <f>IF('+BD'!E388="","",'+BD'!E388)</f>
        <v/>
      </c>
      <c r="F2258" s="325" t="str">
        <f>IF('+BD'!F388="","",'+BD'!F388)</f>
        <v/>
      </c>
      <c r="G2258" s="325" t="str">
        <f>IF('+BD'!G388="","",'+BD'!G388)</f>
        <v/>
      </c>
      <c r="H2258" s="325" t="str">
        <f>IF('+BD'!H388="","",'+BD'!H388)</f>
        <v/>
      </c>
      <c r="I2258" s="325" t="str">
        <f>IF('+BD'!I388="","",'+BD'!I388)</f>
        <v/>
      </c>
      <c r="J2258" s="325" t="str">
        <f>IF('+BD'!J388="","",'+BD'!J388)</f>
        <v/>
      </c>
      <c r="K2258" s="325" t="str">
        <f>IF('+BD'!K388="","",'+BD'!K388)</f>
        <v/>
      </c>
      <c r="L2258" s="325" t="str">
        <f>IF('+BD'!L388="","",'+BD'!L388)</f>
        <v/>
      </c>
      <c r="M2258" s="325" t="str">
        <f>IF('+BD'!M388="","",'+BD'!M388)</f>
        <v/>
      </c>
      <c r="N2258" s="325" t="str">
        <f>IF('+BD'!N388="","",'+BD'!N388)</f>
        <v/>
      </c>
      <c r="O2258" s="325" t="str">
        <f>IF('+BD'!O388="","",'+BD'!O388)</f>
        <v/>
      </c>
      <c r="P2258" s="325" t="str">
        <f>IF('+BD'!P388="","",'+BD'!P388)</f>
        <v/>
      </c>
      <c r="Q2258" s="325" t="str">
        <f>IF('+BD'!Q388="","",'+BD'!Q388)</f>
        <v/>
      </c>
      <c r="R2258" s="325" t="str">
        <f>IF('+BD'!R388="","",'+BD'!R388)</f>
        <v/>
      </c>
      <c r="S2258" s="325" t="str">
        <f>IF('+BD'!S388="","",'+BD'!S388)</f>
        <v/>
      </c>
      <c r="T2258" s="325" t="str">
        <f>IF('+BD'!T388="","",'+BD'!T388)</f>
        <v/>
      </c>
      <c r="U2258" s="325" t="str">
        <f>IF('+BD'!U388="","",'+BD'!U388)</f>
        <v/>
      </c>
      <c r="V2258" s="325" t="str">
        <f>IF('+BD'!V388="","",'+BD'!V388)</f>
        <v/>
      </c>
      <c r="W2258" s="325" t="str">
        <f>IF('+BD'!W388="","",'+BD'!W388)</f>
        <v/>
      </c>
      <c r="X2258" s="325" t="str">
        <f>IF('+BD'!X388="","",'+BD'!X388)</f>
        <v/>
      </c>
      <c r="Y2258" s="325" t="str">
        <f>IF('+BD'!Y388="","",'+BD'!Y388)</f>
        <v/>
      </c>
      <c r="Z2258" s="325" t="str">
        <f>IF('+BD'!Z388="","",'+BD'!Z388)</f>
        <v/>
      </c>
      <c r="AA2258" s="325" t="str">
        <f>IF('+BD'!AA388="","",'+BD'!AA388)</f>
        <v/>
      </c>
      <c r="AB2258" s="325" t="str">
        <f>IF('+BD'!AB388="","",'+BD'!AB388)</f>
        <v/>
      </c>
    </row>
    <row r="2259" ht="15.75" customHeight="1">
      <c r="A2259" s="325">
        <v>2257.0</v>
      </c>
      <c r="B2259" s="325" t="s">
        <v>6034</v>
      </c>
      <c r="C2259" s="325" t="str">
        <f>IF('+BD'!C389="","",'+BD'!C389)</f>
        <v/>
      </c>
      <c r="D2259" s="325" t="str">
        <f>IF('+BD'!D389="","",'+BD'!D389)</f>
        <v/>
      </c>
      <c r="E2259" s="325" t="str">
        <f>IF('+BD'!E389="","",'+BD'!E389)</f>
        <v/>
      </c>
      <c r="F2259" s="325" t="str">
        <f>IF('+BD'!F389="","",'+BD'!F389)</f>
        <v/>
      </c>
      <c r="G2259" s="325" t="str">
        <f>IF('+BD'!G389="","",'+BD'!G389)</f>
        <v/>
      </c>
      <c r="H2259" s="325" t="str">
        <f>IF('+BD'!H389="","",'+BD'!H389)</f>
        <v/>
      </c>
      <c r="I2259" s="325" t="str">
        <f>IF('+BD'!I389="","",'+BD'!I389)</f>
        <v/>
      </c>
      <c r="J2259" s="325" t="str">
        <f>IF('+BD'!J389="","",'+BD'!J389)</f>
        <v/>
      </c>
      <c r="K2259" s="325" t="str">
        <f>IF('+BD'!K389="","",'+BD'!K389)</f>
        <v/>
      </c>
      <c r="L2259" s="325" t="str">
        <f>IF('+BD'!L389="","",'+BD'!L389)</f>
        <v/>
      </c>
      <c r="M2259" s="325" t="str">
        <f>IF('+BD'!M389="","",'+BD'!M389)</f>
        <v/>
      </c>
      <c r="N2259" s="325" t="str">
        <f>IF('+BD'!N389="","",'+BD'!N389)</f>
        <v/>
      </c>
      <c r="O2259" s="325" t="str">
        <f>IF('+BD'!O389="","",'+BD'!O389)</f>
        <v/>
      </c>
      <c r="P2259" s="325" t="str">
        <f>IF('+BD'!P389="","",'+BD'!P389)</f>
        <v/>
      </c>
      <c r="Q2259" s="325" t="str">
        <f>IF('+BD'!Q389="","",'+BD'!Q389)</f>
        <v/>
      </c>
      <c r="R2259" s="325" t="str">
        <f>IF('+BD'!R389="","",'+BD'!R389)</f>
        <v/>
      </c>
      <c r="S2259" s="325" t="str">
        <f>IF('+BD'!S389="","",'+BD'!S389)</f>
        <v/>
      </c>
      <c r="T2259" s="325" t="str">
        <f>IF('+BD'!T389="","",'+BD'!T389)</f>
        <v/>
      </c>
      <c r="U2259" s="325" t="str">
        <f>IF('+BD'!U389="","",'+BD'!U389)</f>
        <v/>
      </c>
      <c r="V2259" s="325" t="str">
        <f>IF('+BD'!V389="","",'+BD'!V389)</f>
        <v/>
      </c>
      <c r="W2259" s="325" t="str">
        <f>IF('+BD'!W389="","",'+BD'!W389)</f>
        <v/>
      </c>
      <c r="X2259" s="325" t="str">
        <f>IF('+BD'!X389="","",'+BD'!X389)</f>
        <v/>
      </c>
      <c r="Y2259" s="325" t="str">
        <f>IF('+BD'!Y389="","",'+BD'!Y389)</f>
        <v/>
      </c>
      <c r="Z2259" s="325" t="str">
        <f>IF('+BD'!Z389="","",'+BD'!Z389)</f>
        <v/>
      </c>
      <c r="AA2259" s="325" t="str">
        <f>IF('+BD'!AA389="","",'+BD'!AA389)</f>
        <v/>
      </c>
      <c r="AB2259" s="325" t="str">
        <f>IF('+BD'!AB389="","",'+BD'!AB389)</f>
        <v/>
      </c>
    </row>
    <row r="2260" ht="15.75" customHeight="1">
      <c r="A2260" s="325">
        <v>2258.0</v>
      </c>
      <c r="B2260" s="325" t="s">
        <v>6035</v>
      </c>
      <c r="C2260" s="325" t="str">
        <f>IF('+BD'!C390="","",'+BD'!C390)</f>
        <v/>
      </c>
      <c r="D2260" s="325" t="str">
        <f>IF('+BD'!D390="","",'+BD'!D390)</f>
        <v/>
      </c>
      <c r="E2260" s="325" t="str">
        <f>IF('+BD'!E390="","",'+BD'!E390)</f>
        <v/>
      </c>
      <c r="F2260" s="325" t="str">
        <f>IF('+BD'!F390="","",'+BD'!F390)</f>
        <v/>
      </c>
      <c r="G2260" s="325" t="str">
        <f>IF('+BD'!G390="","",'+BD'!G390)</f>
        <v/>
      </c>
      <c r="H2260" s="325" t="str">
        <f>IF('+BD'!H390="","",'+BD'!H390)</f>
        <v/>
      </c>
      <c r="I2260" s="325" t="str">
        <f>IF('+BD'!I390="","",'+BD'!I390)</f>
        <v/>
      </c>
      <c r="J2260" s="325" t="str">
        <f>IF('+BD'!J390="","",'+BD'!J390)</f>
        <v/>
      </c>
      <c r="K2260" s="325" t="str">
        <f>IF('+BD'!K390="","",'+BD'!K390)</f>
        <v/>
      </c>
      <c r="L2260" s="325" t="str">
        <f>IF('+BD'!L390="","",'+BD'!L390)</f>
        <v/>
      </c>
      <c r="M2260" s="325" t="str">
        <f>IF('+BD'!M390="","",'+BD'!M390)</f>
        <v/>
      </c>
      <c r="N2260" s="325" t="str">
        <f>IF('+BD'!N390="","",'+BD'!N390)</f>
        <v/>
      </c>
      <c r="O2260" s="325" t="str">
        <f>IF('+BD'!O390="","",'+BD'!O390)</f>
        <v/>
      </c>
      <c r="P2260" s="325" t="str">
        <f>IF('+BD'!P390="","",'+BD'!P390)</f>
        <v/>
      </c>
      <c r="Q2260" s="325" t="str">
        <f>IF('+BD'!Q390="","",'+BD'!Q390)</f>
        <v/>
      </c>
      <c r="R2260" s="325" t="str">
        <f>IF('+BD'!R390="","",'+BD'!R390)</f>
        <v/>
      </c>
      <c r="S2260" s="325" t="str">
        <f>IF('+BD'!S390="","",'+BD'!S390)</f>
        <v/>
      </c>
      <c r="T2260" s="325" t="str">
        <f>IF('+BD'!T390="","",'+BD'!T390)</f>
        <v/>
      </c>
      <c r="U2260" s="325" t="str">
        <f>IF('+BD'!U390="","",'+BD'!U390)</f>
        <v/>
      </c>
      <c r="V2260" s="325" t="str">
        <f>IF('+BD'!V390="","",'+BD'!V390)</f>
        <v/>
      </c>
      <c r="W2260" s="325" t="str">
        <f>IF('+BD'!W390="","",'+BD'!W390)</f>
        <v/>
      </c>
      <c r="X2260" s="325" t="str">
        <f>IF('+BD'!X390="","",'+BD'!X390)</f>
        <v/>
      </c>
      <c r="Y2260" s="325" t="str">
        <f>IF('+BD'!Y390="","",'+BD'!Y390)</f>
        <v/>
      </c>
      <c r="Z2260" s="325" t="str">
        <f>IF('+BD'!Z390="","",'+BD'!Z390)</f>
        <v/>
      </c>
      <c r="AA2260" s="325" t="str">
        <f>IF('+BD'!AA390="","",'+BD'!AA390)</f>
        <v/>
      </c>
      <c r="AB2260" s="325" t="str">
        <f>IF('+BD'!AB390="","",'+BD'!AB390)</f>
        <v/>
      </c>
    </row>
    <row r="2261" ht="15.75" customHeight="1">
      <c r="A2261" s="325">
        <v>2259.0</v>
      </c>
      <c r="B2261" s="325" t="s">
        <v>6036</v>
      </c>
      <c r="C2261" s="325" t="str">
        <f>IF('+BD'!C391="","",'+BD'!C391)</f>
        <v/>
      </c>
      <c r="D2261" s="325" t="str">
        <f>IF('+BD'!D391="","",'+BD'!D391)</f>
        <v/>
      </c>
      <c r="E2261" s="325" t="str">
        <f>IF('+BD'!E391="","",'+BD'!E391)</f>
        <v/>
      </c>
      <c r="F2261" s="325" t="str">
        <f>IF('+BD'!F391="","",'+BD'!F391)</f>
        <v/>
      </c>
      <c r="G2261" s="325" t="str">
        <f>IF('+BD'!G391="","",'+BD'!G391)</f>
        <v/>
      </c>
      <c r="H2261" s="325" t="str">
        <f>IF('+BD'!H391="","",'+BD'!H391)</f>
        <v/>
      </c>
      <c r="I2261" s="325" t="str">
        <f>IF('+BD'!I391="","",'+BD'!I391)</f>
        <v/>
      </c>
      <c r="J2261" s="325" t="str">
        <f>IF('+BD'!J391="","",'+BD'!J391)</f>
        <v/>
      </c>
      <c r="K2261" s="325" t="str">
        <f>IF('+BD'!K391="","",'+BD'!K391)</f>
        <v/>
      </c>
      <c r="L2261" s="325" t="str">
        <f>IF('+BD'!L391="","",'+BD'!L391)</f>
        <v/>
      </c>
      <c r="M2261" s="325" t="str">
        <f>IF('+BD'!M391="","",'+BD'!M391)</f>
        <v/>
      </c>
      <c r="N2261" s="325" t="str">
        <f>IF('+BD'!N391="","",'+BD'!N391)</f>
        <v/>
      </c>
      <c r="O2261" s="325" t="str">
        <f>IF('+BD'!O391="","",'+BD'!O391)</f>
        <v/>
      </c>
      <c r="P2261" s="325" t="str">
        <f>IF('+BD'!P391="","",'+BD'!P391)</f>
        <v/>
      </c>
      <c r="Q2261" s="325" t="str">
        <f>IF('+BD'!Q391="","",'+BD'!Q391)</f>
        <v/>
      </c>
      <c r="R2261" s="325" t="str">
        <f>IF('+BD'!R391="","",'+BD'!R391)</f>
        <v/>
      </c>
      <c r="S2261" s="325" t="str">
        <f>IF('+BD'!S391="","",'+BD'!S391)</f>
        <v/>
      </c>
      <c r="T2261" s="325" t="str">
        <f>IF('+BD'!T391="","",'+BD'!T391)</f>
        <v/>
      </c>
      <c r="U2261" s="325" t="str">
        <f>IF('+BD'!U391="","",'+BD'!U391)</f>
        <v/>
      </c>
      <c r="V2261" s="325" t="str">
        <f>IF('+BD'!V391="","",'+BD'!V391)</f>
        <v/>
      </c>
      <c r="W2261" s="325" t="str">
        <f>IF('+BD'!W391="","",'+BD'!W391)</f>
        <v/>
      </c>
      <c r="X2261" s="325" t="str">
        <f>IF('+BD'!X391="","",'+BD'!X391)</f>
        <v/>
      </c>
      <c r="Y2261" s="325" t="str">
        <f>IF('+BD'!Y391="","",'+BD'!Y391)</f>
        <v/>
      </c>
      <c r="Z2261" s="325" t="str">
        <f>IF('+BD'!Z391="","",'+BD'!Z391)</f>
        <v/>
      </c>
      <c r="AA2261" s="325" t="str">
        <f>IF('+BD'!AA391="","",'+BD'!AA391)</f>
        <v/>
      </c>
      <c r="AB2261" s="325" t="str">
        <f>IF('+BD'!AB391="","",'+BD'!AB391)</f>
        <v/>
      </c>
    </row>
    <row r="2262" ht="15.75" customHeight="1">
      <c r="A2262" s="325">
        <v>2260.0</v>
      </c>
      <c r="B2262" s="325" t="s">
        <v>6037</v>
      </c>
      <c r="C2262" s="325" t="str">
        <f>IF('+BD'!C392="","",'+BD'!C392)</f>
        <v/>
      </c>
      <c r="D2262" s="325" t="str">
        <f>IF('+BD'!D392="","",'+BD'!D392)</f>
        <v/>
      </c>
      <c r="E2262" s="325" t="str">
        <f>IF('+BD'!E392="","",'+BD'!E392)</f>
        <v/>
      </c>
      <c r="F2262" s="325" t="str">
        <f>IF('+BD'!F392="","",'+BD'!F392)</f>
        <v/>
      </c>
      <c r="G2262" s="325" t="str">
        <f>IF('+BD'!G392="","",'+BD'!G392)</f>
        <v/>
      </c>
      <c r="H2262" s="325" t="str">
        <f>IF('+BD'!H392="","",'+BD'!H392)</f>
        <v/>
      </c>
      <c r="I2262" s="325" t="str">
        <f>IF('+BD'!I392="","",'+BD'!I392)</f>
        <v/>
      </c>
      <c r="J2262" s="325" t="str">
        <f>IF('+BD'!J392="","",'+BD'!J392)</f>
        <v/>
      </c>
      <c r="K2262" s="325" t="str">
        <f>IF('+BD'!K392="","",'+BD'!K392)</f>
        <v/>
      </c>
      <c r="L2262" s="325" t="str">
        <f>IF('+BD'!L392="","",'+BD'!L392)</f>
        <v/>
      </c>
      <c r="M2262" s="325" t="str">
        <f>IF('+BD'!M392="","",'+BD'!M392)</f>
        <v/>
      </c>
      <c r="N2262" s="325" t="str">
        <f>IF('+BD'!N392="","",'+BD'!N392)</f>
        <v/>
      </c>
      <c r="O2262" s="325" t="str">
        <f>IF('+BD'!O392="","",'+BD'!O392)</f>
        <v/>
      </c>
      <c r="P2262" s="325" t="str">
        <f>IF('+BD'!P392="","",'+BD'!P392)</f>
        <v/>
      </c>
      <c r="Q2262" s="325" t="str">
        <f>IF('+BD'!Q392="","",'+BD'!Q392)</f>
        <v/>
      </c>
      <c r="R2262" s="325" t="str">
        <f>IF('+BD'!R392="","",'+BD'!R392)</f>
        <v/>
      </c>
      <c r="S2262" s="325" t="str">
        <f>IF('+BD'!S392="","",'+BD'!S392)</f>
        <v/>
      </c>
      <c r="T2262" s="325" t="str">
        <f>IF('+BD'!T392="","",'+BD'!T392)</f>
        <v/>
      </c>
      <c r="U2262" s="325" t="str">
        <f>IF('+BD'!U392="","",'+BD'!U392)</f>
        <v/>
      </c>
      <c r="V2262" s="325" t="str">
        <f>IF('+BD'!V392="","",'+BD'!V392)</f>
        <v/>
      </c>
      <c r="W2262" s="325" t="str">
        <f>IF('+BD'!W392="","",'+BD'!W392)</f>
        <v/>
      </c>
      <c r="X2262" s="325" t="str">
        <f>IF('+BD'!X392="","",'+BD'!X392)</f>
        <v/>
      </c>
      <c r="Y2262" s="325" t="str">
        <f>IF('+BD'!Y392="","",'+BD'!Y392)</f>
        <v/>
      </c>
      <c r="Z2262" s="325" t="str">
        <f>IF('+BD'!Z392="","",'+BD'!Z392)</f>
        <v/>
      </c>
      <c r="AA2262" s="325" t="str">
        <f>IF('+BD'!AA392="","",'+BD'!AA392)</f>
        <v/>
      </c>
      <c r="AB2262" s="325" t="str">
        <f>IF('+BD'!AB392="","",'+BD'!AB392)</f>
        <v/>
      </c>
    </row>
    <row r="2263" ht="15.75" customHeight="1">
      <c r="A2263" s="325">
        <v>2261.0</v>
      </c>
      <c r="B2263" s="325" t="s">
        <v>6038</v>
      </c>
      <c r="C2263" s="325" t="str">
        <f>IF('+BD'!C393="","",'+BD'!C393)</f>
        <v/>
      </c>
      <c r="D2263" s="325" t="str">
        <f>IF('+BD'!D393="","",'+BD'!D393)</f>
        <v/>
      </c>
      <c r="E2263" s="325" t="str">
        <f>IF('+BD'!E393="","",'+BD'!E393)</f>
        <v/>
      </c>
      <c r="F2263" s="325" t="str">
        <f>IF('+BD'!F393="","",'+BD'!F393)</f>
        <v/>
      </c>
      <c r="G2263" s="325" t="str">
        <f>IF('+BD'!G393="","",'+BD'!G393)</f>
        <v/>
      </c>
      <c r="H2263" s="325" t="str">
        <f>IF('+BD'!H393="","",'+BD'!H393)</f>
        <v/>
      </c>
      <c r="I2263" s="325" t="str">
        <f>IF('+BD'!I393="","",'+BD'!I393)</f>
        <v/>
      </c>
      <c r="J2263" s="325" t="str">
        <f>IF('+BD'!J393="","",'+BD'!J393)</f>
        <v/>
      </c>
      <c r="K2263" s="325" t="str">
        <f>IF('+BD'!K393="","",'+BD'!K393)</f>
        <v/>
      </c>
      <c r="L2263" s="325" t="str">
        <f>IF('+BD'!L393="","",'+BD'!L393)</f>
        <v/>
      </c>
      <c r="M2263" s="325" t="str">
        <f>IF('+BD'!M393="","",'+BD'!M393)</f>
        <v/>
      </c>
      <c r="N2263" s="325" t="str">
        <f>IF('+BD'!N393="","",'+BD'!N393)</f>
        <v/>
      </c>
      <c r="O2263" s="325" t="str">
        <f>IF('+BD'!O393="","",'+BD'!O393)</f>
        <v/>
      </c>
      <c r="P2263" s="325" t="str">
        <f>IF('+BD'!P393="","",'+BD'!P393)</f>
        <v/>
      </c>
      <c r="Q2263" s="325" t="str">
        <f>IF('+BD'!Q393="","",'+BD'!Q393)</f>
        <v/>
      </c>
      <c r="R2263" s="325" t="str">
        <f>IF('+BD'!R393="","",'+BD'!R393)</f>
        <v/>
      </c>
      <c r="S2263" s="325" t="str">
        <f>IF('+BD'!S393="","",'+BD'!S393)</f>
        <v/>
      </c>
      <c r="T2263" s="325" t="str">
        <f>IF('+BD'!T393="","",'+BD'!T393)</f>
        <v/>
      </c>
      <c r="U2263" s="325" t="str">
        <f>IF('+BD'!U393="","",'+BD'!U393)</f>
        <v/>
      </c>
      <c r="V2263" s="325" t="str">
        <f>IF('+BD'!V393="","",'+BD'!V393)</f>
        <v/>
      </c>
      <c r="W2263" s="325" t="str">
        <f>IF('+BD'!W393="","",'+BD'!W393)</f>
        <v/>
      </c>
      <c r="X2263" s="325" t="str">
        <f>IF('+BD'!X393="","",'+BD'!X393)</f>
        <v/>
      </c>
      <c r="Y2263" s="325" t="str">
        <f>IF('+BD'!Y393="","",'+BD'!Y393)</f>
        <v/>
      </c>
      <c r="Z2263" s="325" t="str">
        <f>IF('+BD'!Z393="","",'+BD'!Z393)</f>
        <v/>
      </c>
      <c r="AA2263" s="325" t="str">
        <f>IF('+BD'!AA393="","",'+BD'!AA393)</f>
        <v/>
      </c>
      <c r="AB2263" s="325" t="str">
        <f>IF('+BD'!AB393="","",'+BD'!AB393)</f>
        <v/>
      </c>
    </row>
    <row r="2264" ht="15.75" customHeight="1">
      <c r="A2264" s="325">
        <v>2262.0</v>
      </c>
      <c r="B2264" s="325" t="s">
        <v>6039</v>
      </c>
      <c r="C2264" s="325" t="str">
        <f>IF('+BD'!C394="","",'+BD'!C394)</f>
        <v/>
      </c>
      <c r="D2264" s="325" t="str">
        <f>IF('+BD'!D394="","",'+BD'!D394)</f>
        <v/>
      </c>
      <c r="E2264" s="325" t="str">
        <f>IF('+BD'!E394="","",'+BD'!E394)</f>
        <v/>
      </c>
      <c r="F2264" s="325" t="str">
        <f>IF('+BD'!F394="","",'+BD'!F394)</f>
        <v/>
      </c>
      <c r="G2264" s="325" t="str">
        <f>IF('+BD'!G394="","",'+BD'!G394)</f>
        <v/>
      </c>
      <c r="H2264" s="325" t="str">
        <f>IF('+BD'!H394="","",'+BD'!H394)</f>
        <v/>
      </c>
      <c r="I2264" s="325" t="str">
        <f>IF('+BD'!I394="","",'+BD'!I394)</f>
        <v/>
      </c>
      <c r="J2264" s="325" t="str">
        <f>IF('+BD'!J394="","",'+BD'!J394)</f>
        <v/>
      </c>
      <c r="K2264" s="325" t="str">
        <f>IF('+BD'!K394="","",'+BD'!K394)</f>
        <v/>
      </c>
      <c r="L2264" s="325" t="str">
        <f>IF('+BD'!L394="","",'+BD'!L394)</f>
        <v/>
      </c>
      <c r="M2264" s="325" t="str">
        <f>IF('+BD'!M394="","",'+BD'!M394)</f>
        <v/>
      </c>
      <c r="N2264" s="325" t="str">
        <f>IF('+BD'!N394="","",'+BD'!N394)</f>
        <v/>
      </c>
      <c r="O2264" s="325" t="str">
        <f>IF('+BD'!O394="","",'+BD'!O394)</f>
        <v/>
      </c>
      <c r="P2264" s="325" t="str">
        <f>IF('+BD'!P394="","",'+BD'!P394)</f>
        <v/>
      </c>
      <c r="Q2264" s="325" t="str">
        <f>IF('+BD'!Q394="","",'+BD'!Q394)</f>
        <v/>
      </c>
      <c r="R2264" s="325" t="str">
        <f>IF('+BD'!R394="","",'+BD'!R394)</f>
        <v/>
      </c>
      <c r="S2264" s="325" t="str">
        <f>IF('+BD'!S394="","",'+BD'!S394)</f>
        <v/>
      </c>
      <c r="T2264" s="325" t="str">
        <f>IF('+BD'!T394="","",'+BD'!T394)</f>
        <v/>
      </c>
      <c r="U2264" s="325" t="str">
        <f>IF('+BD'!U394="","",'+BD'!U394)</f>
        <v/>
      </c>
      <c r="V2264" s="325" t="str">
        <f>IF('+BD'!V394="","",'+BD'!V394)</f>
        <v/>
      </c>
      <c r="W2264" s="325" t="str">
        <f>IF('+BD'!W394="","",'+BD'!W394)</f>
        <v/>
      </c>
      <c r="X2264" s="325" t="str">
        <f>IF('+BD'!X394="","",'+BD'!X394)</f>
        <v/>
      </c>
      <c r="Y2264" s="325" t="str">
        <f>IF('+BD'!Y394="","",'+BD'!Y394)</f>
        <v/>
      </c>
      <c r="Z2264" s="325" t="str">
        <f>IF('+BD'!Z394="","",'+BD'!Z394)</f>
        <v/>
      </c>
      <c r="AA2264" s="325" t="str">
        <f>IF('+BD'!AA394="","",'+BD'!AA394)</f>
        <v/>
      </c>
      <c r="AB2264" s="325" t="str">
        <f>IF('+BD'!AB394="","",'+BD'!AB394)</f>
        <v/>
      </c>
    </row>
    <row r="2265" ht="15.75" customHeight="1">
      <c r="A2265" s="325">
        <v>2263.0</v>
      </c>
      <c r="B2265" s="325" t="s">
        <v>6040</v>
      </c>
      <c r="C2265" s="325" t="str">
        <f>IF('+BD'!C395="","",'+BD'!C395)</f>
        <v/>
      </c>
      <c r="D2265" s="325" t="str">
        <f>IF('+BD'!D395="","",'+BD'!D395)</f>
        <v/>
      </c>
      <c r="E2265" s="325" t="str">
        <f>IF('+BD'!E395="","",'+BD'!E395)</f>
        <v/>
      </c>
      <c r="F2265" s="325" t="str">
        <f>IF('+BD'!F395="","",'+BD'!F395)</f>
        <v/>
      </c>
      <c r="G2265" s="325" t="str">
        <f>IF('+BD'!G395="","",'+BD'!G395)</f>
        <v/>
      </c>
      <c r="H2265" s="325" t="str">
        <f>IF('+BD'!H395="","",'+BD'!H395)</f>
        <v/>
      </c>
      <c r="I2265" s="325" t="str">
        <f>IF('+BD'!I395="","",'+BD'!I395)</f>
        <v/>
      </c>
      <c r="J2265" s="325" t="str">
        <f>IF('+BD'!J395="","",'+BD'!J395)</f>
        <v/>
      </c>
      <c r="K2265" s="325" t="str">
        <f>IF('+BD'!K395="","",'+BD'!K395)</f>
        <v/>
      </c>
      <c r="L2265" s="325" t="str">
        <f>IF('+BD'!L395="","",'+BD'!L395)</f>
        <v/>
      </c>
      <c r="M2265" s="325" t="str">
        <f>IF('+BD'!M395="","",'+BD'!M395)</f>
        <v/>
      </c>
      <c r="N2265" s="325" t="str">
        <f>IF('+BD'!N395="","",'+BD'!N395)</f>
        <v/>
      </c>
      <c r="O2265" s="325" t="str">
        <f>IF('+BD'!O395="","",'+BD'!O395)</f>
        <v/>
      </c>
      <c r="P2265" s="325" t="str">
        <f>IF('+BD'!P395="","",'+BD'!P395)</f>
        <v/>
      </c>
      <c r="Q2265" s="325" t="str">
        <f>IF('+BD'!Q395="","",'+BD'!Q395)</f>
        <v/>
      </c>
      <c r="R2265" s="325" t="str">
        <f>IF('+BD'!R395="","",'+BD'!R395)</f>
        <v/>
      </c>
      <c r="S2265" s="325" t="str">
        <f>IF('+BD'!S395="","",'+BD'!S395)</f>
        <v/>
      </c>
      <c r="T2265" s="325" t="str">
        <f>IF('+BD'!T395="","",'+BD'!T395)</f>
        <v/>
      </c>
      <c r="U2265" s="325" t="str">
        <f>IF('+BD'!U395="","",'+BD'!U395)</f>
        <v/>
      </c>
      <c r="V2265" s="325" t="str">
        <f>IF('+BD'!V395="","",'+BD'!V395)</f>
        <v/>
      </c>
      <c r="W2265" s="325" t="str">
        <f>IF('+BD'!W395="","",'+BD'!W395)</f>
        <v/>
      </c>
      <c r="X2265" s="325" t="str">
        <f>IF('+BD'!X395="","",'+BD'!X395)</f>
        <v/>
      </c>
      <c r="Y2265" s="325" t="str">
        <f>IF('+BD'!Y395="","",'+BD'!Y395)</f>
        <v/>
      </c>
      <c r="Z2265" s="325" t="str">
        <f>IF('+BD'!Z395="","",'+BD'!Z395)</f>
        <v/>
      </c>
      <c r="AA2265" s="325" t="str">
        <f>IF('+BD'!AA395="","",'+BD'!AA395)</f>
        <v/>
      </c>
      <c r="AB2265" s="325" t="str">
        <f>IF('+BD'!AB395="","",'+BD'!AB395)</f>
        <v/>
      </c>
    </row>
    <row r="2266" ht="15.75" customHeight="1">
      <c r="A2266" s="325">
        <v>2264.0</v>
      </c>
      <c r="B2266" s="325" t="s">
        <v>6041</v>
      </c>
      <c r="C2266" s="325" t="str">
        <f>IF('+BD'!C396="","",'+BD'!C396)</f>
        <v/>
      </c>
      <c r="D2266" s="325" t="str">
        <f>IF('+BD'!D396="","",'+BD'!D396)</f>
        <v/>
      </c>
      <c r="E2266" s="325" t="str">
        <f>IF('+BD'!E396="","",'+BD'!E396)</f>
        <v/>
      </c>
      <c r="F2266" s="325" t="str">
        <f>IF('+BD'!F396="","",'+BD'!F396)</f>
        <v/>
      </c>
      <c r="G2266" s="325" t="str">
        <f>IF('+BD'!G396="","",'+BD'!G396)</f>
        <v/>
      </c>
      <c r="H2266" s="325" t="str">
        <f>IF('+BD'!H396="","",'+BD'!H396)</f>
        <v/>
      </c>
      <c r="I2266" s="325" t="str">
        <f>IF('+BD'!I396="","",'+BD'!I396)</f>
        <v/>
      </c>
      <c r="J2266" s="325" t="str">
        <f>IF('+BD'!J396="","",'+BD'!J396)</f>
        <v/>
      </c>
      <c r="K2266" s="325" t="str">
        <f>IF('+BD'!K396="","",'+BD'!K396)</f>
        <v/>
      </c>
      <c r="L2266" s="325" t="str">
        <f>IF('+BD'!L396="","",'+BD'!L396)</f>
        <v/>
      </c>
      <c r="M2266" s="325" t="str">
        <f>IF('+BD'!M396="","",'+BD'!M396)</f>
        <v/>
      </c>
      <c r="N2266" s="325" t="str">
        <f>IF('+BD'!N396="","",'+BD'!N396)</f>
        <v/>
      </c>
      <c r="O2266" s="325" t="str">
        <f>IF('+BD'!O396="","",'+BD'!O396)</f>
        <v/>
      </c>
      <c r="P2266" s="325" t="str">
        <f>IF('+BD'!P396="","",'+BD'!P396)</f>
        <v/>
      </c>
      <c r="Q2266" s="325" t="str">
        <f>IF('+BD'!Q396="","",'+BD'!Q396)</f>
        <v/>
      </c>
      <c r="R2266" s="325" t="str">
        <f>IF('+BD'!R396="","",'+BD'!R396)</f>
        <v/>
      </c>
      <c r="S2266" s="325" t="str">
        <f>IF('+BD'!S396="","",'+BD'!S396)</f>
        <v/>
      </c>
      <c r="T2266" s="325" t="str">
        <f>IF('+BD'!T396="","",'+BD'!T396)</f>
        <v/>
      </c>
      <c r="U2266" s="325" t="str">
        <f>IF('+BD'!U396="","",'+BD'!U396)</f>
        <v/>
      </c>
      <c r="V2266" s="325" t="str">
        <f>IF('+BD'!V396="","",'+BD'!V396)</f>
        <v/>
      </c>
      <c r="W2266" s="325" t="str">
        <f>IF('+BD'!W396="","",'+BD'!W396)</f>
        <v/>
      </c>
      <c r="X2266" s="325" t="str">
        <f>IF('+BD'!X396="","",'+BD'!X396)</f>
        <v/>
      </c>
      <c r="Y2266" s="325" t="str">
        <f>IF('+BD'!Y396="","",'+BD'!Y396)</f>
        <v/>
      </c>
      <c r="Z2266" s="325" t="str">
        <f>IF('+BD'!Z396="","",'+BD'!Z396)</f>
        <v/>
      </c>
      <c r="AA2266" s="325" t="str">
        <f>IF('+BD'!AA396="","",'+BD'!AA396)</f>
        <v/>
      </c>
      <c r="AB2266" s="325" t="str">
        <f>IF('+BD'!AB396="","",'+BD'!AB396)</f>
        <v/>
      </c>
    </row>
    <row r="2267" ht="15.75" customHeight="1">
      <c r="A2267" s="325">
        <v>2265.0</v>
      </c>
      <c r="B2267" s="325" t="s">
        <v>6042</v>
      </c>
      <c r="C2267" s="325" t="str">
        <f>IF('+BD'!C397="","",'+BD'!C397)</f>
        <v/>
      </c>
      <c r="D2267" s="325" t="str">
        <f>IF('+BD'!D397="","",'+BD'!D397)</f>
        <v/>
      </c>
      <c r="E2267" s="325" t="str">
        <f>IF('+BD'!E397="","",'+BD'!E397)</f>
        <v/>
      </c>
      <c r="F2267" s="325" t="str">
        <f>IF('+BD'!F397="","",'+BD'!F397)</f>
        <v/>
      </c>
      <c r="G2267" s="325" t="str">
        <f>IF('+BD'!G397="","",'+BD'!G397)</f>
        <v/>
      </c>
      <c r="H2267" s="325" t="str">
        <f>IF('+BD'!H397="","",'+BD'!H397)</f>
        <v/>
      </c>
      <c r="I2267" s="325" t="str">
        <f>IF('+BD'!I397="","",'+BD'!I397)</f>
        <v/>
      </c>
      <c r="J2267" s="325" t="str">
        <f>IF('+BD'!J397="","",'+BD'!J397)</f>
        <v/>
      </c>
      <c r="K2267" s="325" t="str">
        <f>IF('+BD'!K397="","",'+BD'!K397)</f>
        <v/>
      </c>
      <c r="L2267" s="325" t="str">
        <f>IF('+BD'!L397="","",'+BD'!L397)</f>
        <v/>
      </c>
      <c r="M2267" s="325" t="str">
        <f>IF('+BD'!M397="","",'+BD'!M397)</f>
        <v/>
      </c>
      <c r="N2267" s="325" t="str">
        <f>IF('+BD'!N397="","",'+BD'!N397)</f>
        <v/>
      </c>
      <c r="O2267" s="325" t="str">
        <f>IF('+BD'!O397="","",'+BD'!O397)</f>
        <v/>
      </c>
      <c r="P2267" s="325" t="str">
        <f>IF('+BD'!P397="","",'+BD'!P397)</f>
        <v/>
      </c>
      <c r="Q2267" s="325" t="str">
        <f>IF('+BD'!Q397="","",'+BD'!Q397)</f>
        <v/>
      </c>
      <c r="R2267" s="325" t="str">
        <f>IF('+BD'!R397="","",'+BD'!R397)</f>
        <v/>
      </c>
      <c r="S2267" s="325" t="str">
        <f>IF('+BD'!S397="","",'+BD'!S397)</f>
        <v/>
      </c>
      <c r="T2267" s="325" t="str">
        <f>IF('+BD'!T397="","",'+BD'!T397)</f>
        <v/>
      </c>
      <c r="U2267" s="325" t="str">
        <f>IF('+BD'!U397="","",'+BD'!U397)</f>
        <v/>
      </c>
      <c r="V2267" s="325" t="str">
        <f>IF('+BD'!V397="","",'+BD'!V397)</f>
        <v/>
      </c>
      <c r="W2267" s="325" t="str">
        <f>IF('+BD'!W397="","",'+BD'!W397)</f>
        <v/>
      </c>
      <c r="X2267" s="325" t="str">
        <f>IF('+BD'!X397="","",'+BD'!X397)</f>
        <v/>
      </c>
      <c r="Y2267" s="325" t="str">
        <f>IF('+BD'!Y397="","",'+BD'!Y397)</f>
        <v/>
      </c>
      <c r="Z2267" s="325" t="str">
        <f>IF('+BD'!Z397="","",'+BD'!Z397)</f>
        <v/>
      </c>
      <c r="AA2267" s="325" t="str">
        <f>IF('+BD'!AA397="","",'+BD'!AA397)</f>
        <v/>
      </c>
      <c r="AB2267" s="325" t="str">
        <f>IF('+BD'!AB397="","",'+BD'!AB397)</f>
        <v/>
      </c>
    </row>
    <row r="2268" ht="15.75" customHeight="1">
      <c r="A2268" s="325">
        <v>2266.0</v>
      </c>
      <c r="B2268" s="325" t="s">
        <v>6043</v>
      </c>
      <c r="C2268" s="325" t="str">
        <f>IF('+BD'!C398="","",'+BD'!C398)</f>
        <v/>
      </c>
      <c r="D2268" s="325" t="str">
        <f>IF('+BD'!D398="","",'+BD'!D398)</f>
        <v/>
      </c>
      <c r="E2268" s="325" t="str">
        <f>IF('+BD'!E398="","",'+BD'!E398)</f>
        <v/>
      </c>
      <c r="F2268" s="325" t="str">
        <f>IF('+BD'!F398="","",'+BD'!F398)</f>
        <v/>
      </c>
      <c r="G2268" s="325" t="str">
        <f>IF('+BD'!G398="","",'+BD'!G398)</f>
        <v/>
      </c>
      <c r="H2268" s="325" t="str">
        <f>IF('+BD'!H398="","",'+BD'!H398)</f>
        <v/>
      </c>
      <c r="I2268" s="325" t="str">
        <f>IF('+BD'!I398="","",'+BD'!I398)</f>
        <v/>
      </c>
      <c r="J2268" s="325" t="str">
        <f>IF('+BD'!J398="","",'+BD'!J398)</f>
        <v/>
      </c>
      <c r="K2268" s="325" t="str">
        <f>IF('+BD'!K398="","",'+BD'!K398)</f>
        <v/>
      </c>
      <c r="L2268" s="325" t="str">
        <f>IF('+BD'!L398="","",'+BD'!L398)</f>
        <v/>
      </c>
      <c r="M2268" s="325" t="str">
        <f>IF('+BD'!M398="","",'+BD'!M398)</f>
        <v/>
      </c>
      <c r="N2268" s="325" t="str">
        <f>IF('+BD'!N398="","",'+BD'!N398)</f>
        <v/>
      </c>
      <c r="O2268" s="325" t="str">
        <f>IF('+BD'!O398="","",'+BD'!O398)</f>
        <v/>
      </c>
      <c r="P2268" s="325" t="str">
        <f>IF('+BD'!P398="","",'+BD'!P398)</f>
        <v/>
      </c>
      <c r="Q2268" s="325" t="str">
        <f>IF('+BD'!Q398="","",'+BD'!Q398)</f>
        <v/>
      </c>
      <c r="R2268" s="325" t="str">
        <f>IF('+BD'!R398="","",'+BD'!R398)</f>
        <v/>
      </c>
      <c r="S2268" s="325" t="str">
        <f>IF('+BD'!S398="","",'+BD'!S398)</f>
        <v/>
      </c>
      <c r="T2268" s="325" t="str">
        <f>IF('+BD'!T398="","",'+BD'!T398)</f>
        <v/>
      </c>
      <c r="U2268" s="325" t="str">
        <f>IF('+BD'!U398="","",'+BD'!U398)</f>
        <v/>
      </c>
      <c r="V2268" s="325" t="str">
        <f>IF('+BD'!V398="","",'+BD'!V398)</f>
        <v/>
      </c>
      <c r="W2268" s="325" t="str">
        <f>IF('+BD'!W398="","",'+BD'!W398)</f>
        <v/>
      </c>
      <c r="X2268" s="325" t="str">
        <f>IF('+BD'!X398="","",'+BD'!X398)</f>
        <v/>
      </c>
      <c r="Y2268" s="325" t="str">
        <f>IF('+BD'!Y398="","",'+BD'!Y398)</f>
        <v/>
      </c>
      <c r="Z2268" s="325" t="str">
        <f>IF('+BD'!Z398="","",'+BD'!Z398)</f>
        <v/>
      </c>
      <c r="AA2268" s="325" t="str">
        <f>IF('+BD'!AA398="","",'+BD'!AA398)</f>
        <v/>
      </c>
      <c r="AB2268" s="325" t="str">
        <f>IF('+BD'!AB398="","",'+BD'!AB398)</f>
        <v/>
      </c>
    </row>
    <row r="2269" ht="15.75" customHeight="1">
      <c r="A2269" s="325">
        <v>2267.0</v>
      </c>
      <c r="B2269" s="325" t="s">
        <v>6044</v>
      </c>
      <c r="C2269" s="325" t="str">
        <f>IF('+BD'!C399="","",'+BD'!C399)</f>
        <v/>
      </c>
      <c r="D2269" s="325" t="str">
        <f>IF('+BD'!D399="","",'+BD'!D399)</f>
        <v/>
      </c>
      <c r="E2269" s="325" t="str">
        <f>IF('+BD'!E399="","",'+BD'!E399)</f>
        <v/>
      </c>
      <c r="F2269" s="325" t="str">
        <f>IF('+BD'!F399="","",'+BD'!F399)</f>
        <v/>
      </c>
      <c r="G2269" s="325" t="str">
        <f>IF('+BD'!G399="","",'+BD'!G399)</f>
        <v/>
      </c>
      <c r="H2269" s="325" t="str">
        <f>IF('+BD'!H399="","",'+BD'!H399)</f>
        <v/>
      </c>
      <c r="I2269" s="325" t="str">
        <f>IF('+BD'!I399="","",'+BD'!I399)</f>
        <v/>
      </c>
      <c r="J2269" s="325" t="str">
        <f>IF('+BD'!J399="","",'+BD'!J399)</f>
        <v/>
      </c>
      <c r="K2269" s="325" t="str">
        <f>IF('+BD'!K399="","",'+BD'!K399)</f>
        <v/>
      </c>
      <c r="L2269" s="325" t="str">
        <f>IF('+BD'!L399="","",'+BD'!L399)</f>
        <v/>
      </c>
      <c r="M2269" s="325" t="str">
        <f>IF('+BD'!M399="","",'+BD'!M399)</f>
        <v/>
      </c>
      <c r="N2269" s="325" t="str">
        <f>IF('+BD'!N399="","",'+BD'!N399)</f>
        <v/>
      </c>
      <c r="O2269" s="325" t="str">
        <f>IF('+BD'!O399="","",'+BD'!O399)</f>
        <v/>
      </c>
      <c r="P2269" s="325" t="str">
        <f>IF('+BD'!P399="","",'+BD'!P399)</f>
        <v/>
      </c>
      <c r="Q2269" s="325" t="str">
        <f>IF('+BD'!Q399="","",'+BD'!Q399)</f>
        <v/>
      </c>
      <c r="R2269" s="325" t="str">
        <f>IF('+BD'!R399="","",'+BD'!R399)</f>
        <v/>
      </c>
      <c r="S2269" s="325" t="str">
        <f>IF('+BD'!S399="","",'+BD'!S399)</f>
        <v/>
      </c>
      <c r="T2269" s="325" t="str">
        <f>IF('+BD'!T399="","",'+BD'!T399)</f>
        <v/>
      </c>
      <c r="U2269" s="325" t="str">
        <f>IF('+BD'!U399="","",'+BD'!U399)</f>
        <v/>
      </c>
      <c r="V2269" s="325" t="str">
        <f>IF('+BD'!V399="","",'+BD'!V399)</f>
        <v/>
      </c>
      <c r="W2269" s="325" t="str">
        <f>IF('+BD'!W399="","",'+BD'!W399)</f>
        <v/>
      </c>
      <c r="X2269" s="325" t="str">
        <f>IF('+BD'!X399="","",'+BD'!X399)</f>
        <v/>
      </c>
      <c r="Y2269" s="325" t="str">
        <f>IF('+BD'!Y399="","",'+BD'!Y399)</f>
        <v/>
      </c>
      <c r="Z2269" s="325" t="str">
        <f>IF('+BD'!Z399="","",'+BD'!Z399)</f>
        <v/>
      </c>
      <c r="AA2269" s="325" t="str">
        <f>IF('+BD'!AA399="","",'+BD'!AA399)</f>
        <v/>
      </c>
      <c r="AB2269" s="325" t="str">
        <f>IF('+BD'!AB399="","",'+BD'!AB399)</f>
        <v/>
      </c>
    </row>
    <row r="2270" ht="15.75" customHeight="1">
      <c r="A2270" s="325">
        <v>2268.0</v>
      </c>
      <c r="B2270" s="325" t="s">
        <v>6045</v>
      </c>
      <c r="C2270" s="325" t="str">
        <f>IF('+BD'!C400="","",'+BD'!C400)</f>
        <v/>
      </c>
      <c r="D2270" s="325" t="str">
        <f>IF('+BD'!D400="","",'+BD'!D400)</f>
        <v/>
      </c>
      <c r="E2270" s="325" t="str">
        <f>IF('+BD'!E400="","",'+BD'!E400)</f>
        <v/>
      </c>
      <c r="F2270" s="325" t="str">
        <f>IF('+BD'!F400="","",'+BD'!F400)</f>
        <v/>
      </c>
      <c r="G2270" s="325" t="str">
        <f>IF('+BD'!G400="","",'+BD'!G400)</f>
        <v/>
      </c>
      <c r="H2270" s="325" t="str">
        <f>IF('+BD'!H400="","",'+BD'!H400)</f>
        <v/>
      </c>
      <c r="I2270" s="325" t="str">
        <f>IF('+BD'!I400="","",'+BD'!I400)</f>
        <v/>
      </c>
      <c r="J2270" s="325" t="str">
        <f>IF('+BD'!J400="","",'+BD'!J400)</f>
        <v/>
      </c>
      <c r="K2270" s="325" t="str">
        <f>IF('+BD'!K400="","",'+BD'!K400)</f>
        <v/>
      </c>
      <c r="L2270" s="325" t="str">
        <f>IF('+BD'!L400="","",'+BD'!L400)</f>
        <v/>
      </c>
      <c r="M2270" s="325" t="str">
        <f>IF('+BD'!M400="","",'+BD'!M400)</f>
        <v/>
      </c>
      <c r="N2270" s="325" t="str">
        <f>IF('+BD'!N400="","",'+BD'!N400)</f>
        <v/>
      </c>
      <c r="O2270" s="325" t="str">
        <f>IF('+BD'!O400="","",'+BD'!O400)</f>
        <v/>
      </c>
      <c r="P2270" s="325" t="str">
        <f>IF('+BD'!P400="","",'+BD'!P400)</f>
        <v/>
      </c>
      <c r="Q2270" s="325" t="str">
        <f>IF('+BD'!Q400="","",'+BD'!Q400)</f>
        <v/>
      </c>
      <c r="R2270" s="325" t="str">
        <f>IF('+BD'!R400="","",'+BD'!R400)</f>
        <v/>
      </c>
      <c r="S2270" s="325" t="str">
        <f>IF('+BD'!S400="","",'+BD'!S400)</f>
        <v/>
      </c>
      <c r="T2270" s="325" t="str">
        <f>IF('+BD'!T400="","",'+BD'!T400)</f>
        <v/>
      </c>
      <c r="U2270" s="325" t="str">
        <f>IF('+BD'!U400="","",'+BD'!U400)</f>
        <v/>
      </c>
      <c r="V2270" s="325" t="str">
        <f>IF('+BD'!V400="","",'+BD'!V400)</f>
        <v/>
      </c>
      <c r="W2270" s="325" t="str">
        <f>IF('+BD'!W400="","",'+BD'!W400)</f>
        <v/>
      </c>
      <c r="X2270" s="325" t="str">
        <f>IF('+BD'!X400="","",'+BD'!X400)</f>
        <v/>
      </c>
      <c r="Y2270" s="325" t="str">
        <f>IF('+BD'!Y400="","",'+BD'!Y400)</f>
        <v/>
      </c>
      <c r="Z2270" s="325" t="str">
        <f>IF('+BD'!Z400="","",'+BD'!Z400)</f>
        <v/>
      </c>
      <c r="AA2270" s="325" t="str">
        <f>IF('+BD'!AA400="","",'+BD'!AA400)</f>
        <v/>
      </c>
      <c r="AB2270" s="325" t="str">
        <f>IF('+BD'!AB400="","",'+BD'!AB400)</f>
        <v/>
      </c>
    </row>
    <row r="2271" ht="15.75" customHeight="1">
      <c r="A2271" s="325">
        <v>2269.0</v>
      </c>
      <c r="B2271" s="325" t="s">
        <v>6046</v>
      </c>
      <c r="C2271" s="325" t="str">
        <f>IF('+BD'!C401="","",'+BD'!C401)</f>
        <v/>
      </c>
      <c r="D2271" s="325" t="str">
        <f>IF('+BD'!D401="","",'+BD'!D401)</f>
        <v/>
      </c>
      <c r="E2271" s="325" t="str">
        <f>IF('+BD'!E401="","",'+BD'!E401)</f>
        <v/>
      </c>
      <c r="F2271" s="325" t="str">
        <f>IF('+BD'!F401="","",'+BD'!F401)</f>
        <v/>
      </c>
      <c r="G2271" s="325" t="str">
        <f>IF('+BD'!G401="","",'+BD'!G401)</f>
        <v/>
      </c>
      <c r="H2271" s="325" t="str">
        <f>IF('+BD'!H401="","",'+BD'!H401)</f>
        <v/>
      </c>
      <c r="I2271" s="325" t="str">
        <f>IF('+BD'!I401="","",'+BD'!I401)</f>
        <v/>
      </c>
      <c r="J2271" s="325" t="str">
        <f>IF('+BD'!J401="","",'+BD'!J401)</f>
        <v/>
      </c>
      <c r="K2271" s="325" t="str">
        <f>IF('+BD'!K401="","",'+BD'!K401)</f>
        <v/>
      </c>
      <c r="L2271" s="325" t="str">
        <f>IF('+BD'!L401="","",'+BD'!L401)</f>
        <v/>
      </c>
      <c r="M2271" s="325" t="str">
        <f>IF('+BD'!M401="","",'+BD'!M401)</f>
        <v/>
      </c>
      <c r="N2271" s="325" t="str">
        <f>IF('+BD'!N401="","",'+BD'!N401)</f>
        <v/>
      </c>
      <c r="O2271" s="325" t="str">
        <f>IF('+BD'!O401="","",'+BD'!O401)</f>
        <v/>
      </c>
      <c r="P2271" s="325" t="str">
        <f>IF('+BD'!P401="","",'+BD'!P401)</f>
        <v/>
      </c>
      <c r="Q2271" s="325" t="str">
        <f>IF('+BD'!Q401="","",'+BD'!Q401)</f>
        <v/>
      </c>
      <c r="R2271" s="325" t="str">
        <f>IF('+BD'!R401="","",'+BD'!R401)</f>
        <v/>
      </c>
      <c r="S2271" s="325" t="str">
        <f>IF('+BD'!S401="","",'+BD'!S401)</f>
        <v/>
      </c>
      <c r="T2271" s="325" t="str">
        <f>IF('+BD'!T401="","",'+BD'!T401)</f>
        <v/>
      </c>
      <c r="U2271" s="325" t="str">
        <f>IF('+BD'!U401="","",'+BD'!U401)</f>
        <v/>
      </c>
      <c r="V2271" s="325" t="str">
        <f>IF('+BD'!V401="","",'+BD'!V401)</f>
        <v/>
      </c>
      <c r="W2271" s="325" t="str">
        <f>IF('+BD'!W401="","",'+BD'!W401)</f>
        <v/>
      </c>
      <c r="X2271" s="325" t="str">
        <f>IF('+BD'!X401="","",'+BD'!X401)</f>
        <v/>
      </c>
      <c r="Y2271" s="325" t="str">
        <f>IF('+BD'!Y401="","",'+BD'!Y401)</f>
        <v/>
      </c>
      <c r="Z2271" s="325" t="str">
        <f>IF('+BD'!Z401="","",'+BD'!Z401)</f>
        <v/>
      </c>
      <c r="AA2271" s="325" t="str">
        <f>IF('+BD'!AA401="","",'+BD'!AA401)</f>
        <v/>
      </c>
      <c r="AB2271" s="325" t="str">
        <f>IF('+BD'!AB401="","",'+BD'!AB401)</f>
        <v/>
      </c>
    </row>
    <row r="2272" ht="15.75" customHeight="1">
      <c r="A2272" s="325">
        <v>2270.0</v>
      </c>
      <c r="B2272" s="325" t="s">
        <v>6047</v>
      </c>
      <c r="C2272" s="325" t="str">
        <f>IF('+BD'!C402="","",'+BD'!C402)</f>
        <v/>
      </c>
      <c r="D2272" s="325" t="str">
        <f>IF('+BD'!D402="","",'+BD'!D402)</f>
        <v/>
      </c>
      <c r="E2272" s="325" t="str">
        <f>IF('+BD'!E402="","",'+BD'!E402)</f>
        <v/>
      </c>
      <c r="F2272" s="325" t="str">
        <f>IF('+BD'!F402="","",'+BD'!F402)</f>
        <v/>
      </c>
      <c r="G2272" s="325" t="str">
        <f>IF('+BD'!G402="","",'+BD'!G402)</f>
        <v/>
      </c>
      <c r="H2272" s="325" t="str">
        <f>IF('+BD'!H402="","",'+BD'!H402)</f>
        <v/>
      </c>
      <c r="I2272" s="325" t="str">
        <f>IF('+BD'!I402="","",'+BD'!I402)</f>
        <v/>
      </c>
      <c r="J2272" s="325" t="str">
        <f>IF('+BD'!J402="","",'+BD'!J402)</f>
        <v/>
      </c>
      <c r="K2272" s="325" t="str">
        <f>IF('+BD'!K402="","",'+BD'!K402)</f>
        <v/>
      </c>
      <c r="L2272" s="325" t="str">
        <f>IF('+BD'!L402="","",'+BD'!L402)</f>
        <v/>
      </c>
      <c r="M2272" s="325" t="str">
        <f>IF('+BD'!M402="","",'+BD'!M402)</f>
        <v/>
      </c>
      <c r="N2272" s="325" t="str">
        <f>IF('+BD'!N402="","",'+BD'!N402)</f>
        <v/>
      </c>
      <c r="O2272" s="325" t="str">
        <f>IF('+BD'!O402="","",'+BD'!O402)</f>
        <v/>
      </c>
      <c r="P2272" s="325" t="str">
        <f>IF('+BD'!P402="","",'+BD'!P402)</f>
        <v/>
      </c>
      <c r="Q2272" s="325" t="str">
        <f>IF('+BD'!Q402="","",'+BD'!Q402)</f>
        <v/>
      </c>
      <c r="R2272" s="325" t="str">
        <f>IF('+BD'!R402="","",'+BD'!R402)</f>
        <v/>
      </c>
      <c r="S2272" s="325" t="str">
        <f>IF('+BD'!S402="","",'+BD'!S402)</f>
        <v/>
      </c>
      <c r="T2272" s="325" t="str">
        <f>IF('+BD'!T402="","",'+BD'!T402)</f>
        <v/>
      </c>
      <c r="U2272" s="325" t="str">
        <f>IF('+BD'!U402="","",'+BD'!U402)</f>
        <v/>
      </c>
      <c r="V2272" s="325" t="str">
        <f>IF('+BD'!V402="","",'+BD'!V402)</f>
        <v/>
      </c>
      <c r="W2272" s="325" t="str">
        <f>IF('+BD'!W402="","",'+BD'!W402)</f>
        <v/>
      </c>
      <c r="X2272" s="325" t="str">
        <f>IF('+BD'!X402="","",'+BD'!X402)</f>
        <v/>
      </c>
      <c r="Y2272" s="325" t="str">
        <f>IF('+BD'!Y402="","",'+BD'!Y402)</f>
        <v/>
      </c>
      <c r="Z2272" s="325" t="str">
        <f>IF('+BD'!Z402="","",'+BD'!Z402)</f>
        <v/>
      </c>
      <c r="AA2272" s="325" t="str">
        <f>IF('+BD'!AA402="","",'+BD'!AA402)</f>
        <v/>
      </c>
      <c r="AB2272" s="325" t="str">
        <f>IF('+BD'!AB402="","",'+BD'!AB402)</f>
        <v/>
      </c>
    </row>
    <row r="2273" ht="15.75" customHeight="1">
      <c r="A2273" s="325">
        <v>2271.0</v>
      </c>
      <c r="B2273" s="325" t="s">
        <v>6048</v>
      </c>
      <c r="C2273" s="325" t="str">
        <f>IF('+BD'!C403="","",'+BD'!C403)</f>
        <v/>
      </c>
      <c r="D2273" s="325" t="str">
        <f>IF('+BD'!D403="","",'+BD'!D403)</f>
        <v/>
      </c>
      <c r="E2273" s="325" t="str">
        <f>IF('+BD'!E403="","",'+BD'!E403)</f>
        <v/>
      </c>
      <c r="F2273" s="325" t="str">
        <f>IF('+BD'!F403="","",'+BD'!F403)</f>
        <v/>
      </c>
      <c r="G2273" s="325" t="str">
        <f>IF('+BD'!G403="","",'+BD'!G403)</f>
        <v/>
      </c>
      <c r="H2273" s="325" t="str">
        <f>IF('+BD'!H403="","",'+BD'!H403)</f>
        <v/>
      </c>
      <c r="I2273" s="325" t="str">
        <f>IF('+BD'!I403="","",'+BD'!I403)</f>
        <v/>
      </c>
      <c r="J2273" s="325" t="str">
        <f>IF('+BD'!J403="","",'+BD'!J403)</f>
        <v/>
      </c>
      <c r="K2273" s="325" t="str">
        <f>IF('+BD'!K403="","",'+BD'!K403)</f>
        <v/>
      </c>
      <c r="L2273" s="325" t="str">
        <f>IF('+BD'!L403="","",'+BD'!L403)</f>
        <v/>
      </c>
      <c r="M2273" s="325" t="str">
        <f>IF('+BD'!M403="","",'+BD'!M403)</f>
        <v/>
      </c>
      <c r="N2273" s="325" t="str">
        <f>IF('+BD'!N403="","",'+BD'!N403)</f>
        <v/>
      </c>
      <c r="O2273" s="325" t="str">
        <f>IF('+BD'!O403="","",'+BD'!O403)</f>
        <v/>
      </c>
      <c r="P2273" s="325" t="str">
        <f>IF('+BD'!P403="","",'+BD'!P403)</f>
        <v/>
      </c>
      <c r="Q2273" s="325" t="str">
        <f>IF('+BD'!Q403="","",'+BD'!Q403)</f>
        <v/>
      </c>
      <c r="R2273" s="325" t="str">
        <f>IF('+BD'!R403="","",'+BD'!R403)</f>
        <v/>
      </c>
      <c r="S2273" s="325" t="str">
        <f>IF('+BD'!S403="","",'+BD'!S403)</f>
        <v/>
      </c>
      <c r="T2273" s="325" t="str">
        <f>IF('+BD'!T403="","",'+BD'!T403)</f>
        <v/>
      </c>
      <c r="U2273" s="325" t="str">
        <f>IF('+BD'!U403="","",'+BD'!U403)</f>
        <v/>
      </c>
      <c r="V2273" s="325" t="str">
        <f>IF('+BD'!V403="","",'+BD'!V403)</f>
        <v/>
      </c>
      <c r="W2273" s="325" t="str">
        <f>IF('+BD'!W403="","",'+BD'!W403)</f>
        <v/>
      </c>
      <c r="X2273" s="325" t="str">
        <f>IF('+BD'!X403="","",'+BD'!X403)</f>
        <v/>
      </c>
      <c r="Y2273" s="325" t="str">
        <f>IF('+BD'!Y403="","",'+BD'!Y403)</f>
        <v/>
      </c>
      <c r="Z2273" s="325" t="str">
        <f>IF('+BD'!Z403="","",'+BD'!Z403)</f>
        <v/>
      </c>
      <c r="AA2273" s="325" t="str">
        <f>IF('+BD'!AA403="","",'+BD'!AA403)</f>
        <v/>
      </c>
      <c r="AB2273" s="325" t="str">
        <f>IF('+BD'!AB403="","",'+BD'!AB403)</f>
        <v/>
      </c>
    </row>
    <row r="2274" ht="15.75" customHeight="1">
      <c r="A2274" s="325">
        <v>2272.0</v>
      </c>
      <c r="B2274" s="325" t="s">
        <v>6049</v>
      </c>
      <c r="C2274" s="325" t="str">
        <f>IF('+BD'!C404="","",'+BD'!C404)</f>
        <v/>
      </c>
      <c r="D2274" s="325" t="str">
        <f>IF('+BD'!D404="","",'+BD'!D404)</f>
        <v/>
      </c>
      <c r="E2274" s="325" t="str">
        <f>IF('+BD'!E404="","",'+BD'!E404)</f>
        <v/>
      </c>
      <c r="F2274" s="325" t="str">
        <f>IF('+BD'!F404="","",'+BD'!F404)</f>
        <v/>
      </c>
      <c r="G2274" s="325" t="str">
        <f>IF('+BD'!G404="","",'+BD'!G404)</f>
        <v/>
      </c>
      <c r="H2274" s="325" t="str">
        <f>IF('+BD'!H404="","",'+BD'!H404)</f>
        <v/>
      </c>
      <c r="I2274" s="325" t="str">
        <f>IF('+BD'!I404="","",'+BD'!I404)</f>
        <v/>
      </c>
      <c r="J2274" s="325" t="str">
        <f>IF('+BD'!J404="","",'+BD'!J404)</f>
        <v/>
      </c>
      <c r="K2274" s="325" t="str">
        <f>IF('+BD'!K404="","",'+BD'!K404)</f>
        <v/>
      </c>
      <c r="L2274" s="325" t="str">
        <f>IF('+BD'!L404="","",'+BD'!L404)</f>
        <v/>
      </c>
      <c r="M2274" s="325" t="str">
        <f>IF('+BD'!M404="","",'+BD'!M404)</f>
        <v/>
      </c>
      <c r="N2274" s="325" t="str">
        <f>IF('+BD'!N404="","",'+BD'!N404)</f>
        <v/>
      </c>
      <c r="O2274" s="325" t="str">
        <f>IF('+BD'!O404="","",'+BD'!O404)</f>
        <v/>
      </c>
      <c r="P2274" s="325" t="str">
        <f>IF('+BD'!P404="","",'+BD'!P404)</f>
        <v/>
      </c>
      <c r="Q2274" s="325" t="str">
        <f>IF('+BD'!Q404="","",'+BD'!Q404)</f>
        <v/>
      </c>
      <c r="R2274" s="325" t="str">
        <f>IF('+BD'!R404="","",'+BD'!R404)</f>
        <v/>
      </c>
      <c r="S2274" s="325" t="str">
        <f>IF('+BD'!S404="","",'+BD'!S404)</f>
        <v/>
      </c>
      <c r="T2274" s="325" t="str">
        <f>IF('+BD'!T404="","",'+BD'!T404)</f>
        <v/>
      </c>
      <c r="U2274" s="325" t="str">
        <f>IF('+BD'!U404="","",'+BD'!U404)</f>
        <v/>
      </c>
      <c r="V2274" s="325" t="str">
        <f>IF('+BD'!V404="","",'+BD'!V404)</f>
        <v/>
      </c>
      <c r="W2274" s="325" t="str">
        <f>IF('+BD'!W404="","",'+BD'!W404)</f>
        <v/>
      </c>
      <c r="X2274" s="325" t="str">
        <f>IF('+BD'!X404="","",'+BD'!X404)</f>
        <v/>
      </c>
      <c r="Y2274" s="325" t="str">
        <f>IF('+BD'!Y404="","",'+BD'!Y404)</f>
        <v/>
      </c>
      <c r="Z2274" s="325" t="str">
        <f>IF('+BD'!Z404="","",'+BD'!Z404)</f>
        <v/>
      </c>
      <c r="AA2274" s="325" t="str">
        <f>IF('+BD'!AA404="","",'+BD'!AA404)</f>
        <v/>
      </c>
      <c r="AB2274" s="325" t="str">
        <f>IF('+BD'!AB404="","",'+BD'!AB404)</f>
        <v/>
      </c>
    </row>
    <row r="2275" ht="15.75" customHeight="1">
      <c r="A2275" s="325">
        <v>2273.0</v>
      </c>
      <c r="B2275" s="325" t="s">
        <v>6050</v>
      </c>
      <c r="C2275" s="325" t="str">
        <f>IF('+BD'!C405="","",'+BD'!C405)</f>
        <v/>
      </c>
      <c r="D2275" s="325" t="str">
        <f>IF('+BD'!D405="","",'+BD'!D405)</f>
        <v/>
      </c>
      <c r="E2275" s="325" t="str">
        <f>IF('+BD'!E405="","",'+BD'!E405)</f>
        <v/>
      </c>
      <c r="F2275" s="325" t="str">
        <f>IF('+BD'!F405="","",'+BD'!F405)</f>
        <v/>
      </c>
      <c r="G2275" s="325" t="str">
        <f>IF('+BD'!G405="","",'+BD'!G405)</f>
        <v/>
      </c>
      <c r="H2275" s="325" t="str">
        <f>IF('+BD'!H405="","",'+BD'!H405)</f>
        <v/>
      </c>
      <c r="I2275" s="325" t="str">
        <f>IF('+BD'!I405="","",'+BD'!I405)</f>
        <v/>
      </c>
      <c r="J2275" s="325" t="str">
        <f>IF('+BD'!J405="","",'+BD'!J405)</f>
        <v/>
      </c>
      <c r="K2275" s="325" t="str">
        <f>IF('+BD'!K405="","",'+BD'!K405)</f>
        <v/>
      </c>
      <c r="L2275" s="325" t="str">
        <f>IF('+BD'!L405="","",'+BD'!L405)</f>
        <v/>
      </c>
      <c r="M2275" s="325" t="str">
        <f>IF('+BD'!M405="","",'+BD'!M405)</f>
        <v/>
      </c>
      <c r="N2275" s="325" t="str">
        <f>IF('+BD'!N405="","",'+BD'!N405)</f>
        <v/>
      </c>
      <c r="O2275" s="325" t="str">
        <f>IF('+BD'!O405="","",'+BD'!O405)</f>
        <v/>
      </c>
      <c r="P2275" s="325" t="str">
        <f>IF('+BD'!P405="","",'+BD'!P405)</f>
        <v/>
      </c>
      <c r="Q2275" s="325" t="str">
        <f>IF('+BD'!Q405="","",'+BD'!Q405)</f>
        <v/>
      </c>
      <c r="R2275" s="325" t="str">
        <f>IF('+BD'!R405="","",'+BD'!R405)</f>
        <v/>
      </c>
      <c r="S2275" s="325" t="str">
        <f>IF('+BD'!S405="","",'+BD'!S405)</f>
        <v/>
      </c>
      <c r="T2275" s="325" t="str">
        <f>IF('+BD'!T405="","",'+BD'!T405)</f>
        <v/>
      </c>
      <c r="U2275" s="325" t="str">
        <f>IF('+BD'!U405="","",'+BD'!U405)</f>
        <v/>
      </c>
      <c r="V2275" s="325" t="str">
        <f>IF('+BD'!V405="","",'+BD'!V405)</f>
        <v/>
      </c>
      <c r="W2275" s="325" t="str">
        <f>IF('+BD'!W405="","",'+BD'!W405)</f>
        <v/>
      </c>
      <c r="X2275" s="325" t="str">
        <f>IF('+BD'!X405="","",'+BD'!X405)</f>
        <v/>
      </c>
      <c r="Y2275" s="325" t="str">
        <f>IF('+BD'!Y405="","",'+BD'!Y405)</f>
        <v/>
      </c>
      <c r="Z2275" s="325" t="str">
        <f>IF('+BD'!Z405="","",'+BD'!Z405)</f>
        <v/>
      </c>
      <c r="AA2275" s="325" t="str">
        <f>IF('+BD'!AA405="","",'+BD'!AA405)</f>
        <v/>
      </c>
      <c r="AB2275" s="325" t="str">
        <f>IF('+BD'!AB405="","",'+BD'!AB405)</f>
        <v/>
      </c>
    </row>
    <row r="2276" ht="15.75" customHeight="1">
      <c r="A2276" s="325">
        <v>2274.0</v>
      </c>
      <c r="B2276" s="325" t="s">
        <v>6051</v>
      </c>
      <c r="C2276" s="325" t="str">
        <f>IF('+BD'!C406="","",'+BD'!C406)</f>
        <v/>
      </c>
      <c r="D2276" s="325" t="str">
        <f>IF('+BD'!D406="","",'+BD'!D406)</f>
        <v/>
      </c>
      <c r="E2276" s="325" t="str">
        <f>IF('+BD'!E406="","",'+BD'!E406)</f>
        <v/>
      </c>
      <c r="F2276" s="325" t="str">
        <f>IF('+BD'!F406="","",'+BD'!F406)</f>
        <v/>
      </c>
      <c r="G2276" s="325" t="str">
        <f>IF('+BD'!G406="","",'+BD'!G406)</f>
        <v/>
      </c>
      <c r="H2276" s="325" t="str">
        <f>IF('+BD'!H406="","",'+BD'!H406)</f>
        <v/>
      </c>
      <c r="I2276" s="325" t="str">
        <f>IF('+BD'!I406="","",'+BD'!I406)</f>
        <v/>
      </c>
      <c r="J2276" s="325" t="str">
        <f>IF('+BD'!J406="","",'+BD'!J406)</f>
        <v/>
      </c>
      <c r="K2276" s="325" t="str">
        <f>IF('+BD'!K406="","",'+BD'!K406)</f>
        <v/>
      </c>
      <c r="L2276" s="325" t="str">
        <f>IF('+BD'!L406="","",'+BD'!L406)</f>
        <v/>
      </c>
      <c r="M2276" s="325" t="str">
        <f>IF('+BD'!M406="","",'+BD'!M406)</f>
        <v/>
      </c>
      <c r="N2276" s="325" t="str">
        <f>IF('+BD'!N406="","",'+BD'!N406)</f>
        <v/>
      </c>
      <c r="O2276" s="325" t="str">
        <f>IF('+BD'!O406="","",'+BD'!O406)</f>
        <v/>
      </c>
      <c r="P2276" s="325" t="str">
        <f>IF('+BD'!P406="","",'+BD'!P406)</f>
        <v/>
      </c>
      <c r="Q2276" s="325" t="str">
        <f>IF('+BD'!Q406="","",'+BD'!Q406)</f>
        <v/>
      </c>
      <c r="R2276" s="325" t="str">
        <f>IF('+BD'!R406="","",'+BD'!R406)</f>
        <v/>
      </c>
      <c r="S2276" s="325" t="str">
        <f>IF('+BD'!S406="","",'+BD'!S406)</f>
        <v/>
      </c>
      <c r="T2276" s="325" t="str">
        <f>IF('+BD'!T406="","",'+BD'!T406)</f>
        <v/>
      </c>
      <c r="U2276" s="325" t="str">
        <f>IF('+BD'!U406="","",'+BD'!U406)</f>
        <v/>
      </c>
      <c r="V2276" s="325" t="str">
        <f>IF('+BD'!V406="","",'+BD'!V406)</f>
        <v/>
      </c>
      <c r="W2276" s="325" t="str">
        <f>IF('+BD'!W406="","",'+BD'!W406)</f>
        <v/>
      </c>
      <c r="X2276" s="325" t="str">
        <f>IF('+BD'!X406="","",'+BD'!X406)</f>
        <v/>
      </c>
      <c r="Y2276" s="325" t="str">
        <f>IF('+BD'!Y406="","",'+BD'!Y406)</f>
        <v/>
      </c>
      <c r="Z2276" s="325" t="str">
        <f>IF('+BD'!Z406="","",'+BD'!Z406)</f>
        <v/>
      </c>
      <c r="AA2276" s="325" t="str">
        <f>IF('+BD'!AA406="","",'+BD'!AA406)</f>
        <v/>
      </c>
      <c r="AB2276" s="325" t="str">
        <f>IF('+BD'!AB406="","",'+BD'!AB406)</f>
        <v/>
      </c>
    </row>
    <row r="2277" ht="15.75" customHeight="1">
      <c r="A2277" s="325">
        <v>2275.0</v>
      </c>
      <c r="B2277" s="325" t="s">
        <v>6052</v>
      </c>
      <c r="C2277" s="325" t="str">
        <f>IF('+BD'!C407="","",'+BD'!C407)</f>
        <v/>
      </c>
      <c r="D2277" s="325" t="str">
        <f>IF('+BD'!D407="","",'+BD'!D407)</f>
        <v/>
      </c>
      <c r="E2277" s="325" t="str">
        <f>IF('+BD'!E407="","",'+BD'!E407)</f>
        <v/>
      </c>
      <c r="F2277" s="325" t="str">
        <f>IF('+BD'!F407="","",'+BD'!F407)</f>
        <v/>
      </c>
      <c r="G2277" s="325" t="str">
        <f>IF('+BD'!G407="","",'+BD'!G407)</f>
        <v/>
      </c>
      <c r="H2277" s="325" t="str">
        <f>IF('+BD'!H407="","",'+BD'!H407)</f>
        <v/>
      </c>
      <c r="I2277" s="325" t="str">
        <f>IF('+BD'!I407="","",'+BD'!I407)</f>
        <v/>
      </c>
      <c r="J2277" s="325" t="str">
        <f>IF('+BD'!J407="","",'+BD'!J407)</f>
        <v/>
      </c>
      <c r="K2277" s="325" t="str">
        <f>IF('+BD'!K407="","",'+BD'!K407)</f>
        <v/>
      </c>
      <c r="L2277" s="325" t="str">
        <f>IF('+BD'!L407="","",'+BD'!L407)</f>
        <v/>
      </c>
      <c r="M2277" s="325" t="str">
        <f>IF('+BD'!M407="","",'+BD'!M407)</f>
        <v/>
      </c>
      <c r="N2277" s="325" t="str">
        <f>IF('+BD'!N407="","",'+BD'!N407)</f>
        <v/>
      </c>
      <c r="O2277" s="325" t="str">
        <f>IF('+BD'!O407="","",'+BD'!O407)</f>
        <v/>
      </c>
      <c r="P2277" s="325" t="str">
        <f>IF('+BD'!P407="","",'+BD'!P407)</f>
        <v/>
      </c>
      <c r="Q2277" s="325" t="str">
        <f>IF('+BD'!Q407="","",'+BD'!Q407)</f>
        <v/>
      </c>
      <c r="R2277" s="325" t="str">
        <f>IF('+BD'!R407="","",'+BD'!R407)</f>
        <v/>
      </c>
      <c r="S2277" s="325" t="str">
        <f>IF('+BD'!S407="","",'+BD'!S407)</f>
        <v/>
      </c>
      <c r="T2277" s="325" t="str">
        <f>IF('+BD'!T407="","",'+BD'!T407)</f>
        <v/>
      </c>
      <c r="U2277" s="325" t="str">
        <f>IF('+BD'!U407="","",'+BD'!U407)</f>
        <v/>
      </c>
      <c r="V2277" s="325" t="str">
        <f>IF('+BD'!V407="","",'+BD'!V407)</f>
        <v/>
      </c>
      <c r="W2277" s="325" t="str">
        <f>IF('+BD'!W407="","",'+BD'!W407)</f>
        <v/>
      </c>
      <c r="X2277" s="325" t="str">
        <f>IF('+BD'!X407="","",'+BD'!X407)</f>
        <v/>
      </c>
      <c r="Y2277" s="325" t="str">
        <f>IF('+BD'!Y407="","",'+BD'!Y407)</f>
        <v/>
      </c>
      <c r="Z2277" s="325" t="str">
        <f>IF('+BD'!Z407="","",'+BD'!Z407)</f>
        <v/>
      </c>
      <c r="AA2277" s="325" t="str">
        <f>IF('+BD'!AA407="","",'+BD'!AA407)</f>
        <v/>
      </c>
      <c r="AB2277" s="325" t="str">
        <f>IF('+BD'!AB407="","",'+BD'!AB407)</f>
        <v/>
      </c>
    </row>
    <row r="2278" ht="15.75" customHeight="1">
      <c r="A2278" s="325">
        <v>2276.0</v>
      </c>
      <c r="B2278" s="325" t="s">
        <v>6053</v>
      </c>
      <c r="C2278" s="325" t="str">
        <f>IF('+BD'!C408="","",'+BD'!C408)</f>
        <v/>
      </c>
      <c r="D2278" s="325" t="str">
        <f>IF('+BD'!D408="","",'+BD'!D408)</f>
        <v/>
      </c>
      <c r="E2278" s="325" t="str">
        <f>IF('+BD'!E408="","",'+BD'!E408)</f>
        <v/>
      </c>
      <c r="F2278" s="325" t="str">
        <f>IF('+BD'!F408="","",'+BD'!F408)</f>
        <v/>
      </c>
      <c r="G2278" s="325" t="str">
        <f>IF('+BD'!G408="","",'+BD'!G408)</f>
        <v/>
      </c>
      <c r="H2278" s="325" t="str">
        <f>IF('+BD'!H408="","",'+BD'!H408)</f>
        <v/>
      </c>
      <c r="I2278" s="325" t="str">
        <f>IF('+BD'!I408="","",'+BD'!I408)</f>
        <v/>
      </c>
      <c r="J2278" s="325" t="str">
        <f>IF('+BD'!J408="","",'+BD'!J408)</f>
        <v/>
      </c>
      <c r="K2278" s="325" t="str">
        <f>IF('+BD'!K408="","",'+BD'!K408)</f>
        <v/>
      </c>
      <c r="L2278" s="325" t="str">
        <f>IF('+BD'!L408="","",'+BD'!L408)</f>
        <v/>
      </c>
      <c r="M2278" s="325" t="str">
        <f>IF('+BD'!M408="","",'+BD'!M408)</f>
        <v/>
      </c>
      <c r="N2278" s="325" t="str">
        <f>IF('+BD'!N408="","",'+BD'!N408)</f>
        <v/>
      </c>
      <c r="O2278" s="325" t="str">
        <f>IF('+BD'!O408="","",'+BD'!O408)</f>
        <v/>
      </c>
      <c r="P2278" s="325" t="str">
        <f>IF('+BD'!P408="","",'+BD'!P408)</f>
        <v/>
      </c>
      <c r="Q2278" s="325" t="str">
        <f>IF('+BD'!Q408="","",'+BD'!Q408)</f>
        <v/>
      </c>
      <c r="R2278" s="325" t="str">
        <f>IF('+BD'!R408="","",'+BD'!R408)</f>
        <v/>
      </c>
      <c r="S2278" s="325" t="str">
        <f>IF('+BD'!S408="","",'+BD'!S408)</f>
        <v/>
      </c>
      <c r="T2278" s="325" t="str">
        <f>IF('+BD'!T408="","",'+BD'!T408)</f>
        <v/>
      </c>
      <c r="U2278" s="325" t="str">
        <f>IF('+BD'!U408="","",'+BD'!U408)</f>
        <v/>
      </c>
      <c r="V2278" s="325" t="str">
        <f>IF('+BD'!V408="","",'+BD'!V408)</f>
        <v/>
      </c>
      <c r="W2278" s="325" t="str">
        <f>IF('+BD'!W408="","",'+BD'!W408)</f>
        <v/>
      </c>
      <c r="X2278" s="325" t="str">
        <f>IF('+BD'!X408="","",'+BD'!X408)</f>
        <v/>
      </c>
      <c r="Y2278" s="325" t="str">
        <f>IF('+BD'!Y408="","",'+BD'!Y408)</f>
        <v/>
      </c>
      <c r="Z2278" s="325" t="str">
        <f>IF('+BD'!Z408="","",'+BD'!Z408)</f>
        <v/>
      </c>
      <c r="AA2278" s="325" t="str">
        <f>IF('+BD'!AA408="","",'+BD'!AA408)</f>
        <v/>
      </c>
      <c r="AB2278" s="325" t="str">
        <f>IF('+BD'!AB408="","",'+BD'!AB408)</f>
        <v/>
      </c>
    </row>
    <row r="2279" ht="15.75" customHeight="1">
      <c r="A2279" s="325">
        <v>2277.0</v>
      </c>
      <c r="B2279" s="325" t="s">
        <v>6054</v>
      </c>
      <c r="C2279" s="325" t="str">
        <f>IF('+BD'!C409="","",'+BD'!C409)</f>
        <v/>
      </c>
      <c r="D2279" s="325" t="str">
        <f>IF('+BD'!D409="","",'+BD'!D409)</f>
        <v/>
      </c>
      <c r="E2279" s="325" t="str">
        <f>IF('+BD'!E409="","",'+BD'!E409)</f>
        <v/>
      </c>
      <c r="F2279" s="325" t="str">
        <f>IF('+BD'!F409="","",'+BD'!F409)</f>
        <v/>
      </c>
      <c r="G2279" s="325" t="str">
        <f>IF('+BD'!G409="","",'+BD'!G409)</f>
        <v/>
      </c>
      <c r="H2279" s="325" t="str">
        <f>IF('+BD'!H409="","",'+BD'!H409)</f>
        <v/>
      </c>
      <c r="I2279" s="325" t="str">
        <f>IF('+BD'!I409="","",'+BD'!I409)</f>
        <v/>
      </c>
      <c r="J2279" s="325" t="str">
        <f>IF('+BD'!J409="","",'+BD'!J409)</f>
        <v/>
      </c>
      <c r="K2279" s="325" t="str">
        <f>IF('+BD'!K409="","",'+BD'!K409)</f>
        <v/>
      </c>
      <c r="L2279" s="325" t="str">
        <f>IF('+BD'!L409="","",'+BD'!L409)</f>
        <v/>
      </c>
      <c r="M2279" s="325" t="str">
        <f>IF('+BD'!M409="","",'+BD'!M409)</f>
        <v/>
      </c>
      <c r="N2279" s="325" t="str">
        <f>IF('+BD'!N409="","",'+BD'!N409)</f>
        <v/>
      </c>
      <c r="O2279" s="325" t="str">
        <f>IF('+BD'!O409="","",'+BD'!O409)</f>
        <v/>
      </c>
      <c r="P2279" s="325" t="str">
        <f>IF('+BD'!P409="","",'+BD'!P409)</f>
        <v/>
      </c>
      <c r="Q2279" s="325" t="str">
        <f>IF('+BD'!Q409="","",'+BD'!Q409)</f>
        <v/>
      </c>
      <c r="R2279" s="325" t="str">
        <f>IF('+BD'!R409="","",'+BD'!R409)</f>
        <v/>
      </c>
      <c r="S2279" s="325" t="str">
        <f>IF('+BD'!S409="","",'+BD'!S409)</f>
        <v/>
      </c>
      <c r="T2279" s="325" t="str">
        <f>IF('+BD'!T409="","",'+BD'!T409)</f>
        <v/>
      </c>
      <c r="U2279" s="325" t="str">
        <f>IF('+BD'!U409="","",'+BD'!U409)</f>
        <v/>
      </c>
      <c r="V2279" s="325" t="str">
        <f>IF('+BD'!V409="","",'+BD'!V409)</f>
        <v/>
      </c>
      <c r="W2279" s="325" t="str">
        <f>IF('+BD'!W409="","",'+BD'!W409)</f>
        <v/>
      </c>
      <c r="X2279" s="325" t="str">
        <f>IF('+BD'!X409="","",'+BD'!X409)</f>
        <v/>
      </c>
      <c r="Y2279" s="325" t="str">
        <f>IF('+BD'!Y409="","",'+BD'!Y409)</f>
        <v/>
      </c>
      <c r="Z2279" s="325" t="str">
        <f>IF('+BD'!Z409="","",'+BD'!Z409)</f>
        <v/>
      </c>
      <c r="AA2279" s="325" t="str">
        <f>IF('+BD'!AA409="","",'+BD'!AA409)</f>
        <v/>
      </c>
      <c r="AB2279" s="325" t="str">
        <f>IF('+BD'!AB409="","",'+BD'!AB409)</f>
        <v/>
      </c>
    </row>
    <row r="2280" ht="15.75" customHeight="1">
      <c r="A2280" s="325">
        <v>2278.0</v>
      </c>
      <c r="B2280" s="325" t="s">
        <v>6055</v>
      </c>
      <c r="C2280" s="325" t="str">
        <f>IF('+BD'!C410="","",'+BD'!C410)</f>
        <v/>
      </c>
      <c r="D2280" s="325" t="str">
        <f>IF('+BD'!D410="","",'+BD'!D410)</f>
        <v/>
      </c>
      <c r="E2280" s="325" t="str">
        <f>IF('+BD'!E410="","",'+BD'!E410)</f>
        <v/>
      </c>
      <c r="F2280" s="325" t="str">
        <f>IF('+BD'!F410="","",'+BD'!F410)</f>
        <v/>
      </c>
      <c r="G2280" s="325" t="str">
        <f>IF('+BD'!G410="","",'+BD'!G410)</f>
        <v/>
      </c>
      <c r="H2280" s="325" t="str">
        <f>IF('+BD'!H410="","",'+BD'!H410)</f>
        <v/>
      </c>
      <c r="I2280" s="325" t="str">
        <f>IF('+BD'!I410="","",'+BD'!I410)</f>
        <v/>
      </c>
      <c r="J2280" s="325" t="str">
        <f>IF('+BD'!J410="","",'+BD'!J410)</f>
        <v/>
      </c>
      <c r="K2280" s="325" t="str">
        <f>IF('+BD'!K410="","",'+BD'!K410)</f>
        <v/>
      </c>
      <c r="L2280" s="325" t="str">
        <f>IF('+BD'!L410="","",'+BD'!L410)</f>
        <v/>
      </c>
      <c r="M2280" s="325" t="str">
        <f>IF('+BD'!M410="","",'+BD'!M410)</f>
        <v/>
      </c>
      <c r="N2280" s="325" t="str">
        <f>IF('+BD'!N410="","",'+BD'!N410)</f>
        <v/>
      </c>
      <c r="O2280" s="325" t="str">
        <f>IF('+BD'!O410="","",'+BD'!O410)</f>
        <v/>
      </c>
      <c r="P2280" s="325" t="str">
        <f>IF('+BD'!P410="","",'+BD'!P410)</f>
        <v/>
      </c>
      <c r="Q2280" s="325" t="str">
        <f>IF('+BD'!Q410="","",'+BD'!Q410)</f>
        <v/>
      </c>
      <c r="R2280" s="325" t="str">
        <f>IF('+BD'!R410="","",'+BD'!R410)</f>
        <v/>
      </c>
      <c r="S2280" s="325" t="str">
        <f>IF('+BD'!S410="","",'+BD'!S410)</f>
        <v/>
      </c>
      <c r="T2280" s="325" t="str">
        <f>IF('+BD'!T410="","",'+BD'!T410)</f>
        <v/>
      </c>
      <c r="U2280" s="325" t="str">
        <f>IF('+BD'!U410="","",'+BD'!U410)</f>
        <v/>
      </c>
      <c r="V2280" s="325" t="str">
        <f>IF('+BD'!V410="","",'+BD'!V410)</f>
        <v/>
      </c>
      <c r="W2280" s="325" t="str">
        <f>IF('+BD'!W410="","",'+BD'!W410)</f>
        <v/>
      </c>
      <c r="X2280" s="325" t="str">
        <f>IF('+BD'!X410="","",'+BD'!X410)</f>
        <v/>
      </c>
      <c r="Y2280" s="325" t="str">
        <f>IF('+BD'!Y410="","",'+BD'!Y410)</f>
        <v/>
      </c>
      <c r="Z2280" s="325" t="str">
        <f>IF('+BD'!Z410="","",'+BD'!Z410)</f>
        <v/>
      </c>
      <c r="AA2280" s="325" t="str">
        <f>IF('+BD'!AA410="","",'+BD'!AA410)</f>
        <v/>
      </c>
      <c r="AB2280" s="325" t="str">
        <f>IF('+BD'!AB410="","",'+BD'!AB410)</f>
        <v/>
      </c>
    </row>
    <row r="2281" ht="15.75" customHeight="1">
      <c r="A2281" s="325">
        <v>2279.0</v>
      </c>
      <c r="B2281" s="325" t="s">
        <v>6056</v>
      </c>
      <c r="C2281" s="325" t="str">
        <f>IF('+BD'!C411="","",'+BD'!C411)</f>
        <v/>
      </c>
      <c r="D2281" s="325" t="str">
        <f>IF('+BD'!D411="","",'+BD'!D411)</f>
        <v/>
      </c>
      <c r="E2281" s="325" t="str">
        <f>IF('+BD'!E411="","",'+BD'!E411)</f>
        <v/>
      </c>
      <c r="F2281" s="325" t="str">
        <f>IF('+BD'!F411="","",'+BD'!F411)</f>
        <v/>
      </c>
      <c r="G2281" s="325" t="str">
        <f>IF('+BD'!G411="","",'+BD'!G411)</f>
        <v/>
      </c>
      <c r="H2281" s="325" t="str">
        <f>IF('+BD'!H411="","",'+BD'!H411)</f>
        <v/>
      </c>
      <c r="I2281" s="325" t="str">
        <f>IF('+BD'!I411="","",'+BD'!I411)</f>
        <v/>
      </c>
      <c r="J2281" s="325" t="str">
        <f>IF('+BD'!J411="","",'+BD'!J411)</f>
        <v/>
      </c>
      <c r="K2281" s="325" t="str">
        <f>IF('+BD'!K411="","",'+BD'!K411)</f>
        <v/>
      </c>
      <c r="L2281" s="325" t="str">
        <f>IF('+BD'!L411="","",'+BD'!L411)</f>
        <v/>
      </c>
      <c r="M2281" s="325" t="str">
        <f>IF('+BD'!M411="","",'+BD'!M411)</f>
        <v/>
      </c>
      <c r="N2281" s="325" t="str">
        <f>IF('+BD'!N411="","",'+BD'!N411)</f>
        <v/>
      </c>
      <c r="O2281" s="325" t="str">
        <f>IF('+BD'!O411="","",'+BD'!O411)</f>
        <v/>
      </c>
      <c r="P2281" s="325" t="str">
        <f>IF('+BD'!P411="","",'+BD'!P411)</f>
        <v/>
      </c>
      <c r="Q2281" s="325" t="str">
        <f>IF('+BD'!Q411="","",'+BD'!Q411)</f>
        <v/>
      </c>
      <c r="R2281" s="325" t="str">
        <f>IF('+BD'!R411="","",'+BD'!R411)</f>
        <v/>
      </c>
      <c r="S2281" s="325" t="str">
        <f>IF('+BD'!S411="","",'+BD'!S411)</f>
        <v/>
      </c>
      <c r="T2281" s="325" t="str">
        <f>IF('+BD'!T411="","",'+BD'!T411)</f>
        <v/>
      </c>
      <c r="U2281" s="325" t="str">
        <f>IF('+BD'!U411="","",'+BD'!U411)</f>
        <v/>
      </c>
      <c r="V2281" s="325" t="str">
        <f>IF('+BD'!V411="","",'+BD'!V411)</f>
        <v/>
      </c>
      <c r="W2281" s="325" t="str">
        <f>IF('+BD'!W411="","",'+BD'!W411)</f>
        <v/>
      </c>
      <c r="X2281" s="325" t="str">
        <f>IF('+BD'!X411="","",'+BD'!X411)</f>
        <v/>
      </c>
      <c r="Y2281" s="325" t="str">
        <f>IF('+BD'!Y411="","",'+BD'!Y411)</f>
        <v/>
      </c>
      <c r="Z2281" s="325" t="str">
        <f>IF('+BD'!Z411="","",'+BD'!Z411)</f>
        <v/>
      </c>
      <c r="AA2281" s="325" t="str">
        <f>IF('+BD'!AA411="","",'+BD'!AA411)</f>
        <v/>
      </c>
      <c r="AB2281" s="325" t="str">
        <f>IF('+BD'!AB411="","",'+BD'!AB411)</f>
        <v/>
      </c>
    </row>
    <row r="2282" ht="15.75" customHeight="1">
      <c r="A2282" s="325">
        <v>2280.0</v>
      </c>
      <c r="B2282" s="325" t="s">
        <v>6057</v>
      </c>
      <c r="C2282" s="325" t="str">
        <f>IF('+BD'!C412="","",'+BD'!C412)</f>
        <v/>
      </c>
      <c r="D2282" s="325" t="str">
        <f>IF('+BD'!D412="","",'+BD'!D412)</f>
        <v/>
      </c>
      <c r="E2282" s="325" t="str">
        <f>IF('+BD'!E412="","",'+BD'!E412)</f>
        <v/>
      </c>
      <c r="F2282" s="325" t="str">
        <f>IF('+BD'!F412="","",'+BD'!F412)</f>
        <v/>
      </c>
      <c r="G2282" s="325" t="str">
        <f>IF('+BD'!G412="","",'+BD'!G412)</f>
        <v/>
      </c>
      <c r="H2282" s="325" t="str">
        <f>IF('+BD'!H412="","",'+BD'!H412)</f>
        <v/>
      </c>
      <c r="I2282" s="325" t="str">
        <f>IF('+BD'!I412="","",'+BD'!I412)</f>
        <v/>
      </c>
      <c r="J2282" s="325" t="str">
        <f>IF('+BD'!J412="","",'+BD'!J412)</f>
        <v/>
      </c>
      <c r="K2282" s="325" t="str">
        <f>IF('+BD'!K412="","",'+BD'!K412)</f>
        <v/>
      </c>
      <c r="L2282" s="325" t="str">
        <f>IF('+BD'!L412="","",'+BD'!L412)</f>
        <v/>
      </c>
      <c r="M2282" s="325" t="str">
        <f>IF('+BD'!M412="","",'+BD'!M412)</f>
        <v/>
      </c>
      <c r="N2282" s="325" t="str">
        <f>IF('+BD'!N412="","",'+BD'!N412)</f>
        <v/>
      </c>
      <c r="O2282" s="325" t="str">
        <f>IF('+BD'!O412="","",'+BD'!O412)</f>
        <v/>
      </c>
      <c r="P2282" s="325" t="str">
        <f>IF('+BD'!P412="","",'+BD'!P412)</f>
        <v/>
      </c>
      <c r="Q2282" s="325" t="str">
        <f>IF('+BD'!Q412="","",'+BD'!Q412)</f>
        <v/>
      </c>
      <c r="R2282" s="325" t="str">
        <f>IF('+BD'!R412="","",'+BD'!R412)</f>
        <v/>
      </c>
      <c r="S2282" s="325" t="str">
        <f>IF('+BD'!S412="","",'+BD'!S412)</f>
        <v/>
      </c>
      <c r="T2282" s="325" t="str">
        <f>IF('+BD'!T412="","",'+BD'!T412)</f>
        <v/>
      </c>
      <c r="U2282" s="325" t="str">
        <f>IF('+BD'!U412="","",'+BD'!U412)</f>
        <v/>
      </c>
      <c r="V2282" s="325" t="str">
        <f>IF('+BD'!V412="","",'+BD'!V412)</f>
        <v/>
      </c>
      <c r="W2282" s="325" t="str">
        <f>IF('+BD'!W412="","",'+BD'!W412)</f>
        <v/>
      </c>
      <c r="X2282" s="325" t="str">
        <f>IF('+BD'!X412="","",'+BD'!X412)</f>
        <v/>
      </c>
      <c r="Y2282" s="325" t="str">
        <f>IF('+BD'!Y412="","",'+BD'!Y412)</f>
        <v/>
      </c>
      <c r="Z2282" s="325" t="str">
        <f>IF('+BD'!Z412="","",'+BD'!Z412)</f>
        <v/>
      </c>
      <c r="AA2282" s="325" t="str">
        <f>IF('+BD'!AA412="","",'+BD'!AA412)</f>
        <v/>
      </c>
      <c r="AB2282" s="325" t="str">
        <f>IF('+BD'!AB412="","",'+BD'!AB412)</f>
        <v/>
      </c>
    </row>
    <row r="2283" ht="15.75" customHeight="1">
      <c r="A2283" s="325">
        <v>2281.0</v>
      </c>
      <c r="B2283" s="325" t="s">
        <v>6058</v>
      </c>
      <c r="C2283" s="325" t="str">
        <f>IF('+BD'!C413="","",'+BD'!C413)</f>
        <v/>
      </c>
      <c r="D2283" s="325" t="str">
        <f>IF('+BD'!D413="","",'+BD'!D413)</f>
        <v/>
      </c>
      <c r="E2283" s="325" t="str">
        <f>IF('+BD'!E413="","",'+BD'!E413)</f>
        <v/>
      </c>
      <c r="F2283" s="325" t="str">
        <f>IF('+BD'!F413="","",'+BD'!F413)</f>
        <v/>
      </c>
      <c r="G2283" s="325" t="str">
        <f>IF('+BD'!G413="","",'+BD'!G413)</f>
        <v/>
      </c>
      <c r="H2283" s="325" t="str">
        <f>IF('+BD'!H413="","",'+BD'!H413)</f>
        <v/>
      </c>
      <c r="I2283" s="325" t="str">
        <f>IF('+BD'!I413="","",'+BD'!I413)</f>
        <v/>
      </c>
      <c r="J2283" s="325" t="str">
        <f>IF('+BD'!J413="","",'+BD'!J413)</f>
        <v/>
      </c>
      <c r="K2283" s="325" t="str">
        <f>IF('+BD'!K413="","",'+BD'!K413)</f>
        <v/>
      </c>
      <c r="L2283" s="325" t="str">
        <f>IF('+BD'!L413="","",'+BD'!L413)</f>
        <v/>
      </c>
      <c r="M2283" s="325" t="str">
        <f>IF('+BD'!M413="","",'+BD'!M413)</f>
        <v/>
      </c>
      <c r="N2283" s="325" t="str">
        <f>IF('+BD'!N413="","",'+BD'!N413)</f>
        <v/>
      </c>
      <c r="O2283" s="325" t="str">
        <f>IF('+BD'!O413="","",'+BD'!O413)</f>
        <v/>
      </c>
      <c r="P2283" s="325" t="str">
        <f>IF('+BD'!P413="","",'+BD'!P413)</f>
        <v/>
      </c>
      <c r="Q2283" s="325" t="str">
        <f>IF('+BD'!Q413="","",'+BD'!Q413)</f>
        <v/>
      </c>
      <c r="R2283" s="325" t="str">
        <f>IF('+BD'!R413="","",'+BD'!R413)</f>
        <v/>
      </c>
      <c r="S2283" s="325" t="str">
        <f>IF('+BD'!S413="","",'+BD'!S413)</f>
        <v/>
      </c>
      <c r="T2283" s="325" t="str">
        <f>IF('+BD'!T413="","",'+BD'!T413)</f>
        <v/>
      </c>
      <c r="U2283" s="325" t="str">
        <f>IF('+BD'!U413="","",'+BD'!U413)</f>
        <v/>
      </c>
      <c r="V2283" s="325" t="str">
        <f>IF('+BD'!V413="","",'+BD'!V413)</f>
        <v/>
      </c>
      <c r="W2283" s="325" t="str">
        <f>IF('+BD'!W413="","",'+BD'!W413)</f>
        <v/>
      </c>
      <c r="X2283" s="325" t="str">
        <f>IF('+BD'!X413="","",'+BD'!X413)</f>
        <v/>
      </c>
      <c r="Y2283" s="325" t="str">
        <f>IF('+BD'!Y413="","",'+BD'!Y413)</f>
        <v/>
      </c>
      <c r="Z2283" s="325" t="str">
        <f>IF('+BD'!Z413="","",'+BD'!Z413)</f>
        <v/>
      </c>
      <c r="AA2283" s="325" t="str">
        <f>IF('+BD'!AA413="","",'+BD'!AA413)</f>
        <v/>
      </c>
      <c r="AB2283" s="325" t="str">
        <f>IF('+BD'!AB413="","",'+BD'!AB413)</f>
        <v/>
      </c>
    </row>
    <row r="2284" ht="15.75" customHeight="1">
      <c r="A2284" s="325">
        <v>2282.0</v>
      </c>
      <c r="B2284" s="325" t="s">
        <v>6059</v>
      </c>
      <c r="C2284" s="325" t="str">
        <f>IF('+BD'!C414="","",'+BD'!C414)</f>
        <v/>
      </c>
      <c r="D2284" s="325" t="str">
        <f>IF('+BD'!D414="","",'+BD'!D414)</f>
        <v/>
      </c>
      <c r="E2284" s="325" t="str">
        <f>IF('+BD'!E414="","",'+BD'!E414)</f>
        <v/>
      </c>
      <c r="F2284" s="325" t="str">
        <f>IF('+BD'!F414="","",'+BD'!F414)</f>
        <v/>
      </c>
      <c r="G2284" s="325" t="str">
        <f>IF('+BD'!G414="","",'+BD'!G414)</f>
        <v/>
      </c>
      <c r="H2284" s="325" t="str">
        <f>IF('+BD'!H414="","",'+BD'!H414)</f>
        <v/>
      </c>
      <c r="I2284" s="325" t="str">
        <f>IF('+BD'!I414="","",'+BD'!I414)</f>
        <v/>
      </c>
      <c r="J2284" s="325" t="str">
        <f>IF('+BD'!J414="","",'+BD'!J414)</f>
        <v/>
      </c>
      <c r="K2284" s="325" t="str">
        <f>IF('+BD'!K414="","",'+BD'!K414)</f>
        <v/>
      </c>
      <c r="L2284" s="325" t="str">
        <f>IF('+BD'!L414="","",'+BD'!L414)</f>
        <v/>
      </c>
      <c r="M2284" s="325" t="str">
        <f>IF('+BD'!M414="","",'+BD'!M414)</f>
        <v/>
      </c>
      <c r="N2284" s="325" t="str">
        <f>IF('+BD'!N414="","",'+BD'!N414)</f>
        <v/>
      </c>
      <c r="O2284" s="325" t="str">
        <f>IF('+BD'!O414="","",'+BD'!O414)</f>
        <v/>
      </c>
      <c r="P2284" s="325" t="str">
        <f>IF('+BD'!P414="","",'+BD'!P414)</f>
        <v/>
      </c>
      <c r="Q2284" s="325" t="str">
        <f>IF('+BD'!Q414="","",'+BD'!Q414)</f>
        <v/>
      </c>
      <c r="R2284" s="325" t="str">
        <f>IF('+BD'!R414="","",'+BD'!R414)</f>
        <v/>
      </c>
      <c r="S2284" s="325" t="str">
        <f>IF('+BD'!S414="","",'+BD'!S414)</f>
        <v/>
      </c>
      <c r="T2284" s="325" t="str">
        <f>IF('+BD'!T414="","",'+BD'!T414)</f>
        <v/>
      </c>
      <c r="U2284" s="325" t="str">
        <f>IF('+BD'!U414="","",'+BD'!U414)</f>
        <v/>
      </c>
      <c r="V2284" s="325" t="str">
        <f>IF('+BD'!V414="","",'+BD'!V414)</f>
        <v/>
      </c>
      <c r="W2284" s="325" t="str">
        <f>IF('+BD'!W414="","",'+BD'!W414)</f>
        <v/>
      </c>
      <c r="X2284" s="325" t="str">
        <f>IF('+BD'!X414="","",'+BD'!X414)</f>
        <v/>
      </c>
      <c r="Y2284" s="325" t="str">
        <f>IF('+BD'!Y414="","",'+BD'!Y414)</f>
        <v/>
      </c>
      <c r="Z2284" s="325" t="str">
        <f>IF('+BD'!Z414="","",'+BD'!Z414)</f>
        <v/>
      </c>
      <c r="AA2284" s="325" t="str">
        <f>IF('+BD'!AA414="","",'+BD'!AA414)</f>
        <v/>
      </c>
      <c r="AB2284" s="325" t="str">
        <f>IF('+BD'!AB414="","",'+BD'!AB414)</f>
        <v/>
      </c>
    </row>
    <row r="2285" ht="15.75" customHeight="1">
      <c r="A2285" s="325">
        <v>2283.0</v>
      </c>
      <c r="B2285" s="325" t="s">
        <v>6060</v>
      </c>
      <c r="C2285" s="325" t="str">
        <f>IF('+BD'!C415="","",'+BD'!C415)</f>
        <v/>
      </c>
      <c r="D2285" s="325" t="str">
        <f>IF('+BD'!D415="","",'+BD'!D415)</f>
        <v/>
      </c>
      <c r="E2285" s="325" t="str">
        <f>IF('+BD'!E415="","",'+BD'!E415)</f>
        <v/>
      </c>
      <c r="F2285" s="325" t="str">
        <f>IF('+BD'!F415="","",'+BD'!F415)</f>
        <v/>
      </c>
      <c r="G2285" s="325" t="str">
        <f>IF('+BD'!G415="","",'+BD'!G415)</f>
        <v/>
      </c>
      <c r="H2285" s="325" t="str">
        <f>IF('+BD'!H415="","",'+BD'!H415)</f>
        <v/>
      </c>
      <c r="I2285" s="325" t="str">
        <f>IF('+BD'!I415="","",'+BD'!I415)</f>
        <v/>
      </c>
      <c r="J2285" s="325" t="str">
        <f>IF('+BD'!J415="","",'+BD'!J415)</f>
        <v/>
      </c>
      <c r="K2285" s="325" t="str">
        <f>IF('+BD'!K415="","",'+BD'!K415)</f>
        <v/>
      </c>
      <c r="L2285" s="325" t="str">
        <f>IF('+BD'!L415="","",'+BD'!L415)</f>
        <v/>
      </c>
      <c r="M2285" s="325" t="str">
        <f>IF('+BD'!M415="","",'+BD'!M415)</f>
        <v/>
      </c>
      <c r="N2285" s="325" t="str">
        <f>IF('+BD'!N415="","",'+BD'!N415)</f>
        <v/>
      </c>
      <c r="O2285" s="325" t="str">
        <f>IF('+BD'!O415="","",'+BD'!O415)</f>
        <v/>
      </c>
      <c r="P2285" s="325" t="str">
        <f>IF('+BD'!P415="","",'+BD'!P415)</f>
        <v/>
      </c>
      <c r="Q2285" s="325" t="str">
        <f>IF('+BD'!Q415="","",'+BD'!Q415)</f>
        <v/>
      </c>
      <c r="R2285" s="325" t="str">
        <f>IF('+BD'!R415="","",'+BD'!R415)</f>
        <v/>
      </c>
      <c r="S2285" s="325" t="str">
        <f>IF('+BD'!S415="","",'+BD'!S415)</f>
        <v/>
      </c>
      <c r="T2285" s="325" t="str">
        <f>IF('+BD'!T415="","",'+BD'!T415)</f>
        <v/>
      </c>
      <c r="U2285" s="325" t="str">
        <f>IF('+BD'!U415="","",'+BD'!U415)</f>
        <v/>
      </c>
      <c r="V2285" s="325" t="str">
        <f>IF('+BD'!V415="","",'+BD'!V415)</f>
        <v/>
      </c>
      <c r="W2285" s="325" t="str">
        <f>IF('+BD'!W415="","",'+BD'!W415)</f>
        <v/>
      </c>
      <c r="X2285" s="325" t="str">
        <f>IF('+BD'!X415="","",'+BD'!X415)</f>
        <v/>
      </c>
      <c r="Y2285" s="325" t="str">
        <f>IF('+BD'!Y415="","",'+BD'!Y415)</f>
        <v/>
      </c>
      <c r="Z2285" s="325" t="str">
        <f>IF('+BD'!Z415="","",'+BD'!Z415)</f>
        <v/>
      </c>
      <c r="AA2285" s="325" t="str">
        <f>IF('+BD'!AA415="","",'+BD'!AA415)</f>
        <v/>
      </c>
      <c r="AB2285" s="325" t="str">
        <f>IF('+BD'!AB415="","",'+BD'!AB415)</f>
        <v/>
      </c>
    </row>
    <row r="2286" ht="15.75" customHeight="1">
      <c r="A2286" s="325">
        <v>2284.0</v>
      </c>
      <c r="B2286" s="325" t="s">
        <v>6061</v>
      </c>
      <c r="C2286" s="325" t="str">
        <f>IF('+BD'!C416="","",'+BD'!C416)</f>
        <v/>
      </c>
      <c r="D2286" s="325" t="str">
        <f>IF('+BD'!D416="","",'+BD'!D416)</f>
        <v/>
      </c>
      <c r="E2286" s="325" t="str">
        <f>IF('+BD'!E416="","",'+BD'!E416)</f>
        <v/>
      </c>
      <c r="F2286" s="325" t="str">
        <f>IF('+BD'!F416="","",'+BD'!F416)</f>
        <v/>
      </c>
      <c r="G2286" s="325" t="str">
        <f>IF('+BD'!G416="","",'+BD'!G416)</f>
        <v/>
      </c>
      <c r="H2286" s="325" t="str">
        <f>IF('+BD'!H416="","",'+BD'!H416)</f>
        <v/>
      </c>
      <c r="I2286" s="325" t="str">
        <f>IF('+BD'!I416="","",'+BD'!I416)</f>
        <v/>
      </c>
      <c r="J2286" s="325" t="str">
        <f>IF('+BD'!J416="","",'+BD'!J416)</f>
        <v/>
      </c>
      <c r="K2286" s="325" t="str">
        <f>IF('+BD'!K416="","",'+BD'!K416)</f>
        <v/>
      </c>
      <c r="L2286" s="325" t="str">
        <f>IF('+BD'!L416="","",'+BD'!L416)</f>
        <v/>
      </c>
      <c r="M2286" s="325" t="str">
        <f>IF('+BD'!M416="","",'+BD'!M416)</f>
        <v/>
      </c>
      <c r="N2286" s="325" t="str">
        <f>IF('+BD'!N416="","",'+BD'!N416)</f>
        <v/>
      </c>
      <c r="O2286" s="325" t="str">
        <f>IF('+BD'!O416="","",'+BD'!O416)</f>
        <v/>
      </c>
      <c r="P2286" s="325" t="str">
        <f>IF('+BD'!P416="","",'+BD'!P416)</f>
        <v/>
      </c>
      <c r="Q2286" s="325" t="str">
        <f>IF('+BD'!Q416="","",'+BD'!Q416)</f>
        <v/>
      </c>
      <c r="R2286" s="325" t="str">
        <f>IF('+BD'!R416="","",'+BD'!R416)</f>
        <v/>
      </c>
      <c r="S2286" s="325" t="str">
        <f>IF('+BD'!S416="","",'+BD'!S416)</f>
        <v/>
      </c>
      <c r="T2286" s="325" t="str">
        <f>IF('+BD'!T416="","",'+BD'!T416)</f>
        <v/>
      </c>
      <c r="U2286" s="325" t="str">
        <f>IF('+BD'!U416="","",'+BD'!U416)</f>
        <v/>
      </c>
      <c r="V2286" s="325" t="str">
        <f>IF('+BD'!V416="","",'+BD'!V416)</f>
        <v/>
      </c>
      <c r="W2286" s="325" t="str">
        <f>IF('+BD'!W416="","",'+BD'!W416)</f>
        <v/>
      </c>
      <c r="X2286" s="325" t="str">
        <f>IF('+BD'!X416="","",'+BD'!X416)</f>
        <v/>
      </c>
      <c r="Y2286" s="325" t="str">
        <f>IF('+BD'!Y416="","",'+BD'!Y416)</f>
        <v/>
      </c>
      <c r="Z2286" s="325" t="str">
        <f>IF('+BD'!Z416="","",'+BD'!Z416)</f>
        <v/>
      </c>
      <c r="AA2286" s="325" t="str">
        <f>IF('+BD'!AA416="","",'+BD'!AA416)</f>
        <v/>
      </c>
      <c r="AB2286" s="325" t="str">
        <f>IF('+BD'!AB416="","",'+BD'!AB416)</f>
        <v/>
      </c>
    </row>
    <row r="2287" ht="15.75" customHeight="1">
      <c r="A2287" s="325">
        <v>2285.0</v>
      </c>
      <c r="B2287" s="325" t="s">
        <v>6062</v>
      </c>
      <c r="C2287" s="325" t="str">
        <f>IF('+BD'!C417="","",'+BD'!C417)</f>
        <v/>
      </c>
      <c r="D2287" s="325" t="str">
        <f>IF('+BD'!D417="","",'+BD'!D417)</f>
        <v/>
      </c>
      <c r="E2287" s="325" t="str">
        <f>IF('+BD'!E417="","",'+BD'!E417)</f>
        <v/>
      </c>
      <c r="F2287" s="325" t="str">
        <f>IF('+BD'!F417="","",'+BD'!F417)</f>
        <v/>
      </c>
      <c r="G2287" s="325" t="str">
        <f>IF('+BD'!G417="","",'+BD'!G417)</f>
        <v/>
      </c>
      <c r="H2287" s="325" t="str">
        <f>IF('+BD'!H417="","",'+BD'!H417)</f>
        <v/>
      </c>
      <c r="I2287" s="325" t="str">
        <f>IF('+BD'!I417="","",'+BD'!I417)</f>
        <v/>
      </c>
      <c r="J2287" s="325" t="str">
        <f>IF('+BD'!J417="","",'+BD'!J417)</f>
        <v/>
      </c>
      <c r="K2287" s="325" t="str">
        <f>IF('+BD'!K417="","",'+BD'!K417)</f>
        <v/>
      </c>
      <c r="L2287" s="325" t="str">
        <f>IF('+BD'!L417="","",'+BD'!L417)</f>
        <v/>
      </c>
      <c r="M2287" s="325" t="str">
        <f>IF('+BD'!M417="","",'+BD'!M417)</f>
        <v/>
      </c>
      <c r="N2287" s="325" t="str">
        <f>IF('+BD'!N417="","",'+BD'!N417)</f>
        <v/>
      </c>
      <c r="O2287" s="325" t="str">
        <f>IF('+BD'!O417="","",'+BD'!O417)</f>
        <v/>
      </c>
      <c r="P2287" s="325" t="str">
        <f>IF('+BD'!P417="","",'+BD'!P417)</f>
        <v/>
      </c>
      <c r="Q2287" s="325" t="str">
        <f>IF('+BD'!Q417="","",'+BD'!Q417)</f>
        <v/>
      </c>
      <c r="R2287" s="325" t="str">
        <f>IF('+BD'!R417="","",'+BD'!R417)</f>
        <v/>
      </c>
      <c r="S2287" s="325" t="str">
        <f>IF('+BD'!S417="","",'+BD'!S417)</f>
        <v/>
      </c>
      <c r="T2287" s="325" t="str">
        <f>IF('+BD'!T417="","",'+BD'!T417)</f>
        <v/>
      </c>
      <c r="U2287" s="325" t="str">
        <f>IF('+BD'!U417="","",'+BD'!U417)</f>
        <v/>
      </c>
      <c r="V2287" s="325" t="str">
        <f>IF('+BD'!V417="","",'+BD'!V417)</f>
        <v/>
      </c>
      <c r="W2287" s="325" t="str">
        <f>IF('+BD'!W417="","",'+BD'!W417)</f>
        <v/>
      </c>
      <c r="X2287" s="325" t="str">
        <f>IF('+BD'!X417="","",'+BD'!X417)</f>
        <v/>
      </c>
      <c r="Y2287" s="325" t="str">
        <f>IF('+BD'!Y417="","",'+BD'!Y417)</f>
        <v/>
      </c>
      <c r="Z2287" s="325" t="str">
        <f>IF('+BD'!Z417="","",'+BD'!Z417)</f>
        <v/>
      </c>
      <c r="AA2287" s="325" t="str">
        <f>IF('+BD'!AA417="","",'+BD'!AA417)</f>
        <v/>
      </c>
      <c r="AB2287" s="325" t="str">
        <f>IF('+BD'!AB417="","",'+BD'!AB417)</f>
        <v/>
      </c>
    </row>
    <row r="2288" ht="15.75" customHeight="1">
      <c r="A2288" s="325">
        <v>2286.0</v>
      </c>
      <c r="B2288" s="325" t="s">
        <v>6063</v>
      </c>
      <c r="C2288" s="325" t="str">
        <f>IF('+BD'!C418="","",'+BD'!C418)</f>
        <v/>
      </c>
      <c r="D2288" s="325" t="str">
        <f>IF('+BD'!D418="","",'+BD'!D418)</f>
        <v/>
      </c>
      <c r="E2288" s="325" t="str">
        <f>IF('+BD'!E418="","",'+BD'!E418)</f>
        <v/>
      </c>
      <c r="F2288" s="325" t="str">
        <f>IF('+BD'!F418="","",'+BD'!F418)</f>
        <v/>
      </c>
      <c r="G2288" s="325" t="str">
        <f>IF('+BD'!G418="","",'+BD'!G418)</f>
        <v/>
      </c>
      <c r="H2288" s="325" t="str">
        <f>IF('+BD'!H418="","",'+BD'!H418)</f>
        <v/>
      </c>
      <c r="I2288" s="325" t="str">
        <f>IF('+BD'!I418="","",'+BD'!I418)</f>
        <v/>
      </c>
      <c r="J2288" s="325" t="str">
        <f>IF('+BD'!J418="","",'+BD'!J418)</f>
        <v/>
      </c>
      <c r="K2288" s="325" t="str">
        <f>IF('+BD'!K418="","",'+BD'!K418)</f>
        <v/>
      </c>
      <c r="L2288" s="325" t="str">
        <f>IF('+BD'!L418="","",'+BD'!L418)</f>
        <v/>
      </c>
      <c r="M2288" s="325" t="str">
        <f>IF('+BD'!M418="","",'+BD'!M418)</f>
        <v/>
      </c>
      <c r="N2288" s="325" t="str">
        <f>IF('+BD'!N418="","",'+BD'!N418)</f>
        <v/>
      </c>
      <c r="O2288" s="325" t="str">
        <f>IF('+BD'!O418="","",'+BD'!O418)</f>
        <v/>
      </c>
      <c r="P2288" s="325" t="str">
        <f>IF('+BD'!P418="","",'+BD'!P418)</f>
        <v/>
      </c>
      <c r="Q2288" s="325" t="str">
        <f>IF('+BD'!Q418="","",'+BD'!Q418)</f>
        <v/>
      </c>
      <c r="R2288" s="325" t="str">
        <f>IF('+BD'!R418="","",'+BD'!R418)</f>
        <v/>
      </c>
      <c r="S2288" s="325" t="str">
        <f>IF('+BD'!S418="","",'+BD'!S418)</f>
        <v/>
      </c>
      <c r="T2288" s="325" t="str">
        <f>IF('+BD'!T418="","",'+BD'!T418)</f>
        <v/>
      </c>
      <c r="U2288" s="325" t="str">
        <f>IF('+BD'!U418="","",'+BD'!U418)</f>
        <v/>
      </c>
      <c r="V2288" s="325" t="str">
        <f>IF('+BD'!V418="","",'+BD'!V418)</f>
        <v/>
      </c>
      <c r="W2288" s="325" t="str">
        <f>IF('+BD'!W418="","",'+BD'!W418)</f>
        <v/>
      </c>
      <c r="X2288" s="325" t="str">
        <f>IF('+BD'!X418="","",'+BD'!X418)</f>
        <v/>
      </c>
      <c r="Y2288" s="325" t="str">
        <f>IF('+BD'!Y418="","",'+BD'!Y418)</f>
        <v/>
      </c>
      <c r="Z2288" s="325" t="str">
        <f>IF('+BD'!Z418="","",'+BD'!Z418)</f>
        <v/>
      </c>
      <c r="AA2288" s="325" t="str">
        <f>IF('+BD'!AA418="","",'+BD'!AA418)</f>
        <v/>
      </c>
      <c r="AB2288" s="325" t="str">
        <f>IF('+BD'!AB418="","",'+BD'!AB418)</f>
        <v/>
      </c>
    </row>
    <row r="2289" ht="15.75" customHeight="1">
      <c r="A2289" s="325">
        <v>2287.0</v>
      </c>
      <c r="B2289" s="325" t="s">
        <v>6064</v>
      </c>
      <c r="C2289" s="325" t="str">
        <f>IF('+BD'!C419="","",'+BD'!C419)</f>
        <v/>
      </c>
      <c r="D2289" s="325" t="str">
        <f>IF('+BD'!D419="","",'+BD'!D419)</f>
        <v/>
      </c>
      <c r="E2289" s="325" t="str">
        <f>IF('+BD'!E419="","",'+BD'!E419)</f>
        <v/>
      </c>
      <c r="F2289" s="325" t="str">
        <f>IF('+BD'!F419="","",'+BD'!F419)</f>
        <v/>
      </c>
      <c r="G2289" s="325" t="str">
        <f>IF('+BD'!G419="","",'+BD'!G419)</f>
        <v/>
      </c>
      <c r="H2289" s="325" t="str">
        <f>IF('+BD'!H419="","",'+BD'!H419)</f>
        <v/>
      </c>
      <c r="I2289" s="325" t="str">
        <f>IF('+BD'!I419="","",'+BD'!I419)</f>
        <v/>
      </c>
      <c r="J2289" s="325" t="str">
        <f>IF('+BD'!J419="","",'+BD'!J419)</f>
        <v/>
      </c>
      <c r="K2289" s="325" t="str">
        <f>IF('+BD'!K419="","",'+BD'!K419)</f>
        <v/>
      </c>
      <c r="L2289" s="325" t="str">
        <f>IF('+BD'!L419="","",'+BD'!L419)</f>
        <v/>
      </c>
      <c r="M2289" s="325" t="str">
        <f>IF('+BD'!M419="","",'+BD'!M419)</f>
        <v/>
      </c>
      <c r="N2289" s="325" t="str">
        <f>IF('+BD'!N419="","",'+BD'!N419)</f>
        <v/>
      </c>
      <c r="O2289" s="325" t="str">
        <f>IF('+BD'!O419="","",'+BD'!O419)</f>
        <v/>
      </c>
      <c r="P2289" s="325" t="str">
        <f>IF('+BD'!P419="","",'+BD'!P419)</f>
        <v/>
      </c>
      <c r="Q2289" s="325" t="str">
        <f>IF('+BD'!Q419="","",'+BD'!Q419)</f>
        <v/>
      </c>
      <c r="R2289" s="325" t="str">
        <f>IF('+BD'!R419="","",'+BD'!R419)</f>
        <v/>
      </c>
      <c r="S2289" s="325" t="str">
        <f>IF('+BD'!S419="","",'+BD'!S419)</f>
        <v/>
      </c>
      <c r="T2289" s="325" t="str">
        <f>IF('+BD'!T419="","",'+BD'!T419)</f>
        <v/>
      </c>
      <c r="U2289" s="325" t="str">
        <f>IF('+BD'!U419="","",'+BD'!U419)</f>
        <v/>
      </c>
      <c r="V2289" s="325" t="str">
        <f>IF('+BD'!V419="","",'+BD'!V419)</f>
        <v/>
      </c>
      <c r="W2289" s="325" t="str">
        <f>IF('+BD'!W419="","",'+BD'!W419)</f>
        <v/>
      </c>
      <c r="X2289" s="325" t="str">
        <f>IF('+BD'!X419="","",'+BD'!X419)</f>
        <v/>
      </c>
      <c r="Y2289" s="325" t="str">
        <f>IF('+BD'!Y419="","",'+BD'!Y419)</f>
        <v/>
      </c>
      <c r="Z2289" s="325" t="str">
        <f>IF('+BD'!Z419="","",'+BD'!Z419)</f>
        <v/>
      </c>
      <c r="AA2289" s="325" t="str">
        <f>IF('+BD'!AA419="","",'+BD'!AA419)</f>
        <v/>
      </c>
      <c r="AB2289" s="325" t="str">
        <f>IF('+BD'!AB419="","",'+BD'!AB419)</f>
        <v/>
      </c>
    </row>
    <row r="2290" ht="15.75" customHeight="1">
      <c r="A2290" s="325">
        <v>2288.0</v>
      </c>
      <c r="B2290" s="325" t="s">
        <v>6065</v>
      </c>
      <c r="C2290" s="325" t="str">
        <f>IF('+BD'!C420="","",'+BD'!C420)</f>
        <v/>
      </c>
      <c r="D2290" s="325" t="str">
        <f>IF('+BD'!D420="","",'+BD'!D420)</f>
        <v/>
      </c>
      <c r="E2290" s="325" t="str">
        <f>IF('+BD'!E420="","",'+BD'!E420)</f>
        <v/>
      </c>
      <c r="F2290" s="325" t="str">
        <f>IF('+BD'!F420="","",'+BD'!F420)</f>
        <v/>
      </c>
      <c r="G2290" s="325" t="str">
        <f>IF('+BD'!G420="","",'+BD'!G420)</f>
        <v/>
      </c>
      <c r="H2290" s="325" t="str">
        <f>IF('+BD'!H420="","",'+BD'!H420)</f>
        <v/>
      </c>
      <c r="I2290" s="325" t="str">
        <f>IF('+BD'!I420="","",'+BD'!I420)</f>
        <v/>
      </c>
      <c r="J2290" s="325" t="str">
        <f>IF('+BD'!J420="","",'+BD'!J420)</f>
        <v/>
      </c>
      <c r="K2290" s="325" t="str">
        <f>IF('+BD'!K420="","",'+BD'!K420)</f>
        <v/>
      </c>
      <c r="L2290" s="325" t="str">
        <f>IF('+BD'!L420="","",'+BD'!L420)</f>
        <v/>
      </c>
      <c r="M2290" s="325" t="str">
        <f>IF('+BD'!M420="","",'+BD'!M420)</f>
        <v/>
      </c>
      <c r="N2290" s="325" t="str">
        <f>IF('+BD'!N420="","",'+BD'!N420)</f>
        <v/>
      </c>
      <c r="O2290" s="325" t="str">
        <f>IF('+BD'!O420="","",'+BD'!O420)</f>
        <v/>
      </c>
      <c r="P2290" s="325" t="str">
        <f>IF('+BD'!P420="","",'+BD'!P420)</f>
        <v/>
      </c>
      <c r="Q2290" s="325" t="str">
        <f>IF('+BD'!Q420="","",'+BD'!Q420)</f>
        <v/>
      </c>
      <c r="R2290" s="325" t="str">
        <f>IF('+BD'!R420="","",'+BD'!R420)</f>
        <v/>
      </c>
      <c r="S2290" s="325" t="str">
        <f>IF('+BD'!S420="","",'+BD'!S420)</f>
        <v/>
      </c>
      <c r="T2290" s="325" t="str">
        <f>IF('+BD'!T420="","",'+BD'!T420)</f>
        <v/>
      </c>
      <c r="U2290" s="325" t="str">
        <f>IF('+BD'!U420="","",'+BD'!U420)</f>
        <v/>
      </c>
      <c r="V2290" s="325" t="str">
        <f>IF('+BD'!V420="","",'+BD'!V420)</f>
        <v/>
      </c>
      <c r="W2290" s="325" t="str">
        <f>IF('+BD'!W420="","",'+BD'!W420)</f>
        <v/>
      </c>
      <c r="X2290" s="325" t="str">
        <f>IF('+BD'!X420="","",'+BD'!X420)</f>
        <v/>
      </c>
      <c r="Y2290" s="325" t="str">
        <f>IF('+BD'!Y420="","",'+BD'!Y420)</f>
        <v/>
      </c>
      <c r="Z2290" s="325" t="str">
        <f>IF('+BD'!Z420="","",'+BD'!Z420)</f>
        <v/>
      </c>
      <c r="AA2290" s="325" t="str">
        <f>IF('+BD'!AA420="","",'+BD'!AA420)</f>
        <v/>
      </c>
      <c r="AB2290" s="325" t="str">
        <f>IF('+BD'!AB420="","",'+BD'!AB420)</f>
        <v/>
      </c>
    </row>
    <row r="2291" ht="15.75" customHeight="1">
      <c r="A2291" s="325">
        <v>2289.0</v>
      </c>
      <c r="B2291" s="325" t="s">
        <v>6066</v>
      </c>
      <c r="C2291" s="325" t="str">
        <f>IF('+BD'!C421="","",'+BD'!C421)</f>
        <v/>
      </c>
      <c r="D2291" s="325" t="str">
        <f>IF('+BD'!D421="","",'+BD'!D421)</f>
        <v/>
      </c>
      <c r="E2291" s="325" t="str">
        <f>IF('+BD'!E421="","",'+BD'!E421)</f>
        <v/>
      </c>
      <c r="F2291" s="325" t="str">
        <f>IF('+BD'!F421="","",'+BD'!F421)</f>
        <v/>
      </c>
      <c r="G2291" s="325" t="str">
        <f>IF('+BD'!G421="","",'+BD'!G421)</f>
        <v/>
      </c>
      <c r="H2291" s="325" t="str">
        <f>IF('+BD'!H421="","",'+BD'!H421)</f>
        <v/>
      </c>
      <c r="I2291" s="325" t="str">
        <f>IF('+BD'!I421="","",'+BD'!I421)</f>
        <v/>
      </c>
      <c r="J2291" s="325" t="str">
        <f>IF('+BD'!J421="","",'+BD'!J421)</f>
        <v/>
      </c>
      <c r="K2291" s="325" t="str">
        <f>IF('+BD'!K421="","",'+BD'!K421)</f>
        <v/>
      </c>
      <c r="L2291" s="325" t="str">
        <f>IF('+BD'!L421="","",'+BD'!L421)</f>
        <v/>
      </c>
      <c r="M2291" s="325" t="str">
        <f>IF('+BD'!M421="","",'+BD'!M421)</f>
        <v/>
      </c>
      <c r="N2291" s="325" t="str">
        <f>IF('+BD'!N421="","",'+BD'!N421)</f>
        <v/>
      </c>
      <c r="O2291" s="325" t="str">
        <f>IF('+BD'!O421="","",'+BD'!O421)</f>
        <v/>
      </c>
      <c r="P2291" s="325" t="str">
        <f>IF('+BD'!P421="","",'+BD'!P421)</f>
        <v/>
      </c>
      <c r="Q2291" s="325" t="str">
        <f>IF('+BD'!Q421="","",'+BD'!Q421)</f>
        <v/>
      </c>
      <c r="R2291" s="325" t="str">
        <f>IF('+BD'!R421="","",'+BD'!R421)</f>
        <v/>
      </c>
      <c r="S2291" s="325" t="str">
        <f>IF('+BD'!S421="","",'+BD'!S421)</f>
        <v/>
      </c>
      <c r="T2291" s="325" t="str">
        <f>IF('+BD'!T421="","",'+BD'!T421)</f>
        <v/>
      </c>
      <c r="U2291" s="325" t="str">
        <f>IF('+BD'!U421="","",'+BD'!U421)</f>
        <v/>
      </c>
      <c r="V2291" s="325" t="str">
        <f>IF('+BD'!V421="","",'+BD'!V421)</f>
        <v/>
      </c>
      <c r="W2291" s="325" t="str">
        <f>IF('+BD'!W421="","",'+BD'!W421)</f>
        <v/>
      </c>
      <c r="X2291" s="325" t="str">
        <f>IF('+BD'!X421="","",'+BD'!X421)</f>
        <v/>
      </c>
      <c r="Y2291" s="325" t="str">
        <f>IF('+BD'!Y421="","",'+BD'!Y421)</f>
        <v/>
      </c>
      <c r="Z2291" s="325" t="str">
        <f>IF('+BD'!Z421="","",'+BD'!Z421)</f>
        <v/>
      </c>
      <c r="AA2291" s="325" t="str">
        <f>IF('+BD'!AA421="","",'+BD'!AA421)</f>
        <v/>
      </c>
      <c r="AB2291" s="325" t="str">
        <f>IF('+BD'!AB421="","",'+BD'!AB421)</f>
        <v/>
      </c>
    </row>
    <row r="2292" ht="15.75" customHeight="1">
      <c r="A2292" s="325">
        <v>2290.0</v>
      </c>
      <c r="B2292" s="325" t="s">
        <v>6067</v>
      </c>
      <c r="C2292" s="325" t="str">
        <f>IF('+BD'!C422="","",'+BD'!C422)</f>
        <v/>
      </c>
      <c r="D2292" s="325" t="str">
        <f>IF('+BD'!D422="","",'+BD'!D422)</f>
        <v/>
      </c>
      <c r="E2292" s="325" t="str">
        <f>IF('+BD'!E422="","",'+BD'!E422)</f>
        <v/>
      </c>
      <c r="F2292" s="325" t="str">
        <f>IF('+BD'!F422="","",'+BD'!F422)</f>
        <v/>
      </c>
      <c r="G2292" s="325" t="str">
        <f>IF('+BD'!G422="","",'+BD'!G422)</f>
        <v/>
      </c>
      <c r="H2292" s="325" t="str">
        <f>IF('+BD'!H422="","",'+BD'!H422)</f>
        <v/>
      </c>
      <c r="I2292" s="325" t="str">
        <f>IF('+BD'!I422="","",'+BD'!I422)</f>
        <v/>
      </c>
      <c r="J2292" s="325" t="str">
        <f>IF('+BD'!J422="","",'+BD'!J422)</f>
        <v/>
      </c>
      <c r="K2292" s="325" t="str">
        <f>IF('+BD'!K422="","",'+BD'!K422)</f>
        <v/>
      </c>
      <c r="L2292" s="325" t="str">
        <f>IF('+BD'!L422="","",'+BD'!L422)</f>
        <v/>
      </c>
      <c r="M2292" s="325" t="str">
        <f>IF('+BD'!M422="","",'+BD'!M422)</f>
        <v/>
      </c>
      <c r="N2292" s="325" t="str">
        <f>IF('+BD'!N422="","",'+BD'!N422)</f>
        <v/>
      </c>
      <c r="O2292" s="325" t="str">
        <f>IF('+BD'!O422="","",'+BD'!O422)</f>
        <v/>
      </c>
      <c r="P2292" s="325" t="str">
        <f>IF('+BD'!P422="","",'+BD'!P422)</f>
        <v/>
      </c>
      <c r="Q2292" s="325" t="str">
        <f>IF('+BD'!Q422="","",'+BD'!Q422)</f>
        <v/>
      </c>
      <c r="R2292" s="325" t="str">
        <f>IF('+BD'!R422="","",'+BD'!R422)</f>
        <v/>
      </c>
      <c r="S2292" s="325" t="str">
        <f>IF('+BD'!S422="","",'+BD'!S422)</f>
        <v/>
      </c>
      <c r="T2292" s="325" t="str">
        <f>IF('+BD'!T422="","",'+BD'!T422)</f>
        <v/>
      </c>
      <c r="U2292" s="325" t="str">
        <f>IF('+BD'!U422="","",'+BD'!U422)</f>
        <v/>
      </c>
      <c r="V2292" s="325" t="str">
        <f>IF('+BD'!V422="","",'+BD'!V422)</f>
        <v/>
      </c>
      <c r="W2292" s="325" t="str">
        <f>IF('+BD'!W422="","",'+BD'!W422)</f>
        <v/>
      </c>
      <c r="X2292" s="325" t="str">
        <f>IF('+BD'!X422="","",'+BD'!X422)</f>
        <v/>
      </c>
      <c r="Y2292" s="325" t="str">
        <f>IF('+BD'!Y422="","",'+BD'!Y422)</f>
        <v/>
      </c>
      <c r="Z2292" s="325" t="str">
        <f>IF('+BD'!Z422="","",'+BD'!Z422)</f>
        <v/>
      </c>
      <c r="AA2292" s="325" t="str">
        <f>IF('+BD'!AA422="","",'+BD'!AA422)</f>
        <v/>
      </c>
      <c r="AB2292" s="325" t="str">
        <f>IF('+BD'!AB422="","",'+BD'!AB422)</f>
        <v/>
      </c>
    </row>
    <row r="2293" ht="15.75" customHeight="1">
      <c r="A2293" s="325">
        <v>2291.0</v>
      </c>
      <c r="B2293" s="325" t="s">
        <v>6068</v>
      </c>
      <c r="C2293" s="325" t="str">
        <f>IF('+BD'!C423="","",'+BD'!C423)</f>
        <v/>
      </c>
      <c r="D2293" s="325" t="str">
        <f>IF('+BD'!D423="","",'+BD'!D423)</f>
        <v/>
      </c>
      <c r="E2293" s="325" t="str">
        <f>IF('+BD'!E423="","",'+BD'!E423)</f>
        <v/>
      </c>
      <c r="F2293" s="325" t="str">
        <f>IF('+BD'!F423="","",'+BD'!F423)</f>
        <v/>
      </c>
      <c r="G2293" s="325" t="str">
        <f>IF('+BD'!G423="","",'+BD'!G423)</f>
        <v/>
      </c>
      <c r="H2293" s="325" t="str">
        <f>IF('+BD'!H423="","",'+BD'!H423)</f>
        <v/>
      </c>
      <c r="I2293" s="325" t="str">
        <f>IF('+BD'!I423="","",'+BD'!I423)</f>
        <v/>
      </c>
      <c r="J2293" s="325" t="str">
        <f>IF('+BD'!J423="","",'+BD'!J423)</f>
        <v/>
      </c>
      <c r="K2293" s="325" t="str">
        <f>IF('+BD'!K423="","",'+BD'!K423)</f>
        <v/>
      </c>
      <c r="L2293" s="325" t="str">
        <f>IF('+BD'!L423="","",'+BD'!L423)</f>
        <v/>
      </c>
      <c r="M2293" s="325" t="str">
        <f>IF('+BD'!M423="","",'+BD'!M423)</f>
        <v/>
      </c>
      <c r="N2293" s="325" t="str">
        <f>IF('+BD'!N423="","",'+BD'!N423)</f>
        <v/>
      </c>
      <c r="O2293" s="325" t="str">
        <f>IF('+BD'!O423="","",'+BD'!O423)</f>
        <v/>
      </c>
      <c r="P2293" s="325" t="str">
        <f>IF('+BD'!P423="","",'+BD'!P423)</f>
        <v/>
      </c>
      <c r="Q2293" s="325" t="str">
        <f>IF('+BD'!Q423="","",'+BD'!Q423)</f>
        <v/>
      </c>
      <c r="R2293" s="325" t="str">
        <f>IF('+BD'!R423="","",'+BD'!R423)</f>
        <v/>
      </c>
      <c r="S2293" s="325" t="str">
        <f>IF('+BD'!S423="","",'+BD'!S423)</f>
        <v/>
      </c>
      <c r="T2293" s="325" t="str">
        <f>IF('+BD'!T423="","",'+BD'!T423)</f>
        <v/>
      </c>
      <c r="U2293" s="325" t="str">
        <f>IF('+BD'!U423="","",'+BD'!U423)</f>
        <v/>
      </c>
      <c r="V2293" s="325" t="str">
        <f>IF('+BD'!V423="","",'+BD'!V423)</f>
        <v/>
      </c>
      <c r="W2293" s="325" t="str">
        <f>IF('+BD'!W423="","",'+BD'!W423)</f>
        <v/>
      </c>
      <c r="X2293" s="325" t="str">
        <f>IF('+BD'!X423="","",'+BD'!X423)</f>
        <v/>
      </c>
      <c r="Y2293" s="325" t="str">
        <f>IF('+BD'!Y423="","",'+BD'!Y423)</f>
        <v/>
      </c>
      <c r="Z2293" s="325" t="str">
        <f>IF('+BD'!Z423="","",'+BD'!Z423)</f>
        <v/>
      </c>
      <c r="AA2293" s="325" t="str">
        <f>IF('+BD'!AA423="","",'+BD'!AA423)</f>
        <v/>
      </c>
      <c r="AB2293" s="325" t="str">
        <f>IF('+BD'!AB423="","",'+BD'!AB423)</f>
        <v/>
      </c>
    </row>
    <row r="2294" ht="15.75" customHeight="1">
      <c r="A2294" s="325">
        <v>2292.0</v>
      </c>
      <c r="B2294" s="325" t="s">
        <v>6069</v>
      </c>
      <c r="C2294" s="325" t="str">
        <f>IF('+BD'!C424="","",'+BD'!C424)</f>
        <v/>
      </c>
      <c r="D2294" s="325" t="str">
        <f>IF('+BD'!D424="","",'+BD'!D424)</f>
        <v/>
      </c>
      <c r="E2294" s="325" t="str">
        <f>IF('+BD'!E424="","",'+BD'!E424)</f>
        <v/>
      </c>
      <c r="F2294" s="325" t="str">
        <f>IF('+BD'!F424="","",'+BD'!F424)</f>
        <v/>
      </c>
      <c r="G2294" s="325" t="str">
        <f>IF('+BD'!G424="","",'+BD'!G424)</f>
        <v/>
      </c>
      <c r="H2294" s="325" t="str">
        <f>IF('+BD'!H424="","",'+BD'!H424)</f>
        <v/>
      </c>
      <c r="I2294" s="325" t="str">
        <f>IF('+BD'!I424="","",'+BD'!I424)</f>
        <v/>
      </c>
      <c r="J2294" s="325" t="str">
        <f>IF('+BD'!J424="","",'+BD'!J424)</f>
        <v/>
      </c>
      <c r="K2294" s="325" t="str">
        <f>IF('+BD'!K424="","",'+BD'!K424)</f>
        <v/>
      </c>
      <c r="L2294" s="325" t="str">
        <f>IF('+BD'!L424="","",'+BD'!L424)</f>
        <v/>
      </c>
      <c r="M2294" s="325" t="str">
        <f>IF('+BD'!M424="","",'+BD'!M424)</f>
        <v/>
      </c>
      <c r="N2294" s="325" t="str">
        <f>IF('+BD'!N424="","",'+BD'!N424)</f>
        <v/>
      </c>
      <c r="O2294" s="325" t="str">
        <f>IF('+BD'!O424="","",'+BD'!O424)</f>
        <v/>
      </c>
      <c r="P2294" s="325" t="str">
        <f>IF('+BD'!P424="","",'+BD'!P424)</f>
        <v/>
      </c>
      <c r="Q2294" s="325" t="str">
        <f>IF('+BD'!Q424="","",'+BD'!Q424)</f>
        <v/>
      </c>
      <c r="R2294" s="325" t="str">
        <f>IF('+BD'!R424="","",'+BD'!R424)</f>
        <v/>
      </c>
      <c r="S2294" s="325" t="str">
        <f>IF('+BD'!S424="","",'+BD'!S424)</f>
        <v/>
      </c>
      <c r="T2294" s="325" t="str">
        <f>IF('+BD'!T424="","",'+BD'!T424)</f>
        <v/>
      </c>
      <c r="U2294" s="325" t="str">
        <f>IF('+BD'!U424="","",'+BD'!U424)</f>
        <v/>
      </c>
      <c r="V2294" s="325" t="str">
        <f>IF('+BD'!V424="","",'+BD'!V424)</f>
        <v/>
      </c>
      <c r="W2294" s="325" t="str">
        <f>IF('+BD'!W424="","",'+BD'!W424)</f>
        <v/>
      </c>
      <c r="X2294" s="325" t="str">
        <f>IF('+BD'!X424="","",'+BD'!X424)</f>
        <v/>
      </c>
      <c r="Y2294" s="325" t="str">
        <f>IF('+BD'!Y424="","",'+BD'!Y424)</f>
        <v/>
      </c>
      <c r="Z2294" s="325" t="str">
        <f>IF('+BD'!Z424="","",'+BD'!Z424)</f>
        <v/>
      </c>
      <c r="AA2294" s="325" t="str">
        <f>IF('+BD'!AA424="","",'+BD'!AA424)</f>
        <v/>
      </c>
      <c r="AB2294" s="325" t="str">
        <f>IF('+BD'!AB424="","",'+BD'!AB424)</f>
        <v/>
      </c>
    </row>
    <row r="2295" ht="15.75" customHeight="1">
      <c r="A2295" s="325">
        <v>2293.0</v>
      </c>
      <c r="B2295" s="325" t="s">
        <v>6070</v>
      </c>
      <c r="C2295" s="325" t="str">
        <f>IF('+BD'!C425="","",'+BD'!C425)</f>
        <v/>
      </c>
      <c r="D2295" s="325" t="str">
        <f>IF('+BD'!D425="","",'+BD'!D425)</f>
        <v/>
      </c>
      <c r="E2295" s="325" t="str">
        <f>IF('+BD'!E425="","",'+BD'!E425)</f>
        <v/>
      </c>
      <c r="F2295" s="325" t="str">
        <f>IF('+BD'!F425="","",'+BD'!F425)</f>
        <v/>
      </c>
      <c r="G2295" s="325" t="str">
        <f>IF('+BD'!G425="","",'+BD'!G425)</f>
        <v/>
      </c>
      <c r="H2295" s="325" t="str">
        <f>IF('+BD'!H425="","",'+BD'!H425)</f>
        <v/>
      </c>
      <c r="I2295" s="325" t="str">
        <f>IF('+BD'!I425="","",'+BD'!I425)</f>
        <v/>
      </c>
      <c r="J2295" s="325" t="str">
        <f>IF('+BD'!J425="","",'+BD'!J425)</f>
        <v/>
      </c>
      <c r="K2295" s="325" t="str">
        <f>IF('+BD'!K425="","",'+BD'!K425)</f>
        <v/>
      </c>
      <c r="L2295" s="325" t="str">
        <f>IF('+BD'!L425="","",'+BD'!L425)</f>
        <v/>
      </c>
      <c r="M2295" s="325" t="str">
        <f>IF('+BD'!M425="","",'+BD'!M425)</f>
        <v/>
      </c>
      <c r="N2295" s="325" t="str">
        <f>IF('+BD'!N425="","",'+BD'!N425)</f>
        <v/>
      </c>
      <c r="O2295" s="325" t="str">
        <f>IF('+BD'!O425="","",'+BD'!O425)</f>
        <v/>
      </c>
      <c r="P2295" s="325" t="str">
        <f>IF('+BD'!P425="","",'+BD'!P425)</f>
        <v/>
      </c>
      <c r="Q2295" s="325" t="str">
        <f>IF('+BD'!Q425="","",'+BD'!Q425)</f>
        <v/>
      </c>
      <c r="R2295" s="325" t="str">
        <f>IF('+BD'!R425="","",'+BD'!R425)</f>
        <v/>
      </c>
      <c r="S2295" s="325" t="str">
        <f>IF('+BD'!S425="","",'+BD'!S425)</f>
        <v/>
      </c>
      <c r="T2295" s="325" t="str">
        <f>IF('+BD'!T425="","",'+BD'!T425)</f>
        <v/>
      </c>
      <c r="U2295" s="325" t="str">
        <f>IF('+BD'!U425="","",'+BD'!U425)</f>
        <v/>
      </c>
      <c r="V2295" s="325" t="str">
        <f>IF('+BD'!V425="","",'+BD'!V425)</f>
        <v/>
      </c>
      <c r="W2295" s="325" t="str">
        <f>IF('+BD'!W425="","",'+BD'!W425)</f>
        <v/>
      </c>
      <c r="X2295" s="325" t="str">
        <f>IF('+BD'!X425="","",'+BD'!X425)</f>
        <v/>
      </c>
      <c r="Y2295" s="325" t="str">
        <f>IF('+BD'!Y425="","",'+BD'!Y425)</f>
        <v/>
      </c>
      <c r="Z2295" s="325" t="str">
        <f>IF('+BD'!Z425="","",'+BD'!Z425)</f>
        <v/>
      </c>
      <c r="AA2295" s="325" t="str">
        <f>IF('+BD'!AA425="","",'+BD'!AA425)</f>
        <v/>
      </c>
      <c r="AB2295" s="325" t="str">
        <f>IF('+BD'!AB425="","",'+BD'!AB425)</f>
        <v/>
      </c>
    </row>
    <row r="2296" ht="15.75" customHeight="1">
      <c r="A2296" s="325">
        <v>2294.0</v>
      </c>
      <c r="B2296" s="325" t="s">
        <v>6071</v>
      </c>
      <c r="C2296" s="325" t="str">
        <f>IF('+BD'!C426="","",'+BD'!C426)</f>
        <v/>
      </c>
      <c r="D2296" s="325" t="str">
        <f>IF('+BD'!D426="","",'+BD'!D426)</f>
        <v/>
      </c>
      <c r="E2296" s="325" t="str">
        <f>IF('+BD'!E426="","",'+BD'!E426)</f>
        <v/>
      </c>
      <c r="F2296" s="325" t="str">
        <f>IF('+BD'!F426="","",'+BD'!F426)</f>
        <v/>
      </c>
      <c r="G2296" s="325" t="str">
        <f>IF('+BD'!G426="","",'+BD'!G426)</f>
        <v/>
      </c>
      <c r="H2296" s="325" t="str">
        <f>IF('+BD'!H426="","",'+BD'!H426)</f>
        <v/>
      </c>
      <c r="I2296" s="325" t="str">
        <f>IF('+BD'!I426="","",'+BD'!I426)</f>
        <v/>
      </c>
      <c r="J2296" s="325" t="str">
        <f>IF('+BD'!J426="","",'+BD'!J426)</f>
        <v/>
      </c>
      <c r="K2296" s="325" t="str">
        <f>IF('+BD'!K426="","",'+BD'!K426)</f>
        <v/>
      </c>
      <c r="L2296" s="325" t="str">
        <f>IF('+BD'!L426="","",'+BD'!L426)</f>
        <v/>
      </c>
      <c r="M2296" s="325" t="str">
        <f>IF('+BD'!M426="","",'+BD'!M426)</f>
        <v/>
      </c>
      <c r="N2296" s="325" t="str">
        <f>IF('+BD'!N426="","",'+BD'!N426)</f>
        <v/>
      </c>
      <c r="O2296" s="325" t="str">
        <f>IF('+BD'!O426="","",'+BD'!O426)</f>
        <v/>
      </c>
      <c r="P2296" s="325" t="str">
        <f>IF('+BD'!P426="","",'+BD'!P426)</f>
        <v/>
      </c>
      <c r="Q2296" s="325" t="str">
        <f>IF('+BD'!Q426="","",'+BD'!Q426)</f>
        <v/>
      </c>
      <c r="R2296" s="325" t="str">
        <f>IF('+BD'!R426="","",'+BD'!R426)</f>
        <v/>
      </c>
      <c r="S2296" s="325" t="str">
        <f>IF('+BD'!S426="","",'+BD'!S426)</f>
        <v/>
      </c>
      <c r="T2296" s="325" t="str">
        <f>IF('+BD'!T426="","",'+BD'!T426)</f>
        <v/>
      </c>
      <c r="U2296" s="325" t="str">
        <f>IF('+BD'!U426="","",'+BD'!U426)</f>
        <v/>
      </c>
      <c r="V2296" s="325" t="str">
        <f>IF('+BD'!V426="","",'+BD'!V426)</f>
        <v/>
      </c>
      <c r="W2296" s="325" t="str">
        <f>IF('+BD'!W426="","",'+BD'!W426)</f>
        <v/>
      </c>
      <c r="X2296" s="325" t="str">
        <f>IF('+BD'!X426="","",'+BD'!X426)</f>
        <v/>
      </c>
      <c r="Y2296" s="325" t="str">
        <f>IF('+BD'!Y426="","",'+BD'!Y426)</f>
        <v/>
      </c>
      <c r="Z2296" s="325" t="str">
        <f>IF('+BD'!Z426="","",'+BD'!Z426)</f>
        <v/>
      </c>
      <c r="AA2296" s="325" t="str">
        <f>IF('+BD'!AA426="","",'+BD'!AA426)</f>
        <v/>
      </c>
      <c r="AB2296" s="325" t="str">
        <f>IF('+BD'!AB426="","",'+BD'!AB426)</f>
        <v/>
      </c>
    </row>
    <row r="2297" ht="15.75" customHeight="1">
      <c r="A2297" s="325">
        <v>2295.0</v>
      </c>
      <c r="B2297" s="325" t="s">
        <v>6072</v>
      </c>
      <c r="C2297" s="325" t="str">
        <f>IF('+BD'!C427="","",'+BD'!C427)</f>
        <v/>
      </c>
      <c r="D2297" s="325" t="str">
        <f>IF('+BD'!D427="","",'+BD'!D427)</f>
        <v/>
      </c>
      <c r="E2297" s="325" t="str">
        <f>IF('+BD'!E427="","",'+BD'!E427)</f>
        <v/>
      </c>
      <c r="F2297" s="325" t="str">
        <f>IF('+BD'!F427="","",'+BD'!F427)</f>
        <v/>
      </c>
      <c r="G2297" s="325" t="str">
        <f>IF('+BD'!G427="","",'+BD'!G427)</f>
        <v/>
      </c>
      <c r="H2297" s="325" t="str">
        <f>IF('+BD'!H427="","",'+BD'!H427)</f>
        <v/>
      </c>
      <c r="I2297" s="325" t="str">
        <f>IF('+BD'!I427="","",'+BD'!I427)</f>
        <v/>
      </c>
      <c r="J2297" s="325" t="str">
        <f>IF('+BD'!J427="","",'+BD'!J427)</f>
        <v/>
      </c>
      <c r="K2297" s="325" t="str">
        <f>IF('+BD'!K427="","",'+BD'!K427)</f>
        <v/>
      </c>
      <c r="L2297" s="325" t="str">
        <f>IF('+BD'!L427="","",'+BD'!L427)</f>
        <v/>
      </c>
      <c r="M2297" s="325" t="str">
        <f>IF('+BD'!M427="","",'+BD'!M427)</f>
        <v/>
      </c>
      <c r="N2297" s="325" t="str">
        <f>IF('+BD'!N427="","",'+BD'!N427)</f>
        <v/>
      </c>
      <c r="O2297" s="325" t="str">
        <f>IF('+BD'!O427="","",'+BD'!O427)</f>
        <v/>
      </c>
      <c r="P2297" s="325" t="str">
        <f>IF('+BD'!P427="","",'+BD'!P427)</f>
        <v/>
      </c>
      <c r="Q2297" s="325" t="str">
        <f>IF('+BD'!Q427="","",'+BD'!Q427)</f>
        <v/>
      </c>
      <c r="R2297" s="325" t="str">
        <f>IF('+BD'!R427="","",'+BD'!R427)</f>
        <v/>
      </c>
      <c r="S2297" s="325" t="str">
        <f>IF('+BD'!S427="","",'+BD'!S427)</f>
        <v/>
      </c>
      <c r="T2297" s="325" t="str">
        <f>IF('+BD'!T427="","",'+BD'!T427)</f>
        <v/>
      </c>
      <c r="U2297" s="325" t="str">
        <f>IF('+BD'!U427="","",'+BD'!U427)</f>
        <v/>
      </c>
      <c r="V2297" s="325" t="str">
        <f>IF('+BD'!V427="","",'+BD'!V427)</f>
        <v/>
      </c>
      <c r="W2297" s="325" t="str">
        <f>IF('+BD'!W427="","",'+BD'!W427)</f>
        <v/>
      </c>
      <c r="X2297" s="325" t="str">
        <f>IF('+BD'!X427="","",'+BD'!X427)</f>
        <v/>
      </c>
      <c r="Y2297" s="325" t="str">
        <f>IF('+BD'!Y427="","",'+BD'!Y427)</f>
        <v/>
      </c>
      <c r="Z2297" s="325" t="str">
        <f>IF('+BD'!Z427="","",'+BD'!Z427)</f>
        <v/>
      </c>
      <c r="AA2297" s="325" t="str">
        <f>IF('+BD'!AA427="","",'+BD'!AA427)</f>
        <v/>
      </c>
      <c r="AB2297" s="325" t="str">
        <f>IF('+BD'!AB427="","",'+BD'!AB427)</f>
        <v/>
      </c>
    </row>
    <row r="2298" ht="15.75" customHeight="1">
      <c r="A2298" s="325">
        <v>2296.0</v>
      </c>
      <c r="B2298" s="325" t="s">
        <v>6073</v>
      </c>
      <c r="C2298" s="325" t="str">
        <f>IF('+BD'!C428="","",'+BD'!C428)</f>
        <v/>
      </c>
      <c r="D2298" s="325" t="str">
        <f>IF('+BD'!D428="","",'+BD'!D428)</f>
        <v/>
      </c>
      <c r="E2298" s="325" t="str">
        <f>IF('+BD'!E428="","",'+BD'!E428)</f>
        <v/>
      </c>
      <c r="F2298" s="325" t="str">
        <f>IF('+BD'!F428="","",'+BD'!F428)</f>
        <v/>
      </c>
      <c r="G2298" s="325" t="str">
        <f>IF('+BD'!G428="","",'+BD'!G428)</f>
        <v/>
      </c>
      <c r="H2298" s="325" t="str">
        <f>IF('+BD'!H428="","",'+BD'!H428)</f>
        <v/>
      </c>
      <c r="I2298" s="325" t="str">
        <f>IF('+BD'!I428="","",'+BD'!I428)</f>
        <v/>
      </c>
      <c r="J2298" s="325" t="str">
        <f>IF('+BD'!J428="","",'+BD'!J428)</f>
        <v/>
      </c>
      <c r="K2298" s="325" t="str">
        <f>IF('+BD'!K428="","",'+BD'!K428)</f>
        <v/>
      </c>
      <c r="L2298" s="325" t="str">
        <f>IF('+BD'!L428="","",'+BD'!L428)</f>
        <v/>
      </c>
      <c r="M2298" s="325" t="str">
        <f>IF('+BD'!M428="","",'+BD'!M428)</f>
        <v/>
      </c>
      <c r="N2298" s="325" t="str">
        <f>IF('+BD'!N428="","",'+BD'!N428)</f>
        <v/>
      </c>
      <c r="O2298" s="325" t="str">
        <f>IF('+BD'!O428="","",'+BD'!O428)</f>
        <v/>
      </c>
      <c r="P2298" s="325" t="str">
        <f>IF('+BD'!P428="","",'+BD'!P428)</f>
        <v/>
      </c>
      <c r="Q2298" s="325" t="str">
        <f>IF('+BD'!Q428="","",'+BD'!Q428)</f>
        <v/>
      </c>
      <c r="R2298" s="325" t="str">
        <f>IF('+BD'!R428="","",'+BD'!R428)</f>
        <v/>
      </c>
      <c r="S2298" s="325" t="str">
        <f>IF('+BD'!S428="","",'+BD'!S428)</f>
        <v/>
      </c>
      <c r="T2298" s="325" t="str">
        <f>IF('+BD'!T428="","",'+BD'!T428)</f>
        <v/>
      </c>
      <c r="U2298" s="325" t="str">
        <f>IF('+BD'!U428="","",'+BD'!U428)</f>
        <v/>
      </c>
      <c r="V2298" s="325" t="str">
        <f>IF('+BD'!V428="","",'+BD'!V428)</f>
        <v/>
      </c>
      <c r="W2298" s="325" t="str">
        <f>IF('+BD'!W428="","",'+BD'!W428)</f>
        <v/>
      </c>
      <c r="X2298" s="325" t="str">
        <f>IF('+BD'!X428="","",'+BD'!X428)</f>
        <v/>
      </c>
      <c r="Y2298" s="325" t="str">
        <f>IF('+BD'!Y428="","",'+BD'!Y428)</f>
        <v/>
      </c>
      <c r="Z2298" s="325" t="str">
        <f>IF('+BD'!Z428="","",'+BD'!Z428)</f>
        <v/>
      </c>
      <c r="AA2298" s="325" t="str">
        <f>IF('+BD'!AA428="","",'+BD'!AA428)</f>
        <v/>
      </c>
      <c r="AB2298" s="325" t="str">
        <f>IF('+BD'!AB428="","",'+BD'!AB428)</f>
        <v/>
      </c>
    </row>
    <row r="2299" ht="15.75" customHeight="1">
      <c r="A2299" s="325">
        <v>2297.0</v>
      </c>
      <c r="B2299" s="325" t="s">
        <v>6074</v>
      </c>
      <c r="C2299" s="325" t="str">
        <f>IF('+BD'!C429="","",'+BD'!C429)</f>
        <v/>
      </c>
      <c r="D2299" s="325" t="str">
        <f>IF('+BD'!D429="","",'+BD'!D429)</f>
        <v/>
      </c>
      <c r="E2299" s="325" t="str">
        <f>IF('+BD'!E429="","",'+BD'!E429)</f>
        <v/>
      </c>
      <c r="F2299" s="325" t="str">
        <f>IF('+BD'!F429="","",'+BD'!F429)</f>
        <v/>
      </c>
      <c r="G2299" s="325" t="str">
        <f>IF('+BD'!G429="","",'+BD'!G429)</f>
        <v/>
      </c>
      <c r="H2299" s="325" t="str">
        <f>IF('+BD'!H429="","",'+BD'!H429)</f>
        <v/>
      </c>
      <c r="I2299" s="325" t="str">
        <f>IF('+BD'!I429="","",'+BD'!I429)</f>
        <v/>
      </c>
      <c r="J2299" s="325" t="str">
        <f>IF('+BD'!J429="","",'+BD'!J429)</f>
        <v/>
      </c>
      <c r="K2299" s="325" t="str">
        <f>IF('+BD'!K429="","",'+BD'!K429)</f>
        <v/>
      </c>
      <c r="L2299" s="325" t="str">
        <f>IF('+BD'!L429="","",'+BD'!L429)</f>
        <v/>
      </c>
      <c r="M2299" s="325" t="str">
        <f>IF('+BD'!M429="","",'+BD'!M429)</f>
        <v/>
      </c>
      <c r="N2299" s="325" t="str">
        <f>IF('+BD'!N429="","",'+BD'!N429)</f>
        <v/>
      </c>
      <c r="O2299" s="325" t="str">
        <f>IF('+BD'!O429="","",'+BD'!O429)</f>
        <v/>
      </c>
      <c r="P2299" s="325" t="str">
        <f>IF('+BD'!P429="","",'+BD'!P429)</f>
        <v/>
      </c>
      <c r="Q2299" s="325" t="str">
        <f>IF('+BD'!Q429="","",'+BD'!Q429)</f>
        <v/>
      </c>
      <c r="R2299" s="325" t="str">
        <f>IF('+BD'!R429="","",'+BD'!R429)</f>
        <v/>
      </c>
      <c r="S2299" s="325" t="str">
        <f>IF('+BD'!S429="","",'+BD'!S429)</f>
        <v/>
      </c>
      <c r="T2299" s="325" t="str">
        <f>IF('+BD'!T429="","",'+BD'!T429)</f>
        <v/>
      </c>
      <c r="U2299" s="325" t="str">
        <f>IF('+BD'!U429="","",'+BD'!U429)</f>
        <v/>
      </c>
      <c r="V2299" s="325" t="str">
        <f>IF('+BD'!V429="","",'+BD'!V429)</f>
        <v/>
      </c>
      <c r="W2299" s="325" t="str">
        <f>IF('+BD'!W429="","",'+BD'!W429)</f>
        <v/>
      </c>
      <c r="X2299" s="325" t="str">
        <f>IF('+BD'!X429="","",'+BD'!X429)</f>
        <v/>
      </c>
      <c r="Y2299" s="325" t="str">
        <f>IF('+BD'!Y429="","",'+BD'!Y429)</f>
        <v/>
      </c>
      <c r="Z2299" s="325" t="str">
        <f>IF('+BD'!Z429="","",'+BD'!Z429)</f>
        <v/>
      </c>
      <c r="AA2299" s="325" t="str">
        <f>IF('+BD'!AA429="","",'+BD'!AA429)</f>
        <v/>
      </c>
      <c r="AB2299" s="325" t="str">
        <f>IF('+BD'!AB429="","",'+BD'!AB429)</f>
        <v/>
      </c>
    </row>
    <row r="2300" ht="15.75" customHeight="1">
      <c r="A2300" s="325">
        <v>2298.0</v>
      </c>
      <c r="B2300" s="325" t="s">
        <v>6075</v>
      </c>
      <c r="C2300" s="325" t="str">
        <f>IF('+BD'!C430="","",'+BD'!C430)</f>
        <v/>
      </c>
      <c r="D2300" s="325" t="str">
        <f>IF('+BD'!D430="","",'+BD'!D430)</f>
        <v/>
      </c>
      <c r="E2300" s="325" t="str">
        <f>IF('+BD'!E430="","",'+BD'!E430)</f>
        <v/>
      </c>
      <c r="F2300" s="325" t="str">
        <f>IF('+BD'!F430="","",'+BD'!F430)</f>
        <v/>
      </c>
      <c r="G2300" s="325" t="str">
        <f>IF('+BD'!G430="","",'+BD'!G430)</f>
        <v/>
      </c>
      <c r="H2300" s="325" t="str">
        <f>IF('+BD'!H430="","",'+BD'!H430)</f>
        <v/>
      </c>
      <c r="I2300" s="325" t="str">
        <f>IF('+BD'!I430="","",'+BD'!I430)</f>
        <v/>
      </c>
      <c r="J2300" s="325" t="str">
        <f>IF('+BD'!J430="","",'+BD'!J430)</f>
        <v/>
      </c>
      <c r="K2300" s="325" t="str">
        <f>IF('+BD'!K430="","",'+BD'!K430)</f>
        <v/>
      </c>
      <c r="L2300" s="325" t="str">
        <f>IF('+BD'!L430="","",'+BD'!L430)</f>
        <v/>
      </c>
      <c r="M2300" s="325" t="str">
        <f>IF('+BD'!M430="","",'+BD'!M430)</f>
        <v/>
      </c>
      <c r="N2300" s="325" t="str">
        <f>IF('+BD'!N430="","",'+BD'!N430)</f>
        <v/>
      </c>
      <c r="O2300" s="325" t="str">
        <f>IF('+BD'!O430="","",'+BD'!O430)</f>
        <v/>
      </c>
      <c r="P2300" s="325" t="str">
        <f>IF('+BD'!P430="","",'+BD'!P430)</f>
        <v/>
      </c>
      <c r="Q2300" s="325" t="str">
        <f>IF('+BD'!Q430="","",'+BD'!Q430)</f>
        <v/>
      </c>
      <c r="R2300" s="325" t="str">
        <f>IF('+BD'!R430="","",'+BD'!R430)</f>
        <v/>
      </c>
      <c r="S2300" s="325" t="str">
        <f>IF('+BD'!S430="","",'+BD'!S430)</f>
        <v/>
      </c>
      <c r="T2300" s="325" t="str">
        <f>IF('+BD'!T430="","",'+BD'!T430)</f>
        <v/>
      </c>
      <c r="U2300" s="325" t="str">
        <f>IF('+BD'!U430="","",'+BD'!U430)</f>
        <v/>
      </c>
      <c r="V2300" s="325" t="str">
        <f>IF('+BD'!V430="","",'+BD'!V430)</f>
        <v/>
      </c>
      <c r="W2300" s="325" t="str">
        <f>IF('+BD'!W430="","",'+BD'!W430)</f>
        <v/>
      </c>
      <c r="X2300" s="325" t="str">
        <f>IF('+BD'!X430="","",'+BD'!X430)</f>
        <v/>
      </c>
      <c r="Y2300" s="325" t="str">
        <f>IF('+BD'!Y430="","",'+BD'!Y430)</f>
        <v/>
      </c>
      <c r="Z2300" s="325" t="str">
        <f>IF('+BD'!Z430="","",'+BD'!Z430)</f>
        <v/>
      </c>
      <c r="AA2300" s="325" t="str">
        <f>IF('+BD'!AA430="","",'+BD'!AA430)</f>
        <v/>
      </c>
      <c r="AB2300" s="325" t="str">
        <f>IF('+BD'!AB430="","",'+BD'!AB430)</f>
        <v/>
      </c>
    </row>
    <row r="2301" ht="15.75" customHeight="1">
      <c r="A2301" s="325">
        <v>2299.0</v>
      </c>
      <c r="B2301" s="325" t="s">
        <v>6076</v>
      </c>
      <c r="C2301" s="325" t="str">
        <f>IF('+BD'!C431="","",'+BD'!C431)</f>
        <v/>
      </c>
      <c r="D2301" s="325" t="str">
        <f>IF('+BD'!D431="","",'+BD'!D431)</f>
        <v/>
      </c>
      <c r="E2301" s="325" t="str">
        <f>IF('+BD'!E431="","",'+BD'!E431)</f>
        <v/>
      </c>
      <c r="F2301" s="325" t="str">
        <f>IF('+BD'!F431="","",'+BD'!F431)</f>
        <v/>
      </c>
      <c r="G2301" s="325" t="str">
        <f>IF('+BD'!G431="","",'+BD'!G431)</f>
        <v/>
      </c>
      <c r="H2301" s="325" t="str">
        <f>IF('+BD'!H431="","",'+BD'!H431)</f>
        <v/>
      </c>
      <c r="I2301" s="325" t="str">
        <f>IF('+BD'!I431="","",'+BD'!I431)</f>
        <v/>
      </c>
      <c r="J2301" s="325" t="str">
        <f>IF('+BD'!J431="","",'+BD'!J431)</f>
        <v/>
      </c>
      <c r="K2301" s="325" t="str">
        <f>IF('+BD'!K431="","",'+BD'!K431)</f>
        <v/>
      </c>
      <c r="L2301" s="325" t="str">
        <f>IF('+BD'!L431="","",'+BD'!L431)</f>
        <v/>
      </c>
      <c r="M2301" s="325" t="str">
        <f>IF('+BD'!M431="","",'+BD'!M431)</f>
        <v/>
      </c>
      <c r="N2301" s="325" t="str">
        <f>IF('+BD'!N431="","",'+BD'!N431)</f>
        <v/>
      </c>
      <c r="O2301" s="325" t="str">
        <f>IF('+BD'!O431="","",'+BD'!O431)</f>
        <v/>
      </c>
      <c r="P2301" s="325" t="str">
        <f>IF('+BD'!P431="","",'+BD'!P431)</f>
        <v/>
      </c>
      <c r="Q2301" s="325" t="str">
        <f>IF('+BD'!Q431="","",'+BD'!Q431)</f>
        <v/>
      </c>
      <c r="R2301" s="325" t="str">
        <f>IF('+BD'!R431="","",'+BD'!R431)</f>
        <v/>
      </c>
      <c r="S2301" s="325" t="str">
        <f>IF('+BD'!S431="","",'+BD'!S431)</f>
        <v/>
      </c>
      <c r="T2301" s="325" t="str">
        <f>IF('+BD'!T431="","",'+BD'!T431)</f>
        <v/>
      </c>
      <c r="U2301" s="325" t="str">
        <f>IF('+BD'!U431="","",'+BD'!U431)</f>
        <v/>
      </c>
      <c r="V2301" s="325" t="str">
        <f>IF('+BD'!V431="","",'+BD'!V431)</f>
        <v/>
      </c>
      <c r="W2301" s="325" t="str">
        <f>IF('+BD'!W431="","",'+BD'!W431)</f>
        <v/>
      </c>
      <c r="X2301" s="325" t="str">
        <f>IF('+BD'!X431="","",'+BD'!X431)</f>
        <v/>
      </c>
      <c r="Y2301" s="325" t="str">
        <f>IF('+BD'!Y431="","",'+BD'!Y431)</f>
        <v/>
      </c>
      <c r="Z2301" s="325" t="str">
        <f>IF('+BD'!Z431="","",'+BD'!Z431)</f>
        <v/>
      </c>
      <c r="AA2301" s="325" t="str">
        <f>IF('+BD'!AA431="","",'+BD'!AA431)</f>
        <v/>
      </c>
      <c r="AB2301" s="325" t="str">
        <f>IF('+BD'!AB431="","",'+BD'!AB431)</f>
        <v/>
      </c>
    </row>
    <row r="2302" ht="15.75" customHeight="1">
      <c r="A2302" s="325">
        <v>2300.0</v>
      </c>
      <c r="B2302" s="325" t="s">
        <v>6077</v>
      </c>
      <c r="C2302" s="325" t="str">
        <f>IF('+BD'!C432="","",'+BD'!C432)</f>
        <v/>
      </c>
      <c r="D2302" s="325" t="str">
        <f>IF('+BD'!D432="","",'+BD'!D432)</f>
        <v/>
      </c>
      <c r="E2302" s="325" t="str">
        <f>IF('+BD'!E432="","",'+BD'!E432)</f>
        <v/>
      </c>
      <c r="F2302" s="325" t="str">
        <f>IF('+BD'!F432="","",'+BD'!F432)</f>
        <v/>
      </c>
      <c r="G2302" s="325" t="str">
        <f>IF('+BD'!G432="","",'+BD'!G432)</f>
        <v/>
      </c>
      <c r="H2302" s="325" t="str">
        <f>IF('+BD'!H432="","",'+BD'!H432)</f>
        <v/>
      </c>
      <c r="I2302" s="325" t="str">
        <f>IF('+BD'!I432="","",'+BD'!I432)</f>
        <v/>
      </c>
      <c r="J2302" s="325" t="str">
        <f>IF('+BD'!J432="","",'+BD'!J432)</f>
        <v/>
      </c>
      <c r="K2302" s="325" t="str">
        <f>IF('+BD'!K432="","",'+BD'!K432)</f>
        <v/>
      </c>
      <c r="L2302" s="325" t="str">
        <f>IF('+BD'!L432="","",'+BD'!L432)</f>
        <v/>
      </c>
      <c r="M2302" s="325" t="str">
        <f>IF('+BD'!M432="","",'+BD'!M432)</f>
        <v/>
      </c>
      <c r="N2302" s="325" t="str">
        <f>IF('+BD'!N432="","",'+BD'!N432)</f>
        <v/>
      </c>
      <c r="O2302" s="325" t="str">
        <f>IF('+BD'!O432="","",'+BD'!O432)</f>
        <v/>
      </c>
      <c r="P2302" s="325" t="str">
        <f>IF('+BD'!P432="","",'+BD'!P432)</f>
        <v/>
      </c>
      <c r="Q2302" s="325" t="str">
        <f>IF('+BD'!Q432="","",'+BD'!Q432)</f>
        <v/>
      </c>
      <c r="R2302" s="325" t="str">
        <f>IF('+BD'!R432="","",'+BD'!R432)</f>
        <v/>
      </c>
      <c r="S2302" s="325" t="str">
        <f>IF('+BD'!S432="","",'+BD'!S432)</f>
        <v/>
      </c>
      <c r="T2302" s="325" t="str">
        <f>IF('+BD'!T432="","",'+BD'!T432)</f>
        <v/>
      </c>
      <c r="U2302" s="325" t="str">
        <f>IF('+BD'!U432="","",'+BD'!U432)</f>
        <v/>
      </c>
      <c r="V2302" s="325" t="str">
        <f>IF('+BD'!V432="","",'+BD'!V432)</f>
        <v/>
      </c>
      <c r="W2302" s="325" t="str">
        <f>IF('+BD'!W432="","",'+BD'!W432)</f>
        <v/>
      </c>
      <c r="X2302" s="325" t="str">
        <f>IF('+BD'!X432="","",'+BD'!X432)</f>
        <v/>
      </c>
      <c r="Y2302" s="325" t="str">
        <f>IF('+BD'!Y432="","",'+BD'!Y432)</f>
        <v/>
      </c>
      <c r="Z2302" s="325" t="str">
        <f>IF('+BD'!Z432="","",'+BD'!Z432)</f>
        <v/>
      </c>
      <c r="AA2302" s="325" t="str">
        <f>IF('+BD'!AA432="","",'+BD'!AA432)</f>
        <v/>
      </c>
      <c r="AB2302" s="325" t="str">
        <f>IF('+BD'!AB432="","",'+BD'!AB432)</f>
        <v/>
      </c>
    </row>
    <row r="2303" ht="15.75" customHeight="1">
      <c r="A2303" s="325">
        <v>2301.0</v>
      </c>
      <c r="B2303" s="325" t="s">
        <v>6078</v>
      </c>
      <c r="C2303" s="325" t="str">
        <f>IF('+BD'!C433="","",'+BD'!C433)</f>
        <v/>
      </c>
      <c r="D2303" s="325" t="str">
        <f>IF('+BD'!D433="","",'+BD'!D433)</f>
        <v/>
      </c>
      <c r="E2303" s="325" t="str">
        <f>IF('+BD'!E433="","",'+BD'!E433)</f>
        <v/>
      </c>
      <c r="F2303" s="325" t="str">
        <f>IF('+BD'!F433="","",'+BD'!F433)</f>
        <v/>
      </c>
      <c r="G2303" s="325" t="str">
        <f>IF('+BD'!G433="","",'+BD'!G433)</f>
        <v/>
      </c>
      <c r="H2303" s="325" t="str">
        <f>IF('+BD'!H433="","",'+BD'!H433)</f>
        <v/>
      </c>
      <c r="I2303" s="325" t="str">
        <f>IF('+BD'!I433="","",'+BD'!I433)</f>
        <v/>
      </c>
      <c r="J2303" s="325" t="str">
        <f>IF('+BD'!J433="","",'+BD'!J433)</f>
        <v/>
      </c>
      <c r="K2303" s="325" t="str">
        <f>IF('+BD'!K433="","",'+BD'!K433)</f>
        <v/>
      </c>
      <c r="L2303" s="325" t="str">
        <f>IF('+BD'!L433="","",'+BD'!L433)</f>
        <v/>
      </c>
      <c r="M2303" s="325" t="str">
        <f>IF('+BD'!M433="","",'+BD'!M433)</f>
        <v/>
      </c>
      <c r="N2303" s="325" t="str">
        <f>IF('+BD'!N433="","",'+BD'!N433)</f>
        <v/>
      </c>
      <c r="O2303" s="325" t="str">
        <f>IF('+BD'!O433="","",'+BD'!O433)</f>
        <v/>
      </c>
      <c r="P2303" s="325" t="str">
        <f>IF('+BD'!P433="","",'+BD'!P433)</f>
        <v/>
      </c>
      <c r="Q2303" s="325" t="str">
        <f>IF('+BD'!Q433="","",'+BD'!Q433)</f>
        <v/>
      </c>
      <c r="R2303" s="325" t="str">
        <f>IF('+BD'!R433="","",'+BD'!R433)</f>
        <v/>
      </c>
      <c r="S2303" s="325" t="str">
        <f>IF('+BD'!S433="","",'+BD'!S433)</f>
        <v/>
      </c>
      <c r="T2303" s="325" t="str">
        <f>IF('+BD'!T433="","",'+BD'!T433)</f>
        <v/>
      </c>
      <c r="U2303" s="325" t="str">
        <f>IF('+BD'!U433="","",'+BD'!U433)</f>
        <v/>
      </c>
      <c r="V2303" s="325" t="str">
        <f>IF('+BD'!V433="","",'+BD'!V433)</f>
        <v/>
      </c>
      <c r="W2303" s="325" t="str">
        <f>IF('+BD'!W433="","",'+BD'!W433)</f>
        <v/>
      </c>
      <c r="X2303" s="325" t="str">
        <f>IF('+BD'!X433="","",'+BD'!X433)</f>
        <v/>
      </c>
      <c r="Y2303" s="325" t="str">
        <f>IF('+BD'!Y433="","",'+BD'!Y433)</f>
        <v/>
      </c>
      <c r="Z2303" s="325" t="str">
        <f>IF('+BD'!Z433="","",'+BD'!Z433)</f>
        <v/>
      </c>
      <c r="AA2303" s="325" t="str">
        <f>IF('+BD'!AA433="","",'+BD'!AA433)</f>
        <v/>
      </c>
      <c r="AB2303" s="325" t="str">
        <f>IF('+BD'!AB433="","",'+BD'!AB433)</f>
        <v/>
      </c>
    </row>
    <row r="2304" ht="15.75" customHeight="1">
      <c r="A2304" s="325">
        <v>2302.0</v>
      </c>
      <c r="B2304" s="325" t="s">
        <v>6079</v>
      </c>
      <c r="C2304" s="325" t="str">
        <f>IF('+BD'!C434="","",'+BD'!C434)</f>
        <v/>
      </c>
      <c r="D2304" s="325" t="str">
        <f>IF('+BD'!D434="","",'+BD'!D434)</f>
        <v/>
      </c>
      <c r="E2304" s="325" t="str">
        <f>IF('+BD'!E434="","",'+BD'!E434)</f>
        <v/>
      </c>
      <c r="F2304" s="325" t="str">
        <f>IF('+BD'!F434="","",'+BD'!F434)</f>
        <v/>
      </c>
      <c r="G2304" s="325" t="str">
        <f>IF('+BD'!G434="","",'+BD'!G434)</f>
        <v/>
      </c>
      <c r="H2304" s="325" t="str">
        <f>IF('+BD'!H434="","",'+BD'!H434)</f>
        <v/>
      </c>
      <c r="I2304" s="325" t="str">
        <f>IF('+BD'!I434="","",'+BD'!I434)</f>
        <v/>
      </c>
      <c r="J2304" s="325" t="str">
        <f>IF('+BD'!J434="","",'+BD'!J434)</f>
        <v/>
      </c>
      <c r="K2304" s="325" t="str">
        <f>IF('+BD'!K434="","",'+BD'!K434)</f>
        <v/>
      </c>
      <c r="L2304" s="325" t="str">
        <f>IF('+BD'!L434="","",'+BD'!L434)</f>
        <v/>
      </c>
      <c r="M2304" s="325" t="str">
        <f>IF('+BD'!M434="","",'+BD'!M434)</f>
        <v/>
      </c>
      <c r="N2304" s="325" t="str">
        <f>IF('+BD'!N434="","",'+BD'!N434)</f>
        <v/>
      </c>
      <c r="O2304" s="325" t="str">
        <f>IF('+BD'!O434="","",'+BD'!O434)</f>
        <v/>
      </c>
      <c r="P2304" s="325" t="str">
        <f>IF('+BD'!P434="","",'+BD'!P434)</f>
        <v/>
      </c>
      <c r="Q2304" s="325" t="str">
        <f>IF('+BD'!Q434="","",'+BD'!Q434)</f>
        <v/>
      </c>
      <c r="R2304" s="325" t="str">
        <f>IF('+BD'!R434="","",'+BD'!R434)</f>
        <v/>
      </c>
      <c r="S2304" s="325" t="str">
        <f>IF('+BD'!S434="","",'+BD'!S434)</f>
        <v/>
      </c>
      <c r="T2304" s="325" t="str">
        <f>IF('+BD'!T434="","",'+BD'!T434)</f>
        <v/>
      </c>
      <c r="U2304" s="325" t="str">
        <f>IF('+BD'!U434="","",'+BD'!U434)</f>
        <v/>
      </c>
      <c r="V2304" s="325" t="str">
        <f>IF('+BD'!V434="","",'+BD'!V434)</f>
        <v/>
      </c>
      <c r="W2304" s="325" t="str">
        <f>IF('+BD'!W434="","",'+BD'!W434)</f>
        <v/>
      </c>
      <c r="X2304" s="325" t="str">
        <f>IF('+BD'!X434="","",'+BD'!X434)</f>
        <v/>
      </c>
      <c r="Y2304" s="325" t="str">
        <f>IF('+BD'!Y434="","",'+BD'!Y434)</f>
        <v/>
      </c>
      <c r="Z2304" s="325" t="str">
        <f>IF('+BD'!Z434="","",'+BD'!Z434)</f>
        <v/>
      </c>
      <c r="AA2304" s="325" t="str">
        <f>IF('+BD'!AA434="","",'+BD'!AA434)</f>
        <v/>
      </c>
      <c r="AB2304" s="325" t="str">
        <f>IF('+BD'!AB434="","",'+BD'!AB434)</f>
        <v/>
      </c>
    </row>
    <row r="2305" ht="15.75" customHeight="1">
      <c r="A2305" s="325">
        <v>2303.0</v>
      </c>
      <c r="B2305" s="325" t="s">
        <v>6080</v>
      </c>
      <c r="C2305" s="325" t="str">
        <f>IF('+BD'!C435="","",'+BD'!C435)</f>
        <v/>
      </c>
      <c r="D2305" s="325" t="str">
        <f>IF('+BD'!D435="","",'+BD'!D435)</f>
        <v/>
      </c>
      <c r="E2305" s="325" t="str">
        <f>IF('+BD'!E435="","",'+BD'!E435)</f>
        <v/>
      </c>
      <c r="F2305" s="325" t="str">
        <f>IF('+BD'!F435="","",'+BD'!F435)</f>
        <v/>
      </c>
      <c r="G2305" s="325" t="str">
        <f>IF('+BD'!G435="","",'+BD'!G435)</f>
        <v/>
      </c>
      <c r="H2305" s="325" t="str">
        <f>IF('+BD'!H435="","",'+BD'!H435)</f>
        <v/>
      </c>
      <c r="I2305" s="325" t="str">
        <f>IF('+BD'!I435="","",'+BD'!I435)</f>
        <v/>
      </c>
      <c r="J2305" s="325" t="str">
        <f>IF('+BD'!J435="","",'+BD'!J435)</f>
        <v/>
      </c>
      <c r="K2305" s="325" t="str">
        <f>IF('+BD'!K435="","",'+BD'!K435)</f>
        <v/>
      </c>
      <c r="L2305" s="325" t="str">
        <f>IF('+BD'!L435="","",'+BD'!L435)</f>
        <v/>
      </c>
      <c r="M2305" s="325" t="str">
        <f>IF('+BD'!M435="","",'+BD'!M435)</f>
        <v/>
      </c>
      <c r="N2305" s="325" t="str">
        <f>IF('+BD'!N435="","",'+BD'!N435)</f>
        <v/>
      </c>
      <c r="O2305" s="325" t="str">
        <f>IF('+BD'!O435="","",'+BD'!O435)</f>
        <v/>
      </c>
      <c r="P2305" s="325" t="str">
        <f>IF('+BD'!P435="","",'+BD'!P435)</f>
        <v/>
      </c>
      <c r="Q2305" s="325" t="str">
        <f>IF('+BD'!Q435="","",'+BD'!Q435)</f>
        <v/>
      </c>
      <c r="R2305" s="325" t="str">
        <f>IF('+BD'!R435="","",'+BD'!R435)</f>
        <v/>
      </c>
      <c r="S2305" s="325" t="str">
        <f>IF('+BD'!S435="","",'+BD'!S435)</f>
        <v/>
      </c>
      <c r="T2305" s="325" t="str">
        <f>IF('+BD'!T435="","",'+BD'!T435)</f>
        <v/>
      </c>
      <c r="U2305" s="325" t="str">
        <f>IF('+BD'!U435="","",'+BD'!U435)</f>
        <v/>
      </c>
      <c r="V2305" s="325" t="str">
        <f>IF('+BD'!V435="","",'+BD'!V435)</f>
        <v/>
      </c>
      <c r="W2305" s="325" t="str">
        <f>IF('+BD'!W435="","",'+BD'!W435)</f>
        <v/>
      </c>
      <c r="X2305" s="325" t="str">
        <f>IF('+BD'!X435="","",'+BD'!X435)</f>
        <v/>
      </c>
      <c r="Y2305" s="325" t="str">
        <f>IF('+BD'!Y435="","",'+BD'!Y435)</f>
        <v/>
      </c>
      <c r="Z2305" s="325" t="str">
        <f>IF('+BD'!Z435="","",'+BD'!Z435)</f>
        <v/>
      </c>
      <c r="AA2305" s="325" t="str">
        <f>IF('+BD'!AA435="","",'+BD'!AA435)</f>
        <v/>
      </c>
      <c r="AB2305" s="325" t="str">
        <f>IF('+BD'!AB435="","",'+BD'!AB435)</f>
        <v/>
      </c>
    </row>
    <row r="2306" ht="15.75" customHeight="1">
      <c r="A2306" s="325">
        <v>2304.0</v>
      </c>
      <c r="B2306" s="325" t="s">
        <v>6081</v>
      </c>
      <c r="C2306" s="325" t="str">
        <f>IF('+BD'!C436="","",'+BD'!C436)</f>
        <v/>
      </c>
      <c r="D2306" s="325" t="str">
        <f>IF('+BD'!D436="","",'+BD'!D436)</f>
        <v/>
      </c>
      <c r="E2306" s="325" t="str">
        <f>IF('+BD'!E436="","",'+BD'!E436)</f>
        <v/>
      </c>
      <c r="F2306" s="325" t="str">
        <f>IF('+BD'!F436="","",'+BD'!F436)</f>
        <v/>
      </c>
      <c r="G2306" s="325" t="str">
        <f>IF('+BD'!G436="","",'+BD'!G436)</f>
        <v/>
      </c>
      <c r="H2306" s="325" t="str">
        <f>IF('+BD'!H436="","",'+BD'!H436)</f>
        <v/>
      </c>
      <c r="I2306" s="325" t="str">
        <f>IF('+BD'!I436="","",'+BD'!I436)</f>
        <v/>
      </c>
      <c r="J2306" s="325" t="str">
        <f>IF('+BD'!J436="","",'+BD'!J436)</f>
        <v/>
      </c>
      <c r="K2306" s="325" t="str">
        <f>IF('+BD'!K436="","",'+BD'!K436)</f>
        <v/>
      </c>
      <c r="L2306" s="325" t="str">
        <f>IF('+BD'!L436="","",'+BD'!L436)</f>
        <v/>
      </c>
      <c r="M2306" s="325" t="str">
        <f>IF('+BD'!M436="","",'+BD'!M436)</f>
        <v/>
      </c>
      <c r="N2306" s="325" t="str">
        <f>IF('+BD'!N436="","",'+BD'!N436)</f>
        <v/>
      </c>
      <c r="O2306" s="325" t="str">
        <f>IF('+BD'!O436="","",'+BD'!O436)</f>
        <v/>
      </c>
      <c r="P2306" s="325" t="str">
        <f>IF('+BD'!P436="","",'+BD'!P436)</f>
        <v/>
      </c>
      <c r="Q2306" s="325" t="str">
        <f>IF('+BD'!Q436="","",'+BD'!Q436)</f>
        <v/>
      </c>
      <c r="R2306" s="325" t="str">
        <f>IF('+BD'!R436="","",'+BD'!R436)</f>
        <v/>
      </c>
      <c r="S2306" s="325" t="str">
        <f>IF('+BD'!S436="","",'+BD'!S436)</f>
        <v/>
      </c>
      <c r="T2306" s="325" t="str">
        <f>IF('+BD'!T436="","",'+BD'!T436)</f>
        <v/>
      </c>
      <c r="U2306" s="325" t="str">
        <f>IF('+BD'!U436="","",'+BD'!U436)</f>
        <v/>
      </c>
      <c r="V2306" s="325" t="str">
        <f>IF('+BD'!V436="","",'+BD'!V436)</f>
        <v/>
      </c>
      <c r="W2306" s="325" t="str">
        <f>IF('+BD'!W436="","",'+BD'!W436)</f>
        <v/>
      </c>
      <c r="X2306" s="325" t="str">
        <f>IF('+BD'!X436="","",'+BD'!X436)</f>
        <v/>
      </c>
      <c r="Y2306" s="325" t="str">
        <f>IF('+BD'!Y436="","",'+BD'!Y436)</f>
        <v/>
      </c>
      <c r="Z2306" s="325" t="str">
        <f>IF('+BD'!Z436="","",'+BD'!Z436)</f>
        <v/>
      </c>
      <c r="AA2306" s="325" t="str">
        <f>IF('+BD'!AA436="","",'+BD'!AA436)</f>
        <v/>
      </c>
      <c r="AB2306" s="325" t="str">
        <f>IF('+BD'!AB436="","",'+BD'!AB436)</f>
        <v/>
      </c>
    </row>
    <row r="2307" ht="15.75" customHeight="1">
      <c r="A2307" s="325">
        <v>2305.0</v>
      </c>
      <c r="B2307" s="325" t="s">
        <v>6082</v>
      </c>
      <c r="C2307" s="325" t="str">
        <f>IF('+BD'!C437="","",'+BD'!C437)</f>
        <v/>
      </c>
      <c r="D2307" s="325" t="str">
        <f>IF('+BD'!D437="","",'+BD'!D437)</f>
        <v/>
      </c>
      <c r="E2307" s="325" t="str">
        <f>IF('+BD'!E437="","",'+BD'!E437)</f>
        <v/>
      </c>
      <c r="F2307" s="325" t="str">
        <f>IF('+BD'!F437="","",'+BD'!F437)</f>
        <v/>
      </c>
      <c r="G2307" s="325" t="str">
        <f>IF('+BD'!G437="","",'+BD'!G437)</f>
        <v/>
      </c>
      <c r="H2307" s="325" t="str">
        <f>IF('+BD'!H437="","",'+BD'!H437)</f>
        <v/>
      </c>
      <c r="I2307" s="325" t="str">
        <f>IF('+BD'!I437="","",'+BD'!I437)</f>
        <v/>
      </c>
      <c r="J2307" s="325" t="str">
        <f>IF('+BD'!J437="","",'+BD'!J437)</f>
        <v/>
      </c>
      <c r="K2307" s="325" t="str">
        <f>IF('+BD'!K437="","",'+BD'!K437)</f>
        <v/>
      </c>
      <c r="L2307" s="325" t="str">
        <f>IF('+BD'!L437="","",'+BD'!L437)</f>
        <v/>
      </c>
      <c r="M2307" s="325" t="str">
        <f>IF('+BD'!M437="","",'+BD'!M437)</f>
        <v/>
      </c>
      <c r="N2307" s="325" t="str">
        <f>IF('+BD'!N437="","",'+BD'!N437)</f>
        <v/>
      </c>
      <c r="O2307" s="325" t="str">
        <f>IF('+BD'!O437="","",'+BD'!O437)</f>
        <v/>
      </c>
      <c r="P2307" s="325" t="str">
        <f>IF('+BD'!P437="","",'+BD'!P437)</f>
        <v/>
      </c>
      <c r="Q2307" s="325" t="str">
        <f>IF('+BD'!Q437="","",'+BD'!Q437)</f>
        <v/>
      </c>
      <c r="R2307" s="325" t="str">
        <f>IF('+BD'!R437="","",'+BD'!R437)</f>
        <v/>
      </c>
      <c r="S2307" s="325" t="str">
        <f>IF('+BD'!S437="","",'+BD'!S437)</f>
        <v/>
      </c>
      <c r="T2307" s="325" t="str">
        <f>IF('+BD'!T437="","",'+BD'!T437)</f>
        <v/>
      </c>
      <c r="U2307" s="325" t="str">
        <f>IF('+BD'!U437="","",'+BD'!U437)</f>
        <v/>
      </c>
      <c r="V2307" s="325" t="str">
        <f>IF('+BD'!V437="","",'+BD'!V437)</f>
        <v/>
      </c>
      <c r="W2307" s="325" t="str">
        <f>IF('+BD'!W437="","",'+BD'!W437)</f>
        <v/>
      </c>
      <c r="X2307" s="325" t="str">
        <f>IF('+BD'!X437="","",'+BD'!X437)</f>
        <v/>
      </c>
      <c r="Y2307" s="325" t="str">
        <f>IF('+BD'!Y437="","",'+BD'!Y437)</f>
        <v/>
      </c>
      <c r="Z2307" s="325" t="str">
        <f>IF('+BD'!Z437="","",'+BD'!Z437)</f>
        <v/>
      </c>
      <c r="AA2307" s="325" t="str">
        <f>IF('+BD'!AA437="","",'+BD'!AA437)</f>
        <v/>
      </c>
      <c r="AB2307" s="325" t="str">
        <f>IF('+BD'!AB437="","",'+BD'!AB437)</f>
        <v/>
      </c>
    </row>
    <row r="2308" ht="15.75" customHeight="1">
      <c r="A2308" s="325">
        <v>2306.0</v>
      </c>
      <c r="B2308" s="325" t="s">
        <v>6083</v>
      </c>
      <c r="C2308" s="325" t="str">
        <f>IF('+BD'!C438="","",'+BD'!C438)</f>
        <v/>
      </c>
      <c r="D2308" s="325" t="str">
        <f>IF('+BD'!D438="","",'+BD'!D438)</f>
        <v/>
      </c>
      <c r="E2308" s="325" t="str">
        <f>IF('+BD'!E438="","",'+BD'!E438)</f>
        <v/>
      </c>
      <c r="F2308" s="325" t="str">
        <f>IF('+BD'!F438="","",'+BD'!F438)</f>
        <v/>
      </c>
      <c r="G2308" s="325" t="str">
        <f>IF('+BD'!G438="","",'+BD'!G438)</f>
        <v/>
      </c>
      <c r="H2308" s="325" t="str">
        <f>IF('+BD'!H438="","",'+BD'!H438)</f>
        <v/>
      </c>
      <c r="I2308" s="325" t="str">
        <f>IF('+BD'!I438="","",'+BD'!I438)</f>
        <v/>
      </c>
      <c r="J2308" s="325" t="str">
        <f>IF('+BD'!J438="","",'+BD'!J438)</f>
        <v/>
      </c>
      <c r="K2308" s="325" t="str">
        <f>IF('+BD'!K438="","",'+BD'!K438)</f>
        <v/>
      </c>
      <c r="L2308" s="325" t="str">
        <f>IF('+BD'!L438="","",'+BD'!L438)</f>
        <v/>
      </c>
      <c r="M2308" s="325" t="str">
        <f>IF('+BD'!M438="","",'+BD'!M438)</f>
        <v/>
      </c>
      <c r="N2308" s="325" t="str">
        <f>IF('+BD'!N438="","",'+BD'!N438)</f>
        <v/>
      </c>
      <c r="O2308" s="325" t="str">
        <f>IF('+BD'!O438="","",'+BD'!O438)</f>
        <v/>
      </c>
      <c r="P2308" s="325" t="str">
        <f>IF('+BD'!P438="","",'+BD'!P438)</f>
        <v/>
      </c>
      <c r="Q2308" s="325" t="str">
        <f>IF('+BD'!Q438="","",'+BD'!Q438)</f>
        <v/>
      </c>
      <c r="R2308" s="325" t="str">
        <f>IF('+BD'!R438="","",'+BD'!R438)</f>
        <v/>
      </c>
      <c r="S2308" s="325" t="str">
        <f>IF('+BD'!S438="","",'+BD'!S438)</f>
        <v/>
      </c>
      <c r="T2308" s="325" t="str">
        <f>IF('+BD'!T438="","",'+BD'!T438)</f>
        <v/>
      </c>
      <c r="U2308" s="325" t="str">
        <f>IF('+BD'!U438="","",'+BD'!U438)</f>
        <v/>
      </c>
      <c r="V2308" s="325" t="str">
        <f>IF('+BD'!V438="","",'+BD'!V438)</f>
        <v/>
      </c>
      <c r="W2308" s="325" t="str">
        <f>IF('+BD'!W438="","",'+BD'!W438)</f>
        <v/>
      </c>
      <c r="X2308" s="325" t="str">
        <f>IF('+BD'!X438="","",'+BD'!X438)</f>
        <v/>
      </c>
      <c r="Y2308" s="325" t="str">
        <f>IF('+BD'!Y438="","",'+BD'!Y438)</f>
        <v/>
      </c>
      <c r="Z2308" s="325" t="str">
        <f>IF('+BD'!Z438="","",'+BD'!Z438)</f>
        <v/>
      </c>
      <c r="AA2308" s="325" t="str">
        <f>IF('+BD'!AA438="","",'+BD'!AA438)</f>
        <v/>
      </c>
      <c r="AB2308" s="325" t="str">
        <f>IF('+BD'!AB438="","",'+BD'!AB438)</f>
        <v/>
      </c>
    </row>
    <row r="2309" ht="15.75" customHeight="1">
      <c r="A2309" s="325">
        <v>2307.0</v>
      </c>
      <c r="B2309" s="325" t="s">
        <v>6084</v>
      </c>
      <c r="C2309" s="325" t="str">
        <f>IF('+BD'!C439="","",'+BD'!C439)</f>
        <v/>
      </c>
      <c r="D2309" s="325" t="str">
        <f>IF('+BD'!D439="","",'+BD'!D439)</f>
        <v/>
      </c>
      <c r="E2309" s="325" t="str">
        <f>IF('+BD'!E439="","",'+BD'!E439)</f>
        <v/>
      </c>
      <c r="F2309" s="325" t="str">
        <f>IF('+BD'!F439="","",'+BD'!F439)</f>
        <v/>
      </c>
      <c r="G2309" s="325" t="str">
        <f>IF('+BD'!G439="","",'+BD'!G439)</f>
        <v/>
      </c>
      <c r="H2309" s="325" t="str">
        <f>IF('+BD'!H439="","",'+BD'!H439)</f>
        <v/>
      </c>
      <c r="I2309" s="325" t="str">
        <f>IF('+BD'!I439="","",'+BD'!I439)</f>
        <v/>
      </c>
      <c r="J2309" s="325" t="str">
        <f>IF('+BD'!J439="","",'+BD'!J439)</f>
        <v/>
      </c>
      <c r="K2309" s="325" t="str">
        <f>IF('+BD'!K439="","",'+BD'!K439)</f>
        <v/>
      </c>
      <c r="L2309" s="325" t="str">
        <f>IF('+BD'!L439="","",'+BD'!L439)</f>
        <v/>
      </c>
      <c r="M2309" s="325" t="str">
        <f>IF('+BD'!M439="","",'+BD'!M439)</f>
        <v/>
      </c>
      <c r="N2309" s="325" t="str">
        <f>IF('+BD'!N439="","",'+BD'!N439)</f>
        <v/>
      </c>
      <c r="O2309" s="325" t="str">
        <f>IF('+BD'!O439="","",'+BD'!O439)</f>
        <v/>
      </c>
      <c r="P2309" s="325" t="str">
        <f>IF('+BD'!P439="","",'+BD'!P439)</f>
        <v/>
      </c>
      <c r="Q2309" s="325" t="str">
        <f>IF('+BD'!Q439="","",'+BD'!Q439)</f>
        <v/>
      </c>
      <c r="R2309" s="325" t="str">
        <f>IF('+BD'!R439="","",'+BD'!R439)</f>
        <v/>
      </c>
      <c r="S2309" s="325" t="str">
        <f>IF('+BD'!S439="","",'+BD'!S439)</f>
        <v/>
      </c>
      <c r="T2309" s="325" t="str">
        <f>IF('+BD'!T439="","",'+BD'!T439)</f>
        <v/>
      </c>
      <c r="U2309" s="325" t="str">
        <f>IF('+BD'!U439="","",'+BD'!U439)</f>
        <v/>
      </c>
      <c r="V2309" s="325" t="str">
        <f>IF('+BD'!V439="","",'+BD'!V439)</f>
        <v/>
      </c>
      <c r="W2309" s="325" t="str">
        <f>IF('+BD'!W439="","",'+BD'!W439)</f>
        <v/>
      </c>
      <c r="X2309" s="325" t="str">
        <f>IF('+BD'!X439="","",'+BD'!X439)</f>
        <v/>
      </c>
      <c r="Y2309" s="325" t="str">
        <f>IF('+BD'!Y439="","",'+BD'!Y439)</f>
        <v/>
      </c>
      <c r="Z2309" s="325" t="str">
        <f>IF('+BD'!Z439="","",'+BD'!Z439)</f>
        <v/>
      </c>
      <c r="AA2309" s="325" t="str">
        <f>IF('+BD'!AA439="","",'+BD'!AA439)</f>
        <v/>
      </c>
      <c r="AB2309" s="325" t="str">
        <f>IF('+BD'!AB439="","",'+BD'!AB439)</f>
        <v/>
      </c>
    </row>
    <row r="2310" ht="15.75" customHeight="1">
      <c r="A2310" s="325">
        <v>2308.0</v>
      </c>
      <c r="B2310" s="325" t="s">
        <v>6085</v>
      </c>
      <c r="C2310" s="325" t="str">
        <f>IF('+BD'!C440="","",'+BD'!C440)</f>
        <v/>
      </c>
      <c r="D2310" s="325" t="str">
        <f>IF('+BD'!D440="","",'+BD'!D440)</f>
        <v/>
      </c>
      <c r="E2310" s="325" t="str">
        <f>IF('+BD'!E440="","",'+BD'!E440)</f>
        <v/>
      </c>
      <c r="F2310" s="325" t="str">
        <f>IF('+BD'!F440="","",'+BD'!F440)</f>
        <v/>
      </c>
      <c r="G2310" s="325" t="str">
        <f>IF('+BD'!G440="","",'+BD'!G440)</f>
        <v/>
      </c>
      <c r="H2310" s="325" t="str">
        <f>IF('+BD'!H440="","",'+BD'!H440)</f>
        <v/>
      </c>
      <c r="I2310" s="325" t="str">
        <f>IF('+BD'!I440="","",'+BD'!I440)</f>
        <v/>
      </c>
      <c r="J2310" s="325" t="str">
        <f>IF('+BD'!J440="","",'+BD'!J440)</f>
        <v/>
      </c>
      <c r="K2310" s="325" t="str">
        <f>IF('+BD'!K440="","",'+BD'!K440)</f>
        <v/>
      </c>
      <c r="L2310" s="325" t="str">
        <f>IF('+BD'!L440="","",'+BD'!L440)</f>
        <v/>
      </c>
      <c r="M2310" s="325" t="str">
        <f>IF('+BD'!M440="","",'+BD'!M440)</f>
        <v/>
      </c>
      <c r="N2310" s="325" t="str">
        <f>IF('+BD'!N440="","",'+BD'!N440)</f>
        <v/>
      </c>
      <c r="O2310" s="325" t="str">
        <f>IF('+BD'!O440="","",'+BD'!O440)</f>
        <v/>
      </c>
      <c r="P2310" s="325" t="str">
        <f>IF('+BD'!P440="","",'+BD'!P440)</f>
        <v/>
      </c>
      <c r="Q2310" s="325" t="str">
        <f>IF('+BD'!Q440="","",'+BD'!Q440)</f>
        <v/>
      </c>
      <c r="R2310" s="325" t="str">
        <f>IF('+BD'!R440="","",'+BD'!R440)</f>
        <v/>
      </c>
      <c r="S2310" s="325" t="str">
        <f>IF('+BD'!S440="","",'+BD'!S440)</f>
        <v/>
      </c>
      <c r="T2310" s="325" t="str">
        <f>IF('+BD'!T440="","",'+BD'!T440)</f>
        <v/>
      </c>
      <c r="U2310" s="325" t="str">
        <f>IF('+BD'!U440="","",'+BD'!U440)</f>
        <v/>
      </c>
      <c r="V2310" s="325" t="str">
        <f>IF('+BD'!V440="","",'+BD'!V440)</f>
        <v/>
      </c>
      <c r="W2310" s="325" t="str">
        <f>IF('+BD'!W440="","",'+BD'!W440)</f>
        <v/>
      </c>
      <c r="X2310" s="325" t="str">
        <f>IF('+BD'!X440="","",'+BD'!X440)</f>
        <v/>
      </c>
      <c r="Y2310" s="325" t="str">
        <f>IF('+BD'!Y440="","",'+BD'!Y440)</f>
        <v/>
      </c>
      <c r="Z2310" s="325" t="str">
        <f>IF('+BD'!Z440="","",'+BD'!Z440)</f>
        <v/>
      </c>
      <c r="AA2310" s="325" t="str">
        <f>IF('+BD'!AA440="","",'+BD'!AA440)</f>
        <v/>
      </c>
      <c r="AB2310" s="325" t="str">
        <f>IF('+BD'!AB440="","",'+BD'!AB440)</f>
        <v/>
      </c>
    </row>
    <row r="2311" ht="15.75" customHeight="1">
      <c r="A2311" s="325">
        <v>2309.0</v>
      </c>
      <c r="B2311" s="325" t="s">
        <v>6086</v>
      </c>
      <c r="C2311" s="325" t="str">
        <f>IF('+BD'!C441="","",'+BD'!C441)</f>
        <v/>
      </c>
      <c r="D2311" s="325" t="str">
        <f>IF('+BD'!D441="","",'+BD'!D441)</f>
        <v/>
      </c>
      <c r="E2311" s="325" t="str">
        <f>IF('+BD'!E441="","",'+BD'!E441)</f>
        <v/>
      </c>
      <c r="F2311" s="325" t="str">
        <f>IF('+BD'!F441="","",'+BD'!F441)</f>
        <v/>
      </c>
      <c r="G2311" s="325" t="str">
        <f>IF('+BD'!G441="","",'+BD'!G441)</f>
        <v/>
      </c>
      <c r="H2311" s="325" t="str">
        <f>IF('+BD'!H441="","",'+BD'!H441)</f>
        <v/>
      </c>
      <c r="I2311" s="325" t="str">
        <f>IF('+BD'!I441="","",'+BD'!I441)</f>
        <v/>
      </c>
      <c r="J2311" s="325" t="str">
        <f>IF('+BD'!J441="","",'+BD'!J441)</f>
        <v/>
      </c>
      <c r="K2311" s="325" t="str">
        <f>IF('+BD'!K441="","",'+BD'!K441)</f>
        <v/>
      </c>
      <c r="L2311" s="325" t="str">
        <f>IF('+BD'!L441="","",'+BD'!L441)</f>
        <v/>
      </c>
      <c r="M2311" s="325" t="str">
        <f>IF('+BD'!M441="","",'+BD'!M441)</f>
        <v/>
      </c>
      <c r="N2311" s="325" t="str">
        <f>IF('+BD'!N441="","",'+BD'!N441)</f>
        <v/>
      </c>
      <c r="O2311" s="325" t="str">
        <f>IF('+BD'!O441="","",'+BD'!O441)</f>
        <v/>
      </c>
      <c r="P2311" s="325" t="str">
        <f>IF('+BD'!P441="","",'+BD'!P441)</f>
        <v/>
      </c>
      <c r="Q2311" s="325" t="str">
        <f>IF('+BD'!Q441="","",'+BD'!Q441)</f>
        <v/>
      </c>
      <c r="R2311" s="325" t="str">
        <f>IF('+BD'!R441="","",'+BD'!R441)</f>
        <v/>
      </c>
      <c r="S2311" s="325" t="str">
        <f>IF('+BD'!S441="","",'+BD'!S441)</f>
        <v/>
      </c>
      <c r="T2311" s="325" t="str">
        <f>IF('+BD'!T441="","",'+BD'!T441)</f>
        <v/>
      </c>
      <c r="U2311" s="325" t="str">
        <f>IF('+BD'!U441="","",'+BD'!U441)</f>
        <v/>
      </c>
      <c r="V2311" s="325" t="str">
        <f>IF('+BD'!V441="","",'+BD'!V441)</f>
        <v/>
      </c>
      <c r="W2311" s="325" t="str">
        <f>IF('+BD'!W441="","",'+BD'!W441)</f>
        <v/>
      </c>
      <c r="X2311" s="325" t="str">
        <f>IF('+BD'!X441="","",'+BD'!X441)</f>
        <v/>
      </c>
      <c r="Y2311" s="325" t="str">
        <f>IF('+BD'!Y441="","",'+BD'!Y441)</f>
        <v/>
      </c>
      <c r="Z2311" s="325" t="str">
        <f>IF('+BD'!Z441="","",'+BD'!Z441)</f>
        <v/>
      </c>
      <c r="AA2311" s="325" t="str">
        <f>IF('+BD'!AA441="","",'+BD'!AA441)</f>
        <v/>
      </c>
      <c r="AB2311" s="325" t="str">
        <f>IF('+BD'!AB441="","",'+BD'!AB441)</f>
        <v/>
      </c>
    </row>
    <row r="2312" ht="15.75" customHeight="1">
      <c r="A2312" s="325">
        <v>2310.0</v>
      </c>
      <c r="B2312" s="325" t="s">
        <v>6087</v>
      </c>
      <c r="C2312" s="325" t="str">
        <f>IF('+BD'!C442="","",'+BD'!C442)</f>
        <v/>
      </c>
      <c r="D2312" s="325" t="str">
        <f>IF('+BD'!D442="","",'+BD'!D442)</f>
        <v/>
      </c>
      <c r="E2312" s="325" t="str">
        <f>IF('+BD'!E442="","",'+BD'!E442)</f>
        <v/>
      </c>
      <c r="F2312" s="325" t="str">
        <f>IF('+BD'!F442="","",'+BD'!F442)</f>
        <v/>
      </c>
      <c r="G2312" s="325" t="str">
        <f>IF('+BD'!G442="","",'+BD'!G442)</f>
        <v/>
      </c>
      <c r="H2312" s="325" t="str">
        <f>IF('+BD'!H442="","",'+BD'!H442)</f>
        <v/>
      </c>
      <c r="I2312" s="325" t="str">
        <f>IF('+BD'!I442="","",'+BD'!I442)</f>
        <v/>
      </c>
      <c r="J2312" s="325" t="str">
        <f>IF('+BD'!J442="","",'+BD'!J442)</f>
        <v/>
      </c>
      <c r="K2312" s="325" t="str">
        <f>IF('+BD'!K442="","",'+BD'!K442)</f>
        <v/>
      </c>
      <c r="L2312" s="325" t="str">
        <f>IF('+BD'!L442="","",'+BD'!L442)</f>
        <v/>
      </c>
      <c r="M2312" s="325" t="str">
        <f>IF('+BD'!M442="","",'+BD'!M442)</f>
        <v/>
      </c>
      <c r="N2312" s="325" t="str">
        <f>IF('+BD'!N442="","",'+BD'!N442)</f>
        <v/>
      </c>
      <c r="O2312" s="325" t="str">
        <f>IF('+BD'!O442="","",'+BD'!O442)</f>
        <v/>
      </c>
      <c r="P2312" s="325" t="str">
        <f>IF('+BD'!P442="","",'+BD'!P442)</f>
        <v/>
      </c>
      <c r="Q2312" s="325" t="str">
        <f>IF('+BD'!Q442="","",'+BD'!Q442)</f>
        <v/>
      </c>
      <c r="R2312" s="325" t="str">
        <f>IF('+BD'!R442="","",'+BD'!R442)</f>
        <v/>
      </c>
      <c r="S2312" s="325" t="str">
        <f>IF('+BD'!S442="","",'+BD'!S442)</f>
        <v/>
      </c>
      <c r="T2312" s="325" t="str">
        <f>IF('+BD'!T442="","",'+BD'!T442)</f>
        <v/>
      </c>
      <c r="U2312" s="325" t="str">
        <f>IF('+BD'!U442="","",'+BD'!U442)</f>
        <v/>
      </c>
      <c r="V2312" s="325" t="str">
        <f>IF('+BD'!V442="","",'+BD'!V442)</f>
        <v/>
      </c>
      <c r="W2312" s="325" t="str">
        <f>IF('+BD'!W442="","",'+BD'!W442)</f>
        <v/>
      </c>
      <c r="X2312" s="325" t="str">
        <f>IF('+BD'!X442="","",'+BD'!X442)</f>
        <v/>
      </c>
      <c r="Y2312" s="325" t="str">
        <f>IF('+BD'!Y442="","",'+BD'!Y442)</f>
        <v/>
      </c>
      <c r="Z2312" s="325" t="str">
        <f>IF('+BD'!Z442="","",'+BD'!Z442)</f>
        <v/>
      </c>
      <c r="AA2312" s="325" t="str">
        <f>IF('+BD'!AA442="","",'+BD'!AA442)</f>
        <v/>
      </c>
      <c r="AB2312" s="325" t="str">
        <f>IF('+BD'!AB442="","",'+BD'!AB442)</f>
        <v/>
      </c>
    </row>
    <row r="2313" ht="15.75" customHeight="1">
      <c r="A2313" s="325">
        <v>2311.0</v>
      </c>
      <c r="B2313" s="325" t="s">
        <v>6088</v>
      </c>
      <c r="C2313" s="325" t="str">
        <f>IF('+BD'!C443="","",'+BD'!C443)</f>
        <v/>
      </c>
      <c r="D2313" s="325" t="str">
        <f>IF('+BD'!D443="","",'+BD'!D443)</f>
        <v/>
      </c>
      <c r="E2313" s="325" t="str">
        <f>IF('+BD'!E443="","",'+BD'!E443)</f>
        <v/>
      </c>
      <c r="F2313" s="325" t="str">
        <f>IF('+BD'!F443="","",'+BD'!F443)</f>
        <v/>
      </c>
      <c r="G2313" s="325" t="str">
        <f>IF('+BD'!G443="","",'+BD'!G443)</f>
        <v/>
      </c>
      <c r="H2313" s="325" t="str">
        <f>IF('+BD'!H443="","",'+BD'!H443)</f>
        <v/>
      </c>
      <c r="I2313" s="325" t="str">
        <f>IF('+BD'!I443="","",'+BD'!I443)</f>
        <v/>
      </c>
      <c r="J2313" s="325" t="str">
        <f>IF('+BD'!J443="","",'+BD'!J443)</f>
        <v/>
      </c>
      <c r="K2313" s="325" t="str">
        <f>IF('+BD'!K443="","",'+BD'!K443)</f>
        <v/>
      </c>
      <c r="L2313" s="325" t="str">
        <f>IF('+BD'!L443="","",'+BD'!L443)</f>
        <v/>
      </c>
      <c r="M2313" s="325" t="str">
        <f>IF('+BD'!M443="","",'+BD'!M443)</f>
        <v/>
      </c>
      <c r="N2313" s="325" t="str">
        <f>IF('+BD'!N443="","",'+BD'!N443)</f>
        <v/>
      </c>
      <c r="O2313" s="325" t="str">
        <f>IF('+BD'!O443="","",'+BD'!O443)</f>
        <v/>
      </c>
      <c r="P2313" s="325" t="str">
        <f>IF('+BD'!P443="","",'+BD'!P443)</f>
        <v/>
      </c>
      <c r="Q2313" s="325" t="str">
        <f>IF('+BD'!Q443="","",'+BD'!Q443)</f>
        <v/>
      </c>
      <c r="R2313" s="325" t="str">
        <f>IF('+BD'!R443="","",'+BD'!R443)</f>
        <v/>
      </c>
      <c r="S2313" s="325" t="str">
        <f>IF('+BD'!S443="","",'+BD'!S443)</f>
        <v/>
      </c>
      <c r="T2313" s="325" t="str">
        <f>IF('+BD'!T443="","",'+BD'!T443)</f>
        <v/>
      </c>
      <c r="U2313" s="325" t="str">
        <f>IF('+BD'!U443="","",'+BD'!U443)</f>
        <v/>
      </c>
      <c r="V2313" s="325" t="str">
        <f>IF('+BD'!V443="","",'+BD'!V443)</f>
        <v/>
      </c>
      <c r="W2313" s="325" t="str">
        <f>IF('+BD'!W443="","",'+BD'!W443)</f>
        <v/>
      </c>
      <c r="X2313" s="325" t="str">
        <f>IF('+BD'!X443="","",'+BD'!X443)</f>
        <v/>
      </c>
      <c r="Y2313" s="325" t="str">
        <f>IF('+BD'!Y443="","",'+BD'!Y443)</f>
        <v/>
      </c>
      <c r="Z2313" s="325" t="str">
        <f>IF('+BD'!Z443="","",'+BD'!Z443)</f>
        <v/>
      </c>
      <c r="AA2313" s="325" t="str">
        <f>IF('+BD'!AA443="","",'+BD'!AA443)</f>
        <v/>
      </c>
      <c r="AB2313" s="325" t="str">
        <f>IF('+BD'!AB443="","",'+BD'!AB443)</f>
        <v/>
      </c>
    </row>
    <row r="2314" ht="15.75" customHeight="1">
      <c r="A2314" s="325">
        <v>2312.0</v>
      </c>
      <c r="B2314" s="325" t="s">
        <v>6089</v>
      </c>
      <c r="C2314" s="325" t="str">
        <f>IF('+BD'!C444="","",'+BD'!C444)</f>
        <v/>
      </c>
      <c r="D2314" s="325" t="str">
        <f>IF('+BD'!D444="","",'+BD'!D444)</f>
        <v/>
      </c>
      <c r="E2314" s="325" t="str">
        <f>IF('+BD'!E444="","",'+BD'!E444)</f>
        <v/>
      </c>
      <c r="F2314" s="325" t="str">
        <f>IF('+BD'!F444="","",'+BD'!F444)</f>
        <v/>
      </c>
      <c r="G2314" s="325" t="str">
        <f>IF('+BD'!G444="","",'+BD'!G444)</f>
        <v/>
      </c>
      <c r="H2314" s="325" t="str">
        <f>IF('+BD'!H444="","",'+BD'!H444)</f>
        <v/>
      </c>
      <c r="I2314" s="325" t="str">
        <f>IF('+BD'!I444="","",'+BD'!I444)</f>
        <v/>
      </c>
      <c r="J2314" s="325" t="str">
        <f>IF('+BD'!J444="","",'+BD'!J444)</f>
        <v/>
      </c>
      <c r="K2314" s="325" t="str">
        <f>IF('+BD'!K444="","",'+BD'!K444)</f>
        <v/>
      </c>
      <c r="L2314" s="325" t="str">
        <f>IF('+BD'!L444="","",'+BD'!L444)</f>
        <v/>
      </c>
      <c r="M2314" s="325" t="str">
        <f>IF('+BD'!M444="","",'+BD'!M444)</f>
        <v/>
      </c>
      <c r="N2314" s="325" t="str">
        <f>IF('+BD'!N444="","",'+BD'!N444)</f>
        <v/>
      </c>
      <c r="O2314" s="325" t="str">
        <f>IF('+BD'!O444="","",'+BD'!O444)</f>
        <v/>
      </c>
      <c r="P2314" s="325" t="str">
        <f>IF('+BD'!P444="","",'+BD'!P444)</f>
        <v/>
      </c>
      <c r="Q2314" s="325" t="str">
        <f>IF('+BD'!Q444="","",'+BD'!Q444)</f>
        <v/>
      </c>
      <c r="R2314" s="325" t="str">
        <f>IF('+BD'!R444="","",'+BD'!R444)</f>
        <v/>
      </c>
      <c r="S2314" s="325" t="str">
        <f>IF('+BD'!S444="","",'+BD'!S444)</f>
        <v/>
      </c>
      <c r="T2314" s="325" t="str">
        <f>IF('+BD'!T444="","",'+BD'!T444)</f>
        <v/>
      </c>
      <c r="U2314" s="325" t="str">
        <f>IF('+BD'!U444="","",'+BD'!U444)</f>
        <v/>
      </c>
      <c r="V2314" s="325" t="str">
        <f>IF('+BD'!V444="","",'+BD'!V444)</f>
        <v/>
      </c>
      <c r="W2314" s="325" t="str">
        <f>IF('+BD'!W444="","",'+BD'!W444)</f>
        <v/>
      </c>
      <c r="X2314" s="325" t="str">
        <f>IF('+BD'!X444="","",'+BD'!X444)</f>
        <v/>
      </c>
      <c r="Y2314" s="325" t="str">
        <f>IF('+BD'!Y444="","",'+BD'!Y444)</f>
        <v/>
      </c>
      <c r="Z2314" s="325" t="str">
        <f>IF('+BD'!Z444="","",'+BD'!Z444)</f>
        <v/>
      </c>
      <c r="AA2314" s="325" t="str">
        <f>IF('+BD'!AA444="","",'+BD'!AA444)</f>
        <v/>
      </c>
      <c r="AB2314" s="325" t="str">
        <f>IF('+BD'!AB444="","",'+BD'!AB444)</f>
        <v/>
      </c>
    </row>
    <row r="2315" ht="15.75" customHeight="1">
      <c r="A2315" s="325">
        <v>2313.0</v>
      </c>
      <c r="B2315" s="325" t="s">
        <v>6090</v>
      </c>
      <c r="C2315" s="325" t="str">
        <f>IF('+BD'!C445="","",'+BD'!C445)</f>
        <v/>
      </c>
      <c r="D2315" s="325" t="str">
        <f>IF('+BD'!D445="","",'+BD'!D445)</f>
        <v/>
      </c>
      <c r="E2315" s="325" t="str">
        <f>IF('+BD'!E445="","",'+BD'!E445)</f>
        <v/>
      </c>
      <c r="F2315" s="325" t="str">
        <f>IF('+BD'!F445="","",'+BD'!F445)</f>
        <v/>
      </c>
      <c r="G2315" s="325" t="str">
        <f>IF('+BD'!G445="","",'+BD'!G445)</f>
        <v/>
      </c>
      <c r="H2315" s="325" t="str">
        <f>IF('+BD'!H445="","",'+BD'!H445)</f>
        <v/>
      </c>
      <c r="I2315" s="325" t="str">
        <f>IF('+BD'!I445="","",'+BD'!I445)</f>
        <v/>
      </c>
      <c r="J2315" s="325" t="str">
        <f>IF('+BD'!J445="","",'+BD'!J445)</f>
        <v/>
      </c>
      <c r="K2315" s="325" t="str">
        <f>IF('+BD'!K445="","",'+BD'!K445)</f>
        <v/>
      </c>
      <c r="L2315" s="325" t="str">
        <f>IF('+BD'!L445="","",'+BD'!L445)</f>
        <v/>
      </c>
      <c r="M2315" s="325" t="str">
        <f>IF('+BD'!M445="","",'+BD'!M445)</f>
        <v/>
      </c>
      <c r="N2315" s="325" t="str">
        <f>IF('+BD'!N445="","",'+BD'!N445)</f>
        <v/>
      </c>
      <c r="O2315" s="325" t="str">
        <f>IF('+BD'!O445="","",'+BD'!O445)</f>
        <v/>
      </c>
      <c r="P2315" s="325" t="str">
        <f>IF('+BD'!P445="","",'+BD'!P445)</f>
        <v/>
      </c>
      <c r="Q2315" s="325" t="str">
        <f>IF('+BD'!Q445="","",'+BD'!Q445)</f>
        <v/>
      </c>
      <c r="R2315" s="325" t="str">
        <f>IF('+BD'!R445="","",'+BD'!R445)</f>
        <v/>
      </c>
      <c r="S2315" s="325" t="str">
        <f>IF('+BD'!S445="","",'+BD'!S445)</f>
        <v/>
      </c>
      <c r="T2315" s="325" t="str">
        <f>IF('+BD'!T445="","",'+BD'!T445)</f>
        <v/>
      </c>
      <c r="U2315" s="325" t="str">
        <f>IF('+BD'!U445="","",'+BD'!U445)</f>
        <v/>
      </c>
      <c r="V2315" s="325" t="str">
        <f>IF('+BD'!V445="","",'+BD'!V445)</f>
        <v/>
      </c>
      <c r="W2315" s="325" t="str">
        <f>IF('+BD'!W445="","",'+BD'!W445)</f>
        <v/>
      </c>
      <c r="X2315" s="325" t="str">
        <f>IF('+BD'!X445="","",'+BD'!X445)</f>
        <v/>
      </c>
      <c r="Y2315" s="325" t="str">
        <f>IF('+BD'!Y445="","",'+BD'!Y445)</f>
        <v/>
      </c>
      <c r="Z2315" s="325" t="str">
        <f>IF('+BD'!Z445="","",'+BD'!Z445)</f>
        <v/>
      </c>
      <c r="AA2315" s="325" t="str">
        <f>IF('+BD'!AA445="","",'+BD'!AA445)</f>
        <v/>
      </c>
      <c r="AB2315" s="325" t="str">
        <f>IF('+BD'!AB445="","",'+BD'!AB445)</f>
        <v/>
      </c>
    </row>
    <row r="2316" ht="15.75" customHeight="1">
      <c r="A2316" s="325">
        <v>2314.0</v>
      </c>
      <c r="B2316" s="325" t="s">
        <v>6091</v>
      </c>
      <c r="C2316" s="325" t="str">
        <f>IF('+BD'!C446="","",'+BD'!C446)</f>
        <v/>
      </c>
      <c r="D2316" s="325" t="str">
        <f>IF('+BD'!D446="","",'+BD'!D446)</f>
        <v/>
      </c>
      <c r="E2316" s="325" t="str">
        <f>IF('+BD'!E446="","",'+BD'!E446)</f>
        <v/>
      </c>
      <c r="F2316" s="325" t="str">
        <f>IF('+BD'!F446="","",'+BD'!F446)</f>
        <v/>
      </c>
      <c r="G2316" s="325" t="str">
        <f>IF('+BD'!G446="","",'+BD'!G446)</f>
        <v/>
      </c>
      <c r="H2316" s="325" t="str">
        <f>IF('+BD'!H446="","",'+BD'!H446)</f>
        <v/>
      </c>
      <c r="I2316" s="325" t="str">
        <f>IF('+BD'!I446="","",'+BD'!I446)</f>
        <v/>
      </c>
      <c r="J2316" s="325" t="str">
        <f>IF('+BD'!J446="","",'+BD'!J446)</f>
        <v/>
      </c>
      <c r="K2316" s="325" t="str">
        <f>IF('+BD'!K446="","",'+BD'!K446)</f>
        <v/>
      </c>
      <c r="L2316" s="325" t="str">
        <f>IF('+BD'!L446="","",'+BD'!L446)</f>
        <v/>
      </c>
      <c r="M2316" s="325" t="str">
        <f>IF('+BD'!M446="","",'+BD'!M446)</f>
        <v/>
      </c>
      <c r="N2316" s="325" t="str">
        <f>IF('+BD'!N446="","",'+BD'!N446)</f>
        <v/>
      </c>
      <c r="O2316" s="325" t="str">
        <f>IF('+BD'!O446="","",'+BD'!O446)</f>
        <v/>
      </c>
      <c r="P2316" s="325" t="str">
        <f>IF('+BD'!P446="","",'+BD'!P446)</f>
        <v/>
      </c>
      <c r="Q2316" s="325" t="str">
        <f>IF('+BD'!Q446="","",'+BD'!Q446)</f>
        <v/>
      </c>
      <c r="R2316" s="325" t="str">
        <f>IF('+BD'!R446="","",'+BD'!R446)</f>
        <v/>
      </c>
      <c r="S2316" s="325" t="str">
        <f>IF('+BD'!S446="","",'+BD'!S446)</f>
        <v/>
      </c>
      <c r="T2316" s="325" t="str">
        <f>IF('+BD'!T446="","",'+BD'!T446)</f>
        <v/>
      </c>
      <c r="U2316" s="325" t="str">
        <f>IF('+BD'!U446="","",'+BD'!U446)</f>
        <v/>
      </c>
      <c r="V2316" s="325" t="str">
        <f>IF('+BD'!V446="","",'+BD'!V446)</f>
        <v/>
      </c>
      <c r="W2316" s="325" t="str">
        <f>IF('+BD'!W446="","",'+BD'!W446)</f>
        <v/>
      </c>
      <c r="X2316" s="325" t="str">
        <f>IF('+BD'!X446="","",'+BD'!X446)</f>
        <v/>
      </c>
      <c r="Y2316" s="325" t="str">
        <f>IF('+BD'!Y446="","",'+BD'!Y446)</f>
        <v/>
      </c>
      <c r="Z2316" s="325" t="str">
        <f>IF('+BD'!Z446="","",'+BD'!Z446)</f>
        <v/>
      </c>
      <c r="AA2316" s="325" t="str">
        <f>IF('+BD'!AA446="","",'+BD'!AA446)</f>
        <v/>
      </c>
      <c r="AB2316" s="325" t="str">
        <f>IF('+BD'!AB446="","",'+BD'!AB446)</f>
        <v/>
      </c>
    </row>
    <row r="2317" ht="15.75" customHeight="1">
      <c r="A2317" s="325">
        <v>2315.0</v>
      </c>
      <c r="B2317" s="325" t="s">
        <v>6092</v>
      </c>
      <c r="C2317" s="325" t="str">
        <f>IF('+BD'!C447="","",'+BD'!C447)</f>
        <v/>
      </c>
      <c r="D2317" s="325" t="str">
        <f>IF('+BD'!D447="","",'+BD'!D447)</f>
        <v/>
      </c>
      <c r="E2317" s="325" t="str">
        <f>IF('+BD'!E447="","",'+BD'!E447)</f>
        <v/>
      </c>
      <c r="F2317" s="325" t="str">
        <f>IF('+BD'!F447="","",'+BD'!F447)</f>
        <v/>
      </c>
      <c r="G2317" s="325" t="str">
        <f>IF('+BD'!G447="","",'+BD'!G447)</f>
        <v/>
      </c>
      <c r="H2317" s="325" t="str">
        <f>IF('+BD'!H447="","",'+BD'!H447)</f>
        <v/>
      </c>
      <c r="I2317" s="325" t="str">
        <f>IF('+BD'!I447="","",'+BD'!I447)</f>
        <v/>
      </c>
      <c r="J2317" s="325" t="str">
        <f>IF('+BD'!J447="","",'+BD'!J447)</f>
        <v/>
      </c>
      <c r="K2317" s="325" t="str">
        <f>IF('+BD'!K447="","",'+BD'!K447)</f>
        <v/>
      </c>
      <c r="L2317" s="325" t="str">
        <f>IF('+BD'!L447="","",'+BD'!L447)</f>
        <v/>
      </c>
      <c r="M2317" s="325" t="str">
        <f>IF('+BD'!M447="","",'+BD'!M447)</f>
        <v/>
      </c>
      <c r="N2317" s="325" t="str">
        <f>IF('+BD'!N447="","",'+BD'!N447)</f>
        <v/>
      </c>
      <c r="O2317" s="325" t="str">
        <f>IF('+BD'!O447="","",'+BD'!O447)</f>
        <v/>
      </c>
      <c r="P2317" s="325" t="str">
        <f>IF('+BD'!P447="","",'+BD'!P447)</f>
        <v/>
      </c>
      <c r="Q2317" s="325" t="str">
        <f>IF('+BD'!Q447="","",'+BD'!Q447)</f>
        <v/>
      </c>
      <c r="R2317" s="325" t="str">
        <f>IF('+BD'!R447="","",'+BD'!R447)</f>
        <v/>
      </c>
      <c r="S2317" s="325" t="str">
        <f>IF('+BD'!S447="","",'+BD'!S447)</f>
        <v/>
      </c>
      <c r="T2317" s="325" t="str">
        <f>IF('+BD'!T447="","",'+BD'!T447)</f>
        <v/>
      </c>
      <c r="U2317" s="325" t="str">
        <f>IF('+BD'!U447="","",'+BD'!U447)</f>
        <v/>
      </c>
      <c r="V2317" s="325" t="str">
        <f>IF('+BD'!V447="","",'+BD'!V447)</f>
        <v/>
      </c>
      <c r="W2317" s="325" t="str">
        <f>IF('+BD'!W447="","",'+BD'!W447)</f>
        <v/>
      </c>
      <c r="X2317" s="325" t="str">
        <f>IF('+BD'!X447="","",'+BD'!X447)</f>
        <v/>
      </c>
      <c r="Y2317" s="325" t="str">
        <f>IF('+BD'!Y447="","",'+BD'!Y447)</f>
        <v/>
      </c>
      <c r="Z2317" s="325" t="str">
        <f>IF('+BD'!Z447="","",'+BD'!Z447)</f>
        <v/>
      </c>
      <c r="AA2317" s="325" t="str">
        <f>IF('+BD'!AA447="","",'+BD'!AA447)</f>
        <v/>
      </c>
      <c r="AB2317" s="325" t="str">
        <f>IF('+BD'!AB447="","",'+BD'!AB447)</f>
        <v/>
      </c>
    </row>
    <row r="2318" ht="15.75" customHeight="1">
      <c r="A2318" s="325">
        <v>2316.0</v>
      </c>
      <c r="B2318" s="325" t="s">
        <v>6093</v>
      </c>
      <c r="C2318" s="325" t="str">
        <f>IF('+BD'!C448="","",'+BD'!C448)</f>
        <v/>
      </c>
      <c r="D2318" s="325" t="str">
        <f>IF('+BD'!D448="","",'+BD'!D448)</f>
        <v/>
      </c>
      <c r="E2318" s="325" t="str">
        <f>IF('+BD'!E448="","",'+BD'!E448)</f>
        <v/>
      </c>
      <c r="F2318" s="325" t="str">
        <f>IF('+BD'!F448="","",'+BD'!F448)</f>
        <v/>
      </c>
      <c r="G2318" s="325" t="str">
        <f>IF('+BD'!G448="","",'+BD'!G448)</f>
        <v/>
      </c>
      <c r="H2318" s="325" t="str">
        <f>IF('+BD'!H448="","",'+BD'!H448)</f>
        <v/>
      </c>
      <c r="I2318" s="325" t="str">
        <f>IF('+BD'!I448="","",'+BD'!I448)</f>
        <v/>
      </c>
      <c r="J2318" s="325" t="str">
        <f>IF('+BD'!J448="","",'+BD'!J448)</f>
        <v/>
      </c>
      <c r="K2318" s="325" t="str">
        <f>IF('+BD'!K448="","",'+BD'!K448)</f>
        <v/>
      </c>
      <c r="L2318" s="325" t="str">
        <f>IF('+BD'!L448="","",'+BD'!L448)</f>
        <v/>
      </c>
      <c r="M2318" s="325" t="str">
        <f>IF('+BD'!M448="","",'+BD'!M448)</f>
        <v/>
      </c>
      <c r="N2318" s="325" t="str">
        <f>IF('+BD'!N448="","",'+BD'!N448)</f>
        <v/>
      </c>
      <c r="O2318" s="325" t="str">
        <f>IF('+BD'!O448="","",'+BD'!O448)</f>
        <v/>
      </c>
      <c r="P2318" s="325" t="str">
        <f>IF('+BD'!P448="","",'+BD'!P448)</f>
        <v/>
      </c>
      <c r="Q2318" s="325" t="str">
        <f>IF('+BD'!Q448="","",'+BD'!Q448)</f>
        <v/>
      </c>
      <c r="R2318" s="325" t="str">
        <f>IF('+BD'!R448="","",'+BD'!R448)</f>
        <v/>
      </c>
      <c r="S2318" s="325" t="str">
        <f>IF('+BD'!S448="","",'+BD'!S448)</f>
        <v/>
      </c>
      <c r="T2318" s="325" t="str">
        <f>IF('+BD'!T448="","",'+BD'!T448)</f>
        <v/>
      </c>
      <c r="U2318" s="325" t="str">
        <f>IF('+BD'!U448="","",'+BD'!U448)</f>
        <v/>
      </c>
      <c r="V2318" s="325" t="str">
        <f>IF('+BD'!V448="","",'+BD'!V448)</f>
        <v/>
      </c>
      <c r="W2318" s="325" t="str">
        <f>IF('+BD'!W448="","",'+BD'!W448)</f>
        <v/>
      </c>
      <c r="X2318" s="325" t="str">
        <f>IF('+BD'!X448="","",'+BD'!X448)</f>
        <v/>
      </c>
      <c r="Y2318" s="325" t="str">
        <f>IF('+BD'!Y448="","",'+BD'!Y448)</f>
        <v/>
      </c>
      <c r="Z2318" s="325" t="str">
        <f>IF('+BD'!Z448="","",'+BD'!Z448)</f>
        <v/>
      </c>
      <c r="AA2318" s="325" t="str">
        <f>IF('+BD'!AA448="","",'+BD'!AA448)</f>
        <v/>
      </c>
      <c r="AB2318" s="325" t="str">
        <f>IF('+BD'!AB448="","",'+BD'!AB448)</f>
        <v/>
      </c>
    </row>
    <row r="2319" ht="15.75" customHeight="1">
      <c r="A2319" s="325">
        <v>2317.0</v>
      </c>
      <c r="B2319" s="325" t="s">
        <v>6094</v>
      </c>
      <c r="C2319" s="325" t="str">
        <f>IF('+BD'!C449="","",'+BD'!C449)</f>
        <v/>
      </c>
      <c r="D2319" s="325" t="str">
        <f>IF('+BD'!D449="","",'+BD'!D449)</f>
        <v/>
      </c>
      <c r="E2319" s="325" t="str">
        <f>IF('+BD'!E449="","",'+BD'!E449)</f>
        <v/>
      </c>
      <c r="F2319" s="325" t="str">
        <f>IF('+BD'!F449="","",'+BD'!F449)</f>
        <v/>
      </c>
      <c r="G2319" s="325" t="str">
        <f>IF('+BD'!G449="","",'+BD'!G449)</f>
        <v/>
      </c>
      <c r="H2319" s="325" t="str">
        <f>IF('+BD'!H449="","",'+BD'!H449)</f>
        <v/>
      </c>
      <c r="I2319" s="325" t="str">
        <f>IF('+BD'!I449="","",'+BD'!I449)</f>
        <v/>
      </c>
      <c r="J2319" s="325" t="str">
        <f>IF('+BD'!J449="","",'+BD'!J449)</f>
        <v/>
      </c>
      <c r="K2319" s="325" t="str">
        <f>IF('+BD'!K449="","",'+BD'!K449)</f>
        <v/>
      </c>
      <c r="L2319" s="325" t="str">
        <f>IF('+BD'!L449="","",'+BD'!L449)</f>
        <v/>
      </c>
      <c r="M2319" s="325" t="str">
        <f>IF('+BD'!M449="","",'+BD'!M449)</f>
        <v/>
      </c>
      <c r="N2319" s="325" t="str">
        <f>IF('+BD'!N449="","",'+BD'!N449)</f>
        <v/>
      </c>
      <c r="O2319" s="325" t="str">
        <f>IF('+BD'!O449="","",'+BD'!O449)</f>
        <v/>
      </c>
      <c r="P2319" s="325" t="str">
        <f>IF('+BD'!P449="","",'+BD'!P449)</f>
        <v/>
      </c>
      <c r="Q2319" s="325" t="str">
        <f>IF('+BD'!Q449="","",'+BD'!Q449)</f>
        <v/>
      </c>
      <c r="R2319" s="325" t="str">
        <f>IF('+BD'!R449="","",'+BD'!R449)</f>
        <v/>
      </c>
      <c r="S2319" s="325" t="str">
        <f>IF('+BD'!S449="","",'+BD'!S449)</f>
        <v/>
      </c>
      <c r="T2319" s="325" t="str">
        <f>IF('+BD'!T449="","",'+BD'!T449)</f>
        <v/>
      </c>
      <c r="U2319" s="325" t="str">
        <f>IF('+BD'!U449="","",'+BD'!U449)</f>
        <v/>
      </c>
      <c r="V2319" s="325" t="str">
        <f>IF('+BD'!V449="","",'+BD'!V449)</f>
        <v/>
      </c>
      <c r="W2319" s="325" t="str">
        <f>IF('+BD'!W449="","",'+BD'!W449)</f>
        <v/>
      </c>
      <c r="X2319" s="325" t="str">
        <f>IF('+BD'!X449="","",'+BD'!X449)</f>
        <v/>
      </c>
      <c r="Y2319" s="325" t="str">
        <f>IF('+BD'!Y449="","",'+BD'!Y449)</f>
        <v/>
      </c>
      <c r="Z2319" s="325" t="str">
        <f>IF('+BD'!Z449="","",'+BD'!Z449)</f>
        <v/>
      </c>
      <c r="AA2319" s="325" t="str">
        <f>IF('+BD'!AA449="","",'+BD'!AA449)</f>
        <v/>
      </c>
      <c r="AB2319" s="325" t="str">
        <f>IF('+BD'!AB449="","",'+BD'!AB449)</f>
        <v/>
      </c>
    </row>
    <row r="2320" ht="15.75" customHeight="1">
      <c r="A2320" s="325">
        <v>2318.0</v>
      </c>
      <c r="B2320" s="325" t="s">
        <v>6095</v>
      </c>
      <c r="C2320" s="325" t="str">
        <f>IF('+BD'!C450="","",'+BD'!C450)</f>
        <v/>
      </c>
      <c r="D2320" s="325" t="str">
        <f>IF('+BD'!D450="","",'+BD'!D450)</f>
        <v/>
      </c>
      <c r="E2320" s="325" t="str">
        <f>IF('+BD'!E450="","",'+BD'!E450)</f>
        <v/>
      </c>
      <c r="F2320" s="325" t="str">
        <f>IF('+BD'!F450="","",'+BD'!F450)</f>
        <v/>
      </c>
      <c r="G2320" s="325" t="str">
        <f>IF('+BD'!G450="","",'+BD'!G450)</f>
        <v/>
      </c>
      <c r="H2320" s="325" t="str">
        <f>IF('+BD'!H450="","",'+BD'!H450)</f>
        <v/>
      </c>
      <c r="I2320" s="325" t="str">
        <f>IF('+BD'!I450="","",'+BD'!I450)</f>
        <v/>
      </c>
      <c r="J2320" s="325" t="str">
        <f>IF('+BD'!J450="","",'+BD'!J450)</f>
        <v/>
      </c>
      <c r="K2320" s="325" t="str">
        <f>IF('+BD'!K450="","",'+BD'!K450)</f>
        <v/>
      </c>
      <c r="L2320" s="325" t="str">
        <f>IF('+BD'!L450="","",'+BD'!L450)</f>
        <v/>
      </c>
      <c r="M2320" s="325" t="str">
        <f>IF('+BD'!M450="","",'+BD'!M450)</f>
        <v/>
      </c>
      <c r="N2320" s="325" t="str">
        <f>IF('+BD'!N450="","",'+BD'!N450)</f>
        <v/>
      </c>
      <c r="O2320" s="325" t="str">
        <f>IF('+BD'!O450="","",'+BD'!O450)</f>
        <v/>
      </c>
      <c r="P2320" s="325" t="str">
        <f>IF('+BD'!P450="","",'+BD'!P450)</f>
        <v/>
      </c>
      <c r="Q2320" s="325" t="str">
        <f>IF('+BD'!Q450="","",'+BD'!Q450)</f>
        <v/>
      </c>
      <c r="R2320" s="325" t="str">
        <f>IF('+BD'!R450="","",'+BD'!R450)</f>
        <v/>
      </c>
      <c r="S2320" s="325" t="str">
        <f>IF('+BD'!S450="","",'+BD'!S450)</f>
        <v/>
      </c>
      <c r="T2320" s="325" t="str">
        <f>IF('+BD'!T450="","",'+BD'!T450)</f>
        <v/>
      </c>
      <c r="U2320" s="325" t="str">
        <f>IF('+BD'!U450="","",'+BD'!U450)</f>
        <v/>
      </c>
      <c r="V2320" s="325" t="str">
        <f>IF('+BD'!V450="","",'+BD'!V450)</f>
        <v/>
      </c>
      <c r="W2320" s="325" t="str">
        <f>IF('+BD'!W450="","",'+BD'!W450)</f>
        <v/>
      </c>
      <c r="X2320" s="325" t="str">
        <f>IF('+BD'!X450="","",'+BD'!X450)</f>
        <v/>
      </c>
      <c r="Y2320" s="325" t="str">
        <f>IF('+BD'!Y450="","",'+BD'!Y450)</f>
        <v/>
      </c>
      <c r="Z2320" s="325" t="str">
        <f>IF('+BD'!Z450="","",'+BD'!Z450)</f>
        <v/>
      </c>
      <c r="AA2320" s="325" t="str">
        <f>IF('+BD'!AA450="","",'+BD'!AA450)</f>
        <v/>
      </c>
      <c r="AB2320" s="325" t="str">
        <f>IF('+BD'!AB450="","",'+BD'!AB450)</f>
        <v/>
      </c>
    </row>
    <row r="2321" ht="15.75" customHeight="1">
      <c r="A2321" s="325">
        <v>2319.0</v>
      </c>
      <c r="B2321" s="325" t="s">
        <v>6096</v>
      </c>
      <c r="C2321" s="325" t="str">
        <f>IF('+BD'!C451="","",'+BD'!C451)</f>
        <v/>
      </c>
      <c r="D2321" s="325" t="str">
        <f>IF('+BD'!D451="","",'+BD'!D451)</f>
        <v/>
      </c>
      <c r="E2321" s="325" t="str">
        <f>IF('+BD'!E451="","",'+BD'!E451)</f>
        <v/>
      </c>
      <c r="F2321" s="325" t="str">
        <f>IF('+BD'!F451="","",'+BD'!F451)</f>
        <v/>
      </c>
      <c r="G2321" s="325" t="str">
        <f>IF('+BD'!G451="","",'+BD'!G451)</f>
        <v/>
      </c>
      <c r="H2321" s="325" t="str">
        <f>IF('+BD'!H451="","",'+BD'!H451)</f>
        <v/>
      </c>
      <c r="I2321" s="325" t="str">
        <f>IF('+BD'!I451="","",'+BD'!I451)</f>
        <v/>
      </c>
      <c r="J2321" s="325" t="str">
        <f>IF('+BD'!J451="","",'+BD'!J451)</f>
        <v/>
      </c>
      <c r="K2321" s="325" t="str">
        <f>IF('+BD'!K451="","",'+BD'!K451)</f>
        <v/>
      </c>
      <c r="L2321" s="325" t="str">
        <f>IF('+BD'!L451="","",'+BD'!L451)</f>
        <v/>
      </c>
      <c r="M2321" s="325" t="str">
        <f>IF('+BD'!M451="","",'+BD'!M451)</f>
        <v/>
      </c>
      <c r="N2321" s="325" t="str">
        <f>IF('+BD'!N451="","",'+BD'!N451)</f>
        <v/>
      </c>
      <c r="O2321" s="325" t="str">
        <f>IF('+BD'!O451="","",'+BD'!O451)</f>
        <v/>
      </c>
      <c r="P2321" s="325" t="str">
        <f>IF('+BD'!P451="","",'+BD'!P451)</f>
        <v/>
      </c>
      <c r="Q2321" s="325" t="str">
        <f>IF('+BD'!Q451="","",'+BD'!Q451)</f>
        <v/>
      </c>
      <c r="R2321" s="325" t="str">
        <f>IF('+BD'!R451="","",'+BD'!R451)</f>
        <v/>
      </c>
      <c r="S2321" s="325" t="str">
        <f>IF('+BD'!S451="","",'+BD'!S451)</f>
        <v/>
      </c>
      <c r="T2321" s="325" t="str">
        <f>IF('+BD'!T451="","",'+BD'!T451)</f>
        <v/>
      </c>
      <c r="U2321" s="325" t="str">
        <f>IF('+BD'!U451="","",'+BD'!U451)</f>
        <v/>
      </c>
      <c r="V2321" s="325" t="str">
        <f>IF('+BD'!V451="","",'+BD'!V451)</f>
        <v/>
      </c>
      <c r="W2321" s="325" t="str">
        <f>IF('+BD'!W451="","",'+BD'!W451)</f>
        <v/>
      </c>
      <c r="X2321" s="325" t="str">
        <f>IF('+BD'!X451="","",'+BD'!X451)</f>
        <v/>
      </c>
      <c r="Y2321" s="325" t="str">
        <f>IF('+BD'!Y451="","",'+BD'!Y451)</f>
        <v/>
      </c>
      <c r="Z2321" s="325" t="str">
        <f>IF('+BD'!Z451="","",'+BD'!Z451)</f>
        <v/>
      </c>
      <c r="AA2321" s="325" t="str">
        <f>IF('+BD'!AA451="","",'+BD'!AA451)</f>
        <v/>
      </c>
      <c r="AB2321" s="325" t="str">
        <f>IF('+BD'!AB451="","",'+BD'!AB451)</f>
        <v/>
      </c>
    </row>
    <row r="2322" ht="15.75" customHeight="1">
      <c r="A2322" s="325">
        <v>2320.0</v>
      </c>
      <c r="B2322" s="325" t="s">
        <v>6097</v>
      </c>
      <c r="C2322" s="325" t="str">
        <f>IF('+BD'!C452="","",'+BD'!C452)</f>
        <v/>
      </c>
      <c r="D2322" s="325" t="str">
        <f>IF('+BD'!D452="","",'+BD'!D452)</f>
        <v/>
      </c>
      <c r="E2322" s="325" t="str">
        <f>IF('+BD'!E452="","",'+BD'!E452)</f>
        <v/>
      </c>
      <c r="F2322" s="325" t="str">
        <f>IF('+BD'!F452="","",'+BD'!F452)</f>
        <v/>
      </c>
      <c r="G2322" s="325" t="str">
        <f>IF('+BD'!G452="","",'+BD'!G452)</f>
        <v/>
      </c>
      <c r="H2322" s="325" t="str">
        <f>IF('+BD'!H452="","",'+BD'!H452)</f>
        <v/>
      </c>
      <c r="I2322" s="325" t="str">
        <f>IF('+BD'!I452="","",'+BD'!I452)</f>
        <v/>
      </c>
      <c r="J2322" s="325" t="str">
        <f>IF('+BD'!J452="","",'+BD'!J452)</f>
        <v/>
      </c>
      <c r="K2322" s="325" t="str">
        <f>IF('+BD'!K452="","",'+BD'!K452)</f>
        <v/>
      </c>
      <c r="L2322" s="325" t="str">
        <f>IF('+BD'!L452="","",'+BD'!L452)</f>
        <v/>
      </c>
      <c r="M2322" s="325" t="str">
        <f>IF('+BD'!M452="","",'+BD'!M452)</f>
        <v/>
      </c>
      <c r="N2322" s="325" t="str">
        <f>IF('+BD'!N452="","",'+BD'!N452)</f>
        <v/>
      </c>
      <c r="O2322" s="325" t="str">
        <f>IF('+BD'!O452="","",'+BD'!O452)</f>
        <v/>
      </c>
      <c r="P2322" s="325" t="str">
        <f>IF('+BD'!P452="","",'+BD'!P452)</f>
        <v/>
      </c>
      <c r="Q2322" s="325" t="str">
        <f>IF('+BD'!Q452="","",'+BD'!Q452)</f>
        <v/>
      </c>
      <c r="R2322" s="325" t="str">
        <f>IF('+BD'!R452="","",'+BD'!R452)</f>
        <v/>
      </c>
      <c r="S2322" s="325" t="str">
        <f>IF('+BD'!S452="","",'+BD'!S452)</f>
        <v/>
      </c>
      <c r="T2322" s="325" t="str">
        <f>IF('+BD'!T452="","",'+BD'!T452)</f>
        <v/>
      </c>
      <c r="U2322" s="325" t="str">
        <f>IF('+BD'!U452="","",'+BD'!U452)</f>
        <v/>
      </c>
      <c r="V2322" s="325" t="str">
        <f>IF('+BD'!V452="","",'+BD'!V452)</f>
        <v/>
      </c>
      <c r="W2322" s="325" t="str">
        <f>IF('+BD'!W452="","",'+BD'!W452)</f>
        <v/>
      </c>
      <c r="X2322" s="325" t="str">
        <f>IF('+BD'!X452="","",'+BD'!X452)</f>
        <v/>
      </c>
      <c r="Y2322" s="325" t="str">
        <f>IF('+BD'!Y452="","",'+BD'!Y452)</f>
        <v/>
      </c>
      <c r="Z2322" s="325" t="str">
        <f>IF('+BD'!Z452="","",'+BD'!Z452)</f>
        <v/>
      </c>
      <c r="AA2322" s="325" t="str">
        <f>IF('+BD'!AA452="","",'+BD'!AA452)</f>
        <v/>
      </c>
      <c r="AB2322" s="325" t="str">
        <f>IF('+BD'!AB452="","",'+BD'!AB452)</f>
        <v/>
      </c>
    </row>
    <row r="2323" ht="15.75" customHeight="1">
      <c r="A2323" s="325">
        <v>2321.0</v>
      </c>
      <c r="B2323" s="325" t="s">
        <v>6098</v>
      </c>
      <c r="C2323" s="325" t="str">
        <f>IF('+BD'!C453="","",'+BD'!C453)</f>
        <v/>
      </c>
      <c r="D2323" s="325" t="str">
        <f>IF('+BD'!D453="","",'+BD'!D453)</f>
        <v/>
      </c>
      <c r="E2323" s="325" t="str">
        <f>IF('+BD'!E453="","",'+BD'!E453)</f>
        <v/>
      </c>
      <c r="F2323" s="325" t="str">
        <f>IF('+BD'!F453="","",'+BD'!F453)</f>
        <v/>
      </c>
      <c r="G2323" s="325" t="str">
        <f>IF('+BD'!G453="","",'+BD'!G453)</f>
        <v/>
      </c>
      <c r="H2323" s="325" t="str">
        <f>IF('+BD'!H453="","",'+BD'!H453)</f>
        <v/>
      </c>
      <c r="I2323" s="325" t="str">
        <f>IF('+BD'!I453="","",'+BD'!I453)</f>
        <v/>
      </c>
      <c r="J2323" s="325" t="str">
        <f>IF('+BD'!J453="","",'+BD'!J453)</f>
        <v/>
      </c>
      <c r="K2323" s="325" t="str">
        <f>IF('+BD'!K453="","",'+BD'!K453)</f>
        <v/>
      </c>
      <c r="L2323" s="325" t="str">
        <f>IF('+BD'!L453="","",'+BD'!L453)</f>
        <v/>
      </c>
      <c r="M2323" s="325" t="str">
        <f>IF('+BD'!M453="","",'+BD'!M453)</f>
        <v/>
      </c>
      <c r="N2323" s="325" t="str">
        <f>IF('+BD'!N453="","",'+BD'!N453)</f>
        <v/>
      </c>
      <c r="O2323" s="325" t="str">
        <f>IF('+BD'!O453="","",'+BD'!O453)</f>
        <v/>
      </c>
      <c r="P2323" s="325" t="str">
        <f>IF('+BD'!P453="","",'+BD'!P453)</f>
        <v/>
      </c>
      <c r="Q2323" s="325" t="str">
        <f>IF('+BD'!Q453="","",'+BD'!Q453)</f>
        <v/>
      </c>
      <c r="R2323" s="325" t="str">
        <f>IF('+BD'!R453="","",'+BD'!R453)</f>
        <v/>
      </c>
      <c r="S2323" s="325" t="str">
        <f>IF('+BD'!S453="","",'+BD'!S453)</f>
        <v/>
      </c>
      <c r="T2323" s="325" t="str">
        <f>IF('+BD'!T453="","",'+BD'!T453)</f>
        <v/>
      </c>
      <c r="U2323" s="325" t="str">
        <f>IF('+BD'!U453="","",'+BD'!U453)</f>
        <v/>
      </c>
      <c r="V2323" s="325" t="str">
        <f>IF('+BD'!V453="","",'+BD'!V453)</f>
        <v/>
      </c>
      <c r="W2323" s="325" t="str">
        <f>IF('+BD'!W453="","",'+BD'!W453)</f>
        <v/>
      </c>
      <c r="X2323" s="325" t="str">
        <f>IF('+BD'!X453="","",'+BD'!X453)</f>
        <v/>
      </c>
      <c r="Y2323" s="325" t="str">
        <f>IF('+BD'!Y453="","",'+BD'!Y453)</f>
        <v/>
      </c>
      <c r="Z2323" s="325" t="str">
        <f>IF('+BD'!Z453="","",'+BD'!Z453)</f>
        <v/>
      </c>
      <c r="AA2323" s="325" t="str">
        <f>IF('+BD'!AA453="","",'+BD'!AA453)</f>
        <v/>
      </c>
      <c r="AB2323" s="325" t="str">
        <f>IF('+BD'!AB453="","",'+BD'!AB453)</f>
        <v/>
      </c>
    </row>
    <row r="2324" ht="15.75" customHeight="1">
      <c r="A2324" s="325">
        <v>2322.0</v>
      </c>
      <c r="B2324" s="325" t="s">
        <v>6099</v>
      </c>
      <c r="C2324" s="325" t="str">
        <f>IF('+BD'!C454="","",'+BD'!C454)</f>
        <v/>
      </c>
      <c r="D2324" s="325" t="str">
        <f>IF('+BD'!D454="","",'+BD'!D454)</f>
        <v/>
      </c>
      <c r="E2324" s="325" t="str">
        <f>IF('+BD'!E454="","",'+BD'!E454)</f>
        <v/>
      </c>
      <c r="F2324" s="325" t="str">
        <f>IF('+BD'!F454="","",'+BD'!F454)</f>
        <v/>
      </c>
      <c r="G2324" s="325" t="str">
        <f>IF('+BD'!G454="","",'+BD'!G454)</f>
        <v/>
      </c>
      <c r="H2324" s="325" t="str">
        <f>IF('+BD'!H454="","",'+BD'!H454)</f>
        <v/>
      </c>
      <c r="I2324" s="325" t="str">
        <f>IF('+BD'!I454="","",'+BD'!I454)</f>
        <v/>
      </c>
      <c r="J2324" s="325" t="str">
        <f>IF('+BD'!J454="","",'+BD'!J454)</f>
        <v/>
      </c>
      <c r="K2324" s="325" t="str">
        <f>IF('+BD'!K454="","",'+BD'!K454)</f>
        <v/>
      </c>
      <c r="L2324" s="325" t="str">
        <f>IF('+BD'!L454="","",'+BD'!L454)</f>
        <v/>
      </c>
      <c r="M2324" s="325" t="str">
        <f>IF('+BD'!M454="","",'+BD'!M454)</f>
        <v/>
      </c>
      <c r="N2324" s="325" t="str">
        <f>IF('+BD'!N454="","",'+BD'!N454)</f>
        <v/>
      </c>
      <c r="O2324" s="325" t="str">
        <f>IF('+BD'!O454="","",'+BD'!O454)</f>
        <v/>
      </c>
      <c r="P2324" s="325" t="str">
        <f>IF('+BD'!P454="","",'+BD'!P454)</f>
        <v/>
      </c>
      <c r="Q2324" s="325" t="str">
        <f>IF('+BD'!Q454="","",'+BD'!Q454)</f>
        <v/>
      </c>
      <c r="R2324" s="325" t="str">
        <f>IF('+BD'!R454="","",'+BD'!R454)</f>
        <v/>
      </c>
      <c r="S2324" s="325" t="str">
        <f>IF('+BD'!S454="","",'+BD'!S454)</f>
        <v/>
      </c>
      <c r="T2324" s="325" t="str">
        <f>IF('+BD'!T454="","",'+BD'!T454)</f>
        <v/>
      </c>
      <c r="U2324" s="325" t="str">
        <f>IF('+BD'!U454="","",'+BD'!U454)</f>
        <v/>
      </c>
      <c r="V2324" s="325" t="str">
        <f>IF('+BD'!V454="","",'+BD'!V454)</f>
        <v/>
      </c>
      <c r="W2324" s="325" t="str">
        <f>IF('+BD'!W454="","",'+BD'!W454)</f>
        <v/>
      </c>
      <c r="X2324" s="325" t="str">
        <f>IF('+BD'!X454="","",'+BD'!X454)</f>
        <v/>
      </c>
      <c r="Y2324" s="325" t="str">
        <f>IF('+BD'!Y454="","",'+BD'!Y454)</f>
        <v/>
      </c>
      <c r="Z2324" s="325" t="str">
        <f>IF('+BD'!Z454="","",'+BD'!Z454)</f>
        <v/>
      </c>
      <c r="AA2324" s="325" t="str">
        <f>IF('+BD'!AA454="","",'+BD'!AA454)</f>
        <v/>
      </c>
      <c r="AB2324" s="325" t="str">
        <f>IF('+BD'!AB454="","",'+BD'!AB454)</f>
        <v/>
      </c>
    </row>
    <row r="2325" ht="15.75" customHeight="1">
      <c r="A2325" s="325">
        <v>2323.0</v>
      </c>
      <c r="B2325" s="325" t="s">
        <v>6100</v>
      </c>
      <c r="C2325" s="325" t="str">
        <f>IF('+BD'!C455="","",'+BD'!C455)</f>
        <v/>
      </c>
      <c r="D2325" s="325" t="str">
        <f>IF('+BD'!D455="","",'+BD'!D455)</f>
        <v/>
      </c>
      <c r="E2325" s="325" t="str">
        <f>IF('+BD'!E455="","",'+BD'!E455)</f>
        <v/>
      </c>
      <c r="F2325" s="325" t="str">
        <f>IF('+BD'!F455="","",'+BD'!F455)</f>
        <v/>
      </c>
      <c r="G2325" s="325" t="str">
        <f>IF('+BD'!G455="","",'+BD'!G455)</f>
        <v/>
      </c>
      <c r="H2325" s="325" t="str">
        <f>IF('+BD'!H455="","",'+BD'!H455)</f>
        <v/>
      </c>
      <c r="I2325" s="325" t="str">
        <f>IF('+BD'!I455="","",'+BD'!I455)</f>
        <v/>
      </c>
      <c r="J2325" s="325" t="str">
        <f>IF('+BD'!J455="","",'+BD'!J455)</f>
        <v/>
      </c>
      <c r="K2325" s="325" t="str">
        <f>IF('+BD'!K455="","",'+BD'!K455)</f>
        <v/>
      </c>
      <c r="L2325" s="325" t="str">
        <f>IF('+BD'!L455="","",'+BD'!L455)</f>
        <v/>
      </c>
      <c r="M2325" s="325" t="str">
        <f>IF('+BD'!M455="","",'+BD'!M455)</f>
        <v/>
      </c>
      <c r="N2325" s="325" t="str">
        <f>IF('+BD'!N455="","",'+BD'!N455)</f>
        <v/>
      </c>
      <c r="O2325" s="325" t="str">
        <f>IF('+BD'!O455="","",'+BD'!O455)</f>
        <v/>
      </c>
      <c r="P2325" s="325" t="str">
        <f>IF('+BD'!P455="","",'+BD'!P455)</f>
        <v/>
      </c>
      <c r="Q2325" s="325" t="str">
        <f>IF('+BD'!Q455="","",'+BD'!Q455)</f>
        <v/>
      </c>
      <c r="R2325" s="325" t="str">
        <f>IF('+BD'!R455="","",'+BD'!R455)</f>
        <v/>
      </c>
      <c r="S2325" s="325" t="str">
        <f>IF('+BD'!S455="","",'+BD'!S455)</f>
        <v/>
      </c>
      <c r="T2325" s="325" t="str">
        <f>IF('+BD'!T455="","",'+BD'!T455)</f>
        <v/>
      </c>
      <c r="U2325" s="325" t="str">
        <f>IF('+BD'!U455="","",'+BD'!U455)</f>
        <v/>
      </c>
      <c r="V2325" s="325" t="str">
        <f>IF('+BD'!V455="","",'+BD'!V455)</f>
        <v/>
      </c>
      <c r="W2325" s="325" t="str">
        <f>IF('+BD'!W455="","",'+BD'!W455)</f>
        <v/>
      </c>
      <c r="X2325" s="325" t="str">
        <f>IF('+BD'!X455="","",'+BD'!X455)</f>
        <v/>
      </c>
      <c r="Y2325" s="325" t="str">
        <f>IF('+BD'!Y455="","",'+BD'!Y455)</f>
        <v/>
      </c>
      <c r="Z2325" s="325" t="str">
        <f>IF('+BD'!Z455="","",'+BD'!Z455)</f>
        <v/>
      </c>
      <c r="AA2325" s="325" t="str">
        <f>IF('+BD'!AA455="","",'+BD'!AA455)</f>
        <v/>
      </c>
      <c r="AB2325" s="325" t="str">
        <f>IF('+BD'!AB455="","",'+BD'!AB455)</f>
        <v/>
      </c>
    </row>
    <row r="2326" ht="15.75" customHeight="1">
      <c r="A2326" s="325">
        <v>2324.0</v>
      </c>
      <c r="B2326" s="325" t="s">
        <v>6101</v>
      </c>
      <c r="C2326" s="325" t="str">
        <f>IF('+BD'!C456="","",'+BD'!C456)</f>
        <v/>
      </c>
      <c r="D2326" s="325" t="str">
        <f>IF('+BD'!D456="","",'+BD'!D456)</f>
        <v/>
      </c>
      <c r="E2326" s="325" t="str">
        <f>IF('+BD'!E456="","",'+BD'!E456)</f>
        <v/>
      </c>
      <c r="F2326" s="325" t="str">
        <f>IF('+BD'!F456="","",'+BD'!F456)</f>
        <v/>
      </c>
      <c r="G2326" s="325" t="str">
        <f>IF('+BD'!G456="","",'+BD'!G456)</f>
        <v/>
      </c>
      <c r="H2326" s="325" t="str">
        <f>IF('+BD'!H456="","",'+BD'!H456)</f>
        <v/>
      </c>
      <c r="I2326" s="325" t="str">
        <f>IF('+BD'!I456="","",'+BD'!I456)</f>
        <v/>
      </c>
      <c r="J2326" s="325" t="str">
        <f>IF('+BD'!J456="","",'+BD'!J456)</f>
        <v/>
      </c>
      <c r="K2326" s="325" t="str">
        <f>IF('+BD'!K456="","",'+BD'!K456)</f>
        <v/>
      </c>
      <c r="L2326" s="325" t="str">
        <f>IF('+BD'!L456="","",'+BD'!L456)</f>
        <v/>
      </c>
      <c r="M2326" s="325" t="str">
        <f>IF('+BD'!M456="","",'+BD'!M456)</f>
        <v/>
      </c>
      <c r="N2326" s="325" t="str">
        <f>IF('+BD'!N456="","",'+BD'!N456)</f>
        <v/>
      </c>
      <c r="O2326" s="325" t="str">
        <f>IF('+BD'!O456="","",'+BD'!O456)</f>
        <v/>
      </c>
      <c r="P2326" s="325" t="str">
        <f>IF('+BD'!P456="","",'+BD'!P456)</f>
        <v/>
      </c>
      <c r="Q2326" s="325" t="str">
        <f>IF('+BD'!Q456="","",'+BD'!Q456)</f>
        <v/>
      </c>
      <c r="R2326" s="325" t="str">
        <f>IF('+BD'!R456="","",'+BD'!R456)</f>
        <v/>
      </c>
      <c r="S2326" s="325" t="str">
        <f>IF('+BD'!S456="","",'+BD'!S456)</f>
        <v/>
      </c>
      <c r="T2326" s="325" t="str">
        <f>IF('+BD'!T456="","",'+BD'!T456)</f>
        <v/>
      </c>
      <c r="U2326" s="325" t="str">
        <f>IF('+BD'!U456="","",'+BD'!U456)</f>
        <v/>
      </c>
      <c r="V2326" s="325" t="str">
        <f>IF('+BD'!V456="","",'+BD'!V456)</f>
        <v/>
      </c>
      <c r="W2326" s="325" t="str">
        <f>IF('+BD'!W456="","",'+BD'!W456)</f>
        <v/>
      </c>
      <c r="X2326" s="325" t="str">
        <f>IF('+BD'!X456="","",'+BD'!X456)</f>
        <v/>
      </c>
      <c r="Y2326" s="325" t="str">
        <f>IF('+BD'!Y456="","",'+BD'!Y456)</f>
        <v/>
      </c>
      <c r="Z2326" s="325" t="str">
        <f>IF('+BD'!Z456="","",'+BD'!Z456)</f>
        <v/>
      </c>
      <c r="AA2326" s="325" t="str">
        <f>IF('+BD'!AA456="","",'+BD'!AA456)</f>
        <v/>
      </c>
      <c r="AB2326" s="325" t="str">
        <f>IF('+BD'!AB456="","",'+BD'!AB456)</f>
        <v/>
      </c>
    </row>
    <row r="2327" ht="15.75" customHeight="1">
      <c r="A2327" s="325">
        <v>2325.0</v>
      </c>
      <c r="B2327" s="325" t="s">
        <v>6102</v>
      </c>
      <c r="C2327" s="325" t="str">
        <f>IF('+BD'!C457="","",'+BD'!C457)</f>
        <v/>
      </c>
      <c r="D2327" s="325" t="str">
        <f>IF('+BD'!D457="","",'+BD'!D457)</f>
        <v/>
      </c>
      <c r="E2327" s="325" t="str">
        <f>IF('+BD'!E457="","",'+BD'!E457)</f>
        <v/>
      </c>
      <c r="F2327" s="325" t="str">
        <f>IF('+BD'!F457="","",'+BD'!F457)</f>
        <v/>
      </c>
      <c r="G2327" s="325" t="str">
        <f>IF('+BD'!G457="","",'+BD'!G457)</f>
        <v/>
      </c>
      <c r="H2327" s="325" t="str">
        <f>IF('+BD'!H457="","",'+BD'!H457)</f>
        <v/>
      </c>
      <c r="I2327" s="325" t="str">
        <f>IF('+BD'!I457="","",'+BD'!I457)</f>
        <v/>
      </c>
      <c r="J2327" s="325" t="str">
        <f>IF('+BD'!J457="","",'+BD'!J457)</f>
        <v/>
      </c>
      <c r="K2327" s="325" t="str">
        <f>IF('+BD'!K457="","",'+BD'!K457)</f>
        <v/>
      </c>
      <c r="L2327" s="325" t="str">
        <f>IF('+BD'!L457="","",'+BD'!L457)</f>
        <v/>
      </c>
      <c r="M2327" s="325" t="str">
        <f>IF('+BD'!M457="","",'+BD'!M457)</f>
        <v/>
      </c>
      <c r="N2327" s="325" t="str">
        <f>IF('+BD'!N457="","",'+BD'!N457)</f>
        <v/>
      </c>
      <c r="O2327" s="325" t="str">
        <f>IF('+BD'!O457="","",'+BD'!O457)</f>
        <v/>
      </c>
      <c r="P2327" s="325" t="str">
        <f>IF('+BD'!P457="","",'+BD'!P457)</f>
        <v/>
      </c>
      <c r="Q2327" s="325" t="str">
        <f>IF('+BD'!Q457="","",'+BD'!Q457)</f>
        <v/>
      </c>
      <c r="R2327" s="325" t="str">
        <f>IF('+BD'!R457="","",'+BD'!R457)</f>
        <v/>
      </c>
      <c r="S2327" s="325" t="str">
        <f>IF('+BD'!S457="","",'+BD'!S457)</f>
        <v/>
      </c>
      <c r="T2327" s="325" t="str">
        <f>IF('+BD'!T457="","",'+BD'!T457)</f>
        <v/>
      </c>
      <c r="U2327" s="325" t="str">
        <f>IF('+BD'!U457="","",'+BD'!U457)</f>
        <v/>
      </c>
      <c r="V2327" s="325" t="str">
        <f>IF('+BD'!V457="","",'+BD'!V457)</f>
        <v/>
      </c>
      <c r="W2327" s="325" t="str">
        <f>IF('+BD'!W457="","",'+BD'!W457)</f>
        <v/>
      </c>
      <c r="X2327" s="325" t="str">
        <f>IF('+BD'!X457="","",'+BD'!X457)</f>
        <v/>
      </c>
      <c r="Y2327" s="325" t="str">
        <f>IF('+BD'!Y457="","",'+BD'!Y457)</f>
        <v/>
      </c>
      <c r="Z2327" s="325" t="str">
        <f>IF('+BD'!Z457="","",'+BD'!Z457)</f>
        <v/>
      </c>
      <c r="AA2327" s="325" t="str">
        <f>IF('+BD'!AA457="","",'+BD'!AA457)</f>
        <v/>
      </c>
      <c r="AB2327" s="325" t="str">
        <f>IF('+BD'!AB457="","",'+BD'!AB457)</f>
        <v/>
      </c>
    </row>
    <row r="2328" ht="15.75" customHeight="1">
      <c r="A2328" s="325">
        <v>2326.0</v>
      </c>
      <c r="B2328" s="325" t="s">
        <v>6103</v>
      </c>
      <c r="C2328" s="325" t="str">
        <f>IF('+BD'!C458="","",'+BD'!C458)</f>
        <v/>
      </c>
      <c r="D2328" s="325" t="str">
        <f>IF('+BD'!D458="","",'+BD'!D458)</f>
        <v/>
      </c>
      <c r="E2328" s="325" t="str">
        <f>IF('+BD'!E458="","",'+BD'!E458)</f>
        <v/>
      </c>
      <c r="F2328" s="325" t="str">
        <f>IF('+BD'!F458="","",'+BD'!F458)</f>
        <v/>
      </c>
      <c r="G2328" s="325" t="str">
        <f>IF('+BD'!G458="","",'+BD'!G458)</f>
        <v/>
      </c>
      <c r="H2328" s="325" t="str">
        <f>IF('+BD'!H458="","",'+BD'!H458)</f>
        <v/>
      </c>
      <c r="I2328" s="325" t="str">
        <f>IF('+BD'!I458="","",'+BD'!I458)</f>
        <v/>
      </c>
      <c r="J2328" s="325" t="str">
        <f>IF('+BD'!J458="","",'+BD'!J458)</f>
        <v/>
      </c>
      <c r="K2328" s="325" t="str">
        <f>IF('+BD'!K458="","",'+BD'!K458)</f>
        <v/>
      </c>
      <c r="L2328" s="325" t="str">
        <f>IF('+BD'!L458="","",'+BD'!L458)</f>
        <v/>
      </c>
      <c r="M2328" s="325" t="str">
        <f>IF('+BD'!M458="","",'+BD'!M458)</f>
        <v/>
      </c>
      <c r="N2328" s="325" t="str">
        <f>IF('+BD'!N458="","",'+BD'!N458)</f>
        <v/>
      </c>
      <c r="O2328" s="325" t="str">
        <f>IF('+BD'!O458="","",'+BD'!O458)</f>
        <v/>
      </c>
      <c r="P2328" s="325" t="str">
        <f>IF('+BD'!P458="","",'+BD'!P458)</f>
        <v/>
      </c>
      <c r="Q2328" s="325" t="str">
        <f>IF('+BD'!Q458="","",'+BD'!Q458)</f>
        <v/>
      </c>
      <c r="R2328" s="325" t="str">
        <f>IF('+BD'!R458="","",'+BD'!R458)</f>
        <v/>
      </c>
      <c r="S2328" s="325" t="str">
        <f>IF('+BD'!S458="","",'+BD'!S458)</f>
        <v/>
      </c>
      <c r="T2328" s="325" t="str">
        <f>IF('+BD'!T458="","",'+BD'!T458)</f>
        <v/>
      </c>
      <c r="U2328" s="325" t="str">
        <f>IF('+BD'!U458="","",'+BD'!U458)</f>
        <v/>
      </c>
      <c r="V2328" s="325" t="str">
        <f>IF('+BD'!V458="","",'+BD'!V458)</f>
        <v/>
      </c>
      <c r="W2328" s="325" t="str">
        <f>IF('+BD'!W458="","",'+BD'!W458)</f>
        <v/>
      </c>
      <c r="X2328" s="325" t="str">
        <f>IF('+BD'!X458="","",'+BD'!X458)</f>
        <v/>
      </c>
      <c r="Y2328" s="325" t="str">
        <f>IF('+BD'!Y458="","",'+BD'!Y458)</f>
        <v/>
      </c>
      <c r="Z2328" s="325" t="str">
        <f>IF('+BD'!Z458="","",'+BD'!Z458)</f>
        <v/>
      </c>
      <c r="AA2328" s="325" t="str">
        <f>IF('+BD'!AA458="","",'+BD'!AA458)</f>
        <v/>
      </c>
      <c r="AB2328" s="325" t="str">
        <f>IF('+BD'!AB458="","",'+BD'!AB458)</f>
        <v/>
      </c>
    </row>
    <row r="2329" ht="15.75" customHeight="1">
      <c r="A2329" s="325">
        <v>2327.0</v>
      </c>
      <c r="B2329" s="325" t="s">
        <v>6104</v>
      </c>
      <c r="C2329" s="325" t="str">
        <f>IF('+BD'!C459="","",'+BD'!C459)</f>
        <v/>
      </c>
      <c r="D2329" s="325" t="str">
        <f>IF('+BD'!D459="","",'+BD'!D459)</f>
        <v/>
      </c>
      <c r="E2329" s="325" t="str">
        <f>IF('+BD'!E459="","",'+BD'!E459)</f>
        <v/>
      </c>
      <c r="F2329" s="325" t="str">
        <f>IF('+BD'!F459="","",'+BD'!F459)</f>
        <v/>
      </c>
      <c r="G2329" s="325" t="str">
        <f>IF('+BD'!G459="","",'+BD'!G459)</f>
        <v/>
      </c>
      <c r="H2329" s="325" t="str">
        <f>IF('+BD'!H459="","",'+BD'!H459)</f>
        <v/>
      </c>
      <c r="I2329" s="325" t="str">
        <f>IF('+BD'!I459="","",'+BD'!I459)</f>
        <v/>
      </c>
      <c r="J2329" s="325" t="str">
        <f>IF('+BD'!J459="","",'+BD'!J459)</f>
        <v/>
      </c>
      <c r="K2329" s="325" t="str">
        <f>IF('+BD'!K459="","",'+BD'!K459)</f>
        <v/>
      </c>
      <c r="L2329" s="325" t="str">
        <f>IF('+BD'!L459="","",'+BD'!L459)</f>
        <v/>
      </c>
      <c r="M2329" s="325" t="str">
        <f>IF('+BD'!M459="","",'+BD'!M459)</f>
        <v/>
      </c>
      <c r="N2329" s="325" t="str">
        <f>IF('+BD'!N459="","",'+BD'!N459)</f>
        <v/>
      </c>
      <c r="O2329" s="325" t="str">
        <f>IF('+BD'!O459="","",'+BD'!O459)</f>
        <v/>
      </c>
      <c r="P2329" s="325" t="str">
        <f>IF('+BD'!P459="","",'+BD'!P459)</f>
        <v/>
      </c>
      <c r="Q2329" s="325" t="str">
        <f>IF('+BD'!Q459="","",'+BD'!Q459)</f>
        <v/>
      </c>
      <c r="R2329" s="325" t="str">
        <f>IF('+BD'!R459="","",'+BD'!R459)</f>
        <v/>
      </c>
      <c r="S2329" s="325" t="str">
        <f>IF('+BD'!S459="","",'+BD'!S459)</f>
        <v/>
      </c>
      <c r="T2329" s="325" t="str">
        <f>IF('+BD'!T459="","",'+BD'!T459)</f>
        <v/>
      </c>
      <c r="U2329" s="325" t="str">
        <f>IF('+BD'!U459="","",'+BD'!U459)</f>
        <v/>
      </c>
      <c r="V2329" s="325" t="str">
        <f>IF('+BD'!V459="","",'+BD'!V459)</f>
        <v/>
      </c>
      <c r="W2329" s="325" t="str">
        <f>IF('+BD'!W459="","",'+BD'!W459)</f>
        <v/>
      </c>
      <c r="X2329" s="325" t="str">
        <f>IF('+BD'!X459="","",'+BD'!X459)</f>
        <v/>
      </c>
      <c r="Y2329" s="325" t="str">
        <f>IF('+BD'!Y459="","",'+BD'!Y459)</f>
        <v/>
      </c>
      <c r="Z2329" s="325" t="str">
        <f>IF('+BD'!Z459="","",'+BD'!Z459)</f>
        <v/>
      </c>
      <c r="AA2329" s="325" t="str">
        <f>IF('+BD'!AA459="","",'+BD'!AA459)</f>
        <v/>
      </c>
      <c r="AB2329" s="325" t="str">
        <f>IF('+BD'!AB459="","",'+BD'!AB459)</f>
        <v/>
      </c>
    </row>
    <row r="2330" ht="15.75" customHeight="1">
      <c r="A2330" s="325">
        <v>2328.0</v>
      </c>
      <c r="B2330" s="325" t="s">
        <v>6105</v>
      </c>
      <c r="C2330" s="325" t="str">
        <f>IF('+BD'!C460="","",'+BD'!C460)</f>
        <v/>
      </c>
      <c r="D2330" s="325" t="str">
        <f>IF('+BD'!D460="","",'+BD'!D460)</f>
        <v/>
      </c>
      <c r="E2330" s="325" t="str">
        <f>IF('+BD'!E460="","",'+BD'!E460)</f>
        <v/>
      </c>
      <c r="F2330" s="325" t="str">
        <f>IF('+BD'!F460="","",'+BD'!F460)</f>
        <v/>
      </c>
      <c r="G2330" s="325" t="str">
        <f>IF('+BD'!G460="","",'+BD'!G460)</f>
        <v/>
      </c>
      <c r="H2330" s="325" t="str">
        <f>IF('+BD'!H460="","",'+BD'!H460)</f>
        <v/>
      </c>
      <c r="I2330" s="325" t="str">
        <f>IF('+BD'!I460="","",'+BD'!I460)</f>
        <v/>
      </c>
      <c r="J2330" s="325" t="str">
        <f>IF('+BD'!J460="","",'+BD'!J460)</f>
        <v/>
      </c>
      <c r="K2330" s="325" t="str">
        <f>IF('+BD'!K460="","",'+BD'!K460)</f>
        <v/>
      </c>
      <c r="L2330" s="325" t="str">
        <f>IF('+BD'!L460="","",'+BD'!L460)</f>
        <v/>
      </c>
      <c r="M2330" s="325" t="str">
        <f>IF('+BD'!M460="","",'+BD'!M460)</f>
        <v/>
      </c>
      <c r="N2330" s="325" t="str">
        <f>IF('+BD'!N460="","",'+BD'!N460)</f>
        <v/>
      </c>
      <c r="O2330" s="325" t="str">
        <f>IF('+BD'!O460="","",'+BD'!O460)</f>
        <v/>
      </c>
      <c r="P2330" s="325" t="str">
        <f>IF('+BD'!P460="","",'+BD'!P460)</f>
        <v/>
      </c>
      <c r="Q2330" s="325" t="str">
        <f>IF('+BD'!Q460="","",'+BD'!Q460)</f>
        <v/>
      </c>
      <c r="R2330" s="325" t="str">
        <f>IF('+BD'!R460="","",'+BD'!R460)</f>
        <v/>
      </c>
      <c r="S2330" s="325" t="str">
        <f>IF('+BD'!S460="","",'+BD'!S460)</f>
        <v/>
      </c>
      <c r="T2330" s="325" t="str">
        <f>IF('+BD'!T460="","",'+BD'!T460)</f>
        <v/>
      </c>
      <c r="U2330" s="325" t="str">
        <f>IF('+BD'!U460="","",'+BD'!U460)</f>
        <v/>
      </c>
      <c r="V2330" s="325" t="str">
        <f>IF('+BD'!V460="","",'+BD'!V460)</f>
        <v/>
      </c>
      <c r="W2330" s="325" t="str">
        <f>IF('+BD'!W460="","",'+BD'!W460)</f>
        <v/>
      </c>
      <c r="X2330" s="325" t="str">
        <f>IF('+BD'!X460="","",'+BD'!X460)</f>
        <v/>
      </c>
      <c r="Y2330" s="325" t="str">
        <f>IF('+BD'!Y460="","",'+BD'!Y460)</f>
        <v/>
      </c>
      <c r="Z2330" s="325" t="str">
        <f>IF('+BD'!Z460="","",'+BD'!Z460)</f>
        <v/>
      </c>
      <c r="AA2330" s="325" t="str">
        <f>IF('+BD'!AA460="","",'+BD'!AA460)</f>
        <v/>
      </c>
      <c r="AB2330" s="325" t="str">
        <f>IF('+BD'!AB460="","",'+BD'!AB460)</f>
        <v/>
      </c>
    </row>
    <row r="2331" ht="15.75" customHeight="1">
      <c r="A2331" s="325">
        <v>2329.0</v>
      </c>
      <c r="B2331" s="325" t="s">
        <v>6106</v>
      </c>
      <c r="C2331" s="325" t="str">
        <f>IF('+BD'!C461="","",'+BD'!C461)</f>
        <v/>
      </c>
      <c r="D2331" s="325" t="str">
        <f>IF('+BD'!D461="","",'+BD'!D461)</f>
        <v/>
      </c>
      <c r="E2331" s="325" t="str">
        <f>IF('+BD'!E461="","",'+BD'!E461)</f>
        <v/>
      </c>
      <c r="F2331" s="325" t="str">
        <f>IF('+BD'!F461="","",'+BD'!F461)</f>
        <v/>
      </c>
      <c r="G2331" s="325" t="str">
        <f>IF('+BD'!G461="","",'+BD'!G461)</f>
        <v/>
      </c>
      <c r="H2331" s="325" t="str">
        <f>IF('+BD'!H461="","",'+BD'!H461)</f>
        <v/>
      </c>
      <c r="I2331" s="325" t="str">
        <f>IF('+BD'!I461="","",'+BD'!I461)</f>
        <v/>
      </c>
      <c r="J2331" s="325" t="str">
        <f>IF('+BD'!J461="","",'+BD'!J461)</f>
        <v/>
      </c>
      <c r="K2331" s="325" t="str">
        <f>IF('+BD'!K461="","",'+BD'!K461)</f>
        <v/>
      </c>
      <c r="L2331" s="325" t="str">
        <f>IF('+BD'!L461="","",'+BD'!L461)</f>
        <v/>
      </c>
      <c r="M2331" s="325" t="str">
        <f>IF('+BD'!M461="","",'+BD'!M461)</f>
        <v/>
      </c>
      <c r="N2331" s="325" t="str">
        <f>IF('+BD'!N461="","",'+BD'!N461)</f>
        <v/>
      </c>
      <c r="O2331" s="325" t="str">
        <f>IF('+BD'!O461="","",'+BD'!O461)</f>
        <v/>
      </c>
      <c r="P2331" s="325" t="str">
        <f>IF('+BD'!P461="","",'+BD'!P461)</f>
        <v/>
      </c>
      <c r="Q2331" s="325" t="str">
        <f>IF('+BD'!Q461="","",'+BD'!Q461)</f>
        <v/>
      </c>
      <c r="R2331" s="325" t="str">
        <f>IF('+BD'!R461="","",'+BD'!R461)</f>
        <v/>
      </c>
      <c r="S2331" s="325" t="str">
        <f>IF('+BD'!S461="","",'+BD'!S461)</f>
        <v/>
      </c>
      <c r="T2331" s="325" t="str">
        <f>IF('+BD'!T461="","",'+BD'!T461)</f>
        <v/>
      </c>
      <c r="U2331" s="325" t="str">
        <f>IF('+BD'!U461="","",'+BD'!U461)</f>
        <v/>
      </c>
      <c r="V2331" s="325" t="str">
        <f>IF('+BD'!V461="","",'+BD'!V461)</f>
        <v/>
      </c>
      <c r="W2331" s="325" t="str">
        <f>IF('+BD'!W461="","",'+BD'!W461)</f>
        <v/>
      </c>
      <c r="X2331" s="325" t="str">
        <f>IF('+BD'!X461="","",'+BD'!X461)</f>
        <v/>
      </c>
      <c r="Y2331" s="325" t="str">
        <f>IF('+BD'!Y461="","",'+BD'!Y461)</f>
        <v/>
      </c>
      <c r="Z2331" s="325" t="str">
        <f>IF('+BD'!Z461="","",'+BD'!Z461)</f>
        <v/>
      </c>
      <c r="AA2331" s="325" t="str">
        <f>IF('+BD'!AA461="","",'+BD'!AA461)</f>
        <v/>
      </c>
      <c r="AB2331" s="325" t="str">
        <f>IF('+BD'!AB461="","",'+BD'!AB461)</f>
        <v/>
      </c>
    </row>
    <row r="2332" ht="15.75" customHeight="1">
      <c r="A2332" s="325">
        <v>2330.0</v>
      </c>
      <c r="B2332" s="325" t="s">
        <v>6107</v>
      </c>
      <c r="C2332" s="325" t="str">
        <f>IF('+BD'!C462="","",'+BD'!C462)</f>
        <v/>
      </c>
      <c r="D2332" s="325" t="str">
        <f>IF('+BD'!D462="","",'+BD'!D462)</f>
        <v/>
      </c>
      <c r="E2332" s="325" t="str">
        <f>IF('+BD'!E462="","",'+BD'!E462)</f>
        <v/>
      </c>
      <c r="F2332" s="325" t="str">
        <f>IF('+BD'!F462="","",'+BD'!F462)</f>
        <v/>
      </c>
      <c r="G2332" s="325" t="str">
        <f>IF('+BD'!G462="","",'+BD'!G462)</f>
        <v/>
      </c>
      <c r="H2332" s="325" t="str">
        <f>IF('+BD'!H462="","",'+BD'!H462)</f>
        <v/>
      </c>
      <c r="I2332" s="325" t="str">
        <f>IF('+BD'!I462="","",'+BD'!I462)</f>
        <v/>
      </c>
      <c r="J2332" s="325" t="str">
        <f>IF('+BD'!J462="","",'+BD'!J462)</f>
        <v/>
      </c>
      <c r="K2332" s="325" t="str">
        <f>IF('+BD'!K462="","",'+BD'!K462)</f>
        <v/>
      </c>
      <c r="L2332" s="325" t="str">
        <f>IF('+BD'!L462="","",'+BD'!L462)</f>
        <v/>
      </c>
      <c r="M2332" s="325" t="str">
        <f>IF('+BD'!M462="","",'+BD'!M462)</f>
        <v/>
      </c>
      <c r="N2332" s="325" t="str">
        <f>IF('+BD'!N462="","",'+BD'!N462)</f>
        <v/>
      </c>
      <c r="O2332" s="325" t="str">
        <f>IF('+BD'!O462="","",'+BD'!O462)</f>
        <v/>
      </c>
      <c r="P2332" s="325" t="str">
        <f>IF('+BD'!P462="","",'+BD'!P462)</f>
        <v/>
      </c>
      <c r="Q2332" s="325" t="str">
        <f>IF('+BD'!Q462="","",'+BD'!Q462)</f>
        <v/>
      </c>
      <c r="R2332" s="325" t="str">
        <f>IF('+BD'!R462="","",'+BD'!R462)</f>
        <v/>
      </c>
      <c r="S2332" s="325" t="str">
        <f>IF('+BD'!S462="","",'+BD'!S462)</f>
        <v/>
      </c>
      <c r="T2332" s="325" t="str">
        <f>IF('+BD'!T462="","",'+BD'!T462)</f>
        <v/>
      </c>
      <c r="U2332" s="325" t="str">
        <f>IF('+BD'!U462="","",'+BD'!U462)</f>
        <v/>
      </c>
      <c r="V2332" s="325" t="str">
        <f>IF('+BD'!V462="","",'+BD'!V462)</f>
        <v/>
      </c>
      <c r="W2332" s="325" t="str">
        <f>IF('+BD'!W462="","",'+BD'!W462)</f>
        <v/>
      </c>
      <c r="X2332" s="325" t="str">
        <f>IF('+BD'!X462="","",'+BD'!X462)</f>
        <v/>
      </c>
      <c r="Y2332" s="325" t="str">
        <f>IF('+BD'!Y462="","",'+BD'!Y462)</f>
        <v/>
      </c>
      <c r="Z2332" s="325" t="str">
        <f>IF('+BD'!Z462="","",'+BD'!Z462)</f>
        <v/>
      </c>
      <c r="AA2332" s="325" t="str">
        <f>IF('+BD'!AA462="","",'+BD'!AA462)</f>
        <v/>
      </c>
      <c r="AB2332" s="325" t="str">
        <f>IF('+BD'!AB462="","",'+BD'!AB462)</f>
        <v/>
      </c>
    </row>
    <row r="2333" ht="15.75" customHeight="1">
      <c r="A2333" s="325">
        <v>2331.0</v>
      </c>
      <c r="B2333" s="325" t="s">
        <v>6108</v>
      </c>
      <c r="C2333" s="325" t="str">
        <f>IF('+BD'!C463="","",'+BD'!C463)</f>
        <v/>
      </c>
      <c r="D2333" s="325" t="str">
        <f>IF('+BD'!D463="","",'+BD'!D463)</f>
        <v/>
      </c>
      <c r="E2333" s="325" t="str">
        <f>IF('+BD'!E463="","",'+BD'!E463)</f>
        <v/>
      </c>
      <c r="F2333" s="325" t="str">
        <f>IF('+BD'!F463="","",'+BD'!F463)</f>
        <v/>
      </c>
      <c r="G2333" s="325" t="str">
        <f>IF('+BD'!G463="","",'+BD'!G463)</f>
        <v/>
      </c>
      <c r="H2333" s="325" t="str">
        <f>IF('+BD'!H463="","",'+BD'!H463)</f>
        <v/>
      </c>
      <c r="I2333" s="325" t="str">
        <f>IF('+BD'!I463="","",'+BD'!I463)</f>
        <v/>
      </c>
      <c r="J2333" s="325" t="str">
        <f>IF('+BD'!J463="","",'+BD'!J463)</f>
        <v/>
      </c>
      <c r="K2333" s="325" t="str">
        <f>IF('+BD'!K463="","",'+BD'!K463)</f>
        <v/>
      </c>
      <c r="L2333" s="325" t="str">
        <f>IF('+BD'!L463="","",'+BD'!L463)</f>
        <v/>
      </c>
      <c r="M2333" s="325" t="str">
        <f>IF('+BD'!M463="","",'+BD'!M463)</f>
        <v/>
      </c>
      <c r="N2333" s="325" t="str">
        <f>IF('+BD'!N463="","",'+BD'!N463)</f>
        <v/>
      </c>
      <c r="O2333" s="325" t="str">
        <f>IF('+BD'!O463="","",'+BD'!O463)</f>
        <v/>
      </c>
      <c r="P2333" s="325" t="str">
        <f>IF('+BD'!P463="","",'+BD'!P463)</f>
        <v/>
      </c>
      <c r="Q2333" s="325" t="str">
        <f>IF('+BD'!Q463="","",'+BD'!Q463)</f>
        <v/>
      </c>
      <c r="R2333" s="325" t="str">
        <f>IF('+BD'!R463="","",'+BD'!R463)</f>
        <v/>
      </c>
      <c r="S2333" s="325" t="str">
        <f>IF('+BD'!S463="","",'+BD'!S463)</f>
        <v/>
      </c>
      <c r="T2333" s="325" t="str">
        <f>IF('+BD'!T463="","",'+BD'!T463)</f>
        <v/>
      </c>
      <c r="U2333" s="325" t="str">
        <f>IF('+BD'!U463="","",'+BD'!U463)</f>
        <v/>
      </c>
      <c r="V2333" s="325" t="str">
        <f>IF('+BD'!V463="","",'+BD'!V463)</f>
        <v/>
      </c>
      <c r="W2333" s="325" t="str">
        <f>IF('+BD'!W463="","",'+BD'!W463)</f>
        <v/>
      </c>
      <c r="X2333" s="325" t="str">
        <f>IF('+BD'!X463="","",'+BD'!X463)</f>
        <v/>
      </c>
      <c r="Y2333" s="325" t="str">
        <f>IF('+BD'!Y463="","",'+BD'!Y463)</f>
        <v/>
      </c>
      <c r="Z2333" s="325" t="str">
        <f>IF('+BD'!Z463="","",'+BD'!Z463)</f>
        <v/>
      </c>
      <c r="AA2333" s="325" t="str">
        <f>IF('+BD'!AA463="","",'+BD'!AA463)</f>
        <v/>
      </c>
      <c r="AB2333" s="325" t="str">
        <f>IF('+BD'!AB463="","",'+BD'!AB463)</f>
        <v/>
      </c>
    </row>
    <row r="2334" ht="15.75" customHeight="1">
      <c r="A2334" s="325">
        <v>2332.0</v>
      </c>
      <c r="B2334" s="325" t="s">
        <v>6109</v>
      </c>
      <c r="C2334" s="325" t="str">
        <f>IF('+BD'!C464="","",'+BD'!C464)</f>
        <v/>
      </c>
      <c r="D2334" s="325" t="str">
        <f>IF('+BD'!D464="","",'+BD'!D464)</f>
        <v/>
      </c>
      <c r="E2334" s="325" t="str">
        <f>IF('+BD'!E464="","",'+BD'!E464)</f>
        <v/>
      </c>
      <c r="F2334" s="325" t="str">
        <f>IF('+BD'!F464="","",'+BD'!F464)</f>
        <v/>
      </c>
      <c r="G2334" s="325" t="str">
        <f>IF('+BD'!G464="","",'+BD'!G464)</f>
        <v/>
      </c>
      <c r="H2334" s="325" t="str">
        <f>IF('+BD'!H464="","",'+BD'!H464)</f>
        <v/>
      </c>
      <c r="I2334" s="325" t="str">
        <f>IF('+BD'!I464="","",'+BD'!I464)</f>
        <v/>
      </c>
      <c r="J2334" s="325" t="str">
        <f>IF('+BD'!J464="","",'+BD'!J464)</f>
        <v/>
      </c>
      <c r="K2334" s="325" t="str">
        <f>IF('+BD'!K464="","",'+BD'!K464)</f>
        <v/>
      </c>
      <c r="L2334" s="325" t="str">
        <f>IF('+BD'!L464="","",'+BD'!L464)</f>
        <v/>
      </c>
      <c r="M2334" s="325" t="str">
        <f>IF('+BD'!M464="","",'+BD'!M464)</f>
        <v/>
      </c>
      <c r="N2334" s="325" t="str">
        <f>IF('+BD'!N464="","",'+BD'!N464)</f>
        <v/>
      </c>
      <c r="O2334" s="325" t="str">
        <f>IF('+BD'!O464="","",'+BD'!O464)</f>
        <v/>
      </c>
      <c r="P2334" s="325" t="str">
        <f>IF('+BD'!P464="","",'+BD'!P464)</f>
        <v/>
      </c>
      <c r="Q2334" s="325" t="str">
        <f>IF('+BD'!Q464="","",'+BD'!Q464)</f>
        <v/>
      </c>
      <c r="R2334" s="325" t="str">
        <f>IF('+BD'!R464="","",'+BD'!R464)</f>
        <v/>
      </c>
      <c r="S2334" s="325" t="str">
        <f>IF('+BD'!S464="","",'+BD'!S464)</f>
        <v/>
      </c>
      <c r="T2334" s="325" t="str">
        <f>IF('+BD'!T464="","",'+BD'!T464)</f>
        <v/>
      </c>
      <c r="U2334" s="325" t="str">
        <f>IF('+BD'!U464="","",'+BD'!U464)</f>
        <v/>
      </c>
      <c r="V2334" s="325" t="str">
        <f>IF('+BD'!V464="","",'+BD'!V464)</f>
        <v/>
      </c>
      <c r="W2334" s="325" t="str">
        <f>IF('+BD'!W464="","",'+BD'!W464)</f>
        <v/>
      </c>
      <c r="X2334" s="325" t="str">
        <f>IF('+BD'!X464="","",'+BD'!X464)</f>
        <v/>
      </c>
      <c r="Y2334" s="325" t="str">
        <f>IF('+BD'!Y464="","",'+BD'!Y464)</f>
        <v/>
      </c>
      <c r="Z2334" s="325" t="str">
        <f>IF('+BD'!Z464="","",'+BD'!Z464)</f>
        <v/>
      </c>
      <c r="AA2334" s="325" t="str">
        <f>IF('+BD'!AA464="","",'+BD'!AA464)</f>
        <v/>
      </c>
      <c r="AB2334" s="325" t="str">
        <f>IF('+BD'!AB464="","",'+BD'!AB464)</f>
        <v/>
      </c>
    </row>
    <row r="2335" ht="15.75" customHeight="1">
      <c r="A2335" s="325">
        <v>2333.0</v>
      </c>
      <c r="B2335" s="325" t="s">
        <v>6110</v>
      </c>
      <c r="C2335" s="325" t="str">
        <f>IF('+BD'!C465="","",'+BD'!C465)</f>
        <v/>
      </c>
      <c r="D2335" s="325" t="str">
        <f>IF('+BD'!D465="","",'+BD'!D465)</f>
        <v/>
      </c>
      <c r="E2335" s="325" t="str">
        <f>IF('+BD'!E465="","",'+BD'!E465)</f>
        <v/>
      </c>
      <c r="F2335" s="325" t="str">
        <f>IF('+BD'!F465="","",'+BD'!F465)</f>
        <v/>
      </c>
      <c r="G2335" s="325" t="str">
        <f>IF('+BD'!G465="","",'+BD'!G465)</f>
        <v/>
      </c>
      <c r="H2335" s="325" t="str">
        <f>IF('+BD'!H465="","",'+BD'!H465)</f>
        <v/>
      </c>
      <c r="I2335" s="325" t="str">
        <f>IF('+BD'!I465="","",'+BD'!I465)</f>
        <v/>
      </c>
      <c r="J2335" s="325" t="str">
        <f>IF('+BD'!J465="","",'+BD'!J465)</f>
        <v/>
      </c>
      <c r="K2335" s="325" t="str">
        <f>IF('+BD'!K465="","",'+BD'!K465)</f>
        <v/>
      </c>
      <c r="L2335" s="325" t="str">
        <f>IF('+BD'!L465="","",'+BD'!L465)</f>
        <v/>
      </c>
      <c r="M2335" s="325" t="str">
        <f>IF('+BD'!M465="","",'+BD'!M465)</f>
        <v/>
      </c>
      <c r="N2335" s="325" t="str">
        <f>IF('+BD'!N465="","",'+BD'!N465)</f>
        <v/>
      </c>
      <c r="O2335" s="325" t="str">
        <f>IF('+BD'!O465="","",'+BD'!O465)</f>
        <v/>
      </c>
      <c r="P2335" s="325" t="str">
        <f>IF('+BD'!P465="","",'+BD'!P465)</f>
        <v/>
      </c>
      <c r="Q2335" s="325" t="str">
        <f>IF('+BD'!Q465="","",'+BD'!Q465)</f>
        <v/>
      </c>
      <c r="R2335" s="325" t="str">
        <f>IF('+BD'!R465="","",'+BD'!R465)</f>
        <v/>
      </c>
      <c r="S2335" s="325" t="str">
        <f>IF('+BD'!S465="","",'+BD'!S465)</f>
        <v/>
      </c>
      <c r="T2335" s="325" t="str">
        <f>IF('+BD'!T465="","",'+BD'!T465)</f>
        <v/>
      </c>
      <c r="U2335" s="325" t="str">
        <f>IF('+BD'!U465="","",'+BD'!U465)</f>
        <v/>
      </c>
      <c r="V2335" s="325" t="str">
        <f>IF('+BD'!V465="","",'+BD'!V465)</f>
        <v/>
      </c>
      <c r="W2335" s="325" t="str">
        <f>IF('+BD'!W465="","",'+BD'!W465)</f>
        <v/>
      </c>
      <c r="X2335" s="325" t="str">
        <f>IF('+BD'!X465="","",'+BD'!X465)</f>
        <v/>
      </c>
      <c r="Y2335" s="325" t="str">
        <f>IF('+BD'!Y465="","",'+BD'!Y465)</f>
        <v/>
      </c>
      <c r="Z2335" s="325" t="str">
        <f>IF('+BD'!Z465="","",'+BD'!Z465)</f>
        <v/>
      </c>
      <c r="AA2335" s="325" t="str">
        <f>IF('+BD'!AA465="","",'+BD'!AA465)</f>
        <v/>
      </c>
      <c r="AB2335" s="325" t="str">
        <f>IF('+BD'!AB465="","",'+BD'!AB465)</f>
        <v/>
      </c>
    </row>
    <row r="2336" ht="15.75" customHeight="1">
      <c r="A2336" s="325">
        <v>2334.0</v>
      </c>
      <c r="B2336" s="325" t="s">
        <v>6111</v>
      </c>
      <c r="C2336" s="325" t="str">
        <f>IF('+BD'!C466="","",'+BD'!C466)</f>
        <v/>
      </c>
      <c r="D2336" s="325" t="str">
        <f>IF('+BD'!D466="","",'+BD'!D466)</f>
        <v/>
      </c>
      <c r="E2336" s="325" t="str">
        <f>IF('+BD'!E466="","",'+BD'!E466)</f>
        <v/>
      </c>
      <c r="F2336" s="325" t="str">
        <f>IF('+BD'!F466="","",'+BD'!F466)</f>
        <v/>
      </c>
      <c r="G2336" s="325" t="str">
        <f>IF('+BD'!G466="","",'+BD'!G466)</f>
        <v/>
      </c>
      <c r="H2336" s="325" t="str">
        <f>IF('+BD'!H466="","",'+BD'!H466)</f>
        <v/>
      </c>
      <c r="I2336" s="325" t="str">
        <f>IF('+BD'!I466="","",'+BD'!I466)</f>
        <v/>
      </c>
      <c r="J2336" s="325" t="str">
        <f>IF('+BD'!J466="","",'+BD'!J466)</f>
        <v/>
      </c>
      <c r="K2336" s="325" t="str">
        <f>IF('+BD'!K466="","",'+BD'!K466)</f>
        <v/>
      </c>
      <c r="L2336" s="325" t="str">
        <f>IF('+BD'!L466="","",'+BD'!L466)</f>
        <v/>
      </c>
      <c r="M2336" s="325" t="str">
        <f>IF('+BD'!M466="","",'+BD'!M466)</f>
        <v/>
      </c>
      <c r="N2336" s="325" t="str">
        <f>IF('+BD'!N466="","",'+BD'!N466)</f>
        <v/>
      </c>
      <c r="O2336" s="325" t="str">
        <f>IF('+BD'!O466="","",'+BD'!O466)</f>
        <v/>
      </c>
      <c r="P2336" s="325" t="str">
        <f>IF('+BD'!P466="","",'+BD'!P466)</f>
        <v/>
      </c>
      <c r="Q2336" s="325" t="str">
        <f>IF('+BD'!Q466="","",'+BD'!Q466)</f>
        <v/>
      </c>
      <c r="R2336" s="325" t="str">
        <f>IF('+BD'!R466="","",'+BD'!R466)</f>
        <v/>
      </c>
      <c r="S2336" s="325" t="str">
        <f>IF('+BD'!S466="","",'+BD'!S466)</f>
        <v/>
      </c>
      <c r="T2336" s="325" t="str">
        <f>IF('+BD'!T466="","",'+BD'!T466)</f>
        <v/>
      </c>
      <c r="U2336" s="325" t="str">
        <f>IF('+BD'!U466="","",'+BD'!U466)</f>
        <v/>
      </c>
      <c r="V2336" s="325" t="str">
        <f>IF('+BD'!V466="","",'+BD'!V466)</f>
        <v/>
      </c>
      <c r="W2336" s="325" t="str">
        <f>IF('+BD'!W466="","",'+BD'!W466)</f>
        <v/>
      </c>
      <c r="X2336" s="325" t="str">
        <f>IF('+BD'!X466="","",'+BD'!X466)</f>
        <v/>
      </c>
      <c r="Y2336" s="325" t="str">
        <f>IF('+BD'!Y466="","",'+BD'!Y466)</f>
        <v/>
      </c>
      <c r="Z2336" s="325" t="str">
        <f>IF('+BD'!Z466="","",'+BD'!Z466)</f>
        <v/>
      </c>
      <c r="AA2336" s="325" t="str">
        <f>IF('+BD'!AA466="","",'+BD'!AA466)</f>
        <v/>
      </c>
      <c r="AB2336" s="325" t="str">
        <f>IF('+BD'!AB466="","",'+BD'!AB466)</f>
        <v/>
      </c>
    </row>
    <row r="2337" ht="15.75" customHeight="1">
      <c r="A2337" s="325">
        <v>2335.0</v>
      </c>
      <c r="B2337" s="325" t="s">
        <v>6112</v>
      </c>
      <c r="C2337" s="325" t="str">
        <f>IF('+BD'!C467="","",'+BD'!C467)</f>
        <v/>
      </c>
      <c r="D2337" s="325" t="str">
        <f>IF('+BD'!D467="","",'+BD'!D467)</f>
        <v/>
      </c>
      <c r="E2337" s="325" t="str">
        <f>IF('+BD'!E467="","",'+BD'!E467)</f>
        <v/>
      </c>
      <c r="F2337" s="325" t="str">
        <f>IF('+BD'!F467="","",'+BD'!F467)</f>
        <v/>
      </c>
      <c r="G2337" s="325" t="str">
        <f>IF('+BD'!G467="","",'+BD'!G467)</f>
        <v/>
      </c>
      <c r="H2337" s="325" t="str">
        <f>IF('+BD'!H467="","",'+BD'!H467)</f>
        <v/>
      </c>
      <c r="I2337" s="325" t="str">
        <f>IF('+BD'!I467="","",'+BD'!I467)</f>
        <v/>
      </c>
      <c r="J2337" s="325" t="str">
        <f>IF('+BD'!J467="","",'+BD'!J467)</f>
        <v/>
      </c>
      <c r="K2337" s="325" t="str">
        <f>IF('+BD'!K467="","",'+BD'!K467)</f>
        <v/>
      </c>
      <c r="L2337" s="325" t="str">
        <f>IF('+BD'!L467="","",'+BD'!L467)</f>
        <v/>
      </c>
      <c r="M2337" s="325" t="str">
        <f>IF('+BD'!M467="","",'+BD'!M467)</f>
        <v/>
      </c>
      <c r="N2337" s="325" t="str">
        <f>IF('+BD'!N467="","",'+BD'!N467)</f>
        <v/>
      </c>
      <c r="O2337" s="325" t="str">
        <f>IF('+BD'!O467="","",'+BD'!O467)</f>
        <v/>
      </c>
      <c r="P2337" s="325" t="str">
        <f>IF('+BD'!P467="","",'+BD'!P467)</f>
        <v/>
      </c>
      <c r="Q2337" s="325" t="str">
        <f>IF('+BD'!Q467="","",'+BD'!Q467)</f>
        <v/>
      </c>
      <c r="R2337" s="325" t="str">
        <f>IF('+BD'!R467="","",'+BD'!R467)</f>
        <v/>
      </c>
      <c r="S2337" s="325" t="str">
        <f>IF('+BD'!S467="","",'+BD'!S467)</f>
        <v/>
      </c>
      <c r="T2337" s="325" t="str">
        <f>IF('+BD'!T467="","",'+BD'!T467)</f>
        <v/>
      </c>
      <c r="U2337" s="325" t="str">
        <f>IF('+BD'!U467="","",'+BD'!U467)</f>
        <v/>
      </c>
      <c r="V2337" s="325" t="str">
        <f>IF('+BD'!V467="","",'+BD'!V467)</f>
        <v/>
      </c>
      <c r="W2337" s="325" t="str">
        <f>IF('+BD'!W467="","",'+BD'!W467)</f>
        <v/>
      </c>
      <c r="X2337" s="325" t="str">
        <f>IF('+BD'!X467="","",'+BD'!X467)</f>
        <v/>
      </c>
      <c r="Y2337" s="325" t="str">
        <f>IF('+BD'!Y467="","",'+BD'!Y467)</f>
        <v/>
      </c>
      <c r="Z2337" s="325" t="str">
        <f>IF('+BD'!Z467="","",'+BD'!Z467)</f>
        <v/>
      </c>
      <c r="AA2337" s="325" t="str">
        <f>IF('+BD'!AA467="","",'+BD'!AA467)</f>
        <v/>
      </c>
      <c r="AB2337" s="325" t="str">
        <f>IF('+BD'!AB467="","",'+BD'!AB467)</f>
        <v/>
      </c>
    </row>
    <row r="2338" ht="15.75" customHeight="1">
      <c r="A2338" s="325">
        <v>2336.0</v>
      </c>
      <c r="B2338" s="325" t="s">
        <v>6113</v>
      </c>
      <c r="C2338" s="325" t="str">
        <f>IF('+BD'!C468="","",'+BD'!C468)</f>
        <v/>
      </c>
      <c r="D2338" s="325" t="str">
        <f>IF('+BD'!D468="","",'+BD'!D468)</f>
        <v/>
      </c>
      <c r="E2338" s="325" t="str">
        <f>IF('+BD'!E468="","",'+BD'!E468)</f>
        <v/>
      </c>
      <c r="F2338" s="325" t="str">
        <f>IF('+BD'!F468="","",'+BD'!F468)</f>
        <v/>
      </c>
      <c r="G2338" s="325" t="str">
        <f>IF('+BD'!G468="","",'+BD'!G468)</f>
        <v/>
      </c>
      <c r="H2338" s="325" t="str">
        <f>IF('+BD'!H468="","",'+BD'!H468)</f>
        <v/>
      </c>
      <c r="I2338" s="325" t="str">
        <f>IF('+BD'!I468="","",'+BD'!I468)</f>
        <v/>
      </c>
      <c r="J2338" s="325" t="str">
        <f>IF('+BD'!J468="","",'+BD'!J468)</f>
        <v/>
      </c>
      <c r="K2338" s="325" t="str">
        <f>IF('+BD'!K468="","",'+BD'!K468)</f>
        <v/>
      </c>
      <c r="L2338" s="325" t="str">
        <f>IF('+BD'!L468="","",'+BD'!L468)</f>
        <v/>
      </c>
      <c r="M2338" s="325" t="str">
        <f>IF('+BD'!M468="","",'+BD'!M468)</f>
        <v/>
      </c>
      <c r="N2338" s="325" t="str">
        <f>IF('+BD'!N468="","",'+BD'!N468)</f>
        <v/>
      </c>
      <c r="O2338" s="325" t="str">
        <f>IF('+BD'!O468="","",'+BD'!O468)</f>
        <v/>
      </c>
      <c r="P2338" s="325" t="str">
        <f>IF('+BD'!P468="","",'+BD'!P468)</f>
        <v/>
      </c>
      <c r="Q2338" s="325" t="str">
        <f>IF('+BD'!Q468="","",'+BD'!Q468)</f>
        <v/>
      </c>
      <c r="R2338" s="325" t="str">
        <f>IF('+BD'!R468="","",'+BD'!R468)</f>
        <v/>
      </c>
      <c r="S2338" s="325" t="str">
        <f>IF('+BD'!S468="","",'+BD'!S468)</f>
        <v/>
      </c>
      <c r="T2338" s="325" t="str">
        <f>IF('+BD'!T468="","",'+BD'!T468)</f>
        <v/>
      </c>
      <c r="U2338" s="325" t="str">
        <f>IF('+BD'!U468="","",'+BD'!U468)</f>
        <v/>
      </c>
      <c r="V2338" s="325" t="str">
        <f>IF('+BD'!V468="","",'+BD'!V468)</f>
        <v/>
      </c>
      <c r="W2338" s="325" t="str">
        <f>IF('+BD'!W468="","",'+BD'!W468)</f>
        <v/>
      </c>
      <c r="X2338" s="325" t="str">
        <f>IF('+BD'!X468="","",'+BD'!X468)</f>
        <v/>
      </c>
      <c r="Y2338" s="325" t="str">
        <f>IF('+BD'!Y468="","",'+BD'!Y468)</f>
        <v/>
      </c>
      <c r="Z2338" s="325" t="str">
        <f>IF('+BD'!Z468="","",'+BD'!Z468)</f>
        <v/>
      </c>
      <c r="AA2338" s="325" t="str">
        <f>IF('+BD'!AA468="","",'+BD'!AA468)</f>
        <v/>
      </c>
      <c r="AB2338" s="325" t="str">
        <f>IF('+BD'!AB468="","",'+BD'!AB468)</f>
        <v/>
      </c>
    </row>
    <row r="2339" ht="15.75" customHeight="1">
      <c r="A2339" s="325">
        <v>2337.0</v>
      </c>
      <c r="B2339" s="325" t="s">
        <v>6114</v>
      </c>
      <c r="C2339" s="325" t="str">
        <f>IF('+BD'!C469="","",'+BD'!C469)</f>
        <v/>
      </c>
      <c r="D2339" s="325" t="str">
        <f>IF('+BD'!D469="","",'+BD'!D469)</f>
        <v/>
      </c>
      <c r="E2339" s="325" t="str">
        <f>IF('+BD'!E469="","",'+BD'!E469)</f>
        <v/>
      </c>
      <c r="F2339" s="325" t="str">
        <f>IF('+BD'!F469="","",'+BD'!F469)</f>
        <v/>
      </c>
      <c r="G2339" s="325" t="str">
        <f>IF('+BD'!G469="","",'+BD'!G469)</f>
        <v/>
      </c>
      <c r="H2339" s="325" t="str">
        <f>IF('+BD'!H469="","",'+BD'!H469)</f>
        <v/>
      </c>
      <c r="I2339" s="325" t="str">
        <f>IF('+BD'!I469="","",'+BD'!I469)</f>
        <v/>
      </c>
      <c r="J2339" s="325" t="str">
        <f>IF('+BD'!J469="","",'+BD'!J469)</f>
        <v/>
      </c>
      <c r="K2339" s="325" t="str">
        <f>IF('+BD'!K469="","",'+BD'!K469)</f>
        <v/>
      </c>
      <c r="L2339" s="325" t="str">
        <f>IF('+BD'!L469="","",'+BD'!L469)</f>
        <v/>
      </c>
      <c r="M2339" s="325" t="str">
        <f>IF('+BD'!M469="","",'+BD'!M469)</f>
        <v/>
      </c>
      <c r="N2339" s="325" t="str">
        <f>IF('+BD'!N469="","",'+BD'!N469)</f>
        <v/>
      </c>
      <c r="O2339" s="325" t="str">
        <f>IF('+BD'!O469="","",'+BD'!O469)</f>
        <v/>
      </c>
      <c r="P2339" s="325" t="str">
        <f>IF('+BD'!P469="","",'+BD'!P469)</f>
        <v/>
      </c>
      <c r="Q2339" s="325" t="str">
        <f>IF('+BD'!Q469="","",'+BD'!Q469)</f>
        <v/>
      </c>
      <c r="R2339" s="325" t="str">
        <f>IF('+BD'!R469="","",'+BD'!R469)</f>
        <v/>
      </c>
      <c r="S2339" s="325" t="str">
        <f>IF('+BD'!S469="","",'+BD'!S469)</f>
        <v/>
      </c>
      <c r="T2339" s="325" t="str">
        <f>IF('+BD'!T469="","",'+BD'!T469)</f>
        <v/>
      </c>
      <c r="U2339" s="325" t="str">
        <f>IF('+BD'!U469="","",'+BD'!U469)</f>
        <v/>
      </c>
      <c r="V2339" s="325" t="str">
        <f>IF('+BD'!V469="","",'+BD'!V469)</f>
        <v/>
      </c>
      <c r="W2339" s="325" t="str">
        <f>IF('+BD'!W469="","",'+BD'!W469)</f>
        <v/>
      </c>
      <c r="X2339" s="325" t="str">
        <f>IF('+BD'!X469="","",'+BD'!X469)</f>
        <v/>
      </c>
      <c r="Y2339" s="325" t="str">
        <f>IF('+BD'!Y469="","",'+BD'!Y469)</f>
        <v/>
      </c>
      <c r="Z2339" s="325" t="str">
        <f>IF('+BD'!Z469="","",'+BD'!Z469)</f>
        <v/>
      </c>
      <c r="AA2339" s="325" t="str">
        <f>IF('+BD'!AA469="","",'+BD'!AA469)</f>
        <v/>
      </c>
      <c r="AB2339" s="325" t="str">
        <f>IF('+BD'!AB469="","",'+BD'!AB469)</f>
        <v/>
      </c>
    </row>
    <row r="2340" ht="15.75" customHeight="1">
      <c r="A2340" s="325">
        <v>2338.0</v>
      </c>
      <c r="B2340" s="325" t="s">
        <v>6115</v>
      </c>
      <c r="C2340" s="325" t="str">
        <f>IF('+BD'!C470="","",'+BD'!C470)</f>
        <v/>
      </c>
      <c r="D2340" s="325" t="str">
        <f>IF('+BD'!D470="","",'+BD'!D470)</f>
        <v/>
      </c>
      <c r="E2340" s="325" t="str">
        <f>IF('+BD'!E470="","",'+BD'!E470)</f>
        <v/>
      </c>
      <c r="F2340" s="325" t="str">
        <f>IF('+BD'!F470="","",'+BD'!F470)</f>
        <v/>
      </c>
      <c r="G2340" s="325" t="str">
        <f>IF('+BD'!G470="","",'+BD'!G470)</f>
        <v/>
      </c>
      <c r="H2340" s="325" t="str">
        <f>IF('+BD'!H470="","",'+BD'!H470)</f>
        <v/>
      </c>
      <c r="I2340" s="325" t="str">
        <f>IF('+BD'!I470="","",'+BD'!I470)</f>
        <v/>
      </c>
      <c r="J2340" s="325" t="str">
        <f>IF('+BD'!J470="","",'+BD'!J470)</f>
        <v/>
      </c>
      <c r="K2340" s="325" t="str">
        <f>IF('+BD'!K470="","",'+BD'!K470)</f>
        <v/>
      </c>
      <c r="L2340" s="325" t="str">
        <f>IF('+BD'!L470="","",'+BD'!L470)</f>
        <v/>
      </c>
      <c r="M2340" s="325" t="str">
        <f>IF('+BD'!M470="","",'+BD'!M470)</f>
        <v/>
      </c>
      <c r="N2340" s="325" t="str">
        <f>IF('+BD'!N470="","",'+BD'!N470)</f>
        <v/>
      </c>
      <c r="O2340" s="325" t="str">
        <f>IF('+BD'!O470="","",'+BD'!O470)</f>
        <v/>
      </c>
      <c r="P2340" s="325" t="str">
        <f>IF('+BD'!P470="","",'+BD'!P470)</f>
        <v/>
      </c>
      <c r="Q2340" s="325" t="str">
        <f>IF('+BD'!Q470="","",'+BD'!Q470)</f>
        <v/>
      </c>
      <c r="R2340" s="325" t="str">
        <f>IF('+BD'!R470="","",'+BD'!R470)</f>
        <v/>
      </c>
      <c r="S2340" s="325" t="str">
        <f>IF('+BD'!S470="","",'+BD'!S470)</f>
        <v/>
      </c>
      <c r="T2340" s="325" t="str">
        <f>IF('+BD'!T470="","",'+BD'!T470)</f>
        <v/>
      </c>
      <c r="U2340" s="325" t="str">
        <f>IF('+BD'!U470="","",'+BD'!U470)</f>
        <v/>
      </c>
      <c r="V2340" s="325" t="str">
        <f>IF('+BD'!V470="","",'+BD'!V470)</f>
        <v/>
      </c>
      <c r="W2340" s="325" t="str">
        <f>IF('+BD'!W470="","",'+BD'!W470)</f>
        <v/>
      </c>
      <c r="X2340" s="325" t="str">
        <f>IF('+BD'!X470="","",'+BD'!X470)</f>
        <v/>
      </c>
      <c r="Y2340" s="325" t="str">
        <f>IF('+BD'!Y470="","",'+BD'!Y470)</f>
        <v/>
      </c>
      <c r="Z2340" s="325" t="str">
        <f>IF('+BD'!Z470="","",'+BD'!Z470)</f>
        <v/>
      </c>
      <c r="AA2340" s="325" t="str">
        <f>IF('+BD'!AA470="","",'+BD'!AA470)</f>
        <v/>
      </c>
      <c r="AB2340" s="325" t="str">
        <f>IF('+BD'!AB470="","",'+BD'!AB470)</f>
        <v/>
      </c>
    </row>
    <row r="2341" ht="15.75" customHeight="1">
      <c r="A2341" s="325">
        <v>2339.0</v>
      </c>
      <c r="B2341" s="325" t="s">
        <v>6116</v>
      </c>
      <c r="C2341" s="325" t="str">
        <f>IF('+BD'!C471="","",'+BD'!C471)</f>
        <v/>
      </c>
      <c r="D2341" s="325" t="str">
        <f>IF('+BD'!D471="","",'+BD'!D471)</f>
        <v/>
      </c>
      <c r="E2341" s="325" t="str">
        <f>IF('+BD'!E471="","",'+BD'!E471)</f>
        <v/>
      </c>
      <c r="F2341" s="325" t="str">
        <f>IF('+BD'!F471="","",'+BD'!F471)</f>
        <v/>
      </c>
      <c r="G2341" s="325" t="str">
        <f>IF('+BD'!G471="","",'+BD'!G471)</f>
        <v/>
      </c>
      <c r="H2341" s="325" t="str">
        <f>IF('+BD'!H471="","",'+BD'!H471)</f>
        <v/>
      </c>
      <c r="I2341" s="325" t="str">
        <f>IF('+BD'!I471="","",'+BD'!I471)</f>
        <v/>
      </c>
      <c r="J2341" s="325" t="str">
        <f>IF('+BD'!J471="","",'+BD'!J471)</f>
        <v/>
      </c>
      <c r="K2341" s="325" t="str">
        <f>IF('+BD'!K471="","",'+BD'!K471)</f>
        <v/>
      </c>
      <c r="L2341" s="325" t="str">
        <f>IF('+BD'!L471="","",'+BD'!L471)</f>
        <v/>
      </c>
      <c r="M2341" s="325" t="str">
        <f>IF('+BD'!M471="","",'+BD'!M471)</f>
        <v/>
      </c>
      <c r="N2341" s="325" t="str">
        <f>IF('+BD'!N471="","",'+BD'!N471)</f>
        <v/>
      </c>
      <c r="O2341" s="325" t="str">
        <f>IF('+BD'!O471="","",'+BD'!O471)</f>
        <v/>
      </c>
      <c r="P2341" s="325" t="str">
        <f>IF('+BD'!P471="","",'+BD'!P471)</f>
        <v/>
      </c>
      <c r="Q2341" s="325" t="str">
        <f>IF('+BD'!Q471="","",'+BD'!Q471)</f>
        <v/>
      </c>
      <c r="R2341" s="325" t="str">
        <f>IF('+BD'!R471="","",'+BD'!R471)</f>
        <v/>
      </c>
      <c r="S2341" s="325" t="str">
        <f>IF('+BD'!S471="","",'+BD'!S471)</f>
        <v/>
      </c>
      <c r="T2341" s="325" t="str">
        <f>IF('+BD'!T471="","",'+BD'!T471)</f>
        <v/>
      </c>
      <c r="U2341" s="325" t="str">
        <f>IF('+BD'!U471="","",'+BD'!U471)</f>
        <v/>
      </c>
      <c r="V2341" s="325" t="str">
        <f>IF('+BD'!V471="","",'+BD'!V471)</f>
        <v/>
      </c>
      <c r="W2341" s="325" t="str">
        <f>IF('+BD'!W471="","",'+BD'!W471)</f>
        <v/>
      </c>
      <c r="X2341" s="325" t="str">
        <f>IF('+BD'!X471="","",'+BD'!X471)</f>
        <v/>
      </c>
      <c r="Y2341" s="325" t="str">
        <f>IF('+BD'!Y471="","",'+BD'!Y471)</f>
        <v/>
      </c>
      <c r="Z2341" s="325" t="str">
        <f>IF('+BD'!Z471="","",'+BD'!Z471)</f>
        <v/>
      </c>
      <c r="AA2341" s="325" t="str">
        <f>IF('+BD'!AA471="","",'+BD'!AA471)</f>
        <v/>
      </c>
      <c r="AB2341" s="325" t="str">
        <f>IF('+BD'!AB471="","",'+BD'!AB471)</f>
        <v/>
      </c>
    </row>
    <row r="2342" ht="15.75" customHeight="1">
      <c r="A2342" s="325">
        <v>2340.0</v>
      </c>
      <c r="B2342" s="325" t="s">
        <v>6117</v>
      </c>
      <c r="C2342" s="325" t="str">
        <f>IF('+BD'!C472="","",'+BD'!C472)</f>
        <v/>
      </c>
      <c r="D2342" s="325" t="str">
        <f>IF('+BD'!D472="","",'+BD'!D472)</f>
        <v/>
      </c>
      <c r="E2342" s="325" t="str">
        <f>IF('+BD'!E472="","",'+BD'!E472)</f>
        <v/>
      </c>
      <c r="F2342" s="325" t="str">
        <f>IF('+BD'!F472="","",'+BD'!F472)</f>
        <v/>
      </c>
      <c r="G2342" s="325" t="str">
        <f>IF('+BD'!G472="","",'+BD'!G472)</f>
        <v/>
      </c>
      <c r="H2342" s="325" t="str">
        <f>IF('+BD'!H472="","",'+BD'!H472)</f>
        <v/>
      </c>
      <c r="I2342" s="325" t="str">
        <f>IF('+BD'!I472="","",'+BD'!I472)</f>
        <v/>
      </c>
      <c r="J2342" s="325" t="str">
        <f>IF('+BD'!J472="","",'+BD'!J472)</f>
        <v/>
      </c>
      <c r="K2342" s="325" t="str">
        <f>IF('+BD'!K472="","",'+BD'!K472)</f>
        <v/>
      </c>
      <c r="L2342" s="325" t="str">
        <f>IF('+BD'!L472="","",'+BD'!L472)</f>
        <v/>
      </c>
      <c r="M2342" s="325" t="str">
        <f>IF('+BD'!M472="","",'+BD'!M472)</f>
        <v/>
      </c>
      <c r="N2342" s="325" t="str">
        <f>IF('+BD'!N472="","",'+BD'!N472)</f>
        <v/>
      </c>
      <c r="O2342" s="325" t="str">
        <f>IF('+BD'!O472="","",'+BD'!O472)</f>
        <v/>
      </c>
      <c r="P2342" s="325" t="str">
        <f>IF('+BD'!P472="","",'+BD'!P472)</f>
        <v/>
      </c>
      <c r="Q2342" s="325" t="str">
        <f>IF('+BD'!Q472="","",'+BD'!Q472)</f>
        <v/>
      </c>
      <c r="R2342" s="325" t="str">
        <f>IF('+BD'!R472="","",'+BD'!R472)</f>
        <v/>
      </c>
      <c r="S2342" s="325" t="str">
        <f>IF('+BD'!S472="","",'+BD'!S472)</f>
        <v/>
      </c>
      <c r="T2342" s="325" t="str">
        <f>IF('+BD'!T472="","",'+BD'!T472)</f>
        <v/>
      </c>
      <c r="U2342" s="325" t="str">
        <f>IF('+BD'!U472="","",'+BD'!U472)</f>
        <v/>
      </c>
      <c r="V2342" s="325" t="str">
        <f>IF('+BD'!V472="","",'+BD'!V472)</f>
        <v/>
      </c>
      <c r="W2342" s="325" t="str">
        <f>IF('+BD'!W472="","",'+BD'!W472)</f>
        <v/>
      </c>
      <c r="X2342" s="325" t="str">
        <f>IF('+BD'!X472="","",'+BD'!X472)</f>
        <v/>
      </c>
      <c r="Y2342" s="325" t="str">
        <f>IF('+BD'!Y472="","",'+BD'!Y472)</f>
        <v/>
      </c>
      <c r="Z2342" s="325" t="str">
        <f>IF('+BD'!Z472="","",'+BD'!Z472)</f>
        <v/>
      </c>
      <c r="AA2342" s="325" t="str">
        <f>IF('+BD'!AA472="","",'+BD'!AA472)</f>
        <v/>
      </c>
      <c r="AB2342" s="325" t="str">
        <f>IF('+BD'!AB472="","",'+BD'!AB472)</f>
        <v/>
      </c>
    </row>
    <row r="2343" ht="15.75" customHeight="1">
      <c r="A2343" s="325">
        <v>2341.0</v>
      </c>
      <c r="B2343" s="325" t="s">
        <v>6118</v>
      </c>
      <c r="C2343" s="325" t="str">
        <f>IF('+BD'!C473="","",'+BD'!C473)</f>
        <v/>
      </c>
      <c r="D2343" s="325" t="str">
        <f>IF('+BD'!D473="","",'+BD'!D473)</f>
        <v/>
      </c>
      <c r="E2343" s="325" t="str">
        <f>IF('+BD'!E473="","",'+BD'!E473)</f>
        <v/>
      </c>
      <c r="F2343" s="325" t="str">
        <f>IF('+BD'!F473="","",'+BD'!F473)</f>
        <v/>
      </c>
      <c r="G2343" s="325" t="str">
        <f>IF('+BD'!G473="","",'+BD'!G473)</f>
        <v/>
      </c>
      <c r="H2343" s="325" t="str">
        <f>IF('+BD'!H473="","",'+BD'!H473)</f>
        <v/>
      </c>
      <c r="I2343" s="325" t="str">
        <f>IF('+BD'!I473="","",'+BD'!I473)</f>
        <v/>
      </c>
      <c r="J2343" s="325" t="str">
        <f>IF('+BD'!J473="","",'+BD'!J473)</f>
        <v/>
      </c>
      <c r="K2343" s="325" t="str">
        <f>IF('+BD'!K473="","",'+BD'!K473)</f>
        <v/>
      </c>
      <c r="L2343" s="325" t="str">
        <f>IF('+BD'!L473="","",'+BD'!L473)</f>
        <v/>
      </c>
      <c r="M2343" s="325" t="str">
        <f>IF('+BD'!M473="","",'+BD'!M473)</f>
        <v/>
      </c>
      <c r="N2343" s="325" t="str">
        <f>IF('+BD'!N473="","",'+BD'!N473)</f>
        <v/>
      </c>
      <c r="O2343" s="325" t="str">
        <f>IF('+BD'!O473="","",'+BD'!O473)</f>
        <v/>
      </c>
      <c r="P2343" s="325" t="str">
        <f>IF('+BD'!P473="","",'+BD'!P473)</f>
        <v/>
      </c>
      <c r="Q2343" s="325" t="str">
        <f>IF('+BD'!Q473="","",'+BD'!Q473)</f>
        <v/>
      </c>
      <c r="R2343" s="325" t="str">
        <f>IF('+BD'!R473="","",'+BD'!R473)</f>
        <v/>
      </c>
      <c r="S2343" s="325" t="str">
        <f>IF('+BD'!S473="","",'+BD'!S473)</f>
        <v/>
      </c>
      <c r="T2343" s="325" t="str">
        <f>IF('+BD'!T473="","",'+BD'!T473)</f>
        <v/>
      </c>
      <c r="U2343" s="325" t="str">
        <f>IF('+BD'!U473="","",'+BD'!U473)</f>
        <v/>
      </c>
      <c r="V2343" s="325" t="str">
        <f>IF('+BD'!V473="","",'+BD'!V473)</f>
        <v/>
      </c>
      <c r="W2343" s="325" t="str">
        <f>IF('+BD'!W473="","",'+BD'!W473)</f>
        <v/>
      </c>
      <c r="X2343" s="325" t="str">
        <f>IF('+BD'!X473="","",'+BD'!X473)</f>
        <v/>
      </c>
      <c r="Y2343" s="325" t="str">
        <f>IF('+BD'!Y473="","",'+BD'!Y473)</f>
        <v/>
      </c>
      <c r="Z2343" s="325" t="str">
        <f>IF('+BD'!Z473="","",'+BD'!Z473)</f>
        <v/>
      </c>
      <c r="AA2343" s="325" t="str">
        <f>IF('+BD'!AA473="","",'+BD'!AA473)</f>
        <v/>
      </c>
      <c r="AB2343" s="325" t="str">
        <f>IF('+BD'!AB473="","",'+BD'!AB473)</f>
        <v/>
      </c>
    </row>
    <row r="2344" ht="15.75" customHeight="1">
      <c r="A2344" s="325">
        <v>2342.0</v>
      </c>
      <c r="B2344" s="325" t="s">
        <v>6119</v>
      </c>
      <c r="C2344" s="325" t="str">
        <f>IF('+BD'!C474="","",'+BD'!C474)</f>
        <v/>
      </c>
      <c r="D2344" s="325" t="str">
        <f>IF('+BD'!D474="","",'+BD'!D474)</f>
        <v/>
      </c>
      <c r="E2344" s="325" t="str">
        <f>IF('+BD'!E474="","",'+BD'!E474)</f>
        <v/>
      </c>
      <c r="F2344" s="325" t="str">
        <f>IF('+BD'!F474="","",'+BD'!F474)</f>
        <v/>
      </c>
      <c r="G2344" s="325" t="str">
        <f>IF('+BD'!G474="","",'+BD'!G474)</f>
        <v/>
      </c>
      <c r="H2344" s="325" t="str">
        <f>IF('+BD'!H474="","",'+BD'!H474)</f>
        <v/>
      </c>
      <c r="I2344" s="325" t="str">
        <f>IF('+BD'!I474="","",'+BD'!I474)</f>
        <v/>
      </c>
      <c r="J2344" s="325" t="str">
        <f>IF('+BD'!J474="","",'+BD'!J474)</f>
        <v/>
      </c>
      <c r="K2344" s="325" t="str">
        <f>IF('+BD'!K474="","",'+BD'!K474)</f>
        <v/>
      </c>
      <c r="L2344" s="325" t="str">
        <f>IF('+BD'!L474="","",'+BD'!L474)</f>
        <v/>
      </c>
      <c r="M2344" s="325" t="str">
        <f>IF('+BD'!M474="","",'+BD'!M474)</f>
        <v/>
      </c>
      <c r="N2344" s="325" t="str">
        <f>IF('+BD'!N474="","",'+BD'!N474)</f>
        <v/>
      </c>
      <c r="O2344" s="325" t="str">
        <f>IF('+BD'!O474="","",'+BD'!O474)</f>
        <v/>
      </c>
      <c r="P2344" s="325" t="str">
        <f>IF('+BD'!P474="","",'+BD'!P474)</f>
        <v/>
      </c>
      <c r="Q2344" s="325" t="str">
        <f>IF('+BD'!Q474="","",'+BD'!Q474)</f>
        <v/>
      </c>
      <c r="R2344" s="325" t="str">
        <f>IF('+BD'!R474="","",'+BD'!R474)</f>
        <v/>
      </c>
      <c r="S2344" s="325" t="str">
        <f>IF('+BD'!S474="","",'+BD'!S474)</f>
        <v/>
      </c>
      <c r="T2344" s="325" t="str">
        <f>IF('+BD'!T474="","",'+BD'!T474)</f>
        <v/>
      </c>
      <c r="U2344" s="325" t="str">
        <f>IF('+BD'!U474="","",'+BD'!U474)</f>
        <v/>
      </c>
      <c r="V2344" s="325" t="str">
        <f>IF('+BD'!V474="","",'+BD'!V474)</f>
        <v/>
      </c>
      <c r="W2344" s="325" t="str">
        <f>IF('+BD'!W474="","",'+BD'!W474)</f>
        <v/>
      </c>
      <c r="X2344" s="325" t="str">
        <f>IF('+BD'!X474="","",'+BD'!X474)</f>
        <v/>
      </c>
      <c r="Y2344" s="325" t="str">
        <f>IF('+BD'!Y474="","",'+BD'!Y474)</f>
        <v/>
      </c>
      <c r="Z2344" s="325" t="str">
        <f>IF('+BD'!Z474="","",'+BD'!Z474)</f>
        <v/>
      </c>
      <c r="AA2344" s="325" t="str">
        <f>IF('+BD'!AA474="","",'+BD'!AA474)</f>
        <v/>
      </c>
      <c r="AB2344" s="325" t="str">
        <f>IF('+BD'!AB474="","",'+BD'!AB474)</f>
        <v/>
      </c>
    </row>
    <row r="2345" ht="15.75" customHeight="1">
      <c r="A2345" s="325">
        <v>2343.0</v>
      </c>
      <c r="B2345" s="325" t="s">
        <v>6120</v>
      </c>
      <c r="C2345" s="325" t="str">
        <f>IF('+BD'!C475="","",'+BD'!C475)</f>
        <v/>
      </c>
      <c r="D2345" s="325" t="str">
        <f>IF('+BD'!D475="","",'+BD'!D475)</f>
        <v/>
      </c>
      <c r="E2345" s="325" t="str">
        <f>IF('+BD'!E475="","",'+BD'!E475)</f>
        <v/>
      </c>
      <c r="F2345" s="325" t="str">
        <f>IF('+BD'!F475="","",'+BD'!F475)</f>
        <v/>
      </c>
      <c r="G2345" s="325" t="str">
        <f>IF('+BD'!G475="","",'+BD'!G475)</f>
        <v/>
      </c>
      <c r="H2345" s="325" t="str">
        <f>IF('+BD'!H475="","",'+BD'!H475)</f>
        <v/>
      </c>
      <c r="I2345" s="325" t="str">
        <f>IF('+BD'!I475="","",'+BD'!I475)</f>
        <v/>
      </c>
      <c r="J2345" s="325" t="str">
        <f>IF('+BD'!J475="","",'+BD'!J475)</f>
        <v/>
      </c>
      <c r="K2345" s="325" t="str">
        <f>IF('+BD'!K475="","",'+BD'!K475)</f>
        <v/>
      </c>
      <c r="L2345" s="325" t="str">
        <f>IF('+BD'!L475="","",'+BD'!L475)</f>
        <v/>
      </c>
      <c r="M2345" s="325" t="str">
        <f>IF('+BD'!M475="","",'+BD'!M475)</f>
        <v/>
      </c>
      <c r="N2345" s="325" t="str">
        <f>IF('+BD'!N475="","",'+BD'!N475)</f>
        <v/>
      </c>
      <c r="O2345" s="325" t="str">
        <f>IF('+BD'!O475="","",'+BD'!O475)</f>
        <v/>
      </c>
      <c r="P2345" s="325" t="str">
        <f>IF('+BD'!P475="","",'+BD'!P475)</f>
        <v/>
      </c>
      <c r="Q2345" s="325" t="str">
        <f>IF('+BD'!Q475="","",'+BD'!Q475)</f>
        <v/>
      </c>
      <c r="R2345" s="325" t="str">
        <f>IF('+BD'!R475="","",'+BD'!R475)</f>
        <v/>
      </c>
      <c r="S2345" s="325" t="str">
        <f>IF('+BD'!S475="","",'+BD'!S475)</f>
        <v/>
      </c>
      <c r="T2345" s="325" t="str">
        <f>IF('+BD'!T475="","",'+BD'!T475)</f>
        <v/>
      </c>
      <c r="U2345" s="325" t="str">
        <f>IF('+BD'!U475="","",'+BD'!U475)</f>
        <v/>
      </c>
      <c r="V2345" s="325" t="str">
        <f>IF('+BD'!V475="","",'+BD'!V475)</f>
        <v/>
      </c>
      <c r="W2345" s="325" t="str">
        <f>IF('+BD'!W475="","",'+BD'!W475)</f>
        <v/>
      </c>
      <c r="X2345" s="325" t="str">
        <f>IF('+BD'!X475="","",'+BD'!X475)</f>
        <v/>
      </c>
      <c r="Y2345" s="325" t="str">
        <f>IF('+BD'!Y475="","",'+BD'!Y475)</f>
        <v/>
      </c>
      <c r="Z2345" s="325" t="str">
        <f>IF('+BD'!Z475="","",'+BD'!Z475)</f>
        <v/>
      </c>
      <c r="AA2345" s="325" t="str">
        <f>IF('+BD'!AA475="","",'+BD'!AA475)</f>
        <v/>
      </c>
      <c r="AB2345" s="325" t="str">
        <f>IF('+BD'!AB475="","",'+BD'!AB475)</f>
        <v/>
      </c>
    </row>
    <row r="2346" ht="15.75" customHeight="1">
      <c r="A2346" s="325">
        <v>2344.0</v>
      </c>
      <c r="B2346" s="325" t="s">
        <v>6121</v>
      </c>
      <c r="C2346" s="325" t="str">
        <f>IF('+BD'!C476="","",'+BD'!C476)</f>
        <v/>
      </c>
      <c r="D2346" s="325" t="str">
        <f>IF('+BD'!D476="","",'+BD'!D476)</f>
        <v/>
      </c>
      <c r="E2346" s="325" t="str">
        <f>IF('+BD'!E476="","",'+BD'!E476)</f>
        <v/>
      </c>
      <c r="F2346" s="325" t="str">
        <f>IF('+BD'!F476="","",'+BD'!F476)</f>
        <v/>
      </c>
      <c r="G2346" s="325" t="str">
        <f>IF('+BD'!G476="","",'+BD'!G476)</f>
        <v/>
      </c>
      <c r="H2346" s="325" t="str">
        <f>IF('+BD'!H476="","",'+BD'!H476)</f>
        <v/>
      </c>
      <c r="I2346" s="325" t="str">
        <f>IF('+BD'!I476="","",'+BD'!I476)</f>
        <v/>
      </c>
      <c r="J2346" s="325" t="str">
        <f>IF('+BD'!J476="","",'+BD'!J476)</f>
        <v/>
      </c>
      <c r="K2346" s="325" t="str">
        <f>IF('+BD'!K476="","",'+BD'!K476)</f>
        <v/>
      </c>
      <c r="L2346" s="325" t="str">
        <f>IF('+BD'!L476="","",'+BD'!L476)</f>
        <v/>
      </c>
      <c r="M2346" s="325" t="str">
        <f>IF('+BD'!M476="","",'+BD'!M476)</f>
        <v/>
      </c>
      <c r="N2346" s="325" t="str">
        <f>IF('+BD'!N476="","",'+BD'!N476)</f>
        <v/>
      </c>
      <c r="O2346" s="325" t="str">
        <f>IF('+BD'!O476="","",'+BD'!O476)</f>
        <v/>
      </c>
      <c r="P2346" s="325" t="str">
        <f>IF('+BD'!P476="","",'+BD'!P476)</f>
        <v/>
      </c>
      <c r="Q2346" s="325" t="str">
        <f>IF('+BD'!Q476="","",'+BD'!Q476)</f>
        <v/>
      </c>
      <c r="R2346" s="325" t="str">
        <f>IF('+BD'!R476="","",'+BD'!R476)</f>
        <v/>
      </c>
      <c r="S2346" s="325" t="str">
        <f>IF('+BD'!S476="","",'+BD'!S476)</f>
        <v/>
      </c>
      <c r="T2346" s="325" t="str">
        <f>IF('+BD'!T476="","",'+BD'!T476)</f>
        <v/>
      </c>
      <c r="U2346" s="325" t="str">
        <f>IF('+BD'!U476="","",'+BD'!U476)</f>
        <v/>
      </c>
      <c r="V2346" s="325" t="str">
        <f>IF('+BD'!V476="","",'+BD'!V476)</f>
        <v/>
      </c>
      <c r="W2346" s="325" t="str">
        <f>IF('+BD'!W476="","",'+BD'!W476)</f>
        <v/>
      </c>
      <c r="X2346" s="325" t="str">
        <f>IF('+BD'!X476="","",'+BD'!X476)</f>
        <v/>
      </c>
      <c r="Y2346" s="325" t="str">
        <f>IF('+BD'!Y476="","",'+BD'!Y476)</f>
        <v/>
      </c>
      <c r="Z2346" s="325" t="str">
        <f>IF('+BD'!Z476="","",'+BD'!Z476)</f>
        <v/>
      </c>
      <c r="AA2346" s="325" t="str">
        <f>IF('+BD'!AA476="","",'+BD'!AA476)</f>
        <v/>
      </c>
      <c r="AB2346" s="325" t="str">
        <f>IF('+BD'!AB476="","",'+BD'!AB476)</f>
        <v/>
      </c>
    </row>
    <row r="2347" ht="15.75" customHeight="1">
      <c r="A2347" s="325">
        <v>2345.0</v>
      </c>
      <c r="B2347" s="325" t="s">
        <v>6122</v>
      </c>
      <c r="C2347" s="325" t="str">
        <f>IF('+BD'!C477="","",'+BD'!C477)</f>
        <v/>
      </c>
      <c r="D2347" s="325" t="str">
        <f>IF('+BD'!D477="","",'+BD'!D477)</f>
        <v/>
      </c>
      <c r="E2347" s="325" t="str">
        <f>IF('+BD'!E477="","",'+BD'!E477)</f>
        <v/>
      </c>
      <c r="F2347" s="325" t="str">
        <f>IF('+BD'!F477="","",'+BD'!F477)</f>
        <v/>
      </c>
      <c r="G2347" s="325" t="str">
        <f>IF('+BD'!G477="","",'+BD'!G477)</f>
        <v/>
      </c>
      <c r="H2347" s="325" t="str">
        <f>IF('+BD'!H477="","",'+BD'!H477)</f>
        <v/>
      </c>
      <c r="I2347" s="325" t="str">
        <f>IF('+BD'!I477="","",'+BD'!I477)</f>
        <v/>
      </c>
      <c r="J2347" s="325" t="str">
        <f>IF('+BD'!J477="","",'+BD'!J477)</f>
        <v/>
      </c>
      <c r="K2347" s="325" t="str">
        <f>IF('+BD'!K477="","",'+BD'!K477)</f>
        <v/>
      </c>
      <c r="L2347" s="325" t="str">
        <f>IF('+BD'!L477="","",'+BD'!L477)</f>
        <v/>
      </c>
      <c r="M2347" s="325" t="str">
        <f>IF('+BD'!M477="","",'+BD'!M477)</f>
        <v/>
      </c>
      <c r="N2347" s="325" t="str">
        <f>IF('+BD'!N477="","",'+BD'!N477)</f>
        <v/>
      </c>
      <c r="O2347" s="325" t="str">
        <f>IF('+BD'!O477="","",'+BD'!O477)</f>
        <v/>
      </c>
      <c r="P2347" s="325" t="str">
        <f>IF('+BD'!P477="","",'+BD'!P477)</f>
        <v/>
      </c>
      <c r="Q2347" s="325" t="str">
        <f>IF('+BD'!Q477="","",'+BD'!Q477)</f>
        <v/>
      </c>
      <c r="R2347" s="325" t="str">
        <f>IF('+BD'!R477="","",'+BD'!R477)</f>
        <v/>
      </c>
      <c r="S2347" s="325" t="str">
        <f>IF('+BD'!S477="","",'+BD'!S477)</f>
        <v/>
      </c>
      <c r="T2347" s="325" t="str">
        <f>IF('+BD'!T477="","",'+BD'!T477)</f>
        <v/>
      </c>
      <c r="U2347" s="325" t="str">
        <f>IF('+BD'!U477="","",'+BD'!U477)</f>
        <v/>
      </c>
      <c r="V2347" s="325" t="str">
        <f>IF('+BD'!V477="","",'+BD'!V477)</f>
        <v/>
      </c>
      <c r="W2347" s="325" t="str">
        <f>IF('+BD'!W477="","",'+BD'!W477)</f>
        <v/>
      </c>
      <c r="X2347" s="325" t="str">
        <f>IF('+BD'!X477="","",'+BD'!X477)</f>
        <v/>
      </c>
      <c r="Y2347" s="325" t="str">
        <f>IF('+BD'!Y477="","",'+BD'!Y477)</f>
        <v/>
      </c>
      <c r="Z2347" s="325" t="str">
        <f>IF('+BD'!Z477="","",'+BD'!Z477)</f>
        <v/>
      </c>
      <c r="AA2347" s="325" t="str">
        <f>IF('+BD'!AA477="","",'+BD'!AA477)</f>
        <v/>
      </c>
      <c r="AB2347" s="325" t="str">
        <f>IF('+BD'!AB477="","",'+BD'!AB477)</f>
        <v/>
      </c>
    </row>
    <row r="2348" ht="15.75" customHeight="1">
      <c r="A2348" s="325">
        <v>2346.0</v>
      </c>
      <c r="B2348" s="325" t="s">
        <v>6123</v>
      </c>
      <c r="C2348" s="325" t="str">
        <f>IF('+BD'!C478="","",'+BD'!C478)</f>
        <v/>
      </c>
      <c r="D2348" s="325" t="str">
        <f>IF('+BD'!D478="","",'+BD'!D478)</f>
        <v/>
      </c>
      <c r="E2348" s="325" t="str">
        <f>IF('+BD'!E478="","",'+BD'!E478)</f>
        <v/>
      </c>
      <c r="F2348" s="325" t="str">
        <f>IF('+BD'!F478="","",'+BD'!F478)</f>
        <v/>
      </c>
      <c r="G2348" s="325" t="str">
        <f>IF('+BD'!G478="","",'+BD'!G478)</f>
        <v/>
      </c>
      <c r="H2348" s="325" t="str">
        <f>IF('+BD'!H478="","",'+BD'!H478)</f>
        <v/>
      </c>
      <c r="I2348" s="325" t="str">
        <f>IF('+BD'!I478="","",'+BD'!I478)</f>
        <v/>
      </c>
      <c r="J2348" s="325" t="str">
        <f>IF('+BD'!J478="","",'+BD'!J478)</f>
        <v/>
      </c>
      <c r="K2348" s="325" t="str">
        <f>IF('+BD'!K478="","",'+BD'!K478)</f>
        <v/>
      </c>
      <c r="L2348" s="325" t="str">
        <f>IF('+BD'!L478="","",'+BD'!L478)</f>
        <v/>
      </c>
      <c r="M2348" s="325" t="str">
        <f>IF('+BD'!M478="","",'+BD'!M478)</f>
        <v/>
      </c>
      <c r="N2348" s="325" t="str">
        <f>IF('+BD'!N478="","",'+BD'!N478)</f>
        <v/>
      </c>
      <c r="O2348" s="325" t="str">
        <f>IF('+BD'!O478="","",'+BD'!O478)</f>
        <v/>
      </c>
      <c r="P2348" s="325" t="str">
        <f>IF('+BD'!P478="","",'+BD'!P478)</f>
        <v/>
      </c>
      <c r="Q2348" s="325" t="str">
        <f>IF('+BD'!Q478="","",'+BD'!Q478)</f>
        <v/>
      </c>
      <c r="R2348" s="325" t="str">
        <f>IF('+BD'!R478="","",'+BD'!R478)</f>
        <v/>
      </c>
      <c r="S2348" s="325" t="str">
        <f>IF('+BD'!S478="","",'+BD'!S478)</f>
        <v/>
      </c>
      <c r="T2348" s="325" t="str">
        <f>IF('+BD'!T478="","",'+BD'!T478)</f>
        <v/>
      </c>
      <c r="U2348" s="325" t="str">
        <f>IF('+BD'!U478="","",'+BD'!U478)</f>
        <v/>
      </c>
      <c r="V2348" s="325" t="str">
        <f>IF('+BD'!V478="","",'+BD'!V478)</f>
        <v/>
      </c>
      <c r="W2348" s="325" t="str">
        <f>IF('+BD'!W478="","",'+BD'!W478)</f>
        <v/>
      </c>
      <c r="X2348" s="325" t="str">
        <f>IF('+BD'!X478="","",'+BD'!X478)</f>
        <v/>
      </c>
      <c r="Y2348" s="325" t="str">
        <f>IF('+BD'!Y478="","",'+BD'!Y478)</f>
        <v/>
      </c>
      <c r="Z2348" s="325" t="str">
        <f>IF('+BD'!Z478="","",'+BD'!Z478)</f>
        <v/>
      </c>
      <c r="AA2348" s="325" t="str">
        <f>IF('+BD'!AA478="","",'+BD'!AA478)</f>
        <v/>
      </c>
      <c r="AB2348" s="325" t="str">
        <f>IF('+BD'!AB478="","",'+BD'!AB478)</f>
        <v/>
      </c>
    </row>
    <row r="2349" ht="15.75" customHeight="1">
      <c r="A2349" s="325">
        <v>2347.0</v>
      </c>
      <c r="B2349" s="325" t="s">
        <v>6124</v>
      </c>
      <c r="C2349" s="325" t="str">
        <f>IF('+BD'!C479="","",'+BD'!C479)</f>
        <v/>
      </c>
      <c r="D2349" s="325" t="str">
        <f>IF('+BD'!D479="","",'+BD'!D479)</f>
        <v/>
      </c>
      <c r="E2349" s="325" t="str">
        <f>IF('+BD'!E479="","",'+BD'!E479)</f>
        <v/>
      </c>
      <c r="F2349" s="325" t="str">
        <f>IF('+BD'!F479="","",'+BD'!F479)</f>
        <v/>
      </c>
      <c r="G2349" s="325" t="str">
        <f>IF('+BD'!G479="","",'+BD'!G479)</f>
        <v/>
      </c>
      <c r="H2349" s="325" t="str">
        <f>IF('+BD'!H479="","",'+BD'!H479)</f>
        <v/>
      </c>
      <c r="I2349" s="325" t="str">
        <f>IF('+BD'!I479="","",'+BD'!I479)</f>
        <v/>
      </c>
      <c r="J2349" s="325" t="str">
        <f>IF('+BD'!J479="","",'+BD'!J479)</f>
        <v/>
      </c>
      <c r="K2349" s="325" t="str">
        <f>IF('+BD'!K479="","",'+BD'!K479)</f>
        <v/>
      </c>
      <c r="L2349" s="325" t="str">
        <f>IF('+BD'!L479="","",'+BD'!L479)</f>
        <v/>
      </c>
      <c r="M2349" s="325" t="str">
        <f>IF('+BD'!M479="","",'+BD'!M479)</f>
        <v/>
      </c>
      <c r="N2349" s="325" t="str">
        <f>IF('+BD'!N479="","",'+BD'!N479)</f>
        <v/>
      </c>
      <c r="O2349" s="325" t="str">
        <f>IF('+BD'!O479="","",'+BD'!O479)</f>
        <v/>
      </c>
      <c r="P2349" s="325" t="str">
        <f>IF('+BD'!P479="","",'+BD'!P479)</f>
        <v/>
      </c>
      <c r="Q2349" s="325" t="str">
        <f>IF('+BD'!Q479="","",'+BD'!Q479)</f>
        <v/>
      </c>
      <c r="R2349" s="325" t="str">
        <f>IF('+BD'!R479="","",'+BD'!R479)</f>
        <v/>
      </c>
      <c r="S2349" s="325" t="str">
        <f>IF('+BD'!S479="","",'+BD'!S479)</f>
        <v/>
      </c>
      <c r="T2349" s="325" t="str">
        <f>IF('+BD'!T479="","",'+BD'!T479)</f>
        <v/>
      </c>
      <c r="U2349" s="325" t="str">
        <f>IF('+BD'!U479="","",'+BD'!U479)</f>
        <v/>
      </c>
      <c r="V2349" s="325" t="str">
        <f>IF('+BD'!V479="","",'+BD'!V479)</f>
        <v/>
      </c>
      <c r="W2349" s="325" t="str">
        <f>IF('+BD'!W479="","",'+BD'!W479)</f>
        <v/>
      </c>
      <c r="X2349" s="325" t="str">
        <f>IF('+BD'!X479="","",'+BD'!X479)</f>
        <v/>
      </c>
      <c r="Y2349" s="325" t="str">
        <f>IF('+BD'!Y479="","",'+BD'!Y479)</f>
        <v/>
      </c>
      <c r="Z2349" s="325" t="str">
        <f>IF('+BD'!Z479="","",'+BD'!Z479)</f>
        <v/>
      </c>
      <c r="AA2349" s="325" t="str">
        <f>IF('+BD'!AA479="","",'+BD'!AA479)</f>
        <v/>
      </c>
      <c r="AB2349" s="325" t="str">
        <f>IF('+BD'!AB479="","",'+BD'!AB479)</f>
        <v/>
      </c>
    </row>
    <row r="2350" ht="15.75" customHeight="1">
      <c r="A2350" s="325">
        <v>2348.0</v>
      </c>
      <c r="B2350" s="325" t="s">
        <v>6125</v>
      </c>
      <c r="C2350" s="325" t="str">
        <f>IF('+BD'!C480="","",'+BD'!C480)</f>
        <v/>
      </c>
      <c r="D2350" s="325" t="str">
        <f>IF('+BD'!D480="","",'+BD'!D480)</f>
        <v/>
      </c>
      <c r="E2350" s="325" t="str">
        <f>IF('+BD'!E480="","",'+BD'!E480)</f>
        <v/>
      </c>
      <c r="F2350" s="325" t="str">
        <f>IF('+BD'!F480="","",'+BD'!F480)</f>
        <v/>
      </c>
      <c r="G2350" s="325" t="str">
        <f>IF('+BD'!G480="","",'+BD'!G480)</f>
        <v/>
      </c>
      <c r="H2350" s="325" t="str">
        <f>IF('+BD'!H480="","",'+BD'!H480)</f>
        <v/>
      </c>
      <c r="I2350" s="325" t="str">
        <f>IF('+BD'!I480="","",'+BD'!I480)</f>
        <v/>
      </c>
      <c r="J2350" s="325" t="str">
        <f>IF('+BD'!J480="","",'+BD'!J480)</f>
        <v/>
      </c>
      <c r="K2350" s="325" t="str">
        <f>IF('+BD'!K480="","",'+BD'!K480)</f>
        <v/>
      </c>
      <c r="L2350" s="325" t="str">
        <f>IF('+BD'!L480="","",'+BD'!L480)</f>
        <v/>
      </c>
      <c r="M2350" s="325" t="str">
        <f>IF('+BD'!M480="","",'+BD'!M480)</f>
        <v/>
      </c>
      <c r="N2350" s="325" t="str">
        <f>IF('+BD'!N480="","",'+BD'!N480)</f>
        <v/>
      </c>
      <c r="O2350" s="325" t="str">
        <f>IF('+BD'!O480="","",'+BD'!O480)</f>
        <v/>
      </c>
      <c r="P2350" s="325" t="str">
        <f>IF('+BD'!P480="","",'+BD'!P480)</f>
        <v/>
      </c>
      <c r="Q2350" s="325" t="str">
        <f>IF('+BD'!Q480="","",'+BD'!Q480)</f>
        <v/>
      </c>
      <c r="R2350" s="325" t="str">
        <f>IF('+BD'!R480="","",'+BD'!R480)</f>
        <v/>
      </c>
      <c r="S2350" s="325" t="str">
        <f>IF('+BD'!S480="","",'+BD'!S480)</f>
        <v/>
      </c>
      <c r="T2350" s="325" t="str">
        <f>IF('+BD'!T480="","",'+BD'!T480)</f>
        <v/>
      </c>
      <c r="U2350" s="325" t="str">
        <f>IF('+BD'!U480="","",'+BD'!U480)</f>
        <v/>
      </c>
      <c r="V2350" s="325" t="str">
        <f>IF('+BD'!V480="","",'+BD'!V480)</f>
        <v/>
      </c>
      <c r="W2350" s="325" t="str">
        <f>IF('+BD'!W480="","",'+BD'!W480)</f>
        <v/>
      </c>
      <c r="X2350" s="325" t="str">
        <f>IF('+BD'!X480="","",'+BD'!X480)</f>
        <v/>
      </c>
      <c r="Y2350" s="325" t="str">
        <f>IF('+BD'!Y480="","",'+BD'!Y480)</f>
        <v/>
      </c>
      <c r="Z2350" s="325" t="str">
        <f>IF('+BD'!Z480="","",'+BD'!Z480)</f>
        <v/>
      </c>
      <c r="AA2350" s="325" t="str">
        <f>IF('+BD'!AA480="","",'+BD'!AA480)</f>
        <v/>
      </c>
      <c r="AB2350" s="325" t="str">
        <f>IF('+BD'!AB480="","",'+BD'!AB480)</f>
        <v/>
      </c>
    </row>
    <row r="2351" ht="15.75" customHeight="1">
      <c r="A2351" s="325">
        <v>2349.0</v>
      </c>
      <c r="B2351" s="325" t="s">
        <v>6126</v>
      </c>
      <c r="C2351" s="325" t="str">
        <f>IF('+BD'!C481="","",'+BD'!C481)</f>
        <v/>
      </c>
      <c r="D2351" s="325" t="str">
        <f>IF('+BD'!D481="","",'+BD'!D481)</f>
        <v/>
      </c>
      <c r="E2351" s="325" t="str">
        <f>IF('+BD'!E481="","",'+BD'!E481)</f>
        <v/>
      </c>
      <c r="F2351" s="325" t="str">
        <f>IF('+BD'!F481="","",'+BD'!F481)</f>
        <v/>
      </c>
      <c r="G2351" s="325" t="str">
        <f>IF('+BD'!G481="","",'+BD'!G481)</f>
        <v/>
      </c>
      <c r="H2351" s="325" t="str">
        <f>IF('+BD'!H481="","",'+BD'!H481)</f>
        <v/>
      </c>
      <c r="I2351" s="325" t="str">
        <f>IF('+BD'!I481="","",'+BD'!I481)</f>
        <v/>
      </c>
      <c r="J2351" s="325" t="str">
        <f>IF('+BD'!J481="","",'+BD'!J481)</f>
        <v/>
      </c>
      <c r="K2351" s="325" t="str">
        <f>IF('+BD'!K481="","",'+BD'!K481)</f>
        <v/>
      </c>
      <c r="L2351" s="325" t="str">
        <f>IF('+BD'!L481="","",'+BD'!L481)</f>
        <v/>
      </c>
      <c r="M2351" s="325" t="str">
        <f>IF('+BD'!M481="","",'+BD'!M481)</f>
        <v/>
      </c>
      <c r="N2351" s="325" t="str">
        <f>IF('+BD'!N481="","",'+BD'!N481)</f>
        <v/>
      </c>
      <c r="O2351" s="325" t="str">
        <f>IF('+BD'!O481="","",'+BD'!O481)</f>
        <v/>
      </c>
      <c r="P2351" s="325" t="str">
        <f>IF('+BD'!P481="","",'+BD'!P481)</f>
        <v/>
      </c>
      <c r="Q2351" s="325" t="str">
        <f>IF('+BD'!Q481="","",'+BD'!Q481)</f>
        <v/>
      </c>
      <c r="R2351" s="325" t="str">
        <f>IF('+BD'!R481="","",'+BD'!R481)</f>
        <v/>
      </c>
      <c r="S2351" s="325" t="str">
        <f>IF('+BD'!S481="","",'+BD'!S481)</f>
        <v/>
      </c>
      <c r="T2351" s="325" t="str">
        <f>IF('+BD'!T481="","",'+BD'!T481)</f>
        <v/>
      </c>
      <c r="U2351" s="325" t="str">
        <f>IF('+BD'!U481="","",'+BD'!U481)</f>
        <v/>
      </c>
      <c r="V2351" s="325" t="str">
        <f>IF('+BD'!V481="","",'+BD'!V481)</f>
        <v/>
      </c>
      <c r="W2351" s="325" t="str">
        <f>IF('+BD'!W481="","",'+BD'!W481)</f>
        <v/>
      </c>
      <c r="X2351" s="325" t="str">
        <f>IF('+BD'!X481="","",'+BD'!X481)</f>
        <v/>
      </c>
      <c r="Y2351" s="325" t="str">
        <f>IF('+BD'!Y481="","",'+BD'!Y481)</f>
        <v/>
      </c>
      <c r="Z2351" s="325" t="str">
        <f>IF('+BD'!Z481="","",'+BD'!Z481)</f>
        <v/>
      </c>
      <c r="AA2351" s="325" t="str">
        <f>IF('+BD'!AA481="","",'+BD'!AA481)</f>
        <v/>
      </c>
      <c r="AB2351" s="325" t="str">
        <f>IF('+BD'!AB481="","",'+BD'!AB481)</f>
        <v/>
      </c>
    </row>
    <row r="2352" ht="15.75" customHeight="1">
      <c r="A2352" s="325">
        <v>2350.0</v>
      </c>
      <c r="B2352" s="325" t="s">
        <v>6127</v>
      </c>
      <c r="C2352" s="325" t="str">
        <f>IF('+BD'!C482="","",'+BD'!C482)</f>
        <v/>
      </c>
      <c r="D2352" s="325" t="str">
        <f>IF('+BD'!D482="","",'+BD'!D482)</f>
        <v/>
      </c>
      <c r="E2352" s="325" t="str">
        <f>IF('+BD'!E482="","",'+BD'!E482)</f>
        <v/>
      </c>
      <c r="F2352" s="325" t="str">
        <f>IF('+BD'!F482="","",'+BD'!F482)</f>
        <v/>
      </c>
      <c r="G2352" s="325" t="str">
        <f>IF('+BD'!G482="","",'+BD'!G482)</f>
        <v/>
      </c>
      <c r="H2352" s="325" t="str">
        <f>IF('+BD'!H482="","",'+BD'!H482)</f>
        <v/>
      </c>
      <c r="I2352" s="325" t="str">
        <f>IF('+BD'!I482="","",'+BD'!I482)</f>
        <v/>
      </c>
      <c r="J2352" s="325" t="str">
        <f>IF('+BD'!J482="","",'+BD'!J482)</f>
        <v/>
      </c>
      <c r="K2352" s="325" t="str">
        <f>IF('+BD'!K482="","",'+BD'!K482)</f>
        <v/>
      </c>
      <c r="L2352" s="325" t="str">
        <f>IF('+BD'!L482="","",'+BD'!L482)</f>
        <v/>
      </c>
      <c r="M2352" s="325" t="str">
        <f>IF('+BD'!M482="","",'+BD'!M482)</f>
        <v/>
      </c>
      <c r="N2352" s="325" t="str">
        <f>IF('+BD'!N482="","",'+BD'!N482)</f>
        <v/>
      </c>
      <c r="O2352" s="325" t="str">
        <f>IF('+BD'!O482="","",'+BD'!O482)</f>
        <v/>
      </c>
      <c r="P2352" s="325" t="str">
        <f>IF('+BD'!P482="","",'+BD'!P482)</f>
        <v/>
      </c>
      <c r="Q2352" s="325" t="str">
        <f>IF('+BD'!Q482="","",'+BD'!Q482)</f>
        <v/>
      </c>
      <c r="R2352" s="325" t="str">
        <f>IF('+BD'!R482="","",'+BD'!R482)</f>
        <v/>
      </c>
      <c r="S2352" s="325" t="str">
        <f>IF('+BD'!S482="","",'+BD'!S482)</f>
        <v/>
      </c>
      <c r="T2352" s="325" t="str">
        <f>IF('+BD'!T482="","",'+BD'!T482)</f>
        <v/>
      </c>
      <c r="U2352" s="325" t="str">
        <f>IF('+BD'!U482="","",'+BD'!U482)</f>
        <v/>
      </c>
      <c r="V2352" s="325" t="str">
        <f>IF('+BD'!V482="","",'+BD'!V482)</f>
        <v/>
      </c>
      <c r="W2352" s="325" t="str">
        <f>IF('+BD'!W482="","",'+BD'!W482)</f>
        <v/>
      </c>
      <c r="X2352" s="325" t="str">
        <f>IF('+BD'!X482="","",'+BD'!X482)</f>
        <v/>
      </c>
      <c r="Y2352" s="325" t="str">
        <f>IF('+BD'!Y482="","",'+BD'!Y482)</f>
        <v/>
      </c>
      <c r="Z2352" s="325" t="str">
        <f>IF('+BD'!Z482="","",'+BD'!Z482)</f>
        <v/>
      </c>
      <c r="AA2352" s="325" t="str">
        <f>IF('+BD'!AA482="","",'+BD'!AA482)</f>
        <v/>
      </c>
      <c r="AB2352" s="325" t="str">
        <f>IF('+BD'!AB482="","",'+BD'!AB482)</f>
        <v/>
      </c>
    </row>
    <row r="2353" ht="15.75" customHeight="1">
      <c r="A2353" s="325">
        <v>2351.0</v>
      </c>
      <c r="B2353" s="325" t="s">
        <v>6128</v>
      </c>
      <c r="C2353" s="325" t="str">
        <f>IF('+BD'!C483="","",'+BD'!C483)</f>
        <v/>
      </c>
      <c r="D2353" s="325" t="str">
        <f>IF('+BD'!D483="","",'+BD'!D483)</f>
        <v/>
      </c>
      <c r="E2353" s="325" t="str">
        <f>IF('+BD'!E483="","",'+BD'!E483)</f>
        <v/>
      </c>
      <c r="F2353" s="325" t="str">
        <f>IF('+BD'!F483="","",'+BD'!F483)</f>
        <v/>
      </c>
      <c r="G2353" s="325" t="str">
        <f>IF('+BD'!G483="","",'+BD'!G483)</f>
        <v/>
      </c>
      <c r="H2353" s="325" t="str">
        <f>IF('+BD'!H483="","",'+BD'!H483)</f>
        <v/>
      </c>
      <c r="I2353" s="325" t="str">
        <f>IF('+BD'!I483="","",'+BD'!I483)</f>
        <v/>
      </c>
      <c r="J2353" s="325" t="str">
        <f>IF('+BD'!J483="","",'+BD'!J483)</f>
        <v/>
      </c>
      <c r="K2353" s="325" t="str">
        <f>IF('+BD'!K483="","",'+BD'!K483)</f>
        <v/>
      </c>
      <c r="L2353" s="325" t="str">
        <f>IF('+BD'!L483="","",'+BD'!L483)</f>
        <v/>
      </c>
      <c r="M2353" s="325" t="str">
        <f>IF('+BD'!M483="","",'+BD'!M483)</f>
        <v/>
      </c>
      <c r="N2353" s="325" t="str">
        <f>IF('+BD'!N483="","",'+BD'!N483)</f>
        <v/>
      </c>
      <c r="O2353" s="325" t="str">
        <f>IF('+BD'!O483="","",'+BD'!O483)</f>
        <v/>
      </c>
      <c r="P2353" s="325" t="str">
        <f>IF('+BD'!P483="","",'+BD'!P483)</f>
        <v/>
      </c>
      <c r="Q2353" s="325" t="str">
        <f>IF('+BD'!Q483="","",'+BD'!Q483)</f>
        <v/>
      </c>
      <c r="R2353" s="325" t="str">
        <f>IF('+BD'!R483="","",'+BD'!R483)</f>
        <v/>
      </c>
      <c r="S2353" s="325" t="str">
        <f>IF('+BD'!S483="","",'+BD'!S483)</f>
        <v/>
      </c>
      <c r="T2353" s="325" t="str">
        <f>IF('+BD'!T483="","",'+BD'!T483)</f>
        <v/>
      </c>
      <c r="U2353" s="325" t="str">
        <f>IF('+BD'!U483="","",'+BD'!U483)</f>
        <v/>
      </c>
      <c r="V2353" s="325" t="str">
        <f>IF('+BD'!V483="","",'+BD'!V483)</f>
        <v/>
      </c>
      <c r="W2353" s="325" t="str">
        <f>IF('+BD'!W483="","",'+BD'!W483)</f>
        <v/>
      </c>
      <c r="X2353" s="325" t="str">
        <f>IF('+BD'!X483="","",'+BD'!X483)</f>
        <v/>
      </c>
      <c r="Y2353" s="325" t="str">
        <f>IF('+BD'!Y483="","",'+BD'!Y483)</f>
        <v/>
      </c>
      <c r="Z2353" s="325" t="str">
        <f>IF('+BD'!Z483="","",'+BD'!Z483)</f>
        <v/>
      </c>
      <c r="AA2353" s="325" t="str">
        <f>IF('+BD'!AA483="","",'+BD'!AA483)</f>
        <v/>
      </c>
      <c r="AB2353" s="325" t="str">
        <f>IF('+BD'!AB483="","",'+BD'!AB483)</f>
        <v/>
      </c>
    </row>
    <row r="2354" ht="15.75" customHeight="1">
      <c r="A2354" s="325">
        <v>2352.0</v>
      </c>
      <c r="B2354" s="325" t="s">
        <v>6129</v>
      </c>
      <c r="C2354" s="325" t="str">
        <f>IF('+BD'!C484="","",'+BD'!C484)</f>
        <v/>
      </c>
      <c r="D2354" s="325" t="str">
        <f>IF('+BD'!D484="","",'+BD'!D484)</f>
        <v/>
      </c>
      <c r="E2354" s="325" t="str">
        <f>IF('+BD'!E484="","",'+BD'!E484)</f>
        <v/>
      </c>
      <c r="F2354" s="325" t="str">
        <f>IF('+BD'!F484="","",'+BD'!F484)</f>
        <v/>
      </c>
      <c r="G2354" s="325" t="str">
        <f>IF('+BD'!G484="","",'+BD'!G484)</f>
        <v/>
      </c>
      <c r="H2354" s="325" t="str">
        <f>IF('+BD'!H484="","",'+BD'!H484)</f>
        <v/>
      </c>
      <c r="I2354" s="325" t="str">
        <f>IF('+BD'!I484="","",'+BD'!I484)</f>
        <v/>
      </c>
      <c r="J2354" s="325" t="str">
        <f>IF('+BD'!J484="","",'+BD'!J484)</f>
        <v/>
      </c>
      <c r="K2354" s="325" t="str">
        <f>IF('+BD'!K484="","",'+BD'!K484)</f>
        <v/>
      </c>
      <c r="L2354" s="325" t="str">
        <f>IF('+BD'!L484="","",'+BD'!L484)</f>
        <v/>
      </c>
      <c r="M2354" s="325" t="str">
        <f>IF('+BD'!M484="","",'+BD'!M484)</f>
        <v/>
      </c>
      <c r="N2354" s="325" t="str">
        <f>IF('+BD'!N484="","",'+BD'!N484)</f>
        <v/>
      </c>
      <c r="O2354" s="325" t="str">
        <f>IF('+BD'!O484="","",'+BD'!O484)</f>
        <v/>
      </c>
      <c r="P2354" s="325" t="str">
        <f>IF('+BD'!P484="","",'+BD'!P484)</f>
        <v/>
      </c>
      <c r="Q2354" s="325" t="str">
        <f>IF('+BD'!Q484="","",'+BD'!Q484)</f>
        <v/>
      </c>
      <c r="R2354" s="325" t="str">
        <f>IF('+BD'!R484="","",'+BD'!R484)</f>
        <v/>
      </c>
      <c r="S2354" s="325" t="str">
        <f>IF('+BD'!S484="","",'+BD'!S484)</f>
        <v/>
      </c>
      <c r="T2354" s="325" t="str">
        <f>IF('+BD'!T484="","",'+BD'!T484)</f>
        <v/>
      </c>
      <c r="U2354" s="325" t="str">
        <f>IF('+BD'!U484="","",'+BD'!U484)</f>
        <v/>
      </c>
      <c r="V2354" s="325" t="str">
        <f>IF('+BD'!V484="","",'+BD'!V484)</f>
        <v/>
      </c>
      <c r="W2354" s="325" t="str">
        <f>IF('+BD'!W484="","",'+BD'!W484)</f>
        <v/>
      </c>
      <c r="X2354" s="325" t="str">
        <f>IF('+BD'!X484="","",'+BD'!X484)</f>
        <v/>
      </c>
      <c r="Y2354" s="325" t="str">
        <f>IF('+BD'!Y484="","",'+BD'!Y484)</f>
        <v/>
      </c>
      <c r="Z2354" s="325" t="str">
        <f>IF('+BD'!Z484="","",'+BD'!Z484)</f>
        <v/>
      </c>
      <c r="AA2354" s="325" t="str">
        <f>IF('+BD'!AA484="","",'+BD'!AA484)</f>
        <v/>
      </c>
      <c r="AB2354" s="325" t="str">
        <f>IF('+BD'!AB484="","",'+BD'!AB484)</f>
        <v/>
      </c>
    </row>
    <row r="2355" ht="15.75" customHeight="1">
      <c r="A2355" s="325">
        <v>2353.0</v>
      </c>
      <c r="B2355" s="325" t="s">
        <v>6130</v>
      </c>
      <c r="C2355" s="325" t="str">
        <f>IF('+BD'!C485="","",'+BD'!C485)</f>
        <v/>
      </c>
      <c r="D2355" s="325" t="str">
        <f>IF('+BD'!D485="","",'+BD'!D485)</f>
        <v/>
      </c>
      <c r="E2355" s="325" t="str">
        <f>IF('+BD'!E485="","",'+BD'!E485)</f>
        <v/>
      </c>
      <c r="F2355" s="325" t="str">
        <f>IF('+BD'!F485="","",'+BD'!F485)</f>
        <v/>
      </c>
      <c r="G2355" s="325" t="str">
        <f>IF('+BD'!G485="","",'+BD'!G485)</f>
        <v/>
      </c>
      <c r="H2355" s="325" t="str">
        <f>IF('+BD'!H485="","",'+BD'!H485)</f>
        <v/>
      </c>
      <c r="I2355" s="325" t="str">
        <f>IF('+BD'!I485="","",'+BD'!I485)</f>
        <v/>
      </c>
      <c r="J2355" s="325" t="str">
        <f>IF('+BD'!J485="","",'+BD'!J485)</f>
        <v/>
      </c>
      <c r="K2355" s="325" t="str">
        <f>IF('+BD'!K485="","",'+BD'!K485)</f>
        <v/>
      </c>
      <c r="L2355" s="325" t="str">
        <f>IF('+BD'!L485="","",'+BD'!L485)</f>
        <v/>
      </c>
      <c r="M2355" s="325" t="str">
        <f>IF('+BD'!M485="","",'+BD'!M485)</f>
        <v/>
      </c>
      <c r="N2355" s="325" t="str">
        <f>IF('+BD'!N485="","",'+BD'!N485)</f>
        <v/>
      </c>
      <c r="O2355" s="325" t="str">
        <f>IF('+BD'!O485="","",'+BD'!O485)</f>
        <v/>
      </c>
      <c r="P2355" s="325" t="str">
        <f>IF('+BD'!P485="","",'+BD'!P485)</f>
        <v/>
      </c>
      <c r="Q2355" s="325" t="str">
        <f>IF('+BD'!Q485="","",'+BD'!Q485)</f>
        <v/>
      </c>
      <c r="R2355" s="325" t="str">
        <f>IF('+BD'!R485="","",'+BD'!R485)</f>
        <v/>
      </c>
      <c r="S2355" s="325" t="str">
        <f>IF('+BD'!S485="","",'+BD'!S485)</f>
        <v/>
      </c>
      <c r="T2355" s="325" t="str">
        <f>IF('+BD'!T485="","",'+BD'!T485)</f>
        <v/>
      </c>
      <c r="U2355" s="325" t="str">
        <f>IF('+BD'!U485="","",'+BD'!U485)</f>
        <v/>
      </c>
      <c r="V2355" s="325" t="str">
        <f>IF('+BD'!V485="","",'+BD'!V485)</f>
        <v/>
      </c>
      <c r="W2355" s="325" t="str">
        <f>IF('+BD'!W485="","",'+BD'!W485)</f>
        <v/>
      </c>
      <c r="X2355" s="325" t="str">
        <f>IF('+BD'!X485="","",'+BD'!X485)</f>
        <v/>
      </c>
      <c r="Y2355" s="325" t="str">
        <f>IF('+BD'!Y485="","",'+BD'!Y485)</f>
        <v/>
      </c>
      <c r="Z2355" s="325" t="str">
        <f>IF('+BD'!Z485="","",'+BD'!Z485)</f>
        <v/>
      </c>
      <c r="AA2355" s="325" t="str">
        <f>IF('+BD'!AA485="","",'+BD'!AA485)</f>
        <v/>
      </c>
      <c r="AB2355" s="325" t="str">
        <f>IF('+BD'!AB485="","",'+BD'!AB485)</f>
        <v/>
      </c>
    </row>
    <row r="2356" ht="15.75" customHeight="1">
      <c r="A2356" s="325">
        <v>2354.0</v>
      </c>
      <c r="B2356" s="325" t="s">
        <v>6131</v>
      </c>
      <c r="C2356" s="325" t="str">
        <f>IF('+BD'!C486="","",'+BD'!C486)</f>
        <v/>
      </c>
      <c r="D2356" s="325" t="str">
        <f>IF('+BD'!D486="","",'+BD'!D486)</f>
        <v/>
      </c>
      <c r="E2356" s="325" t="str">
        <f>IF('+BD'!E486="","",'+BD'!E486)</f>
        <v/>
      </c>
      <c r="F2356" s="325" t="str">
        <f>IF('+BD'!F486="","",'+BD'!F486)</f>
        <v/>
      </c>
      <c r="G2356" s="325" t="str">
        <f>IF('+BD'!G486="","",'+BD'!G486)</f>
        <v/>
      </c>
      <c r="H2356" s="325" t="str">
        <f>IF('+BD'!H486="","",'+BD'!H486)</f>
        <v/>
      </c>
      <c r="I2356" s="325" t="str">
        <f>IF('+BD'!I486="","",'+BD'!I486)</f>
        <v/>
      </c>
      <c r="J2356" s="325" t="str">
        <f>IF('+BD'!J486="","",'+BD'!J486)</f>
        <v/>
      </c>
      <c r="K2356" s="325" t="str">
        <f>IF('+BD'!K486="","",'+BD'!K486)</f>
        <v/>
      </c>
      <c r="L2356" s="325" t="str">
        <f>IF('+BD'!L486="","",'+BD'!L486)</f>
        <v/>
      </c>
      <c r="M2356" s="325" t="str">
        <f>IF('+BD'!M486="","",'+BD'!M486)</f>
        <v/>
      </c>
      <c r="N2356" s="325" t="str">
        <f>IF('+BD'!N486="","",'+BD'!N486)</f>
        <v/>
      </c>
      <c r="O2356" s="325" t="str">
        <f>IF('+BD'!O486="","",'+BD'!O486)</f>
        <v/>
      </c>
      <c r="P2356" s="325" t="str">
        <f>IF('+BD'!P486="","",'+BD'!P486)</f>
        <v/>
      </c>
      <c r="Q2356" s="325" t="str">
        <f>IF('+BD'!Q486="","",'+BD'!Q486)</f>
        <v/>
      </c>
      <c r="R2356" s="325" t="str">
        <f>IF('+BD'!R486="","",'+BD'!R486)</f>
        <v/>
      </c>
      <c r="S2356" s="325" t="str">
        <f>IF('+BD'!S486="","",'+BD'!S486)</f>
        <v/>
      </c>
      <c r="T2356" s="325" t="str">
        <f>IF('+BD'!T486="","",'+BD'!T486)</f>
        <v/>
      </c>
      <c r="U2356" s="325" t="str">
        <f>IF('+BD'!U486="","",'+BD'!U486)</f>
        <v/>
      </c>
      <c r="V2356" s="325" t="str">
        <f>IF('+BD'!V486="","",'+BD'!V486)</f>
        <v/>
      </c>
      <c r="W2356" s="325" t="str">
        <f>IF('+BD'!W486="","",'+BD'!W486)</f>
        <v/>
      </c>
      <c r="X2356" s="325" t="str">
        <f>IF('+BD'!X486="","",'+BD'!X486)</f>
        <v/>
      </c>
      <c r="Y2356" s="325" t="str">
        <f>IF('+BD'!Y486="","",'+BD'!Y486)</f>
        <v/>
      </c>
      <c r="Z2356" s="325" t="str">
        <f>IF('+BD'!Z486="","",'+BD'!Z486)</f>
        <v/>
      </c>
      <c r="AA2356" s="325" t="str">
        <f>IF('+BD'!AA486="","",'+BD'!AA486)</f>
        <v/>
      </c>
      <c r="AB2356" s="325" t="str">
        <f>IF('+BD'!AB486="","",'+BD'!AB486)</f>
        <v/>
      </c>
    </row>
    <row r="2357" ht="15.75" customHeight="1">
      <c r="A2357" s="325">
        <v>2355.0</v>
      </c>
      <c r="B2357" s="325" t="s">
        <v>6132</v>
      </c>
      <c r="C2357" s="325" t="str">
        <f>IF('+BD'!C487="","",'+BD'!C487)</f>
        <v/>
      </c>
      <c r="D2357" s="325" t="str">
        <f>IF('+BD'!D487="","",'+BD'!D487)</f>
        <v/>
      </c>
      <c r="E2357" s="325" t="str">
        <f>IF('+BD'!E487="","",'+BD'!E487)</f>
        <v/>
      </c>
      <c r="F2357" s="325" t="str">
        <f>IF('+BD'!F487="","",'+BD'!F487)</f>
        <v/>
      </c>
      <c r="G2357" s="325" t="str">
        <f>IF('+BD'!G487="","",'+BD'!G487)</f>
        <v/>
      </c>
      <c r="H2357" s="325" t="str">
        <f>IF('+BD'!H487="","",'+BD'!H487)</f>
        <v/>
      </c>
      <c r="I2357" s="325" t="str">
        <f>IF('+BD'!I487="","",'+BD'!I487)</f>
        <v/>
      </c>
      <c r="J2357" s="325" t="str">
        <f>IF('+BD'!J487="","",'+BD'!J487)</f>
        <v/>
      </c>
      <c r="K2357" s="325" t="str">
        <f>IF('+BD'!K487="","",'+BD'!K487)</f>
        <v/>
      </c>
      <c r="L2357" s="325" t="str">
        <f>IF('+BD'!L487="","",'+BD'!L487)</f>
        <v/>
      </c>
      <c r="M2357" s="325" t="str">
        <f>IF('+BD'!M487="","",'+BD'!M487)</f>
        <v/>
      </c>
      <c r="N2357" s="325" t="str">
        <f>IF('+BD'!N487="","",'+BD'!N487)</f>
        <v/>
      </c>
      <c r="O2357" s="325" t="str">
        <f>IF('+BD'!O487="","",'+BD'!O487)</f>
        <v/>
      </c>
      <c r="P2357" s="325" t="str">
        <f>IF('+BD'!P487="","",'+BD'!P487)</f>
        <v/>
      </c>
      <c r="Q2357" s="325" t="str">
        <f>IF('+BD'!Q487="","",'+BD'!Q487)</f>
        <v/>
      </c>
      <c r="R2357" s="325" t="str">
        <f>IF('+BD'!R487="","",'+BD'!R487)</f>
        <v/>
      </c>
      <c r="S2357" s="325" t="str">
        <f>IF('+BD'!S487="","",'+BD'!S487)</f>
        <v/>
      </c>
      <c r="T2357" s="325" t="str">
        <f>IF('+BD'!T487="","",'+BD'!T487)</f>
        <v/>
      </c>
      <c r="U2357" s="325" t="str">
        <f>IF('+BD'!U487="","",'+BD'!U487)</f>
        <v/>
      </c>
      <c r="V2357" s="325" t="str">
        <f>IF('+BD'!V487="","",'+BD'!V487)</f>
        <v/>
      </c>
      <c r="W2357" s="325" t="str">
        <f>IF('+BD'!W487="","",'+BD'!W487)</f>
        <v/>
      </c>
      <c r="X2357" s="325" t="str">
        <f>IF('+BD'!X487="","",'+BD'!X487)</f>
        <v/>
      </c>
      <c r="Y2357" s="325" t="str">
        <f>IF('+BD'!Y487="","",'+BD'!Y487)</f>
        <v/>
      </c>
      <c r="Z2357" s="325" t="str">
        <f>IF('+BD'!Z487="","",'+BD'!Z487)</f>
        <v/>
      </c>
      <c r="AA2357" s="325" t="str">
        <f>IF('+BD'!AA487="","",'+BD'!AA487)</f>
        <v/>
      </c>
      <c r="AB2357" s="325" t="str">
        <f>IF('+BD'!AB487="","",'+BD'!AB487)</f>
        <v/>
      </c>
    </row>
    <row r="2358" ht="15.75" customHeight="1">
      <c r="A2358" s="325">
        <v>2356.0</v>
      </c>
      <c r="B2358" s="325" t="s">
        <v>6133</v>
      </c>
      <c r="C2358" s="325" t="str">
        <f>IF('+BD'!C488="","",'+BD'!C488)</f>
        <v/>
      </c>
      <c r="D2358" s="325" t="str">
        <f>IF('+BD'!D488="","",'+BD'!D488)</f>
        <v/>
      </c>
      <c r="E2358" s="325" t="str">
        <f>IF('+BD'!E488="","",'+BD'!E488)</f>
        <v/>
      </c>
      <c r="F2358" s="325" t="str">
        <f>IF('+BD'!F488="","",'+BD'!F488)</f>
        <v/>
      </c>
      <c r="G2358" s="325" t="str">
        <f>IF('+BD'!G488="","",'+BD'!G488)</f>
        <v/>
      </c>
      <c r="H2358" s="325" t="str">
        <f>IF('+BD'!H488="","",'+BD'!H488)</f>
        <v/>
      </c>
      <c r="I2358" s="325" t="str">
        <f>IF('+BD'!I488="","",'+BD'!I488)</f>
        <v/>
      </c>
      <c r="J2358" s="325" t="str">
        <f>IF('+BD'!J488="","",'+BD'!J488)</f>
        <v/>
      </c>
      <c r="K2358" s="325" t="str">
        <f>IF('+BD'!K488="","",'+BD'!K488)</f>
        <v/>
      </c>
      <c r="L2358" s="325" t="str">
        <f>IF('+BD'!L488="","",'+BD'!L488)</f>
        <v/>
      </c>
      <c r="M2358" s="325" t="str">
        <f>IF('+BD'!M488="","",'+BD'!M488)</f>
        <v/>
      </c>
      <c r="N2358" s="325" t="str">
        <f>IF('+BD'!N488="","",'+BD'!N488)</f>
        <v/>
      </c>
      <c r="O2358" s="325" t="str">
        <f>IF('+BD'!O488="","",'+BD'!O488)</f>
        <v/>
      </c>
      <c r="P2358" s="325" t="str">
        <f>IF('+BD'!P488="","",'+BD'!P488)</f>
        <v/>
      </c>
      <c r="Q2358" s="325" t="str">
        <f>IF('+BD'!Q488="","",'+BD'!Q488)</f>
        <v/>
      </c>
      <c r="R2358" s="325" t="str">
        <f>IF('+BD'!R488="","",'+BD'!R488)</f>
        <v/>
      </c>
      <c r="S2358" s="325" t="str">
        <f>IF('+BD'!S488="","",'+BD'!S488)</f>
        <v/>
      </c>
      <c r="T2358" s="325" t="str">
        <f>IF('+BD'!T488="","",'+BD'!T488)</f>
        <v/>
      </c>
      <c r="U2358" s="325" t="str">
        <f>IF('+BD'!U488="","",'+BD'!U488)</f>
        <v/>
      </c>
      <c r="V2358" s="325" t="str">
        <f>IF('+BD'!V488="","",'+BD'!V488)</f>
        <v/>
      </c>
      <c r="W2358" s="325" t="str">
        <f>IF('+BD'!W488="","",'+BD'!W488)</f>
        <v/>
      </c>
      <c r="X2358" s="325" t="str">
        <f>IF('+BD'!X488="","",'+BD'!X488)</f>
        <v/>
      </c>
      <c r="Y2358" s="325" t="str">
        <f>IF('+BD'!Y488="","",'+BD'!Y488)</f>
        <v/>
      </c>
      <c r="Z2358" s="325" t="str">
        <f>IF('+BD'!Z488="","",'+BD'!Z488)</f>
        <v/>
      </c>
      <c r="AA2358" s="325" t="str">
        <f>IF('+BD'!AA488="","",'+BD'!AA488)</f>
        <v/>
      </c>
      <c r="AB2358" s="325" t="str">
        <f>IF('+BD'!AB488="","",'+BD'!AB488)</f>
        <v/>
      </c>
    </row>
    <row r="2359" ht="15.75" customHeight="1">
      <c r="A2359" s="325">
        <v>2357.0</v>
      </c>
      <c r="B2359" s="325" t="s">
        <v>6134</v>
      </c>
      <c r="C2359" s="325" t="str">
        <f>IF('+BD'!C489="","",'+BD'!C489)</f>
        <v/>
      </c>
      <c r="D2359" s="325" t="str">
        <f>IF('+BD'!D489="","",'+BD'!D489)</f>
        <v/>
      </c>
      <c r="E2359" s="325" t="str">
        <f>IF('+BD'!E489="","",'+BD'!E489)</f>
        <v/>
      </c>
      <c r="F2359" s="325" t="str">
        <f>IF('+BD'!F489="","",'+BD'!F489)</f>
        <v/>
      </c>
      <c r="G2359" s="325" t="str">
        <f>IF('+BD'!G489="","",'+BD'!G489)</f>
        <v/>
      </c>
      <c r="H2359" s="325" t="str">
        <f>IF('+BD'!H489="","",'+BD'!H489)</f>
        <v/>
      </c>
      <c r="I2359" s="325" t="str">
        <f>IF('+BD'!I489="","",'+BD'!I489)</f>
        <v/>
      </c>
      <c r="J2359" s="325" t="str">
        <f>IF('+BD'!J489="","",'+BD'!J489)</f>
        <v/>
      </c>
      <c r="K2359" s="325" t="str">
        <f>IF('+BD'!K489="","",'+BD'!K489)</f>
        <v/>
      </c>
      <c r="L2359" s="325" t="str">
        <f>IF('+BD'!L489="","",'+BD'!L489)</f>
        <v/>
      </c>
      <c r="M2359" s="325" t="str">
        <f>IF('+BD'!M489="","",'+BD'!M489)</f>
        <v/>
      </c>
      <c r="N2359" s="325" t="str">
        <f>IF('+BD'!N489="","",'+BD'!N489)</f>
        <v/>
      </c>
      <c r="O2359" s="325" t="str">
        <f>IF('+BD'!O489="","",'+BD'!O489)</f>
        <v/>
      </c>
      <c r="P2359" s="325" t="str">
        <f>IF('+BD'!P489="","",'+BD'!P489)</f>
        <v/>
      </c>
      <c r="Q2359" s="325" t="str">
        <f>IF('+BD'!Q489="","",'+BD'!Q489)</f>
        <v/>
      </c>
      <c r="R2359" s="325" t="str">
        <f>IF('+BD'!R489="","",'+BD'!R489)</f>
        <v/>
      </c>
      <c r="S2359" s="325" t="str">
        <f>IF('+BD'!S489="","",'+BD'!S489)</f>
        <v/>
      </c>
      <c r="T2359" s="325" t="str">
        <f>IF('+BD'!T489="","",'+BD'!T489)</f>
        <v/>
      </c>
      <c r="U2359" s="325" t="str">
        <f>IF('+BD'!U489="","",'+BD'!U489)</f>
        <v/>
      </c>
      <c r="V2359" s="325" t="str">
        <f>IF('+BD'!V489="","",'+BD'!V489)</f>
        <v/>
      </c>
      <c r="W2359" s="325" t="str">
        <f>IF('+BD'!W489="","",'+BD'!W489)</f>
        <v/>
      </c>
      <c r="X2359" s="325" t="str">
        <f>IF('+BD'!X489="","",'+BD'!X489)</f>
        <v/>
      </c>
      <c r="Y2359" s="325" t="str">
        <f>IF('+BD'!Y489="","",'+BD'!Y489)</f>
        <v/>
      </c>
      <c r="Z2359" s="325" t="str">
        <f>IF('+BD'!Z489="","",'+BD'!Z489)</f>
        <v/>
      </c>
      <c r="AA2359" s="325" t="str">
        <f>IF('+BD'!AA489="","",'+BD'!AA489)</f>
        <v/>
      </c>
      <c r="AB2359" s="325" t="str">
        <f>IF('+BD'!AB489="","",'+BD'!AB489)</f>
        <v/>
      </c>
    </row>
    <row r="2360" ht="15.75" customHeight="1">
      <c r="A2360" s="325">
        <v>2358.0</v>
      </c>
      <c r="B2360" s="325" t="s">
        <v>6135</v>
      </c>
      <c r="C2360" s="325" t="str">
        <f>IF('+BD'!C490="","",'+BD'!C490)</f>
        <v/>
      </c>
      <c r="D2360" s="325" t="str">
        <f>IF('+BD'!D490="","",'+BD'!D490)</f>
        <v/>
      </c>
      <c r="E2360" s="325" t="str">
        <f>IF('+BD'!E490="","",'+BD'!E490)</f>
        <v/>
      </c>
      <c r="F2360" s="325" t="str">
        <f>IF('+BD'!F490="","",'+BD'!F490)</f>
        <v/>
      </c>
      <c r="G2360" s="325" t="str">
        <f>IF('+BD'!G490="","",'+BD'!G490)</f>
        <v/>
      </c>
      <c r="H2360" s="325" t="str">
        <f>IF('+BD'!H490="","",'+BD'!H490)</f>
        <v/>
      </c>
      <c r="I2360" s="325" t="str">
        <f>IF('+BD'!I490="","",'+BD'!I490)</f>
        <v/>
      </c>
      <c r="J2360" s="325" t="str">
        <f>IF('+BD'!J490="","",'+BD'!J490)</f>
        <v/>
      </c>
      <c r="K2360" s="325" t="str">
        <f>IF('+BD'!K490="","",'+BD'!K490)</f>
        <v/>
      </c>
      <c r="L2360" s="325" t="str">
        <f>IF('+BD'!L490="","",'+BD'!L490)</f>
        <v/>
      </c>
      <c r="M2360" s="325" t="str">
        <f>IF('+BD'!M490="","",'+BD'!M490)</f>
        <v/>
      </c>
      <c r="N2360" s="325" t="str">
        <f>IF('+BD'!N490="","",'+BD'!N490)</f>
        <v/>
      </c>
      <c r="O2360" s="325" t="str">
        <f>IF('+BD'!O490="","",'+BD'!O490)</f>
        <v/>
      </c>
      <c r="P2360" s="325" t="str">
        <f>IF('+BD'!P490="","",'+BD'!P490)</f>
        <v/>
      </c>
      <c r="Q2360" s="325" t="str">
        <f>IF('+BD'!Q490="","",'+BD'!Q490)</f>
        <v/>
      </c>
      <c r="R2360" s="325" t="str">
        <f>IF('+BD'!R490="","",'+BD'!R490)</f>
        <v/>
      </c>
      <c r="S2360" s="325" t="str">
        <f>IF('+BD'!S490="","",'+BD'!S490)</f>
        <v/>
      </c>
      <c r="T2360" s="325" t="str">
        <f>IF('+BD'!T490="","",'+BD'!T490)</f>
        <v/>
      </c>
      <c r="U2360" s="325" t="str">
        <f>IF('+BD'!U490="","",'+BD'!U490)</f>
        <v/>
      </c>
      <c r="V2360" s="325" t="str">
        <f>IF('+BD'!V490="","",'+BD'!V490)</f>
        <v/>
      </c>
      <c r="W2360" s="325" t="str">
        <f>IF('+BD'!W490="","",'+BD'!W490)</f>
        <v/>
      </c>
      <c r="X2360" s="325" t="str">
        <f>IF('+BD'!X490="","",'+BD'!X490)</f>
        <v/>
      </c>
      <c r="Y2360" s="325" t="str">
        <f>IF('+BD'!Y490="","",'+BD'!Y490)</f>
        <v/>
      </c>
      <c r="Z2360" s="325" t="str">
        <f>IF('+BD'!Z490="","",'+BD'!Z490)</f>
        <v/>
      </c>
      <c r="AA2360" s="325" t="str">
        <f>IF('+BD'!AA490="","",'+BD'!AA490)</f>
        <v/>
      </c>
      <c r="AB2360" s="325" t="str">
        <f>IF('+BD'!AB490="","",'+BD'!AB490)</f>
        <v/>
      </c>
    </row>
    <row r="2361" ht="15.75" customHeight="1">
      <c r="A2361" s="325">
        <v>2359.0</v>
      </c>
      <c r="B2361" s="325" t="s">
        <v>6136</v>
      </c>
      <c r="C2361" s="325" t="str">
        <f>IF('+BD'!C491="","",'+BD'!C491)</f>
        <v/>
      </c>
      <c r="D2361" s="325" t="str">
        <f>IF('+BD'!D491="","",'+BD'!D491)</f>
        <v/>
      </c>
      <c r="E2361" s="325" t="str">
        <f>IF('+BD'!E491="","",'+BD'!E491)</f>
        <v/>
      </c>
      <c r="F2361" s="325" t="str">
        <f>IF('+BD'!F491="","",'+BD'!F491)</f>
        <v/>
      </c>
      <c r="G2361" s="325" t="str">
        <f>IF('+BD'!G491="","",'+BD'!G491)</f>
        <v/>
      </c>
      <c r="H2361" s="325" t="str">
        <f>IF('+BD'!H491="","",'+BD'!H491)</f>
        <v/>
      </c>
      <c r="I2361" s="325" t="str">
        <f>IF('+BD'!I491="","",'+BD'!I491)</f>
        <v/>
      </c>
      <c r="J2361" s="325" t="str">
        <f>IF('+BD'!J491="","",'+BD'!J491)</f>
        <v/>
      </c>
      <c r="K2361" s="325" t="str">
        <f>IF('+BD'!K491="","",'+BD'!K491)</f>
        <v/>
      </c>
      <c r="L2361" s="325" t="str">
        <f>IF('+BD'!L491="","",'+BD'!L491)</f>
        <v/>
      </c>
      <c r="M2361" s="325" t="str">
        <f>IF('+BD'!M491="","",'+BD'!M491)</f>
        <v/>
      </c>
      <c r="N2361" s="325" t="str">
        <f>IF('+BD'!N491="","",'+BD'!N491)</f>
        <v/>
      </c>
      <c r="O2361" s="325" t="str">
        <f>IF('+BD'!O491="","",'+BD'!O491)</f>
        <v/>
      </c>
      <c r="P2361" s="325" t="str">
        <f>IF('+BD'!P491="","",'+BD'!P491)</f>
        <v/>
      </c>
      <c r="Q2361" s="325" t="str">
        <f>IF('+BD'!Q491="","",'+BD'!Q491)</f>
        <v/>
      </c>
      <c r="R2361" s="325" t="str">
        <f>IF('+BD'!R491="","",'+BD'!R491)</f>
        <v/>
      </c>
      <c r="S2361" s="325" t="str">
        <f>IF('+BD'!S491="","",'+BD'!S491)</f>
        <v/>
      </c>
      <c r="T2361" s="325" t="str">
        <f>IF('+BD'!T491="","",'+BD'!T491)</f>
        <v/>
      </c>
      <c r="U2361" s="325" t="str">
        <f>IF('+BD'!U491="","",'+BD'!U491)</f>
        <v/>
      </c>
      <c r="V2361" s="325" t="str">
        <f>IF('+BD'!V491="","",'+BD'!V491)</f>
        <v/>
      </c>
      <c r="W2361" s="325" t="str">
        <f>IF('+BD'!W491="","",'+BD'!W491)</f>
        <v/>
      </c>
      <c r="X2361" s="325" t="str">
        <f>IF('+BD'!X491="","",'+BD'!X491)</f>
        <v/>
      </c>
      <c r="Y2361" s="325" t="str">
        <f>IF('+BD'!Y491="","",'+BD'!Y491)</f>
        <v/>
      </c>
      <c r="Z2361" s="325" t="str">
        <f>IF('+BD'!Z491="","",'+BD'!Z491)</f>
        <v/>
      </c>
      <c r="AA2361" s="325" t="str">
        <f>IF('+BD'!AA491="","",'+BD'!AA491)</f>
        <v/>
      </c>
      <c r="AB2361" s="325" t="str">
        <f>IF('+BD'!AB491="","",'+BD'!AB491)</f>
        <v/>
      </c>
    </row>
    <row r="2362" ht="15.75" customHeight="1">
      <c r="A2362" s="325">
        <v>2360.0</v>
      </c>
      <c r="B2362" s="325" t="s">
        <v>6137</v>
      </c>
      <c r="C2362" s="325" t="str">
        <f>IF('+BD'!C492="","",'+BD'!C492)</f>
        <v/>
      </c>
      <c r="D2362" s="325" t="str">
        <f>IF('+BD'!D492="","",'+BD'!D492)</f>
        <v/>
      </c>
      <c r="E2362" s="325" t="str">
        <f>IF('+BD'!E492="","",'+BD'!E492)</f>
        <v/>
      </c>
      <c r="F2362" s="325" t="str">
        <f>IF('+BD'!F492="","",'+BD'!F492)</f>
        <v/>
      </c>
      <c r="G2362" s="325" t="str">
        <f>IF('+BD'!G492="","",'+BD'!G492)</f>
        <v/>
      </c>
      <c r="H2362" s="325" t="str">
        <f>IF('+BD'!H492="","",'+BD'!H492)</f>
        <v/>
      </c>
      <c r="I2362" s="325" t="str">
        <f>IF('+BD'!I492="","",'+BD'!I492)</f>
        <v/>
      </c>
      <c r="J2362" s="325" t="str">
        <f>IF('+BD'!J492="","",'+BD'!J492)</f>
        <v/>
      </c>
      <c r="K2362" s="325" t="str">
        <f>IF('+BD'!K492="","",'+BD'!K492)</f>
        <v/>
      </c>
      <c r="L2362" s="325" t="str">
        <f>IF('+BD'!L492="","",'+BD'!L492)</f>
        <v/>
      </c>
      <c r="M2362" s="325" t="str">
        <f>IF('+BD'!M492="","",'+BD'!M492)</f>
        <v/>
      </c>
      <c r="N2362" s="325" t="str">
        <f>IF('+BD'!N492="","",'+BD'!N492)</f>
        <v/>
      </c>
      <c r="O2362" s="325" t="str">
        <f>IF('+BD'!O492="","",'+BD'!O492)</f>
        <v/>
      </c>
      <c r="P2362" s="325" t="str">
        <f>IF('+BD'!P492="","",'+BD'!P492)</f>
        <v/>
      </c>
      <c r="Q2362" s="325" t="str">
        <f>IF('+BD'!Q492="","",'+BD'!Q492)</f>
        <v/>
      </c>
      <c r="R2362" s="325" t="str">
        <f>IF('+BD'!R492="","",'+BD'!R492)</f>
        <v/>
      </c>
      <c r="S2362" s="325" t="str">
        <f>IF('+BD'!S492="","",'+BD'!S492)</f>
        <v/>
      </c>
      <c r="T2362" s="325" t="str">
        <f>IF('+BD'!T492="","",'+BD'!T492)</f>
        <v/>
      </c>
      <c r="U2362" s="325" t="str">
        <f>IF('+BD'!U492="","",'+BD'!U492)</f>
        <v/>
      </c>
      <c r="V2362" s="325" t="str">
        <f>IF('+BD'!V492="","",'+BD'!V492)</f>
        <v/>
      </c>
      <c r="W2362" s="325" t="str">
        <f>IF('+BD'!W492="","",'+BD'!W492)</f>
        <v/>
      </c>
      <c r="X2362" s="325" t="str">
        <f>IF('+BD'!X492="","",'+BD'!X492)</f>
        <v/>
      </c>
      <c r="Y2362" s="325" t="str">
        <f>IF('+BD'!Y492="","",'+BD'!Y492)</f>
        <v/>
      </c>
      <c r="Z2362" s="325" t="str">
        <f>IF('+BD'!Z492="","",'+BD'!Z492)</f>
        <v/>
      </c>
      <c r="AA2362" s="325" t="str">
        <f>IF('+BD'!AA492="","",'+BD'!AA492)</f>
        <v/>
      </c>
      <c r="AB2362" s="325" t="str">
        <f>IF('+BD'!AB492="","",'+BD'!AB492)</f>
        <v/>
      </c>
    </row>
    <row r="2363" ht="15.75" customHeight="1">
      <c r="A2363" s="325">
        <v>2361.0</v>
      </c>
      <c r="B2363" s="325" t="s">
        <v>6138</v>
      </c>
      <c r="C2363" s="325" t="str">
        <f>IF('+BD'!C493="","",'+BD'!C493)</f>
        <v/>
      </c>
      <c r="D2363" s="325" t="str">
        <f>IF('+BD'!D493="","",'+BD'!D493)</f>
        <v/>
      </c>
      <c r="E2363" s="325" t="str">
        <f>IF('+BD'!E493="","",'+BD'!E493)</f>
        <v/>
      </c>
      <c r="F2363" s="325" t="str">
        <f>IF('+BD'!F493="","",'+BD'!F493)</f>
        <v/>
      </c>
      <c r="G2363" s="325" t="str">
        <f>IF('+BD'!G493="","",'+BD'!G493)</f>
        <v/>
      </c>
      <c r="H2363" s="325" t="str">
        <f>IF('+BD'!H493="","",'+BD'!H493)</f>
        <v/>
      </c>
      <c r="I2363" s="325" t="str">
        <f>IF('+BD'!I493="","",'+BD'!I493)</f>
        <v/>
      </c>
      <c r="J2363" s="325" t="str">
        <f>IF('+BD'!J493="","",'+BD'!J493)</f>
        <v/>
      </c>
      <c r="K2363" s="325" t="str">
        <f>IF('+BD'!K493="","",'+BD'!K493)</f>
        <v/>
      </c>
      <c r="L2363" s="325" t="str">
        <f>IF('+BD'!L493="","",'+BD'!L493)</f>
        <v/>
      </c>
      <c r="M2363" s="325" t="str">
        <f>IF('+BD'!M493="","",'+BD'!M493)</f>
        <v/>
      </c>
      <c r="N2363" s="325" t="str">
        <f>IF('+BD'!N493="","",'+BD'!N493)</f>
        <v/>
      </c>
      <c r="O2363" s="325" t="str">
        <f>IF('+BD'!O493="","",'+BD'!O493)</f>
        <v/>
      </c>
      <c r="P2363" s="325" t="str">
        <f>IF('+BD'!P493="","",'+BD'!P493)</f>
        <v/>
      </c>
      <c r="Q2363" s="325" t="str">
        <f>IF('+BD'!Q493="","",'+BD'!Q493)</f>
        <v/>
      </c>
      <c r="R2363" s="325" t="str">
        <f>IF('+BD'!R493="","",'+BD'!R493)</f>
        <v/>
      </c>
      <c r="S2363" s="325" t="str">
        <f>IF('+BD'!S493="","",'+BD'!S493)</f>
        <v/>
      </c>
      <c r="T2363" s="325" t="str">
        <f>IF('+BD'!T493="","",'+BD'!T493)</f>
        <v/>
      </c>
      <c r="U2363" s="325" t="str">
        <f>IF('+BD'!U493="","",'+BD'!U493)</f>
        <v/>
      </c>
      <c r="V2363" s="325" t="str">
        <f>IF('+BD'!V493="","",'+BD'!V493)</f>
        <v/>
      </c>
      <c r="W2363" s="325" t="str">
        <f>IF('+BD'!W493="","",'+BD'!W493)</f>
        <v/>
      </c>
      <c r="X2363" s="325" t="str">
        <f>IF('+BD'!X493="","",'+BD'!X493)</f>
        <v/>
      </c>
      <c r="Y2363" s="325" t="str">
        <f>IF('+BD'!Y493="","",'+BD'!Y493)</f>
        <v/>
      </c>
      <c r="Z2363" s="325" t="str">
        <f>IF('+BD'!Z493="","",'+BD'!Z493)</f>
        <v/>
      </c>
      <c r="AA2363" s="325" t="str">
        <f>IF('+BD'!AA493="","",'+BD'!AA493)</f>
        <v/>
      </c>
      <c r="AB2363" s="325" t="str">
        <f>IF('+BD'!AB493="","",'+BD'!AB493)</f>
        <v/>
      </c>
    </row>
    <row r="2364" ht="15.75" customHeight="1">
      <c r="A2364" s="325">
        <v>2362.0</v>
      </c>
      <c r="B2364" s="325" t="s">
        <v>6139</v>
      </c>
      <c r="C2364" s="325" t="str">
        <f>IF('+BD'!C494="","",'+BD'!C494)</f>
        <v/>
      </c>
      <c r="D2364" s="325" t="str">
        <f>IF('+BD'!D494="","",'+BD'!D494)</f>
        <v/>
      </c>
      <c r="E2364" s="325" t="str">
        <f>IF('+BD'!E494="","",'+BD'!E494)</f>
        <v/>
      </c>
      <c r="F2364" s="325" t="str">
        <f>IF('+BD'!F494="","",'+BD'!F494)</f>
        <v/>
      </c>
      <c r="G2364" s="325" t="str">
        <f>IF('+BD'!G494="","",'+BD'!G494)</f>
        <v/>
      </c>
      <c r="H2364" s="325" t="str">
        <f>IF('+BD'!H494="","",'+BD'!H494)</f>
        <v/>
      </c>
      <c r="I2364" s="325" t="str">
        <f>IF('+BD'!I494="","",'+BD'!I494)</f>
        <v/>
      </c>
      <c r="J2364" s="325" t="str">
        <f>IF('+BD'!J494="","",'+BD'!J494)</f>
        <v/>
      </c>
      <c r="K2364" s="325" t="str">
        <f>IF('+BD'!K494="","",'+BD'!K494)</f>
        <v/>
      </c>
      <c r="L2364" s="325" t="str">
        <f>IF('+BD'!L494="","",'+BD'!L494)</f>
        <v/>
      </c>
      <c r="M2364" s="325" t="str">
        <f>IF('+BD'!M494="","",'+BD'!M494)</f>
        <v/>
      </c>
      <c r="N2364" s="325" t="str">
        <f>IF('+BD'!N494="","",'+BD'!N494)</f>
        <v/>
      </c>
      <c r="O2364" s="325" t="str">
        <f>IF('+BD'!O494="","",'+BD'!O494)</f>
        <v/>
      </c>
      <c r="P2364" s="325" t="str">
        <f>IF('+BD'!P494="","",'+BD'!P494)</f>
        <v/>
      </c>
      <c r="Q2364" s="325" t="str">
        <f>IF('+BD'!Q494="","",'+BD'!Q494)</f>
        <v/>
      </c>
      <c r="R2364" s="325" t="str">
        <f>IF('+BD'!R494="","",'+BD'!R494)</f>
        <v/>
      </c>
      <c r="S2364" s="325" t="str">
        <f>IF('+BD'!S494="","",'+BD'!S494)</f>
        <v/>
      </c>
      <c r="T2364" s="325" t="str">
        <f>IF('+BD'!T494="","",'+BD'!T494)</f>
        <v/>
      </c>
      <c r="U2364" s="325" t="str">
        <f>IF('+BD'!U494="","",'+BD'!U494)</f>
        <v/>
      </c>
      <c r="V2364" s="325" t="str">
        <f>IF('+BD'!V494="","",'+BD'!V494)</f>
        <v/>
      </c>
      <c r="W2364" s="325" t="str">
        <f>IF('+BD'!W494="","",'+BD'!W494)</f>
        <v/>
      </c>
      <c r="X2364" s="325" t="str">
        <f>IF('+BD'!X494="","",'+BD'!X494)</f>
        <v/>
      </c>
      <c r="Y2364" s="325" t="str">
        <f>IF('+BD'!Y494="","",'+BD'!Y494)</f>
        <v/>
      </c>
      <c r="Z2364" s="325" t="str">
        <f>IF('+BD'!Z494="","",'+BD'!Z494)</f>
        <v/>
      </c>
      <c r="AA2364" s="325" t="str">
        <f>IF('+BD'!AA494="","",'+BD'!AA494)</f>
        <v/>
      </c>
      <c r="AB2364" s="325" t="str">
        <f>IF('+BD'!AB494="","",'+BD'!AB494)</f>
        <v/>
      </c>
    </row>
    <row r="2365" ht="15.75" customHeight="1">
      <c r="A2365" s="325">
        <v>2363.0</v>
      </c>
      <c r="B2365" s="325" t="s">
        <v>6140</v>
      </c>
      <c r="C2365" s="325" t="str">
        <f>IF('+BD'!C495="","",'+BD'!C495)</f>
        <v/>
      </c>
      <c r="D2365" s="325" t="str">
        <f>IF('+BD'!D495="","",'+BD'!D495)</f>
        <v/>
      </c>
      <c r="E2365" s="325" t="str">
        <f>IF('+BD'!E495="","",'+BD'!E495)</f>
        <v/>
      </c>
      <c r="F2365" s="325" t="str">
        <f>IF('+BD'!F495="","",'+BD'!F495)</f>
        <v/>
      </c>
      <c r="G2365" s="325" t="str">
        <f>IF('+BD'!G495="","",'+BD'!G495)</f>
        <v/>
      </c>
      <c r="H2365" s="325" t="str">
        <f>IF('+BD'!H495="","",'+BD'!H495)</f>
        <v/>
      </c>
      <c r="I2365" s="325" t="str">
        <f>IF('+BD'!I495="","",'+BD'!I495)</f>
        <v/>
      </c>
      <c r="J2365" s="325" t="str">
        <f>IF('+BD'!J495="","",'+BD'!J495)</f>
        <v/>
      </c>
      <c r="K2365" s="325" t="str">
        <f>IF('+BD'!K495="","",'+BD'!K495)</f>
        <v/>
      </c>
      <c r="L2365" s="325" t="str">
        <f>IF('+BD'!L495="","",'+BD'!L495)</f>
        <v/>
      </c>
      <c r="M2365" s="325" t="str">
        <f>IF('+BD'!M495="","",'+BD'!M495)</f>
        <v/>
      </c>
      <c r="N2365" s="325" t="str">
        <f>IF('+BD'!N495="","",'+BD'!N495)</f>
        <v/>
      </c>
      <c r="O2365" s="325" t="str">
        <f>IF('+BD'!O495="","",'+BD'!O495)</f>
        <v/>
      </c>
      <c r="P2365" s="325" t="str">
        <f>IF('+BD'!P495="","",'+BD'!P495)</f>
        <v/>
      </c>
      <c r="Q2365" s="325" t="str">
        <f>IF('+BD'!Q495="","",'+BD'!Q495)</f>
        <v/>
      </c>
      <c r="R2365" s="325" t="str">
        <f>IF('+BD'!R495="","",'+BD'!R495)</f>
        <v/>
      </c>
      <c r="S2365" s="325" t="str">
        <f>IF('+BD'!S495="","",'+BD'!S495)</f>
        <v/>
      </c>
      <c r="T2365" s="325" t="str">
        <f>IF('+BD'!T495="","",'+BD'!T495)</f>
        <v/>
      </c>
      <c r="U2365" s="325" t="str">
        <f>IF('+BD'!U495="","",'+BD'!U495)</f>
        <v/>
      </c>
      <c r="V2365" s="325" t="str">
        <f>IF('+BD'!V495="","",'+BD'!V495)</f>
        <v/>
      </c>
      <c r="W2365" s="325" t="str">
        <f>IF('+BD'!W495="","",'+BD'!W495)</f>
        <v/>
      </c>
      <c r="X2365" s="325" t="str">
        <f>IF('+BD'!X495="","",'+BD'!X495)</f>
        <v/>
      </c>
      <c r="Y2365" s="325" t="str">
        <f>IF('+BD'!Y495="","",'+BD'!Y495)</f>
        <v/>
      </c>
      <c r="Z2365" s="325" t="str">
        <f>IF('+BD'!Z495="","",'+BD'!Z495)</f>
        <v/>
      </c>
      <c r="AA2365" s="325" t="str">
        <f>IF('+BD'!AA495="","",'+BD'!AA495)</f>
        <v/>
      </c>
      <c r="AB2365" s="325" t="str">
        <f>IF('+BD'!AB495="","",'+BD'!AB495)</f>
        <v/>
      </c>
    </row>
    <row r="2366" ht="15.75" customHeight="1">
      <c r="A2366" s="325">
        <v>2364.0</v>
      </c>
      <c r="B2366" s="325" t="s">
        <v>6141</v>
      </c>
      <c r="C2366" s="325" t="str">
        <f>IF('+BD'!C496="","",'+BD'!C496)</f>
        <v/>
      </c>
      <c r="D2366" s="325" t="str">
        <f>IF('+BD'!D496="","",'+BD'!D496)</f>
        <v/>
      </c>
      <c r="E2366" s="325" t="str">
        <f>IF('+BD'!E496="","",'+BD'!E496)</f>
        <v/>
      </c>
      <c r="F2366" s="325" t="str">
        <f>IF('+BD'!F496="","",'+BD'!F496)</f>
        <v/>
      </c>
      <c r="G2366" s="325" t="str">
        <f>IF('+BD'!G496="","",'+BD'!G496)</f>
        <v/>
      </c>
      <c r="H2366" s="325" t="str">
        <f>IF('+BD'!H496="","",'+BD'!H496)</f>
        <v/>
      </c>
      <c r="I2366" s="325" t="str">
        <f>IF('+BD'!I496="","",'+BD'!I496)</f>
        <v/>
      </c>
      <c r="J2366" s="325" t="str">
        <f>IF('+BD'!J496="","",'+BD'!J496)</f>
        <v/>
      </c>
      <c r="K2366" s="325" t="str">
        <f>IF('+BD'!K496="","",'+BD'!K496)</f>
        <v/>
      </c>
      <c r="L2366" s="325" t="str">
        <f>IF('+BD'!L496="","",'+BD'!L496)</f>
        <v/>
      </c>
      <c r="M2366" s="325" t="str">
        <f>IF('+BD'!M496="","",'+BD'!M496)</f>
        <v/>
      </c>
      <c r="N2366" s="325" t="str">
        <f>IF('+BD'!N496="","",'+BD'!N496)</f>
        <v/>
      </c>
      <c r="O2366" s="325" t="str">
        <f>IF('+BD'!O496="","",'+BD'!O496)</f>
        <v/>
      </c>
      <c r="P2366" s="325" t="str">
        <f>IF('+BD'!P496="","",'+BD'!P496)</f>
        <v/>
      </c>
      <c r="Q2366" s="325" t="str">
        <f>IF('+BD'!Q496="","",'+BD'!Q496)</f>
        <v/>
      </c>
      <c r="R2366" s="325" t="str">
        <f>IF('+BD'!R496="","",'+BD'!R496)</f>
        <v/>
      </c>
      <c r="S2366" s="325" t="str">
        <f>IF('+BD'!S496="","",'+BD'!S496)</f>
        <v/>
      </c>
      <c r="T2366" s="325" t="str">
        <f>IF('+BD'!T496="","",'+BD'!T496)</f>
        <v/>
      </c>
      <c r="U2366" s="325" t="str">
        <f>IF('+BD'!U496="","",'+BD'!U496)</f>
        <v/>
      </c>
      <c r="V2366" s="325" t="str">
        <f>IF('+BD'!V496="","",'+BD'!V496)</f>
        <v/>
      </c>
      <c r="W2366" s="325" t="str">
        <f>IF('+BD'!W496="","",'+BD'!W496)</f>
        <v/>
      </c>
      <c r="X2366" s="325" t="str">
        <f>IF('+BD'!X496="","",'+BD'!X496)</f>
        <v/>
      </c>
      <c r="Y2366" s="325" t="str">
        <f>IF('+BD'!Y496="","",'+BD'!Y496)</f>
        <v/>
      </c>
      <c r="Z2366" s="325" t="str">
        <f>IF('+BD'!Z496="","",'+BD'!Z496)</f>
        <v/>
      </c>
      <c r="AA2366" s="325" t="str">
        <f>IF('+BD'!AA496="","",'+BD'!AA496)</f>
        <v/>
      </c>
      <c r="AB2366" s="325" t="str">
        <f>IF('+BD'!AB496="","",'+BD'!AB496)</f>
        <v/>
      </c>
    </row>
    <row r="2367" ht="15.75" customHeight="1">
      <c r="A2367" s="325">
        <v>2365.0</v>
      </c>
      <c r="B2367" s="325" t="s">
        <v>6142</v>
      </c>
      <c r="C2367" s="325" t="str">
        <f>IF('+BD'!C497="","",'+BD'!C497)</f>
        <v/>
      </c>
      <c r="D2367" s="325" t="str">
        <f>IF('+BD'!D497="","",'+BD'!D497)</f>
        <v/>
      </c>
      <c r="E2367" s="325" t="str">
        <f>IF('+BD'!E497="","",'+BD'!E497)</f>
        <v/>
      </c>
      <c r="F2367" s="325" t="str">
        <f>IF('+BD'!F497="","",'+BD'!F497)</f>
        <v/>
      </c>
      <c r="G2367" s="325" t="str">
        <f>IF('+BD'!G497="","",'+BD'!G497)</f>
        <v/>
      </c>
      <c r="H2367" s="325" t="str">
        <f>IF('+BD'!H497="","",'+BD'!H497)</f>
        <v/>
      </c>
      <c r="I2367" s="325" t="str">
        <f>IF('+BD'!I497="","",'+BD'!I497)</f>
        <v/>
      </c>
      <c r="J2367" s="325" t="str">
        <f>IF('+BD'!J497="","",'+BD'!J497)</f>
        <v/>
      </c>
      <c r="K2367" s="325" t="str">
        <f>IF('+BD'!K497="","",'+BD'!K497)</f>
        <v/>
      </c>
      <c r="L2367" s="325" t="str">
        <f>IF('+BD'!L497="","",'+BD'!L497)</f>
        <v/>
      </c>
      <c r="M2367" s="325" t="str">
        <f>IF('+BD'!M497="","",'+BD'!M497)</f>
        <v/>
      </c>
      <c r="N2367" s="325" t="str">
        <f>IF('+BD'!N497="","",'+BD'!N497)</f>
        <v/>
      </c>
      <c r="O2367" s="325" t="str">
        <f>IF('+BD'!O497="","",'+BD'!O497)</f>
        <v/>
      </c>
      <c r="P2367" s="325" t="str">
        <f>IF('+BD'!P497="","",'+BD'!P497)</f>
        <v/>
      </c>
      <c r="Q2367" s="325" t="str">
        <f>IF('+BD'!Q497="","",'+BD'!Q497)</f>
        <v/>
      </c>
      <c r="R2367" s="325" t="str">
        <f>IF('+BD'!R497="","",'+BD'!R497)</f>
        <v/>
      </c>
      <c r="S2367" s="325" t="str">
        <f>IF('+BD'!S497="","",'+BD'!S497)</f>
        <v/>
      </c>
      <c r="T2367" s="325" t="str">
        <f>IF('+BD'!T497="","",'+BD'!T497)</f>
        <v/>
      </c>
      <c r="U2367" s="325" t="str">
        <f>IF('+BD'!U497="","",'+BD'!U497)</f>
        <v/>
      </c>
      <c r="V2367" s="325" t="str">
        <f>IF('+BD'!V497="","",'+BD'!V497)</f>
        <v/>
      </c>
      <c r="W2367" s="325" t="str">
        <f>IF('+BD'!W497="","",'+BD'!W497)</f>
        <v/>
      </c>
      <c r="X2367" s="325" t="str">
        <f>IF('+BD'!X497="","",'+BD'!X497)</f>
        <v/>
      </c>
      <c r="Y2367" s="325" t="str">
        <f>IF('+BD'!Y497="","",'+BD'!Y497)</f>
        <v/>
      </c>
      <c r="Z2367" s="325" t="str">
        <f>IF('+BD'!Z497="","",'+BD'!Z497)</f>
        <v/>
      </c>
      <c r="AA2367" s="325" t="str">
        <f>IF('+BD'!AA497="","",'+BD'!AA497)</f>
        <v/>
      </c>
      <c r="AB2367" s="325" t="str">
        <f>IF('+BD'!AB497="","",'+BD'!AB497)</f>
        <v/>
      </c>
    </row>
    <row r="2368" ht="15.75" customHeight="1">
      <c r="A2368" s="325">
        <v>2366.0</v>
      </c>
      <c r="B2368" s="325" t="s">
        <v>6143</v>
      </c>
      <c r="C2368" s="325" t="str">
        <f>IF('+BD'!C498="","",'+BD'!C498)</f>
        <v/>
      </c>
      <c r="D2368" s="325" t="str">
        <f>IF('+BD'!D498="","",'+BD'!D498)</f>
        <v/>
      </c>
      <c r="E2368" s="325" t="str">
        <f>IF('+BD'!E498="","",'+BD'!E498)</f>
        <v/>
      </c>
      <c r="F2368" s="325" t="str">
        <f>IF('+BD'!F498="","",'+BD'!F498)</f>
        <v/>
      </c>
      <c r="G2368" s="325" t="str">
        <f>IF('+BD'!G498="","",'+BD'!G498)</f>
        <v/>
      </c>
      <c r="H2368" s="325" t="str">
        <f>IF('+BD'!H498="","",'+BD'!H498)</f>
        <v/>
      </c>
      <c r="I2368" s="325" t="str">
        <f>IF('+BD'!I498="","",'+BD'!I498)</f>
        <v/>
      </c>
      <c r="J2368" s="325" t="str">
        <f>IF('+BD'!J498="","",'+BD'!J498)</f>
        <v/>
      </c>
      <c r="K2368" s="325" t="str">
        <f>IF('+BD'!K498="","",'+BD'!K498)</f>
        <v/>
      </c>
      <c r="L2368" s="325" t="str">
        <f>IF('+BD'!L498="","",'+BD'!L498)</f>
        <v/>
      </c>
      <c r="M2368" s="325" t="str">
        <f>IF('+BD'!M498="","",'+BD'!M498)</f>
        <v/>
      </c>
      <c r="N2368" s="325" t="str">
        <f>IF('+BD'!N498="","",'+BD'!N498)</f>
        <v/>
      </c>
      <c r="O2368" s="325" t="str">
        <f>IF('+BD'!O498="","",'+BD'!O498)</f>
        <v/>
      </c>
      <c r="P2368" s="325" t="str">
        <f>IF('+BD'!P498="","",'+BD'!P498)</f>
        <v/>
      </c>
      <c r="Q2368" s="325" t="str">
        <f>IF('+BD'!Q498="","",'+BD'!Q498)</f>
        <v/>
      </c>
      <c r="R2368" s="325" t="str">
        <f>IF('+BD'!R498="","",'+BD'!R498)</f>
        <v/>
      </c>
      <c r="S2368" s="325" t="str">
        <f>IF('+BD'!S498="","",'+BD'!S498)</f>
        <v/>
      </c>
      <c r="T2368" s="325" t="str">
        <f>IF('+BD'!T498="","",'+BD'!T498)</f>
        <v/>
      </c>
      <c r="U2368" s="325" t="str">
        <f>IF('+BD'!U498="","",'+BD'!U498)</f>
        <v/>
      </c>
      <c r="V2368" s="325" t="str">
        <f>IF('+BD'!V498="","",'+BD'!V498)</f>
        <v/>
      </c>
      <c r="W2368" s="325" t="str">
        <f>IF('+BD'!W498="","",'+BD'!W498)</f>
        <v/>
      </c>
      <c r="X2368" s="325" t="str">
        <f>IF('+BD'!X498="","",'+BD'!X498)</f>
        <v/>
      </c>
      <c r="Y2368" s="325" t="str">
        <f>IF('+BD'!Y498="","",'+BD'!Y498)</f>
        <v/>
      </c>
      <c r="Z2368" s="325" t="str">
        <f>IF('+BD'!Z498="","",'+BD'!Z498)</f>
        <v/>
      </c>
      <c r="AA2368" s="325" t="str">
        <f>IF('+BD'!AA498="","",'+BD'!AA498)</f>
        <v/>
      </c>
      <c r="AB2368" s="325" t="str">
        <f>IF('+BD'!AB498="","",'+BD'!AB498)</f>
        <v/>
      </c>
    </row>
    <row r="2369" ht="15.75" customHeight="1">
      <c r="A2369" s="325">
        <v>2367.0</v>
      </c>
      <c r="B2369" s="325" t="s">
        <v>6144</v>
      </c>
      <c r="C2369" s="325" t="str">
        <f>IF('+BD'!C499="","",'+BD'!C499)</f>
        <v/>
      </c>
      <c r="D2369" s="325" t="str">
        <f>IF('+BD'!D499="","",'+BD'!D499)</f>
        <v/>
      </c>
      <c r="E2369" s="325" t="str">
        <f>IF('+BD'!E499="","",'+BD'!E499)</f>
        <v/>
      </c>
      <c r="F2369" s="325" t="str">
        <f>IF('+BD'!F499="","",'+BD'!F499)</f>
        <v/>
      </c>
      <c r="G2369" s="325" t="str">
        <f>IF('+BD'!G499="","",'+BD'!G499)</f>
        <v/>
      </c>
      <c r="H2369" s="325" t="str">
        <f>IF('+BD'!H499="","",'+BD'!H499)</f>
        <v/>
      </c>
      <c r="I2369" s="325" t="str">
        <f>IF('+BD'!I499="","",'+BD'!I499)</f>
        <v/>
      </c>
      <c r="J2369" s="325" t="str">
        <f>IF('+BD'!J499="","",'+BD'!J499)</f>
        <v/>
      </c>
      <c r="K2369" s="325" t="str">
        <f>IF('+BD'!K499="","",'+BD'!K499)</f>
        <v/>
      </c>
      <c r="L2369" s="325" t="str">
        <f>IF('+BD'!L499="","",'+BD'!L499)</f>
        <v/>
      </c>
      <c r="M2369" s="325" t="str">
        <f>IF('+BD'!M499="","",'+BD'!M499)</f>
        <v/>
      </c>
      <c r="N2369" s="325" t="str">
        <f>IF('+BD'!N499="","",'+BD'!N499)</f>
        <v/>
      </c>
      <c r="O2369" s="325" t="str">
        <f>IF('+BD'!O499="","",'+BD'!O499)</f>
        <v/>
      </c>
      <c r="P2369" s="325" t="str">
        <f>IF('+BD'!P499="","",'+BD'!P499)</f>
        <v/>
      </c>
      <c r="Q2369" s="325" t="str">
        <f>IF('+BD'!Q499="","",'+BD'!Q499)</f>
        <v/>
      </c>
      <c r="R2369" s="325" t="str">
        <f>IF('+BD'!R499="","",'+BD'!R499)</f>
        <v/>
      </c>
      <c r="S2369" s="325" t="str">
        <f>IF('+BD'!S499="","",'+BD'!S499)</f>
        <v/>
      </c>
      <c r="T2369" s="325" t="str">
        <f>IF('+BD'!T499="","",'+BD'!T499)</f>
        <v/>
      </c>
      <c r="U2369" s="325" t="str">
        <f>IF('+BD'!U499="","",'+BD'!U499)</f>
        <v/>
      </c>
      <c r="V2369" s="325" t="str">
        <f>IF('+BD'!V499="","",'+BD'!V499)</f>
        <v/>
      </c>
      <c r="W2369" s="325" t="str">
        <f>IF('+BD'!W499="","",'+BD'!W499)</f>
        <v/>
      </c>
      <c r="X2369" s="325" t="str">
        <f>IF('+BD'!X499="","",'+BD'!X499)</f>
        <v/>
      </c>
      <c r="Y2369" s="325" t="str">
        <f>IF('+BD'!Y499="","",'+BD'!Y499)</f>
        <v/>
      </c>
      <c r="Z2369" s="325" t="str">
        <f>IF('+BD'!Z499="","",'+BD'!Z499)</f>
        <v/>
      </c>
      <c r="AA2369" s="325" t="str">
        <f>IF('+BD'!AA499="","",'+BD'!AA499)</f>
        <v/>
      </c>
      <c r="AB2369" s="325" t="str">
        <f>IF('+BD'!AB499="","",'+BD'!AB499)</f>
        <v/>
      </c>
    </row>
    <row r="2370" ht="15.75" customHeight="1">
      <c r="A2370" s="325">
        <v>2368.0</v>
      </c>
      <c r="B2370" s="325" t="s">
        <v>6145</v>
      </c>
      <c r="C2370" s="325" t="str">
        <f>IF('+BD'!C500="","",'+BD'!C500)</f>
        <v/>
      </c>
      <c r="D2370" s="325" t="str">
        <f>IF('+BD'!D500="","",'+BD'!D500)</f>
        <v/>
      </c>
      <c r="E2370" s="325" t="str">
        <f>IF('+BD'!E500="","",'+BD'!E500)</f>
        <v/>
      </c>
      <c r="F2370" s="325" t="str">
        <f>IF('+BD'!F500="","",'+BD'!F500)</f>
        <v/>
      </c>
      <c r="G2370" s="325" t="str">
        <f>IF('+BD'!G500="","",'+BD'!G500)</f>
        <v/>
      </c>
      <c r="H2370" s="325" t="str">
        <f>IF('+BD'!H500="","",'+BD'!H500)</f>
        <v/>
      </c>
      <c r="I2370" s="325" t="str">
        <f>IF('+BD'!I500="","",'+BD'!I500)</f>
        <v/>
      </c>
      <c r="J2370" s="325" t="str">
        <f>IF('+BD'!J500="","",'+BD'!J500)</f>
        <v/>
      </c>
      <c r="K2370" s="325" t="str">
        <f>IF('+BD'!K500="","",'+BD'!K500)</f>
        <v/>
      </c>
      <c r="L2370" s="325" t="str">
        <f>IF('+BD'!L500="","",'+BD'!L500)</f>
        <v/>
      </c>
      <c r="M2370" s="325" t="str">
        <f>IF('+BD'!M500="","",'+BD'!M500)</f>
        <v/>
      </c>
      <c r="N2370" s="325" t="str">
        <f>IF('+BD'!N500="","",'+BD'!N500)</f>
        <v/>
      </c>
      <c r="O2370" s="325" t="str">
        <f>IF('+BD'!O500="","",'+BD'!O500)</f>
        <v/>
      </c>
      <c r="P2370" s="325" t="str">
        <f>IF('+BD'!P500="","",'+BD'!P500)</f>
        <v/>
      </c>
      <c r="Q2370" s="325" t="str">
        <f>IF('+BD'!Q500="","",'+BD'!Q500)</f>
        <v/>
      </c>
      <c r="R2370" s="325" t="str">
        <f>IF('+BD'!R500="","",'+BD'!R500)</f>
        <v/>
      </c>
      <c r="S2370" s="325" t="str">
        <f>IF('+BD'!S500="","",'+BD'!S500)</f>
        <v/>
      </c>
      <c r="T2370" s="325" t="str">
        <f>IF('+BD'!T500="","",'+BD'!T500)</f>
        <v/>
      </c>
      <c r="U2370" s="325" t="str">
        <f>IF('+BD'!U500="","",'+BD'!U500)</f>
        <v/>
      </c>
      <c r="V2370" s="325" t="str">
        <f>IF('+BD'!V500="","",'+BD'!V500)</f>
        <v/>
      </c>
      <c r="W2370" s="325" t="str">
        <f>IF('+BD'!W500="","",'+BD'!W500)</f>
        <v/>
      </c>
      <c r="X2370" s="325" t="str">
        <f>IF('+BD'!X500="","",'+BD'!X500)</f>
        <v/>
      </c>
      <c r="Y2370" s="325" t="str">
        <f>IF('+BD'!Y500="","",'+BD'!Y500)</f>
        <v/>
      </c>
      <c r="Z2370" s="325" t="str">
        <f>IF('+BD'!Z500="","",'+BD'!Z500)</f>
        <v/>
      </c>
      <c r="AA2370" s="325" t="str">
        <f>IF('+BD'!AA500="","",'+BD'!AA500)</f>
        <v/>
      </c>
      <c r="AB2370" s="325" t="str">
        <f>IF('+BD'!AB500="","",'+BD'!AB500)</f>
        <v/>
      </c>
    </row>
    <row r="2371" ht="15.75" customHeight="1">
      <c r="A2371" s="325">
        <v>2369.0</v>
      </c>
      <c r="B2371" s="325" t="s">
        <v>6146</v>
      </c>
      <c r="C2371" s="325" t="str">
        <f>IF('+BD'!C501="","",'+BD'!C501)</f>
        <v/>
      </c>
      <c r="D2371" s="325" t="str">
        <f>IF('+BD'!D501="","",'+BD'!D501)</f>
        <v/>
      </c>
      <c r="E2371" s="325" t="str">
        <f>IF('+BD'!E501="","",'+BD'!E501)</f>
        <v/>
      </c>
      <c r="F2371" s="325" t="str">
        <f>IF('+BD'!F501="","",'+BD'!F501)</f>
        <v/>
      </c>
      <c r="G2371" s="325" t="str">
        <f>IF('+BD'!G501="","",'+BD'!G501)</f>
        <v/>
      </c>
      <c r="H2371" s="325" t="str">
        <f>IF('+BD'!H501="","",'+BD'!H501)</f>
        <v/>
      </c>
      <c r="I2371" s="325" t="str">
        <f>IF('+BD'!I501="","",'+BD'!I501)</f>
        <v/>
      </c>
      <c r="J2371" s="325" t="str">
        <f>IF('+BD'!J501="","",'+BD'!J501)</f>
        <v/>
      </c>
      <c r="K2371" s="325" t="str">
        <f>IF('+BD'!K501="","",'+BD'!K501)</f>
        <v/>
      </c>
      <c r="L2371" s="325" t="str">
        <f>IF('+BD'!L501="","",'+BD'!L501)</f>
        <v/>
      </c>
      <c r="M2371" s="325" t="str">
        <f>IF('+BD'!M501="","",'+BD'!M501)</f>
        <v/>
      </c>
      <c r="N2371" s="325" t="str">
        <f>IF('+BD'!N501="","",'+BD'!N501)</f>
        <v/>
      </c>
      <c r="O2371" s="325" t="str">
        <f>IF('+BD'!O501="","",'+BD'!O501)</f>
        <v/>
      </c>
      <c r="P2371" s="325" t="str">
        <f>IF('+BD'!P501="","",'+BD'!P501)</f>
        <v/>
      </c>
      <c r="Q2371" s="325" t="str">
        <f>IF('+BD'!Q501="","",'+BD'!Q501)</f>
        <v/>
      </c>
      <c r="R2371" s="325" t="str">
        <f>IF('+BD'!R501="","",'+BD'!R501)</f>
        <v/>
      </c>
      <c r="S2371" s="325" t="str">
        <f>IF('+BD'!S501="","",'+BD'!S501)</f>
        <v/>
      </c>
      <c r="T2371" s="325" t="str">
        <f>IF('+BD'!T501="","",'+BD'!T501)</f>
        <v/>
      </c>
      <c r="U2371" s="325" t="str">
        <f>IF('+BD'!U501="","",'+BD'!U501)</f>
        <v/>
      </c>
      <c r="V2371" s="325" t="str">
        <f>IF('+BD'!V501="","",'+BD'!V501)</f>
        <v/>
      </c>
      <c r="W2371" s="325" t="str">
        <f>IF('+BD'!W501="","",'+BD'!W501)</f>
        <v/>
      </c>
      <c r="X2371" s="325" t="str">
        <f>IF('+BD'!X501="","",'+BD'!X501)</f>
        <v/>
      </c>
      <c r="Y2371" s="325" t="str">
        <f>IF('+BD'!Y501="","",'+BD'!Y501)</f>
        <v/>
      </c>
      <c r="Z2371" s="325" t="str">
        <f>IF('+BD'!Z501="","",'+BD'!Z501)</f>
        <v/>
      </c>
      <c r="AA2371" s="325" t="str">
        <f>IF('+BD'!AA501="","",'+BD'!AA501)</f>
        <v/>
      </c>
      <c r="AB2371" s="325" t="str">
        <f>IF('+BD'!AB501="","",'+BD'!AB501)</f>
        <v/>
      </c>
    </row>
    <row r="2372" ht="15.75" customHeight="1">
      <c r="A2372" s="325">
        <v>2370.0</v>
      </c>
      <c r="B2372" s="325" t="s">
        <v>6147</v>
      </c>
      <c r="C2372" s="325" t="str">
        <f>IF('+BD'!C502="","",'+BD'!C502)</f>
        <v/>
      </c>
      <c r="D2372" s="325" t="str">
        <f>IF('+BD'!D502="","",'+BD'!D502)</f>
        <v/>
      </c>
      <c r="E2372" s="325" t="str">
        <f>IF('+BD'!E502="","",'+BD'!E502)</f>
        <v/>
      </c>
      <c r="F2372" s="325" t="str">
        <f>IF('+BD'!F502="","",'+BD'!F502)</f>
        <v/>
      </c>
      <c r="G2372" s="325" t="str">
        <f>IF('+BD'!G502="","",'+BD'!G502)</f>
        <v/>
      </c>
      <c r="H2372" s="325" t="str">
        <f>IF('+BD'!H502="","",'+BD'!H502)</f>
        <v/>
      </c>
      <c r="I2372" s="325" t="str">
        <f>IF('+BD'!I502="","",'+BD'!I502)</f>
        <v/>
      </c>
      <c r="J2372" s="325" t="str">
        <f>IF('+BD'!J502="","",'+BD'!J502)</f>
        <v/>
      </c>
      <c r="K2372" s="325" t="str">
        <f>IF('+BD'!K502="","",'+BD'!K502)</f>
        <v/>
      </c>
      <c r="L2372" s="325" t="str">
        <f>IF('+BD'!L502="","",'+BD'!L502)</f>
        <v/>
      </c>
      <c r="M2372" s="325" t="str">
        <f>IF('+BD'!M502="","",'+BD'!M502)</f>
        <v/>
      </c>
      <c r="N2372" s="325" t="str">
        <f>IF('+BD'!N502="","",'+BD'!N502)</f>
        <v/>
      </c>
      <c r="O2372" s="325" t="str">
        <f>IF('+BD'!O502="","",'+BD'!O502)</f>
        <v/>
      </c>
      <c r="P2372" s="325" t="str">
        <f>IF('+BD'!P502="","",'+BD'!P502)</f>
        <v/>
      </c>
      <c r="Q2372" s="325" t="str">
        <f>IF('+BD'!Q502="","",'+BD'!Q502)</f>
        <v/>
      </c>
      <c r="R2372" s="325" t="str">
        <f>IF('+BD'!R502="","",'+BD'!R502)</f>
        <v/>
      </c>
      <c r="S2372" s="325" t="str">
        <f>IF('+BD'!S502="","",'+BD'!S502)</f>
        <v/>
      </c>
      <c r="T2372" s="325" t="str">
        <f>IF('+BD'!T502="","",'+BD'!T502)</f>
        <v/>
      </c>
      <c r="U2372" s="325" t="str">
        <f>IF('+BD'!U502="","",'+BD'!U502)</f>
        <v/>
      </c>
      <c r="V2372" s="325" t="str">
        <f>IF('+BD'!V502="","",'+BD'!V502)</f>
        <v/>
      </c>
      <c r="W2372" s="325" t="str">
        <f>IF('+BD'!W502="","",'+BD'!W502)</f>
        <v/>
      </c>
      <c r="X2372" s="325" t="str">
        <f>IF('+BD'!X502="","",'+BD'!X502)</f>
        <v/>
      </c>
      <c r="Y2372" s="325" t="str">
        <f>IF('+BD'!Y502="","",'+BD'!Y502)</f>
        <v/>
      </c>
      <c r="Z2372" s="325" t="str">
        <f>IF('+BD'!Z502="","",'+BD'!Z502)</f>
        <v/>
      </c>
      <c r="AA2372" s="325" t="str">
        <f>IF('+BD'!AA502="","",'+BD'!AA502)</f>
        <v/>
      </c>
      <c r="AB2372" s="325" t="str">
        <f>IF('+BD'!AB502="","",'+BD'!AB502)</f>
        <v/>
      </c>
    </row>
    <row r="2373" ht="15.75" customHeight="1">
      <c r="A2373" s="325">
        <v>2371.0</v>
      </c>
      <c r="B2373" s="325" t="s">
        <v>5186</v>
      </c>
      <c r="C2373" s="325" t="str">
        <f t="shared" ref="C2373:C2379" si="1">CONCATENATE(C2383,": ",E2383)</f>
        <v>DESAYUNO: 1 papaya picada + 1 pan con huevo frito + 1 vaso de leche descremada</v>
      </c>
      <c r="D2373" s="325" t="s">
        <v>5186</v>
      </c>
      <c r="E2373" s="325"/>
      <c r="F2373" s="325"/>
      <c r="G2373" s="325"/>
      <c r="H2373" s="325"/>
      <c r="I2373" s="325"/>
      <c r="J2373" s="325"/>
      <c r="K2373" s="325"/>
      <c r="L2373" s="325"/>
      <c r="M2373" s="325"/>
      <c r="N2373" s="325"/>
      <c r="O2373" s="325"/>
      <c r="P2373" s="325"/>
      <c r="Q2373" s="325"/>
      <c r="R2373" s="325"/>
      <c r="S2373" s="325"/>
      <c r="T2373" s="325"/>
      <c r="U2373" s="325"/>
      <c r="V2373" s="325"/>
      <c r="W2373" s="325"/>
      <c r="X2373" s="325"/>
      <c r="Y2373" s="325"/>
      <c r="Z2373" s="325"/>
      <c r="AA2373" s="325"/>
      <c r="AB2373" s="325"/>
    </row>
    <row r="2374" ht="15.75" customHeight="1">
      <c r="A2374" s="325">
        <v>2372.0</v>
      </c>
      <c r="B2374" s="325" t="s">
        <v>5155</v>
      </c>
      <c r="C2374" s="325" t="str">
        <f t="shared" si="1"/>
        <v>ALMUERZO: </v>
      </c>
      <c r="D2374" s="325" t="s">
        <v>5155</v>
      </c>
      <c r="E2374" s="325"/>
      <c r="F2374" s="325"/>
      <c r="G2374" s="325"/>
      <c r="H2374" s="325"/>
      <c r="I2374" s="325"/>
      <c r="J2374" s="325"/>
      <c r="K2374" s="325"/>
      <c r="L2374" s="325"/>
      <c r="M2374" s="325"/>
      <c r="N2374" s="325"/>
      <c r="O2374" s="325"/>
      <c r="P2374" s="325"/>
      <c r="Q2374" s="325"/>
      <c r="R2374" s="325"/>
      <c r="S2374" s="325"/>
      <c r="T2374" s="325"/>
      <c r="U2374" s="325"/>
      <c r="V2374" s="325"/>
      <c r="W2374" s="325"/>
      <c r="X2374" s="325"/>
      <c r="Y2374" s="325"/>
      <c r="Z2374" s="325"/>
      <c r="AA2374" s="325"/>
      <c r="AB2374" s="325"/>
    </row>
    <row r="2375" ht="15.75" customHeight="1">
      <c r="A2375" s="325">
        <v>2373.0</v>
      </c>
      <c r="B2375" s="325" t="s">
        <v>5187</v>
      </c>
      <c r="C2375" s="325" t="str">
        <f t="shared" si="1"/>
        <v>CENA: </v>
      </c>
      <c r="D2375" s="325" t="s">
        <v>5187</v>
      </c>
      <c r="E2375" s="325"/>
      <c r="F2375" s="325"/>
      <c r="G2375" s="325"/>
      <c r="H2375" s="325"/>
      <c r="I2375" s="325"/>
      <c r="J2375" s="325"/>
      <c r="K2375" s="325"/>
      <c r="L2375" s="325"/>
      <c r="M2375" s="325"/>
      <c r="N2375" s="325"/>
      <c r="O2375" s="325"/>
      <c r="P2375" s="325"/>
      <c r="Q2375" s="325"/>
      <c r="R2375" s="325"/>
      <c r="S2375" s="325"/>
      <c r="T2375" s="325"/>
      <c r="U2375" s="325"/>
      <c r="V2375" s="325"/>
      <c r="W2375" s="325"/>
      <c r="X2375" s="325"/>
      <c r="Y2375" s="325"/>
      <c r="Z2375" s="325"/>
      <c r="AA2375" s="325"/>
      <c r="AB2375" s="325"/>
    </row>
    <row r="2376" ht="15.75" customHeight="1">
      <c r="A2376" s="325">
        <v>2374.0</v>
      </c>
      <c r="B2376" s="325" t="s">
        <v>5188</v>
      </c>
      <c r="C2376" s="325" t="str">
        <f t="shared" si="1"/>
        <v>COLACION: </v>
      </c>
      <c r="D2376" s="325" t="s">
        <v>5188</v>
      </c>
      <c r="E2376" s="325"/>
      <c r="F2376" s="325"/>
      <c r="G2376" s="325"/>
      <c r="H2376" s="325"/>
      <c r="I2376" s="325"/>
      <c r="J2376" s="325"/>
      <c r="K2376" s="325"/>
      <c r="L2376" s="325"/>
      <c r="M2376" s="325"/>
      <c r="N2376" s="325"/>
      <c r="O2376" s="325"/>
      <c r="P2376" s="325"/>
      <c r="Q2376" s="325"/>
      <c r="R2376" s="325"/>
      <c r="S2376" s="325"/>
      <c r="T2376" s="325"/>
      <c r="U2376" s="325"/>
      <c r="V2376" s="325"/>
      <c r="W2376" s="325"/>
      <c r="X2376" s="325"/>
      <c r="Y2376" s="325"/>
      <c r="Z2376" s="325"/>
      <c r="AA2376" s="325"/>
      <c r="AB2376" s="325"/>
    </row>
    <row r="2377" ht="15.75" customHeight="1">
      <c r="A2377" s="325">
        <v>2375.0</v>
      </c>
      <c r="B2377" s="325" t="s">
        <v>5189</v>
      </c>
      <c r="C2377" s="325" t="str">
        <f t="shared" si="1"/>
        <v>MEDIA MAÑANA: </v>
      </c>
      <c r="D2377" s="325" t="s">
        <v>5189</v>
      </c>
      <c r="E2377" s="325"/>
      <c r="F2377" s="325"/>
      <c r="G2377" s="325"/>
      <c r="H2377" s="325"/>
      <c r="I2377" s="325"/>
      <c r="J2377" s="325"/>
      <c r="K2377" s="325"/>
      <c r="L2377" s="325"/>
      <c r="M2377" s="325"/>
      <c r="N2377" s="325"/>
      <c r="O2377" s="325"/>
      <c r="P2377" s="325"/>
      <c r="Q2377" s="325"/>
      <c r="R2377" s="325"/>
      <c r="S2377" s="325"/>
      <c r="T2377" s="325"/>
      <c r="U2377" s="325"/>
      <c r="V2377" s="325"/>
      <c r="W2377" s="325"/>
      <c r="X2377" s="325"/>
      <c r="Y2377" s="325"/>
      <c r="Z2377" s="325"/>
      <c r="AA2377" s="325"/>
      <c r="AB2377" s="325"/>
    </row>
    <row r="2378" ht="15.75" customHeight="1">
      <c r="A2378" s="325">
        <v>2376.0</v>
      </c>
      <c r="B2378" s="325" t="s">
        <v>5190</v>
      </c>
      <c r="C2378" s="325" t="str">
        <f t="shared" si="1"/>
        <v>MEDIA TARDE: </v>
      </c>
      <c r="D2378" s="325" t="s">
        <v>5190</v>
      </c>
      <c r="E2378" s="325"/>
      <c r="F2378" s="325"/>
      <c r="G2378" s="325"/>
      <c r="H2378" s="325"/>
      <c r="I2378" s="325"/>
      <c r="J2378" s="325"/>
      <c r="K2378" s="325"/>
      <c r="L2378" s="325"/>
      <c r="M2378" s="325"/>
      <c r="N2378" s="325"/>
      <c r="O2378" s="325"/>
      <c r="P2378" s="325"/>
      <c r="Q2378" s="325"/>
      <c r="R2378" s="325"/>
      <c r="S2378" s="325"/>
      <c r="T2378" s="325"/>
      <c r="U2378" s="325"/>
      <c r="V2378" s="325"/>
      <c r="W2378" s="325"/>
      <c r="X2378" s="325"/>
      <c r="Y2378" s="325"/>
      <c r="Z2378" s="325"/>
      <c r="AA2378" s="325"/>
      <c r="AB2378" s="325"/>
    </row>
    <row r="2379" ht="15.75" customHeight="1">
      <c r="A2379" s="325">
        <v>2377.0</v>
      </c>
      <c r="B2379" s="325" t="s">
        <v>5191</v>
      </c>
      <c r="C2379" s="325" t="str">
        <f t="shared" si="1"/>
        <v>NOCHE: </v>
      </c>
      <c r="D2379" s="325" t="s">
        <v>5191</v>
      </c>
      <c r="E2379" s="325"/>
      <c r="F2379" s="325"/>
      <c r="G2379" s="325"/>
      <c r="H2379" s="325"/>
      <c r="I2379" s="325"/>
      <c r="J2379" s="325"/>
      <c r="K2379" s="325"/>
      <c r="L2379" s="325"/>
      <c r="M2379" s="325"/>
      <c r="N2379" s="325"/>
      <c r="O2379" s="325"/>
      <c r="P2379" s="325"/>
      <c r="Q2379" s="325"/>
      <c r="R2379" s="325"/>
      <c r="S2379" s="325"/>
      <c r="T2379" s="325"/>
      <c r="U2379" s="325"/>
      <c r="V2379" s="325"/>
      <c r="W2379" s="325"/>
      <c r="X2379" s="325"/>
      <c r="Y2379" s="325"/>
      <c r="Z2379" s="325"/>
      <c r="AA2379" s="325"/>
      <c r="AB2379" s="325"/>
    </row>
    <row r="2380" ht="15.75" customHeight="1">
      <c r="A2380" s="325"/>
      <c r="B2380" s="325"/>
      <c r="C2380" s="325"/>
      <c r="D2380" s="325"/>
      <c r="E2380" s="325"/>
      <c r="F2380" s="325"/>
      <c r="G2380" s="325"/>
      <c r="H2380" s="325"/>
      <c r="I2380" s="325"/>
      <c r="J2380" s="325"/>
      <c r="K2380" s="325"/>
      <c r="L2380" s="325"/>
      <c r="M2380" s="325"/>
      <c r="N2380" s="325"/>
      <c r="O2380" s="325"/>
      <c r="P2380" s="325"/>
      <c r="Q2380" s="325"/>
      <c r="R2380" s="325"/>
      <c r="S2380" s="325"/>
      <c r="T2380" s="325"/>
      <c r="U2380" s="325"/>
      <c r="V2380" s="325"/>
      <c r="W2380" s="325"/>
      <c r="X2380" s="325"/>
      <c r="Y2380" s="325"/>
      <c r="Z2380" s="325"/>
      <c r="AA2380" s="325"/>
      <c r="AB2380" s="325"/>
    </row>
    <row r="2381" ht="15.75" customHeight="1">
      <c r="A2381" s="325"/>
      <c r="B2381" s="325"/>
      <c r="C2381" s="325"/>
      <c r="D2381" s="325"/>
      <c r="E2381" s="325"/>
      <c r="F2381" s="325"/>
      <c r="G2381" s="325"/>
      <c r="H2381" s="325"/>
      <c r="I2381" s="325"/>
      <c r="J2381" s="325"/>
      <c r="K2381" s="325"/>
      <c r="L2381" s="325"/>
      <c r="M2381" s="325"/>
      <c r="N2381" s="325"/>
      <c r="O2381" s="325"/>
      <c r="P2381" s="325"/>
      <c r="Q2381" s="325"/>
      <c r="R2381" s="325"/>
      <c r="S2381" s="325"/>
      <c r="T2381" s="325"/>
      <c r="U2381" s="325"/>
      <c r="V2381" s="325"/>
      <c r="W2381" s="325"/>
      <c r="X2381" s="325"/>
      <c r="Y2381" s="325"/>
      <c r="Z2381" s="325"/>
      <c r="AA2381" s="325"/>
      <c r="AB2381" s="325"/>
    </row>
    <row r="2382" ht="15.75" customHeight="1">
      <c r="A2382" s="325"/>
      <c r="B2382" s="325"/>
      <c r="C2382" s="325"/>
      <c r="D2382" s="325"/>
      <c r="E2382" s="325"/>
      <c r="F2382" s="325"/>
      <c r="G2382" s="325"/>
      <c r="H2382" s="325"/>
      <c r="I2382" s="325"/>
      <c r="J2382" s="325"/>
      <c r="K2382" s="325"/>
      <c r="L2382" s="325"/>
      <c r="M2382" s="325"/>
      <c r="N2382" s="325"/>
      <c r="O2382" s="325"/>
      <c r="P2382" s="325"/>
      <c r="Q2382" s="325"/>
      <c r="R2382" s="325"/>
      <c r="S2382" s="325"/>
      <c r="T2382" s="325"/>
      <c r="U2382" s="325"/>
      <c r="V2382" s="325"/>
      <c r="W2382" s="325"/>
      <c r="X2382" s="325"/>
      <c r="Y2382" s="325"/>
      <c r="Z2382" s="325"/>
      <c r="AA2382" s="325"/>
      <c r="AB2382" s="325"/>
    </row>
    <row r="2383" ht="15.75" customHeight="1">
      <c r="A2383" s="325"/>
      <c r="B2383" s="325"/>
      <c r="C2383" s="325" t="s">
        <v>5186</v>
      </c>
      <c r="D2383" s="325"/>
      <c r="E2383" s="325" t="str">
        <f>IF(PLAN!C17="","",PLAN!C17)</f>
        <v>1 papaya picada + 1 pan con huevo frito + 1 vaso de leche descremada</v>
      </c>
      <c r="F2383" s="325"/>
      <c r="G2383" s="325"/>
      <c r="H2383" s="325"/>
      <c r="I2383" s="325"/>
      <c r="J2383" s="325"/>
      <c r="K2383" s="325"/>
      <c r="L2383" s="325"/>
      <c r="M2383" s="325"/>
      <c r="N2383" s="325"/>
      <c r="O2383" s="325"/>
      <c r="P2383" s="325"/>
      <c r="Q2383" s="325"/>
      <c r="R2383" s="325"/>
      <c r="S2383" s="325"/>
      <c r="T2383" s="325"/>
      <c r="U2383" s="325"/>
      <c r="V2383" s="325"/>
      <c r="W2383" s="325"/>
      <c r="X2383" s="325"/>
      <c r="Y2383" s="325"/>
      <c r="Z2383" s="325"/>
      <c r="AA2383" s="325"/>
      <c r="AB2383" s="325"/>
    </row>
    <row r="2384" ht="15.75" customHeight="1">
      <c r="A2384" s="325"/>
      <c r="B2384" s="325"/>
      <c r="C2384" s="325" t="s">
        <v>5155</v>
      </c>
      <c r="D2384" s="325"/>
      <c r="E2384" s="325" t="str">
        <f>IF(PLAN!C19="","",PLAN!C19)</f>
        <v/>
      </c>
      <c r="F2384" s="325"/>
      <c r="G2384" s="325"/>
      <c r="H2384" s="325"/>
      <c r="I2384" s="325"/>
      <c r="J2384" s="325"/>
      <c r="K2384" s="325"/>
      <c r="L2384" s="325"/>
      <c r="M2384" s="325"/>
      <c r="N2384" s="325"/>
      <c r="O2384" s="325"/>
      <c r="P2384" s="325"/>
      <c r="Q2384" s="325"/>
      <c r="R2384" s="325"/>
      <c r="S2384" s="325"/>
      <c r="T2384" s="325"/>
      <c r="U2384" s="325"/>
      <c r="V2384" s="325"/>
      <c r="W2384" s="325"/>
      <c r="X2384" s="325"/>
      <c r="Y2384" s="325"/>
      <c r="Z2384" s="325"/>
      <c r="AA2384" s="325"/>
      <c r="AB2384" s="325"/>
    </row>
    <row r="2385" ht="15.75" customHeight="1">
      <c r="A2385" s="325"/>
      <c r="B2385" s="325"/>
      <c r="C2385" s="325" t="s">
        <v>5187</v>
      </c>
      <c r="D2385" s="325"/>
      <c r="E2385" s="325" t="str">
        <f>IF(PLAN!C21="","",PLAN!C21)</f>
        <v/>
      </c>
      <c r="F2385" s="325"/>
      <c r="G2385" s="325"/>
      <c r="H2385" s="325"/>
      <c r="I2385" s="325"/>
      <c r="J2385" s="325"/>
      <c r="K2385" s="325"/>
      <c r="L2385" s="325"/>
      <c r="M2385" s="325"/>
      <c r="N2385" s="325"/>
      <c r="O2385" s="325"/>
      <c r="P2385" s="325"/>
      <c r="Q2385" s="325"/>
      <c r="R2385" s="325"/>
      <c r="S2385" s="325"/>
      <c r="T2385" s="325"/>
      <c r="U2385" s="325"/>
      <c r="V2385" s="325"/>
      <c r="W2385" s="325"/>
      <c r="X2385" s="325"/>
      <c r="Y2385" s="325"/>
      <c r="Z2385" s="325"/>
      <c r="AA2385" s="325"/>
      <c r="AB2385" s="325"/>
    </row>
    <row r="2386" ht="15.75" customHeight="1">
      <c r="A2386" s="325"/>
      <c r="B2386" s="325"/>
      <c r="C2386" s="325" t="s">
        <v>5188</v>
      </c>
      <c r="D2386" s="325"/>
      <c r="E2386" s="325"/>
      <c r="F2386" s="325"/>
      <c r="G2386" s="325"/>
      <c r="H2386" s="325"/>
      <c r="I2386" s="325"/>
      <c r="J2386" s="325"/>
      <c r="K2386" s="325"/>
      <c r="L2386" s="325"/>
      <c r="M2386" s="325"/>
      <c r="N2386" s="325"/>
      <c r="O2386" s="325"/>
      <c r="P2386" s="325"/>
      <c r="Q2386" s="325"/>
      <c r="R2386" s="325"/>
      <c r="S2386" s="325"/>
      <c r="T2386" s="325"/>
      <c r="U2386" s="325"/>
      <c r="V2386" s="325"/>
      <c r="W2386" s="325"/>
      <c r="X2386" s="325"/>
      <c r="Y2386" s="325"/>
      <c r="Z2386" s="325"/>
      <c r="AA2386" s="325"/>
      <c r="AB2386" s="325"/>
    </row>
    <row r="2387" ht="15.75" customHeight="1">
      <c r="A2387" s="325"/>
      <c r="B2387" s="325"/>
      <c r="C2387" s="325" t="s">
        <v>5189</v>
      </c>
      <c r="D2387" s="325"/>
      <c r="E2387" s="325" t="str">
        <f>IF(PLAN!C18="","",PLAN!C18)</f>
        <v/>
      </c>
      <c r="F2387" s="325"/>
      <c r="G2387" s="325"/>
      <c r="H2387" s="325"/>
      <c r="I2387" s="325"/>
      <c r="J2387" s="325"/>
      <c r="K2387" s="325"/>
      <c r="L2387" s="325"/>
      <c r="M2387" s="325"/>
      <c r="N2387" s="325"/>
      <c r="O2387" s="325"/>
      <c r="P2387" s="325"/>
      <c r="Q2387" s="325"/>
      <c r="R2387" s="325"/>
      <c r="S2387" s="325"/>
      <c r="T2387" s="325"/>
      <c r="U2387" s="325"/>
      <c r="V2387" s="325"/>
      <c r="W2387" s="325"/>
      <c r="X2387" s="325"/>
      <c r="Y2387" s="325"/>
      <c r="Z2387" s="325"/>
      <c r="AA2387" s="325"/>
      <c r="AB2387" s="325"/>
    </row>
    <row r="2388" ht="15.75" customHeight="1">
      <c r="A2388" s="325"/>
      <c r="B2388" s="325"/>
      <c r="C2388" s="325" t="s">
        <v>5190</v>
      </c>
      <c r="D2388" s="325"/>
      <c r="E2388" s="325" t="str">
        <f>IF(PLAN!C20="","",PLAN!C20)</f>
        <v/>
      </c>
      <c r="F2388" s="325"/>
      <c r="G2388" s="325"/>
      <c r="H2388" s="325"/>
      <c r="I2388" s="325"/>
      <c r="J2388" s="325"/>
      <c r="K2388" s="325"/>
      <c r="L2388" s="325"/>
      <c r="M2388" s="325"/>
      <c r="N2388" s="325"/>
      <c r="O2388" s="325"/>
      <c r="P2388" s="325"/>
      <c r="Q2388" s="325"/>
      <c r="R2388" s="325"/>
      <c r="S2388" s="325"/>
      <c r="T2388" s="325"/>
      <c r="U2388" s="325"/>
      <c r="V2388" s="325"/>
      <c r="W2388" s="325"/>
      <c r="X2388" s="325"/>
      <c r="Y2388" s="325"/>
      <c r="Z2388" s="325"/>
      <c r="AA2388" s="325"/>
      <c r="AB2388" s="325"/>
    </row>
    <row r="2389" ht="15.75" customHeight="1">
      <c r="A2389" s="325"/>
      <c r="B2389" s="325"/>
      <c r="C2389" s="325" t="s">
        <v>5191</v>
      </c>
      <c r="D2389" s="325"/>
      <c r="E2389" s="325" t="str">
        <f>IF(PLAN!C22="","",PLAN!C22)</f>
        <v/>
      </c>
      <c r="F2389" s="325"/>
      <c r="G2389" s="325"/>
      <c r="H2389" s="325"/>
      <c r="I2389" s="325"/>
      <c r="J2389" s="325"/>
      <c r="K2389" s="325"/>
      <c r="L2389" s="325"/>
      <c r="M2389" s="325"/>
      <c r="N2389" s="325"/>
      <c r="O2389" s="325"/>
      <c r="P2389" s="325"/>
      <c r="Q2389" s="325"/>
      <c r="R2389" s="325"/>
      <c r="S2389" s="325"/>
      <c r="T2389" s="325"/>
      <c r="U2389" s="325"/>
      <c r="V2389" s="325"/>
      <c r="W2389" s="325"/>
      <c r="X2389" s="325"/>
      <c r="Y2389" s="325"/>
      <c r="Z2389" s="325"/>
      <c r="AA2389" s="325"/>
      <c r="AB2389" s="325"/>
    </row>
  </sheetData>
  <mergeCells count="4">
    <mergeCell ref="A1:A2"/>
    <mergeCell ref="B1:B2"/>
    <mergeCell ref="C1:C2"/>
    <mergeCell ref="D1:D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11.43"/>
  </cols>
  <sheetData>
    <row r="1">
      <c r="A1" s="1037" t="s">
        <v>6148</v>
      </c>
      <c r="B1" s="1038" t="s">
        <v>548</v>
      </c>
      <c r="C1" s="1039" t="s">
        <v>543</v>
      </c>
      <c r="D1" s="1039" t="s">
        <v>459</v>
      </c>
      <c r="E1" s="1040" t="s">
        <v>544</v>
      </c>
      <c r="F1" s="1040" t="s">
        <v>544</v>
      </c>
      <c r="G1" s="1040" t="s">
        <v>5628</v>
      </c>
      <c r="H1" s="1040" t="s">
        <v>545</v>
      </c>
      <c r="I1" s="1040" t="s">
        <v>6149</v>
      </c>
      <c r="J1" s="1040" t="s">
        <v>6150</v>
      </c>
      <c r="K1" s="1040" t="s">
        <v>546</v>
      </c>
      <c r="L1" s="1040" t="s">
        <v>3407</v>
      </c>
      <c r="M1" s="1040" t="s">
        <v>5631</v>
      </c>
      <c r="N1" s="1040" t="s">
        <v>5632</v>
      </c>
      <c r="O1" s="1040" t="s">
        <v>5633</v>
      </c>
      <c r="P1" s="1040" t="s">
        <v>5634</v>
      </c>
      <c r="Q1" s="1040" t="s">
        <v>5635</v>
      </c>
      <c r="R1" s="1040" t="s">
        <v>5636</v>
      </c>
      <c r="S1" s="1040" t="s">
        <v>5637</v>
      </c>
      <c r="T1" s="1040" t="s">
        <v>5638</v>
      </c>
      <c r="U1" s="1040" t="s">
        <v>5639</v>
      </c>
      <c r="V1" s="1040" t="s">
        <v>5640</v>
      </c>
      <c r="W1" s="1040" t="s">
        <v>5641</v>
      </c>
      <c r="X1" s="1040" t="s">
        <v>5642</v>
      </c>
      <c r="Y1" s="1040" t="s">
        <v>5643</v>
      </c>
      <c r="Z1" s="1040" t="s">
        <v>5608</v>
      </c>
      <c r="AA1" s="1040" t="s">
        <v>5644</v>
      </c>
      <c r="AB1" s="1041" t="s">
        <v>5645</v>
      </c>
    </row>
    <row r="2">
      <c r="A2" s="48"/>
      <c r="B2" s="264"/>
      <c r="C2" s="264"/>
      <c r="D2" s="264"/>
      <c r="E2" s="1042" t="s">
        <v>552</v>
      </c>
      <c r="F2" s="1042" t="s">
        <v>5646</v>
      </c>
      <c r="G2" s="1042" t="s">
        <v>237</v>
      </c>
      <c r="H2" s="1042" t="s">
        <v>237</v>
      </c>
      <c r="I2" s="1042" t="s">
        <v>237</v>
      </c>
      <c r="J2" s="1042" t="s">
        <v>237</v>
      </c>
      <c r="K2" s="1042" t="s">
        <v>237</v>
      </c>
      <c r="L2" s="1042" t="s">
        <v>237</v>
      </c>
      <c r="M2" s="1042" t="s">
        <v>237</v>
      </c>
      <c r="N2" s="1042" t="s">
        <v>237</v>
      </c>
      <c r="O2" s="1042" t="s">
        <v>237</v>
      </c>
      <c r="P2" s="1042" t="s">
        <v>259</v>
      </c>
      <c r="Q2" s="1042" t="s">
        <v>259</v>
      </c>
      <c r="R2" s="1042" t="s">
        <v>259</v>
      </c>
      <c r="S2" s="1042" t="s">
        <v>259</v>
      </c>
      <c r="T2" s="1042" t="s">
        <v>5611</v>
      </c>
      <c r="U2" s="1042" t="s">
        <v>5611</v>
      </c>
      <c r="V2" s="1042" t="s">
        <v>259</v>
      </c>
      <c r="W2" s="1042" t="s">
        <v>259</v>
      </c>
      <c r="X2" s="1042" t="s">
        <v>259</v>
      </c>
      <c r="Y2" s="1042" t="s">
        <v>259</v>
      </c>
      <c r="Z2" s="1042" t="s">
        <v>5611</v>
      </c>
      <c r="AA2" s="1042" t="s">
        <v>259</v>
      </c>
      <c r="AB2" s="1043" t="s">
        <v>259</v>
      </c>
    </row>
    <row r="3">
      <c r="A3" s="325">
        <v>1871.0</v>
      </c>
      <c r="B3" s="325" t="s">
        <v>5648</v>
      </c>
      <c r="C3" s="325"/>
      <c r="D3" s="325"/>
      <c r="E3" s="325"/>
      <c r="F3" s="325"/>
      <c r="G3" s="325"/>
      <c r="H3" s="325"/>
      <c r="I3" s="325"/>
      <c r="J3" s="325"/>
      <c r="K3" s="325"/>
      <c r="L3" s="325"/>
      <c r="M3" s="325"/>
      <c r="N3" s="325"/>
      <c r="O3" s="325"/>
      <c r="P3" s="325"/>
      <c r="Q3" s="325"/>
      <c r="R3" s="325"/>
      <c r="S3" s="325"/>
      <c r="T3" s="325"/>
      <c r="U3" s="325"/>
      <c r="V3" s="325"/>
      <c r="W3" s="325"/>
      <c r="X3" s="325"/>
      <c r="Y3" s="325"/>
      <c r="Z3" s="325"/>
      <c r="AA3" s="325"/>
      <c r="AB3" s="325"/>
    </row>
    <row r="4">
      <c r="A4" s="325">
        <v>1872.0</v>
      </c>
      <c r="B4" s="325" t="s">
        <v>5649</v>
      </c>
      <c r="C4" s="325"/>
      <c r="D4" s="325"/>
      <c r="E4" s="325"/>
      <c r="F4" s="325"/>
      <c r="G4" s="325"/>
      <c r="H4" s="325"/>
      <c r="I4" s="325"/>
      <c r="J4" s="325"/>
      <c r="K4" s="325"/>
      <c r="L4" s="325"/>
      <c r="M4" s="325"/>
      <c r="N4" s="325"/>
      <c r="O4" s="325"/>
      <c r="P4" s="325"/>
      <c r="Q4" s="325"/>
      <c r="R4" s="325"/>
      <c r="S4" s="325"/>
      <c r="T4" s="325"/>
      <c r="U4" s="325"/>
      <c r="V4" s="325"/>
      <c r="W4" s="325"/>
      <c r="X4" s="325"/>
      <c r="Y4" s="325"/>
      <c r="Z4" s="325"/>
      <c r="AA4" s="325"/>
      <c r="AB4" s="325"/>
    </row>
    <row r="5">
      <c r="A5" s="325">
        <v>1873.0</v>
      </c>
      <c r="B5" s="325" t="s">
        <v>5650</v>
      </c>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325">
        <v>1874.0</v>
      </c>
      <c r="B6" s="325" t="s">
        <v>5651</v>
      </c>
      <c r="C6" s="325"/>
      <c r="D6" s="325"/>
      <c r="E6" s="325"/>
      <c r="F6" s="325"/>
      <c r="G6" s="325"/>
      <c r="H6" s="325"/>
      <c r="I6" s="325"/>
      <c r="J6" s="325"/>
      <c r="K6" s="325"/>
      <c r="L6" s="325"/>
      <c r="M6" s="325"/>
      <c r="N6" s="325"/>
      <c r="O6" s="325"/>
      <c r="P6" s="325"/>
      <c r="Q6" s="325"/>
      <c r="R6" s="325"/>
      <c r="S6" s="325"/>
      <c r="T6" s="325"/>
      <c r="U6" s="325"/>
      <c r="V6" s="325"/>
      <c r="W6" s="325"/>
      <c r="X6" s="325"/>
      <c r="Y6" s="325"/>
      <c r="Z6" s="325"/>
      <c r="AA6" s="325"/>
      <c r="AB6" s="325"/>
    </row>
    <row r="7">
      <c r="A7" s="325">
        <v>1875.0</v>
      </c>
      <c r="B7" s="325" t="s">
        <v>5652</v>
      </c>
      <c r="C7" s="325"/>
      <c r="D7" s="325"/>
      <c r="E7" s="325"/>
      <c r="F7" s="325"/>
      <c r="G7" s="325"/>
      <c r="H7" s="325"/>
      <c r="I7" s="325"/>
      <c r="J7" s="325"/>
      <c r="K7" s="325"/>
      <c r="L7" s="325"/>
      <c r="M7" s="325"/>
      <c r="N7" s="325"/>
      <c r="O7" s="325"/>
      <c r="P7" s="325"/>
      <c r="Q7" s="325"/>
      <c r="R7" s="325"/>
      <c r="S7" s="325"/>
      <c r="T7" s="325"/>
      <c r="U7" s="325"/>
      <c r="V7" s="325"/>
      <c r="W7" s="325"/>
      <c r="X7" s="325"/>
      <c r="Y7" s="325"/>
      <c r="Z7" s="325"/>
      <c r="AA7" s="325"/>
      <c r="AB7" s="325"/>
    </row>
    <row r="8">
      <c r="A8" s="325">
        <v>1876.0</v>
      </c>
      <c r="B8" s="325" t="s">
        <v>5653</v>
      </c>
      <c r="C8" s="325"/>
      <c r="D8" s="325"/>
      <c r="E8" s="325"/>
      <c r="F8" s="325"/>
      <c r="G8" s="325"/>
      <c r="H8" s="325"/>
      <c r="I8" s="325"/>
      <c r="J8" s="325"/>
      <c r="K8" s="325"/>
      <c r="L8" s="325"/>
      <c r="M8" s="325"/>
      <c r="N8" s="325"/>
      <c r="O8" s="325"/>
      <c r="P8" s="325"/>
      <c r="Q8" s="325"/>
      <c r="R8" s="325"/>
      <c r="S8" s="325"/>
      <c r="T8" s="325"/>
      <c r="U8" s="325"/>
      <c r="V8" s="325"/>
      <c r="W8" s="325"/>
      <c r="X8" s="325"/>
      <c r="Y8" s="325"/>
      <c r="Z8" s="325"/>
      <c r="AA8" s="325"/>
      <c r="AB8" s="325"/>
    </row>
    <row r="9">
      <c r="A9" s="325">
        <v>1877.0</v>
      </c>
      <c r="B9" s="325" t="s">
        <v>5654</v>
      </c>
      <c r="C9" s="325"/>
      <c r="D9" s="325"/>
      <c r="E9" s="325"/>
      <c r="F9" s="325"/>
      <c r="G9" s="325"/>
      <c r="H9" s="325"/>
      <c r="I9" s="325"/>
      <c r="J9" s="325"/>
      <c r="K9" s="325"/>
      <c r="L9" s="325"/>
      <c r="M9" s="325"/>
      <c r="N9" s="325"/>
      <c r="O9" s="325"/>
      <c r="P9" s="325"/>
      <c r="Q9" s="325"/>
      <c r="R9" s="325"/>
      <c r="S9" s="325"/>
      <c r="T9" s="325"/>
      <c r="U9" s="325"/>
      <c r="V9" s="325"/>
      <c r="W9" s="325"/>
      <c r="X9" s="325"/>
      <c r="Y9" s="325"/>
      <c r="Z9" s="325"/>
      <c r="AA9" s="325"/>
      <c r="AB9" s="325"/>
    </row>
    <row r="10">
      <c r="A10" s="325">
        <v>1878.0</v>
      </c>
      <c r="B10" s="325" t="s">
        <v>5655</v>
      </c>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c r="AA10" s="325"/>
      <c r="AB10" s="325"/>
    </row>
    <row r="11">
      <c r="A11" s="325">
        <v>1879.0</v>
      </c>
      <c r="B11" s="325" t="s">
        <v>5656</v>
      </c>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c r="AA11" s="325"/>
      <c r="AB11" s="325"/>
    </row>
    <row r="12">
      <c r="A12" s="325">
        <v>1880.0</v>
      </c>
      <c r="B12" s="325" t="s">
        <v>5657</v>
      </c>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c r="AA12" s="325"/>
      <c r="AB12" s="325"/>
    </row>
    <row r="13">
      <c r="A13" s="325">
        <v>1881.0</v>
      </c>
      <c r="B13" s="325" t="s">
        <v>5658</v>
      </c>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c r="AA13" s="325"/>
      <c r="AB13" s="325"/>
    </row>
    <row r="14">
      <c r="A14" s="325">
        <v>1882.0</v>
      </c>
      <c r="B14" s="325" t="s">
        <v>5659</v>
      </c>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c r="AA14" s="325"/>
      <c r="AB14" s="325"/>
    </row>
    <row r="15">
      <c r="A15" s="325">
        <v>1883.0</v>
      </c>
      <c r="B15" s="325" t="s">
        <v>5660</v>
      </c>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c r="AA15" s="325"/>
      <c r="AB15" s="325"/>
    </row>
    <row r="16">
      <c r="A16" s="325">
        <v>1884.0</v>
      </c>
      <c r="B16" s="325" t="s">
        <v>5661</v>
      </c>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c r="AA16" s="325"/>
      <c r="AB16" s="325"/>
    </row>
    <row r="17">
      <c r="A17" s="325">
        <v>1885.0</v>
      </c>
      <c r="B17" s="325" t="s">
        <v>5662</v>
      </c>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c r="AA17" s="325"/>
      <c r="AB17" s="325"/>
    </row>
    <row r="18">
      <c r="A18" s="325">
        <v>1886.0</v>
      </c>
      <c r="B18" s="325" t="s">
        <v>5663</v>
      </c>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c r="AA18" s="325"/>
      <c r="AB18" s="325"/>
    </row>
    <row r="19">
      <c r="A19" s="325">
        <v>1887.0</v>
      </c>
      <c r="B19" s="325" t="s">
        <v>5664</v>
      </c>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c r="AA19" s="325"/>
      <c r="AB19" s="325"/>
    </row>
    <row r="20">
      <c r="A20" s="325">
        <v>1888.0</v>
      </c>
      <c r="B20" s="325" t="s">
        <v>5665</v>
      </c>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c r="AA20" s="325"/>
      <c r="AB20" s="325"/>
    </row>
    <row r="21" ht="15.75" customHeight="1">
      <c r="A21" s="325">
        <v>1889.0</v>
      </c>
      <c r="B21" s="325" t="s">
        <v>5666</v>
      </c>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c r="AA21" s="325"/>
      <c r="AB21" s="325"/>
    </row>
    <row r="22" ht="15.75" customHeight="1">
      <c r="A22" s="325">
        <v>1890.0</v>
      </c>
      <c r="B22" s="325" t="s">
        <v>5667</v>
      </c>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c r="AA22" s="325"/>
      <c r="AB22" s="325"/>
    </row>
    <row r="23" ht="15.75" customHeight="1">
      <c r="A23" s="325">
        <v>1891.0</v>
      </c>
      <c r="B23" s="325" t="s">
        <v>5668</v>
      </c>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c r="AA23" s="325"/>
      <c r="AB23" s="325"/>
    </row>
    <row r="24" ht="15.75" customHeight="1">
      <c r="A24" s="325">
        <v>1892.0</v>
      </c>
      <c r="B24" s="325" t="s">
        <v>5669</v>
      </c>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c r="AA24" s="325"/>
      <c r="AB24" s="325"/>
    </row>
    <row r="25" ht="15.75" customHeight="1">
      <c r="A25" s="325">
        <v>1893.0</v>
      </c>
      <c r="B25" s="325" t="s">
        <v>5670</v>
      </c>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c r="AA25" s="325"/>
      <c r="AB25" s="325"/>
    </row>
    <row r="26" ht="15.75" customHeight="1">
      <c r="A26" s="325">
        <v>1894.0</v>
      </c>
      <c r="B26" s="325" t="s">
        <v>5671</v>
      </c>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c r="AA26" s="325"/>
      <c r="AB26" s="325"/>
    </row>
    <row r="27" ht="15.75" customHeight="1">
      <c r="A27" s="325">
        <v>1895.0</v>
      </c>
      <c r="B27" s="325" t="s">
        <v>5672</v>
      </c>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c r="AA27" s="325"/>
      <c r="AB27" s="325"/>
    </row>
    <row r="28" ht="15.75" customHeight="1">
      <c r="A28" s="325">
        <v>1896.0</v>
      </c>
      <c r="B28" s="325" t="s">
        <v>5673</v>
      </c>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c r="AA28" s="325"/>
      <c r="AB28" s="325"/>
    </row>
    <row r="29" ht="15.75" customHeight="1">
      <c r="A29" s="325">
        <v>1897.0</v>
      </c>
      <c r="B29" s="325" t="s">
        <v>5674</v>
      </c>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c r="AA29" s="325"/>
      <c r="AB29" s="325"/>
    </row>
    <row r="30" ht="15.75" customHeight="1">
      <c r="A30" s="325">
        <v>1898.0</v>
      </c>
      <c r="B30" s="325" t="s">
        <v>5675</v>
      </c>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c r="AA30" s="325"/>
      <c r="AB30" s="325"/>
    </row>
    <row r="31" ht="15.75" customHeight="1">
      <c r="A31" s="325">
        <v>1899.0</v>
      </c>
      <c r="B31" s="325" t="s">
        <v>5676</v>
      </c>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c r="AA31" s="325"/>
      <c r="AB31" s="325"/>
    </row>
    <row r="32" ht="15.75" customHeight="1">
      <c r="A32" s="325">
        <v>1900.0</v>
      </c>
      <c r="B32" s="325" t="s">
        <v>5677</v>
      </c>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c r="AA32" s="325"/>
      <c r="AB32" s="325"/>
    </row>
    <row r="33" ht="15.75" customHeight="1">
      <c r="A33" s="325">
        <v>1901.0</v>
      </c>
      <c r="B33" s="325" t="s">
        <v>5678</v>
      </c>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c r="AA33" s="325"/>
      <c r="AB33" s="325"/>
    </row>
    <row r="34" ht="15.75" customHeight="1">
      <c r="A34" s="325">
        <v>1902.0</v>
      </c>
      <c r="B34" s="325" t="s">
        <v>5679</v>
      </c>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c r="AA34" s="325"/>
      <c r="AB34" s="325"/>
    </row>
    <row r="35" ht="15.75" customHeight="1">
      <c r="A35" s="325">
        <v>1903.0</v>
      </c>
      <c r="B35" s="325" t="s">
        <v>5680</v>
      </c>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c r="AA35" s="325"/>
      <c r="AB35" s="325"/>
    </row>
    <row r="36" ht="15.75" customHeight="1">
      <c r="A36" s="325">
        <v>1904.0</v>
      </c>
      <c r="B36" s="325" t="s">
        <v>5681</v>
      </c>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c r="AA36" s="325"/>
      <c r="AB36" s="325"/>
    </row>
    <row r="37" ht="15.75" customHeight="1">
      <c r="A37" s="325">
        <v>1905.0</v>
      </c>
      <c r="B37" s="325" t="s">
        <v>5682</v>
      </c>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c r="AA37" s="325"/>
      <c r="AB37" s="325"/>
    </row>
    <row r="38" ht="15.75" customHeight="1">
      <c r="A38" s="325">
        <v>1906.0</v>
      </c>
      <c r="B38" s="325" t="s">
        <v>5683</v>
      </c>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c r="AA38" s="325"/>
      <c r="AB38" s="325"/>
    </row>
    <row r="39" ht="15.75" customHeight="1">
      <c r="A39" s="325">
        <v>1907.0</v>
      </c>
      <c r="B39" s="325" t="s">
        <v>5684</v>
      </c>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c r="AA39" s="325"/>
      <c r="AB39" s="325"/>
    </row>
    <row r="40" ht="15.75" customHeight="1">
      <c r="A40" s="325">
        <v>1908.0</v>
      </c>
      <c r="B40" s="325" t="s">
        <v>5685</v>
      </c>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row>
    <row r="41" ht="15.75" customHeight="1">
      <c r="A41" s="325">
        <v>1909.0</v>
      </c>
      <c r="B41" s="325" t="s">
        <v>5686</v>
      </c>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row>
    <row r="42" ht="15.75" customHeight="1">
      <c r="A42" s="325">
        <v>1910.0</v>
      </c>
      <c r="B42" s="325" t="s">
        <v>5687</v>
      </c>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row>
    <row r="43" ht="15.75" customHeight="1">
      <c r="A43" s="325">
        <v>1911.0</v>
      </c>
      <c r="B43" s="325" t="s">
        <v>5688</v>
      </c>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row>
    <row r="44" ht="15.75" customHeight="1">
      <c r="A44" s="325">
        <v>1912.0</v>
      </c>
      <c r="B44" s="325" t="s">
        <v>5689</v>
      </c>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row>
    <row r="45" ht="15.75" customHeight="1">
      <c r="A45" s="325">
        <v>1913.0</v>
      </c>
      <c r="B45" s="325" t="s">
        <v>5690</v>
      </c>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row>
    <row r="46" ht="15.75" customHeight="1">
      <c r="A46" s="325">
        <v>1914.0</v>
      </c>
      <c r="B46" s="325" t="s">
        <v>5691</v>
      </c>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row>
    <row r="47" ht="15.75" customHeight="1">
      <c r="A47" s="325">
        <v>1915.0</v>
      </c>
      <c r="B47" s="325" t="s">
        <v>5692</v>
      </c>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row>
    <row r="48" ht="15.75" customHeight="1">
      <c r="A48" s="325">
        <v>1916.0</v>
      </c>
      <c r="B48" s="325" t="s">
        <v>5693</v>
      </c>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row>
    <row r="49" ht="15.75" customHeight="1">
      <c r="A49" s="325">
        <v>1917.0</v>
      </c>
      <c r="B49" s="325" t="s">
        <v>5694</v>
      </c>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row>
    <row r="50" ht="15.75" customHeight="1">
      <c r="A50" s="325">
        <v>1918.0</v>
      </c>
      <c r="B50" s="325" t="s">
        <v>5695</v>
      </c>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row>
    <row r="51" ht="15.75" customHeight="1">
      <c r="A51" s="325">
        <v>1919.0</v>
      </c>
      <c r="B51" s="325" t="s">
        <v>5696</v>
      </c>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row>
    <row r="52" ht="15.75" customHeight="1">
      <c r="A52" s="325">
        <v>1920.0</v>
      </c>
      <c r="B52" s="325" t="s">
        <v>5697</v>
      </c>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row>
    <row r="53" ht="15.75" customHeight="1">
      <c r="A53" s="325">
        <v>1921.0</v>
      </c>
      <c r="B53" s="325" t="s">
        <v>5698</v>
      </c>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row>
    <row r="54" ht="15.75" customHeight="1">
      <c r="A54" s="325">
        <v>1922.0</v>
      </c>
      <c r="B54" s="325" t="s">
        <v>5699</v>
      </c>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row>
    <row r="55" ht="15.75" customHeight="1">
      <c r="A55" s="325">
        <v>1923.0</v>
      </c>
      <c r="B55" s="325" t="s">
        <v>5700</v>
      </c>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row>
    <row r="56" ht="15.75" customHeight="1">
      <c r="A56" s="325">
        <v>1924.0</v>
      </c>
      <c r="B56" s="325" t="s">
        <v>5701</v>
      </c>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row>
    <row r="57" ht="15.75" customHeight="1">
      <c r="A57" s="325">
        <v>1925.0</v>
      </c>
      <c r="B57" s="325" t="s">
        <v>5702</v>
      </c>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row>
    <row r="58" ht="15.75" customHeight="1">
      <c r="A58" s="325">
        <v>1926.0</v>
      </c>
      <c r="B58" s="325" t="s">
        <v>5703</v>
      </c>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row>
    <row r="59" ht="15.75" customHeight="1">
      <c r="A59" s="325">
        <v>1927.0</v>
      </c>
      <c r="B59" s="325" t="s">
        <v>5704</v>
      </c>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row>
    <row r="60" ht="15.75" customHeight="1">
      <c r="A60" s="325">
        <v>1928.0</v>
      </c>
      <c r="B60" s="325" t="s">
        <v>5705</v>
      </c>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row>
    <row r="61" ht="15.75" customHeight="1">
      <c r="A61" s="325">
        <v>1929.0</v>
      </c>
      <c r="B61" s="325" t="s">
        <v>5706</v>
      </c>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row>
    <row r="62" ht="15.75" customHeight="1">
      <c r="A62" s="325">
        <v>1930.0</v>
      </c>
      <c r="B62" s="325" t="s">
        <v>5707</v>
      </c>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row>
    <row r="63" ht="15.75" customHeight="1">
      <c r="A63" s="325">
        <v>1931.0</v>
      </c>
      <c r="B63" s="325" t="s">
        <v>5708</v>
      </c>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row>
    <row r="64" ht="15.75" customHeight="1">
      <c r="A64" s="325">
        <v>1932.0</v>
      </c>
      <c r="B64" s="325" t="s">
        <v>5709</v>
      </c>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row>
    <row r="65" ht="15.75" customHeight="1">
      <c r="A65" s="325">
        <v>1933.0</v>
      </c>
      <c r="B65" s="325" t="s">
        <v>5710</v>
      </c>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row>
    <row r="66" ht="15.75" customHeight="1">
      <c r="A66" s="325">
        <v>1934.0</v>
      </c>
      <c r="B66" s="325" t="s">
        <v>5711</v>
      </c>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row>
    <row r="67" ht="15.75" customHeight="1">
      <c r="A67" s="325">
        <v>1935.0</v>
      </c>
      <c r="B67" s="325" t="s">
        <v>5712</v>
      </c>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row>
    <row r="68" ht="15.75" customHeight="1">
      <c r="A68" s="325">
        <v>1936.0</v>
      </c>
      <c r="B68" s="325" t="s">
        <v>5713</v>
      </c>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row>
    <row r="69" ht="15.75" customHeight="1">
      <c r="A69" s="325">
        <v>1937.0</v>
      </c>
      <c r="B69" s="325" t="s">
        <v>5714</v>
      </c>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row>
    <row r="70" ht="15.75" customHeight="1">
      <c r="A70" s="325">
        <v>1938.0</v>
      </c>
      <c r="B70" s="325" t="s">
        <v>5715</v>
      </c>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row>
    <row r="71" ht="15.75" customHeight="1">
      <c r="A71" s="325">
        <v>1939.0</v>
      </c>
      <c r="B71" s="325" t="s">
        <v>5716</v>
      </c>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row>
    <row r="72" ht="15.75" customHeight="1">
      <c r="A72" s="325">
        <v>1940.0</v>
      </c>
      <c r="B72" s="325" t="s">
        <v>5717</v>
      </c>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row>
    <row r="73" ht="15.75" customHeight="1">
      <c r="A73" s="325">
        <v>1941.0</v>
      </c>
      <c r="B73" s="325" t="s">
        <v>5718</v>
      </c>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row>
    <row r="74" ht="15.75" customHeight="1">
      <c r="A74" s="325">
        <v>1942.0</v>
      </c>
      <c r="B74" s="325" t="s">
        <v>5719</v>
      </c>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row>
    <row r="75" ht="15.75" customHeight="1">
      <c r="A75" s="325">
        <v>1943.0</v>
      </c>
      <c r="B75" s="325" t="s">
        <v>5720</v>
      </c>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row>
    <row r="76" ht="15.75" customHeight="1">
      <c r="A76" s="325">
        <v>1944.0</v>
      </c>
      <c r="B76" s="325" t="s">
        <v>5721</v>
      </c>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row>
    <row r="77" ht="15.75" customHeight="1">
      <c r="A77" s="325">
        <v>1945.0</v>
      </c>
      <c r="B77" s="325" t="s">
        <v>5722</v>
      </c>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row>
    <row r="78" ht="15.75" customHeight="1">
      <c r="A78" s="325">
        <v>1946.0</v>
      </c>
      <c r="B78" s="325" t="s">
        <v>5723</v>
      </c>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row>
    <row r="79" ht="15.75" customHeight="1">
      <c r="A79" s="325">
        <v>1947.0</v>
      </c>
      <c r="B79" s="325" t="s">
        <v>5724</v>
      </c>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row>
    <row r="80" ht="15.75" customHeight="1">
      <c r="A80" s="325">
        <v>1948.0</v>
      </c>
      <c r="B80" s="325" t="s">
        <v>5725</v>
      </c>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row>
    <row r="81" ht="15.75" customHeight="1">
      <c r="A81" s="325">
        <v>1949.0</v>
      </c>
      <c r="B81" s="325" t="s">
        <v>5726</v>
      </c>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row>
    <row r="82" ht="15.75" customHeight="1">
      <c r="A82" s="325">
        <v>1950.0</v>
      </c>
      <c r="B82" s="325" t="s">
        <v>5727</v>
      </c>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row>
    <row r="83" ht="15.75" customHeight="1">
      <c r="A83" s="325">
        <v>1951.0</v>
      </c>
      <c r="B83" s="325" t="s">
        <v>5728</v>
      </c>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row>
    <row r="84" ht="15.75" customHeight="1">
      <c r="A84" s="325">
        <v>1952.0</v>
      </c>
      <c r="B84" s="325" t="s">
        <v>5729</v>
      </c>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row>
    <row r="85" ht="15.75" customHeight="1">
      <c r="A85" s="325">
        <v>1953.0</v>
      </c>
      <c r="B85" s="325" t="s">
        <v>5730</v>
      </c>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row>
    <row r="86" ht="15.75" customHeight="1">
      <c r="A86" s="325">
        <v>1954.0</v>
      </c>
      <c r="B86" s="325" t="s">
        <v>5731</v>
      </c>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row>
    <row r="87" ht="15.75" customHeight="1">
      <c r="A87" s="325">
        <v>1955.0</v>
      </c>
      <c r="B87" s="325" t="s">
        <v>5732</v>
      </c>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row>
    <row r="88" ht="15.75" customHeight="1">
      <c r="A88" s="325">
        <v>1956.0</v>
      </c>
      <c r="B88" s="325" t="s">
        <v>5733</v>
      </c>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row>
    <row r="89" ht="15.75" customHeight="1">
      <c r="A89" s="325">
        <v>1957.0</v>
      </c>
      <c r="B89" s="325" t="s">
        <v>5734</v>
      </c>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row>
    <row r="90" ht="15.75" customHeight="1">
      <c r="A90" s="325">
        <v>1958.0</v>
      </c>
      <c r="B90" s="325" t="s">
        <v>5735</v>
      </c>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row>
    <row r="91" ht="15.75" customHeight="1">
      <c r="A91" s="325">
        <v>1959.0</v>
      </c>
      <c r="B91" s="325" t="s">
        <v>5736</v>
      </c>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row>
    <row r="92" ht="15.75" customHeight="1">
      <c r="A92" s="325">
        <v>1960.0</v>
      </c>
      <c r="B92" s="325" t="s">
        <v>5737</v>
      </c>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row>
    <row r="93" ht="15.75" customHeight="1">
      <c r="A93" s="325">
        <v>1961.0</v>
      </c>
      <c r="B93" s="325" t="s">
        <v>5738</v>
      </c>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row>
    <row r="94" ht="15.75" customHeight="1">
      <c r="A94" s="325">
        <v>1962.0</v>
      </c>
      <c r="B94" s="325" t="s">
        <v>5739</v>
      </c>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row>
    <row r="95" ht="15.75" customHeight="1">
      <c r="A95" s="325">
        <v>1963.0</v>
      </c>
      <c r="B95" s="325" t="s">
        <v>5740</v>
      </c>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row>
    <row r="96" ht="15.75" customHeight="1">
      <c r="A96" s="325">
        <v>1964.0</v>
      </c>
      <c r="B96" s="325" t="s">
        <v>5741</v>
      </c>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row>
    <row r="97" ht="15.75" customHeight="1">
      <c r="A97" s="325">
        <v>1965.0</v>
      </c>
      <c r="B97" s="325" t="s">
        <v>5742</v>
      </c>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row>
    <row r="98" ht="15.75" customHeight="1">
      <c r="A98" s="325">
        <v>1966.0</v>
      </c>
      <c r="B98" s="325" t="s">
        <v>5743</v>
      </c>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row>
    <row r="99" ht="15.75" customHeight="1">
      <c r="A99" s="325">
        <v>1967.0</v>
      </c>
      <c r="B99" s="325" t="s">
        <v>5744</v>
      </c>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row>
    <row r="100" ht="15.75" customHeight="1">
      <c r="A100" s="325">
        <v>1968.0</v>
      </c>
      <c r="B100" s="325" t="s">
        <v>5745</v>
      </c>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c r="AA100" s="325"/>
      <c r="AB100" s="325"/>
    </row>
    <row r="101" ht="15.75" customHeight="1">
      <c r="A101" s="325">
        <v>1969.0</v>
      </c>
      <c r="B101" s="325" t="s">
        <v>5746</v>
      </c>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c r="AA101" s="325"/>
      <c r="AB101" s="325"/>
    </row>
    <row r="102" ht="15.75" customHeight="1">
      <c r="A102" s="325">
        <v>1970.0</v>
      </c>
      <c r="B102" s="325" t="s">
        <v>5747</v>
      </c>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c r="AA102" s="325"/>
      <c r="AB102" s="325"/>
    </row>
    <row r="103" ht="15.75" customHeight="1">
      <c r="A103" s="325">
        <v>1971.0</v>
      </c>
      <c r="B103" s="325" t="s">
        <v>5748</v>
      </c>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c r="AA103" s="325"/>
      <c r="AB103" s="325"/>
    </row>
    <row r="104" ht="15.75" customHeight="1">
      <c r="A104" s="325">
        <v>1972.0</v>
      </c>
      <c r="B104" s="325" t="s">
        <v>5749</v>
      </c>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c r="AA104" s="325"/>
      <c r="AB104" s="325"/>
    </row>
    <row r="105" ht="15.75" customHeight="1">
      <c r="A105" s="325">
        <v>1973.0</v>
      </c>
      <c r="B105" s="325" t="s">
        <v>5750</v>
      </c>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c r="AA105" s="325"/>
      <c r="AB105" s="325"/>
    </row>
    <row r="106" ht="15.75" customHeight="1">
      <c r="A106" s="325">
        <v>1974.0</v>
      </c>
      <c r="B106" s="325" t="s">
        <v>5751</v>
      </c>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c r="AA106" s="325"/>
      <c r="AB106" s="325"/>
    </row>
    <row r="107" ht="15.75" customHeight="1">
      <c r="A107" s="325">
        <v>1975.0</v>
      </c>
      <c r="B107" s="325" t="s">
        <v>5752</v>
      </c>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c r="AA107" s="325"/>
      <c r="AB107" s="325"/>
    </row>
    <row r="108" ht="15.75" customHeight="1">
      <c r="A108" s="325">
        <v>1976.0</v>
      </c>
      <c r="B108" s="325" t="s">
        <v>5753</v>
      </c>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c r="AA108" s="325"/>
      <c r="AB108" s="325"/>
    </row>
    <row r="109" ht="15.75" customHeight="1">
      <c r="A109" s="325">
        <v>1977.0</v>
      </c>
      <c r="B109" s="325" t="s">
        <v>5754</v>
      </c>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c r="AA109" s="325"/>
      <c r="AB109" s="325"/>
    </row>
    <row r="110" ht="15.75" customHeight="1">
      <c r="A110" s="325">
        <v>1978.0</v>
      </c>
      <c r="B110" s="325" t="s">
        <v>5755</v>
      </c>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c r="AA110" s="325"/>
      <c r="AB110" s="325"/>
    </row>
    <row r="111" ht="15.75" customHeight="1">
      <c r="A111" s="325">
        <v>1979.0</v>
      </c>
      <c r="B111" s="325" t="s">
        <v>5756</v>
      </c>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c r="AA111" s="325"/>
      <c r="AB111" s="325"/>
    </row>
    <row r="112" ht="15.75" customHeight="1">
      <c r="A112" s="325">
        <v>1980.0</v>
      </c>
      <c r="B112" s="325" t="s">
        <v>5757</v>
      </c>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c r="AA112" s="325"/>
      <c r="AB112" s="325"/>
    </row>
    <row r="113" ht="15.75" customHeight="1">
      <c r="A113" s="325">
        <v>1981.0</v>
      </c>
      <c r="B113" s="325" t="s">
        <v>5758</v>
      </c>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c r="AA113" s="325"/>
      <c r="AB113" s="325"/>
    </row>
    <row r="114" ht="15.75" customHeight="1">
      <c r="A114" s="325">
        <v>1982.0</v>
      </c>
      <c r="B114" s="325" t="s">
        <v>5759</v>
      </c>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c r="AA114" s="325"/>
      <c r="AB114" s="325"/>
    </row>
    <row r="115" ht="15.75" customHeight="1">
      <c r="A115" s="325">
        <v>1983.0</v>
      </c>
      <c r="B115" s="325" t="s">
        <v>5760</v>
      </c>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c r="AA115" s="325"/>
      <c r="AB115" s="325"/>
    </row>
    <row r="116" ht="15.75" customHeight="1">
      <c r="A116" s="325">
        <v>1984.0</v>
      </c>
      <c r="B116" s="325" t="s">
        <v>5761</v>
      </c>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c r="AA116" s="325"/>
      <c r="AB116" s="325"/>
    </row>
    <row r="117" ht="15.75" customHeight="1">
      <c r="A117" s="325">
        <v>1985.0</v>
      </c>
      <c r="B117" s="325" t="s">
        <v>5762</v>
      </c>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c r="AA117" s="325"/>
      <c r="AB117" s="325"/>
    </row>
    <row r="118" ht="15.75" customHeight="1">
      <c r="A118" s="325">
        <v>1986.0</v>
      </c>
      <c r="B118" s="325" t="s">
        <v>5763</v>
      </c>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c r="AA118" s="325"/>
      <c r="AB118" s="325"/>
    </row>
    <row r="119" ht="15.75" customHeight="1">
      <c r="A119" s="325">
        <v>1987.0</v>
      </c>
      <c r="B119" s="325" t="s">
        <v>5764</v>
      </c>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c r="AA119" s="325"/>
      <c r="AB119" s="325"/>
    </row>
    <row r="120" ht="15.75" customHeight="1">
      <c r="A120" s="325">
        <v>1988.0</v>
      </c>
      <c r="B120" s="325" t="s">
        <v>5765</v>
      </c>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c r="AA120" s="325"/>
      <c r="AB120" s="325"/>
    </row>
    <row r="121" ht="15.75" customHeight="1">
      <c r="A121" s="325">
        <v>1989.0</v>
      </c>
      <c r="B121" s="325" t="s">
        <v>5766</v>
      </c>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c r="AA121" s="325"/>
      <c r="AB121" s="325"/>
    </row>
    <row r="122" ht="15.75" customHeight="1">
      <c r="A122" s="325">
        <v>1990.0</v>
      </c>
      <c r="B122" s="325" t="s">
        <v>5767</v>
      </c>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c r="AA122" s="325"/>
      <c r="AB122" s="325"/>
    </row>
    <row r="123" ht="15.75" customHeight="1">
      <c r="A123" s="325">
        <v>1991.0</v>
      </c>
      <c r="B123" s="325" t="s">
        <v>5768</v>
      </c>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c r="AA123" s="325"/>
      <c r="AB123" s="325"/>
    </row>
    <row r="124" ht="15.75" customHeight="1">
      <c r="A124" s="325">
        <v>1992.0</v>
      </c>
      <c r="B124" s="325" t="s">
        <v>5769</v>
      </c>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c r="AA124" s="325"/>
      <c r="AB124" s="325"/>
    </row>
    <row r="125" ht="15.75" customHeight="1">
      <c r="A125" s="325">
        <v>1993.0</v>
      </c>
      <c r="B125" s="325" t="s">
        <v>5770</v>
      </c>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c r="AA125" s="325"/>
      <c r="AB125" s="325"/>
    </row>
    <row r="126" ht="15.75" customHeight="1">
      <c r="A126" s="325">
        <v>1994.0</v>
      </c>
      <c r="B126" s="325" t="s">
        <v>5771</v>
      </c>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c r="AA126" s="325"/>
      <c r="AB126" s="325"/>
    </row>
    <row r="127" ht="15.75" customHeight="1">
      <c r="A127" s="325">
        <v>1995.0</v>
      </c>
      <c r="B127" s="325" t="s">
        <v>5772</v>
      </c>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c r="AA127" s="325"/>
      <c r="AB127" s="325"/>
    </row>
    <row r="128" ht="15.75" customHeight="1">
      <c r="A128" s="325">
        <v>1996.0</v>
      </c>
      <c r="B128" s="325" t="s">
        <v>5773</v>
      </c>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c r="AA128" s="325"/>
      <c r="AB128" s="325"/>
    </row>
    <row r="129" ht="15.75" customHeight="1">
      <c r="A129" s="325">
        <v>1997.0</v>
      </c>
      <c r="B129" s="325" t="s">
        <v>5774</v>
      </c>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c r="AA129" s="325"/>
      <c r="AB129" s="325"/>
    </row>
    <row r="130" ht="15.75" customHeight="1">
      <c r="A130" s="325">
        <v>1998.0</v>
      </c>
      <c r="B130" s="325" t="s">
        <v>5775</v>
      </c>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c r="AA130" s="325"/>
      <c r="AB130" s="325"/>
    </row>
    <row r="131" ht="15.75" customHeight="1">
      <c r="A131" s="325">
        <v>1999.0</v>
      </c>
      <c r="B131" s="325" t="s">
        <v>5776</v>
      </c>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c r="AA131" s="325"/>
      <c r="AB131" s="325"/>
    </row>
    <row r="132" ht="15.75" customHeight="1">
      <c r="A132" s="325">
        <v>2000.0</v>
      </c>
      <c r="B132" s="325" t="s">
        <v>5777</v>
      </c>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c r="AA132" s="325"/>
      <c r="AB132" s="325"/>
    </row>
    <row r="133" ht="15.75" customHeight="1">
      <c r="A133" s="325">
        <v>2001.0</v>
      </c>
      <c r="B133" s="325" t="s">
        <v>5778</v>
      </c>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c r="AA133" s="325"/>
      <c r="AB133" s="325"/>
    </row>
    <row r="134" ht="15.75" customHeight="1">
      <c r="A134" s="325">
        <v>2002.0</v>
      </c>
      <c r="B134" s="325" t="s">
        <v>5779</v>
      </c>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c r="AA134" s="325"/>
      <c r="AB134" s="325"/>
    </row>
    <row r="135" ht="15.75" customHeight="1">
      <c r="A135" s="325">
        <v>2003.0</v>
      </c>
      <c r="B135" s="325" t="s">
        <v>5780</v>
      </c>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c r="AA135" s="325"/>
      <c r="AB135" s="325"/>
    </row>
    <row r="136" ht="15.75" customHeight="1">
      <c r="A136" s="325">
        <v>2004.0</v>
      </c>
      <c r="B136" s="325" t="s">
        <v>5781</v>
      </c>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c r="AA136" s="325"/>
      <c r="AB136" s="325"/>
    </row>
    <row r="137" ht="15.75" customHeight="1">
      <c r="A137" s="325">
        <v>2005.0</v>
      </c>
      <c r="B137" s="325" t="s">
        <v>5782</v>
      </c>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c r="AA137" s="325"/>
      <c r="AB137" s="325"/>
    </row>
    <row r="138" ht="15.75" customHeight="1">
      <c r="A138" s="325">
        <v>2006.0</v>
      </c>
      <c r="B138" s="325" t="s">
        <v>5783</v>
      </c>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c r="AA138" s="325"/>
      <c r="AB138" s="325"/>
    </row>
    <row r="139" ht="15.75" customHeight="1">
      <c r="A139" s="325">
        <v>2007.0</v>
      </c>
      <c r="B139" s="325" t="s">
        <v>5784</v>
      </c>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c r="AA139" s="325"/>
      <c r="AB139" s="325"/>
    </row>
    <row r="140" ht="15.75" customHeight="1">
      <c r="A140" s="325">
        <v>2008.0</v>
      </c>
      <c r="B140" s="325" t="s">
        <v>5785</v>
      </c>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c r="AA140" s="325"/>
      <c r="AB140" s="325"/>
    </row>
    <row r="141" ht="15.75" customHeight="1">
      <c r="A141" s="325">
        <v>2009.0</v>
      </c>
      <c r="B141" s="325" t="s">
        <v>5786</v>
      </c>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c r="AA141" s="325"/>
      <c r="AB141" s="325"/>
    </row>
    <row r="142" ht="15.75" customHeight="1">
      <c r="A142" s="325">
        <v>2010.0</v>
      </c>
      <c r="B142" s="325" t="s">
        <v>5787</v>
      </c>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c r="AA142" s="325"/>
      <c r="AB142" s="325"/>
    </row>
    <row r="143" ht="15.75" customHeight="1">
      <c r="A143" s="325">
        <v>2011.0</v>
      </c>
      <c r="B143" s="325" t="s">
        <v>5788</v>
      </c>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c r="AA143" s="325"/>
      <c r="AB143" s="325"/>
    </row>
    <row r="144" ht="15.75" customHeight="1">
      <c r="A144" s="325">
        <v>2012.0</v>
      </c>
      <c r="B144" s="325" t="s">
        <v>5789</v>
      </c>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c r="AA144" s="325"/>
      <c r="AB144" s="325"/>
    </row>
    <row r="145" ht="15.75" customHeight="1">
      <c r="A145" s="325">
        <v>2013.0</v>
      </c>
      <c r="B145" s="325" t="s">
        <v>5790</v>
      </c>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c r="AA145" s="325"/>
      <c r="AB145" s="325"/>
    </row>
    <row r="146" ht="15.75" customHeight="1">
      <c r="A146" s="325">
        <v>2014.0</v>
      </c>
      <c r="B146" s="325" t="s">
        <v>5791</v>
      </c>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c r="AA146" s="325"/>
      <c r="AB146" s="325"/>
    </row>
    <row r="147" ht="15.75" customHeight="1">
      <c r="A147" s="325">
        <v>2015.0</v>
      </c>
      <c r="B147" s="325" t="s">
        <v>5792</v>
      </c>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c r="AA147" s="325"/>
      <c r="AB147" s="325"/>
    </row>
    <row r="148" ht="15.75" customHeight="1">
      <c r="A148" s="325">
        <v>2016.0</v>
      </c>
      <c r="B148" s="325" t="s">
        <v>5793</v>
      </c>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c r="AA148" s="325"/>
      <c r="AB148" s="325"/>
    </row>
    <row r="149" ht="15.75" customHeight="1">
      <c r="A149" s="325">
        <v>2017.0</v>
      </c>
      <c r="B149" s="325" t="s">
        <v>5794</v>
      </c>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c r="AA149" s="325"/>
      <c r="AB149" s="325"/>
    </row>
    <row r="150" ht="15.75" customHeight="1">
      <c r="A150" s="325">
        <v>2018.0</v>
      </c>
      <c r="B150" s="325" t="s">
        <v>5795</v>
      </c>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c r="AA150" s="325"/>
      <c r="AB150" s="325"/>
    </row>
    <row r="151" ht="15.75" customHeight="1">
      <c r="A151" s="325">
        <v>2019.0</v>
      </c>
      <c r="B151" s="325" t="s">
        <v>5796</v>
      </c>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c r="AA151" s="325"/>
      <c r="AB151" s="325"/>
    </row>
    <row r="152" ht="15.75" customHeight="1">
      <c r="A152" s="325">
        <v>2020.0</v>
      </c>
      <c r="B152" s="325" t="s">
        <v>5797</v>
      </c>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c r="AA152" s="325"/>
      <c r="AB152" s="325"/>
    </row>
    <row r="153" ht="15.75" customHeight="1">
      <c r="A153" s="325">
        <v>2021.0</v>
      </c>
      <c r="B153" s="325" t="s">
        <v>5798</v>
      </c>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c r="AA153" s="325"/>
      <c r="AB153" s="325"/>
    </row>
    <row r="154" ht="15.75" customHeight="1">
      <c r="A154" s="325">
        <v>2022.0</v>
      </c>
      <c r="B154" s="325" t="s">
        <v>5799</v>
      </c>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c r="AA154" s="325"/>
      <c r="AB154" s="325"/>
    </row>
    <row r="155" ht="15.75" customHeight="1">
      <c r="A155" s="325">
        <v>2023.0</v>
      </c>
      <c r="B155" s="325" t="s">
        <v>5800</v>
      </c>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c r="AA155" s="325"/>
      <c r="AB155" s="325"/>
    </row>
    <row r="156" ht="15.75" customHeight="1">
      <c r="A156" s="325">
        <v>2024.0</v>
      </c>
      <c r="B156" s="325" t="s">
        <v>5801</v>
      </c>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c r="AA156" s="325"/>
      <c r="AB156" s="325"/>
    </row>
    <row r="157" ht="15.75" customHeight="1">
      <c r="A157" s="325">
        <v>2025.0</v>
      </c>
      <c r="B157" s="325" t="s">
        <v>5802</v>
      </c>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c r="AA157" s="325"/>
      <c r="AB157" s="325"/>
    </row>
    <row r="158" ht="15.75" customHeight="1">
      <c r="A158" s="325">
        <v>2026.0</v>
      </c>
      <c r="B158" s="325" t="s">
        <v>5803</v>
      </c>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c r="AA158" s="325"/>
      <c r="AB158" s="325"/>
    </row>
    <row r="159" ht="15.75" customHeight="1">
      <c r="A159" s="325">
        <v>2027.0</v>
      </c>
      <c r="B159" s="325" t="s">
        <v>5804</v>
      </c>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c r="AA159" s="325"/>
      <c r="AB159" s="325"/>
    </row>
    <row r="160" ht="15.75" customHeight="1">
      <c r="A160" s="325">
        <v>2028.0</v>
      </c>
      <c r="B160" s="325" t="s">
        <v>5805</v>
      </c>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c r="AA160" s="325"/>
      <c r="AB160" s="325"/>
    </row>
    <row r="161" ht="15.75" customHeight="1">
      <c r="A161" s="325">
        <v>2029.0</v>
      </c>
      <c r="B161" s="325" t="s">
        <v>5806</v>
      </c>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c r="AA161" s="325"/>
      <c r="AB161" s="325"/>
    </row>
    <row r="162" ht="15.75" customHeight="1">
      <c r="A162" s="325">
        <v>2030.0</v>
      </c>
      <c r="B162" s="325" t="s">
        <v>5807</v>
      </c>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c r="AA162" s="325"/>
      <c r="AB162" s="325"/>
    </row>
    <row r="163" ht="15.75" customHeight="1">
      <c r="A163" s="325">
        <v>2031.0</v>
      </c>
      <c r="B163" s="325" t="s">
        <v>5808</v>
      </c>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c r="AA163" s="325"/>
      <c r="AB163" s="325"/>
    </row>
    <row r="164" ht="15.75" customHeight="1">
      <c r="A164" s="325">
        <v>2032.0</v>
      </c>
      <c r="B164" s="325" t="s">
        <v>5809</v>
      </c>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c r="AA164" s="325"/>
      <c r="AB164" s="325"/>
    </row>
    <row r="165" ht="15.75" customHeight="1">
      <c r="A165" s="325">
        <v>2033.0</v>
      </c>
      <c r="B165" s="325" t="s">
        <v>5810</v>
      </c>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c r="AA165" s="325"/>
      <c r="AB165" s="325"/>
    </row>
    <row r="166" ht="15.75" customHeight="1">
      <c r="A166" s="325">
        <v>2034.0</v>
      </c>
      <c r="B166" s="325" t="s">
        <v>5811</v>
      </c>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c r="AA166" s="325"/>
      <c r="AB166" s="325"/>
    </row>
    <row r="167" ht="15.75" customHeight="1">
      <c r="A167" s="325">
        <v>2035.0</v>
      </c>
      <c r="B167" s="325" t="s">
        <v>5812</v>
      </c>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c r="AA167" s="325"/>
      <c r="AB167" s="325"/>
    </row>
    <row r="168" ht="15.75" customHeight="1">
      <c r="A168" s="325">
        <v>2036.0</v>
      </c>
      <c r="B168" s="325" t="s">
        <v>5813</v>
      </c>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c r="AA168" s="325"/>
      <c r="AB168" s="325"/>
    </row>
    <row r="169" ht="15.75" customHeight="1">
      <c r="A169" s="325">
        <v>2037.0</v>
      </c>
      <c r="B169" s="325" t="s">
        <v>5814</v>
      </c>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c r="AA169" s="325"/>
      <c r="AB169" s="325"/>
    </row>
    <row r="170" ht="15.75" customHeight="1">
      <c r="A170" s="325">
        <v>2038.0</v>
      </c>
      <c r="B170" s="325" t="s">
        <v>5815</v>
      </c>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c r="AA170" s="325"/>
      <c r="AB170" s="325"/>
    </row>
    <row r="171" ht="15.75" customHeight="1">
      <c r="A171" s="325">
        <v>2039.0</v>
      </c>
      <c r="B171" s="325" t="s">
        <v>5816</v>
      </c>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c r="AA171" s="325"/>
      <c r="AB171" s="325"/>
    </row>
    <row r="172" ht="15.75" customHeight="1">
      <c r="A172" s="325">
        <v>2040.0</v>
      </c>
      <c r="B172" s="325" t="s">
        <v>5817</v>
      </c>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c r="AA172" s="325"/>
      <c r="AB172" s="325"/>
    </row>
    <row r="173" ht="15.75" customHeight="1">
      <c r="A173" s="325">
        <v>2041.0</v>
      </c>
      <c r="B173" s="325" t="s">
        <v>5818</v>
      </c>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c r="AA173" s="325"/>
      <c r="AB173" s="325"/>
    </row>
    <row r="174" ht="15.75" customHeight="1">
      <c r="A174" s="325">
        <v>2042.0</v>
      </c>
      <c r="B174" s="325" t="s">
        <v>5819</v>
      </c>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row>
    <row r="175" ht="15.75" customHeight="1">
      <c r="A175" s="325">
        <v>2043.0</v>
      </c>
      <c r="B175" s="325" t="s">
        <v>5820</v>
      </c>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c r="AA175" s="325"/>
      <c r="AB175" s="325"/>
    </row>
    <row r="176" ht="15.75" customHeight="1">
      <c r="A176" s="325">
        <v>2044.0</v>
      </c>
      <c r="B176" s="325" t="s">
        <v>5821</v>
      </c>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c r="AA176" s="325"/>
      <c r="AB176" s="325"/>
    </row>
    <row r="177" ht="15.75" customHeight="1">
      <c r="A177" s="325">
        <v>2045.0</v>
      </c>
      <c r="B177" s="325" t="s">
        <v>5822</v>
      </c>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c r="AA177" s="325"/>
      <c r="AB177" s="325"/>
    </row>
    <row r="178" ht="15.75" customHeight="1">
      <c r="A178" s="325">
        <v>2046.0</v>
      </c>
      <c r="B178" s="325" t="s">
        <v>5823</v>
      </c>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c r="AA178" s="325"/>
      <c r="AB178" s="325"/>
    </row>
    <row r="179" ht="15.75" customHeight="1">
      <c r="A179" s="325">
        <v>2047.0</v>
      </c>
      <c r="B179" s="325" t="s">
        <v>5824</v>
      </c>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row>
    <row r="180" ht="15.75" customHeight="1">
      <c r="A180" s="325">
        <v>2048.0</v>
      </c>
      <c r="B180" s="325" t="s">
        <v>5825</v>
      </c>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c r="AA180" s="325"/>
      <c r="AB180" s="325"/>
    </row>
    <row r="181" ht="15.75" customHeight="1">
      <c r="A181" s="325">
        <v>2049.0</v>
      </c>
      <c r="B181" s="325" t="s">
        <v>5826</v>
      </c>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c r="AA181" s="325"/>
      <c r="AB181" s="325"/>
    </row>
    <row r="182" ht="15.75" customHeight="1">
      <c r="A182" s="325">
        <v>2050.0</v>
      </c>
      <c r="B182" s="325" t="s">
        <v>5827</v>
      </c>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c r="AA182" s="325"/>
      <c r="AB182" s="325"/>
    </row>
    <row r="183" ht="15.75" customHeight="1">
      <c r="A183" s="325">
        <v>2051.0</v>
      </c>
      <c r="B183" s="325" t="s">
        <v>5828</v>
      </c>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c r="AA183" s="325"/>
      <c r="AB183" s="325"/>
    </row>
    <row r="184" ht="15.75" customHeight="1">
      <c r="A184" s="325">
        <v>2052.0</v>
      </c>
      <c r="B184" s="325" t="s">
        <v>5829</v>
      </c>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c r="AA184" s="325"/>
      <c r="AB184" s="325"/>
    </row>
    <row r="185" ht="15.75" customHeight="1">
      <c r="A185" s="325">
        <v>2053.0</v>
      </c>
      <c r="B185" s="325" t="s">
        <v>5830</v>
      </c>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c r="AA185" s="325"/>
      <c r="AB185" s="325"/>
    </row>
    <row r="186" ht="15.75" customHeight="1">
      <c r="A186" s="325">
        <v>2054.0</v>
      </c>
      <c r="B186" s="325" t="s">
        <v>5831</v>
      </c>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c r="AA186" s="325"/>
      <c r="AB186" s="325"/>
    </row>
    <row r="187" ht="15.75" customHeight="1">
      <c r="A187" s="325">
        <v>2055.0</v>
      </c>
      <c r="B187" s="325" t="s">
        <v>5832</v>
      </c>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c r="AA187" s="325"/>
      <c r="AB187" s="325"/>
    </row>
    <row r="188" ht="15.75" customHeight="1">
      <c r="A188" s="325">
        <v>2056.0</v>
      </c>
      <c r="B188" s="325" t="s">
        <v>5833</v>
      </c>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c r="AA188" s="325"/>
      <c r="AB188" s="325"/>
    </row>
    <row r="189" ht="15.75" customHeight="1">
      <c r="A189" s="325">
        <v>2057.0</v>
      </c>
      <c r="B189" s="325" t="s">
        <v>5834</v>
      </c>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c r="AA189" s="325"/>
      <c r="AB189" s="325"/>
    </row>
    <row r="190" ht="15.75" customHeight="1">
      <c r="A190" s="325">
        <v>2058.0</v>
      </c>
      <c r="B190" s="325" t="s">
        <v>5835</v>
      </c>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c r="AA190" s="325"/>
      <c r="AB190" s="325"/>
    </row>
    <row r="191" ht="15.75" customHeight="1">
      <c r="A191" s="325">
        <v>2059.0</v>
      </c>
      <c r="B191" s="325" t="s">
        <v>5836</v>
      </c>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c r="AA191" s="325"/>
      <c r="AB191" s="325"/>
    </row>
    <row r="192" ht="15.75" customHeight="1">
      <c r="A192" s="325">
        <v>2060.0</v>
      </c>
      <c r="B192" s="325" t="s">
        <v>5837</v>
      </c>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c r="AA192" s="325"/>
      <c r="AB192" s="325"/>
    </row>
    <row r="193" ht="15.75" customHeight="1">
      <c r="A193" s="325">
        <v>2061.0</v>
      </c>
      <c r="B193" s="325" t="s">
        <v>5838</v>
      </c>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c r="AA193" s="325"/>
      <c r="AB193" s="325"/>
    </row>
    <row r="194" ht="15.75" customHeight="1">
      <c r="A194" s="325">
        <v>2062.0</v>
      </c>
      <c r="B194" s="325" t="s">
        <v>5839</v>
      </c>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c r="AA194" s="325"/>
      <c r="AB194" s="325"/>
    </row>
    <row r="195" ht="15.75" customHeight="1">
      <c r="A195" s="325">
        <v>2063.0</v>
      </c>
      <c r="B195" s="325" t="s">
        <v>5840</v>
      </c>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c r="AA195" s="325"/>
      <c r="AB195" s="325"/>
    </row>
    <row r="196" ht="15.75" customHeight="1">
      <c r="A196" s="325">
        <v>2064.0</v>
      </c>
      <c r="B196" s="325" t="s">
        <v>5841</v>
      </c>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c r="AA196" s="325"/>
      <c r="AB196" s="325"/>
    </row>
    <row r="197" ht="15.75" customHeight="1">
      <c r="A197" s="325">
        <v>2065.0</v>
      </c>
      <c r="B197" s="325" t="s">
        <v>5842</v>
      </c>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c r="AA197" s="325"/>
      <c r="AB197" s="325"/>
    </row>
    <row r="198" ht="15.75" customHeight="1">
      <c r="A198" s="325">
        <v>2066.0</v>
      </c>
      <c r="B198" s="325" t="s">
        <v>5843</v>
      </c>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c r="AA198" s="325"/>
      <c r="AB198" s="325"/>
    </row>
    <row r="199" ht="15.75" customHeight="1">
      <c r="A199" s="325">
        <v>2067.0</v>
      </c>
      <c r="B199" s="325" t="s">
        <v>5844</v>
      </c>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c r="AA199" s="325"/>
      <c r="AB199" s="325"/>
    </row>
    <row r="200" ht="15.75" customHeight="1">
      <c r="A200" s="325">
        <v>2068.0</v>
      </c>
      <c r="B200" s="325" t="s">
        <v>5845</v>
      </c>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c r="AA200" s="325"/>
      <c r="AB200" s="325"/>
    </row>
    <row r="201" ht="15.75" customHeight="1">
      <c r="A201" s="325">
        <v>2069.0</v>
      </c>
      <c r="B201" s="325" t="s">
        <v>5846</v>
      </c>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c r="AA201" s="325"/>
      <c r="AB201" s="325"/>
    </row>
    <row r="202" ht="15.75" customHeight="1">
      <c r="A202" s="325">
        <v>2070.0</v>
      </c>
      <c r="B202" s="325" t="s">
        <v>5847</v>
      </c>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c r="AA202" s="325"/>
      <c r="AB202" s="325"/>
    </row>
    <row r="203" ht="15.75" customHeight="1">
      <c r="A203" s="325">
        <v>2071.0</v>
      </c>
      <c r="B203" s="325" t="s">
        <v>5848</v>
      </c>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c r="AA203" s="325"/>
      <c r="AB203" s="325"/>
    </row>
    <row r="204" ht="15.75" customHeight="1">
      <c r="A204" s="325">
        <v>2072.0</v>
      </c>
      <c r="B204" s="325" t="s">
        <v>5849</v>
      </c>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c r="AA204" s="325"/>
      <c r="AB204" s="325"/>
    </row>
    <row r="205" ht="15.75" customHeight="1">
      <c r="A205" s="325">
        <v>2073.0</v>
      </c>
      <c r="B205" s="325" t="s">
        <v>5850</v>
      </c>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c r="AA205" s="325"/>
      <c r="AB205" s="325"/>
    </row>
    <row r="206" ht="15.75" customHeight="1">
      <c r="A206" s="325">
        <v>2074.0</v>
      </c>
      <c r="B206" s="325" t="s">
        <v>5851</v>
      </c>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c r="AA206" s="325"/>
      <c r="AB206" s="325"/>
    </row>
    <row r="207" ht="15.75" customHeight="1">
      <c r="A207" s="325">
        <v>2075.0</v>
      </c>
      <c r="B207" s="325" t="s">
        <v>5852</v>
      </c>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c r="AA207" s="325"/>
      <c r="AB207" s="325"/>
    </row>
    <row r="208" ht="15.75" customHeight="1">
      <c r="A208" s="325">
        <v>2076.0</v>
      </c>
      <c r="B208" s="325" t="s">
        <v>5853</v>
      </c>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c r="AA208" s="325"/>
      <c r="AB208" s="325"/>
    </row>
    <row r="209" ht="15.75" customHeight="1">
      <c r="A209" s="325">
        <v>2077.0</v>
      </c>
      <c r="B209" s="325" t="s">
        <v>5854</v>
      </c>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c r="AA209" s="325"/>
      <c r="AB209" s="325"/>
    </row>
    <row r="210" ht="15.75" customHeight="1">
      <c r="A210" s="325">
        <v>2078.0</v>
      </c>
      <c r="B210" s="325" t="s">
        <v>5855</v>
      </c>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c r="AA210" s="325"/>
      <c r="AB210" s="325"/>
    </row>
    <row r="211" ht="15.75" customHeight="1">
      <c r="A211" s="325">
        <v>2079.0</v>
      </c>
      <c r="B211" s="325" t="s">
        <v>5856</v>
      </c>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c r="AA211" s="325"/>
      <c r="AB211" s="325"/>
    </row>
    <row r="212" ht="15.75" customHeight="1">
      <c r="A212" s="325">
        <v>2080.0</v>
      </c>
      <c r="B212" s="325" t="s">
        <v>5857</v>
      </c>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c r="AA212" s="325"/>
      <c r="AB212" s="325"/>
    </row>
    <row r="213" ht="15.75" customHeight="1">
      <c r="A213" s="325">
        <v>2081.0</v>
      </c>
      <c r="B213" s="325" t="s">
        <v>5858</v>
      </c>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c r="AA213" s="325"/>
      <c r="AB213" s="325"/>
    </row>
    <row r="214" ht="15.75" customHeight="1">
      <c r="A214" s="325">
        <v>2082.0</v>
      </c>
      <c r="B214" s="325" t="s">
        <v>5859</v>
      </c>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c r="AA214" s="325"/>
      <c r="AB214" s="325"/>
    </row>
    <row r="215" ht="15.75" customHeight="1">
      <c r="A215" s="325">
        <v>2083.0</v>
      </c>
      <c r="B215" s="325" t="s">
        <v>5860</v>
      </c>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c r="AA215" s="325"/>
      <c r="AB215" s="325"/>
    </row>
    <row r="216" ht="15.75" customHeight="1">
      <c r="A216" s="325">
        <v>2084.0</v>
      </c>
      <c r="B216" s="325" t="s">
        <v>5861</v>
      </c>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c r="AA216" s="325"/>
      <c r="AB216" s="325"/>
    </row>
    <row r="217" ht="15.75" customHeight="1">
      <c r="A217" s="325">
        <v>2085.0</v>
      </c>
      <c r="B217" s="325" t="s">
        <v>5862</v>
      </c>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c r="AA217" s="325"/>
      <c r="AB217" s="325"/>
    </row>
    <row r="218" ht="15.75" customHeight="1">
      <c r="A218" s="325">
        <v>2086.0</v>
      </c>
      <c r="B218" s="325" t="s">
        <v>5863</v>
      </c>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c r="AA218" s="325"/>
      <c r="AB218" s="325"/>
    </row>
    <row r="219" ht="15.75" customHeight="1">
      <c r="A219" s="325">
        <v>2087.0</v>
      </c>
      <c r="B219" s="325" t="s">
        <v>5864</v>
      </c>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c r="AA219" s="325"/>
      <c r="AB219" s="325"/>
    </row>
    <row r="220" ht="15.75" customHeight="1">
      <c r="A220" s="325">
        <v>2088.0</v>
      </c>
      <c r="B220" s="325" t="s">
        <v>5865</v>
      </c>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c r="AA220" s="325"/>
      <c r="AB220" s="325"/>
    </row>
    <row r="221" ht="15.75" customHeight="1">
      <c r="A221" s="325">
        <v>2089.0</v>
      </c>
      <c r="B221" s="325" t="s">
        <v>5866</v>
      </c>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c r="AA221" s="325"/>
      <c r="AB221" s="325"/>
    </row>
    <row r="222" ht="15.75" customHeight="1">
      <c r="A222" s="325">
        <v>2090.0</v>
      </c>
      <c r="B222" s="325" t="s">
        <v>5867</v>
      </c>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c r="AA222" s="325"/>
      <c r="AB222" s="325"/>
    </row>
    <row r="223" ht="15.75" customHeight="1">
      <c r="A223" s="325">
        <v>2091.0</v>
      </c>
      <c r="B223" s="325" t="s">
        <v>5868</v>
      </c>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c r="AA223" s="325"/>
      <c r="AB223" s="325"/>
    </row>
    <row r="224" ht="15.75" customHeight="1">
      <c r="A224" s="325">
        <v>2092.0</v>
      </c>
      <c r="B224" s="325" t="s">
        <v>5869</v>
      </c>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c r="AA224" s="325"/>
      <c r="AB224" s="325"/>
    </row>
    <row r="225" ht="15.75" customHeight="1">
      <c r="A225" s="325">
        <v>2093.0</v>
      </c>
      <c r="B225" s="325" t="s">
        <v>5870</v>
      </c>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c r="AA225" s="325"/>
      <c r="AB225" s="325"/>
    </row>
    <row r="226" ht="15.75" customHeight="1">
      <c r="A226" s="325">
        <v>2094.0</v>
      </c>
      <c r="B226" s="325" t="s">
        <v>5871</v>
      </c>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c r="AA226" s="325"/>
      <c r="AB226" s="325"/>
    </row>
    <row r="227" ht="15.75" customHeight="1">
      <c r="A227" s="325">
        <v>2095.0</v>
      </c>
      <c r="B227" s="325" t="s">
        <v>5872</v>
      </c>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c r="AA227" s="325"/>
      <c r="AB227" s="325"/>
    </row>
    <row r="228" ht="15.75" customHeight="1">
      <c r="A228" s="325">
        <v>2096.0</v>
      </c>
      <c r="B228" s="325" t="s">
        <v>5873</v>
      </c>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c r="AA228" s="325"/>
      <c r="AB228" s="325"/>
    </row>
    <row r="229" ht="15.75" customHeight="1">
      <c r="A229" s="325">
        <v>2097.0</v>
      </c>
      <c r="B229" s="325" t="s">
        <v>5874</v>
      </c>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c r="AA229" s="325"/>
      <c r="AB229" s="325"/>
    </row>
    <row r="230" ht="15.75" customHeight="1">
      <c r="A230" s="325">
        <v>2098.0</v>
      </c>
      <c r="B230" s="325" t="s">
        <v>5875</v>
      </c>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c r="AA230" s="325"/>
      <c r="AB230" s="325"/>
    </row>
    <row r="231" ht="15.75" customHeight="1">
      <c r="A231" s="325">
        <v>2099.0</v>
      </c>
      <c r="B231" s="325" t="s">
        <v>5876</v>
      </c>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c r="AA231" s="325"/>
      <c r="AB231" s="325"/>
    </row>
    <row r="232" ht="15.75" customHeight="1">
      <c r="A232" s="325">
        <v>2100.0</v>
      </c>
      <c r="B232" s="325" t="s">
        <v>5877</v>
      </c>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c r="AA232" s="325"/>
      <c r="AB232" s="325"/>
    </row>
    <row r="233" ht="15.75" customHeight="1">
      <c r="A233" s="325">
        <v>2101.0</v>
      </c>
      <c r="B233" s="325" t="s">
        <v>5878</v>
      </c>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c r="AA233" s="325"/>
      <c r="AB233" s="325"/>
    </row>
    <row r="234" ht="15.75" customHeight="1">
      <c r="A234" s="325">
        <v>2102.0</v>
      </c>
      <c r="B234" s="325" t="s">
        <v>5879</v>
      </c>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c r="AA234" s="325"/>
      <c r="AB234" s="325"/>
    </row>
    <row r="235" ht="15.75" customHeight="1">
      <c r="A235" s="325">
        <v>2103.0</v>
      </c>
      <c r="B235" s="325" t="s">
        <v>5880</v>
      </c>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c r="AA235" s="325"/>
      <c r="AB235" s="325"/>
    </row>
    <row r="236" ht="15.75" customHeight="1">
      <c r="A236" s="325">
        <v>2104.0</v>
      </c>
      <c r="B236" s="325" t="s">
        <v>5881</v>
      </c>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c r="AA236" s="325"/>
      <c r="AB236" s="325"/>
    </row>
    <row r="237" ht="15.75" customHeight="1">
      <c r="A237" s="325">
        <v>2105.0</v>
      </c>
      <c r="B237" s="325" t="s">
        <v>5882</v>
      </c>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c r="AA237" s="325"/>
      <c r="AB237" s="325"/>
    </row>
    <row r="238" ht="15.75" customHeight="1">
      <c r="A238" s="325">
        <v>2106.0</v>
      </c>
      <c r="B238" s="325" t="s">
        <v>5883</v>
      </c>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c r="AA238" s="325"/>
      <c r="AB238" s="325"/>
    </row>
    <row r="239" ht="15.75" customHeight="1">
      <c r="A239" s="325">
        <v>2107.0</v>
      </c>
      <c r="B239" s="325" t="s">
        <v>5884</v>
      </c>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c r="AA239" s="325"/>
      <c r="AB239" s="325"/>
    </row>
    <row r="240" ht="15.75" customHeight="1">
      <c r="A240" s="325">
        <v>2108.0</v>
      </c>
      <c r="B240" s="325" t="s">
        <v>5885</v>
      </c>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c r="AA240" s="325"/>
      <c r="AB240" s="325"/>
    </row>
    <row r="241" ht="15.75" customHeight="1">
      <c r="A241" s="325">
        <v>2109.0</v>
      </c>
      <c r="B241" s="325" t="s">
        <v>5886</v>
      </c>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c r="AA241" s="325"/>
      <c r="AB241" s="325"/>
    </row>
    <row r="242" ht="15.75" customHeight="1">
      <c r="A242" s="325">
        <v>2110.0</v>
      </c>
      <c r="B242" s="325" t="s">
        <v>5887</v>
      </c>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c r="AA242" s="325"/>
      <c r="AB242" s="325"/>
    </row>
    <row r="243" ht="15.75" customHeight="1">
      <c r="A243" s="325">
        <v>2111.0</v>
      </c>
      <c r="B243" s="325" t="s">
        <v>5888</v>
      </c>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c r="AA243" s="325"/>
      <c r="AB243" s="325"/>
    </row>
    <row r="244" ht="15.75" customHeight="1">
      <c r="A244" s="325">
        <v>2112.0</v>
      </c>
      <c r="B244" s="325" t="s">
        <v>5889</v>
      </c>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c r="AA244" s="325"/>
      <c r="AB244" s="325"/>
    </row>
    <row r="245" ht="15.75" customHeight="1">
      <c r="A245" s="325">
        <v>2113.0</v>
      </c>
      <c r="B245" s="325" t="s">
        <v>5890</v>
      </c>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c r="AA245" s="325"/>
      <c r="AB245" s="325"/>
    </row>
    <row r="246" ht="15.75" customHeight="1">
      <c r="A246" s="325">
        <v>2114.0</v>
      </c>
      <c r="B246" s="325" t="s">
        <v>5891</v>
      </c>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c r="AA246" s="325"/>
      <c r="AB246" s="325"/>
    </row>
    <row r="247" ht="15.75" customHeight="1">
      <c r="A247" s="325">
        <v>2115.0</v>
      </c>
      <c r="B247" s="325" t="s">
        <v>5892</v>
      </c>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row>
    <row r="248" ht="15.75" customHeight="1">
      <c r="A248" s="325">
        <v>2116.0</v>
      </c>
      <c r="B248" s="325" t="s">
        <v>5893</v>
      </c>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c r="AA248" s="325"/>
      <c r="AB248" s="325"/>
    </row>
    <row r="249" ht="15.75" customHeight="1">
      <c r="A249" s="325">
        <v>2117.0</v>
      </c>
      <c r="B249" s="325" t="s">
        <v>5894</v>
      </c>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c r="AA249" s="325"/>
      <c r="AB249" s="325"/>
    </row>
    <row r="250" ht="15.75" customHeight="1">
      <c r="A250" s="325">
        <v>2118.0</v>
      </c>
      <c r="B250" s="325" t="s">
        <v>5895</v>
      </c>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c r="AA250" s="325"/>
      <c r="AB250" s="325"/>
    </row>
    <row r="251" ht="15.75" customHeight="1">
      <c r="A251" s="325">
        <v>2119.0</v>
      </c>
      <c r="B251" s="325" t="s">
        <v>5896</v>
      </c>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c r="AA251" s="325"/>
      <c r="AB251" s="325"/>
    </row>
    <row r="252" ht="15.75" customHeight="1">
      <c r="A252" s="325">
        <v>2120.0</v>
      </c>
      <c r="B252" s="325" t="s">
        <v>5897</v>
      </c>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c r="AA252" s="325"/>
      <c r="AB252" s="325"/>
    </row>
    <row r="253" ht="15.75" customHeight="1">
      <c r="A253" s="325">
        <v>2121.0</v>
      </c>
      <c r="B253" s="325" t="s">
        <v>5898</v>
      </c>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c r="AA253" s="325"/>
      <c r="AB253" s="325"/>
    </row>
    <row r="254" ht="15.75" customHeight="1">
      <c r="A254" s="325">
        <v>2122.0</v>
      </c>
      <c r="B254" s="325" t="s">
        <v>5899</v>
      </c>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c r="AA254" s="325"/>
      <c r="AB254" s="325"/>
    </row>
    <row r="255" ht="15.75" customHeight="1">
      <c r="A255" s="325">
        <v>2123.0</v>
      </c>
      <c r="B255" s="325" t="s">
        <v>5900</v>
      </c>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c r="AA255" s="325"/>
      <c r="AB255" s="325"/>
    </row>
    <row r="256" ht="15.75" customHeight="1">
      <c r="A256" s="325">
        <v>2124.0</v>
      </c>
      <c r="B256" s="325" t="s">
        <v>5901</v>
      </c>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c r="AA256" s="325"/>
      <c r="AB256" s="325"/>
    </row>
    <row r="257" ht="15.75" customHeight="1">
      <c r="A257" s="325">
        <v>2125.0</v>
      </c>
      <c r="B257" s="325" t="s">
        <v>5902</v>
      </c>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c r="AA257" s="325"/>
      <c r="AB257" s="325"/>
    </row>
    <row r="258" ht="15.75" customHeight="1">
      <c r="A258" s="325">
        <v>2126.0</v>
      </c>
      <c r="B258" s="325" t="s">
        <v>5903</v>
      </c>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c r="AA258" s="325"/>
      <c r="AB258" s="325"/>
    </row>
    <row r="259" ht="15.75" customHeight="1">
      <c r="A259" s="325">
        <v>2127.0</v>
      </c>
      <c r="B259" s="325" t="s">
        <v>5904</v>
      </c>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c r="AA259" s="325"/>
      <c r="AB259" s="325"/>
    </row>
    <row r="260" ht="15.75" customHeight="1">
      <c r="A260" s="325">
        <v>2128.0</v>
      </c>
      <c r="B260" s="325" t="s">
        <v>5905</v>
      </c>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c r="AA260" s="325"/>
      <c r="AB260" s="325"/>
    </row>
    <row r="261" ht="15.75" customHeight="1">
      <c r="A261" s="325">
        <v>2129.0</v>
      </c>
      <c r="B261" s="325" t="s">
        <v>5906</v>
      </c>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c r="AA261" s="325"/>
      <c r="AB261" s="325"/>
    </row>
    <row r="262" ht="15.75" customHeight="1">
      <c r="A262" s="325">
        <v>2130.0</v>
      </c>
      <c r="B262" s="325" t="s">
        <v>5907</v>
      </c>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c r="AA262" s="325"/>
      <c r="AB262" s="325"/>
    </row>
    <row r="263" ht="15.75" customHeight="1">
      <c r="A263" s="325">
        <v>2131.0</v>
      </c>
      <c r="B263" s="325" t="s">
        <v>5908</v>
      </c>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c r="AA263" s="325"/>
      <c r="AB263" s="325"/>
    </row>
    <row r="264" ht="15.75" customHeight="1">
      <c r="A264" s="325">
        <v>2132.0</v>
      </c>
      <c r="B264" s="325" t="s">
        <v>5909</v>
      </c>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c r="AA264" s="325"/>
      <c r="AB264" s="325"/>
    </row>
    <row r="265" ht="15.75" customHeight="1">
      <c r="A265" s="325">
        <v>2133.0</v>
      </c>
      <c r="B265" s="325" t="s">
        <v>5910</v>
      </c>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c r="AA265" s="325"/>
      <c r="AB265" s="325"/>
    </row>
    <row r="266" ht="15.75" customHeight="1">
      <c r="A266" s="325">
        <v>2134.0</v>
      </c>
      <c r="B266" s="325" t="s">
        <v>5911</v>
      </c>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c r="AA266" s="325"/>
      <c r="AB266" s="325"/>
    </row>
    <row r="267" ht="15.75" customHeight="1">
      <c r="A267" s="325">
        <v>2135.0</v>
      </c>
      <c r="B267" s="325" t="s">
        <v>5912</v>
      </c>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c r="AA267" s="325"/>
      <c r="AB267" s="325"/>
    </row>
    <row r="268" ht="15.75" customHeight="1">
      <c r="A268" s="325">
        <v>2136.0</v>
      </c>
      <c r="B268" s="325" t="s">
        <v>5913</v>
      </c>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c r="AA268" s="325"/>
      <c r="AB268" s="325"/>
    </row>
    <row r="269" ht="15.75" customHeight="1">
      <c r="A269" s="325">
        <v>2137.0</v>
      </c>
      <c r="B269" s="325" t="s">
        <v>5914</v>
      </c>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c r="AA269" s="325"/>
      <c r="AB269" s="325"/>
    </row>
    <row r="270" ht="15.75" customHeight="1">
      <c r="A270" s="325">
        <v>2138.0</v>
      </c>
      <c r="B270" s="325" t="s">
        <v>5915</v>
      </c>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c r="AA270" s="325"/>
      <c r="AB270" s="325"/>
    </row>
    <row r="271" ht="15.75" customHeight="1">
      <c r="A271" s="325">
        <v>2139.0</v>
      </c>
      <c r="B271" s="325" t="s">
        <v>5916</v>
      </c>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c r="AA271" s="325"/>
      <c r="AB271" s="325"/>
    </row>
    <row r="272" ht="15.75" customHeight="1">
      <c r="A272" s="325">
        <v>2140.0</v>
      </c>
      <c r="B272" s="325" t="s">
        <v>5917</v>
      </c>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c r="AA272" s="325"/>
      <c r="AB272" s="325"/>
    </row>
    <row r="273" ht="15.75" customHeight="1">
      <c r="A273" s="325">
        <v>2141.0</v>
      </c>
      <c r="B273" s="325" t="s">
        <v>5918</v>
      </c>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c r="AA273" s="325"/>
      <c r="AB273" s="325"/>
    </row>
    <row r="274" ht="15.75" customHeight="1">
      <c r="A274" s="325">
        <v>2142.0</v>
      </c>
      <c r="B274" s="325" t="s">
        <v>5919</v>
      </c>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c r="AA274" s="325"/>
      <c r="AB274" s="325"/>
    </row>
    <row r="275" ht="15.75" customHeight="1">
      <c r="A275" s="325">
        <v>2143.0</v>
      </c>
      <c r="B275" s="325" t="s">
        <v>5920</v>
      </c>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c r="AA275" s="325"/>
      <c r="AB275" s="325"/>
    </row>
    <row r="276" ht="15.75" customHeight="1">
      <c r="A276" s="325">
        <v>2144.0</v>
      </c>
      <c r="B276" s="325" t="s">
        <v>5921</v>
      </c>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c r="AA276" s="325"/>
      <c r="AB276" s="325"/>
    </row>
    <row r="277" ht="15.75" customHeight="1">
      <c r="A277" s="325">
        <v>2145.0</v>
      </c>
      <c r="B277" s="325" t="s">
        <v>5922</v>
      </c>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c r="AA277" s="325"/>
      <c r="AB277" s="325"/>
    </row>
    <row r="278" ht="15.75" customHeight="1">
      <c r="A278" s="325">
        <v>2146.0</v>
      </c>
      <c r="B278" s="325" t="s">
        <v>5923</v>
      </c>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c r="AA278" s="325"/>
      <c r="AB278" s="325"/>
    </row>
    <row r="279" ht="15.75" customHeight="1">
      <c r="A279" s="325">
        <v>2147.0</v>
      </c>
      <c r="B279" s="325" t="s">
        <v>5924</v>
      </c>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c r="AA279" s="325"/>
      <c r="AB279" s="325"/>
    </row>
    <row r="280" ht="15.75" customHeight="1">
      <c r="A280" s="325">
        <v>2148.0</v>
      </c>
      <c r="B280" s="325" t="s">
        <v>5925</v>
      </c>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c r="AA280" s="325"/>
      <c r="AB280" s="325"/>
    </row>
    <row r="281" ht="15.75" customHeight="1">
      <c r="A281" s="325">
        <v>2149.0</v>
      </c>
      <c r="B281" s="325" t="s">
        <v>5926</v>
      </c>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c r="AA281" s="325"/>
      <c r="AB281" s="325"/>
    </row>
    <row r="282" ht="15.75" customHeight="1">
      <c r="A282" s="325">
        <v>2150.0</v>
      </c>
      <c r="B282" s="325" t="s">
        <v>5927</v>
      </c>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c r="AA282" s="325"/>
      <c r="AB282" s="325"/>
    </row>
    <row r="283" ht="15.75" customHeight="1">
      <c r="A283" s="325">
        <v>2151.0</v>
      </c>
      <c r="B283" s="325" t="s">
        <v>5928</v>
      </c>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c r="AA283" s="325"/>
      <c r="AB283" s="325"/>
    </row>
    <row r="284" ht="15.75" customHeight="1">
      <c r="A284" s="325">
        <v>2152.0</v>
      </c>
      <c r="B284" s="325" t="s">
        <v>5929</v>
      </c>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c r="AA284" s="325"/>
      <c r="AB284" s="325"/>
    </row>
    <row r="285" ht="15.75" customHeight="1">
      <c r="A285" s="325">
        <v>2153.0</v>
      </c>
      <c r="B285" s="325" t="s">
        <v>5930</v>
      </c>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c r="AA285" s="325"/>
      <c r="AB285" s="325"/>
    </row>
    <row r="286" ht="15.75" customHeight="1">
      <c r="A286" s="325">
        <v>2154.0</v>
      </c>
      <c r="B286" s="325" t="s">
        <v>5931</v>
      </c>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c r="AA286" s="325"/>
      <c r="AB286" s="325"/>
    </row>
    <row r="287" ht="15.75" customHeight="1">
      <c r="A287" s="325">
        <v>2155.0</v>
      </c>
      <c r="B287" s="325" t="s">
        <v>5932</v>
      </c>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c r="AA287" s="325"/>
      <c r="AB287" s="325"/>
    </row>
    <row r="288" ht="15.75" customHeight="1">
      <c r="A288" s="325">
        <v>2156.0</v>
      </c>
      <c r="B288" s="325" t="s">
        <v>5933</v>
      </c>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c r="AA288" s="325"/>
      <c r="AB288" s="325"/>
    </row>
    <row r="289" ht="15.75" customHeight="1">
      <c r="A289" s="325">
        <v>2157.0</v>
      </c>
      <c r="B289" s="325" t="s">
        <v>5934</v>
      </c>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c r="AA289" s="325"/>
      <c r="AB289" s="325"/>
    </row>
    <row r="290" ht="15.75" customHeight="1">
      <c r="A290" s="325">
        <v>2158.0</v>
      </c>
      <c r="B290" s="325" t="s">
        <v>5935</v>
      </c>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c r="AA290" s="325"/>
      <c r="AB290" s="325"/>
    </row>
    <row r="291" ht="15.75" customHeight="1">
      <c r="A291" s="325">
        <v>2159.0</v>
      </c>
      <c r="B291" s="325" t="s">
        <v>5936</v>
      </c>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c r="AA291" s="325"/>
      <c r="AB291" s="325"/>
    </row>
    <row r="292" ht="15.75" customHeight="1">
      <c r="A292" s="325">
        <v>2160.0</v>
      </c>
      <c r="B292" s="325" t="s">
        <v>5937</v>
      </c>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c r="AA292" s="325"/>
      <c r="AB292" s="325"/>
    </row>
    <row r="293" ht="15.75" customHeight="1">
      <c r="A293" s="325">
        <v>2161.0</v>
      </c>
      <c r="B293" s="325" t="s">
        <v>5938</v>
      </c>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c r="AA293" s="325"/>
      <c r="AB293" s="325"/>
    </row>
    <row r="294" ht="15.75" customHeight="1">
      <c r="A294" s="325">
        <v>2162.0</v>
      </c>
      <c r="B294" s="325" t="s">
        <v>5939</v>
      </c>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c r="AA294" s="325"/>
      <c r="AB294" s="325"/>
    </row>
    <row r="295" ht="15.75" customHeight="1">
      <c r="A295" s="325">
        <v>2163.0</v>
      </c>
      <c r="B295" s="325" t="s">
        <v>5940</v>
      </c>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c r="AA295" s="325"/>
      <c r="AB295" s="325"/>
    </row>
    <row r="296" ht="15.75" customHeight="1">
      <c r="A296" s="325">
        <v>2164.0</v>
      </c>
      <c r="B296" s="325" t="s">
        <v>5941</v>
      </c>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c r="AA296" s="325"/>
      <c r="AB296" s="325"/>
    </row>
    <row r="297" ht="15.75" customHeight="1">
      <c r="A297" s="325">
        <v>2165.0</v>
      </c>
      <c r="B297" s="325" t="s">
        <v>5942</v>
      </c>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c r="AA297" s="325"/>
      <c r="AB297" s="325"/>
    </row>
    <row r="298" ht="15.75" customHeight="1">
      <c r="A298" s="325">
        <v>2166.0</v>
      </c>
      <c r="B298" s="325" t="s">
        <v>5943</v>
      </c>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c r="AA298" s="325"/>
      <c r="AB298" s="325"/>
    </row>
    <row r="299" ht="15.75" customHeight="1">
      <c r="A299" s="325">
        <v>2167.0</v>
      </c>
      <c r="B299" s="325" t="s">
        <v>5944</v>
      </c>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c r="AA299" s="325"/>
      <c r="AB299" s="325"/>
    </row>
    <row r="300" ht="15.75" customHeight="1">
      <c r="A300" s="325">
        <v>2168.0</v>
      </c>
      <c r="B300" s="325" t="s">
        <v>5945</v>
      </c>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c r="AA300" s="325"/>
      <c r="AB300" s="325"/>
    </row>
    <row r="301" ht="15.75" customHeight="1">
      <c r="A301" s="325">
        <v>2169.0</v>
      </c>
      <c r="B301" s="325" t="s">
        <v>5946</v>
      </c>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c r="AA301" s="325"/>
      <c r="AB301" s="325"/>
    </row>
    <row r="302" ht="15.75" customHeight="1">
      <c r="A302" s="325">
        <v>2170.0</v>
      </c>
      <c r="B302" s="325" t="s">
        <v>5947</v>
      </c>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c r="AA302" s="325"/>
      <c r="AB302" s="325"/>
    </row>
    <row r="303" ht="15.75" customHeight="1">
      <c r="A303" s="325">
        <v>2171.0</v>
      </c>
      <c r="B303" s="325" t="s">
        <v>5948</v>
      </c>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c r="AA303" s="325"/>
      <c r="AB303" s="325"/>
    </row>
    <row r="304" ht="15.75" customHeight="1">
      <c r="A304" s="325">
        <v>2172.0</v>
      </c>
      <c r="B304" s="325" t="s">
        <v>5949</v>
      </c>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c r="AA304" s="325"/>
      <c r="AB304" s="325"/>
    </row>
    <row r="305" ht="15.75" customHeight="1">
      <c r="A305" s="325">
        <v>2173.0</v>
      </c>
      <c r="B305" s="325" t="s">
        <v>5950</v>
      </c>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c r="AA305" s="325"/>
      <c r="AB305" s="325"/>
    </row>
    <row r="306" ht="15.75" customHeight="1">
      <c r="A306" s="325">
        <v>2174.0</v>
      </c>
      <c r="B306" s="325" t="s">
        <v>5951</v>
      </c>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c r="AA306" s="325"/>
      <c r="AB306" s="325"/>
    </row>
    <row r="307" ht="15.75" customHeight="1">
      <c r="A307" s="325">
        <v>2175.0</v>
      </c>
      <c r="B307" s="325" t="s">
        <v>5952</v>
      </c>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c r="AA307" s="325"/>
      <c r="AB307" s="325"/>
    </row>
    <row r="308" ht="15.75" customHeight="1">
      <c r="A308" s="325">
        <v>2176.0</v>
      </c>
      <c r="B308" s="325" t="s">
        <v>5953</v>
      </c>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c r="AA308" s="325"/>
      <c r="AB308" s="325"/>
    </row>
    <row r="309" ht="15.75" customHeight="1">
      <c r="A309" s="325">
        <v>2177.0</v>
      </c>
      <c r="B309" s="325" t="s">
        <v>5954</v>
      </c>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c r="AA309" s="325"/>
      <c r="AB309" s="325"/>
    </row>
    <row r="310" ht="15.75" customHeight="1">
      <c r="A310" s="325">
        <v>2178.0</v>
      </c>
      <c r="B310" s="325" t="s">
        <v>5955</v>
      </c>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c r="AA310" s="325"/>
      <c r="AB310" s="325"/>
    </row>
    <row r="311" ht="15.75" customHeight="1">
      <c r="A311" s="325">
        <v>2179.0</v>
      </c>
      <c r="B311" s="325" t="s">
        <v>5956</v>
      </c>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c r="AA311" s="325"/>
      <c r="AB311" s="325"/>
    </row>
    <row r="312" ht="15.75" customHeight="1">
      <c r="A312" s="325">
        <v>2180.0</v>
      </c>
      <c r="B312" s="325" t="s">
        <v>5957</v>
      </c>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c r="AA312" s="325"/>
      <c r="AB312" s="325"/>
    </row>
    <row r="313" ht="15.75" customHeight="1">
      <c r="A313" s="325">
        <v>2181.0</v>
      </c>
      <c r="B313" s="325" t="s">
        <v>5958</v>
      </c>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c r="AA313" s="325"/>
      <c r="AB313" s="325"/>
    </row>
    <row r="314" ht="15.75" customHeight="1">
      <c r="A314" s="325">
        <v>2182.0</v>
      </c>
      <c r="B314" s="325" t="s">
        <v>5959</v>
      </c>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c r="AA314" s="325"/>
      <c r="AB314" s="325"/>
    </row>
    <row r="315" ht="15.75" customHeight="1">
      <c r="A315" s="325">
        <v>2183.0</v>
      </c>
      <c r="B315" s="325" t="s">
        <v>5960</v>
      </c>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c r="AA315" s="325"/>
      <c r="AB315" s="325"/>
    </row>
    <row r="316" ht="15.75" customHeight="1">
      <c r="A316" s="325">
        <v>2184.0</v>
      </c>
      <c r="B316" s="325" t="s">
        <v>5961</v>
      </c>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c r="AA316" s="325"/>
      <c r="AB316" s="325"/>
    </row>
    <row r="317" ht="15.75" customHeight="1">
      <c r="A317" s="325">
        <v>2185.0</v>
      </c>
      <c r="B317" s="325" t="s">
        <v>5962</v>
      </c>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c r="AA317" s="325"/>
      <c r="AB317" s="325"/>
    </row>
    <row r="318" ht="15.75" customHeight="1">
      <c r="A318" s="325">
        <v>2186.0</v>
      </c>
      <c r="B318" s="325" t="s">
        <v>5963</v>
      </c>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c r="AA318" s="325"/>
      <c r="AB318" s="325"/>
    </row>
    <row r="319" ht="15.75" customHeight="1">
      <c r="A319" s="325">
        <v>2187.0</v>
      </c>
      <c r="B319" s="325" t="s">
        <v>5964</v>
      </c>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c r="AA319" s="325"/>
      <c r="AB319" s="325"/>
    </row>
    <row r="320" ht="15.75" customHeight="1">
      <c r="A320" s="325">
        <v>2188.0</v>
      </c>
      <c r="B320" s="325" t="s">
        <v>5965</v>
      </c>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c r="AA320" s="325"/>
      <c r="AB320" s="325"/>
    </row>
    <row r="321" ht="15.75" customHeight="1">
      <c r="A321" s="325">
        <v>2189.0</v>
      </c>
      <c r="B321" s="325" t="s">
        <v>5966</v>
      </c>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c r="AA321" s="325"/>
      <c r="AB321" s="325"/>
    </row>
    <row r="322" ht="15.75" customHeight="1">
      <c r="A322" s="325">
        <v>2190.0</v>
      </c>
      <c r="B322" s="325" t="s">
        <v>5967</v>
      </c>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c r="AA322" s="325"/>
      <c r="AB322" s="325"/>
    </row>
    <row r="323" ht="15.75" customHeight="1">
      <c r="A323" s="325">
        <v>2191.0</v>
      </c>
      <c r="B323" s="325" t="s">
        <v>5968</v>
      </c>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c r="AA323" s="325"/>
      <c r="AB323" s="325"/>
    </row>
    <row r="324" ht="15.75" customHeight="1">
      <c r="A324" s="325">
        <v>2192.0</v>
      </c>
      <c r="B324" s="325" t="s">
        <v>5969</v>
      </c>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c r="AA324" s="325"/>
      <c r="AB324" s="325"/>
    </row>
    <row r="325" ht="15.75" customHeight="1">
      <c r="A325" s="325">
        <v>2193.0</v>
      </c>
      <c r="B325" s="325" t="s">
        <v>5970</v>
      </c>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c r="AA325" s="325"/>
      <c r="AB325" s="325"/>
    </row>
    <row r="326" ht="15.75" customHeight="1">
      <c r="A326" s="325">
        <v>2194.0</v>
      </c>
      <c r="B326" s="325" t="s">
        <v>5971</v>
      </c>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c r="AA326" s="325"/>
      <c r="AB326" s="325"/>
    </row>
    <row r="327" ht="15.75" customHeight="1">
      <c r="A327" s="325">
        <v>2195.0</v>
      </c>
      <c r="B327" s="325" t="s">
        <v>5972</v>
      </c>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c r="AA327" s="325"/>
      <c r="AB327" s="325"/>
    </row>
    <row r="328" ht="15.75" customHeight="1">
      <c r="A328" s="325">
        <v>2196.0</v>
      </c>
      <c r="B328" s="325" t="s">
        <v>5973</v>
      </c>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c r="AA328" s="325"/>
      <c r="AB328" s="325"/>
    </row>
    <row r="329" ht="15.75" customHeight="1">
      <c r="A329" s="325">
        <v>2197.0</v>
      </c>
      <c r="B329" s="325" t="s">
        <v>5974</v>
      </c>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c r="AA329" s="325"/>
      <c r="AB329" s="325"/>
    </row>
    <row r="330" ht="15.75" customHeight="1">
      <c r="A330" s="325">
        <v>2198.0</v>
      </c>
      <c r="B330" s="325" t="s">
        <v>5975</v>
      </c>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c r="AA330" s="325"/>
      <c r="AB330" s="325"/>
    </row>
    <row r="331" ht="15.75" customHeight="1">
      <c r="A331" s="325">
        <v>2199.0</v>
      </c>
      <c r="B331" s="325" t="s">
        <v>5976</v>
      </c>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c r="AA331" s="325"/>
      <c r="AB331" s="325"/>
    </row>
    <row r="332" ht="15.75" customHeight="1">
      <c r="A332" s="325">
        <v>2200.0</v>
      </c>
      <c r="B332" s="325" t="s">
        <v>5977</v>
      </c>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c r="AA332" s="325"/>
      <c r="AB332" s="325"/>
    </row>
    <row r="333" ht="15.75" customHeight="1">
      <c r="A333" s="325">
        <v>2201.0</v>
      </c>
      <c r="B333" s="325" t="s">
        <v>5978</v>
      </c>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c r="AA333" s="325"/>
      <c r="AB333" s="325"/>
    </row>
    <row r="334" ht="15.75" customHeight="1">
      <c r="A334" s="325">
        <v>2202.0</v>
      </c>
      <c r="B334" s="325" t="s">
        <v>5979</v>
      </c>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c r="AA334" s="325"/>
      <c r="AB334" s="325"/>
    </row>
    <row r="335" ht="15.75" customHeight="1">
      <c r="A335" s="325">
        <v>2203.0</v>
      </c>
      <c r="B335" s="325" t="s">
        <v>5980</v>
      </c>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c r="AA335" s="325"/>
      <c r="AB335" s="325"/>
    </row>
    <row r="336" ht="15.75" customHeight="1">
      <c r="A336" s="325">
        <v>2204.0</v>
      </c>
      <c r="B336" s="325" t="s">
        <v>5981</v>
      </c>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c r="AA336" s="325"/>
      <c r="AB336" s="325"/>
    </row>
    <row r="337" ht="15.75" customHeight="1">
      <c r="A337" s="325">
        <v>2205.0</v>
      </c>
      <c r="B337" s="325" t="s">
        <v>5982</v>
      </c>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c r="AA337" s="325"/>
      <c r="AB337" s="325"/>
    </row>
    <row r="338" ht="15.75" customHeight="1">
      <c r="A338" s="325">
        <v>2206.0</v>
      </c>
      <c r="B338" s="325" t="s">
        <v>5983</v>
      </c>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c r="AA338" s="325"/>
      <c r="AB338" s="325"/>
    </row>
    <row r="339" ht="15.75" customHeight="1">
      <c r="A339" s="325">
        <v>2207.0</v>
      </c>
      <c r="B339" s="325" t="s">
        <v>5984</v>
      </c>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c r="AA339" s="325"/>
      <c r="AB339" s="325"/>
    </row>
    <row r="340" ht="15.75" customHeight="1">
      <c r="A340" s="325">
        <v>2208.0</v>
      </c>
      <c r="B340" s="325" t="s">
        <v>5985</v>
      </c>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c r="AA340" s="325"/>
      <c r="AB340" s="325"/>
    </row>
    <row r="341" ht="15.75" customHeight="1">
      <c r="A341" s="325">
        <v>2209.0</v>
      </c>
      <c r="B341" s="325" t="s">
        <v>5986</v>
      </c>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c r="AA341" s="325"/>
      <c r="AB341" s="325"/>
    </row>
    <row r="342" ht="15.75" customHeight="1">
      <c r="A342" s="325">
        <v>2210.0</v>
      </c>
      <c r="B342" s="325" t="s">
        <v>5987</v>
      </c>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c r="AA342" s="325"/>
      <c r="AB342" s="325"/>
    </row>
    <row r="343" ht="15.75" customHeight="1">
      <c r="A343" s="325">
        <v>2211.0</v>
      </c>
      <c r="B343" s="325" t="s">
        <v>5988</v>
      </c>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c r="AA343" s="325"/>
      <c r="AB343" s="325"/>
    </row>
    <row r="344" ht="15.75" customHeight="1">
      <c r="A344" s="325">
        <v>2212.0</v>
      </c>
      <c r="B344" s="325" t="s">
        <v>5989</v>
      </c>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c r="AA344" s="325"/>
      <c r="AB344" s="325"/>
    </row>
    <row r="345" ht="15.75" customHeight="1">
      <c r="A345" s="325">
        <v>2213.0</v>
      </c>
      <c r="B345" s="325" t="s">
        <v>5990</v>
      </c>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c r="AA345" s="325"/>
      <c r="AB345" s="325"/>
    </row>
    <row r="346" ht="15.75" customHeight="1">
      <c r="A346" s="325">
        <v>2214.0</v>
      </c>
      <c r="B346" s="325" t="s">
        <v>5991</v>
      </c>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c r="AA346" s="325"/>
      <c r="AB346" s="325"/>
    </row>
    <row r="347" ht="15.75" customHeight="1">
      <c r="A347" s="325">
        <v>2215.0</v>
      </c>
      <c r="B347" s="325" t="s">
        <v>5992</v>
      </c>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c r="AA347" s="325"/>
      <c r="AB347" s="325"/>
    </row>
    <row r="348" ht="15.75" customHeight="1">
      <c r="A348" s="325">
        <v>2216.0</v>
      </c>
      <c r="B348" s="325" t="s">
        <v>5993</v>
      </c>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c r="AA348" s="325"/>
      <c r="AB348" s="325"/>
    </row>
    <row r="349" ht="15.75" customHeight="1">
      <c r="A349" s="325">
        <v>2217.0</v>
      </c>
      <c r="B349" s="325" t="s">
        <v>5994</v>
      </c>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c r="AA349" s="325"/>
      <c r="AB349" s="325"/>
    </row>
    <row r="350" ht="15.75" customHeight="1">
      <c r="A350" s="325">
        <v>2218.0</v>
      </c>
      <c r="B350" s="325" t="s">
        <v>5995</v>
      </c>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c r="AA350" s="325"/>
      <c r="AB350" s="325"/>
    </row>
    <row r="351" ht="15.75" customHeight="1">
      <c r="A351" s="325">
        <v>2219.0</v>
      </c>
      <c r="B351" s="325" t="s">
        <v>5996</v>
      </c>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c r="AA351" s="325"/>
      <c r="AB351" s="325"/>
    </row>
    <row r="352" ht="15.75" customHeight="1">
      <c r="A352" s="325">
        <v>2220.0</v>
      </c>
      <c r="B352" s="325" t="s">
        <v>5997</v>
      </c>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c r="AA352" s="325"/>
      <c r="AB352" s="325"/>
    </row>
    <row r="353" ht="15.75" customHeight="1">
      <c r="A353" s="325">
        <v>2221.0</v>
      </c>
      <c r="B353" s="325" t="s">
        <v>5998</v>
      </c>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c r="AA353" s="325"/>
      <c r="AB353" s="325"/>
    </row>
    <row r="354" ht="15.75" customHeight="1">
      <c r="A354" s="325">
        <v>2222.0</v>
      </c>
      <c r="B354" s="325" t="s">
        <v>5999</v>
      </c>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c r="AA354" s="325"/>
      <c r="AB354" s="325"/>
    </row>
    <row r="355" ht="15.75" customHeight="1">
      <c r="A355" s="325">
        <v>2223.0</v>
      </c>
      <c r="B355" s="325" t="s">
        <v>6000</v>
      </c>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c r="AA355" s="325"/>
      <c r="AB355" s="325"/>
    </row>
    <row r="356" ht="15.75" customHeight="1">
      <c r="A356" s="325">
        <v>2224.0</v>
      </c>
      <c r="B356" s="325" t="s">
        <v>6001</v>
      </c>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c r="AA356" s="325"/>
      <c r="AB356" s="325"/>
    </row>
    <row r="357" ht="15.75" customHeight="1">
      <c r="A357" s="325">
        <v>2225.0</v>
      </c>
      <c r="B357" s="325" t="s">
        <v>6002</v>
      </c>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c r="AA357" s="325"/>
      <c r="AB357" s="325"/>
    </row>
    <row r="358" ht="15.75" customHeight="1">
      <c r="A358" s="325">
        <v>2226.0</v>
      </c>
      <c r="B358" s="325" t="s">
        <v>6003</v>
      </c>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c r="AA358" s="325"/>
      <c r="AB358" s="325"/>
    </row>
    <row r="359" ht="15.75" customHeight="1">
      <c r="A359" s="325">
        <v>2227.0</v>
      </c>
      <c r="B359" s="325" t="s">
        <v>6004</v>
      </c>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c r="AA359" s="325"/>
      <c r="AB359" s="325"/>
    </row>
    <row r="360" ht="15.75" customHeight="1">
      <c r="A360" s="325">
        <v>2228.0</v>
      </c>
      <c r="B360" s="325" t="s">
        <v>6005</v>
      </c>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c r="AA360" s="325"/>
      <c r="AB360" s="325"/>
    </row>
    <row r="361" ht="15.75" customHeight="1">
      <c r="A361" s="325">
        <v>2229.0</v>
      </c>
      <c r="B361" s="325" t="s">
        <v>6006</v>
      </c>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c r="AA361" s="325"/>
      <c r="AB361" s="325"/>
    </row>
    <row r="362" ht="15.75" customHeight="1">
      <c r="A362" s="325">
        <v>2230.0</v>
      </c>
      <c r="B362" s="325" t="s">
        <v>6007</v>
      </c>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c r="AA362" s="325"/>
      <c r="AB362" s="325"/>
    </row>
    <row r="363" ht="15.75" customHeight="1">
      <c r="A363" s="325">
        <v>2231.0</v>
      </c>
      <c r="B363" s="325" t="s">
        <v>6008</v>
      </c>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c r="AA363" s="325"/>
      <c r="AB363" s="325"/>
    </row>
    <row r="364" ht="15.75" customHeight="1">
      <c r="A364" s="325">
        <v>2232.0</v>
      </c>
      <c r="B364" s="325" t="s">
        <v>6009</v>
      </c>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c r="AA364" s="325"/>
      <c r="AB364" s="325"/>
    </row>
    <row r="365" ht="15.75" customHeight="1">
      <c r="A365" s="325">
        <v>2233.0</v>
      </c>
      <c r="B365" s="325" t="s">
        <v>6010</v>
      </c>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c r="AA365" s="325"/>
      <c r="AB365" s="325"/>
    </row>
    <row r="366" ht="15.75" customHeight="1">
      <c r="A366" s="325">
        <v>2234.0</v>
      </c>
      <c r="B366" s="325" t="s">
        <v>6011</v>
      </c>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c r="AA366" s="325"/>
      <c r="AB366" s="325"/>
    </row>
    <row r="367" ht="15.75" customHeight="1">
      <c r="A367" s="325">
        <v>2235.0</v>
      </c>
      <c r="B367" s="325" t="s">
        <v>6012</v>
      </c>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c r="AA367" s="325"/>
      <c r="AB367" s="325"/>
    </row>
    <row r="368" ht="15.75" customHeight="1">
      <c r="A368" s="325">
        <v>2236.0</v>
      </c>
      <c r="B368" s="325" t="s">
        <v>6013</v>
      </c>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c r="AA368" s="325"/>
      <c r="AB368" s="325"/>
    </row>
    <row r="369" ht="15.75" customHeight="1">
      <c r="A369" s="325">
        <v>2237.0</v>
      </c>
      <c r="B369" s="325" t="s">
        <v>6014</v>
      </c>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c r="AA369" s="325"/>
      <c r="AB369" s="325"/>
    </row>
    <row r="370" ht="15.75" customHeight="1">
      <c r="A370" s="325">
        <v>2238.0</v>
      </c>
      <c r="B370" s="325" t="s">
        <v>6015</v>
      </c>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c r="AA370" s="325"/>
      <c r="AB370" s="325"/>
    </row>
    <row r="371" ht="15.75" customHeight="1">
      <c r="A371" s="325">
        <v>2239.0</v>
      </c>
      <c r="B371" s="325" t="s">
        <v>6016</v>
      </c>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c r="AA371" s="325"/>
      <c r="AB371" s="325"/>
    </row>
    <row r="372" ht="15.75" customHeight="1">
      <c r="A372" s="325">
        <v>2240.0</v>
      </c>
      <c r="B372" s="325" t="s">
        <v>6017</v>
      </c>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c r="AA372" s="325"/>
      <c r="AB372" s="325"/>
    </row>
    <row r="373" ht="15.75" customHeight="1">
      <c r="A373" s="325">
        <v>2241.0</v>
      </c>
      <c r="B373" s="325" t="s">
        <v>6018</v>
      </c>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c r="AA373" s="325"/>
      <c r="AB373" s="325"/>
    </row>
    <row r="374" ht="15.75" customHeight="1">
      <c r="A374" s="325">
        <v>2242.0</v>
      </c>
      <c r="B374" s="325" t="s">
        <v>6019</v>
      </c>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c r="AA374" s="325"/>
      <c r="AB374" s="325"/>
    </row>
    <row r="375" ht="15.75" customHeight="1">
      <c r="A375" s="325">
        <v>2243.0</v>
      </c>
      <c r="B375" s="325" t="s">
        <v>6020</v>
      </c>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c r="AA375" s="325"/>
      <c r="AB375" s="325"/>
    </row>
    <row r="376" ht="15.75" customHeight="1">
      <c r="A376" s="325">
        <v>2244.0</v>
      </c>
      <c r="B376" s="325" t="s">
        <v>6021</v>
      </c>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c r="AA376" s="325"/>
      <c r="AB376" s="325"/>
    </row>
    <row r="377" ht="15.75" customHeight="1">
      <c r="A377" s="325">
        <v>2245.0</v>
      </c>
      <c r="B377" s="325" t="s">
        <v>6022</v>
      </c>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c r="AA377" s="325"/>
      <c r="AB377" s="325"/>
    </row>
    <row r="378" ht="15.75" customHeight="1">
      <c r="A378" s="325">
        <v>2246.0</v>
      </c>
      <c r="B378" s="325" t="s">
        <v>6023</v>
      </c>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c r="AA378" s="325"/>
      <c r="AB378" s="325"/>
    </row>
    <row r="379" ht="15.75" customHeight="1">
      <c r="A379" s="325">
        <v>2247.0</v>
      </c>
      <c r="B379" s="325" t="s">
        <v>6024</v>
      </c>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c r="AA379" s="325"/>
      <c r="AB379" s="325"/>
    </row>
    <row r="380" ht="15.75" customHeight="1">
      <c r="A380" s="325">
        <v>2248.0</v>
      </c>
      <c r="B380" s="325" t="s">
        <v>6025</v>
      </c>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c r="AA380" s="325"/>
      <c r="AB380" s="325"/>
    </row>
    <row r="381" ht="15.75" customHeight="1">
      <c r="A381" s="325">
        <v>2249.0</v>
      </c>
      <c r="B381" s="325" t="s">
        <v>6026</v>
      </c>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c r="AA381" s="325"/>
      <c r="AB381" s="325"/>
    </row>
    <row r="382" ht="15.75" customHeight="1">
      <c r="A382" s="325">
        <v>2250.0</v>
      </c>
      <c r="B382" s="325" t="s">
        <v>6027</v>
      </c>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c r="AA382" s="325"/>
      <c r="AB382" s="325"/>
    </row>
    <row r="383" ht="15.75" customHeight="1">
      <c r="A383" s="325">
        <v>2251.0</v>
      </c>
      <c r="B383" s="325" t="s">
        <v>6028</v>
      </c>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c r="AA383" s="325"/>
      <c r="AB383" s="325"/>
    </row>
    <row r="384" ht="15.75" customHeight="1">
      <c r="A384" s="325">
        <v>2252.0</v>
      </c>
      <c r="B384" s="325" t="s">
        <v>6029</v>
      </c>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c r="AA384" s="325"/>
      <c r="AB384" s="325"/>
    </row>
    <row r="385" ht="15.75" customHeight="1">
      <c r="A385" s="325">
        <v>2253.0</v>
      </c>
      <c r="B385" s="325" t="s">
        <v>6030</v>
      </c>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c r="AA385" s="325"/>
      <c r="AB385" s="325"/>
    </row>
    <row r="386" ht="15.75" customHeight="1">
      <c r="A386" s="325">
        <v>2254.0</v>
      </c>
      <c r="B386" s="325" t="s">
        <v>6031</v>
      </c>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c r="AA386" s="325"/>
      <c r="AB386" s="325"/>
    </row>
    <row r="387" ht="15.75" customHeight="1">
      <c r="A387" s="325">
        <v>2255.0</v>
      </c>
      <c r="B387" s="325" t="s">
        <v>6032</v>
      </c>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c r="AA387" s="325"/>
      <c r="AB387" s="325"/>
    </row>
    <row r="388" ht="15.75" customHeight="1">
      <c r="A388" s="325">
        <v>2256.0</v>
      </c>
      <c r="B388" s="325" t="s">
        <v>6033</v>
      </c>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c r="AA388" s="325"/>
      <c r="AB388" s="325"/>
    </row>
    <row r="389" ht="15.75" customHeight="1">
      <c r="A389" s="325">
        <v>2257.0</v>
      </c>
      <c r="B389" s="325" t="s">
        <v>6034</v>
      </c>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c r="AA389" s="325"/>
      <c r="AB389" s="325"/>
    </row>
    <row r="390" ht="15.75" customHeight="1">
      <c r="A390" s="325">
        <v>2258.0</v>
      </c>
      <c r="B390" s="325" t="s">
        <v>6035</v>
      </c>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c r="AA390" s="325"/>
      <c r="AB390" s="325"/>
    </row>
    <row r="391" ht="15.75" customHeight="1">
      <c r="A391" s="325">
        <v>2259.0</v>
      </c>
      <c r="B391" s="325" t="s">
        <v>6036</v>
      </c>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c r="AA391" s="325"/>
      <c r="AB391" s="325"/>
    </row>
    <row r="392" ht="15.75" customHeight="1">
      <c r="A392" s="325">
        <v>2260.0</v>
      </c>
      <c r="B392" s="325" t="s">
        <v>6037</v>
      </c>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c r="AA392" s="325"/>
      <c r="AB392" s="325"/>
    </row>
    <row r="393" ht="15.75" customHeight="1">
      <c r="A393" s="325">
        <v>2261.0</v>
      </c>
      <c r="B393" s="325" t="s">
        <v>6038</v>
      </c>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c r="AA393" s="325"/>
      <c r="AB393" s="325"/>
    </row>
    <row r="394" ht="15.75" customHeight="1">
      <c r="A394" s="325">
        <v>2262.0</v>
      </c>
      <c r="B394" s="325" t="s">
        <v>6039</v>
      </c>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c r="AA394" s="325"/>
      <c r="AB394" s="325"/>
    </row>
    <row r="395" ht="15.75" customHeight="1">
      <c r="A395" s="325">
        <v>2263.0</v>
      </c>
      <c r="B395" s="325" t="s">
        <v>6040</v>
      </c>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c r="AA395" s="325"/>
      <c r="AB395" s="325"/>
    </row>
    <row r="396" ht="15.75" customHeight="1">
      <c r="A396" s="325">
        <v>2264.0</v>
      </c>
      <c r="B396" s="325" t="s">
        <v>6041</v>
      </c>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c r="AA396" s="325"/>
      <c r="AB396" s="325"/>
    </row>
    <row r="397" ht="15.75" customHeight="1">
      <c r="A397" s="325">
        <v>2265.0</v>
      </c>
      <c r="B397" s="325" t="s">
        <v>6042</v>
      </c>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c r="AA397" s="325"/>
      <c r="AB397" s="325"/>
    </row>
    <row r="398" ht="15.75" customHeight="1">
      <c r="A398" s="325">
        <v>2266.0</v>
      </c>
      <c r="B398" s="325" t="s">
        <v>6043</v>
      </c>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c r="AA398" s="325"/>
      <c r="AB398" s="325"/>
    </row>
    <row r="399" ht="15.75" customHeight="1">
      <c r="A399" s="325">
        <v>2267.0</v>
      </c>
      <c r="B399" s="325" t="s">
        <v>6044</v>
      </c>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c r="AA399" s="325"/>
      <c r="AB399" s="325"/>
    </row>
    <row r="400" ht="15.75" customHeight="1">
      <c r="A400" s="325">
        <v>2268.0</v>
      </c>
      <c r="B400" s="325" t="s">
        <v>6045</v>
      </c>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c r="AA400" s="325"/>
      <c r="AB400" s="325"/>
    </row>
    <row r="401" ht="15.75" customHeight="1">
      <c r="A401" s="325">
        <v>2269.0</v>
      </c>
      <c r="B401" s="325" t="s">
        <v>6046</v>
      </c>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c r="AA401" s="325"/>
      <c r="AB401" s="325"/>
    </row>
    <row r="402" ht="15.75" customHeight="1">
      <c r="A402" s="325">
        <v>2270.0</v>
      </c>
      <c r="B402" s="325" t="s">
        <v>6047</v>
      </c>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c r="AA402" s="325"/>
      <c r="AB402" s="325"/>
    </row>
    <row r="403" ht="15.75" customHeight="1">
      <c r="A403" s="325">
        <v>2271.0</v>
      </c>
      <c r="B403" s="325" t="s">
        <v>6048</v>
      </c>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c r="AA403" s="325"/>
      <c r="AB403" s="325"/>
    </row>
    <row r="404" ht="15.75" customHeight="1">
      <c r="A404" s="325">
        <v>2272.0</v>
      </c>
      <c r="B404" s="325" t="s">
        <v>6049</v>
      </c>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c r="AA404" s="325"/>
      <c r="AB404" s="325"/>
    </row>
    <row r="405" ht="15.75" customHeight="1">
      <c r="A405" s="325">
        <v>2273.0</v>
      </c>
      <c r="B405" s="325" t="s">
        <v>6050</v>
      </c>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c r="AA405" s="325"/>
      <c r="AB405" s="325"/>
    </row>
    <row r="406" ht="15.75" customHeight="1">
      <c r="A406" s="325">
        <v>2274.0</v>
      </c>
      <c r="B406" s="325" t="s">
        <v>6051</v>
      </c>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c r="AA406" s="325"/>
      <c r="AB406" s="325"/>
    </row>
    <row r="407" ht="15.75" customHeight="1">
      <c r="A407" s="325">
        <v>2275.0</v>
      </c>
      <c r="B407" s="325" t="s">
        <v>6052</v>
      </c>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c r="AA407" s="325"/>
      <c r="AB407" s="325"/>
    </row>
    <row r="408" ht="15.75" customHeight="1">
      <c r="A408" s="325">
        <v>2276.0</v>
      </c>
      <c r="B408" s="325" t="s">
        <v>6053</v>
      </c>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c r="AA408" s="325"/>
      <c r="AB408" s="325"/>
    </row>
    <row r="409" ht="15.75" customHeight="1">
      <c r="A409" s="325">
        <v>2277.0</v>
      </c>
      <c r="B409" s="325" t="s">
        <v>6054</v>
      </c>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c r="AA409" s="325"/>
      <c r="AB409" s="325"/>
    </row>
    <row r="410" ht="15.75" customHeight="1">
      <c r="A410" s="325">
        <v>2278.0</v>
      </c>
      <c r="B410" s="325" t="s">
        <v>6055</v>
      </c>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c r="AA410" s="325"/>
      <c r="AB410" s="325"/>
    </row>
    <row r="411" ht="15.75" customHeight="1">
      <c r="A411" s="325">
        <v>2279.0</v>
      </c>
      <c r="B411" s="325" t="s">
        <v>6056</v>
      </c>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c r="AA411" s="325"/>
      <c r="AB411" s="325"/>
    </row>
    <row r="412" ht="15.75" customHeight="1">
      <c r="A412" s="325">
        <v>2280.0</v>
      </c>
      <c r="B412" s="325" t="s">
        <v>6057</v>
      </c>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c r="AA412" s="325"/>
      <c r="AB412" s="325"/>
    </row>
    <row r="413" ht="15.75" customHeight="1">
      <c r="A413" s="325">
        <v>2281.0</v>
      </c>
      <c r="B413" s="325" t="s">
        <v>6058</v>
      </c>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c r="AA413" s="325"/>
      <c r="AB413" s="325"/>
    </row>
    <row r="414" ht="15.75" customHeight="1">
      <c r="A414" s="325">
        <v>2282.0</v>
      </c>
      <c r="B414" s="325" t="s">
        <v>6059</v>
      </c>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c r="AA414" s="325"/>
      <c r="AB414" s="325"/>
    </row>
    <row r="415" ht="15.75" customHeight="1">
      <c r="A415" s="325">
        <v>2283.0</v>
      </c>
      <c r="B415" s="325" t="s">
        <v>6060</v>
      </c>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c r="AA415" s="325"/>
      <c r="AB415" s="325"/>
    </row>
    <row r="416" ht="15.75" customHeight="1">
      <c r="A416" s="325">
        <v>2284.0</v>
      </c>
      <c r="B416" s="325" t="s">
        <v>6061</v>
      </c>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c r="AA416" s="325"/>
      <c r="AB416" s="325"/>
    </row>
    <row r="417" ht="15.75" customHeight="1">
      <c r="A417" s="325">
        <v>2285.0</v>
      </c>
      <c r="B417" s="325" t="s">
        <v>6062</v>
      </c>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c r="AA417" s="325"/>
      <c r="AB417" s="325"/>
    </row>
    <row r="418" ht="15.75" customHeight="1">
      <c r="A418" s="325">
        <v>2286.0</v>
      </c>
      <c r="B418" s="325" t="s">
        <v>6063</v>
      </c>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c r="AA418" s="325"/>
      <c r="AB418" s="325"/>
    </row>
    <row r="419" ht="15.75" customHeight="1">
      <c r="A419" s="325">
        <v>2287.0</v>
      </c>
      <c r="B419" s="325" t="s">
        <v>6064</v>
      </c>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c r="AA419" s="325"/>
      <c r="AB419" s="325"/>
    </row>
    <row r="420" ht="15.75" customHeight="1">
      <c r="A420" s="325">
        <v>2288.0</v>
      </c>
      <c r="B420" s="325" t="s">
        <v>6065</v>
      </c>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c r="AA420" s="325"/>
      <c r="AB420" s="325"/>
    </row>
    <row r="421" ht="15.75" customHeight="1">
      <c r="A421" s="325">
        <v>2289.0</v>
      </c>
      <c r="B421" s="325" t="s">
        <v>6066</v>
      </c>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c r="AA421" s="325"/>
      <c r="AB421" s="325"/>
    </row>
    <row r="422" ht="15.75" customHeight="1">
      <c r="A422" s="325">
        <v>2290.0</v>
      </c>
      <c r="B422" s="325" t="s">
        <v>6067</v>
      </c>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c r="AA422" s="325"/>
      <c r="AB422" s="325"/>
    </row>
    <row r="423" ht="15.75" customHeight="1">
      <c r="A423" s="325">
        <v>2291.0</v>
      </c>
      <c r="B423" s="325" t="s">
        <v>6068</v>
      </c>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c r="AA423" s="325"/>
      <c r="AB423" s="325"/>
    </row>
    <row r="424" ht="15.75" customHeight="1">
      <c r="A424" s="325">
        <v>2292.0</v>
      </c>
      <c r="B424" s="325" t="s">
        <v>6069</v>
      </c>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c r="AA424" s="325"/>
      <c r="AB424" s="325"/>
    </row>
    <row r="425" ht="15.75" customHeight="1">
      <c r="A425" s="325">
        <v>2293.0</v>
      </c>
      <c r="B425" s="325" t="s">
        <v>6070</v>
      </c>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c r="AA425" s="325"/>
      <c r="AB425" s="325"/>
    </row>
    <row r="426" ht="15.75" customHeight="1">
      <c r="A426" s="325">
        <v>2294.0</v>
      </c>
      <c r="B426" s="325" t="s">
        <v>6071</v>
      </c>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c r="AA426" s="325"/>
      <c r="AB426" s="325"/>
    </row>
    <row r="427" ht="15.75" customHeight="1">
      <c r="A427" s="325">
        <v>2295.0</v>
      </c>
      <c r="B427" s="325" t="s">
        <v>6072</v>
      </c>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c r="AA427" s="325"/>
      <c r="AB427" s="325"/>
    </row>
    <row r="428" ht="15.75" customHeight="1">
      <c r="A428" s="325">
        <v>2296.0</v>
      </c>
      <c r="B428" s="325" t="s">
        <v>6073</v>
      </c>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c r="AA428" s="325"/>
      <c r="AB428" s="325"/>
    </row>
    <row r="429" ht="15.75" customHeight="1">
      <c r="A429" s="325">
        <v>2297.0</v>
      </c>
      <c r="B429" s="325" t="s">
        <v>6074</v>
      </c>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c r="AA429" s="325"/>
      <c r="AB429" s="325"/>
    </row>
    <row r="430" ht="15.75" customHeight="1">
      <c r="A430" s="325">
        <v>2298.0</v>
      </c>
      <c r="B430" s="325" t="s">
        <v>6075</v>
      </c>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c r="AA430" s="325"/>
      <c r="AB430" s="325"/>
    </row>
    <row r="431" ht="15.75" customHeight="1">
      <c r="A431" s="325">
        <v>2299.0</v>
      </c>
      <c r="B431" s="325" t="s">
        <v>6076</v>
      </c>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c r="AA431" s="325"/>
      <c r="AB431" s="325"/>
    </row>
    <row r="432" ht="15.75" customHeight="1">
      <c r="A432" s="325">
        <v>2300.0</v>
      </c>
      <c r="B432" s="325" t="s">
        <v>6077</v>
      </c>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c r="AA432" s="325"/>
      <c r="AB432" s="325"/>
    </row>
    <row r="433" ht="15.75" customHeight="1">
      <c r="A433" s="325">
        <v>2301.0</v>
      </c>
      <c r="B433" s="325" t="s">
        <v>6078</v>
      </c>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c r="AA433" s="325"/>
      <c r="AB433" s="325"/>
    </row>
    <row r="434" ht="15.75" customHeight="1">
      <c r="A434" s="325">
        <v>2302.0</v>
      </c>
      <c r="B434" s="325" t="s">
        <v>6079</v>
      </c>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c r="AA434" s="325"/>
      <c r="AB434" s="325"/>
    </row>
    <row r="435" ht="15.75" customHeight="1">
      <c r="A435" s="325">
        <v>2303.0</v>
      </c>
      <c r="B435" s="325" t="s">
        <v>6080</v>
      </c>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c r="AA435" s="325"/>
      <c r="AB435" s="325"/>
    </row>
    <row r="436" ht="15.75" customHeight="1">
      <c r="A436" s="325">
        <v>2304.0</v>
      </c>
      <c r="B436" s="325" t="s">
        <v>6081</v>
      </c>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c r="AA436" s="325"/>
      <c r="AB436" s="325"/>
    </row>
    <row r="437" ht="15.75" customHeight="1">
      <c r="A437" s="325">
        <v>2305.0</v>
      </c>
      <c r="B437" s="325" t="s">
        <v>6082</v>
      </c>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c r="AA437" s="325"/>
      <c r="AB437" s="325"/>
    </row>
    <row r="438" ht="15.75" customHeight="1">
      <c r="A438" s="325">
        <v>2306.0</v>
      </c>
      <c r="B438" s="325" t="s">
        <v>6083</v>
      </c>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c r="AA438" s="325"/>
      <c r="AB438" s="325"/>
    </row>
    <row r="439" ht="15.75" customHeight="1">
      <c r="A439" s="325">
        <v>2307.0</v>
      </c>
      <c r="B439" s="325" t="s">
        <v>6084</v>
      </c>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c r="AA439" s="325"/>
      <c r="AB439" s="325"/>
    </row>
    <row r="440" ht="15.75" customHeight="1">
      <c r="A440" s="325">
        <v>2308.0</v>
      </c>
      <c r="B440" s="325" t="s">
        <v>6085</v>
      </c>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c r="AA440" s="325"/>
      <c r="AB440" s="325"/>
    </row>
    <row r="441" ht="15.75" customHeight="1">
      <c r="A441" s="325">
        <v>2309.0</v>
      </c>
      <c r="B441" s="325" t="s">
        <v>6086</v>
      </c>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c r="AA441" s="325"/>
      <c r="AB441" s="325"/>
    </row>
    <row r="442" ht="15.75" customHeight="1">
      <c r="A442" s="325">
        <v>2310.0</v>
      </c>
      <c r="B442" s="325" t="s">
        <v>6087</v>
      </c>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c r="AA442" s="325"/>
      <c r="AB442" s="325"/>
    </row>
    <row r="443" ht="15.75" customHeight="1">
      <c r="A443" s="325">
        <v>2311.0</v>
      </c>
      <c r="B443" s="325" t="s">
        <v>6088</v>
      </c>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c r="AA443" s="325"/>
      <c r="AB443" s="325"/>
    </row>
    <row r="444" ht="15.75" customHeight="1">
      <c r="A444" s="325">
        <v>2312.0</v>
      </c>
      <c r="B444" s="325" t="s">
        <v>6089</v>
      </c>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c r="AA444" s="325"/>
      <c r="AB444" s="325"/>
    </row>
    <row r="445" ht="15.75" customHeight="1">
      <c r="A445" s="325">
        <v>2313.0</v>
      </c>
      <c r="B445" s="325" t="s">
        <v>6090</v>
      </c>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c r="AA445" s="325"/>
      <c r="AB445" s="325"/>
    </row>
    <row r="446" ht="15.75" customHeight="1">
      <c r="A446" s="325">
        <v>2314.0</v>
      </c>
      <c r="B446" s="325" t="s">
        <v>6091</v>
      </c>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c r="AA446" s="325"/>
      <c r="AB446" s="325"/>
    </row>
    <row r="447" ht="15.75" customHeight="1">
      <c r="A447" s="325">
        <v>2315.0</v>
      </c>
      <c r="B447" s="325" t="s">
        <v>6092</v>
      </c>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c r="AA447" s="325"/>
      <c r="AB447" s="325"/>
    </row>
    <row r="448" ht="15.75" customHeight="1">
      <c r="A448" s="325">
        <v>2316.0</v>
      </c>
      <c r="B448" s="325" t="s">
        <v>6093</v>
      </c>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c r="AA448" s="325"/>
      <c r="AB448" s="325"/>
    </row>
    <row r="449" ht="15.75" customHeight="1">
      <c r="A449" s="325">
        <v>2317.0</v>
      </c>
      <c r="B449" s="325" t="s">
        <v>6094</v>
      </c>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c r="AA449" s="325"/>
      <c r="AB449" s="325"/>
    </row>
    <row r="450" ht="15.75" customHeight="1">
      <c r="A450" s="325">
        <v>2318.0</v>
      </c>
      <c r="B450" s="325" t="s">
        <v>6095</v>
      </c>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c r="AA450" s="325"/>
      <c r="AB450" s="325"/>
    </row>
    <row r="451" ht="15.75" customHeight="1">
      <c r="A451" s="325">
        <v>2319.0</v>
      </c>
      <c r="B451" s="325" t="s">
        <v>6096</v>
      </c>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c r="AA451" s="325"/>
      <c r="AB451" s="325"/>
    </row>
    <row r="452" ht="15.75" customHeight="1">
      <c r="A452" s="325">
        <v>2320.0</v>
      </c>
      <c r="B452" s="325" t="s">
        <v>6097</v>
      </c>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c r="AA452" s="325"/>
      <c r="AB452" s="325"/>
    </row>
    <row r="453" ht="15.75" customHeight="1">
      <c r="A453" s="325">
        <v>2321.0</v>
      </c>
      <c r="B453" s="325" t="s">
        <v>6098</v>
      </c>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c r="AA453" s="325"/>
      <c r="AB453" s="325"/>
    </row>
    <row r="454" ht="15.75" customHeight="1">
      <c r="A454" s="325">
        <v>2322.0</v>
      </c>
      <c r="B454" s="325" t="s">
        <v>6099</v>
      </c>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c r="AA454" s="325"/>
      <c r="AB454" s="325"/>
    </row>
    <row r="455" ht="15.75" customHeight="1">
      <c r="A455" s="325">
        <v>2323.0</v>
      </c>
      <c r="B455" s="325" t="s">
        <v>6100</v>
      </c>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c r="AA455" s="325"/>
      <c r="AB455" s="325"/>
    </row>
    <row r="456" ht="15.75" customHeight="1">
      <c r="A456" s="325">
        <v>2324.0</v>
      </c>
      <c r="B456" s="325" t="s">
        <v>6101</v>
      </c>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c r="AA456" s="325"/>
      <c r="AB456" s="325"/>
    </row>
    <row r="457" ht="15.75" customHeight="1">
      <c r="A457" s="325">
        <v>2325.0</v>
      </c>
      <c r="B457" s="325" t="s">
        <v>6102</v>
      </c>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c r="AA457" s="325"/>
      <c r="AB457" s="325"/>
    </row>
    <row r="458" ht="15.75" customHeight="1">
      <c r="A458" s="325">
        <v>2326.0</v>
      </c>
      <c r="B458" s="325" t="s">
        <v>6103</v>
      </c>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c r="AA458" s="325"/>
      <c r="AB458" s="325"/>
    </row>
    <row r="459" ht="15.75" customHeight="1">
      <c r="A459" s="325">
        <v>2327.0</v>
      </c>
      <c r="B459" s="325" t="s">
        <v>6104</v>
      </c>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c r="AA459" s="325"/>
      <c r="AB459" s="325"/>
    </row>
    <row r="460" ht="15.75" customHeight="1">
      <c r="A460" s="325">
        <v>2328.0</v>
      </c>
      <c r="B460" s="325" t="s">
        <v>6105</v>
      </c>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c r="AA460" s="325"/>
      <c r="AB460" s="325"/>
    </row>
    <row r="461" ht="15.75" customHeight="1">
      <c r="A461" s="325">
        <v>2329.0</v>
      </c>
      <c r="B461" s="325" t="s">
        <v>6106</v>
      </c>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c r="AA461" s="325"/>
      <c r="AB461" s="325"/>
    </row>
    <row r="462" ht="15.75" customHeight="1">
      <c r="A462" s="325">
        <v>2330.0</v>
      </c>
      <c r="B462" s="325" t="s">
        <v>6107</v>
      </c>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c r="AA462" s="325"/>
      <c r="AB462" s="325"/>
    </row>
    <row r="463" ht="15.75" customHeight="1">
      <c r="A463" s="325">
        <v>2331.0</v>
      </c>
      <c r="B463" s="325" t="s">
        <v>6108</v>
      </c>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c r="AA463" s="325"/>
      <c r="AB463" s="325"/>
    </row>
    <row r="464" ht="15.75" customHeight="1">
      <c r="A464" s="325">
        <v>2332.0</v>
      </c>
      <c r="B464" s="325" t="s">
        <v>6109</v>
      </c>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c r="AA464" s="325"/>
      <c r="AB464" s="325"/>
    </row>
    <row r="465" ht="15.75" customHeight="1">
      <c r="A465" s="325">
        <v>2333.0</v>
      </c>
      <c r="B465" s="325" t="s">
        <v>6110</v>
      </c>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c r="AA465" s="325"/>
      <c r="AB465" s="325"/>
    </row>
    <row r="466" ht="15.75" customHeight="1">
      <c r="A466" s="325">
        <v>2334.0</v>
      </c>
      <c r="B466" s="325" t="s">
        <v>6111</v>
      </c>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c r="AA466" s="325"/>
      <c r="AB466" s="325"/>
    </row>
    <row r="467" ht="15.75" customHeight="1">
      <c r="A467" s="325">
        <v>2335.0</v>
      </c>
      <c r="B467" s="325" t="s">
        <v>6112</v>
      </c>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c r="AA467" s="325"/>
      <c r="AB467" s="325"/>
    </row>
    <row r="468" ht="15.75" customHeight="1">
      <c r="A468" s="325">
        <v>2336.0</v>
      </c>
      <c r="B468" s="325" t="s">
        <v>6113</v>
      </c>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c r="AA468" s="325"/>
      <c r="AB468" s="325"/>
    </row>
    <row r="469" ht="15.75" customHeight="1">
      <c r="A469" s="325">
        <v>2337.0</v>
      </c>
      <c r="B469" s="325" t="s">
        <v>6114</v>
      </c>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c r="AA469" s="325"/>
      <c r="AB469" s="325"/>
    </row>
    <row r="470" ht="15.75" customHeight="1">
      <c r="A470" s="325">
        <v>2338.0</v>
      </c>
      <c r="B470" s="325" t="s">
        <v>6115</v>
      </c>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c r="AA470" s="325"/>
      <c r="AB470" s="325"/>
    </row>
    <row r="471" ht="15.75" customHeight="1">
      <c r="A471" s="325">
        <v>2339.0</v>
      </c>
      <c r="B471" s="325" t="s">
        <v>6116</v>
      </c>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c r="AA471" s="325"/>
      <c r="AB471" s="325"/>
    </row>
    <row r="472" ht="15.75" customHeight="1">
      <c r="A472" s="325">
        <v>2340.0</v>
      </c>
      <c r="B472" s="325" t="s">
        <v>6117</v>
      </c>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c r="AA472" s="325"/>
      <c r="AB472" s="325"/>
    </row>
    <row r="473" ht="15.75" customHeight="1">
      <c r="A473" s="325">
        <v>2341.0</v>
      </c>
      <c r="B473" s="325" t="s">
        <v>6118</v>
      </c>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c r="AA473" s="325"/>
      <c r="AB473" s="325"/>
    </row>
    <row r="474" ht="15.75" customHeight="1">
      <c r="A474" s="325">
        <v>2342.0</v>
      </c>
      <c r="B474" s="325" t="s">
        <v>6119</v>
      </c>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c r="AA474" s="325"/>
      <c r="AB474" s="325"/>
    </row>
    <row r="475" ht="15.75" customHeight="1">
      <c r="A475" s="325">
        <v>2343.0</v>
      </c>
      <c r="B475" s="325" t="s">
        <v>6120</v>
      </c>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c r="AA475" s="325"/>
      <c r="AB475" s="325"/>
    </row>
    <row r="476" ht="15.75" customHeight="1">
      <c r="A476" s="325">
        <v>2344.0</v>
      </c>
      <c r="B476" s="325" t="s">
        <v>6121</v>
      </c>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c r="AA476" s="325"/>
      <c r="AB476" s="325"/>
    </row>
    <row r="477" ht="15.75" customHeight="1">
      <c r="A477" s="325">
        <v>2345.0</v>
      </c>
      <c r="B477" s="325" t="s">
        <v>6122</v>
      </c>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c r="AA477" s="325"/>
      <c r="AB477" s="325"/>
    </row>
    <row r="478" ht="15.75" customHeight="1">
      <c r="A478" s="325">
        <v>2346.0</v>
      </c>
      <c r="B478" s="325" t="s">
        <v>6123</v>
      </c>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c r="AA478" s="325"/>
      <c r="AB478" s="325"/>
    </row>
    <row r="479" ht="15.75" customHeight="1">
      <c r="A479" s="325">
        <v>2347.0</v>
      </c>
      <c r="B479" s="325" t="s">
        <v>6124</v>
      </c>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c r="AA479" s="325"/>
      <c r="AB479" s="325"/>
    </row>
    <row r="480" ht="15.75" customHeight="1">
      <c r="A480" s="325">
        <v>2348.0</v>
      </c>
      <c r="B480" s="325" t="s">
        <v>6125</v>
      </c>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c r="AA480" s="325"/>
      <c r="AB480" s="325"/>
    </row>
    <row r="481" ht="15.75" customHeight="1">
      <c r="A481" s="325">
        <v>2349.0</v>
      </c>
      <c r="B481" s="325" t="s">
        <v>6126</v>
      </c>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c r="AA481" s="325"/>
      <c r="AB481" s="325"/>
    </row>
    <row r="482" ht="15.75" customHeight="1">
      <c r="A482" s="325">
        <v>2350.0</v>
      </c>
      <c r="B482" s="325" t="s">
        <v>6127</v>
      </c>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c r="AA482" s="325"/>
      <c r="AB482" s="325"/>
    </row>
    <row r="483" ht="15.75" customHeight="1">
      <c r="A483" s="325">
        <v>2351.0</v>
      </c>
      <c r="B483" s="325" t="s">
        <v>6128</v>
      </c>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c r="AA483" s="325"/>
      <c r="AB483" s="325"/>
    </row>
    <row r="484" ht="15.75" customHeight="1">
      <c r="A484" s="325">
        <v>2352.0</v>
      </c>
      <c r="B484" s="325" t="s">
        <v>6129</v>
      </c>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c r="AA484" s="325"/>
      <c r="AB484" s="325"/>
    </row>
    <row r="485" ht="15.75" customHeight="1">
      <c r="A485" s="325">
        <v>2353.0</v>
      </c>
      <c r="B485" s="325" t="s">
        <v>6130</v>
      </c>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c r="AA485" s="325"/>
      <c r="AB485" s="325"/>
    </row>
    <row r="486" ht="15.75" customHeight="1">
      <c r="A486" s="325">
        <v>2354.0</v>
      </c>
      <c r="B486" s="325" t="s">
        <v>6131</v>
      </c>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c r="AA486" s="325"/>
      <c r="AB486" s="325"/>
    </row>
    <row r="487" ht="15.75" customHeight="1">
      <c r="A487" s="325">
        <v>2355.0</v>
      </c>
      <c r="B487" s="325" t="s">
        <v>6132</v>
      </c>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c r="AA487" s="325"/>
      <c r="AB487" s="325"/>
    </row>
    <row r="488" ht="15.75" customHeight="1">
      <c r="A488" s="325">
        <v>2356.0</v>
      </c>
      <c r="B488" s="325" t="s">
        <v>6133</v>
      </c>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c r="AA488" s="325"/>
      <c r="AB488" s="325"/>
    </row>
    <row r="489" ht="15.75" customHeight="1">
      <c r="A489" s="325">
        <v>2357.0</v>
      </c>
      <c r="B489" s="325" t="s">
        <v>6134</v>
      </c>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c r="AA489" s="325"/>
      <c r="AB489" s="325"/>
    </row>
    <row r="490" ht="15.75" customHeight="1">
      <c r="A490" s="325">
        <v>2358.0</v>
      </c>
      <c r="B490" s="325" t="s">
        <v>6135</v>
      </c>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c r="AA490" s="325"/>
      <c r="AB490" s="325"/>
    </row>
    <row r="491" ht="15.75" customHeight="1">
      <c r="A491" s="325">
        <v>2359.0</v>
      </c>
      <c r="B491" s="325" t="s">
        <v>6136</v>
      </c>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c r="AA491" s="325"/>
      <c r="AB491" s="325"/>
    </row>
    <row r="492" ht="15.75" customHeight="1">
      <c r="A492" s="325">
        <v>2360.0</v>
      </c>
      <c r="B492" s="325" t="s">
        <v>6137</v>
      </c>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c r="AA492" s="325"/>
      <c r="AB492" s="325"/>
    </row>
    <row r="493" ht="15.75" customHeight="1">
      <c r="A493" s="325">
        <v>2361.0</v>
      </c>
      <c r="B493" s="325" t="s">
        <v>6138</v>
      </c>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c r="AA493" s="325"/>
      <c r="AB493" s="325"/>
    </row>
    <row r="494" ht="15.75" customHeight="1">
      <c r="A494" s="325">
        <v>2362.0</v>
      </c>
      <c r="B494" s="325" t="s">
        <v>6139</v>
      </c>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c r="AA494" s="325"/>
      <c r="AB494" s="325"/>
    </row>
    <row r="495" ht="15.75" customHeight="1">
      <c r="A495" s="325">
        <v>2363.0</v>
      </c>
      <c r="B495" s="325" t="s">
        <v>6140</v>
      </c>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c r="AA495" s="325"/>
      <c r="AB495" s="325"/>
    </row>
    <row r="496" ht="15.75" customHeight="1">
      <c r="A496" s="325">
        <v>2364.0</v>
      </c>
      <c r="B496" s="325" t="s">
        <v>6141</v>
      </c>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c r="AA496" s="325"/>
      <c r="AB496" s="325"/>
    </row>
    <row r="497" ht="15.75" customHeight="1">
      <c r="A497" s="325">
        <v>2365.0</v>
      </c>
      <c r="B497" s="325" t="s">
        <v>6142</v>
      </c>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c r="AA497" s="325"/>
      <c r="AB497" s="325"/>
    </row>
    <row r="498" ht="15.75" customHeight="1">
      <c r="A498" s="325">
        <v>2366.0</v>
      </c>
      <c r="B498" s="325" t="s">
        <v>6143</v>
      </c>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c r="AA498" s="325"/>
      <c r="AB498" s="325"/>
    </row>
    <row r="499" ht="15.75" customHeight="1">
      <c r="A499" s="325">
        <v>2367.0</v>
      </c>
      <c r="B499" s="325" t="s">
        <v>6144</v>
      </c>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c r="AA499" s="325"/>
      <c r="AB499" s="325"/>
    </row>
    <row r="500" ht="15.75" customHeight="1">
      <c r="A500" s="325">
        <v>2368.0</v>
      </c>
      <c r="B500" s="325" t="s">
        <v>6145</v>
      </c>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c r="AA500" s="325"/>
      <c r="AB500" s="325"/>
    </row>
    <row r="501" ht="15.75" customHeight="1">
      <c r="A501" s="325">
        <v>2369.0</v>
      </c>
      <c r="B501" s="325" t="s">
        <v>6146</v>
      </c>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c r="AA501" s="325"/>
      <c r="AB501" s="325"/>
    </row>
    <row r="502" ht="15.75" customHeight="1">
      <c r="A502" s="325">
        <v>2370.0</v>
      </c>
      <c r="B502" s="325" t="s">
        <v>6147</v>
      </c>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c r="AA502" s="325"/>
      <c r="AB502" s="325"/>
    </row>
    <row r="503" ht="15.75" customHeight="1">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c r="AA503" s="325"/>
      <c r="AB503" s="325"/>
    </row>
    <row r="504" ht="15.75" customHeight="1">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c r="AA504" s="325"/>
      <c r="AB504" s="325"/>
    </row>
    <row r="505" ht="15.75" customHeight="1">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c r="AA505" s="325"/>
      <c r="AB505" s="325"/>
    </row>
    <row r="506" ht="15.75" customHeight="1">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c r="AA506" s="325"/>
      <c r="AB506" s="325"/>
    </row>
    <row r="507" ht="15.75" customHeight="1">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c r="AA507" s="325"/>
      <c r="AB507" s="325"/>
    </row>
    <row r="508" ht="15.75" customHeight="1">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c r="AA508" s="325"/>
      <c r="AB508" s="325"/>
    </row>
    <row r="509" ht="15.75" customHeight="1">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c r="AA509" s="325"/>
      <c r="AB509" s="325"/>
    </row>
    <row r="510" ht="15.75" customHeight="1">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c r="AA510" s="325"/>
      <c r="AB510" s="325"/>
    </row>
    <row r="511" ht="15.75" customHeight="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c r="AA511" s="325"/>
      <c r="AB511" s="325"/>
    </row>
    <row r="512" ht="15.75" customHeight="1">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c r="AA512" s="325"/>
      <c r="AB512" s="325"/>
    </row>
    <row r="513" ht="15.75" customHeight="1">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c r="AA513" s="325"/>
      <c r="AB513" s="325"/>
    </row>
    <row r="514" ht="15.75" customHeight="1">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c r="AA514" s="325"/>
      <c r="AB514" s="325"/>
    </row>
    <row r="515" ht="15.75" customHeight="1">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c r="AA515" s="325"/>
      <c r="AB515" s="325"/>
    </row>
    <row r="516" ht="15.75" customHeight="1">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c r="AA516" s="325"/>
      <c r="AB516" s="325"/>
    </row>
    <row r="517" ht="15.75" customHeight="1">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c r="AA517" s="325"/>
      <c r="AB517" s="325"/>
    </row>
    <row r="518" ht="15.75" customHeight="1">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c r="AA518" s="325"/>
      <c r="AB518" s="325"/>
    </row>
    <row r="519" ht="15.75" customHeight="1">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c r="AA519" s="325"/>
      <c r="AB519" s="325"/>
    </row>
    <row r="520" ht="15.75" customHeight="1">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c r="AA520" s="325"/>
      <c r="AB520" s="325"/>
    </row>
    <row r="521" ht="15.75" customHeight="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c r="AA521" s="325"/>
      <c r="AB521" s="325"/>
    </row>
    <row r="522" ht="15.75" customHeight="1">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c r="AA522" s="325"/>
      <c r="AB522" s="325"/>
    </row>
    <row r="523" ht="15.75" customHeight="1">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c r="AA523" s="325"/>
      <c r="AB523" s="325"/>
    </row>
    <row r="524" ht="15.75" customHeight="1">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c r="AA524" s="325"/>
      <c r="AB524" s="325"/>
    </row>
    <row r="525" ht="15.75" customHeight="1">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c r="AA525" s="325"/>
      <c r="AB525" s="325"/>
    </row>
    <row r="526" ht="15.75" customHeight="1">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c r="AA526" s="325"/>
      <c r="AB526" s="325"/>
    </row>
    <row r="527" ht="15.75" customHeight="1">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c r="AA527" s="325"/>
      <c r="AB527" s="325"/>
    </row>
    <row r="528" ht="15.75" customHeight="1">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c r="AA528" s="325"/>
      <c r="AB528" s="325"/>
    </row>
    <row r="529" ht="15.75" customHeight="1">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c r="AA529" s="325"/>
      <c r="AB529" s="325"/>
    </row>
    <row r="530" ht="15.75" customHeight="1">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c r="AA530" s="325"/>
      <c r="AB530" s="325"/>
    </row>
    <row r="531" ht="15.75" customHeight="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c r="AA531" s="325"/>
      <c r="AB531" s="325"/>
    </row>
    <row r="532" ht="15.75" customHeight="1">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c r="AA532" s="325"/>
      <c r="AB532" s="325"/>
    </row>
    <row r="533" ht="15.75" customHeight="1">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c r="AA533" s="325"/>
      <c r="AB533" s="325"/>
    </row>
    <row r="534" ht="15.75" customHeight="1">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c r="AA534" s="325"/>
      <c r="AB534" s="325"/>
    </row>
    <row r="535" ht="15.75" customHeight="1">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c r="AA535" s="325"/>
      <c r="AB535" s="325"/>
    </row>
    <row r="536" ht="15.75" customHeight="1">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c r="AA536" s="325"/>
      <c r="AB536" s="325"/>
    </row>
    <row r="537" ht="15.75" customHeight="1">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c r="AA537" s="325"/>
      <c r="AB537" s="325"/>
    </row>
    <row r="538" ht="15.75" customHeight="1">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c r="AA538" s="325"/>
      <c r="AB538" s="325"/>
    </row>
    <row r="539" ht="15.75" customHeight="1">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c r="AA539" s="325"/>
      <c r="AB539" s="325"/>
    </row>
    <row r="540" ht="15.75" customHeight="1">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c r="AA540" s="325"/>
      <c r="AB540" s="325"/>
    </row>
    <row r="541" ht="15.75" customHeight="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c r="AA541" s="325"/>
      <c r="AB541" s="325"/>
    </row>
    <row r="542" ht="15.75" customHeight="1">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c r="AA542" s="325"/>
      <c r="AB542" s="325"/>
    </row>
    <row r="543" ht="15.75" customHeight="1">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c r="AA543" s="325"/>
      <c r="AB543" s="325"/>
    </row>
    <row r="544" ht="15.75" customHeight="1">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c r="AA544" s="325"/>
      <c r="AB544" s="325"/>
    </row>
    <row r="545" ht="15.75" customHeight="1">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c r="AA545" s="325"/>
      <c r="AB545" s="325"/>
    </row>
    <row r="546" ht="15.75" customHeight="1">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c r="AA546" s="325"/>
      <c r="AB546" s="325"/>
    </row>
    <row r="547" ht="15.75" customHeight="1">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c r="AA547" s="325"/>
      <c r="AB547" s="325"/>
    </row>
    <row r="548" ht="15.75" customHeight="1">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c r="AA548" s="325"/>
      <c r="AB548" s="325"/>
    </row>
    <row r="549" ht="15.75" customHeight="1">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c r="AA549" s="325"/>
      <c r="AB549" s="325"/>
    </row>
    <row r="550" ht="15.75" customHeight="1">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c r="AA550" s="325"/>
      <c r="AB550" s="325"/>
    </row>
    <row r="551" ht="15.75" customHeight="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c r="AA551" s="325"/>
      <c r="AB551" s="325"/>
    </row>
    <row r="552" ht="15.75" customHeight="1">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c r="AA552" s="325"/>
      <c r="AB552" s="325"/>
    </row>
    <row r="553" ht="15.75" customHeight="1">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c r="AA553" s="325"/>
      <c r="AB553" s="325"/>
    </row>
    <row r="554" ht="15.75" customHeight="1">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c r="AA554" s="325"/>
      <c r="AB554" s="325"/>
    </row>
    <row r="555" ht="15.75" customHeight="1">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c r="AA555" s="325"/>
      <c r="AB555" s="325"/>
    </row>
    <row r="556" ht="15.75" customHeight="1">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c r="AA556" s="325"/>
      <c r="AB556" s="325"/>
    </row>
    <row r="557" ht="15.75" customHeight="1">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c r="AA557" s="325"/>
      <c r="AB557" s="325"/>
    </row>
    <row r="558" ht="15.75" customHeight="1">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c r="AA558" s="325"/>
      <c r="AB558" s="325"/>
    </row>
    <row r="559" ht="15.75" customHeight="1">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c r="AA559" s="325"/>
      <c r="AB559" s="325"/>
    </row>
    <row r="560" ht="15.75" customHeight="1">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c r="AA560" s="325"/>
      <c r="AB560" s="325"/>
    </row>
    <row r="561" ht="15.75" customHeight="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c r="AA561" s="325"/>
      <c r="AB561" s="325"/>
    </row>
    <row r="562" ht="15.75" customHeight="1">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c r="AA562" s="325"/>
      <c r="AB562" s="325"/>
    </row>
    <row r="563" ht="15.75" customHeight="1">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c r="AA563" s="325"/>
      <c r="AB563" s="325"/>
    </row>
    <row r="564" ht="15.75" customHeight="1">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c r="AA564" s="325"/>
      <c r="AB564" s="325"/>
    </row>
    <row r="565" ht="15.75" customHeight="1">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c r="AA565" s="325"/>
      <c r="AB565" s="325"/>
    </row>
    <row r="566" ht="15.75" customHeight="1">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c r="AA566" s="325"/>
      <c r="AB566" s="325"/>
    </row>
    <row r="567" ht="15.75" customHeight="1">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c r="AA567" s="325"/>
      <c r="AB567" s="325"/>
    </row>
    <row r="568" ht="15.75" customHeight="1">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c r="AA568" s="325"/>
      <c r="AB568" s="325"/>
    </row>
    <row r="569" ht="15.75" customHeight="1">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c r="AA569" s="325"/>
      <c r="AB569" s="325"/>
    </row>
    <row r="570" ht="15.75" customHeight="1">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c r="AA570" s="325"/>
      <c r="AB570" s="325"/>
    </row>
    <row r="571" ht="15.75" customHeight="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c r="AA571" s="325"/>
      <c r="AB571" s="325"/>
    </row>
    <row r="572" ht="15.75" customHeight="1">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c r="AA572" s="325"/>
      <c r="AB572" s="325"/>
    </row>
    <row r="573" ht="15.75" customHeight="1">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c r="AA573" s="325"/>
      <c r="AB573" s="325"/>
    </row>
    <row r="574" ht="15.75" customHeight="1">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c r="AA574" s="325"/>
      <c r="AB574" s="325"/>
    </row>
    <row r="575" ht="15.75" customHeight="1">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c r="AA575" s="325"/>
      <c r="AB575" s="325"/>
    </row>
    <row r="576" ht="15.75" customHeight="1">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c r="AA576" s="325"/>
      <c r="AB576" s="325"/>
    </row>
    <row r="577" ht="15.75" customHeight="1">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c r="AA577" s="325"/>
      <c r="AB577" s="325"/>
    </row>
    <row r="578" ht="15.75" customHeight="1">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c r="AA578" s="325"/>
      <c r="AB578" s="325"/>
    </row>
    <row r="579" ht="15.75" customHeight="1">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c r="AA579" s="325"/>
      <c r="AB579" s="325"/>
    </row>
    <row r="580" ht="15.75" customHeight="1">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c r="AA580" s="325"/>
      <c r="AB580" s="325"/>
    </row>
    <row r="581" ht="15.75" customHeight="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c r="AA581" s="325"/>
      <c r="AB581" s="325"/>
    </row>
    <row r="582" ht="15.75" customHeight="1">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c r="AA582" s="325"/>
      <c r="AB582" s="325"/>
    </row>
    <row r="583" ht="15.75" customHeight="1">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c r="AA583" s="325"/>
      <c r="AB583" s="325"/>
    </row>
    <row r="584" ht="15.75" customHeight="1">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c r="AA584" s="325"/>
      <c r="AB584" s="325"/>
    </row>
    <row r="585" ht="15.75" customHeight="1">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c r="AA585" s="325"/>
      <c r="AB585" s="325"/>
    </row>
    <row r="586" ht="15.75" customHeight="1">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c r="AA586" s="325"/>
      <c r="AB586" s="325"/>
    </row>
    <row r="587" ht="15.75" customHeight="1">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c r="AA587" s="325"/>
      <c r="AB587" s="325"/>
    </row>
    <row r="588" ht="15.75" customHeight="1">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c r="AA588" s="325"/>
      <c r="AB588" s="325"/>
    </row>
    <row r="589" ht="15.75" customHeight="1">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c r="AA589" s="325"/>
      <c r="AB589" s="325"/>
    </row>
    <row r="590" ht="15.75" customHeight="1">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c r="AA590" s="325"/>
      <c r="AB590" s="325"/>
    </row>
    <row r="591" ht="15.75" customHeight="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c r="AA591" s="325"/>
      <c r="AB591" s="325"/>
    </row>
    <row r="592" ht="15.75" customHeight="1">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c r="AA592" s="325"/>
      <c r="AB592" s="325"/>
    </row>
    <row r="593" ht="15.75" customHeight="1">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c r="AA593" s="325"/>
      <c r="AB593" s="325"/>
    </row>
    <row r="594" ht="15.75" customHeight="1">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c r="AA594" s="325"/>
      <c r="AB594" s="325"/>
    </row>
    <row r="595" ht="15.75" customHeight="1">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c r="AA595" s="325"/>
      <c r="AB595" s="325"/>
    </row>
    <row r="596" ht="15.75" customHeight="1">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c r="AA596" s="325"/>
      <c r="AB596" s="325"/>
    </row>
    <row r="597" ht="15.75" customHeight="1">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c r="AA597" s="325"/>
      <c r="AB597" s="325"/>
    </row>
    <row r="598" ht="15.75" customHeight="1">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c r="AA598" s="325"/>
      <c r="AB598" s="325"/>
    </row>
    <row r="599" ht="15.75" customHeight="1">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c r="AA599" s="325"/>
      <c r="AB599" s="325"/>
    </row>
    <row r="600" ht="15.75" customHeight="1">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c r="AA600" s="325"/>
      <c r="AB600" s="325"/>
    </row>
    <row r="601" ht="15.75" customHeight="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c r="AA601" s="325"/>
      <c r="AB601" s="325"/>
    </row>
    <row r="602" ht="15.75" customHeight="1">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c r="AA602" s="325"/>
      <c r="AB602" s="325"/>
    </row>
    <row r="603" ht="15.75" customHeight="1">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c r="AA603" s="325"/>
      <c r="AB603" s="325"/>
    </row>
    <row r="604" ht="15.75" customHeight="1">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c r="AA604" s="325"/>
      <c r="AB604" s="325"/>
    </row>
    <row r="605" ht="15.75" customHeight="1">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c r="AA605" s="325"/>
      <c r="AB605" s="325"/>
    </row>
    <row r="606" ht="15.75" customHeight="1">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c r="AA606" s="325"/>
      <c r="AB606" s="325"/>
    </row>
    <row r="607" ht="15.75" customHeight="1">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c r="AA607" s="325"/>
      <c r="AB607" s="325"/>
    </row>
    <row r="608" ht="15.75" customHeight="1">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c r="AA608" s="325"/>
      <c r="AB608" s="325"/>
    </row>
    <row r="609" ht="15.75" customHeight="1">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c r="AA609" s="325"/>
      <c r="AB609" s="325"/>
    </row>
    <row r="610" ht="15.75" customHeight="1">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c r="AA610" s="325"/>
      <c r="AB610" s="325"/>
    </row>
    <row r="611" ht="15.75" customHeight="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c r="AA611" s="325"/>
      <c r="AB611" s="325"/>
    </row>
    <row r="612" ht="15.75" customHeight="1">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c r="AA612" s="325"/>
      <c r="AB612" s="325"/>
    </row>
    <row r="613" ht="15.75" customHeight="1">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c r="AA613" s="325"/>
      <c r="AB613" s="325"/>
    </row>
    <row r="614" ht="15.75" customHeight="1">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c r="AA614" s="325"/>
      <c r="AB614" s="325"/>
    </row>
    <row r="615" ht="15.75" customHeight="1">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c r="AA615" s="325"/>
      <c r="AB615" s="325"/>
    </row>
    <row r="616" ht="15.75" customHeight="1">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c r="AA616" s="325"/>
      <c r="AB616" s="325"/>
    </row>
    <row r="617" ht="15.75" customHeight="1">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c r="AA617" s="325"/>
      <c r="AB617" s="325"/>
    </row>
    <row r="618" ht="15.75" customHeight="1">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c r="AA618" s="325"/>
      <c r="AB618" s="325"/>
    </row>
    <row r="619" ht="15.75" customHeight="1">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c r="AA619" s="325"/>
      <c r="AB619" s="325"/>
    </row>
    <row r="620" ht="15.75" customHeight="1">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c r="AA620" s="325"/>
      <c r="AB620" s="325"/>
    </row>
    <row r="621" ht="15.75" customHeight="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c r="AA621" s="325"/>
      <c r="AB621" s="325"/>
    </row>
    <row r="622" ht="15.75" customHeight="1">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c r="AA622" s="325"/>
      <c r="AB622" s="325"/>
    </row>
    <row r="623" ht="15.75" customHeight="1">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c r="AA623" s="325"/>
      <c r="AB623" s="325"/>
    </row>
    <row r="624" ht="15.75" customHeight="1">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c r="AA624" s="325"/>
      <c r="AB624" s="325"/>
    </row>
    <row r="625" ht="15.75" customHeight="1">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c r="AA625" s="325"/>
      <c r="AB625" s="325"/>
    </row>
    <row r="626" ht="15.75" customHeight="1">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c r="AA626" s="325"/>
      <c r="AB626" s="325"/>
    </row>
    <row r="627" ht="15.75" customHeight="1">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c r="AA627" s="325"/>
      <c r="AB627" s="325"/>
    </row>
    <row r="628" ht="15.75" customHeight="1">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c r="AA628" s="325"/>
      <c r="AB628" s="325"/>
    </row>
    <row r="629" ht="15.75" customHeight="1">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c r="AA629" s="325"/>
      <c r="AB629" s="325"/>
    </row>
    <row r="630" ht="15.75" customHeight="1">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c r="AA630" s="325"/>
      <c r="AB630" s="325"/>
    </row>
    <row r="631" ht="15.75" customHeight="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c r="AA631" s="325"/>
      <c r="AB631" s="325"/>
    </row>
    <row r="632" ht="15.75" customHeight="1">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c r="AA632" s="325"/>
      <c r="AB632" s="325"/>
    </row>
    <row r="633" ht="15.75" customHeight="1">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c r="AA633" s="325"/>
      <c r="AB633" s="325"/>
    </row>
    <row r="634" ht="15.75" customHeight="1">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c r="AA634" s="325"/>
      <c r="AB634" s="325"/>
    </row>
    <row r="635" ht="15.75" customHeight="1">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c r="AA635" s="325"/>
      <c r="AB635" s="325"/>
    </row>
    <row r="636" ht="15.75" customHeight="1">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c r="AA636" s="325"/>
      <c r="AB636" s="325"/>
    </row>
    <row r="637" ht="15.75" customHeight="1">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c r="AA637" s="325"/>
      <c r="AB637" s="325"/>
    </row>
    <row r="638" ht="15.75" customHeight="1">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c r="AA638" s="325"/>
      <c r="AB638" s="325"/>
    </row>
    <row r="639" ht="15.75" customHeight="1">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c r="AA639" s="325"/>
      <c r="AB639" s="325"/>
    </row>
    <row r="640" ht="15.75" customHeight="1">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c r="AA640" s="325"/>
      <c r="AB640" s="325"/>
    </row>
    <row r="641" ht="15.75" customHeight="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c r="AA641" s="325"/>
      <c r="AB641" s="325"/>
    </row>
    <row r="642" ht="15.75" customHeight="1">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c r="AA642" s="325"/>
      <c r="AB642" s="325"/>
    </row>
    <row r="643" ht="15.75" customHeight="1">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c r="AA643" s="325"/>
      <c r="AB643" s="325"/>
    </row>
    <row r="644" ht="15.75" customHeight="1">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c r="AA644" s="325"/>
      <c r="AB644" s="325"/>
    </row>
    <row r="645" ht="15.75" customHeight="1">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c r="AA645" s="325"/>
      <c r="AB645" s="325"/>
    </row>
    <row r="646" ht="15.75" customHeight="1">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c r="AA646" s="325"/>
      <c r="AB646" s="325"/>
    </row>
    <row r="647" ht="15.75" customHeight="1">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c r="AA647" s="325"/>
      <c r="AB647" s="325"/>
    </row>
    <row r="648" ht="15.75" customHeight="1">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c r="AA648" s="325"/>
      <c r="AB648" s="325"/>
    </row>
    <row r="649" ht="15.75" customHeight="1">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c r="AA649" s="325"/>
      <c r="AB649" s="325"/>
    </row>
    <row r="650" ht="15.75" customHeight="1">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c r="AA650" s="325"/>
      <c r="AB650" s="325"/>
    </row>
    <row r="651" ht="15.75" customHeight="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c r="AA651" s="325"/>
      <c r="AB651" s="325"/>
    </row>
    <row r="652" ht="15.75" customHeight="1">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c r="AA652" s="325"/>
      <c r="AB652" s="325"/>
    </row>
    <row r="653" ht="15.75" customHeight="1">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c r="AA653" s="325"/>
      <c r="AB653" s="325"/>
    </row>
    <row r="654" ht="15.75" customHeight="1">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c r="AA654" s="325"/>
      <c r="AB654" s="325"/>
    </row>
    <row r="655" ht="15.75" customHeight="1">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c r="AA655" s="325"/>
      <c r="AB655" s="325"/>
    </row>
    <row r="656" ht="15.75" customHeight="1">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c r="AA656" s="325"/>
      <c r="AB656" s="325"/>
    </row>
    <row r="657" ht="15.75" customHeight="1">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c r="AA657" s="325"/>
      <c r="AB657" s="325"/>
    </row>
    <row r="658" ht="15.75" customHeight="1">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c r="AA658" s="325"/>
      <c r="AB658" s="325"/>
    </row>
    <row r="659" ht="15.75" customHeight="1">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c r="AA659" s="325"/>
      <c r="AB659" s="325"/>
    </row>
    <row r="660" ht="15.75" customHeight="1">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c r="AA660" s="325"/>
      <c r="AB660" s="325"/>
    </row>
    <row r="661" ht="15.75" customHeight="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c r="AA661" s="325"/>
      <c r="AB661" s="325"/>
    </row>
    <row r="662" ht="15.75" customHeight="1">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c r="AA662" s="325"/>
      <c r="AB662" s="325"/>
    </row>
    <row r="663" ht="15.75" customHeight="1">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c r="AA663" s="325"/>
      <c r="AB663" s="325"/>
    </row>
    <row r="664" ht="15.75" customHeight="1">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c r="AA664" s="325"/>
      <c r="AB664" s="325"/>
    </row>
    <row r="665" ht="15.75" customHeight="1">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c r="AA665" s="325"/>
      <c r="AB665" s="325"/>
    </row>
    <row r="666" ht="15.75" customHeight="1">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c r="AA666" s="325"/>
      <c r="AB666" s="325"/>
    </row>
    <row r="667" ht="15.75" customHeight="1">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c r="AA667" s="325"/>
      <c r="AB667" s="325"/>
    </row>
    <row r="668" ht="15.75" customHeight="1">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c r="AA668" s="325"/>
      <c r="AB668" s="325"/>
    </row>
    <row r="669" ht="15.75" customHeight="1">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c r="AA669" s="325"/>
      <c r="AB669" s="325"/>
    </row>
    <row r="670" ht="15.75" customHeight="1">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c r="AA670" s="325"/>
      <c r="AB670" s="325"/>
    </row>
    <row r="671" ht="15.75" customHeight="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c r="AA671" s="325"/>
      <c r="AB671" s="325"/>
    </row>
    <row r="672" ht="15.75" customHeight="1">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c r="AA672" s="325"/>
      <c r="AB672" s="325"/>
    </row>
    <row r="673" ht="15.75" customHeight="1">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c r="AA673" s="325"/>
      <c r="AB673" s="325"/>
    </row>
    <row r="674" ht="15.75" customHeight="1">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c r="AA674" s="325"/>
      <c r="AB674" s="325"/>
    </row>
    <row r="675" ht="15.75" customHeight="1">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c r="AA675" s="325"/>
      <c r="AB675" s="325"/>
    </row>
    <row r="676" ht="15.75" customHeight="1">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c r="AA676" s="325"/>
      <c r="AB676" s="325"/>
    </row>
    <row r="677" ht="15.75" customHeight="1">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c r="AA677" s="325"/>
      <c r="AB677" s="325"/>
    </row>
    <row r="678" ht="15.75" customHeight="1">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c r="AA678" s="325"/>
      <c r="AB678" s="325"/>
    </row>
    <row r="679" ht="15.75" customHeight="1">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c r="AA679" s="325"/>
      <c r="AB679" s="325"/>
    </row>
    <row r="680" ht="15.75" customHeight="1">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c r="AA680" s="325"/>
      <c r="AB680" s="325"/>
    </row>
    <row r="681" ht="15.75" customHeight="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c r="AA681" s="325"/>
      <c r="AB681" s="325"/>
    </row>
    <row r="682" ht="15.75" customHeight="1">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c r="AA682" s="325"/>
      <c r="AB682" s="325"/>
    </row>
    <row r="683" ht="15.75" customHeight="1">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c r="AA683" s="325"/>
      <c r="AB683" s="325"/>
    </row>
    <row r="684" ht="15.75" customHeight="1">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c r="AA684" s="325"/>
      <c r="AB684" s="325"/>
    </row>
    <row r="685" ht="15.75" customHeight="1">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c r="AA685" s="325"/>
      <c r="AB685" s="325"/>
    </row>
    <row r="686" ht="15.75" customHeight="1">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c r="AA686" s="325"/>
      <c r="AB686" s="325"/>
    </row>
    <row r="687" ht="15.75" customHeight="1">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c r="AA687" s="325"/>
      <c r="AB687" s="325"/>
    </row>
    <row r="688" ht="15.75" customHeight="1">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c r="AA688" s="325"/>
      <c r="AB688" s="325"/>
    </row>
    <row r="689" ht="15.75" customHeight="1">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c r="AA689" s="325"/>
      <c r="AB689" s="325"/>
    </row>
    <row r="690" ht="15.75" customHeight="1">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c r="AA690" s="325"/>
      <c r="AB690" s="325"/>
    </row>
    <row r="691" ht="15.75" customHeight="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c r="AA691" s="325"/>
      <c r="AB691" s="325"/>
    </row>
    <row r="692" ht="15.75" customHeight="1">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c r="AA692" s="325"/>
      <c r="AB692" s="325"/>
    </row>
    <row r="693" ht="15.75" customHeight="1">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c r="AA693" s="325"/>
      <c r="AB693" s="325"/>
    </row>
    <row r="694" ht="15.75" customHeight="1">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c r="AA694" s="325"/>
      <c r="AB694" s="325"/>
    </row>
    <row r="695" ht="15.75" customHeight="1">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c r="AA695" s="325"/>
      <c r="AB695" s="325"/>
    </row>
    <row r="696" ht="15.75" customHeight="1">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c r="AA696" s="325"/>
      <c r="AB696" s="325"/>
    </row>
    <row r="697" ht="15.75" customHeight="1">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c r="AA697" s="325"/>
      <c r="AB697" s="325"/>
    </row>
    <row r="698" ht="15.75" customHeight="1">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c r="AA698" s="325"/>
      <c r="AB698" s="325"/>
    </row>
    <row r="699" ht="15.75" customHeight="1">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c r="AA699" s="325"/>
      <c r="AB699" s="325"/>
    </row>
    <row r="700" ht="15.75" customHeight="1">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c r="AA700" s="325"/>
      <c r="AB700" s="325"/>
    </row>
    <row r="701" ht="15.75" customHeight="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c r="AA701" s="325"/>
      <c r="AB701" s="325"/>
    </row>
    <row r="702" ht="15.75" customHeight="1">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c r="AA702" s="325"/>
      <c r="AB702" s="325"/>
    </row>
    <row r="703" ht="15.75" customHeight="1">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c r="AA703" s="325"/>
      <c r="AB703" s="325"/>
    </row>
    <row r="704" ht="15.75" customHeight="1">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c r="AA704" s="325"/>
      <c r="AB704" s="325"/>
    </row>
    <row r="705" ht="15.75" customHeight="1">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c r="AA705" s="325"/>
      <c r="AB705" s="325"/>
    </row>
    <row r="706" ht="15.75" customHeight="1">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c r="AA706" s="325"/>
      <c r="AB706" s="325"/>
    </row>
    <row r="707" ht="15.75" customHeight="1">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c r="AA707" s="325"/>
      <c r="AB707" s="325"/>
    </row>
    <row r="708" ht="15.75" customHeight="1">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c r="AA708" s="325"/>
      <c r="AB708" s="325"/>
    </row>
    <row r="709" ht="15.75" customHeight="1">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c r="AA709" s="325"/>
      <c r="AB709" s="325"/>
    </row>
    <row r="710" ht="15.75" customHeight="1">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c r="AA710" s="325"/>
      <c r="AB710" s="325"/>
    </row>
    <row r="711" ht="15.75" customHeight="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c r="AA711" s="325"/>
      <c r="AB711" s="325"/>
    </row>
    <row r="712" ht="15.75" customHeight="1">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c r="AA712" s="325"/>
      <c r="AB712" s="325"/>
    </row>
    <row r="713" ht="15.75" customHeight="1">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c r="AA713" s="325"/>
      <c r="AB713" s="325"/>
    </row>
    <row r="714" ht="15.75" customHeight="1">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c r="AA714" s="325"/>
      <c r="AB714" s="325"/>
    </row>
    <row r="715" ht="15.75" customHeight="1">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c r="AA715" s="325"/>
      <c r="AB715" s="325"/>
    </row>
    <row r="716" ht="15.75" customHeight="1">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c r="AA716" s="325"/>
      <c r="AB716" s="325"/>
    </row>
    <row r="717" ht="15.75" customHeight="1">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c r="AA717" s="325"/>
      <c r="AB717" s="325"/>
    </row>
    <row r="718" ht="15.75" customHeight="1">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c r="AA718" s="325"/>
      <c r="AB718" s="325"/>
    </row>
    <row r="719" ht="15.75" customHeight="1">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c r="AA719" s="325"/>
      <c r="AB719" s="325"/>
    </row>
    <row r="720" ht="15.75" customHeight="1">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c r="AA720" s="325"/>
      <c r="AB720" s="325"/>
    </row>
    <row r="721" ht="15.75" customHeight="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c r="AA721" s="325"/>
      <c r="AB721" s="325"/>
    </row>
    <row r="722" ht="15.75" customHeight="1">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c r="AA722" s="325"/>
      <c r="AB722" s="325"/>
    </row>
    <row r="723" ht="15.75" customHeight="1">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c r="AA723" s="325"/>
      <c r="AB723" s="325"/>
    </row>
    <row r="724" ht="15.75" customHeight="1">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c r="AA724" s="325"/>
      <c r="AB724" s="325"/>
    </row>
    <row r="725" ht="15.75" customHeight="1">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c r="AA725" s="325"/>
      <c r="AB725" s="325"/>
    </row>
    <row r="726" ht="15.75" customHeight="1">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c r="AA726" s="325"/>
      <c r="AB726" s="325"/>
    </row>
    <row r="727" ht="15.75" customHeight="1">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c r="AA727" s="325"/>
      <c r="AB727" s="325"/>
    </row>
    <row r="728" ht="15.75" customHeight="1">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c r="AA728" s="325"/>
      <c r="AB728" s="325"/>
    </row>
    <row r="729" ht="15.75" customHeight="1">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c r="AA729" s="325"/>
      <c r="AB729" s="325"/>
    </row>
    <row r="730" ht="15.75" customHeight="1">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c r="AA730" s="325"/>
      <c r="AB730" s="325"/>
    </row>
    <row r="731" ht="15.75" customHeight="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c r="AA731" s="325"/>
      <c r="AB731" s="325"/>
    </row>
    <row r="732" ht="15.75" customHeight="1">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c r="AA732" s="325"/>
      <c r="AB732" s="325"/>
    </row>
    <row r="733" ht="15.75" customHeight="1">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c r="AA733" s="325"/>
      <c r="AB733" s="325"/>
    </row>
    <row r="734" ht="15.75" customHeight="1">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c r="AA734" s="325"/>
      <c r="AB734" s="325"/>
    </row>
    <row r="735" ht="15.75" customHeight="1">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c r="AA735" s="325"/>
      <c r="AB735" s="325"/>
    </row>
    <row r="736" ht="15.75" customHeight="1">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c r="AA736" s="325"/>
      <c r="AB736" s="325"/>
    </row>
    <row r="737" ht="15.75" customHeight="1">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c r="AA737" s="325"/>
      <c r="AB737" s="325"/>
    </row>
    <row r="738" ht="15.75" customHeight="1">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c r="AA738" s="325"/>
      <c r="AB738" s="325"/>
    </row>
    <row r="739" ht="15.75" customHeight="1">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c r="AA739" s="325"/>
      <c r="AB739" s="325"/>
    </row>
    <row r="740" ht="15.75" customHeight="1">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c r="AA740" s="325"/>
      <c r="AB740" s="325"/>
    </row>
    <row r="741" ht="15.75" customHeight="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c r="AA741" s="325"/>
      <c r="AB741" s="325"/>
    </row>
    <row r="742" ht="15.75" customHeight="1">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c r="AA742" s="325"/>
      <c r="AB742" s="325"/>
    </row>
    <row r="743" ht="15.75" customHeight="1">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c r="AA743" s="325"/>
      <c r="AB743" s="325"/>
    </row>
    <row r="744" ht="15.75" customHeight="1">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c r="AA744" s="325"/>
      <c r="AB744" s="325"/>
    </row>
    <row r="745" ht="15.75" customHeight="1">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c r="AA745" s="325"/>
      <c r="AB745" s="325"/>
    </row>
    <row r="746" ht="15.75" customHeight="1">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c r="AA746" s="325"/>
      <c r="AB746" s="325"/>
    </row>
    <row r="747" ht="15.75" customHeight="1">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c r="AA747" s="325"/>
      <c r="AB747" s="325"/>
    </row>
    <row r="748" ht="15.75" customHeight="1">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c r="AA748" s="325"/>
      <c r="AB748" s="325"/>
    </row>
    <row r="749" ht="15.75" customHeight="1">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c r="AA749" s="325"/>
      <c r="AB749" s="325"/>
    </row>
    <row r="750" ht="15.75" customHeight="1">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c r="AA750" s="325"/>
      <c r="AB750" s="325"/>
    </row>
    <row r="751" ht="15.75" customHeight="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c r="AA751" s="325"/>
      <c r="AB751" s="325"/>
    </row>
    <row r="752" ht="15.75" customHeight="1">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c r="AA752" s="325"/>
      <c r="AB752" s="325"/>
    </row>
    <row r="753" ht="15.75" customHeight="1">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c r="AA753" s="325"/>
      <c r="AB753" s="325"/>
    </row>
    <row r="754" ht="15.75" customHeight="1">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c r="AA754" s="325"/>
      <c r="AB754" s="325"/>
    </row>
    <row r="755" ht="15.75" customHeight="1">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c r="AA755" s="325"/>
      <c r="AB755" s="325"/>
    </row>
    <row r="756" ht="15.75" customHeight="1">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c r="AA756" s="325"/>
      <c r="AB756" s="325"/>
    </row>
    <row r="757" ht="15.75" customHeight="1">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c r="AA757" s="325"/>
      <c r="AB757" s="325"/>
    </row>
    <row r="758" ht="15.75" customHeight="1">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c r="AA758" s="325"/>
      <c r="AB758" s="325"/>
    </row>
    <row r="759" ht="15.75" customHeight="1">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c r="AA759" s="325"/>
      <c r="AB759" s="325"/>
    </row>
    <row r="760" ht="15.75" customHeight="1">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c r="AA760" s="325"/>
      <c r="AB760" s="325"/>
    </row>
    <row r="761" ht="15.75" customHeight="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c r="AA761" s="325"/>
      <c r="AB761" s="325"/>
    </row>
    <row r="762" ht="15.75" customHeight="1">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c r="AA762" s="325"/>
      <c r="AB762" s="325"/>
    </row>
    <row r="763" ht="15.75" customHeight="1">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c r="AA763" s="325"/>
      <c r="AB763" s="325"/>
    </row>
    <row r="764" ht="15.75" customHeight="1">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c r="AA764" s="325"/>
      <c r="AB764" s="325"/>
    </row>
    <row r="765" ht="15.75" customHeight="1">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c r="AA765" s="325"/>
      <c r="AB765" s="325"/>
    </row>
    <row r="766" ht="15.75" customHeight="1">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c r="AA766" s="325"/>
      <c r="AB766" s="325"/>
    </row>
    <row r="767" ht="15.75" customHeight="1">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c r="AA767" s="325"/>
      <c r="AB767" s="325"/>
    </row>
    <row r="768" ht="15.75" customHeight="1">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c r="AA768" s="325"/>
      <c r="AB768" s="325"/>
    </row>
    <row r="769" ht="15.75" customHeight="1">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c r="AA769" s="325"/>
      <c r="AB769" s="325"/>
    </row>
    <row r="770" ht="15.75" customHeight="1">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c r="AA770" s="325"/>
      <c r="AB770" s="325"/>
    </row>
    <row r="771" ht="15.75" customHeight="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c r="AA771" s="325"/>
      <c r="AB771" s="325"/>
    </row>
    <row r="772" ht="15.75" customHeight="1">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c r="AA772" s="325"/>
      <c r="AB772" s="325"/>
    </row>
    <row r="773" ht="15.75" customHeight="1">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c r="AA773" s="325"/>
      <c r="AB773" s="325"/>
    </row>
    <row r="774" ht="15.75" customHeight="1">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c r="AA774" s="325"/>
      <c r="AB774" s="325"/>
    </row>
    <row r="775" ht="15.75" customHeight="1">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c r="AA775" s="325"/>
      <c r="AB775" s="325"/>
    </row>
    <row r="776" ht="15.75" customHeight="1">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c r="AA776" s="325"/>
      <c r="AB776" s="325"/>
    </row>
    <row r="777" ht="15.75" customHeight="1">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c r="AA777" s="325"/>
      <c r="AB777" s="325"/>
    </row>
    <row r="778" ht="15.75" customHeight="1">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c r="AA778" s="325"/>
      <c r="AB778" s="325"/>
    </row>
    <row r="779" ht="15.75" customHeight="1">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c r="AA779" s="325"/>
      <c r="AB779" s="325"/>
    </row>
    <row r="780" ht="15.75" customHeight="1">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c r="AA780" s="325"/>
      <c r="AB780" s="325"/>
    </row>
    <row r="781" ht="15.75" customHeight="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c r="AA781" s="325"/>
      <c r="AB781" s="325"/>
    </row>
    <row r="782" ht="15.75" customHeight="1">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c r="AA782" s="325"/>
      <c r="AB782" s="325"/>
    </row>
    <row r="783" ht="15.75" customHeight="1">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c r="AA783" s="325"/>
      <c r="AB783" s="325"/>
    </row>
    <row r="784" ht="15.75" customHeight="1">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c r="AA784" s="325"/>
      <c r="AB784" s="325"/>
    </row>
    <row r="785" ht="15.75" customHeight="1">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c r="AA785" s="325"/>
      <c r="AB785" s="325"/>
    </row>
    <row r="786" ht="15.75" customHeight="1">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c r="AA786" s="325"/>
      <c r="AB786" s="325"/>
    </row>
    <row r="787" ht="15.75" customHeight="1">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c r="AA787" s="325"/>
      <c r="AB787" s="325"/>
    </row>
    <row r="788" ht="15.75" customHeight="1">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c r="AA788" s="325"/>
      <c r="AB788" s="325"/>
    </row>
    <row r="789" ht="15.75" customHeight="1">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c r="AA789" s="325"/>
      <c r="AB789" s="325"/>
    </row>
    <row r="790" ht="15.75" customHeight="1">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c r="AA790" s="325"/>
      <c r="AB790" s="325"/>
    </row>
    <row r="791" ht="15.75" customHeight="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c r="AA791" s="325"/>
      <c r="AB791" s="325"/>
    </row>
    <row r="792" ht="15.75" customHeight="1">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c r="AA792" s="325"/>
      <c r="AB792" s="325"/>
    </row>
    <row r="793" ht="15.75" customHeight="1">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c r="AA793" s="325"/>
      <c r="AB793" s="325"/>
    </row>
    <row r="794" ht="15.75" customHeight="1">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c r="AA794" s="325"/>
      <c r="AB794" s="325"/>
    </row>
    <row r="795" ht="15.75" customHeight="1">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c r="AA795" s="325"/>
      <c r="AB795" s="325"/>
    </row>
    <row r="796" ht="15.75" customHeight="1">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c r="AA796" s="325"/>
      <c r="AB796" s="325"/>
    </row>
    <row r="797" ht="15.75" customHeight="1">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c r="AA797" s="325"/>
      <c r="AB797" s="325"/>
    </row>
    <row r="798" ht="15.75" customHeight="1">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c r="AA798" s="325"/>
      <c r="AB798" s="325"/>
    </row>
    <row r="799" ht="15.75" customHeight="1">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c r="AA799" s="325"/>
      <c r="AB799" s="325"/>
    </row>
    <row r="800" ht="15.75" customHeight="1">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c r="AA800" s="325"/>
      <c r="AB800" s="325"/>
    </row>
    <row r="801" ht="15.75" customHeight="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c r="AA801" s="325"/>
      <c r="AB801" s="325"/>
    </row>
    <row r="802" ht="15.75" customHeight="1">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c r="AA802" s="325"/>
      <c r="AB802" s="325"/>
    </row>
    <row r="803" ht="15.75" customHeight="1">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c r="AA803" s="325"/>
      <c r="AB803" s="325"/>
    </row>
    <row r="804" ht="15.75" customHeight="1">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c r="AA804" s="325"/>
      <c r="AB804" s="325"/>
    </row>
    <row r="805" ht="15.75" customHeight="1">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c r="AA805" s="325"/>
      <c r="AB805" s="325"/>
    </row>
    <row r="806" ht="15.75" customHeight="1">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c r="AA806" s="325"/>
      <c r="AB806" s="325"/>
    </row>
    <row r="807" ht="15.75" customHeight="1">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c r="AA807" s="325"/>
      <c r="AB807" s="325"/>
    </row>
    <row r="808" ht="15.75" customHeight="1">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c r="AA808" s="325"/>
      <c r="AB808" s="325"/>
    </row>
    <row r="809" ht="15.75" customHeight="1">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c r="AA809" s="325"/>
      <c r="AB809" s="325"/>
    </row>
    <row r="810" ht="15.75" customHeight="1">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c r="AA810" s="325"/>
      <c r="AB810" s="325"/>
    </row>
    <row r="811" ht="15.75" customHeight="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c r="AA811" s="325"/>
      <c r="AB811" s="325"/>
    </row>
    <row r="812" ht="15.75" customHeight="1">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c r="AA812" s="325"/>
      <c r="AB812" s="325"/>
    </row>
    <row r="813" ht="15.75" customHeight="1">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c r="AA813" s="325"/>
      <c r="AB813" s="325"/>
    </row>
    <row r="814" ht="15.75" customHeight="1">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c r="AA814" s="325"/>
      <c r="AB814" s="325"/>
    </row>
    <row r="815" ht="15.75" customHeight="1">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c r="AA815" s="325"/>
      <c r="AB815" s="325"/>
    </row>
    <row r="816" ht="15.75" customHeight="1">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c r="AA816" s="325"/>
      <c r="AB816" s="325"/>
    </row>
    <row r="817" ht="15.75" customHeight="1">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c r="AA817" s="325"/>
      <c r="AB817" s="325"/>
    </row>
    <row r="818" ht="15.75" customHeight="1">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c r="AA818" s="325"/>
      <c r="AB818" s="325"/>
    </row>
    <row r="819" ht="15.75" customHeight="1">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c r="AA819" s="325"/>
      <c r="AB819" s="325"/>
    </row>
    <row r="820" ht="15.75" customHeight="1">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c r="AA820" s="325"/>
      <c r="AB820" s="325"/>
    </row>
    <row r="821" ht="15.75" customHeight="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c r="AA821" s="325"/>
      <c r="AB821" s="325"/>
    </row>
    <row r="822" ht="15.75" customHeight="1">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c r="AA822" s="325"/>
      <c r="AB822" s="325"/>
    </row>
    <row r="823" ht="15.75" customHeight="1">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c r="AA823" s="325"/>
      <c r="AB823" s="325"/>
    </row>
    <row r="824" ht="15.75" customHeight="1">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c r="AA824" s="325"/>
      <c r="AB824" s="325"/>
    </row>
    <row r="825" ht="15.75" customHeight="1">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c r="AA825" s="325"/>
      <c r="AB825" s="325"/>
    </row>
    <row r="826" ht="15.75" customHeight="1">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c r="AA826" s="325"/>
      <c r="AB826" s="325"/>
    </row>
    <row r="827" ht="15.75" customHeight="1">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c r="AA827" s="325"/>
      <c r="AB827" s="325"/>
    </row>
    <row r="828" ht="15.75" customHeight="1">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c r="AA828" s="325"/>
      <c r="AB828" s="325"/>
    </row>
    <row r="829" ht="15.75" customHeight="1">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c r="AA829" s="325"/>
      <c r="AB829" s="325"/>
    </row>
    <row r="830" ht="15.75" customHeight="1">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c r="AA830" s="325"/>
      <c r="AB830" s="325"/>
    </row>
    <row r="831" ht="15.75" customHeight="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c r="AA831" s="325"/>
      <c r="AB831" s="325"/>
    </row>
    <row r="832" ht="15.75" customHeight="1">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c r="AA832" s="325"/>
      <c r="AB832" s="325"/>
    </row>
    <row r="833" ht="15.75" customHeight="1">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c r="AA833" s="325"/>
      <c r="AB833" s="325"/>
    </row>
    <row r="834" ht="15.75" customHeight="1">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c r="AA834" s="325"/>
      <c r="AB834" s="325"/>
    </row>
    <row r="835" ht="15.75" customHeight="1">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c r="AA835" s="325"/>
      <c r="AB835" s="325"/>
    </row>
    <row r="836" ht="15.75" customHeight="1">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c r="AA836" s="325"/>
      <c r="AB836" s="325"/>
    </row>
    <row r="837" ht="15.75" customHeight="1">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c r="AA837" s="325"/>
      <c r="AB837" s="325"/>
    </row>
    <row r="838" ht="15.75" customHeight="1">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c r="AA838" s="325"/>
      <c r="AB838" s="325"/>
    </row>
    <row r="839" ht="15.75" customHeight="1">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c r="AA839" s="325"/>
      <c r="AB839" s="325"/>
    </row>
    <row r="840" ht="15.75" customHeight="1">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c r="AA840" s="325"/>
      <c r="AB840" s="325"/>
    </row>
    <row r="841" ht="15.75" customHeight="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c r="AA841" s="325"/>
      <c r="AB841" s="325"/>
    </row>
    <row r="842" ht="15.75" customHeight="1">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c r="AA842" s="325"/>
      <c r="AB842" s="325"/>
    </row>
    <row r="843" ht="15.75" customHeight="1">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c r="AA843" s="325"/>
      <c r="AB843" s="325"/>
    </row>
    <row r="844" ht="15.75" customHeight="1">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c r="AA844" s="325"/>
      <c r="AB844" s="325"/>
    </row>
    <row r="845" ht="15.75" customHeight="1">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c r="AA845" s="325"/>
      <c r="AB845" s="325"/>
    </row>
    <row r="846" ht="15.75" customHeight="1">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c r="AA846" s="325"/>
      <c r="AB846" s="325"/>
    </row>
    <row r="847" ht="15.75" customHeight="1">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c r="AA847" s="325"/>
      <c r="AB847" s="325"/>
    </row>
    <row r="848" ht="15.75" customHeight="1">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c r="AA848" s="325"/>
      <c r="AB848" s="325"/>
    </row>
    <row r="849" ht="15.75" customHeight="1">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c r="AA849" s="325"/>
      <c r="AB849" s="325"/>
    </row>
    <row r="850" ht="15.75" customHeight="1">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c r="AA850" s="325"/>
      <c r="AB850" s="325"/>
    </row>
    <row r="851" ht="15.75" customHeight="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c r="AA851" s="325"/>
      <c r="AB851" s="325"/>
    </row>
    <row r="852" ht="15.75" customHeight="1">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c r="AA852" s="325"/>
      <c r="AB852" s="325"/>
    </row>
    <row r="853" ht="15.75" customHeight="1">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c r="AA853" s="325"/>
      <c r="AB853" s="325"/>
    </row>
    <row r="854" ht="15.75" customHeight="1">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c r="AA854" s="325"/>
      <c r="AB854" s="325"/>
    </row>
    <row r="855" ht="15.75" customHeight="1">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c r="AA855" s="325"/>
      <c r="AB855" s="325"/>
    </row>
    <row r="856" ht="15.75" customHeight="1">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c r="AA856" s="325"/>
      <c r="AB856" s="325"/>
    </row>
    <row r="857" ht="15.75" customHeight="1">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c r="AA857" s="325"/>
      <c r="AB857" s="325"/>
    </row>
    <row r="858" ht="15.75" customHeight="1">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c r="AA858" s="325"/>
      <c r="AB858" s="325"/>
    </row>
    <row r="859" ht="15.75" customHeight="1">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c r="AA859" s="325"/>
      <c r="AB859" s="325"/>
    </row>
    <row r="860" ht="15.75" customHeight="1">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c r="AA860" s="325"/>
      <c r="AB860" s="325"/>
    </row>
    <row r="861" ht="15.75" customHeight="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c r="AA861" s="325"/>
      <c r="AB861" s="325"/>
    </row>
    <row r="862" ht="15.75" customHeight="1">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c r="AA862" s="325"/>
      <c r="AB862" s="325"/>
    </row>
    <row r="863" ht="15.75" customHeight="1">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c r="AA863" s="325"/>
      <c r="AB863" s="325"/>
    </row>
    <row r="864" ht="15.75" customHeight="1">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c r="AA864" s="325"/>
      <c r="AB864" s="325"/>
    </row>
    <row r="865" ht="15.75" customHeight="1">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c r="AA865" s="325"/>
      <c r="AB865" s="325"/>
    </row>
    <row r="866" ht="15.75" customHeight="1">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c r="AA866" s="325"/>
      <c r="AB866" s="325"/>
    </row>
    <row r="867" ht="15.75" customHeight="1">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c r="AA867" s="325"/>
      <c r="AB867" s="325"/>
    </row>
    <row r="868" ht="15.75" customHeight="1">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c r="AA868" s="325"/>
      <c r="AB868" s="325"/>
    </row>
    <row r="869" ht="15.75" customHeight="1">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c r="AA869" s="325"/>
      <c r="AB869" s="325"/>
    </row>
    <row r="870" ht="15.75" customHeight="1">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c r="AA870" s="325"/>
      <c r="AB870" s="325"/>
    </row>
    <row r="871" ht="15.75" customHeight="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c r="AA871" s="325"/>
      <c r="AB871" s="325"/>
    </row>
    <row r="872" ht="15.75" customHeight="1">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c r="AA872" s="325"/>
      <c r="AB872" s="325"/>
    </row>
    <row r="873" ht="15.75" customHeight="1">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c r="AA873" s="325"/>
      <c r="AB873" s="325"/>
    </row>
    <row r="874" ht="15.75" customHeight="1">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c r="AA874" s="325"/>
      <c r="AB874" s="325"/>
    </row>
    <row r="875" ht="15.75" customHeight="1">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c r="AA875" s="325"/>
      <c r="AB875" s="325"/>
    </row>
    <row r="876" ht="15.75" customHeight="1">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c r="AA876" s="325"/>
      <c r="AB876" s="325"/>
    </row>
    <row r="877" ht="15.75" customHeight="1">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c r="AA877" s="325"/>
      <c r="AB877" s="325"/>
    </row>
    <row r="878" ht="15.75" customHeight="1">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c r="AA878" s="325"/>
      <c r="AB878" s="325"/>
    </row>
    <row r="879" ht="15.75" customHeight="1">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c r="AA879" s="325"/>
      <c r="AB879" s="325"/>
    </row>
    <row r="880" ht="15.75" customHeight="1">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c r="AA880" s="325"/>
      <c r="AB880" s="325"/>
    </row>
    <row r="881" ht="15.75" customHeight="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c r="AA881" s="325"/>
      <c r="AB881" s="325"/>
    </row>
    <row r="882" ht="15.75" customHeight="1">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c r="AA882" s="325"/>
      <c r="AB882" s="325"/>
    </row>
    <row r="883" ht="15.75" customHeight="1">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c r="AA883" s="325"/>
      <c r="AB883" s="325"/>
    </row>
    <row r="884" ht="15.75" customHeight="1">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c r="AA884" s="325"/>
      <c r="AB884" s="325"/>
    </row>
    <row r="885" ht="15.75" customHeight="1">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c r="AA885" s="325"/>
      <c r="AB885" s="325"/>
    </row>
    <row r="886" ht="15.75" customHeight="1">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c r="AA886" s="325"/>
      <c r="AB886" s="325"/>
    </row>
    <row r="887" ht="15.75" customHeight="1">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c r="AA887" s="325"/>
      <c r="AB887" s="325"/>
    </row>
    <row r="888" ht="15.75" customHeight="1">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c r="AA888" s="325"/>
      <c r="AB888" s="325"/>
    </row>
    <row r="889" ht="15.75" customHeight="1">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c r="AA889" s="325"/>
      <c r="AB889" s="325"/>
    </row>
    <row r="890" ht="15.75" customHeight="1">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c r="AA890" s="325"/>
      <c r="AB890" s="325"/>
    </row>
    <row r="891" ht="15.75" customHeight="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c r="AA891" s="325"/>
      <c r="AB891" s="325"/>
    </row>
    <row r="892" ht="15.75" customHeight="1">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c r="AA892" s="325"/>
      <c r="AB892" s="325"/>
    </row>
    <row r="893" ht="15.75" customHeight="1">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c r="AA893" s="325"/>
      <c r="AB893" s="325"/>
    </row>
    <row r="894" ht="15.75" customHeight="1">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c r="AA894" s="325"/>
      <c r="AB894" s="325"/>
    </row>
    <row r="895" ht="15.75" customHeight="1">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c r="AA895" s="325"/>
      <c r="AB895" s="325"/>
    </row>
    <row r="896" ht="15.75" customHeight="1">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c r="AA896" s="325"/>
      <c r="AB896" s="325"/>
    </row>
    <row r="897" ht="15.75" customHeight="1">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c r="AA897" s="325"/>
      <c r="AB897" s="325"/>
    </row>
    <row r="898" ht="15.75" customHeight="1">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c r="AA898" s="325"/>
      <c r="AB898" s="325"/>
    </row>
    <row r="899" ht="15.75" customHeight="1">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c r="AA899" s="325"/>
      <c r="AB899" s="325"/>
    </row>
    <row r="900" ht="15.75" customHeight="1">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c r="AA900" s="325"/>
      <c r="AB900" s="325"/>
    </row>
    <row r="901" ht="15.75" customHeight="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c r="AA901" s="325"/>
      <c r="AB901" s="325"/>
    </row>
    <row r="902" ht="15.75" customHeight="1">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c r="AA902" s="325"/>
      <c r="AB902" s="325"/>
    </row>
    <row r="903" ht="15.75" customHeight="1">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c r="AA903" s="325"/>
      <c r="AB903" s="325"/>
    </row>
    <row r="904" ht="15.75" customHeight="1">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c r="AA904" s="325"/>
      <c r="AB904" s="325"/>
    </row>
    <row r="905" ht="15.75" customHeight="1">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c r="AA905" s="325"/>
      <c r="AB905" s="325"/>
    </row>
    <row r="906" ht="15.75" customHeight="1">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c r="AA906" s="325"/>
      <c r="AB906" s="325"/>
    </row>
    <row r="907" ht="15.75" customHeight="1">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c r="AA907" s="325"/>
      <c r="AB907" s="325"/>
    </row>
    <row r="908" ht="15.75" customHeight="1">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c r="AA908" s="325"/>
      <c r="AB908" s="325"/>
    </row>
    <row r="909" ht="15.75" customHeight="1">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c r="AA909" s="325"/>
      <c r="AB909" s="325"/>
    </row>
    <row r="910" ht="15.75" customHeight="1">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c r="AA910" s="325"/>
      <c r="AB910" s="325"/>
    </row>
    <row r="911" ht="15.75" customHeight="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c r="AA911" s="325"/>
      <c r="AB911" s="325"/>
    </row>
    <row r="912" ht="15.75" customHeight="1">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c r="AA912" s="325"/>
      <c r="AB912" s="325"/>
    </row>
    <row r="913" ht="15.75" customHeight="1">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c r="AA913" s="325"/>
      <c r="AB913" s="325"/>
    </row>
    <row r="914" ht="15.75" customHeight="1">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c r="AA914" s="325"/>
      <c r="AB914" s="325"/>
    </row>
    <row r="915" ht="15.75" customHeight="1">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c r="AA915" s="325"/>
      <c r="AB915" s="325"/>
    </row>
    <row r="916" ht="15.75" customHeight="1">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c r="AA916" s="325"/>
      <c r="AB916" s="325"/>
    </row>
    <row r="917" ht="15.75" customHeight="1">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c r="AA917" s="325"/>
      <c r="AB917" s="325"/>
    </row>
    <row r="918" ht="15.75" customHeight="1">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c r="AA918" s="325"/>
      <c r="AB918" s="325"/>
    </row>
    <row r="919" ht="15.75" customHeight="1">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c r="AA919" s="325"/>
      <c r="AB919" s="325"/>
    </row>
    <row r="920" ht="15.75" customHeight="1">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c r="AA920" s="325"/>
      <c r="AB920" s="325"/>
    </row>
    <row r="921" ht="15.75" customHeight="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c r="AA921" s="325"/>
      <c r="AB921" s="325"/>
    </row>
    <row r="922" ht="15.75" customHeight="1">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c r="AA922" s="325"/>
      <c r="AB922" s="325"/>
    </row>
    <row r="923" ht="15.75" customHeight="1">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c r="AA923" s="325"/>
      <c r="AB923" s="325"/>
    </row>
    <row r="924" ht="15.75" customHeight="1">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c r="AA924" s="325"/>
      <c r="AB924" s="325"/>
    </row>
    <row r="925" ht="15.75" customHeight="1">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c r="AA925" s="325"/>
      <c r="AB925" s="325"/>
    </row>
    <row r="926" ht="15.75" customHeight="1">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c r="AA926" s="325"/>
      <c r="AB926" s="325"/>
    </row>
    <row r="927" ht="15.75" customHeight="1">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c r="AA927" s="325"/>
      <c r="AB927" s="325"/>
    </row>
    <row r="928" ht="15.75" customHeight="1">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c r="AA928" s="325"/>
      <c r="AB928" s="325"/>
    </row>
    <row r="929" ht="15.75" customHeight="1">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c r="AA929" s="325"/>
      <c r="AB929" s="325"/>
    </row>
    <row r="930" ht="15.75" customHeight="1">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c r="AA930" s="325"/>
      <c r="AB930" s="325"/>
    </row>
    <row r="931" ht="15.75" customHeight="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c r="AA931" s="325"/>
      <c r="AB931" s="325"/>
    </row>
    <row r="932" ht="15.75" customHeight="1">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c r="AA932" s="325"/>
      <c r="AB932" s="325"/>
    </row>
    <row r="933" ht="15.75" customHeight="1">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c r="AA933" s="325"/>
      <c r="AB933" s="325"/>
    </row>
    <row r="934" ht="15.75" customHeight="1">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c r="AA934" s="325"/>
      <c r="AB934" s="325"/>
    </row>
    <row r="935" ht="15.75" customHeight="1">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c r="AA935" s="325"/>
      <c r="AB935" s="325"/>
    </row>
    <row r="936" ht="15.75" customHeight="1">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c r="AA936" s="325"/>
      <c r="AB936" s="325"/>
    </row>
    <row r="937" ht="15.75" customHeight="1">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c r="AA937" s="325"/>
      <c r="AB937" s="325"/>
    </row>
    <row r="938" ht="15.75" customHeight="1">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c r="AA938" s="325"/>
      <c r="AB938" s="325"/>
    </row>
    <row r="939" ht="15.75" customHeight="1">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c r="AA939" s="325"/>
      <c r="AB939" s="325"/>
    </row>
    <row r="940" ht="15.75" customHeight="1">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c r="AA940" s="325"/>
      <c r="AB940" s="325"/>
    </row>
    <row r="941" ht="15.75" customHeight="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c r="AA941" s="325"/>
      <c r="AB941" s="325"/>
    </row>
    <row r="942" ht="15.75" customHeight="1">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c r="AA942" s="325"/>
      <c r="AB942" s="325"/>
    </row>
    <row r="943" ht="15.75" customHeight="1">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c r="AA943" s="325"/>
      <c r="AB943" s="325"/>
    </row>
    <row r="944" ht="15.75" customHeight="1">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c r="AA944" s="325"/>
      <c r="AB944" s="325"/>
    </row>
    <row r="945" ht="15.75" customHeight="1">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c r="AA945" s="325"/>
      <c r="AB945" s="325"/>
    </row>
    <row r="946" ht="15.75" customHeight="1">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c r="AA946" s="325"/>
      <c r="AB946" s="325"/>
    </row>
    <row r="947" ht="15.75" customHeight="1">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c r="AA947" s="325"/>
      <c r="AB947" s="325"/>
    </row>
    <row r="948" ht="15.75" customHeight="1">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c r="AA948" s="325"/>
      <c r="AB948" s="325"/>
    </row>
    <row r="949" ht="15.75" customHeight="1">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c r="AA949" s="325"/>
      <c r="AB949" s="325"/>
    </row>
    <row r="950" ht="15.75" customHeight="1">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c r="AA950" s="325"/>
      <c r="AB950" s="325"/>
    </row>
    <row r="951" ht="15.75" customHeight="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c r="AA951" s="325"/>
      <c r="AB951" s="325"/>
    </row>
    <row r="952" ht="15.75" customHeight="1">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c r="AA952" s="325"/>
      <c r="AB952" s="325"/>
    </row>
    <row r="953" ht="15.75" customHeight="1">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c r="AA953" s="325"/>
      <c r="AB953" s="325"/>
    </row>
    <row r="954" ht="15.75" customHeight="1">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c r="AA954" s="325"/>
      <c r="AB954" s="325"/>
    </row>
    <row r="955" ht="15.75" customHeight="1">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c r="AA955" s="325"/>
      <c r="AB955" s="325"/>
    </row>
    <row r="956" ht="15.75" customHeight="1">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c r="AA956" s="325"/>
      <c r="AB956" s="325"/>
    </row>
    <row r="957" ht="15.75" customHeight="1">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c r="AA957" s="325"/>
      <c r="AB957" s="325"/>
    </row>
    <row r="958" ht="15.75" customHeight="1">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c r="AA958" s="325"/>
      <c r="AB958" s="325"/>
    </row>
    <row r="959" ht="15.75" customHeight="1">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c r="AA959" s="325"/>
      <c r="AB959" s="325"/>
    </row>
    <row r="960" ht="15.75" customHeight="1">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c r="AA960" s="325"/>
      <c r="AB960" s="325"/>
    </row>
    <row r="961" ht="15.75" customHeight="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c r="AA961" s="325"/>
      <c r="AB961" s="325"/>
    </row>
    <row r="962" ht="15.75" customHeight="1">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c r="AA962" s="325"/>
      <c r="AB962" s="325"/>
    </row>
    <row r="963" ht="15.75" customHeight="1">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c r="AA963" s="325"/>
      <c r="AB963" s="325"/>
    </row>
    <row r="964" ht="15.75" customHeight="1">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c r="AA964" s="325"/>
      <c r="AB964" s="325"/>
    </row>
    <row r="965" ht="15.75" customHeight="1">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c r="AA965" s="325"/>
      <c r="AB965" s="325"/>
    </row>
    <row r="966" ht="15.75" customHeight="1">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c r="AA966" s="325"/>
      <c r="AB966" s="325"/>
    </row>
    <row r="967" ht="15.75" customHeight="1">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c r="AA967" s="325"/>
      <c r="AB967" s="325"/>
    </row>
    <row r="968" ht="15.75" customHeight="1">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c r="AA968" s="325"/>
      <c r="AB968" s="325"/>
    </row>
    <row r="969" ht="15.75" customHeight="1">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c r="AA969" s="325"/>
      <c r="AB969" s="325"/>
    </row>
    <row r="970" ht="15.75" customHeight="1">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c r="AA970" s="325"/>
      <c r="AB970" s="325"/>
    </row>
    <row r="971" ht="15.75" customHeight="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c r="AA971" s="325"/>
      <c r="AB971" s="325"/>
    </row>
    <row r="972" ht="15.75" customHeight="1">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c r="AA972" s="325"/>
      <c r="AB972" s="325"/>
    </row>
    <row r="973" ht="15.75" customHeight="1">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c r="AA973" s="325"/>
      <c r="AB973" s="325"/>
    </row>
    <row r="974" ht="15.75" customHeight="1">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c r="AA974" s="325"/>
      <c r="AB974" s="325"/>
    </row>
    <row r="975" ht="15.75" customHeight="1">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c r="AA975" s="325"/>
      <c r="AB975" s="325"/>
    </row>
    <row r="976" ht="15.75" customHeight="1">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c r="AA976" s="325"/>
      <c r="AB976" s="325"/>
    </row>
    <row r="977" ht="15.75" customHeight="1">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c r="AA977" s="325"/>
      <c r="AB977" s="325"/>
    </row>
    <row r="978" ht="15.75" customHeight="1">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c r="AA978" s="325"/>
      <c r="AB978" s="325"/>
    </row>
    <row r="979" ht="15.75" customHeight="1">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c r="AA979" s="325"/>
      <c r="AB979" s="325"/>
    </row>
    <row r="980" ht="15.75" customHeight="1">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c r="AA980" s="325"/>
      <c r="AB980" s="325"/>
    </row>
    <row r="981" ht="15.75" customHeight="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c r="AA981" s="325"/>
      <c r="AB981" s="325"/>
    </row>
    <row r="982" ht="15.75" customHeight="1">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c r="AA982" s="325"/>
      <c r="AB982" s="325"/>
    </row>
    <row r="983" ht="15.75" customHeight="1">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c r="AA983" s="325"/>
      <c r="AB983" s="325"/>
    </row>
    <row r="984" ht="15.75" customHeight="1">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c r="AA984" s="325"/>
      <c r="AB984" s="325"/>
    </row>
    <row r="985" ht="15.75" customHeight="1">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c r="AA985" s="325"/>
      <c r="AB985" s="325"/>
    </row>
    <row r="986" ht="15.75" customHeight="1">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c r="AA986" s="325"/>
      <c r="AB986" s="325"/>
    </row>
    <row r="987" ht="15.75" customHeight="1">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c r="AA987" s="325"/>
      <c r="AB987" s="325"/>
    </row>
    <row r="988" ht="15.75" customHeight="1">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c r="AA988" s="325"/>
      <c r="AB988" s="325"/>
    </row>
    <row r="989" ht="15.75" customHeight="1">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c r="AA989" s="325"/>
      <c r="AB989" s="325"/>
    </row>
    <row r="990" ht="15.75" customHeight="1">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c r="AA990" s="325"/>
      <c r="AB990" s="325"/>
    </row>
    <row r="991" ht="15.75" customHeight="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c r="AA991" s="325"/>
      <c r="AB991" s="325"/>
    </row>
    <row r="992" ht="15.75" customHeight="1">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c r="AA992" s="325"/>
      <c r="AB992" s="325"/>
    </row>
    <row r="993" ht="15.75" customHeight="1">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c r="AA993" s="325"/>
      <c r="AB993" s="325"/>
    </row>
    <row r="994" ht="15.75" customHeight="1">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c r="AA994" s="325"/>
      <c r="AB994" s="325"/>
    </row>
    <row r="995" ht="15.75" customHeight="1">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c r="AA995" s="325"/>
      <c r="AB995" s="325"/>
    </row>
    <row r="996" ht="15.75" customHeight="1">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c r="AA996" s="325"/>
      <c r="AB996" s="325"/>
    </row>
    <row r="997" ht="15.75" customHeight="1">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c r="AA997" s="325"/>
      <c r="AB997" s="325"/>
    </row>
    <row r="998" ht="15.75" customHeight="1">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c r="AA998" s="325"/>
      <c r="AB998" s="325"/>
    </row>
    <row r="999" ht="15.75" customHeight="1">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c r="AA999" s="325"/>
      <c r="AB999" s="325"/>
    </row>
    <row r="1000" ht="15.75" customHeight="1">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c r="AA1000" s="325"/>
      <c r="AB1000" s="325"/>
    </row>
  </sheetData>
  <mergeCells count="4">
    <mergeCell ref="A1:A2"/>
    <mergeCell ref="B1:B2"/>
    <mergeCell ref="C1:C2"/>
    <mergeCell ref="D1:D2"/>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29"/>
    <col customWidth="1" min="2" max="2" width="11.43"/>
    <col customWidth="1" min="3" max="3" width="22.57"/>
    <col customWidth="1" min="4" max="4" width="15.57"/>
    <col customWidth="1" min="5" max="5" width="10.86"/>
    <col customWidth="1" min="6" max="6" width="30.86"/>
    <col customWidth="1" min="7" max="7" width="11.86"/>
    <col customWidth="1" min="8" max="8" width="15.57"/>
    <col customWidth="1" min="9" max="9" width="11.43"/>
    <col customWidth="1" min="10" max="26" width="10.71"/>
  </cols>
  <sheetData>
    <row r="1" ht="14.25" customHeight="1">
      <c r="A1" s="1044"/>
      <c r="B1" s="1044" t="s">
        <v>6151</v>
      </c>
      <c r="C1" s="1044"/>
      <c r="D1" s="1044"/>
      <c r="E1" s="1044"/>
      <c r="F1" s="1044"/>
      <c r="G1" s="1044"/>
      <c r="H1" s="1044"/>
      <c r="I1" s="1044"/>
      <c r="J1" s="1044"/>
      <c r="K1" s="1044"/>
      <c r="L1" s="1044"/>
      <c r="M1" s="1044"/>
      <c r="N1" s="1044"/>
      <c r="O1" s="1044"/>
      <c r="P1" s="1044"/>
      <c r="Q1" s="1044"/>
      <c r="R1" s="1044"/>
      <c r="S1" s="1044"/>
      <c r="T1" s="1044"/>
      <c r="U1" s="1044"/>
      <c r="V1" s="1044"/>
      <c r="W1" s="1044"/>
      <c r="X1" s="1044"/>
      <c r="Y1" s="1044"/>
      <c r="Z1" s="1044"/>
    </row>
    <row r="2" ht="14.25" customHeight="1">
      <c r="A2" s="1044"/>
      <c r="B2" s="1044"/>
      <c r="C2" s="1044"/>
      <c r="D2" s="1044"/>
      <c r="E2" s="1044"/>
      <c r="F2" s="1044"/>
      <c r="G2" s="1044"/>
      <c r="H2" s="1044"/>
      <c r="I2" s="1044"/>
      <c r="J2" s="1044"/>
      <c r="K2" s="1044"/>
      <c r="L2" s="1044"/>
      <c r="M2" s="1044"/>
      <c r="N2" s="1044"/>
      <c r="O2" s="1044"/>
      <c r="P2" s="1044"/>
      <c r="Q2" s="1044"/>
      <c r="R2" s="1044"/>
      <c r="S2" s="1044"/>
      <c r="T2" s="1044"/>
      <c r="U2" s="1044"/>
      <c r="V2" s="1044"/>
      <c r="W2" s="1044"/>
      <c r="X2" s="1044"/>
      <c r="Y2" s="1044"/>
      <c r="Z2" s="1044"/>
    </row>
    <row r="3" ht="14.25" customHeight="1">
      <c r="A3" s="1045"/>
      <c r="B3" s="1046" t="s">
        <v>6152</v>
      </c>
      <c r="C3" s="1047"/>
      <c r="D3" s="1045"/>
      <c r="E3" s="1046"/>
      <c r="F3" s="1047"/>
      <c r="G3" s="1045"/>
      <c r="H3" s="1045"/>
      <c r="I3" s="1045"/>
      <c r="J3" s="1045"/>
      <c r="K3" s="1045"/>
      <c r="L3" s="1045"/>
      <c r="M3" s="1045"/>
      <c r="N3" s="1045"/>
      <c r="O3" s="1045"/>
      <c r="P3" s="1045"/>
      <c r="Q3" s="1045"/>
      <c r="R3" s="1045"/>
      <c r="S3" s="1045"/>
      <c r="T3" s="1045"/>
      <c r="U3" s="1045"/>
      <c r="V3" s="1045"/>
      <c r="W3" s="1045"/>
      <c r="X3" s="1045"/>
      <c r="Y3" s="1045"/>
      <c r="Z3" s="1045"/>
    </row>
    <row r="4" ht="14.25" customHeight="1">
      <c r="A4" s="1045"/>
      <c r="B4" s="1047" t="s">
        <v>6153</v>
      </c>
      <c r="C4" s="1047"/>
      <c r="D4" s="1045"/>
      <c r="E4" s="1045"/>
      <c r="F4" s="1045"/>
      <c r="G4" s="1045"/>
      <c r="H4" s="1045"/>
      <c r="I4" s="1045"/>
      <c r="J4" s="1045"/>
      <c r="K4" s="1045"/>
      <c r="L4" s="1045"/>
      <c r="M4" s="1045"/>
      <c r="N4" s="1045"/>
      <c r="O4" s="1045"/>
      <c r="P4" s="1045"/>
      <c r="Q4" s="1045"/>
      <c r="R4" s="1045"/>
      <c r="S4" s="1045"/>
      <c r="T4" s="1045"/>
      <c r="U4" s="1045"/>
      <c r="V4" s="1045"/>
      <c r="W4" s="1045"/>
      <c r="X4" s="1045"/>
      <c r="Y4" s="1045"/>
      <c r="Z4" s="1045"/>
    </row>
    <row r="5" ht="14.25" customHeight="1">
      <c r="A5" s="1045"/>
      <c r="B5" s="1047" t="s">
        <v>6154</v>
      </c>
      <c r="C5" s="1047"/>
      <c r="D5" s="1045"/>
      <c r="E5" s="1045"/>
      <c r="F5" s="1045"/>
      <c r="G5" s="1045"/>
      <c r="H5" s="1045"/>
      <c r="I5" s="1045"/>
      <c r="J5" s="1045"/>
      <c r="K5" s="1045"/>
      <c r="L5" s="1045"/>
      <c r="M5" s="1045"/>
      <c r="N5" s="1045"/>
      <c r="O5" s="1045"/>
      <c r="P5" s="1045"/>
      <c r="Q5" s="1045"/>
      <c r="R5" s="1045"/>
      <c r="S5" s="1045"/>
      <c r="T5" s="1045"/>
      <c r="U5" s="1045"/>
      <c r="V5" s="1045"/>
      <c r="W5" s="1045"/>
      <c r="X5" s="1045"/>
      <c r="Y5" s="1045"/>
      <c r="Z5" s="1045"/>
    </row>
    <row r="6" ht="14.25" customHeight="1">
      <c r="A6" s="1045"/>
      <c r="B6" s="1048" t="s">
        <v>6155</v>
      </c>
      <c r="C6" s="1047"/>
      <c r="D6" s="1045"/>
      <c r="E6" s="1045"/>
      <c r="F6" s="1045"/>
      <c r="G6" s="1045"/>
      <c r="H6" s="1045"/>
      <c r="I6" s="1045"/>
      <c r="J6" s="1045"/>
      <c r="K6" s="1045"/>
      <c r="L6" s="1045"/>
      <c r="M6" s="1045"/>
      <c r="N6" s="1045"/>
      <c r="O6" s="1045"/>
      <c r="P6" s="1045"/>
      <c r="Q6" s="1045"/>
      <c r="R6" s="1045"/>
      <c r="S6" s="1045"/>
      <c r="T6" s="1045"/>
      <c r="U6" s="1045"/>
      <c r="V6" s="1045"/>
      <c r="W6" s="1045"/>
      <c r="X6" s="1045"/>
      <c r="Y6" s="1045"/>
      <c r="Z6" s="1045"/>
    </row>
    <row r="7" ht="14.25" customHeight="1">
      <c r="A7" s="1045"/>
      <c r="B7" s="1049" t="s">
        <v>6156</v>
      </c>
      <c r="C7" s="1047"/>
      <c r="D7" s="1045"/>
      <c r="E7" s="1045"/>
      <c r="F7" s="1045"/>
      <c r="G7" s="1045"/>
      <c r="H7" s="1045"/>
      <c r="I7" s="1045"/>
      <c r="J7" s="1045"/>
      <c r="K7" s="1045"/>
      <c r="L7" s="1045"/>
      <c r="M7" s="1045"/>
      <c r="N7" s="1045"/>
      <c r="O7" s="1045"/>
      <c r="P7" s="1045"/>
      <c r="Q7" s="1045"/>
      <c r="R7" s="1045"/>
      <c r="S7" s="1045"/>
      <c r="T7" s="1045"/>
      <c r="U7" s="1045"/>
      <c r="V7" s="1045"/>
      <c r="W7" s="1045"/>
      <c r="X7" s="1045"/>
      <c r="Y7" s="1045"/>
      <c r="Z7" s="1045"/>
    </row>
    <row r="8" ht="14.25" customHeight="1">
      <c r="A8" s="1045"/>
      <c r="B8" s="1045"/>
      <c r="C8" s="1045"/>
      <c r="D8" s="1045"/>
      <c r="E8" s="1045"/>
      <c r="F8" s="1045"/>
      <c r="G8" s="1045"/>
      <c r="H8" s="1045"/>
      <c r="I8" s="1045"/>
      <c r="J8" s="1045"/>
      <c r="K8" s="1045"/>
      <c r="L8" s="1045"/>
      <c r="M8" s="1045"/>
      <c r="N8" s="1045"/>
      <c r="O8" s="1045"/>
      <c r="P8" s="1045"/>
      <c r="Q8" s="1045"/>
      <c r="R8" s="1045"/>
      <c r="S8" s="1045"/>
      <c r="T8" s="1045"/>
      <c r="U8" s="1045"/>
      <c r="V8" s="1045"/>
      <c r="W8" s="1045"/>
      <c r="X8" s="1045"/>
      <c r="Y8" s="1045"/>
      <c r="Z8" s="1045"/>
    </row>
    <row r="9" ht="14.25" customHeight="1">
      <c r="A9" s="1050" t="s">
        <v>6157</v>
      </c>
      <c r="B9" s="1044" t="s">
        <v>6158</v>
      </c>
      <c r="C9" s="1044"/>
      <c r="D9" s="1044"/>
      <c r="E9" s="1044"/>
      <c r="F9" s="1044"/>
      <c r="G9" s="1044"/>
      <c r="H9" s="1044"/>
      <c r="I9" s="1044"/>
      <c r="J9" s="1044"/>
      <c r="K9" s="1044"/>
      <c r="L9" s="1044"/>
      <c r="M9" s="1044"/>
      <c r="N9" s="1044"/>
      <c r="O9" s="1044"/>
      <c r="P9" s="1044"/>
      <c r="Q9" s="1044"/>
      <c r="R9" s="1044"/>
      <c r="S9" s="1044"/>
      <c r="T9" s="1044"/>
      <c r="U9" s="1044"/>
      <c r="V9" s="1044"/>
      <c r="W9" s="1044"/>
      <c r="X9" s="1044"/>
      <c r="Y9" s="1044"/>
      <c r="Z9" s="1044"/>
    </row>
    <row r="10" ht="14.25" customHeight="1">
      <c r="A10" s="1044"/>
      <c r="B10" s="1044"/>
      <c r="C10" s="1044"/>
      <c r="D10" s="1044"/>
      <c r="E10" s="1044"/>
      <c r="F10" s="1044"/>
      <c r="G10" s="1044"/>
      <c r="H10" s="1044"/>
      <c r="I10" s="1044"/>
      <c r="J10" s="1044"/>
      <c r="K10" s="1044"/>
      <c r="L10" s="1044"/>
      <c r="M10" s="1044"/>
      <c r="N10" s="1044"/>
      <c r="O10" s="1044"/>
      <c r="P10" s="1044"/>
      <c r="Q10" s="1044"/>
      <c r="R10" s="1044"/>
      <c r="S10" s="1044"/>
      <c r="T10" s="1044"/>
      <c r="U10" s="1044"/>
      <c r="V10" s="1044"/>
      <c r="W10" s="1044"/>
      <c r="X10" s="1044"/>
      <c r="Y10" s="1044"/>
      <c r="Z10" s="1044"/>
    </row>
    <row r="11" ht="14.25" customHeight="1">
      <c r="A11" s="1044"/>
      <c r="B11" s="1044"/>
      <c r="C11" s="1051" t="s">
        <v>6159</v>
      </c>
      <c r="D11" s="1051"/>
      <c r="E11" s="1051"/>
      <c r="F11" s="1051"/>
      <c r="G11" s="1044"/>
      <c r="H11" s="1044"/>
      <c r="I11" s="1044"/>
      <c r="J11" s="1044"/>
      <c r="K11" s="1044"/>
      <c r="L11" s="1044"/>
      <c r="M11" s="1044"/>
      <c r="N11" s="1044"/>
      <c r="O11" s="1044"/>
      <c r="P11" s="1044"/>
      <c r="Q11" s="1044"/>
      <c r="R11" s="1044"/>
      <c r="S11" s="1044"/>
      <c r="T11" s="1044"/>
      <c r="U11" s="1044"/>
      <c r="V11" s="1044"/>
      <c r="W11" s="1044"/>
      <c r="X11" s="1044"/>
      <c r="Y11" s="1044"/>
      <c r="Z11" s="1044"/>
    </row>
    <row r="12" ht="14.25" customHeight="1">
      <c r="A12" s="1044"/>
      <c r="B12" s="1044"/>
      <c r="C12" s="1052" t="s">
        <v>6160</v>
      </c>
      <c r="D12" s="1053" t="s">
        <v>6161</v>
      </c>
      <c r="E12" s="287"/>
      <c r="F12" s="1044"/>
      <c r="G12" s="1044"/>
      <c r="H12" s="1044"/>
      <c r="I12" s="1044"/>
      <c r="J12" s="1044"/>
      <c r="K12" s="1044"/>
      <c r="L12" s="1044"/>
      <c r="M12" s="1044"/>
      <c r="N12" s="1044"/>
      <c r="O12" s="1044"/>
      <c r="P12" s="1044"/>
      <c r="Q12" s="1044"/>
      <c r="R12" s="1044"/>
      <c r="S12" s="1044"/>
      <c r="T12" s="1044"/>
      <c r="U12" s="1044"/>
      <c r="V12" s="1044"/>
      <c r="W12" s="1044"/>
      <c r="X12" s="1044"/>
      <c r="Y12" s="1044"/>
      <c r="Z12" s="1044"/>
    </row>
    <row r="13" ht="14.25" customHeight="1">
      <c r="A13" s="1044"/>
      <c r="B13" s="1044"/>
      <c r="C13" s="978"/>
      <c r="D13" s="1053" t="s">
        <v>6162</v>
      </c>
      <c r="E13" s="287"/>
      <c r="F13" s="1044"/>
      <c r="G13" s="1044"/>
      <c r="H13" s="1044"/>
      <c r="I13" s="1044"/>
      <c r="J13" s="1044"/>
      <c r="K13" s="1044"/>
      <c r="L13" s="1044"/>
      <c r="M13" s="1044"/>
      <c r="N13" s="1044"/>
      <c r="O13" s="1044"/>
      <c r="P13" s="1044"/>
      <c r="Q13" s="1044"/>
      <c r="R13" s="1044"/>
      <c r="S13" s="1044"/>
      <c r="T13" s="1044"/>
      <c r="U13" s="1044"/>
      <c r="V13" s="1044"/>
      <c r="W13" s="1044"/>
      <c r="X13" s="1044"/>
      <c r="Y13" s="1044"/>
      <c r="Z13" s="1044"/>
    </row>
    <row r="14" ht="14.25" customHeight="1">
      <c r="A14" s="1044"/>
      <c r="B14" s="1044"/>
      <c r="C14" s="1054" t="s">
        <v>115</v>
      </c>
      <c r="D14" s="1055" t="s">
        <v>116</v>
      </c>
      <c r="E14" s="1055">
        <v>16.0</v>
      </c>
      <c r="F14" s="1044"/>
      <c r="G14" s="1044"/>
      <c r="H14" s="1044"/>
      <c r="I14" s="1044"/>
      <c r="J14" s="1044"/>
      <c r="K14" s="1044"/>
      <c r="L14" s="1044"/>
      <c r="M14" s="1044"/>
      <c r="N14" s="1044"/>
      <c r="O14" s="1044"/>
      <c r="P14" s="1044"/>
      <c r="Q14" s="1044"/>
      <c r="R14" s="1044"/>
      <c r="S14" s="1044"/>
      <c r="T14" s="1044"/>
      <c r="U14" s="1044"/>
      <c r="V14" s="1044"/>
      <c r="W14" s="1044"/>
      <c r="X14" s="1044"/>
      <c r="Y14" s="1044"/>
      <c r="Z14" s="1044"/>
    </row>
    <row r="15" ht="14.25" customHeight="1">
      <c r="A15" s="1044"/>
      <c r="B15" s="1044"/>
      <c r="C15" s="1054" t="s">
        <v>118</v>
      </c>
      <c r="D15" s="1055">
        <v>16.0</v>
      </c>
      <c r="E15" s="1055">
        <v>16.99</v>
      </c>
      <c r="F15" s="1044"/>
      <c r="G15" s="1044"/>
      <c r="H15" s="1044"/>
      <c r="I15" s="1044"/>
      <c r="J15" s="1044"/>
      <c r="K15" s="1044"/>
      <c r="L15" s="1044"/>
      <c r="M15" s="1044"/>
      <c r="N15" s="1044"/>
      <c r="O15" s="1044"/>
      <c r="P15" s="1044"/>
      <c r="Q15" s="1044"/>
      <c r="R15" s="1044"/>
      <c r="S15" s="1044"/>
      <c r="T15" s="1044"/>
      <c r="U15" s="1044"/>
      <c r="V15" s="1044"/>
      <c r="W15" s="1044"/>
      <c r="X15" s="1044"/>
      <c r="Y15" s="1044"/>
      <c r="Z15" s="1044"/>
    </row>
    <row r="16" ht="14.25" customHeight="1">
      <c r="A16" s="1044"/>
      <c r="B16" s="1044"/>
      <c r="C16" s="1054" t="s">
        <v>120</v>
      </c>
      <c r="D16" s="1055">
        <v>17.0</v>
      </c>
      <c r="E16" s="1055">
        <v>18.49</v>
      </c>
      <c r="F16" s="1044"/>
      <c r="G16" s="1044"/>
      <c r="H16" s="1044"/>
      <c r="I16" s="1044"/>
      <c r="J16" s="1044"/>
      <c r="K16" s="1044"/>
      <c r="L16" s="1044"/>
      <c r="M16" s="1044"/>
      <c r="N16" s="1044"/>
      <c r="O16" s="1044"/>
      <c r="P16" s="1044"/>
      <c r="Q16" s="1044"/>
      <c r="R16" s="1044"/>
      <c r="S16" s="1044"/>
      <c r="T16" s="1044"/>
      <c r="U16" s="1044"/>
      <c r="V16" s="1044"/>
      <c r="W16" s="1044"/>
      <c r="X16" s="1044"/>
      <c r="Y16" s="1044"/>
      <c r="Z16" s="1044"/>
    </row>
    <row r="17" ht="14.25" customHeight="1">
      <c r="A17" s="1044"/>
      <c r="B17" s="1044"/>
      <c r="C17" s="1054" t="s">
        <v>121</v>
      </c>
      <c r="D17" s="1055">
        <v>18.5</v>
      </c>
      <c r="E17" s="1055">
        <v>24.9</v>
      </c>
      <c r="F17" s="1044"/>
      <c r="G17" s="1044"/>
      <c r="H17" s="1044"/>
      <c r="I17" s="1044"/>
      <c r="J17" s="1044"/>
      <c r="K17" s="1044"/>
      <c r="L17" s="1044"/>
      <c r="M17" s="1044"/>
      <c r="N17" s="1044"/>
      <c r="O17" s="1044"/>
      <c r="P17" s="1044"/>
      <c r="Q17" s="1044"/>
      <c r="R17" s="1044"/>
      <c r="S17" s="1044"/>
      <c r="T17" s="1044"/>
      <c r="U17" s="1044"/>
      <c r="V17" s="1044"/>
      <c r="W17" s="1044"/>
      <c r="X17" s="1044"/>
      <c r="Y17" s="1044"/>
      <c r="Z17" s="1044"/>
    </row>
    <row r="18" ht="14.25" customHeight="1">
      <c r="A18" s="1044"/>
      <c r="B18" s="1044"/>
      <c r="C18" s="1054" t="s">
        <v>6163</v>
      </c>
      <c r="D18" s="1055">
        <v>25.0</v>
      </c>
      <c r="E18" s="1055">
        <v>29.9</v>
      </c>
      <c r="F18" s="1044"/>
      <c r="G18" s="1044"/>
      <c r="H18" s="1056"/>
      <c r="I18" s="1044"/>
      <c r="J18" s="1044"/>
      <c r="K18" s="1044"/>
      <c r="L18" s="1044"/>
      <c r="M18" s="1044"/>
      <c r="N18" s="1044"/>
      <c r="O18" s="1044"/>
      <c r="P18" s="1044"/>
      <c r="Q18" s="1044"/>
      <c r="R18" s="1044"/>
      <c r="S18" s="1044"/>
      <c r="T18" s="1044"/>
      <c r="U18" s="1044"/>
      <c r="V18" s="1044"/>
      <c r="W18" s="1044"/>
      <c r="X18" s="1044"/>
      <c r="Y18" s="1044"/>
      <c r="Z18" s="1044"/>
    </row>
    <row r="19" ht="14.25" customHeight="1">
      <c r="A19" s="1044"/>
      <c r="B19" s="1044"/>
      <c r="C19" s="1054" t="s">
        <v>123</v>
      </c>
      <c r="D19" s="1055">
        <v>30.0</v>
      </c>
      <c r="E19" s="1055">
        <v>34.9</v>
      </c>
      <c r="F19" s="1044"/>
      <c r="G19" s="1044"/>
      <c r="H19" s="1056"/>
      <c r="I19" s="1044"/>
      <c r="J19" s="1044"/>
      <c r="K19" s="1044"/>
      <c r="L19" s="1044"/>
      <c r="M19" s="1044"/>
      <c r="N19" s="1044"/>
      <c r="O19" s="1044"/>
      <c r="P19" s="1044"/>
      <c r="Q19" s="1044"/>
      <c r="R19" s="1044"/>
      <c r="S19" s="1044"/>
      <c r="T19" s="1044"/>
      <c r="U19" s="1044"/>
      <c r="V19" s="1044"/>
      <c r="W19" s="1044"/>
      <c r="X19" s="1044"/>
      <c r="Y19" s="1044"/>
      <c r="Z19" s="1044"/>
    </row>
    <row r="20" ht="14.25" customHeight="1">
      <c r="A20" s="1044"/>
      <c r="B20" s="1044"/>
      <c r="C20" s="1054" t="s">
        <v>125</v>
      </c>
      <c r="D20" s="1055">
        <v>35.0</v>
      </c>
      <c r="E20" s="1055">
        <v>39.9</v>
      </c>
      <c r="F20" s="1044"/>
      <c r="G20" s="1044"/>
      <c r="H20" s="1056"/>
      <c r="I20" s="1044"/>
      <c r="J20" s="1044"/>
      <c r="K20" s="1044"/>
      <c r="L20" s="1044"/>
      <c r="M20" s="1044"/>
      <c r="N20" s="1044"/>
      <c r="O20" s="1044"/>
      <c r="P20" s="1044"/>
      <c r="Q20" s="1044"/>
      <c r="R20" s="1044"/>
      <c r="S20" s="1044"/>
      <c r="T20" s="1044"/>
      <c r="U20" s="1044"/>
      <c r="V20" s="1044"/>
      <c r="W20" s="1044"/>
      <c r="X20" s="1044"/>
      <c r="Y20" s="1044"/>
      <c r="Z20" s="1044"/>
    </row>
    <row r="21" ht="14.25" customHeight="1">
      <c r="A21" s="1044"/>
      <c r="B21" s="1044"/>
      <c r="C21" s="1054" t="s">
        <v>127</v>
      </c>
      <c r="D21" s="1055">
        <v>40.0</v>
      </c>
      <c r="E21" s="1055" t="s">
        <v>128</v>
      </c>
      <c r="F21" s="1044"/>
      <c r="G21" s="1044"/>
      <c r="H21" s="1044"/>
      <c r="I21" s="1044"/>
      <c r="J21" s="1044"/>
      <c r="K21" s="1044"/>
      <c r="L21" s="1044"/>
      <c r="M21" s="1044"/>
      <c r="N21" s="1044"/>
      <c r="O21" s="1044"/>
      <c r="P21" s="1044"/>
      <c r="Q21" s="1044"/>
      <c r="R21" s="1044"/>
      <c r="S21" s="1044"/>
      <c r="T21" s="1044"/>
      <c r="U21" s="1044"/>
      <c r="V21" s="1044"/>
      <c r="W21" s="1044"/>
      <c r="X21" s="1044"/>
      <c r="Y21" s="1044"/>
      <c r="Z21" s="1044"/>
    </row>
    <row r="22" ht="14.25" customHeight="1">
      <c r="A22" s="1044"/>
      <c r="B22" s="1044"/>
      <c r="C22" s="1044" t="s">
        <v>6164</v>
      </c>
      <c r="D22" s="1044"/>
      <c r="E22" s="1044"/>
      <c r="F22" s="1044"/>
      <c r="G22" s="1044"/>
      <c r="H22" s="1044"/>
      <c r="I22" s="1044"/>
      <c r="J22" s="1044"/>
      <c r="K22" s="1044"/>
      <c r="L22" s="1044"/>
      <c r="M22" s="1044"/>
      <c r="N22" s="1044"/>
      <c r="O22" s="1044"/>
      <c r="P22" s="1044"/>
      <c r="Q22" s="1044"/>
      <c r="R22" s="1044"/>
      <c r="S22" s="1044"/>
      <c r="T22" s="1044"/>
      <c r="U22" s="1044"/>
      <c r="V22" s="1044"/>
      <c r="W22" s="1044"/>
      <c r="X22" s="1044"/>
      <c r="Y22" s="1044"/>
      <c r="Z22" s="1044"/>
    </row>
    <row r="23" ht="14.25" customHeight="1">
      <c r="A23" s="1044"/>
      <c r="B23" s="1044"/>
      <c r="C23" s="1044"/>
      <c r="D23" s="1044"/>
      <c r="E23" s="1044"/>
      <c r="F23" s="1044"/>
      <c r="G23" s="1044"/>
      <c r="H23" s="1044"/>
      <c r="I23" s="1044"/>
      <c r="J23" s="1044"/>
      <c r="K23" s="1044"/>
      <c r="L23" s="1044"/>
      <c r="M23" s="1044"/>
      <c r="N23" s="1044"/>
      <c r="O23" s="1044"/>
      <c r="P23" s="1044"/>
      <c r="Q23" s="1044"/>
      <c r="R23" s="1044"/>
      <c r="S23" s="1044"/>
      <c r="T23" s="1044"/>
      <c r="U23" s="1044"/>
      <c r="V23" s="1044"/>
      <c r="W23" s="1044"/>
      <c r="X23" s="1044"/>
      <c r="Y23" s="1044"/>
      <c r="Z23" s="1044"/>
    </row>
    <row r="24" ht="14.25" customHeight="1">
      <c r="A24" s="1044"/>
      <c r="B24" s="1044"/>
      <c r="C24" s="1057" t="s">
        <v>6165</v>
      </c>
      <c r="D24" s="286"/>
      <c r="E24" s="287"/>
      <c r="F24" s="1055" t="s">
        <v>6160</v>
      </c>
      <c r="G24" s="1044"/>
      <c r="H24" s="1044"/>
      <c r="I24" s="1044"/>
      <c r="J24" s="1044"/>
      <c r="K24" s="1044"/>
      <c r="L24" s="1044"/>
      <c r="M24" s="1044"/>
      <c r="N24" s="1044"/>
      <c r="O24" s="1044"/>
      <c r="P24" s="1044"/>
      <c r="Q24" s="1044"/>
      <c r="R24" s="1044"/>
      <c r="S24" s="1044"/>
      <c r="T24" s="1044"/>
      <c r="U24" s="1044"/>
      <c r="V24" s="1044"/>
      <c r="W24" s="1044"/>
      <c r="X24" s="1044"/>
      <c r="Y24" s="1044"/>
      <c r="Z24" s="1044"/>
    </row>
    <row r="25" ht="14.25" customHeight="1">
      <c r="A25" s="1044"/>
      <c r="B25" s="1044"/>
      <c r="C25" s="1058" t="s">
        <v>6166</v>
      </c>
      <c r="D25" s="1055" t="s">
        <v>6167</v>
      </c>
      <c r="E25" s="1055" t="s">
        <v>6168</v>
      </c>
      <c r="F25" s="1055" t="s">
        <v>132</v>
      </c>
      <c r="G25" s="1044"/>
      <c r="H25" s="1044"/>
      <c r="I25" s="1044"/>
      <c r="J25" s="1044"/>
      <c r="K25" s="1044"/>
      <c r="L25" s="1044"/>
      <c r="M25" s="1044"/>
      <c r="N25" s="1044"/>
      <c r="O25" s="1044"/>
      <c r="P25" s="1044"/>
      <c r="Q25" s="1044"/>
      <c r="R25" s="1044"/>
      <c r="S25" s="1044"/>
      <c r="T25" s="1044"/>
      <c r="U25" s="1044"/>
      <c r="V25" s="1044"/>
      <c r="W25" s="1044"/>
      <c r="X25" s="1044"/>
      <c r="Y25" s="1044"/>
      <c r="Z25" s="1044"/>
    </row>
    <row r="26" ht="14.25" customHeight="1">
      <c r="A26" s="1044"/>
      <c r="B26" s="1044"/>
      <c r="C26" s="978"/>
      <c r="D26" s="1055" t="s">
        <v>6169</v>
      </c>
      <c r="E26" s="1055" t="s">
        <v>6168</v>
      </c>
      <c r="F26" s="1055" t="s">
        <v>131</v>
      </c>
      <c r="G26" s="1044"/>
      <c r="H26" s="1044"/>
      <c r="I26" s="1044"/>
      <c r="J26" s="1044"/>
      <c r="K26" s="1044"/>
      <c r="L26" s="1044"/>
      <c r="M26" s="1044"/>
      <c r="N26" s="1044"/>
      <c r="O26" s="1044"/>
      <c r="P26" s="1044"/>
      <c r="Q26" s="1044"/>
      <c r="R26" s="1044"/>
      <c r="S26" s="1044"/>
      <c r="T26" s="1044"/>
      <c r="U26" s="1044"/>
      <c r="V26" s="1044"/>
      <c r="W26" s="1044"/>
      <c r="X26" s="1044"/>
      <c r="Y26" s="1044"/>
      <c r="Z26" s="1044"/>
    </row>
    <row r="27" ht="15.0" customHeight="1">
      <c r="A27" s="1044"/>
      <c r="B27" s="1044"/>
      <c r="C27" s="1058" t="s">
        <v>300</v>
      </c>
      <c r="D27" s="1055" t="s">
        <v>6167</v>
      </c>
      <c r="E27" s="1055" t="s">
        <v>6170</v>
      </c>
      <c r="F27" s="1055" t="s">
        <v>132</v>
      </c>
      <c r="G27" s="1044"/>
      <c r="H27" s="1044"/>
      <c r="I27" s="1044"/>
      <c r="J27" s="1044"/>
      <c r="K27" s="1044"/>
      <c r="L27" s="1044"/>
      <c r="M27" s="1044"/>
      <c r="N27" s="1044"/>
      <c r="O27" s="1044"/>
      <c r="P27" s="1044"/>
      <c r="Q27" s="1044"/>
      <c r="R27" s="1044"/>
      <c r="S27" s="1044"/>
      <c r="T27" s="1044"/>
      <c r="U27" s="1044"/>
      <c r="V27" s="1044"/>
      <c r="W27" s="1044"/>
      <c r="X27" s="1044"/>
      <c r="Y27" s="1044"/>
      <c r="Z27" s="1044"/>
    </row>
    <row r="28" ht="14.25" customHeight="1">
      <c r="A28" s="1044"/>
      <c r="B28" s="1044"/>
      <c r="C28" s="978"/>
      <c r="D28" s="1055" t="s">
        <v>6169</v>
      </c>
      <c r="E28" s="1055" t="s">
        <v>6170</v>
      </c>
      <c r="F28" s="1055" t="s">
        <v>131</v>
      </c>
      <c r="G28" s="1044"/>
      <c r="H28" s="1044"/>
      <c r="I28" s="1044"/>
      <c r="J28" s="1044"/>
      <c r="K28" s="1044"/>
      <c r="L28" s="1044"/>
      <c r="M28" s="1044"/>
      <c r="N28" s="1044"/>
      <c r="O28" s="1044"/>
      <c r="P28" s="1044"/>
      <c r="Q28" s="1044"/>
      <c r="R28" s="1044"/>
      <c r="S28" s="1044"/>
      <c r="T28" s="1044"/>
      <c r="U28" s="1044"/>
      <c r="V28" s="1044"/>
      <c r="W28" s="1044"/>
      <c r="X28" s="1044"/>
      <c r="Y28" s="1044"/>
      <c r="Z28" s="1044"/>
    </row>
    <row r="29" ht="14.25" customHeight="1">
      <c r="A29" s="1044"/>
      <c r="B29" s="1044"/>
      <c r="C29" s="1044"/>
      <c r="D29" s="1044"/>
      <c r="E29" s="1044"/>
      <c r="F29" s="1044"/>
      <c r="G29" s="1044"/>
      <c r="H29" s="1044"/>
      <c r="I29" s="1044"/>
      <c r="J29" s="1044"/>
      <c r="K29" s="1044"/>
      <c r="L29" s="1044"/>
      <c r="M29" s="1044"/>
      <c r="N29" s="1044"/>
      <c r="O29" s="1044"/>
      <c r="P29" s="1044"/>
      <c r="Q29" s="1044"/>
      <c r="R29" s="1044"/>
      <c r="S29" s="1044"/>
      <c r="T29" s="1044"/>
      <c r="U29" s="1044"/>
      <c r="V29" s="1044"/>
      <c r="W29" s="1044"/>
      <c r="X29" s="1044"/>
      <c r="Y29" s="1044"/>
      <c r="Z29" s="1044"/>
    </row>
    <row r="30" ht="14.25" customHeight="1">
      <c r="A30" s="1044"/>
      <c r="B30" s="1044"/>
      <c r="C30" s="1044"/>
      <c r="D30" s="1044"/>
      <c r="E30" s="1044"/>
      <c r="F30" s="1044"/>
      <c r="G30" s="1044"/>
      <c r="H30" s="1044"/>
      <c r="I30" s="1044"/>
      <c r="J30" s="1044"/>
      <c r="K30" s="1044"/>
      <c r="L30" s="1044"/>
      <c r="M30" s="1044"/>
      <c r="N30" s="1044"/>
      <c r="O30" s="1044"/>
      <c r="P30" s="1044"/>
      <c r="Q30" s="1044"/>
      <c r="R30" s="1044"/>
      <c r="S30" s="1044"/>
      <c r="T30" s="1044"/>
      <c r="U30" s="1044"/>
      <c r="V30" s="1044"/>
      <c r="W30" s="1044"/>
      <c r="X30" s="1044"/>
      <c r="Y30" s="1044"/>
      <c r="Z30" s="1044"/>
    </row>
    <row r="31" ht="14.25" customHeight="1">
      <c r="A31" s="1044"/>
      <c r="B31" s="1044"/>
      <c r="C31" s="1057" t="s">
        <v>6171</v>
      </c>
      <c r="D31" s="286"/>
      <c r="E31" s="287"/>
      <c r="F31" s="1055" t="s">
        <v>6160</v>
      </c>
      <c r="G31" s="1044"/>
      <c r="H31" s="1044"/>
      <c r="I31" s="1044"/>
      <c r="J31" s="1044"/>
      <c r="K31" s="1044"/>
      <c r="L31" s="1044"/>
      <c r="M31" s="1044"/>
      <c r="N31" s="1044"/>
      <c r="O31" s="1044"/>
      <c r="P31" s="1044"/>
      <c r="Q31" s="1044"/>
      <c r="R31" s="1044"/>
      <c r="S31" s="1044"/>
      <c r="T31" s="1044"/>
      <c r="U31" s="1044"/>
      <c r="V31" s="1044"/>
      <c r="W31" s="1044"/>
      <c r="X31" s="1044"/>
      <c r="Y31" s="1044"/>
      <c r="Z31" s="1044"/>
    </row>
    <row r="32" ht="14.25" customHeight="1">
      <c r="A32" s="1044"/>
      <c r="B32" s="1044"/>
      <c r="C32" s="1058" t="s">
        <v>6166</v>
      </c>
      <c r="D32" s="1055" t="s">
        <v>6167</v>
      </c>
      <c r="E32" s="1055" t="s">
        <v>6172</v>
      </c>
      <c r="F32" s="1055" t="s">
        <v>134</v>
      </c>
      <c r="G32" s="1044"/>
      <c r="H32" s="1044"/>
      <c r="I32" s="1044"/>
      <c r="J32" s="1044"/>
      <c r="K32" s="1044"/>
      <c r="L32" s="1044"/>
      <c r="M32" s="1044"/>
      <c r="N32" s="1044"/>
      <c r="O32" s="1044"/>
      <c r="P32" s="1044"/>
      <c r="Q32" s="1044"/>
      <c r="R32" s="1044"/>
      <c r="S32" s="1044"/>
      <c r="T32" s="1044"/>
      <c r="U32" s="1044"/>
      <c r="V32" s="1044"/>
      <c r="W32" s="1044"/>
      <c r="X32" s="1044"/>
      <c r="Y32" s="1044"/>
      <c r="Z32" s="1044"/>
    </row>
    <row r="33" ht="14.25" customHeight="1">
      <c r="A33" s="1044"/>
      <c r="B33" s="1044"/>
      <c r="C33" s="978"/>
      <c r="D33" s="1055" t="s">
        <v>6169</v>
      </c>
      <c r="E33" s="1055" t="s">
        <v>6172</v>
      </c>
      <c r="F33" s="1055" t="s">
        <v>135</v>
      </c>
      <c r="G33" s="1044"/>
      <c r="H33" s="1044"/>
      <c r="I33" s="1044"/>
      <c r="J33" s="1044"/>
      <c r="K33" s="1044"/>
      <c r="L33" s="1044"/>
      <c r="M33" s="1044"/>
      <c r="N33" s="1044"/>
      <c r="O33" s="1044"/>
      <c r="P33" s="1044"/>
      <c r="Q33" s="1044"/>
      <c r="R33" s="1044"/>
      <c r="S33" s="1044"/>
      <c r="T33" s="1044"/>
      <c r="U33" s="1044"/>
      <c r="V33" s="1044"/>
      <c r="W33" s="1044"/>
      <c r="X33" s="1044"/>
      <c r="Y33" s="1044"/>
      <c r="Z33" s="1044"/>
    </row>
    <row r="34" ht="14.25" customHeight="1">
      <c r="A34" s="1044"/>
      <c r="B34" s="1044"/>
      <c r="C34" s="1058" t="s">
        <v>300</v>
      </c>
      <c r="D34" s="1055" t="s">
        <v>6167</v>
      </c>
      <c r="E34" s="1055" t="s">
        <v>6173</v>
      </c>
      <c r="F34" s="1055" t="s">
        <v>134</v>
      </c>
      <c r="G34" s="1044"/>
      <c r="H34" s="1044"/>
      <c r="I34" s="1044"/>
      <c r="J34" s="1044"/>
      <c r="K34" s="1044"/>
      <c r="L34" s="1044"/>
      <c r="M34" s="1044"/>
      <c r="N34" s="1044"/>
      <c r="O34" s="1044"/>
      <c r="P34" s="1044"/>
      <c r="Q34" s="1044"/>
      <c r="R34" s="1044"/>
      <c r="S34" s="1044"/>
      <c r="T34" s="1044"/>
      <c r="U34" s="1044"/>
      <c r="V34" s="1044"/>
      <c r="W34" s="1044"/>
      <c r="X34" s="1044"/>
      <c r="Y34" s="1044"/>
      <c r="Z34" s="1044"/>
    </row>
    <row r="35" ht="14.25" customHeight="1">
      <c r="A35" s="1044"/>
      <c r="B35" s="1044"/>
      <c r="C35" s="978"/>
      <c r="D35" s="1055" t="s">
        <v>6169</v>
      </c>
      <c r="E35" s="1055" t="s">
        <v>6173</v>
      </c>
      <c r="F35" s="1055" t="s">
        <v>135</v>
      </c>
      <c r="G35" s="1044"/>
      <c r="H35" s="1044"/>
      <c r="I35" s="1044"/>
      <c r="J35" s="1044"/>
      <c r="K35" s="1044"/>
      <c r="L35" s="1044"/>
      <c r="M35" s="1044"/>
      <c r="N35" s="1044"/>
      <c r="O35" s="1044"/>
      <c r="P35" s="1044"/>
      <c r="Q35" s="1044"/>
      <c r="R35" s="1044"/>
      <c r="S35" s="1044"/>
      <c r="T35" s="1044"/>
      <c r="U35" s="1044"/>
      <c r="V35" s="1044"/>
      <c r="W35" s="1044"/>
      <c r="X35" s="1044"/>
      <c r="Y35" s="1044"/>
      <c r="Z35" s="1044"/>
    </row>
    <row r="36" ht="14.25" customHeight="1">
      <c r="A36" s="1044"/>
      <c r="B36" s="1044"/>
      <c r="C36" s="1044"/>
      <c r="D36" s="1044"/>
      <c r="E36" s="1044"/>
      <c r="F36" s="1044"/>
      <c r="G36" s="1044"/>
      <c r="H36" s="1044"/>
      <c r="I36" s="1044"/>
      <c r="J36" s="1044"/>
      <c r="K36" s="1044"/>
      <c r="L36" s="1044"/>
      <c r="M36" s="1044"/>
      <c r="N36" s="1044"/>
      <c r="O36" s="1044"/>
      <c r="P36" s="1044"/>
      <c r="Q36" s="1044"/>
      <c r="R36" s="1044"/>
      <c r="S36" s="1044"/>
      <c r="T36" s="1044"/>
      <c r="U36" s="1044"/>
      <c r="V36" s="1044"/>
      <c r="W36" s="1044"/>
      <c r="X36" s="1044"/>
      <c r="Y36" s="1044"/>
      <c r="Z36" s="1044"/>
    </row>
    <row r="37" ht="14.25" customHeight="1">
      <c r="A37" s="1044"/>
      <c r="B37" s="1044"/>
      <c r="C37" s="1057" t="s">
        <v>6174</v>
      </c>
      <c r="D37" s="286"/>
      <c r="E37" s="287"/>
      <c r="F37" s="1055" t="s">
        <v>6160</v>
      </c>
      <c r="G37" s="1044"/>
      <c r="H37" s="1044"/>
      <c r="I37" s="1044"/>
      <c r="J37" s="1044"/>
      <c r="K37" s="1044"/>
      <c r="L37" s="1044"/>
      <c r="M37" s="1044"/>
      <c r="N37" s="1044"/>
      <c r="O37" s="1044"/>
      <c r="P37" s="1044"/>
      <c r="Q37" s="1044"/>
      <c r="R37" s="1044"/>
      <c r="S37" s="1044"/>
      <c r="T37" s="1044"/>
      <c r="U37" s="1044"/>
      <c r="V37" s="1044"/>
      <c r="W37" s="1044"/>
      <c r="X37" s="1044"/>
      <c r="Y37" s="1044"/>
      <c r="Z37" s="1044"/>
    </row>
    <row r="38" ht="14.25" customHeight="1">
      <c r="A38" s="1044"/>
      <c r="B38" s="1044"/>
      <c r="C38" s="1058" t="s">
        <v>6166</v>
      </c>
      <c r="D38" s="1055" t="s">
        <v>6167</v>
      </c>
      <c r="E38" s="1055">
        <v>0.95</v>
      </c>
      <c r="F38" s="1055" t="s">
        <v>134</v>
      </c>
      <c r="G38" s="1044"/>
      <c r="H38" s="1044"/>
      <c r="I38" s="1044"/>
      <c r="J38" s="1044"/>
      <c r="K38" s="1044"/>
      <c r="L38" s="1044"/>
      <c r="M38" s="1044"/>
      <c r="N38" s="1044"/>
      <c r="O38" s="1044"/>
      <c r="P38" s="1044"/>
      <c r="Q38" s="1044"/>
      <c r="R38" s="1044"/>
      <c r="S38" s="1044"/>
      <c r="T38" s="1044"/>
      <c r="U38" s="1044"/>
      <c r="V38" s="1044"/>
      <c r="W38" s="1044"/>
      <c r="X38" s="1044"/>
      <c r="Y38" s="1044"/>
      <c r="Z38" s="1044"/>
    </row>
    <row r="39" ht="14.25" customHeight="1">
      <c r="A39" s="1044"/>
      <c r="B39" s="1044"/>
      <c r="C39" s="978"/>
      <c r="D39" s="1055" t="s">
        <v>6169</v>
      </c>
      <c r="E39" s="1055">
        <v>0.95</v>
      </c>
      <c r="F39" s="1055" t="s">
        <v>135</v>
      </c>
      <c r="G39" s="1044"/>
      <c r="H39" s="1044"/>
      <c r="I39" s="1044"/>
      <c r="J39" s="1044"/>
      <c r="K39" s="1044"/>
      <c r="L39" s="1044"/>
      <c r="M39" s="1044"/>
      <c r="N39" s="1044"/>
      <c r="O39" s="1044"/>
      <c r="P39" s="1044"/>
      <c r="Q39" s="1044"/>
      <c r="R39" s="1044"/>
      <c r="S39" s="1044"/>
      <c r="T39" s="1044"/>
      <c r="U39" s="1044"/>
      <c r="V39" s="1044"/>
      <c r="W39" s="1044"/>
      <c r="X39" s="1044"/>
      <c r="Y39" s="1044"/>
      <c r="Z39" s="1044"/>
    </row>
    <row r="40" ht="14.25" customHeight="1">
      <c r="A40" s="1044"/>
      <c r="B40" s="1044"/>
      <c r="C40" s="1058" t="s">
        <v>300</v>
      </c>
      <c r="D40" s="1055" t="s">
        <v>6167</v>
      </c>
      <c r="E40" s="1055">
        <v>0.8</v>
      </c>
      <c r="F40" s="1055" t="s">
        <v>134</v>
      </c>
      <c r="G40" s="1044"/>
      <c r="H40" s="1044"/>
      <c r="I40" s="1044"/>
      <c r="J40" s="1044"/>
      <c r="K40" s="1044"/>
      <c r="L40" s="1044"/>
      <c r="M40" s="1044"/>
      <c r="N40" s="1044"/>
      <c r="O40" s="1044"/>
      <c r="P40" s="1044"/>
      <c r="Q40" s="1044"/>
      <c r="R40" s="1044"/>
      <c r="S40" s="1044"/>
      <c r="T40" s="1044"/>
      <c r="U40" s="1044"/>
      <c r="V40" s="1044"/>
      <c r="W40" s="1044"/>
      <c r="X40" s="1044"/>
      <c r="Y40" s="1044"/>
      <c r="Z40" s="1044"/>
    </row>
    <row r="41" ht="14.25" customHeight="1">
      <c r="A41" s="1044"/>
      <c r="B41" s="1044"/>
      <c r="C41" s="978"/>
      <c r="D41" s="1055" t="s">
        <v>6169</v>
      </c>
      <c r="E41" s="1055">
        <v>0.8</v>
      </c>
      <c r="F41" s="1055" t="s">
        <v>135</v>
      </c>
      <c r="G41" s="1044"/>
      <c r="H41" s="1044"/>
      <c r="I41" s="1044"/>
      <c r="J41" s="1044"/>
      <c r="K41" s="1044"/>
      <c r="L41" s="1044"/>
      <c r="M41" s="1044"/>
      <c r="N41" s="1044"/>
      <c r="O41" s="1044"/>
      <c r="P41" s="1044"/>
      <c r="Q41" s="1044"/>
      <c r="R41" s="1044"/>
      <c r="S41" s="1044"/>
      <c r="T41" s="1044"/>
      <c r="U41" s="1044"/>
      <c r="V41" s="1044"/>
      <c r="W41" s="1044"/>
      <c r="X41" s="1044"/>
      <c r="Y41" s="1044"/>
      <c r="Z41" s="1044"/>
    </row>
    <row r="42" ht="14.25" customHeight="1">
      <c r="A42" s="1044"/>
      <c r="B42" s="1044"/>
      <c r="C42" s="1044"/>
      <c r="D42" s="1044"/>
      <c r="E42" s="1044"/>
      <c r="F42" s="1044"/>
      <c r="G42" s="1044"/>
      <c r="H42" s="1044"/>
      <c r="I42" s="1044"/>
      <c r="J42" s="1044"/>
      <c r="K42" s="1044"/>
      <c r="L42" s="1044"/>
      <c r="M42" s="1044"/>
      <c r="N42" s="1044"/>
      <c r="O42" s="1044"/>
      <c r="P42" s="1044"/>
      <c r="Q42" s="1044"/>
      <c r="R42" s="1044"/>
      <c r="S42" s="1044"/>
      <c r="T42" s="1044"/>
      <c r="U42" s="1044"/>
      <c r="V42" s="1044"/>
      <c r="W42" s="1044"/>
      <c r="X42" s="1044"/>
      <c r="Y42" s="1044"/>
      <c r="Z42" s="1044"/>
    </row>
    <row r="43" ht="14.25" customHeight="1">
      <c r="A43" s="1044"/>
      <c r="B43" s="1044"/>
      <c r="C43" s="1059" t="s">
        <v>6175</v>
      </c>
      <c r="D43" s="9"/>
      <c r="E43" s="9"/>
      <c r="F43" s="30"/>
      <c r="G43" s="1044"/>
      <c r="H43" s="1044"/>
      <c r="I43" s="1044"/>
      <c r="J43" s="1044"/>
      <c r="K43" s="1044"/>
      <c r="L43" s="1044"/>
      <c r="M43" s="1044"/>
      <c r="N43" s="1044"/>
      <c r="O43" s="1044"/>
      <c r="P43" s="1044"/>
      <c r="Q43" s="1044"/>
      <c r="R43" s="1044"/>
      <c r="S43" s="1044"/>
      <c r="T43" s="1044"/>
      <c r="U43" s="1044"/>
      <c r="V43" s="1044"/>
      <c r="W43" s="1044"/>
      <c r="X43" s="1044"/>
      <c r="Y43" s="1044"/>
      <c r="Z43" s="1044"/>
    </row>
    <row r="44" ht="14.25" customHeight="1">
      <c r="A44" s="1044"/>
      <c r="B44" s="1044"/>
      <c r="C44" s="118"/>
      <c r="F44" s="39"/>
      <c r="G44" s="1044"/>
      <c r="H44" s="1044"/>
      <c r="I44" s="1044"/>
      <c r="J44" s="1044"/>
      <c r="K44" s="1044"/>
      <c r="L44" s="1044"/>
      <c r="M44" s="1044"/>
      <c r="N44" s="1044"/>
      <c r="O44" s="1044"/>
      <c r="P44" s="1044"/>
      <c r="Q44" s="1044"/>
      <c r="R44" s="1044"/>
      <c r="S44" s="1044"/>
      <c r="T44" s="1044"/>
      <c r="U44" s="1044"/>
      <c r="V44" s="1044"/>
      <c r="W44" s="1044"/>
      <c r="X44" s="1044"/>
      <c r="Y44" s="1044"/>
      <c r="Z44" s="1044"/>
    </row>
    <row r="45" ht="14.25" customHeight="1">
      <c r="A45" s="1044"/>
      <c r="B45" s="1044"/>
      <c r="C45" s="118"/>
      <c r="F45" s="39"/>
      <c r="G45" s="1044"/>
      <c r="H45" s="1044"/>
      <c r="I45" s="1044"/>
      <c r="J45" s="1044"/>
      <c r="K45" s="1044"/>
      <c r="L45" s="1044"/>
      <c r="M45" s="1044"/>
      <c r="N45" s="1044"/>
      <c r="O45" s="1044"/>
      <c r="P45" s="1044"/>
      <c r="Q45" s="1044"/>
      <c r="R45" s="1044"/>
      <c r="S45" s="1044"/>
      <c r="T45" s="1044"/>
      <c r="U45" s="1044"/>
      <c r="V45" s="1044"/>
      <c r="W45" s="1044"/>
      <c r="X45" s="1044"/>
      <c r="Y45" s="1044"/>
      <c r="Z45" s="1044"/>
    </row>
    <row r="46" ht="14.25" customHeight="1">
      <c r="A46" s="1044"/>
      <c r="B46" s="1044"/>
      <c r="C46" s="31"/>
      <c r="D46" s="15"/>
      <c r="E46" s="15"/>
      <c r="F46" s="32"/>
      <c r="G46" s="1044"/>
      <c r="H46" s="1044"/>
      <c r="I46" s="1044"/>
      <c r="J46" s="1044"/>
      <c r="K46" s="1044"/>
      <c r="L46" s="1044"/>
      <c r="M46" s="1044"/>
      <c r="N46" s="1044"/>
      <c r="O46" s="1044"/>
      <c r="P46" s="1044"/>
      <c r="Q46" s="1044"/>
      <c r="R46" s="1044"/>
      <c r="S46" s="1044"/>
      <c r="T46" s="1044"/>
      <c r="U46" s="1044"/>
      <c r="V46" s="1044"/>
      <c r="W46" s="1044"/>
      <c r="X46" s="1044"/>
      <c r="Y46" s="1044"/>
      <c r="Z46" s="1044"/>
    </row>
    <row r="47" ht="14.25" customHeight="1">
      <c r="A47" s="1044"/>
      <c r="B47" s="1044"/>
      <c r="C47" s="1044"/>
      <c r="D47" s="1044"/>
      <c r="E47" s="1044"/>
      <c r="F47" s="1044"/>
      <c r="G47" s="1044"/>
      <c r="H47" s="1044"/>
      <c r="I47" s="1044"/>
      <c r="J47" s="1044"/>
      <c r="K47" s="1044"/>
      <c r="L47" s="1044"/>
      <c r="M47" s="1044"/>
      <c r="N47" s="1044"/>
      <c r="O47" s="1044"/>
      <c r="P47" s="1044"/>
      <c r="Q47" s="1044"/>
      <c r="R47" s="1044"/>
      <c r="S47" s="1044"/>
      <c r="T47" s="1044"/>
      <c r="U47" s="1044"/>
      <c r="V47" s="1044"/>
      <c r="W47" s="1044"/>
      <c r="X47" s="1044"/>
      <c r="Y47" s="1044"/>
      <c r="Z47" s="1044"/>
    </row>
    <row r="48" ht="14.25" customHeight="1">
      <c r="A48" s="1044"/>
      <c r="B48" s="1044"/>
      <c r="C48" s="1046" t="s">
        <v>6176</v>
      </c>
      <c r="D48" s="1044"/>
      <c r="E48" s="1044"/>
      <c r="F48" s="1044"/>
      <c r="G48" s="1044"/>
      <c r="H48" s="1044"/>
      <c r="I48" s="1044"/>
      <c r="J48" s="1044"/>
      <c r="K48" s="1044"/>
      <c r="L48" s="1044"/>
      <c r="M48" s="1044"/>
      <c r="N48" s="1044"/>
      <c r="O48" s="1044"/>
      <c r="P48" s="1044"/>
      <c r="Q48" s="1044"/>
      <c r="R48" s="1044"/>
      <c r="S48" s="1044"/>
      <c r="T48" s="1044"/>
      <c r="U48" s="1044"/>
      <c r="V48" s="1044"/>
      <c r="W48" s="1044"/>
      <c r="X48" s="1044"/>
      <c r="Y48" s="1044"/>
      <c r="Z48" s="1044"/>
    </row>
    <row r="49" ht="14.25" customHeight="1">
      <c r="A49" s="1044"/>
      <c r="B49" s="1044"/>
      <c r="C49" s="1060" t="s">
        <v>6177</v>
      </c>
      <c r="D49" s="1060" t="s">
        <v>6178</v>
      </c>
      <c r="E49" s="1060" t="s">
        <v>6179</v>
      </c>
      <c r="F49" s="1061" t="s">
        <v>6180</v>
      </c>
      <c r="G49" s="1061" t="s">
        <v>6181</v>
      </c>
      <c r="H49" s="1044"/>
      <c r="I49" s="1044"/>
      <c r="J49" s="1044"/>
      <c r="K49" s="1044"/>
      <c r="L49" s="1044"/>
      <c r="M49" s="1044"/>
      <c r="N49" s="1044"/>
      <c r="O49" s="1044"/>
      <c r="P49" s="1044"/>
      <c r="Q49" s="1044"/>
      <c r="R49" s="1044"/>
      <c r="S49" s="1044"/>
      <c r="T49" s="1044"/>
      <c r="U49" s="1044"/>
      <c r="V49" s="1044"/>
      <c r="W49" s="1044"/>
      <c r="X49" s="1044"/>
      <c r="Y49" s="1044"/>
      <c r="Z49" s="1044"/>
    </row>
    <row r="50" ht="14.25" customHeight="1">
      <c r="A50" s="1044"/>
      <c r="B50" s="1044"/>
      <c r="C50" s="1062" t="s">
        <v>6182</v>
      </c>
      <c r="D50" s="286"/>
      <c r="E50" s="286"/>
      <c r="F50" s="286"/>
      <c r="G50" s="287"/>
      <c r="H50" s="1044"/>
      <c r="I50" s="1044"/>
      <c r="J50" s="1044"/>
      <c r="K50" s="1044"/>
      <c r="L50" s="1044"/>
      <c r="M50" s="1044"/>
      <c r="N50" s="1044"/>
      <c r="O50" s="1044"/>
      <c r="P50" s="1044"/>
      <c r="Q50" s="1044"/>
      <c r="R50" s="1044"/>
      <c r="S50" s="1044"/>
      <c r="T50" s="1044"/>
      <c r="U50" s="1044"/>
      <c r="V50" s="1044"/>
      <c r="W50" s="1044"/>
      <c r="X50" s="1044"/>
      <c r="Y50" s="1044"/>
      <c r="Z50" s="1044"/>
    </row>
    <row r="51" ht="14.25" customHeight="1">
      <c r="A51" s="1044"/>
      <c r="B51" s="1044"/>
      <c r="C51" s="1055" t="s">
        <v>143</v>
      </c>
      <c r="D51" s="1055" t="s">
        <v>6183</v>
      </c>
      <c r="E51" s="1055" t="s">
        <v>6184</v>
      </c>
      <c r="F51" s="1055" t="s">
        <v>6185</v>
      </c>
      <c r="G51" s="1055">
        <v>39.0</v>
      </c>
      <c r="H51" s="1044"/>
      <c r="I51" s="1044"/>
      <c r="J51" s="1044"/>
      <c r="K51" s="1044"/>
      <c r="L51" s="1044"/>
      <c r="M51" s="1044"/>
      <c r="N51" s="1044"/>
      <c r="O51" s="1044"/>
      <c r="P51" s="1044"/>
      <c r="Q51" s="1044"/>
      <c r="R51" s="1044"/>
      <c r="S51" s="1044"/>
      <c r="T51" s="1044"/>
      <c r="U51" s="1044"/>
      <c r="V51" s="1044"/>
      <c r="W51" s="1044"/>
      <c r="X51" s="1044"/>
      <c r="Y51" s="1044"/>
      <c r="Z51" s="1044"/>
    </row>
    <row r="52" ht="14.25" customHeight="1">
      <c r="A52" s="1044"/>
      <c r="B52" s="1044"/>
      <c r="C52" s="1055" t="s">
        <v>144</v>
      </c>
      <c r="D52" s="1055" t="s">
        <v>6186</v>
      </c>
      <c r="E52" s="1055" t="s">
        <v>6187</v>
      </c>
      <c r="F52" s="1055" t="s">
        <v>6188</v>
      </c>
      <c r="G52" s="1055">
        <v>40.0</v>
      </c>
      <c r="H52" s="1044"/>
      <c r="I52" s="1044"/>
      <c r="J52" s="1044"/>
      <c r="K52" s="1044"/>
      <c r="L52" s="1044"/>
      <c r="M52" s="1044"/>
      <c r="N52" s="1044"/>
      <c r="O52" s="1044"/>
      <c r="P52" s="1044"/>
      <c r="Q52" s="1044"/>
      <c r="R52" s="1044"/>
      <c r="S52" s="1044"/>
      <c r="T52" s="1044"/>
      <c r="U52" s="1044"/>
      <c r="V52" s="1044"/>
      <c r="W52" s="1044"/>
      <c r="X52" s="1044"/>
      <c r="Y52" s="1044"/>
      <c r="Z52" s="1044"/>
    </row>
    <row r="53" ht="14.25" customHeight="1">
      <c r="A53" s="1044"/>
      <c r="B53" s="1044"/>
      <c r="C53" s="1055" t="s">
        <v>145</v>
      </c>
      <c r="D53" s="1055" t="s">
        <v>6189</v>
      </c>
      <c r="E53" s="1055" t="s">
        <v>6190</v>
      </c>
      <c r="F53" s="1055" t="s">
        <v>6191</v>
      </c>
      <c r="G53" s="1055">
        <v>42.0</v>
      </c>
      <c r="H53" s="1044"/>
      <c r="I53" s="1044"/>
      <c r="J53" s="1044"/>
      <c r="K53" s="1044"/>
      <c r="L53" s="1044"/>
      <c r="M53" s="1044"/>
      <c r="N53" s="1044"/>
      <c r="O53" s="1044"/>
      <c r="P53" s="1044"/>
      <c r="Q53" s="1044"/>
      <c r="R53" s="1044"/>
      <c r="S53" s="1044"/>
      <c r="T53" s="1044"/>
      <c r="U53" s="1044"/>
      <c r="V53" s="1044"/>
      <c r="W53" s="1044"/>
      <c r="X53" s="1044"/>
      <c r="Y53" s="1044"/>
      <c r="Z53" s="1044"/>
    </row>
    <row r="54" ht="14.25" customHeight="1">
      <c r="A54" s="1044"/>
      <c r="B54" s="1044"/>
      <c r="C54" s="1062" t="s">
        <v>6192</v>
      </c>
      <c r="D54" s="286"/>
      <c r="E54" s="286"/>
      <c r="F54" s="286"/>
      <c r="G54" s="287"/>
      <c r="H54" s="1044"/>
      <c r="I54" s="1044"/>
      <c r="J54" s="1044"/>
      <c r="K54" s="1044"/>
      <c r="L54" s="1044"/>
      <c r="M54" s="1044"/>
      <c r="N54" s="1044"/>
      <c r="O54" s="1044"/>
      <c r="P54" s="1044"/>
      <c r="Q54" s="1044"/>
      <c r="R54" s="1044"/>
      <c r="S54" s="1044"/>
      <c r="T54" s="1044"/>
      <c r="U54" s="1044"/>
      <c r="V54" s="1044"/>
      <c r="W54" s="1044"/>
      <c r="X54" s="1044"/>
      <c r="Y54" s="1044"/>
      <c r="Z54" s="1044"/>
    </row>
    <row r="55" ht="14.25" customHeight="1">
      <c r="A55" s="1044"/>
      <c r="B55" s="1044"/>
      <c r="C55" s="1055" t="s">
        <v>143</v>
      </c>
      <c r="D55" s="1055" t="s">
        <v>6193</v>
      </c>
      <c r="E55" s="1055" t="s">
        <v>6194</v>
      </c>
      <c r="F55" s="1055" t="s">
        <v>6195</v>
      </c>
      <c r="G55" s="1055">
        <v>25.0</v>
      </c>
      <c r="H55" s="1044"/>
      <c r="I55" s="1044"/>
      <c r="J55" s="1044"/>
      <c r="K55" s="1044"/>
      <c r="L55" s="1044"/>
      <c r="M55" s="1044"/>
      <c r="N55" s="1044"/>
      <c r="O55" s="1044"/>
      <c r="P55" s="1044"/>
      <c r="Q55" s="1044"/>
      <c r="R55" s="1044"/>
      <c r="S55" s="1044"/>
      <c r="T55" s="1044"/>
      <c r="U55" s="1044"/>
      <c r="V55" s="1044"/>
      <c r="W55" s="1044"/>
      <c r="X55" s="1044"/>
      <c r="Y55" s="1044"/>
      <c r="Z55" s="1044"/>
    </row>
    <row r="56" ht="14.25" customHeight="1">
      <c r="A56" s="1044"/>
      <c r="B56" s="1044"/>
      <c r="C56" s="1055" t="s">
        <v>144</v>
      </c>
      <c r="D56" s="1055" t="s">
        <v>6196</v>
      </c>
      <c r="E56" s="1055" t="s">
        <v>6197</v>
      </c>
      <c r="F56" s="1055" t="s">
        <v>6198</v>
      </c>
      <c r="G56" s="1055">
        <v>28.0</v>
      </c>
      <c r="H56" s="1044"/>
      <c r="I56" s="1044"/>
      <c r="J56" s="1044"/>
      <c r="K56" s="1044"/>
      <c r="L56" s="1044"/>
      <c r="M56" s="1044"/>
      <c r="N56" s="1044"/>
      <c r="O56" s="1044"/>
      <c r="P56" s="1044"/>
      <c r="Q56" s="1044"/>
      <c r="R56" s="1044"/>
      <c r="S56" s="1044"/>
      <c r="T56" s="1044"/>
      <c r="U56" s="1044"/>
      <c r="V56" s="1044"/>
      <c r="W56" s="1044"/>
      <c r="X56" s="1044"/>
      <c r="Y56" s="1044"/>
      <c r="Z56" s="1044"/>
    </row>
    <row r="57" ht="14.25" customHeight="1">
      <c r="A57" s="1044"/>
      <c r="B57" s="1044"/>
      <c r="C57" s="1055" t="s">
        <v>145</v>
      </c>
      <c r="D57" s="1055" t="s">
        <v>6199</v>
      </c>
      <c r="E57" s="1055" t="s">
        <v>6200</v>
      </c>
      <c r="F57" s="1055" t="s">
        <v>6201</v>
      </c>
      <c r="G57" s="1055">
        <v>30.0</v>
      </c>
      <c r="H57" s="1044"/>
      <c r="I57" s="1044"/>
      <c r="J57" s="1044"/>
      <c r="K57" s="1044"/>
      <c r="L57" s="1044"/>
      <c r="M57" s="1044"/>
      <c r="N57" s="1044"/>
      <c r="O57" s="1044"/>
      <c r="P57" s="1044"/>
      <c r="Q57" s="1044"/>
      <c r="R57" s="1044"/>
      <c r="S57" s="1044"/>
      <c r="T57" s="1044"/>
      <c r="U57" s="1044"/>
      <c r="V57" s="1044"/>
      <c r="W57" s="1044"/>
      <c r="X57" s="1044"/>
      <c r="Y57" s="1044"/>
      <c r="Z57" s="1044"/>
    </row>
    <row r="58" ht="14.25" customHeight="1">
      <c r="A58" s="1044"/>
      <c r="B58" s="1044"/>
      <c r="C58" s="1063"/>
      <c r="D58" s="1044"/>
      <c r="E58" s="1044"/>
      <c r="F58" s="1044"/>
      <c r="G58" s="1044"/>
      <c r="H58" s="1044"/>
      <c r="I58" s="1044"/>
      <c r="J58" s="1044"/>
      <c r="K58" s="1044"/>
      <c r="L58" s="1044"/>
      <c r="M58" s="1044"/>
      <c r="N58" s="1044"/>
      <c r="O58" s="1044"/>
      <c r="P58" s="1044"/>
      <c r="Q58" s="1044"/>
      <c r="R58" s="1044"/>
      <c r="S58" s="1044"/>
      <c r="T58" s="1044"/>
      <c r="U58" s="1044"/>
      <c r="V58" s="1044"/>
      <c r="W58" s="1044"/>
      <c r="X58" s="1044"/>
      <c r="Y58" s="1044"/>
      <c r="Z58" s="1044"/>
    </row>
    <row r="59" ht="14.25" customHeight="1">
      <c r="A59" s="1044"/>
      <c r="B59" s="1044"/>
      <c r="C59" s="1044" t="s">
        <v>6202</v>
      </c>
      <c r="D59" s="1044"/>
      <c r="E59" s="1044"/>
      <c r="F59" s="1044"/>
      <c r="G59" s="1044"/>
      <c r="H59" s="1044"/>
      <c r="I59" s="1044"/>
      <c r="J59" s="1044"/>
      <c r="K59" s="1044"/>
      <c r="L59" s="1044"/>
      <c r="M59" s="1044"/>
      <c r="N59" s="1044"/>
      <c r="O59" s="1044"/>
      <c r="P59" s="1044"/>
      <c r="Q59" s="1044"/>
      <c r="R59" s="1044"/>
      <c r="S59" s="1044"/>
      <c r="T59" s="1044"/>
      <c r="U59" s="1044"/>
      <c r="V59" s="1044"/>
      <c r="W59" s="1044"/>
      <c r="X59" s="1044"/>
      <c r="Y59" s="1044"/>
      <c r="Z59" s="1044"/>
    </row>
    <row r="60" ht="14.25" customHeight="1">
      <c r="A60" s="1044"/>
      <c r="B60" s="1044"/>
      <c r="C60" s="1044"/>
      <c r="D60" s="1044"/>
      <c r="E60" s="1044"/>
      <c r="F60" s="1044"/>
      <c r="G60" s="1044"/>
      <c r="H60" s="1044"/>
      <c r="I60" s="1044"/>
      <c r="J60" s="1044"/>
      <c r="K60" s="1044"/>
      <c r="L60" s="1044"/>
      <c r="M60" s="1044"/>
      <c r="N60" s="1044"/>
      <c r="O60" s="1044"/>
      <c r="P60" s="1044"/>
      <c r="Q60" s="1044"/>
      <c r="R60" s="1044"/>
      <c r="S60" s="1044"/>
      <c r="T60" s="1044"/>
      <c r="U60" s="1044"/>
      <c r="V60" s="1044"/>
      <c r="W60" s="1044"/>
      <c r="X60" s="1044"/>
      <c r="Y60" s="1044"/>
      <c r="Z60" s="1044"/>
    </row>
    <row r="61" ht="14.25" customHeight="1">
      <c r="A61" s="1044"/>
      <c r="B61" s="1044"/>
      <c r="C61" s="1044"/>
      <c r="D61" s="1044"/>
      <c r="E61" s="1044"/>
      <c r="F61" s="1044"/>
      <c r="G61" s="1044"/>
      <c r="H61" s="1044"/>
      <c r="I61" s="1044"/>
      <c r="J61" s="1044"/>
      <c r="K61" s="1044"/>
      <c r="L61" s="1044"/>
      <c r="M61" s="1044"/>
      <c r="N61" s="1044"/>
      <c r="O61" s="1044"/>
      <c r="P61" s="1044"/>
      <c r="Q61" s="1044"/>
      <c r="R61" s="1044"/>
      <c r="S61" s="1044"/>
      <c r="T61" s="1044"/>
      <c r="U61" s="1044"/>
      <c r="V61" s="1044"/>
      <c r="W61" s="1044"/>
      <c r="X61" s="1044"/>
      <c r="Y61" s="1044"/>
      <c r="Z61" s="1044"/>
    </row>
    <row r="62" ht="14.25" customHeight="1">
      <c r="A62" s="1044"/>
      <c r="B62" s="1044"/>
      <c r="C62" s="1044"/>
      <c r="D62" s="1044"/>
      <c r="E62" s="1044"/>
      <c r="F62" s="1044"/>
      <c r="G62" s="1044"/>
      <c r="H62" s="1044"/>
      <c r="I62" s="1044"/>
      <c r="J62" s="1044"/>
      <c r="K62" s="1044"/>
      <c r="L62" s="1044"/>
      <c r="M62" s="1044"/>
      <c r="N62" s="1044"/>
      <c r="O62" s="1044"/>
      <c r="P62" s="1044"/>
      <c r="Q62" s="1044"/>
      <c r="R62" s="1044"/>
      <c r="S62" s="1044"/>
      <c r="T62" s="1044"/>
      <c r="U62" s="1044"/>
      <c r="V62" s="1044"/>
      <c r="W62" s="1044"/>
      <c r="X62" s="1044"/>
      <c r="Y62" s="1044"/>
      <c r="Z62" s="1044"/>
    </row>
    <row r="63" ht="14.25" customHeight="1">
      <c r="A63" s="1044"/>
      <c r="B63" s="1044"/>
      <c r="C63" s="1044"/>
      <c r="D63" s="1044"/>
      <c r="E63" s="1044"/>
      <c r="F63" s="1044"/>
      <c r="G63" s="1044"/>
      <c r="H63" s="1044"/>
      <c r="I63" s="1044"/>
      <c r="J63" s="1044"/>
      <c r="K63" s="1044"/>
      <c r="L63" s="1044"/>
      <c r="M63" s="1044"/>
      <c r="N63" s="1044"/>
      <c r="O63" s="1044"/>
      <c r="P63" s="1044"/>
      <c r="Q63" s="1044"/>
      <c r="R63" s="1044"/>
      <c r="S63" s="1044"/>
      <c r="T63" s="1044"/>
      <c r="U63" s="1044"/>
      <c r="V63" s="1044"/>
      <c r="W63" s="1044"/>
      <c r="X63" s="1044"/>
      <c r="Y63" s="1044"/>
      <c r="Z63" s="1044"/>
    </row>
    <row r="64" ht="14.25" customHeight="1">
      <c r="A64" s="1044"/>
      <c r="B64" s="1044"/>
      <c r="C64" s="1044"/>
      <c r="D64" s="1044"/>
      <c r="E64" s="1044"/>
      <c r="F64" s="1044"/>
      <c r="G64" s="1044"/>
      <c r="H64" s="1044"/>
      <c r="I64" s="1044"/>
      <c r="J64" s="1044"/>
      <c r="K64" s="1044"/>
      <c r="L64" s="1044"/>
      <c r="M64" s="1044"/>
      <c r="N64" s="1044"/>
      <c r="O64" s="1044"/>
      <c r="P64" s="1044"/>
      <c r="Q64" s="1044"/>
      <c r="R64" s="1044"/>
      <c r="S64" s="1044"/>
      <c r="T64" s="1044"/>
      <c r="U64" s="1044"/>
      <c r="V64" s="1044"/>
      <c r="W64" s="1044"/>
      <c r="X64" s="1044"/>
      <c r="Y64" s="1044"/>
      <c r="Z64" s="1044"/>
    </row>
    <row r="65" ht="14.25" customHeight="1">
      <c r="A65" s="1044"/>
      <c r="B65" s="1044"/>
      <c r="C65" s="1044"/>
      <c r="D65" s="1044"/>
      <c r="E65" s="1044"/>
      <c r="F65" s="1044"/>
      <c r="G65" s="1044"/>
      <c r="H65" s="1044"/>
      <c r="I65" s="1044"/>
      <c r="J65" s="1044"/>
      <c r="K65" s="1044"/>
      <c r="L65" s="1044"/>
      <c r="M65" s="1044"/>
      <c r="N65" s="1044"/>
      <c r="O65" s="1044"/>
      <c r="P65" s="1044"/>
      <c r="Q65" s="1044"/>
      <c r="R65" s="1044"/>
      <c r="S65" s="1044"/>
      <c r="T65" s="1044"/>
      <c r="U65" s="1044"/>
      <c r="V65" s="1044"/>
      <c r="W65" s="1044"/>
      <c r="X65" s="1044"/>
      <c r="Y65" s="1044"/>
      <c r="Z65" s="1044"/>
    </row>
    <row r="66" ht="14.25" customHeight="1">
      <c r="A66" s="1044"/>
      <c r="B66" s="1044"/>
      <c r="C66" s="1044"/>
      <c r="D66" s="1044"/>
      <c r="E66" s="1044"/>
      <c r="F66" s="1044"/>
      <c r="G66" s="1044"/>
      <c r="H66" s="1044"/>
      <c r="I66" s="1044"/>
      <c r="J66" s="1044"/>
      <c r="K66" s="1044"/>
      <c r="L66" s="1044"/>
      <c r="M66" s="1044"/>
      <c r="N66" s="1044"/>
      <c r="O66" s="1044"/>
      <c r="P66" s="1044"/>
      <c r="Q66" s="1044"/>
      <c r="R66" s="1044"/>
      <c r="S66" s="1044"/>
      <c r="T66" s="1044"/>
      <c r="U66" s="1044"/>
      <c r="V66" s="1044"/>
      <c r="W66" s="1044"/>
      <c r="X66" s="1044"/>
      <c r="Y66" s="1044"/>
      <c r="Z66" s="1044"/>
    </row>
    <row r="67" ht="14.25" customHeight="1">
      <c r="A67" s="1044"/>
      <c r="B67" s="1044"/>
      <c r="C67" s="1044"/>
      <c r="D67" s="1044"/>
      <c r="E67" s="1044"/>
      <c r="F67" s="1044"/>
      <c r="G67" s="1044"/>
      <c r="H67" s="1044"/>
      <c r="I67" s="1044"/>
      <c r="J67" s="1044"/>
      <c r="K67" s="1044"/>
      <c r="L67" s="1044"/>
      <c r="M67" s="1044"/>
      <c r="N67" s="1044"/>
      <c r="O67" s="1044"/>
      <c r="P67" s="1044"/>
      <c r="Q67" s="1044"/>
      <c r="R67" s="1044"/>
      <c r="S67" s="1044"/>
      <c r="T67" s="1044"/>
      <c r="U67" s="1044"/>
      <c r="V67" s="1044"/>
      <c r="W67" s="1044"/>
      <c r="X67" s="1044"/>
      <c r="Y67" s="1044"/>
      <c r="Z67" s="1044"/>
    </row>
    <row r="68" ht="14.25" customHeight="1">
      <c r="A68" s="1044"/>
      <c r="B68" s="1044"/>
      <c r="C68" s="1044"/>
      <c r="D68" s="1044"/>
      <c r="E68" s="1044"/>
      <c r="F68" s="1044"/>
      <c r="G68" s="1044"/>
      <c r="H68" s="1044"/>
      <c r="I68" s="1044"/>
      <c r="J68" s="1044"/>
      <c r="K68" s="1044"/>
      <c r="L68" s="1044"/>
      <c r="M68" s="1044"/>
      <c r="N68" s="1044"/>
      <c r="O68" s="1044"/>
      <c r="P68" s="1044"/>
      <c r="Q68" s="1044"/>
      <c r="R68" s="1044"/>
      <c r="S68" s="1044"/>
      <c r="T68" s="1044"/>
      <c r="U68" s="1044"/>
      <c r="V68" s="1044"/>
      <c r="W68" s="1044"/>
      <c r="X68" s="1044"/>
      <c r="Y68" s="1044"/>
      <c r="Z68" s="1044"/>
    </row>
    <row r="69" ht="14.25" customHeight="1">
      <c r="A69" s="1044"/>
      <c r="B69" s="1044"/>
      <c r="C69" s="1044"/>
      <c r="D69" s="1044"/>
      <c r="E69" s="1044"/>
      <c r="F69" s="1044"/>
      <c r="G69" s="1044"/>
      <c r="H69" s="1044"/>
      <c r="I69" s="1044"/>
      <c r="J69" s="1044"/>
      <c r="K69" s="1044"/>
      <c r="L69" s="1044"/>
      <c r="M69" s="1044"/>
      <c r="N69" s="1044"/>
      <c r="O69" s="1044"/>
      <c r="P69" s="1044"/>
      <c r="Q69" s="1044"/>
      <c r="R69" s="1044"/>
      <c r="S69" s="1044"/>
      <c r="T69" s="1044"/>
      <c r="U69" s="1044"/>
      <c r="V69" s="1044"/>
      <c r="W69" s="1044"/>
      <c r="X69" s="1044"/>
      <c r="Y69" s="1044"/>
      <c r="Z69" s="1044"/>
    </row>
    <row r="70" ht="14.25" customHeight="1">
      <c r="A70" s="1044"/>
      <c r="B70" s="1044"/>
      <c r="C70" s="1044"/>
      <c r="D70" s="1044"/>
      <c r="E70" s="1044"/>
      <c r="F70" s="1044"/>
      <c r="G70" s="1044"/>
      <c r="H70" s="1044"/>
      <c r="I70" s="1044"/>
      <c r="J70" s="1044"/>
      <c r="K70" s="1044"/>
      <c r="L70" s="1044"/>
      <c r="M70" s="1044"/>
      <c r="N70" s="1044"/>
      <c r="O70" s="1044"/>
      <c r="P70" s="1044"/>
      <c r="Q70" s="1044"/>
      <c r="R70" s="1044"/>
      <c r="S70" s="1044"/>
      <c r="T70" s="1044"/>
      <c r="U70" s="1044"/>
      <c r="V70" s="1044"/>
      <c r="W70" s="1044"/>
      <c r="X70" s="1044"/>
      <c r="Y70" s="1044"/>
      <c r="Z70" s="1044"/>
    </row>
    <row r="71" ht="14.25" customHeight="1">
      <c r="A71" s="1044"/>
      <c r="B71" s="1044"/>
      <c r="C71" s="1044"/>
      <c r="D71" s="1044"/>
      <c r="E71" s="1044"/>
      <c r="F71" s="1044"/>
      <c r="G71" s="1044"/>
      <c r="H71" s="1044"/>
      <c r="I71" s="1044"/>
      <c r="J71" s="1044"/>
      <c r="K71" s="1044"/>
      <c r="L71" s="1044"/>
      <c r="M71" s="1044"/>
      <c r="N71" s="1044"/>
      <c r="O71" s="1044"/>
      <c r="P71" s="1044"/>
      <c r="Q71" s="1044"/>
      <c r="R71" s="1044"/>
      <c r="S71" s="1044"/>
      <c r="T71" s="1044"/>
      <c r="U71" s="1044"/>
      <c r="V71" s="1044"/>
      <c r="W71" s="1044"/>
      <c r="X71" s="1044"/>
      <c r="Y71" s="1044"/>
      <c r="Z71" s="1044"/>
    </row>
    <row r="72" ht="14.25" customHeight="1">
      <c r="A72" s="1044"/>
      <c r="B72" s="1044"/>
      <c r="C72" s="1044"/>
      <c r="D72" s="1044"/>
      <c r="E72" s="1044"/>
      <c r="F72" s="1044"/>
      <c r="G72" s="1044"/>
      <c r="H72" s="1044"/>
      <c r="I72" s="1044"/>
      <c r="J72" s="1044"/>
      <c r="K72" s="1044"/>
      <c r="L72" s="1044"/>
      <c r="M72" s="1044"/>
      <c r="N72" s="1044"/>
      <c r="O72" s="1044"/>
      <c r="P72" s="1044"/>
      <c r="Q72" s="1044"/>
      <c r="R72" s="1044"/>
      <c r="S72" s="1044"/>
      <c r="T72" s="1044"/>
      <c r="U72" s="1044"/>
      <c r="V72" s="1044"/>
      <c r="W72" s="1044"/>
      <c r="X72" s="1044"/>
      <c r="Y72" s="1044"/>
      <c r="Z72" s="1044"/>
    </row>
    <row r="73" ht="14.25" customHeight="1">
      <c r="A73" s="1044"/>
      <c r="B73" s="1044"/>
      <c r="C73" s="1044"/>
      <c r="D73" s="1044"/>
      <c r="E73" s="1044"/>
      <c r="F73" s="1044"/>
      <c r="G73" s="1044"/>
      <c r="H73" s="1044"/>
      <c r="I73" s="1044"/>
      <c r="J73" s="1044"/>
      <c r="K73" s="1044"/>
      <c r="L73" s="1044"/>
      <c r="M73" s="1044"/>
      <c r="N73" s="1044"/>
      <c r="O73" s="1044"/>
      <c r="P73" s="1044"/>
      <c r="Q73" s="1044"/>
      <c r="R73" s="1044"/>
      <c r="S73" s="1044"/>
      <c r="T73" s="1044"/>
      <c r="U73" s="1044"/>
      <c r="V73" s="1044"/>
      <c r="W73" s="1044"/>
      <c r="X73" s="1044"/>
      <c r="Y73" s="1044"/>
      <c r="Z73" s="1044"/>
    </row>
    <row r="74" ht="14.25" customHeight="1">
      <c r="A74" s="1044"/>
      <c r="B74" s="1044"/>
      <c r="C74" s="1044"/>
      <c r="D74" s="1044"/>
      <c r="E74" s="1044"/>
      <c r="F74" s="1044"/>
      <c r="G74" s="1044"/>
      <c r="H74" s="1044"/>
      <c r="I74" s="1044"/>
      <c r="J74" s="1044"/>
      <c r="K74" s="1044"/>
      <c r="L74" s="1044"/>
      <c r="M74" s="1044"/>
      <c r="N74" s="1044"/>
      <c r="O74" s="1044"/>
      <c r="P74" s="1044"/>
      <c r="Q74" s="1044"/>
      <c r="R74" s="1044"/>
      <c r="S74" s="1044"/>
      <c r="T74" s="1044"/>
      <c r="U74" s="1044"/>
      <c r="V74" s="1044"/>
      <c r="W74" s="1044"/>
      <c r="X74" s="1044"/>
      <c r="Y74" s="1044"/>
      <c r="Z74" s="1044"/>
    </row>
    <row r="75" ht="14.25" customHeight="1">
      <c r="A75" s="1044"/>
      <c r="B75" s="1044"/>
      <c r="C75" s="1044"/>
      <c r="D75" s="1044"/>
      <c r="E75" s="1044"/>
      <c r="F75" s="1044"/>
      <c r="G75" s="1044"/>
      <c r="H75" s="1044"/>
      <c r="I75" s="1044"/>
      <c r="J75" s="1044"/>
      <c r="K75" s="1044"/>
      <c r="L75" s="1044"/>
      <c r="M75" s="1044"/>
      <c r="N75" s="1044"/>
      <c r="O75" s="1044"/>
      <c r="P75" s="1044"/>
      <c r="Q75" s="1044"/>
      <c r="R75" s="1044"/>
      <c r="S75" s="1044"/>
      <c r="T75" s="1044"/>
      <c r="U75" s="1044"/>
      <c r="V75" s="1044"/>
      <c r="W75" s="1044"/>
      <c r="X75" s="1044"/>
      <c r="Y75" s="1044"/>
      <c r="Z75" s="1044"/>
    </row>
    <row r="76" ht="14.25" customHeight="1">
      <c r="A76" s="1044"/>
      <c r="B76" s="1044"/>
      <c r="C76" s="1044"/>
      <c r="D76" s="1044"/>
      <c r="E76" s="1044"/>
      <c r="F76" s="1044"/>
      <c r="G76" s="1044"/>
      <c r="H76" s="1044"/>
      <c r="I76" s="1044"/>
      <c r="J76" s="1044"/>
      <c r="K76" s="1044"/>
      <c r="L76" s="1044"/>
      <c r="M76" s="1044"/>
      <c r="N76" s="1044"/>
      <c r="O76" s="1044"/>
      <c r="P76" s="1044"/>
      <c r="Q76" s="1044"/>
      <c r="R76" s="1044"/>
      <c r="S76" s="1044"/>
      <c r="T76" s="1044"/>
      <c r="U76" s="1044"/>
      <c r="V76" s="1044"/>
      <c r="W76" s="1044"/>
      <c r="X76" s="1044"/>
      <c r="Y76" s="1044"/>
      <c r="Z76" s="1044"/>
    </row>
    <row r="77" ht="14.25" customHeight="1">
      <c r="A77" s="1044"/>
      <c r="B77" s="1044"/>
      <c r="C77" s="1044"/>
      <c r="D77" s="1044"/>
      <c r="E77" s="1044"/>
      <c r="F77" s="1044"/>
      <c r="G77" s="1044"/>
      <c r="H77" s="1044"/>
      <c r="I77" s="1044"/>
      <c r="J77" s="1044"/>
      <c r="K77" s="1044"/>
      <c r="L77" s="1044"/>
      <c r="M77" s="1044"/>
      <c r="N77" s="1044"/>
      <c r="O77" s="1044"/>
      <c r="P77" s="1044"/>
      <c r="Q77" s="1044"/>
      <c r="R77" s="1044"/>
      <c r="S77" s="1044"/>
      <c r="T77" s="1044"/>
      <c r="U77" s="1044"/>
      <c r="V77" s="1044"/>
      <c r="W77" s="1044"/>
      <c r="X77" s="1044"/>
      <c r="Y77" s="1044"/>
      <c r="Z77" s="1044"/>
    </row>
    <row r="78" ht="14.25" customHeight="1">
      <c r="A78" s="1044"/>
      <c r="B78" s="1044"/>
      <c r="C78" s="1044"/>
      <c r="D78" s="1044"/>
      <c r="E78" s="1044"/>
      <c r="F78" s="1044"/>
      <c r="G78" s="1044"/>
      <c r="H78" s="1044"/>
      <c r="I78" s="1044"/>
      <c r="J78" s="1044"/>
      <c r="K78" s="1044"/>
      <c r="L78" s="1044"/>
      <c r="M78" s="1044"/>
      <c r="N78" s="1044"/>
      <c r="O78" s="1044"/>
      <c r="P78" s="1044"/>
      <c r="Q78" s="1044"/>
      <c r="R78" s="1044"/>
      <c r="S78" s="1044"/>
      <c r="T78" s="1044"/>
      <c r="U78" s="1044"/>
      <c r="V78" s="1044"/>
      <c r="W78" s="1044"/>
      <c r="X78" s="1044"/>
      <c r="Y78" s="1044"/>
      <c r="Z78" s="1044"/>
    </row>
    <row r="79" ht="14.25" customHeight="1">
      <c r="A79" s="1044"/>
      <c r="B79" s="1044"/>
      <c r="C79" s="1044"/>
      <c r="D79" s="1044"/>
      <c r="E79" s="1044"/>
      <c r="F79" s="1044"/>
      <c r="G79" s="1044"/>
      <c r="H79" s="1044"/>
      <c r="I79" s="1044"/>
      <c r="J79" s="1044"/>
      <c r="K79" s="1044"/>
      <c r="L79" s="1044"/>
      <c r="M79" s="1044"/>
      <c r="N79" s="1044"/>
      <c r="O79" s="1044"/>
      <c r="P79" s="1044"/>
      <c r="Q79" s="1044"/>
      <c r="R79" s="1044"/>
      <c r="S79" s="1044"/>
      <c r="T79" s="1044"/>
      <c r="U79" s="1044"/>
      <c r="V79" s="1044"/>
      <c r="W79" s="1044"/>
      <c r="X79" s="1044"/>
      <c r="Y79" s="1044"/>
      <c r="Z79" s="1044"/>
    </row>
    <row r="80" ht="14.25" customHeight="1">
      <c r="A80" s="1044"/>
      <c r="B80" s="1044"/>
      <c r="C80" s="1044"/>
      <c r="D80" s="1044"/>
      <c r="E80" s="1044"/>
      <c r="F80" s="1044"/>
      <c r="G80" s="1044"/>
      <c r="H80" s="1044"/>
      <c r="I80" s="1044"/>
      <c r="J80" s="1044"/>
      <c r="K80" s="1044"/>
      <c r="L80" s="1044"/>
      <c r="M80" s="1044"/>
      <c r="N80" s="1044"/>
      <c r="O80" s="1044"/>
      <c r="P80" s="1044"/>
      <c r="Q80" s="1044"/>
      <c r="R80" s="1044"/>
      <c r="S80" s="1044"/>
      <c r="T80" s="1044"/>
      <c r="U80" s="1044"/>
      <c r="V80" s="1044"/>
      <c r="W80" s="1044"/>
      <c r="X80" s="1044"/>
      <c r="Y80" s="1044"/>
      <c r="Z80" s="1044"/>
    </row>
    <row r="81" ht="14.25" customHeight="1">
      <c r="A81" s="1044"/>
      <c r="B81" s="1044"/>
      <c r="C81" s="1044"/>
      <c r="D81" s="1044"/>
      <c r="E81" s="1044"/>
      <c r="F81" s="1044"/>
      <c r="G81" s="1044"/>
      <c r="H81" s="1044"/>
      <c r="I81" s="1044"/>
      <c r="J81" s="1044"/>
      <c r="K81" s="1044"/>
      <c r="L81" s="1044"/>
      <c r="M81" s="1044"/>
      <c r="N81" s="1044"/>
      <c r="O81" s="1044"/>
      <c r="P81" s="1044"/>
      <c r="Q81" s="1044"/>
      <c r="R81" s="1044"/>
      <c r="S81" s="1044"/>
      <c r="T81" s="1044"/>
      <c r="U81" s="1044"/>
      <c r="V81" s="1044"/>
      <c r="W81" s="1044"/>
      <c r="X81" s="1044"/>
      <c r="Y81" s="1044"/>
      <c r="Z81" s="1044"/>
    </row>
    <row r="82" ht="14.25" customHeight="1">
      <c r="A82" s="1044"/>
      <c r="B82" s="1044"/>
      <c r="C82" s="1044"/>
      <c r="D82" s="1044"/>
      <c r="E82" s="1044"/>
      <c r="F82" s="1044"/>
      <c r="G82" s="1044"/>
      <c r="H82" s="1044"/>
      <c r="I82" s="1044"/>
      <c r="J82" s="1044"/>
      <c r="K82" s="1044"/>
      <c r="L82" s="1044"/>
      <c r="M82" s="1044"/>
      <c r="N82" s="1044"/>
      <c r="O82" s="1044"/>
      <c r="P82" s="1044"/>
      <c r="Q82" s="1044"/>
      <c r="R82" s="1044"/>
      <c r="S82" s="1044"/>
      <c r="T82" s="1044"/>
      <c r="U82" s="1044"/>
      <c r="V82" s="1044"/>
      <c r="W82" s="1044"/>
      <c r="X82" s="1044"/>
      <c r="Y82" s="1044"/>
      <c r="Z82" s="1044"/>
    </row>
    <row r="83" ht="14.25" customHeight="1">
      <c r="A83" s="1044"/>
      <c r="B83" s="1044"/>
      <c r="C83" s="1044"/>
      <c r="D83" s="1044"/>
      <c r="E83" s="1044"/>
      <c r="F83" s="1044"/>
      <c r="G83" s="1044"/>
      <c r="H83" s="1044"/>
      <c r="I83" s="1044"/>
      <c r="J83" s="1044"/>
      <c r="K83" s="1044"/>
      <c r="L83" s="1044"/>
      <c r="M83" s="1044"/>
      <c r="N83" s="1044"/>
      <c r="O83" s="1044"/>
      <c r="P83" s="1044"/>
      <c r="Q83" s="1044"/>
      <c r="R83" s="1044"/>
      <c r="S83" s="1044"/>
      <c r="T83" s="1044"/>
      <c r="U83" s="1044"/>
      <c r="V83" s="1044"/>
      <c r="W83" s="1044"/>
      <c r="X83" s="1044"/>
      <c r="Y83" s="1044"/>
      <c r="Z83" s="1044"/>
    </row>
    <row r="84" ht="14.25" customHeight="1">
      <c r="A84" s="1044"/>
      <c r="B84" s="1044"/>
      <c r="C84" s="1044"/>
      <c r="D84" s="1044"/>
      <c r="E84" s="1044"/>
      <c r="F84" s="1044"/>
      <c r="G84" s="1044"/>
      <c r="H84" s="1044"/>
      <c r="I84" s="1044"/>
      <c r="J84" s="1044"/>
      <c r="K84" s="1044"/>
      <c r="L84" s="1044"/>
      <c r="M84" s="1044"/>
      <c r="N84" s="1044"/>
      <c r="O84" s="1044"/>
      <c r="P84" s="1044"/>
      <c r="Q84" s="1044"/>
      <c r="R84" s="1044"/>
      <c r="S84" s="1044"/>
      <c r="T84" s="1044"/>
      <c r="U84" s="1044"/>
      <c r="V84" s="1044"/>
      <c r="W84" s="1044"/>
      <c r="X84" s="1044"/>
      <c r="Y84" s="1044"/>
      <c r="Z84" s="1044"/>
    </row>
    <row r="85" ht="14.25" customHeight="1">
      <c r="A85" s="1044"/>
      <c r="B85" s="1044"/>
      <c r="C85" s="1044"/>
      <c r="D85" s="1044"/>
      <c r="E85" s="1044"/>
      <c r="F85" s="1044"/>
      <c r="G85" s="1044"/>
      <c r="H85" s="1044"/>
      <c r="I85" s="1044"/>
      <c r="J85" s="1044"/>
      <c r="K85" s="1044"/>
      <c r="L85" s="1044"/>
      <c r="M85" s="1044"/>
      <c r="N85" s="1044"/>
      <c r="O85" s="1044"/>
      <c r="P85" s="1044"/>
      <c r="Q85" s="1044"/>
      <c r="R85" s="1044"/>
      <c r="S85" s="1044"/>
      <c r="T85" s="1044"/>
      <c r="U85" s="1044"/>
      <c r="V85" s="1044"/>
      <c r="W85" s="1044"/>
      <c r="X85" s="1044"/>
      <c r="Y85" s="1044"/>
      <c r="Z85" s="1044"/>
    </row>
    <row r="86" ht="14.25" customHeight="1">
      <c r="A86" s="1044"/>
      <c r="B86" s="1044"/>
      <c r="C86" s="1044"/>
      <c r="D86" s="1044"/>
      <c r="E86" s="1044"/>
      <c r="F86" s="1044"/>
      <c r="G86" s="1044"/>
      <c r="H86" s="1044"/>
      <c r="I86" s="1044"/>
      <c r="J86" s="1044"/>
      <c r="K86" s="1044"/>
      <c r="L86" s="1044"/>
      <c r="M86" s="1044"/>
      <c r="N86" s="1044"/>
      <c r="O86" s="1044"/>
      <c r="P86" s="1044"/>
      <c r="Q86" s="1044"/>
      <c r="R86" s="1044"/>
      <c r="S86" s="1044"/>
      <c r="T86" s="1044"/>
      <c r="U86" s="1044"/>
      <c r="V86" s="1044"/>
      <c r="W86" s="1044"/>
      <c r="X86" s="1044"/>
      <c r="Y86" s="1044"/>
      <c r="Z86" s="1044"/>
    </row>
    <row r="87" ht="14.25" customHeight="1">
      <c r="A87" s="1044"/>
      <c r="B87" s="1044"/>
      <c r="C87" s="1044"/>
      <c r="D87" s="1044"/>
      <c r="E87" s="1044"/>
      <c r="F87" s="1044"/>
      <c r="G87" s="1044"/>
      <c r="H87" s="1044"/>
      <c r="I87" s="1044"/>
      <c r="J87" s="1044"/>
      <c r="K87" s="1044"/>
      <c r="L87" s="1044"/>
      <c r="M87" s="1044"/>
      <c r="N87" s="1044"/>
      <c r="O87" s="1044"/>
      <c r="P87" s="1044"/>
      <c r="Q87" s="1044"/>
      <c r="R87" s="1044"/>
      <c r="S87" s="1044"/>
      <c r="T87" s="1044"/>
      <c r="U87" s="1044"/>
      <c r="V87" s="1044"/>
      <c r="W87" s="1044"/>
      <c r="X87" s="1044"/>
      <c r="Y87" s="1044"/>
      <c r="Z87" s="1044"/>
    </row>
    <row r="88" ht="14.25" customHeight="1">
      <c r="A88" s="1044"/>
      <c r="B88" s="1044"/>
      <c r="C88" s="1044"/>
      <c r="D88" s="1044"/>
      <c r="E88" s="1044"/>
      <c r="F88" s="1044"/>
      <c r="G88" s="1044"/>
      <c r="H88" s="1044"/>
      <c r="I88" s="1044"/>
      <c r="J88" s="1044"/>
      <c r="K88" s="1044"/>
      <c r="L88" s="1044"/>
      <c r="M88" s="1044"/>
      <c r="N88" s="1044"/>
      <c r="O88" s="1044"/>
      <c r="P88" s="1044"/>
      <c r="Q88" s="1044"/>
      <c r="R88" s="1044"/>
      <c r="S88" s="1044"/>
      <c r="T88" s="1044"/>
      <c r="U88" s="1044"/>
      <c r="V88" s="1044"/>
      <c r="W88" s="1044"/>
      <c r="X88" s="1044"/>
      <c r="Y88" s="1044"/>
      <c r="Z88" s="1044"/>
    </row>
    <row r="89" ht="14.25" customHeight="1">
      <c r="A89" s="1044"/>
      <c r="B89" s="1044"/>
      <c r="C89" s="1044"/>
      <c r="D89" s="1044"/>
      <c r="E89" s="1044"/>
      <c r="F89" s="1044"/>
      <c r="G89" s="1044"/>
      <c r="H89" s="1044"/>
      <c r="I89" s="1044"/>
      <c r="J89" s="1044"/>
      <c r="K89" s="1044"/>
      <c r="L89" s="1044"/>
      <c r="M89" s="1044"/>
      <c r="N89" s="1044"/>
      <c r="O89" s="1044"/>
      <c r="P89" s="1044"/>
      <c r="Q89" s="1044"/>
      <c r="R89" s="1044"/>
      <c r="S89" s="1044"/>
      <c r="T89" s="1044"/>
      <c r="U89" s="1044"/>
      <c r="V89" s="1044"/>
      <c r="W89" s="1044"/>
      <c r="X89" s="1044"/>
      <c r="Y89" s="1044"/>
      <c r="Z89" s="1044"/>
    </row>
    <row r="90" ht="14.25" customHeight="1">
      <c r="A90" s="1044"/>
      <c r="B90" s="1044"/>
      <c r="C90" s="1044"/>
      <c r="D90" s="1044"/>
      <c r="E90" s="1044"/>
      <c r="F90" s="1044"/>
      <c r="G90" s="1044"/>
      <c r="H90" s="1044"/>
      <c r="I90" s="1044"/>
      <c r="J90" s="1044"/>
      <c r="K90" s="1044"/>
      <c r="L90" s="1044"/>
      <c r="M90" s="1044"/>
      <c r="N90" s="1044"/>
      <c r="O90" s="1044"/>
      <c r="P90" s="1044"/>
      <c r="Q90" s="1044"/>
      <c r="R90" s="1044"/>
      <c r="S90" s="1044"/>
      <c r="T90" s="1044"/>
      <c r="U90" s="1044"/>
      <c r="V90" s="1044"/>
      <c r="W90" s="1044"/>
      <c r="X90" s="1044"/>
      <c r="Y90" s="1044"/>
      <c r="Z90" s="1044"/>
    </row>
    <row r="91" ht="14.25" customHeight="1">
      <c r="A91" s="1044"/>
      <c r="B91" s="1044"/>
      <c r="C91" s="1044"/>
      <c r="D91" s="1044"/>
      <c r="E91" s="1044"/>
      <c r="F91" s="1044"/>
      <c r="G91" s="1044"/>
      <c r="H91" s="1044"/>
      <c r="I91" s="1044"/>
      <c r="J91" s="1044"/>
      <c r="K91" s="1044"/>
      <c r="L91" s="1044"/>
      <c r="M91" s="1044"/>
      <c r="N91" s="1044"/>
      <c r="O91" s="1044"/>
      <c r="P91" s="1044"/>
      <c r="Q91" s="1044"/>
      <c r="R91" s="1044"/>
      <c r="S91" s="1044"/>
      <c r="T91" s="1044"/>
      <c r="U91" s="1044"/>
      <c r="V91" s="1044"/>
      <c r="W91" s="1044"/>
      <c r="X91" s="1044"/>
      <c r="Y91" s="1044"/>
      <c r="Z91" s="1044"/>
    </row>
    <row r="92" ht="14.25" customHeight="1">
      <c r="A92" s="1044"/>
      <c r="B92" s="1044"/>
      <c r="C92" s="1044"/>
      <c r="D92" s="1044"/>
      <c r="E92" s="1044"/>
      <c r="F92" s="1044"/>
      <c r="G92" s="1044"/>
      <c r="H92" s="1044"/>
      <c r="I92" s="1044"/>
      <c r="J92" s="1044"/>
      <c r="K92" s="1044"/>
      <c r="L92" s="1044"/>
      <c r="M92" s="1044"/>
      <c r="N92" s="1044"/>
      <c r="O92" s="1044"/>
      <c r="P92" s="1044"/>
      <c r="Q92" s="1044"/>
      <c r="R92" s="1044"/>
      <c r="S92" s="1044"/>
      <c r="T92" s="1044"/>
      <c r="U92" s="1044"/>
      <c r="V92" s="1044"/>
      <c r="W92" s="1044"/>
      <c r="X92" s="1044"/>
      <c r="Y92" s="1044"/>
      <c r="Z92" s="1044"/>
    </row>
    <row r="93" ht="14.25" customHeight="1">
      <c r="A93" s="1044"/>
      <c r="B93" s="1044"/>
      <c r="C93" s="1044"/>
      <c r="D93" s="1044"/>
      <c r="E93" s="1044"/>
      <c r="F93" s="1044"/>
      <c r="G93" s="1044"/>
      <c r="H93" s="1044"/>
      <c r="I93" s="1044"/>
      <c r="J93" s="1044"/>
      <c r="K93" s="1044"/>
      <c r="L93" s="1044"/>
      <c r="M93" s="1044"/>
      <c r="N93" s="1044"/>
      <c r="O93" s="1044"/>
      <c r="P93" s="1044"/>
      <c r="Q93" s="1044"/>
      <c r="R93" s="1044"/>
      <c r="S93" s="1044"/>
      <c r="T93" s="1044"/>
      <c r="U93" s="1044"/>
      <c r="V93" s="1044"/>
      <c r="W93" s="1044"/>
      <c r="X93" s="1044"/>
      <c r="Y93" s="1044"/>
      <c r="Z93" s="1044"/>
    </row>
    <row r="94" ht="14.25" customHeight="1">
      <c r="A94" s="1044"/>
      <c r="B94" s="1044"/>
      <c r="C94" s="1044"/>
      <c r="D94" s="1044"/>
      <c r="E94" s="1044"/>
      <c r="F94" s="1044"/>
      <c r="G94" s="1044"/>
      <c r="H94" s="1044"/>
      <c r="I94" s="1044"/>
      <c r="J94" s="1044"/>
      <c r="K94" s="1044"/>
      <c r="L94" s="1044"/>
      <c r="M94" s="1044"/>
      <c r="N94" s="1044"/>
      <c r="O94" s="1044"/>
      <c r="P94" s="1044"/>
      <c r="Q94" s="1044"/>
      <c r="R94" s="1044"/>
      <c r="S94" s="1044"/>
      <c r="T94" s="1044"/>
      <c r="U94" s="1044"/>
      <c r="V94" s="1044"/>
      <c r="W94" s="1044"/>
      <c r="X94" s="1044"/>
      <c r="Y94" s="1044"/>
      <c r="Z94" s="1044"/>
    </row>
    <row r="95" ht="14.25" customHeight="1">
      <c r="A95" s="1044"/>
      <c r="B95" s="1044"/>
      <c r="C95" s="1044"/>
      <c r="D95" s="1044"/>
      <c r="E95" s="1044"/>
      <c r="F95" s="1044"/>
      <c r="G95" s="1044"/>
      <c r="H95" s="1044"/>
      <c r="I95" s="1044"/>
      <c r="J95" s="1044"/>
      <c r="K95" s="1044"/>
      <c r="L95" s="1044"/>
      <c r="M95" s="1044"/>
      <c r="N95" s="1044"/>
      <c r="O95" s="1044"/>
      <c r="P95" s="1044"/>
      <c r="Q95" s="1044"/>
      <c r="R95" s="1044"/>
      <c r="S95" s="1044"/>
      <c r="T95" s="1044"/>
      <c r="U95" s="1044"/>
      <c r="V95" s="1044"/>
      <c r="W95" s="1044"/>
      <c r="X95" s="1044"/>
      <c r="Y95" s="1044"/>
      <c r="Z95" s="1044"/>
    </row>
    <row r="96" ht="14.25" customHeight="1">
      <c r="A96" s="1044"/>
      <c r="B96" s="1044"/>
      <c r="C96" s="1044"/>
      <c r="D96" s="1044"/>
      <c r="E96" s="1044"/>
      <c r="F96" s="1044"/>
      <c r="G96" s="1044"/>
      <c r="H96" s="1044"/>
      <c r="I96" s="1044"/>
      <c r="J96" s="1044"/>
      <c r="K96" s="1044"/>
      <c r="L96" s="1044"/>
      <c r="M96" s="1044"/>
      <c r="N96" s="1044"/>
      <c r="O96" s="1044"/>
      <c r="P96" s="1044"/>
      <c r="Q96" s="1044"/>
      <c r="R96" s="1044"/>
      <c r="S96" s="1044"/>
      <c r="T96" s="1044"/>
      <c r="U96" s="1044"/>
      <c r="V96" s="1044"/>
      <c r="W96" s="1044"/>
      <c r="X96" s="1044"/>
      <c r="Y96" s="1044"/>
      <c r="Z96" s="1044"/>
    </row>
    <row r="97" ht="14.25" customHeight="1">
      <c r="A97" s="1044"/>
      <c r="B97" s="1044"/>
      <c r="C97" s="1044"/>
      <c r="D97" s="1044"/>
      <c r="E97" s="1044"/>
      <c r="F97" s="1044"/>
      <c r="G97" s="1044"/>
      <c r="H97" s="1044"/>
      <c r="I97" s="1044"/>
      <c r="J97" s="1044"/>
      <c r="K97" s="1044"/>
      <c r="L97" s="1044"/>
      <c r="M97" s="1044"/>
      <c r="N97" s="1044"/>
      <c r="O97" s="1044"/>
      <c r="P97" s="1044"/>
      <c r="Q97" s="1044"/>
      <c r="R97" s="1044"/>
      <c r="S97" s="1044"/>
      <c r="T97" s="1044"/>
      <c r="U97" s="1044"/>
      <c r="V97" s="1044"/>
      <c r="W97" s="1044"/>
      <c r="X97" s="1044"/>
      <c r="Y97" s="1044"/>
      <c r="Z97" s="1044"/>
    </row>
    <row r="98" ht="14.25" customHeight="1">
      <c r="A98" s="1044"/>
      <c r="B98" s="1044"/>
      <c r="C98" s="1044"/>
      <c r="D98" s="1044"/>
      <c r="E98" s="1044"/>
      <c r="F98" s="1044"/>
      <c r="G98" s="1044"/>
      <c r="H98" s="1044"/>
      <c r="I98" s="1044"/>
      <c r="J98" s="1044"/>
      <c r="K98" s="1044"/>
      <c r="L98" s="1044"/>
      <c r="M98" s="1044"/>
      <c r="N98" s="1044"/>
      <c r="O98" s="1044"/>
      <c r="P98" s="1044"/>
      <c r="Q98" s="1044"/>
      <c r="R98" s="1044"/>
      <c r="S98" s="1044"/>
      <c r="T98" s="1044"/>
      <c r="U98" s="1044"/>
      <c r="V98" s="1044"/>
      <c r="W98" s="1044"/>
      <c r="X98" s="1044"/>
      <c r="Y98" s="1044"/>
      <c r="Z98" s="1044"/>
    </row>
    <row r="99" ht="14.25" customHeight="1">
      <c r="A99" s="1044"/>
      <c r="B99" s="1044"/>
      <c r="C99" s="1044"/>
      <c r="D99" s="1044"/>
      <c r="E99" s="1044"/>
      <c r="F99" s="1044"/>
      <c r="G99" s="1044"/>
      <c r="H99" s="1044"/>
      <c r="I99" s="1044"/>
      <c r="J99" s="1044"/>
      <c r="K99" s="1044"/>
      <c r="L99" s="1044"/>
      <c r="M99" s="1044"/>
      <c r="N99" s="1044"/>
      <c r="O99" s="1044"/>
      <c r="P99" s="1044"/>
      <c r="Q99" s="1044"/>
      <c r="R99" s="1044"/>
      <c r="S99" s="1044"/>
      <c r="T99" s="1044"/>
      <c r="U99" s="1044"/>
      <c r="V99" s="1044"/>
      <c r="W99" s="1044"/>
      <c r="X99" s="1044"/>
      <c r="Y99" s="1044"/>
      <c r="Z99" s="1044"/>
    </row>
    <row r="100" ht="14.25" customHeight="1">
      <c r="A100" s="1044"/>
      <c r="B100" s="1044"/>
      <c r="C100" s="1044"/>
      <c r="D100" s="1044"/>
      <c r="E100" s="1044"/>
      <c r="F100" s="1044"/>
      <c r="G100" s="1044"/>
      <c r="H100" s="1044"/>
      <c r="I100" s="1044"/>
      <c r="J100" s="1044"/>
      <c r="K100" s="1044"/>
      <c r="L100" s="1044"/>
      <c r="M100" s="1044"/>
      <c r="N100" s="1044"/>
      <c r="O100" s="1044"/>
      <c r="P100" s="1044"/>
      <c r="Q100" s="1044"/>
      <c r="R100" s="1044"/>
      <c r="S100" s="1044"/>
      <c r="T100" s="1044"/>
      <c r="U100" s="1044"/>
      <c r="V100" s="1044"/>
      <c r="W100" s="1044"/>
      <c r="X100" s="1044"/>
      <c r="Y100" s="1044"/>
      <c r="Z100" s="1044"/>
    </row>
    <row r="101" ht="14.25" customHeight="1">
      <c r="A101" s="1044"/>
      <c r="B101" s="1044"/>
      <c r="C101" s="1064" t="s">
        <v>6203</v>
      </c>
      <c r="D101" s="18"/>
      <c r="E101" s="18"/>
      <c r="F101" s="122"/>
      <c r="G101" s="1044"/>
      <c r="H101" s="1044"/>
      <c r="I101" s="1044"/>
      <c r="J101" s="1044"/>
      <c r="K101" s="1044"/>
      <c r="L101" s="1044"/>
      <c r="M101" s="1044"/>
      <c r="N101" s="1044"/>
      <c r="O101" s="1044"/>
      <c r="P101" s="1044"/>
      <c r="Q101" s="1044"/>
      <c r="R101" s="1044"/>
      <c r="S101" s="1044"/>
      <c r="T101" s="1044"/>
      <c r="U101" s="1044"/>
      <c r="V101" s="1044"/>
      <c r="W101" s="1044"/>
      <c r="X101" s="1044"/>
      <c r="Y101" s="1044"/>
      <c r="Z101" s="1044"/>
    </row>
    <row r="102" ht="14.25" customHeight="1">
      <c r="A102" s="1044"/>
      <c r="B102" s="1044"/>
      <c r="C102" s="1065" t="s">
        <v>6204</v>
      </c>
      <c r="D102" s="9"/>
      <c r="E102" s="9"/>
      <c r="F102" s="30"/>
      <c r="G102" s="1044"/>
      <c r="H102" s="1044"/>
      <c r="I102" s="1044"/>
      <c r="J102" s="1044"/>
      <c r="K102" s="1044"/>
      <c r="L102" s="1044"/>
      <c r="M102" s="1044"/>
      <c r="N102" s="1044"/>
      <c r="O102" s="1044"/>
      <c r="P102" s="1044"/>
      <c r="Q102" s="1044"/>
      <c r="R102" s="1044"/>
      <c r="S102" s="1044"/>
      <c r="T102" s="1044"/>
      <c r="U102" s="1044"/>
      <c r="V102" s="1044"/>
      <c r="W102" s="1044"/>
      <c r="X102" s="1044"/>
      <c r="Y102" s="1044"/>
      <c r="Z102" s="1044"/>
    </row>
    <row r="103" ht="14.25" customHeight="1">
      <c r="A103" s="1044"/>
      <c r="B103" s="1044"/>
      <c r="C103" s="118"/>
      <c r="F103" s="39"/>
      <c r="G103" s="1044"/>
      <c r="H103" s="1044"/>
      <c r="I103" s="1044"/>
      <c r="J103" s="1044"/>
      <c r="K103" s="1044"/>
      <c r="L103" s="1044"/>
      <c r="M103" s="1044"/>
      <c r="N103" s="1044"/>
      <c r="O103" s="1044"/>
      <c r="P103" s="1044"/>
      <c r="Q103" s="1044"/>
      <c r="R103" s="1044"/>
      <c r="S103" s="1044"/>
      <c r="T103" s="1044"/>
      <c r="U103" s="1044"/>
      <c r="V103" s="1044"/>
      <c r="W103" s="1044"/>
      <c r="X103" s="1044"/>
      <c r="Y103" s="1044"/>
      <c r="Z103" s="1044"/>
    </row>
    <row r="104" ht="14.25" customHeight="1">
      <c r="A104" s="1044"/>
      <c r="B104" s="1044"/>
      <c r="C104" s="31"/>
      <c r="D104" s="15"/>
      <c r="E104" s="15"/>
      <c r="F104" s="32"/>
      <c r="G104" s="1044"/>
      <c r="H104" s="1044"/>
      <c r="I104" s="1044"/>
      <c r="J104" s="1044"/>
      <c r="K104" s="1044"/>
      <c r="L104" s="1044"/>
      <c r="M104" s="1044"/>
      <c r="N104" s="1044"/>
      <c r="O104" s="1044"/>
      <c r="P104" s="1044"/>
      <c r="Q104" s="1044"/>
      <c r="R104" s="1044"/>
      <c r="S104" s="1044"/>
      <c r="T104" s="1044"/>
      <c r="U104" s="1044"/>
      <c r="V104" s="1044"/>
      <c r="W104" s="1044"/>
      <c r="X104" s="1044"/>
      <c r="Y104" s="1044"/>
      <c r="Z104" s="1044"/>
    </row>
    <row r="105" ht="14.25" customHeight="1">
      <c r="A105" s="1044"/>
      <c r="B105" s="1044"/>
      <c r="C105" s="1044"/>
      <c r="D105" s="1044"/>
      <c r="E105" s="1044"/>
      <c r="F105" s="1044"/>
      <c r="G105" s="1044"/>
      <c r="H105" s="1044"/>
      <c r="I105" s="1044"/>
      <c r="J105" s="1044"/>
      <c r="K105" s="1044"/>
      <c r="L105" s="1044"/>
      <c r="M105" s="1044"/>
      <c r="N105" s="1044"/>
      <c r="O105" s="1044"/>
      <c r="P105" s="1044"/>
      <c r="Q105" s="1044"/>
      <c r="R105" s="1044"/>
      <c r="S105" s="1044"/>
      <c r="T105" s="1044"/>
      <c r="U105" s="1044"/>
      <c r="V105" s="1044"/>
      <c r="W105" s="1044"/>
      <c r="X105" s="1044"/>
      <c r="Y105" s="1044"/>
      <c r="Z105" s="1044"/>
    </row>
    <row r="106" ht="14.25" customHeight="1">
      <c r="A106" s="1044"/>
      <c r="B106" s="1044"/>
      <c r="C106" s="1064" t="s">
        <v>6205</v>
      </c>
      <c r="D106" s="18"/>
      <c r="E106" s="18"/>
      <c r="F106" s="122"/>
      <c r="G106" s="1044"/>
      <c r="H106" s="1044"/>
      <c r="I106" s="1044"/>
      <c r="J106" s="1044"/>
      <c r="K106" s="1044"/>
      <c r="L106" s="1044"/>
      <c r="M106" s="1044"/>
      <c r="N106" s="1044"/>
      <c r="O106" s="1044"/>
      <c r="P106" s="1044"/>
      <c r="Q106" s="1044"/>
      <c r="R106" s="1044"/>
      <c r="S106" s="1044"/>
      <c r="T106" s="1044"/>
      <c r="U106" s="1044"/>
      <c r="V106" s="1044"/>
      <c r="W106" s="1044"/>
      <c r="X106" s="1044"/>
      <c r="Y106" s="1044"/>
      <c r="Z106" s="1044"/>
    </row>
    <row r="107" ht="14.25" customHeight="1">
      <c r="A107" s="1044"/>
      <c r="B107" s="1044"/>
      <c r="C107" s="1065" t="s">
        <v>6206</v>
      </c>
      <c r="D107" s="9"/>
      <c r="E107" s="9"/>
      <c r="F107" s="30"/>
      <c r="G107" s="1044"/>
      <c r="H107" s="1044"/>
      <c r="I107" s="1044"/>
      <c r="J107" s="1044"/>
      <c r="K107" s="1044"/>
      <c r="L107" s="1044"/>
      <c r="M107" s="1044"/>
      <c r="N107" s="1044"/>
      <c r="O107" s="1044"/>
      <c r="P107" s="1044"/>
      <c r="Q107" s="1044"/>
      <c r="R107" s="1044"/>
      <c r="S107" s="1044"/>
      <c r="T107" s="1044"/>
      <c r="U107" s="1044"/>
      <c r="V107" s="1044"/>
      <c r="W107" s="1044"/>
      <c r="X107" s="1044"/>
      <c r="Y107" s="1044"/>
      <c r="Z107" s="1044"/>
    </row>
    <row r="108" ht="14.25" customHeight="1">
      <c r="A108" s="1044"/>
      <c r="B108" s="1044"/>
      <c r="C108" s="118"/>
      <c r="F108" s="39"/>
      <c r="G108" s="1044"/>
      <c r="H108" s="1044"/>
      <c r="I108" s="1044"/>
      <c r="J108" s="1044"/>
      <c r="K108" s="1044"/>
      <c r="L108" s="1044"/>
      <c r="M108" s="1044"/>
      <c r="N108" s="1044"/>
      <c r="O108" s="1044"/>
      <c r="P108" s="1044"/>
      <c r="Q108" s="1044"/>
      <c r="R108" s="1044"/>
      <c r="S108" s="1044"/>
      <c r="T108" s="1044"/>
      <c r="U108" s="1044"/>
      <c r="V108" s="1044"/>
      <c r="W108" s="1044"/>
      <c r="X108" s="1044"/>
      <c r="Y108" s="1044"/>
      <c r="Z108" s="1044"/>
    </row>
    <row r="109" ht="14.25" customHeight="1">
      <c r="A109" s="1044"/>
      <c r="B109" s="1044"/>
      <c r="C109" s="31"/>
      <c r="D109" s="15"/>
      <c r="E109" s="15"/>
      <c r="F109" s="32"/>
      <c r="G109" s="1044"/>
      <c r="H109" s="1044"/>
      <c r="I109" s="1044"/>
      <c r="J109" s="1044"/>
      <c r="K109" s="1044"/>
      <c r="L109" s="1044"/>
      <c r="M109" s="1044"/>
      <c r="N109" s="1044"/>
      <c r="O109" s="1044"/>
      <c r="P109" s="1044"/>
      <c r="Q109" s="1044"/>
      <c r="R109" s="1044"/>
      <c r="S109" s="1044"/>
      <c r="T109" s="1044"/>
      <c r="U109" s="1044"/>
      <c r="V109" s="1044"/>
      <c r="W109" s="1044"/>
      <c r="X109" s="1044"/>
      <c r="Y109" s="1044"/>
      <c r="Z109" s="1044"/>
    </row>
    <row r="110" ht="14.25" customHeight="1">
      <c r="A110" s="1044"/>
      <c r="B110" s="1044"/>
      <c r="C110" s="1044"/>
      <c r="D110" s="1044"/>
      <c r="E110" s="1044"/>
      <c r="F110" s="1044"/>
      <c r="G110" s="1044"/>
      <c r="H110" s="1044"/>
      <c r="I110" s="1044"/>
      <c r="J110" s="1044"/>
      <c r="K110" s="1044"/>
      <c r="L110" s="1044"/>
      <c r="M110" s="1044"/>
      <c r="N110" s="1044"/>
      <c r="O110" s="1044"/>
      <c r="P110" s="1044"/>
      <c r="Q110" s="1044"/>
      <c r="R110" s="1044"/>
      <c r="S110" s="1044"/>
      <c r="T110" s="1044"/>
      <c r="U110" s="1044"/>
      <c r="V110" s="1044"/>
      <c r="W110" s="1044"/>
      <c r="X110" s="1044"/>
      <c r="Y110" s="1044"/>
      <c r="Z110" s="1044"/>
    </row>
    <row r="111" ht="14.25" customHeight="1">
      <c r="A111" s="1044"/>
      <c r="B111" s="1044"/>
      <c r="C111" s="1044" t="s">
        <v>6207</v>
      </c>
      <c r="D111" s="1044"/>
      <c r="E111" s="1044"/>
      <c r="F111" s="1044"/>
      <c r="G111" s="1044"/>
      <c r="H111" s="1044"/>
      <c r="I111" s="1044"/>
      <c r="J111" s="1044"/>
      <c r="K111" s="1044"/>
      <c r="L111" s="1044"/>
      <c r="M111" s="1044"/>
      <c r="N111" s="1044"/>
      <c r="O111" s="1044"/>
      <c r="P111" s="1044"/>
      <c r="Q111" s="1044"/>
      <c r="R111" s="1044"/>
      <c r="S111" s="1044"/>
      <c r="T111" s="1044"/>
      <c r="U111" s="1044"/>
      <c r="V111" s="1044"/>
      <c r="W111" s="1044"/>
      <c r="X111" s="1044"/>
      <c r="Y111" s="1044"/>
      <c r="Z111" s="1044"/>
    </row>
    <row r="112" ht="14.25" customHeight="1">
      <c r="A112" s="1044"/>
      <c r="B112" s="1044"/>
      <c r="C112" s="1044" t="s">
        <v>6208</v>
      </c>
      <c r="D112" s="1044"/>
      <c r="E112" s="1044"/>
      <c r="F112" s="1044"/>
      <c r="G112" s="1044"/>
      <c r="H112" s="1044"/>
      <c r="I112" s="1044"/>
      <c r="J112" s="1044"/>
      <c r="K112" s="1044"/>
      <c r="L112" s="1044"/>
      <c r="M112" s="1044"/>
      <c r="N112" s="1044"/>
      <c r="O112" s="1044"/>
      <c r="P112" s="1044"/>
      <c r="Q112" s="1044"/>
      <c r="R112" s="1044"/>
      <c r="S112" s="1044"/>
      <c r="T112" s="1044"/>
      <c r="U112" s="1044"/>
      <c r="V112" s="1044"/>
      <c r="W112" s="1044"/>
      <c r="X112" s="1044"/>
      <c r="Y112" s="1044"/>
      <c r="Z112" s="1044"/>
    </row>
    <row r="113" ht="14.25" customHeight="1">
      <c r="A113" s="1044"/>
      <c r="B113" s="1044"/>
      <c r="C113" s="1044"/>
      <c r="D113" s="1044"/>
      <c r="E113" s="1044"/>
      <c r="F113" s="1044"/>
      <c r="G113" s="1044"/>
      <c r="H113" s="1044"/>
      <c r="I113" s="1044"/>
      <c r="J113" s="1044"/>
      <c r="K113" s="1044"/>
      <c r="L113" s="1044"/>
      <c r="M113" s="1044"/>
      <c r="N113" s="1044"/>
      <c r="O113" s="1044"/>
      <c r="P113" s="1044"/>
      <c r="Q113" s="1044"/>
      <c r="R113" s="1044"/>
      <c r="S113" s="1044"/>
      <c r="T113" s="1044"/>
      <c r="U113" s="1044"/>
      <c r="V113" s="1044"/>
      <c r="W113" s="1044"/>
      <c r="X113" s="1044"/>
      <c r="Y113" s="1044"/>
      <c r="Z113" s="1044"/>
    </row>
    <row r="114" ht="14.25" customHeight="1">
      <c r="A114" s="1044"/>
      <c r="B114" s="1044"/>
      <c r="C114" s="1044"/>
      <c r="D114" s="1044"/>
      <c r="E114" s="1044"/>
      <c r="F114" s="1044"/>
      <c r="G114" s="1044"/>
      <c r="H114" s="1044"/>
      <c r="I114" s="1044"/>
      <c r="J114" s="1044"/>
      <c r="K114" s="1044"/>
      <c r="L114" s="1044"/>
      <c r="M114" s="1044"/>
      <c r="N114" s="1044"/>
      <c r="O114" s="1044"/>
      <c r="P114" s="1044"/>
      <c r="Q114" s="1044"/>
      <c r="R114" s="1044"/>
      <c r="S114" s="1044"/>
      <c r="T114" s="1044"/>
      <c r="U114" s="1044"/>
      <c r="V114" s="1044"/>
      <c r="W114" s="1044"/>
      <c r="X114" s="1044"/>
      <c r="Y114" s="1044"/>
      <c r="Z114" s="1044"/>
    </row>
    <row r="115" ht="14.25" customHeight="1">
      <c r="A115" s="1044"/>
      <c r="B115" s="1044"/>
      <c r="C115" s="1044" t="s">
        <v>6209</v>
      </c>
      <c r="D115" s="1044"/>
      <c r="E115" s="1044"/>
      <c r="F115" s="1044"/>
      <c r="G115" s="1044"/>
      <c r="H115" s="1044"/>
      <c r="I115" s="1044"/>
      <c r="J115" s="1044"/>
      <c r="K115" s="1044"/>
      <c r="L115" s="1044"/>
      <c r="M115" s="1044"/>
      <c r="N115" s="1044"/>
      <c r="O115" s="1044"/>
      <c r="P115" s="1044"/>
      <c r="Q115" s="1044"/>
      <c r="R115" s="1044"/>
      <c r="S115" s="1044"/>
      <c r="T115" s="1044"/>
      <c r="U115" s="1044"/>
      <c r="V115" s="1044"/>
      <c r="W115" s="1044"/>
      <c r="X115" s="1044"/>
      <c r="Y115" s="1044"/>
      <c r="Z115" s="1044"/>
    </row>
    <row r="116" ht="14.25" customHeight="1">
      <c r="A116" s="1044"/>
      <c r="B116" s="1044"/>
      <c r="C116" s="1044"/>
      <c r="D116" s="1044" t="s">
        <v>139</v>
      </c>
      <c r="E116" s="1044" t="s">
        <v>141</v>
      </c>
      <c r="F116" s="1044" t="s">
        <v>142</v>
      </c>
      <c r="G116" s="1044"/>
      <c r="H116" s="1044"/>
      <c r="I116" s="1044"/>
      <c r="J116" s="1044"/>
      <c r="K116" s="1044"/>
      <c r="L116" s="1044"/>
      <c r="M116" s="1044"/>
      <c r="N116" s="1044"/>
      <c r="O116" s="1044"/>
      <c r="P116" s="1044"/>
      <c r="Q116" s="1044"/>
      <c r="R116" s="1044"/>
      <c r="S116" s="1044"/>
      <c r="T116" s="1044"/>
      <c r="U116" s="1044"/>
      <c r="V116" s="1044"/>
      <c r="W116" s="1044"/>
      <c r="X116" s="1044"/>
      <c r="Y116" s="1044"/>
      <c r="Z116" s="1044"/>
    </row>
    <row r="117" ht="14.25" customHeight="1">
      <c r="A117" s="1044"/>
      <c r="B117" s="1044"/>
      <c r="C117" s="1044" t="s">
        <v>146</v>
      </c>
      <c r="D117" s="1044" t="s">
        <v>6210</v>
      </c>
      <c r="E117" s="1044" t="s">
        <v>6211</v>
      </c>
      <c r="F117" s="1044" t="s">
        <v>6212</v>
      </c>
      <c r="G117" s="1044"/>
      <c r="H117" s="1044"/>
      <c r="I117" s="1044"/>
      <c r="J117" s="1044"/>
      <c r="K117" s="1044"/>
      <c r="L117" s="1044"/>
      <c r="M117" s="1044"/>
      <c r="N117" s="1044"/>
      <c r="O117" s="1044"/>
      <c r="P117" s="1044"/>
      <c r="Q117" s="1044"/>
      <c r="R117" s="1044"/>
      <c r="S117" s="1044"/>
      <c r="T117" s="1044"/>
      <c r="U117" s="1044"/>
      <c r="V117" s="1044"/>
      <c r="W117" s="1044"/>
      <c r="X117" s="1044"/>
      <c r="Y117" s="1044"/>
      <c r="Z117" s="1044"/>
    </row>
    <row r="118" ht="14.25" customHeight="1">
      <c r="A118" s="1044"/>
      <c r="B118" s="1044"/>
      <c r="C118" s="1044" t="s">
        <v>138</v>
      </c>
      <c r="D118" s="1044" t="s">
        <v>6213</v>
      </c>
      <c r="E118" s="1044" t="s">
        <v>6214</v>
      </c>
      <c r="F118" s="1044" t="s">
        <v>6215</v>
      </c>
      <c r="G118" s="1044"/>
      <c r="H118" s="1044"/>
      <c r="I118" s="1044"/>
      <c r="J118" s="1044"/>
      <c r="K118" s="1044"/>
      <c r="L118" s="1044"/>
      <c r="M118" s="1044"/>
      <c r="N118" s="1044"/>
      <c r="O118" s="1044"/>
      <c r="P118" s="1044"/>
      <c r="Q118" s="1044"/>
      <c r="R118" s="1044"/>
      <c r="S118" s="1044"/>
      <c r="T118" s="1044"/>
      <c r="U118" s="1044"/>
      <c r="V118" s="1044"/>
      <c r="W118" s="1044"/>
      <c r="X118" s="1044"/>
      <c r="Y118" s="1044"/>
      <c r="Z118" s="1044"/>
    </row>
    <row r="119" ht="14.25" customHeight="1">
      <c r="A119" s="1044"/>
      <c r="B119" s="1044"/>
      <c r="C119" s="1044"/>
      <c r="D119" s="1044"/>
      <c r="E119" s="1044"/>
      <c r="F119" s="1044"/>
      <c r="G119" s="1044"/>
      <c r="H119" s="1044"/>
      <c r="I119" s="1044"/>
      <c r="J119" s="1044"/>
      <c r="K119" s="1044"/>
      <c r="L119" s="1044"/>
      <c r="M119" s="1044"/>
      <c r="N119" s="1044"/>
      <c r="O119" s="1044"/>
      <c r="P119" s="1044"/>
      <c r="Q119" s="1044"/>
      <c r="R119" s="1044"/>
      <c r="S119" s="1044"/>
      <c r="T119" s="1044"/>
      <c r="U119" s="1044"/>
      <c r="V119" s="1044"/>
      <c r="W119" s="1044"/>
      <c r="X119" s="1044"/>
      <c r="Y119" s="1044"/>
      <c r="Z119" s="1044"/>
    </row>
    <row r="120" ht="66.75" customHeight="1">
      <c r="A120" s="1044"/>
      <c r="B120" s="1044"/>
      <c r="C120" s="1066" t="s">
        <v>6216</v>
      </c>
      <c r="D120" s="18"/>
      <c r="E120" s="18"/>
      <c r="F120" s="122"/>
      <c r="G120" s="1044"/>
      <c r="H120" s="1044"/>
      <c r="I120" s="1044"/>
      <c r="J120" s="1044"/>
      <c r="K120" s="1044"/>
      <c r="L120" s="1044"/>
      <c r="M120" s="1044"/>
      <c r="N120" s="1044"/>
      <c r="O120" s="1044"/>
      <c r="P120" s="1044"/>
      <c r="Q120" s="1044"/>
      <c r="R120" s="1044"/>
      <c r="S120" s="1044"/>
      <c r="T120" s="1044"/>
      <c r="U120" s="1044"/>
      <c r="V120" s="1044"/>
      <c r="W120" s="1044"/>
      <c r="X120" s="1044"/>
      <c r="Y120" s="1044"/>
      <c r="Z120" s="1044"/>
    </row>
    <row r="121" ht="14.25" customHeight="1">
      <c r="A121" s="1044"/>
      <c r="B121" s="1044"/>
      <c r="C121" s="1044"/>
      <c r="D121" s="1044"/>
      <c r="E121" s="1044"/>
      <c r="F121" s="1044"/>
      <c r="G121" s="1044"/>
      <c r="H121" s="1044"/>
      <c r="I121" s="1044"/>
      <c r="J121" s="1044"/>
      <c r="K121" s="1044"/>
      <c r="L121" s="1044"/>
      <c r="M121" s="1044"/>
      <c r="N121" s="1044"/>
      <c r="O121" s="1044"/>
      <c r="P121" s="1044"/>
      <c r="Q121" s="1044"/>
      <c r="R121" s="1044"/>
      <c r="S121" s="1044"/>
      <c r="T121" s="1044"/>
      <c r="U121" s="1044"/>
      <c r="V121" s="1044"/>
      <c r="W121" s="1044"/>
      <c r="X121" s="1044"/>
      <c r="Y121" s="1044"/>
      <c r="Z121" s="1044"/>
    </row>
    <row r="122" ht="44.25" customHeight="1">
      <c r="A122" s="1044"/>
      <c r="B122" s="1044"/>
      <c r="C122" s="1067" t="s">
        <v>6217</v>
      </c>
      <c r="D122" s="18"/>
      <c r="E122" s="18"/>
      <c r="F122" s="18"/>
      <c r="G122" s="18"/>
      <c r="H122" s="122"/>
      <c r="I122" s="1044"/>
      <c r="J122" s="1044"/>
      <c r="K122" s="1044"/>
      <c r="L122" s="1044"/>
      <c r="M122" s="1044"/>
      <c r="N122" s="1044"/>
      <c r="O122" s="1044"/>
      <c r="P122" s="1044"/>
      <c r="Q122" s="1044"/>
      <c r="R122" s="1044"/>
      <c r="S122" s="1044"/>
      <c r="T122" s="1044"/>
      <c r="U122" s="1044"/>
      <c r="V122" s="1044"/>
      <c r="W122" s="1044"/>
      <c r="X122" s="1044"/>
      <c r="Y122" s="1044"/>
      <c r="Z122" s="1044"/>
    </row>
    <row r="123" ht="14.25" customHeight="1">
      <c r="A123" s="1044"/>
      <c r="B123" s="1044"/>
      <c r="C123" s="1044"/>
      <c r="D123" s="1044"/>
      <c r="E123" s="1044"/>
      <c r="F123" s="1044"/>
      <c r="G123" s="1044"/>
      <c r="H123" s="1044"/>
      <c r="I123" s="1044"/>
      <c r="J123" s="1044"/>
      <c r="K123" s="1044"/>
      <c r="L123" s="1044"/>
      <c r="M123" s="1044"/>
      <c r="N123" s="1044"/>
      <c r="O123" s="1044"/>
      <c r="P123" s="1044"/>
      <c r="Q123" s="1044"/>
      <c r="R123" s="1044"/>
      <c r="S123" s="1044"/>
      <c r="T123" s="1044"/>
      <c r="U123" s="1044"/>
      <c r="V123" s="1044"/>
      <c r="W123" s="1044"/>
      <c r="X123" s="1044"/>
      <c r="Y123" s="1044"/>
      <c r="Z123" s="1044"/>
    </row>
    <row r="124" ht="37.5" customHeight="1">
      <c r="A124" s="1044"/>
      <c r="B124" s="1044"/>
      <c r="C124" s="1068" t="s">
        <v>6218</v>
      </c>
      <c r="D124" s="18"/>
      <c r="E124" s="18"/>
      <c r="F124" s="18"/>
      <c r="G124" s="18"/>
      <c r="H124" s="122"/>
      <c r="I124" s="1044"/>
      <c r="J124" s="1044"/>
      <c r="K124" s="1044"/>
      <c r="L124" s="1044"/>
      <c r="M124" s="1044"/>
      <c r="N124" s="1044"/>
      <c r="O124" s="1044"/>
      <c r="P124" s="1044"/>
      <c r="Q124" s="1044"/>
      <c r="R124" s="1044"/>
      <c r="S124" s="1044"/>
      <c r="T124" s="1044"/>
      <c r="U124" s="1044"/>
      <c r="V124" s="1044"/>
      <c r="W124" s="1044"/>
      <c r="X124" s="1044"/>
      <c r="Y124" s="1044"/>
      <c r="Z124" s="1044"/>
    </row>
    <row r="125" ht="14.25" customHeight="1">
      <c r="A125" s="1044"/>
      <c r="B125" s="1044"/>
      <c r="C125" s="1044"/>
      <c r="D125" s="1044"/>
      <c r="E125" s="1044"/>
      <c r="F125" s="1044"/>
      <c r="G125" s="1044"/>
      <c r="H125" s="1044"/>
      <c r="I125" s="1044"/>
      <c r="J125" s="1044"/>
      <c r="K125" s="1044"/>
      <c r="L125" s="1044"/>
      <c r="M125" s="1044"/>
      <c r="N125" s="1044"/>
      <c r="O125" s="1044"/>
      <c r="P125" s="1044"/>
      <c r="Q125" s="1044"/>
      <c r="R125" s="1044"/>
      <c r="S125" s="1044"/>
      <c r="T125" s="1044"/>
      <c r="U125" s="1044"/>
      <c r="V125" s="1044"/>
      <c r="W125" s="1044"/>
      <c r="X125" s="1044"/>
      <c r="Y125" s="1044"/>
      <c r="Z125" s="1044"/>
    </row>
    <row r="126" ht="14.25" customHeight="1">
      <c r="A126" s="1044"/>
      <c r="B126" s="1044"/>
      <c r="C126" s="1044"/>
      <c r="D126" s="1044"/>
      <c r="E126" s="1044"/>
      <c r="F126" s="1044"/>
      <c r="G126" s="1044"/>
      <c r="H126" s="1044"/>
      <c r="I126" s="1044"/>
      <c r="J126" s="1044"/>
      <c r="K126" s="1044"/>
      <c r="L126" s="1044"/>
      <c r="M126" s="1044"/>
      <c r="N126" s="1044"/>
      <c r="O126" s="1044"/>
      <c r="P126" s="1044"/>
      <c r="Q126" s="1044"/>
      <c r="R126" s="1044"/>
      <c r="S126" s="1044"/>
      <c r="T126" s="1044"/>
      <c r="U126" s="1044"/>
      <c r="V126" s="1044"/>
      <c r="W126" s="1044"/>
      <c r="X126" s="1044"/>
      <c r="Y126" s="1044"/>
      <c r="Z126" s="1044"/>
    </row>
    <row r="127" ht="34.5" customHeight="1">
      <c r="A127" s="1044"/>
      <c r="B127" s="1044"/>
      <c r="C127" s="1068" t="s">
        <v>6219</v>
      </c>
      <c r="D127" s="18"/>
      <c r="E127" s="18"/>
      <c r="F127" s="18"/>
      <c r="G127" s="18"/>
      <c r="H127" s="122"/>
      <c r="I127" s="1044"/>
      <c r="J127" s="1044"/>
      <c r="K127" s="1044"/>
      <c r="L127" s="1044"/>
      <c r="M127" s="1044"/>
      <c r="N127" s="1044"/>
      <c r="O127" s="1044"/>
      <c r="P127" s="1044"/>
      <c r="Q127" s="1044"/>
      <c r="R127" s="1044"/>
      <c r="S127" s="1044"/>
      <c r="T127" s="1044"/>
      <c r="U127" s="1044"/>
      <c r="V127" s="1044"/>
      <c r="W127" s="1044"/>
      <c r="X127" s="1044"/>
      <c r="Y127" s="1044"/>
      <c r="Z127" s="1044"/>
    </row>
    <row r="128" ht="14.25" customHeight="1">
      <c r="A128" s="1044"/>
      <c r="B128" s="1044"/>
      <c r="C128" s="1044"/>
      <c r="D128" s="1044"/>
      <c r="E128" s="1044"/>
      <c r="F128" s="1044"/>
      <c r="G128" s="1044"/>
      <c r="H128" s="1044"/>
      <c r="I128" s="1044"/>
      <c r="J128" s="1044"/>
      <c r="K128" s="1044"/>
      <c r="L128" s="1044"/>
      <c r="M128" s="1044"/>
      <c r="N128" s="1044"/>
      <c r="O128" s="1044"/>
      <c r="P128" s="1044"/>
      <c r="Q128" s="1044"/>
      <c r="R128" s="1044"/>
      <c r="S128" s="1044"/>
      <c r="T128" s="1044"/>
      <c r="U128" s="1044"/>
      <c r="V128" s="1044"/>
      <c r="W128" s="1044"/>
      <c r="X128" s="1044"/>
      <c r="Y128" s="1044"/>
      <c r="Z128" s="1044"/>
    </row>
    <row r="129" ht="14.25" customHeight="1">
      <c r="A129" s="1044"/>
      <c r="B129" s="1044"/>
      <c r="C129" s="1044"/>
      <c r="D129" s="1044"/>
      <c r="E129" s="1044"/>
      <c r="F129" s="1044"/>
      <c r="G129" s="1044"/>
      <c r="H129" s="1044"/>
      <c r="I129" s="1044"/>
      <c r="J129" s="1044"/>
      <c r="K129" s="1044"/>
      <c r="L129" s="1044"/>
      <c r="M129" s="1044"/>
      <c r="N129" s="1044"/>
      <c r="O129" s="1044"/>
      <c r="P129" s="1044"/>
      <c r="Q129" s="1044"/>
      <c r="R129" s="1044"/>
      <c r="S129" s="1044"/>
      <c r="T129" s="1044"/>
      <c r="U129" s="1044"/>
      <c r="V129" s="1044"/>
      <c r="W129" s="1044"/>
      <c r="X129" s="1044"/>
      <c r="Y129" s="1044"/>
      <c r="Z129" s="1044"/>
    </row>
    <row r="130" ht="14.25" customHeight="1">
      <c r="A130" s="1044"/>
      <c r="B130" s="1044"/>
      <c r="C130" s="1044"/>
      <c r="D130" s="1044"/>
      <c r="E130" s="1044"/>
      <c r="F130" s="1044"/>
      <c r="G130" s="1044"/>
      <c r="H130" s="1044"/>
      <c r="I130" s="1044"/>
      <c r="J130" s="1044"/>
      <c r="K130" s="1044"/>
      <c r="L130" s="1044"/>
      <c r="M130" s="1044"/>
      <c r="N130" s="1044"/>
      <c r="O130" s="1044"/>
      <c r="P130" s="1044"/>
      <c r="Q130" s="1044"/>
      <c r="R130" s="1044"/>
      <c r="S130" s="1044"/>
      <c r="T130" s="1044"/>
      <c r="U130" s="1044"/>
      <c r="V130" s="1044"/>
      <c r="W130" s="1044"/>
      <c r="X130" s="1044"/>
      <c r="Y130" s="1044"/>
      <c r="Z130" s="1044"/>
    </row>
    <row r="131" ht="14.25" customHeight="1">
      <c r="A131" s="1044"/>
      <c r="B131" s="1044"/>
      <c r="C131" s="1069" t="s">
        <v>6220</v>
      </c>
      <c r="D131" s="1070" t="s">
        <v>459</v>
      </c>
      <c r="E131" s="1044"/>
      <c r="F131" s="1071" t="s">
        <v>6221</v>
      </c>
      <c r="G131" s="1072" t="s">
        <v>6222</v>
      </c>
      <c r="H131" s="1073" t="s">
        <v>6223</v>
      </c>
      <c r="I131" s="1074" t="s">
        <v>6224</v>
      </c>
      <c r="J131" s="1044"/>
      <c r="K131" s="1044"/>
      <c r="L131" s="1044"/>
      <c r="M131" s="1044"/>
      <c r="N131" s="1044"/>
      <c r="O131" s="1044"/>
      <c r="P131" s="1044"/>
      <c r="Q131" s="1044"/>
      <c r="R131" s="1044"/>
      <c r="S131" s="1044"/>
      <c r="T131" s="1044"/>
      <c r="U131" s="1044"/>
      <c r="V131" s="1044"/>
      <c r="W131" s="1044"/>
      <c r="X131" s="1044"/>
      <c r="Y131" s="1044"/>
      <c r="Z131" s="1044"/>
    </row>
    <row r="132" ht="14.25" customHeight="1">
      <c r="A132" s="1044"/>
      <c r="B132" s="1044"/>
      <c r="C132" s="1075" t="s">
        <v>6225</v>
      </c>
      <c r="D132" s="1075" t="s">
        <v>5161</v>
      </c>
      <c r="E132" s="1044"/>
      <c r="F132" s="1076">
        <v>1.0</v>
      </c>
      <c r="G132" s="1077" t="s">
        <v>6226</v>
      </c>
      <c r="H132" s="1078" t="s">
        <v>6227</v>
      </c>
      <c r="I132" s="1076">
        <v>59.0</v>
      </c>
      <c r="J132" s="1044"/>
      <c r="K132" s="1044"/>
      <c r="L132" s="1044"/>
      <c r="M132" s="1044"/>
      <c r="N132" s="1044"/>
      <c r="O132" s="1044"/>
      <c r="P132" s="1044"/>
      <c r="Q132" s="1044"/>
      <c r="R132" s="1044"/>
      <c r="S132" s="1044"/>
      <c r="T132" s="1044"/>
      <c r="U132" s="1044"/>
      <c r="V132" s="1044"/>
      <c r="W132" s="1044"/>
      <c r="X132" s="1044"/>
      <c r="Y132" s="1044"/>
      <c r="Z132" s="1044"/>
    </row>
    <row r="133" ht="14.25" customHeight="1">
      <c r="A133" s="1044"/>
      <c r="B133" s="1044"/>
      <c r="C133" s="1079" t="s">
        <v>6228</v>
      </c>
      <c r="D133" s="1079" t="s">
        <v>5162</v>
      </c>
      <c r="E133" s="1044"/>
      <c r="F133" s="1080">
        <v>2.0</v>
      </c>
      <c r="G133" s="1081" t="s">
        <v>6229</v>
      </c>
      <c r="H133" s="1082"/>
      <c r="I133" s="1080">
        <v>53.0</v>
      </c>
      <c r="J133" s="1044"/>
      <c r="K133" s="1044"/>
      <c r="L133" s="1044"/>
      <c r="M133" s="1044"/>
      <c r="N133" s="1044"/>
      <c r="O133" s="1044"/>
      <c r="P133" s="1044"/>
      <c r="Q133" s="1044"/>
      <c r="R133" s="1044"/>
      <c r="S133" s="1044"/>
      <c r="T133" s="1044"/>
      <c r="U133" s="1044"/>
      <c r="V133" s="1044"/>
      <c r="W133" s="1044"/>
      <c r="X133" s="1044"/>
      <c r="Y133" s="1044"/>
      <c r="Z133" s="1044"/>
    </row>
    <row r="134" ht="14.25" customHeight="1">
      <c r="A134" s="1044"/>
      <c r="B134" s="1044"/>
      <c r="C134" s="1075" t="s">
        <v>6230</v>
      </c>
      <c r="D134" s="1075" t="s">
        <v>5163</v>
      </c>
      <c r="E134" s="1044"/>
      <c r="F134" s="1083">
        <v>3.0</v>
      </c>
      <c r="G134" s="1084" t="s">
        <v>6231</v>
      </c>
      <c r="H134" s="1082"/>
      <c r="I134" s="1083">
        <v>53.0</v>
      </c>
      <c r="J134" s="1044"/>
      <c r="K134" s="1044"/>
      <c r="L134" s="1044"/>
      <c r="M134" s="1044"/>
      <c r="N134" s="1044"/>
      <c r="O134" s="1044"/>
      <c r="P134" s="1044"/>
      <c r="Q134" s="1044"/>
      <c r="R134" s="1044"/>
      <c r="S134" s="1044"/>
      <c r="T134" s="1044"/>
      <c r="U134" s="1044"/>
      <c r="V134" s="1044"/>
      <c r="W134" s="1044"/>
      <c r="X134" s="1044"/>
      <c r="Y134" s="1044"/>
      <c r="Z134" s="1044"/>
    </row>
    <row r="135" ht="14.25" customHeight="1">
      <c r="A135" s="1044"/>
      <c r="B135" s="1044"/>
      <c r="C135" s="1079" t="s">
        <v>6232</v>
      </c>
      <c r="D135" s="1079" t="s">
        <v>5164</v>
      </c>
      <c r="E135" s="1044"/>
      <c r="F135" s="1080">
        <v>4.0</v>
      </c>
      <c r="G135" s="1081" t="s">
        <v>6233</v>
      </c>
      <c r="H135" s="1085"/>
      <c r="I135" s="1080">
        <v>118.0</v>
      </c>
      <c r="J135" s="1044"/>
      <c r="K135" s="1044"/>
      <c r="L135" s="1044"/>
      <c r="M135" s="1044"/>
      <c r="N135" s="1044"/>
      <c r="O135" s="1044"/>
      <c r="P135" s="1044"/>
      <c r="Q135" s="1044"/>
      <c r="R135" s="1044"/>
      <c r="S135" s="1044"/>
      <c r="T135" s="1044"/>
      <c r="U135" s="1044"/>
      <c r="V135" s="1044"/>
      <c r="W135" s="1044"/>
      <c r="X135" s="1044"/>
      <c r="Y135" s="1044"/>
      <c r="Z135" s="1044"/>
    </row>
    <row r="136" ht="14.25" customHeight="1">
      <c r="A136" s="1044"/>
      <c r="B136" s="1044"/>
      <c r="C136" s="1075" t="s">
        <v>6234</v>
      </c>
      <c r="D136" s="1075" t="s">
        <v>5165</v>
      </c>
      <c r="E136" s="1044"/>
      <c r="F136" s="1083">
        <v>5.0</v>
      </c>
      <c r="G136" s="1084" t="s">
        <v>6235</v>
      </c>
      <c r="H136" s="1086" t="s">
        <v>6236</v>
      </c>
      <c r="I136" s="1083">
        <v>38.0</v>
      </c>
      <c r="J136" s="1044"/>
      <c r="K136" s="1044"/>
      <c r="L136" s="1044"/>
      <c r="M136" s="1044"/>
      <c r="N136" s="1044"/>
      <c r="O136" s="1044"/>
      <c r="P136" s="1044"/>
      <c r="Q136" s="1044"/>
      <c r="R136" s="1044"/>
      <c r="S136" s="1044"/>
      <c r="T136" s="1044"/>
      <c r="U136" s="1044"/>
      <c r="V136" s="1044"/>
      <c r="W136" s="1044"/>
      <c r="X136" s="1044"/>
      <c r="Y136" s="1044"/>
      <c r="Z136" s="1044"/>
    </row>
    <row r="137" ht="14.25" customHeight="1">
      <c r="A137" s="1044"/>
      <c r="B137" s="1044"/>
      <c r="C137" s="1079" t="s">
        <v>6237</v>
      </c>
      <c r="D137" s="1079" t="s">
        <v>5167</v>
      </c>
      <c r="E137" s="1044"/>
      <c r="F137" s="1080">
        <v>6.0</v>
      </c>
      <c r="G137" s="1081" t="s">
        <v>6238</v>
      </c>
      <c r="H137" s="1082"/>
      <c r="I137" s="1080">
        <v>16.0</v>
      </c>
      <c r="J137" s="1044"/>
      <c r="K137" s="1044"/>
      <c r="L137" s="1044"/>
      <c r="M137" s="1044"/>
      <c r="N137" s="1044"/>
      <c r="O137" s="1044"/>
      <c r="P137" s="1044"/>
      <c r="Q137" s="1044"/>
      <c r="R137" s="1044"/>
      <c r="S137" s="1044"/>
      <c r="T137" s="1044"/>
      <c r="U137" s="1044"/>
      <c r="V137" s="1044"/>
      <c r="W137" s="1044"/>
      <c r="X137" s="1044"/>
      <c r="Y137" s="1044"/>
      <c r="Z137" s="1044"/>
    </row>
    <row r="138" ht="14.25" customHeight="1">
      <c r="A138" s="1044"/>
      <c r="B138" s="1044"/>
      <c r="C138" s="1075" t="s">
        <v>6239</v>
      </c>
      <c r="D138" s="1075" t="s">
        <v>5169</v>
      </c>
      <c r="E138" s="1044"/>
      <c r="F138" s="1083">
        <v>7.0</v>
      </c>
      <c r="G138" s="1084" t="s">
        <v>6240</v>
      </c>
      <c r="H138" s="1082"/>
      <c r="I138" s="1083">
        <v>3.0</v>
      </c>
      <c r="J138" s="1044"/>
      <c r="K138" s="1044"/>
      <c r="L138" s="1044"/>
      <c r="M138" s="1044"/>
      <c r="N138" s="1044"/>
      <c r="O138" s="1044"/>
      <c r="P138" s="1044"/>
      <c r="Q138" s="1044"/>
      <c r="R138" s="1044"/>
      <c r="S138" s="1044"/>
      <c r="T138" s="1044"/>
      <c r="U138" s="1044"/>
      <c r="V138" s="1044"/>
      <c r="W138" s="1044"/>
      <c r="X138" s="1044"/>
      <c r="Y138" s="1044"/>
      <c r="Z138" s="1044"/>
    </row>
    <row r="139" ht="14.25" customHeight="1">
      <c r="A139" s="1044"/>
      <c r="B139" s="1044"/>
      <c r="C139" s="1079" t="s">
        <v>6241</v>
      </c>
      <c r="D139" s="1079" t="s">
        <v>5170</v>
      </c>
      <c r="E139" s="1044"/>
      <c r="F139" s="1080">
        <v>8.0</v>
      </c>
      <c r="G139" s="1081" t="s">
        <v>6242</v>
      </c>
      <c r="H139" s="1085"/>
      <c r="I139" s="1080">
        <v>64.0</v>
      </c>
      <c r="J139" s="1044"/>
      <c r="K139" s="1044"/>
      <c r="L139" s="1044"/>
      <c r="M139" s="1044"/>
      <c r="N139" s="1044"/>
      <c r="O139" s="1044"/>
      <c r="P139" s="1044"/>
      <c r="Q139" s="1044"/>
      <c r="R139" s="1044"/>
      <c r="S139" s="1044"/>
      <c r="T139" s="1044"/>
      <c r="U139" s="1044"/>
      <c r="V139" s="1044"/>
      <c r="W139" s="1044"/>
      <c r="X139" s="1044"/>
      <c r="Y139" s="1044"/>
      <c r="Z139" s="1044"/>
    </row>
    <row r="140" ht="14.25" customHeight="1">
      <c r="A140" s="1044"/>
      <c r="B140" s="1044"/>
      <c r="C140" s="1075" t="s">
        <v>6243</v>
      </c>
      <c r="D140" s="1075" t="s">
        <v>5172</v>
      </c>
      <c r="E140" s="1044"/>
      <c r="F140" s="1083">
        <v>9.0</v>
      </c>
      <c r="G140" s="1084" t="s">
        <v>6244</v>
      </c>
      <c r="H140" s="1086" t="s">
        <v>6245</v>
      </c>
      <c r="I140" s="1083">
        <v>76.0</v>
      </c>
      <c r="J140" s="1044"/>
      <c r="K140" s="1044"/>
      <c r="L140" s="1044"/>
      <c r="M140" s="1044"/>
      <c r="N140" s="1044"/>
      <c r="O140" s="1044"/>
      <c r="P140" s="1044"/>
      <c r="Q140" s="1044"/>
      <c r="R140" s="1044"/>
      <c r="S140" s="1044"/>
      <c r="T140" s="1044"/>
      <c r="U140" s="1044"/>
      <c r="V140" s="1044"/>
      <c r="W140" s="1044"/>
      <c r="X140" s="1044"/>
      <c r="Y140" s="1044"/>
      <c r="Z140" s="1044"/>
    </row>
    <row r="141" ht="14.25" customHeight="1">
      <c r="A141" s="1044"/>
      <c r="B141" s="1044"/>
      <c r="C141" s="1079" t="s">
        <v>6246</v>
      </c>
      <c r="D141" s="1079" t="s">
        <v>5173</v>
      </c>
      <c r="E141" s="1044"/>
      <c r="F141" s="1080">
        <v>10.0</v>
      </c>
      <c r="G141" s="1081" t="s">
        <v>6247</v>
      </c>
      <c r="H141" s="1082"/>
      <c r="I141" s="1080">
        <v>13.0</v>
      </c>
      <c r="J141" s="1044"/>
      <c r="K141" s="1044"/>
      <c r="L141" s="1044"/>
      <c r="M141" s="1044"/>
      <c r="N141" s="1044"/>
      <c r="O141" s="1044"/>
      <c r="P141" s="1044"/>
      <c r="Q141" s="1044"/>
      <c r="R141" s="1044"/>
      <c r="S141" s="1044"/>
      <c r="T141" s="1044"/>
      <c r="U141" s="1044"/>
      <c r="V141" s="1044"/>
      <c r="W141" s="1044"/>
      <c r="X141" s="1044"/>
      <c r="Y141" s="1044"/>
      <c r="Z141" s="1044"/>
    </row>
    <row r="142" ht="14.25" customHeight="1">
      <c r="A142" s="1044"/>
      <c r="B142" s="1044"/>
      <c r="C142" s="1075" t="s">
        <v>6248</v>
      </c>
      <c r="D142" s="1075" t="s">
        <v>5175</v>
      </c>
      <c r="E142" s="1044"/>
      <c r="F142" s="1083">
        <v>11.0</v>
      </c>
      <c r="G142" s="1084" t="s">
        <v>6249</v>
      </c>
      <c r="H142" s="1082"/>
      <c r="I142" s="1083">
        <v>14.0</v>
      </c>
      <c r="J142" s="1044"/>
      <c r="K142" s="1044"/>
      <c r="L142" s="1044"/>
      <c r="M142" s="1044"/>
      <c r="N142" s="1044"/>
      <c r="O142" s="1044"/>
      <c r="P142" s="1044"/>
      <c r="Q142" s="1044"/>
      <c r="R142" s="1044"/>
      <c r="S142" s="1044"/>
      <c r="T142" s="1044"/>
      <c r="U142" s="1044"/>
      <c r="V142" s="1044"/>
      <c r="W142" s="1044"/>
      <c r="X142" s="1044"/>
      <c r="Y142" s="1044"/>
      <c r="Z142" s="1044"/>
    </row>
    <row r="143" ht="14.25" customHeight="1">
      <c r="A143" s="1044"/>
      <c r="B143" s="1044"/>
      <c r="C143" s="1079" t="s">
        <v>6250</v>
      </c>
      <c r="D143" s="1079" t="s">
        <v>5177</v>
      </c>
      <c r="E143" s="1044"/>
      <c r="F143" s="1080">
        <v>12.0</v>
      </c>
      <c r="G143" s="1081" t="s">
        <v>6251</v>
      </c>
      <c r="H143" s="1082"/>
      <c r="I143" s="1080">
        <v>27.0</v>
      </c>
      <c r="J143" s="1044"/>
      <c r="K143" s="1044"/>
      <c r="L143" s="1044"/>
      <c r="M143" s="1044"/>
      <c r="N143" s="1044"/>
      <c r="O143" s="1044"/>
      <c r="P143" s="1044"/>
      <c r="Q143" s="1044"/>
      <c r="R143" s="1044"/>
      <c r="S143" s="1044"/>
      <c r="T143" s="1044"/>
      <c r="U143" s="1044"/>
      <c r="V143" s="1044"/>
      <c r="W143" s="1044"/>
      <c r="X143" s="1044"/>
      <c r="Y143" s="1044"/>
      <c r="Z143" s="1044"/>
    </row>
    <row r="144" ht="14.25" customHeight="1">
      <c r="A144" s="1044"/>
      <c r="B144" s="1044"/>
      <c r="C144" s="1075" t="s">
        <v>6252</v>
      </c>
      <c r="D144" s="1075" t="s">
        <v>5179</v>
      </c>
      <c r="E144" s="1044"/>
      <c r="F144" s="1083">
        <v>13.0</v>
      </c>
      <c r="G144" s="1084" t="s">
        <v>6253</v>
      </c>
      <c r="H144" s="1082"/>
      <c r="I144" s="1083">
        <v>8.0</v>
      </c>
      <c r="J144" s="1044"/>
      <c r="K144" s="1044"/>
      <c r="L144" s="1044"/>
      <c r="M144" s="1044"/>
      <c r="N144" s="1044"/>
      <c r="O144" s="1044"/>
      <c r="P144" s="1044"/>
      <c r="Q144" s="1044"/>
      <c r="R144" s="1044"/>
      <c r="S144" s="1044"/>
      <c r="T144" s="1044"/>
      <c r="U144" s="1044"/>
      <c r="V144" s="1044"/>
      <c r="W144" s="1044"/>
      <c r="X144" s="1044"/>
      <c r="Y144" s="1044"/>
      <c r="Z144" s="1044"/>
    </row>
    <row r="145" ht="14.25" customHeight="1">
      <c r="A145" s="1044"/>
      <c r="B145" s="1044"/>
      <c r="C145" s="1079" t="s">
        <v>6254</v>
      </c>
      <c r="D145" s="1079" t="s">
        <v>5181</v>
      </c>
      <c r="E145" s="1044"/>
      <c r="F145" s="1080">
        <v>14.0</v>
      </c>
      <c r="G145" s="1081" t="s">
        <v>6255</v>
      </c>
      <c r="H145" s="1082"/>
      <c r="I145" s="1080">
        <v>43.0</v>
      </c>
      <c r="J145" s="1044"/>
      <c r="K145" s="1044"/>
      <c r="L145" s="1044"/>
      <c r="M145" s="1044"/>
      <c r="N145" s="1044"/>
      <c r="O145" s="1044"/>
      <c r="P145" s="1044"/>
      <c r="Q145" s="1044"/>
      <c r="R145" s="1044"/>
      <c r="S145" s="1044"/>
      <c r="T145" s="1044"/>
      <c r="U145" s="1044"/>
      <c r="V145" s="1044"/>
      <c r="W145" s="1044"/>
      <c r="X145" s="1044"/>
      <c r="Y145" s="1044"/>
      <c r="Z145" s="1044"/>
    </row>
    <row r="146" ht="14.25" customHeight="1">
      <c r="A146" s="1044"/>
      <c r="B146" s="1044"/>
      <c r="C146" s="1075" t="s">
        <v>5182</v>
      </c>
      <c r="D146" s="1075" t="s">
        <v>6256</v>
      </c>
      <c r="E146" s="1044"/>
      <c r="F146" s="1083">
        <v>15.0</v>
      </c>
      <c r="G146" s="1084" t="s">
        <v>6257</v>
      </c>
      <c r="H146" s="1082"/>
      <c r="I146" s="1083">
        <v>73.0</v>
      </c>
      <c r="J146" s="1044"/>
      <c r="K146" s="1044"/>
      <c r="L146" s="1044"/>
      <c r="M146" s="1044"/>
      <c r="N146" s="1044"/>
      <c r="O146" s="1044"/>
      <c r="P146" s="1044"/>
      <c r="Q146" s="1044"/>
      <c r="R146" s="1044"/>
      <c r="S146" s="1044"/>
      <c r="T146" s="1044"/>
      <c r="U146" s="1044"/>
      <c r="V146" s="1044"/>
      <c r="W146" s="1044"/>
      <c r="X146" s="1044"/>
      <c r="Y146" s="1044"/>
      <c r="Z146" s="1044"/>
    </row>
    <row r="147" ht="14.25" customHeight="1">
      <c r="A147" s="1044"/>
      <c r="B147" s="1044"/>
      <c r="C147" s="1079" t="s">
        <v>5184</v>
      </c>
      <c r="D147" s="1075" t="s">
        <v>6258</v>
      </c>
      <c r="E147" s="1044"/>
      <c r="F147" s="1080">
        <v>16.0</v>
      </c>
      <c r="G147" s="1081" t="s">
        <v>6259</v>
      </c>
      <c r="H147" s="1082"/>
      <c r="I147" s="1080">
        <v>121.0</v>
      </c>
      <c r="J147" s="1044"/>
      <c r="K147" s="1044"/>
      <c r="L147" s="1044"/>
      <c r="M147" s="1044"/>
      <c r="N147" s="1044"/>
      <c r="O147" s="1044"/>
      <c r="P147" s="1044"/>
      <c r="Q147" s="1044"/>
      <c r="R147" s="1044"/>
      <c r="S147" s="1044"/>
      <c r="T147" s="1044"/>
      <c r="U147" s="1044"/>
      <c r="V147" s="1044"/>
      <c r="W147" s="1044"/>
      <c r="X147" s="1044"/>
      <c r="Y147" s="1044"/>
      <c r="Z147" s="1044"/>
    </row>
    <row r="148" ht="14.25" customHeight="1">
      <c r="A148" s="1044"/>
      <c r="B148" s="1044"/>
      <c r="C148" s="1044"/>
      <c r="D148" s="1044"/>
      <c r="E148" s="1044"/>
      <c r="F148" s="1083">
        <v>17.0</v>
      </c>
      <c r="G148" s="1084" t="s">
        <v>6260</v>
      </c>
      <c r="H148" s="1082"/>
      <c r="I148" s="1083">
        <v>29.0</v>
      </c>
      <c r="J148" s="1044"/>
      <c r="K148" s="1044"/>
      <c r="L148" s="1044"/>
      <c r="M148" s="1044"/>
      <c r="N148" s="1044"/>
      <c r="O148" s="1044"/>
      <c r="P148" s="1044"/>
      <c r="Q148" s="1044"/>
      <c r="R148" s="1044"/>
      <c r="S148" s="1044"/>
      <c r="T148" s="1044"/>
      <c r="U148" s="1044"/>
      <c r="V148" s="1044"/>
      <c r="W148" s="1044"/>
      <c r="X148" s="1044"/>
      <c r="Y148" s="1044"/>
      <c r="Z148" s="1044"/>
    </row>
    <row r="149" ht="14.25" customHeight="1">
      <c r="A149" s="1044"/>
      <c r="B149" s="1044"/>
      <c r="C149" s="1044"/>
      <c r="D149" s="1044"/>
      <c r="E149" s="1044"/>
      <c r="F149" s="1080">
        <v>18.0</v>
      </c>
      <c r="G149" s="1081" t="s">
        <v>6261</v>
      </c>
      <c r="H149" s="1082"/>
      <c r="I149" s="1080">
        <v>80.0</v>
      </c>
      <c r="J149" s="1044"/>
      <c r="K149" s="1044"/>
      <c r="L149" s="1044"/>
      <c r="M149" s="1044"/>
      <c r="N149" s="1044"/>
      <c r="O149" s="1044"/>
      <c r="P149" s="1044"/>
      <c r="Q149" s="1044"/>
      <c r="R149" s="1044"/>
      <c r="S149" s="1044"/>
      <c r="T149" s="1044"/>
      <c r="U149" s="1044"/>
      <c r="V149" s="1044"/>
      <c r="W149" s="1044"/>
      <c r="X149" s="1044"/>
      <c r="Y149" s="1044"/>
      <c r="Z149" s="1044"/>
    </row>
    <row r="150" ht="14.25" customHeight="1">
      <c r="A150" s="1044"/>
      <c r="B150" s="1044"/>
      <c r="C150" s="1044"/>
      <c r="D150" s="1044"/>
      <c r="E150" s="1044"/>
      <c r="F150" s="1083">
        <v>19.0</v>
      </c>
      <c r="G150" s="1084" t="s">
        <v>6262</v>
      </c>
      <c r="H150" s="1082"/>
      <c r="I150" s="1083">
        <v>12.0</v>
      </c>
      <c r="J150" s="1044"/>
      <c r="K150" s="1044"/>
      <c r="L150" s="1044"/>
      <c r="M150" s="1044"/>
      <c r="N150" s="1044"/>
      <c r="O150" s="1044"/>
      <c r="P150" s="1044"/>
      <c r="Q150" s="1044"/>
      <c r="R150" s="1044"/>
      <c r="S150" s="1044"/>
      <c r="T150" s="1044"/>
      <c r="U150" s="1044"/>
      <c r="V150" s="1044"/>
      <c r="W150" s="1044"/>
      <c r="X150" s="1044"/>
      <c r="Y150" s="1044"/>
      <c r="Z150" s="1044"/>
    </row>
    <row r="151" ht="14.25" customHeight="1">
      <c r="A151" s="1044"/>
      <c r="B151" s="1044"/>
      <c r="C151" s="1044"/>
      <c r="D151" s="1044"/>
      <c r="E151" s="1044"/>
      <c r="F151" s="1080">
        <v>20.0</v>
      </c>
      <c r="G151" s="1081" t="s">
        <v>6263</v>
      </c>
      <c r="H151" s="1082"/>
      <c r="I151" s="1080">
        <v>10.0</v>
      </c>
      <c r="J151" s="1044"/>
      <c r="K151" s="1044"/>
      <c r="L151" s="1044"/>
      <c r="M151" s="1044"/>
      <c r="N151" s="1044"/>
      <c r="O151" s="1044"/>
      <c r="P151" s="1044"/>
      <c r="Q151" s="1044"/>
      <c r="R151" s="1044"/>
      <c r="S151" s="1044"/>
      <c r="T151" s="1044"/>
      <c r="U151" s="1044"/>
      <c r="V151" s="1044"/>
      <c r="W151" s="1044"/>
      <c r="X151" s="1044"/>
      <c r="Y151" s="1044"/>
      <c r="Z151" s="1044"/>
    </row>
    <row r="152" ht="14.25" customHeight="1">
      <c r="A152" s="1044"/>
      <c r="B152" s="1044"/>
      <c r="C152" s="1044"/>
      <c r="D152" s="1044"/>
      <c r="E152" s="1044"/>
      <c r="F152" s="1083">
        <v>21.0</v>
      </c>
      <c r="G152" s="1084" t="s">
        <v>6264</v>
      </c>
      <c r="H152" s="1082"/>
      <c r="I152" s="1083">
        <v>19.0</v>
      </c>
      <c r="J152" s="1044"/>
      <c r="K152" s="1044"/>
      <c r="L152" s="1044"/>
      <c r="M152" s="1044"/>
      <c r="N152" s="1044"/>
      <c r="O152" s="1044"/>
      <c r="P152" s="1044"/>
      <c r="Q152" s="1044"/>
      <c r="R152" s="1044"/>
      <c r="S152" s="1044"/>
      <c r="T152" s="1044"/>
      <c r="U152" s="1044"/>
      <c r="V152" s="1044"/>
      <c r="W152" s="1044"/>
      <c r="X152" s="1044"/>
      <c r="Y152" s="1044"/>
      <c r="Z152" s="1044"/>
    </row>
    <row r="153" ht="14.25" customHeight="1">
      <c r="A153" s="1044"/>
      <c r="B153" s="1044"/>
      <c r="C153" s="1044"/>
      <c r="D153" s="1044"/>
      <c r="E153" s="1044"/>
      <c r="F153" s="1080">
        <v>22.0</v>
      </c>
      <c r="G153" s="1081" t="s">
        <v>6265</v>
      </c>
      <c r="H153" s="1082"/>
      <c r="I153" s="1080">
        <v>26.0</v>
      </c>
      <c r="J153" s="1044"/>
      <c r="K153" s="1044"/>
      <c r="L153" s="1044"/>
      <c r="M153" s="1044"/>
      <c r="N153" s="1044"/>
      <c r="O153" s="1044"/>
      <c r="P153" s="1044"/>
      <c r="Q153" s="1044"/>
      <c r="R153" s="1044"/>
      <c r="S153" s="1044"/>
      <c r="T153" s="1044"/>
      <c r="U153" s="1044"/>
      <c r="V153" s="1044"/>
      <c r="W153" s="1044"/>
      <c r="X153" s="1044"/>
      <c r="Y153" s="1044"/>
      <c r="Z153" s="1044"/>
    </row>
    <row r="154" ht="14.25" customHeight="1">
      <c r="A154" s="1044"/>
      <c r="B154" s="1044"/>
      <c r="C154" s="1044"/>
      <c r="D154" s="1044"/>
      <c r="E154" s="1044"/>
      <c r="F154" s="1083">
        <v>23.0</v>
      </c>
      <c r="G154" s="1084" t="s">
        <v>6266</v>
      </c>
      <c r="H154" s="1082"/>
      <c r="I154" s="1083">
        <v>24.0</v>
      </c>
      <c r="J154" s="1044"/>
      <c r="K154" s="1044"/>
      <c r="L154" s="1044"/>
      <c r="M154" s="1044"/>
      <c r="N154" s="1044"/>
      <c r="O154" s="1044"/>
      <c r="P154" s="1044"/>
      <c r="Q154" s="1044"/>
      <c r="R154" s="1044"/>
      <c r="S154" s="1044"/>
      <c r="T154" s="1044"/>
      <c r="U154" s="1044"/>
      <c r="V154" s="1044"/>
      <c r="W154" s="1044"/>
      <c r="X154" s="1044"/>
      <c r="Y154" s="1044"/>
      <c r="Z154" s="1044"/>
    </row>
    <row r="155" ht="14.25" customHeight="1">
      <c r="A155" s="1044"/>
      <c r="B155" s="1044"/>
      <c r="C155" s="1044"/>
      <c r="D155" s="1044"/>
      <c r="E155" s="1044"/>
      <c r="F155" s="1080">
        <v>24.0</v>
      </c>
      <c r="G155" s="1081" t="s">
        <v>6267</v>
      </c>
      <c r="H155" s="1085"/>
      <c r="I155" s="1080">
        <v>31.0</v>
      </c>
      <c r="J155" s="1044"/>
      <c r="K155" s="1044"/>
      <c r="L155" s="1044"/>
      <c r="M155" s="1044"/>
      <c r="N155" s="1044"/>
      <c r="O155" s="1044"/>
      <c r="P155" s="1044"/>
      <c r="Q155" s="1044"/>
      <c r="R155" s="1044"/>
      <c r="S155" s="1044"/>
      <c r="T155" s="1044"/>
      <c r="U155" s="1044"/>
      <c r="V155" s="1044"/>
      <c r="W155" s="1044"/>
      <c r="X155" s="1044"/>
      <c r="Y155" s="1044"/>
      <c r="Z155" s="1044"/>
    </row>
    <row r="156" ht="14.25" customHeight="1">
      <c r="A156" s="1044"/>
      <c r="B156" s="1044"/>
      <c r="C156" s="1044"/>
      <c r="D156" s="1044"/>
      <c r="E156" s="1044"/>
      <c r="F156" s="1076">
        <v>25.0</v>
      </c>
      <c r="G156" s="1077" t="s">
        <v>6268</v>
      </c>
      <c r="H156" s="1078" t="s">
        <v>6269</v>
      </c>
      <c r="I156" s="1076">
        <v>73.0</v>
      </c>
      <c r="J156" s="1044"/>
      <c r="K156" s="1044"/>
      <c r="L156" s="1044"/>
      <c r="M156" s="1044"/>
      <c r="N156" s="1044"/>
      <c r="O156" s="1044"/>
      <c r="P156" s="1044"/>
      <c r="Q156" s="1044"/>
      <c r="R156" s="1044"/>
      <c r="S156" s="1044"/>
      <c r="T156" s="1044"/>
      <c r="U156" s="1044"/>
      <c r="V156" s="1044"/>
      <c r="W156" s="1044"/>
      <c r="X156" s="1044"/>
      <c r="Y156" s="1044"/>
      <c r="Z156" s="1044"/>
    </row>
    <row r="157" ht="14.25" customHeight="1">
      <c r="A157" s="1044"/>
      <c r="B157" s="1044"/>
      <c r="C157" s="1044"/>
      <c r="D157" s="1044"/>
      <c r="E157" s="1044"/>
      <c r="F157" s="1080">
        <v>26.0</v>
      </c>
      <c r="G157" s="1081" t="s">
        <v>6270</v>
      </c>
      <c r="H157" s="1082"/>
      <c r="I157" s="1080">
        <v>8.0</v>
      </c>
      <c r="J157" s="1044"/>
      <c r="K157" s="1044"/>
      <c r="L157" s="1044"/>
      <c r="M157" s="1044"/>
      <c r="N157" s="1044"/>
      <c r="O157" s="1044"/>
      <c r="P157" s="1044"/>
      <c r="Q157" s="1044"/>
      <c r="R157" s="1044"/>
      <c r="S157" s="1044"/>
      <c r="T157" s="1044"/>
      <c r="U157" s="1044"/>
      <c r="V157" s="1044"/>
      <c r="W157" s="1044"/>
      <c r="X157" s="1044"/>
      <c r="Y157" s="1044"/>
      <c r="Z157" s="1044"/>
    </row>
    <row r="158" ht="14.25" customHeight="1">
      <c r="A158" s="1044"/>
      <c r="B158" s="1044"/>
      <c r="C158" s="1044"/>
      <c r="D158" s="1044"/>
      <c r="E158" s="1044"/>
      <c r="F158" s="1083">
        <v>27.0</v>
      </c>
      <c r="G158" s="1084" t="s">
        <v>6271</v>
      </c>
      <c r="H158" s="1082"/>
      <c r="I158" s="1083">
        <v>84.0</v>
      </c>
      <c r="J158" s="1044"/>
      <c r="K158" s="1044"/>
      <c r="L158" s="1044"/>
      <c r="M158" s="1044"/>
      <c r="N158" s="1044"/>
      <c r="O158" s="1044"/>
      <c r="P158" s="1044"/>
      <c r="Q158" s="1044"/>
      <c r="R158" s="1044"/>
      <c r="S158" s="1044"/>
      <c r="T158" s="1044"/>
      <c r="U158" s="1044"/>
      <c r="V158" s="1044"/>
      <c r="W158" s="1044"/>
      <c r="X158" s="1044"/>
      <c r="Y158" s="1044"/>
      <c r="Z158" s="1044"/>
    </row>
    <row r="159" ht="14.25" customHeight="1">
      <c r="A159" s="1044"/>
      <c r="B159" s="1044"/>
      <c r="C159" s="1044"/>
      <c r="D159" s="1044"/>
      <c r="E159" s="1044"/>
      <c r="F159" s="1080">
        <v>28.0</v>
      </c>
      <c r="G159" s="1081" t="s">
        <v>6272</v>
      </c>
      <c r="H159" s="1082"/>
      <c r="I159" s="1080">
        <v>3.0</v>
      </c>
      <c r="J159" s="1044"/>
      <c r="K159" s="1044"/>
      <c r="L159" s="1044"/>
      <c r="M159" s="1044"/>
      <c r="N159" s="1044"/>
      <c r="O159" s="1044"/>
      <c r="P159" s="1044"/>
      <c r="Q159" s="1044"/>
      <c r="R159" s="1044"/>
      <c r="S159" s="1044"/>
      <c r="T159" s="1044"/>
      <c r="U159" s="1044"/>
      <c r="V159" s="1044"/>
      <c r="W159" s="1044"/>
      <c r="X159" s="1044"/>
      <c r="Y159" s="1044"/>
      <c r="Z159" s="1044"/>
    </row>
    <row r="160" ht="14.25" customHeight="1">
      <c r="A160" s="1044"/>
      <c r="B160" s="1044"/>
      <c r="C160" s="1044"/>
      <c r="D160" s="1044"/>
      <c r="E160" s="1044"/>
      <c r="F160" s="1083">
        <v>29.0</v>
      </c>
      <c r="G160" s="1084" t="s">
        <v>6273</v>
      </c>
      <c r="H160" s="1082"/>
      <c r="I160" s="1083">
        <v>3.0</v>
      </c>
      <c r="J160" s="1044"/>
      <c r="K160" s="1044"/>
      <c r="L160" s="1044"/>
      <c r="M160" s="1044"/>
      <c r="N160" s="1044"/>
      <c r="O160" s="1044"/>
      <c r="P160" s="1044"/>
      <c r="Q160" s="1044"/>
      <c r="R160" s="1044"/>
      <c r="S160" s="1044"/>
      <c r="T160" s="1044"/>
      <c r="U160" s="1044"/>
      <c r="V160" s="1044"/>
      <c r="W160" s="1044"/>
      <c r="X160" s="1044"/>
      <c r="Y160" s="1044"/>
      <c r="Z160" s="1044"/>
    </row>
    <row r="161" ht="14.25" customHeight="1">
      <c r="A161" s="1044"/>
      <c r="B161" s="1044"/>
      <c r="C161" s="1044"/>
      <c r="D161" s="1044"/>
      <c r="E161" s="1044"/>
      <c r="F161" s="1080">
        <v>30.0</v>
      </c>
      <c r="G161" s="1081" t="s">
        <v>6274</v>
      </c>
      <c r="H161" s="1082"/>
      <c r="I161" s="1080">
        <v>56.0</v>
      </c>
      <c r="J161" s="1044"/>
      <c r="K161" s="1044"/>
      <c r="L161" s="1044"/>
      <c r="M161" s="1044"/>
      <c r="N161" s="1044"/>
      <c r="O161" s="1044"/>
      <c r="P161" s="1044"/>
      <c r="Q161" s="1044"/>
      <c r="R161" s="1044"/>
      <c r="S161" s="1044"/>
      <c r="T161" s="1044"/>
      <c r="U161" s="1044"/>
      <c r="V161" s="1044"/>
      <c r="W161" s="1044"/>
      <c r="X161" s="1044"/>
      <c r="Y161" s="1044"/>
      <c r="Z161" s="1044"/>
    </row>
    <row r="162" ht="14.25" customHeight="1">
      <c r="A162" s="1044"/>
      <c r="B162" s="1044"/>
      <c r="C162" s="1044"/>
      <c r="D162" s="1044"/>
      <c r="E162" s="1044"/>
      <c r="F162" s="1083">
        <v>31.0</v>
      </c>
      <c r="G162" s="1084" t="s">
        <v>6275</v>
      </c>
      <c r="H162" s="1082"/>
      <c r="I162" s="1083">
        <v>100.0</v>
      </c>
      <c r="J162" s="1044"/>
      <c r="K162" s="1044"/>
      <c r="L162" s="1044"/>
      <c r="M162" s="1044"/>
      <c r="N162" s="1044"/>
      <c r="O162" s="1044"/>
      <c r="P162" s="1044"/>
      <c r="Q162" s="1044"/>
      <c r="R162" s="1044"/>
      <c r="S162" s="1044"/>
      <c r="T162" s="1044"/>
      <c r="U162" s="1044"/>
      <c r="V162" s="1044"/>
      <c r="W162" s="1044"/>
      <c r="X162" s="1044"/>
      <c r="Y162" s="1044"/>
      <c r="Z162" s="1044"/>
    </row>
    <row r="163" ht="14.25" customHeight="1">
      <c r="A163" s="1044"/>
      <c r="B163" s="1044"/>
      <c r="C163" s="1044"/>
      <c r="D163" s="1044"/>
      <c r="E163" s="1044"/>
      <c r="F163" s="1080">
        <v>32.0</v>
      </c>
      <c r="G163" s="1081" t="s">
        <v>6276</v>
      </c>
      <c r="H163" s="1082"/>
      <c r="I163" s="1080">
        <v>39.0</v>
      </c>
      <c r="J163" s="1044"/>
      <c r="K163" s="1044"/>
      <c r="L163" s="1044"/>
      <c r="M163" s="1044"/>
      <c r="N163" s="1044"/>
      <c r="O163" s="1044"/>
      <c r="P163" s="1044"/>
      <c r="Q163" s="1044"/>
      <c r="R163" s="1044"/>
      <c r="S163" s="1044"/>
      <c r="T163" s="1044"/>
      <c r="U163" s="1044"/>
      <c r="V163" s="1044"/>
      <c r="W163" s="1044"/>
      <c r="X163" s="1044"/>
      <c r="Y163" s="1044"/>
      <c r="Z163" s="1044"/>
    </row>
    <row r="164" ht="14.25" customHeight="1">
      <c r="A164" s="1044"/>
      <c r="B164" s="1044"/>
      <c r="C164" s="1044"/>
      <c r="D164" s="1044"/>
      <c r="E164" s="1044"/>
      <c r="F164" s="1083">
        <v>33.0</v>
      </c>
      <c r="G164" s="1084" t="s">
        <v>6277</v>
      </c>
      <c r="H164" s="1082"/>
      <c r="I164" s="1083">
        <v>1.0</v>
      </c>
      <c r="J164" s="1044"/>
      <c r="K164" s="1044"/>
      <c r="L164" s="1044"/>
      <c r="M164" s="1044"/>
      <c r="N164" s="1044"/>
      <c r="O164" s="1044"/>
      <c r="P164" s="1044"/>
      <c r="Q164" s="1044"/>
      <c r="R164" s="1044"/>
      <c r="S164" s="1044"/>
      <c r="T164" s="1044"/>
      <c r="U164" s="1044"/>
      <c r="V164" s="1044"/>
      <c r="W164" s="1044"/>
      <c r="X164" s="1044"/>
      <c r="Y164" s="1044"/>
      <c r="Z164" s="1044"/>
    </row>
    <row r="165" ht="14.25" customHeight="1">
      <c r="A165" s="1044"/>
      <c r="B165" s="1044"/>
      <c r="C165" s="1044"/>
      <c r="D165" s="1044"/>
      <c r="E165" s="1044"/>
      <c r="F165" s="1080">
        <v>34.0</v>
      </c>
      <c r="G165" s="1081" t="s">
        <v>6278</v>
      </c>
      <c r="H165" s="1085"/>
      <c r="I165" s="1080">
        <v>29.0</v>
      </c>
      <c r="J165" s="1044"/>
      <c r="K165" s="1044"/>
      <c r="L165" s="1044"/>
      <c r="M165" s="1044"/>
      <c r="N165" s="1044"/>
      <c r="O165" s="1044"/>
      <c r="P165" s="1044"/>
      <c r="Q165" s="1044"/>
      <c r="R165" s="1044"/>
      <c r="S165" s="1044"/>
      <c r="T165" s="1044"/>
      <c r="U165" s="1044"/>
      <c r="V165" s="1044"/>
      <c r="W165" s="1044"/>
      <c r="X165" s="1044"/>
      <c r="Y165" s="1044"/>
      <c r="Z165" s="1044"/>
    </row>
    <row r="166" ht="14.25" customHeight="1">
      <c r="A166" s="1044"/>
      <c r="B166" s="1044"/>
      <c r="C166" s="1044"/>
      <c r="D166" s="1044"/>
      <c r="E166" s="1044"/>
      <c r="F166" s="1083">
        <v>35.0</v>
      </c>
      <c r="G166" s="1084" t="s">
        <v>6279</v>
      </c>
      <c r="H166" s="1086" t="s">
        <v>6280</v>
      </c>
      <c r="I166" s="1083">
        <v>6.0</v>
      </c>
      <c r="J166" s="1044"/>
      <c r="K166" s="1044"/>
      <c r="L166" s="1044"/>
      <c r="M166" s="1044"/>
      <c r="N166" s="1044"/>
      <c r="O166" s="1044"/>
      <c r="P166" s="1044"/>
      <c r="Q166" s="1044"/>
      <c r="R166" s="1044"/>
      <c r="S166" s="1044"/>
      <c r="T166" s="1044"/>
      <c r="U166" s="1044"/>
      <c r="V166" s="1044"/>
      <c r="W166" s="1044"/>
      <c r="X166" s="1044"/>
      <c r="Y166" s="1044"/>
      <c r="Z166" s="1044"/>
    </row>
    <row r="167" ht="14.25" customHeight="1">
      <c r="A167" s="1044"/>
      <c r="B167" s="1044"/>
      <c r="C167" s="1044"/>
      <c r="D167" s="1044"/>
      <c r="E167" s="1044"/>
      <c r="F167" s="1080">
        <v>36.0</v>
      </c>
      <c r="G167" s="1081" t="s">
        <v>6281</v>
      </c>
      <c r="H167" s="1082"/>
      <c r="I167" s="1080">
        <v>26.0</v>
      </c>
      <c r="J167" s="1044"/>
      <c r="K167" s="1044"/>
      <c r="L167" s="1044"/>
      <c r="M167" s="1044"/>
      <c r="N167" s="1044"/>
      <c r="O167" s="1044"/>
      <c r="P167" s="1044"/>
      <c r="Q167" s="1044"/>
      <c r="R167" s="1044"/>
      <c r="S167" s="1044"/>
      <c r="T167" s="1044"/>
      <c r="U167" s="1044"/>
      <c r="V167" s="1044"/>
      <c r="W167" s="1044"/>
      <c r="X167" s="1044"/>
      <c r="Y167" s="1044"/>
      <c r="Z167" s="1044"/>
    </row>
    <row r="168" ht="14.25" customHeight="1">
      <c r="A168" s="1044"/>
      <c r="B168" s="1044"/>
      <c r="C168" s="1044"/>
      <c r="D168" s="1044"/>
      <c r="E168" s="1044"/>
      <c r="F168" s="1083">
        <v>37.0</v>
      </c>
      <c r="G168" s="1084" t="s">
        <v>6282</v>
      </c>
      <c r="H168" s="1082"/>
      <c r="I168" s="1083">
        <v>3.0</v>
      </c>
      <c r="J168" s="1044"/>
      <c r="K168" s="1044"/>
      <c r="L168" s="1044"/>
      <c r="M168" s="1044"/>
      <c r="N168" s="1044"/>
      <c r="O168" s="1044"/>
      <c r="P168" s="1044"/>
      <c r="Q168" s="1044"/>
      <c r="R168" s="1044"/>
      <c r="S168" s="1044"/>
      <c r="T168" s="1044"/>
      <c r="U168" s="1044"/>
      <c r="V168" s="1044"/>
      <c r="W168" s="1044"/>
      <c r="X168" s="1044"/>
      <c r="Y168" s="1044"/>
      <c r="Z168" s="1044"/>
    </row>
    <row r="169" ht="14.25" customHeight="1">
      <c r="A169" s="1044"/>
      <c r="B169" s="1044"/>
      <c r="C169" s="1044"/>
      <c r="D169" s="1044"/>
      <c r="E169" s="1044"/>
      <c r="F169" s="1080">
        <v>38.0</v>
      </c>
      <c r="G169" s="1081" t="s">
        <v>6283</v>
      </c>
      <c r="H169" s="1082"/>
      <c r="I169" s="1080">
        <v>19.0</v>
      </c>
      <c r="J169" s="1044"/>
      <c r="K169" s="1044"/>
      <c r="L169" s="1044"/>
      <c r="M169" s="1044"/>
      <c r="N169" s="1044"/>
      <c r="O169" s="1044"/>
      <c r="P169" s="1044"/>
      <c r="Q169" s="1044"/>
      <c r="R169" s="1044"/>
      <c r="S169" s="1044"/>
      <c r="T169" s="1044"/>
      <c r="U169" s="1044"/>
      <c r="V169" s="1044"/>
      <c r="W169" s="1044"/>
      <c r="X169" s="1044"/>
      <c r="Y169" s="1044"/>
      <c r="Z169" s="1044"/>
    </row>
    <row r="170" ht="14.25" customHeight="1">
      <c r="A170" s="1044"/>
      <c r="B170" s="1044"/>
      <c r="C170" s="1044"/>
      <c r="D170" s="1044"/>
      <c r="E170" s="1044"/>
      <c r="F170" s="1083">
        <v>39.0</v>
      </c>
      <c r="G170" s="1084" t="s">
        <v>6284</v>
      </c>
      <c r="H170" s="1082"/>
      <c r="I170" s="1083">
        <v>24.0</v>
      </c>
      <c r="J170" s="1044"/>
      <c r="K170" s="1044"/>
      <c r="L170" s="1044"/>
      <c r="M170" s="1044"/>
      <c r="N170" s="1044"/>
      <c r="O170" s="1044"/>
      <c r="P170" s="1044"/>
      <c r="Q170" s="1044"/>
      <c r="R170" s="1044"/>
      <c r="S170" s="1044"/>
      <c r="T170" s="1044"/>
      <c r="U170" s="1044"/>
      <c r="V170" s="1044"/>
      <c r="W170" s="1044"/>
      <c r="X170" s="1044"/>
      <c r="Y170" s="1044"/>
      <c r="Z170" s="1044"/>
    </row>
    <row r="171" ht="14.25" customHeight="1">
      <c r="A171" s="1044"/>
      <c r="B171" s="1044"/>
      <c r="C171" s="1044"/>
      <c r="D171" s="1044"/>
      <c r="E171" s="1044"/>
      <c r="F171" s="1080">
        <v>40.0</v>
      </c>
      <c r="G171" s="1081" t="s">
        <v>6285</v>
      </c>
      <c r="H171" s="1082"/>
      <c r="I171" s="1080">
        <v>22.0</v>
      </c>
      <c r="J171" s="1044"/>
      <c r="K171" s="1044"/>
      <c r="L171" s="1044"/>
      <c r="M171" s="1044"/>
      <c r="N171" s="1044"/>
      <c r="O171" s="1044"/>
      <c r="P171" s="1044"/>
      <c r="Q171" s="1044"/>
      <c r="R171" s="1044"/>
      <c r="S171" s="1044"/>
      <c r="T171" s="1044"/>
      <c r="U171" s="1044"/>
      <c r="V171" s="1044"/>
      <c r="W171" s="1044"/>
      <c r="X171" s="1044"/>
      <c r="Y171" s="1044"/>
      <c r="Z171" s="1044"/>
    </row>
    <row r="172" ht="14.25" customHeight="1">
      <c r="A172" s="1044"/>
      <c r="B172" s="1044"/>
      <c r="C172" s="1044"/>
      <c r="D172" s="1044"/>
      <c r="E172" s="1044"/>
      <c r="F172" s="1083">
        <v>41.0</v>
      </c>
      <c r="G172" s="1084" t="s">
        <v>6286</v>
      </c>
      <c r="H172" s="1082"/>
      <c r="I172" s="1083">
        <v>18.0</v>
      </c>
      <c r="J172" s="1044"/>
      <c r="K172" s="1044"/>
      <c r="L172" s="1044"/>
      <c r="M172" s="1044"/>
      <c r="N172" s="1044"/>
      <c r="O172" s="1044"/>
      <c r="P172" s="1044"/>
      <c r="Q172" s="1044"/>
      <c r="R172" s="1044"/>
      <c r="S172" s="1044"/>
      <c r="T172" s="1044"/>
      <c r="U172" s="1044"/>
      <c r="V172" s="1044"/>
      <c r="W172" s="1044"/>
      <c r="X172" s="1044"/>
      <c r="Y172" s="1044"/>
      <c r="Z172" s="1044"/>
    </row>
    <row r="173" ht="14.25" customHeight="1">
      <c r="A173" s="1044"/>
      <c r="B173" s="1044"/>
      <c r="C173" s="1044"/>
      <c r="D173" s="1044"/>
      <c r="E173" s="1044"/>
      <c r="F173" s="1080">
        <v>42.0</v>
      </c>
      <c r="G173" s="1081" t="s">
        <v>6287</v>
      </c>
      <c r="H173" s="1082"/>
      <c r="I173" s="1080">
        <v>3.0</v>
      </c>
      <c r="J173" s="1044"/>
      <c r="K173" s="1044"/>
      <c r="L173" s="1044"/>
      <c r="M173" s="1044"/>
      <c r="N173" s="1044"/>
      <c r="O173" s="1044"/>
      <c r="P173" s="1044"/>
      <c r="Q173" s="1044"/>
      <c r="R173" s="1044"/>
      <c r="S173" s="1044"/>
      <c r="T173" s="1044"/>
      <c r="U173" s="1044"/>
      <c r="V173" s="1044"/>
      <c r="W173" s="1044"/>
      <c r="X173" s="1044"/>
      <c r="Y173" s="1044"/>
      <c r="Z173" s="1044"/>
    </row>
    <row r="174" ht="14.25" customHeight="1">
      <c r="A174" s="1044"/>
      <c r="B174" s="1044"/>
      <c r="C174" s="1044"/>
      <c r="D174" s="1044"/>
      <c r="E174" s="1044"/>
      <c r="F174" s="1083">
        <v>43.0</v>
      </c>
      <c r="G174" s="1084" t="s">
        <v>6288</v>
      </c>
      <c r="H174" s="1082"/>
      <c r="I174" s="1083">
        <v>23.0</v>
      </c>
      <c r="J174" s="1044"/>
      <c r="K174" s="1044"/>
      <c r="L174" s="1044"/>
      <c r="M174" s="1044"/>
      <c r="N174" s="1044"/>
      <c r="O174" s="1044"/>
      <c r="P174" s="1044"/>
      <c r="Q174" s="1044"/>
      <c r="R174" s="1044"/>
      <c r="S174" s="1044"/>
      <c r="T174" s="1044"/>
      <c r="U174" s="1044"/>
      <c r="V174" s="1044"/>
      <c r="W174" s="1044"/>
      <c r="X174" s="1044"/>
      <c r="Y174" s="1044"/>
      <c r="Z174" s="1044"/>
    </row>
    <row r="175" ht="14.25" customHeight="1">
      <c r="A175" s="1044"/>
      <c r="B175" s="1044"/>
      <c r="C175" s="1044"/>
      <c r="D175" s="1044"/>
      <c r="E175" s="1044"/>
      <c r="F175" s="1080">
        <v>44.0</v>
      </c>
      <c r="G175" s="1081" t="s">
        <v>6289</v>
      </c>
      <c r="H175" s="1082"/>
      <c r="I175" s="1080">
        <v>6.0</v>
      </c>
      <c r="J175" s="1044"/>
      <c r="K175" s="1044"/>
      <c r="L175" s="1044"/>
      <c r="M175" s="1044"/>
      <c r="N175" s="1044"/>
      <c r="O175" s="1044"/>
      <c r="P175" s="1044"/>
      <c r="Q175" s="1044"/>
      <c r="R175" s="1044"/>
      <c r="S175" s="1044"/>
      <c r="T175" s="1044"/>
      <c r="U175" s="1044"/>
      <c r="V175" s="1044"/>
      <c r="W175" s="1044"/>
      <c r="X175" s="1044"/>
      <c r="Y175" s="1044"/>
      <c r="Z175" s="1044"/>
    </row>
    <row r="176" ht="14.25" customHeight="1">
      <c r="A176" s="1044"/>
      <c r="B176" s="1044"/>
      <c r="C176" s="1044"/>
      <c r="D176" s="1044"/>
      <c r="E176" s="1044"/>
      <c r="F176" s="1083">
        <v>45.0</v>
      </c>
      <c r="G176" s="1084" t="s">
        <v>6290</v>
      </c>
      <c r="H176" s="1082"/>
      <c r="I176" s="1083">
        <v>92.0</v>
      </c>
      <c r="J176" s="1044"/>
      <c r="K176" s="1044"/>
      <c r="L176" s="1044"/>
      <c r="M176" s="1044"/>
      <c r="N176" s="1044"/>
      <c r="O176" s="1044"/>
      <c r="P176" s="1044"/>
      <c r="Q176" s="1044"/>
      <c r="R176" s="1044"/>
      <c r="S176" s="1044"/>
      <c r="T176" s="1044"/>
      <c r="U176" s="1044"/>
      <c r="V176" s="1044"/>
      <c r="W176" s="1044"/>
      <c r="X176" s="1044"/>
      <c r="Y176" s="1044"/>
      <c r="Z176" s="1044"/>
    </row>
    <row r="177" ht="14.25" customHeight="1">
      <c r="A177" s="1044"/>
      <c r="B177" s="1044"/>
      <c r="C177" s="1044"/>
      <c r="D177" s="1044"/>
      <c r="E177" s="1044"/>
      <c r="F177" s="1080">
        <v>46.0</v>
      </c>
      <c r="G177" s="1081" t="s">
        <v>6291</v>
      </c>
      <c r="H177" s="1082"/>
      <c r="I177" s="1080">
        <v>23.0</v>
      </c>
      <c r="J177" s="1044"/>
      <c r="K177" s="1044"/>
      <c r="L177" s="1044"/>
      <c r="M177" s="1044"/>
      <c r="N177" s="1044"/>
      <c r="O177" s="1044"/>
      <c r="P177" s="1044"/>
      <c r="Q177" s="1044"/>
      <c r="R177" s="1044"/>
      <c r="S177" s="1044"/>
      <c r="T177" s="1044"/>
      <c r="U177" s="1044"/>
      <c r="V177" s="1044"/>
      <c r="W177" s="1044"/>
      <c r="X177" s="1044"/>
      <c r="Y177" s="1044"/>
      <c r="Z177" s="1044"/>
    </row>
    <row r="178" ht="14.25" customHeight="1">
      <c r="A178" s="1044"/>
      <c r="B178" s="1044"/>
      <c r="C178" s="1044"/>
      <c r="D178" s="1044"/>
      <c r="E178" s="1044"/>
      <c r="F178" s="1083">
        <v>47.0</v>
      </c>
      <c r="G178" s="1084" t="s">
        <v>6292</v>
      </c>
      <c r="H178" s="1082"/>
      <c r="I178" s="1083">
        <v>33.0</v>
      </c>
      <c r="J178" s="1044"/>
      <c r="K178" s="1044"/>
      <c r="L178" s="1044"/>
      <c r="M178" s="1044"/>
      <c r="N178" s="1044"/>
      <c r="O178" s="1044"/>
      <c r="P178" s="1044"/>
      <c r="Q178" s="1044"/>
      <c r="R178" s="1044"/>
      <c r="S178" s="1044"/>
      <c r="T178" s="1044"/>
      <c r="U178" s="1044"/>
      <c r="V178" s="1044"/>
      <c r="W178" s="1044"/>
      <c r="X178" s="1044"/>
      <c r="Y178" s="1044"/>
      <c r="Z178" s="1044"/>
    </row>
    <row r="179" ht="14.25" customHeight="1">
      <c r="A179" s="1044"/>
      <c r="B179" s="1044"/>
      <c r="C179" s="1044"/>
      <c r="D179" s="1044"/>
      <c r="E179" s="1044"/>
      <c r="F179" s="1080">
        <v>48.0</v>
      </c>
      <c r="G179" s="1081" t="s">
        <v>6293</v>
      </c>
      <c r="H179" s="1085"/>
      <c r="I179" s="1080">
        <v>34.0</v>
      </c>
      <c r="J179" s="1044"/>
      <c r="K179" s="1044"/>
      <c r="L179" s="1044"/>
      <c r="M179" s="1044"/>
      <c r="N179" s="1044"/>
      <c r="O179" s="1044"/>
      <c r="P179" s="1044"/>
      <c r="Q179" s="1044"/>
      <c r="R179" s="1044"/>
      <c r="S179" s="1044"/>
      <c r="T179" s="1044"/>
      <c r="U179" s="1044"/>
      <c r="V179" s="1044"/>
      <c r="W179" s="1044"/>
      <c r="X179" s="1044"/>
      <c r="Y179" s="1044"/>
      <c r="Z179" s="1044"/>
    </row>
    <row r="180" ht="14.25" customHeight="1">
      <c r="A180" s="1044"/>
      <c r="B180" s="1044"/>
      <c r="C180" s="1044"/>
      <c r="D180" s="1044"/>
      <c r="E180" s="1044"/>
      <c r="F180" s="1044"/>
      <c r="G180" s="1044"/>
      <c r="H180" s="1044"/>
      <c r="I180" s="1044"/>
      <c r="J180" s="1044"/>
      <c r="K180" s="1044"/>
      <c r="L180" s="1044"/>
      <c r="M180" s="1044"/>
      <c r="N180" s="1044"/>
      <c r="O180" s="1044"/>
      <c r="P180" s="1044"/>
      <c r="Q180" s="1044"/>
      <c r="R180" s="1044"/>
      <c r="S180" s="1044"/>
      <c r="T180" s="1044"/>
      <c r="U180" s="1044"/>
      <c r="V180" s="1044"/>
      <c r="W180" s="1044"/>
      <c r="X180" s="1044"/>
      <c r="Y180" s="1044"/>
      <c r="Z180" s="1044"/>
    </row>
    <row r="181" ht="14.25" customHeight="1">
      <c r="A181" s="1044"/>
      <c r="B181" s="1044"/>
      <c r="C181" s="1044"/>
      <c r="D181" s="1044"/>
      <c r="E181" s="1044"/>
      <c r="F181" s="1044"/>
      <c r="G181" s="1044"/>
      <c r="H181" s="1044"/>
      <c r="I181" s="1044"/>
      <c r="J181" s="1044"/>
      <c r="K181" s="1044"/>
      <c r="L181" s="1044"/>
      <c r="M181" s="1044"/>
      <c r="N181" s="1044"/>
      <c r="O181" s="1044"/>
      <c r="P181" s="1044"/>
      <c r="Q181" s="1044"/>
      <c r="R181" s="1044"/>
      <c r="S181" s="1044"/>
      <c r="T181" s="1044"/>
      <c r="U181" s="1044"/>
      <c r="V181" s="1044"/>
      <c r="W181" s="1044"/>
      <c r="X181" s="1044"/>
      <c r="Y181" s="1044"/>
      <c r="Z181" s="1044"/>
    </row>
    <row r="182" ht="14.25" customHeight="1">
      <c r="A182" s="1044"/>
      <c r="B182" s="1044"/>
      <c r="C182" s="1044"/>
      <c r="D182" s="1044"/>
      <c r="E182" s="1044"/>
      <c r="F182" s="1044"/>
      <c r="G182" s="1044"/>
      <c r="H182" s="1044"/>
      <c r="I182" s="1044"/>
      <c r="J182" s="1044"/>
      <c r="K182" s="1044"/>
      <c r="L182" s="1044"/>
      <c r="M182" s="1044"/>
      <c r="N182" s="1044"/>
      <c r="O182" s="1044"/>
      <c r="P182" s="1044"/>
      <c r="Q182" s="1044"/>
      <c r="R182" s="1044"/>
      <c r="S182" s="1044"/>
      <c r="T182" s="1044"/>
      <c r="U182" s="1044"/>
      <c r="V182" s="1044"/>
      <c r="W182" s="1044"/>
      <c r="X182" s="1044"/>
      <c r="Y182" s="1044"/>
      <c r="Z182" s="1044"/>
    </row>
    <row r="183" ht="14.25" customHeight="1">
      <c r="A183" s="1044"/>
      <c r="B183" s="1044"/>
      <c r="C183" s="1044"/>
      <c r="D183" s="1044"/>
      <c r="E183" s="1044"/>
      <c r="F183" s="1044"/>
      <c r="G183" s="1044"/>
      <c r="H183" s="1044"/>
      <c r="I183" s="1044"/>
      <c r="J183" s="1044"/>
      <c r="K183" s="1044"/>
      <c r="L183" s="1044"/>
      <c r="M183" s="1044"/>
      <c r="N183" s="1044"/>
      <c r="O183" s="1044"/>
      <c r="P183" s="1044"/>
      <c r="Q183" s="1044"/>
      <c r="R183" s="1044"/>
      <c r="S183" s="1044"/>
      <c r="T183" s="1044"/>
      <c r="U183" s="1044"/>
      <c r="V183" s="1044"/>
      <c r="W183" s="1044"/>
      <c r="X183" s="1044"/>
      <c r="Y183" s="1044"/>
      <c r="Z183" s="1044"/>
    </row>
    <row r="184" ht="14.25" customHeight="1">
      <c r="A184" s="1044"/>
      <c r="B184" s="1044"/>
      <c r="C184" s="1044"/>
      <c r="D184" s="1044"/>
      <c r="E184" s="1044"/>
      <c r="F184" s="1044"/>
      <c r="G184" s="1044"/>
      <c r="H184" s="1044"/>
      <c r="I184" s="1044"/>
      <c r="J184" s="1044"/>
      <c r="K184" s="1044"/>
      <c r="L184" s="1044"/>
      <c r="M184" s="1044"/>
      <c r="N184" s="1044"/>
      <c r="O184" s="1044"/>
      <c r="P184" s="1044"/>
      <c r="Q184" s="1044"/>
      <c r="R184" s="1044"/>
      <c r="S184" s="1044"/>
      <c r="T184" s="1044"/>
      <c r="U184" s="1044"/>
      <c r="V184" s="1044"/>
      <c r="W184" s="1044"/>
      <c r="X184" s="1044"/>
      <c r="Y184" s="1044"/>
      <c r="Z184" s="1044"/>
    </row>
    <row r="185" ht="14.25" customHeight="1">
      <c r="A185" s="1044"/>
      <c r="B185" s="1044"/>
      <c r="C185" s="1044"/>
      <c r="D185" s="1044"/>
      <c r="E185" s="1044"/>
      <c r="F185" s="1044"/>
      <c r="G185" s="1044"/>
      <c r="H185" s="1044"/>
      <c r="I185" s="1044"/>
      <c r="J185" s="1044"/>
      <c r="K185" s="1044"/>
      <c r="L185" s="1044"/>
      <c r="M185" s="1044"/>
      <c r="N185" s="1044"/>
      <c r="O185" s="1044"/>
      <c r="P185" s="1044"/>
      <c r="Q185" s="1044"/>
      <c r="R185" s="1044"/>
      <c r="S185" s="1044"/>
      <c r="T185" s="1044"/>
      <c r="U185" s="1044"/>
      <c r="V185" s="1044"/>
      <c r="W185" s="1044"/>
      <c r="X185" s="1044"/>
      <c r="Y185" s="1044"/>
      <c r="Z185" s="1044"/>
    </row>
    <row r="186" ht="14.25" customHeight="1">
      <c r="A186" s="1044"/>
      <c r="B186" s="1044"/>
      <c r="C186" s="1044"/>
      <c r="D186" s="1044"/>
      <c r="E186" s="1044"/>
      <c r="F186" s="1044"/>
      <c r="G186" s="1044"/>
      <c r="H186" s="1044"/>
      <c r="I186" s="1044"/>
      <c r="J186" s="1044"/>
      <c r="K186" s="1044"/>
      <c r="L186" s="1044"/>
      <c r="M186" s="1044"/>
      <c r="N186" s="1044"/>
      <c r="O186" s="1044"/>
      <c r="P186" s="1044"/>
      <c r="Q186" s="1044"/>
      <c r="R186" s="1044"/>
      <c r="S186" s="1044"/>
      <c r="T186" s="1044"/>
      <c r="U186" s="1044"/>
      <c r="V186" s="1044"/>
      <c r="W186" s="1044"/>
      <c r="X186" s="1044"/>
      <c r="Y186" s="1044"/>
      <c r="Z186" s="1044"/>
    </row>
    <row r="187" ht="14.25" customHeight="1">
      <c r="A187" s="1044"/>
      <c r="B187" s="1044"/>
      <c r="C187" s="1044"/>
      <c r="D187" s="1044"/>
      <c r="E187" s="1044"/>
      <c r="F187" s="1044"/>
      <c r="G187" s="1044"/>
      <c r="H187" s="1044"/>
      <c r="I187" s="1044"/>
      <c r="J187" s="1044"/>
      <c r="K187" s="1044"/>
      <c r="L187" s="1044"/>
      <c r="M187" s="1044"/>
      <c r="N187" s="1044"/>
      <c r="O187" s="1044"/>
      <c r="P187" s="1044"/>
      <c r="Q187" s="1044"/>
      <c r="R187" s="1044"/>
      <c r="S187" s="1044"/>
      <c r="T187" s="1044"/>
      <c r="U187" s="1044"/>
      <c r="V187" s="1044"/>
      <c r="W187" s="1044"/>
      <c r="X187" s="1044"/>
      <c r="Y187" s="1044"/>
      <c r="Z187" s="1044"/>
    </row>
    <row r="188" ht="14.25" customHeight="1">
      <c r="A188" s="1044"/>
      <c r="B188" s="1044"/>
      <c r="C188" s="1044"/>
      <c r="D188" s="1044"/>
      <c r="E188" s="1044"/>
      <c r="F188" s="1044"/>
      <c r="G188" s="1044"/>
      <c r="H188" s="1044"/>
      <c r="I188" s="1044"/>
      <c r="J188" s="1044"/>
      <c r="K188" s="1044"/>
      <c r="L188" s="1044"/>
      <c r="M188" s="1044"/>
      <c r="N188" s="1044"/>
      <c r="O188" s="1044"/>
      <c r="P188" s="1044"/>
      <c r="Q188" s="1044"/>
      <c r="R188" s="1044"/>
      <c r="S188" s="1044"/>
      <c r="T188" s="1044"/>
      <c r="U188" s="1044"/>
      <c r="V188" s="1044"/>
      <c r="W188" s="1044"/>
      <c r="X188" s="1044"/>
      <c r="Y188" s="1044"/>
      <c r="Z188" s="1044"/>
    </row>
    <row r="189" ht="14.25" customHeight="1">
      <c r="A189" s="1044"/>
      <c r="B189" s="1044"/>
      <c r="C189" s="1044"/>
      <c r="D189" s="1044"/>
      <c r="E189" s="1044"/>
      <c r="F189" s="1044"/>
      <c r="G189" s="1044"/>
      <c r="H189" s="1044"/>
      <c r="I189" s="1044"/>
      <c r="J189" s="1044"/>
      <c r="K189" s="1044"/>
      <c r="L189" s="1044"/>
      <c r="M189" s="1044"/>
      <c r="N189" s="1044"/>
      <c r="O189" s="1044"/>
      <c r="P189" s="1044"/>
      <c r="Q189" s="1044"/>
      <c r="R189" s="1044"/>
      <c r="S189" s="1044"/>
      <c r="T189" s="1044"/>
      <c r="U189" s="1044"/>
      <c r="V189" s="1044"/>
      <c r="W189" s="1044"/>
      <c r="X189" s="1044"/>
      <c r="Y189" s="1044"/>
      <c r="Z189" s="1044"/>
    </row>
    <row r="190" ht="14.25" customHeight="1">
      <c r="A190" s="1044"/>
      <c r="B190" s="1044"/>
      <c r="C190" s="1044"/>
      <c r="D190" s="1044"/>
      <c r="E190" s="1044"/>
      <c r="F190" s="1044"/>
      <c r="G190" s="1044"/>
      <c r="H190" s="1044"/>
      <c r="I190" s="1044"/>
      <c r="J190" s="1044"/>
      <c r="K190" s="1044"/>
      <c r="L190" s="1044"/>
      <c r="M190" s="1044"/>
      <c r="N190" s="1044"/>
      <c r="O190" s="1044"/>
      <c r="P190" s="1044"/>
      <c r="Q190" s="1044"/>
      <c r="R190" s="1044"/>
      <c r="S190" s="1044"/>
      <c r="T190" s="1044"/>
      <c r="U190" s="1044"/>
      <c r="V190" s="1044"/>
      <c r="W190" s="1044"/>
      <c r="X190" s="1044"/>
      <c r="Y190" s="1044"/>
      <c r="Z190" s="1044"/>
    </row>
    <row r="191" ht="14.25" customHeight="1">
      <c r="A191" s="1044"/>
      <c r="B191" s="1044"/>
      <c r="C191" s="1044"/>
      <c r="D191" s="1044"/>
      <c r="E191" s="1044"/>
      <c r="F191" s="1044"/>
      <c r="G191" s="1044"/>
      <c r="H191" s="1044"/>
      <c r="I191" s="1044"/>
      <c r="J191" s="1044"/>
      <c r="K191" s="1044"/>
      <c r="L191" s="1044"/>
      <c r="M191" s="1044"/>
      <c r="N191" s="1044"/>
      <c r="O191" s="1044"/>
      <c r="P191" s="1044"/>
      <c r="Q191" s="1044"/>
      <c r="R191" s="1044"/>
      <c r="S191" s="1044"/>
      <c r="T191" s="1044"/>
      <c r="U191" s="1044"/>
      <c r="V191" s="1044"/>
      <c r="W191" s="1044"/>
      <c r="X191" s="1044"/>
      <c r="Y191" s="1044"/>
      <c r="Z191" s="1044"/>
    </row>
    <row r="192" ht="14.25" customHeight="1">
      <c r="A192" s="1044"/>
      <c r="B192" s="1044"/>
      <c r="C192" s="1044"/>
      <c r="D192" s="1044"/>
      <c r="E192" s="1044"/>
      <c r="F192" s="1044"/>
      <c r="G192" s="1044"/>
      <c r="H192" s="1044"/>
      <c r="I192" s="1044"/>
      <c r="J192" s="1044"/>
      <c r="K192" s="1044"/>
      <c r="L192" s="1044"/>
      <c r="M192" s="1044"/>
      <c r="N192" s="1044"/>
      <c r="O192" s="1044"/>
      <c r="P192" s="1044"/>
      <c r="Q192" s="1044"/>
      <c r="R192" s="1044"/>
      <c r="S192" s="1044"/>
      <c r="T192" s="1044"/>
      <c r="U192" s="1044"/>
      <c r="V192" s="1044"/>
      <c r="W192" s="1044"/>
      <c r="X192" s="1044"/>
      <c r="Y192" s="1044"/>
      <c r="Z192" s="1044"/>
    </row>
    <row r="193" ht="14.25" customHeight="1">
      <c r="A193" s="1044"/>
      <c r="B193" s="1044"/>
      <c r="C193" s="1044"/>
      <c r="D193" s="1044"/>
      <c r="E193" s="1044"/>
      <c r="F193" s="1044"/>
      <c r="G193" s="1044"/>
      <c r="H193" s="1044"/>
      <c r="I193" s="1044"/>
      <c r="J193" s="1044"/>
      <c r="K193" s="1044"/>
      <c r="L193" s="1044"/>
      <c r="M193" s="1044"/>
      <c r="N193" s="1044"/>
      <c r="O193" s="1044"/>
      <c r="P193" s="1044"/>
      <c r="Q193" s="1044"/>
      <c r="R193" s="1044"/>
      <c r="S193" s="1044"/>
      <c r="T193" s="1044"/>
      <c r="U193" s="1044"/>
      <c r="V193" s="1044"/>
      <c r="W193" s="1044"/>
      <c r="X193" s="1044"/>
      <c r="Y193" s="1044"/>
      <c r="Z193" s="1044"/>
    </row>
    <row r="194" ht="14.25" customHeight="1">
      <c r="A194" s="1044"/>
      <c r="B194" s="1044"/>
      <c r="C194" s="1044"/>
      <c r="D194" s="1044"/>
      <c r="E194" s="1044"/>
      <c r="F194" s="1044"/>
      <c r="G194" s="1044"/>
      <c r="H194" s="1044"/>
      <c r="I194" s="1044"/>
      <c r="J194" s="1044"/>
      <c r="K194" s="1044"/>
      <c r="L194" s="1044"/>
      <c r="M194" s="1044"/>
      <c r="N194" s="1044"/>
      <c r="O194" s="1044"/>
      <c r="P194" s="1044"/>
      <c r="Q194" s="1044"/>
      <c r="R194" s="1044"/>
      <c r="S194" s="1044"/>
      <c r="T194" s="1044"/>
      <c r="U194" s="1044"/>
      <c r="V194" s="1044"/>
      <c r="W194" s="1044"/>
      <c r="X194" s="1044"/>
      <c r="Y194" s="1044"/>
      <c r="Z194" s="1044"/>
    </row>
    <row r="195" ht="14.25" customHeight="1">
      <c r="A195" s="1044"/>
      <c r="B195" s="1044"/>
      <c r="C195" s="1044"/>
      <c r="D195" s="1044"/>
      <c r="E195" s="1044"/>
      <c r="F195" s="1044"/>
      <c r="G195" s="1044"/>
      <c r="H195" s="1044"/>
      <c r="I195" s="1044"/>
      <c r="J195" s="1044"/>
      <c r="K195" s="1044"/>
      <c r="L195" s="1044"/>
      <c r="M195" s="1044"/>
      <c r="N195" s="1044"/>
      <c r="O195" s="1044"/>
      <c r="P195" s="1044"/>
      <c r="Q195" s="1044"/>
      <c r="R195" s="1044"/>
      <c r="S195" s="1044"/>
      <c r="T195" s="1044"/>
      <c r="U195" s="1044"/>
      <c r="V195" s="1044"/>
      <c r="W195" s="1044"/>
      <c r="X195" s="1044"/>
      <c r="Y195" s="1044"/>
      <c r="Z195" s="1044"/>
    </row>
    <row r="196" ht="14.25" customHeight="1">
      <c r="A196" s="1044"/>
      <c r="B196" s="1044"/>
      <c r="C196" s="1044"/>
      <c r="D196" s="1044"/>
      <c r="E196" s="1044"/>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c r="Z196" s="1044"/>
    </row>
    <row r="197" ht="14.25" customHeight="1">
      <c r="A197" s="1044"/>
      <c r="B197" s="1044"/>
      <c r="C197" s="1044"/>
      <c r="D197" s="1044"/>
      <c r="E197" s="1044"/>
      <c r="F197" s="1044"/>
      <c r="G197" s="1044"/>
      <c r="H197" s="1044"/>
      <c r="I197" s="1044"/>
      <c r="J197" s="1044"/>
      <c r="K197" s="1044"/>
      <c r="L197" s="1044"/>
      <c r="M197" s="1044"/>
      <c r="N197" s="1044"/>
      <c r="O197" s="1044"/>
      <c r="P197" s="1044"/>
      <c r="Q197" s="1044"/>
      <c r="R197" s="1044"/>
      <c r="S197" s="1044"/>
      <c r="T197" s="1044"/>
      <c r="U197" s="1044"/>
      <c r="V197" s="1044"/>
      <c r="W197" s="1044"/>
      <c r="X197" s="1044"/>
      <c r="Y197" s="1044"/>
      <c r="Z197" s="1044"/>
    </row>
    <row r="198" ht="14.25" customHeight="1">
      <c r="A198" s="1044"/>
      <c r="B198" s="1044"/>
      <c r="C198" s="1044"/>
      <c r="D198" s="1044"/>
      <c r="E198" s="1044"/>
      <c r="F198" s="1044"/>
      <c r="G198" s="1044"/>
      <c r="H198" s="1044"/>
      <c r="I198" s="1044"/>
      <c r="J198" s="1044"/>
      <c r="K198" s="1044"/>
      <c r="L198" s="1044"/>
      <c r="M198" s="1044"/>
      <c r="N198" s="1044"/>
      <c r="O198" s="1044"/>
      <c r="P198" s="1044"/>
      <c r="Q198" s="1044"/>
      <c r="R198" s="1044"/>
      <c r="S198" s="1044"/>
      <c r="T198" s="1044"/>
      <c r="U198" s="1044"/>
      <c r="V198" s="1044"/>
      <c r="W198" s="1044"/>
      <c r="X198" s="1044"/>
      <c r="Y198" s="1044"/>
      <c r="Z198" s="1044"/>
    </row>
    <row r="199" ht="14.25" customHeight="1">
      <c r="A199" s="1044"/>
      <c r="B199" s="1044"/>
      <c r="C199" s="1044"/>
      <c r="D199" s="1044"/>
      <c r="E199" s="1044"/>
      <c r="F199" s="1044"/>
      <c r="G199" s="1044"/>
      <c r="H199" s="1044"/>
      <c r="I199" s="1044"/>
      <c r="J199" s="1044"/>
      <c r="K199" s="1044"/>
      <c r="L199" s="1044"/>
      <c r="M199" s="1044"/>
      <c r="N199" s="1044"/>
      <c r="O199" s="1044"/>
      <c r="P199" s="1044"/>
      <c r="Q199" s="1044"/>
      <c r="R199" s="1044"/>
      <c r="S199" s="1044"/>
      <c r="T199" s="1044"/>
      <c r="U199" s="1044"/>
      <c r="V199" s="1044"/>
      <c r="W199" s="1044"/>
      <c r="X199" s="1044"/>
      <c r="Y199" s="1044"/>
      <c r="Z199" s="1044"/>
    </row>
    <row r="200" ht="14.25" customHeight="1">
      <c r="A200" s="1044"/>
      <c r="B200" s="1044"/>
      <c r="C200" s="1044"/>
      <c r="D200" s="1044"/>
      <c r="E200" s="1044"/>
      <c r="F200" s="1044"/>
      <c r="G200" s="1044"/>
      <c r="H200" s="1044"/>
      <c r="I200" s="1044"/>
      <c r="J200" s="1044"/>
      <c r="K200" s="1044"/>
      <c r="L200" s="1044"/>
      <c r="M200" s="1044"/>
      <c r="N200" s="1044"/>
      <c r="O200" s="1044"/>
      <c r="P200" s="1044"/>
      <c r="Q200" s="1044"/>
      <c r="R200" s="1044"/>
      <c r="S200" s="1044"/>
      <c r="T200" s="1044"/>
      <c r="U200" s="1044"/>
      <c r="V200" s="1044"/>
      <c r="W200" s="1044"/>
      <c r="X200" s="1044"/>
      <c r="Y200" s="1044"/>
      <c r="Z200" s="1044"/>
    </row>
    <row r="201" ht="14.25" customHeight="1">
      <c r="A201" s="1044"/>
      <c r="B201" s="1044"/>
      <c r="C201" s="1044"/>
      <c r="D201" s="1044"/>
      <c r="E201" s="1044"/>
      <c r="F201" s="1044"/>
      <c r="G201" s="1044"/>
      <c r="H201" s="1044"/>
      <c r="I201" s="1044"/>
      <c r="J201" s="1044"/>
      <c r="K201" s="1044"/>
      <c r="L201" s="1044"/>
      <c r="M201" s="1044"/>
      <c r="N201" s="1044"/>
      <c r="O201" s="1044"/>
      <c r="P201" s="1044"/>
      <c r="Q201" s="1044"/>
      <c r="R201" s="1044"/>
      <c r="S201" s="1044"/>
      <c r="T201" s="1044"/>
      <c r="U201" s="1044"/>
      <c r="V201" s="1044"/>
      <c r="W201" s="1044"/>
      <c r="X201" s="1044"/>
      <c r="Y201" s="1044"/>
      <c r="Z201" s="1044"/>
    </row>
    <row r="202" ht="14.25" customHeight="1">
      <c r="A202" s="1044"/>
      <c r="B202" s="1044"/>
      <c r="C202" s="1044"/>
      <c r="D202" s="1044"/>
      <c r="E202" s="1044"/>
      <c r="F202" s="1044"/>
      <c r="G202" s="1044"/>
      <c r="H202" s="1044"/>
      <c r="I202" s="1044"/>
      <c r="J202" s="1044"/>
      <c r="K202" s="1044"/>
      <c r="L202" s="1044"/>
      <c r="M202" s="1044"/>
      <c r="N202" s="1044"/>
      <c r="O202" s="1044"/>
      <c r="P202" s="1044"/>
      <c r="Q202" s="1044"/>
      <c r="R202" s="1044"/>
      <c r="S202" s="1044"/>
      <c r="T202" s="1044"/>
      <c r="U202" s="1044"/>
      <c r="V202" s="1044"/>
      <c r="W202" s="1044"/>
      <c r="X202" s="1044"/>
      <c r="Y202" s="1044"/>
      <c r="Z202" s="1044"/>
    </row>
    <row r="203" ht="14.25" customHeight="1">
      <c r="A203" s="1044"/>
      <c r="B203" s="1044"/>
      <c r="C203" s="1044"/>
      <c r="D203" s="1044"/>
      <c r="E203" s="1044"/>
      <c r="F203" s="1044"/>
      <c r="G203" s="1044"/>
      <c r="H203" s="1044"/>
      <c r="I203" s="1044"/>
      <c r="J203" s="1044"/>
      <c r="K203" s="1044"/>
      <c r="L203" s="1044"/>
      <c r="M203" s="1044"/>
      <c r="N203" s="1044"/>
      <c r="O203" s="1044"/>
      <c r="P203" s="1044"/>
      <c r="Q203" s="1044"/>
      <c r="R203" s="1044"/>
      <c r="S203" s="1044"/>
      <c r="T203" s="1044"/>
      <c r="U203" s="1044"/>
      <c r="V203" s="1044"/>
      <c r="W203" s="1044"/>
      <c r="X203" s="1044"/>
      <c r="Y203" s="1044"/>
      <c r="Z203" s="1044"/>
    </row>
    <row r="204" ht="14.25" customHeight="1">
      <c r="A204" s="1044"/>
      <c r="B204" s="1044"/>
      <c r="C204" s="1044"/>
      <c r="D204" s="1044"/>
      <c r="E204" s="1044"/>
      <c r="F204" s="1044"/>
      <c r="G204" s="1044"/>
      <c r="H204" s="1044"/>
      <c r="I204" s="1044"/>
      <c r="J204" s="1044"/>
      <c r="K204" s="1044"/>
      <c r="L204" s="1044"/>
      <c r="M204" s="1044"/>
      <c r="N204" s="1044"/>
      <c r="O204" s="1044"/>
      <c r="P204" s="1044"/>
      <c r="Q204" s="1044"/>
      <c r="R204" s="1044"/>
      <c r="S204" s="1044"/>
      <c r="T204" s="1044"/>
      <c r="U204" s="1044"/>
      <c r="V204" s="1044"/>
      <c r="W204" s="1044"/>
      <c r="X204" s="1044"/>
      <c r="Y204" s="1044"/>
      <c r="Z204" s="1044"/>
    </row>
    <row r="205" ht="14.25" customHeight="1">
      <c r="A205" s="1044"/>
      <c r="B205" s="1044"/>
      <c r="C205" s="1044"/>
      <c r="D205" s="1044"/>
      <c r="E205" s="1044"/>
      <c r="F205" s="1044"/>
      <c r="G205" s="1044"/>
      <c r="H205" s="1044"/>
      <c r="I205" s="1044"/>
      <c r="J205" s="1044"/>
      <c r="K205" s="1044"/>
      <c r="L205" s="1044"/>
      <c r="M205" s="1044"/>
      <c r="N205" s="1044"/>
      <c r="O205" s="1044"/>
      <c r="P205" s="1044"/>
      <c r="Q205" s="1044"/>
      <c r="R205" s="1044"/>
      <c r="S205" s="1044"/>
      <c r="T205" s="1044"/>
      <c r="U205" s="1044"/>
      <c r="V205" s="1044"/>
      <c r="W205" s="1044"/>
      <c r="X205" s="1044"/>
      <c r="Y205" s="1044"/>
      <c r="Z205" s="1044"/>
    </row>
    <row r="206" ht="14.25" customHeight="1">
      <c r="A206" s="1044"/>
      <c r="B206" s="1044"/>
      <c r="C206" s="1044"/>
      <c r="D206" s="1044"/>
      <c r="E206" s="1044"/>
      <c r="F206" s="1044"/>
      <c r="G206" s="1044"/>
      <c r="H206" s="1044"/>
      <c r="I206" s="1044"/>
      <c r="J206" s="1044"/>
      <c r="K206" s="1044"/>
      <c r="L206" s="1044"/>
      <c r="M206" s="1044"/>
      <c r="N206" s="1044"/>
      <c r="O206" s="1044"/>
      <c r="P206" s="1044"/>
      <c r="Q206" s="1044"/>
      <c r="R206" s="1044"/>
      <c r="S206" s="1044"/>
      <c r="T206" s="1044"/>
      <c r="U206" s="1044"/>
      <c r="V206" s="1044"/>
      <c r="W206" s="1044"/>
      <c r="X206" s="1044"/>
      <c r="Y206" s="1044"/>
      <c r="Z206" s="1044"/>
    </row>
    <row r="207" ht="14.25" customHeight="1">
      <c r="A207" s="1044"/>
      <c r="B207" s="1044"/>
      <c r="C207" s="1044"/>
      <c r="D207" s="1044"/>
      <c r="E207" s="1044"/>
      <c r="F207" s="1044"/>
      <c r="G207" s="1044"/>
      <c r="H207" s="1044"/>
      <c r="I207" s="1044"/>
      <c r="J207" s="1044"/>
      <c r="K207" s="1044"/>
      <c r="L207" s="1044"/>
      <c r="M207" s="1044"/>
      <c r="N207" s="1044"/>
      <c r="O207" s="1044"/>
      <c r="P207" s="1044"/>
      <c r="Q207" s="1044"/>
      <c r="R207" s="1044"/>
      <c r="S207" s="1044"/>
      <c r="T207" s="1044"/>
      <c r="U207" s="1044"/>
      <c r="V207" s="1044"/>
      <c r="W207" s="1044"/>
      <c r="X207" s="1044"/>
      <c r="Y207" s="1044"/>
      <c r="Z207" s="1044"/>
    </row>
    <row r="208" ht="14.25" customHeight="1">
      <c r="A208" s="1044"/>
      <c r="B208" s="1044"/>
      <c r="C208" s="1044"/>
      <c r="D208" s="1044"/>
      <c r="E208" s="1044"/>
      <c r="F208" s="1044"/>
      <c r="G208" s="1044"/>
      <c r="H208" s="1044"/>
      <c r="I208" s="1044"/>
      <c r="J208" s="1044"/>
      <c r="K208" s="1044"/>
      <c r="L208" s="1044"/>
      <c r="M208" s="1044"/>
      <c r="N208" s="1044"/>
      <c r="O208" s="1044"/>
      <c r="P208" s="1044"/>
      <c r="Q208" s="1044"/>
      <c r="R208" s="1044"/>
      <c r="S208" s="1044"/>
      <c r="T208" s="1044"/>
      <c r="U208" s="1044"/>
      <c r="V208" s="1044"/>
      <c r="W208" s="1044"/>
      <c r="X208" s="1044"/>
      <c r="Y208" s="1044"/>
      <c r="Z208" s="1044"/>
    </row>
    <row r="209" ht="14.25" customHeight="1">
      <c r="A209" s="1044"/>
      <c r="B209" s="1044"/>
      <c r="C209" s="1044"/>
      <c r="D209" s="1044"/>
      <c r="E209" s="1044"/>
      <c r="F209" s="1044"/>
      <c r="G209" s="1044"/>
      <c r="H209" s="1044"/>
      <c r="I209" s="1044"/>
      <c r="J209" s="1044"/>
      <c r="K209" s="1044"/>
      <c r="L209" s="1044"/>
      <c r="M209" s="1044"/>
      <c r="N209" s="1044"/>
      <c r="O209" s="1044"/>
      <c r="P209" s="1044"/>
      <c r="Q209" s="1044"/>
      <c r="R209" s="1044"/>
      <c r="S209" s="1044"/>
      <c r="T209" s="1044"/>
      <c r="U209" s="1044"/>
      <c r="V209" s="1044"/>
      <c r="W209" s="1044"/>
      <c r="X209" s="1044"/>
      <c r="Y209" s="1044"/>
      <c r="Z209" s="1044"/>
    </row>
    <row r="210" ht="14.25" customHeight="1">
      <c r="A210" s="1044"/>
      <c r="B210" s="1044"/>
      <c r="C210" s="1044"/>
      <c r="D210" s="1044"/>
      <c r="E210" s="1044"/>
      <c r="F210" s="1044"/>
      <c r="G210" s="1044"/>
      <c r="H210" s="1044"/>
      <c r="I210" s="1044"/>
      <c r="J210" s="1044"/>
      <c r="K210" s="1044"/>
      <c r="L210" s="1044"/>
      <c r="M210" s="1044"/>
      <c r="N210" s="1044"/>
      <c r="O210" s="1044"/>
      <c r="P210" s="1044"/>
      <c r="Q210" s="1044"/>
      <c r="R210" s="1044"/>
      <c r="S210" s="1044"/>
      <c r="T210" s="1044"/>
      <c r="U210" s="1044"/>
      <c r="V210" s="1044"/>
      <c r="W210" s="1044"/>
      <c r="X210" s="1044"/>
      <c r="Y210" s="1044"/>
      <c r="Z210" s="1044"/>
    </row>
    <row r="211" ht="14.25" customHeight="1">
      <c r="A211" s="1044"/>
      <c r="B211" s="1044"/>
      <c r="C211" s="1044"/>
      <c r="D211" s="1044"/>
      <c r="E211" s="1044"/>
      <c r="F211" s="1044"/>
      <c r="G211" s="1044"/>
      <c r="H211" s="1044"/>
      <c r="I211" s="1044"/>
      <c r="J211" s="1044"/>
      <c r="K211" s="1044"/>
      <c r="L211" s="1044"/>
      <c r="M211" s="1044"/>
      <c r="N211" s="1044"/>
      <c r="O211" s="1044"/>
      <c r="P211" s="1044"/>
      <c r="Q211" s="1044"/>
      <c r="R211" s="1044"/>
      <c r="S211" s="1044"/>
      <c r="T211" s="1044"/>
      <c r="U211" s="1044"/>
      <c r="V211" s="1044"/>
      <c r="W211" s="1044"/>
      <c r="X211" s="1044"/>
      <c r="Y211" s="1044"/>
      <c r="Z211" s="1044"/>
    </row>
    <row r="212" ht="14.25" customHeight="1">
      <c r="A212" s="1044"/>
      <c r="B212" s="1044"/>
      <c r="C212" s="1044"/>
      <c r="D212" s="1044"/>
      <c r="E212" s="1044"/>
      <c r="F212" s="1044"/>
      <c r="G212" s="1044"/>
      <c r="H212" s="1044"/>
      <c r="I212" s="1044"/>
      <c r="J212" s="1044"/>
      <c r="K212" s="1044"/>
      <c r="L212" s="1044"/>
      <c r="M212" s="1044"/>
      <c r="N212" s="1044"/>
      <c r="O212" s="1044"/>
      <c r="P212" s="1044"/>
      <c r="Q212" s="1044"/>
      <c r="R212" s="1044"/>
      <c r="S212" s="1044"/>
      <c r="T212" s="1044"/>
      <c r="U212" s="1044"/>
      <c r="V212" s="1044"/>
      <c r="W212" s="1044"/>
      <c r="X212" s="1044"/>
      <c r="Y212" s="1044"/>
      <c r="Z212" s="1044"/>
    </row>
    <row r="213" ht="14.25" customHeight="1">
      <c r="A213" s="1044"/>
      <c r="B213" s="1044"/>
      <c r="C213" s="1044"/>
      <c r="D213" s="1044"/>
      <c r="E213" s="1044"/>
      <c r="F213" s="1044"/>
      <c r="G213" s="1044"/>
      <c r="H213" s="1044"/>
      <c r="I213" s="1044"/>
      <c r="J213" s="1044"/>
      <c r="K213" s="1044"/>
      <c r="L213" s="1044"/>
      <c r="M213" s="1044"/>
      <c r="N213" s="1044"/>
      <c r="O213" s="1044"/>
      <c r="P213" s="1044"/>
      <c r="Q213" s="1044"/>
      <c r="R213" s="1044"/>
      <c r="S213" s="1044"/>
      <c r="T213" s="1044"/>
      <c r="U213" s="1044"/>
      <c r="V213" s="1044"/>
      <c r="W213" s="1044"/>
      <c r="X213" s="1044"/>
      <c r="Y213" s="1044"/>
      <c r="Z213" s="1044"/>
    </row>
    <row r="214" ht="14.25" customHeight="1">
      <c r="A214" s="1044"/>
      <c r="B214" s="1044"/>
      <c r="C214" s="1044"/>
      <c r="D214" s="1044"/>
      <c r="E214" s="1044"/>
      <c r="F214" s="1044"/>
      <c r="G214" s="1044"/>
      <c r="H214" s="1044"/>
      <c r="I214" s="1044"/>
      <c r="J214" s="1044"/>
      <c r="K214" s="1044"/>
      <c r="L214" s="1044"/>
      <c r="M214" s="1044"/>
      <c r="N214" s="1044"/>
      <c r="O214" s="1044"/>
      <c r="P214" s="1044"/>
      <c r="Q214" s="1044"/>
      <c r="R214" s="1044"/>
      <c r="S214" s="1044"/>
      <c r="T214" s="1044"/>
      <c r="U214" s="1044"/>
      <c r="V214" s="1044"/>
      <c r="W214" s="1044"/>
      <c r="X214" s="1044"/>
      <c r="Y214" s="1044"/>
      <c r="Z214" s="1044"/>
    </row>
    <row r="215" ht="14.25" customHeight="1">
      <c r="A215" s="1044"/>
      <c r="B215" s="1044"/>
      <c r="C215" s="1044"/>
      <c r="D215" s="1044"/>
      <c r="E215" s="1044"/>
      <c r="F215" s="1044"/>
      <c r="G215" s="1044"/>
      <c r="H215" s="1044"/>
      <c r="I215" s="1044"/>
      <c r="J215" s="1044"/>
      <c r="K215" s="1044"/>
      <c r="L215" s="1044"/>
      <c r="M215" s="1044"/>
      <c r="N215" s="1044"/>
      <c r="O215" s="1044"/>
      <c r="P215" s="1044"/>
      <c r="Q215" s="1044"/>
      <c r="R215" s="1044"/>
      <c r="S215" s="1044"/>
      <c r="T215" s="1044"/>
      <c r="U215" s="1044"/>
      <c r="V215" s="1044"/>
      <c r="W215" s="1044"/>
      <c r="X215" s="1044"/>
      <c r="Y215" s="1044"/>
      <c r="Z215" s="1044"/>
    </row>
    <row r="216" ht="14.25" customHeight="1">
      <c r="A216" s="1044"/>
      <c r="B216" s="1044"/>
      <c r="C216" s="1044"/>
      <c r="D216" s="1044"/>
      <c r="E216" s="1044"/>
      <c r="F216" s="1044"/>
      <c r="G216" s="1044"/>
      <c r="H216" s="1044"/>
      <c r="I216" s="1044"/>
      <c r="J216" s="1044"/>
      <c r="K216" s="1044"/>
      <c r="L216" s="1044"/>
      <c r="M216" s="1044"/>
      <c r="N216" s="1044"/>
      <c r="O216" s="1044"/>
      <c r="P216" s="1044"/>
      <c r="Q216" s="1044"/>
      <c r="R216" s="1044"/>
      <c r="S216" s="1044"/>
      <c r="T216" s="1044"/>
      <c r="U216" s="1044"/>
      <c r="V216" s="1044"/>
      <c r="W216" s="1044"/>
      <c r="X216" s="1044"/>
      <c r="Y216" s="1044"/>
      <c r="Z216" s="1044"/>
    </row>
    <row r="217" ht="14.25" customHeight="1">
      <c r="A217" s="1044"/>
      <c r="B217" s="1044"/>
      <c r="C217" s="1044"/>
      <c r="D217" s="1044"/>
      <c r="E217" s="1044"/>
      <c r="F217" s="1044"/>
      <c r="G217" s="1044"/>
      <c r="H217" s="1044"/>
      <c r="I217" s="1044"/>
      <c r="J217" s="1044"/>
      <c r="K217" s="1044"/>
      <c r="L217" s="1044"/>
      <c r="M217" s="1044"/>
      <c r="N217" s="1044"/>
      <c r="O217" s="1044"/>
      <c r="P217" s="1044"/>
      <c r="Q217" s="1044"/>
      <c r="R217" s="1044"/>
      <c r="S217" s="1044"/>
      <c r="T217" s="1044"/>
      <c r="U217" s="1044"/>
      <c r="V217" s="1044"/>
      <c r="W217" s="1044"/>
      <c r="X217" s="1044"/>
      <c r="Y217" s="1044"/>
      <c r="Z217" s="1044"/>
    </row>
    <row r="218" ht="14.25" customHeight="1">
      <c r="A218" s="1044"/>
      <c r="B218" s="1044"/>
      <c r="C218" s="1044"/>
      <c r="D218" s="1044"/>
      <c r="E218" s="1044"/>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c r="Z218" s="1044"/>
    </row>
    <row r="219" ht="14.25" customHeight="1">
      <c r="A219" s="1044"/>
      <c r="B219" s="1044"/>
      <c r="C219" s="1044"/>
      <c r="D219" s="1044"/>
      <c r="E219" s="1044"/>
      <c r="F219" s="1044"/>
      <c r="G219" s="1044"/>
      <c r="H219" s="1044"/>
      <c r="I219" s="1044"/>
      <c r="J219" s="1044"/>
      <c r="K219" s="1044"/>
      <c r="L219" s="1044"/>
      <c r="M219" s="1044"/>
      <c r="N219" s="1044"/>
      <c r="O219" s="1044"/>
      <c r="P219" s="1044"/>
      <c r="Q219" s="1044"/>
      <c r="R219" s="1044"/>
      <c r="S219" s="1044"/>
      <c r="T219" s="1044"/>
      <c r="U219" s="1044"/>
      <c r="V219" s="1044"/>
      <c r="W219" s="1044"/>
      <c r="X219" s="1044"/>
      <c r="Y219" s="1044"/>
      <c r="Z219" s="1044"/>
    </row>
    <row r="220" ht="14.25" customHeight="1">
      <c r="A220" s="1044"/>
      <c r="B220" s="1044"/>
      <c r="C220" s="1044"/>
      <c r="D220" s="1044"/>
      <c r="E220" s="1044"/>
      <c r="F220" s="1044"/>
      <c r="G220" s="1044"/>
      <c r="H220" s="1044"/>
      <c r="I220" s="1044"/>
      <c r="J220" s="1044"/>
      <c r="K220" s="1044"/>
      <c r="L220" s="1044"/>
      <c r="M220" s="1044"/>
      <c r="N220" s="1044"/>
      <c r="O220" s="1044"/>
      <c r="P220" s="1044"/>
      <c r="Q220" s="1044"/>
      <c r="R220" s="1044"/>
      <c r="S220" s="1044"/>
      <c r="T220" s="1044"/>
      <c r="U220" s="1044"/>
      <c r="V220" s="1044"/>
      <c r="W220" s="1044"/>
      <c r="X220" s="1044"/>
      <c r="Y220" s="1044"/>
      <c r="Z220" s="1044"/>
    </row>
    <row r="221" ht="14.25" customHeight="1">
      <c r="A221" s="1044"/>
      <c r="B221" s="1044"/>
      <c r="C221" s="1044"/>
      <c r="D221" s="1044"/>
      <c r="E221" s="1044"/>
      <c r="F221" s="1044"/>
      <c r="G221" s="1044"/>
      <c r="H221" s="1044"/>
      <c r="I221" s="1044"/>
      <c r="J221" s="1044"/>
      <c r="K221" s="1044"/>
      <c r="L221" s="1044"/>
      <c r="M221" s="1044"/>
      <c r="N221" s="1044"/>
      <c r="O221" s="1044"/>
      <c r="P221" s="1044"/>
      <c r="Q221" s="1044"/>
      <c r="R221" s="1044"/>
      <c r="S221" s="1044"/>
      <c r="T221" s="1044"/>
      <c r="U221" s="1044"/>
      <c r="V221" s="1044"/>
      <c r="W221" s="1044"/>
      <c r="X221" s="1044"/>
      <c r="Y221" s="1044"/>
      <c r="Z221" s="1044"/>
    </row>
    <row r="222" ht="14.25" customHeight="1">
      <c r="A222" s="1044"/>
      <c r="B222" s="1044"/>
      <c r="C222" s="1044"/>
      <c r="D222" s="1044"/>
      <c r="E222" s="1044"/>
      <c r="F222" s="1044"/>
      <c r="G222" s="1044"/>
      <c r="H222" s="1044"/>
      <c r="I222" s="1044"/>
      <c r="J222" s="1044"/>
      <c r="K222" s="1044"/>
      <c r="L222" s="1044"/>
      <c r="M222" s="1044"/>
      <c r="N222" s="1044"/>
      <c r="O222" s="1044"/>
      <c r="P222" s="1044"/>
      <c r="Q222" s="1044"/>
      <c r="R222" s="1044"/>
      <c r="S222" s="1044"/>
      <c r="T222" s="1044"/>
      <c r="U222" s="1044"/>
      <c r="V222" s="1044"/>
      <c r="W222" s="1044"/>
      <c r="X222" s="1044"/>
      <c r="Y222" s="1044"/>
      <c r="Z222" s="1044"/>
    </row>
    <row r="223" ht="14.25" customHeight="1">
      <c r="A223" s="1044"/>
      <c r="B223" s="1044"/>
      <c r="C223" s="1044"/>
      <c r="D223" s="1044"/>
      <c r="E223" s="1044"/>
      <c r="F223" s="1044"/>
      <c r="G223" s="1044"/>
      <c r="H223" s="1044"/>
      <c r="I223" s="1044"/>
      <c r="J223" s="1044"/>
      <c r="K223" s="1044"/>
      <c r="L223" s="1044"/>
      <c r="M223" s="1044"/>
      <c r="N223" s="1044"/>
      <c r="O223" s="1044"/>
      <c r="P223" s="1044"/>
      <c r="Q223" s="1044"/>
      <c r="R223" s="1044"/>
      <c r="S223" s="1044"/>
      <c r="T223" s="1044"/>
      <c r="U223" s="1044"/>
      <c r="V223" s="1044"/>
      <c r="W223" s="1044"/>
      <c r="X223" s="1044"/>
      <c r="Y223" s="1044"/>
      <c r="Z223" s="1044"/>
    </row>
    <row r="224" ht="14.25" customHeight="1">
      <c r="A224" s="1044"/>
      <c r="B224" s="1044"/>
      <c r="C224" s="1044"/>
      <c r="D224" s="1044"/>
      <c r="E224" s="1044"/>
      <c r="F224" s="1044"/>
      <c r="G224" s="1044"/>
      <c r="H224" s="1044"/>
      <c r="I224" s="1044"/>
      <c r="J224" s="1044"/>
      <c r="K224" s="1044"/>
      <c r="L224" s="1044"/>
      <c r="M224" s="1044"/>
      <c r="N224" s="1044"/>
      <c r="O224" s="1044"/>
      <c r="P224" s="1044"/>
      <c r="Q224" s="1044"/>
      <c r="R224" s="1044"/>
      <c r="S224" s="1044"/>
      <c r="T224" s="1044"/>
      <c r="U224" s="1044"/>
      <c r="V224" s="1044"/>
      <c r="W224" s="1044"/>
      <c r="X224" s="1044"/>
      <c r="Y224" s="1044"/>
      <c r="Z224" s="1044"/>
    </row>
    <row r="225" ht="14.25" customHeight="1">
      <c r="A225" s="1044"/>
      <c r="B225" s="1044"/>
      <c r="C225" s="1044"/>
      <c r="D225" s="1044"/>
      <c r="E225" s="1044"/>
      <c r="F225" s="1044"/>
      <c r="G225" s="1044"/>
      <c r="H225" s="1044"/>
      <c r="I225" s="1044"/>
      <c r="J225" s="1044"/>
      <c r="K225" s="1044"/>
      <c r="L225" s="1044"/>
      <c r="M225" s="1044"/>
      <c r="N225" s="1044"/>
      <c r="O225" s="1044"/>
      <c r="P225" s="1044"/>
      <c r="Q225" s="1044"/>
      <c r="R225" s="1044"/>
      <c r="S225" s="1044"/>
      <c r="T225" s="1044"/>
      <c r="U225" s="1044"/>
      <c r="V225" s="1044"/>
      <c r="W225" s="1044"/>
      <c r="X225" s="1044"/>
      <c r="Y225" s="1044"/>
      <c r="Z225" s="1044"/>
    </row>
    <row r="226" ht="14.25" customHeight="1">
      <c r="A226" s="1044"/>
      <c r="B226" s="1044"/>
      <c r="C226" s="1044"/>
      <c r="D226" s="1044"/>
      <c r="E226" s="1044"/>
      <c r="F226" s="1044"/>
      <c r="G226" s="1044"/>
      <c r="H226" s="1044"/>
      <c r="I226" s="1044"/>
      <c r="J226" s="1044"/>
      <c r="K226" s="1044"/>
      <c r="L226" s="1044"/>
      <c r="M226" s="1044"/>
      <c r="N226" s="1044"/>
      <c r="O226" s="1044"/>
      <c r="P226" s="1044"/>
      <c r="Q226" s="1044"/>
      <c r="R226" s="1044"/>
      <c r="S226" s="1044"/>
      <c r="T226" s="1044"/>
      <c r="U226" s="1044"/>
      <c r="V226" s="1044"/>
      <c r="W226" s="1044"/>
      <c r="X226" s="1044"/>
      <c r="Y226" s="1044"/>
      <c r="Z226" s="1044"/>
    </row>
    <row r="227" ht="14.25" customHeight="1">
      <c r="A227" s="1044"/>
      <c r="B227" s="1044"/>
      <c r="C227" s="1044"/>
      <c r="D227" s="1044"/>
      <c r="E227" s="1044"/>
      <c r="F227" s="1044"/>
      <c r="G227" s="1044"/>
      <c r="H227" s="1044"/>
      <c r="I227" s="1044"/>
      <c r="J227" s="1044"/>
      <c r="K227" s="1044"/>
      <c r="L227" s="1044"/>
      <c r="M227" s="1044"/>
      <c r="N227" s="1044"/>
      <c r="O227" s="1044"/>
      <c r="P227" s="1044"/>
      <c r="Q227" s="1044"/>
      <c r="R227" s="1044"/>
      <c r="S227" s="1044"/>
      <c r="T227" s="1044"/>
      <c r="U227" s="1044"/>
      <c r="V227" s="1044"/>
      <c r="W227" s="1044"/>
      <c r="X227" s="1044"/>
      <c r="Y227" s="1044"/>
      <c r="Z227" s="1044"/>
    </row>
    <row r="228" ht="14.25" customHeight="1">
      <c r="A228" s="1044"/>
      <c r="B228" s="1044"/>
      <c r="C228" s="1044"/>
      <c r="D228" s="1044"/>
      <c r="E228" s="1044"/>
      <c r="F228" s="1044"/>
      <c r="G228" s="1044"/>
      <c r="H228" s="1044"/>
      <c r="I228" s="1044"/>
      <c r="J228" s="1044"/>
      <c r="K228" s="1044"/>
      <c r="L228" s="1044"/>
      <c r="M228" s="1044"/>
      <c r="N228" s="1044"/>
      <c r="O228" s="1044"/>
      <c r="P228" s="1044"/>
      <c r="Q228" s="1044"/>
      <c r="R228" s="1044"/>
      <c r="S228" s="1044"/>
      <c r="T228" s="1044"/>
      <c r="U228" s="1044"/>
      <c r="V228" s="1044"/>
      <c r="W228" s="1044"/>
      <c r="X228" s="1044"/>
      <c r="Y228" s="1044"/>
      <c r="Z228" s="1044"/>
    </row>
    <row r="229" ht="14.25" customHeight="1">
      <c r="A229" s="1044"/>
      <c r="B229" s="1044"/>
      <c r="C229" s="1044"/>
      <c r="D229" s="1044"/>
      <c r="E229" s="1044"/>
      <c r="F229" s="1044"/>
      <c r="G229" s="1044"/>
      <c r="H229" s="1044"/>
      <c r="I229" s="1044"/>
      <c r="J229" s="1044"/>
      <c r="K229" s="1044"/>
      <c r="L229" s="1044"/>
      <c r="M229" s="1044"/>
      <c r="N229" s="1044"/>
      <c r="O229" s="1044"/>
      <c r="P229" s="1044"/>
      <c r="Q229" s="1044"/>
      <c r="R229" s="1044"/>
      <c r="S229" s="1044"/>
      <c r="T229" s="1044"/>
      <c r="U229" s="1044"/>
      <c r="V229" s="1044"/>
      <c r="W229" s="1044"/>
      <c r="X229" s="1044"/>
      <c r="Y229" s="1044"/>
      <c r="Z229" s="1044"/>
    </row>
    <row r="230" ht="14.25" customHeight="1">
      <c r="A230" s="1044"/>
      <c r="B230" s="1044"/>
      <c r="C230" s="1044"/>
      <c r="D230" s="1044"/>
      <c r="E230" s="1044"/>
      <c r="F230" s="1044"/>
      <c r="G230" s="1044"/>
      <c r="H230" s="1044"/>
      <c r="I230" s="1044"/>
      <c r="J230" s="1044"/>
      <c r="K230" s="1044"/>
      <c r="L230" s="1044"/>
      <c r="M230" s="1044"/>
      <c r="N230" s="1044"/>
      <c r="O230" s="1044"/>
      <c r="P230" s="1044"/>
      <c r="Q230" s="1044"/>
      <c r="R230" s="1044"/>
      <c r="S230" s="1044"/>
      <c r="T230" s="1044"/>
      <c r="U230" s="1044"/>
      <c r="V230" s="1044"/>
      <c r="W230" s="1044"/>
      <c r="X230" s="1044"/>
      <c r="Y230" s="1044"/>
      <c r="Z230" s="1044"/>
    </row>
    <row r="231" ht="14.25" customHeight="1">
      <c r="A231" s="1044"/>
      <c r="B231" s="1044"/>
      <c r="C231" s="1044"/>
      <c r="D231" s="1044"/>
      <c r="E231" s="1044"/>
      <c r="F231" s="1044"/>
      <c r="G231" s="1044"/>
      <c r="H231" s="1044"/>
      <c r="I231" s="1044"/>
      <c r="J231" s="1044"/>
      <c r="K231" s="1044"/>
      <c r="L231" s="1044"/>
      <c r="M231" s="1044"/>
      <c r="N231" s="1044"/>
      <c r="O231" s="1044"/>
      <c r="P231" s="1044"/>
      <c r="Q231" s="1044"/>
      <c r="R231" s="1044"/>
      <c r="S231" s="1044"/>
      <c r="T231" s="1044"/>
      <c r="U231" s="1044"/>
      <c r="V231" s="1044"/>
      <c r="W231" s="1044"/>
      <c r="X231" s="1044"/>
      <c r="Y231" s="1044"/>
      <c r="Z231" s="1044"/>
    </row>
    <row r="232" ht="14.25" customHeight="1">
      <c r="A232" s="1044"/>
      <c r="B232" s="1044"/>
      <c r="C232" s="1044"/>
      <c r="D232" s="1044"/>
      <c r="E232" s="1044"/>
      <c r="F232" s="1044"/>
      <c r="G232" s="1044"/>
      <c r="H232" s="1044"/>
      <c r="I232" s="1044"/>
      <c r="J232" s="1044"/>
      <c r="K232" s="1044"/>
      <c r="L232" s="1044"/>
      <c r="M232" s="1044"/>
      <c r="N232" s="1044"/>
      <c r="O232" s="1044"/>
      <c r="P232" s="1044"/>
      <c r="Q232" s="1044"/>
      <c r="R232" s="1044"/>
      <c r="S232" s="1044"/>
      <c r="T232" s="1044"/>
      <c r="U232" s="1044"/>
      <c r="V232" s="1044"/>
      <c r="W232" s="1044"/>
      <c r="X232" s="1044"/>
      <c r="Y232" s="1044"/>
      <c r="Z232" s="1044"/>
    </row>
    <row r="233" ht="14.25" customHeight="1">
      <c r="A233" s="1044"/>
      <c r="B233" s="1044"/>
      <c r="C233" s="1044"/>
      <c r="D233" s="1044"/>
      <c r="E233" s="1044"/>
      <c r="F233" s="1044"/>
      <c r="G233" s="1044"/>
      <c r="H233" s="1044"/>
      <c r="I233" s="1044"/>
      <c r="J233" s="1044"/>
      <c r="K233" s="1044"/>
      <c r="L233" s="1044"/>
      <c r="M233" s="1044"/>
      <c r="N233" s="1044"/>
      <c r="O233" s="1044"/>
      <c r="P233" s="1044"/>
      <c r="Q233" s="1044"/>
      <c r="R233" s="1044"/>
      <c r="S233" s="1044"/>
      <c r="T233" s="1044"/>
      <c r="U233" s="1044"/>
      <c r="V233" s="1044"/>
      <c r="W233" s="1044"/>
      <c r="X233" s="1044"/>
      <c r="Y233" s="1044"/>
      <c r="Z233" s="1044"/>
    </row>
    <row r="234" ht="14.25" customHeight="1">
      <c r="A234" s="1044"/>
      <c r="B234" s="1044"/>
      <c r="C234" s="1044"/>
      <c r="D234" s="1044"/>
      <c r="E234" s="1044"/>
      <c r="F234" s="1044"/>
      <c r="G234" s="1044"/>
      <c r="H234" s="1044"/>
      <c r="I234" s="1044"/>
      <c r="J234" s="1044"/>
      <c r="K234" s="1044"/>
      <c r="L234" s="1044"/>
      <c r="M234" s="1044"/>
      <c r="N234" s="1044"/>
      <c r="O234" s="1044"/>
      <c r="P234" s="1044"/>
      <c r="Q234" s="1044"/>
      <c r="R234" s="1044"/>
      <c r="S234" s="1044"/>
      <c r="T234" s="1044"/>
      <c r="U234" s="1044"/>
      <c r="V234" s="1044"/>
      <c r="W234" s="1044"/>
      <c r="X234" s="1044"/>
      <c r="Y234" s="1044"/>
      <c r="Z234" s="1044"/>
    </row>
    <row r="235" ht="14.25" customHeight="1">
      <c r="A235" s="1044"/>
      <c r="B235" s="1044"/>
      <c r="C235" s="1044"/>
      <c r="D235" s="1044"/>
      <c r="E235" s="1044"/>
      <c r="F235" s="1044"/>
      <c r="G235" s="1044"/>
      <c r="H235" s="1044"/>
      <c r="I235" s="1044"/>
      <c r="J235" s="1044"/>
      <c r="K235" s="1044"/>
      <c r="L235" s="1044"/>
      <c r="M235" s="1044"/>
      <c r="N235" s="1044"/>
      <c r="O235" s="1044"/>
      <c r="P235" s="1044"/>
      <c r="Q235" s="1044"/>
      <c r="R235" s="1044"/>
      <c r="S235" s="1044"/>
      <c r="T235" s="1044"/>
      <c r="U235" s="1044"/>
      <c r="V235" s="1044"/>
      <c r="W235" s="1044"/>
      <c r="X235" s="1044"/>
      <c r="Y235" s="1044"/>
      <c r="Z235" s="1044"/>
    </row>
    <row r="236" ht="14.25" customHeight="1">
      <c r="A236" s="1044"/>
      <c r="B236" s="1044"/>
      <c r="C236" s="1044"/>
      <c r="D236" s="1044"/>
      <c r="E236" s="1044"/>
      <c r="F236" s="1044"/>
      <c r="G236" s="1044"/>
      <c r="H236" s="1044"/>
      <c r="I236" s="1044"/>
      <c r="J236" s="1044"/>
      <c r="K236" s="1044"/>
      <c r="L236" s="1044"/>
      <c r="M236" s="1044"/>
      <c r="N236" s="1044"/>
      <c r="O236" s="1044"/>
      <c r="P236" s="1044"/>
      <c r="Q236" s="1044"/>
      <c r="R236" s="1044"/>
      <c r="S236" s="1044"/>
      <c r="T236" s="1044"/>
      <c r="U236" s="1044"/>
      <c r="V236" s="1044"/>
      <c r="W236" s="1044"/>
      <c r="X236" s="1044"/>
      <c r="Y236" s="1044"/>
      <c r="Z236" s="1044"/>
    </row>
    <row r="237" ht="14.25" customHeight="1">
      <c r="A237" s="1044"/>
      <c r="B237" s="1044"/>
      <c r="C237" s="1044"/>
      <c r="D237" s="1044"/>
      <c r="E237" s="1044"/>
      <c r="F237" s="1044"/>
      <c r="G237" s="1044"/>
      <c r="H237" s="1044"/>
      <c r="I237" s="1044"/>
      <c r="J237" s="1044"/>
      <c r="K237" s="1044"/>
      <c r="L237" s="1044"/>
      <c r="M237" s="1044"/>
      <c r="N237" s="1044"/>
      <c r="O237" s="1044"/>
      <c r="P237" s="1044"/>
      <c r="Q237" s="1044"/>
      <c r="R237" s="1044"/>
      <c r="S237" s="1044"/>
      <c r="T237" s="1044"/>
      <c r="U237" s="1044"/>
      <c r="V237" s="1044"/>
      <c r="W237" s="1044"/>
      <c r="X237" s="1044"/>
      <c r="Y237" s="1044"/>
      <c r="Z237" s="1044"/>
    </row>
    <row r="238" ht="14.25" customHeight="1">
      <c r="A238" s="1044"/>
      <c r="B238" s="1044"/>
      <c r="C238" s="1044"/>
      <c r="D238" s="1044"/>
      <c r="E238" s="1044"/>
      <c r="F238" s="1044"/>
      <c r="G238" s="1044"/>
      <c r="H238" s="1044"/>
      <c r="I238" s="1044"/>
      <c r="J238" s="1044"/>
      <c r="K238" s="1044"/>
      <c r="L238" s="1044"/>
      <c r="M238" s="1044"/>
      <c r="N238" s="1044"/>
      <c r="O238" s="1044"/>
      <c r="P238" s="1044"/>
      <c r="Q238" s="1044"/>
      <c r="R238" s="1044"/>
      <c r="S238" s="1044"/>
      <c r="T238" s="1044"/>
      <c r="U238" s="1044"/>
      <c r="V238" s="1044"/>
      <c r="W238" s="1044"/>
      <c r="X238" s="1044"/>
      <c r="Y238" s="1044"/>
      <c r="Z238" s="1044"/>
    </row>
    <row r="239" ht="14.25" customHeight="1">
      <c r="A239" s="1044"/>
      <c r="B239" s="1044"/>
      <c r="C239" s="1044"/>
      <c r="D239" s="1044"/>
      <c r="E239" s="1044"/>
      <c r="F239" s="1044"/>
      <c r="G239" s="1044"/>
      <c r="H239" s="1044"/>
      <c r="I239" s="1044"/>
      <c r="J239" s="1044"/>
      <c r="K239" s="1044"/>
      <c r="L239" s="1044"/>
      <c r="M239" s="1044"/>
      <c r="N239" s="1044"/>
      <c r="O239" s="1044"/>
      <c r="P239" s="1044"/>
      <c r="Q239" s="1044"/>
      <c r="R239" s="1044"/>
      <c r="S239" s="1044"/>
      <c r="T239" s="1044"/>
      <c r="U239" s="1044"/>
      <c r="V239" s="1044"/>
      <c r="W239" s="1044"/>
      <c r="X239" s="1044"/>
      <c r="Y239" s="1044"/>
      <c r="Z239" s="1044"/>
    </row>
    <row r="240" ht="14.25" customHeight="1">
      <c r="A240" s="1044"/>
      <c r="B240" s="1044"/>
      <c r="C240" s="1044"/>
      <c r="D240" s="1044"/>
      <c r="E240" s="1044"/>
      <c r="F240" s="1044"/>
      <c r="G240" s="1044"/>
      <c r="H240" s="1044"/>
      <c r="I240" s="1044"/>
      <c r="J240" s="1044"/>
      <c r="K240" s="1044"/>
      <c r="L240" s="1044"/>
      <c r="M240" s="1044"/>
      <c r="N240" s="1044"/>
      <c r="O240" s="1044"/>
      <c r="P240" s="1044"/>
      <c r="Q240" s="1044"/>
      <c r="R240" s="1044"/>
      <c r="S240" s="1044"/>
      <c r="T240" s="1044"/>
      <c r="U240" s="1044"/>
      <c r="V240" s="1044"/>
      <c r="W240" s="1044"/>
      <c r="X240" s="1044"/>
      <c r="Y240" s="1044"/>
      <c r="Z240" s="1044"/>
    </row>
    <row r="241" ht="14.25" customHeight="1">
      <c r="A241" s="1044"/>
      <c r="B241" s="1044"/>
      <c r="C241" s="1044"/>
      <c r="D241" s="1044"/>
      <c r="E241" s="1044"/>
      <c r="F241" s="1044"/>
      <c r="G241" s="1044"/>
      <c r="H241" s="1044"/>
      <c r="I241" s="1044"/>
      <c r="J241" s="1044"/>
      <c r="K241" s="1044"/>
      <c r="L241" s="1044"/>
      <c r="M241" s="1044"/>
      <c r="N241" s="1044"/>
      <c r="O241" s="1044"/>
      <c r="P241" s="1044"/>
      <c r="Q241" s="1044"/>
      <c r="R241" s="1044"/>
      <c r="S241" s="1044"/>
      <c r="T241" s="1044"/>
      <c r="U241" s="1044"/>
      <c r="V241" s="1044"/>
      <c r="W241" s="1044"/>
      <c r="X241" s="1044"/>
      <c r="Y241" s="1044"/>
      <c r="Z241" s="1044"/>
    </row>
    <row r="242" ht="14.25" customHeight="1">
      <c r="A242" s="1044"/>
      <c r="B242" s="1044"/>
      <c r="C242" s="1044"/>
      <c r="D242" s="1044"/>
      <c r="E242" s="1044"/>
      <c r="F242" s="1044"/>
      <c r="G242" s="1044"/>
      <c r="H242" s="1044"/>
      <c r="I242" s="1044"/>
      <c r="J242" s="1044"/>
      <c r="K242" s="1044"/>
      <c r="L242" s="1044"/>
      <c r="M242" s="1044"/>
      <c r="N242" s="1044"/>
      <c r="O242" s="1044"/>
      <c r="P242" s="1044"/>
      <c r="Q242" s="1044"/>
      <c r="R242" s="1044"/>
      <c r="S242" s="1044"/>
      <c r="T242" s="1044"/>
      <c r="U242" s="1044"/>
      <c r="V242" s="1044"/>
      <c r="W242" s="1044"/>
      <c r="X242" s="1044"/>
      <c r="Y242" s="1044"/>
      <c r="Z242" s="1044"/>
    </row>
    <row r="243" ht="14.25" customHeight="1">
      <c r="A243" s="1044"/>
      <c r="B243" s="1044"/>
      <c r="C243" s="1044"/>
      <c r="D243" s="1044"/>
      <c r="E243" s="1044"/>
      <c r="F243" s="1044"/>
      <c r="G243" s="1044"/>
      <c r="H243" s="1044"/>
      <c r="I243" s="1044"/>
      <c r="J243" s="1044"/>
      <c r="K243" s="1044"/>
      <c r="L243" s="1044"/>
      <c r="M243" s="1044"/>
      <c r="N243" s="1044"/>
      <c r="O243" s="1044"/>
      <c r="P243" s="1044"/>
      <c r="Q243" s="1044"/>
      <c r="R243" s="1044"/>
      <c r="S243" s="1044"/>
      <c r="T243" s="1044"/>
      <c r="U243" s="1044"/>
      <c r="V243" s="1044"/>
      <c r="W243" s="1044"/>
      <c r="X243" s="1044"/>
      <c r="Y243" s="1044"/>
      <c r="Z243" s="1044"/>
    </row>
    <row r="244" ht="14.25" customHeight="1">
      <c r="A244" s="1044"/>
      <c r="B244" s="1044"/>
      <c r="C244" s="1044"/>
      <c r="D244" s="1044"/>
      <c r="E244" s="1044"/>
      <c r="F244" s="1044"/>
      <c r="G244" s="1044"/>
      <c r="H244" s="1044"/>
      <c r="I244" s="1044"/>
      <c r="J244" s="1044"/>
      <c r="K244" s="1044"/>
      <c r="L244" s="1044"/>
      <c r="M244" s="1044"/>
      <c r="N244" s="1044"/>
      <c r="O244" s="1044"/>
      <c r="P244" s="1044"/>
      <c r="Q244" s="1044"/>
      <c r="R244" s="1044"/>
      <c r="S244" s="1044"/>
      <c r="T244" s="1044"/>
      <c r="U244" s="1044"/>
      <c r="V244" s="1044"/>
      <c r="W244" s="1044"/>
      <c r="X244" s="1044"/>
      <c r="Y244" s="1044"/>
      <c r="Z244" s="1044"/>
    </row>
    <row r="245" ht="14.25" customHeight="1">
      <c r="A245" s="1044"/>
      <c r="B245" s="1044"/>
      <c r="C245" s="1044"/>
      <c r="D245" s="1044"/>
      <c r="E245" s="1044"/>
      <c r="F245" s="1044"/>
      <c r="G245" s="1044"/>
      <c r="H245" s="1044"/>
      <c r="I245" s="1044"/>
      <c r="J245" s="1044"/>
      <c r="K245" s="1044"/>
      <c r="L245" s="1044"/>
      <c r="M245" s="1044"/>
      <c r="N245" s="1044"/>
      <c r="O245" s="1044"/>
      <c r="P245" s="1044"/>
      <c r="Q245" s="1044"/>
      <c r="R245" s="1044"/>
      <c r="S245" s="1044"/>
      <c r="T245" s="1044"/>
      <c r="U245" s="1044"/>
      <c r="V245" s="1044"/>
      <c r="W245" s="1044"/>
      <c r="X245" s="1044"/>
      <c r="Y245" s="1044"/>
      <c r="Z245" s="1044"/>
    </row>
    <row r="246" ht="14.25" customHeight="1">
      <c r="A246" s="1044"/>
      <c r="B246" s="1044"/>
      <c r="C246" s="1044"/>
      <c r="D246" s="1044"/>
      <c r="E246" s="1044"/>
      <c r="F246" s="1044"/>
      <c r="G246" s="1044"/>
      <c r="H246" s="1044"/>
      <c r="I246" s="1044"/>
      <c r="J246" s="1044"/>
      <c r="K246" s="1044"/>
      <c r="L246" s="1044"/>
      <c r="M246" s="1044"/>
      <c r="N246" s="1044"/>
      <c r="O246" s="1044"/>
      <c r="P246" s="1044"/>
      <c r="Q246" s="1044"/>
      <c r="R246" s="1044"/>
      <c r="S246" s="1044"/>
      <c r="T246" s="1044"/>
      <c r="U246" s="1044"/>
      <c r="V246" s="1044"/>
      <c r="W246" s="1044"/>
      <c r="X246" s="1044"/>
      <c r="Y246" s="1044"/>
      <c r="Z246" s="1044"/>
    </row>
    <row r="247" ht="14.25" customHeight="1">
      <c r="A247" s="1044"/>
      <c r="B247" s="1044"/>
      <c r="C247" s="1044"/>
      <c r="D247" s="1044"/>
      <c r="E247" s="1044"/>
      <c r="F247" s="1044"/>
      <c r="G247" s="1044"/>
      <c r="H247" s="1044"/>
      <c r="I247" s="1044"/>
      <c r="J247" s="1044"/>
      <c r="K247" s="1044"/>
      <c r="L247" s="1044"/>
      <c r="M247" s="1044"/>
      <c r="N247" s="1044"/>
      <c r="O247" s="1044"/>
      <c r="P247" s="1044"/>
      <c r="Q247" s="1044"/>
      <c r="R247" s="1044"/>
      <c r="S247" s="1044"/>
      <c r="T247" s="1044"/>
      <c r="U247" s="1044"/>
      <c r="V247" s="1044"/>
      <c r="W247" s="1044"/>
      <c r="X247" s="1044"/>
      <c r="Y247" s="1044"/>
      <c r="Z247" s="1044"/>
    </row>
    <row r="248" ht="14.25" customHeight="1">
      <c r="A248" s="1044"/>
      <c r="B248" s="1044"/>
      <c r="C248" s="1044"/>
      <c r="D248" s="1044"/>
      <c r="E248" s="1044"/>
      <c r="F248" s="1044"/>
      <c r="G248" s="1044"/>
      <c r="H248" s="1044"/>
      <c r="I248" s="1044"/>
      <c r="J248" s="1044"/>
      <c r="K248" s="1044"/>
      <c r="L248" s="1044"/>
      <c r="M248" s="1044"/>
      <c r="N248" s="1044"/>
      <c r="O248" s="1044"/>
      <c r="P248" s="1044"/>
      <c r="Q248" s="1044"/>
      <c r="R248" s="1044"/>
      <c r="S248" s="1044"/>
      <c r="T248" s="1044"/>
      <c r="U248" s="1044"/>
      <c r="V248" s="1044"/>
      <c r="W248" s="1044"/>
      <c r="X248" s="1044"/>
      <c r="Y248" s="1044"/>
      <c r="Z248" s="1044"/>
    </row>
    <row r="249" ht="14.25" customHeight="1">
      <c r="A249" s="1044"/>
      <c r="B249" s="1044"/>
      <c r="C249" s="1044"/>
      <c r="D249" s="1044"/>
      <c r="E249" s="1044"/>
      <c r="F249" s="1044"/>
      <c r="G249" s="1044"/>
      <c r="H249" s="1044"/>
      <c r="I249" s="1044"/>
      <c r="J249" s="1044"/>
      <c r="K249" s="1044"/>
      <c r="L249" s="1044"/>
      <c r="M249" s="1044"/>
      <c r="N249" s="1044"/>
      <c r="O249" s="1044"/>
      <c r="P249" s="1044"/>
      <c r="Q249" s="1044"/>
      <c r="R249" s="1044"/>
      <c r="S249" s="1044"/>
      <c r="T249" s="1044"/>
      <c r="U249" s="1044"/>
      <c r="V249" s="1044"/>
      <c r="W249" s="1044"/>
      <c r="X249" s="1044"/>
      <c r="Y249" s="1044"/>
      <c r="Z249" s="1044"/>
    </row>
    <row r="250" ht="14.25" customHeight="1">
      <c r="A250" s="1044"/>
      <c r="B250" s="1044"/>
      <c r="C250" s="1044"/>
      <c r="D250" s="1044"/>
      <c r="E250" s="1044"/>
      <c r="F250" s="1044"/>
      <c r="G250" s="1044"/>
      <c r="H250" s="1044"/>
      <c r="I250" s="1044"/>
      <c r="J250" s="1044"/>
      <c r="K250" s="1044"/>
      <c r="L250" s="1044"/>
      <c r="M250" s="1044"/>
      <c r="N250" s="1044"/>
      <c r="O250" s="1044"/>
      <c r="P250" s="1044"/>
      <c r="Q250" s="1044"/>
      <c r="R250" s="1044"/>
      <c r="S250" s="1044"/>
      <c r="T250" s="1044"/>
      <c r="U250" s="1044"/>
      <c r="V250" s="1044"/>
      <c r="W250" s="1044"/>
      <c r="X250" s="1044"/>
      <c r="Y250" s="1044"/>
      <c r="Z250" s="1044"/>
    </row>
    <row r="251" ht="14.25" customHeight="1">
      <c r="A251" s="1044"/>
      <c r="B251" s="1044"/>
      <c r="C251" s="1044"/>
      <c r="D251" s="1044"/>
      <c r="E251" s="1044"/>
      <c r="F251" s="1044"/>
      <c r="G251" s="1044"/>
      <c r="H251" s="1044"/>
      <c r="I251" s="1044"/>
      <c r="J251" s="1044"/>
      <c r="K251" s="1044"/>
      <c r="L251" s="1044"/>
      <c r="M251" s="1044"/>
      <c r="N251" s="1044"/>
      <c r="O251" s="1044"/>
      <c r="P251" s="1044"/>
      <c r="Q251" s="1044"/>
      <c r="R251" s="1044"/>
      <c r="S251" s="1044"/>
      <c r="T251" s="1044"/>
      <c r="U251" s="1044"/>
      <c r="V251" s="1044"/>
      <c r="W251" s="1044"/>
      <c r="X251" s="1044"/>
      <c r="Y251" s="1044"/>
      <c r="Z251" s="1044"/>
    </row>
    <row r="252" ht="14.25" customHeight="1">
      <c r="A252" s="1044"/>
      <c r="B252" s="1044"/>
      <c r="C252" s="1044"/>
      <c r="D252" s="1044"/>
      <c r="E252" s="1044"/>
      <c r="F252" s="1044"/>
      <c r="G252" s="1044"/>
      <c r="H252" s="1044"/>
      <c r="I252" s="1044"/>
      <c r="J252" s="1044"/>
      <c r="K252" s="1044"/>
      <c r="L252" s="1044"/>
      <c r="M252" s="1044"/>
      <c r="N252" s="1044"/>
      <c r="O252" s="1044"/>
      <c r="P252" s="1044"/>
      <c r="Q252" s="1044"/>
      <c r="R252" s="1044"/>
      <c r="S252" s="1044"/>
      <c r="T252" s="1044"/>
      <c r="U252" s="1044"/>
      <c r="V252" s="1044"/>
      <c r="W252" s="1044"/>
      <c r="X252" s="1044"/>
      <c r="Y252" s="1044"/>
      <c r="Z252" s="1044"/>
    </row>
    <row r="253" ht="14.25" customHeight="1">
      <c r="A253" s="1044"/>
      <c r="B253" s="1044"/>
      <c r="C253" s="1044"/>
      <c r="D253" s="1044"/>
      <c r="E253" s="1044"/>
      <c r="F253" s="1044"/>
      <c r="G253" s="1044"/>
      <c r="H253" s="1044"/>
      <c r="I253" s="1044"/>
      <c r="J253" s="1044"/>
      <c r="K253" s="1044"/>
      <c r="L253" s="1044"/>
      <c r="M253" s="1044"/>
      <c r="N253" s="1044"/>
      <c r="O253" s="1044"/>
      <c r="P253" s="1044"/>
      <c r="Q253" s="1044"/>
      <c r="R253" s="1044"/>
      <c r="S253" s="1044"/>
      <c r="T253" s="1044"/>
      <c r="U253" s="1044"/>
      <c r="V253" s="1044"/>
      <c r="W253" s="1044"/>
      <c r="X253" s="1044"/>
      <c r="Y253" s="1044"/>
      <c r="Z253" s="1044"/>
    </row>
    <row r="254" ht="14.25" customHeight="1">
      <c r="A254" s="1044"/>
      <c r="B254" s="1044"/>
      <c r="C254" s="1044"/>
      <c r="D254" s="1044"/>
      <c r="E254" s="1044"/>
      <c r="F254" s="1044"/>
      <c r="G254" s="1044"/>
      <c r="H254" s="1044"/>
      <c r="I254" s="1044"/>
      <c r="J254" s="1044"/>
      <c r="K254" s="1044"/>
      <c r="L254" s="1044"/>
      <c r="M254" s="1044"/>
      <c r="N254" s="1044"/>
      <c r="O254" s="1044"/>
      <c r="P254" s="1044"/>
      <c r="Q254" s="1044"/>
      <c r="R254" s="1044"/>
      <c r="S254" s="1044"/>
      <c r="T254" s="1044"/>
      <c r="U254" s="1044"/>
      <c r="V254" s="1044"/>
      <c r="W254" s="1044"/>
      <c r="X254" s="1044"/>
      <c r="Y254" s="1044"/>
      <c r="Z254" s="1044"/>
    </row>
    <row r="255" ht="14.25" customHeight="1">
      <c r="A255" s="1044"/>
      <c r="B255" s="1044"/>
      <c r="C255" s="1044"/>
      <c r="D255" s="1044"/>
      <c r="E255" s="1044"/>
      <c r="F255" s="1044"/>
      <c r="G255" s="1044"/>
      <c r="H255" s="1044"/>
      <c r="I255" s="1044"/>
      <c r="J255" s="1044"/>
      <c r="K255" s="1044"/>
      <c r="L255" s="1044"/>
      <c r="M255" s="1044"/>
      <c r="N255" s="1044"/>
      <c r="O255" s="1044"/>
      <c r="P255" s="1044"/>
      <c r="Q255" s="1044"/>
      <c r="R255" s="1044"/>
      <c r="S255" s="1044"/>
      <c r="T255" s="1044"/>
      <c r="U255" s="1044"/>
      <c r="V255" s="1044"/>
      <c r="W255" s="1044"/>
      <c r="X255" s="1044"/>
      <c r="Y255" s="1044"/>
      <c r="Z255" s="1044"/>
    </row>
    <row r="256" ht="14.25" customHeight="1">
      <c r="A256" s="1044"/>
      <c r="B256" s="1044"/>
      <c r="C256" s="1044"/>
      <c r="D256" s="1044"/>
      <c r="E256" s="1044"/>
      <c r="F256" s="1044"/>
      <c r="G256" s="1044"/>
      <c r="H256" s="1044"/>
      <c r="I256" s="1044"/>
      <c r="J256" s="1044"/>
      <c r="K256" s="1044"/>
      <c r="L256" s="1044"/>
      <c r="M256" s="1044"/>
      <c r="N256" s="1044"/>
      <c r="O256" s="1044"/>
      <c r="P256" s="1044"/>
      <c r="Q256" s="1044"/>
      <c r="R256" s="1044"/>
      <c r="S256" s="1044"/>
      <c r="T256" s="1044"/>
      <c r="U256" s="1044"/>
      <c r="V256" s="1044"/>
      <c r="W256" s="1044"/>
      <c r="X256" s="1044"/>
      <c r="Y256" s="1044"/>
      <c r="Z256" s="1044"/>
    </row>
    <row r="257" ht="14.25" customHeight="1">
      <c r="A257" s="1044"/>
      <c r="B257" s="1044"/>
      <c r="C257" s="1044"/>
      <c r="D257" s="1044"/>
      <c r="E257" s="1044"/>
      <c r="F257" s="1044"/>
      <c r="G257" s="1044"/>
      <c r="H257" s="1044"/>
      <c r="I257" s="1044"/>
      <c r="J257" s="1044"/>
      <c r="K257" s="1044"/>
      <c r="L257" s="1044"/>
      <c r="M257" s="1044"/>
      <c r="N257" s="1044"/>
      <c r="O257" s="1044"/>
      <c r="P257" s="1044"/>
      <c r="Q257" s="1044"/>
      <c r="R257" s="1044"/>
      <c r="S257" s="1044"/>
      <c r="T257" s="1044"/>
      <c r="U257" s="1044"/>
      <c r="V257" s="1044"/>
      <c r="W257" s="1044"/>
      <c r="X257" s="1044"/>
      <c r="Y257" s="1044"/>
      <c r="Z257" s="1044"/>
    </row>
    <row r="258" ht="14.25" customHeight="1">
      <c r="A258" s="1044"/>
      <c r="B258" s="1044"/>
      <c r="C258" s="1044"/>
      <c r="D258" s="1044"/>
      <c r="E258" s="1044"/>
      <c r="F258" s="1044"/>
      <c r="G258" s="1044"/>
      <c r="H258" s="1044"/>
      <c r="I258" s="1044"/>
      <c r="J258" s="1044"/>
      <c r="K258" s="1044"/>
      <c r="L258" s="1044"/>
      <c r="M258" s="1044"/>
      <c r="N258" s="1044"/>
      <c r="O258" s="1044"/>
      <c r="P258" s="1044"/>
      <c r="Q258" s="1044"/>
      <c r="R258" s="1044"/>
      <c r="S258" s="1044"/>
      <c r="T258" s="1044"/>
      <c r="U258" s="1044"/>
      <c r="V258" s="1044"/>
      <c r="W258" s="1044"/>
      <c r="X258" s="1044"/>
      <c r="Y258" s="1044"/>
      <c r="Z258" s="1044"/>
    </row>
    <row r="259" ht="14.25" customHeight="1">
      <c r="A259" s="1044"/>
      <c r="B259" s="1044"/>
      <c r="C259" s="1044"/>
      <c r="D259" s="1044"/>
      <c r="E259" s="1044"/>
      <c r="F259" s="1044"/>
      <c r="G259" s="1044"/>
      <c r="H259" s="1044"/>
      <c r="I259" s="1044"/>
      <c r="J259" s="1044"/>
      <c r="K259" s="1044"/>
      <c r="L259" s="1044"/>
      <c r="M259" s="1044"/>
      <c r="N259" s="1044"/>
      <c r="O259" s="1044"/>
      <c r="P259" s="1044"/>
      <c r="Q259" s="1044"/>
      <c r="R259" s="1044"/>
      <c r="S259" s="1044"/>
      <c r="T259" s="1044"/>
      <c r="U259" s="1044"/>
      <c r="V259" s="1044"/>
      <c r="W259" s="1044"/>
      <c r="X259" s="1044"/>
      <c r="Y259" s="1044"/>
      <c r="Z259" s="1044"/>
    </row>
    <row r="260" ht="14.25" customHeight="1">
      <c r="A260" s="1044"/>
      <c r="B260" s="1044"/>
      <c r="C260" s="1044"/>
      <c r="D260" s="1044"/>
      <c r="E260" s="1044"/>
      <c r="F260" s="1044"/>
      <c r="G260" s="1044"/>
      <c r="H260" s="1044"/>
      <c r="I260" s="1044"/>
      <c r="J260" s="1044"/>
      <c r="K260" s="1044"/>
      <c r="L260" s="1044"/>
      <c r="M260" s="1044"/>
      <c r="N260" s="1044"/>
      <c r="O260" s="1044"/>
      <c r="P260" s="1044"/>
      <c r="Q260" s="1044"/>
      <c r="R260" s="1044"/>
      <c r="S260" s="1044"/>
      <c r="T260" s="1044"/>
      <c r="U260" s="1044"/>
      <c r="V260" s="1044"/>
      <c r="W260" s="1044"/>
      <c r="X260" s="1044"/>
      <c r="Y260" s="1044"/>
      <c r="Z260" s="1044"/>
    </row>
    <row r="261" ht="14.25" customHeight="1">
      <c r="A261" s="1044"/>
      <c r="B261" s="1044"/>
      <c r="C261" s="1044"/>
      <c r="D261" s="1044"/>
      <c r="E261" s="1044"/>
      <c r="F261" s="1044"/>
      <c r="G261" s="1044"/>
      <c r="H261" s="1044"/>
      <c r="I261" s="1044"/>
      <c r="J261" s="1044"/>
      <c r="K261" s="1044"/>
      <c r="L261" s="1044"/>
      <c r="M261" s="1044"/>
      <c r="N261" s="1044"/>
      <c r="O261" s="1044"/>
      <c r="P261" s="1044"/>
      <c r="Q261" s="1044"/>
      <c r="R261" s="1044"/>
      <c r="S261" s="1044"/>
      <c r="T261" s="1044"/>
      <c r="U261" s="1044"/>
      <c r="V261" s="1044"/>
      <c r="W261" s="1044"/>
      <c r="X261" s="1044"/>
      <c r="Y261" s="1044"/>
      <c r="Z261" s="1044"/>
    </row>
    <row r="262" ht="14.25" customHeight="1">
      <c r="A262" s="1044"/>
      <c r="B262" s="1044"/>
      <c r="C262" s="1044"/>
      <c r="D262" s="1044"/>
      <c r="E262" s="1044"/>
      <c r="F262" s="1044"/>
      <c r="G262" s="1044"/>
      <c r="H262" s="1044"/>
      <c r="I262" s="1044"/>
      <c r="J262" s="1044"/>
      <c r="K262" s="1044"/>
      <c r="L262" s="1044"/>
      <c r="M262" s="1044"/>
      <c r="N262" s="1044"/>
      <c r="O262" s="1044"/>
      <c r="P262" s="1044"/>
      <c r="Q262" s="1044"/>
      <c r="R262" s="1044"/>
      <c r="S262" s="1044"/>
      <c r="T262" s="1044"/>
      <c r="U262" s="1044"/>
      <c r="V262" s="1044"/>
      <c r="W262" s="1044"/>
      <c r="X262" s="1044"/>
      <c r="Y262" s="1044"/>
      <c r="Z262" s="1044"/>
    </row>
    <row r="263" ht="14.25" customHeight="1">
      <c r="A263" s="1044"/>
      <c r="B263" s="1044"/>
      <c r="C263" s="1044"/>
      <c r="D263" s="1044"/>
      <c r="E263" s="1044"/>
      <c r="F263" s="1044"/>
      <c r="G263" s="1044"/>
      <c r="H263" s="1044"/>
      <c r="I263" s="1044"/>
      <c r="J263" s="1044"/>
      <c r="K263" s="1044"/>
      <c r="L263" s="1044"/>
      <c r="M263" s="1044"/>
      <c r="N263" s="1044"/>
      <c r="O263" s="1044"/>
      <c r="P263" s="1044"/>
      <c r="Q263" s="1044"/>
      <c r="R263" s="1044"/>
      <c r="S263" s="1044"/>
      <c r="T263" s="1044"/>
      <c r="U263" s="1044"/>
      <c r="V263" s="1044"/>
      <c r="W263" s="1044"/>
      <c r="X263" s="1044"/>
      <c r="Y263" s="1044"/>
      <c r="Z263" s="1044"/>
    </row>
    <row r="264" ht="14.25" customHeight="1">
      <c r="A264" s="1044"/>
      <c r="B264" s="1044"/>
      <c r="C264" s="1044"/>
      <c r="D264" s="1044"/>
      <c r="E264" s="1044"/>
      <c r="F264" s="1044"/>
      <c r="G264" s="1044"/>
      <c r="H264" s="1044"/>
      <c r="I264" s="1044"/>
      <c r="J264" s="1044"/>
      <c r="K264" s="1044"/>
      <c r="L264" s="1044"/>
      <c r="M264" s="1044"/>
      <c r="N264" s="1044"/>
      <c r="O264" s="1044"/>
      <c r="P264" s="1044"/>
      <c r="Q264" s="1044"/>
      <c r="R264" s="1044"/>
      <c r="S264" s="1044"/>
      <c r="T264" s="1044"/>
      <c r="U264" s="1044"/>
      <c r="V264" s="1044"/>
      <c r="W264" s="1044"/>
      <c r="X264" s="1044"/>
      <c r="Y264" s="1044"/>
      <c r="Z264" s="1044"/>
    </row>
    <row r="265" ht="14.25" customHeight="1">
      <c r="A265" s="1044"/>
      <c r="B265" s="1044"/>
      <c r="C265" s="1044"/>
      <c r="D265" s="1044"/>
      <c r="E265" s="1044"/>
      <c r="F265" s="1044"/>
      <c r="G265" s="1044"/>
      <c r="H265" s="1044"/>
      <c r="I265" s="1044"/>
      <c r="J265" s="1044"/>
      <c r="K265" s="1044"/>
      <c r="L265" s="1044"/>
      <c r="M265" s="1044"/>
      <c r="N265" s="1044"/>
      <c r="O265" s="1044"/>
      <c r="P265" s="1044"/>
      <c r="Q265" s="1044"/>
      <c r="R265" s="1044"/>
      <c r="S265" s="1044"/>
      <c r="T265" s="1044"/>
      <c r="U265" s="1044"/>
      <c r="V265" s="1044"/>
      <c r="W265" s="1044"/>
      <c r="X265" s="1044"/>
      <c r="Y265" s="1044"/>
      <c r="Z265" s="1044"/>
    </row>
    <row r="266" ht="14.25" customHeight="1">
      <c r="A266" s="1044"/>
      <c r="B266" s="1044"/>
      <c r="C266" s="1044"/>
      <c r="D266" s="1044"/>
      <c r="E266" s="1044"/>
      <c r="F266" s="1044"/>
      <c r="G266" s="1044"/>
      <c r="H266" s="1044"/>
      <c r="I266" s="1044"/>
      <c r="J266" s="1044"/>
      <c r="K266" s="1044"/>
      <c r="L266" s="1044"/>
      <c r="M266" s="1044"/>
      <c r="N266" s="1044"/>
      <c r="O266" s="1044"/>
      <c r="P266" s="1044"/>
      <c r="Q266" s="1044"/>
      <c r="R266" s="1044"/>
      <c r="S266" s="1044"/>
      <c r="T266" s="1044"/>
      <c r="U266" s="1044"/>
      <c r="V266" s="1044"/>
      <c r="W266" s="1044"/>
      <c r="X266" s="1044"/>
      <c r="Y266" s="1044"/>
      <c r="Z266" s="1044"/>
    </row>
    <row r="267" ht="14.25" customHeight="1">
      <c r="A267" s="1044"/>
      <c r="B267" s="1044"/>
      <c r="C267" s="1044"/>
      <c r="D267" s="1044"/>
      <c r="E267" s="1044"/>
      <c r="F267" s="1044"/>
      <c r="G267" s="1044"/>
      <c r="H267" s="1044"/>
      <c r="I267" s="1044"/>
      <c r="J267" s="1044"/>
      <c r="K267" s="1044"/>
      <c r="L267" s="1044"/>
      <c r="M267" s="1044"/>
      <c r="N267" s="1044"/>
      <c r="O267" s="1044"/>
      <c r="P267" s="1044"/>
      <c r="Q267" s="1044"/>
      <c r="R267" s="1044"/>
      <c r="S267" s="1044"/>
      <c r="T267" s="1044"/>
      <c r="U267" s="1044"/>
      <c r="V267" s="1044"/>
      <c r="W267" s="1044"/>
      <c r="X267" s="1044"/>
      <c r="Y267" s="1044"/>
      <c r="Z267" s="1044"/>
    </row>
    <row r="268" ht="14.25" customHeight="1">
      <c r="A268" s="1044"/>
      <c r="B268" s="1044"/>
      <c r="C268" s="1044"/>
      <c r="D268" s="1044"/>
      <c r="E268" s="1044"/>
      <c r="F268" s="1044"/>
      <c r="G268" s="1044"/>
      <c r="H268" s="1044"/>
      <c r="I268" s="1044"/>
      <c r="J268" s="1044"/>
      <c r="K268" s="1044"/>
      <c r="L268" s="1044"/>
      <c r="M268" s="1044"/>
      <c r="N268" s="1044"/>
      <c r="O268" s="1044"/>
      <c r="P268" s="1044"/>
      <c r="Q268" s="1044"/>
      <c r="R268" s="1044"/>
      <c r="S268" s="1044"/>
      <c r="T268" s="1044"/>
      <c r="U268" s="1044"/>
      <c r="V268" s="1044"/>
      <c r="W268" s="1044"/>
      <c r="X268" s="1044"/>
      <c r="Y268" s="1044"/>
      <c r="Z268" s="1044"/>
    </row>
    <row r="269" ht="14.25" customHeight="1">
      <c r="A269" s="1044"/>
      <c r="B269" s="1044"/>
      <c r="C269" s="1044"/>
      <c r="D269" s="1044"/>
      <c r="E269" s="1044"/>
      <c r="F269" s="1044"/>
      <c r="G269" s="1044"/>
      <c r="H269" s="1044"/>
      <c r="I269" s="1044"/>
      <c r="J269" s="1044"/>
      <c r="K269" s="1044"/>
      <c r="L269" s="1044"/>
      <c r="M269" s="1044"/>
      <c r="N269" s="1044"/>
      <c r="O269" s="1044"/>
      <c r="P269" s="1044"/>
      <c r="Q269" s="1044"/>
      <c r="R269" s="1044"/>
      <c r="S269" s="1044"/>
      <c r="T269" s="1044"/>
      <c r="U269" s="1044"/>
      <c r="V269" s="1044"/>
      <c r="W269" s="1044"/>
      <c r="X269" s="1044"/>
      <c r="Y269" s="1044"/>
      <c r="Z269" s="1044"/>
    </row>
    <row r="270" ht="14.25" customHeight="1">
      <c r="A270" s="1044"/>
      <c r="B270" s="1044"/>
      <c r="C270" s="1044"/>
      <c r="D270" s="1044"/>
      <c r="E270" s="1044"/>
      <c r="F270" s="1044"/>
      <c r="G270" s="1044"/>
      <c r="H270" s="1044"/>
      <c r="I270" s="1044"/>
      <c r="J270" s="1044"/>
      <c r="K270" s="1044"/>
      <c r="L270" s="1044"/>
      <c r="M270" s="1044"/>
      <c r="N270" s="1044"/>
      <c r="O270" s="1044"/>
      <c r="P270" s="1044"/>
      <c r="Q270" s="1044"/>
      <c r="R270" s="1044"/>
      <c r="S270" s="1044"/>
      <c r="T270" s="1044"/>
      <c r="U270" s="1044"/>
      <c r="V270" s="1044"/>
      <c r="W270" s="1044"/>
      <c r="X270" s="1044"/>
      <c r="Y270" s="1044"/>
      <c r="Z270" s="1044"/>
    </row>
    <row r="271" ht="14.25" customHeight="1">
      <c r="A271" s="1044"/>
      <c r="B271" s="1044"/>
      <c r="C271" s="1044"/>
      <c r="D271" s="1044"/>
      <c r="E271" s="1044"/>
      <c r="F271" s="1044"/>
      <c r="G271" s="1044"/>
      <c r="H271" s="1044"/>
      <c r="I271" s="1044"/>
      <c r="J271" s="1044"/>
      <c r="K271" s="1044"/>
      <c r="L271" s="1044"/>
      <c r="M271" s="1044"/>
      <c r="N271" s="1044"/>
      <c r="O271" s="1044"/>
      <c r="P271" s="1044"/>
      <c r="Q271" s="1044"/>
      <c r="R271" s="1044"/>
      <c r="S271" s="1044"/>
      <c r="T271" s="1044"/>
      <c r="U271" s="1044"/>
      <c r="V271" s="1044"/>
      <c r="W271" s="1044"/>
      <c r="X271" s="1044"/>
      <c r="Y271" s="1044"/>
      <c r="Z271" s="1044"/>
    </row>
    <row r="272" ht="14.25" customHeight="1">
      <c r="A272" s="1044"/>
      <c r="B272" s="1044"/>
      <c r="C272" s="1044"/>
      <c r="D272" s="1044"/>
      <c r="E272" s="1044"/>
      <c r="F272" s="1044"/>
      <c r="G272" s="1044"/>
      <c r="H272" s="1044"/>
      <c r="I272" s="1044"/>
      <c r="J272" s="1044"/>
      <c r="K272" s="1044"/>
      <c r="L272" s="1044"/>
      <c r="M272" s="1044"/>
      <c r="N272" s="1044"/>
      <c r="O272" s="1044"/>
      <c r="P272" s="1044"/>
      <c r="Q272" s="1044"/>
      <c r="R272" s="1044"/>
      <c r="S272" s="1044"/>
      <c r="T272" s="1044"/>
      <c r="U272" s="1044"/>
      <c r="V272" s="1044"/>
      <c r="W272" s="1044"/>
      <c r="X272" s="1044"/>
      <c r="Y272" s="1044"/>
      <c r="Z272" s="1044"/>
    </row>
    <row r="273" ht="14.25" customHeight="1">
      <c r="A273" s="1044"/>
      <c r="B273" s="1044"/>
      <c r="C273" s="1044"/>
      <c r="D273" s="1044"/>
      <c r="E273" s="1044"/>
      <c r="F273" s="1044"/>
      <c r="G273" s="1044"/>
      <c r="H273" s="1044"/>
      <c r="I273" s="1044"/>
      <c r="J273" s="1044"/>
      <c r="K273" s="1044"/>
      <c r="L273" s="1044"/>
      <c r="M273" s="1044"/>
      <c r="N273" s="1044"/>
      <c r="O273" s="1044"/>
      <c r="P273" s="1044"/>
      <c r="Q273" s="1044"/>
      <c r="R273" s="1044"/>
      <c r="S273" s="1044"/>
      <c r="T273" s="1044"/>
      <c r="U273" s="1044"/>
      <c r="V273" s="1044"/>
      <c r="W273" s="1044"/>
      <c r="X273" s="1044"/>
      <c r="Y273" s="1044"/>
      <c r="Z273" s="1044"/>
    </row>
    <row r="274" ht="14.25" customHeight="1">
      <c r="A274" s="1044"/>
      <c r="B274" s="1044"/>
      <c r="C274" s="1044"/>
      <c r="D274" s="1044"/>
      <c r="E274" s="1044"/>
      <c r="F274" s="1044"/>
      <c r="G274" s="1044"/>
      <c r="H274" s="1044"/>
      <c r="I274" s="1044"/>
      <c r="J274" s="1044"/>
      <c r="K274" s="1044"/>
      <c r="L274" s="1044"/>
      <c r="M274" s="1044"/>
      <c r="N274" s="1044"/>
      <c r="O274" s="1044"/>
      <c r="P274" s="1044"/>
      <c r="Q274" s="1044"/>
      <c r="R274" s="1044"/>
      <c r="S274" s="1044"/>
      <c r="T274" s="1044"/>
      <c r="U274" s="1044"/>
      <c r="V274" s="1044"/>
      <c r="W274" s="1044"/>
      <c r="X274" s="1044"/>
      <c r="Y274" s="1044"/>
      <c r="Z274" s="1044"/>
    </row>
    <row r="275" ht="14.25" customHeight="1">
      <c r="A275" s="1044"/>
      <c r="B275" s="1044"/>
      <c r="C275" s="1044"/>
      <c r="D275" s="1044"/>
      <c r="E275" s="1044"/>
      <c r="F275" s="1044"/>
      <c r="G275" s="1044"/>
      <c r="H275" s="1044"/>
      <c r="I275" s="1044"/>
      <c r="J275" s="1044"/>
      <c r="K275" s="1044"/>
      <c r="L275" s="1044"/>
      <c r="M275" s="1044"/>
      <c r="N275" s="1044"/>
      <c r="O275" s="1044"/>
      <c r="P275" s="1044"/>
      <c r="Q275" s="1044"/>
      <c r="R275" s="1044"/>
      <c r="S275" s="1044"/>
      <c r="T275" s="1044"/>
      <c r="U275" s="1044"/>
      <c r="V275" s="1044"/>
      <c r="W275" s="1044"/>
      <c r="X275" s="1044"/>
      <c r="Y275" s="1044"/>
      <c r="Z275" s="1044"/>
    </row>
    <row r="276" ht="14.25" customHeight="1">
      <c r="A276" s="1044"/>
      <c r="B276" s="1044"/>
      <c r="C276" s="1044"/>
      <c r="D276" s="1044"/>
      <c r="E276" s="1044"/>
      <c r="F276" s="1044"/>
      <c r="G276" s="1044"/>
      <c r="H276" s="1044"/>
      <c r="I276" s="1044"/>
      <c r="J276" s="1044"/>
      <c r="K276" s="1044"/>
      <c r="L276" s="1044"/>
      <c r="M276" s="1044"/>
      <c r="N276" s="1044"/>
      <c r="O276" s="1044"/>
      <c r="P276" s="1044"/>
      <c r="Q276" s="1044"/>
      <c r="R276" s="1044"/>
      <c r="S276" s="1044"/>
      <c r="T276" s="1044"/>
      <c r="U276" s="1044"/>
      <c r="V276" s="1044"/>
      <c r="W276" s="1044"/>
      <c r="X276" s="1044"/>
      <c r="Y276" s="1044"/>
      <c r="Z276" s="1044"/>
    </row>
    <row r="277" ht="14.25" customHeight="1">
      <c r="A277" s="1044"/>
      <c r="B277" s="1044"/>
      <c r="C277" s="1044"/>
      <c r="D277" s="1044"/>
      <c r="E277" s="1044"/>
      <c r="F277" s="1044"/>
      <c r="G277" s="1044"/>
      <c r="H277" s="1044"/>
      <c r="I277" s="1044"/>
      <c r="J277" s="1044"/>
      <c r="K277" s="1044"/>
      <c r="L277" s="1044"/>
      <c r="M277" s="1044"/>
      <c r="N277" s="1044"/>
      <c r="O277" s="1044"/>
      <c r="P277" s="1044"/>
      <c r="Q277" s="1044"/>
      <c r="R277" s="1044"/>
      <c r="S277" s="1044"/>
      <c r="T277" s="1044"/>
      <c r="U277" s="1044"/>
      <c r="V277" s="1044"/>
      <c r="W277" s="1044"/>
      <c r="X277" s="1044"/>
      <c r="Y277" s="1044"/>
      <c r="Z277" s="1044"/>
    </row>
    <row r="278" ht="14.25" customHeight="1">
      <c r="A278" s="1044"/>
      <c r="B278" s="1044"/>
      <c r="C278" s="1044"/>
      <c r="D278" s="1044"/>
      <c r="E278" s="1044"/>
      <c r="F278" s="1044"/>
      <c r="G278" s="1044"/>
      <c r="H278" s="1044"/>
      <c r="I278" s="1044"/>
      <c r="J278" s="1044"/>
      <c r="K278" s="1044"/>
      <c r="L278" s="1044"/>
      <c r="M278" s="1044"/>
      <c r="N278" s="1044"/>
      <c r="O278" s="1044"/>
      <c r="P278" s="1044"/>
      <c r="Q278" s="1044"/>
      <c r="R278" s="1044"/>
      <c r="S278" s="1044"/>
      <c r="T278" s="1044"/>
      <c r="U278" s="1044"/>
      <c r="V278" s="1044"/>
      <c r="W278" s="1044"/>
      <c r="X278" s="1044"/>
      <c r="Y278" s="1044"/>
      <c r="Z278" s="1044"/>
    </row>
    <row r="279" ht="14.25" customHeight="1">
      <c r="A279" s="1044"/>
      <c r="B279" s="1044"/>
      <c r="C279" s="1044"/>
      <c r="D279" s="1044"/>
      <c r="E279" s="1044"/>
      <c r="F279" s="1044"/>
      <c r="G279" s="1044"/>
      <c r="H279" s="1044"/>
      <c r="I279" s="1044"/>
      <c r="J279" s="1044"/>
      <c r="K279" s="1044"/>
      <c r="L279" s="1044"/>
      <c r="M279" s="1044"/>
      <c r="N279" s="1044"/>
      <c r="O279" s="1044"/>
      <c r="P279" s="1044"/>
      <c r="Q279" s="1044"/>
      <c r="R279" s="1044"/>
      <c r="S279" s="1044"/>
      <c r="T279" s="1044"/>
      <c r="U279" s="1044"/>
      <c r="V279" s="1044"/>
      <c r="W279" s="1044"/>
      <c r="X279" s="1044"/>
      <c r="Y279" s="1044"/>
      <c r="Z279" s="1044"/>
    </row>
    <row r="280" ht="14.25" customHeight="1">
      <c r="A280" s="1044"/>
      <c r="B280" s="1044"/>
      <c r="C280" s="1044"/>
      <c r="D280" s="1044"/>
      <c r="E280" s="1044"/>
      <c r="F280" s="1044"/>
      <c r="G280" s="1044"/>
      <c r="H280" s="1044"/>
      <c r="I280" s="1044"/>
      <c r="J280" s="1044"/>
      <c r="K280" s="1044"/>
      <c r="L280" s="1044"/>
      <c r="M280" s="1044"/>
      <c r="N280" s="1044"/>
      <c r="O280" s="1044"/>
      <c r="P280" s="1044"/>
      <c r="Q280" s="1044"/>
      <c r="R280" s="1044"/>
      <c r="S280" s="1044"/>
      <c r="T280" s="1044"/>
      <c r="U280" s="1044"/>
      <c r="V280" s="1044"/>
      <c r="W280" s="1044"/>
      <c r="X280" s="1044"/>
      <c r="Y280" s="1044"/>
      <c r="Z280" s="1044"/>
    </row>
    <row r="281" ht="14.25" customHeight="1">
      <c r="A281" s="1044"/>
      <c r="B281" s="1044"/>
      <c r="C281" s="1044"/>
      <c r="D281" s="1044"/>
      <c r="E281" s="1044"/>
      <c r="F281" s="1044"/>
      <c r="G281" s="1044"/>
      <c r="H281" s="1044"/>
      <c r="I281" s="1044"/>
      <c r="J281" s="1044"/>
      <c r="K281" s="1044"/>
      <c r="L281" s="1044"/>
      <c r="M281" s="1044"/>
      <c r="N281" s="1044"/>
      <c r="O281" s="1044"/>
      <c r="P281" s="1044"/>
      <c r="Q281" s="1044"/>
      <c r="R281" s="1044"/>
      <c r="S281" s="1044"/>
      <c r="T281" s="1044"/>
      <c r="U281" s="1044"/>
      <c r="V281" s="1044"/>
      <c r="W281" s="1044"/>
      <c r="X281" s="1044"/>
      <c r="Y281" s="1044"/>
      <c r="Z281" s="1044"/>
    </row>
    <row r="282" ht="14.25" customHeight="1">
      <c r="A282" s="1044"/>
      <c r="B282" s="1044"/>
      <c r="C282" s="1044"/>
      <c r="D282" s="1044"/>
      <c r="E282" s="1044"/>
      <c r="F282" s="1044"/>
      <c r="G282" s="1044"/>
      <c r="H282" s="1044"/>
      <c r="I282" s="1044"/>
      <c r="J282" s="1044"/>
      <c r="K282" s="1044"/>
      <c r="L282" s="1044"/>
      <c r="M282" s="1044"/>
      <c r="N282" s="1044"/>
      <c r="O282" s="1044"/>
      <c r="P282" s="1044"/>
      <c r="Q282" s="1044"/>
      <c r="R282" s="1044"/>
      <c r="S282" s="1044"/>
      <c r="T282" s="1044"/>
      <c r="U282" s="1044"/>
      <c r="V282" s="1044"/>
      <c r="W282" s="1044"/>
      <c r="X282" s="1044"/>
      <c r="Y282" s="1044"/>
      <c r="Z282" s="1044"/>
    </row>
    <row r="283" ht="14.25" customHeight="1">
      <c r="A283" s="1044"/>
      <c r="B283" s="1044"/>
      <c r="C283" s="1044"/>
      <c r="D283" s="1044"/>
      <c r="E283" s="1044"/>
      <c r="F283" s="1044"/>
      <c r="G283" s="1044"/>
      <c r="H283" s="1044"/>
      <c r="I283" s="1044"/>
      <c r="J283" s="1044"/>
      <c r="K283" s="1044"/>
      <c r="L283" s="1044"/>
      <c r="M283" s="1044"/>
      <c r="N283" s="1044"/>
      <c r="O283" s="1044"/>
      <c r="P283" s="1044"/>
      <c r="Q283" s="1044"/>
      <c r="R283" s="1044"/>
      <c r="S283" s="1044"/>
      <c r="T283" s="1044"/>
      <c r="U283" s="1044"/>
      <c r="V283" s="1044"/>
      <c r="W283" s="1044"/>
      <c r="X283" s="1044"/>
      <c r="Y283" s="1044"/>
      <c r="Z283" s="1044"/>
    </row>
    <row r="284" ht="14.25" customHeight="1">
      <c r="A284" s="1044"/>
      <c r="B284" s="1044"/>
      <c r="C284" s="1044"/>
      <c r="D284" s="1044"/>
      <c r="E284" s="1044"/>
      <c r="F284" s="1044"/>
      <c r="G284" s="1044"/>
      <c r="H284" s="1044"/>
      <c r="I284" s="1044"/>
      <c r="J284" s="1044"/>
      <c r="K284" s="1044"/>
      <c r="L284" s="1044"/>
      <c r="M284" s="1044"/>
      <c r="N284" s="1044"/>
      <c r="O284" s="1044"/>
      <c r="P284" s="1044"/>
      <c r="Q284" s="1044"/>
      <c r="R284" s="1044"/>
      <c r="S284" s="1044"/>
      <c r="T284" s="1044"/>
      <c r="U284" s="1044"/>
      <c r="V284" s="1044"/>
      <c r="W284" s="1044"/>
      <c r="X284" s="1044"/>
      <c r="Y284" s="1044"/>
      <c r="Z284" s="1044"/>
    </row>
    <row r="285" ht="14.25" customHeight="1">
      <c r="A285" s="1044"/>
      <c r="B285" s="1044"/>
      <c r="C285" s="1044"/>
      <c r="D285" s="1044"/>
      <c r="E285" s="1044"/>
      <c r="F285" s="1044"/>
      <c r="G285" s="1044"/>
      <c r="H285" s="1044"/>
      <c r="I285" s="1044"/>
      <c r="J285" s="1044"/>
      <c r="K285" s="1044"/>
      <c r="L285" s="1044"/>
      <c r="M285" s="1044"/>
      <c r="N285" s="1044"/>
      <c r="O285" s="1044"/>
      <c r="P285" s="1044"/>
      <c r="Q285" s="1044"/>
      <c r="R285" s="1044"/>
      <c r="S285" s="1044"/>
      <c r="T285" s="1044"/>
      <c r="U285" s="1044"/>
      <c r="V285" s="1044"/>
      <c r="W285" s="1044"/>
      <c r="X285" s="1044"/>
      <c r="Y285" s="1044"/>
      <c r="Z285" s="1044"/>
    </row>
    <row r="286" ht="14.25" customHeight="1">
      <c r="A286" s="1044"/>
      <c r="B286" s="1044"/>
      <c r="C286" s="1044"/>
      <c r="D286" s="1044"/>
      <c r="E286" s="1044"/>
      <c r="F286" s="1044"/>
      <c r="G286" s="1044"/>
      <c r="H286" s="1044"/>
      <c r="I286" s="1044"/>
      <c r="J286" s="1044"/>
      <c r="K286" s="1044"/>
      <c r="L286" s="1044"/>
      <c r="M286" s="1044"/>
      <c r="N286" s="1044"/>
      <c r="O286" s="1044"/>
      <c r="P286" s="1044"/>
      <c r="Q286" s="1044"/>
      <c r="R286" s="1044"/>
      <c r="S286" s="1044"/>
      <c r="T286" s="1044"/>
      <c r="U286" s="1044"/>
      <c r="V286" s="1044"/>
      <c r="W286" s="1044"/>
      <c r="X286" s="1044"/>
      <c r="Y286" s="1044"/>
      <c r="Z286" s="1044"/>
    </row>
    <row r="287" ht="14.25" customHeight="1">
      <c r="A287" s="1044"/>
      <c r="B287" s="1044"/>
      <c r="C287" s="1044"/>
      <c r="D287" s="1044"/>
      <c r="E287" s="1044"/>
      <c r="F287" s="1044"/>
      <c r="G287" s="1044"/>
      <c r="H287" s="1044"/>
      <c r="I287" s="1044"/>
      <c r="J287" s="1044"/>
      <c r="K287" s="1044"/>
      <c r="L287" s="1044"/>
      <c r="M287" s="1044"/>
      <c r="N287" s="1044"/>
      <c r="O287" s="1044"/>
      <c r="P287" s="1044"/>
      <c r="Q287" s="1044"/>
      <c r="R287" s="1044"/>
      <c r="S287" s="1044"/>
      <c r="T287" s="1044"/>
      <c r="U287" s="1044"/>
      <c r="V287" s="1044"/>
      <c r="W287" s="1044"/>
      <c r="X287" s="1044"/>
      <c r="Y287" s="1044"/>
      <c r="Z287" s="1044"/>
    </row>
    <row r="288" ht="14.25" customHeight="1">
      <c r="A288" s="1044"/>
      <c r="B288" s="1044"/>
      <c r="C288" s="1044"/>
      <c r="D288" s="1044"/>
      <c r="E288" s="1044"/>
      <c r="F288" s="1044"/>
      <c r="G288" s="1044"/>
      <c r="H288" s="1044"/>
      <c r="I288" s="1044"/>
      <c r="J288" s="1044"/>
      <c r="K288" s="1044"/>
      <c r="L288" s="1044"/>
      <c r="M288" s="1044"/>
      <c r="N288" s="1044"/>
      <c r="O288" s="1044"/>
      <c r="P288" s="1044"/>
      <c r="Q288" s="1044"/>
      <c r="R288" s="1044"/>
      <c r="S288" s="1044"/>
      <c r="T288" s="1044"/>
      <c r="U288" s="1044"/>
      <c r="V288" s="1044"/>
      <c r="W288" s="1044"/>
      <c r="X288" s="1044"/>
      <c r="Y288" s="1044"/>
      <c r="Z288" s="1044"/>
    </row>
    <row r="289" ht="14.25" customHeight="1">
      <c r="A289" s="1044"/>
      <c r="B289" s="1044"/>
      <c r="C289" s="1044"/>
      <c r="D289" s="1044"/>
      <c r="E289" s="1044"/>
      <c r="F289" s="1044"/>
      <c r="G289" s="1044"/>
      <c r="H289" s="1044"/>
      <c r="I289" s="1044"/>
      <c r="J289" s="1044"/>
      <c r="K289" s="1044"/>
      <c r="L289" s="1044"/>
      <c r="M289" s="1044"/>
      <c r="N289" s="1044"/>
      <c r="O289" s="1044"/>
      <c r="P289" s="1044"/>
      <c r="Q289" s="1044"/>
      <c r="R289" s="1044"/>
      <c r="S289" s="1044"/>
      <c r="T289" s="1044"/>
      <c r="U289" s="1044"/>
      <c r="V289" s="1044"/>
      <c r="W289" s="1044"/>
      <c r="X289" s="1044"/>
      <c r="Y289" s="1044"/>
      <c r="Z289" s="1044"/>
    </row>
    <row r="290" ht="14.25" customHeight="1">
      <c r="A290" s="1044"/>
      <c r="B290" s="1044"/>
      <c r="C290" s="1044"/>
      <c r="D290" s="1044"/>
      <c r="E290" s="1044"/>
      <c r="F290" s="1044"/>
      <c r="G290" s="1044"/>
      <c r="H290" s="1044"/>
      <c r="I290" s="1044"/>
      <c r="J290" s="1044"/>
      <c r="K290" s="1044"/>
      <c r="L290" s="1044"/>
      <c r="M290" s="1044"/>
      <c r="N290" s="1044"/>
      <c r="O290" s="1044"/>
      <c r="P290" s="1044"/>
      <c r="Q290" s="1044"/>
      <c r="R290" s="1044"/>
      <c r="S290" s="1044"/>
      <c r="T290" s="1044"/>
      <c r="U290" s="1044"/>
      <c r="V290" s="1044"/>
      <c r="W290" s="1044"/>
      <c r="X290" s="1044"/>
      <c r="Y290" s="1044"/>
      <c r="Z290" s="1044"/>
    </row>
    <row r="291" ht="14.25" customHeight="1">
      <c r="A291" s="1044"/>
      <c r="B291" s="1044"/>
      <c r="C291" s="1044"/>
      <c r="D291" s="1044"/>
      <c r="E291" s="1044"/>
      <c r="F291" s="1044"/>
      <c r="G291" s="1044"/>
      <c r="H291" s="1044"/>
      <c r="I291" s="1044"/>
      <c r="J291" s="1044"/>
      <c r="K291" s="1044"/>
      <c r="L291" s="1044"/>
      <c r="M291" s="1044"/>
      <c r="N291" s="1044"/>
      <c r="O291" s="1044"/>
      <c r="P291" s="1044"/>
      <c r="Q291" s="1044"/>
      <c r="R291" s="1044"/>
      <c r="S291" s="1044"/>
      <c r="T291" s="1044"/>
      <c r="U291" s="1044"/>
      <c r="V291" s="1044"/>
      <c r="W291" s="1044"/>
      <c r="X291" s="1044"/>
      <c r="Y291" s="1044"/>
      <c r="Z291" s="1044"/>
    </row>
    <row r="292" ht="14.25" customHeight="1">
      <c r="A292" s="1044"/>
      <c r="B292" s="1044"/>
      <c r="C292" s="1044"/>
      <c r="D292" s="1044"/>
      <c r="E292" s="1044"/>
      <c r="F292" s="1044"/>
      <c r="G292" s="1044"/>
      <c r="H292" s="1044"/>
      <c r="I292" s="1044"/>
      <c r="J292" s="1044"/>
      <c r="K292" s="1044"/>
      <c r="L292" s="1044"/>
      <c r="M292" s="1044"/>
      <c r="N292" s="1044"/>
      <c r="O292" s="1044"/>
      <c r="P292" s="1044"/>
      <c r="Q292" s="1044"/>
      <c r="R292" s="1044"/>
      <c r="S292" s="1044"/>
      <c r="T292" s="1044"/>
      <c r="U292" s="1044"/>
      <c r="V292" s="1044"/>
      <c r="W292" s="1044"/>
      <c r="X292" s="1044"/>
      <c r="Y292" s="1044"/>
      <c r="Z292" s="1044"/>
    </row>
    <row r="293" ht="14.25" customHeight="1">
      <c r="A293" s="1044"/>
      <c r="B293" s="1044"/>
      <c r="C293" s="1044"/>
      <c r="D293" s="1044"/>
      <c r="E293" s="1044"/>
      <c r="F293" s="1044"/>
      <c r="G293" s="1044"/>
      <c r="H293" s="1044"/>
      <c r="I293" s="1044"/>
      <c r="J293" s="1044"/>
      <c r="K293" s="1044"/>
      <c r="L293" s="1044"/>
      <c r="M293" s="1044"/>
      <c r="N293" s="1044"/>
      <c r="O293" s="1044"/>
      <c r="P293" s="1044"/>
      <c r="Q293" s="1044"/>
      <c r="R293" s="1044"/>
      <c r="S293" s="1044"/>
      <c r="T293" s="1044"/>
      <c r="U293" s="1044"/>
      <c r="V293" s="1044"/>
      <c r="W293" s="1044"/>
      <c r="X293" s="1044"/>
      <c r="Y293" s="1044"/>
      <c r="Z293" s="1044"/>
    </row>
    <row r="294" ht="14.25" customHeight="1">
      <c r="A294" s="1044"/>
      <c r="B294" s="1044"/>
      <c r="C294" s="1044"/>
      <c r="D294" s="1044"/>
      <c r="E294" s="1044"/>
      <c r="F294" s="1044"/>
      <c r="G294" s="1044"/>
      <c r="H294" s="1044"/>
      <c r="I294" s="1044"/>
      <c r="J294" s="1044"/>
      <c r="K294" s="1044"/>
      <c r="L294" s="1044"/>
      <c r="M294" s="1044"/>
      <c r="N294" s="1044"/>
      <c r="O294" s="1044"/>
      <c r="P294" s="1044"/>
      <c r="Q294" s="1044"/>
      <c r="R294" s="1044"/>
      <c r="S294" s="1044"/>
      <c r="T294" s="1044"/>
      <c r="U294" s="1044"/>
      <c r="V294" s="1044"/>
      <c r="W294" s="1044"/>
      <c r="X294" s="1044"/>
      <c r="Y294" s="1044"/>
      <c r="Z294" s="1044"/>
    </row>
    <row r="295" ht="14.25" customHeight="1">
      <c r="A295" s="1044"/>
      <c r="B295" s="1044"/>
      <c r="C295" s="1044"/>
      <c r="D295" s="1044"/>
      <c r="E295" s="1044"/>
      <c r="F295" s="1044"/>
      <c r="G295" s="1044"/>
      <c r="H295" s="1044"/>
      <c r="I295" s="1044"/>
      <c r="J295" s="1044"/>
      <c r="K295" s="1044"/>
      <c r="L295" s="1044"/>
      <c r="M295" s="1044"/>
      <c r="N295" s="1044"/>
      <c r="O295" s="1044"/>
      <c r="P295" s="1044"/>
      <c r="Q295" s="1044"/>
      <c r="R295" s="1044"/>
      <c r="S295" s="1044"/>
      <c r="T295" s="1044"/>
      <c r="U295" s="1044"/>
      <c r="V295" s="1044"/>
      <c r="W295" s="1044"/>
      <c r="X295" s="1044"/>
      <c r="Y295" s="1044"/>
      <c r="Z295" s="1044"/>
    </row>
    <row r="296" ht="14.25" customHeight="1">
      <c r="A296" s="1044"/>
      <c r="B296" s="1044"/>
      <c r="C296" s="1044"/>
      <c r="D296" s="1044"/>
      <c r="E296" s="1044"/>
      <c r="F296" s="1044"/>
      <c r="G296" s="1044"/>
      <c r="H296" s="1044"/>
      <c r="I296" s="1044"/>
      <c r="J296" s="1044"/>
      <c r="K296" s="1044"/>
      <c r="L296" s="1044"/>
      <c r="M296" s="1044"/>
      <c r="N296" s="1044"/>
      <c r="O296" s="1044"/>
      <c r="P296" s="1044"/>
      <c r="Q296" s="1044"/>
      <c r="R296" s="1044"/>
      <c r="S296" s="1044"/>
      <c r="T296" s="1044"/>
      <c r="U296" s="1044"/>
      <c r="V296" s="1044"/>
      <c r="W296" s="1044"/>
      <c r="X296" s="1044"/>
      <c r="Y296" s="1044"/>
      <c r="Z296" s="1044"/>
    </row>
    <row r="297" ht="14.25" customHeight="1">
      <c r="A297" s="1044"/>
      <c r="B297" s="1044"/>
      <c r="C297" s="1044"/>
      <c r="D297" s="1044"/>
      <c r="E297" s="1044"/>
      <c r="F297" s="1044"/>
      <c r="G297" s="1044"/>
      <c r="H297" s="1044"/>
      <c r="I297" s="1044"/>
      <c r="J297" s="1044"/>
      <c r="K297" s="1044"/>
      <c r="L297" s="1044"/>
      <c r="M297" s="1044"/>
      <c r="N297" s="1044"/>
      <c r="O297" s="1044"/>
      <c r="P297" s="1044"/>
      <c r="Q297" s="1044"/>
      <c r="R297" s="1044"/>
      <c r="S297" s="1044"/>
      <c r="T297" s="1044"/>
      <c r="U297" s="1044"/>
      <c r="V297" s="1044"/>
      <c r="W297" s="1044"/>
      <c r="X297" s="1044"/>
      <c r="Y297" s="1044"/>
      <c r="Z297" s="1044"/>
    </row>
    <row r="298" ht="14.25" customHeight="1">
      <c r="A298" s="1044"/>
      <c r="B298" s="1044"/>
      <c r="C298" s="1044"/>
      <c r="D298" s="1044"/>
      <c r="E298" s="1044"/>
      <c r="F298" s="1044"/>
      <c r="G298" s="1044"/>
      <c r="H298" s="1044"/>
      <c r="I298" s="1044"/>
      <c r="J298" s="1044"/>
      <c r="K298" s="1044"/>
      <c r="L298" s="1044"/>
      <c r="M298" s="1044"/>
      <c r="N298" s="1044"/>
      <c r="O298" s="1044"/>
      <c r="P298" s="1044"/>
      <c r="Q298" s="1044"/>
      <c r="R298" s="1044"/>
      <c r="S298" s="1044"/>
      <c r="T298" s="1044"/>
      <c r="U298" s="1044"/>
      <c r="V298" s="1044"/>
      <c r="W298" s="1044"/>
      <c r="X298" s="1044"/>
      <c r="Y298" s="1044"/>
      <c r="Z298" s="1044"/>
    </row>
    <row r="299" ht="14.25" customHeight="1">
      <c r="A299" s="1044"/>
      <c r="B299" s="1044"/>
      <c r="C299" s="1044"/>
      <c r="D299" s="1044"/>
      <c r="E299" s="1044"/>
      <c r="F299" s="1044"/>
      <c r="G299" s="1044"/>
      <c r="H299" s="1044"/>
      <c r="I299" s="1044"/>
      <c r="J299" s="1044"/>
      <c r="K299" s="1044"/>
      <c r="L299" s="1044"/>
      <c r="M299" s="1044"/>
      <c r="N299" s="1044"/>
      <c r="O299" s="1044"/>
      <c r="P299" s="1044"/>
      <c r="Q299" s="1044"/>
      <c r="R299" s="1044"/>
      <c r="S299" s="1044"/>
      <c r="T299" s="1044"/>
      <c r="U299" s="1044"/>
      <c r="V299" s="1044"/>
      <c r="W299" s="1044"/>
      <c r="X299" s="1044"/>
      <c r="Y299" s="1044"/>
      <c r="Z299" s="1044"/>
    </row>
    <row r="300" ht="14.25" customHeight="1">
      <c r="A300" s="1044"/>
      <c r="B300" s="1044"/>
      <c r="C300" s="1044"/>
      <c r="D300" s="1044"/>
      <c r="E300" s="1044"/>
      <c r="F300" s="1044"/>
      <c r="G300" s="1044"/>
      <c r="H300" s="1044"/>
      <c r="I300" s="1044"/>
      <c r="J300" s="1044"/>
      <c r="K300" s="1044"/>
      <c r="L300" s="1044"/>
      <c r="M300" s="1044"/>
      <c r="N300" s="1044"/>
      <c r="O300" s="1044"/>
      <c r="P300" s="1044"/>
      <c r="Q300" s="1044"/>
      <c r="R300" s="1044"/>
      <c r="S300" s="1044"/>
      <c r="T300" s="1044"/>
      <c r="U300" s="1044"/>
      <c r="V300" s="1044"/>
      <c r="W300" s="1044"/>
      <c r="X300" s="1044"/>
      <c r="Y300" s="1044"/>
      <c r="Z300" s="1044"/>
    </row>
    <row r="301" ht="14.25" customHeight="1">
      <c r="A301" s="1044"/>
      <c r="B301" s="1044"/>
      <c r="C301" s="1044"/>
      <c r="D301" s="1044"/>
      <c r="E301" s="1044"/>
      <c r="F301" s="1044"/>
      <c r="G301" s="1044"/>
      <c r="H301" s="1044"/>
      <c r="I301" s="1044"/>
      <c r="J301" s="1044"/>
      <c r="K301" s="1044"/>
      <c r="L301" s="1044"/>
      <c r="M301" s="1044"/>
      <c r="N301" s="1044"/>
      <c r="O301" s="1044"/>
      <c r="P301" s="1044"/>
      <c r="Q301" s="1044"/>
      <c r="R301" s="1044"/>
      <c r="S301" s="1044"/>
      <c r="T301" s="1044"/>
      <c r="U301" s="1044"/>
      <c r="V301" s="1044"/>
      <c r="W301" s="1044"/>
      <c r="X301" s="1044"/>
      <c r="Y301" s="1044"/>
      <c r="Z301" s="1044"/>
    </row>
    <row r="302" ht="14.25" customHeight="1">
      <c r="A302" s="1044"/>
      <c r="B302" s="1044"/>
      <c r="C302" s="1044"/>
      <c r="D302" s="1044"/>
      <c r="E302" s="1044"/>
      <c r="F302" s="1044"/>
      <c r="G302" s="1044"/>
      <c r="H302" s="1044"/>
      <c r="I302" s="1044"/>
      <c r="J302" s="1044"/>
      <c r="K302" s="1044"/>
      <c r="L302" s="1044"/>
      <c r="M302" s="1044"/>
      <c r="N302" s="1044"/>
      <c r="O302" s="1044"/>
      <c r="P302" s="1044"/>
      <c r="Q302" s="1044"/>
      <c r="R302" s="1044"/>
      <c r="S302" s="1044"/>
      <c r="T302" s="1044"/>
      <c r="U302" s="1044"/>
      <c r="V302" s="1044"/>
      <c r="W302" s="1044"/>
      <c r="X302" s="1044"/>
      <c r="Y302" s="1044"/>
      <c r="Z302" s="1044"/>
    </row>
    <row r="303" ht="14.25" customHeight="1">
      <c r="A303" s="1044"/>
      <c r="B303" s="1044"/>
      <c r="C303" s="1044"/>
      <c r="D303" s="1044"/>
      <c r="E303" s="1044"/>
      <c r="F303" s="1044"/>
      <c r="G303" s="1044"/>
      <c r="H303" s="1044"/>
      <c r="I303" s="1044"/>
      <c r="J303" s="1044"/>
      <c r="K303" s="1044"/>
      <c r="L303" s="1044"/>
      <c r="M303" s="1044"/>
      <c r="N303" s="1044"/>
      <c r="O303" s="1044"/>
      <c r="P303" s="1044"/>
      <c r="Q303" s="1044"/>
      <c r="R303" s="1044"/>
      <c r="S303" s="1044"/>
      <c r="T303" s="1044"/>
      <c r="U303" s="1044"/>
      <c r="V303" s="1044"/>
      <c r="W303" s="1044"/>
      <c r="X303" s="1044"/>
      <c r="Y303" s="1044"/>
      <c r="Z303" s="1044"/>
    </row>
    <row r="304" ht="14.25" customHeight="1">
      <c r="A304" s="1044"/>
      <c r="B304" s="1044"/>
      <c r="C304" s="1044"/>
      <c r="D304" s="1044"/>
      <c r="E304" s="1044"/>
      <c r="F304" s="1044"/>
      <c r="G304" s="1044"/>
      <c r="H304" s="1044"/>
      <c r="I304" s="1044"/>
      <c r="J304" s="1044"/>
      <c r="K304" s="1044"/>
      <c r="L304" s="1044"/>
      <c r="M304" s="1044"/>
      <c r="N304" s="1044"/>
      <c r="O304" s="1044"/>
      <c r="P304" s="1044"/>
      <c r="Q304" s="1044"/>
      <c r="R304" s="1044"/>
      <c r="S304" s="1044"/>
      <c r="T304" s="1044"/>
      <c r="U304" s="1044"/>
      <c r="V304" s="1044"/>
      <c r="W304" s="1044"/>
      <c r="X304" s="1044"/>
      <c r="Y304" s="1044"/>
      <c r="Z304" s="1044"/>
    </row>
    <row r="305" ht="14.25" customHeight="1">
      <c r="A305" s="1044"/>
      <c r="B305" s="1044"/>
      <c r="C305" s="1044"/>
      <c r="D305" s="1044"/>
      <c r="E305" s="1044"/>
      <c r="F305" s="1044"/>
      <c r="G305" s="1044"/>
      <c r="H305" s="1044"/>
      <c r="I305" s="1044"/>
      <c r="J305" s="1044"/>
      <c r="K305" s="1044"/>
      <c r="L305" s="1044"/>
      <c r="M305" s="1044"/>
      <c r="N305" s="1044"/>
      <c r="O305" s="1044"/>
      <c r="P305" s="1044"/>
      <c r="Q305" s="1044"/>
      <c r="R305" s="1044"/>
      <c r="S305" s="1044"/>
      <c r="T305" s="1044"/>
      <c r="U305" s="1044"/>
      <c r="V305" s="1044"/>
      <c r="W305" s="1044"/>
      <c r="X305" s="1044"/>
      <c r="Y305" s="1044"/>
      <c r="Z305" s="1044"/>
    </row>
    <row r="306" ht="14.25" customHeight="1">
      <c r="A306" s="1044"/>
      <c r="B306" s="1044"/>
      <c r="C306" s="1044"/>
      <c r="D306" s="1044"/>
      <c r="E306" s="1044"/>
      <c r="F306" s="1044"/>
      <c r="G306" s="1044"/>
      <c r="H306" s="1044"/>
      <c r="I306" s="1044"/>
      <c r="J306" s="1044"/>
      <c r="K306" s="1044"/>
      <c r="L306" s="1044"/>
      <c r="M306" s="1044"/>
      <c r="N306" s="1044"/>
      <c r="O306" s="1044"/>
      <c r="P306" s="1044"/>
      <c r="Q306" s="1044"/>
      <c r="R306" s="1044"/>
      <c r="S306" s="1044"/>
      <c r="T306" s="1044"/>
      <c r="U306" s="1044"/>
      <c r="V306" s="1044"/>
      <c r="W306" s="1044"/>
      <c r="X306" s="1044"/>
      <c r="Y306" s="1044"/>
      <c r="Z306" s="1044"/>
    </row>
    <row r="307" ht="14.25" customHeight="1">
      <c r="A307" s="1044"/>
      <c r="B307" s="1044"/>
      <c r="C307" s="1044"/>
      <c r="D307" s="1044"/>
      <c r="E307" s="1044"/>
      <c r="F307" s="1044"/>
      <c r="G307" s="1044"/>
      <c r="H307" s="1044"/>
      <c r="I307" s="1044"/>
      <c r="J307" s="1044"/>
      <c r="K307" s="1044"/>
      <c r="L307" s="1044"/>
      <c r="M307" s="1044"/>
      <c r="N307" s="1044"/>
      <c r="O307" s="1044"/>
      <c r="P307" s="1044"/>
      <c r="Q307" s="1044"/>
      <c r="R307" s="1044"/>
      <c r="S307" s="1044"/>
      <c r="T307" s="1044"/>
      <c r="U307" s="1044"/>
      <c r="V307" s="1044"/>
      <c r="W307" s="1044"/>
      <c r="X307" s="1044"/>
      <c r="Y307" s="1044"/>
      <c r="Z307" s="1044"/>
    </row>
    <row r="308" ht="14.25" customHeight="1">
      <c r="A308" s="1044"/>
      <c r="B308" s="1044"/>
      <c r="C308" s="1044"/>
      <c r="D308" s="1044"/>
      <c r="E308" s="1044"/>
      <c r="F308" s="1044"/>
      <c r="G308" s="1044"/>
      <c r="H308" s="1044"/>
      <c r="I308" s="1044"/>
      <c r="J308" s="1044"/>
      <c r="K308" s="1044"/>
      <c r="L308" s="1044"/>
      <c r="M308" s="1044"/>
      <c r="N308" s="1044"/>
      <c r="O308" s="1044"/>
      <c r="P308" s="1044"/>
      <c r="Q308" s="1044"/>
      <c r="R308" s="1044"/>
      <c r="S308" s="1044"/>
      <c r="T308" s="1044"/>
      <c r="U308" s="1044"/>
      <c r="V308" s="1044"/>
      <c r="W308" s="1044"/>
      <c r="X308" s="1044"/>
      <c r="Y308" s="1044"/>
      <c r="Z308" s="1044"/>
    </row>
    <row r="309" ht="14.25" customHeight="1">
      <c r="A309" s="1044"/>
      <c r="B309" s="1044"/>
      <c r="C309" s="1044"/>
      <c r="D309" s="1044"/>
      <c r="E309" s="1044"/>
      <c r="F309" s="1044"/>
      <c r="G309" s="1044"/>
      <c r="H309" s="1044"/>
      <c r="I309" s="1044"/>
      <c r="J309" s="1044"/>
      <c r="K309" s="1044"/>
      <c r="L309" s="1044"/>
      <c r="M309" s="1044"/>
      <c r="N309" s="1044"/>
      <c r="O309" s="1044"/>
      <c r="P309" s="1044"/>
      <c r="Q309" s="1044"/>
      <c r="R309" s="1044"/>
      <c r="S309" s="1044"/>
      <c r="T309" s="1044"/>
      <c r="U309" s="1044"/>
      <c r="V309" s="1044"/>
      <c r="W309" s="1044"/>
      <c r="X309" s="1044"/>
      <c r="Y309" s="1044"/>
      <c r="Z309" s="1044"/>
    </row>
    <row r="310" ht="14.25" customHeight="1">
      <c r="A310" s="1044"/>
      <c r="B310" s="1044"/>
      <c r="C310" s="1044"/>
      <c r="D310" s="1044"/>
      <c r="E310" s="1044"/>
      <c r="F310" s="1044"/>
      <c r="G310" s="1044"/>
      <c r="H310" s="1044"/>
      <c r="I310" s="1044"/>
      <c r="J310" s="1044"/>
      <c r="K310" s="1044"/>
      <c r="L310" s="1044"/>
      <c r="M310" s="1044"/>
      <c r="N310" s="1044"/>
      <c r="O310" s="1044"/>
      <c r="P310" s="1044"/>
      <c r="Q310" s="1044"/>
      <c r="R310" s="1044"/>
      <c r="S310" s="1044"/>
      <c r="T310" s="1044"/>
      <c r="U310" s="1044"/>
      <c r="V310" s="1044"/>
      <c r="W310" s="1044"/>
      <c r="X310" s="1044"/>
      <c r="Y310" s="1044"/>
      <c r="Z310" s="1044"/>
    </row>
    <row r="311" ht="14.25" customHeight="1">
      <c r="A311" s="1044"/>
      <c r="B311" s="1044"/>
      <c r="C311" s="1044"/>
      <c r="D311" s="1044"/>
      <c r="E311" s="1044"/>
      <c r="F311" s="1044"/>
      <c r="G311" s="1044"/>
      <c r="H311" s="1044"/>
      <c r="I311" s="1044"/>
      <c r="J311" s="1044"/>
      <c r="K311" s="1044"/>
      <c r="L311" s="1044"/>
      <c r="M311" s="1044"/>
      <c r="N311" s="1044"/>
      <c r="O311" s="1044"/>
      <c r="P311" s="1044"/>
      <c r="Q311" s="1044"/>
      <c r="R311" s="1044"/>
      <c r="S311" s="1044"/>
      <c r="T311" s="1044"/>
      <c r="U311" s="1044"/>
      <c r="V311" s="1044"/>
      <c r="W311" s="1044"/>
      <c r="X311" s="1044"/>
      <c r="Y311" s="1044"/>
      <c r="Z311" s="1044"/>
    </row>
    <row r="312" ht="14.25" customHeight="1">
      <c r="A312" s="1044"/>
      <c r="B312" s="1044"/>
      <c r="C312" s="1044"/>
      <c r="D312" s="1044"/>
      <c r="E312" s="1044"/>
      <c r="F312" s="1044"/>
      <c r="G312" s="1044"/>
      <c r="H312" s="1044"/>
      <c r="I312" s="1044"/>
      <c r="J312" s="1044"/>
      <c r="K312" s="1044"/>
      <c r="L312" s="1044"/>
      <c r="M312" s="1044"/>
      <c r="N312" s="1044"/>
      <c r="O312" s="1044"/>
      <c r="P312" s="1044"/>
      <c r="Q312" s="1044"/>
      <c r="R312" s="1044"/>
      <c r="S312" s="1044"/>
      <c r="T312" s="1044"/>
      <c r="U312" s="1044"/>
      <c r="V312" s="1044"/>
      <c r="W312" s="1044"/>
      <c r="X312" s="1044"/>
      <c r="Y312" s="1044"/>
      <c r="Z312" s="1044"/>
    </row>
    <row r="313" ht="14.25" customHeight="1">
      <c r="A313" s="1044"/>
      <c r="B313" s="1044"/>
      <c r="C313" s="1044"/>
      <c r="D313" s="1044"/>
      <c r="E313" s="1044"/>
      <c r="F313" s="1044"/>
      <c r="G313" s="1044"/>
      <c r="H313" s="1044"/>
      <c r="I313" s="1044"/>
      <c r="J313" s="1044"/>
      <c r="K313" s="1044"/>
      <c r="L313" s="1044"/>
      <c r="M313" s="1044"/>
      <c r="N313" s="1044"/>
      <c r="O313" s="1044"/>
      <c r="P313" s="1044"/>
      <c r="Q313" s="1044"/>
      <c r="R313" s="1044"/>
      <c r="S313" s="1044"/>
      <c r="T313" s="1044"/>
      <c r="U313" s="1044"/>
      <c r="V313" s="1044"/>
      <c r="W313" s="1044"/>
      <c r="X313" s="1044"/>
      <c r="Y313" s="1044"/>
      <c r="Z313" s="1044"/>
    </row>
    <row r="314" ht="14.25" customHeight="1">
      <c r="A314" s="1044"/>
      <c r="B314" s="1044"/>
      <c r="C314" s="1044"/>
      <c r="D314" s="1044"/>
      <c r="E314" s="1044"/>
      <c r="F314" s="1044"/>
      <c r="G314" s="1044"/>
      <c r="H314" s="1044"/>
      <c r="I314" s="1044"/>
      <c r="J314" s="1044"/>
      <c r="K314" s="1044"/>
      <c r="L314" s="1044"/>
      <c r="M314" s="1044"/>
      <c r="N314" s="1044"/>
      <c r="O314" s="1044"/>
      <c r="P314" s="1044"/>
      <c r="Q314" s="1044"/>
      <c r="R314" s="1044"/>
      <c r="S314" s="1044"/>
      <c r="T314" s="1044"/>
      <c r="U314" s="1044"/>
      <c r="V314" s="1044"/>
      <c r="W314" s="1044"/>
      <c r="X314" s="1044"/>
      <c r="Y314" s="1044"/>
      <c r="Z314" s="1044"/>
    </row>
    <row r="315" ht="14.25" customHeight="1">
      <c r="A315" s="1044"/>
      <c r="B315" s="1044"/>
      <c r="C315" s="1044"/>
      <c r="D315" s="1044"/>
      <c r="E315" s="1044"/>
      <c r="F315" s="1044"/>
      <c r="G315" s="1044"/>
      <c r="H315" s="1044"/>
      <c r="I315" s="1044"/>
      <c r="J315" s="1044"/>
      <c r="K315" s="1044"/>
      <c r="L315" s="1044"/>
      <c r="M315" s="1044"/>
      <c r="N315" s="1044"/>
      <c r="O315" s="1044"/>
      <c r="P315" s="1044"/>
      <c r="Q315" s="1044"/>
      <c r="R315" s="1044"/>
      <c r="S315" s="1044"/>
      <c r="T315" s="1044"/>
      <c r="U315" s="1044"/>
      <c r="V315" s="1044"/>
      <c r="W315" s="1044"/>
      <c r="X315" s="1044"/>
      <c r="Y315" s="1044"/>
      <c r="Z315" s="1044"/>
    </row>
    <row r="316" ht="14.25" customHeight="1">
      <c r="A316" s="1044"/>
      <c r="B316" s="1044"/>
      <c r="C316" s="1044"/>
      <c r="D316" s="1044"/>
      <c r="E316" s="1044"/>
      <c r="F316" s="1044"/>
      <c r="G316" s="1044"/>
      <c r="H316" s="1044"/>
      <c r="I316" s="1044"/>
      <c r="J316" s="1044"/>
      <c r="K316" s="1044"/>
      <c r="L316" s="1044"/>
      <c r="M316" s="1044"/>
      <c r="N316" s="1044"/>
      <c r="O316" s="1044"/>
      <c r="P316" s="1044"/>
      <c r="Q316" s="1044"/>
      <c r="R316" s="1044"/>
      <c r="S316" s="1044"/>
      <c r="T316" s="1044"/>
      <c r="U316" s="1044"/>
      <c r="V316" s="1044"/>
      <c r="W316" s="1044"/>
      <c r="X316" s="1044"/>
      <c r="Y316" s="1044"/>
      <c r="Z316" s="1044"/>
    </row>
    <row r="317" ht="14.25" customHeight="1">
      <c r="A317" s="1044"/>
      <c r="B317" s="1044"/>
      <c r="C317" s="1044"/>
      <c r="D317" s="1044"/>
      <c r="E317" s="1044"/>
      <c r="F317" s="1044"/>
      <c r="G317" s="1044"/>
      <c r="H317" s="1044"/>
      <c r="I317" s="1044"/>
      <c r="J317" s="1044"/>
      <c r="K317" s="1044"/>
      <c r="L317" s="1044"/>
      <c r="M317" s="1044"/>
      <c r="N317" s="1044"/>
      <c r="O317" s="1044"/>
      <c r="P317" s="1044"/>
      <c r="Q317" s="1044"/>
      <c r="R317" s="1044"/>
      <c r="S317" s="1044"/>
      <c r="T317" s="1044"/>
      <c r="U317" s="1044"/>
      <c r="V317" s="1044"/>
      <c r="W317" s="1044"/>
      <c r="X317" s="1044"/>
      <c r="Y317" s="1044"/>
      <c r="Z317" s="1044"/>
    </row>
    <row r="318" ht="14.25" customHeight="1">
      <c r="A318" s="1044"/>
      <c r="B318" s="1044"/>
      <c r="C318" s="1044"/>
      <c r="D318" s="1044"/>
      <c r="E318" s="1044"/>
      <c r="F318" s="1044"/>
      <c r="G318" s="1044"/>
      <c r="H318" s="1044"/>
      <c r="I318" s="1044"/>
      <c r="J318" s="1044"/>
      <c r="K318" s="1044"/>
      <c r="L318" s="1044"/>
      <c r="M318" s="1044"/>
      <c r="N318" s="1044"/>
      <c r="O318" s="1044"/>
      <c r="P318" s="1044"/>
      <c r="Q318" s="1044"/>
      <c r="R318" s="1044"/>
      <c r="S318" s="1044"/>
      <c r="T318" s="1044"/>
      <c r="U318" s="1044"/>
      <c r="V318" s="1044"/>
      <c r="W318" s="1044"/>
      <c r="X318" s="1044"/>
      <c r="Y318" s="1044"/>
      <c r="Z318" s="1044"/>
    </row>
    <row r="319" ht="14.25" customHeight="1">
      <c r="A319" s="1044"/>
      <c r="B319" s="1044"/>
      <c r="C319" s="1044"/>
      <c r="D319" s="1044"/>
      <c r="E319" s="1044"/>
      <c r="F319" s="1044"/>
      <c r="G319" s="1044"/>
      <c r="H319" s="1044"/>
      <c r="I319" s="1044"/>
      <c r="J319" s="1044"/>
      <c r="K319" s="1044"/>
      <c r="L319" s="1044"/>
      <c r="M319" s="1044"/>
      <c r="N319" s="1044"/>
      <c r="O319" s="1044"/>
      <c r="P319" s="1044"/>
      <c r="Q319" s="1044"/>
      <c r="R319" s="1044"/>
      <c r="S319" s="1044"/>
      <c r="T319" s="1044"/>
      <c r="U319" s="1044"/>
      <c r="V319" s="1044"/>
      <c r="W319" s="1044"/>
      <c r="X319" s="1044"/>
      <c r="Y319" s="1044"/>
      <c r="Z319" s="1044"/>
    </row>
    <row r="320" ht="14.25" customHeight="1">
      <c r="A320" s="1044"/>
      <c r="B320" s="1044"/>
      <c r="C320" s="1044"/>
      <c r="D320" s="1044"/>
      <c r="E320" s="1044"/>
      <c r="F320" s="1044"/>
      <c r="G320" s="1044"/>
      <c r="H320" s="1044"/>
      <c r="I320" s="1044"/>
      <c r="J320" s="1044"/>
      <c r="K320" s="1044"/>
      <c r="L320" s="1044"/>
      <c r="M320" s="1044"/>
      <c r="N320" s="1044"/>
      <c r="O320" s="1044"/>
      <c r="P320" s="1044"/>
      <c r="Q320" s="1044"/>
      <c r="R320" s="1044"/>
      <c r="S320" s="1044"/>
      <c r="T320" s="1044"/>
      <c r="U320" s="1044"/>
      <c r="V320" s="1044"/>
      <c r="W320" s="1044"/>
      <c r="X320" s="1044"/>
      <c r="Y320" s="1044"/>
      <c r="Z320" s="1044"/>
    </row>
    <row r="321" ht="14.25" customHeight="1">
      <c r="A321" s="1044"/>
      <c r="B321" s="1044"/>
      <c r="C321" s="1044"/>
      <c r="D321" s="1044"/>
      <c r="E321" s="1044"/>
      <c r="F321" s="1044"/>
      <c r="G321" s="1044"/>
      <c r="H321" s="1044"/>
      <c r="I321" s="1044"/>
      <c r="J321" s="1044"/>
      <c r="K321" s="1044"/>
      <c r="L321" s="1044"/>
      <c r="M321" s="1044"/>
      <c r="N321" s="1044"/>
      <c r="O321" s="1044"/>
      <c r="P321" s="1044"/>
      <c r="Q321" s="1044"/>
      <c r="R321" s="1044"/>
      <c r="S321" s="1044"/>
      <c r="T321" s="1044"/>
      <c r="U321" s="1044"/>
      <c r="V321" s="1044"/>
      <c r="W321" s="1044"/>
      <c r="X321" s="1044"/>
      <c r="Y321" s="1044"/>
      <c r="Z321" s="1044"/>
    </row>
    <row r="322" ht="14.25" customHeight="1">
      <c r="A322" s="1044"/>
      <c r="B322" s="1044"/>
      <c r="C322" s="1044"/>
      <c r="D322" s="1044"/>
      <c r="E322" s="1044"/>
      <c r="F322" s="1044"/>
      <c r="G322" s="1044"/>
      <c r="H322" s="1044"/>
      <c r="I322" s="1044"/>
      <c r="J322" s="1044"/>
      <c r="K322" s="1044"/>
      <c r="L322" s="1044"/>
      <c r="M322" s="1044"/>
      <c r="N322" s="1044"/>
      <c r="O322" s="1044"/>
      <c r="P322" s="1044"/>
      <c r="Q322" s="1044"/>
      <c r="R322" s="1044"/>
      <c r="S322" s="1044"/>
      <c r="T322" s="1044"/>
      <c r="U322" s="1044"/>
      <c r="V322" s="1044"/>
      <c r="W322" s="1044"/>
      <c r="X322" s="1044"/>
      <c r="Y322" s="1044"/>
      <c r="Z322" s="1044"/>
    </row>
    <row r="323" ht="14.25" customHeight="1">
      <c r="A323" s="1044"/>
      <c r="B323" s="1044"/>
      <c r="C323" s="1044"/>
      <c r="D323" s="1044"/>
      <c r="E323" s="1044"/>
      <c r="F323" s="1044"/>
      <c r="G323" s="1044"/>
      <c r="H323" s="1044"/>
      <c r="I323" s="1044"/>
      <c r="J323" s="1044"/>
      <c r="K323" s="1044"/>
      <c r="L323" s="1044"/>
      <c r="M323" s="1044"/>
      <c r="N323" s="1044"/>
      <c r="O323" s="1044"/>
      <c r="P323" s="1044"/>
      <c r="Q323" s="1044"/>
      <c r="R323" s="1044"/>
      <c r="S323" s="1044"/>
      <c r="T323" s="1044"/>
      <c r="U323" s="1044"/>
      <c r="V323" s="1044"/>
      <c r="W323" s="1044"/>
      <c r="X323" s="1044"/>
      <c r="Y323" s="1044"/>
      <c r="Z323" s="1044"/>
    </row>
    <row r="324" ht="14.25" customHeight="1">
      <c r="A324" s="1044"/>
      <c r="B324" s="1044"/>
      <c r="C324" s="1044"/>
      <c r="D324" s="1044"/>
      <c r="E324" s="1044"/>
      <c r="F324" s="1044"/>
      <c r="G324" s="1044"/>
      <c r="H324" s="1044"/>
      <c r="I324" s="1044"/>
      <c r="J324" s="1044"/>
      <c r="K324" s="1044"/>
      <c r="L324" s="1044"/>
      <c r="M324" s="1044"/>
      <c r="N324" s="1044"/>
      <c r="O324" s="1044"/>
      <c r="P324" s="1044"/>
      <c r="Q324" s="1044"/>
      <c r="R324" s="1044"/>
      <c r="S324" s="1044"/>
      <c r="T324" s="1044"/>
      <c r="U324" s="1044"/>
      <c r="V324" s="1044"/>
      <c r="W324" s="1044"/>
      <c r="X324" s="1044"/>
      <c r="Y324" s="1044"/>
      <c r="Z324" s="1044"/>
    </row>
    <row r="325" ht="14.25" customHeight="1">
      <c r="A325" s="1044"/>
      <c r="B325" s="1044"/>
      <c r="C325" s="1044"/>
      <c r="D325" s="1044"/>
      <c r="E325" s="1044"/>
      <c r="F325" s="1044"/>
      <c r="G325" s="1044"/>
      <c r="H325" s="1044"/>
      <c r="I325" s="1044"/>
      <c r="J325" s="1044"/>
      <c r="K325" s="1044"/>
      <c r="L325" s="1044"/>
      <c r="M325" s="1044"/>
      <c r="N325" s="1044"/>
      <c r="O325" s="1044"/>
      <c r="P325" s="1044"/>
      <c r="Q325" s="1044"/>
      <c r="R325" s="1044"/>
      <c r="S325" s="1044"/>
      <c r="T325" s="1044"/>
      <c r="U325" s="1044"/>
      <c r="V325" s="1044"/>
      <c r="W325" s="1044"/>
      <c r="X325" s="1044"/>
      <c r="Y325" s="1044"/>
      <c r="Z325" s="1044"/>
    </row>
    <row r="326" ht="14.25" customHeight="1">
      <c r="A326" s="1044"/>
      <c r="B326" s="1044"/>
      <c r="C326" s="1044"/>
      <c r="D326" s="1044"/>
      <c r="E326" s="1044"/>
      <c r="F326" s="1044"/>
      <c r="G326" s="1044"/>
      <c r="H326" s="1044"/>
      <c r="I326" s="1044"/>
      <c r="J326" s="1044"/>
      <c r="K326" s="1044"/>
      <c r="L326" s="1044"/>
      <c r="M326" s="1044"/>
      <c r="N326" s="1044"/>
      <c r="O326" s="1044"/>
      <c r="P326" s="1044"/>
      <c r="Q326" s="1044"/>
      <c r="R326" s="1044"/>
      <c r="S326" s="1044"/>
      <c r="T326" s="1044"/>
      <c r="U326" s="1044"/>
      <c r="V326" s="1044"/>
      <c r="W326" s="1044"/>
      <c r="X326" s="1044"/>
      <c r="Y326" s="1044"/>
      <c r="Z326" s="1044"/>
    </row>
    <row r="327" ht="14.25" customHeight="1">
      <c r="A327" s="1044"/>
      <c r="B327" s="1044"/>
      <c r="C327" s="1044"/>
      <c r="D327" s="1044"/>
      <c r="E327" s="1044"/>
      <c r="F327" s="1044"/>
      <c r="G327" s="1044"/>
      <c r="H327" s="1044"/>
      <c r="I327" s="1044"/>
      <c r="J327" s="1044"/>
      <c r="K327" s="1044"/>
      <c r="L327" s="1044"/>
      <c r="M327" s="1044"/>
      <c r="N327" s="1044"/>
      <c r="O327" s="1044"/>
      <c r="P327" s="1044"/>
      <c r="Q327" s="1044"/>
      <c r="R327" s="1044"/>
      <c r="S327" s="1044"/>
      <c r="T327" s="1044"/>
      <c r="U327" s="1044"/>
      <c r="V327" s="1044"/>
      <c r="W327" s="1044"/>
      <c r="X327" s="1044"/>
      <c r="Y327" s="1044"/>
      <c r="Z327" s="1044"/>
    </row>
    <row r="328" ht="14.25" customHeight="1">
      <c r="A328" s="1044"/>
      <c r="B328" s="1044"/>
      <c r="C328" s="1044"/>
      <c r="D328" s="1044"/>
      <c r="E328" s="1044"/>
      <c r="F328" s="1044"/>
      <c r="G328" s="1044"/>
      <c r="H328" s="1044"/>
      <c r="I328" s="1044"/>
      <c r="J328" s="1044"/>
      <c r="K328" s="1044"/>
      <c r="L328" s="1044"/>
      <c r="M328" s="1044"/>
      <c r="N328" s="1044"/>
      <c r="O328" s="1044"/>
      <c r="P328" s="1044"/>
      <c r="Q328" s="1044"/>
      <c r="R328" s="1044"/>
      <c r="S328" s="1044"/>
      <c r="T328" s="1044"/>
      <c r="U328" s="1044"/>
      <c r="V328" s="1044"/>
      <c r="W328" s="1044"/>
      <c r="X328" s="1044"/>
      <c r="Y328" s="1044"/>
      <c r="Z328" s="1044"/>
    </row>
    <row r="329" ht="14.25" customHeight="1">
      <c r="A329" s="1044"/>
      <c r="B329" s="1044"/>
      <c r="C329" s="1044"/>
      <c r="D329" s="1044"/>
      <c r="E329" s="1044"/>
      <c r="F329" s="1044"/>
      <c r="G329" s="1044"/>
      <c r="H329" s="1044"/>
      <c r="I329" s="1044"/>
      <c r="J329" s="1044"/>
      <c r="K329" s="1044"/>
      <c r="L329" s="1044"/>
      <c r="M329" s="1044"/>
      <c r="N329" s="1044"/>
      <c r="O329" s="1044"/>
      <c r="P329" s="1044"/>
      <c r="Q329" s="1044"/>
      <c r="R329" s="1044"/>
      <c r="S329" s="1044"/>
      <c r="T329" s="1044"/>
      <c r="U329" s="1044"/>
      <c r="V329" s="1044"/>
      <c r="W329" s="1044"/>
      <c r="X329" s="1044"/>
      <c r="Y329" s="1044"/>
      <c r="Z329" s="1044"/>
    </row>
    <row r="330" ht="14.25" customHeight="1">
      <c r="A330" s="1044"/>
      <c r="B330" s="1044"/>
      <c r="C330" s="1044"/>
      <c r="D330" s="1044"/>
      <c r="E330" s="1044"/>
      <c r="F330" s="1044"/>
      <c r="G330" s="1044"/>
      <c r="H330" s="1044"/>
      <c r="I330" s="1044"/>
      <c r="J330" s="1044"/>
      <c r="K330" s="1044"/>
      <c r="L330" s="1044"/>
      <c r="M330" s="1044"/>
      <c r="N330" s="1044"/>
      <c r="O330" s="1044"/>
      <c r="P330" s="1044"/>
      <c r="Q330" s="1044"/>
      <c r="R330" s="1044"/>
      <c r="S330" s="1044"/>
      <c r="T330" s="1044"/>
      <c r="U330" s="1044"/>
      <c r="V330" s="1044"/>
      <c r="W330" s="1044"/>
      <c r="X330" s="1044"/>
      <c r="Y330" s="1044"/>
      <c r="Z330" s="1044"/>
    </row>
    <row r="331" ht="14.25" customHeight="1">
      <c r="A331" s="1044"/>
      <c r="B331" s="1044"/>
      <c r="C331" s="1044"/>
      <c r="D331" s="1044"/>
      <c r="E331" s="1044"/>
      <c r="F331" s="1044"/>
      <c r="G331" s="1044"/>
      <c r="H331" s="1044"/>
      <c r="I331" s="1044"/>
      <c r="J331" s="1044"/>
      <c r="K331" s="1044"/>
      <c r="L331" s="1044"/>
      <c r="M331" s="1044"/>
      <c r="N331" s="1044"/>
      <c r="O331" s="1044"/>
      <c r="P331" s="1044"/>
      <c r="Q331" s="1044"/>
      <c r="R331" s="1044"/>
      <c r="S331" s="1044"/>
      <c r="T331" s="1044"/>
      <c r="U331" s="1044"/>
      <c r="V331" s="1044"/>
      <c r="W331" s="1044"/>
      <c r="X331" s="1044"/>
      <c r="Y331" s="1044"/>
      <c r="Z331" s="1044"/>
    </row>
    <row r="332" ht="14.25" customHeight="1">
      <c r="A332" s="1044"/>
      <c r="B332" s="1044"/>
      <c r="C332" s="1044"/>
      <c r="D332" s="1044"/>
      <c r="E332" s="1044"/>
      <c r="F332" s="1044"/>
      <c r="G332" s="1044"/>
      <c r="H332" s="1044"/>
      <c r="I332" s="1044"/>
      <c r="J332" s="1044"/>
      <c r="K332" s="1044"/>
      <c r="L332" s="1044"/>
      <c r="M332" s="1044"/>
      <c r="N332" s="1044"/>
      <c r="O332" s="1044"/>
      <c r="P332" s="1044"/>
      <c r="Q332" s="1044"/>
      <c r="R332" s="1044"/>
      <c r="S332" s="1044"/>
      <c r="T332" s="1044"/>
      <c r="U332" s="1044"/>
      <c r="V332" s="1044"/>
      <c r="W332" s="1044"/>
      <c r="X332" s="1044"/>
      <c r="Y332" s="1044"/>
      <c r="Z332" s="1044"/>
    </row>
    <row r="333" ht="14.25" customHeight="1">
      <c r="A333" s="1044"/>
      <c r="B333" s="1044"/>
      <c r="C333" s="1044"/>
      <c r="D333" s="1044"/>
      <c r="E333" s="1044"/>
      <c r="F333" s="1044"/>
      <c r="G333" s="1044"/>
      <c r="H333" s="1044"/>
      <c r="I333" s="1044"/>
      <c r="J333" s="1044"/>
      <c r="K333" s="1044"/>
      <c r="L333" s="1044"/>
      <c r="M333" s="1044"/>
      <c r="N333" s="1044"/>
      <c r="O333" s="1044"/>
      <c r="P333" s="1044"/>
      <c r="Q333" s="1044"/>
      <c r="R333" s="1044"/>
      <c r="S333" s="1044"/>
      <c r="T333" s="1044"/>
      <c r="U333" s="1044"/>
      <c r="V333" s="1044"/>
      <c r="W333" s="1044"/>
      <c r="X333" s="1044"/>
      <c r="Y333" s="1044"/>
      <c r="Z333" s="1044"/>
    </row>
    <row r="334" ht="14.25" customHeight="1">
      <c r="A334" s="1044"/>
      <c r="B334" s="1044"/>
      <c r="C334" s="1044"/>
      <c r="D334" s="1044"/>
      <c r="E334" s="1044"/>
      <c r="F334" s="1044"/>
      <c r="G334" s="1044"/>
      <c r="H334" s="1044"/>
      <c r="I334" s="1044"/>
      <c r="J334" s="1044"/>
      <c r="K334" s="1044"/>
      <c r="L334" s="1044"/>
      <c r="M334" s="1044"/>
      <c r="N334" s="1044"/>
      <c r="O334" s="1044"/>
      <c r="P334" s="1044"/>
      <c r="Q334" s="1044"/>
      <c r="R334" s="1044"/>
      <c r="S334" s="1044"/>
      <c r="T334" s="1044"/>
      <c r="U334" s="1044"/>
      <c r="V334" s="1044"/>
      <c r="W334" s="1044"/>
      <c r="X334" s="1044"/>
      <c r="Y334" s="1044"/>
      <c r="Z334" s="1044"/>
    </row>
    <row r="335" ht="14.25" customHeight="1">
      <c r="A335" s="1044"/>
      <c r="B335" s="1044"/>
      <c r="C335" s="1044"/>
      <c r="D335" s="1044"/>
      <c r="E335" s="1044"/>
      <c r="F335" s="1044"/>
      <c r="G335" s="1044"/>
      <c r="H335" s="1044"/>
      <c r="I335" s="1044"/>
      <c r="J335" s="1044"/>
      <c r="K335" s="1044"/>
      <c r="L335" s="1044"/>
      <c r="M335" s="1044"/>
      <c r="N335" s="1044"/>
      <c r="O335" s="1044"/>
      <c r="P335" s="1044"/>
      <c r="Q335" s="1044"/>
      <c r="R335" s="1044"/>
      <c r="S335" s="1044"/>
      <c r="T335" s="1044"/>
      <c r="U335" s="1044"/>
      <c r="V335" s="1044"/>
      <c r="W335" s="1044"/>
      <c r="X335" s="1044"/>
      <c r="Y335" s="1044"/>
      <c r="Z335" s="1044"/>
    </row>
    <row r="336" ht="14.25" customHeight="1">
      <c r="A336" s="1044"/>
      <c r="B336" s="1044"/>
      <c r="C336" s="1044"/>
      <c r="D336" s="1044"/>
      <c r="E336" s="1044"/>
      <c r="F336" s="1044"/>
      <c r="G336" s="1044"/>
      <c r="H336" s="1044"/>
      <c r="I336" s="1044"/>
      <c r="J336" s="1044"/>
      <c r="K336" s="1044"/>
      <c r="L336" s="1044"/>
      <c r="M336" s="1044"/>
      <c r="N336" s="1044"/>
      <c r="O336" s="1044"/>
      <c r="P336" s="1044"/>
      <c r="Q336" s="1044"/>
      <c r="R336" s="1044"/>
      <c r="S336" s="1044"/>
      <c r="T336" s="1044"/>
      <c r="U336" s="1044"/>
      <c r="V336" s="1044"/>
      <c r="W336" s="1044"/>
      <c r="X336" s="1044"/>
      <c r="Y336" s="1044"/>
      <c r="Z336" s="1044"/>
    </row>
    <row r="337" ht="14.25" customHeight="1">
      <c r="A337" s="1044"/>
      <c r="B337" s="1044"/>
      <c r="C337" s="1044"/>
      <c r="D337" s="1044"/>
      <c r="E337" s="1044"/>
      <c r="F337" s="1044"/>
      <c r="G337" s="1044"/>
      <c r="H337" s="1044"/>
      <c r="I337" s="1044"/>
      <c r="J337" s="1044"/>
      <c r="K337" s="1044"/>
      <c r="L337" s="1044"/>
      <c r="M337" s="1044"/>
      <c r="N337" s="1044"/>
      <c r="O337" s="1044"/>
      <c r="P337" s="1044"/>
      <c r="Q337" s="1044"/>
      <c r="R337" s="1044"/>
      <c r="S337" s="1044"/>
      <c r="T337" s="1044"/>
      <c r="U337" s="1044"/>
      <c r="V337" s="1044"/>
      <c r="W337" s="1044"/>
      <c r="X337" s="1044"/>
      <c r="Y337" s="1044"/>
      <c r="Z337" s="1044"/>
    </row>
    <row r="338" ht="14.25" customHeight="1">
      <c r="A338" s="1044"/>
      <c r="B338" s="1044"/>
      <c r="C338" s="1044"/>
      <c r="D338" s="1044"/>
      <c r="E338" s="1044"/>
      <c r="F338" s="1044"/>
      <c r="G338" s="1044"/>
      <c r="H338" s="1044"/>
      <c r="I338" s="1044"/>
      <c r="J338" s="1044"/>
      <c r="K338" s="1044"/>
      <c r="L338" s="1044"/>
      <c r="M338" s="1044"/>
      <c r="N338" s="1044"/>
      <c r="O338" s="1044"/>
      <c r="P338" s="1044"/>
      <c r="Q338" s="1044"/>
      <c r="R338" s="1044"/>
      <c r="S338" s="1044"/>
      <c r="T338" s="1044"/>
      <c r="U338" s="1044"/>
      <c r="V338" s="1044"/>
      <c r="W338" s="1044"/>
      <c r="X338" s="1044"/>
      <c r="Y338" s="1044"/>
      <c r="Z338" s="1044"/>
    </row>
    <row r="339" ht="14.25" customHeight="1">
      <c r="A339" s="1044"/>
      <c r="B339" s="1044"/>
      <c r="C339" s="1044"/>
      <c r="D339" s="1044"/>
      <c r="E339" s="1044"/>
      <c r="F339" s="1044"/>
      <c r="G339" s="1044"/>
      <c r="H339" s="1044"/>
      <c r="I339" s="1044"/>
      <c r="J339" s="1044"/>
      <c r="K339" s="1044"/>
      <c r="L339" s="1044"/>
      <c r="M339" s="1044"/>
      <c r="N339" s="1044"/>
      <c r="O339" s="1044"/>
      <c r="P339" s="1044"/>
      <c r="Q339" s="1044"/>
      <c r="R339" s="1044"/>
      <c r="S339" s="1044"/>
      <c r="T339" s="1044"/>
      <c r="U339" s="1044"/>
      <c r="V339" s="1044"/>
      <c r="W339" s="1044"/>
      <c r="X339" s="1044"/>
      <c r="Y339" s="1044"/>
      <c r="Z339" s="1044"/>
    </row>
    <row r="340" ht="14.25" customHeight="1">
      <c r="A340" s="1044"/>
      <c r="B340" s="1044"/>
      <c r="C340" s="1044"/>
      <c r="D340" s="1044"/>
      <c r="E340" s="1044"/>
      <c r="F340" s="1044"/>
      <c r="G340" s="1044"/>
      <c r="H340" s="1044"/>
      <c r="I340" s="1044"/>
      <c r="J340" s="1044"/>
      <c r="K340" s="1044"/>
      <c r="L340" s="1044"/>
      <c r="M340" s="1044"/>
      <c r="N340" s="1044"/>
      <c r="O340" s="1044"/>
      <c r="P340" s="1044"/>
      <c r="Q340" s="1044"/>
      <c r="R340" s="1044"/>
      <c r="S340" s="1044"/>
      <c r="T340" s="1044"/>
      <c r="U340" s="1044"/>
      <c r="V340" s="1044"/>
      <c r="W340" s="1044"/>
      <c r="X340" s="1044"/>
      <c r="Y340" s="1044"/>
      <c r="Z340" s="1044"/>
    </row>
    <row r="341" ht="14.25" customHeight="1">
      <c r="A341" s="1044"/>
      <c r="B341" s="1044"/>
      <c r="C341" s="1044"/>
      <c r="D341" s="1044"/>
      <c r="E341" s="1044"/>
      <c r="F341" s="1044"/>
      <c r="G341" s="1044"/>
      <c r="H341" s="1044"/>
      <c r="I341" s="1044"/>
      <c r="J341" s="1044"/>
      <c r="K341" s="1044"/>
      <c r="L341" s="1044"/>
      <c r="M341" s="1044"/>
      <c r="N341" s="1044"/>
      <c r="O341" s="1044"/>
      <c r="P341" s="1044"/>
      <c r="Q341" s="1044"/>
      <c r="R341" s="1044"/>
      <c r="S341" s="1044"/>
      <c r="T341" s="1044"/>
      <c r="U341" s="1044"/>
      <c r="V341" s="1044"/>
      <c r="W341" s="1044"/>
      <c r="X341" s="1044"/>
      <c r="Y341" s="1044"/>
      <c r="Z341" s="1044"/>
    </row>
    <row r="342" ht="14.25" customHeight="1">
      <c r="A342" s="1044"/>
      <c r="B342" s="1044"/>
      <c r="C342" s="1044"/>
      <c r="D342" s="1044"/>
      <c r="E342" s="1044"/>
      <c r="F342" s="1044"/>
      <c r="G342" s="1044"/>
      <c r="H342" s="1044"/>
      <c r="I342" s="1044"/>
      <c r="J342" s="1044"/>
      <c r="K342" s="1044"/>
      <c r="L342" s="1044"/>
      <c r="M342" s="1044"/>
      <c r="N342" s="1044"/>
      <c r="O342" s="1044"/>
      <c r="P342" s="1044"/>
      <c r="Q342" s="1044"/>
      <c r="R342" s="1044"/>
      <c r="S342" s="1044"/>
      <c r="T342" s="1044"/>
      <c r="U342" s="1044"/>
      <c r="V342" s="1044"/>
      <c r="W342" s="1044"/>
      <c r="X342" s="1044"/>
      <c r="Y342" s="1044"/>
      <c r="Z342" s="1044"/>
    </row>
    <row r="343" ht="14.25" customHeight="1">
      <c r="A343" s="1044"/>
      <c r="B343" s="1044"/>
      <c r="C343" s="1044"/>
      <c r="D343" s="1044"/>
      <c r="E343" s="1044"/>
      <c r="F343" s="1044"/>
      <c r="G343" s="1044"/>
      <c r="H343" s="1044"/>
      <c r="I343" s="1044"/>
      <c r="J343" s="1044"/>
      <c r="K343" s="1044"/>
      <c r="L343" s="1044"/>
      <c r="M343" s="1044"/>
      <c r="N343" s="1044"/>
      <c r="O343" s="1044"/>
      <c r="P343" s="1044"/>
      <c r="Q343" s="1044"/>
      <c r="R343" s="1044"/>
      <c r="S343" s="1044"/>
      <c r="T343" s="1044"/>
      <c r="U343" s="1044"/>
      <c r="V343" s="1044"/>
      <c r="W343" s="1044"/>
      <c r="X343" s="1044"/>
      <c r="Y343" s="1044"/>
      <c r="Z343" s="1044"/>
    </row>
    <row r="344" ht="14.25" customHeight="1">
      <c r="A344" s="1044"/>
      <c r="B344" s="1044"/>
      <c r="C344" s="1044"/>
      <c r="D344" s="1044"/>
      <c r="E344" s="1044"/>
      <c r="F344" s="1044"/>
      <c r="G344" s="1044"/>
      <c r="H344" s="1044"/>
      <c r="I344" s="1044"/>
      <c r="J344" s="1044"/>
      <c r="K344" s="1044"/>
      <c r="L344" s="1044"/>
      <c r="M344" s="1044"/>
      <c r="N344" s="1044"/>
      <c r="O344" s="1044"/>
      <c r="P344" s="1044"/>
      <c r="Q344" s="1044"/>
      <c r="R344" s="1044"/>
      <c r="S344" s="1044"/>
      <c r="T344" s="1044"/>
      <c r="U344" s="1044"/>
      <c r="V344" s="1044"/>
      <c r="W344" s="1044"/>
      <c r="X344" s="1044"/>
      <c r="Y344" s="1044"/>
      <c r="Z344" s="1044"/>
    </row>
    <row r="345" ht="14.25" customHeight="1">
      <c r="A345" s="1044"/>
      <c r="B345" s="1044"/>
      <c r="C345" s="1044"/>
      <c r="D345" s="1044"/>
      <c r="E345" s="1044"/>
      <c r="F345" s="1044"/>
      <c r="G345" s="1044"/>
      <c r="H345" s="1044"/>
      <c r="I345" s="1044"/>
      <c r="J345" s="1044"/>
      <c r="K345" s="1044"/>
      <c r="L345" s="1044"/>
      <c r="M345" s="1044"/>
      <c r="N345" s="1044"/>
      <c r="O345" s="1044"/>
      <c r="P345" s="1044"/>
      <c r="Q345" s="1044"/>
      <c r="R345" s="1044"/>
      <c r="S345" s="1044"/>
      <c r="T345" s="1044"/>
      <c r="U345" s="1044"/>
      <c r="V345" s="1044"/>
      <c r="W345" s="1044"/>
      <c r="X345" s="1044"/>
      <c r="Y345" s="1044"/>
      <c r="Z345" s="1044"/>
    </row>
    <row r="346" ht="14.25" customHeight="1">
      <c r="A346" s="1044"/>
      <c r="B346" s="1044"/>
      <c r="C346" s="1044"/>
      <c r="D346" s="1044"/>
      <c r="E346" s="1044"/>
      <c r="F346" s="1044"/>
      <c r="G346" s="1044"/>
      <c r="H346" s="1044"/>
      <c r="I346" s="1044"/>
      <c r="J346" s="1044"/>
      <c r="K346" s="1044"/>
      <c r="L346" s="1044"/>
      <c r="M346" s="1044"/>
      <c r="N346" s="1044"/>
      <c r="O346" s="1044"/>
      <c r="P346" s="1044"/>
      <c r="Q346" s="1044"/>
      <c r="R346" s="1044"/>
      <c r="S346" s="1044"/>
      <c r="T346" s="1044"/>
      <c r="U346" s="1044"/>
      <c r="V346" s="1044"/>
      <c r="W346" s="1044"/>
      <c r="X346" s="1044"/>
      <c r="Y346" s="1044"/>
      <c r="Z346" s="1044"/>
    </row>
    <row r="347" ht="14.25" customHeight="1">
      <c r="A347" s="1044"/>
      <c r="B347" s="1044"/>
      <c r="C347" s="1044"/>
      <c r="D347" s="1044"/>
      <c r="E347" s="1044"/>
      <c r="F347" s="1044"/>
      <c r="G347" s="1044"/>
      <c r="H347" s="1044"/>
      <c r="I347" s="1044"/>
      <c r="J347" s="1044"/>
      <c r="K347" s="1044"/>
      <c r="L347" s="1044"/>
      <c r="M347" s="1044"/>
      <c r="N347" s="1044"/>
      <c r="O347" s="1044"/>
      <c r="P347" s="1044"/>
      <c r="Q347" s="1044"/>
      <c r="R347" s="1044"/>
      <c r="S347" s="1044"/>
      <c r="T347" s="1044"/>
      <c r="U347" s="1044"/>
      <c r="V347" s="1044"/>
      <c r="W347" s="1044"/>
      <c r="X347" s="1044"/>
      <c r="Y347" s="1044"/>
      <c r="Z347" s="1044"/>
    </row>
    <row r="348" ht="14.25" customHeight="1">
      <c r="A348" s="1044"/>
      <c r="B348" s="1044"/>
      <c r="C348" s="1044"/>
      <c r="D348" s="1044"/>
      <c r="E348" s="1044"/>
      <c r="F348" s="1044"/>
      <c r="G348" s="1044"/>
      <c r="H348" s="1044"/>
      <c r="I348" s="1044"/>
      <c r="J348" s="1044"/>
      <c r="K348" s="1044"/>
      <c r="L348" s="1044"/>
      <c r="M348" s="1044"/>
      <c r="N348" s="1044"/>
      <c r="O348" s="1044"/>
      <c r="P348" s="1044"/>
      <c r="Q348" s="1044"/>
      <c r="R348" s="1044"/>
      <c r="S348" s="1044"/>
      <c r="T348" s="1044"/>
      <c r="U348" s="1044"/>
      <c r="V348" s="1044"/>
      <c r="W348" s="1044"/>
      <c r="X348" s="1044"/>
      <c r="Y348" s="1044"/>
      <c r="Z348" s="1044"/>
    </row>
    <row r="349" ht="14.25" customHeight="1">
      <c r="A349" s="1044"/>
      <c r="B349" s="1044"/>
      <c r="C349" s="1044"/>
      <c r="D349" s="1044"/>
      <c r="E349" s="1044"/>
      <c r="F349" s="1044"/>
      <c r="G349" s="1044"/>
      <c r="H349" s="1044"/>
      <c r="I349" s="1044"/>
      <c r="J349" s="1044"/>
      <c r="K349" s="1044"/>
      <c r="L349" s="1044"/>
      <c r="M349" s="1044"/>
      <c r="N349" s="1044"/>
      <c r="O349" s="1044"/>
      <c r="P349" s="1044"/>
      <c r="Q349" s="1044"/>
      <c r="R349" s="1044"/>
      <c r="S349" s="1044"/>
      <c r="T349" s="1044"/>
      <c r="U349" s="1044"/>
      <c r="V349" s="1044"/>
      <c r="W349" s="1044"/>
      <c r="X349" s="1044"/>
      <c r="Y349" s="1044"/>
      <c r="Z349" s="1044"/>
    </row>
    <row r="350" ht="14.25" customHeight="1">
      <c r="A350" s="1044"/>
      <c r="B350" s="1044"/>
      <c r="C350" s="1044"/>
      <c r="D350" s="1044"/>
      <c r="E350" s="1044"/>
      <c r="F350" s="1044"/>
      <c r="G350" s="1044"/>
      <c r="H350" s="1044"/>
      <c r="I350" s="1044"/>
      <c r="J350" s="1044"/>
      <c r="K350" s="1044"/>
      <c r="L350" s="1044"/>
      <c r="M350" s="1044"/>
      <c r="N350" s="1044"/>
      <c r="O350" s="1044"/>
      <c r="P350" s="1044"/>
      <c r="Q350" s="1044"/>
      <c r="R350" s="1044"/>
      <c r="S350" s="1044"/>
      <c r="T350" s="1044"/>
      <c r="U350" s="1044"/>
      <c r="V350" s="1044"/>
      <c r="W350" s="1044"/>
      <c r="X350" s="1044"/>
      <c r="Y350" s="1044"/>
      <c r="Z350" s="1044"/>
    </row>
    <row r="351" ht="14.25" customHeight="1">
      <c r="A351" s="1044"/>
      <c r="B351" s="1044"/>
      <c r="C351" s="1044"/>
      <c r="D351" s="1044"/>
      <c r="E351" s="1044"/>
      <c r="F351" s="1044"/>
      <c r="G351" s="1044"/>
      <c r="H351" s="1044"/>
      <c r="I351" s="1044"/>
      <c r="J351" s="1044"/>
      <c r="K351" s="1044"/>
      <c r="L351" s="1044"/>
      <c r="M351" s="1044"/>
      <c r="N351" s="1044"/>
      <c r="O351" s="1044"/>
      <c r="P351" s="1044"/>
      <c r="Q351" s="1044"/>
      <c r="R351" s="1044"/>
      <c r="S351" s="1044"/>
      <c r="T351" s="1044"/>
      <c r="U351" s="1044"/>
      <c r="V351" s="1044"/>
      <c r="W351" s="1044"/>
      <c r="X351" s="1044"/>
      <c r="Y351" s="1044"/>
      <c r="Z351" s="1044"/>
    </row>
    <row r="352" ht="14.25" customHeight="1">
      <c r="A352" s="1044"/>
      <c r="B352" s="1044"/>
      <c r="C352" s="1044"/>
      <c r="D352" s="1044"/>
      <c r="E352" s="1044"/>
      <c r="F352" s="1044"/>
      <c r="G352" s="1044"/>
      <c r="H352" s="1044"/>
      <c r="I352" s="1044"/>
      <c r="J352" s="1044"/>
      <c r="K352" s="1044"/>
      <c r="L352" s="1044"/>
      <c r="M352" s="1044"/>
      <c r="N352" s="1044"/>
      <c r="O352" s="1044"/>
      <c r="P352" s="1044"/>
      <c r="Q352" s="1044"/>
      <c r="R352" s="1044"/>
      <c r="S352" s="1044"/>
      <c r="T352" s="1044"/>
      <c r="U352" s="1044"/>
      <c r="V352" s="1044"/>
      <c r="W352" s="1044"/>
      <c r="X352" s="1044"/>
      <c r="Y352" s="1044"/>
      <c r="Z352" s="1044"/>
    </row>
    <row r="353" ht="14.25" customHeight="1">
      <c r="A353" s="1044"/>
      <c r="B353" s="1044"/>
      <c r="C353" s="1044"/>
      <c r="D353" s="1044"/>
      <c r="E353" s="1044"/>
      <c r="F353" s="1044"/>
      <c r="G353" s="1044"/>
      <c r="H353" s="1044"/>
      <c r="I353" s="1044"/>
      <c r="J353" s="1044"/>
      <c r="K353" s="1044"/>
      <c r="L353" s="1044"/>
      <c r="M353" s="1044"/>
      <c r="N353" s="1044"/>
      <c r="O353" s="1044"/>
      <c r="P353" s="1044"/>
      <c r="Q353" s="1044"/>
      <c r="R353" s="1044"/>
      <c r="S353" s="1044"/>
      <c r="T353" s="1044"/>
      <c r="U353" s="1044"/>
      <c r="V353" s="1044"/>
      <c r="W353" s="1044"/>
      <c r="X353" s="1044"/>
      <c r="Y353" s="1044"/>
      <c r="Z353" s="1044"/>
    </row>
    <row r="354" ht="14.25" customHeight="1">
      <c r="A354" s="1044"/>
      <c r="B354" s="1044"/>
      <c r="C354" s="1044"/>
      <c r="D354" s="1044"/>
      <c r="E354" s="1044"/>
      <c r="F354" s="1044"/>
      <c r="G354" s="1044"/>
      <c r="H354" s="1044"/>
      <c r="I354" s="1044"/>
      <c r="J354" s="1044"/>
      <c r="K354" s="1044"/>
      <c r="L354" s="1044"/>
      <c r="M354" s="1044"/>
      <c r="N354" s="1044"/>
      <c r="O354" s="1044"/>
      <c r="P354" s="1044"/>
      <c r="Q354" s="1044"/>
      <c r="R354" s="1044"/>
      <c r="S354" s="1044"/>
      <c r="T354" s="1044"/>
      <c r="U354" s="1044"/>
      <c r="V354" s="1044"/>
      <c r="W354" s="1044"/>
      <c r="X354" s="1044"/>
      <c r="Y354" s="1044"/>
      <c r="Z354" s="1044"/>
    </row>
    <row r="355" ht="14.25" customHeight="1">
      <c r="A355" s="1044"/>
      <c r="B355" s="1044"/>
      <c r="C355" s="1044"/>
      <c r="D355" s="1044"/>
      <c r="E355" s="1044"/>
      <c r="F355" s="1044"/>
      <c r="G355" s="1044"/>
      <c r="H355" s="1044"/>
      <c r="I355" s="1044"/>
      <c r="J355" s="1044"/>
      <c r="K355" s="1044"/>
      <c r="L355" s="1044"/>
      <c r="M355" s="1044"/>
      <c r="N355" s="1044"/>
      <c r="O355" s="1044"/>
      <c r="P355" s="1044"/>
      <c r="Q355" s="1044"/>
      <c r="R355" s="1044"/>
      <c r="S355" s="1044"/>
      <c r="T355" s="1044"/>
      <c r="U355" s="1044"/>
      <c r="V355" s="1044"/>
      <c r="W355" s="1044"/>
      <c r="X355" s="1044"/>
      <c r="Y355" s="1044"/>
      <c r="Z355" s="1044"/>
    </row>
    <row r="356" ht="14.25" customHeight="1">
      <c r="A356" s="1044"/>
      <c r="B356" s="1044"/>
      <c r="C356" s="1044"/>
      <c r="D356" s="1044"/>
      <c r="E356" s="1044"/>
      <c r="F356" s="1044"/>
      <c r="G356" s="1044"/>
      <c r="H356" s="1044"/>
      <c r="I356" s="1044"/>
      <c r="J356" s="1044"/>
      <c r="K356" s="1044"/>
      <c r="L356" s="1044"/>
      <c r="M356" s="1044"/>
      <c r="N356" s="1044"/>
      <c r="O356" s="1044"/>
      <c r="P356" s="1044"/>
      <c r="Q356" s="1044"/>
      <c r="R356" s="1044"/>
      <c r="S356" s="1044"/>
      <c r="T356" s="1044"/>
      <c r="U356" s="1044"/>
      <c r="V356" s="1044"/>
      <c r="W356" s="1044"/>
      <c r="X356" s="1044"/>
      <c r="Y356" s="1044"/>
      <c r="Z356" s="1044"/>
    </row>
    <row r="357" ht="14.25" customHeight="1">
      <c r="A357" s="1044"/>
      <c r="B357" s="1044"/>
      <c r="C357" s="1044"/>
      <c r="D357" s="1044"/>
      <c r="E357" s="1044"/>
      <c r="F357" s="1044"/>
      <c r="G357" s="1044"/>
      <c r="H357" s="1044"/>
      <c r="I357" s="1044"/>
      <c r="J357" s="1044"/>
      <c r="K357" s="1044"/>
      <c r="L357" s="1044"/>
      <c r="M357" s="1044"/>
      <c r="N357" s="1044"/>
      <c r="O357" s="1044"/>
      <c r="P357" s="1044"/>
      <c r="Q357" s="1044"/>
      <c r="R357" s="1044"/>
      <c r="S357" s="1044"/>
      <c r="T357" s="1044"/>
      <c r="U357" s="1044"/>
      <c r="V357" s="1044"/>
      <c r="W357" s="1044"/>
      <c r="X357" s="1044"/>
      <c r="Y357" s="1044"/>
      <c r="Z357" s="1044"/>
    </row>
    <row r="358" ht="14.25" customHeight="1">
      <c r="A358" s="1044"/>
      <c r="B358" s="1044"/>
      <c r="C358" s="1044"/>
      <c r="D358" s="1044"/>
      <c r="E358" s="1044"/>
      <c r="F358" s="1044"/>
      <c r="G358" s="1044"/>
      <c r="H358" s="1044"/>
      <c r="I358" s="1044"/>
      <c r="J358" s="1044"/>
      <c r="K358" s="1044"/>
      <c r="L358" s="1044"/>
      <c r="M358" s="1044"/>
      <c r="N358" s="1044"/>
      <c r="O358" s="1044"/>
      <c r="P358" s="1044"/>
      <c r="Q358" s="1044"/>
      <c r="R358" s="1044"/>
      <c r="S358" s="1044"/>
      <c r="T358" s="1044"/>
      <c r="U358" s="1044"/>
      <c r="V358" s="1044"/>
      <c r="W358" s="1044"/>
      <c r="X358" s="1044"/>
      <c r="Y358" s="1044"/>
      <c r="Z358" s="1044"/>
    </row>
    <row r="359" ht="14.25" customHeight="1">
      <c r="A359" s="1044"/>
      <c r="B359" s="1044"/>
      <c r="C359" s="1044"/>
      <c r="D359" s="1044"/>
      <c r="E359" s="1044"/>
      <c r="F359" s="1044"/>
      <c r="G359" s="1044"/>
      <c r="H359" s="1044"/>
      <c r="I359" s="1044"/>
      <c r="J359" s="1044"/>
      <c r="K359" s="1044"/>
      <c r="L359" s="1044"/>
      <c r="M359" s="1044"/>
      <c r="N359" s="1044"/>
      <c r="O359" s="1044"/>
      <c r="P359" s="1044"/>
      <c r="Q359" s="1044"/>
      <c r="R359" s="1044"/>
      <c r="S359" s="1044"/>
      <c r="T359" s="1044"/>
      <c r="U359" s="1044"/>
      <c r="V359" s="1044"/>
      <c r="W359" s="1044"/>
      <c r="X359" s="1044"/>
      <c r="Y359" s="1044"/>
      <c r="Z359" s="1044"/>
    </row>
    <row r="360" ht="14.25" customHeight="1">
      <c r="A360" s="1044"/>
      <c r="B360" s="1044"/>
      <c r="C360" s="1044"/>
      <c r="D360" s="1044"/>
      <c r="E360" s="1044"/>
      <c r="F360" s="1044"/>
      <c r="G360" s="1044"/>
      <c r="H360" s="1044"/>
      <c r="I360" s="1044"/>
      <c r="J360" s="1044"/>
      <c r="K360" s="1044"/>
      <c r="L360" s="1044"/>
      <c r="M360" s="1044"/>
      <c r="N360" s="1044"/>
      <c r="O360" s="1044"/>
      <c r="P360" s="1044"/>
      <c r="Q360" s="1044"/>
      <c r="R360" s="1044"/>
      <c r="S360" s="1044"/>
      <c r="T360" s="1044"/>
      <c r="U360" s="1044"/>
      <c r="V360" s="1044"/>
      <c r="W360" s="1044"/>
      <c r="X360" s="1044"/>
      <c r="Y360" s="1044"/>
      <c r="Z360" s="1044"/>
    </row>
    <row r="361" ht="14.25" customHeight="1">
      <c r="A361" s="1044"/>
      <c r="B361" s="1044"/>
      <c r="C361" s="1044"/>
      <c r="D361" s="1044"/>
      <c r="E361" s="1044"/>
      <c r="F361" s="1044"/>
      <c r="G361" s="1044"/>
      <c r="H361" s="1044"/>
      <c r="I361" s="1044"/>
      <c r="J361" s="1044"/>
      <c r="K361" s="1044"/>
      <c r="L361" s="1044"/>
      <c r="M361" s="1044"/>
      <c r="N361" s="1044"/>
      <c r="O361" s="1044"/>
      <c r="P361" s="1044"/>
      <c r="Q361" s="1044"/>
      <c r="R361" s="1044"/>
      <c r="S361" s="1044"/>
      <c r="T361" s="1044"/>
      <c r="U361" s="1044"/>
      <c r="V361" s="1044"/>
      <c r="W361" s="1044"/>
      <c r="X361" s="1044"/>
      <c r="Y361" s="1044"/>
      <c r="Z361" s="1044"/>
    </row>
    <row r="362" ht="14.25" customHeight="1">
      <c r="A362" s="1044"/>
      <c r="B362" s="1044"/>
      <c r="C362" s="1044"/>
      <c r="D362" s="1044"/>
      <c r="E362" s="1044"/>
      <c r="F362" s="1044"/>
      <c r="G362" s="1044"/>
      <c r="H362" s="1044"/>
      <c r="I362" s="1044"/>
      <c r="J362" s="1044"/>
      <c r="K362" s="1044"/>
      <c r="L362" s="1044"/>
      <c r="M362" s="1044"/>
      <c r="N362" s="1044"/>
      <c r="O362" s="1044"/>
      <c r="P362" s="1044"/>
      <c r="Q362" s="1044"/>
      <c r="R362" s="1044"/>
      <c r="S362" s="1044"/>
      <c r="T362" s="1044"/>
      <c r="U362" s="1044"/>
      <c r="V362" s="1044"/>
      <c r="W362" s="1044"/>
      <c r="X362" s="1044"/>
      <c r="Y362" s="1044"/>
      <c r="Z362" s="1044"/>
    </row>
    <row r="363" ht="14.25" customHeight="1">
      <c r="A363" s="1044"/>
      <c r="B363" s="1044"/>
      <c r="C363" s="1044"/>
      <c r="D363" s="1044"/>
      <c r="E363" s="1044"/>
      <c r="F363" s="1044"/>
      <c r="G363" s="1044"/>
      <c r="H363" s="1044"/>
      <c r="I363" s="1044"/>
      <c r="J363" s="1044"/>
      <c r="K363" s="1044"/>
      <c r="L363" s="1044"/>
      <c r="M363" s="1044"/>
      <c r="N363" s="1044"/>
      <c r="O363" s="1044"/>
      <c r="P363" s="1044"/>
      <c r="Q363" s="1044"/>
      <c r="R363" s="1044"/>
      <c r="S363" s="1044"/>
      <c r="T363" s="1044"/>
      <c r="U363" s="1044"/>
      <c r="V363" s="1044"/>
      <c r="W363" s="1044"/>
      <c r="X363" s="1044"/>
      <c r="Y363" s="1044"/>
      <c r="Z363" s="1044"/>
    </row>
    <row r="364" ht="14.25" customHeight="1">
      <c r="A364" s="1044"/>
      <c r="B364" s="1044"/>
      <c r="C364" s="1044"/>
      <c r="D364" s="1044"/>
      <c r="E364" s="1044"/>
      <c r="F364" s="1044"/>
      <c r="G364" s="1044"/>
      <c r="H364" s="1044"/>
      <c r="I364" s="1044"/>
      <c r="J364" s="1044"/>
      <c r="K364" s="1044"/>
      <c r="L364" s="1044"/>
      <c r="M364" s="1044"/>
      <c r="N364" s="1044"/>
      <c r="O364" s="1044"/>
      <c r="P364" s="1044"/>
      <c r="Q364" s="1044"/>
      <c r="R364" s="1044"/>
      <c r="S364" s="1044"/>
      <c r="T364" s="1044"/>
      <c r="U364" s="1044"/>
      <c r="V364" s="1044"/>
      <c r="W364" s="1044"/>
      <c r="X364" s="1044"/>
      <c r="Y364" s="1044"/>
      <c r="Z364" s="1044"/>
    </row>
    <row r="365" ht="14.25" customHeight="1">
      <c r="A365" s="1044"/>
      <c r="B365" s="1044"/>
      <c r="C365" s="1044"/>
      <c r="D365" s="1044"/>
      <c r="E365" s="1044"/>
      <c r="F365" s="1044"/>
      <c r="G365" s="1044"/>
      <c r="H365" s="1044"/>
      <c r="I365" s="1044"/>
      <c r="J365" s="1044"/>
      <c r="K365" s="1044"/>
      <c r="L365" s="1044"/>
      <c r="M365" s="1044"/>
      <c r="N365" s="1044"/>
      <c r="O365" s="1044"/>
      <c r="P365" s="1044"/>
      <c r="Q365" s="1044"/>
      <c r="R365" s="1044"/>
      <c r="S365" s="1044"/>
      <c r="T365" s="1044"/>
      <c r="U365" s="1044"/>
      <c r="V365" s="1044"/>
      <c r="W365" s="1044"/>
      <c r="X365" s="1044"/>
      <c r="Y365" s="1044"/>
      <c r="Z365" s="1044"/>
    </row>
    <row r="366" ht="14.25" customHeight="1">
      <c r="A366" s="1044"/>
      <c r="B366" s="1044"/>
      <c r="C366" s="1044"/>
      <c r="D366" s="1044"/>
      <c r="E366" s="1044"/>
      <c r="F366" s="1044"/>
      <c r="G366" s="1044"/>
      <c r="H366" s="1044"/>
      <c r="I366" s="1044"/>
      <c r="J366" s="1044"/>
      <c r="K366" s="1044"/>
      <c r="L366" s="1044"/>
      <c r="M366" s="1044"/>
      <c r="N366" s="1044"/>
      <c r="O366" s="1044"/>
      <c r="P366" s="1044"/>
      <c r="Q366" s="1044"/>
      <c r="R366" s="1044"/>
      <c r="S366" s="1044"/>
      <c r="T366" s="1044"/>
      <c r="U366" s="1044"/>
      <c r="V366" s="1044"/>
      <c r="W366" s="1044"/>
      <c r="X366" s="1044"/>
      <c r="Y366" s="1044"/>
      <c r="Z366" s="1044"/>
    </row>
    <row r="367" ht="14.25" customHeight="1">
      <c r="A367" s="1044"/>
      <c r="B367" s="1044"/>
      <c r="C367" s="1044"/>
      <c r="D367" s="1044"/>
      <c r="E367" s="1044"/>
      <c r="F367" s="1044"/>
      <c r="G367" s="1044"/>
      <c r="H367" s="1044"/>
      <c r="I367" s="1044"/>
      <c r="J367" s="1044"/>
      <c r="K367" s="1044"/>
      <c r="L367" s="1044"/>
      <c r="M367" s="1044"/>
      <c r="N367" s="1044"/>
      <c r="O367" s="1044"/>
      <c r="P367" s="1044"/>
      <c r="Q367" s="1044"/>
      <c r="R367" s="1044"/>
      <c r="S367" s="1044"/>
      <c r="T367" s="1044"/>
      <c r="U367" s="1044"/>
      <c r="V367" s="1044"/>
      <c r="W367" s="1044"/>
      <c r="X367" s="1044"/>
      <c r="Y367" s="1044"/>
      <c r="Z367" s="1044"/>
    </row>
    <row r="368" ht="14.25" customHeight="1">
      <c r="A368" s="1044"/>
      <c r="B368" s="1044"/>
      <c r="C368" s="1044"/>
      <c r="D368" s="1044"/>
      <c r="E368" s="1044"/>
      <c r="F368" s="1044"/>
      <c r="G368" s="1044"/>
      <c r="H368" s="1044"/>
      <c r="I368" s="1044"/>
      <c r="J368" s="1044"/>
      <c r="K368" s="1044"/>
      <c r="L368" s="1044"/>
      <c r="M368" s="1044"/>
      <c r="N368" s="1044"/>
      <c r="O368" s="1044"/>
      <c r="P368" s="1044"/>
      <c r="Q368" s="1044"/>
      <c r="R368" s="1044"/>
      <c r="S368" s="1044"/>
      <c r="T368" s="1044"/>
      <c r="U368" s="1044"/>
      <c r="V368" s="1044"/>
      <c r="W368" s="1044"/>
      <c r="X368" s="1044"/>
      <c r="Y368" s="1044"/>
      <c r="Z368" s="1044"/>
    </row>
    <row r="369" ht="14.25" customHeight="1">
      <c r="A369" s="1044"/>
      <c r="B369" s="1044"/>
      <c r="C369" s="1044"/>
      <c r="D369" s="1044"/>
      <c r="E369" s="1044"/>
      <c r="F369" s="1044"/>
      <c r="G369" s="1044"/>
      <c r="H369" s="1044"/>
      <c r="I369" s="1044"/>
      <c r="J369" s="1044"/>
      <c r="K369" s="1044"/>
      <c r="L369" s="1044"/>
      <c r="M369" s="1044"/>
      <c r="N369" s="1044"/>
      <c r="O369" s="1044"/>
      <c r="P369" s="1044"/>
      <c r="Q369" s="1044"/>
      <c r="R369" s="1044"/>
      <c r="S369" s="1044"/>
      <c r="T369" s="1044"/>
      <c r="U369" s="1044"/>
      <c r="V369" s="1044"/>
      <c r="W369" s="1044"/>
      <c r="X369" s="1044"/>
      <c r="Y369" s="1044"/>
      <c r="Z369" s="1044"/>
    </row>
    <row r="370" ht="14.25" customHeight="1">
      <c r="A370" s="1044"/>
      <c r="B370" s="1044"/>
      <c r="C370" s="1044"/>
      <c r="D370" s="1044"/>
      <c r="E370" s="1044"/>
      <c r="F370" s="1044"/>
      <c r="G370" s="1044"/>
      <c r="H370" s="1044"/>
      <c r="I370" s="1044"/>
      <c r="J370" s="1044"/>
      <c r="K370" s="1044"/>
      <c r="L370" s="1044"/>
      <c r="M370" s="1044"/>
      <c r="N370" s="1044"/>
      <c r="O370" s="1044"/>
      <c r="P370" s="1044"/>
      <c r="Q370" s="1044"/>
      <c r="R370" s="1044"/>
      <c r="S370" s="1044"/>
      <c r="T370" s="1044"/>
      <c r="U370" s="1044"/>
      <c r="V370" s="1044"/>
      <c r="W370" s="1044"/>
      <c r="X370" s="1044"/>
      <c r="Y370" s="1044"/>
      <c r="Z370" s="1044"/>
    </row>
    <row r="371" ht="14.25" customHeight="1">
      <c r="A371" s="1044"/>
      <c r="B371" s="1044"/>
      <c r="C371" s="1044"/>
      <c r="D371" s="1044"/>
      <c r="E371" s="1044"/>
      <c r="F371" s="1044"/>
      <c r="G371" s="1044"/>
      <c r="H371" s="1044"/>
      <c r="I371" s="1044"/>
      <c r="J371" s="1044"/>
      <c r="K371" s="1044"/>
      <c r="L371" s="1044"/>
      <c r="M371" s="1044"/>
      <c r="N371" s="1044"/>
      <c r="O371" s="1044"/>
      <c r="P371" s="1044"/>
      <c r="Q371" s="1044"/>
      <c r="R371" s="1044"/>
      <c r="S371" s="1044"/>
      <c r="T371" s="1044"/>
      <c r="U371" s="1044"/>
      <c r="V371" s="1044"/>
      <c r="W371" s="1044"/>
      <c r="X371" s="1044"/>
      <c r="Y371" s="1044"/>
      <c r="Z371" s="1044"/>
    </row>
    <row r="372" ht="14.25" customHeight="1">
      <c r="A372" s="1044"/>
      <c r="B372" s="1044"/>
      <c r="C372" s="1044"/>
      <c r="D372" s="1044"/>
      <c r="E372" s="1044"/>
      <c r="F372" s="1044"/>
      <c r="G372" s="1044"/>
      <c r="H372" s="1044"/>
      <c r="I372" s="1044"/>
      <c r="J372" s="1044"/>
      <c r="K372" s="1044"/>
      <c r="L372" s="1044"/>
      <c r="M372" s="1044"/>
      <c r="N372" s="1044"/>
      <c r="O372" s="1044"/>
      <c r="P372" s="1044"/>
      <c r="Q372" s="1044"/>
      <c r="R372" s="1044"/>
      <c r="S372" s="1044"/>
      <c r="T372" s="1044"/>
      <c r="U372" s="1044"/>
      <c r="V372" s="1044"/>
      <c r="W372" s="1044"/>
      <c r="X372" s="1044"/>
      <c r="Y372" s="1044"/>
      <c r="Z372" s="1044"/>
    </row>
    <row r="373" ht="14.25" customHeight="1">
      <c r="A373" s="1044"/>
      <c r="B373" s="1044"/>
      <c r="C373" s="1044"/>
      <c r="D373" s="1044"/>
      <c r="E373" s="1044"/>
      <c r="F373" s="1044"/>
      <c r="G373" s="1044"/>
      <c r="H373" s="1044"/>
      <c r="I373" s="1044"/>
      <c r="J373" s="1044"/>
      <c r="K373" s="1044"/>
      <c r="L373" s="1044"/>
      <c r="M373" s="1044"/>
      <c r="N373" s="1044"/>
      <c r="O373" s="1044"/>
      <c r="P373" s="1044"/>
      <c r="Q373" s="1044"/>
      <c r="R373" s="1044"/>
      <c r="S373" s="1044"/>
      <c r="T373" s="1044"/>
      <c r="U373" s="1044"/>
      <c r="V373" s="1044"/>
      <c r="W373" s="1044"/>
      <c r="X373" s="1044"/>
      <c r="Y373" s="1044"/>
      <c r="Z373" s="1044"/>
    </row>
    <row r="374" ht="14.25" customHeight="1">
      <c r="A374" s="1044"/>
      <c r="B374" s="1044"/>
      <c r="C374" s="1044"/>
      <c r="D374" s="1044"/>
      <c r="E374" s="1044"/>
      <c r="F374" s="1044"/>
      <c r="G374" s="1044"/>
      <c r="H374" s="1044"/>
      <c r="I374" s="1044"/>
      <c r="J374" s="1044"/>
      <c r="K374" s="1044"/>
      <c r="L374" s="1044"/>
      <c r="M374" s="1044"/>
      <c r="N374" s="1044"/>
      <c r="O374" s="1044"/>
      <c r="P374" s="1044"/>
      <c r="Q374" s="1044"/>
      <c r="R374" s="1044"/>
      <c r="S374" s="1044"/>
      <c r="T374" s="1044"/>
      <c r="U374" s="1044"/>
      <c r="V374" s="1044"/>
      <c r="W374" s="1044"/>
      <c r="X374" s="1044"/>
      <c r="Y374" s="1044"/>
      <c r="Z374" s="1044"/>
    </row>
    <row r="375" ht="14.25" customHeight="1">
      <c r="A375" s="1044"/>
      <c r="B375" s="1044"/>
      <c r="C375" s="1044"/>
      <c r="D375" s="1044"/>
      <c r="E375" s="1044"/>
      <c r="F375" s="1044"/>
      <c r="G375" s="1044"/>
      <c r="H375" s="1044"/>
      <c r="I375" s="1044"/>
      <c r="J375" s="1044"/>
      <c r="K375" s="1044"/>
      <c r="L375" s="1044"/>
      <c r="M375" s="1044"/>
      <c r="N375" s="1044"/>
      <c r="O375" s="1044"/>
      <c r="P375" s="1044"/>
      <c r="Q375" s="1044"/>
      <c r="R375" s="1044"/>
      <c r="S375" s="1044"/>
      <c r="T375" s="1044"/>
      <c r="U375" s="1044"/>
      <c r="V375" s="1044"/>
      <c r="W375" s="1044"/>
      <c r="X375" s="1044"/>
      <c r="Y375" s="1044"/>
      <c r="Z375" s="1044"/>
    </row>
    <row r="376" ht="14.25" customHeight="1">
      <c r="A376" s="1044"/>
      <c r="B376" s="1044"/>
      <c r="C376" s="1044"/>
      <c r="D376" s="1044"/>
      <c r="E376" s="1044"/>
      <c r="F376" s="1044"/>
      <c r="G376" s="1044"/>
      <c r="H376" s="1044"/>
      <c r="I376" s="1044"/>
      <c r="J376" s="1044"/>
      <c r="K376" s="1044"/>
      <c r="L376" s="1044"/>
      <c r="M376" s="1044"/>
      <c r="N376" s="1044"/>
      <c r="O376" s="1044"/>
      <c r="P376" s="1044"/>
      <c r="Q376" s="1044"/>
      <c r="R376" s="1044"/>
      <c r="S376" s="1044"/>
      <c r="T376" s="1044"/>
      <c r="U376" s="1044"/>
      <c r="V376" s="1044"/>
      <c r="W376" s="1044"/>
      <c r="X376" s="1044"/>
      <c r="Y376" s="1044"/>
      <c r="Z376" s="1044"/>
    </row>
    <row r="377" ht="14.25" customHeight="1">
      <c r="A377" s="1044"/>
      <c r="B377" s="1044"/>
      <c r="C377" s="1044"/>
      <c r="D377" s="1044"/>
      <c r="E377" s="1044"/>
      <c r="F377" s="1044"/>
      <c r="G377" s="1044"/>
      <c r="H377" s="1044"/>
      <c r="I377" s="1044"/>
      <c r="J377" s="1044"/>
      <c r="K377" s="1044"/>
      <c r="L377" s="1044"/>
      <c r="M377" s="1044"/>
      <c r="N377" s="1044"/>
      <c r="O377" s="1044"/>
      <c r="P377" s="1044"/>
      <c r="Q377" s="1044"/>
      <c r="R377" s="1044"/>
      <c r="S377" s="1044"/>
      <c r="T377" s="1044"/>
      <c r="U377" s="1044"/>
      <c r="V377" s="1044"/>
      <c r="W377" s="1044"/>
      <c r="X377" s="1044"/>
      <c r="Y377" s="1044"/>
      <c r="Z377" s="1044"/>
    </row>
    <row r="378" ht="14.25" customHeight="1">
      <c r="A378" s="1044"/>
      <c r="B378" s="1044"/>
      <c r="C378" s="1044"/>
      <c r="D378" s="1044"/>
      <c r="E378" s="1044"/>
      <c r="F378" s="1044"/>
      <c r="G378" s="1044"/>
      <c r="H378" s="1044"/>
      <c r="I378" s="1044"/>
      <c r="J378" s="1044"/>
      <c r="K378" s="1044"/>
      <c r="L378" s="1044"/>
      <c r="M378" s="1044"/>
      <c r="N378" s="1044"/>
      <c r="O378" s="1044"/>
      <c r="P378" s="1044"/>
      <c r="Q378" s="1044"/>
      <c r="R378" s="1044"/>
      <c r="S378" s="1044"/>
      <c r="T378" s="1044"/>
      <c r="U378" s="1044"/>
      <c r="V378" s="1044"/>
      <c r="W378" s="1044"/>
      <c r="X378" s="1044"/>
      <c r="Y378" s="1044"/>
      <c r="Z378" s="1044"/>
    </row>
    <row r="379" ht="14.25" customHeight="1">
      <c r="A379" s="1044"/>
      <c r="B379" s="1044"/>
      <c r="C379" s="1044"/>
      <c r="D379" s="1044"/>
      <c r="E379" s="1044"/>
      <c r="F379" s="1044"/>
      <c r="G379" s="1044"/>
      <c r="H379" s="1044"/>
      <c r="I379" s="1044"/>
      <c r="J379" s="1044"/>
      <c r="K379" s="1044"/>
      <c r="L379" s="1044"/>
      <c r="M379" s="1044"/>
      <c r="N379" s="1044"/>
      <c r="O379" s="1044"/>
      <c r="P379" s="1044"/>
      <c r="Q379" s="1044"/>
      <c r="R379" s="1044"/>
      <c r="S379" s="1044"/>
      <c r="T379" s="1044"/>
      <c r="U379" s="1044"/>
      <c r="V379" s="1044"/>
      <c r="W379" s="1044"/>
      <c r="X379" s="1044"/>
      <c r="Y379" s="1044"/>
      <c r="Z379" s="1044"/>
    </row>
    <row r="380" ht="14.25" customHeight="1">
      <c r="A380" s="1044"/>
      <c r="B380" s="1044"/>
      <c r="C380" s="1044"/>
      <c r="D380" s="1044"/>
      <c r="E380" s="1044"/>
      <c r="F380" s="1044"/>
      <c r="G380" s="1044"/>
      <c r="H380" s="1044"/>
      <c r="I380" s="1044"/>
      <c r="J380" s="1044"/>
      <c r="K380" s="1044"/>
      <c r="L380" s="1044"/>
      <c r="M380" s="1044"/>
      <c r="N380" s="1044"/>
      <c r="O380" s="1044"/>
      <c r="P380" s="1044"/>
      <c r="Q380" s="1044"/>
      <c r="R380" s="1044"/>
      <c r="S380" s="1044"/>
      <c r="T380" s="1044"/>
      <c r="U380" s="1044"/>
      <c r="V380" s="1044"/>
      <c r="W380" s="1044"/>
      <c r="X380" s="1044"/>
      <c r="Y380" s="1044"/>
      <c r="Z380" s="1044"/>
    </row>
    <row r="381" ht="14.25" customHeight="1">
      <c r="A381" s="1044"/>
      <c r="B381" s="1044"/>
      <c r="C381" s="1044"/>
      <c r="D381" s="1044"/>
      <c r="E381" s="1044"/>
      <c r="F381" s="1044"/>
      <c r="G381" s="1044"/>
      <c r="H381" s="1044"/>
      <c r="I381" s="1044"/>
      <c r="J381" s="1044"/>
      <c r="K381" s="1044"/>
      <c r="L381" s="1044"/>
      <c r="M381" s="1044"/>
      <c r="N381" s="1044"/>
      <c r="O381" s="1044"/>
      <c r="P381" s="1044"/>
      <c r="Q381" s="1044"/>
      <c r="R381" s="1044"/>
      <c r="S381" s="1044"/>
      <c r="T381" s="1044"/>
      <c r="U381" s="1044"/>
      <c r="V381" s="1044"/>
      <c r="W381" s="1044"/>
      <c r="X381" s="1044"/>
      <c r="Y381" s="1044"/>
      <c r="Z381" s="1044"/>
    </row>
    <row r="382" ht="14.25" customHeight="1">
      <c r="A382" s="1044"/>
      <c r="B382" s="1044"/>
      <c r="C382" s="1044"/>
      <c r="D382" s="1044"/>
      <c r="E382" s="1044"/>
      <c r="F382" s="1044"/>
      <c r="G382" s="1044"/>
      <c r="H382" s="1044"/>
      <c r="I382" s="1044"/>
      <c r="J382" s="1044"/>
      <c r="K382" s="1044"/>
      <c r="L382" s="1044"/>
      <c r="M382" s="1044"/>
      <c r="N382" s="1044"/>
      <c r="O382" s="1044"/>
      <c r="P382" s="1044"/>
      <c r="Q382" s="1044"/>
      <c r="R382" s="1044"/>
      <c r="S382" s="1044"/>
      <c r="T382" s="1044"/>
      <c r="U382" s="1044"/>
      <c r="V382" s="1044"/>
      <c r="W382" s="1044"/>
      <c r="X382" s="1044"/>
      <c r="Y382" s="1044"/>
      <c r="Z382" s="1044"/>
    </row>
    <row r="383" ht="14.25" customHeight="1">
      <c r="A383" s="1044"/>
      <c r="B383" s="1044"/>
      <c r="C383" s="1044"/>
      <c r="D383" s="1044"/>
      <c r="E383" s="1044"/>
      <c r="F383" s="1044"/>
      <c r="G383" s="1044"/>
      <c r="H383" s="1044"/>
      <c r="I383" s="1044"/>
      <c r="J383" s="1044"/>
      <c r="K383" s="1044"/>
      <c r="L383" s="1044"/>
      <c r="M383" s="1044"/>
      <c r="N383" s="1044"/>
      <c r="O383" s="1044"/>
      <c r="P383" s="1044"/>
      <c r="Q383" s="1044"/>
      <c r="R383" s="1044"/>
      <c r="S383" s="1044"/>
      <c r="T383" s="1044"/>
      <c r="U383" s="1044"/>
      <c r="V383" s="1044"/>
      <c r="W383" s="1044"/>
      <c r="X383" s="1044"/>
      <c r="Y383" s="1044"/>
      <c r="Z383" s="1044"/>
    </row>
    <row r="384" ht="14.25" customHeight="1">
      <c r="A384" s="1044"/>
      <c r="B384" s="1044"/>
      <c r="C384" s="1044"/>
      <c r="D384" s="1044"/>
      <c r="E384" s="1044"/>
      <c r="F384" s="1044"/>
      <c r="G384" s="1044"/>
      <c r="H384" s="1044"/>
      <c r="I384" s="1044"/>
      <c r="J384" s="1044"/>
      <c r="K384" s="1044"/>
      <c r="L384" s="1044"/>
      <c r="M384" s="1044"/>
      <c r="N384" s="1044"/>
      <c r="O384" s="1044"/>
      <c r="P384" s="1044"/>
      <c r="Q384" s="1044"/>
      <c r="R384" s="1044"/>
      <c r="S384" s="1044"/>
      <c r="T384" s="1044"/>
      <c r="U384" s="1044"/>
      <c r="V384" s="1044"/>
      <c r="W384" s="1044"/>
      <c r="X384" s="1044"/>
      <c r="Y384" s="1044"/>
      <c r="Z384" s="1044"/>
    </row>
    <row r="385" ht="14.25" customHeight="1">
      <c r="A385" s="1044"/>
      <c r="B385" s="1044"/>
      <c r="C385" s="1044"/>
      <c r="D385" s="1044"/>
      <c r="E385" s="1044"/>
      <c r="F385" s="1044"/>
      <c r="G385" s="1044"/>
      <c r="H385" s="1044"/>
      <c r="I385" s="1044"/>
      <c r="J385" s="1044"/>
      <c r="K385" s="1044"/>
      <c r="L385" s="1044"/>
      <c r="M385" s="1044"/>
      <c r="N385" s="1044"/>
      <c r="O385" s="1044"/>
      <c r="P385" s="1044"/>
      <c r="Q385" s="1044"/>
      <c r="R385" s="1044"/>
      <c r="S385" s="1044"/>
      <c r="T385" s="1044"/>
      <c r="U385" s="1044"/>
      <c r="V385" s="1044"/>
      <c r="W385" s="1044"/>
      <c r="X385" s="1044"/>
      <c r="Y385" s="1044"/>
      <c r="Z385" s="1044"/>
    </row>
    <row r="386" ht="14.25" customHeight="1">
      <c r="A386" s="1044"/>
      <c r="B386" s="1044"/>
      <c r="C386" s="1044"/>
      <c r="D386" s="1044"/>
      <c r="E386" s="1044"/>
      <c r="F386" s="1044"/>
      <c r="G386" s="1044"/>
      <c r="H386" s="1044"/>
      <c r="I386" s="1044"/>
      <c r="J386" s="1044"/>
      <c r="K386" s="1044"/>
      <c r="L386" s="1044"/>
      <c r="M386" s="1044"/>
      <c r="N386" s="1044"/>
      <c r="O386" s="1044"/>
      <c r="P386" s="1044"/>
      <c r="Q386" s="1044"/>
      <c r="R386" s="1044"/>
      <c r="S386" s="1044"/>
      <c r="T386" s="1044"/>
      <c r="U386" s="1044"/>
      <c r="V386" s="1044"/>
      <c r="W386" s="1044"/>
      <c r="X386" s="1044"/>
      <c r="Y386" s="1044"/>
      <c r="Z386" s="1044"/>
    </row>
    <row r="387" ht="14.25" customHeight="1">
      <c r="A387" s="1044"/>
      <c r="B387" s="1044"/>
      <c r="C387" s="1044"/>
      <c r="D387" s="1044"/>
      <c r="E387" s="1044"/>
      <c r="F387" s="1044"/>
      <c r="G387" s="1044"/>
      <c r="H387" s="1044"/>
      <c r="I387" s="1044"/>
      <c r="J387" s="1044"/>
      <c r="K387" s="1044"/>
      <c r="L387" s="1044"/>
      <c r="M387" s="1044"/>
      <c r="N387" s="1044"/>
      <c r="O387" s="1044"/>
      <c r="P387" s="1044"/>
      <c r="Q387" s="1044"/>
      <c r="R387" s="1044"/>
      <c r="S387" s="1044"/>
      <c r="T387" s="1044"/>
      <c r="U387" s="1044"/>
      <c r="V387" s="1044"/>
      <c r="W387" s="1044"/>
      <c r="X387" s="1044"/>
      <c r="Y387" s="1044"/>
      <c r="Z387" s="1044"/>
    </row>
    <row r="388" ht="14.25" customHeight="1">
      <c r="A388" s="1044"/>
      <c r="B388" s="1044"/>
      <c r="C388" s="1044"/>
      <c r="D388" s="1044"/>
      <c r="E388" s="1044"/>
      <c r="F388" s="1044"/>
      <c r="G388" s="1044"/>
      <c r="H388" s="1044"/>
      <c r="I388" s="1044"/>
      <c r="J388" s="1044"/>
      <c r="K388" s="1044"/>
      <c r="L388" s="1044"/>
      <c r="M388" s="1044"/>
      <c r="N388" s="1044"/>
      <c r="O388" s="1044"/>
      <c r="P388" s="1044"/>
      <c r="Q388" s="1044"/>
      <c r="R388" s="1044"/>
      <c r="S388" s="1044"/>
      <c r="T388" s="1044"/>
      <c r="U388" s="1044"/>
      <c r="V388" s="1044"/>
      <c r="W388" s="1044"/>
      <c r="X388" s="1044"/>
      <c r="Y388" s="1044"/>
      <c r="Z388" s="1044"/>
    </row>
    <row r="389" ht="14.25" customHeight="1">
      <c r="A389" s="1044"/>
      <c r="B389" s="1044"/>
      <c r="C389" s="1044"/>
      <c r="D389" s="1044"/>
      <c r="E389" s="1044"/>
      <c r="F389" s="1044"/>
      <c r="G389" s="1044"/>
      <c r="H389" s="1044"/>
      <c r="I389" s="1044"/>
      <c r="J389" s="1044"/>
      <c r="K389" s="1044"/>
      <c r="L389" s="1044"/>
      <c r="M389" s="1044"/>
      <c r="N389" s="1044"/>
      <c r="O389" s="1044"/>
      <c r="P389" s="1044"/>
      <c r="Q389" s="1044"/>
      <c r="R389" s="1044"/>
      <c r="S389" s="1044"/>
      <c r="T389" s="1044"/>
      <c r="U389" s="1044"/>
      <c r="V389" s="1044"/>
      <c r="W389" s="1044"/>
      <c r="X389" s="1044"/>
      <c r="Y389" s="1044"/>
      <c r="Z389" s="1044"/>
    </row>
    <row r="390" ht="14.25" customHeight="1">
      <c r="A390" s="1044"/>
      <c r="B390" s="1044"/>
      <c r="C390" s="1044"/>
      <c r="D390" s="1044"/>
      <c r="E390" s="1044"/>
      <c r="F390" s="1044"/>
      <c r="G390" s="1044"/>
      <c r="H390" s="1044"/>
      <c r="I390" s="1044"/>
      <c r="J390" s="1044"/>
      <c r="K390" s="1044"/>
      <c r="L390" s="1044"/>
      <c r="M390" s="1044"/>
      <c r="N390" s="1044"/>
      <c r="O390" s="1044"/>
      <c r="P390" s="1044"/>
      <c r="Q390" s="1044"/>
      <c r="R390" s="1044"/>
      <c r="S390" s="1044"/>
      <c r="T390" s="1044"/>
      <c r="U390" s="1044"/>
      <c r="V390" s="1044"/>
      <c r="W390" s="1044"/>
      <c r="X390" s="1044"/>
      <c r="Y390" s="1044"/>
      <c r="Z390" s="1044"/>
    </row>
    <row r="391" ht="14.25" customHeight="1">
      <c r="A391" s="1044"/>
      <c r="B391" s="1044"/>
      <c r="C391" s="1044"/>
      <c r="D391" s="1044"/>
      <c r="E391" s="1044"/>
      <c r="F391" s="1044"/>
      <c r="G391" s="1044"/>
      <c r="H391" s="1044"/>
      <c r="I391" s="1044"/>
      <c r="J391" s="1044"/>
      <c r="K391" s="1044"/>
      <c r="L391" s="1044"/>
      <c r="M391" s="1044"/>
      <c r="N391" s="1044"/>
      <c r="O391" s="1044"/>
      <c r="P391" s="1044"/>
      <c r="Q391" s="1044"/>
      <c r="R391" s="1044"/>
      <c r="S391" s="1044"/>
      <c r="T391" s="1044"/>
      <c r="U391" s="1044"/>
      <c r="V391" s="1044"/>
      <c r="W391" s="1044"/>
      <c r="X391" s="1044"/>
      <c r="Y391" s="1044"/>
      <c r="Z391" s="1044"/>
    </row>
    <row r="392" ht="14.25" customHeight="1">
      <c r="A392" s="1044"/>
      <c r="B392" s="1044"/>
      <c r="C392" s="1044"/>
      <c r="D392" s="1044"/>
      <c r="E392" s="1044"/>
      <c r="F392" s="1044"/>
      <c r="G392" s="1044"/>
      <c r="H392" s="1044"/>
      <c r="I392" s="1044"/>
      <c r="J392" s="1044"/>
      <c r="K392" s="1044"/>
      <c r="L392" s="1044"/>
      <c r="M392" s="1044"/>
      <c r="N392" s="1044"/>
      <c r="O392" s="1044"/>
      <c r="P392" s="1044"/>
      <c r="Q392" s="1044"/>
      <c r="R392" s="1044"/>
      <c r="S392" s="1044"/>
      <c r="T392" s="1044"/>
      <c r="U392" s="1044"/>
      <c r="V392" s="1044"/>
      <c r="W392" s="1044"/>
      <c r="X392" s="1044"/>
      <c r="Y392" s="1044"/>
      <c r="Z392" s="1044"/>
    </row>
    <row r="393" ht="14.25" customHeight="1">
      <c r="A393" s="1044"/>
      <c r="B393" s="1044"/>
      <c r="C393" s="1044"/>
      <c r="D393" s="1044"/>
      <c r="E393" s="1044"/>
      <c r="F393" s="1044"/>
      <c r="G393" s="1044"/>
      <c r="H393" s="1044"/>
      <c r="I393" s="1044"/>
      <c r="J393" s="1044"/>
      <c r="K393" s="1044"/>
      <c r="L393" s="1044"/>
      <c r="M393" s="1044"/>
      <c r="N393" s="1044"/>
      <c r="O393" s="1044"/>
      <c r="P393" s="1044"/>
      <c r="Q393" s="1044"/>
      <c r="R393" s="1044"/>
      <c r="S393" s="1044"/>
      <c r="T393" s="1044"/>
      <c r="U393" s="1044"/>
      <c r="V393" s="1044"/>
      <c r="W393" s="1044"/>
      <c r="X393" s="1044"/>
      <c r="Y393" s="1044"/>
      <c r="Z393" s="1044"/>
    </row>
    <row r="394" ht="14.25" customHeight="1">
      <c r="A394" s="1044"/>
      <c r="B394" s="1044"/>
      <c r="C394" s="1044"/>
      <c r="D394" s="1044"/>
      <c r="E394" s="1044"/>
      <c r="F394" s="1044"/>
      <c r="G394" s="1044"/>
      <c r="H394" s="1044"/>
      <c r="I394" s="1044"/>
      <c r="J394" s="1044"/>
      <c r="K394" s="1044"/>
      <c r="L394" s="1044"/>
      <c r="M394" s="1044"/>
      <c r="N394" s="1044"/>
      <c r="O394" s="1044"/>
      <c r="P394" s="1044"/>
      <c r="Q394" s="1044"/>
      <c r="R394" s="1044"/>
      <c r="S394" s="1044"/>
      <c r="T394" s="1044"/>
      <c r="U394" s="1044"/>
      <c r="V394" s="1044"/>
      <c r="W394" s="1044"/>
      <c r="X394" s="1044"/>
      <c r="Y394" s="1044"/>
      <c r="Z394" s="1044"/>
    </row>
    <row r="395" ht="14.25" customHeight="1">
      <c r="A395" s="1044"/>
      <c r="B395" s="1044"/>
      <c r="C395" s="1044"/>
      <c r="D395" s="1044"/>
      <c r="E395" s="1044"/>
      <c r="F395" s="1044"/>
      <c r="G395" s="1044"/>
      <c r="H395" s="1044"/>
      <c r="I395" s="1044"/>
      <c r="J395" s="1044"/>
      <c r="K395" s="1044"/>
      <c r="L395" s="1044"/>
      <c r="M395" s="1044"/>
      <c r="N395" s="1044"/>
      <c r="O395" s="1044"/>
      <c r="P395" s="1044"/>
      <c r="Q395" s="1044"/>
      <c r="R395" s="1044"/>
      <c r="S395" s="1044"/>
      <c r="T395" s="1044"/>
      <c r="U395" s="1044"/>
      <c r="V395" s="1044"/>
      <c r="W395" s="1044"/>
      <c r="X395" s="1044"/>
      <c r="Y395" s="1044"/>
      <c r="Z395" s="1044"/>
    </row>
    <row r="396" ht="14.25" customHeight="1">
      <c r="A396" s="1044"/>
      <c r="B396" s="1044"/>
      <c r="C396" s="1044"/>
      <c r="D396" s="1044"/>
      <c r="E396" s="1044"/>
      <c r="F396" s="1044"/>
      <c r="G396" s="1044"/>
      <c r="H396" s="1044"/>
      <c r="I396" s="1044"/>
      <c r="J396" s="1044"/>
      <c r="K396" s="1044"/>
      <c r="L396" s="1044"/>
      <c r="M396" s="1044"/>
      <c r="N396" s="1044"/>
      <c r="O396" s="1044"/>
      <c r="P396" s="1044"/>
      <c r="Q396" s="1044"/>
      <c r="R396" s="1044"/>
      <c r="S396" s="1044"/>
      <c r="T396" s="1044"/>
      <c r="U396" s="1044"/>
      <c r="V396" s="1044"/>
      <c r="W396" s="1044"/>
      <c r="X396" s="1044"/>
      <c r="Y396" s="1044"/>
      <c r="Z396" s="1044"/>
    </row>
    <row r="397" ht="14.25" customHeight="1">
      <c r="A397" s="1044"/>
      <c r="B397" s="1044"/>
      <c r="C397" s="1044"/>
      <c r="D397" s="1044"/>
      <c r="E397" s="1044"/>
      <c r="F397" s="1044"/>
      <c r="G397" s="1044"/>
      <c r="H397" s="1044"/>
      <c r="I397" s="1044"/>
      <c r="J397" s="1044"/>
      <c r="K397" s="1044"/>
      <c r="L397" s="1044"/>
      <c r="M397" s="1044"/>
      <c r="N397" s="1044"/>
      <c r="O397" s="1044"/>
      <c r="P397" s="1044"/>
      <c r="Q397" s="1044"/>
      <c r="R397" s="1044"/>
      <c r="S397" s="1044"/>
      <c r="T397" s="1044"/>
      <c r="U397" s="1044"/>
      <c r="V397" s="1044"/>
      <c r="W397" s="1044"/>
      <c r="X397" s="1044"/>
      <c r="Y397" s="1044"/>
      <c r="Z397" s="1044"/>
    </row>
    <row r="398" ht="14.25" customHeight="1">
      <c r="A398" s="1044"/>
      <c r="B398" s="1044"/>
      <c r="C398" s="1044"/>
      <c r="D398" s="1044"/>
      <c r="E398" s="1044"/>
      <c r="F398" s="1044"/>
      <c r="G398" s="1044"/>
      <c r="H398" s="1044"/>
      <c r="I398" s="1044"/>
      <c r="J398" s="1044"/>
      <c r="K398" s="1044"/>
      <c r="L398" s="1044"/>
      <c r="M398" s="1044"/>
      <c r="N398" s="1044"/>
      <c r="O398" s="1044"/>
      <c r="P398" s="1044"/>
      <c r="Q398" s="1044"/>
      <c r="R398" s="1044"/>
      <c r="S398" s="1044"/>
      <c r="T398" s="1044"/>
      <c r="U398" s="1044"/>
      <c r="V398" s="1044"/>
      <c r="W398" s="1044"/>
      <c r="X398" s="1044"/>
      <c r="Y398" s="1044"/>
      <c r="Z398" s="1044"/>
    </row>
    <row r="399" ht="14.25" customHeight="1">
      <c r="A399" s="1044"/>
      <c r="B399" s="1044"/>
      <c r="C399" s="1044"/>
      <c r="D399" s="1044"/>
      <c r="E399" s="1044"/>
      <c r="F399" s="1044"/>
      <c r="G399" s="1044"/>
      <c r="H399" s="1044"/>
      <c r="I399" s="1044"/>
      <c r="J399" s="1044"/>
      <c r="K399" s="1044"/>
      <c r="L399" s="1044"/>
      <c r="M399" s="1044"/>
      <c r="N399" s="1044"/>
      <c r="O399" s="1044"/>
      <c r="P399" s="1044"/>
      <c r="Q399" s="1044"/>
      <c r="R399" s="1044"/>
      <c r="S399" s="1044"/>
      <c r="T399" s="1044"/>
      <c r="U399" s="1044"/>
      <c r="V399" s="1044"/>
      <c r="W399" s="1044"/>
      <c r="X399" s="1044"/>
      <c r="Y399" s="1044"/>
      <c r="Z399" s="1044"/>
    </row>
    <row r="400" ht="14.25" customHeight="1">
      <c r="A400" s="1044"/>
      <c r="B400" s="1044"/>
      <c r="C400" s="1044"/>
      <c r="D400" s="1044"/>
      <c r="E400" s="1044"/>
      <c r="F400" s="1044"/>
      <c r="G400" s="1044"/>
      <c r="H400" s="1044"/>
      <c r="I400" s="1044"/>
      <c r="J400" s="1044"/>
      <c r="K400" s="1044"/>
      <c r="L400" s="1044"/>
      <c r="M400" s="1044"/>
      <c r="N400" s="1044"/>
      <c r="O400" s="1044"/>
      <c r="P400" s="1044"/>
      <c r="Q400" s="1044"/>
      <c r="R400" s="1044"/>
      <c r="S400" s="1044"/>
      <c r="T400" s="1044"/>
      <c r="U400" s="1044"/>
      <c r="V400" s="1044"/>
      <c r="W400" s="1044"/>
      <c r="X400" s="1044"/>
      <c r="Y400" s="1044"/>
      <c r="Z400" s="1044"/>
    </row>
    <row r="401" ht="14.25" customHeight="1">
      <c r="A401" s="1044"/>
      <c r="B401" s="1044"/>
      <c r="C401" s="1044"/>
      <c r="D401" s="1044"/>
      <c r="E401" s="1044"/>
      <c r="F401" s="1044"/>
      <c r="G401" s="1044"/>
      <c r="H401" s="1044"/>
      <c r="I401" s="1044"/>
      <c r="J401" s="1044"/>
      <c r="K401" s="1044"/>
      <c r="L401" s="1044"/>
      <c r="M401" s="1044"/>
      <c r="N401" s="1044"/>
      <c r="O401" s="1044"/>
      <c r="P401" s="1044"/>
      <c r="Q401" s="1044"/>
      <c r="R401" s="1044"/>
      <c r="S401" s="1044"/>
      <c r="T401" s="1044"/>
      <c r="U401" s="1044"/>
      <c r="V401" s="1044"/>
      <c r="W401" s="1044"/>
      <c r="X401" s="1044"/>
      <c r="Y401" s="1044"/>
      <c r="Z401" s="1044"/>
    </row>
    <row r="402" ht="14.25" customHeight="1">
      <c r="A402" s="1044"/>
      <c r="B402" s="1044"/>
      <c r="C402" s="1044"/>
      <c r="D402" s="1044"/>
      <c r="E402" s="1044"/>
      <c r="F402" s="1044"/>
      <c r="G402" s="1044"/>
      <c r="H402" s="1044"/>
      <c r="I402" s="1044"/>
      <c r="J402" s="1044"/>
      <c r="K402" s="1044"/>
      <c r="L402" s="1044"/>
      <c r="M402" s="1044"/>
      <c r="N402" s="1044"/>
      <c r="O402" s="1044"/>
      <c r="P402" s="1044"/>
      <c r="Q402" s="1044"/>
      <c r="R402" s="1044"/>
      <c r="S402" s="1044"/>
      <c r="T402" s="1044"/>
      <c r="U402" s="1044"/>
      <c r="V402" s="1044"/>
      <c r="W402" s="1044"/>
      <c r="X402" s="1044"/>
      <c r="Y402" s="1044"/>
      <c r="Z402" s="1044"/>
    </row>
    <row r="403" ht="14.25" customHeight="1">
      <c r="A403" s="1044"/>
      <c r="B403" s="1044"/>
      <c r="C403" s="1044"/>
      <c r="D403" s="1044"/>
      <c r="E403" s="1044"/>
      <c r="F403" s="1044"/>
      <c r="G403" s="1044"/>
      <c r="H403" s="1044"/>
      <c r="I403" s="1044"/>
      <c r="J403" s="1044"/>
      <c r="K403" s="1044"/>
      <c r="L403" s="1044"/>
      <c r="M403" s="1044"/>
      <c r="N403" s="1044"/>
      <c r="O403" s="1044"/>
      <c r="P403" s="1044"/>
      <c r="Q403" s="1044"/>
      <c r="R403" s="1044"/>
      <c r="S403" s="1044"/>
      <c r="T403" s="1044"/>
      <c r="U403" s="1044"/>
      <c r="V403" s="1044"/>
      <c r="W403" s="1044"/>
      <c r="X403" s="1044"/>
      <c r="Y403" s="1044"/>
      <c r="Z403" s="1044"/>
    </row>
    <row r="404" ht="14.25" customHeight="1">
      <c r="A404" s="1044"/>
      <c r="B404" s="1044"/>
      <c r="C404" s="1044"/>
      <c r="D404" s="1044"/>
      <c r="E404" s="1044"/>
      <c r="F404" s="1044"/>
      <c r="G404" s="1044"/>
      <c r="H404" s="1044"/>
      <c r="I404" s="1044"/>
      <c r="J404" s="1044"/>
      <c r="K404" s="1044"/>
      <c r="L404" s="1044"/>
      <c r="M404" s="1044"/>
      <c r="N404" s="1044"/>
      <c r="O404" s="1044"/>
      <c r="P404" s="1044"/>
      <c r="Q404" s="1044"/>
      <c r="R404" s="1044"/>
      <c r="S404" s="1044"/>
      <c r="T404" s="1044"/>
      <c r="U404" s="1044"/>
      <c r="V404" s="1044"/>
      <c r="W404" s="1044"/>
      <c r="X404" s="1044"/>
      <c r="Y404" s="1044"/>
      <c r="Z404" s="1044"/>
    </row>
    <row r="405" ht="14.25" customHeight="1">
      <c r="A405" s="1044"/>
      <c r="B405" s="1044"/>
      <c r="C405" s="1044"/>
      <c r="D405" s="1044"/>
      <c r="E405" s="1044"/>
      <c r="F405" s="1044"/>
      <c r="G405" s="1044"/>
      <c r="H405" s="1044"/>
      <c r="I405" s="1044"/>
      <c r="J405" s="1044"/>
      <c r="K405" s="1044"/>
      <c r="L405" s="1044"/>
      <c r="M405" s="1044"/>
      <c r="N405" s="1044"/>
      <c r="O405" s="1044"/>
      <c r="P405" s="1044"/>
      <c r="Q405" s="1044"/>
      <c r="R405" s="1044"/>
      <c r="S405" s="1044"/>
      <c r="T405" s="1044"/>
      <c r="U405" s="1044"/>
      <c r="V405" s="1044"/>
      <c r="W405" s="1044"/>
      <c r="X405" s="1044"/>
      <c r="Y405" s="1044"/>
      <c r="Z405" s="1044"/>
    </row>
    <row r="406" ht="14.25" customHeight="1">
      <c r="A406" s="1044"/>
      <c r="B406" s="1044"/>
      <c r="C406" s="1044"/>
      <c r="D406" s="1044"/>
      <c r="E406" s="1044"/>
      <c r="F406" s="1044"/>
      <c r="G406" s="1044"/>
      <c r="H406" s="1044"/>
      <c r="I406" s="1044"/>
      <c r="J406" s="1044"/>
      <c r="K406" s="1044"/>
      <c r="L406" s="1044"/>
      <c r="M406" s="1044"/>
      <c r="N406" s="1044"/>
      <c r="O406" s="1044"/>
      <c r="P406" s="1044"/>
      <c r="Q406" s="1044"/>
      <c r="R406" s="1044"/>
      <c r="S406" s="1044"/>
      <c r="T406" s="1044"/>
      <c r="U406" s="1044"/>
      <c r="V406" s="1044"/>
      <c r="W406" s="1044"/>
      <c r="X406" s="1044"/>
      <c r="Y406" s="1044"/>
      <c r="Z406" s="1044"/>
    </row>
    <row r="407" ht="14.25" customHeight="1">
      <c r="A407" s="1044"/>
      <c r="B407" s="1044"/>
      <c r="C407" s="1044"/>
      <c r="D407" s="1044"/>
      <c r="E407" s="1044"/>
      <c r="F407" s="1044"/>
      <c r="G407" s="1044"/>
      <c r="H407" s="1044"/>
      <c r="I407" s="1044"/>
      <c r="J407" s="1044"/>
      <c r="K407" s="1044"/>
      <c r="L407" s="1044"/>
      <c r="M407" s="1044"/>
      <c r="N407" s="1044"/>
      <c r="O407" s="1044"/>
      <c r="P407" s="1044"/>
      <c r="Q407" s="1044"/>
      <c r="R407" s="1044"/>
      <c r="S407" s="1044"/>
      <c r="T407" s="1044"/>
      <c r="U407" s="1044"/>
      <c r="V407" s="1044"/>
      <c r="W407" s="1044"/>
      <c r="X407" s="1044"/>
      <c r="Y407" s="1044"/>
      <c r="Z407" s="1044"/>
    </row>
    <row r="408" ht="14.25" customHeight="1">
      <c r="A408" s="1044"/>
      <c r="B408" s="1044"/>
      <c r="C408" s="1044"/>
      <c r="D408" s="1044"/>
      <c r="E408" s="1044"/>
      <c r="F408" s="1044"/>
      <c r="G408" s="1044"/>
      <c r="H408" s="1044"/>
      <c r="I408" s="1044"/>
      <c r="J408" s="1044"/>
      <c r="K408" s="1044"/>
      <c r="L408" s="1044"/>
      <c r="M408" s="1044"/>
      <c r="N408" s="1044"/>
      <c r="O408" s="1044"/>
      <c r="P408" s="1044"/>
      <c r="Q408" s="1044"/>
      <c r="R408" s="1044"/>
      <c r="S408" s="1044"/>
      <c r="T408" s="1044"/>
      <c r="U408" s="1044"/>
      <c r="V408" s="1044"/>
      <c r="W408" s="1044"/>
      <c r="X408" s="1044"/>
      <c r="Y408" s="1044"/>
      <c r="Z408" s="1044"/>
    </row>
    <row r="409" ht="14.25" customHeight="1">
      <c r="A409" s="1044"/>
      <c r="B409" s="1044"/>
      <c r="C409" s="1044"/>
      <c r="D409" s="1044"/>
      <c r="E409" s="1044"/>
      <c r="F409" s="1044"/>
      <c r="G409" s="1044"/>
      <c r="H409" s="1044"/>
      <c r="I409" s="1044"/>
      <c r="J409" s="1044"/>
      <c r="K409" s="1044"/>
      <c r="L409" s="1044"/>
      <c r="M409" s="1044"/>
      <c r="N409" s="1044"/>
      <c r="O409" s="1044"/>
      <c r="P409" s="1044"/>
      <c r="Q409" s="1044"/>
      <c r="R409" s="1044"/>
      <c r="S409" s="1044"/>
      <c r="T409" s="1044"/>
      <c r="U409" s="1044"/>
      <c r="V409" s="1044"/>
      <c r="W409" s="1044"/>
      <c r="X409" s="1044"/>
      <c r="Y409" s="1044"/>
      <c r="Z409" s="1044"/>
    </row>
    <row r="410" ht="14.25" customHeight="1">
      <c r="A410" s="1044"/>
      <c r="B410" s="1044"/>
      <c r="C410" s="1044"/>
      <c r="D410" s="1044"/>
      <c r="E410" s="1044"/>
      <c r="F410" s="1044"/>
      <c r="G410" s="1044"/>
      <c r="H410" s="1044"/>
      <c r="I410" s="1044"/>
      <c r="J410" s="1044"/>
      <c r="K410" s="1044"/>
      <c r="L410" s="1044"/>
      <c r="M410" s="1044"/>
      <c r="N410" s="1044"/>
      <c r="O410" s="1044"/>
      <c r="P410" s="1044"/>
      <c r="Q410" s="1044"/>
      <c r="R410" s="1044"/>
      <c r="S410" s="1044"/>
      <c r="T410" s="1044"/>
      <c r="U410" s="1044"/>
      <c r="V410" s="1044"/>
      <c r="W410" s="1044"/>
      <c r="X410" s="1044"/>
      <c r="Y410" s="1044"/>
      <c r="Z410" s="1044"/>
    </row>
    <row r="411" ht="14.25" customHeight="1">
      <c r="A411" s="1044"/>
      <c r="B411" s="1044"/>
      <c r="C411" s="1044"/>
      <c r="D411" s="1044"/>
      <c r="E411" s="1044"/>
      <c r="F411" s="1044"/>
      <c r="G411" s="1044"/>
      <c r="H411" s="1044"/>
      <c r="I411" s="1044"/>
      <c r="J411" s="1044"/>
      <c r="K411" s="1044"/>
      <c r="L411" s="1044"/>
      <c r="M411" s="1044"/>
      <c r="N411" s="1044"/>
      <c r="O411" s="1044"/>
      <c r="P411" s="1044"/>
      <c r="Q411" s="1044"/>
      <c r="R411" s="1044"/>
      <c r="S411" s="1044"/>
      <c r="T411" s="1044"/>
      <c r="U411" s="1044"/>
      <c r="V411" s="1044"/>
      <c r="W411" s="1044"/>
      <c r="X411" s="1044"/>
      <c r="Y411" s="1044"/>
      <c r="Z411" s="1044"/>
    </row>
    <row r="412" ht="14.25" customHeight="1">
      <c r="A412" s="1044"/>
      <c r="B412" s="1044"/>
      <c r="C412" s="1044"/>
      <c r="D412" s="1044"/>
      <c r="E412" s="1044"/>
      <c r="F412" s="1044"/>
      <c r="G412" s="1044"/>
      <c r="H412" s="1044"/>
      <c r="I412" s="1044"/>
      <c r="J412" s="1044"/>
      <c r="K412" s="1044"/>
      <c r="L412" s="1044"/>
      <c r="M412" s="1044"/>
      <c r="N412" s="1044"/>
      <c r="O412" s="1044"/>
      <c r="P412" s="1044"/>
      <c r="Q412" s="1044"/>
      <c r="R412" s="1044"/>
      <c r="S412" s="1044"/>
      <c r="T412" s="1044"/>
      <c r="U412" s="1044"/>
      <c r="V412" s="1044"/>
      <c r="W412" s="1044"/>
      <c r="X412" s="1044"/>
      <c r="Y412" s="1044"/>
      <c r="Z412" s="1044"/>
    </row>
    <row r="413" ht="14.25" customHeight="1">
      <c r="A413" s="1044"/>
      <c r="B413" s="1044"/>
      <c r="C413" s="1044"/>
      <c r="D413" s="1044"/>
      <c r="E413" s="1044"/>
      <c r="F413" s="1044"/>
      <c r="G413" s="1044"/>
      <c r="H413" s="1044"/>
      <c r="I413" s="1044"/>
      <c r="J413" s="1044"/>
      <c r="K413" s="1044"/>
      <c r="L413" s="1044"/>
      <c r="M413" s="1044"/>
      <c r="N413" s="1044"/>
      <c r="O413" s="1044"/>
      <c r="P413" s="1044"/>
      <c r="Q413" s="1044"/>
      <c r="R413" s="1044"/>
      <c r="S413" s="1044"/>
      <c r="T413" s="1044"/>
      <c r="U413" s="1044"/>
      <c r="V413" s="1044"/>
      <c r="W413" s="1044"/>
      <c r="X413" s="1044"/>
      <c r="Y413" s="1044"/>
      <c r="Z413" s="1044"/>
    </row>
    <row r="414" ht="14.25" customHeight="1">
      <c r="A414" s="1044"/>
      <c r="B414" s="1044"/>
      <c r="C414" s="1044"/>
      <c r="D414" s="1044"/>
      <c r="E414" s="1044"/>
      <c r="F414" s="1044"/>
      <c r="G414" s="1044"/>
      <c r="H414" s="1044"/>
      <c r="I414" s="1044"/>
      <c r="J414" s="1044"/>
      <c r="K414" s="1044"/>
      <c r="L414" s="1044"/>
      <c r="M414" s="1044"/>
      <c r="N414" s="1044"/>
      <c r="O414" s="1044"/>
      <c r="P414" s="1044"/>
      <c r="Q414" s="1044"/>
      <c r="R414" s="1044"/>
      <c r="S414" s="1044"/>
      <c r="T414" s="1044"/>
      <c r="U414" s="1044"/>
      <c r="V414" s="1044"/>
      <c r="W414" s="1044"/>
      <c r="X414" s="1044"/>
      <c r="Y414" s="1044"/>
      <c r="Z414" s="1044"/>
    </row>
    <row r="415" ht="14.25" customHeight="1">
      <c r="A415" s="1044"/>
      <c r="B415" s="1044"/>
      <c r="C415" s="1044"/>
      <c r="D415" s="1044"/>
      <c r="E415" s="1044"/>
      <c r="F415" s="1044"/>
      <c r="G415" s="1044"/>
      <c r="H415" s="1044"/>
      <c r="I415" s="1044"/>
      <c r="J415" s="1044"/>
      <c r="K415" s="1044"/>
      <c r="L415" s="1044"/>
      <c r="M415" s="1044"/>
      <c r="N415" s="1044"/>
      <c r="O415" s="1044"/>
      <c r="P415" s="1044"/>
      <c r="Q415" s="1044"/>
      <c r="R415" s="1044"/>
      <c r="S415" s="1044"/>
      <c r="T415" s="1044"/>
      <c r="U415" s="1044"/>
      <c r="V415" s="1044"/>
      <c r="W415" s="1044"/>
      <c r="X415" s="1044"/>
      <c r="Y415" s="1044"/>
      <c r="Z415" s="1044"/>
    </row>
    <row r="416" ht="14.25" customHeight="1">
      <c r="A416" s="1044"/>
      <c r="B416" s="1044"/>
      <c r="C416" s="1044"/>
      <c r="D416" s="1044"/>
      <c r="E416" s="1044"/>
      <c r="F416" s="1044"/>
      <c r="G416" s="1044"/>
      <c r="H416" s="1044"/>
      <c r="I416" s="1044"/>
      <c r="J416" s="1044"/>
      <c r="K416" s="1044"/>
      <c r="L416" s="1044"/>
      <c r="M416" s="1044"/>
      <c r="N416" s="1044"/>
      <c r="O416" s="1044"/>
      <c r="P416" s="1044"/>
      <c r="Q416" s="1044"/>
      <c r="R416" s="1044"/>
      <c r="S416" s="1044"/>
      <c r="T416" s="1044"/>
      <c r="U416" s="1044"/>
      <c r="V416" s="1044"/>
      <c r="W416" s="1044"/>
      <c r="X416" s="1044"/>
      <c r="Y416" s="1044"/>
      <c r="Z416" s="1044"/>
    </row>
    <row r="417" ht="14.25" customHeight="1">
      <c r="A417" s="1044"/>
      <c r="B417" s="1044"/>
      <c r="C417" s="1044"/>
      <c r="D417" s="1044"/>
      <c r="E417" s="1044"/>
      <c r="F417" s="1044"/>
      <c r="G417" s="1044"/>
      <c r="H417" s="1044"/>
      <c r="I417" s="1044"/>
      <c r="J417" s="1044"/>
      <c r="K417" s="1044"/>
      <c r="L417" s="1044"/>
      <c r="M417" s="1044"/>
      <c r="N417" s="1044"/>
      <c r="O417" s="1044"/>
      <c r="P417" s="1044"/>
      <c r="Q417" s="1044"/>
      <c r="R417" s="1044"/>
      <c r="S417" s="1044"/>
      <c r="T417" s="1044"/>
      <c r="U417" s="1044"/>
      <c r="V417" s="1044"/>
      <c r="W417" s="1044"/>
      <c r="X417" s="1044"/>
      <c r="Y417" s="1044"/>
      <c r="Z417" s="1044"/>
    </row>
    <row r="418" ht="14.25" customHeight="1">
      <c r="A418" s="1044"/>
      <c r="B418" s="1044"/>
      <c r="C418" s="1044"/>
      <c r="D418" s="1044"/>
      <c r="E418" s="1044"/>
      <c r="F418" s="1044"/>
      <c r="G418" s="1044"/>
      <c r="H418" s="1044"/>
      <c r="I418" s="1044"/>
      <c r="J418" s="1044"/>
      <c r="K418" s="1044"/>
      <c r="L418" s="1044"/>
      <c r="M418" s="1044"/>
      <c r="N418" s="1044"/>
      <c r="O418" s="1044"/>
      <c r="P418" s="1044"/>
      <c r="Q418" s="1044"/>
      <c r="R418" s="1044"/>
      <c r="S418" s="1044"/>
      <c r="T418" s="1044"/>
      <c r="U418" s="1044"/>
      <c r="V418" s="1044"/>
      <c r="W418" s="1044"/>
      <c r="X418" s="1044"/>
      <c r="Y418" s="1044"/>
      <c r="Z418" s="1044"/>
    </row>
    <row r="419" ht="14.25" customHeight="1">
      <c r="A419" s="1044"/>
      <c r="B419" s="1044"/>
      <c r="C419" s="1044"/>
      <c r="D419" s="1044"/>
      <c r="E419" s="1044"/>
      <c r="F419" s="1044"/>
      <c r="G419" s="1044"/>
      <c r="H419" s="1044"/>
      <c r="I419" s="1044"/>
      <c r="J419" s="1044"/>
      <c r="K419" s="1044"/>
      <c r="L419" s="1044"/>
      <c r="M419" s="1044"/>
      <c r="N419" s="1044"/>
      <c r="O419" s="1044"/>
      <c r="P419" s="1044"/>
      <c r="Q419" s="1044"/>
      <c r="R419" s="1044"/>
      <c r="S419" s="1044"/>
      <c r="T419" s="1044"/>
      <c r="U419" s="1044"/>
      <c r="V419" s="1044"/>
      <c r="W419" s="1044"/>
      <c r="X419" s="1044"/>
      <c r="Y419" s="1044"/>
      <c r="Z419" s="1044"/>
    </row>
    <row r="420" ht="14.25" customHeight="1">
      <c r="A420" s="1044"/>
      <c r="B420" s="1044"/>
      <c r="C420" s="1044"/>
      <c r="D420" s="1044"/>
      <c r="E420" s="1044"/>
      <c r="F420" s="1044"/>
      <c r="G420" s="1044"/>
      <c r="H420" s="1044"/>
      <c r="I420" s="1044"/>
      <c r="J420" s="1044"/>
      <c r="K420" s="1044"/>
      <c r="L420" s="1044"/>
      <c r="M420" s="1044"/>
      <c r="N420" s="1044"/>
      <c r="O420" s="1044"/>
      <c r="P420" s="1044"/>
      <c r="Q420" s="1044"/>
      <c r="R420" s="1044"/>
      <c r="S420" s="1044"/>
      <c r="T420" s="1044"/>
      <c r="U420" s="1044"/>
      <c r="V420" s="1044"/>
      <c r="W420" s="1044"/>
      <c r="X420" s="1044"/>
      <c r="Y420" s="1044"/>
      <c r="Z420" s="1044"/>
    </row>
    <row r="421" ht="14.25" customHeight="1">
      <c r="A421" s="1044"/>
      <c r="B421" s="1044"/>
      <c r="C421" s="1044"/>
      <c r="D421" s="1044"/>
      <c r="E421" s="1044"/>
      <c r="F421" s="1044"/>
      <c r="G421" s="1044"/>
      <c r="H421" s="1044"/>
      <c r="I421" s="1044"/>
      <c r="J421" s="1044"/>
      <c r="K421" s="1044"/>
      <c r="L421" s="1044"/>
      <c r="M421" s="1044"/>
      <c r="N421" s="1044"/>
      <c r="O421" s="1044"/>
      <c r="P421" s="1044"/>
      <c r="Q421" s="1044"/>
      <c r="R421" s="1044"/>
      <c r="S421" s="1044"/>
      <c r="T421" s="1044"/>
      <c r="U421" s="1044"/>
      <c r="V421" s="1044"/>
      <c r="W421" s="1044"/>
      <c r="X421" s="1044"/>
      <c r="Y421" s="1044"/>
      <c r="Z421" s="1044"/>
    </row>
    <row r="422" ht="14.25" customHeight="1">
      <c r="A422" s="1044"/>
      <c r="B422" s="1044"/>
      <c r="C422" s="1044"/>
      <c r="D422" s="1044"/>
      <c r="E422" s="1044"/>
      <c r="F422" s="1044"/>
      <c r="G422" s="1044"/>
      <c r="H422" s="1044"/>
      <c r="I422" s="1044"/>
      <c r="J422" s="1044"/>
      <c r="K422" s="1044"/>
      <c r="L422" s="1044"/>
      <c r="M422" s="1044"/>
      <c r="N422" s="1044"/>
      <c r="O422" s="1044"/>
      <c r="P422" s="1044"/>
      <c r="Q422" s="1044"/>
      <c r="R422" s="1044"/>
      <c r="S422" s="1044"/>
      <c r="T422" s="1044"/>
      <c r="U422" s="1044"/>
      <c r="V422" s="1044"/>
      <c r="W422" s="1044"/>
      <c r="X422" s="1044"/>
      <c r="Y422" s="1044"/>
      <c r="Z422" s="1044"/>
    </row>
    <row r="423" ht="14.25" customHeight="1">
      <c r="A423" s="1044"/>
      <c r="B423" s="1044"/>
      <c r="C423" s="1044"/>
      <c r="D423" s="1044"/>
      <c r="E423" s="1044"/>
      <c r="F423" s="1044"/>
      <c r="G423" s="1044"/>
      <c r="H423" s="1044"/>
      <c r="I423" s="1044"/>
      <c r="J423" s="1044"/>
      <c r="K423" s="1044"/>
      <c r="L423" s="1044"/>
      <c r="M423" s="1044"/>
      <c r="N423" s="1044"/>
      <c r="O423" s="1044"/>
      <c r="P423" s="1044"/>
      <c r="Q423" s="1044"/>
      <c r="R423" s="1044"/>
      <c r="S423" s="1044"/>
      <c r="T423" s="1044"/>
      <c r="U423" s="1044"/>
      <c r="V423" s="1044"/>
      <c r="W423" s="1044"/>
      <c r="X423" s="1044"/>
      <c r="Y423" s="1044"/>
      <c r="Z423" s="1044"/>
    </row>
    <row r="424" ht="14.25" customHeight="1">
      <c r="A424" s="1044"/>
      <c r="B424" s="1044"/>
      <c r="C424" s="1044"/>
      <c r="D424" s="1044"/>
      <c r="E424" s="1044"/>
      <c r="F424" s="1044"/>
      <c r="G424" s="1044"/>
      <c r="H424" s="1044"/>
      <c r="I424" s="1044"/>
      <c r="J424" s="1044"/>
      <c r="K424" s="1044"/>
      <c r="L424" s="1044"/>
      <c r="M424" s="1044"/>
      <c r="N424" s="1044"/>
      <c r="O424" s="1044"/>
      <c r="P424" s="1044"/>
      <c r="Q424" s="1044"/>
      <c r="R424" s="1044"/>
      <c r="S424" s="1044"/>
      <c r="T424" s="1044"/>
      <c r="U424" s="1044"/>
      <c r="V424" s="1044"/>
      <c r="W424" s="1044"/>
      <c r="X424" s="1044"/>
      <c r="Y424" s="1044"/>
      <c r="Z424" s="1044"/>
    </row>
    <row r="425" ht="14.25" customHeight="1">
      <c r="A425" s="1044"/>
      <c r="B425" s="1044"/>
      <c r="C425" s="1044"/>
      <c r="D425" s="1044"/>
      <c r="E425" s="1044"/>
      <c r="F425" s="1044"/>
      <c r="G425" s="1044"/>
      <c r="H425" s="1044"/>
      <c r="I425" s="1044"/>
      <c r="J425" s="1044"/>
      <c r="K425" s="1044"/>
      <c r="L425" s="1044"/>
      <c r="M425" s="1044"/>
      <c r="N425" s="1044"/>
      <c r="O425" s="1044"/>
      <c r="P425" s="1044"/>
      <c r="Q425" s="1044"/>
      <c r="R425" s="1044"/>
      <c r="S425" s="1044"/>
      <c r="T425" s="1044"/>
      <c r="U425" s="1044"/>
      <c r="V425" s="1044"/>
      <c r="W425" s="1044"/>
      <c r="X425" s="1044"/>
      <c r="Y425" s="1044"/>
      <c r="Z425" s="1044"/>
    </row>
    <row r="426" ht="14.25" customHeight="1">
      <c r="A426" s="1044"/>
      <c r="B426" s="1044"/>
      <c r="C426" s="1044"/>
      <c r="D426" s="1044"/>
      <c r="E426" s="1044"/>
      <c r="F426" s="1044"/>
      <c r="G426" s="1044"/>
      <c r="H426" s="1044"/>
      <c r="I426" s="1044"/>
      <c r="J426" s="1044"/>
      <c r="K426" s="1044"/>
      <c r="L426" s="1044"/>
      <c r="M426" s="1044"/>
      <c r="N426" s="1044"/>
      <c r="O426" s="1044"/>
      <c r="P426" s="1044"/>
      <c r="Q426" s="1044"/>
      <c r="R426" s="1044"/>
      <c r="S426" s="1044"/>
      <c r="T426" s="1044"/>
      <c r="U426" s="1044"/>
      <c r="V426" s="1044"/>
      <c r="W426" s="1044"/>
      <c r="X426" s="1044"/>
      <c r="Y426" s="1044"/>
      <c r="Z426" s="1044"/>
    </row>
    <row r="427" ht="14.25" customHeight="1">
      <c r="A427" s="1044"/>
      <c r="B427" s="1044"/>
      <c r="C427" s="1044"/>
      <c r="D427" s="1044"/>
      <c r="E427" s="1044"/>
      <c r="F427" s="1044"/>
      <c r="G427" s="1044"/>
      <c r="H427" s="1044"/>
      <c r="I427" s="1044"/>
      <c r="J427" s="1044"/>
      <c r="K427" s="1044"/>
      <c r="L427" s="1044"/>
      <c r="M427" s="1044"/>
      <c r="N427" s="1044"/>
      <c r="O427" s="1044"/>
      <c r="P427" s="1044"/>
      <c r="Q427" s="1044"/>
      <c r="R427" s="1044"/>
      <c r="S427" s="1044"/>
      <c r="T427" s="1044"/>
      <c r="U427" s="1044"/>
      <c r="V427" s="1044"/>
      <c r="W427" s="1044"/>
      <c r="X427" s="1044"/>
      <c r="Y427" s="1044"/>
      <c r="Z427" s="1044"/>
    </row>
    <row r="428" ht="14.25" customHeight="1">
      <c r="A428" s="1044"/>
      <c r="B428" s="1044"/>
      <c r="C428" s="1044"/>
      <c r="D428" s="1044"/>
      <c r="E428" s="1044"/>
      <c r="F428" s="1044"/>
      <c r="G428" s="1044"/>
      <c r="H428" s="1044"/>
      <c r="I428" s="1044"/>
      <c r="J428" s="1044"/>
      <c r="K428" s="1044"/>
      <c r="L428" s="1044"/>
      <c r="M428" s="1044"/>
      <c r="N428" s="1044"/>
      <c r="O428" s="1044"/>
      <c r="P428" s="1044"/>
      <c r="Q428" s="1044"/>
      <c r="R428" s="1044"/>
      <c r="S428" s="1044"/>
      <c r="T428" s="1044"/>
      <c r="U428" s="1044"/>
      <c r="V428" s="1044"/>
      <c r="W428" s="1044"/>
      <c r="X428" s="1044"/>
      <c r="Y428" s="1044"/>
      <c r="Z428" s="1044"/>
    </row>
    <row r="429" ht="14.25" customHeight="1">
      <c r="A429" s="1044"/>
      <c r="B429" s="1044"/>
      <c r="C429" s="1044"/>
      <c r="D429" s="1044"/>
      <c r="E429" s="1044"/>
      <c r="F429" s="1044"/>
      <c r="G429" s="1044"/>
      <c r="H429" s="1044"/>
      <c r="I429" s="1044"/>
      <c r="J429" s="1044"/>
      <c r="K429" s="1044"/>
      <c r="L429" s="1044"/>
      <c r="M429" s="1044"/>
      <c r="N429" s="1044"/>
      <c r="O429" s="1044"/>
      <c r="P429" s="1044"/>
      <c r="Q429" s="1044"/>
      <c r="R429" s="1044"/>
      <c r="S429" s="1044"/>
      <c r="T429" s="1044"/>
      <c r="U429" s="1044"/>
      <c r="V429" s="1044"/>
      <c r="W429" s="1044"/>
      <c r="X429" s="1044"/>
      <c r="Y429" s="1044"/>
      <c r="Z429" s="1044"/>
    </row>
    <row r="430" ht="14.25" customHeight="1">
      <c r="A430" s="1044"/>
      <c r="B430" s="1044"/>
      <c r="C430" s="1044"/>
      <c r="D430" s="1044"/>
      <c r="E430" s="1044"/>
      <c r="F430" s="1044"/>
      <c r="G430" s="1044"/>
      <c r="H430" s="1044"/>
      <c r="I430" s="1044"/>
      <c r="J430" s="1044"/>
      <c r="K430" s="1044"/>
      <c r="L430" s="1044"/>
      <c r="M430" s="1044"/>
      <c r="N430" s="1044"/>
      <c r="O430" s="1044"/>
      <c r="P430" s="1044"/>
      <c r="Q430" s="1044"/>
      <c r="R430" s="1044"/>
      <c r="S430" s="1044"/>
      <c r="T430" s="1044"/>
      <c r="U430" s="1044"/>
      <c r="V430" s="1044"/>
      <c r="W430" s="1044"/>
      <c r="X430" s="1044"/>
      <c r="Y430" s="1044"/>
      <c r="Z430" s="1044"/>
    </row>
    <row r="431" ht="14.25" customHeight="1">
      <c r="A431" s="1044"/>
      <c r="B431" s="1044"/>
      <c r="C431" s="1044"/>
      <c r="D431" s="1044"/>
      <c r="E431" s="1044"/>
      <c r="F431" s="1044"/>
      <c r="G431" s="1044"/>
      <c r="H431" s="1044"/>
      <c r="I431" s="1044"/>
      <c r="J431" s="1044"/>
      <c r="K431" s="1044"/>
      <c r="L431" s="1044"/>
      <c r="M431" s="1044"/>
      <c r="N431" s="1044"/>
      <c r="O431" s="1044"/>
      <c r="P431" s="1044"/>
      <c r="Q431" s="1044"/>
      <c r="R431" s="1044"/>
      <c r="S431" s="1044"/>
      <c r="T431" s="1044"/>
      <c r="U431" s="1044"/>
      <c r="V431" s="1044"/>
      <c r="W431" s="1044"/>
      <c r="X431" s="1044"/>
      <c r="Y431" s="1044"/>
      <c r="Z431" s="1044"/>
    </row>
    <row r="432" ht="14.25" customHeight="1">
      <c r="A432" s="1044"/>
      <c r="B432" s="1044"/>
      <c r="C432" s="1044"/>
      <c r="D432" s="1044"/>
      <c r="E432" s="1044"/>
      <c r="F432" s="1044"/>
      <c r="G432" s="1044"/>
      <c r="H432" s="1044"/>
      <c r="I432" s="1044"/>
      <c r="J432" s="1044"/>
      <c r="K432" s="1044"/>
      <c r="L432" s="1044"/>
      <c r="M432" s="1044"/>
      <c r="N432" s="1044"/>
      <c r="O432" s="1044"/>
      <c r="P432" s="1044"/>
      <c r="Q432" s="1044"/>
      <c r="R432" s="1044"/>
      <c r="S432" s="1044"/>
      <c r="T432" s="1044"/>
      <c r="U432" s="1044"/>
      <c r="V432" s="1044"/>
      <c r="W432" s="1044"/>
      <c r="X432" s="1044"/>
      <c r="Y432" s="1044"/>
      <c r="Z432" s="1044"/>
    </row>
    <row r="433" ht="14.25" customHeight="1">
      <c r="A433" s="1044"/>
      <c r="B433" s="1044"/>
      <c r="C433" s="1044"/>
      <c r="D433" s="1044"/>
      <c r="E433" s="1044"/>
      <c r="F433" s="1044"/>
      <c r="G433" s="1044"/>
      <c r="H433" s="1044"/>
      <c r="I433" s="1044"/>
      <c r="J433" s="1044"/>
      <c r="K433" s="1044"/>
      <c r="L433" s="1044"/>
      <c r="M433" s="1044"/>
      <c r="N433" s="1044"/>
      <c r="O433" s="1044"/>
      <c r="P433" s="1044"/>
      <c r="Q433" s="1044"/>
      <c r="R433" s="1044"/>
      <c r="S433" s="1044"/>
      <c r="T433" s="1044"/>
      <c r="U433" s="1044"/>
      <c r="V433" s="1044"/>
      <c r="W433" s="1044"/>
      <c r="X433" s="1044"/>
      <c r="Y433" s="1044"/>
      <c r="Z433" s="1044"/>
    </row>
    <row r="434" ht="14.25" customHeight="1">
      <c r="A434" s="1044"/>
      <c r="B434" s="1044"/>
      <c r="C434" s="1044"/>
      <c r="D434" s="1044"/>
      <c r="E434" s="1044"/>
      <c r="F434" s="1044"/>
      <c r="G434" s="1044"/>
      <c r="H434" s="1044"/>
      <c r="I434" s="1044"/>
      <c r="J434" s="1044"/>
      <c r="K434" s="1044"/>
      <c r="L434" s="1044"/>
      <c r="M434" s="1044"/>
      <c r="N434" s="1044"/>
      <c r="O434" s="1044"/>
      <c r="P434" s="1044"/>
      <c r="Q434" s="1044"/>
      <c r="R434" s="1044"/>
      <c r="S434" s="1044"/>
      <c r="T434" s="1044"/>
      <c r="U434" s="1044"/>
      <c r="V434" s="1044"/>
      <c r="W434" s="1044"/>
      <c r="X434" s="1044"/>
      <c r="Y434" s="1044"/>
      <c r="Z434" s="1044"/>
    </row>
    <row r="435" ht="14.25" customHeight="1">
      <c r="A435" s="1044"/>
      <c r="B435" s="1044"/>
      <c r="C435" s="1044"/>
      <c r="D435" s="1044"/>
      <c r="E435" s="1044"/>
      <c r="F435" s="1044"/>
      <c r="G435" s="1044"/>
      <c r="H435" s="1044"/>
      <c r="I435" s="1044"/>
      <c r="J435" s="1044"/>
      <c r="K435" s="1044"/>
      <c r="L435" s="1044"/>
      <c r="M435" s="1044"/>
      <c r="N435" s="1044"/>
      <c r="O435" s="1044"/>
      <c r="P435" s="1044"/>
      <c r="Q435" s="1044"/>
      <c r="R435" s="1044"/>
      <c r="S435" s="1044"/>
      <c r="T435" s="1044"/>
      <c r="U435" s="1044"/>
      <c r="V435" s="1044"/>
      <c r="W435" s="1044"/>
      <c r="X435" s="1044"/>
      <c r="Y435" s="1044"/>
      <c r="Z435" s="1044"/>
    </row>
    <row r="436" ht="14.25" customHeight="1">
      <c r="A436" s="1044"/>
      <c r="B436" s="1044"/>
      <c r="C436" s="1044"/>
      <c r="D436" s="1044"/>
      <c r="E436" s="1044"/>
      <c r="F436" s="1044"/>
      <c r="G436" s="1044"/>
      <c r="H436" s="1044"/>
      <c r="I436" s="1044"/>
      <c r="J436" s="1044"/>
      <c r="K436" s="1044"/>
      <c r="L436" s="1044"/>
      <c r="M436" s="1044"/>
      <c r="N436" s="1044"/>
      <c r="O436" s="1044"/>
      <c r="P436" s="1044"/>
      <c r="Q436" s="1044"/>
      <c r="R436" s="1044"/>
      <c r="S436" s="1044"/>
      <c r="T436" s="1044"/>
      <c r="U436" s="1044"/>
      <c r="V436" s="1044"/>
      <c r="W436" s="1044"/>
      <c r="X436" s="1044"/>
      <c r="Y436" s="1044"/>
      <c r="Z436" s="1044"/>
    </row>
    <row r="437" ht="14.25" customHeight="1">
      <c r="A437" s="1044"/>
      <c r="B437" s="1044"/>
      <c r="C437" s="1044"/>
      <c r="D437" s="1044"/>
      <c r="E437" s="1044"/>
      <c r="F437" s="1044"/>
      <c r="G437" s="1044"/>
      <c r="H437" s="1044"/>
      <c r="I437" s="1044"/>
      <c r="J437" s="1044"/>
      <c r="K437" s="1044"/>
      <c r="L437" s="1044"/>
      <c r="M437" s="1044"/>
      <c r="N437" s="1044"/>
      <c r="O437" s="1044"/>
      <c r="P437" s="1044"/>
      <c r="Q437" s="1044"/>
      <c r="R437" s="1044"/>
      <c r="S437" s="1044"/>
      <c r="T437" s="1044"/>
      <c r="U437" s="1044"/>
      <c r="V437" s="1044"/>
      <c r="W437" s="1044"/>
      <c r="X437" s="1044"/>
      <c r="Y437" s="1044"/>
      <c r="Z437" s="1044"/>
    </row>
    <row r="438" ht="14.25" customHeight="1">
      <c r="A438" s="1044"/>
      <c r="B438" s="1044"/>
      <c r="C438" s="1044"/>
      <c r="D438" s="1044"/>
      <c r="E438" s="1044"/>
      <c r="F438" s="1044"/>
      <c r="G438" s="1044"/>
      <c r="H438" s="1044"/>
      <c r="I438" s="1044"/>
      <c r="J438" s="1044"/>
      <c r="K438" s="1044"/>
      <c r="L438" s="1044"/>
      <c r="M438" s="1044"/>
      <c r="N438" s="1044"/>
      <c r="O438" s="1044"/>
      <c r="P438" s="1044"/>
      <c r="Q438" s="1044"/>
      <c r="R438" s="1044"/>
      <c r="S438" s="1044"/>
      <c r="T438" s="1044"/>
      <c r="U438" s="1044"/>
      <c r="V438" s="1044"/>
      <c r="W438" s="1044"/>
      <c r="X438" s="1044"/>
      <c r="Y438" s="1044"/>
      <c r="Z438" s="1044"/>
    </row>
    <row r="439" ht="14.25" customHeight="1">
      <c r="A439" s="1044"/>
      <c r="B439" s="1044"/>
      <c r="C439" s="1044"/>
      <c r="D439" s="1044"/>
      <c r="E439" s="1044"/>
      <c r="F439" s="1044"/>
      <c r="G439" s="1044"/>
      <c r="H439" s="1044"/>
      <c r="I439" s="1044"/>
      <c r="J439" s="1044"/>
      <c r="K439" s="1044"/>
      <c r="L439" s="1044"/>
      <c r="M439" s="1044"/>
      <c r="N439" s="1044"/>
      <c r="O439" s="1044"/>
      <c r="P439" s="1044"/>
      <c r="Q439" s="1044"/>
      <c r="R439" s="1044"/>
      <c r="S439" s="1044"/>
      <c r="T439" s="1044"/>
      <c r="U439" s="1044"/>
      <c r="V439" s="1044"/>
      <c r="W439" s="1044"/>
      <c r="X439" s="1044"/>
      <c r="Y439" s="1044"/>
      <c r="Z439" s="1044"/>
    </row>
    <row r="440" ht="14.25" customHeight="1">
      <c r="A440" s="1044"/>
      <c r="B440" s="1044"/>
      <c r="C440" s="1044"/>
      <c r="D440" s="1044"/>
      <c r="E440" s="1044"/>
      <c r="F440" s="1044"/>
      <c r="G440" s="1044"/>
      <c r="H440" s="1044"/>
      <c r="I440" s="1044"/>
      <c r="J440" s="1044"/>
      <c r="K440" s="1044"/>
      <c r="L440" s="1044"/>
      <c r="M440" s="1044"/>
      <c r="N440" s="1044"/>
      <c r="O440" s="1044"/>
      <c r="P440" s="1044"/>
      <c r="Q440" s="1044"/>
      <c r="R440" s="1044"/>
      <c r="S440" s="1044"/>
      <c r="T440" s="1044"/>
      <c r="U440" s="1044"/>
      <c r="V440" s="1044"/>
      <c r="W440" s="1044"/>
      <c r="X440" s="1044"/>
      <c r="Y440" s="1044"/>
      <c r="Z440" s="1044"/>
    </row>
    <row r="441" ht="14.25" customHeight="1">
      <c r="A441" s="1044"/>
      <c r="B441" s="1044"/>
      <c r="C441" s="1044"/>
      <c r="D441" s="1044"/>
      <c r="E441" s="1044"/>
      <c r="F441" s="1044"/>
      <c r="G441" s="1044"/>
      <c r="H441" s="1044"/>
      <c r="I441" s="1044"/>
      <c r="J441" s="1044"/>
      <c r="K441" s="1044"/>
      <c r="L441" s="1044"/>
      <c r="M441" s="1044"/>
      <c r="N441" s="1044"/>
      <c r="O441" s="1044"/>
      <c r="P441" s="1044"/>
      <c r="Q441" s="1044"/>
      <c r="R441" s="1044"/>
      <c r="S441" s="1044"/>
      <c r="T441" s="1044"/>
      <c r="U441" s="1044"/>
      <c r="V441" s="1044"/>
      <c r="W441" s="1044"/>
      <c r="X441" s="1044"/>
      <c r="Y441" s="1044"/>
      <c r="Z441" s="1044"/>
    </row>
    <row r="442" ht="14.25" customHeight="1">
      <c r="A442" s="1044"/>
      <c r="B442" s="1044"/>
      <c r="C442" s="1044"/>
      <c r="D442" s="1044"/>
      <c r="E442" s="1044"/>
      <c r="F442" s="1044"/>
      <c r="G442" s="1044"/>
      <c r="H442" s="1044"/>
      <c r="I442" s="1044"/>
      <c r="J442" s="1044"/>
      <c r="K442" s="1044"/>
      <c r="L442" s="1044"/>
      <c r="M442" s="1044"/>
      <c r="N442" s="1044"/>
      <c r="O442" s="1044"/>
      <c r="P442" s="1044"/>
      <c r="Q442" s="1044"/>
      <c r="R442" s="1044"/>
      <c r="S442" s="1044"/>
      <c r="T442" s="1044"/>
      <c r="U442" s="1044"/>
      <c r="V442" s="1044"/>
      <c r="W442" s="1044"/>
      <c r="X442" s="1044"/>
      <c r="Y442" s="1044"/>
      <c r="Z442" s="1044"/>
    </row>
    <row r="443" ht="14.25" customHeight="1">
      <c r="A443" s="1044"/>
      <c r="B443" s="1044"/>
      <c r="C443" s="1044"/>
      <c r="D443" s="1044"/>
      <c r="E443" s="1044"/>
      <c r="F443" s="1044"/>
      <c r="G443" s="1044"/>
      <c r="H443" s="1044"/>
      <c r="I443" s="1044"/>
      <c r="J443" s="1044"/>
      <c r="K443" s="1044"/>
      <c r="L443" s="1044"/>
      <c r="M443" s="1044"/>
      <c r="N443" s="1044"/>
      <c r="O443" s="1044"/>
      <c r="P443" s="1044"/>
      <c r="Q443" s="1044"/>
      <c r="R443" s="1044"/>
      <c r="S443" s="1044"/>
      <c r="T443" s="1044"/>
      <c r="U443" s="1044"/>
      <c r="V443" s="1044"/>
      <c r="W443" s="1044"/>
      <c r="X443" s="1044"/>
      <c r="Y443" s="1044"/>
      <c r="Z443" s="1044"/>
    </row>
    <row r="444" ht="14.25" customHeight="1">
      <c r="A444" s="1044"/>
      <c r="B444" s="1044"/>
      <c r="C444" s="1044"/>
      <c r="D444" s="1044"/>
      <c r="E444" s="1044"/>
      <c r="F444" s="1044"/>
      <c r="G444" s="1044"/>
      <c r="H444" s="1044"/>
      <c r="I444" s="1044"/>
      <c r="J444" s="1044"/>
      <c r="K444" s="1044"/>
      <c r="L444" s="1044"/>
      <c r="M444" s="1044"/>
      <c r="N444" s="1044"/>
      <c r="O444" s="1044"/>
      <c r="P444" s="1044"/>
      <c r="Q444" s="1044"/>
      <c r="R444" s="1044"/>
      <c r="S444" s="1044"/>
      <c r="T444" s="1044"/>
      <c r="U444" s="1044"/>
      <c r="V444" s="1044"/>
      <c r="W444" s="1044"/>
      <c r="X444" s="1044"/>
      <c r="Y444" s="1044"/>
      <c r="Z444" s="1044"/>
    </row>
    <row r="445" ht="14.25" customHeight="1">
      <c r="A445" s="1044"/>
      <c r="B445" s="1044"/>
      <c r="C445" s="1044"/>
      <c r="D445" s="1044"/>
      <c r="E445" s="1044"/>
      <c r="F445" s="1044"/>
      <c r="G445" s="1044"/>
      <c r="H445" s="1044"/>
      <c r="I445" s="1044"/>
      <c r="J445" s="1044"/>
      <c r="K445" s="1044"/>
      <c r="L445" s="1044"/>
      <c r="M445" s="1044"/>
      <c r="N445" s="1044"/>
      <c r="O445" s="1044"/>
      <c r="P445" s="1044"/>
      <c r="Q445" s="1044"/>
      <c r="R445" s="1044"/>
      <c r="S445" s="1044"/>
      <c r="T445" s="1044"/>
      <c r="U445" s="1044"/>
      <c r="V445" s="1044"/>
      <c r="W445" s="1044"/>
      <c r="X445" s="1044"/>
      <c r="Y445" s="1044"/>
      <c r="Z445" s="1044"/>
    </row>
    <row r="446" ht="14.25" customHeight="1">
      <c r="A446" s="1044"/>
      <c r="B446" s="1044"/>
      <c r="C446" s="1044"/>
      <c r="D446" s="1044"/>
      <c r="E446" s="1044"/>
      <c r="F446" s="1044"/>
      <c r="G446" s="1044"/>
      <c r="H446" s="1044"/>
      <c r="I446" s="1044"/>
      <c r="J446" s="1044"/>
      <c r="K446" s="1044"/>
      <c r="L446" s="1044"/>
      <c r="M446" s="1044"/>
      <c r="N446" s="1044"/>
      <c r="O446" s="1044"/>
      <c r="P446" s="1044"/>
      <c r="Q446" s="1044"/>
      <c r="R446" s="1044"/>
      <c r="S446" s="1044"/>
      <c r="T446" s="1044"/>
      <c r="U446" s="1044"/>
      <c r="V446" s="1044"/>
      <c r="W446" s="1044"/>
      <c r="X446" s="1044"/>
      <c r="Y446" s="1044"/>
      <c r="Z446" s="1044"/>
    </row>
    <row r="447" ht="14.25" customHeight="1">
      <c r="A447" s="1044"/>
      <c r="B447" s="1044"/>
      <c r="C447" s="1044"/>
      <c r="D447" s="1044"/>
      <c r="E447" s="1044"/>
      <c r="F447" s="1044"/>
      <c r="G447" s="1044"/>
      <c r="H447" s="1044"/>
      <c r="I447" s="1044"/>
      <c r="J447" s="1044"/>
      <c r="K447" s="1044"/>
      <c r="L447" s="1044"/>
      <c r="M447" s="1044"/>
      <c r="N447" s="1044"/>
      <c r="O447" s="1044"/>
      <c r="P447" s="1044"/>
      <c r="Q447" s="1044"/>
      <c r="R447" s="1044"/>
      <c r="S447" s="1044"/>
      <c r="T447" s="1044"/>
      <c r="U447" s="1044"/>
      <c r="V447" s="1044"/>
      <c r="W447" s="1044"/>
      <c r="X447" s="1044"/>
      <c r="Y447" s="1044"/>
      <c r="Z447" s="1044"/>
    </row>
    <row r="448" ht="14.25" customHeight="1">
      <c r="A448" s="1044"/>
      <c r="B448" s="1044"/>
      <c r="C448" s="1044"/>
      <c r="D448" s="1044"/>
      <c r="E448" s="1044"/>
      <c r="F448" s="1044"/>
      <c r="G448" s="1044"/>
      <c r="H448" s="1044"/>
      <c r="I448" s="1044"/>
      <c r="J448" s="1044"/>
      <c r="K448" s="1044"/>
      <c r="L448" s="1044"/>
      <c r="M448" s="1044"/>
      <c r="N448" s="1044"/>
      <c r="O448" s="1044"/>
      <c r="P448" s="1044"/>
      <c r="Q448" s="1044"/>
      <c r="R448" s="1044"/>
      <c r="S448" s="1044"/>
      <c r="T448" s="1044"/>
      <c r="U448" s="1044"/>
      <c r="V448" s="1044"/>
      <c r="W448" s="1044"/>
      <c r="X448" s="1044"/>
      <c r="Y448" s="1044"/>
      <c r="Z448" s="1044"/>
    </row>
    <row r="449" ht="14.25" customHeight="1">
      <c r="A449" s="1044"/>
      <c r="B449" s="1044"/>
      <c r="C449" s="1044"/>
      <c r="D449" s="1044"/>
      <c r="E449" s="1044"/>
      <c r="F449" s="1044"/>
      <c r="G449" s="1044"/>
      <c r="H449" s="1044"/>
      <c r="I449" s="1044"/>
      <c r="J449" s="1044"/>
      <c r="K449" s="1044"/>
      <c r="L449" s="1044"/>
      <c r="M449" s="1044"/>
      <c r="N449" s="1044"/>
      <c r="O449" s="1044"/>
      <c r="P449" s="1044"/>
      <c r="Q449" s="1044"/>
      <c r="R449" s="1044"/>
      <c r="S449" s="1044"/>
      <c r="T449" s="1044"/>
      <c r="U449" s="1044"/>
      <c r="V449" s="1044"/>
      <c r="W449" s="1044"/>
      <c r="X449" s="1044"/>
      <c r="Y449" s="1044"/>
      <c r="Z449" s="1044"/>
    </row>
    <row r="450" ht="14.25" customHeight="1">
      <c r="A450" s="1044"/>
      <c r="B450" s="1044"/>
      <c r="C450" s="1044"/>
      <c r="D450" s="1044"/>
      <c r="E450" s="1044"/>
      <c r="F450" s="1044"/>
      <c r="G450" s="1044"/>
      <c r="H450" s="1044"/>
      <c r="I450" s="1044"/>
      <c r="J450" s="1044"/>
      <c r="K450" s="1044"/>
      <c r="L450" s="1044"/>
      <c r="M450" s="1044"/>
      <c r="N450" s="1044"/>
      <c r="O450" s="1044"/>
      <c r="P450" s="1044"/>
      <c r="Q450" s="1044"/>
      <c r="R450" s="1044"/>
      <c r="S450" s="1044"/>
      <c r="T450" s="1044"/>
      <c r="U450" s="1044"/>
      <c r="V450" s="1044"/>
      <c r="W450" s="1044"/>
      <c r="X450" s="1044"/>
      <c r="Y450" s="1044"/>
      <c r="Z450" s="1044"/>
    </row>
    <row r="451" ht="14.25" customHeight="1">
      <c r="A451" s="1044"/>
      <c r="B451" s="1044"/>
      <c r="C451" s="1044"/>
      <c r="D451" s="1044"/>
      <c r="E451" s="1044"/>
      <c r="F451" s="1044"/>
      <c r="G451" s="1044"/>
      <c r="H451" s="1044"/>
      <c r="I451" s="1044"/>
      <c r="J451" s="1044"/>
      <c r="K451" s="1044"/>
      <c r="L451" s="1044"/>
      <c r="M451" s="1044"/>
      <c r="N451" s="1044"/>
      <c r="O451" s="1044"/>
      <c r="P451" s="1044"/>
      <c r="Q451" s="1044"/>
      <c r="R451" s="1044"/>
      <c r="S451" s="1044"/>
      <c r="T451" s="1044"/>
      <c r="U451" s="1044"/>
      <c r="V451" s="1044"/>
      <c r="W451" s="1044"/>
      <c r="X451" s="1044"/>
      <c r="Y451" s="1044"/>
      <c r="Z451" s="1044"/>
    </row>
    <row r="452" ht="14.25" customHeight="1">
      <c r="A452" s="1044"/>
      <c r="B452" s="1044"/>
      <c r="C452" s="1044"/>
      <c r="D452" s="1044"/>
      <c r="E452" s="1044"/>
      <c r="F452" s="1044"/>
      <c r="G452" s="1044"/>
      <c r="H452" s="1044"/>
      <c r="I452" s="1044"/>
      <c r="J452" s="1044"/>
      <c r="K452" s="1044"/>
      <c r="L452" s="1044"/>
      <c r="M452" s="1044"/>
      <c r="N452" s="1044"/>
      <c r="O452" s="1044"/>
      <c r="P452" s="1044"/>
      <c r="Q452" s="1044"/>
      <c r="R452" s="1044"/>
      <c r="S452" s="1044"/>
      <c r="T452" s="1044"/>
      <c r="U452" s="1044"/>
      <c r="V452" s="1044"/>
      <c r="W452" s="1044"/>
      <c r="X452" s="1044"/>
      <c r="Y452" s="1044"/>
      <c r="Z452" s="1044"/>
    </row>
    <row r="453" ht="14.25" customHeight="1">
      <c r="A453" s="1044"/>
      <c r="B453" s="1044"/>
      <c r="C453" s="1044"/>
      <c r="D453" s="1044"/>
      <c r="E453" s="1044"/>
      <c r="F453" s="1044"/>
      <c r="G453" s="1044"/>
      <c r="H453" s="1044"/>
      <c r="I453" s="1044"/>
      <c r="J453" s="1044"/>
      <c r="K453" s="1044"/>
      <c r="L453" s="1044"/>
      <c r="M453" s="1044"/>
      <c r="N453" s="1044"/>
      <c r="O453" s="1044"/>
      <c r="P453" s="1044"/>
      <c r="Q453" s="1044"/>
      <c r="R453" s="1044"/>
      <c r="S453" s="1044"/>
      <c r="T453" s="1044"/>
      <c r="U453" s="1044"/>
      <c r="V453" s="1044"/>
      <c r="W453" s="1044"/>
      <c r="X453" s="1044"/>
      <c r="Y453" s="1044"/>
      <c r="Z453" s="1044"/>
    </row>
    <row r="454" ht="14.25" customHeight="1">
      <c r="A454" s="1044"/>
      <c r="B454" s="1044"/>
      <c r="C454" s="1044"/>
      <c r="D454" s="1044"/>
      <c r="E454" s="1044"/>
      <c r="F454" s="1044"/>
      <c r="G454" s="1044"/>
      <c r="H454" s="1044"/>
      <c r="I454" s="1044"/>
      <c r="J454" s="1044"/>
      <c r="K454" s="1044"/>
      <c r="L454" s="1044"/>
      <c r="M454" s="1044"/>
      <c r="N454" s="1044"/>
      <c r="O454" s="1044"/>
      <c r="P454" s="1044"/>
      <c r="Q454" s="1044"/>
      <c r="R454" s="1044"/>
      <c r="S454" s="1044"/>
      <c r="T454" s="1044"/>
      <c r="U454" s="1044"/>
      <c r="V454" s="1044"/>
      <c r="W454" s="1044"/>
      <c r="X454" s="1044"/>
      <c r="Y454" s="1044"/>
      <c r="Z454" s="1044"/>
    </row>
    <row r="455" ht="14.25" customHeight="1">
      <c r="A455" s="1044"/>
      <c r="B455" s="1044"/>
      <c r="C455" s="1044"/>
      <c r="D455" s="1044"/>
      <c r="E455" s="1044"/>
      <c r="F455" s="1044"/>
      <c r="G455" s="1044"/>
      <c r="H455" s="1044"/>
      <c r="I455" s="1044"/>
      <c r="J455" s="1044"/>
      <c r="K455" s="1044"/>
      <c r="L455" s="1044"/>
      <c r="M455" s="1044"/>
      <c r="N455" s="1044"/>
      <c r="O455" s="1044"/>
      <c r="P455" s="1044"/>
      <c r="Q455" s="1044"/>
      <c r="R455" s="1044"/>
      <c r="S455" s="1044"/>
      <c r="T455" s="1044"/>
      <c r="U455" s="1044"/>
      <c r="V455" s="1044"/>
      <c r="W455" s="1044"/>
      <c r="X455" s="1044"/>
      <c r="Y455" s="1044"/>
      <c r="Z455" s="1044"/>
    </row>
    <row r="456" ht="14.25" customHeight="1">
      <c r="A456" s="1044"/>
      <c r="B456" s="1044"/>
      <c r="C456" s="1044"/>
      <c r="D456" s="1044"/>
      <c r="E456" s="1044"/>
      <c r="F456" s="1044"/>
      <c r="G456" s="1044"/>
      <c r="H456" s="1044"/>
      <c r="I456" s="1044"/>
      <c r="J456" s="1044"/>
      <c r="K456" s="1044"/>
      <c r="L456" s="1044"/>
      <c r="M456" s="1044"/>
      <c r="N456" s="1044"/>
      <c r="O456" s="1044"/>
      <c r="P456" s="1044"/>
      <c r="Q456" s="1044"/>
      <c r="R456" s="1044"/>
      <c r="S456" s="1044"/>
      <c r="T456" s="1044"/>
      <c r="U456" s="1044"/>
      <c r="V456" s="1044"/>
      <c r="W456" s="1044"/>
      <c r="X456" s="1044"/>
      <c r="Y456" s="1044"/>
      <c r="Z456" s="1044"/>
    </row>
    <row r="457" ht="14.25" customHeight="1">
      <c r="A457" s="1044"/>
      <c r="B457" s="1044"/>
      <c r="C457" s="1044"/>
      <c r="D457" s="1044"/>
      <c r="E457" s="1044"/>
      <c r="F457" s="1044"/>
      <c r="G457" s="1044"/>
      <c r="H457" s="1044"/>
      <c r="I457" s="1044"/>
      <c r="J457" s="1044"/>
      <c r="K457" s="1044"/>
      <c r="L457" s="1044"/>
      <c r="M457" s="1044"/>
      <c r="N457" s="1044"/>
      <c r="O457" s="1044"/>
      <c r="P457" s="1044"/>
      <c r="Q457" s="1044"/>
      <c r="R457" s="1044"/>
      <c r="S457" s="1044"/>
      <c r="T457" s="1044"/>
      <c r="U457" s="1044"/>
      <c r="V457" s="1044"/>
      <c r="W457" s="1044"/>
      <c r="X457" s="1044"/>
      <c r="Y457" s="1044"/>
      <c r="Z457" s="1044"/>
    </row>
    <row r="458" ht="14.25" customHeight="1">
      <c r="A458" s="1044"/>
      <c r="B458" s="1044"/>
      <c r="C458" s="1044"/>
      <c r="D458" s="1044"/>
      <c r="E458" s="1044"/>
      <c r="F458" s="1044"/>
      <c r="G458" s="1044"/>
      <c r="H458" s="1044"/>
      <c r="I458" s="1044"/>
      <c r="J458" s="1044"/>
      <c r="K458" s="1044"/>
      <c r="L458" s="1044"/>
      <c r="M458" s="1044"/>
      <c r="N458" s="1044"/>
      <c r="O458" s="1044"/>
      <c r="P458" s="1044"/>
      <c r="Q458" s="1044"/>
      <c r="R458" s="1044"/>
      <c r="S458" s="1044"/>
      <c r="T458" s="1044"/>
      <c r="U458" s="1044"/>
      <c r="V458" s="1044"/>
      <c r="W458" s="1044"/>
      <c r="X458" s="1044"/>
      <c r="Y458" s="1044"/>
      <c r="Z458" s="1044"/>
    </row>
    <row r="459" ht="14.25" customHeight="1">
      <c r="A459" s="1044"/>
      <c r="B459" s="1044"/>
      <c r="C459" s="1044"/>
      <c r="D459" s="1044"/>
      <c r="E459" s="1044"/>
      <c r="F459" s="1044"/>
      <c r="G459" s="1044"/>
      <c r="H459" s="1044"/>
      <c r="I459" s="1044"/>
      <c r="J459" s="1044"/>
      <c r="K459" s="1044"/>
      <c r="L459" s="1044"/>
      <c r="M459" s="1044"/>
      <c r="N459" s="1044"/>
      <c r="O459" s="1044"/>
      <c r="P459" s="1044"/>
      <c r="Q459" s="1044"/>
      <c r="R459" s="1044"/>
      <c r="S459" s="1044"/>
      <c r="T459" s="1044"/>
      <c r="U459" s="1044"/>
      <c r="V459" s="1044"/>
      <c r="W459" s="1044"/>
      <c r="X459" s="1044"/>
      <c r="Y459" s="1044"/>
      <c r="Z459" s="1044"/>
    </row>
    <row r="460" ht="14.25" customHeight="1">
      <c r="A460" s="1044"/>
      <c r="B460" s="1044"/>
      <c r="C460" s="1044"/>
      <c r="D460" s="1044"/>
      <c r="E460" s="1044"/>
      <c r="F460" s="1044"/>
      <c r="G460" s="1044"/>
      <c r="H460" s="1044"/>
      <c r="I460" s="1044"/>
      <c r="J460" s="1044"/>
      <c r="K460" s="1044"/>
      <c r="L460" s="1044"/>
      <c r="M460" s="1044"/>
      <c r="N460" s="1044"/>
      <c r="O460" s="1044"/>
      <c r="P460" s="1044"/>
      <c r="Q460" s="1044"/>
      <c r="R460" s="1044"/>
      <c r="S460" s="1044"/>
      <c r="T460" s="1044"/>
      <c r="U460" s="1044"/>
      <c r="V460" s="1044"/>
      <c r="W460" s="1044"/>
      <c r="X460" s="1044"/>
      <c r="Y460" s="1044"/>
      <c r="Z460" s="1044"/>
    </row>
    <row r="461" ht="14.25" customHeight="1">
      <c r="A461" s="1044"/>
      <c r="B461" s="1044"/>
      <c r="C461" s="1044"/>
      <c r="D461" s="1044"/>
      <c r="E461" s="1044"/>
      <c r="F461" s="1044"/>
      <c r="G461" s="1044"/>
      <c r="H461" s="1044"/>
      <c r="I461" s="1044"/>
      <c r="J461" s="1044"/>
      <c r="K461" s="1044"/>
      <c r="L461" s="1044"/>
      <c r="M461" s="1044"/>
      <c r="N461" s="1044"/>
      <c r="O461" s="1044"/>
      <c r="P461" s="1044"/>
      <c r="Q461" s="1044"/>
      <c r="R461" s="1044"/>
      <c r="S461" s="1044"/>
      <c r="T461" s="1044"/>
      <c r="U461" s="1044"/>
      <c r="V461" s="1044"/>
      <c r="W461" s="1044"/>
      <c r="X461" s="1044"/>
      <c r="Y461" s="1044"/>
      <c r="Z461" s="1044"/>
    </row>
    <row r="462" ht="14.25" customHeight="1">
      <c r="A462" s="1044"/>
      <c r="B462" s="1044"/>
      <c r="C462" s="1044"/>
      <c r="D462" s="1044"/>
      <c r="E462" s="1044"/>
      <c r="F462" s="1044"/>
      <c r="G462" s="1044"/>
      <c r="H462" s="1044"/>
      <c r="I462" s="1044"/>
      <c r="J462" s="1044"/>
      <c r="K462" s="1044"/>
      <c r="L462" s="1044"/>
      <c r="M462" s="1044"/>
      <c r="N462" s="1044"/>
      <c r="O462" s="1044"/>
      <c r="P462" s="1044"/>
      <c r="Q462" s="1044"/>
      <c r="R462" s="1044"/>
      <c r="S462" s="1044"/>
      <c r="T462" s="1044"/>
      <c r="U462" s="1044"/>
      <c r="V462" s="1044"/>
      <c r="W462" s="1044"/>
      <c r="X462" s="1044"/>
      <c r="Y462" s="1044"/>
      <c r="Z462" s="1044"/>
    </row>
    <row r="463" ht="14.25" customHeight="1">
      <c r="A463" s="1044"/>
      <c r="B463" s="1044"/>
      <c r="C463" s="1044"/>
      <c r="D463" s="1044"/>
      <c r="E463" s="1044"/>
      <c r="F463" s="1044"/>
      <c r="G463" s="1044"/>
      <c r="H463" s="1044"/>
      <c r="I463" s="1044"/>
      <c r="J463" s="1044"/>
      <c r="K463" s="1044"/>
      <c r="L463" s="1044"/>
      <c r="M463" s="1044"/>
      <c r="N463" s="1044"/>
      <c r="O463" s="1044"/>
      <c r="P463" s="1044"/>
      <c r="Q463" s="1044"/>
      <c r="R463" s="1044"/>
      <c r="S463" s="1044"/>
      <c r="T463" s="1044"/>
      <c r="U463" s="1044"/>
      <c r="V463" s="1044"/>
      <c r="W463" s="1044"/>
      <c r="X463" s="1044"/>
      <c r="Y463" s="1044"/>
      <c r="Z463" s="1044"/>
    </row>
    <row r="464" ht="14.25" customHeight="1">
      <c r="A464" s="1044"/>
      <c r="B464" s="1044"/>
      <c r="C464" s="1044"/>
      <c r="D464" s="1044"/>
      <c r="E464" s="1044"/>
      <c r="F464" s="1044"/>
      <c r="G464" s="1044"/>
      <c r="H464" s="1044"/>
      <c r="I464" s="1044"/>
      <c r="J464" s="1044"/>
      <c r="K464" s="1044"/>
      <c r="L464" s="1044"/>
      <c r="M464" s="1044"/>
      <c r="N464" s="1044"/>
      <c r="O464" s="1044"/>
      <c r="P464" s="1044"/>
      <c r="Q464" s="1044"/>
      <c r="R464" s="1044"/>
      <c r="S464" s="1044"/>
      <c r="T464" s="1044"/>
      <c r="U464" s="1044"/>
      <c r="V464" s="1044"/>
      <c r="W464" s="1044"/>
      <c r="X464" s="1044"/>
      <c r="Y464" s="1044"/>
      <c r="Z464" s="1044"/>
    </row>
    <row r="465" ht="14.25" customHeight="1">
      <c r="A465" s="1044"/>
      <c r="B465" s="1044"/>
      <c r="C465" s="1044"/>
      <c r="D465" s="1044"/>
      <c r="E465" s="1044"/>
      <c r="F465" s="1044"/>
      <c r="G465" s="1044"/>
      <c r="H465" s="1044"/>
      <c r="I465" s="1044"/>
      <c r="J465" s="1044"/>
      <c r="K465" s="1044"/>
      <c r="L465" s="1044"/>
      <c r="M465" s="1044"/>
      <c r="N465" s="1044"/>
      <c r="O465" s="1044"/>
      <c r="P465" s="1044"/>
      <c r="Q465" s="1044"/>
      <c r="R465" s="1044"/>
      <c r="S465" s="1044"/>
      <c r="T465" s="1044"/>
      <c r="U465" s="1044"/>
      <c r="V465" s="1044"/>
      <c r="W465" s="1044"/>
      <c r="X465" s="1044"/>
      <c r="Y465" s="1044"/>
      <c r="Z465" s="1044"/>
    </row>
    <row r="466" ht="14.25" customHeight="1">
      <c r="A466" s="1044"/>
      <c r="B466" s="1044"/>
      <c r="C466" s="1044"/>
      <c r="D466" s="1044"/>
      <c r="E466" s="1044"/>
      <c r="F466" s="1044"/>
      <c r="G466" s="1044"/>
      <c r="H466" s="1044"/>
      <c r="I466" s="1044"/>
      <c r="J466" s="1044"/>
      <c r="K466" s="1044"/>
      <c r="L466" s="1044"/>
      <c r="M466" s="1044"/>
      <c r="N466" s="1044"/>
      <c r="O466" s="1044"/>
      <c r="P466" s="1044"/>
      <c r="Q466" s="1044"/>
      <c r="R466" s="1044"/>
      <c r="S466" s="1044"/>
      <c r="T466" s="1044"/>
      <c r="U466" s="1044"/>
      <c r="V466" s="1044"/>
      <c r="W466" s="1044"/>
      <c r="X466" s="1044"/>
      <c r="Y466" s="1044"/>
      <c r="Z466" s="1044"/>
    </row>
    <row r="467" ht="14.25" customHeight="1">
      <c r="A467" s="1044"/>
      <c r="B467" s="1044"/>
      <c r="C467" s="1044"/>
      <c r="D467" s="1044"/>
      <c r="E467" s="1044"/>
      <c r="F467" s="1044"/>
      <c r="G467" s="1044"/>
      <c r="H467" s="1044"/>
      <c r="I467" s="1044"/>
      <c r="J467" s="1044"/>
      <c r="K467" s="1044"/>
      <c r="L467" s="1044"/>
      <c r="M467" s="1044"/>
      <c r="N467" s="1044"/>
      <c r="O467" s="1044"/>
      <c r="P467" s="1044"/>
      <c r="Q467" s="1044"/>
      <c r="R467" s="1044"/>
      <c r="S467" s="1044"/>
      <c r="T467" s="1044"/>
      <c r="U467" s="1044"/>
      <c r="V467" s="1044"/>
      <c r="W467" s="1044"/>
      <c r="X467" s="1044"/>
      <c r="Y467" s="1044"/>
      <c r="Z467" s="1044"/>
    </row>
    <row r="468" ht="14.25" customHeight="1">
      <c r="A468" s="1044"/>
      <c r="B468" s="1044"/>
      <c r="C468" s="1044"/>
      <c r="D468" s="1044"/>
      <c r="E468" s="1044"/>
      <c r="F468" s="1044"/>
      <c r="G468" s="1044"/>
      <c r="H468" s="1044"/>
      <c r="I468" s="1044"/>
      <c r="J468" s="1044"/>
      <c r="K468" s="1044"/>
      <c r="L468" s="1044"/>
      <c r="M468" s="1044"/>
      <c r="N468" s="1044"/>
      <c r="O468" s="1044"/>
      <c r="P468" s="1044"/>
      <c r="Q468" s="1044"/>
      <c r="R468" s="1044"/>
      <c r="S468" s="1044"/>
      <c r="T468" s="1044"/>
      <c r="U468" s="1044"/>
      <c r="V468" s="1044"/>
      <c r="W468" s="1044"/>
      <c r="X468" s="1044"/>
      <c r="Y468" s="1044"/>
      <c r="Z468" s="1044"/>
    </row>
    <row r="469" ht="14.25" customHeight="1">
      <c r="A469" s="1044"/>
      <c r="B469" s="1044"/>
      <c r="C469" s="1044"/>
      <c r="D469" s="1044"/>
      <c r="E469" s="1044"/>
      <c r="F469" s="1044"/>
      <c r="G469" s="1044"/>
      <c r="H469" s="1044"/>
      <c r="I469" s="1044"/>
      <c r="J469" s="1044"/>
      <c r="K469" s="1044"/>
      <c r="L469" s="1044"/>
      <c r="M469" s="1044"/>
      <c r="N469" s="1044"/>
      <c r="O469" s="1044"/>
      <c r="P469" s="1044"/>
      <c r="Q469" s="1044"/>
      <c r="R469" s="1044"/>
      <c r="S469" s="1044"/>
      <c r="T469" s="1044"/>
      <c r="U469" s="1044"/>
      <c r="V469" s="1044"/>
      <c r="W469" s="1044"/>
      <c r="X469" s="1044"/>
      <c r="Y469" s="1044"/>
      <c r="Z469" s="1044"/>
    </row>
    <row r="470" ht="14.25" customHeight="1">
      <c r="A470" s="1044"/>
      <c r="B470" s="1044"/>
      <c r="C470" s="1044"/>
      <c r="D470" s="1044"/>
      <c r="E470" s="1044"/>
      <c r="F470" s="1044"/>
      <c r="G470" s="1044"/>
      <c r="H470" s="1044"/>
      <c r="I470" s="1044"/>
      <c r="J470" s="1044"/>
      <c r="K470" s="1044"/>
      <c r="L470" s="1044"/>
      <c r="M470" s="1044"/>
      <c r="N470" s="1044"/>
      <c r="O470" s="1044"/>
      <c r="P470" s="1044"/>
      <c r="Q470" s="1044"/>
      <c r="R470" s="1044"/>
      <c r="S470" s="1044"/>
      <c r="T470" s="1044"/>
      <c r="U470" s="1044"/>
      <c r="V470" s="1044"/>
      <c r="W470" s="1044"/>
      <c r="X470" s="1044"/>
      <c r="Y470" s="1044"/>
      <c r="Z470" s="1044"/>
    </row>
    <row r="471" ht="14.25" customHeight="1">
      <c r="A471" s="1044"/>
      <c r="B471" s="1044"/>
      <c r="C471" s="1044"/>
      <c r="D471" s="1044"/>
      <c r="E471" s="1044"/>
      <c r="F471" s="1044"/>
      <c r="G471" s="1044"/>
      <c r="H471" s="1044"/>
      <c r="I471" s="1044"/>
      <c r="J471" s="1044"/>
      <c r="K471" s="1044"/>
      <c r="L471" s="1044"/>
      <c r="M471" s="1044"/>
      <c r="N471" s="1044"/>
      <c r="O471" s="1044"/>
      <c r="P471" s="1044"/>
      <c r="Q471" s="1044"/>
      <c r="R471" s="1044"/>
      <c r="S471" s="1044"/>
      <c r="T471" s="1044"/>
      <c r="U471" s="1044"/>
      <c r="V471" s="1044"/>
      <c r="W471" s="1044"/>
      <c r="X471" s="1044"/>
      <c r="Y471" s="1044"/>
      <c r="Z471" s="1044"/>
    </row>
    <row r="472" ht="14.25" customHeight="1">
      <c r="A472" s="1044"/>
      <c r="B472" s="1044"/>
      <c r="C472" s="1044"/>
      <c r="D472" s="1044"/>
      <c r="E472" s="1044"/>
      <c r="F472" s="1044"/>
      <c r="G472" s="1044"/>
      <c r="H472" s="1044"/>
      <c r="I472" s="1044"/>
      <c r="J472" s="1044"/>
      <c r="K472" s="1044"/>
      <c r="L472" s="1044"/>
      <c r="M472" s="1044"/>
      <c r="N472" s="1044"/>
      <c r="O472" s="1044"/>
      <c r="P472" s="1044"/>
      <c r="Q472" s="1044"/>
      <c r="R472" s="1044"/>
      <c r="S472" s="1044"/>
      <c r="T472" s="1044"/>
      <c r="U472" s="1044"/>
      <c r="V472" s="1044"/>
      <c r="W472" s="1044"/>
      <c r="X472" s="1044"/>
      <c r="Y472" s="1044"/>
      <c r="Z472" s="1044"/>
    </row>
    <row r="473" ht="14.25" customHeight="1">
      <c r="A473" s="1044"/>
      <c r="B473" s="1044"/>
      <c r="C473" s="1044"/>
      <c r="D473" s="1044"/>
      <c r="E473" s="1044"/>
      <c r="F473" s="1044"/>
      <c r="G473" s="1044"/>
      <c r="H473" s="1044"/>
      <c r="I473" s="1044"/>
      <c r="J473" s="1044"/>
      <c r="K473" s="1044"/>
      <c r="L473" s="1044"/>
      <c r="M473" s="1044"/>
      <c r="N473" s="1044"/>
      <c r="O473" s="1044"/>
      <c r="P473" s="1044"/>
      <c r="Q473" s="1044"/>
      <c r="R473" s="1044"/>
      <c r="S473" s="1044"/>
      <c r="T473" s="1044"/>
      <c r="U473" s="1044"/>
      <c r="V473" s="1044"/>
      <c r="W473" s="1044"/>
      <c r="X473" s="1044"/>
      <c r="Y473" s="1044"/>
      <c r="Z473" s="1044"/>
    </row>
    <row r="474" ht="14.25" customHeight="1">
      <c r="A474" s="1044"/>
      <c r="B474" s="1044"/>
      <c r="C474" s="1044"/>
      <c r="D474" s="1044"/>
      <c r="E474" s="1044"/>
      <c r="F474" s="1044"/>
      <c r="G474" s="1044"/>
      <c r="H474" s="1044"/>
      <c r="I474" s="1044"/>
      <c r="J474" s="1044"/>
      <c r="K474" s="1044"/>
      <c r="L474" s="1044"/>
      <c r="M474" s="1044"/>
      <c r="N474" s="1044"/>
      <c r="O474" s="1044"/>
      <c r="P474" s="1044"/>
      <c r="Q474" s="1044"/>
      <c r="R474" s="1044"/>
      <c r="S474" s="1044"/>
      <c r="T474" s="1044"/>
      <c r="U474" s="1044"/>
      <c r="V474" s="1044"/>
      <c r="W474" s="1044"/>
      <c r="X474" s="1044"/>
      <c r="Y474" s="1044"/>
      <c r="Z474" s="1044"/>
    </row>
    <row r="475" ht="14.25" customHeight="1">
      <c r="A475" s="1044"/>
      <c r="B475" s="1044"/>
      <c r="C475" s="1044"/>
      <c r="D475" s="1044"/>
      <c r="E475" s="1044"/>
      <c r="F475" s="1044"/>
      <c r="G475" s="1044"/>
      <c r="H475" s="1044"/>
      <c r="I475" s="1044"/>
      <c r="J475" s="1044"/>
      <c r="K475" s="1044"/>
      <c r="L475" s="1044"/>
      <c r="M475" s="1044"/>
      <c r="N475" s="1044"/>
      <c r="O475" s="1044"/>
      <c r="P475" s="1044"/>
      <c r="Q475" s="1044"/>
      <c r="R475" s="1044"/>
      <c r="S475" s="1044"/>
      <c r="T475" s="1044"/>
      <c r="U475" s="1044"/>
      <c r="V475" s="1044"/>
      <c r="W475" s="1044"/>
      <c r="X475" s="1044"/>
      <c r="Y475" s="1044"/>
      <c r="Z475" s="1044"/>
    </row>
    <row r="476" ht="14.25" customHeight="1">
      <c r="A476" s="1044"/>
      <c r="B476" s="1044"/>
      <c r="C476" s="1044"/>
      <c r="D476" s="1044"/>
      <c r="E476" s="1044"/>
      <c r="F476" s="1044"/>
      <c r="G476" s="1044"/>
      <c r="H476" s="1044"/>
      <c r="I476" s="1044"/>
      <c r="J476" s="1044"/>
      <c r="K476" s="1044"/>
      <c r="L476" s="1044"/>
      <c r="M476" s="1044"/>
      <c r="N476" s="1044"/>
      <c r="O476" s="1044"/>
      <c r="P476" s="1044"/>
      <c r="Q476" s="1044"/>
      <c r="R476" s="1044"/>
      <c r="S476" s="1044"/>
      <c r="T476" s="1044"/>
      <c r="U476" s="1044"/>
      <c r="V476" s="1044"/>
      <c r="W476" s="1044"/>
      <c r="X476" s="1044"/>
      <c r="Y476" s="1044"/>
      <c r="Z476" s="1044"/>
    </row>
    <row r="477" ht="14.25" customHeight="1">
      <c r="A477" s="1044"/>
      <c r="B477" s="1044"/>
      <c r="C477" s="1044"/>
      <c r="D477" s="1044"/>
      <c r="E477" s="1044"/>
      <c r="F477" s="1044"/>
      <c r="G477" s="1044"/>
      <c r="H477" s="1044"/>
      <c r="I477" s="1044"/>
      <c r="J477" s="1044"/>
      <c r="K477" s="1044"/>
      <c r="L477" s="1044"/>
      <c r="M477" s="1044"/>
      <c r="N477" s="1044"/>
      <c r="O477" s="1044"/>
      <c r="P477" s="1044"/>
      <c r="Q477" s="1044"/>
      <c r="R477" s="1044"/>
      <c r="S477" s="1044"/>
      <c r="T477" s="1044"/>
      <c r="U477" s="1044"/>
      <c r="V477" s="1044"/>
      <c r="W477" s="1044"/>
      <c r="X477" s="1044"/>
      <c r="Y477" s="1044"/>
      <c r="Z477" s="1044"/>
    </row>
    <row r="478" ht="14.25" customHeight="1">
      <c r="A478" s="1044"/>
      <c r="B478" s="1044"/>
      <c r="C478" s="1044"/>
      <c r="D478" s="1044"/>
      <c r="E478" s="1044"/>
      <c r="F478" s="1044"/>
      <c r="G478" s="1044"/>
      <c r="H478" s="1044"/>
      <c r="I478" s="1044"/>
      <c r="J478" s="1044"/>
      <c r="K478" s="1044"/>
      <c r="L478" s="1044"/>
      <c r="M478" s="1044"/>
      <c r="N478" s="1044"/>
      <c r="O478" s="1044"/>
      <c r="P478" s="1044"/>
      <c r="Q478" s="1044"/>
      <c r="R478" s="1044"/>
      <c r="S478" s="1044"/>
      <c r="T478" s="1044"/>
      <c r="U478" s="1044"/>
      <c r="V478" s="1044"/>
      <c r="W478" s="1044"/>
      <c r="X478" s="1044"/>
      <c r="Y478" s="1044"/>
      <c r="Z478" s="1044"/>
    </row>
    <row r="479" ht="14.25" customHeight="1">
      <c r="A479" s="1044"/>
      <c r="B479" s="1044"/>
      <c r="C479" s="1044"/>
      <c r="D479" s="1044"/>
      <c r="E479" s="1044"/>
      <c r="F479" s="1044"/>
      <c r="G479" s="1044"/>
      <c r="H479" s="1044"/>
      <c r="I479" s="1044"/>
      <c r="J479" s="1044"/>
      <c r="K479" s="1044"/>
      <c r="L479" s="1044"/>
      <c r="M479" s="1044"/>
      <c r="N479" s="1044"/>
      <c r="O479" s="1044"/>
      <c r="P479" s="1044"/>
      <c r="Q479" s="1044"/>
      <c r="R479" s="1044"/>
      <c r="S479" s="1044"/>
      <c r="T479" s="1044"/>
      <c r="U479" s="1044"/>
      <c r="V479" s="1044"/>
      <c r="W479" s="1044"/>
      <c r="X479" s="1044"/>
      <c r="Y479" s="1044"/>
      <c r="Z479" s="1044"/>
    </row>
    <row r="480" ht="14.25" customHeight="1">
      <c r="A480" s="1044"/>
      <c r="B480" s="1044"/>
      <c r="C480" s="1044"/>
      <c r="D480" s="1044"/>
      <c r="E480" s="1044"/>
      <c r="F480" s="1044"/>
      <c r="G480" s="1044"/>
      <c r="H480" s="1044"/>
      <c r="I480" s="1044"/>
      <c r="J480" s="1044"/>
      <c r="K480" s="1044"/>
      <c r="L480" s="1044"/>
      <c r="M480" s="1044"/>
      <c r="N480" s="1044"/>
      <c r="O480" s="1044"/>
      <c r="P480" s="1044"/>
      <c r="Q480" s="1044"/>
      <c r="R480" s="1044"/>
      <c r="S480" s="1044"/>
      <c r="T480" s="1044"/>
      <c r="U480" s="1044"/>
      <c r="V480" s="1044"/>
      <c r="W480" s="1044"/>
      <c r="X480" s="1044"/>
      <c r="Y480" s="1044"/>
      <c r="Z480" s="1044"/>
    </row>
    <row r="481" ht="14.25" customHeight="1">
      <c r="A481" s="1044"/>
      <c r="B481" s="1044"/>
      <c r="C481" s="1044"/>
      <c r="D481" s="1044"/>
      <c r="E481" s="1044"/>
      <c r="F481" s="1044"/>
      <c r="G481" s="1044"/>
      <c r="H481" s="1044"/>
      <c r="I481" s="1044"/>
      <c r="J481" s="1044"/>
      <c r="K481" s="1044"/>
      <c r="L481" s="1044"/>
      <c r="M481" s="1044"/>
      <c r="N481" s="1044"/>
      <c r="O481" s="1044"/>
      <c r="P481" s="1044"/>
      <c r="Q481" s="1044"/>
      <c r="R481" s="1044"/>
      <c r="S481" s="1044"/>
      <c r="T481" s="1044"/>
      <c r="U481" s="1044"/>
      <c r="V481" s="1044"/>
      <c r="W481" s="1044"/>
      <c r="X481" s="1044"/>
      <c r="Y481" s="1044"/>
      <c r="Z481" s="1044"/>
    </row>
    <row r="482" ht="14.25" customHeight="1">
      <c r="A482" s="1044"/>
      <c r="B482" s="1044"/>
      <c r="C482" s="1044"/>
      <c r="D482" s="1044"/>
      <c r="E482" s="1044"/>
      <c r="F482" s="1044"/>
      <c r="G482" s="1044"/>
      <c r="H482" s="1044"/>
      <c r="I482" s="1044"/>
      <c r="J482" s="1044"/>
      <c r="K482" s="1044"/>
      <c r="L482" s="1044"/>
      <c r="M482" s="1044"/>
      <c r="N482" s="1044"/>
      <c r="O482" s="1044"/>
      <c r="P482" s="1044"/>
      <c r="Q482" s="1044"/>
      <c r="R482" s="1044"/>
      <c r="S482" s="1044"/>
      <c r="T482" s="1044"/>
      <c r="U482" s="1044"/>
      <c r="V482" s="1044"/>
      <c r="W482" s="1044"/>
      <c r="X482" s="1044"/>
      <c r="Y482" s="1044"/>
      <c r="Z482" s="1044"/>
    </row>
    <row r="483" ht="14.25" customHeight="1">
      <c r="A483" s="1044"/>
      <c r="B483" s="1044"/>
      <c r="C483" s="1044"/>
      <c r="D483" s="1044"/>
      <c r="E483" s="1044"/>
      <c r="F483" s="1044"/>
      <c r="G483" s="1044"/>
      <c r="H483" s="1044"/>
      <c r="I483" s="1044"/>
      <c r="J483" s="1044"/>
      <c r="K483" s="1044"/>
      <c r="L483" s="1044"/>
      <c r="M483" s="1044"/>
      <c r="N483" s="1044"/>
      <c r="O483" s="1044"/>
      <c r="P483" s="1044"/>
      <c r="Q483" s="1044"/>
      <c r="R483" s="1044"/>
      <c r="S483" s="1044"/>
      <c r="T483" s="1044"/>
      <c r="U483" s="1044"/>
      <c r="V483" s="1044"/>
      <c r="W483" s="1044"/>
      <c r="X483" s="1044"/>
      <c r="Y483" s="1044"/>
      <c r="Z483" s="1044"/>
    </row>
    <row r="484" ht="14.25" customHeight="1">
      <c r="A484" s="1044"/>
      <c r="B484" s="1044"/>
      <c r="C484" s="1044"/>
      <c r="D484" s="1044"/>
      <c r="E484" s="1044"/>
      <c r="F484" s="1044"/>
      <c r="G484" s="1044"/>
      <c r="H484" s="1044"/>
      <c r="I484" s="1044"/>
      <c r="J484" s="1044"/>
      <c r="K484" s="1044"/>
      <c r="L484" s="1044"/>
      <c r="M484" s="1044"/>
      <c r="N484" s="1044"/>
      <c r="O484" s="1044"/>
      <c r="P484" s="1044"/>
      <c r="Q484" s="1044"/>
      <c r="R484" s="1044"/>
      <c r="S484" s="1044"/>
      <c r="T484" s="1044"/>
      <c r="U484" s="1044"/>
      <c r="V484" s="1044"/>
      <c r="W484" s="1044"/>
      <c r="X484" s="1044"/>
      <c r="Y484" s="1044"/>
      <c r="Z484" s="1044"/>
    </row>
    <row r="485" ht="14.25" customHeight="1">
      <c r="A485" s="1044"/>
      <c r="B485" s="1044"/>
      <c r="C485" s="1044"/>
      <c r="D485" s="1044"/>
      <c r="E485" s="1044"/>
      <c r="F485" s="1044"/>
      <c r="G485" s="1044"/>
      <c r="H485" s="1044"/>
      <c r="I485" s="1044"/>
      <c r="J485" s="1044"/>
      <c r="K485" s="1044"/>
      <c r="L485" s="1044"/>
      <c r="M485" s="1044"/>
      <c r="N485" s="1044"/>
      <c r="O485" s="1044"/>
      <c r="P485" s="1044"/>
      <c r="Q485" s="1044"/>
      <c r="R485" s="1044"/>
      <c r="S485" s="1044"/>
      <c r="T485" s="1044"/>
      <c r="U485" s="1044"/>
      <c r="V485" s="1044"/>
      <c r="W485" s="1044"/>
      <c r="X485" s="1044"/>
      <c r="Y485" s="1044"/>
      <c r="Z485" s="1044"/>
    </row>
    <row r="486" ht="14.25" customHeight="1">
      <c r="A486" s="1044"/>
      <c r="B486" s="1044"/>
      <c r="C486" s="1044"/>
      <c r="D486" s="1044"/>
      <c r="E486" s="1044"/>
      <c r="F486" s="1044"/>
      <c r="G486" s="1044"/>
      <c r="H486" s="1044"/>
      <c r="I486" s="1044"/>
      <c r="J486" s="1044"/>
      <c r="K486" s="1044"/>
      <c r="L486" s="1044"/>
      <c r="M486" s="1044"/>
      <c r="N486" s="1044"/>
      <c r="O486" s="1044"/>
      <c r="P486" s="1044"/>
      <c r="Q486" s="1044"/>
      <c r="R486" s="1044"/>
      <c r="S486" s="1044"/>
      <c r="T486" s="1044"/>
      <c r="U486" s="1044"/>
      <c r="V486" s="1044"/>
      <c r="W486" s="1044"/>
      <c r="X486" s="1044"/>
      <c r="Y486" s="1044"/>
      <c r="Z486" s="1044"/>
    </row>
    <row r="487" ht="14.25" customHeight="1">
      <c r="A487" s="1044"/>
      <c r="B487" s="1044"/>
      <c r="C487" s="1044"/>
      <c r="D487" s="1044"/>
      <c r="E487" s="1044"/>
      <c r="F487" s="1044"/>
      <c r="G487" s="1044"/>
      <c r="H487" s="1044"/>
      <c r="I487" s="1044"/>
      <c r="J487" s="1044"/>
      <c r="K487" s="1044"/>
      <c r="L487" s="1044"/>
      <c r="M487" s="1044"/>
      <c r="N487" s="1044"/>
      <c r="O487" s="1044"/>
      <c r="P487" s="1044"/>
      <c r="Q487" s="1044"/>
      <c r="R487" s="1044"/>
      <c r="S487" s="1044"/>
      <c r="T487" s="1044"/>
      <c r="U487" s="1044"/>
      <c r="V487" s="1044"/>
      <c r="W487" s="1044"/>
      <c r="X487" s="1044"/>
      <c r="Y487" s="1044"/>
      <c r="Z487" s="1044"/>
    </row>
    <row r="488" ht="14.25" customHeight="1">
      <c r="A488" s="1044"/>
      <c r="B488" s="1044"/>
      <c r="C488" s="1044"/>
      <c r="D488" s="1044"/>
      <c r="E488" s="1044"/>
      <c r="F488" s="1044"/>
      <c r="G488" s="1044"/>
      <c r="H488" s="1044"/>
      <c r="I488" s="1044"/>
      <c r="J488" s="1044"/>
      <c r="K488" s="1044"/>
      <c r="L488" s="1044"/>
      <c r="M488" s="1044"/>
      <c r="N488" s="1044"/>
      <c r="O488" s="1044"/>
      <c r="P488" s="1044"/>
      <c r="Q488" s="1044"/>
      <c r="R488" s="1044"/>
      <c r="S488" s="1044"/>
      <c r="T488" s="1044"/>
      <c r="U488" s="1044"/>
      <c r="V488" s="1044"/>
      <c r="W488" s="1044"/>
      <c r="X488" s="1044"/>
      <c r="Y488" s="1044"/>
      <c r="Z488" s="1044"/>
    </row>
    <row r="489" ht="14.25" customHeight="1">
      <c r="A489" s="1044"/>
      <c r="B489" s="1044"/>
      <c r="C489" s="1044"/>
      <c r="D489" s="1044"/>
      <c r="E489" s="1044"/>
      <c r="F489" s="1044"/>
      <c r="G489" s="1044"/>
      <c r="H489" s="1044"/>
      <c r="I489" s="1044"/>
      <c r="J489" s="1044"/>
      <c r="K489" s="1044"/>
      <c r="L489" s="1044"/>
      <c r="M489" s="1044"/>
      <c r="N489" s="1044"/>
      <c r="O489" s="1044"/>
      <c r="P489" s="1044"/>
      <c r="Q489" s="1044"/>
      <c r="R489" s="1044"/>
      <c r="S489" s="1044"/>
      <c r="T489" s="1044"/>
      <c r="U489" s="1044"/>
      <c r="V489" s="1044"/>
      <c r="W489" s="1044"/>
      <c r="X489" s="1044"/>
      <c r="Y489" s="1044"/>
      <c r="Z489" s="1044"/>
    </row>
    <row r="490" ht="14.25" customHeight="1">
      <c r="A490" s="1044"/>
      <c r="B490" s="1044"/>
      <c r="C490" s="1044"/>
      <c r="D490" s="1044"/>
      <c r="E490" s="1044"/>
      <c r="F490" s="1044"/>
      <c r="G490" s="1044"/>
      <c r="H490" s="1044"/>
      <c r="I490" s="1044"/>
      <c r="J490" s="1044"/>
      <c r="K490" s="1044"/>
      <c r="L490" s="1044"/>
      <c r="M490" s="1044"/>
      <c r="N490" s="1044"/>
      <c r="O490" s="1044"/>
      <c r="P490" s="1044"/>
      <c r="Q490" s="1044"/>
      <c r="R490" s="1044"/>
      <c r="S490" s="1044"/>
      <c r="T490" s="1044"/>
      <c r="U490" s="1044"/>
      <c r="V490" s="1044"/>
      <c r="W490" s="1044"/>
      <c r="X490" s="1044"/>
      <c r="Y490" s="1044"/>
      <c r="Z490" s="1044"/>
    </row>
    <row r="491" ht="14.25" customHeight="1">
      <c r="A491" s="1044"/>
      <c r="B491" s="1044"/>
      <c r="C491" s="1044"/>
      <c r="D491" s="1044"/>
      <c r="E491" s="1044"/>
      <c r="F491" s="1044"/>
      <c r="G491" s="1044"/>
      <c r="H491" s="1044"/>
      <c r="I491" s="1044"/>
      <c r="J491" s="1044"/>
      <c r="K491" s="1044"/>
      <c r="L491" s="1044"/>
      <c r="M491" s="1044"/>
      <c r="N491" s="1044"/>
      <c r="O491" s="1044"/>
      <c r="P491" s="1044"/>
      <c r="Q491" s="1044"/>
      <c r="R491" s="1044"/>
      <c r="S491" s="1044"/>
      <c r="T491" s="1044"/>
      <c r="U491" s="1044"/>
      <c r="V491" s="1044"/>
      <c r="W491" s="1044"/>
      <c r="X491" s="1044"/>
      <c r="Y491" s="1044"/>
      <c r="Z491" s="1044"/>
    </row>
    <row r="492" ht="14.25" customHeight="1">
      <c r="A492" s="1044"/>
      <c r="B492" s="1044"/>
      <c r="C492" s="1044"/>
      <c r="D492" s="1044"/>
      <c r="E492" s="1044"/>
      <c r="F492" s="1044"/>
      <c r="G492" s="1044"/>
      <c r="H492" s="1044"/>
      <c r="I492" s="1044"/>
      <c r="J492" s="1044"/>
      <c r="K492" s="1044"/>
      <c r="L492" s="1044"/>
      <c r="M492" s="1044"/>
      <c r="N492" s="1044"/>
      <c r="O492" s="1044"/>
      <c r="P492" s="1044"/>
      <c r="Q492" s="1044"/>
      <c r="R492" s="1044"/>
      <c r="S492" s="1044"/>
      <c r="T492" s="1044"/>
      <c r="U492" s="1044"/>
      <c r="V492" s="1044"/>
      <c r="W492" s="1044"/>
      <c r="X492" s="1044"/>
      <c r="Y492" s="1044"/>
      <c r="Z492" s="1044"/>
    </row>
    <row r="493" ht="14.25" customHeight="1">
      <c r="A493" s="1044"/>
      <c r="B493" s="1044"/>
      <c r="C493" s="1044"/>
      <c r="D493" s="1044"/>
      <c r="E493" s="1044"/>
      <c r="F493" s="1044"/>
      <c r="G493" s="1044"/>
      <c r="H493" s="1044"/>
      <c r="I493" s="1044"/>
      <c r="J493" s="1044"/>
      <c r="K493" s="1044"/>
      <c r="L493" s="1044"/>
      <c r="M493" s="1044"/>
      <c r="N493" s="1044"/>
      <c r="O493" s="1044"/>
      <c r="P493" s="1044"/>
      <c r="Q493" s="1044"/>
      <c r="R493" s="1044"/>
      <c r="S493" s="1044"/>
      <c r="T493" s="1044"/>
      <c r="U493" s="1044"/>
      <c r="V493" s="1044"/>
      <c r="W493" s="1044"/>
      <c r="X493" s="1044"/>
      <c r="Y493" s="1044"/>
      <c r="Z493" s="1044"/>
    </row>
    <row r="494" ht="14.25" customHeight="1">
      <c r="A494" s="1044"/>
      <c r="B494" s="1044"/>
      <c r="C494" s="1044"/>
      <c r="D494" s="1044"/>
      <c r="E494" s="1044"/>
      <c r="F494" s="1044"/>
      <c r="G494" s="1044"/>
      <c r="H494" s="1044"/>
      <c r="I494" s="1044"/>
      <c r="J494" s="1044"/>
      <c r="K494" s="1044"/>
      <c r="L494" s="1044"/>
      <c r="M494" s="1044"/>
      <c r="N494" s="1044"/>
      <c r="O494" s="1044"/>
      <c r="P494" s="1044"/>
      <c r="Q494" s="1044"/>
      <c r="R494" s="1044"/>
      <c r="S494" s="1044"/>
      <c r="T494" s="1044"/>
      <c r="U494" s="1044"/>
      <c r="V494" s="1044"/>
      <c r="W494" s="1044"/>
      <c r="X494" s="1044"/>
      <c r="Y494" s="1044"/>
      <c r="Z494" s="1044"/>
    </row>
    <row r="495" ht="14.25" customHeight="1">
      <c r="A495" s="1044"/>
      <c r="B495" s="1044"/>
      <c r="C495" s="1044"/>
      <c r="D495" s="1044"/>
      <c r="E495" s="1044"/>
      <c r="F495" s="1044"/>
      <c r="G495" s="1044"/>
      <c r="H495" s="1044"/>
      <c r="I495" s="1044"/>
      <c r="J495" s="1044"/>
      <c r="K495" s="1044"/>
      <c r="L495" s="1044"/>
      <c r="M495" s="1044"/>
      <c r="N495" s="1044"/>
      <c r="O495" s="1044"/>
      <c r="P495" s="1044"/>
      <c r="Q495" s="1044"/>
      <c r="R495" s="1044"/>
      <c r="S495" s="1044"/>
      <c r="T495" s="1044"/>
      <c r="U495" s="1044"/>
      <c r="V495" s="1044"/>
      <c r="W495" s="1044"/>
      <c r="X495" s="1044"/>
      <c r="Y495" s="1044"/>
      <c r="Z495" s="1044"/>
    </row>
    <row r="496" ht="14.25" customHeight="1">
      <c r="A496" s="1044"/>
      <c r="B496" s="1044"/>
      <c r="C496" s="1044"/>
      <c r="D496" s="1044"/>
      <c r="E496" s="1044"/>
      <c r="F496" s="1044"/>
      <c r="G496" s="1044"/>
      <c r="H496" s="1044"/>
      <c r="I496" s="1044"/>
      <c r="J496" s="1044"/>
      <c r="K496" s="1044"/>
      <c r="L496" s="1044"/>
      <c r="M496" s="1044"/>
      <c r="N496" s="1044"/>
      <c r="O496" s="1044"/>
      <c r="P496" s="1044"/>
      <c r="Q496" s="1044"/>
      <c r="R496" s="1044"/>
      <c r="S496" s="1044"/>
      <c r="T496" s="1044"/>
      <c r="U496" s="1044"/>
      <c r="V496" s="1044"/>
      <c r="W496" s="1044"/>
      <c r="X496" s="1044"/>
      <c r="Y496" s="1044"/>
      <c r="Z496" s="1044"/>
    </row>
    <row r="497" ht="14.25" customHeight="1">
      <c r="A497" s="1044"/>
      <c r="B497" s="1044"/>
      <c r="C497" s="1044"/>
      <c r="D497" s="1044"/>
      <c r="E497" s="1044"/>
      <c r="F497" s="1044"/>
      <c r="G497" s="1044"/>
      <c r="H497" s="1044"/>
      <c r="I497" s="1044"/>
      <c r="J497" s="1044"/>
      <c r="K497" s="1044"/>
      <c r="L497" s="1044"/>
      <c r="M497" s="1044"/>
      <c r="N497" s="1044"/>
      <c r="O497" s="1044"/>
      <c r="P497" s="1044"/>
      <c r="Q497" s="1044"/>
      <c r="R497" s="1044"/>
      <c r="S497" s="1044"/>
      <c r="T497" s="1044"/>
      <c r="U497" s="1044"/>
      <c r="V497" s="1044"/>
      <c r="W497" s="1044"/>
      <c r="X497" s="1044"/>
      <c r="Y497" s="1044"/>
      <c r="Z497" s="1044"/>
    </row>
    <row r="498" ht="14.25" customHeight="1">
      <c r="A498" s="1044"/>
      <c r="B498" s="1044"/>
      <c r="C498" s="1044"/>
      <c r="D498" s="1044"/>
      <c r="E498" s="1044"/>
      <c r="F498" s="1044"/>
      <c r="G498" s="1044"/>
      <c r="H498" s="1044"/>
      <c r="I498" s="1044"/>
      <c r="J498" s="1044"/>
      <c r="K498" s="1044"/>
      <c r="L498" s="1044"/>
      <c r="M498" s="1044"/>
      <c r="N498" s="1044"/>
      <c r="O498" s="1044"/>
      <c r="P498" s="1044"/>
      <c r="Q498" s="1044"/>
      <c r="R498" s="1044"/>
      <c r="S498" s="1044"/>
      <c r="T498" s="1044"/>
      <c r="U498" s="1044"/>
      <c r="V498" s="1044"/>
      <c r="W498" s="1044"/>
      <c r="X498" s="1044"/>
      <c r="Y498" s="1044"/>
      <c r="Z498" s="1044"/>
    </row>
    <row r="499" ht="14.25" customHeight="1">
      <c r="A499" s="1044"/>
      <c r="B499" s="1044"/>
      <c r="C499" s="1044"/>
      <c r="D499" s="1044"/>
      <c r="E499" s="1044"/>
      <c r="F499" s="1044"/>
      <c r="G499" s="1044"/>
      <c r="H499" s="1044"/>
      <c r="I499" s="1044"/>
      <c r="J499" s="1044"/>
      <c r="K499" s="1044"/>
      <c r="L499" s="1044"/>
      <c r="M499" s="1044"/>
      <c r="N499" s="1044"/>
      <c r="O499" s="1044"/>
      <c r="P499" s="1044"/>
      <c r="Q499" s="1044"/>
      <c r="R499" s="1044"/>
      <c r="S499" s="1044"/>
      <c r="T499" s="1044"/>
      <c r="U499" s="1044"/>
      <c r="V499" s="1044"/>
      <c r="W499" s="1044"/>
      <c r="X499" s="1044"/>
      <c r="Y499" s="1044"/>
      <c r="Z499" s="1044"/>
    </row>
    <row r="500" ht="14.25" customHeight="1">
      <c r="A500" s="1044"/>
      <c r="B500" s="1044"/>
      <c r="C500" s="1044"/>
      <c r="D500" s="1044"/>
      <c r="E500" s="1044"/>
      <c r="F500" s="1044"/>
      <c r="G500" s="1044"/>
      <c r="H500" s="1044"/>
      <c r="I500" s="1044"/>
      <c r="J500" s="1044"/>
      <c r="K500" s="1044"/>
      <c r="L500" s="1044"/>
      <c r="M500" s="1044"/>
      <c r="N500" s="1044"/>
      <c r="O500" s="1044"/>
      <c r="P500" s="1044"/>
      <c r="Q500" s="1044"/>
      <c r="R500" s="1044"/>
      <c r="S500" s="1044"/>
      <c r="T500" s="1044"/>
      <c r="U500" s="1044"/>
      <c r="V500" s="1044"/>
      <c r="W500" s="1044"/>
      <c r="X500" s="1044"/>
      <c r="Y500" s="1044"/>
      <c r="Z500" s="1044"/>
    </row>
    <row r="501" ht="14.25" customHeight="1">
      <c r="A501" s="1044"/>
      <c r="B501" s="1044"/>
      <c r="C501" s="1044"/>
      <c r="D501" s="1044"/>
      <c r="E501" s="1044"/>
      <c r="F501" s="1044"/>
      <c r="G501" s="1044"/>
      <c r="H501" s="1044"/>
      <c r="I501" s="1044"/>
      <c r="J501" s="1044"/>
      <c r="K501" s="1044"/>
      <c r="L501" s="1044"/>
      <c r="M501" s="1044"/>
      <c r="N501" s="1044"/>
      <c r="O501" s="1044"/>
      <c r="P501" s="1044"/>
      <c r="Q501" s="1044"/>
      <c r="R501" s="1044"/>
      <c r="S501" s="1044"/>
      <c r="T501" s="1044"/>
      <c r="U501" s="1044"/>
      <c r="V501" s="1044"/>
      <c r="W501" s="1044"/>
      <c r="X501" s="1044"/>
      <c r="Y501" s="1044"/>
      <c r="Z501" s="1044"/>
    </row>
    <row r="502" ht="14.25" customHeight="1">
      <c r="A502" s="1044"/>
      <c r="B502" s="1044"/>
      <c r="C502" s="1044"/>
      <c r="D502" s="1044"/>
      <c r="E502" s="1044"/>
      <c r="F502" s="1044"/>
      <c r="G502" s="1044"/>
      <c r="H502" s="1044"/>
      <c r="I502" s="1044"/>
      <c r="J502" s="1044"/>
      <c r="K502" s="1044"/>
      <c r="L502" s="1044"/>
      <c r="M502" s="1044"/>
      <c r="N502" s="1044"/>
      <c r="O502" s="1044"/>
      <c r="P502" s="1044"/>
      <c r="Q502" s="1044"/>
      <c r="R502" s="1044"/>
      <c r="S502" s="1044"/>
      <c r="T502" s="1044"/>
      <c r="U502" s="1044"/>
      <c r="V502" s="1044"/>
      <c r="W502" s="1044"/>
      <c r="X502" s="1044"/>
      <c r="Y502" s="1044"/>
      <c r="Z502" s="1044"/>
    </row>
    <row r="503" ht="14.25" customHeight="1">
      <c r="A503" s="1044"/>
      <c r="B503" s="1044"/>
      <c r="C503" s="1044"/>
      <c r="D503" s="1044"/>
      <c r="E503" s="1044"/>
      <c r="F503" s="1044"/>
      <c r="G503" s="1044"/>
      <c r="H503" s="1044"/>
      <c r="I503" s="1044"/>
      <c r="J503" s="1044"/>
      <c r="K503" s="1044"/>
      <c r="L503" s="1044"/>
      <c r="M503" s="1044"/>
      <c r="N503" s="1044"/>
      <c r="O503" s="1044"/>
      <c r="P503" s="1044"/>
      <c r="Q503" s="1044"/>
      <c r="R503" s="1044"/>
      <c r="S503" s="1044"/>
      <c r="T503" s="1044"/>
      <c r="U503" s="1044"/>
      <c r="V503" s="1044"/>
      <c r="W503" s="1044"/>
      <c r="X503" s="1044"/>
      <c r="Y503" s="1044"/>
      <c r="Z503" s="1044"/>
    </row>
    <row r="504" ht="14.25" customHeight="1">
      <c r="A504" s="1044"/>
      <c r="B504" s="1044"/>
      <c r="C504" s="1044"/>
      <c r="D504" s="1044"/>
      <c r="E504" s="1044"/>
      <c r="F504" s="1044"/>
      <c r="G504" s="1044"/>
      <c r="H504" s="1044"/>
      <c r="I504" s="1044"/>
      <c r="J504" s="1044"/>
      <c r="K504" s="1044"/>
      <c r="L504" s="1044"/>
      <c r="M504" s="1044"/>
      <c r="N504" s="1044"/>
      <c r="O504" s="1044"/>
      <c r="P504" s="1044"/>
      <c r="Q504" s="1044"/>
      <c r="R504" s="1044"/>
      <c r="S504" s="1044"/>
      <c r="T504" s="1044"/>
      <c r="U504" s="1044"/>
      <c r="V504" s="1044"/>
      <c r="W504" s="1044"/>
      <c r="X504" s="1044"/>
      <c r="Y504" s="1044"/>
      <c r="Z504" s="1044"/>
    </row>
    <row r="505" ht="14.25" customHeight="1">
      <c r="A505" s="1044"/>
      <c r="B505" s="1044"/>
      <c r="C505" s="1044"/>
      <c r="D505" s="1044"/>
      <c r="E505" s="1044"/>
      <c r="F505" s="1044"/>
      <c r="G505" s="1044"/>
      <c r="H505" s="1044"/>
      <c r="I505" s="1044"/>
      <c r="J505" s="1044"/>
      <c r="K505" s="1044"/>
      <c r="L505" s="1044"/>
      <c r="M505" s="1044"/>
      <c r="N505" s="1044"/>
      <c r="O505" s="1044"/>
      <c r="P505" s="1044"/>
      <c r="Q505" s="1044"/>
      <c r="R505" s="1044"/>
      <c r="S505" s="1044"/>
      <c r="T505" s="1044"/>
      <c r="U505" s="1044"/>
      <c r="V505" s="1044"/>
      <c r="W505" s="1044"/>
      <c r="X505" s="1044"/>
      <c r="Y505" s="1044"/>
      <c r="Z505" s="1044"/>
    </row>
    <row r="506" ht="14.25" customHeight="1">
      <c r="A506" s="1044"/>
      <c r="B506" s="1044"/>
      <c r="C506" s="1044"/>
      <c r="D506" s="1044"/>
      <c r="E506" s="1044"/>
      <c r="F506" s="1044"/>
      <c r="G506" s="1044"/>
      <c r="H506" s="1044"/>
      <c r="I506" s="1044"/>
      <c r="J506" s="1044"/>
      <c r="K506" s="1044"/>
      <c r="L506" s="1044"/>
      <c r="M506" s="1044"/>
      <c r="N506" s="1044"/>
      <c r="O506" s="1044"/>
      <c r="P506" s="1044"/>
      <c r="Q506" s="1044"/>
      <c r="R506" s="1044"/>
      <c r="S506" s="1044"/>
      <c r="T506" s="1044"/>
      <c r="U506" s="1044"/>
      <c r="V506" s="1044"/>
      <c r="W506" s="1044"/>
      <c r="X506" s="1044"/>
      <c r="Y506" s="1044"/>
      <c r="Z506" s="1044"/>
    </row>
    <row r="507" ht="14.25" customHeight="1">
      <c r="A507" s="1044"/>
      <c r="B507" s="1044"/>
      <c r="C507" s="1044"/>
      <c r="D507" s="1044"/>
      <c r="E507" s="1044"/>
      <c r="F507" s="1044"/>
      <c r="G507" s="1044"/>
      <c r="H507" s="1044"/>
      <c r="I507" s="1044"/>
      <c r="J507" s="1044"/>
      <c r="K507" s="1044"/>
      <c r="L507" s="1044"/>
      <c r="M507" s="1044"/>
      <c r="N507" s="1044"/>
      <c r="O507" s="1044"/>
      <c r="P507" s="1044"/>
      <c r="Q507" s="1044"/>
      <c r="R507" s="1044"/>
      <c r="S507" s="1044"/>
      <c r="T507" s="1044"/>
      <c r="U507" s="1044"/>
      <c r="V507" s="1044"/>
      <c r="W507" s="1044"/>
      <c r="X507" s="1044"/>
      <c r="Y507" s="1044"/>
      <c r="Z507" s="1044"/>
    </row>
    <row r="508" ht="14.25" customHeight="1">
      <c r="A508" s="1044"/>
      <c r="B508" s="1044"/>
      <c r="C508" s="1044"/>
      <c r="D508" s="1044"/>
      <c r="E508" s="1044"/>
      <c r="F508" s="1044"/>
      <c r="G508" s="1044"/>
      <c r="H508" s="1044"/>
      <c r="I508" s="1044"/>
      <c r="J508" s="1044"/>
      <c r="K508" s="1044"/>
      <c r="L508" s="1044"/>
      <c r="M508" s="1044"/>
      <c r="N508" s="1044"/>
      <c r="O508" s="1044"/>
      <c r="P508" s="1044"/>
      <c r="Q508" s="1044"/>
      <c r="R508" s="1044"/>
      <c r="S508" s="1044"/>
      <c r="T508" s="1044"/>
      <c r="U508" s="1044"/>
      <c r="V508" s="1044"/>
      <c r="W508" s="1044"/>
      <c r="X508" s="1044"/>
      <c r="Y508" s="1044"/>
      <c r="Z508" s="1044"/>
    </row>
    <row r="509" ht="14.25" customHeight="1">
      <c r="A509" s="1044"/>
      <c r="B509" s="1044"/>
      <c r="C509" s="1044"/>
      <c r="D509" s="1044"/>
      <c r="E509" s="1044"/>
      <c r="F509" s="1044"/>
      <c r="G509" s="1044"/>
      <c r="H509" s="1044"/>
      <c r="I509" s="1044"/>
      <c r="J509" s="1044"/>
      <c r="K509" s="1044"/>
      <c r="L509" s="1044"/>
      <c r="M509" s="1044"/>
      <c r="N509" s="1044"/>
      <c r="O509" s="1044"/>
      <c r="P509" s="1044"/>
      <c r="Q509" s="1044"/>
      <c r="R509" s="1044"/>
      <c r="S509" s="1044"/>
      <c r="T509" s="1044"/>
      <c r="U509" s="1044"/>
      <c r="V509" s="1044"/>
      <c r="W509" s="1044"/>
      <c r="X509" s="1044"/>
      <c r="Y509" s="1044"/>
      <c r="Z509" s="1044"/>
    </row>
    <row r="510" ht="14.25" customHeight="1">
      <c r="A510" s="1044"/>
      <c r="B510" s="1044"/>
      <c r="C510" s="1044"/>
      <c r="D510" s="1044"/>
      <c r="E510" s="1044"/>
      <c r="F510" s="1044"/>
      <c r="G510" s="1044"/>
      <c r="H510" s="1044"/>
      <c r="I510" s="1044"/>
      <c r="J510" s="1044"/>
      <c r="K510" s="1044"/>
      <c r="L510" s="1044"/>
      <c r="M510" s="1044"/>
      <c r="N510" s="1044"/>
      <c r="O510" s="1044"/>
      <c r="P510" s="1044"/>
      <c r="Q510" s="1044"/>
      <c r="R510" s="1044"/>
      <c r="S510" s="1044"/>
      <c r="T510" s="1044"/>
      <c r="U510" s="1044"/>
      <c r="V510" s="1044"/>
      <c r="W510" s="1044"/>
      <c r="X510" s="1044"/>
      <c r="Y510" s="1044"/>
      <c r="Z510" s="1044"/>
    </row>
    <row r="511" ht="14.25" customHeight="1">
      <c r="A511" s="1044"/>
      <c r="B511" s="1044"/>
      <c r="C511" s="1044"/>
      <c r="D511" s="1044"/>
      <c r="E511" s="1044"/>
      <c r="F511" s="1044"/>
      <c r="G511" s="1044"/>
      <c r="H511" s="1044"/>
      <c r="I511" s="1044"/>
      <c r="J511" s="1044"/>
      <c r="K511" s="1044"/>
      <c r="L511" s="1044"/>
      <c r="M511" s="1044"/>
      <c r="N511" s="1044"/>
      <c r="O511" s="1044"/>
      <c r="P511" s="1044"/>
      <c r="Q511" s="1044"/>
      <c r="R511" s="1044"/>
      <c r="S511" s="1044"/>
      <c r="T511" s="1044"/>
      <c r="U511" s="1044"/>
      <c r="V511" s="1044"/>
      <c r="W511" s="1044"/>
      <c r="X511" s="1044"/>
      <c r="Y511" s="1044"/>
      <c r="Z511" s="1044"/>
    </row>
    <row r="512" ht="14.25" customHeight="1">
      <c r="A512" s="1044"/>
      <c r="B512" s="1044"/>
      <c r="C512" s="1044"/>
      <c r="D512" s="1044"/>
      <c r="E512" s="1044"/>
      <c r="F512" s="1044"/>
      <c r="G512" s="1044"/>
      <c r="H512" s="1044"/>
      <c r="I512" s="1044"/>
      <c r="J512" s="1044"/>
      <c r="K512" s="1044"/>
      <c r="L512" s="1044"/>
      <c r="M512" s="1044"/>
      <c r="N512" s="1044"/>
      <c r="O512" s="1044"/>
      <c r="P512" s="1044"/>
      <c r="Q512" s="1044"/>
      <c r="R512" s="1044"/>
      <c r="S512" s="1044"/>
      <c r="T512" s="1044"/>
      <c r="U512" s="1044"/>
      <c r="V512" s="1044"/>
      <c r="W512" s="1044"/>
      <c r="X512" s="1044"/>
      <c r="Y512" s="1044"/>
      <c r="Z512" s="1044"/>
    </row>
    <row r="513" ht="14.25" customHeight="1">
      <c r="A513" s="1044"/>
      <c r="B513" s="1044"/>
      <c r="C513" s="1044"/>
      <c r="D513" s="1044"/>
      <c r="E513" s="1044"/>
      <c r="F513" s="1044"/>
      <c r="G513" s="1044"/>
      <c r="H513" s="1044"/>
      <c r="I513" s="1044"/>
      <c r="J513" s="1044"/>
      <c r="K513" s="1044"/>
      <c r="L513" s="1044"/>
      <c r="M513" s="1044"/>
      <c r="N513" s="1044"/>
      <c r="O513" s="1044"/>
      <c r="P513" s="1044"/>
      <c r="Q513" s="1044"/>
      <c r="R513" s="1044"/>
      <c r="S513" s="1044"/>
      <c r="T513" s="1044"/>
      <c r="U513" s="1044"/>
      <c r="V513" s="1044"/>
      <c r="W513" s="1044"/>
      <c r="X513" s="1044"/>
      <c r="Y513" s="1044"/>
      <c r="Z513" s="1044"/>
    </row>
    <row r="514" ht="14.25" customHeight="1">
      <c r="A514" s="1044"/>
      <c r="B514" s="1044"/>
      <c r="C514" s="1044"/>
      <c r="D514" s="1044"/>
      <c r="E514" s="1044"/>
      <c r="F514" s="1044"/>
      <c r="G514" s="1044"/>
      <c r="H514" s="1044"/>
      <c r="I514" s="1044"/>
      <c r="J514" s="1044"/>
      <c r="K514" s="1044"/>
      <c r="L514" s="1044"/>
      <c r="M514" s="1044"/>
      <c r="N514" s="1044"/>
      <c r="O514" s="1044"/>
      <c r="P514" s="1044"/>
      <c r="Q514" s="1044"/>
      <c r="R514" s="1044"/>
      <c r="S514" s="1044"/>
      <c r="T514" s="1044"/>
      <c r="U514" s="1044"/>
      <c r="V514" s="1044"/>
      <c r="W514" s="1044"/>
      <c r="X514" s="1044"/>
      <c r="Y514" s="1044"/>
      <c r="Z514" s="1044"/>
    </row>
    <row r="515" ht="14.25" customHeight="1">
      <c r="A515" s="1044"/>
      <c r="B515" s="1044"/>
      <c r="C515" s="1044"/>
      <c r="D515" s="1044"/>
      <c r="E515" s="1044"/>
      <c r="F515" s="1044"/>
      <c r="G515" s="1044"/>
      <c r="H515" s="1044"/>
      <c r="I515" s="1044"/>
      <c r="J515" s="1044"/>
      <c r="K515" s="1044"/>
      <c r="L515" s="1044"/>
      <c r="M515" s="1044"/>
      <c r="N515" s="1044"/>
      <c r="O515" s="1044"/>
      <c r="P515" s="1044"/>
      <c r="Q515" s="1044"/>
      <c r="R515" s="1044"/>
      <c r="S515" s="1044"/>
      <c r="T515" s="1044"/>
      <c r="U515" s="1044"/>
      <c r="V515" s="1044"/>
      <c r="W515" s="1044"/>
      <c r="X515" s="1044"/>
      <c r="Y515" s="1044"/>
      <c r="Z515" s="1044"/>
    </row>
    <row r="516" ht="14.25" customHeight="1">
      <c r="A516" s="1044"/>
      <c r="B516" s="1044"/>
      <c r="C516" s="1044"/>
      <c r="D516" s="1044"/>
      <c r="E516" s="1044"/>
      <c r="F516" s="1044"/>
      <c r="G516" s="1044"/>
      <c r="H516" s="1044"/>
      <c r="I516" s="1044"/>
      <c r="J516" s="1044"/>
      <c r="K516" s="1044"/>
      <c r="L516" s="1044"/>
      <c r="M516" s="1044"/>
      <c r="N516" s="1044"/>
      <c r="O516" s="1044"/>
      <c r="P516" s="1044"/>
      <c r="Q516" s="1044"/>
      <c r="R516" s="1044"/>
      <c r="S516" s="1044"/>
      <c r="T516" s="1044"/>
      <c r="U516" s="1044"/>
      <c r="V516" s="1044"/>
      <c r="W516" s="1044"/>
      <c r="X516" s="1044"/>
      <c r="Y516" s="1044"/>
      <c r="Z516" s="1044"/>
    </row>
    <row r="517" ht="14.25" customHeight="1">
      <c r="A517" s="1044"/>
      <c r="B517" s="1044"/>
      <c r="C517" s="1044"/>
      <c r="D517" s="1044"/>
      <c r="E517" s="1044"/>
      <c r="F517" s="1044"/>
      <c r="G517" s="1044"/>
      <c r="H517" s="1044"/>
      <c r="I517" s="1044"/>
      <c r="J517" s="1044"/>
      <c r="K517" s="1044"/>
      <c r="L517" s="1044"/>
      <c r="M517" s="1044"/>
      <c r="N517" s="1044"/>
      <c r="O517" s="1044"/>
      <c r="P517" s="1044"/>
      <c r="Q517" s="1044"/>
      <c r="R517" s="1044"/>
      <c r="S517" s="1044"/>
      <c r="T517" s="1044"/>
      <c r="U517" s="1044"/>
      <c r="V517" s="1044"/>
      <c r="W517" s="1044"/>
      <c r="X517" s="1044"/>
      <c r="Y517" s="1044"/>
      <c r="Z517" s="1044"/>
    </row>
    <row r="518" ht="14.25" customHeight="1">
      <c r="A518" s="1044"/>
      <c r="B518" s="1044"/>
      <c r="C518" s="1044"/>
      <c r="D518" s="1044"/>
      <c r="E518" s="1044"/>
      <c r="F518" s="1044"/>
      <c r="G518" s="1044"/>
      <c r="H518" s="1044"/>
      <c r="I518" s="1044"/>
      <c r="J518" s="1044"/>
      <c r="K518" s="1044"/>
      <c r="L518" s="1044"/>
      <c r="M518" s="1044"/>
      <c r="N518" s="1044"/>
      <c r="O518" s="1044"/>
      <c r="P518" s="1044"/>
      <c r="Q518" s="1044"/>
      <c r="R518" s="1044"/>
      <c r="S518" s="1044"/>
      <c r="T518" s="1044"/>
      <c r="U518" s="1044"/>
      <c r="V518" s="1044"/>
      <c r="W518" s="1044"/>
      <c r="X518" s="1044"/>
      <c r="Y518" s="1044"/>
      <c r="Z518" s="1044"/>
    </row>
    <row r="519" ht="14.25" customHeight="1">
      <c r="A519" s="1044"/>
      <c r="B519" s="1044"/>
      <c r="C519" s="1044"/>
      <c r="D519" s="1044"/>
      <c r="E519" s="1044"/>
      <c r="F519" s="1044"/>
      <c r="G519" s="1044"/>
      <c r="H519" s="1044"/>
      <c r="I519" s="1044"/>
      <c r="J519" s="1044"/>
      <c r="K519" s="1044"/>
      <c r="L519" s="1044"/>
      <c r="M519" s="1044"/>
      <c r="N519" s="1044"/>
      <c r="O519" s="1044"/>
      <c r="P519" s="1044"/>
      <c r="Q519" s="1044"/>
      <c r="R519" s="1044"/>
      <c r="S519" s="1044"/>
      <c r="T519" s="1044"/>
      <c r="U519" s="1044"/>
      <c r="V519" s="1044"/>
      <c r="W519" s="1044"/>
      <c r="X519" s="1044"/>
      <c r="Y519" s="1044"/>
      <c r="Z519" s="1044"/>
    </row>
    <row r="520" ht="14.25" customHeight="1">
      <c r="A520" s="1044"/>
      <c r="B520" s="1044"/>
      <c r="C520" s="1044"/>
      <c r="D520" s="1044"/>
      <c r="E520" s="1044"/>
      <c r="F520" s="1044"/>
      <c r="G520" s="1044"/>
      <c r="H520" s="1044"/>
      <c r="I520" s="1044"/>
      <c r="J520" s="1044"/>
      <c r="K520" s="1044"/>
      <c r="L520" s="1044"/>
      <c r="M520" s="1044"/>
      <c r="N520" s="1044"/>
      <c r="O520" s="1044"/>
      <c r="P520" s="1044"/>
      <c r="Q520" s="1044"/>
      <c r="R520" s="1044"/>
      <c r="S520" s="1044"/>
      <c r="T520" s="1044"/>
      <c r="U520" s="1044"/>
      <c r="V520" s="1044"/>
      <c r="W520" s="1044"/>
      <c r="X520" s="1044"/>
      <c r="Y520" s="1044"/>
      <c r="Z520" s="1044"/>
    </row>
    <row r="521" ht="14.25" customHeight="1">
      <c r="A521" s="1044"/>
      <c r="B521" s="1044"/>
      <c r="C521" s="1044"/>
      <c r="D521" s="1044"/>
      <c r="E521" s="1044"/>
      <c r="F521" s="1044"/>
      <c r="G521" s="1044"/>
      <c r="H521" s="1044"/>
      <c r="I521" s="1044"/>
      <c r="J521" s="1044"/>
      <c r="K521" s="1044"/>
      <c r="L521" s="1044"/>
      <c r="M521" s="1044"/>
      <c r="N521" s="1044"/>
      <c r="O521" s="1044"/>
      <c r="P521" s="1044"/>
      <c r="Q521" s="1044"/>
      <c r="R521" s="1044"/>
      <c r="S521" s="1044"/>
      <c r="T521" s="1044"/>
      <c r="U521" s="1044"/>
      <c r="V521" s="1044"/>
      <c r="W521" s="1044"/>
      <c r="X521" s="1044"/>
      <c r="Y521" s="1044"/>
      <c r="Z521" s="1044"/>
    </row>
    <row r="522" ht="14.25" customHeight="1">
      <c r="A522" s="1044"/>
      <c r="B522" s="1044"/>
      <c r="C522" s="1044"/>
      <c r="D522" s="1044"/>
      <c r="E522" s="1044"/>
      <c r="F522" s="1044"/>
      <c r="G522" s="1044"/>
      <c r="H522" s="1044"/>
      <c r="I522" s="1044"/>
      <c r="J522" s="1044"/>
      <c r="K522" s="1044"/>
      <c r="L522" s="1044"/>
      <c r="M522" s="1044"/>
      <c r="N522" s="1044"/>
      <c r="O522" s="1044"/>
      <c r="P522" s="1044"/>
      <c r="Q522" s="1044"/>
      <c r="R522" s="1044"/>
      <c r="S522" s="1044"/>
      <c r="T522" s="1044"/>
      <c r="U522" s="1044"/>
      <c r="V522" s="1044"/>
      <c r="W522" s="1044"/>
      <c r="X522" s="1044"/>
      <c r="Y522" s="1044"/>
      <c r="Z522" s="1044"/>
    </row>
    <row r="523" ht="14.25" customHeight="1">
      <c r="A523" s="1044"/>
      <c r="B523" s="1044"/>
      <c r="C523" s="1044"/>
      <c r="D523" s="1044"/>
      <c r="E523" s="1044"/>
      <c r="F523" s="1044"/>
      <c r="G523" s="1044"/>
      <c r="H523" s="1044"/>
      <c r="I523" s="1044"/>
      <c r="J523" s="1044"/>
      <c r="K523" s="1044"/>
      <c r="L523" s="1044"/>
      <c r="M523" s="1044"/>
      <c r="N523" s="1044"/>
      <c r="O523" s="1044"/>
      <c r="P523" s="1044"/>
      <c r="Q523" s="1044"/>
      <c r="R523" s="1044"/>
      <c r="S523" s="1044"/>
      <c r="T523" s="1044"/>
      <c r="U523" s="1044"/>
      <c r="V523" s="1044"/>
      <c r="W523" s="1044"/>
      <c r="X523" s="1044"/>
      <c r="Y523" s="1044"/>
      <c r="Z523" s="1044"/>
    </row>
    <row r="524" ht="14.25" customHeight="1">
      <c r="A524" s="1044"/>
      <c r="B524" s="1044"/>
      <c r="C524" s="1044"/>
      <c r="D524" s="1044"/>
      <c r="E524" s="1044"/>
      <c r="F524" s="1044"/>
      <c r="G524" s="1044"/>
      <c r="H524" s="1044"/>
      <c r="I524" s="1044"/>
      <c r="J524" s="1044"/>
      <c r="K524" s="1044"/>
      <c r="L524" s="1044"/>
      <c r="M524" s="1044"/>
      <c r="N524" s="1044"/>
      <c r="O524" s="1044"/>
      <c r="P524" s="1044"/>
      <c r="Q524" s="1044"/>
      <c r="R524" s="1044"/>
      <c r="S524" s="1044"/>
      <c r="T524" s="1044"/>
      <c r="U524" s="1044"/>
      <c r="V524" s="1044"/>
      <c r="W524" s="1044"/>
      <c r="X524" s="1044"/>
      <c r="Y524" s="1044"/>
      <c r="Z524" s="1044"/>
    </row>
    <row r="525" ht="14.25" customHeight="1">
      <c r="A525" s="1044"/>
      <c r="B525" s="1044"/>
      <c r="C525" s="1044"/>
      <c r="D525" s="1044"/>
      <c r="E525" s="1044"/>
      <c r="F525" s="1044"/>
      <c r="G525" s="1044"/>
      <c r="H525" s="1044"/>
      <c r="I525" s="1044"/>
      <c r="J525" s="1044"/>
      <c r="K525" s="1044"/>
      <c r="L525" s="1044"/>
      <c r="M525" s="1044"/>
      <c r="N525" s="1044"/>
      <c r="O525" s="1044"/>
      <c r="P525" s="1044"/>
      <c r="Q525" s="1044"/>
      <c r="R525" s="1044"/>
      <c r="S525" s="1044"/>
      <c r="T525" s="1044"/>
      <c r="U525" s="1044"/>
      <c r="V525" s="1044"/>
      <c r="W525" s="1044"/>
      <c r="X525" s="1044"/>
      <c r="Y525" s="1044"/>
      <c r="Z525" s="1044"/>
    </row>
    <row r="526" ht="14.25" customHeight="1">
      <c r="A526" s="1044"/>
      <c r="B526" s="1044"/>
      <c r="C526" s="1044"/>
      <c r="D526" s="1044"/>
      <c r="E526" s="1044"/>
      <c r="F526" s="1044"/>
      <c r="G526" s="1044"/>
      <c r="H526" s="1044"/>
      <c r="I526" s="1044"/>
      <c r="J526" s="1044"/>
      <c r="K526" s="1044"/>
      <c r="L526" s="1044"/>
      <c r="M526" s="1044"/>
      <c r="N526" s="1044"/>
      <c r="O526" s="1044"/>
      <c r="P526" s="1044"/>
      <c r="Q526" s="1044"/>
      <c r="R526" s="1044"/>
      <c r="S526" s="1044"/>
      <c r="T526" s="1044"/>
      <c r="U526" s="1044"/>
      <c r="V526" s="1044"/>
      <c r="W526" s="1044"/>
      <c r="X526" s="1044"/>
      <c r="Y526" s="1044"/>
      <c r="Z526" s="1044"/>
    </row>
    <row r="527" ht="14.25" customHeight="1">
      <c r="A527" s="1044"/>
      <c r="B527" s="1044"/>
      <c r="C527" s="1044"/>
      <c r="D527" s="1044"/>
      <c r="E527" s="1044"/>
      <c r="F527" s="1044"/>
      <c r="G527" s="1044"/>
      <c r="H527" s="1044"/>
      <c r="I527" s="1044"/>
      <c r="J527" s="1044"/>
      <c r="K527" s="1044"/>
      <c r="L527" s="1044"/>
      <c r="M527" s="1044"/>
      <c r="N527" s="1044"/>
      <c r="O527" s="1044"/>
      <c r="P527" s="1044"/>
      <c r="Q527" s="1044"/>
      <c r="R527" s="1044"/>
      <c r="S527" s="1044"/>
      <c r="T527" s="1044"/>
      <c r="U527" s="1044"/>
      <c r="V527" s="1044"/>
      <c r="W527" s="1044"/>
      <c r="X527" s="1044"/>
      <c r="Y527" s="1044"/>
      <c r="Z527" s="1044"/>
    </row>
    <row r="528" ht="14.25" customHeight="1">
      <c r="A528" s="1044"/>
      <c r="B528" s="1044"/>
      <c r="C528" s="1044"/>
      <c r="D528" s="1044"/>
      <c r="E528" s="1044"/>
      <c r="F528" s="1044"/>
      <c r="G528" s="1044"/>
      <c r="H528" s="1044"/>
      <c r="I528" s="1044"/>
      <c r="J528" s="1044"/>
      <c r="K528" s="1044"/>
      <c r="L528" s="1044"/>
      <c r="M528" s="1044"/>
      <c r="N528" s="1044"/>
      <c r="O528" s="1044"/>
      <c r="P528" s="1044"/>
      <c r="Q528" s="1044"/>
      <c r="R528" s="1044"/>
      <c r="S528" s="1044"/>
      <c r="T528" s="1044"/>
      <c r="U528" s="1044"/>
      <c r="V528" s="1044"/>
      <c r="W528" s="1044"/>
      <c r="X528" s="1044"/>
      <c r="Y528" s="1044"/>
      <c r="Z528" s="1044"/>
    </row>
    <row r="529" ht="14.25" customHeight="1">
      <c r="A529" s="1044"/>
      <c r="B529" s="1044"/>
      <c r="C529" s="1044"/>
      <c r="D529" s="1044"/>
      <c r="E529" s="1044"/>
      <c r="F529" s="1044"/>
      <c r="G529" s="1044"/>
      <c r="H529" s="1044"/>
      <c r="I529" s="1044"/>
      <c r="J529" s="1044"/>
      <c r="K529" s="1044"/>
      <c r="L529" s="1044"/>
      <c r="M529" s="1044"/>
      <c r="N529" s="1044"/>
      <c r="O529" s="1044"/>
      <c r="P529" s="1044"/>
      <c r="Q529" s="1044"/>
      <c r="R529" s="1044"/>
      <c r="S529" s="1044"/>
      <c r="T529" s="1044"/>
      <c r="U529" s="1044"/>
      <c r="V529" s="1044"/>
      <c r="W529" s="1044"/>
      <c r="X529" s="1044"/>
      <c r="Y529" s="1044"/>
      <c r="Z529" s="1044"/>
    </row>
    <row r="530" ht="14.25" customHeight="1">
      <c r="A530" s="1044"/>
      <c r="B530" s="1044"/>
      <c r="C530" s="1044"/>
      <c r="D530" s="1044"/>
      <c r="E530" s="1044"/>
      <c r="F530" s="1044"/>
      <c r="G530" s="1044"/>
      <c r="H530" s="1044"/>
      <c r="I530" s="1044"/>
      <c r="J530" s="1044"/>
      <c r="K530" s="1044"/>
      <c r="L530" s="1044"/>
      <c r="M530" s="1044"/>
      <c r="N530" s="1044"/>
      <c r="O530" s="1044"/>
      <c r="P530" s="1044"/>
      <c r="Q530" s="1044"/>
      <c r="R530" s="1044"/>
      <c r="S530" s="1044"/>
      <c r="T530" s="1044"/>
      <c r="U530" s="1044"/>
      <c r="V530" s="1044"/>
      <c r="W530" s="1044"/>
      <c r="X530" s="1044"/>
      <c r="Y530" s="1044"/>
      <c r="Z530" s="1044"/>
    </row>
    <row r="531" ht="14.25" customHeight="1">
      <c r="A531" s="1044"/>
      <c r="B531" s="1044"/>
      <c r="C531" s="1044"/>
      <c r="D531" s="1044"/>
      <c r="E531" s="1044"/>
      <c r="F531" s="1044"/>
      <c r="G531" s="1044"/>
      <c r="H531" s="1044"/>
      <c r="I531" s="1044"/>
      <c r="J531" s="1044"/>
      <c r="K531" s="1044"/>
      <c r="L531" s="1044"/>
      <c r="M531" s="1044"/>
      <c r="N531" s="1044"/>
      <c r="O531" s="1044"/>
      <c r="P531" s="1044"/>
      <c r="Q531" s="1044"/>
      <c r="R531" s="1044"/>
      <c r="S531" s="1044"/>
      <c r="T531" s="1044"/>
      <c r="U531" s="1044"/>
      <c r="V531" s="1044"/>
      <c r="W531" s="1044"/>
      <c r="X531" s="1044"/>
      <c r="Y531" s="1044"/>
      <c r="Z531" s="1044"/>
    </row>
    <row r="532" ht="14.25" customHeight="1">
      <c r="A532" s="1044"/>
      <c r="B532" s="1044"/>
      <c r="C532" s="1044"/>
      <c r="D532" s="1044"/>
      <c r="E532" s="1044"/>
      <c r="F532" s="1044"/>
      <c r="G532" s="1044"/>
      <c r="H532" s="1044"/>
      <c r="I532" s="1044"/>
      <c r="J532" s="1044"/>
      <c r="K532" s="1044"/>
      <c r="L532" s="1044"/>
      <c r="M532" s="1044"/>
      <c r="N532" s="1044"/>
      <c r="O532" s="1044"/>
      <c r="P532" s="1044"/>
      <c r="Q532" s="1044"/>
      <c r="R532" s="1044"/>
      <c r="S532" s="1044"/>
      <c r="T532" s="1044"/>
      <c r="U532" s="1044"/>
      <c r="V532" s="1044"/>
      <c r="W532" s="1044"/>
      <c r="X532" s="1044"/>
      <c r="Y532" s="1044"/>
      <c r="Z532" s="1044"/>
    </row>
    <row r="533" ht="14.25" customHeight="1">
      <c r="A533" s="1044"/>
      <c r="B533" s="1044"/>
      <c r="C533" s="1044"/>
      <c r="D533" s="1044"/>
      <c r="E533" s="1044"/>
      <c r="F533" s="1044"/>
      <c r="G533" s="1044"/>
      <c r="H533" s="1044"/>
      <c r="I533" s="1044"/>
      <c r="J533" s="1044"/>
      <c r="K533" s="1044"/>
      <c r="L533" s="1044"/>
      <c r="M533" s="1044"/>
      <c r="N533" s="1044"/>
      <c r="O533" s="1044"/>
      <c r="P533" s="1044"/>
      <c r="Q533" s="1044"/>
      <c r="R533" s="1044"/>
      <c r="S533" s="1044"/>
      <c r="T533" s="1044"/>
      <c r="U533" s="1044"/>
      <c r="V533" s="1044"/>
      <c r="W533" s="1044"/>
      <c r="X533" s="1044"/>
      <c r="Y533" s="1044"/>
      <c r="Z533" s="1044"/>
    </row>
    <row r="534" ht="14.25" customHeight="1">
      <c r="A534" s="1044"/>
      <c r="B534" s="1044"/>
      <c r="C534" s="1044"/>
      <c r="D534" s="1044"/>
      <c r="E534" s="1044"/>
      <c r="F534" s="1044"/>
      <c r="G534" s="1044"/>
      <c r="H534" s="1044"/>
      <c r="I534" s="1044"/>
      <c r="J534" s="1044"/>
      <c r="K534" s="1044"/>
      <c r="L534" s="1044"/>
      <c r="M534" s="1044"/>
      <c r="N534" s="1044"/>
      <c r="O534" s="1044"/>
      <c r="P534" s="1044"/>
      <c r="Q534" s="1044"/>
      <c r="R534" s="1044"/>
      <c r="S534" s="1044"/>
      <c r="T534" s="1044"/>
      <c r="U534" s="1044"/>
      <c r="V534" s="1044"/>
      <c r="W534" s="1044"/>
      <c r="X534" s="1044"/>
      <c r="Y534" s="1044"/>
      <c r="Z534" s="1044"/>
    </row>
    <row r="535" ht="14.25" customHeight="1">
      <c r="A535" s="1044"/>
      <c r="B535" s="1044"/>
      <c r="C535" s="1044"/>
      <c r="D535" s="1044"/>
      <c r="E535" s="1044"/>
      <c r="F535" s="1044"/>
      <c r="G535" s="1044"/>
      <c r="H535" s="1044"/>
      <c r="I535" s="1044"/>
      <c r="J535" s="1044"/>
      <c r="K535" s="1044"/>
      <c r="L535" s="1044"/>
      <c r="M535" s="1044"/>
      <c r="N535" s="1044"/>
      <c r="O535" s="1044"/>
      <c r="P535" s="1044"/>
      <c r="Q535" s="1044"/>
      <c r="R535" s="1044"/>
      <c r="S535" s="1044"/>
      <c r="T535" s="1044"/>
      <c r="U535" s="1044"/>
      <c r="V535" s="1044"/>
      <c r="W535" s="1044"/>
      <c r="X535" s="1044"/>
      <c r="Y535" s="1044"/>
      <c r="Z535" s="1044"/>
    </row>
    <row r="536" ht="14.25" customHeight="1">
      <c r="A536" s="1044"/>
      <c r="B536" s="1044"/>
      <c r="C536" s="1044"/>
      <c r="D536" s="1044"/>
      <c r="E536" s="1044"/>
      <c r="F536" s="1044"/>
      <c r="G536" s="1044"/>
      <c r="H536" s="1044"/>
      <c r="I536" s="1044"/>
      <c r="J536" s="1044"/>
      <c r="K536" s="1044"/>
      <c r="L536" s="1044"/>
      <c r="M536" s="1044"/>
      <c r="N536" s="1044"/>
      <c r="O536" s="1044"/>
      <c r="P536" s="1044"/>
      <c r="Q536" s="1044"/>
      <c r="R536" s="1044"/>
      <c r="S536" s="1044"/>
      <c r="T536" s="1044"/>
      <c r="U536" s="1044"/>
      <c r="V536" s="1044"/>
      <c r="W536" s="1044"/>
      <c r="X536" s="1044"/>
      <c r="Y536" s="1044"/>
      <c r="Z536" s="1044"/>
    </row>
    <row r="537" ht="14.25" customHeight="1">
      <c r="A537" s="1044"/>
      <c r="B537" s="1044"/>
      <c r="C537" s="1044"/>
      <c r="D537" s="1044"/>
      <c r="E537" s="1044"/>
      <c r="F537" s="1044"/>
      <c r="G537" s="1044"/>
      <c r="H537" s="1044"/>
      <c r="I537" s="1044"/>
      <c r="J537" s="1044"/>
      <c r="K537" s="1044"/>
      <c r="L537" s="1044"/>
      <c r="M537" s="1044"/>
      <c r="N537" s="1044"/>
      <c r="O537" s="1044"/>
      <c r="P537" s="1044"/>
      <c r="Q537" s="1044"/>
      <c r="R537" s="1044"/>
      <c r="S537" s="1044"/>
      <c r="T537" s="1044"/>
      <c r="U537" s="1044"/>
      <c r="V537" s="1044"/>
      <c r="W537" s="1044"/>
      <c r="X537" s="1044"/>
      <c r="Y537" s="1044"/>
      <c r="Z537" s="1044"/>
    </row>
    <row r="538" ht="14.25" customHeight="1">
      <c r="A538" s="1044"/>
      <c r="B538" s="1044"/>
      <c r="C538" s="1044"/>
      <c r="D538" s="1044"/>
      <c r="E538" s="1044"/>
      <c r="F538" s="1044"/>
      <c r="G538" s="1044"/>
      <c r="H538" s="1044"/>
      <c r="I538" s="1044"/>
      <c r="J538" s="1044"/>
      <c r="K538" s="1044"/>
      <c r="L538" s="1044"/>
      <c r="M538" s="1044"/>
      <c r="N538" s="1044"/>
      <c r="O538" s="1044"/>
      <c r="P538" s="1044"/>
      <c r="Q538" s="1044"/>
      <c r="R538" s="1044"/>
      <c r="S538" s="1044"/>
      <c r="T538" s="1044"/>
      <c r="U538" s="1044"/>
      <c r="V538" s="1044"/>
      <c r="W538" s="1044"/>
      <c r="X538" s="1044"/>
      <c r="Y538" s="1044"/>
      <c r="Z538" s="1044"/>
    </row>
    <row r="539" ht="14.25" customHeight="1">
      <c r="A539" s="1044"/>
      <c r="B539" s="1044"/>
      <c r="C539" s="1044"/>
      <c r="D539" s="1044"/>
      <c r="E539" s="1044"/>
      <c r="F539" s="1044"/>
      <c r="G539" s="1044"/>
      <c r="H539" s="1044"/>
      <c r="I539" s="1044"/>
      <c r="J539" s="1044"/>
      <c r="K539" s="1044"/>
      <c r="L539" s="1044"/>
      <c r="M539" s="1044"/>
      <c r="N539" s="1044"/>
      <c r="O539" s="1044"/>
      <c r="P539" s="1044"/>
      <c r="Q539" s="1044"/>
      <c r="R539" s="1044"/>
      <c r="S539" s="1044"/>
      <c r="T539" s="1044"/>
      <c r="U539" s="1044"/>
      <c r="V539" s="1044"/>
      <c r="W539" s="1044"/>
      <c r="X539" s="1044"/>
      <c r="Y539" s="1044"/>
      <c r="Z539" s="1044"/>
    </row>
    <row r="540" ht="14.25" customHeight="1">
      <c r="A540" s="1044"/>
      <c r="B540" s="1044"/>
      <c r="C540" s="1044"/>
      <c r="D540" s="1044"/>
      <c r="E540" s="1044"/>
      <c r="F540" s="1044"/>
      <c r="G540" s="1044"/>
      <c r="H540" s="1044"/>
      <c r="I540" s="1044"/>
      <c r="J540" s="1044"/>
      <c r="K540" s="1044"/>
      <c r="L540" s="1044"/>
      <c r="M540" s="1044"/>
      <c r="N540" s="1044"/>
      <c r="O540" s="1044"/>
      <c r="P540" s="1044"/>
      <c r="Q540" s="1044"/>
      <c r="R540" s="1044"/>
      <c r="S540" s="1044"/>
      <c r="T540" s="1044"/>
      <c r="U540" s="1044"/>
      <c r="V540" s="1044"/>
      <c r="W540" s="1044"/>
      <c r="X540" s="1044"/>
      <c r="Y540" s="1044"/>
      <c r="Z540" s="1044"/>
    </row>
    <row r="541" ht="14.25" customHeight="1">
      <c r="A541" s="1044"/>
      <c r="B541" s="1044"/>
      <c r="C541" s="1044"/>
      <c r="D541" s="1044"/>
      <c r="E541" s="1044"/>
      <c r="F541" s="1044"/>
      <c r="G541" s="1044"/>
      <c r="H541" s="1044"/>
      <c r="I541" s="1044"/>
      <c r="J541" s="1044"/>
      <c r="K541" s="1044"/>
      <c r="L541" s="1044"/>
      <c r="M541" s="1044"/>
      <c r="N541" s="1044"/>
      <c r="O541" s="1044"/>
      <c r="P541" s="1044"/>
      <c r="Q541" s="1044"/>
      <c r="R541" s="1044"/>
      <c r="S541" s="1044"/>
      <c r="T541" s="1044"/>
      <c r="U541" s="1044"/>
      <c r="V541" s="1044"/>
      <c r="W541" s="1044"/>
      <c r="X541" s="1044"/>
      <c r="Y541" s="1044"/>
      <c r="Z541" s="1044"/>
    </row>
    <row r="542" ht="14.25" customHeight="1">
      <c r="A542" s="1044"/>
      <c r="B542" s="1044"/>
      <c r="C542" s="1044"/>
      <c r="D542" s="1044"/>
      <c r="E542" s="1044"/>
      <c r="F542" s="1044"/>
      <c r="G542" s="1044"/>
      <c r="H542" s="1044"/>
      <c r="I542" s="1044"/>
      <c r="J542" s="1044"/>
      <c r="K542" s="1044"/>
      <c r="L542" s="1044"/>
      <c r="M542" s="1044"/>
      <c r="N542" s="1044"/>
      <c r="O542" s="1044"/>
      <c r="P542" s="1044"/>
      <c r="Q542" s="1044"/>
      <c r="R542" s="1044"/>
      <c r="S542" s="1044"/>
      <c r="T542" s="1044"/>
      <c r="U542" s="1044"/>
      <c r="V542" s="1044"/>
      <c r="W542" s="1044"/>
      <c r="X542" s="1044"/>
      <c r="Y542" s="1044"/>
      <c r="Z542" s="1044"/>
    </row>
    <row r="543" ht="14.25" customHeight="1">
      <c r="A543" s="1044"/>
      <c r="B543" s="1044"/>
      <c r="C543" s="1044"/>
      <c r="D543" s="1044"/>
      <c r="E543" s="1044"/>
      <c r="F543" s="1044"/>
      <c r="G543" s="1044"/>
      <c r="H543" s="1044"/>
      <c r="I543" s="1044"/>
      <c r="J543" s="1044"/>
      <c r="K543" s="1044"/>
      <c r="L543" s="1044"/>
      <c r="M543" s="1044"/>
      <c r="N543" s="1044"/>
      <c r="O543" s="1044"/>
      <c r="P543" s="1044"/>
      <c r="Q543" s="1044"/>
      <c r="R543" s="1044"/>
      <c r="S543" s="1044"/>
      <c r="T543" s="1044"/>
      <c r="U543" s="1044"/>
      <c r="V543" s="1044"/>
      <c r="W543" s="1044"/>
      <c r="X543" s="1044"/>
      <c r="Y543" s="1044"/>
      <c r="Z543" s="1044"/>
    </row>
    <row r="544" ht="14.25" customHeight="1">
      <c r="A544" s="1044"/>
      <c r="B544" s="1044"/>
      <c r="C544" s="1044"/>
      <c r="D544" s="1044"/>
      <c r="E544" s="1044"/>
      <c r="F544" s="1044"/>
      <c r="G544" s="1044"/>
      <c r="H544" s="1044"/>
      <c r="I544" s="1044"/>
      <c r="J544" s="1044"/>
      <c r="K544" s="1044"/>
      <c r="L544" s="1044"/>
      <c r="M544" s="1044"/>
      <c r="N544" s="1044"/>
      <c r="O544" s="1044"/>
      <c r="P544" s="1044"/>
      <c r="Q544" s="1044"/>
      <c r="R544" s="1044"/>
      <c r="S544" s="1044"/>
      <c r="T544" s="1044"/>
      <c r="U544" s="1044"/>
      <c r="V544" s="1044"/>
      <c r="W544" s="1044"/>
      <c r="X544" s="1044"/>
      <c r="Y544" s="1044"/>
      <c r="Z544" s="1044"/>
    </row>
    <row r="545" ht="14.25" customHeight="1">
      <c r="A545" s="1044"/>
      <c r="B545" s="1044"/>
      <c r="C545" s="1044"/>
      <c r="D545" s="1044"/>
      <c r="E545" s="1044"/>
      <c r="F545" s="1044"/>
      <c r="G545" s="1044"/>
      <c r="H545" s="1044"/>
      <c r="I545" s="1044"/>
      <c r="J545" s="1044"/>
      <c r="K545" s="1044"/>
      <c r="L545" s="1044"/>
      <c r="M545" s="1044"/>
      <c r="N545" s="1044"/>
      <c r="O545" s="1044"/>
      <c r="P545" s="1044"/>
      <c r="Q545" s="1044"/>
      <c r="R545" s="1044"/>
      <c r="S545" s="1044"/>
      <c r="T545" s="1044"/>
      <c r="U545" s="1044"/>
      <c r="V545" s="1044"/>
      <c r="W545" s="1044"/>
      <c r="X545" s="1044"/>
      <c r="Y545" s="1044"/>
      <c r="Z545" s="1044"/>
    </row>
    <row r="546" ht="14.25" customHeight="1">
      <c r="A546" s="1044"/>
      <c r="B546" s="1044"/>
      <c r="C546" s="1044"/>
      <c r="D546" s="1044"/>
      <c r="E546" s="1044"/>
      <c r="F546" s="1044"/>
      <c r="G546" s="1044"/>
      <c r="H546" s="1044"/>
      <c r="I546" s="1044"/>
      <c r="J546" s="1044"/>
      <c r="K546" s="1044"/>
      <c r="L546" s="1044"/>
      <c r="M546" s="1044"/>
      <c r="N546" s="1044"/>
      <c r="O546" s="1044"/>
      <c r="P546" s="1044"/>
      <c r="Q546" s="1044"/>
      <c r="R546" s="1044"/>
      <c r="S546" s="1044"/>
      <c r="T546" s="1044"/>
      <c r="U546" s="1044"/>
      <c r="V546" s="1044"/>
      <c r="W546" s="1044"/>
      <c r="X546" s="1044"/>
      <c r="Y546" s="1044"/>
      <c r="Z546" s="1044"/>
    </row>
    <row r="547" ht="14.25" customHeight="1">
      <c r="A547" s="1044"/>
      <c r="B547" s="1044"/>
      <c r="C547" s="1044"/>
      <c r="D547" s="1044"/>
      <c r="E547" s="1044"/>
      <c r="F547" s="1044"/>
      <c r="G547" s="1044"/>
      <c r="H547" s="1044"/>
      <c r="I547" s="1044"/>
      <c r="J547" s="1044"/>
      <c r="K547" s="1044"/>
      <c r="L547" s="1044"/>
      <c r="M547" s="1044"/>
      <c r="N547" s="1044"/>
      <c r="O547" s="1044"/>
      <c r="P547" s="1044"/>
      <c r="Q547" s="1044"/>
      <c r="R547" s="1044"/>
      <c r="S547" s="1044"/>
      <c r="T547" s="1044"/>
      <c r="U547" s="1044"/>
      <c r="V547" s="1044"/>
      <c r="W547" s="1044"/>
      <c r="X547" s="1044"/>
      <c r="Y547" s="1044"/>
      <c r="Z547" s="1044"/>
    </row>
    <row r="548" ht="14.25" customHeight="1">
      <c r="A548" s="1044"/>
      <c r="B548" s="1044"/>
      <c r="C548" s="1044"/>
      <c r="D548" s="1044"/>
      <c r="E548" s="1044"/>
      <c r="F548" s="1044"/>
      <c r="G548" s="1044"/>
      <c r="H548" s="1044"/>
      <c r="I548" s="1044"/>
      <c r="J548" s="1044"/>
      <c r="K548" s="1044"/>
      <c r="L548" s="1044"/>
      <c r="M548" s="1044"/>
      <c r="N548" s="1044"/>
      <c r="O548" s="1044"/>
      <c r="P548" s="1044"/>
      <c r="Q548" s="1044"/>
      <c r="R548" s="1044"/>
      <c r="S548" s="1044"/>
      <c r="T548" s="1044"/>
      <c r="U548" s="1044"/>
      <c r="V548" s="1044"/>
      <c r="W548" s="1044"/>
      <c r="X548" s="1044"/>
      <c r="Y548" s="1044"/>
      <c r="Z548" s="1044"/>
    </row>
    <row r="549" ht="14.25" customHeight="1">
      <c r="A549" s="1044"/>
      <c r="B549" s="1044"/>
      <c r="C549" s="1044"/>
      <c r="D549" s="1044"/>
      <c r="E549" s="1044"/>
      <c r="F549" s="1044"/>
      <c r="G549" s="1044"/>
      <c r="H549" s="1044"/>
      <c r="I549" s="1044"/>
      <c r="J549" s="1044"/>
      <c r="K549" s="1044"/>
      <c r="L549" s="1044"/>
      <c r="M549" s="1044"/>
      <c r="N549" s="1044"/>
      <c r="O549" s="1044"/>
      <c r="P549" s="1044"/>
      <c r="Q549" s="1044"/>
      <c r="R549" s="1044"/>
      <c r="S549" s="1044"/>
      <c r="T549" s="1044"/>
      <c r="U549" s="1044"/>
      <c r="V549" s="1044"/>
      <c r="W549" s="1044"/>
      <c r="X549" s="1044"/>
      <c r="Y549" s="1044"/>
      <c r="Z549" s="1044"/>
    </row>
    <row r="550" ht="14.25" customHeight="1">
      <c r="A550" s="1044"/>
      <c r="B550" s="1044"/>
      <c r="C550" s="1044"/>
      <c r="D550" s="1044"/>
      <c r="E550" s="1044"/>
      <c r="F550" s="1044"/>
      <c r="G550" s="1044"/>
      <c r="H550" s="1044"/>
      <c r="I550" s="1044"/>
      <c r="J550" s="1044"/>
      <c r="K550" s="1044"/>
      <c r="L550" s="1044"/>
      <c r="M550" s="1044"/>
      <c r="N550" s="1044"/>
      <c r="O550" s="1044"/>
      <c r="P550" s="1044"/>
      <c r="Q550" s="1044"/>
      <c r="R550" s="1044"/>
      <c r="S550" s="1044"/>
      <c r="T550" s="1044"/>
      <c r="U550" s="1044"/>
      <c r="V550" s="1044"/>
      <c r="W550" s="1044"/>
      <c r="X550" s="1044"/>
      <c r="Y550" s="1044"/>
      <c r="Z550" s="1044"/>
    </row>
    <row r="551" ht="14.25" customHeight="1">
      <c r="A551" s="1044"/>
      <c r="B551" s="1044"/>
      <c r="C551" s="1044"/>
      <c r="D551" s="1044"/>
      <c r="E551" s="1044"/>
      <c r="F551" s="1044"/>
      <c r="G551" s="1044"/>
      <c r="H551" s="1044"/>
      <c r="I551" s="1044"/>
      <c r="J551" s="1044"/>
      <c r="K551" s="1044"/>
      <c r="L551" s="1044"/>
      <c r="M551" s="1044"/>
      <c r="N551" s="1044"/>
      <c r="O551" s="1044"/>
      <c r="P551" s="1044"/>
      <c r="Q551" s="1044"/>
      <c r="R551" s="1044"/>
      <c r="S551" s="1044"/>
      <c r="T551" s="1044"/>
      <c r="U551" s="1044"/>
      <c r="V551" s="1044"/>
      <c r="W551" s="1044"/>
      <c r="X551" s="1044"/>
      <c r="Y551" s="1044"/>
      <c r="Z551" s="1044"/>
    </row>
    <row r="552" ht="14.25" customHeight="1">
      <c r="A552" s="1044"/>
      <c r="B552" s="1044"/>
      <c r="C552" s="1044"/>
      <c r="D552" s="1044"/>
      <c r="E552" s="1044"/>
      <c r="F552" s="1044"/>
      <c r="G552" s="1044"/>
      <c r="H552" s="1044"/>
      <c r="I552" s="1044"/>
      <c r="J552" s="1044"/>
      <c r="K552" s="1044"/>
      <c r="L552" s="1044"/>
      <c r="M552" s="1044"/>
      <c r="N552" s="1044"/>
      <c r="O552" s="1044"/>
      <c r="P552" s="1044"/>
      <c r="Q552" s="1044"/>
      <c r="R552" s="1044"/>
      <c r="S552" s="1044"/>
      <c r="T552" s="1044"/>
      <c r="U552" s="1044"/>
      <c r="V552" s="1044"/>
      <c r="W552" s="1044"/>
      <c r="X552" s="1044"/>
      <c r="Y552" s="1044"/>
      <c r="Z552" s="1044"/>
    </row>
    <row r="553" ht="14.25" customHeight="1">
      <c r="A553" s="1044"/>
      <c r="B553" s="1044"/>
      <c r="C553" s="1044"/>
      <c r="D553" s="1044"/>
      <c r="E553" s="1044"/>
      <c r="F553" s="1044"/>
      <c r="G553" s="1044"/>
      <c r="H553" s="1044"/>
      <c r="I553" s="1044"/>
      <c r="J553" s="1044"/>
      <c r="K553" s="1044"/>
      <c r="L553" s="1044"/>
      <c r="M553" s="1044"/>
      <c r="N553" s="1044"/>
      <c r="O553" s="1044"/>
      <c r="P553" s="1044"/>
      <c r="Q553" s="1044"/>
      <c r="R553" s="1044"/>
      <c r="S553" s="1044"/>
      <c r="T553" s="1044"/>
      <c r="U553" s="1044"/>
      <c r="V553" s="1044"/>
      <c r="W553" s="1044"/>
      <c r="X553" s="1044"/>
      <c r="Y553" s="1044"/>
      <c r="Z553" s="1044"/>
    </row>
    <row r="554" ht="14.25" customHeight="1">
      <c r="A554" s="1044"/>
      <c r="B554" s="1044"/>
      <c r="C554" s="1044"/>
      <c r="D554" s="1044"/>
      <c r="E554" s="1044"/>
      <c r="F554" s="1044"/>
      <c r="G554" s="1044"/>
      <c r="H554" s="1044"/>
      <c r="I554" s="1044"/>
      <c r="J554" s="1044"/>
      <c r="K554" s="1044"/>
      <c r="L554" s="1044"/>
      <c r="M554" s="1044"/>
      <c r="N554" s="1044"/>
      <c r="O554" s="1044"/>
      <c r="P554" s="1044"/>
      <c r="Q554" s="1044"/>
      <c r="R554" s="1044"/>
      <c r="S554" s="1044"/>
      <c r="T554" s="1044"/>
      <c r="U554" s="1044"/>
      <c r="V554" s="1044"/>
      <c r="W554" s="1044"/>
      <c r="X554" s="1044"/>
      <c r="Y554" s="1044"/>
      <c r="Z554" s="1044"/>
    </row>
    <row r="555" ht="14.25" customHeight="1">
      <c r="A555" s="1044"/>
      <c r="B555" s="1044"/>
      <c r="C555" s="1044"/>
      <c r="D555" s="1044"/>
      <c r="E555" s="1044"/>
      <c r="F555" s="1044"/>
      <c r="G555" s="1044"/>
      <c r="H555" s="1044"/>
      <c r="I555" s="1044"/>
      <c r="J555" s="1044"/>
      <c r="K555" s="1044"/>
      <c r="L555" s="1044"/>
      <c r="M555" s="1044"/>
      <c r="N555" s="1044"/>
      <c r="O555" s="1044"/>
      <c r="P555" s="1044"/>
      <c r="Q555" s="1044"/>
      <c r="R555" s="1044"/>
      <c r="S555" s="1044"/>
      <c r="T555" s="1044"/>
      <c r="U555" s="1044"/>
      <c r="V555" s="1044"/>
      <c r="W555" s="1044"/>
      <c r="X555" s="1044"/>
      <c r="Y555" s="1044"/>
      <c r="Z555" s="1044"/>
    </row>
    <row r="556" ht="14.25" customHeight="1">
      <c r="A556" s="1044"/>
      <c r="B556" s="1044"/>
      <c r="C556" s="1044"/>
      <c r="D556" s="1044"/>
      <c r="E556" s="1044"/>
      <c r="F556" s="1044"/>
      <c r="G556" s="1044"/>
      <c r="H556" s="1044"/>
      <c r="I556" s="1044"/>
      <c r="J556" s="1044"/>
      <c r="K556" s="1044"/>
      <c r="L556" s="1044"/>
      <c r="M556" s="1044"/>
      <c r="N556" s="1044"/>
      <c r="O556" s="1044"/>
      <c r="P556" s="1044"/>
      <c r="Q556" s="1044"/>
      <c r="R556" s="1044"/>
      <c r="S556" s="1044"/>
      <c r="T556" s="1044"/>
      <c r="U556" s="1044"/>
      <c r="V556" s="1044"/>
      <c r="W556" s="1044"/>
      <c r="X556" s="1044"/>
      <c r="Y556" s="1044"/>
      <c r="Z556" s="1044"/>
    </row>
    <row r="557" ht="14.25" customHeight="1">
      <c r="A557" s="1044"/>
      <c r="B557" s="1044"/>
      <c r="C557" s="1044"/>
      <c r="D557" s="1044"/>
      <c r="E557" s="1044"/>
      <c r="F557" s="1044"/>
      <c r="G557" s="1044"/>
      <c r="H557" s="1044"/>
      <c r="I557" s="1044"/>
      <c r="J557" s="1044"/>
      <c r="K557" s="1044"/>
      <c r="L557" s="1044"/>
      <c r="M557" s="1044"/>
      <c r="N557" s="1044"/>
      <c r="O557" s="1044"/>
      <c r="P557" s="1044"/>
      <c r="Q557" s="1044"/>
      <c r="R557" s="1044"/>
      <c r="S557" s="1044"/>
      <c r="T557" s="1044"/>
      <c r="U557" s="1044"/>
      <c r="V557" s="1044"/>
      <c r="W557" s="1044"/>
      <c r="X557" s="1044"/>
      <c r="Y557" s="1044"/>
      <c r="Z557" s="1044"/>
    </row>
    <row r="558" ht="14.25" customHeight="1">
      <c r="A558" s="1044"/>
      <c r="B558" s="1044"/>
      <c r="C558" s="1044"/>
      <c r="D558" s="1044"/>
      <c r="E558" s="1044"/>
      <c r="F558" s="1044"/>
      <c r="G558" s="1044"/>
      <c r="H558" s="1044"/>
      <c r="I558" s="1044"/>
      <c r="J558" s="1044"/>
      <c r="K558" s="1044"/>
      <c r="L558" s="1044"/>
      <c r="M558" s="1044"/>
      <c r="N558" s="1044"/>
      <c r="O558" s="1044"/>
      <c r="P558" s="1044"/>
      <c r="Q558" s="1044"/>
      <c r="R558" s="1044"/>
      <c r="S558" s="1044"/>
      <c r="T558" s="1044"/>
      <c r="U558" s="1044"/>
      <c r="V558" s="1044"/>
      <c r="W558" s="1044"/>
      <c r="X558" s="1044"/>
      <c r="Y558" s="1044"/>
      <c r="Z558" s="1044"/>
    </row>
    <row r="559" ht="14.25" customHeight="1">
      <c r="A559" s="1044"/>
      <c r="B559" s="1044"/>
      <c r="C559" s="1044"/>
      <c r="D559" s="1044"/>
      <c r="E559" s="1044"/>
      <c r="F559" s="1044"/>
      <c r="G559" s="1044"/>
      <c r="H559" s="1044"/>
      <c r="I559" s="1044"/>
      <c r="J559" s="1044"/>
      <c r="K559" s="1044"/>
      <c r="L559" s="1044"/>
      <c r="M559" s="1044"/>
      <c r="N559" s="1044"/>
      <c r="O559" s="1044"/>
      <c r="P559" s="1044"/>
      <c r="Q559" s="1044"/>
      <c r="R559" s="1044"/>
      <c r="S559" s="1044"/>
      <c r="T559" s="1044"/>
      <c r="U559" s="1044"/>
      <c r="V559" s="1044"/>
      <c r="W559" s="1044"/>
      <c r="X559" s="1044"/>
      <c r="Y559" s="1044"/>
      <c r="Z559" s="1044"/>
    </row>
    <row r="560" ht="14.25" customHeight="1">
      <c r="A560" s="1044"/>
      <c r="B560" s="1044"/>
      <c r="C560" s="1044"/>
      <c r="D560" s="1044"/>
      <c r="E560" s="1044"/>
      <c r="F560" s="1044"/>
      <c r="G560" s="1044"/>
      <c r="H560" s="1044"/>
      <c r="I560" s="1044"/>
      <c r="J560" s="1044"/>
      <c r="K560" s="1044"/>
      <c r="L560" s="1044"/>
      <c r="M560" s="1044"/>
      <c r="N560" s="1044"/>
      <c r="O560" s="1044"/>
      <c r="P560" s="1044"/>
      <c r="Q560" s="1044"/>
      <c r="R560" s="1044"/>
      <c r="S560" s="1044"/>
      <c r="T560" s="1044"/>
      <c r="U560" s="1044"/>
      <c r="V560" s="1044"/>
      <c r="W560" s="1044"/>
      <c r="X560" s="1044"/>
      <c r="Y560" s="1044"/>
      <c r="Z560" s="1044"/>
    </row>
    <row r="561" ht="14.25" customHeight="1">
      <c r="A561" s="1044"/>
      <c r="B561" s="1044"/>
      <c r="C561" s="1044"/>
      <c r="D561" s="1044"/>
      <c r="E561" s="1044"/>
      <c r="F561" s="1044"/>
      <c r="G561" s="1044"/>
      <c r="H561" s="1044"/>
      <c r="I561" s="1044"/>
      <c r="J561" s="1044"/>
      <c r="K561" s="1044"/>
      <c r="L561" s="1044"/>
      <c r="M561" s="1044"/>
      <c r="N561" s="1044"/>
      <c r="O561" s="1044"/>
      <c r="P561" s="1044"/>
      <c r="Q561" s="1044"/>
      <c r="R561" s="1044"/>
      <c r="S561" s="1044"/>
      <c r="T561" s="1044"/>
      <c r="U561" s="1044"/>
      <c r="V561" s="1044"/>
      <c r="W561" s="1044"/>
      <c r="X561" s="1044"/>
      <c r="Y561" s="1044"/>
      <c r="Z561" s="1044"/>
    </row>
    <row r="562" ht="14.25" customHeight="1">
      <c r="A562" s="1044"/>
      <c r="B562" s="1044"/>
      <c r="C562" s="1044"/>
      <c r="D562" s="1044"/>
      <c r="E562" s="1044"/>
      <c r="F562" s="1044"/>
      <c r="G562" s="1044"/>
      <c r="H562" s="1044"/>
      <c r="I562" s="1044"/>
      <c r="J562" s="1044"/>
      <c r="K562" s="1044"/>
      <c r="L562" s="1044"/>
      <c r="M562" s="1044"/>
      <c r="N562" s="1044"/>
      <c r="O562" s="1044"/>
      <c r="P562" s="1044"/>
      <c r="Q562" s="1044"/>
      <c r="R562" s="1044"/>
      <c r="S562" s="1044"/>
      <c r="T562" s="1044"/>
      <c r="U562" s="1044"/>
      <c r="V562" s="1044"/>
      <c r="W562" s="1044"/>
      <c r="X562" s="1044"/>
      <c r="Y562" s="1044"/>
      <c r="Z562" s="1044"/>
    </row>
    <row r="563" ht="14.25" customHeight="1">
      <c r="A563" s="1044"/>
      <c r="B563" s="1044"/>
      <c r="C563" s="1044"/>
      <c r="D563" s="1044"/>
      <c r="E563" s="1044"/>
      <c r="F563" s="1044"/>
      <c r="G563" s="1044"/>
      <c r="H563" s="1044"/>
      <c r="I563" s="1044"/>
      <c r="J563" s="1044"/>
      <c r="K563" s="1044"/>
      <c r="L563" s="1044"/>
      <c r="M563" s="1044"/>
      <c r="N563" s="1044"/>
      <c r="O563" s="1044"/>
      <c r="P563" s="1044"/>
      <c r="Q563" s="1044"/>
      <c r="R563" s="1044"/>
      <c r="S563" s="1044"/>
      <c r="T563" s="1044"/>
      <c r="U563" s="1044"/>
      <c r="V563" s="1044"/>
      <c r="W563" s="1044"/>
      <c r="X563" s="1044"/>
      <c r="Y563" s="1044"/>
      <c r="Z563" s="1044"/>
    </row>
    <row r="564" ht="14.25" customHeight="1">
      <c r="A564" s="1044"/>
      <c r="B564" s="1044"/>
      <c r="C564" s="1044"/>
      <c r="D564" s="1044"/>
      <c r="E564" s="1044"/>
      <c r="F564" s="1044"/>
      <c r="G564" s="1044"/>
      <c r="H564" s="1044"/>
      <c r="I564" s="1044"/>
      <c r="J564" s="1044"/>
      <c r="K564" s="1044"/>
      <c r="L564" s="1044"/>
      <c r="M564" s="1044"/>
      <c r="N564" s="1044"/>
      <c r="O564" s="1044"/>
      <c r="P564" s="1044"/>
      <c r="Q564" s="1044"/>
      <c r="R564" s="1044"/>
      <c r="S564" s="1044"/>
      <c r="T564" s="1044"/>
      <c r="U564" s="1044"/>
      <c r="V564" s="1044"/>
      <c r="W564" s="1044"/>
      <c r="X564" s="1044"/>
      <c r="Y564" s="1044"/>
      <c r="Z564" s="1044"/>
    </row>
    <row r="565" ht="14.25" customHeight="1">
      <c r="A565" s="1044"/>
      <c r="B565" s="1044"/>
      <c r="C565" s="1044"/>
      <c r="D565" s="1044"/>
      <c r="E565" s="1044"/>
      <c r="F565" s="1044"/>
      <c r="G565" s="1044"/>
      <c r="H565" s="1044"/>
      <c r="I565" s="1044"/>
      <c r="J565" s="1044"/>
      <c r="K565" s="1044"/>
      <c r="L565" s="1044"/>
      <c r="M565" s="1044"/>
      <c r="N565" s="1044"/>
      <c r="O565" s="1044"/>
      <c r="P565" s="1044"/>
      <c r="Q565" s="1044"/>
      <c r="R565" s="1044"/>
      <c r="S565" s="1044"/>
      <c r="T565" s="1044"/>
      <c r="U565" s="1044"/>
      <c r="V565" s="1044"/>
      <c r="W565" s="1044"/>
      <c r="X565" s="1044"/>
      <c r="Y565" s="1044"/>
      <c r="Z565" s="1044"/>
    </row>
    <row r="566" ht="14.25" customHeight="1">
      <c r="A566" s="1044"/>
      <c r="B566" s="1044"/>
      <c r="C566" s="1044"/>
      <c r="D566" s="1044"/>
      <c r="E566" s="1044"/>
      <c r="F566" s="1044"/>
      <c r="G566" s="1044"/>
      <c r="H566" s="1044"/>
      <c r="I566" s="1044"/>
      <c r="J566" s="1044"/>
      <c r="K566" s="1044"/>
      <c r="L566" s="1044"/>
      <c r="M566" s="1044"/>
      <c r="N566" s="1044"/>
      <c r="O566" s="1044"/>
      <c r="P566" s="1044"/>
      <c r="Q566" s="1044"/>
      <c r="R566" s="1044"/>
      <c r="S566" s="1044"/>
      <c r="T566" s="1044"/>
      <c r="U566" s="1044"/>
      <c r="V566" s="1044"/>
      <c r="W566" s="1044"/>
      <c r="X566" s="1044"/>
      <c r="Y566" s="1044"/>
      <c r="Z566" s="1044"/>
    </row>
    <row r="567" ht="14.25" customHeight="1">
      <c r="A567" s="1044"/>
      <c r="B567" s="1044"/>
      <c r="C567" s="1044"/>
      <c r="D567" s="1044"/>
      <c r="E567" s="1044"/>
      <c r="F567" s="1044"/>
      <c r="G567" s="1044"/>
      <c r="H567" s="1044"/>
      <c r="I567" s="1044"/>
      <c r="J567" s="1044"/>
      <c r="K567" s="1044"/>
      <c r="L567" s="1044"/>
      <c r="M567" s="1044"/>
      <c r="N567" s="1044"/>
      <c r="O567" s="1044"/>
      <c r="P567" s="1044"/>
      <c r="Q567" s="1044"/>
      <c r="R567" s="1044"/>
      <c r="S567" s="1044"/>
      <c r="T567" s="1044"/>
      <c r="U567" s="1044"/>
      <c r="V567" s="1044"/>
      <c r="W567" s="1044"/>
      <c r="X567" s="1044"/>
      <c r="Y567" s="1044"/>
      <c r="Z567" s="1044"/>
    </row>
    <row r="568" ht="14.25" customHeight="1">
      <c r="A568" s="1044"/>
      <c r="B568" s="1044"/>
      <c r="C568" s="1044"/>
      <c r="D568" s="1044"/>
      <c r="E568" s="1044"/>
      <c r="F568" s="1044"/>
      <c r="G568" s="1044"/>
      <c r="H568" s="1044"/>
      <c r="I568" s="1044"/>
      <c r="J568" s="1044"/>
      <c r="K568" s="1044"/>
      <c r="L568" s="1044"/>
      <c r="M568" s="1044"/>
      <c r="N568" s="1044"/>
      <c r="O568" s="1044"/>
      <c r="P568" s="1044"/>
      <c r="Q568" s="1044"/>
      <c r="R568" s="1044"/>
      <c r="S568" s="1044"/>
      <c r="T568" s="1044"/>
      <c r="U568" s="1044"/>
      <c r="V568" s="1044"/>
      <c r="W568" s="1044"/>
      <c r="X568" s="1044"/>
      <c r="Y568" s="1044"/>
      <c r="Z568" s="1044"/>
    </row>
    <row r="569" ht="14.25" customHeight="1">
      <c r="A569" s="1044"/>
      <c r="B569" s="1044"/>
      <c r="C569" s="1044"/>
      <c r="D569" s="1044"/>
      <c r="E569" s="1044"/>
      <c r="F569" s="1044"/>
      <c r="G569" s="1044"/>
      <c r="H569" s="1044"/>
      <c r="I569" s="1044"/>
      <c r="J569" s="1044"/>
      <c r="K569" s="1044"/>
      <c r="L569" s="1044"/>
      <c r="M569" s="1044"/>
      <c r="N569" s="1044"/>
      <c r="O569" s="1044"/>
      <c r="P569" s="1044"/>
      <c r="Q569" s="1044"/>
      <c r="R569" s="1044"/>
      <c r="S569" s="1044"/>
      <c r="T569" s="1044"/>
      <c r="U569" s="1044"/>
      <c r="V569" s="1044"/>
      <c r="W569" s="1044"/>
      <c r="X569" s="1044"/>
      <c r="Y569" s="1044"/>
      <c r="Z569" s="1044"/>
    </row>
    <row r="570" ht="14.25" customHeight="1">
      <c r="A570" s="1044"/>
      <c r="B570" s="1044"/>
      <c r="C570" s="1044"/>
      <c r="D570" s="1044"/>
      <c r="E570" s="1044"/>
      <c r="F570" s="1044"/>
      <c r="G570" s="1044"/>
      <c r="H570" s="1044"/>
      <c r="I570" s="1044"/>
      <c r="J570" s="1044"/>
      <c r="K570" s="1044"/>
      <c r="L570" s="1044"/>
      <c r="M570" s="1044"/>
      <c r="N570" s="1044"/>
      <c r="O570" s="1044"/>
      <c r="P570" s="1044"/>
      <c r="Q570" s="1044"/>
      <c r="R570" s="1044"/>
      <c r="S570" s="1044"/>
      <c r="T570" s="1044"/>
      <c r="U570" s="1044"/>
      <c r="V570" s="1044"/>
      <c r="W570" s="1044"/>
      <c r="X570" s="1044"/>
      <c r="Y570" s="1044"/>
      <c r="Z570" s="1044"/>
    </row>
    <row r="571" ht="14.25" customHeight="1">
      <c r="A571" s="1044"/>
      <c r="B571" s="1044"/>
      <c r="C571" s="1044"/>
      <c r="D571" s="1044"/>
      <c r="E571" s="1044"/>
      <c r="F571" s="1044"/>
      <c r="G571" s="1044"/>
      <c r="H571" s="1044"/>
      <c r="I571" s="1044"/>
      <c r="J571" s="1044"/>
      <c r="K571" s="1044"/>
      <c r="L571" s="1044"/>
      <c r="M571" s="1044"/>
      <c r="N571" s="1044"/>
      <c r="O571" s="1044"/>
      <c r="P571" s="1044"/>
      <c r="Q571" s="1044"/>
      <c r="R571" s="1044"/>
      <c r="S571" s="1044"/>
      <c r="T571" s="1044"/>
      <c r="U571" s="1044"/>
      <c r="V571" s="1044"/>
      <c r="W571" s="1044"/>
      <c r="X571" s="1044"/>
      <c r="Y571" s="1044"/>
      <c r="Z571" s="1044"/>
    </row>
    <row r="572" ht="14.25" customHeight="1">
      <c r="A572" s="1044"/>
      <c r="B572" s="1044"/>
      <c r="C572" s="1044"/>
      <c r="D572" s="1044"/>
      <c r="E572" s="1044"/>
      <c r="F572" s="1044"/>
      <c r="G572" s="1044"/>
      <c r="H572" s="1044"/>
      <c r="I572" s="1044"/>
      <c r="J572" s="1044"/>
      <c r="K572" s="1044"/>
      <c r="L572" s="1044"/>
      <c r="M572" s="1044"/>
      <c r="N572" s="1044"/>
      <c r="O572" s="1044"/>
      <c r="P572" s="1044"/>
      <c r="Q572" s="1044"/>
      <c r="R572" s="1044"/>
      <c r="S572" s="1044"/>
      <c r="T572" s="1044"/>
      <c r="U572" s="1044"/>
      <c r="V572" s="1044"/>
      <c r="W572" s="1044"/>
      <c r="X572" s="1044"/>
      <c r="Y572" s="1044"/>
      <c r="Z572" s="1044"/>
    </row>
    <row r="573" ht="14.25" customHeight="1">
      <c r="A573" s="1044"/>
      <c r="B573" s="1044"/>
      <c r="C573" s="1044"/>
      <c r="D573" s="1044"/>
      <c r="E573" s="1044"/>
      <c r="F573" s="1044"/>
      <c r="G573" s="1044"/>
      <c r="H573" s="1044"/>
      <c r="I573" s="1044"/>
      <c r="J573" s="1044"/>
      <c r="K573" s="1044"/>
      <c r="L573" s="1044"/>
      <c r="M573" s="1044"/>
      <c r="N573" s="1044"/>
      <c r="O573" s="1044"/>
      <c r="P573" s="1044"/>
      <c r="Q573" s="1044"/>
      <c r="R573" s="1044"/>
      <c r="S573" s="1044"/>
      <c r="T573" s="1044"/>
      <c r="U573" s="1044"/>
      <c r="V573" s="1044"/>
      <c r="W573" s="1044"/>
      <c r="X573" s="1044"/>
      <c r="Y573" s="1044"/>
      <c r="Z573" s="1044"/>
    </row>
    <row r="574" ht="14.25" customHeight="1">
      <c r="A574" s="1044"/>
      <c r="B574" s="1044"/>
      <c r="C574" s="1044"/>
      <c r="D574" s="1044"/>
      <c r="E574" s="1044"/>
      <c r="F574" s="1044"/>
      <c r="G574" s="1044"/>
      <c r="H574" s="1044"/>
      <c r="I574" s="1044"/>
      <c r="J574" s="1044"/>
      <c r="K574" s="1044"/>
      <c r="L574" s="1044"/>
      <c r="M574" s="1044"/>
      <c r="N574" s="1044"/>
      <c r="O574" s="1044"/>
      <c r="P574" s="1044"/>
      <c r="Q574" s="1044"/>
      <c r="R574" s="1044"/>
      <c r="S574" s="1044"/>
      <c r="T574" s="1044"/>
      <c r="U574" s="1044"/>
      <c r="V574" s="1044"/>
      <c r="W574" s="1044"/>
      <c r="X574" s="1044"/>
      <c r="Y574" s="1044"/>
      <c r="Z574" s="1044"/>
    </row>
    <row r="575" ht="14.25" customHeight="1">
      <c r="A575" s="1044"/>
      <c r="B575" s="1044"/>
      <c r="C575" s="1044"/>
      <c r="D575" s="1044"/>
      <c r="E575" s="1044"/>
      <c r="F575" s="1044"/>
      <c r="G575" s="1044"/>
      <c r="H575" s="1044"/>
      <c r="I575" s="1044"/>
      <c r="J575" s="1044"/>
      <c r="K575" s="1044"/>
      <c r="L575" s="1044"/>
      <c r="M575" s="1044"/>
      <c r="N575" s="1044"/>
      <c r="O575" s="1044"/>
      <c r="P575" s="1044"/>
      <c r="Q575" s="1044"/>
      <c r="R575" s="1044"/>
      <c r="S575" s="1044"/>
      <c r="T575" s="1044"/>
      <c r="U575" s="1044"/>
      <c r="V575" s="1044"/>
      <c r="W575" s="1044"/>
      <c r="X575" s="1044"/>
      <c r="Y575" s="1044"/>
      <c r="Z575" s="1044"/>
    </row>
    <row r="576" ht="14.25" customHeight="1">
      <c r="A576" s="1044"/>
      <c r="B576" s="1044"/>
      <c r="C576" s="1044"/>
      <c r="D576" s="1044"/>
      <c r="E576" s="1044"/>
      <c r="F576" s="1044"/>
      <c r="G576" s="1044"/>
      <c r="H576" s="1044"/>
      <c r="I576" s="1044"/>
      <c r="J576" s="1044"/>
      <c r="K576" s="1044"/>
      <c r="L576" s="1044"/>
      <c r="M576" s="1044"/>
      <c r="N576" s="1044"/>
      <c r="O576" s="1044"/>
      <c r="P576" s="1044"/>
      <c r="Q576" s="1044"/>
      <c r="R576" s="1044"/>
      <c r="S576" s="1044"/>
      <c r="T576" s="1044"/>
      <c r="U576" s="1044"/>
      <c r="V576" s="1044"/>
      <c r="W576" s="1044"/>
      <c r="X576" s="1044"/>
      <c r="Y576" s="1044"/>
      <c r="Z576" s="1044"/>
    </row>
    <row r="577" ht="14.25" customHeight="1">
      <c r="A577" s="1044"/>
      <c r="B577" s="1044"/>
      <c r="C577" s="1044"/>
      <c r="D577" s="1044"/>
      <c r="E577" s="1044"/>
      <c r="F577" s="1044"/>
      <c r="G577" s="1044"/>
      <c r="H577" s="1044"/>
      <c r="I577" s="1044"/>
      <c r="J577" s="1044"/>
      <c r="K577" s="1044"/>
      <c r="L577" s="1044"/>
      <c r="M577" s="1044"/>
      <c r="N577" s="1044"/>
      <c r="O577" s="1044"/>
      <c r="P577" s="1044"/>
      <c r="Q577" s="1044"/>
      <c r="R577" s="1044"/>
      <c r="S577" s="1044"/>
      <c r="T577" s="1044"/>
      <c r="U577" s="1044"/>
      <c r="V577" s="1044"/>
      <c r="W577" s="1044"/>
      <c r="X577" s="1044"/>
      <c r="Y577" s="1044"/>
      <c r="Z577" s="1044"/>
    </row>
    <row r="578" ht="14.25" customHeight="1">
      <c r="A578" s="1044"/>
      <c r="B578" s="1044"/>
      <c r="C578" s="1044"/>
      <c r="D578" s="1044"/>
      <c r="E578" s="1044"/>
      <c r="F578" s="1044"/>
      <c r="G578" s="1044"/>
      <c r="H578" s="1044"/>
      <c r="I578" s="1044"/>
      <c r="J578" s="1044"/>
      <c r="K578" s="1044"/>
      <c r="L578" s="1044"/>
      <c r="M578" s="1044"/>
      <c r="N578" s="1044"/>
      <c r="O578" s="1044"/>
      <c r="P578" s="1044"/>
      <c r="Q578" s="1044"/>
      <c r="R578" s="1044"/>
      <c r="S578" s="1044"/>
      <c r="T578" s="1044"/>
      <c r="U578" s="1044"/>
      <c r="V578" s="1044"/>
      <c r="W578" s="1044"/>
      <c r="X578" s="1044"/>
      <c r="Y578" s="1044"/>
      <c r="Z578" s="1044"/>
    </row>
    <row r="579" ht="14.25" customHeight="1">
      <c r="A579" s="1044"/>
      <c r="B579" s="1044"/>
      <c r="C579" s="1044"/>
      <c r="D579" s="1044"/>
      <c r="E579" s="1044"/>
      <c r="F579" s="1044"/>
      <c r="G579" s="1044"/>
      <c r="H579" s="1044"/>
      <c r="I579" s="1044"/>
      <c r="J579" s="1044"/>
      <c r="K579" s="1044"/>
      <c r="L579" s="1044"/>
      <c r="M579" s="1044"/>
      <c r="N579" s="1044"/>
      <c r="O579" s="1044"/>
      <c r="P579" s="1044"/>
      <c r="Q579" s="1044"/>
      <c r="R579" s="1044"/>
      <c r="S579" s="1044"/>
      <c r="T579" s="1044"/>
      <c r="U579" s="1044"/>
      <c r="V579" s="1044"/>
      <c r="W579" s="1044"/>
      <c r="X579" s="1044"/>
      <c r="Y579" s="1044"/>
      <c r="Z579" s="1044"/>
    </row>
    <row r="580" ht="14.25" customHeight="1">
      <c r="A580" s="1044"/>
      <c r="B580" s="1044"/>
      <c r="C580" s="1044"/>
      <c r="D580" s="1044"/>
      <c r="E580" s="1044"/>
      <c r="F580" s="1044"/>
      <c r="G580" s="1044"/>
      <c r="H580" s="1044"/>
      <c r="I580" s="1044"/>
      <c r="J580" s="1044"/>
      <c r="K580" s="1044"/>
      <c r="L580" s="1044"/>
      <c r="M580" s="1044"/>
      <c r="N580" s="1044"/>
      <c r="O580" s="1044"/>
      <c r="P580" s="1044"/>
      <c r="Q580" s="1044"/>
      <c r="R580" s="1044"/>
      <c r="S580" s="1044"/>
      <c r="T580" s="1044"/>
      <c r="U580" s="1044"/>
      <c r="V580" s="1044"/>
      <c r="W580" s="1044"/>
      <c r="X580" s="1044"/>
      <c r="Y580" s="1044"/>
      <c r="Z580" s="1044"/>
    </row>
    <row r="581" ht="14.25" customHeight="1">
      <c r="A581" s="1044"/>
      <c r="B581" s="1044"/>
      <c r="C581" s="1044"/>
      <c r="D581" s="1044"/>
      <c r="E581" s="1044"/>
      <c r="F581" s="1044"/>
      <c r="G581" s="1044"/>
      <c r="H581" s="1044"/>
      <c r="I581" s="1044"/>
      <c r="J581" s="1044"/>
      <c r="K581" s="1044"/>
      <c r="L581" s="1044"/>
      <c r="M581" s="1044"/>
      <c r="N581" s="1044"/>
      <c r="O581" s="1044"/>
      <c r="P581" s="1044"/>
      <c r="Q581" s="1044"/>
      <c r="R581" s="1044"/>
      <c r="S581" s="1044"/>
      <c r="T581" s="1044"/>
      <c r="U581" s="1044"/>
      <c r="V581" s="1044"/>
      <c r="W581" s="1044"/>
      <c r="X581" s="1044"/>
      <c r="Y581" s="1044"/>
      <c r="Z581" s="1044"/>
    </row>
    <row r="582" ht="14.25" customHeight="1">
      <c r="A582" s="1044"/>
      <c r="B582" s="1044"/>
      <c r="C582" s="1044"/>
      <c r="D582" s="1044"/>
      <c r="E582" s="1044"/>
      <c r="F582" s="1044"/>
      <c r="G582" s="1044"/>
      <c r="H582" s="1044"/>
      <c r="I582" s="1044"/>
      <c r="J582" s="1044"/>
      <c r="K582" s="1044"/>
      <c r="L582" s="1044"/>
      <c r="M582" s="1044"/>
      <c r="N582" s="1044"/>
      <c r="O582" s="1044"/>
      <c r="P582" s="1044"/>
      <c r="Q582" s="1044"/>
      <c r="R582" s="1044"/>
      <c r="S582" s="1044"/>
      <c r="T582" s="1044"/>
      <c r="U582" s="1044"/>
      <c r="V582" s="1044"/>
      <c r="W582" s="1044"/>
      <c r="X582" s="1044"/>
      <c r="Y582" s="1044"/>
      <c r="Z582" s="1044"/>
    </row>
    <row r="583" ht="14.25" customHeight="1">
      <c r="A583" s="1044"/>
      <c r="B583" s="1044"/>
      <c r="C583" s="1044"/>
      <c r="D583" s="1044"/>
      <c r="E583" s="1044"/>
      <c r="F583" s="1044"/>
      <c r="G583" s="1044"/>
      <c r="H583" s="1044"/>
      <c r="I583" s="1044"/>
      <c r="J583" s="1044"/>
      <c r="K583" s="1044"/>
      <c r="L583" s="1044"/>
      <c r="M583" s="1044"/>
      <c r="N583" s="1044"/>
      <c r="O583" s="1044"/>
      <c r="P583" s="1044"/>
      <c r="Q583" s="1044"/>
      <c r="R583" s="1044"/>
      <c r="S583" s="1044"/>
      <c r="T583" s="1044"/>
      <c r="U583" s="1044"/>
      <c r="V583" s="1044"/>
      <c r="W583" s="1044"/>
      <c r="X583" s="1044"/>
      <c r="Y583" s="1044"/>
      <c r="Z583" s="1044"/>
    </row>
    <row r="584" ht="14.25" customHeight="1">
      <c r="A584" s="1044"/>
      <c r="B584" s="1044"/>
      <c r="C584" s="1044"/>
      <c r="D584" s="1044"/>
      <c r="E584" s="1044"/>
      <c r="F584" s="1044"/>
      <c r="G584" s="1044"/>
      <c r="H584" s="1044"/>
      <c r="I584" s="1044"/>
      <c r="J584" s="1044"/>
      <c r="K584" s="1044"/>
      <c r="L584" s="1044"/>
      <c r="M584" s="1044"/>
      <c r="N584" s="1044"/>
      <c r="O584" s="1044"/>
      <c r="P584" s="1044"/>
      <c r="Q584" s="1044"/>
      <c r="R584" s="1044"/>
      <c r="S584" s="1044"/>
      <c r="T584" s="1044"/>
      <c r="U584" s="1044"/>
      <c r="V584" s="1044"/>
      <c r="W584" s="1044"/>
      <c r="X584" s="1044"/>
      <c r="Y584" s="1044"/>
      <c r="Z584" s="1044"/>
    </row>
    <row r="585" ht="14.25" customHeight="1">
      <c r="A585" s="1044"/>
      <c r="B585" s="1044"/>
      <c r="C585" s="1044"/>
      <c r="D585" s="1044"/>
      <c r="E585" s="1044"/>
      <c r="F585" s="1044"/>
      <c r="G585" s="1044"/>
      <c r="H585" s="1044"/>
      <c r="I585" s="1044"/>
      <c r="J585" s="1044"/>
      <c r="K585" s="1044"/>
      <c r="L585" s="1044"/>
      <c r="M585" s="1044"/>
      <c r="N585" s="1044"/>
      <c r="O585" s="1044"/>
      <c r="P585" s="1044"/>
      <c r="Q585" s="1044"/>
      <c r="R585" s="1044"/>
      <c r="S585" s="1044"/>
      <c r="T585" s="1044"/>
      <c r="U585" s="1044"/>
      <c r="V585" s="1044"/>
      <c r="W585" s="1044"/>
      <c r="X585" s="1044"/>
      <c r="Y585" s="1044"/>
      <c r="Z585" s="1044"/>
    </row>
    <row r="586" ht="14.25" customHeight="1">
      <c r="A586" s="1044"/>
      <c r="B586" s="1044"/>
      <c r="C586" s="1044"/>
      <c r="D586" s="1044"/>
      <c r="E586" s="1044"/>
      <c r="F586" s="1044"/>
      <c r="G586" s="1044"/>
      <c r="H586" s="1044"/>
      <c r="I586" s="1044"/>
      <c r="J586" s="1044"/>
      <c r="K586" s="1044"/>
      <c r="L586" s="1044"/>
      <c r="M586" s="1044"/>
      <c r="N586" s="1044"/>
      <c r="O586" s="1044"/>
      <c r="P586" s="1044"/>
      <c r="Q586" s="1044"/>
      <c r="R586" s="1044"/>
      <c r="S586" s="1044"/>
      <c r="T586" s="1044"/>
      <c r="U586" s="1044"/>
      <c r="V586" s="1044"/>
      <c r="W586" s="1044"/>
      <c r="X586" s="1044"/>
      <c r="Y586" s="1044"/>
      <c r="Z586" s="1044"/>
    </row>
    <row r="587" ht="14.25" customHeight="1">
      <c r="A587" s="1044"/>
      <c r="B587" s="1044"/>
      <c r="C587" s="1044"/>
      <c r="D587" s="1044"/>
      <c r="E587" s="1044"/>
      <c r="F587" s="1044"/>
      <c r="G587" s="1044"/>
      <c r="H587" s="1044"/>
      <c r="I587" s="1044"/>
      <c r="J587" s="1044"/>
      <c r="K587" s="1044"/>
      <c r="L587" s="1044"/>
      <c r="M587" s="1044"/>
      <c r="N587" s="1044"/>
      <c r="O587" s="1044"/>
      <c r="P587" s="1044"/>
      <c r="Q587" s="1044"/>
      <c r="R587" s="1044"/>
      <c r="S587" s="1044"/>
      <c r="T587" s="1044"/>
      <c r="U587" s="1044"/>
      <c r="V587" s="1044"/>
      <c r="W587" s="1044"/>
      <c r="X587" s="1044"/>
      <c r="Y587" s="1044"/>
      <c r="Z587" s="1044"/>
    </row>
    <row r="588" ht="14.25" customHeight="1">
      <c r="A588" s="1044"/>
      <c r="B588" s="1044"/>
      <c r="C588" s="1044"/>
      <c r="D588" s="1044"/>
      <c r="E588" s="1044"/>
      <c r="F588" s="1044"/>
      <c r="G588" s="1044"/>
      <c r="H588" s="1044"/>
      <c r="I588" s="1044"/>
      <c r="J588" s="1044"/>
      <c r="K588" s="1044"/>
      <c r="L588" s="1044"/>
      <c r="M588" s="1044"/>
      <c r="N588" s="1044"/>
      <c r="O588" s="1044"/>
      <c r="P588" s="1044"/>
      <c r="Q588" s="1044"/>
      <c r="R588" s="1044"/>
      <c r="S588" s="1044"/>
      <c r="T588" s="1044"/>
      <c r="U588" s="1044"/>
      <c r="V588" s="1044"/>
      <c r="W588" s="1044"/>
      <c r="X588" s="1044"/>
      <c r="Y588" s="1044"/>
      <c r="Z588" s="1044"/>
    </row>
    <row r="589" ht="14.25" customHeight="1">
      <c r="A589" s="1044"/>
      <c r="B589" s="1044"/>
      <c r="C589" s="1044"/>
      <c r="D589" s="1044"/>
      <c r="E589" s="1044"/>
      <c r="F589" s="1044"/>
      <c r="G589" s="1044"/>
      <c r="H589" s="1044"/>
      <c r="I589" s="1044"/>
      <c r="J589" s="1044"/>
      <c r="K589" s="1044"/>
      <c r="L589" s="1044"/>
      <c r="M589" s="1044"/>
      <c r="N589" s="1044"/>
      <c r="O589" s="1044"/>
      <c r="P589" s="1044"/>
      <c r="Q589" s="1044"/>
      <c r="R589" s="1044"/>
      <c r="S589" s="1044"/>
      <c r="T589" s="1044"/>
      <c r="U589" s="1044"/>
      <c r="V589" s="1044"/>
      <c r="W589" s="1044"/>
      <c r="X589" s="1044"/>
      <c r="Y589" s="1044"/>
      <c r="Z589" s="1044"/>
    </row>
    <row r="590" ht="14.25" customHeight="1">
      <c r="A590" s="1044"/>
      <c r="B590" s="1044"/>
      <c r="C590" s="1044"/>
      <c r="D590" s="1044"/>
      <c r="E590" s="1044"/>
      <c r="F590" s="1044"/>
      <c r="G590" s="1044"/>
      <c r="H590" s="1044"/>
      <c r="I590" s="1044"/>
      <c r="J590" s="1044"/>
      <c r="K590" s="1044"/>
      <c r="L590" s="1044"/>
      <c r="M590" s="1044"/>
      <c r="N590" s="1044"/>
      <c r="O590" s="1044"/>
      <c r="P590" s="1044"/>
      <c r="Q590" s="1044"/>
      <c r="R590" s="1044"/>
      <c r="S590" s="1044"/>
      <c r="T590" s="1044"/>
      <c r="U590" s="1044"/>
      <c r="V590" s="1044"/>
      <c r="W590" s="1044"/>
      <c r="X590" s="1044"/>
      <c r="Y590" s="1044"/>
      <c r="Z590" s="1044"/>
    </row>
    <row r="591" ht="14.25" customHeight="1">
      <c r="A591" s="1044"/>
      <c r="B591" s="1044"/>
      <c r="C591" s="1044"/>
      <c r="D591" s="1044"/>
      <c r="E591" s="1044"/>
      <c r="F591" s="1044"/>
      <c r="G591" s="1044"/>
      <c r="H591" s="1044"/>
      <c r="I591" s="1044"/>
      <c r="J591" s="1044"/>
      <c r="K591" s="1044"/>
      <c r="L591" s="1044"/>
      <c r="M591" s="1044"/>
      <c r="N591" s="1044"/>
      <c r="O591" s="1044"/>
      <c r="P591" s="1044"/>
      <c r="Q591" s="1044"/>
      <c r="R591" s="1044"/>
      <c r="S591" s="1044"/>
      <c r="T591" s="1044"/>
      <c r="U591" s="1044"/>
      <c r="V591" s="1044"/>
      <c r="W591" s="1044"/>
      <c r="X591" s="1044"/>
      <c r="Y591" s="1044"/>
      <c r="Z591" s="1044"/>
    </row>
    <row r="592" ht="14.25" customHeight="1">
      <c r="A592" s="1044"/>
      <c r="B592" s="1044"/>
      <c r="C592" s="1044"/>
      <c r="D592" s="1044"/>
      <c r="E592" s="1044"/>
      <c r="F592" s="1044"/>
      <c r="G592" s="1044"/>
      <c r="H592" s="1044"/>
      <c r="I592" s="1044"/>
      <c r="J592" s="1044"/>
      <c r="K592" s="1044"/>
      <c r="L592" s="1044"/>
      <c r="M592" s="1044"/>
      <c r="N592" s="1044"/>
      <c r="O592" s="1044"/>
      <c r="P592" s="1044"/>
      <c r="Q592" s="1044"/>
      <c r="R592" s="1044"/>
      <c r="S592" s="1044"/>
      <c r="T592" s="1044"/>
      <c r="U592" s="1044"/>
      <c r="V592" s="1044"/>
      <c r="W592" s="1044"/>
      <c r="X592" s="1044"/>
      <c r="Y592" s="1044"/>
      <c r="Z592" s="1044"/>
    </row>
    <row r="593" ht="14.25" customHeight="1">
      <c r="A593" s="1044"/>
      <c r="B593" s="1044"/>
      <c r="C593" s="1044"/>
      <c r="D593" s="1044"/>
      <c r="E593" s="1044"/>
      <c r="F593" s="1044"/>
      <c r="G593" s="1044"/>
      <c r="H593" s="1044"/>
      <c r="I593" s="1044"/>
      <c r="J593" s="1044"/>
      <c r="K593" s="1044"/>
      <c r="L593" s="1044"/>
      <c r="M593" s="1044"/>
      <c r="N593" s="1044"/>
      <c r="O593" s="1044"/>
      <c r="P593" s="1044"/>
      <c r="Q593" s="1044"/>
      <c r="R593" s="1044"/>
      <c r="S593" s="1044"/>
      <c r="T593" s="1044"/>
      <c r="U593" s="1044"/>
      <c r="V593" s="1044"/>
      <c r="W593" s="1044"/>
      <c r="X593" s="1044"/>
      <c r="Y593" s="1044"/>
      <c r="Z593" s="1044"/>
    </row>
    <row r="594" ht="14.25" customHeight="1">
      <c r="A594" s="1044"/>
      <c r="B594" s="1044"/>
      <c r="C594" s="1044"/>
      <c r="D594" s="1044"/>
      <c r="E594" s="1044"/>
      <c r="F594" s="1044"/>
      <c r="G594" s="1044"/>
      <c r="H594" s="1044"/>
      <c r="I594" s="1044"/>
      <c r="J594" s="1044"/>
      <c r="K594" s="1044"/>
      <c r="L594" s="1044"/>
      <c r="M594" s="1044"/>
      <c r="N594" s="1044"/>
      <c r="O594" s="1044"/>
      <c r="P594" s="1044"/>
      <c r="Q594" s="1044"/>
      <c r="R594" s="1044"/>
      <c r="S594" s="1044"/>
      <c r="T594" s="1044"/>
      <c r="U594" s="1044"/>
      <c r="V594" s="1044"/>
      <c r="W594" s="1044"/>
      <c r="X594" s="1044"/>
      <c r="Y594" s="1044"/>
      <c r="Z594" s="1044"/>
    </row>
    <row r="595" ht="14.25" customHeight="1">
      <c r="A595" s="1044"/>
      <c r="B595" s="1044"/>
      <c r="C595" s="1044"/>
      <c r="D595" s="1044"/>
      <c r="E595" s="1044"/>
      <c r="F595" s="1044"/>
      <c r="G595" s="1044"/>
      <c r="H595" s="1044"/>
      <c r="I595" s="1044"/>
      <c r="J595" s="1044"/>
      <c r="K595" s="1044"/>
      <c r="L595" s="1044"/>
      <c r="M595" s="1044"/>
      <c r="N595" s="1044"/>
      <c r="O595" s="1044"/>
      <c r="P595" s="1044"/>
      <c r="Q595" s="1044"/>
      <c r="R595" s="1044"/>
      <c r="S595" s="1044"/>
      <c r="T595" s="1044"/>
      <c r="U595" s="1044"/>
      <c r="V595" s="1044"/>
      <c r="W595" s="1044"/>
      <c r="X595" s="1044"/>
      <c r="Y595" s="1044"/>
      <c r="Z595" s="1044"/>
    </row>
    <row r="596" ht="14.25" customHeight="1">
      <c r="A596" s="1044"/>
      <c r="B596" s="1044"/>
      <c r="C596" s="1044"/>
      <c r="D596" s="1044"/>
      <c r="E596" s="1044"/>
      <c r="F596" s="1044"/>
      <c r="G596" s="1044"/>
      <c r="H596" s="1044"/>
      <c r="I596" s="1044"/>
      <c r="J596" s="1044"/>
      <c r="K596" s="1044"/>
      <c r="L596" s="1044"/>
      <c r="M596" s="1044"/>
      <c r="N596" s="1044"/>
      <c r="O596" s="1044"/>
      <c r="P596" s="1044"/>
      <c r="Q596" s="1044"/>
      <c r="R596" s="1044"/>
      <c r="S596" s="1044"/>
      <c r="T596" s="1044"/>
      <c r="U596" s="1044"/>
      <c r="V596" s="1044"/>
      <c r="W596" s="1044"/>
      <c r="X596" s="1044"/>
      <c r="Y596" s="1044"/>
      <c r="Z596" s="1044"/>
    </row>
    <row r="597" ht="14.25" customHeight="1">
      <c r="A597" s="1044"/>
      <c r="B597" s="1044"/>
      <c r="C597" s="1044"/>
      <c r="D597" s="1044"/>
      <c r="E597" s="1044"/>
      <c r="F597" s="1044"/>
      <c r="G597" s="1044"/>
      <c r="H597" s="1044"/>
      <c r="I597" s="1044"/>
      <c r="J597" s="1044"/>
      <c r="K597" s="1044"/>
      <c r="L597" s="1044"/>
      <c r="M597" s="1044"/>
      <c r="N597" s="1044"/>
      <c r="O597" s="1044"/>
      <c r="P597" s="1044"/>
      <c r="Q597" s="1044"/>
      <c r="R597" s="1044"/>
      <c r="S597" s="1044"/>
      <c r="T597" s="1044"/>
      <c r="U597" s="1044"/>
      <c r="V597" s="1044"/>
      <c r="W597" s="1044"/>
      <c r="X597" s="1044"/>
      <c r="Y597" s="1044"/>
      <c r="Z597" s="1044"/>
    </row>
    <row r="598" ht="14.25" customHeight="1">
      <c r="A598" s="1044"/>
      <c r="B598" s="1044"/>
      <c r="C598" s="1044"/>
      <c r="D598" s="1044"/>
      <c r="E598" s="1044"/>
      <c r="F598" s="1044"/>
      <c r="G598" s="1044"/>
      <c r="H598" s="1044"/>
      <c r="I598" s="1044"/>
      <c r="J598" s="1044"/>
      <c r="K598" s="1044"/>
      <c r="L598" s="1044"/>
      <c r="M598" s="1044"/>
      <c r="N598" s="1044"/>
      <c r="O598" s="1044"/>
      <c r="P598" s="1044"/>
      <c r="Q598" s="1044"/>
      <c r="R598" s="1044"/>
      <c r="S598" s="1044"/>
      <c r="T598" s="1044"/>
      <c r="U598" s="1044"/>
      <c r="V598" s="1044"/>
      <c r="W598" s="1044"/>
      <c r="X598" s="1044"/>
      <c r="Y598" s="1044"/>
      <c r="Z598" s="1044"/>
    </row>
    <row r="599" ht="14.25" customHeight="1">
      <c r="A599" s="1044"/>
      <c r="B599" s="1044"/>
      <c r="C599" s="1044"/>
      <c r="D599" s="1044"/>
      <c r="E599" s="1044"/>
      <c r="F599" s="1044"/>
      <c r="G599" s="1044"/>
      <c r="H599" s="1044"/>
      <c r="I599" s="1044"/>
      <c r="J599" s="1044"/>
      <c r="K599" s="1044"/>
      <c r="L599" s="1044"/>
      <c r="M599" s="1044"/>
      <c r="N599" s="1044"/>
      <c r="O599" s="1044"/>
      <c r="P599" s="1044"/>
      <c r="Q599" s="1044"/>
      <c r="R599" s="1044"/>
      <c r="S599" s="1044"/>
      <c r="T599" s="1044"/>
      <c r="U599" s="1044"/>
      <c r="V599" s="1044"/>
      <c r="W599" s="1044"/>
      <c r="X599" s="1044"/>
      <c r="Y599" s="1044"/>
      <c r="Z599" s="1044"/>
    </row>
    <row r="600" ht="14.25" customHeight="1">
      <c r="A600" s="1044"/>
      <c r="B600" s="1044"/>
      <c r="C600" s="1044"/>
      <c r="D600" s="1044"/>
      <c r="E600" s="1044"/>
      <c r="F600" s="1044"/>
      <c r="G600" s="1044"/>
      <c r="H600" s="1044"/>
      <c r="I600" s="1044"/>
      <c r="J600" s="1044"/>
      <c r="K600" s="1044"/>
      <c r="L600" s="1044"/>
      <c r="M600" s="1044"/>
      <c r="N600" s="1044"/>
      <c r="O600" s="1044"/>
      <c r="P600" s="1044"/>
      <c r="Q600" s="1044"/>
      <c r="R600" s="1044"/>
      <c r="S600" s="1044"/>
      <c r="T600" s="1044"/>
      <c r="U600" s="1044"/>
      <c r="V600" s="1044"/>
      <c r="W600" s="1044"/>
      <c r="X600" s="1044"/>
      <c r="Y600" s="1044"/>
      <c r="Z600" s="1044"/>
    </row>
    <row r="601" ht="14.25" customHeight="1">
      <c r="A601" s="1044"/>
      <c r="B601" s="1044"/>
      <c r="C601" s="1044"/>
      <c r="D601" s="1044"/>
      <c r="E601" s="1044"/>
      <c r="F601" s="1044"/>
      <c r="G601" s="1044"/>
      <c r="H601" s="1044"/>
      <c r="I601" s="1044"/>
      <c r="J601" s="1044"/>
      <c r="K601" s="1044"/>
      <c r="L601" s="1044"/>
      <c r="M601" s="1044"/>
      <c r="N601" s="1044"/>
      <c r="O601" s="1044"/>
      <c r="P601" s="1044"/>
      <c r="Q601" s="1044"/>
      <c r="R601" s="1044"/>
      <c r="S601" s="1044"/>
      <c r="T601" s="1044"/>
      <c r="U601" s="1044"/>
      <c r="V601" s="1044"/>
      <c r="W601" s="1044"/>
      <c r="X601" s="1044"/>
      <c r="Y601" s="1044"/>
      <c r="Z601" s="1044"/>
    </row>
    <row r="602" ht="14.25" customHeight="1">
      <c r="A602" s="1044"/>
      <c r="B602" s="1044"/>
      <c r="C602" s="1044"/>
      <c r="D602" s="1044"/>
      <c r="E602" s="1044"/>
      <c r="F602" s="1044"/>
      <c r="G602" s="1044"/>
      <c r="H602" s="1044"/>
      <c r="I602" s="1044"/>
      <c r="J602" s="1044"/>
      <c r="K602" s="1044"/>
      <c r="L602" s="1044"/>
      <c r="M602" s="1044"/>
      <c r="N602" s="1044"/>
      <c r="O602" s="1044"/>
      <c r="P602" s="1044"/>
      <c r="Q602" s="1044"/>
      <c r="R602" s="1044"/>
      <c r="S602" s="1044"/>
      <c r="T602" s="1044"/>
      <c r="U602" s="1044"/>
      <c r="V602" s="1044"/>
      <c r="W602" s="1044"/>
      <c r="X602" s="1044"/>
      <c r="Y602" s="1044"/>
      <c r="Z602" s="1044"/>
    </row>
    <row r="603" ht="14.25" customHeight="1">
      <c r="A603" s="1044"/>
      <c r="B603" s="1044"/>
      <c r="C603" s="1044"/>
      <c r="D603" s="1044"/>
      <c r="E603" s="1044"/>
      <c r="F603" s="1044"/>
      <c r="G603" s="1044"/>
      <c r="H603" s="1044"/>
      <c r="I603" s="1044"/>
      <c r="J603" s="1044"/>
      <c r="K603" s="1044"/>
      <c r="L603" s="1044"/>
      <c r="M603" s="1044"/>
      <c r="N603" s="1044"/>
      <c r="O603" s="1044"/>
      <c r="P603" s="1044"/>
      <c r="Q603" s="1044"/>
      <c r="R603" s="1044"/>
      <c r="S603" s="1044"/>
      <c r="T603" s="1044"/>
      <c r="U603" s="1044"/>
      <c r="V603" s="1044"/>
      <c r="W603" s="1044"/>
      <c r="X603" s="1044"/>
      <c r="Y603" s="1044"/>
      <c r="Z603" s="1044"/>
    </row>
    <row r="604" ht="14.25" customHeight="1">
      <c r="A604" s="1044"/>
      <c r="B604" s="1044"/>
      <c r="C604" s="1044"/>
      <c r="D604" s="1044"/>
      <c r="E604" s="1044"/>
      <c r="F604" s="1044"/>
      <c r="G604" s="1044"/>
      <c r="H604" s="1044"/>
      <c r="I604" s="1044"/>
      <c r="J604" s="1044"/>
      <c r="K604" s="1044"/>
      <c r="L604" s="1044"/>
      <c r="M604" s="1044"/>
      <c r="N604" s="1044"/>
      <c r="O604" s="1044"/>
      <c r="P604" s="1044"/>
      <c r="Q604" s="1044"/>
      <c r="R604" s="1044"/>
      <c r="S604" s="1044"/>
      <c r="T604" s="1044"/>
      <c r="U604" s="1044"/>
      <c r="V604" s="1044"/>
      <c r="W604" s="1044"/>
      <c r="X604" s="1044"/>
      <c r="Y604" s="1044"/>
      <c r="Z604" s="1044"/>
    </row>
    <row r="605" ht="14.25" customHeight="1">
      <c r="A605" s="1044"/>
      <c r="B605" s="1044"/>
      <c r="C605" s="1044"/>
      <c r="D605" s="1044"/>
      <c r="E605" s="1044"/>
      <c r="F605" s="1044"/>
      <c r="G605" s="1044"/>
      <c r="H605" s="1044"/>
      <c r="I605" s="1044"/>
      <c r="J605" s="1044"/>
      <c r="K605" s="1044"/>
      <c r="L605" s="1044"/>
      <c r="M605" s="1044"/>
      <c r="N605" s="1044"/>
      <c r="O605" s="1044"/>
      <c r="P605" s="1044"/>
      <c r="Q605" s="1044"/>
      <c r="R605" s="1044"/>
      <c r="S605" s="1044"/>
      <c r="T605" s="1044"/>
      <c r="U605" s="1044"/>
      <c r="V605" s="1044"/>
      <c r="W605" s="1044"/>
      <c r="X605" s="1044"/>
      <c r="Y605" s="1044"/>
      <c r="Z605" s="1044"/>
    </row>
    <row r="606" ht="14.25" customHeight="1">
      <c r="A606" s="1044"/>
      <c r="B606" s="1044"/>
      <c r="C606" s="1044"/>
      <c r="D606" s="1044"/>
      <c r="E606" s="1044"/>
      <c r="F606" s="1044"/>
      <c r="G606" s="1044"/>
      <c r="H606" s="1044"/>
      <c r="I606" s="1044"/>
      <c r="J606" s="1044"/>
      <c r="K606" s="1044"/>
      <c r="L606" s="1044"/>
      <c r="M606" s="1044"/>
      <c r="N606" s="1044"/>
      <c r="O606" s="1044"/>
      <c r="P606" s="1044"/>
      <c r="Q606" s="1044"/>
      <c r="R606" s="1044"/>
      <c r="S606" s="1044"/>
      <c r="T606" s="1044"/>
      <c r="U606" s="1044"/>
      <c r="V606" s="1044"/>
      <c r="W606" s="1044"/>
      <c r="X606" s="1044"/>
      <c r="Y606" s="1044"/>
      <c r="Z606" s="1044"/>
    </row>
    <row r="607" ht="14.25" customHeight="1">
      <c r="A607" s="1044"/>
      <c r="B607" s="1044"/>
      <c r="C607" s="1044"/>
      <c r="D607" s="1044"/>
      <c r="E607" s="1044"/>
      <c r="F607" s="1044"/>
      <c r="G607" s="1044"/>
      <c r="H607" s="1044"/>
      <c r="I607" s="1044"/>
      <c r="J607" s="1044"/>
      <c r="K607" s="1044"/>
      <c r="L607" s="1044"/>
      <c r="M607" s="1044"/>
      <c r="N607" s="1044"/>
      <c r="O607" s="1044"/>
      <c r="P607" s="1044"/>
      <c r="Q607" s="1044"/>
      <c r="R607" s="1044"/>
      <c r="S607" s="1044"/>
      <c r="T607" s="1044"/>
      <c r="U607" s="1044"/>
      <c r="V607" s="1044"/>
      <c r="W607" s="1044"/>
      <c r="X607" s="1044"/>
      <c r="Y607" s="1044"/>
      <c r="Z607" s="1044"/>
    </row>
    <row r="608" ht="14.25" customHeight="1">
      <c r="A608" s="1044"/>
      <c r="B608" s="1044"/>
      <c r="C608" s="1044"/>
      <c r="D608" s="1044"/>
      <c r="E608" s="1044"/>
      <c r="F608" s="1044"/>
      <c r="G608" s="1044"/>
      <c r="H608" s="1044"/>
      <c r="I608" s="1044"/>
      <c r="J608" s="1044"/>
      <c r="K608" s="1044"/>
      <c r="L608" s="1044"/>
      <c r="M608" s="1044"/>
      <c r="N608" s="1044"/>
      <c r="O608" s="1044"/>
      <c r="P608" s="1044"/>
      <c r="Q608" s="1044"/>
      <c r="R608" s="1044"/>
      <c r="S608" s="1044"/>
      <c r="T608" s="1044"/>
      <c r="U608" s="1044"/>
      <c r="V608" s="1044"/>
      <c r="W608" s="1044"/>
      <c r="X608" s="1044"/>
      <c r="Y608" s="1044"/>
      <c r="Z608" s="1044"/>
    </row>
    <row r="609" ht="14.25" customHeight="1">
      <c r="A609" s="1044"/>
      <c r="B609" s="1044"/>
      <c r="C609" s="1044"/>
      <c r="D609" s="1044"/>
      <c r="E609" s="1044"/>
      <c r="F609" s="1044"/>
      <c r="G609" s="1044"/>
      <c r="H609" s="1044"/>
      <c r="I609" s="1044"/>
      <c r="J609" s="1044"/>
      <c r="K609" s="1044"/>
      <c r="L609" s="1044"/>
      <c r="M609" s="1044"/>
      <c r="N609" s="1044"/>
      <c r="O609" s="1044"/>
      <c r="P609" s="1044"/>
      <c r="Q609" s="1044"/>
      <c r="R609" s="1044"/>
      <c r="S609" s="1044"/>
      <c r="T609" s="1044"/>
      <c r="U609" s="1044"/>
      <c r="V609" s="1044"/>
      <c r="W609" s="1044"/>
      <c r="X609" s="1044"/>
      <c r="Y609" s="1044"/>
      <c r="Z609" s="1044"/>
    </row>
    <row r="610" ht="14.25" customHeight="1">
      <c r="A610" s="1044"/>
      <c r="B610" s="1044"/>
      <c r="C610" s="1044"/>
      <c r="D610" s="1044"/>
      <c r="E610" s="1044"/>
      <c r="F610" s="1044"/>
      <c r="G610" s="1044"/>
      <c r="H610" s="1044"/>
      <c r="I610" s="1044"/>
      <c r="J610" s="1044"/>
      <c r="K610" s="1044"/>
      <c r="L610" s="1044"/>
      <c r="M610" s="1044"/>
      <c r="N610" s="1044"/>
      <c r="O610" s="1044"/>
      <c r="P610" s="1044"/>
      <c r="Q610" s="1044"/>
      <c r="R610" s="1044"/>
      <c r="S610" s="1044"/>
      <c r="T610" s="1044"/>
      <c r="U610" s="1044"/>
      <c r="V610" s="1044"/>
      <c r="W610" s="1044"/>
      <c r="X610" s="1044"/>
      <c r="Y610" s="1044"/>
      <c r="Z610" s="1044"/>
    </row>
    <row r="611" ht="14.25" customHeight="1">
      <c r="A611" s="1044"/>
      <c r="B611" s="1044"/>
      <c r="C611" s="1044"/>
      <c r="D611" s="1044"/>
      <c r="E611" s="1044"/>
      <c r="F611" s="1044"/>
      <c r="G611" s="1044"/>
      <c r="H611" s="1044"/>
      <c r="I611" s="1044"/>
      <c r="J611" s="1044"/>
      <c r="K611" s="1044"/>
      <c r="L611" s="1044"/>
      <c r="M611" s="1044"/>
      <c r="N611" s="1044"/>
      <c r="O611" s="1044"/>
      <c r="P611" s="1044"/>
      <c r="Q611" s="1044"/>
      <c r="R611" s="1044"/>
      <c r="S611" s="1044"/>
      <c r="T611" s="1044"/>
      <c r="U611" s="1044"/>
      <c r="V611" s="1044"/>
      <c r="W611" s="1044"/>
      <c r="X611" s="1044"/>
      <c r="Y611" s="1044"/>
      <c r="Z611" s="1044"/>
    </row>
    <row r="612" ht="14.25" customHeight="1">
      <c r="A612" s="1044"/>
      <c r="B612" s="1044"/>
      <c r="C612" s="1044"/>
      <c r="D612" s="1044"/>
      <c r="E612" s="1044"/>
      <c r="F612" s="1044"/>
      <c r="G612" s="1044"/>
      <c r="H612" s="1044"/>
      <c r="I612" s="1044"/>
      <c r="J612" s="1044"/>
      <c r="K612" s="1044"/>
      <c r="L612" s="1044"/>
      <c r="M612" s="1044"/>
      <c r="N612" s="1044"/>
      <c r="O612" s="1044"/>
      <c r="P612" s="1044"/>
      <c r="Q612" s="1044"/>
      <c r="R612" s="1044"/>
      <c r="S612" s="1044"/>
      <c r="T612" s="1044"/>
      <c r="U612" s="1044"/>
      <c r="V612" s="1044"/>
      <c r="W612" s="1044"/>
      <c r="X612" s="1044"/>
      <c r="Y612" s="1044"/>
      <c r="Z612" s="1044"/>
    </row>
    <row r="613" ht="14.25" customHeight="1">
      <c r="A613" s="1044"/>
      <c r="B613" s="1044"/>
      <c r="C613" s="1044"/>
      <c r="D613" s="1044"/>
      <c r="E613" s="1044"/>
      <c r="F613" s="1044"/>
      <c r="G613" s="1044"/>
      <c r="H613" s="1044"/>
      <c r="I613" s="1044"/>
      <c r="J613" s="1044"/>
      <c r="K613" s="1044"/>
      <c r="L613" s="1044"/>
      <c r="M613" s="1044"/>
      <c r="N613" s="1044"/>
      <c r="O613" s="1044"/>
      <c r="P613" s="1044"/>
      <c r="Q613" s="1044"/>
      <c r="R613" s="1044"/>
      <c r="S613" s="1044"/>
      <c r="T613" s="1044"/>
      <c r="U613" s="1044"/>
      <c r="V613" s="1044"/>
      <c r="W613" s="1044"/>
      <c r="X613" s="1044"/>
      <c r="Y613" s="1044"/>
      <c r="Z613" s="1044"/>
    </row>
    <row r="614" ht="14.25" customHeight="1">
      <c r="A614" s="1044"/>
      <c r="B614" s="1044"/>
      <c r="C614" s="1044"/>
      <c r="D614" s="1044"/>
      <c r="E614" s="1044"/>
      <c r="F614" s="1044"/>
      <c r="G614" s="1044"/>
      <c r="H614" s="1044"/>
      <c r="I614" s="1044"/>
      <c r="J614" s="1044"/>
      <c r="K614" s="1044"/>
      <c r="L614" s="1044"/>
      <c r="M614" s="1044"/>
      <c r="N614" s="1044"/>
      <c r="O614" s="1044"/>
      <c r="P614" s="1044"/>
      <c r="Q614" s="1044"/>
      <c r="R614" s="1044"/>
      <c r="S614" s="1044"/>
      <c r="T614" s="1044"/>
      <c r="U614" s="1044"/>
      <c r="V614" s="1044"/>
      <c r="W614" s="1044"/>
      <c r="X614" s="1044"/>
      <c r="Y614" s="1044"/>
      <c r="Z614" s="1044"/>
    </row>
    <row r="615" ht="14.25" customHeight="1">
      <c r="A615" s="1044"/>
      <c r="B615" s="1044"/>
      <c r="C615" s="1044"/>
      <c r="D615" s="1044"/>
      <c r="E615" s="1044"/>
      <c r="F615" s="1044"/>
      <c r="G615" s="1044"/>
      <c r="H615" s="1044"/>
      <c r="I615" s="1044"/>
      <c r="J615" s="1044"/>
      <c r="K615" s="1044"/>
      <c r="L615" s="1044"/>
      <c r="M615" s="1044"/>
      <c r="N615" s="1044"/>
      <c r="O615" s="1044"/>
      <c r="P615" s="1044"/>
      <c r="Q615" s="1044"/>
      <c r="R615" s="1044"/>
      <c r="S615" s="1044"/>
      <c r="T615" s="1044"/>
      <c r="U615" s="1044"/>
      <c r="V615" s="1044"/>
      <c r="W615" s="1044"/>
      <c r="X615" s="1044"/>
      <c r="Y615" s="1044"/>
      <c r="Z615" s="1044"/>
    </row>
    <row r="616" ht="14.25" customHeight="1">
      <c r="A616" s="1044"/>
      <c r="B616" s="1044"/>
      <c r="C616" s="1044"/>
      <c r="D616" s="1044"/>
      <c r="E616" s="1044"/>
      <c r="F616" s="1044"/>
      <c r="G616" s="1044"/>
      <c r="H616" s="1044"/>
      <c r="I616" s="1044"/>
      <c r="J616" s="1044"/>
      <c r="K616" s="1044"/>
      <c r="L616" s="1044"/>
      <c r="M616" s="1044"/>
      <c r="N616" s="1044"/>
      <c r="O616" s="1044"/>
      <c r="P616" s="1044"/>
      <c r="Q616" s="1044"/>
      <c r="R616" s="1044"/>
      <c r="S616" s="1044"/>
      <c r="T616" s="1044"/>
      <c r="U616" s="1044"/>
      <c r="V616" s="1044"/>
      <c r="W616" s="1044"/>
      <c r="X616" s="1044"/>
      <c r="Y616" s="1044"/>
      <c r="Z616" s="1044"/>
    </row>
    <row r="617" ht="14.25" customHeight="1">
      <c r="A617" s="1044"/>
      <c r="B617" s="1044"/>
      <c r="C617" s="1044"/>
      <c r="D617" s="1044"/>
      <c r="E617" s="1044"/>
      <c r="F617" s="1044"/>
      <c r="G617" s="1044"/>
      <c r="H617" s="1044"/>
      <c r="I617" s="1044"/>
      <c r="J617" s="1044"/>
      <c r="K617" s="1044"/>
      <c r="L617" s="1044"/>
      <c r="M617" s="1044"/>
      <c r="N617" s="1044"/>
      <c r="O617" s="1044"/>
      <c r="P617" s="1044"/>
      <c r="Q617" s="1044"/>
      <c r="R617" s="1044"/>
      <c r="S617" s="1044"/>
      <c r="T617" s="1044"/>
      <c r="U617" s="1044"/>
      <c r="V617" s="1044"/>
      <c r="W617" s="1044"/>
      <c r="X617" s="1044"/>
      <c r="Y617" s="1044"/>
      <c r="Z617" s="1044"/>
    </row>
    <row r="618" ht="14.25" customHeight="1">
      <c r="A618" s="1044"/>
      <c r="B618" s="1044"/>
      <c r="C618" s="1044"/>
      <c r="D618" s="1044"/>
      <c r="E618" s="1044"/>
      <c r="F618" s="1044"/>
      <c r="G618" s="1044"/>
      <c r="H618" s="1044"/>
      <c r="I618" s="1044"/>
      <c r="J618" s="1044"/>
      <c r="K618" s="1044"/>
      <c r="L618" s="1044"/>
      <c r="M618" s="1044"/>
      <c r="N618" s="1044"/>
      <c r="O618" s="1044"/>
      <c r="P618" s="1044"/>
      <c r="Q618" s="1044"/>
      <c r="R618" s="1044"/>
      <c r="S618" s="1044"/>
      <c r="T618" s="1044"/>
      <c r="U618" s="1044"/>
      <c r="V618" s="1044"/>
      <c r="W618" s="1044"/>
      <c r="X618" s="1044"/>
      <c r="Y618" s="1044"/>
      <c r="Z618" s="1044"/>
    </row>
    <row r="619" ht="14.25" customHeight="1">
      <c r="A619" s="1044"/>
      <c r="B619" s="1044"/>
      <c r="C619" s="1044"/>
      <c r="D619" s="1044"/>
      <c r="E619" s="1044"/>
      <c r="F619" s="1044"/>
      <c r="G619" s="1044"/>
      <c r="H619" s="1044"/>
      <c r="I619" s="1044"/>
      <c r="J619" s="1044"/>
      <c r="K619" s="1044"/>
      <c r="L619" s="1044"/>
      <c r="M619" s="1044"/>
      <c r="N619" s="1044"/>
      <c r="O619" s="1044"/>
      <c r="P619" s="1044"/>
      <c r="Q619" s="1044"/>
      <c r="R619" s="1044"/>
      <c r="S619" s="1044"/>
      <c r="T619" s="1044"/>
      <c r="U619" s="1044"/>
      <c r="V619" s="1044"/>
      <c r="W619" s="1044"/>
      <c r="X619" s="1044"/>
      <c r="Y619" s="1044"/>
      <c r="Z619" s="1044"/>
    </row>
    <row r="620" ht="14.25" customHeight="1">
      <c r="A620" s="1044"/>
      <c r="B620" s="1044"/>
      <c r="C620" s="1044"/>
      <c r="D620" s="1044"/>
      <c r="E620" s="1044"/>
      <c r="F620" s="1044"/>
      <c r="G620" s="1044"/>
      <c r="H620" s="1044"/>
      <c r="I620" s="1044"/>
      <c r="J620" s="1044"/>
      <c r="K620" s="1044"/>
      <c r="L620" s="1044"/>
      <c r="M620" s="1044"/>
      <c r="N620" s="1044"/>
      <c r="O620" s="1044"/>
      <c r="P620" s="1044"/>
      <c r="Q620" s="1044"/>
      <c r="R620" s="1044"/>
      <c r="S620" s="1044"/>
      <c r="T620" s="1044"/>
      <c r="U620" s="1044"/>
      <c r="V620" s="1044"/>
      <c r="W620" s="1044"/>
      <c r="X620" s="1044"/>
      <c r="Y620" s="1044"/>
      <c r="Z620" s="1044"/>
    </row>
    <row r="621" ht="14.25" customHeight="1">
      <c r="A621" s="1044"/>
      <c r="B621" s="1044"/>
      <c r="C621" s="1044"/>
      <c r="D621" s="1044"/>
      <c r="E621" s="1044"/>
      <c r="F621" s="1044"/>
      <c r="G621" s="1044"/>
      <c r="H621" s="1044"/>
      <c r="I621" s="1044"/>
      <c r="J621" s="1044"/>
      <c r="K621" s="1044"/>
      <c r="L621" s="1044"/>
      <c r="M621" s="1044"/>
      <c r="N621" s="1044"/>
      <c r="O621" s="1044"/>
      <c r="P621" s="1044"/>
      <c r="Q621" s="1044"/>
      <c r="R621" s="1044"/>
      <c r="S621" s="1044"/>
      <c r="T621" s="1044"/>
      <c r="U621" s="1044"/>
      <c r="V621" s="1044"/>
      <c r="W621" s="1044"/>
      <c r="X621" s="1044"/>
      <c r="Y621" s="1044"/>
      <c r="Z621" s="1044"/>
    </row>
    <row r="622" ht="14.25" customHeight="1">
      <c r="A622" s="1044"/>
      <c r="B622" s="1044"/>
      <c r="C622" s="1044"/>
      <c r="D622" s="1044"/>
      <c r="E622" s="1044"/>
      <c r="F622" s="1044"/>
      <c r="G622" s="1044"/>
      <c r="H622" s="1044"/>
      <c r="I622" s="1044"/>
      <c r="J622" s="1044"/>
      <c r="K622" s="1044"/>
      <c r="L622" s="1044"/>
      <c r="M622" s="1044"/>
      <c r="N622" s="1044"/>
      <c r="O622" s="1044"/>
      <c r="P622" s="1044"/>
      <c r="Q622" s="1044"/>
      <c r="R622" s="1044"/>
      <c r="S622" s="1044"/>
      <c r="T622" s="1044"/>
      <c r="U622" s="1044"/>
      <c r="V622" s="1044"/>
      <c r="W622" s="1044"/>
      <c r="X622" s="1044"/>
      <c r="Y622" s="1044"/>
      <c r="Z622" s="1044"/>
    </row>
    <row r="623" ht="14.25" customHeight="1">
      <c r="A623" s="1044"/>
      <c r="B623" s="1044"/>
      <c r="C623" s="1044"/>
      <c r="D623" s="1044"/>
      <c r="E623" s="1044"/>
      <c r="F623" s="1044"/>
      <c r="G623" s="1044"/>
      <c r="H623" s="1044"/>
      <c r="I623" s="1044"/>
      <c r="J623" s="1044"/>
      <c r="K623" s="1044"/>
      <c r="L623" s="1044"/>
      <c r="M623" s="1044"/>
      <c r="N623" s="1044"/>
      <c r="O623" s="1044"/>
      <c r="P623" s="1044"/>
      <c r="Q623" s="1044"/>
      <c r="R623" s="1044"/>
      <c r="S623" s="1044"/>
      <c r="T623" s="1044"/>
      <c r="U623" s="1044"/>
      <c r="V623" s="1044"/>
      <c r="W623" s="1044"/>
      <c r="X623" s="1044"/>
      <c r="Y623" s="1044"/>
      <c r="Z623" s="1044"/>
    </row>
    <row r="624" ht="14.25" customHeight="1">
      <c r="A624" s="1044"/>
      <c r="B624" s="1044"/>
      <c r="C624" s="1044"/>
      <c r="D624" s="1044"/>
      <c r="E624" s="1044"/>
      <c r="F624" s="1044"/>
      <c r="G624" s="1044"/>
      <c r="H624" s="1044"/>
      <c r="I624" s="1044"/>
      <c r="J624" s="1044"/>
      <c r="K624" s="1044"/>
      <c r="L624" s="1044"/>
      <c r="M624" s="1044"/>
      <c r="N624" s="1044"/>
      <c r="O624" s="1044"/>
      <c r="P624" s="1044"/>
      <c r="Q624" s="1044"/>
      <c r="R624" s="1044"/>
      <c r="S624" s="1044"/>
      <c r="T624" s="1044"/>
      <c r="U624" s="1044"/>
      <c r="V624" s="1044"/>
      <c r="W624" s="1044"/>
      <c r="X624" s="1044"/>
      <c r="Y624" s="1044"/>
      <c r="Z624" s="1044"/>
    </row>
    <row r="625" ht="14.25" customHeight="1">
      <c r="A625" s="1044"/>
      <c r="B625" s="1044"/>
      <c r="C625" s="1044"/>
      <c r="D625" s="1044"/>
      <c r="E625" s="1044"/>
      <c r="F625" s="1044"/>
      <c r="G625" s="1044"/>
      <c r="H625" s="1044"/>
      <c r="I625" s="1044"/>
      <c r="J625" s="1044"/>
      <c r="K625" s="1044"/>
      <c r="L625" s="1044"/>
      <c r="M625" s="1044"/>
      <c r="N625" s="1044"/>
      <c r="O625" s="1044"/>
      <c r="P625" s="1044"/>
      <c r="Q625" s="1044"/>
      <c r="R625" s="1044"/>
      <c r="S625" s="1044"/>
      <c r="T625" s="1044"/>
      <c r="U625" s="1044"/>
      <c r="V625" s="1044"/>
      <c r="W625" s="1044"/>
      <c r="X625" s="1044"/>
      <c r="Y625" s="1044"/>
      <c r="Z625" s="1044"/>
    </row>
    <row r="626" ht="14.25" customHeight="1">
      <c r="A626" s="1044"/>
      <c r="B626" s="1044"/>
      <c r="C626" s="1044"/>
      <c r="D626" s="1044"/>
      <c r="E626" s="1044"/>
      <c r="F626" s="1044"/>
      <c r="G626" s="1044"/>
      <c r="H626" s="1044"/>
      <c r="I626" s="1044"/>
      <c r="J626" s="1044"/>
      <c r="K626" s="1044"/>
      <c r="L626" s="1044"/>
      <c r="M626" s="1044"/>
      <c r="N626" s="1044"/>
      <c r="O626" s="1044"/>
      <c r="P626" s="1044"/>
      <c r="Q626" s="1044"/>
      <c r="R626" s="1044"/>
      <c r="S626" s="1044"/>
      <c r="T626" s="1044"/>
      <c r="U626" s="1044"/>
      <c r="V626" s="1044"/>
      <c r="W626" s="1044"/>
      <c r="X626" s="1044"/>
      <c r="Y626" s="1044"/>
      <c r="Z626" s="1044"/>
    </row>
    <row r="627" ht="14.25" customHeight="1">
      <c r="A627" s="1044"/>
      <c r="B627" s="1044"/>
      <c r="C627" s="1044"/>
      <c r="D627" s="1044"/>
      <c r="E627" s="1044"/>
      <c r="F627" s="1044"/>
      <c r="G627" s="1044"/>
      <c r="H627" s="1044"/>
      <c r="I627" s="1044"/>
      <c r="J627" s="1044"/>
      <c r="K627" s="1044"/>
      <c r="L627" s="1044"/>
      <c r="M627" s="1044"/>
      <c r="N627" s="1044"/>
      <c r="O627" s="1044"/>
      <c r="P627" s="1044"/>
      <c r="Q627" s="1044"/>
      <c r="R627" s="1044"/>
      <c r="S627" s="1044"/>
      <c r="T627" s="1044"/>
      <c r="U627" s="1044"/>
      <c r="V627" s="1044"/>
      <c r="W627" s="1044"/>
      <c r="X627" s="1044"/>
      <c r="Y627" s="1044"/>
      <c r="Z627" s="1044"/>
    </row>
    <row r="628" ht="14.25" customHeight="1">
      <c r="A628" s="1044"/>
      <c r="B628" s="1044"/>
      <c r="C628" s="1044"/>
      <c r="D628" s="1044"/>
      <c r="E628" s="1044"/>
      <c r="F628" s="1044"/>
      <c r="G628" s="1044"/>
      <c r="H628" s="1044"/>
      <c r="I628" s="1044"/>
      <c r="J628" s="1044"/>
      <c r="K628" s="1044"/>
      <c r="L628" s="1044"/>
      <c r="M628" s="1044"/>
      <c r="N628" s="1044"/>
      <c r="O628" s="1044"/>
      <c r="P628" s="1044"/>
      <c r="Q628" s="1044"/>
      <c r="R628" s="1044"/>
      <c r="S628" s="1044"/>
      <c r="T628" s="1044"/>
      <c r="U628" s="1044"/>
      <c r="V628" s="1044"/>
      <c r="W628" s="1044"/>
      <c r="X628" s="1044"/>
      <c r="Y628" s="1044"/>
      <c r="Z628" s="1044"/>
    </row>
    <row r="629" ht="14.25" customHeight="1">
      <c r="A629" s="1044"/>
      <c r="B629" s="1044"/>
      <c r="C629" s="1044"/>
      <c r="D629" s="1044"/>
      <c r="E629" s="1044"/>
      <c r="F629" s="1044"/>
      <c r="G629" s="1044"/>
      <c r="H629" s="1044"/>
      <c r="I629" s="1044"/>
      <c r="J629" s="1044"/>
      <c r="K629" s="1044"/>
      <c r="L629" s="1044"/>
      <c r="M629" s="1044"/>
      <c r="N629" s="1044"/>
      <c r="O629" s="1044"/>
      <c r="P629" s="1044"/>
      <c r="Q629" s="1044"/>
      <c r="R629" s="1044"/>
      <c r="S629" s="1044"/>
      <c r="T629" s="1044"/>
      <c r="U629" s="1044"/>
      <c r="V629" s="1044"/>
      <c r="W629" s="1044"/>
      <c r="X629" s="1044"/>
      <c r="Y629" s="1044"/>
      <c r="Z629" s="1044"/>
    </row>
    <row r="630" ht="14.25" customHeight="1">
      <c r="A630" s="1044"/>
      <c r="B630" s="1044"/>
      <c r="C630" s="1044"/>
      <c r="D630" s="1044"/>
      <c r="E630" s="1044"/>
      <c r="F630" s="1044"/>
      <c r="G630" s="1044"/>
      <c r="H630" s="1044"/>
      <c r="I630" s="1044"/>
      <c r="J630" s="1044"/>
      <c r="K630" s="1044"/>
      <c r="L630" s="1044"/>
      <c r="M630" s="1044"/>
      <c r="N630" s="1044"/>
      <c r="O630" s="1044"/>
      <c r="P630" s="1044"/>
      <c r="Q630" s="1044"/>
      <c r="R630" s="1044"/>
      <c r="S630" s="1044"/>
      <c r="T630" s="1044"/>
      <c r="U630" s="1044"/>
      <c r="V630" s="1044"/>
      <c r="W630" s="1044"/>
      <c r="X630" s="1044"/>
      <c r="Y630" s="1044"/>
      <c r="Z630" s="1044"/>
    </row>
    <row r="631" ht="14.25" customHeight="1">
      <c r="A631" s="1044"/>
      <c r="B631" s="1044"/>
      <c r="C631" s="1044"/>
      <c r="D631" s="1044"/>
      <c r="E631" s="1044"/>
      <c r="F631" s="1044"/>
      <c r="G631" s="1044"/>
      <c r="H631" s="1044"/>
      <c r="I631" s="1044"/>
      <c r="J631" s="1044"/>
      <c r="K631" s="1044"/>
      <c r="L631" s="1044"/>
      <c r="M631" s="1044"/>
      <c r="N631" s="1044"/>
      <c r="O631" s="1044"/>
      <c r="P631" s="1044"/>
      <c r="Q631" s="1044"/>
      <c r="R631" s="1044"/>
      <c r="S631" s="1044"/>
      <c r="T631" s="1044"/>
      <c r="U631" s="1044"/>
      <c r="V631" s="1044"/>
      <c r="W631" s="1044"/>
      <c r="X631" s="1044"/>
      <c r="Y631" s="1044"/>
      <c r="Z631" s="1044"/>
    </row>
    <row r="632" ht="14.25" customHeight="1">
      <c r="A632" s="1044"/>
      <c r="B632" s="1044"/>
      <c r="C632" s="1044"/>
      <c r="D632" s="1044"/>
      <c r="E632" s="1044"/>
      <c r="F632" s="1044"/>
      <c r="G632" s="1044"/>
      <c r="H632" s="1044"/>
      <c r="I632" s="1044"/>
      <c r="J632" s="1044"/>
      <c r="K632" s="1044"/>
      <c r="L632" s="1044"/>
      <c r="M632" s="1044"/>
      <c r="N632" s="1044"/>
      <c r="O632" s="1044"/>
      <c r="P632" s="1044"/>
      <c r="Q632" s="1044"/>
      <c r="R632" s="1044"/>
      <c r="S632" s="1044"/>
      <c r="T632" s="1044"/>
      <c r="U632" s="1044"/>
      <c r="V632" s="1044"/>
      <c r="W632" s="1044"/>
      <c r="X632" s="1044"/>
      <c r="Y632" s="1044"/>
      <c r="Z632" s="1044"/>
    </row>
    <row r="633" ht="14.25" customHeight="1">
      <c r="A633" s="1044"/>
      <c r="B633" s="1044"/>
      <c r="C633" s="1044"/>
      <c r="D633" s="1044"/>
      <c r="E633" s="1044"/>
      <c r="F633" s="1044"/>
      <c r="G633" s="1044"/>
      <c r="H633" s="1044"/>
      <c r="I633" s="1044"/>
      <c r="J633" s="1044"/>
      <c r="K633" s="1044"/>
      <c r="L633" s="1044"/>
      <c r="M633" s="1044"/>
      <c r="N633" s="1044"/>
      <c r="O633" s="1044"/>
      <c r="P633" s="1044"/>
      <c r="Q633" s="1044"/>
      <c r="R633" s="1044"/>
      <c r="S633" s="1044"/>
      <c r="T633" s="1044"/>
      <c r="U633" s="1044"/>
      <c r="V633" s="1044"/>
      <c r="W633" s="1044"/>
      <c r="X633" s="1044"/>
      <c r="Y633" s="1044"/>
      <c r="Z633" s="1044"/>
    </row>
    <row r="634" ht="14.25" customHeight="1">
      <c r="A634" s="1044"/>
      <c r="B634" s="1044"/>
      <c r="C634" s="1044"/>
      <c r="D634" s="1044"/>
      <c r="E634" s="1044"/>
      <c r="F634" s="1044"/>
      <c r="G634" s="1044"/>
      <c r="H634" s="1044"/>
      <c r="I634" s="1044"/>
      <c r="J634" s="1044"/>
      <c r="K634" s="1044"/>
      <c r="L634" s="1044"/>
      <c r="M634" s="1044"/>
      <c r="N634" s="1044"/>
      <c r="O634" s="1044"/>
      <c r="P634" s="1044"/>
      <c r="Q634" s="1044"/>
      <c r="R634" s="1044"/>
      <c r="S634" s="1044"/>
      <c r="T634" s="1044"/>
      <c r="U634" s="1044"/>
      <c r="V634" s="1044"/>
      <c r="W634" s="1044"/>
      <c r="X634" s="1044"/>
      <c r="Y634" s="1044"/>
      <c r="Z634" s="1044"/>
    </row>
    <row r="635" ht="14.25" customHeight="1">
      <c r="A635" s="1044"/>
      <c r="B635" s="1044"/>
      <c r="C635" s="1044"/>
      <c r="D635" s="1044"/>
      <c r="E635" s="1044"/>
      <c r="F635" s="1044"/>
      <c r="G635" s="1044"/>
      <c r="H635" s="1044"/>
      <c r="I635" s="1044"/>
      <c r="J635" s="1044"/>
      <c r="K635" s="1044"/>
      <c r="L635" s="1044"/>
      <c r="M635" s="1044"/>
      <c r="N635" s="1044"/>
      <c r="O635" s="1044"/>
      <c r="P635" s="1044"/>
      <c r="Q635" s="1044"/>
      <c r="R635" s="1044"/>
      <c r="S635" s="1044"/>
      <c r="T635" s="1044"/>
      <c r="U635" s="1044"/>
      <c r="V635" s="1044"/>
      <c r="W635" s="1044"/>
      <c r="X635" s="1044"/>
      <c r="Y635" s="1044"/>
      <c r="Z635" s="1044"/>
    </row>
    <row r="636" ht="14.25" customHeight="1">
      <c r="A636" s="1044"/>
      <c r="B636" s="1044"/>
      <c r="C636" s="1044"/>
      <c r="D636" s="1044"/>
      <c r="E636" s="1044"/>
      <c r="F636" s="1044"/>
      <c r="G636" s="1044"/>
      <c r="H636" s="1044"/>
      <c r="I636" s="1044"/>
      <c r="J636" s="1044"/>
      <c r="K636" s="1044"/>
      <c r="L636" s="1044"/>
      <c r="M636" s="1044"/>
      <c r="N636" s="1044"/>
      <c r="O636" s="1044"/>
      <c r="P636" s="1044"/>
      <c r="Q636" s="1044"/>
      <c r="R636" s="1044"/>
      <c r="S636" s="1044"/>
      <c r="T636" s="1044"/>
      <c r="U636" s="1044"/>
      <c r="V636" s="1044"/>
      <c r="W636" s="1044"/>
      <c r="X636" s="1044"/>
      <c r="Y636" s="1044"/>
      <c r="Z636" s="1044"/>
    </row>
    <row r="637" ht="14.25" customHeight="1">
      <c r="A637" s="1044"/>
      <c r="B637" s="1044"/>
      <c r="C637" s="1044"/>
      <c r="D637" s="1044"/>
      <c r="E637" s="1044"/>
      <c r="F637" s="1044"/>
      <c r="G637" s="1044"/>
      <c r="H637" s="1044"/>
      <c r="I637" s="1044"/>
      <c r="J637" s="1044"/>
      <c r="K637" s="1044"/>
      <c r="L637" s="1044"/>
      <c r="M637" s="1044"/>
      <c r="N637" s="1044"/>
      <c r="O637" s="1044"/>
      <c r="P637" s="1044"/>
      <c r="Q637" s="1044"/>
      <c r="R637" s="1044"/>
      <c r="S637" s="1044"/>
      <c r="T637" s="1044"/>
      <c r="U637" s="1044"/>
      <c r="V637" s="1044"/>
      <c r="W637" s="1044"/>
      <c r="X637" s="1044"/>
      <c r="Y637" s="1044"/>
      <c r="Z637" s="1044"/>
    </row>
    <row r="638" ht="14.25" customHeight="1">
      <c r="A638" s="1044"/>
      <c r="B638" s="1044"/>
      <c r="C638" s="1044"/>
      <c r="D638" s="1044"/>
      <c r="E638" s="1044"/>
      <c r="F638" s="1044"/>
      <c r="G638" s="1044"/>
      <c r="H638" s="1044"/>
      <c r="I638" s="1044"/>
      <c r="J638" s="1044"/>
      <c r="K638" s="1044"/>
      <c r="L638" s="1044"/>
      <c r="M638" s="1044"/>
      <c r="N638" s="1044"/>
      <c r="O638" s="1044"/>
      <c r="P638" s="1044"/>
      <c r="Q638" s="1044"/>
      <c r="R638" s="1044"/>
      <c r="S638" s="1044"/>
      <c r="T638" s="1044"/>
      <c r="U638" s="1044"/>
      <c r="V638" s="1044"/>
      <c r="W638" s="1044"/>
      <c r="X638" s="1044"/>
      <c r="Y638" s="1044"/>
      <c r="Z638" s="1044"/>
    </row>
    <row r="639" ht="14.25" customHeight="1">
      <c r="A639" s="1044"/>
      <c r="B639" s="1044"/>
      <c r="C639" s="1044"/>
      <c r="D639" s="1044"/>
      <c r="E639" s="1044"/>
      <c r="F639" s="1044"/>
      <c r="G639" s="1044"/>
      <c r="H639" s="1044"/>
      <c r="I639" s="1044"/>
      <c r="J639" s="1044"/>
      <c r="K639" s="1044"/>
      <c r="L639" s="1044"/>
      <c r="M639" s="1044"/>
      <c r="N639" s="1044"/>
      <c r="O639" s="1044"/>
      <c r="P639" s="1044"/>
      <c r="Q639" s="1044"/>
      <c r="R639" s="1044"/>
      <c r="S639" s="1044"/>
      <c r="T639" s="1044"/>
      <c r="U639" s="1044"/>
      <c r="V639" s="1044"/>
      <c r="W639" s="1044"/>
      <c r="X639" s="1044"/>
      <c r="Y639" s="1044"/>
      <c r="Z639" s="1044"/>
    </row>
    <row r="640" ht="14.25" customHeight="1">
      <c r="A640" s="1044"/>
      <c r="B640" s="1044"/>
      <c r="C640" s="1044"/>
      <c r="D640" s="1044"/>
      <c r="E640" s="1044"/>
      <c r="F640" s="1044"/>
      <c r="G640" s="1044"/>
      <c r="H640" s="1044"/>
      <c r="I640" s="1044"/>
      <c r="J640" s="1044"/>
      <c r="K640" s="1044"/>
      <c r="L640" s="1044"/>
      <c r="M640" s="1044"/>
      <c r="N640" s="1044"/>
      <c r="O640" s="1044"/>
      <c r="P640" s="1044"/>
      <c r="Q640" s="1044"/>
      <c r="R640" s="1044"/>
      <c r="S640" s="1044"/>
      <c r="T640" s="1044"/>
      <c r="U640" s="1044"/>
      <c r="V640" s="1044"/>
      <c r="W640" s="1044"/>
      <c r="X640" s="1044"/>
      <c r="Y640" s="1044"/>
      <c r="Z640" s="1044"/>
    </row>
    <row r="641" ht="14.25" customHeight="1">
      <c r="A641" s="1044"/>
      <c r="B641" s="1044"/>
      <c r="C641" s="1044"/>
      <c r="D641" s="1044"/>
      <c r="E641" s="1044"/>
      <c r="F641" s="1044"/>
      <c r="G641" s="1044"/>
      <c r="H641" s="1044"/>
      <c r="I641" s="1044"/>
      <c r="J641" s="1044"/>
      <c r="K641" s="1044"/>
      <c r="L641" s="1044"/>
      <c r="M641" s="1044"/>
      <c r="N641" s="1044"/>
      <c r="O641" s="1044"/>
      <c r="P641" s="1044"/>
      <c r="Q641" s="1044"/>
      <c r="R641" s="1044"/>
      <c r="S641" s="1044"/>
      <c r="T641" s="1044"/>
      <c r="U641" s="1044"/>
      <c r="V641" s="1044"/>
      <c r="W641" s="1044"/>
      <c r="X641" s="1044"/>
      <c r="Y641" s="1044"/>
      <c r="Z641" s="1044"/>
    </row>
    <row r="642" ht="14.25" customHeight="1">
      <c r="A642" s="1044"/>
      <c r="B642" s="1044"/>
      <c r="C642" s="1044"/>
      <c r="D642" s="1044"/>
      <c r="E642" s="1044"/>
      <c r="F642" s="1044"/>
      <c r="G642" s="1044"/>
      <c r="H642" s="1044"/>
      <c r="I642" s="1044"/>
      <c r="J642" s="1044"/>
      <c r="K642" s="1044"/>
      <c r="L642" s="1044"/>
      <c r="M642" s="1044"/>
      <c r="N642" s="1044"/>
      <c r="O642" s="1044"/>
      <c r="P642" s="1044"/>
      <c r="Q642" s="1044"/>
      <c r="R642" s="1044"/>
      <c r="S642" s="1044"/>
      <c r="T642" s="1044"/>
      <c r="U642" s="1044"/>
      <c r="V642" s="1044"/>
      <c r="W642" s="1044"/>
      <c r="X642" s="1044"/>
      <c r="Y642" s="1044"/>
      <c r="Z642" s="1044"/>
    </row>
    <row r="643" ht="14.25" customHeight="1">
      <c r="A643" s="1044"/>
      <c r="B643" s="1044"/>
      <c r="C643" s="1044"/>
      <c r="D643" s="1044"/>
      <c r="E643" s="1044"/>
      <c r="F643" s="1044"/>
      <c r="G643" s="1044"/>
      <c r="H643" s="1044"/>
      <c r="I643" s="1044"/>
      <c r="J643" s="1044"/>
      <c r="K643" s="1044"/>
      <c r="L643" s="1044"/>
      <c r="M643" s="1044"/>
      <c r="N643" s="1044"/>
      <c r="O643" s="1044"/>
      <c r="P643" s="1044"/>
      <c r="Q643" s="1044"/>
      <c r="R643" s="1044"/>
      <c r="S643" s="1044"/>
      <c r="T643" s="1044"/>
      <c r="U643" s="1044"/>
      <c r="V643" s="1044"/>
      <c r="W643" s="1044"/>
      <c r="X643" s="1044"/>
      <c r="Y643" s="1044"/>
      <c r="Z643" s="1044"/>
    </row>
    <row r="644" ht="14.25" customHeight="1">
      <c r="A644" s="1044"/>
      <c r="B644" s="1044"/>
      <c r="C644" s="1044"/>
      <c r="D644" s="1044"/>
      <c r="E644" s="1044"/>
      <c r="F644" s="1044"/>
      <c r="G644" s="1044"/>
      <c r="H644" s="1044"/>
      <c r="I644" s="1044"/>
      <c r="J644" s="1044"/>
      <c r="K644" s="1044"/>
      <c r="L644" s="1044"/>
      <c r="M644" s="1044"/>
      <c r="N644" s="1044"/>
      <c r="O644" s="1044"/>
      <c r="P644" s="1044"/>
      <c r="Q644" s="1044"/>
      <c r="R644" s="1044"/>
      <c r="S644" s="1044"/>
      <c r="T644" s="1044"/>
      <c r="U644" s="1044"/>
      <c r="V644" s="1044"/>
      <c r="W644" s="1044"/>
      <c r="X644" s="1044"/>
      <c r="Y644" s="1044"/>
      <c r="Z644" s="1044"/>
    </row>
    <row r="645" ht="14.25" customHeight="1">
      <c r="A645" s="1044"/>
      <c r="B645" s="1044"/>
      <c r="C645" s="1044"/>
      <c r="D645" s="1044"/>
      <c r="E645" s="1044"/>
      <c r="F645" s="1044"/>
      <c r="G645" s="1044"/>
      <c r="H645" s="1044"/>
      <c r="I645" s="1044"/>
      <c r="J645" s="1044"/>
      <c r="K645" s="1044"/>
      <c r="L645" s="1044"/>
      <c r="M645" s="1044"/>
      <c r="N645" s="1044"/>
      <c r="O645" s="1044"/>
      <c r="P645" s="1044"/>
      <c r="Q645" s="1044"/>
      <c r="R645" s="1044"/>
      <c r="S645" s="1044"/>
      <c r="T645" s="1044"/>
      <c r="U645" s="1044"/>
      <c r="V645" s="1044"/>
      <c r="W645" s="1044"/>
      <c r="X645" s="1044"/>
      <c r="Y645" s="1044"/>
      <c r="Z645" s="1044"/>
    </row>
    <row r="646" ht="14.25" customHeight="1">
      <c r="A646" s="1044"/>
      <c r="B646" s="1044"/>
      <c r="C646" s="1044"/>
      <c r="D646" s="1044"/>
      <c r="E646" s="1044"/>
      <c r="F646" s="1044"/>
      <c r="G646" s="1044"/>
      <c r="H646" s="1044"/>
      <c r="I646" s="1044"/>
      <c r="J646" s="1044"/>
      <c r="K646" s="1044"/>
      <c r="L646" s="1044"/>
      <c r="M646" s="1044"/>
      <c r="N646" s="1044"/>
      <c r="O646" s="1044"/>
      <c r="P646" s="1044"/>
      <c r="Q646" s="1044"/>
      <c r="R646" s="1044"/>
      <c r="S646" s="1044"/>
      <c r="T646" s="1044"/>
      <c r="U646" s="1044"/>
      <c r="V646" s="1044"/>
      <c r="W646" s="1044"/>
      <c r="X646" s="1044"/>
      <c r="Y646" s="1044"/>
      <c r="Z646" s="1044"/>
    </row>
    <row r="647" ht="14.25" customHeight="1">
      <c r="A647" s="1044"/>
      <c r="B647" s="1044"/>
      <c r="C647" s="1044"/>
      <c r="D647" s="1044"/>
      <c r="E647" s="1044"/>
      <c r="F647" s="1044"/>
      <c r="G647" s="1044"/>
      <c r="H647" s="1044"/>
      <c r="I647" s="1044"/>
      <c r="J647" s="1044"/>
      <c r="K647" s="1044"/>
      <c r="L647" s="1044"/>
      <c r="M647" s="1044"/>
      <c r="N647" s="1044"/>
      <c r="O647" s="1044"/>
      <c r="P647" s="1044"/>
      <c r="Q647" s="1044"/>
      <c r="R647" s="1044"/>
      <c r="S647" s="1044"/>
      <c r="T647" s="1044"/>
      <c r="U647" s="1044"/>
      <c r="V647" s="1044"/>
      <c r="W647" s="1044"/>
      <c r="X647" s="1044"/>
      <c r="Y647" s="1044"/>
      <c r="Z647" s="1044"/>
    </row>
    <row r="648" ht="14.25" customHeight="1">
      <c r="A648" s="1044"/>
      <c r="B648" s="1044"/>
      <c r="C648" s="1044"/>
      <c r="D648" s="1044"/>
      <c r="E648" s="1044"/>
      <c r="F648" s="1044"/>
      <c r="G648" s="1044"/>
      <c r="H648" s="1044"/>
      <c r="I648" s="1044"/>
      <c r="J648" s="1044"/>
      <c r="K648" s="1044"/>
      <c r="L648" s="1044"/>
      <c r="M648" s="1044"/>
      <c r="N648" s="1044"/>
      <c r="O648" s="1044"/>
      <c r="P648" s="1044"/>
      <c r="Q648" s="1044"/>
      <c r="R648" s="1044"/>
      <c r="S648" s="1044"/>
      <c r="T648" s="1044"/>
      <c r="U648" s="1044"/>
      <c r="V648" s="1044"/>
      <c r="W648" s="1044"/>
      <c r="X648" s="1044"/>
      <c r="Y648" s="1044"/>
      <c r="Z648" s="1044"/>
    </row>
    <row r="649" ht="14.25" customHeight="1">
      <c r="A649" s="1044"/>
      <c r="B649" s="1044"/>
      <c r="C649" s="1044"/>
      <c r="D649" s="1044"/>
      <c r="E649" s="1044"/>
      <c r="F649" s="1044"/>
      <c r="G649" s="1044"/>
      <c r="H649" s="1044"/>
      <c r="I649" s="1044"/>
      <c r="J649" s="1044"/>
      <c r="K649" s="1044"/>
      <c r="L649" s="1044"/>
      <c r="M649" s="1044"/>
      <c r="N649" s="1044"/>
      <c r="O649" s="1044"/>
      <c r="P649" s="1044"/>
      <c r="Q649" s="1044"/>
      <c r="R649" s="1044"/>
      <c r="S649" s="1044"/>
      <c r="T649" s="1044"/>
      <c r="U649" s="1044"/>
      <c r="V649" s="1044"/>
      <c r="W649" s="1044"/>
      <c r="X649" s="1044"/>
      <c r="Y649" s="1044"/>
      <c r="Z649" s="1044"/>
    </row>
    <row r="650" ht="14.25" customHeight="1">
      <c r="A650" s="1044"/>
      <c r="B650" s="1044"/>
      <c r="C650" s="1044"/>
      <c r="D650" s="1044"/>
      <c r="E650" s="1044"/>
      <c r="F650" s="1044"/>
      <c r="G650" s="1044"/>
      <c r="H650" s="1044"/>
      <c r="I650" s="1044"/>
      <c r="J650" s="1044"/>
      <c r="K650" s="1044"/>
      <c r="L650" s="1044"/>
      <c r="M650" s="1044"/>
      <c r="N650" s="1044"/>
      <c r="O650" s="1044"/>
      <c r="P650" s="1044"/>
      <c r="Q650" s="1044"/>
      <c r="R650" s="1044"/>
      <c r="S650" s="1044"/>
      <c r="T650" s="1044"/>
      <c r="U650" s="1044"/>
      <c r="V650" s="1044"/>
      <c r="W650" s="1044"/>
      <c r="X650" s="1044"/>
      <c r="Y650" s="1044"/>
      <c r="Z650" s="1044"/>
    </row>
    <row r="651" ht="14.25" customHeight="1">
      <c r="A651" s="1044"/>
      <c r="B651" s="1044"/>
      <c r="C651" s="1044"/>
      <c r="D651" s="1044"/>
      <c r="E651" s="1044"/>
      <c r="F651" s="1044"/>
      <c r="G651" s="1044"/>
      <c r="H651" s="1044"/>
      <c r="I651" s="1044"/>
      <c r="J651" s="1044"/>
      <c r="K651" s="1044"/>
      <c r="L651" s="1044"/>
      <c r="M651" s="1044"/>
      <c r="N651" s="1044"/>
      <c r="O651" s="1044"/>
      <c r="P651" s="1044"/>
      <c r="Q651" s="1044"/>
      <c r="R651" s="1044"/>
      <c r="S651" s="1044"/>
      <c r="T651" s="1044"/>
      <c r="U651" s="1044"/>
      <c r="V651" s="1044"/>
      <c r="W651" s="1044"/>
      <c r="X651" s="1044"/>
      <c r="Y651" s="1044"/>
      <c r="Z651" s="1044"/>
    </row>
    <row r="652" ht="14.25" customHeight="1">
      <c r="A652" s="1044"/>
      <c r="B652" s="1044"/>
      <c r="C652" s="1044"/>
      <c r="D652" s="1044"/>
      <c r="E652" s="1044"/>
      <c r="F652" s="1044"/>
      <c r="G652" s="1044"/>
      <c r="H652" s="1044"/>
      <c r="I652" s="1044"/>
      <c r="J652" s="1044"/>
      <c r="K652" s="1044"/>
      <c r="L652" s="1044"/>
      <c r="M652" s="1044"/>
      <c r="N652" s="1044"/>
      <c r="O652" s="1044"/>
      <c r="P652" s="1044"/>
      <c r="Q652" s="1044"/>
      <c r="R652" s="1044"/>
      <c r="S652" s="1044"/>
      <c r="T652" s="1044"/>
      <c r="U652" s="1044"/>
      <c r="V652" s="1044"/>
      <c r="W652" s="1044"/>
      <c r="X652" s="1044"/>
      <c r="Y652" s="1044"/>
      <c r="Z652" s="1044"/>
    </row>
    <row r="653" ht="14.25" customHeight="1">
      <c r="A653" s="1044"/>
      <c r="B653" s="1044"/>
      <c r="C653" s="1044"/>
      <c r="D653" s="1044"/>
      <c r="E653" s="1044"/>
      <c r="F653" s="1044"/>
      <c r="G653" s="1044"/>
      <c r="H653" s="1044"/>
      <c r="I653" s="1044"/>
      <c r="J653" s="1044"/>
      <c r="K653" s="1044"/>
      <c r="L653" s="1044"/>
      <c r="M653" s="1044"/>
      <c r="N653" s="1044"/>
      <c r="O653" s="1044"/>
      <c r="P653" s="1044"/>
      <c r="Q653" s="1044"/>
      <c r="R653" s="1044"/>
      <c r="S653" s="1044"/>
      <c r="T653" s="1044"/>
      <c r="U653" s="1044"/>
      <c r="V653" s="1044"/>
      <c r="W653" s="1044"/>
      <c r="X653" s="1044"/>
      <c r="Y653" s="1044"/>
      <c r="Z653" s="1044"/>
    </row>
    <row r="654" ht="14.25" customHeight="1">
      <c r="A654" s="1044"/>
      <c r="B654" s="1044"/>
      <c r="C654" s="1044"/>
      <c r="D654" s="1044"/>
      <c r="E654" s="1044"/>
      <c r="F654" s="1044"/>
      <c r="G654" s="1044"/>
      <c r="H654" s="1044"/>
      <c r="I654" s="1044"/>
      <c r="J654" s="1044"/>
      <c r="K654" s="1044"/>
      <c r="L654" s="1044"/>
      <c r="M654" s="1044"/>
      <c r="N654" s="1044"/>
      <c r="O654" s="1044"/>
      <c r="P654" s="1044"/>
      <c r="Q654" s="1044"/>
      <c r="R654" s="1044"/>
      <c r="S654" s="1044"/>
      <c r="T654" s="1044"/>
      <c r="U654" s="1044"/>
      <c r="V654" s="1044"/>
      <c r="W654" s="1044"/>
      <c r="X654" s="1044"/>
      <c r="Y654" s="1044"/>
      <c r="Z654" s="1044"/>
    </row>
    <row r="655" ht="14.25" customHeight="1">
      <c r="A655" s="1044"/>
      <c r="B655" s="1044"/>
      <c r="C655" s="1044"/>
      <c r="D655" s="1044"/>
      <c r="E655" s="1044"/>
      <c r="F655" s="1044"/>
      <c r="G655" s="1044"/>
      <c r="H655" s="1044"/>
      <c r="I655" s="1044"/>
      <c r="J655" s="1044"/>
      <c r="K655" s="1044"/>
      <c r="L655" s="1044"/>
      <c r="M655" s="1044"/>
      <c r="N655" s="1044"/>
      <c r="O655" s="1044"/>
      <c r="P655" s="1044"/>
      <c r="Q655" s="1044"/>
      <c r="R655" s="1044"/>
      <c r="S655" s="1044"/>
      <c r="T655" s="1044"/>
      <c r="U655" s="1044"/>
      <c r="V655" s="1044"/>
      <c r="W655" s="1044"/>
      <c r="X655" s="1044"/>
      <c r="Y655" s="1044"/>
      <c r="Z655" s="1044"/>
    </row>
    <row r="656" ht="14.25" customHeight="1">
      <c r="A656" s="1044"/>
      <c r="B656" s="1044"/>
      <c r="C656" s="1044"/>
      <c r="D656" s="1044"/>
      <c r="E656" s="1044"/>
      <c r="F656" s="1044"/>
      <c r="G656" s="1044"/>
      <c r="H656" s="1044"/>
      <c r="I656" s="1044"/>
      <c r="J656" s="1044"/>
      <c r="K656" s="1044"/>
      <c r="L656" s="1044"/>
      <c r="M656" s="1044"/>
      <c r="N656" s="1044"/>
      <c r="O656" s="1044"/>
      <c r="P656" s="1044"/>
      <c r="Q656" s="1044"/>
      <c r="R656" s="1044"/>
      <c r="S656" s="1044"/>
      <c r="T656" s="1044"/>
      <c r="U656" s="1044"/>
      <c r="V656" s="1044"/>
      <c r="W656" s="1044"/>
      <c r="X656" s="1044"/>
      <c r="Y656" s="1044"/>
      <c r="Z656" s="1044"/>
    </row>
    <row r="657" ht="14.25" customHeight="1">
      <c r="A657" s="1044"/>
      <c r="B657" s="1044"/>
      <c r="C657" s="1044"/>
      <c r="D657" s="1044"/>
      <c r="E657" s="1044"/>
      <c r="F657" s="1044"/>
      <c r="G657" s="1044"/>
      <c r="H657" s="1044"/>
      <c r="I657" s="1044"/>
      <c r="J657" s="1044"/>
      <c r="K657" s="1044"/>
      <c r="L657" s="1044"/>
      <c r="M657" s="1044"/>
      <c r="N657" s="1044"/>
      <c r="O657" s="1044"/>
      <c r="P657" s="1044"/>
      <c r="Q657" s="1044"/>
      <c r="R657" s="1044"/>
      <c r="S657" s="1044"/>
      <c r="T657" s="1044"/>
      <c r="U657" s="1044"/>
      <c r="V657" s="1044"/>
      <c r="W657" s="1044"/>
      <c r="X657" s="1044"/>
      <c r="Y657" s="1044"/>
      <c r="Z657" s="1044"/>
    </row>
    <row r="658" ht="14.25" customHeight="1">
      <c r="A658" s="1044"/>
      <c r="B658" s="1044"/>
      <c r="C658" s="1044"/>
      <c r="D658" s="1044"/>
      <c r="E658" s="1044"/>
      <c r="F658" s="1044"/>
      <c r="G658" s="1044"/>
      <c r="H658" s="1044"/>
      <c r="I658" s="1044"/>
      <c r="J658" s="1044"/>
      <c r="K658" s="1044"/>
      <c r="L658" s="1044"/>
      <c r="M658" s="1044"/>
      <c r="N658" s="1044"/>
      <c r="O658" s="1044"/>
      <c r="P658" s="1044"/>
      <c r="Q658" s="1044"/>
      <c r="R658" s="1044"/>
      <c r="S658" s="1044"/>
      <c r="T658" s="1044"/>
      <c r="U658" s="1044"/>
      <c r="V658" s="1044"/>
      <c r="W658" s="1044"/>
      <c r="X658" s="1044"/>
      <c r="Y658" s="1044"/>
      <c r="Z658" s="1044"/>
    </row>
    <row r="659" ht="14.25" customHeight="1">
      <c r="A659" s="1044"/>
      <c r="B659" s="1044"/>
      <c r="C659" s="1044"/>
      <c r="D659" s="1044"/>
      <c r="E659" s="1044"/>
      <c r="F659" s="1044"/>
      <c r="G659" s="1044"/>
      <c r="H659" s="1044"/>
      <c r="I659" s="1044"/>
      <c r="J659" s="1044"/>
      <c r="K659" s="1044"/>
      <c r="L659" s="1044"/>
      <c r="M659" s="1044"/>
      <c r="N659" s="1044"/>
      <c r="O659" s="1044"/>
      <c r="P659" s="1044"/>
      <c r="Q659" s="1044"/>
      <c r="R659" s="1044"/>
      <c r="S659" s="1044"/>
      <c r="T659" s="1044"/>
      <c r="U659" s="1044"/>
      <c r="V659" s="1044"/>
      <c r="W659" s="1044"/>
      <c r="X659" s="1044"/>
      <c r="Y659" s="1044"/>
      <c r="Z659" s="1044"/>
    </row>
    <row r="660" ht="14.25" customHeight="1">
      <c r="A660" s="1044"/>
      <c r="B660" s="1044"/>
      <c r="C660" s="1044"/>
      <c r="D660" s="1044"/>
      <c r="E660" s="1044"/>
      <c r="F660" s="1044"/>
      <c r="G660" s="1044"/>
      <c r="H660" s="1044"/>
      <c r="I660" s="1044"/>
      <c r="J660" s="1044"/>
      <c r="K660" s="1044"/>
      <c r="L660" s="1044"/>
      <c r="M660" s="1044"/>
      <c r="N660" s="1044"/>
      <c r="O660" s="1044"/>
      <c r="P660" s="1044"/>
      <c r="Q660" s="1044"/>
      <c r="R660" s="1044"/>
      <c r="S660" s="1044"/>
      <c r="T660" s="1044"/>
      <c r="U660" s="1044"/>
      <c r="V660" s="1044"/>
      <c r="W660" s="1044"/>
      <c r="X660" s="1044"/>
      <c r="Y660" s="1044"/>
      <c r="Z660" s="1044"/>
    </row>
    <row r="661" ht="14.25" customHeight="1">
      <c r="A661" s="1044"/>
      <c r="B661" s="1044"/>
      <c r="C661" s="1044"/>
      <c r="D661" s="1044"/>
      <c r="E661" s="1044"/>
      <c r="F661" s="1044"/>
      <c r="G661" s="1044"/>
      <c r="H661" s="1044"/>
      <c r="I661" s="1044"/>
      <c r="J661" s="1044"/>
      <c r="K661" s="1044"/>
      <c r="L661" s="1044"/>
      <c r="M661" s="1044"/>
      <c r="N661" s="1044"/>
      <c r="O661" s="1044"/>
      <c r="P661" s="1044"/>
      <c r="Q661" s="1044"/>
      <c r="R661" s="1044"/>
      <c r="S661" s="1044"/>
      <c r="T661" s="1044"/>
      <c r="U661" s="1044"/>
      <c r="V661" s="1044"/>
      <c r="W661" s="1044"/>
      <c r="X661" s="1044"/>
      <c r="Y661" s="1044"/>
      <c r="Z661" s="1044"/>
    </row>
    <row r="662" ht="14.25" customHeight="1">
      <c r="A662" s="1044"/>
      <c r="B662" s="1044"/>
      <c r="C662" s="1044"/>
      <c r="D662" s="1044"/>
      <c r="E662" s="1044"/>
      <c r="F662" s="1044"/>
      <c r="G662" s="1044"/>
      <c r="H662" s="1044"/>
      <c r="I662" s="1044"/>
      <c r="J662" s="1044"/>
      <c r="K662" s="1044"/>
      <c r="L662" s="1044"/>
      <c r="M662" s="1044"/>
      <c r="N662" s="1044"/>
      <c r="O662" s="1044"/>
      <c r="P662" s="1044"/>
      <c r="Q662" s="1044"/>
      <c r="R662" s="1044"/>
      <c r="S662" s="1044"/>
      <c r="T662" s="1044"/>
      <c r="U662" s="1044"/>
      <c r="V662" s="1044"/>
      <c r="W662" s="1044"/>
      <c r="X662" s="1044"/>
      <c r="Y662" s="1044"/>
      <c r="Z662" s="1044"/>
    </row>
    <row r="663" ht="14.25" customHeight="1">
      <c r="A663" s="1044"/>
      <c r="B663" s="1044"/>
      <c r="C663" s="1044"/>
      <c r="D663" s="1044"/>
      <c r="E663" s="1044"/>
      <c r="F663" s="1044"/>
      <c r="G663" s="1044"/>
      <c r="H663" s="1044"/>
      <c r="I663" s="1044"/>
      <c r="J663" s="1044"/>
      <c r="K663" s="1044"/>
      <c r="L663" s="1044"/>
      <c r="M663" s="1044"/>
      <c r="N663" s="1044"/>
      <c r="O663" s="1044"/>
      <c r="P663" s="1044"/>
      <c r="Q663" s="1044"/>
      <c r="R663" s="1044"/>
      <c r="S663" s="1044"/>
      <c r="T663" s="1044"/>
      <c r="U663" s="1044"/>
      <c r="V663" s="1044"/>
      <c r="W663" s="1044"/>
      <c r="X663" s="1044"/>
      <c r="Y663" s="1044"/>
      <c r="Z663" s="1044"/>
    </row>
    <row r="664" ht="14.25" customHeight="1">
      <c r="A664" s="1044"/>
      <c r="B664" s="1044"/>
      <c r="C664" s="1044"/>
      <c r="D664" s="1044"/>
      <c r="E664" s="1044"/>
      <c r="F664" s="1044"/>
      <c r="G664" s="1044"/>
      <c r="H664" s="1044"/>
      <c r="I664" s="1044"/>
      <c r="J664" s="1044"/>
      <c r="K664" s="1044"/>
      <c r="L664" s="1044"/>
      <c r="M664" s="1044"/>
      <c r="N664" s="1044"/>
      <c r="O664" s="1044"/>
      <c r="P664" s="1044"/>
      <c r="Q664" s="1044"/>
      <c r="R664" s="1044"/>
      <c r="S664" s="1044"/>
      <c r="T664" s="1044"/>
      <c r="U664" s="1044"/>
      <c r="V664" s="1044"/>
      <c r="W664" s="1044"/>
      <c r="X664" s="1044"/>
      <c r="Y664" s="1044"/>
      <c r="Z664" s="1044"/>
    </row>
    <row r="665" ht="14.25" customHeight="1">
      <c r="A665" s="1044"/>
      <c r="B665" s="1044"/>
      <c r="C665" s="1044"/>
      <c r="D665" s="1044"/>
      <c r="E665" s="1044"/>
      <c r="F665" s="1044"/>
      <c r="G665" s="1044"/>
      <c r="H665" s="1044"/>
      <c r="I665" s="1044"/>
      <c r="J665" s="1044"/>
      <c r="K665" s="1044"/>
      <c r="L665" s="1044"/>
      <c r="M665" s="1044"/>
      <c r="N665" s="1044"/>
      <c r="O665" s="1044"/>
      <c r="P665" s="1044"/>
      <c r="Q665" s="1044"/>
      <c r="R665" s="1044"/>
      <c r="S665" s="1044"/>
      <c r="T665" s="1044"/>
      <c r="U665" s="1044"/>
      <c r="V665" s="1044"/>
      <c r="W665" s="1044"/>
      <c r="X665" s="1044"/>
      <c r="Y665" s="1044"/>
      <c r="Z665" s="1044"/>
    </row>
    <row r="666" ht="14.25" customHeight="1">
      <c r="A666" s="1044"/>
      <c r="B666" s="1044"/>
      <c r="C666" s="1044"/>
      <c r="D666" s="1044"/>
      <c r="E666" s="1044"/>
      <c r="F666" s="1044"/>
      <c r="G666" s="1044"/>
      <c r="H666" s="1044"/>
      <c r="I666" s="1044"/>
      <c r="J666" s="1044"/>
      <c r="K666" s="1044"/>
      <c r="L666" s="1044"/>
      <c r="M666" s="1044"/>
      <c r="N666" s="1044"/>
      <c r="O666" s="1044"/>
      <c r="P666" s="1044"/>
      <c r="Q666" s="1044"/>
      <c r="R666" s="1044"/>
      <c r="S666" s="1044"/>
      <c r="T666" s="1044"/>
      <c r="U666" s="1044"/>
      <c r="V666" s="1044"/>
      <c r="W666" s="1044"/>
      <c r="X666" s="1044"/>
      <c r="Y666" s="1044"/>
      <c r="Z666" s="1044"/>
    </row>
    <row r="667" ht="14.25" customHeight="1">
      <c r="A667" s="1044"/>
      <c r="B667" s="1044"/>
      <c r="C667" s="1044"/>
      <c r="D667" s="1044"/>
      <c r="E667" s="1044"/>
      <c r="F667" s="1044"/>
      <c r="G667" s="1044"/>
      <c r="H667" s="1044"/>
      <c r="I667" s="1044"/>
      <c r="J667" s="1044"/>
      <c r="K667" s="1044"/>
      <c r="L667" s="1044"/>
      <c r="M667" s="1044"/>
      <c r="N667" s="1044"/>
      <c r="O667" s="1044"/>
      <c r="P667" s="1044"/>
      <c r="Q667" s="1044"/>
      <c r="R667" s="1044"/>
      <c r="S667" s="1044"/>
      <c r="T667" s="1044"/>
      <c r="U667" s="1044"/>
      <c r="V667" s="1044"/>
      <c r="W667" s="1044"/>
      <c r="X667" s="1044"/>
      <c r="Y667" s="1044"/>
      <c r="Z667" s="1044"/>
    </row>
    <row r="668" ht="14.25" customHeight="1">
      <c r="A668" s="1044"/>
      <c r="B668" s="1044"/>
      <c r="C668" s="1044"/>
      <c r="D668" s="1044"/>
      <c r="E668" s="1044"/>
      <c r="F668" s="1044"/>
      <c r="G668" s="1044"/>
      <c r="H668" s="1044"/>
      <c r="I668" s="1044"/>
      <c r="J668" s="1044"/>
      <c r="K668" s="1044"/>
      <c r="L668" s="1044"/>
      <c r="M668" s="1044"/>
      <c r="N668" s="1044"/>
      <c r="O668" s="1044"/>
      <c r="P668" s="1044"/>
      <c r="Q668" s="1044"/>
      <c r="R668" s="1044"/>
      <c r="S668" s="1044"/>
      <c r="T668" s="1044"/>
      <c r="U668" s="1044"/>
      <c r="V668" s="1044"/>
      <c r="W668" s="1044"/>
      <c r="X668" s="1044"/>
      <c r="Y668" s="1044"/>
      <c r="Z668" s="1044"/>
    </row>
    <row r="669" ht="14.25" customHeight="1">
      <c r="A669" s="1044"/>
      <c r="B669" s="1044"/>
      <c r="C669" s="1044"/>
      <c r="D669" s="1044"/>
      <c r="E669" s="1044"/>
      <c r="F669" s="1044"/>
      <c r="G669" s="1044"/>
      <c r="H669" s="1044"/>
      <c r="I669" s="1044"/>
      <c r="J669" s="1044"/>
      <c r="K669" s="1044"/>
      <c r="L669" s="1044"/>
      <c r="M669" s="1044"/>
      <c r="N669" s="1044"/>
      <c r="O669" s="1044"/>
      <c r="P669" s="1044"/>
      <c r="Q669" s="1044"/>
      <c r="R669" s="1044"/>
      <c r="S669" s="1044"/>
      <c r="T669" s="1044"/>
      <c r="U669" s="1044"/>
      <c r="V669" s="1044"/>
      <c r="W669" s="1044"/>
      <c r="X669" s="1044"/>
      <c r="Y669" s="1044"/>
      <c r="Z669" s="1044"/>
    </row>
    <row r="670" ht="14.25" customHeight="1">
      <c r="A670" s="1044"/>
      <c r="B670" s="1044"/>
      <c r="C670" s="1044"/>
      <c r="D670" s="1044"/>
      <c r="E670" s="1044"/>
      <c r="F670" s="1044"/>
      <c r="G670" s="1044"/>
      <c r="H670" s="1044"/>
      <c r="I670" s="1044"/>
      <c r="J670" s="1044"/>
      <c r="K670" s="1044"/>
      <c r="L670" s="1044"/>
      <c r="M670" s="1044"/>
      <c r="N670" s="1044"/>
      <c r="O670" s="1044"/>
      <c r="P670" s="1044"/>
      <c r="Q670" s="1044"/>
      <c r="R670" s="1044"/>
      <c r="S670" s="1044"/>
      <c r="T670" s="1044"/>
      <c r="U670" s="1044"/>
      <c r="V670" s="1044"/>
      <c r="W670" s="1044"/>
      <c r="X670" s="1044"/>
      <c r="Y670" s="1044"/>
      <c r="Z670" s="1044"/>
    </row>
    <row r="671" ht="14.25" customHeight="1">
      <c r="A671" s="1044"/>
      <c r="B671" s="1044"/>
      <c r="C671" s="1044"/>
      <c r="D671" s="1044"/>
      <c r="E671" s="1044"/>
      <c r="F671" s="1044"/>
      <c r="G671" s="1044"/>
      <c r="H671" s="1044"/>
      <c r="I671" s="1044"/>
      <c r="J671" s="1044"/>
      <c r="K671" s="1044"/>
      <c r="L671" s="1044"/>
      <c r="M671" s="1044"/>
      <c r="N671" s="1044"/>
      <c r="O671" s="1044"/>
      <c r="P671" s="1044"/>
      <c r="Q671" s="1044"/>
      <c r="R671" s="1044"/>
      <c r="S671" s="1044"/>
      <c r="T671" s="1044"/>
      <c r="U671" s="1044"/>
      <c r="V671" s="1044"/>
      <c r="W671" s="1044"/>
      <c r="X671" s="1044"/>
      <c r="Y671" s="1044"/>
      <c r="Z671" s="1044"/>
    </row>
    <row r="672" ht="14.25" customHeight="1">
      <c r="A672" s="1044"/>
      <c r="B672" s="1044"/>
      <c r="C672" s="1044"/>
      <c r="D672" s="1044"/>
      <c r="E672" s="1044"/>
      <c r="F672" s="1044"/>
      <c r="G672" s="1044"/>
      <c r="H672" s="1044"/>
      <c r="I672" s="1044"/>
      <c r="J672" s="1044"/>
      <c r="K672" s="1044"/>
      <c r="L672" s="1044"/>
      <c r="M672" s="1044"/>
      <c r="N672" s="1044"/>
      <c r="O672" s="1044"/>
      <c r="P672" s="1044"/>
      <c r="Q672" s="1044"/>
      <c r="R672" s="1044"/>
      <c r="S672" s="1044"/>
      <c r="T672" s="1044"/>
      <c r="U672" s="1044"/>
      <c r="V672" s="1044"/>
      <c r="W672" s="1044"/>
      <c r="X672" s="1044"/>
      <c r="Y672" s="1044"/>
      <c r="Z672" s="1044"/>
    </row>
    <row r="673" ht="14.25" customHeight="1">
      <c r="A673" s="1044"/>
      <c r="B673" s="1044"/>
      <c r="C673" s="1044"/>
      <c r="D673" s="1044"/>
      <c r="E673" s="1044"/>
      <c r="F673" s="1044"/>
      <c r="G673" s="1044"/>
      <c r="H673" s="1044"/>
      <c r="I673" s="1044"/>
      <c r="J673" s="1044"/>
      <c r="K673" s="1044"/>
      <c r="L673" s="1044"/>
      <c r="M673" s="1044"/>
      <c r="N673" s="1044"/>
      <c r="O673" s="1044"/>
      <c r="P673" s="1044"/>
      <c r="Q673" s="1044"/>
      <c r="R673" s="1044"/>
      <c r="S673" s="1044"/>
      <c r="T673" s="1044"/>
      <c r="U673" s="1044"/>
      <c r="V673" s="1044"/>
      <c r="W673" s="1044"/>
      <c r="X673" s="1044"/>
      <c r="Y673" s="1044"/>
      <c r="Z673" s="1044"/>
    </row>
    <row r="674" ht="14.25" customHeight="1">
      <c r="A674" s="1044"/>
      <c r="B674" s="1044"/>
      <c r="C674" s="1044"/>
      <c r="D674" s="1044"/>
      <c r="E674" s="1044"/>
      <c r="F674" s="1044"/>
      <c r="G674" s="1044"/>
      <c r="H674" s="1044"/>
      <c r="I674" s="1044"/>
      <c r="J674" s="1044"/>
      <c r="K674" s="1044"/>
      <c r="L674" s="1044"/>
      <c r="M674" s="1044"/>
      <c r="N674" s="1044"/>
      <c r="O674" s="1044"/>
      <c r="P674" s="1044"/>
      <c r="Q674" s="1044"/>
      <c r="R674" s="1044"/>
      <c r="S674" s="1044"/>
      <c r="T674" s="1044"/>
      <c r="U674" s="1044"/>
      <c r="V674" s="1044"/>
      <c r="W674" s="1044"/>
      <c r="X674" s="1044"/>
      <c r="Y674" s="1044"/>
      <c r="Z674" s="1044"/>
    </row>
    <row r="675" ht="14.25" customHeight="1">
      <c r="A675" s="1044"/>
      <c r="B675" s="1044"/>
      <c r="C675" s="1044"/>
      <c r="D675" s="1044"/>
      <c r="E675" s="1044"/>
      <c r="F675" s="1044"/>
      <c r="G675" s="1044"/>
      <c r="H675" s="1044"/>
      <c r="I675" s="1044"/>
      <c r="J675" s="1044"/>
      <c r="K675" s="1044"/>
      <c r="L675" s="1044"/>
      <c r="M675" s="1044"/>
      <c r="N675" s="1044"/>
      <c r="O675" s="1044"/>
      <c r="P675" s="1044"/>
      <c r="Q675" s="1044"/>
      <c r="R675" s="1044"/>
      <c r="S675" s="1044"/>
      <c r="T675" s="1044"/>
      <c r="U675" s="1044"/>
      <c r="V675" s="1044"/>
      <c r="W675" s="1044"/>
      <c r="X675" s="1044"/>
      <c r="Y675" s="1044"/>
      <c r="Z675" s="1044"/>
    </row>
    <row r="676" ht="14.25" customHeight="1">
      <c r="A676" s="1044"/>
      <c r="B676" s="1044"/>
      <c r="C676" s="1044"/>
      <c r="D676" s="1044"/>
      <c r="E676" s="1044"/>
      <c r="F676" s="1044"/>
      <c r="G676" s="1044"/>
      <c r="H676" s="1044"/>
      <c r="I676" s="1044"/>
      <c r="J676" s="1044"/>
      <c r="K676" s="1044"/>
      <c r="L676" s="1044"/>
      <c r="M676" s="1044"/>
      <c r="N676" s="1044"/>
      <c r="O676" s="1044"/>
      <c r="P676" s="1044"/>
      <c r="Q676" s="1044"/>
      <c r="R676" s="1044"/>
      <c r="S676" s="1044"/>
      <c r="T676" s="1044"/>
      <c r="U676" s="1044"/>
      <c r="V676" s="1044"/>
      <c r="W676" s="1044"/>
      <c r="X676" s="1044"/>
      <c r="Y676" s="1044"/>
      <c r="Z676" s="1044"/>
    </row>
    <row r="677" ht="14.25" customHeight="1">
      <c r="A677" s="1044"/>
      <c r="B677" s="1044"/>
      <c r="C677" s="1044"/>
      <c r="D677" s="1044"/>
      <c r="E677" s="1044"/>
      <c r="F677" s="1044"/>
      <c r="G677" s="1044"/>
      <c r="H677" s="1044"/>
      <c r="I677" s="1044"/>
      <c r="J677" s="1044"/>
      <c r="K677" s="1044"/>
      <c r="L677" s="1044"/>
      <c r="M677" s="1044"/>
      <c r="N677" s="1044"/>
      <c r="O677" s="1044"/>
      <c r="P677" s="1044"/>
      <c r="Q677" s="1044"/>
      <c r="R677" s="1044"/>
      <c r="S677" s="1044"/>
      <c r="T677" s="1044"/>
      <c r="U677" s="1044"/>
      <c r="V677" s="1044"/>
      <c r="W677" s="1044"/>
      <c r="X677" s="1044"/>
      <c r="Y677" s="1044"/>
      <c r="Z677" s="1044"/>
    </row>
    <row r="678" ht="14.25" customHeight="1">
      <c r="A678" s="1044"/>
      <c r="B678" s="1044"/>
      <c r="C678" s="1044"/>
      <c r="D678" s="1044"/>
      <c r="E678" s="1044"/>
      <c r="F678" s="1044"/>
      <c r="G678" s="1044"/>
      <c r="H678" s="1044"/>
      <c r="I678" s="1044"/>
      <c r="J678" s="1044"/>
      <c r="K678" s="1044"/>
      <c r="L678" s="1044"/>
      <c r="M678" s="1044"/>
      <c r="N678" s="1044"/>
      <c r="O678" s="1044"/>
      <c r="P678" s="1044"/>
      <c r="Q678" s="1044"/>
      <c r="R678" s="1044"/>
      <c r="S678" s="1044"/>
      <c r="T678" s="1044"/>
      <c r="U678" s="1044"/>
      <c r="V678" s="1044"/>
      <c r="W678" s="1044"/>
      <c r="X678" s="1044"/>
      <c r="Y678" s="1044"/>
      <c r="Z678" s="1044"/>
    </row>
    <row r="679" ht="14.25" customHeight="1">
      <c r="A679" s="1044"/>
      <c r="B679" s="1044"/>
      <c r="C679" s="1044"/>
      <c r="D679" s="1044"/>
      <c r="E679" s="1044"/>
      <c r="F679" s="1044"/>
      <c r="G679" s="1044"/>
      <c r="H679" s="1044"/>
      <c r="I679" s="1044"/>
      <c r="J679" s="1044"/>
      <c r="K679" s="1044"/>
      <c r="L679" s="1044"/>
      <c r="M679" s="1044"/>
      <c r="N679" s="1044"/>
      <c r="O679" s="1044"/>
      <c r="P679" s="1044"/>
      <c r="Q679" s="1044"/>
      <c r="R679" s="1044"/>
      <c r="S679" s="1044"/>
      <c r="T679" s="1044"/>
      <c r="U679" s="1044"/>
      <c r="V679" s="1044"/>
      <c r="W679" s="1044"/>
      <c r="X679" s="1044"/>
      <c r="Y679" s="1044"/>
      <c r="Z679" s="1044"/>
    </row>
    <row r="680" ht="14.25" customHeight="1">
      <c r="A680" s="1044"/>
      <c r="B680" s="1044"/>
      <c r="C680" s="1044"/>
      <c r="D680" s="1044"/>
      <c r="E680" s="1044"/>
      <c r="F680" s="1044"/>
      <c r="G680" s="1044"/>
      <c r="H680" s="1044"/>
      <c r="I680" s="1044"/>
      <c r="J680" s="1044"/>
      <c r="K680" s="1044"/>
      <c r="L680" s="1044"/>
      <c r="M680" s="1044"/>
      <c r="N680" s="1044"/>
      <c r="O680" s="1044"/>
      <c r="P680" s="1044"/>
      <c r="Q680" s="1044"/>
      <c r="R680" s="1044"/>
      <c r="S680" s="1044"/>
      <c r="T680" s="1044"/>
      <c r="U680" s="1044"/>
      <c r="V680" s="1044"/>
      <c r="W680" s="1044"/>
      <c r="X680" s="1044"/>
      <c r="Y680" s="1044"/>
      <c r="Z680" s="1044"/>
    </row>
    <row r="681" ht="14.25" customHeight="1">
      <c r="A681" s="1044"/>
      <c r="B681" s="1044"/>
      <c r="C681" s="1044"/>
      <c r="D681" s="1044"/>
      <c r="E681" s="1044"/>
      <c r="F681" s="1044"/>
      <c r="G681" s="1044"/>
      <c r="H681" s="1044"/>
      <c r="I681" s="1044"/>
      <c r="J681" s="1044"/>
      <c r="K681" s="1044"/>
      <c r="L681" s="1044"/>
      <c r="M681" s="1044"/>
      <c r="N681" s="1044"/>
      <c r="O681" s="1044"/>
      <c r="P681" s="1044"/>
      <c r="Q681" s="1044"/>
      <c r="R681" s="1044"/>
      <c r="S681" s="1044"/>
      <c r="T681" s="1044"/>
      <c r="U681" s="1044"/>
      <c r="V681" s="1044"/>
      <c r="W681" s="1044"/>
      <c r="X681" s="1044"/>
      <c r="Y681" s="1044"/>
      <c r="Z681" s="1044"/>
    </row>
    <row r="682" ht="14.25" customHeight="1">
      <c r="A682" s="1044"/>
      <c r="B682" s="1044"/>
      <c r="C682" s="1044"/>
      <c r="D682" s="1044"/>
      <c r="E682" s="1044"/>
      <c r="F682" s="1044"/>
      <c r="G682" s="1044"/>
      <c r="H682" s="1044"/>
      <c r="I682" s="1044"/>
      <c r="J682" s="1044"/>
      <c r="K682" s="1044"/>
      <c r="L682" s="1044"/>
      <c r="M682" s="1044"/>
      <c r="N682" s="1044"/>
      <c r="O682" s="1044"/>
      <c r="P682" s="1044"/>
      <c r="Q682" s="1044"/>
      <c r="R682" s="1044"/>
      <c r="S682" s="1044"/>
      <c r="T682" s="1044"/>
      <c r="U682" s="1044"/>
      <c r="V682" s="1044"/>
      <c r="W682" s="1044"/>
      <c r="X682" s="1044"/>
      <c r="Y682" s="1044"/>
      <c r="Z682" s="1044"/>
    </row>
    <row r="683" ht="14.25" customHeight="1">
      <c r="A683" s="1044"/>
      <c r="B683" s="1044"/>
      <c r="C683" s="1044"/>
      <c r="D683" s="1044"/>
      <c r="E683" s="1044"/>
      <c r="F683" s="1044"/>
      <c r="G683" s="1044"/>
      <c r="H683" s="1044"/>
      <c r="I683" s="1044"/>
      <c r="J683" s="1044"/>
      <c r="K683" s="1044"/>
      <c r="L683" s="1044"/>
      <c r="M683" s="1044"/>
      <c r="N683" s="1044"/>
      <c r="O683" s="1044"/>
      <c r="P683" s="1044"/>
      <c r="Q683" s="1044"/>
      <c r="R683" s="1044"/>
      <c r="S683" s="1044"/>
      <c r="T683" s="1044"/>
      <c r="U683" s="1044"/>
      <c r="V683" s="1044"/>
      <c r="W683" s="1044"/>
      <c r="X683" s="1044"/>
      <c r="Y683" s="1044"/>
      <c r="Z683" s="1044"/>
    </row>
    <row r="684" ht="14.25" customHeight="1">
      <c r="A684" s="1044"/>
      <c r="B684" s="1044"/>
      <c r="C684" s="1044"/>
      <c r="D684" s="1044"/>
      <c r="E684" s="1044"/>
      <c r="F684" s="1044"/>
      <c r="G684" s="1044"/>
      <c r="H684" s="1044"/>
      <c r="I684" s="1044"/>
      <c r="J684" s="1044"/>
      <c r="K684" s="1044"/>
      <c r="L684" s="1044"/>
      <c r="M684" s="1044"/>
      <c r="N684" s="1044"/>
      <c r="O684" s="1044"/>
      <c r="P684" s="1044"/>
      <c r="Q684" s="1044"/>
      <c r="R684" s="1044"/>
      <c r="S684" s="1044"/>
      <c r="T684" s="1044"/>
      <c r="U684" s="1044"/>
      <c r="V684" s="1044"/>
      <c r="W684" s="1044"/>
      <c r="X684" s="1044"/>
      <c r="Y684" s="1044"/>
      <c r="Z684" s="1044"/>
    </row>
    <row r="685" ht="14.25" customHeight="1">
      <c r="A685" s="1044"/>
      <c r="B685" s="1044"/>
      <c r="C685" s="1044"/>
      <c r="D685" s="1044"/>
      <c r="E685" s="1044"/>
      <c r="F685" s="1044"/>
      <c r="G685" s="1044"/>
      <c r="H685" s="1044"/>
      <c r="I685" s="1044"/>
      <c r="J685" s="1044"/>
      <c r="K685" s="1044"/>
      <c r="L685" s="1044"/>
      <c r="M685" s="1044"/>
      <c r="N685" s="1044"/>
      <c r="O685" s="1044"/>
      <c r="P685" s="1044"/>
      <c r="Q685" s="1044"/>
      <c r="R685" s="1044"/>
      <c r="S685" s="1044"/>
      <c r="T685" s="1044"/>
      <c r="U685" s="1044"/>
      <c r="V685" s="1044"/>
      <c r="W685" s="1044"/>
      <c r="X685" s="1044"/>
      <c r="Y685" s="1044"/>
      <c r="Z685" s="1044"/>
    </row>
    <row r="686" ht="14.25" customHeight="1">
      <c r="A686" s="1044"/>
      <c r="B686" s="1044"/>
      <c r="C686" s="1044"/>
      <c r="D686" s="1044"/>
      <c r="E686" s="1044"/>
      <c r="F686" s="1044"/>
      <c r="G686" s="1044"/>
      <c r="H686" s="1044"/>
      <c r="I686" s="1044"/>
      <c r="J686" s="1044"/>
      <c r="K686" s="1044"/>
      <c r="L686" s="1044"/>
      <c r="M686" s="1044"/>
      <c r="N686" s="1044"/>
      <c r="O686" s="1044"/>
      <c r="P686" s="1044"/>
      <c r="Q686" s="1044"/>
      <c r="R686" s="1044"/>
      <c r="S686" s="1044"/>
      <c r="T686" s="1044"/>
      <c r="U686" s="1044"/>
      <c r="V686" s="1044"/>
      <c r="W686" s="1044"/>
      <c r="X686" s="1044"/>
      <c r="Y686" s="1044"/>
      <c r="Z686" s="1044"/>
    </row>
    <row r="687" ht="14.25" customHeight="1">
      <c r="A687" s="1044"/>
      <c r="B687" s="1044"/>
      <c r="C687" s="1044"/>
      <c r="D687" s="1044"/>
      <c r="E687" s="1044"/>
      <c r="F687" s="1044"/>
      <c r="G687" s="1044"/>
      <c r="H687" s="1044"/>
      <c r="I687" s="1044"/>
      <c r="J687" s="1044"/>
      <c r="K687" s="1044"/>
      <c r="L687" s="1044"/>
      <c r="M687" s="1044"/>
      <c r="N687" s="1044"/>
      <c r="O687" s="1044"/>
      <c r="P687" s="1044"/>
      <c r="Q687" s="1044"/>
      <c r="R687" s="1044"/>
      <c r="S687" s="1044"/>
      <c r="T687" s="1044"/>
      <c r="U687" s="1044"/>
      <c r="V687" s="1044"/>
      <c r="W687" s="1044"/>
      <c r="X687" s="1044"/>
      <c r="Y687" s="1044"/>
      <c r="Z687" s="1044"/>
    </row>
    <row r="688" ht="14.25" customHeight="1">
      <c r="A688" s="1044"/>
      <c r="B688" s="1044"/>
      <c r="C688" s="1044"/>
      <c r="D688" s="1044"/>
      <c r="E688" s="1044"/>
      <c r="F688" s="1044"/>
      <c r="G688" s="1044"/>
      <c r="H688" s="1044"/>
      <c r="I688" s="1044"/>
      <c r="J688" s="1044"/>
      <c r="K688" s="1044"/>
      <c r="L688" s="1044"/>
      <c r="M688" s="1044"/>
      <c r="N688" s="1044"/>
      <c r="O688" s="1044"/>
      <c r="P688" s="1044"/>
      <c r="Q688" s="1044"/>
      <c r="R688" s="1044"/>
      <c r="S688" s="1044"/>
      <c r="T688" s="1044"/>
      <c r="U688" s="1044"/>
      <c r="V688" s="1044"/>
      <c r="W688" s="1044"/>
      <c r="X688" s="1044"/>
      <c r="Y688" s="1044"/>
      <c r="Z688" s="1044"/>
    </row>
    <row r="689" ht="14.25" customHeight="1">
      <c r="A689" s="1044"/>
      <c r="B689" s="1044"/>
      <c r="C689" s="1044"/>
      <c r="D689" s="1044"/>
      <c r="E689" s="1044"/>
      <c r="F689" s="1044"/>
      <c r="G689" s="1044"/>
      <c r="H689" s="1044"/>
      <c r="I689" s="1044"/>
      <c r="J689" s="1044"/>
      <c r="K689" s="1044"/>
      <c r="L689" s="1044"/>
      <c r="M689" s="1044"/>
      <c r="N689" s="1044"/>
      <c r="O689" s="1044"/>
      <c r="P689" s="1044"/>
      <c r="Q689" s="1044"/>
      <c r="R689" s="1044"/>
      <c r="S689" s="1044"/>
      <c r="T689" s="1044"/>
      <c r="U689" s="1044"/>
      <c r="V689" s="1044"/>
      <c r="W689" s="1044"/>
      <c r="X689" s="1044"/>
      <c r="Y689" s="1044"/>
      <c r="Z689" s="1044"/>
    </row>
    <row r="690" ht="14.25" customHeight="1">
      <c r="A690" s="1044"/>
      <c r="B690" s="1044"/>
      <c r="C690" s="1044"/>
      <c r="D690" s="1044"/>
      <c r="E690" s="1044"/>
      <c r="F690" s="1044"/>
      <c r="G690" s="1044"/>
      <c r="H690" s="1044"/>
      <c r="I690" s="1044"/>
      <c r="J690" s="1044"/>
      <c r="K690" s="1044"/>
      <c r="L690" s="1044"/>
      <c r="M690" s="1044"/>
      <c r="N690" s="1044"/>
      <c r="O690" s="1044"/>
      <c r="P690" s="1044"/>
      <c r="Q690" s="1044"/>
      <c r="R690" s="1044"/>
      <c r="S690" s="1044"/>
      <c r="T690" s="1044"/>
      <c r="U690" s="1044"/>
      <c r="V690" s="1044"/>
      <c r="W690" s="1044"/>
      <c r="X690" s="1044"/>
      <c r="Y690" s="1044"/>
      <c r="Z690" s="1044"/>
    </row>
    <row r="691" ht="14.25" customHeight="1">
      <c r="A691" s="1044"/>
      <c r="B691" s="1044"/>
      <c r="C691" s="1044"/>
      <c r="D691" s="1044"/>
      <c r="E691" s="1044"/>
      <c r="F691" s="1044"/>
      <c r="G691" s="1044"/>
      <c r="H691" s="1044"/>
      <c r="I691" s="1044"/>
      <c r="J691" s="1044"/>
      <c r="K691" s="1044"/>
      <c r="L691" s="1044"/>
      <c r="M691" s="1044"/>
      <c r="N691" s="1044"/>
      <c r="O691" s="1044"/>
      <c r="P691" s="1044"/>
      <c r="Q691" s="1044"/>
      <c r="R691" s="1044"/>
      <c r="S691" s="1044"/>
      <c r="T691" s="1044"/>
      <c r="U691" s="1044"/>
      <c r="V691" s="1044"/>
      <c r="W691" s="1044"/>
      <c r="X691" s="1044"/>
      <c r="Y691" s="1044"/>
      <c r="Z691" s="1044"/>
    </row>
    <row r="692" ht="14.25" customHeight="1">
      <c r="A692" s="1044"/>
      <c r="B692" s="1044"/>
      <c r="C692" s="1044"/>
      <c r="D692" s="1044"/>
      <c r="E692" s="1044"/>
      <c r="F692" s="1044"/>
      <c r="G692" s="1044"/>
      <c r="H692" s="1044"/>
      <c r="I692" s="1044"/>
      <c r="J692" s="1044"/>
      <c r="K692" s="1044"/>
      <c r="L692" s="1044"/>
      <c r="M692" s="1044"/>
      <c r="N692" s="1044"/>
      <c r="O692" s="1044"/>
      <c r="P692" s="1044"/>
      <c r="Q692" s="1044"/>
      <c r="R692" s="1044"/>
      <c r="S692" s="1044"/>
      <c r="T692" s="1044"/>
      <c r="U692" s="1044"/>
      <c r="V692" s="1044"/>
      <c r="W692" s="1044"/>
      <c r="X692" s="1044"/>
      <c r="Y692" s="1044"/>
      <c r="Z692" s="1044"/>
    </row>
    <row r="693" ht="14.25" customHeight="1">
      <c r="A693" s="1044"/>
      <c r="B693" s="1044"/>
      <c r="C693" s="1044"/>
      <c r="D693" s="1044"/>
      <c r="E693" s="1044"/>
      <c r="F693" s="1044"/>
      <c r="G693" s="1044"/>
      <c r="H693" s="1044"/>
      <c r="I693" s="1044"/>
      <c r="J693" s="1044"/>
      <c r="K693" s="1044"/>
      <c r="L693" s="1044"/>
      <c r="M693" s="1044"/>
      <c r="N693" s="1044"/>
      <c r="O693" s="1044"/>
      <c r="P693" s="1044"/>
      <c r="Q693" s="1044"/>
      <c r="R693" s="1044"/>
      <c r="S693" s="1044"/>
      <c r="T693" s="1044"/>
      <c r="U693" s="1044"/>
      <c r="V693" s="1044"/>
      <c r="W693" s="1044"/>
      <c r="X693" s="1044"/>
      <c r="Y693" s="1044"/>
      <c r="Z693" s="1044"/>
    </row>
    <row r="694" ht="14.25" customHeight="1">
      <c r="A694" s="1044"/>
      <c r="B694" s="1044"/>
      <c r="C694" s="1044"/>
      <c r="D694" s="1044"/>
      <c r="E694" s="1044"/>
      <c r="F694" s="1044"/>
      <c r="G694" s="1044"/>
      <c r="H694" s="1044"/>
      <c r="I694" s="1044"/>
      <c r="J694" s="1044"/>
      <c r="K694" s="1044"/>
      <c r="L694" s="1044"/>
      <c r="M694" s="1044"/>
      <c r="N694" s="1044"/>
      <c r="O694" s="1044"/>
      <c r="P694" s="1044"/>
      <c r="Q694" s="1044"/>
      <c r="R694" s="1044"/>
      <c r="S694" s="1044"/>
      <c r="T694" s="1044"/>
      <c r="U694" s="1044"/>
      <c r="V694" s="1044"/>
      <c r="W694" s="1044"/>
      <c r="X694" s="1044"/>
      <c r="Y694" s="1044"/>
      <c r="Z694" s="1044"/>
    </row>
    <row r="695" ht="14.25" customHeight="1">
      <c r="A695" s="1044"/>
      <c r="B695" s="1044"/>
      <c r="C695" s="1044"/>
      <c r="D695" s="1044"/>
      <c r="E695" s="1044"/>
      <c r="F695" s="1044"/>
      <c r="G695" s="1044"/>
      <c r="H695" s="1044"/>
      <c r="I695" s="1044"/>
      <c r="J695" s="1044"/>
      <c r="K695" s="1044"/>
      <c r="L695" s="1044"/>
      <c r="M695" s="1044"/>
      <c r="N695" s="1044"/>
      <c r="O695" s="1044"/>
      <c r="P695" s="1044"/>
      <c r="Q695" s="1044"/>
      <c r="R695" s="1044"/>
      <c r="S695" s="1044"/>
      <c r="T695" s="1044"/>
      <c r="U695" s="1044"/>
      <c r="V695" s="1044"/>
      <c r="W695" s="1044"/>
      <c r="X695" s="1044"/>
      <c r="Y695" s="1044"/>
      <c r="Z695" s="1044"/>
    </row>
    <row r="696" ht="14.25" customHeight="1">
      <c r="A696" s="1044"/>
      <c r="B696" s="1044"/>
      <c r="C696" s="1044"/>
      <c r="D696" s="1044"/>
      <c r="E696" s="1044"/>
      <c r="F696" s="1044"/>
      <c r="G696" s="1044"/>
      <c r="H696" s="1044"/>
      <c r="I696" s="1044"/>
      <c r="J696" s="1044"/>
      <c r="K696" s="1044"/>
      <c r="L696" s="1044"/>
      <c r="M696" s="1044"/>
      <c r="N696" s="1044"/>
      <c r="O696" s="1044"/>
      <c r="P696" s="1044"/>
      <c r="Q696" s="1044"/>
      <c r="R696" s="1044"/>
      <c r="S696" s="1044"/>
      <c r="T696" s="1044"/>
      <c r="U696" s="1044"/>
      <c r="V696" s="1044"/>
      <c r="W696" s="1044"/>
      <c r="X696" s="1044"/>
      <c r="Y696" s="1044"/>
      <c r="Z696" s="1044"/>
    </row>
    <row r="697" ht="14.25" customHeight="1">
      <c r="A697" s="1044"/>
      <c r="B697" s="1044"/>
      <c r="C697" s="1044"/>
      <c r="D697" s="1044"/>
      <c r="E697" s="1044"/>
      <c r="F697" s="1044"/>
      <c r="G697" s="1044"/>
      <c r="H697" s="1044"/>
      <c r="I697" s="1044"/>
      <c r="J697" s="1044"/>
      <c r="K697" s="1044"/>
      <c r="L697" s="1044"/>
      <c r="M697" s="1044"/>
      <c r="N697" s="1044"/>
      <c r="O697" s="1044"/>
      <c r="P697" s="1044"/>
      <c r="Q697" s="1044"/>
      <c r="R697" s="1044"/>
      <c r="S697" s="1044"/>
      <c r="T697" s="1044"/>
      <c r="U697" s="1044"/>
      <c r="V697" s="1044"/>
      <c r="W697" s="1044"/>
      <c r="X697" s="1044"/>
      <c r="Y697" s="1044"/>
      <c r="Z697" s="1044"/>
    </row>
    <row r="698" ht="14.25" customHeight="1">
      <c r="A698" s="1044"/>
      <c r="B698" s="1044"/>
      <c r="C698" s="1044"/>
      <c r="D698" s="1044"/>
      <c r="E698" s="1044"/>
      <c r="F698" s="1044"/>
      <c r="G698" s="1044"/>
      <c r="H698" s="1044"/>
      <c r="I698" s="1044"/>
      <c r="J698" s="1044"/>
      <c r="K698" s="1044"/>
      <c r="L698" s="1044"/>
      <c r="M698" s="1044"/>
      <c r="N698" s="1044"/>
      <c r="O698" s="1044"/>
      <c r="P698" s="1044"/>
      <c r="Q698" s="1044"/>
      <c r="R698" s="1044"/>
      <c r="S698" s="1044"/>
      <c r="T698" s="1044"/>
      <c r="U698" s="1044"/>
      <c r="V698" s="1044"/>
      <c r="W698" s="1044"/>
      <c r="X698" s="1044"/>
      <c r="Y698" s="1044"/>
      <c r="Z698" s="1044"/>
    </row>
    <row r="699" ht="14.25" customHeight="1">
      <c r="A699" s="1044"/>
      <c r="B699" s="1044"/>
      <c r="C699" s="1044"/>
      <c r="D699" s="1044"/>
      <c r="E699" s="1044"/>
      <c r="F699" s="1044"/>
      <c r="G699" s="1044"/>
      <c r="H699" s="1044"/>
      <c r="I699" s="1044"/>
      <c r="J699" s="1044"/>
      <c r="K699" s="1044"/>
      <c r="L699" s="1044"/>
      <c r="M699" s="1044"/>
      <c r="N699" s="1044"/>
      <c r="O699" s="1044"/>
      <c r="P699" s="1044"/>
      <c r="Q699" s="1044"/>
      <c r="R699" s="1044"/>
      <c r="S699" s="1044"/>
      <c r="T699" s="1044"/>
      <c r="U699" s="1044"/>
      <c r="V699" s="1044"/>
      <c r="W699" s="1044"/>
      <c r="X699" s="1044"/>
      <c r="Y699" s="1044"/>
      <c r="Z699" s="1044"/>
    </row>
    <row r="700" ht="14.25" customHeight="1">
      <c r="A700" s="1044"/>
      <c r="B700" s="1044"/>
      <c r="C700" s="1044"/>
      <c r="D700" s="1044"/>
      <c r="E700" s="1044"/>
      <c r="F700" s="1044"/>
      <c r="G700" s="1044"/>
      <c r="H700" s="1044"/>
      <c r="I700" s="1044"/>
      <c r="J700" s="1044"/>
      <c r="K700" s="1044"/>
      <c r="L700" s="1044"/>
      <c r="M700" s="1044"/>
      <c r="N700" s="1044"/>
      <c r="O700" s="1044"/>
      <c r="P700" s="1044"/>
      <c r="Q700" s="1044"/>
      <c r="R700" s="1044"/>
      <c r="S700" s="1044"/>
      <c r="T700" s="1044"/>
      <c r="U700" s="1044"/>
      <c r="V700" s="1044"/>
      <c r="W700" s="1044"/>
      <c r="X700" s="1044"/>
      <c r="Y700" s="1044"/>
      <c r="Z700" s="1044"/>
    </row>
    <row r="701" ht="14.25" customHeight="1">
      <c r="A701" s="1044"/>
      <c r="B701" s="1044"/>
      <c r="C701" s="1044"/>
      <c r="D701" s="1044"/>
      <c r="E701" s="1044"/>
      <c r="F701" s="1044"/>
      <c r="G701" s="1044"/>
      <c r="H701" s="1044"/>
      <c r="I701" s="1044"/>
      <c r="J701" s="1044"/>
      <c r="K701" s="1044"/>
      <c r="L701" s="1044"/>
      <c r="M701" s="1044"/>
      <c r="N701" s="1044"/>
      <c r="O701" s="1044"/>
      <c r="P701" s="1044"/>
      <c r="Q701" s="1044"/>
      <c r="R701" s="1044"/>
      <c r="S701" s="1044"/>
      <c r="T701" s="1044"/>
      <c r="U701" s="1044"/>
      <c r="V701" s="1044"/>
      <c r="W701" s="1044"/>
      <c r="X701" s="1044"/>
      <c r="Y701" s="1044"/>
      <c r="Z701" s="1044"/>
    </row>
    <row r="702" ht="14.25" customHeight="1">
      <c r="A702" s="1044"/>
      <c r="B702" s="1044"/>
      <c r="C702" s="1044"/>
      <c r="D702" s="1044"/>
      <c r="E702" s="1044"/>
      <c r="F702" s="1044"/>
      <c r="G702" s="1044"/>
      <c r="H702" s="1044"/>
      <c r="I702" s="1044"/>
      <c r="J702" s="1044"/>
      <c r="K702" s="1044"/>
      <c r="L702" s="1044"/>
      <c r="M702" s="1044"/>
      <c r="N702" s="1044"/>
      <c r="O702" s="1044"/>
      <c r="P702" s="1044"/>
      <c r="Q702" s="1044"/>
      <c r="R702" s="1044"/>
      <c r="S702" s="1044"/>
      <c r="T702" s="1044"/>
      <c r="U702" s="1044"/>
      <c r="V702" s="1044"/>
      <c r="W702" s="1044"/>
      <c r="X702" s="1044"/>
      <c r="Y702" s="1044"/>
      <c r="Z702" s="1044"/>
    </row>
    <row r="703" ht="14.25" customHeight="1">
      <c r="A703" s="1044"/>
      <c r="B703" s="1044"/>
      <c r="C703" s="1044"/>
      <c r="D703" s="1044"/>
      <c r="E703" s="1044"/>
      <c r="F703" s="1044"/>
      <c r="G703" s="1044"/>
      <c r="H703" s="1044"/>
      <c r="I703" s="1044"/>
      <c r="J703" s="1044"/>
      <c r="K703" s="1044"/>
      <c r="L703" s="1044"/>
      <c r="M703" s="1044"/>
      <c r="N703" s="1044"/>
      <c r="O703" s="1044"/>
      <c r="P703" s="1044"/>
      <c r="Q703" s="1044"/>
      <c r="R703" s="1044"/>
      <c r="S703" s="1044"/>
      <c r="T703" s="1044"/>
      <c r="U703" s="1044"/>
      <c r="V703" s="1044"/>
      <c r="W703" s="1044"/>
      <c r="X703" s="1044"/>
      <c r="Y703" s="1044"/>
      <c r="Z703" s="1044"/>
    </row>
    <row r="704" ht="14.25" customHeight="1">
      <c r="A704" s="1044"/>
      <c r="B704" s="1044"/>
      <c r="C704" s="1044"/>
      <c r="D704" s="1044"/>
      <c r="E704" s="1044"/>
      <c r="F704" s="1044"/>
      <c r="G704" s="1044"/>
      <c r="H704" s="1044"/>
      <c r="I704" s="1044"/>
      <c r="J704" s="1044"/>
      <c r="K704" s="1044"/>
      <c r="L704" s="1044"/>
      <c r="M704" s="1044"/>
      <c r="N704" s="1044"/>
      <c r="O704" s="1044"/>
      <c r="P704" s="1044"/>
      <c r="Q704" s="1044"/>
      <c r="R704" s="1044"/>
      <c r="S704" s="1044"/>
      <c r="T704" s="1044"/>
      <c r="U704" s="1044"/>
      <c r="V704" s="1044"/>
      <c r="W704" s="1044"/>
      <c r="X704" s="1044"/>
      <c r="Y704" s="1044"/>
      <c r="Z704" s="1044"/>
    </row>
    <row r="705" ht="14.25" customHeight="1">
      <c r="A705" s="1044"/>
      <c r="B705" s="1044"/>
      <c r="C705" s="1044"/>
      <c r="D705" s="1044"/>
      <c r="E705" s="1044"/>
      <c r="F705" s="1044"/>
      <c r="G705" s="1044"/>
      <c r="H705" s="1044"/>
      <c r="I705" s="1044"/>
      <c r="J705" s="1044"/>
      <c r="K705" s="1044"/>
      <c r="L705" s="1044"/>
      <c r="M705" s="1044"/>
      <c r="N705" s="1044"/>
      <c r="O705" s="1044"/>
      <c r="P705" s="1044"/>
      <c r="Q705" s="1044"/>
      <c r="R705" s="1044"/>
      <c r="S705" s="1044"/>
      <c r="T705" s="1044"/>
      <c r="U705" s="1044"/>
      <c r="V705" s="1044"/>
      <c r="W705" s="1044"/>
      <c r="X705" s="1044"/>
      <c r="Y705" s="1044"/>
      <c r="Z705" s="1044"/>
    </row>
    <row r="706" ht="14.25" customHeight="1">
      <c r="A706" s="1044"/>
      <c r="B706" s="1044"/>
      <c r="C706" s="1044"/>
      <c r="D706" s="1044"/>
      <c r="E706" s="1044"/>
      <c r="F706" s="1044"/>
      <c r="G706" s="1044"/>
      <c r="H706" s="1044"/>
      <c r="I706" s="1044"/>
      <c r="J706" s="1044"/>
      <c r="K706" s="1044"/>
      <c r="L706" s="1044"/>
      <c r="M706" s="1044"/>
      <c r="N706" s="1044"/>
      <c r="O706" s="1044"/>
      <c r="P706" s="1044"/>
      <c r="Q706" s="1044"/>
      <c r="R706" s="1044"/>
      <c r="S706" s="1044"/>
      <c r="T706" s="1044"/>
      <c r="U706" s="1044"/>
      <c r="V706" s="1044"/>
      <c r="W706" s="1044"/>
      <c r="X706" s="1044"/>
      <c r="Y706" s="1044"/>
      <c r="Z706" s="1044"/>
    </row>
    <row r="707" ht="14.25" customHeight="1">
      <c r="A707" s="1044"/>
      <c r="B707" s="1044"/>
      <c r="C707" s="1044"/>
      <c r="D707" s="1044"/>
      <c r="E707" s="1044"/>
      <c r="F707" s="1044"/>
      <c r="G707" s="1044"/>
      <c r="H707" s="1044"/>
      <c r="I707" s="1044"/>
      <c r="J707" s="1044"/>
      <c r="K707" s="1044"/>
      <c r="L707" s="1044"/>
      <c r="M707" s="1044"/>
      <c r="N707" s="1044"/>
      <c r="O707" s="1044"/>
      <c r="P707" s="1044"/>
      <c r="Q707" s="1044"/>
      <c r="R707" s="1044"/>
      <c r="S707" s="1044"/>
      <c r="T707" s="1044"/>
      <c r="U707" s="1044"/>
      <c r="V707" s="1044"/>
      <c r="W707" s="1044"/>
      <c r="X707" s="1044"/>
      <c r="Y707" s="1044"/>
      <c r="Z707" s="1044"/>
    </row>
    <row r="708" ht="14.25" customHeight="1">
      <c r="A708" s="1044"/>
      <c r="B708" s="1044"/>
      <c r="C708" s="1044"/>
      <c r="D708" s="1044"/>
      <c r="E708" s="1044"/>
      <c r="F708" s="1044"/>
      <c r="G708" s="1044"/>
      <c r="H708" s="1044"/>
      <c r="I708" s="1044"/>
      <c r="J708" s="1044"/>
      <c r="K708" s="1044"/>
      <c r="L708" s="1044"/>
      <c r="M708" s="1044"/>
      <c r="N708" s="1044"/>
      <c r="O708" s="1044"/>
      <c r="P708" s="1044"/>
      <c r="Q708" s="1044"/>
      <c r="R708" s="1044"/>
      <c r="S708" s="1044"/>
      <c r="T708" s="1044"/>
      <c r="U708" s="1044"/>
      <c r="V708" s="1044"/>
      <c r="W708" s="1044"/>
      <c r="X708" s="1044"/>
      <c r="Y708" s="1044"/>
      <c r="Z708" s="1044"/>
    </row>
    <row r="709" ht="14.25" customHeight="1">
      <c r="A709" s="1044"/>
      <c r="B709" s="1044"/>
      <c r="C709" s="1044"/>
      <c r="D709" s="1044"/>
      <c r="E709" s="1044"/>
      <c r="F709" s="1044"/>
      <c r="G709" s="1044"/>
      <c r="H709" s="1044"/>
      <c r="I709" s="1044"/>
      <c r="J709" s="1044"/>
      <c r="K709" s="1044"/>
      <c r="L709" s="1044"/>
      <c r="M709" s="1044"/>
      <c r="N709" s="1044"/>
      <c r="O709" s="1044"/>
      <c r="P709" s="1044"/>
      <c r="Q709" s="1044"/>
      <c r="R709" s="1044"/>
      <c r="S709" s="1044"/>
      <c r="T709" s="1044"/>
      <c r="U709" s="1044"/>
      <c r="V709" s="1044"/>
      <c r="W709" s="1044"/>
      <c r="X709" s="1044"/>
      <c r="Y709" s="1044"/>
      <c r="Z709" s="1044"/>
    </row>
    <row r="710" ht="14.25" customHeight="1">
      <c r="A710" s="1044"/>
      <c r="B710" s="1044"/>
      <c r="C710" s="1044"/>
      <c r="D710" s="1044"/>
      <c r="E710" s="1044"/>
      <c r="F710" s="1044"/>
      <c r="G710" s="1044"/>
      <c r="H710" s="1044"/>
      <c r="I710" s="1044"/>
      <c r="J710" s="1044"/>
      <c r="K710" s="1044"/>
      <c r="L710" s="1044"/>
      <c r="M710" s="1044"/>
      <c r="N710" s="1044"/>
      <c r="O710" s="1044"/>
      <c r="P710" s="1044"/>
      <c r="Q710" s="1044"/>
      <c r="R710" s="1044"/>
      <c r="S710" s="1044"/>
      <c r="T710" s="1044"/>
      <c r="U710" s="1044"/>
      <c r="V710" s="1044"/>
      <c r="W710" s="1044"/>
      <c r="X710" s="1044"/>
      <c r="Y710" s="1044"/>
      <c r="Z710" s="1044"/>
    </row>
    <row r="711" ht="14.25" customHeight="1">
      <c r="A711" s="1044"/>
      <c r="B711" s="1044"/>
      <c r="C711" s="1044"/>
      <c r="D711" s="1044"/>
      <c r="E711" s="1044"/>
      <c r="F711" s="1044"/>
      <c r="G711" s="1044"/>
      <c r="H711" s="1044"/>
      <c r="I711" s="1044"/>
      <c r="J711" s="1044"/>
      <c r="K711" s="1044"/>
      <c r="L711" s="1044"/>
      <c r="M711" s="1044"/>
      <c r="N711" s="1044"/>
      <c r="O711" s="1044"/>
      <c r="P711" s="1044"/>
      <c r="Q711" s="1044"/>
      <c r="R711" s="1044"/>
      <c r="S711" s="1044"/>
      <c r="T711" s="1044"/>
      <c r="U711" s="1044"/>
      <c r="V711" s="1044"/>
      <c r="W711" s="1044"/>
      <c r="X711" s="1044"/>
      <c r="Y711" s="1044"/>
      <c r="Z711" s="1044"/>
    </row>
    <row r="712" ht="14.25" customHeight="1">
      <c r="A712" s="1044"/>
      <c r="B712" s="1044"/>
      <c r="C712" s="1044"/>
      <c r="D712" s="1044"/>
      <c r="E712" s="1044"/>
      <c r="F712" s="1044"/>
      <c r="G712" s="1044"/>
      <c r="H712" s="1044"/>
      <c r="I712" s="1044"/>
      <c r="J712" s="1044"/>
      <c r="K712" s="1044"/>
      <c r="L712" s="1044"/>
      <c r="M712" s="1044"/>
      <c r="N712" s="1044"/>
      <c r="O712" s="1044"/>
      <c r="P712" s="1044"/>
      <c r="Q712" s="1044"/>
      <c r="R712" s="1044"/>
      <c r="S712" s="1044"/>
      <c r="T712" s="1044"/>
      <c r="U712" s="1044"/>
      <c r="V712" s="1044"/>
      <c r="W712" s="1044"/>
      <c r="X712" s="1044"/>
      <c r="Y712" s="1044"/>
      <c r="Z712" s="1044"/>
    </row>
    <row r="713" ht="14.25" customHeight="1">
      <c r="A713" s="1044"/>
      <c r="B713" s="1044"/>
      <c r="C713" s="1044"/>
      <c r="D713" s="1044"/>
      <c r="E713" s="1044"/>
      <c r="F713" s="1044"/>
      <c r="G713" s="1044"/>
      <c r="H713" s="1044"/>
      <c r="I713" s="1044"/>
      <c r="J713" s="1044"/>
      <c r="K713" s="1044"/>
      <c r="L713" s="1044"/>
      <c r="M713" s="1044"/>
      <c r="N713" s="1044"/>
      <c r="O713" s="1044"/>
      <c r="P713" s="1044"/>
      <c r="Q713" s="1044"/>
      <c r="R713" s="1044"/>
      <c r="S713" s="1044"/>
      <c r="T713" s="1044"/>
      <c r="U713" s="1044"/>
      <c r="V713" s="1044"/>
      <c r="W713" s="1044"/>
      <c r="X713" s="1044"/>
      <c r="Y713" s="1044"/>
      <c r="Z713" s="1044"/>
    </row>
    <row r="714" ht="14.25" customHeight="1">
      <c r="A714" s="1044"/>
      <c r="B714" s="1044"/>
      <c r="C714" s="1044"/>
      <c r="D714" s="1044"/>
      <c r="E714" s="1044"/>
      <c r="F714" s="1044"/>
      <c r="G714" s="1044"/>
      <c r="H714" s="1044"/>
      <c r="I714" s="1044"/>
      <c r="J714" s="1044"/>
      <c r="K714" s="1044"/>
      <c r="L714" s="1044"/>
      <c r="M714" s="1044"/>
      <c r="N714" s="1044"/>
      <c r="O714" s="1044"/>
      <c r="P714" s="1044"/>
      <c r="Q714" s="1044"/>
      <c r="R714" s="1044"/>
      <c r="S714" s="1044"/>
      <c r="T714" s="1044"/>
      <c r="U714" s="1044"/>
      <c r="V714" s="1044"/>
      <c r="W714" s="1044"/>
      <c r="X714" s="1044"/>
      <c r="Y714" s="1044"/>
      <c r="Z714" s="1044"/>
    </row>
    <row r="715" ht="14.25" customHeight="1">
      <c r="A715" s="1044"/>
      <c r="B715" s="1044"/>
      <c r="C715" s="1044"/>
      <c r="D715" s="1044"/>
      <c r="E715" s="1044"/>
      <c r="F715" s="1044"/>
      <c r="G715" s="1044"/>
      <c r="H715" s="1044"/>
      <c r="I715" s="1044"/>
      <c r="J715" s="1044"/>
      <c r="K715" s="1044"/>
      <c r="L715" s="1044"/>
      <c r="M715" s="1044"/>
      <c r="N715" s="1044"/>
      <c r="O715" s="1044"/>
      <c r="P715" s="1044"/>
      <c r="Q715" s="1044"/>
      <c r="R715" s="1044"/>
      <c r="S715" s="1044"/>
      <c r="T715" s="1044"/>
      <c r="U715" s="1044"/>
      <c r="V715" s="1044"/>
      <c r="W715" s="1044"/>
      <c r="X715" s="1044"/>
      <c r="Y715" s="1044"/>
      <c r="Z715" s="1044"/>
    </row>
    <row r="716" ht="14.25" customHeight="1">
      <c r="A716" s="1044"/>
      <c r="B716" s="1044"/>
      <c r="C716" s="1044"/>
      <c r="D716" s="1044"/>
      <c r="E716" s="1044"/>
      <c r="F716" s="1044"/>
      <c r="G716" s="1044"/>
      <c r="H716" s="1044"/>
      <c r="I716" s="1044"/>
      <c r="J716" s="1044"/>
      <c r="K716" s="1044"/>
      <c r="L716" s="1044"/>
      <c r="M716" s="1044"/>
      <c r="N716" s="1044"/>
      <c r="O716" s="1044"/>
      <c r="P716" s="1044"/>
      <c r="Q716" s="1044"/>
      <c r="R716" s="1044"/>
      <c r="S716" s="1044"/>
      <c r="T716" s="1044"/>
      <c r="U716" s="1044"/>
      <c r="V716" s="1044"/>
      <c r="W716" s="1044"/>
      <c r="X716" s="1044"/>
      <c r="Y716" s="1044"/>
      <c r="Z716" s="1044"/>
    </row>
    <row r="717" ht="14.25" customHeight="1">
      <c r="A717" s="1044"/>
      <c r="B717" s="1044"/>
      <c r="C717" s="1044"/>
      <c r="D717" s="1044"/>
      <c r="E717" s="1044"/>
      <c r="F717" s="1044"/>
      <c r="G717" s="1044"/>
      <c r="H717" s="1044"/>
      <c r="I717" s="1044"/>
      <c r="J717" s="1044"/>
      <c r="K717" s="1044"/>
      <c r="L717" s="1044"/>
      <c r="M717" s="1044"/>
      <c r="N717" s="1044"/>
      <c r="O717" s="1044"/>
      <c r="P717" s="1044"/>
      <c r="Q717" s="1044"/>
      <c r="R717" s="1044"/>
      <c r="S717" s="1044"/>
      <c r="T717" s="1044"/>
      <c r="U717" s="1044"/>
      <c r="V717" s="1044"/>
      <c r="W717" s="1044"/>
      <c r="X717" s="1044"/>
      <c r="Y717" s="1044"/>
      <c r="Z717" s="1044"/>
    </row>
    <row r="718" ht="14.25" customHeight="1">
      <c r="A718" s="1044"/>
      <c r="B718" s="1044"/>
      <c r="C718" s="1044"/>
      <c r="D718" s="1044"/>
      <c r="E718" s="1044"/>
      <c r="F718" s="1044"/>
      <c r="G718" s="1044"/>
      <c r="H718" s="1044"/>
      <c r="I718" s="1044"/>
      <c r="J718" s="1044"/>
      <c r="K718" s="1044"/>
      <c r="L718" s="1044"/>
      <c r="M718" s="1044"/>
      <c r="N718" s="1044"/>
      <c r="O718" s="1044"/>
      <c r="P718" s="1044"/>
      <c r="Q718" s="1044"/>
      <c r="R718" s="1044"/>
      <c r="S718" s="1044"/>
      <c r="T718" s="1044"/>
      <c r="U718" s="1044"/>
      <c r="V718" s="1044"/>
      <c r="W718" s="1044"/>
      <c r="X718" s="1044"/>
      <c r="Y718" s="1044"/>
      <c r="Z718" s="1044"/>
    </row>
    <row r="719" ht="14.25" customHeight="1">
      <c r="A719" s="1044"/>
      <c r="B719" s="1044"/>
      <c r="C719" s="1044"/>
      <c r="D719" s="1044"/>
      <c r="E719" s="1044"/>
      <c r="F719" s="1044"/>
      <c r="G719" s="1044"/>
      <c r="H719" s="1044"/>
      <c r="I719" s="1044"/>
      <c r="J719" s="1044"/>
      <c r="K719" s="1044"/>
      <c r="L719" s="1044"/>
      <c r="M719" s="1044"/>
      <c r="N719" s="1044"/>
      <c r="O719" s="1044"/>
      <c r="P719" s="1044"/>
      <c r="Q719" s="1044"/>
      <c r="R719" s="1044"/>
      <c r="S719" s="1044"/>
      <c r="T719" s="1044"/>
      <c r="U719" s="1044"/>
      <c r="V719" s="1044"/>
      <c r="W719" s="1044"/>
      <c r="X719" s="1044"/>
      <c r="Y719" s="1044"/>
      <c r="Z719" s="1044"/>
    </row>
    <row r="720" ht="14.25" customHeight="1">
      <c r="A720" s="1044"/>
      <c r="B720" s="1044"/>
      <c r="C720" s="1044"/>
      <c r="D720" s="1044"/>
      <c r="E720" s="1044"/>
      <c r="F720" s="1044"/>
      <c r="G720" s="1044"/>
      <c r="H720" s="1044"/>
      <c r="I720" s="1044"/>
      <c r="J720" s="1044"/>
      <c r="K720" s="1044"/>
      <c r="L720" s="1044"/>
      <c r="M720" s="1044"/>
      <c r="N720" s="1044"/>
      <c r="O720" s="1044"/>
      <c r="P720" s="1044"/>
      <c r="Q720" s="1044"/>
      <c r="R720" s="1044"/>
      <c r="S720" s="1044"/>
      <c r="T720" s="1044"/>
      <c r="U720" s="1044"/>
      <c r="V720" s="1044"/>
      <c r="W720" s="1044"/>
      <c r="X720" s="1044"/>
      <c r="Y720" s="1044"/>
      <c r="Z720" s="1044"/>
    </row>
    <row r="721" ht="14.25" customHeight="1">
      <c r="A721" s="1044"/>
      <c r="B721" s="1044"/>
      <c r="C721" s="1044"/>
      <c r="D721" s="1044"/>
      <c r="E721" s="1044"/>
      <c r="F721" s="1044"/>
      <c r="G721" s="1044"/>
      <c r="H721" s="1044"/>
      <c r="I721" s="1044"/>
      <c r="J721" s="1044"/>
      <c r="K721" s="1044"/>
      <c r="L721" s="1044"/>
      <c r="M721" s="1044"/>
      <c r="N721" s="1044"/>
      <c r="O721" s="1044"/>
      <c r="P721" s="1044"/>
      <c r="Q721" s="1044"/>
      <c r="R721" s="1044"/>
      <c r="S721" s="1044"/>
      <c r="T721" s="1044"/>
      <c r="U721" s="1044"/>
      <c r="V721" s="1044"/>
      <c r="W721" s="1044"/>
      <c r="X721" s="1044"/>
      <c r="Y721" s="1044"/>
      <c r="Z721" s="1044"/>
    </row>
    <row r="722" ht="14.25" customHeight="1">
      <c r="A722" s="1044"/>
      <c r="B722" s="1044"/>
      <c r="C722" s="1044"/>
      <c r="D722" s="1044"/>
      <c r="E722" s="1044"/>
      <c r="F722" s="1044"/>
      <c r="G722" s="1044"/>
      <c r="H722" s="1044"/>
      <c r="I722" s="1044"/>
      <c r="J722" s="1044"/>
      <c r="K722" s="1044"/>
      <c r="L722" s="1044"/>
      <c r="M722" s="1044"/>
      <c r="N722" s="1044"/>
      <c r="O722" s="1044"/>
      <c r="P722" s="1044"/>
      <c r="Q722" s="1044"/>
      <c r="R722" s="1044"/>
      <c r="S722" s="1044"/>
      <c r="T722" s="1044"/>
      <c r="U722" s="1044"/>
      <c r="V722" s="1044"/>
      <c r="W722" s="1044"/>
      <c r="X722" s="1044"/>
      <c r="Y722" s="1044"/>
      <c r="Z722" s="1044"/>
    </row>
    <row r="723" ht="14.25" customHeight="1">
      <c r="A723" s="1044"/>
      <c r="B723" s="1044"/>
      <c r="C723" s="1044"/>
      <c r="D723" s="1044"/>
      <c r="E723" s="1044"/>
      <c r="F723" s="1044"/>
      <c r="G723" s="1044"/>
      <c r="H723" s="1044"/>
      <c r="I723" s="1044"/>
      <c r="J723" s="1044"/>
      <c r="K723" s="1044"/>
      <c r="L723" s="1044"/>
      <c r="M723" s="1044"/>
      <c r="N723" s="1044"/>
      <c r="O723" s="1044"/>
      <c r="P723" s="1044"/>
      <c r="Q723" s="1044"/>
      <c r="R723" s="1044"/>
      <c r="S723" s="1044"/>
      <c r="T723" s="1044"/>
      <c r="U723" s="1044"/>
      <c r="V723" s="1044"/>
      <c r="W723" s="1044"/>
      <c r="X723" s="1044"/>
      <c r="Y723" s="1044"/>
      <c r="Z723" s="1044"/>
    </row>
    <row r="724" ht="14.25" customHeight="1">
      <c r="A724" s="1044"/>
      <c r="B724" s="1044"/>
      <c r="C724" s="1044"/>
      <c r="D724" s="1044"/>
      <c r="E724" s="1044"/>
      <c r="F724" s="1044"/>
      <c r="G724" s="1044"/>
      <c r="H724" s="1044"/>
      <c r="I724" s="1044"/>
      <c r="J724" s="1044"/>
      <c r="K724" s="1044"/>
      <c r="L724" s="1044"/>
      <c r="M724" s="1044"/>
      <c r="N724" s="1044"/>
      <c r="O724" s="1044"/>
      <c r="P724" s="1044"/>
      <c r="Q724" s="1044"/>
      <c r="R724" s="1044"/>
      <c r="S724" s="1044"/>
      <c r="T724" s="1044"/>
      <c r="U724" s="1044"/>
      <c r="V724" s="1044"/>
      <c r="W724" s="1044"/>
      <c r="X724" s="1044"/>
      <c r="Y724" s="1044"/>
      <c r="Z724" s="1044"/>
    </row>
    <row r="725" ht="14.25" customHeight="1">
      <c r="A725" s="1044"/>
      <c r="B725" s="1044"/>
      <c r="C725" s="1044"/>
      <c r="D725" s="1044"/>
      <c r="E725" s="1044"/>
      <c r="F725" s="1044"/>
      <c r="G725" s="1044"/>
      <c r="H725" s="1044"/>
      <c r="I725" s="1044"/>
      <c r="J725" s="1044"/>
      <c r="K725" s="1044"/>
      <c r="L725" s="1044"/>
      <c r="M725" s="1044"/>
      <c r="N725" s="1044"/>
      <c r="O725" s="1044"/>
      <c r="P725" s="1044"/>
      <c r="Q725" s="1044"/>
      <c r="R725" s="1044"/>
      <c r="S725" s="1044"/>
      <c r="T725" s="1044"/>
      <c r="U725" s="1044"/>
      <c r="V725" s="1044"/>
      <c r="W725" s="1044"/>
      <c r="X725" s="1044"/>
      <c r="Y725" s="1044"/>
      <c r="Z725" s="1044"/>
    </row>
    <row r="726" ht="14.25" customHeight="1">
      <c r="A726" s="1044"/>
      <c r="B726" s="1044"/>
      <c r="C726" s="1044"/>
      <c r="D726" s="1044"/>
      <c r="E726" s="1044"/>
      <c r="F726" s="1044"/>
      <c r="G726" s="1044"/>
      <c r="H726" s="1044"/>
      <c r="I726" s="1044"/>
      <c r="J726" s="1044"/>
      <c r="K726" s="1044"/>
      <c r="L726" s="1044"/>
      <c r="M726" s="1044"/>
      <c r="N726" s="1044"/>
      <c r="O726" s="1044"/>
      <c r="P726" s="1044"/>
      <c r="Q726" s="1044"/>
      <c r="R726" s="1044"/>
      <c r="S726" s="1044"/>
      <c r="T726" s="1044"/>
      <c r="U726" s="1044"/>
      <c r="V726" s="1044"/>
      <c r="W726" s="1044"/>
      <c r="X726" s="1044"/>
      <c r="Y726" s="1044"/>
      <c r="Z726" s="1044"/>
    </row>
    <row r="727" ht="14.25" customHeight="1">
      <c r="A727" s="1044"/>
      <c r="B727" s="1044"/>
      <c r="C727" s="1044"/>
      <c r="D727" s="1044"/>
      <c r="E727" s="1044"/>
      <c r="F727" s="1044"/>
      <c r="G727" s="1044"/>
      <c r="H727" s="1044"/>
      <c r="I727" s="1044"/>
      <c r="J727" s="1044"/>
      <c r="K727" s="1044"/>
      <c r="L727" s="1044"/>
      <c r="M727" s="1044"/>
      <c r="N727" s="1044"/>
      <c r="O727" s="1044"/>
      <c r="P727" s="1044"/>
      <c r="Q727" s="1044"/>
      <c r="R727" s="1044"/>
      <c r="S727" s="1044"/>
      <c r="T727" s="1044"/>
      <c r="U727" s="1044"/>
      <c r="V727" s="1044"/>
      <c r="W727" s="1044"/>
      <c r="X727" s="1044"/>
      <c r="Y727" s="1044"/>
      <c r="Z727" s="1044"/>
    </row>
    <row r="728" ht="14.25" customHeight="1">
      <c r="A728" s="1044"/>
      <c r="B728" s="1044"/>
      <c r="C728" s="1044"/>
      <c r="D728" s="1044"/>
      <c r="E728" s="1044"/>
      <c r="F728" s="1044"/>
      <c r="G728" s="1044"/>
      <c r="H728" s="1044"/>
      <c r="I728" s="1044"/>
      <c r="J728" s="1044"/>
      <c r="K728" s="1044"/>
      <c r="L728" s="1044"/>
      <c r="M728" s="1044"/>
      <c r="N728" s="1044"/>
      <c r="O728" s="1044"/>
      <c r="P728" s="1044"/>
      <c r="Q728" s="1044"/>
      <c r="R728" s="1044"/>
      <c r="S728" s="1044"/>
      <c r="T728" s="1044"/>
      <c r="U728" s="1044"/>
      <c r="V728" s="1044"/>
      <c r="W728" s="1044"/>
      <c r="X728" s="1044"/>
      <c r="Y728" s="1044"/>
      <c r="Z728" s="1044"/>
    </row>
    <row r="729" ht="14.25" customHeight="1">
      <c r="A729" s="1044"/>
      <c r="B729" s="1044"/>
      <c r="C729" s="1044"/>
      <c r="D729" s="1044"/>
      <c r="E729" s="1044"/>
      <c r="F729" s="1044"/>
      <c r="G729" s="1044"/>
      <c r="H729" s="1044"/>
      <c r="I729" s="1044"/>
      <c r="J729" s="1044"/>
      <c r="K729" s="1044"/>
      <c r="L729" s="1044"/>
      <c r="M729" s="1044"/>
      <c r="N729" s="1044"/>
      <c r="O729" s="1044"/>
      <c r="P729" s="1044"/>
      <c r="Q729" s="1044"/>
      <c r="R729" s="1044"/>
      <c r="S729" s="1044"/>
      <c r="T729" s="1044"/>
      <c r="U729" s="1044"/>
      <c r="V729" s="1044"/>
      <c r="W729" s="1044"/>
      <c r="X729" s="1044"/>
      <c r="Y729" s="1044"/>
      <c r="Z729" s="1044"/>
    </row>
    <row r="730" ht="14.25" customHeight="1">
      <c r="A730" s="1044"/>
      <c r="B730" s="1044"/>
      <c r="C730" s="1044"/>
      <c r="D730" s="1044"/>
      <c r="E730" s="1044"/>
      <c r="F730" s="1044"/>
      <c r="G730" s="1044"/>
      <c r="H730" s="1044"/>
      <c r="I730" s="1044"/>
      <c r="J730" s="1044"/>
      <c r="K730" s="1044"/>
      <c r="L730" s="1044"/>
      <c r="M730" s="1044"/>
      <c r="N730" s="1044"/>
      <c r="O730" s="1044"/>
      <c r="P730" s="1044"/>
      <c r="Q730" s="1044"/>
      <c r="R730" s="1044"/>
      <c r="S730" s="1044"/>
      <c r="T730" s="1044"/>
      <c r="U730" s="1044"/>
      <c r="V730" s="1044"/>
      <c r="W730" s="1044"/>
      <c r="X730" s="1044"/>
      <c r="Y730" s="1044"/>
      <c r="Z730" s="1044"/>
    </row>
    <row r="731" ht="14.25" customHeight="1">
      <c r="A731" s="1044"/>
      <c r="B731" s="1044"/>
      <c r="C731" s="1044"/>
      <c r="D731" s="1044"/>
      <c r="E731" s="1044"/>
      <c r="F731" s="1044"/>
      <c r="G731" s="1044"/>
      <c r="H731" s="1044"/>
      <c r="I731" s="1044"/>
      <c r="J731" s="1044"/>
      <c r="K731" s="1044"/>
      <c r="L731" s="1044"/>
      <c r="M731" s="1044"/>
      <c r="N731" s="1044"/>
      <c r="O731" s="1044"/>
      <c r="P731" s="1044"/>
      <c r="Q731" s="1044"/>
      <c r="R731" s="1044"/>
      <c r="S731" s="1044"/>
      <c r="T731" s="1044"/>
      <c r="U731" s="1044"/>
      <c r="V731" s="1044"/>
      <c r="W731" s="1044"/>
      <c r="X731" s="1044"/>
      <c r="Y731" s="1044"/>
      <c r="Z731" s="1044"/>
    </row>
    <row r="732" ht="14.25" customHeight="1">
      <c r="A732" s="1044"/>
      <c r="B732" s="1044"/>
      <c r="C732" s="1044"/>
      <c r="D732" s="1044"/>
      <c r="E732" s="1044"/>
      <c r="F732" s="1044"/>
      <c r="G732" s="1044"/>
      <c r="H732" s="1044"/>
      <c r="I732" s="1044"/>
      <c r="J732" s="1044"/>
      <c r="K732" s="1044"/>
      <c r="L732" s="1044"/>
      <c r="M732" s="1044"/>
      <c r="N732" s="1044"/>
      <c r="O732" s="1044"/>
      <c r="P732" s="1044"/>
      <c r="Q732" s="1044"/>
      <c r="R732" s="1044"/>
      <c r="S732" s="1044"/>
      <c r="T732" s="1044"/>
      <c r="U732" s="1044"/>
      <c r="V732" s="1044"/>
      <c r="W732" s="1044"/>
      <c r="X732" s="1044"/>
      <c r="Y732" s="1044"/>
      <c r="Z732" s="1044"/>
    </row>
    <row r="733" ht="14.25" customHeight="1">
      <c r="A733" s="1044"/>
      <c r="B733" s="1044"/>
      <c r="C733" s="1044"/>
      <c r="D733" s="1044"/>
      <c r="E733" s="1044"/>
      <c r="F733" s="1044"/>
      <c r="G733" s="1044"/>
      <c r="H733" s="1044"/>
      <c r="I733" s="1044"/>
      <c r="J733" s="1044"/>
      <c r="K733" s="1044"/>
      <c r="L733" s="1044"/>
      <c r="M733" s="1044"/>
      <c r="N733" s="1044"/>
      <c r="O733" s="1044"/>
      <c r="P733" s="1044"/>
      <c r="Q733" s="1044"/>
      <c r="R733" s="1044"/>
      <c r="S733" s="1044"/>
      <c r="T733" s="1044"/>
      <c r="U733" s="1044"/>
      <c r="V733" s="1044"/>
      <c r="W733" s="1044"/>
      <c r="X733" s="1044"/>
      <c r="Y733" s="1044"/>
      <c r="Z733" s="1044"/>
    </row>
    <row r="734" ht="14.25" customHeight="1">
      <c r="A734" s="1044"/>
      <c r="B734" s="1044"/>
      <c r="C734" s="1044"/>
      <c r="D734" s="1044"/>
      <c r="E734" s="1044"/>
      <c r="F734" s="1044"/>
      <c r="G734" s="1044"/>
      <c r="H734" s="1044"/>
      <c r="I734" s="1044"/>
      <c r="J734" s="1044"/>
      <c r="K734" s="1044"/>
      <c r="L734" s="1044"/>
      <c r="M734" s="1044"/>
      <c r="N734" s="1044"/>
      <c r="O734" s="1044"/>
      <c r="P734" s="1044"/>
      <c r="Q734" s="1044"/>
      <c r="R734" s="1044"/>
      <c r="S734" s="1044"/>
      <c r="T734" s="1044"/>
      <c r="U734" s="1044"/>
      <c r="V734" s="1044"/>
      <c r="W734" s="1044"/>
      <c r="X734" s="1044"/>
      <c r="Y734" s="1044"/>
      <c r="Z734" s="1044"/>
    </row>
    <row r="735" ht="14.25" customHeight="1">
      <c r="A735" s="1044"/>
      <c r="B735" s="1044"/>
      <c r="C735" s="1044"/>
      <c r="D735" s="1044"/>
      <c r="E735" s="1044"/>
      <c r="F735" s="1044"/>
      <c r="G735" s="1044"/>
      <c r="H735" s="1044"/>
      <c r="I735" s="1044"/>
      <c r="J735" s="1044"/>
      <c r="K735" s="1044"/>
      <c r="L735" s="1044"/>
      <c r="M735" s="1044"/>
      <c r="N735" s="1044"/>
      <c r="O735" s="1044"/>
      <c r="P735" s="1044"/>
      <c r="Q735" s="1044"/>
      <c r="R735" s="1044"/>
      <c r="S735" s="1044"/>
      <c r="T735" s="1044"/>
      <c r="U735" s="1044"/>
      <c r="V735" s="1044"/>
      <c r="W735" s="1044"/>
      <c r="X735" s="1044"/>
      <c r="Y735" s="1044"/>
      <c r="Z735" s="1044"/>
    </row>
    <row r="736" ht="14.25" customHeight="1">
      <c r="A736" s="1044"/>
      <c r="B736" s="1044"/>
      <c r="C736" s="1044"/>
      <c r="D736" s="1044"/>
      <c r="E736" s="1044"/>
      <c r="F736" s="1044"/>
      <c r="G736" s="1044"/>
      <c r="H736" s="1044"/>
      <c r="I736" s="1044"/>
      <c r="J736" s="1044"/>
      <c r="K736" s="1044"/>
      <c r="L736" s="1044"/>
      <c r="M736" s="1044"/>
      <c r="N736" s="1044"/>
      <c r="O736" s="1044"/>
      <c r="P736" s="1044"/>
      <c r="Q736" s="1044"/>
      <c r="R736" s="1044"/>
      <c r="S736" s="1044"/>
      <c r="T736" s="1044"/>
      <c r="U736" s="1044"/>
      <c r="V736" s="1044"/>
      <c r="W736" s="1044"/>
      <c r="X736" s="1044"/>
      <c r="Y736" s="1044"/>
      <c r="Z736" s="1044"/>
    </row>
    <row r="737" ht="14.25" customHeight="1">
      <c r="A737" s="1044"/>
      <c r="B737" s="1044"/>
      <c r="C737" s="1044"/>
      <c r="D737" s="1044"/>
      <c r="E737" s="1044"/>
      <c r="F737" s="1044"/>
      <c r="G737" s="1044"/>
      <c r="H737" s="1044"/>
      <c r="I737" s="1044"/>
      <c r="J737" s="1044"/>
      <c r="K737" s="1044"/>
      <c r="L737" s="1044"/>
      <c r="M737" s="1044"/>
      <c r="N737" s="1044"/>
      <c r="O737" s="1044"/>
      <c r="P737" s="1044"/>
      <c r="Q737" s="1044"/>
      <c r="R737" s="1044"/>
      <c r="S737" s="1044"/>
      <c r="T737" s="1044"/>
      <c r="U737" s="1044"/>
      <c r="V737" s="1044"/>
      <c r="W737" s="1044"/>
      <c r="X737" s="1044"/>
      <c r="Y737" s="1044"/>
      <c r="Z737" s="1044"/>
    </row>
    <row r="738" ht="14.25" customHeight="1">
      <c r="A738" s="1044"/>
      <c r="B738" s="1044"/>
      <c r="C738" s="1044"/>
      <c r="D738" s="1044"/>
      <c r="E738" s="1044"/>
      <c r="F738" s="1044"/>
      <c r="G738" s="1044"/>
      <c r="H738" s="1044"/>
      <c r="I738" s="1044"/>
      <c r="J738" s="1044"/>
      <c r="K738" s="1044"/>
      <c r="L738" s="1044"/>
      <c r="M738" s="1044"/>
      <c r="N738" s="1044"/>
      <c r="O738" s="1044"/>
      <c r="P738" s="1044"/>
      <c r="Q738" s="1044"/>
      <c r="R738" s="1044"/>
      <c r="S738" s="1044"/>
      <c r="T738" s="1044"/>
      <c r="U738" s="1044"/>
      <c r="V738" s="1044"/>
      <c r="W738" s="1044"/>
      <c r="X738" s="1044"/>
      <c r="Y738" s="1044"/>
      <c r="Z738" s="1044"/>
    </row>
    <row r="739" ht="14.25" customHeight="1">
      <c r="A739" s="1044"/>
      <c r="B739" s="1044"/>
      <c r="C739" s="1044"/>
      <c r="D739" s="1044"/>
      <c r="E739" s="1044"/>
      <c r="F739" s="1044"/>
      <c r="G739" s="1044"/>
      <c r="H739" s="1044"/>
      <c r="I739" s="1044"/>
      <c r="J739" s="1044"/>
      <c r="K739" s="1044"/>
      <c r="L739" s="1044"/>
      <c r="M739" s="1044"/>
      <c r="N739" s="1044"/>
      <c r="O739" s="1044"/>
      <c r="P739" s="1044"/>
      <c r="Q739" s="1044"/>
      <c r="R739" s="1044"/>
      <c r="S739" s="1044"/>
      <c r="T739" s="1044"/>
      <c r="U739" s="1044"/>
      <c r="V739" s="1044"/>
      <c r="W739" s="1044"/>
      <c r="X739" s="1044"/>
      <c r="Y739" s="1044"/>
      <c r="Z739" s="1044"/>
    </row>
    <row r="740" ht="14.25" customHeight="1">
      <c r="A740" s="1044"/>
      <c r="B740" s="1044"/>
      <c r="C740" s="1044"/>
      <c r="D740" s="1044"/>
      <c r="E740" s="1044"/>
      <c r="F740" s="1044"/>
      <c r="G740" s="1044"/>
      <c r="H740" s="1044"/>
      <c r="I740" s="1044"/>
      <c r="J740" s="1044"/>
      <c r="K740" s="1044"/>
      <c r="L740" s="1044"/>
      <c r="M740" s="1044"/>
      <c r="N740" s="1044"/>
      <c r="O740" s="1044"/>
      <c r="P740" s="1044"/>
      <c r="Q740" s="1044"/>
      <c r="R740" s="1044"/>
      <c r="S740" s="1044"/>
      <c r="T740" s="1044"/>
      <c r="U740" s="1044"/>
      <c r="V740" s="1044"/>
      <c r="W740" s="1044"/>
      <c r="X740" s="1044"/>
      <c r="Y740" s="1044"/>
      <c r="Z740" s="1044"/>
    </row>
    <row r="741" ht="14.25" customHeight="1">
      <c r="A741" s="1044"/>
      <c r="B741" s="1044"/>
      <c r="C741" s="1044"/>
      <c r="D741" s="1044"/>
      <c r="E741" s="1044"/>
      <c r="F741" s="1044"/>
      <c r="G741" s="1044"/>
      <c r="H741" s="1044"/>
      <c r="I741" s="1044"/>
      <c r="J741" s="1044"/>
      <c r="K741" s="1044"/>
      <c r="L741" s="1044"/>
      <c r="M741" s="1044"/>
      <c r="N741" s="1044"/>
      <c r="O741" s="1044"/>
      <c r="P741" s="1044"/>
      <c r="Q741" s="1044"/>
      <c r="R741" s="1044"/>
      <c r="S741" s="1044"/>
      <c r="T741" s="1044"/>
      <c r="U741" s="1044"/>
      <c r="V741" s="1044"/>
      <c r="W741" s="1044"/>
      <c r="X741" s="1044"/>
      <c r="Y741" s="1044"/>
      <c r="Z741" s="1044"/>
    </row>
    <row r="742" ht="14.25" customHeight="1">
      <c r="A742" s="1044"/>
      <c r="B742" s="1044"/>
      <c r="C742" s="1044"/>
      <c r="D742" s="1044"/>
      <c r="E742" s="1044"/>
      <c r="F742" s="1044"/>
      <c r="G742" s="1044"/>
      <c r="H742" s="1044"/>
      <c r="I742" s="1044"/>
      <c r="J742" s="1044"/>
      <c r="K742" s="1044"/>
      <c r="L742" s="1044"/>
      <c r="M742" s="1044"/>
      <c r="N742" s="1044"/>
      <c r="O742" s="1044"/>
      <c r="P742" s="1044"/>
      <c r="Q742" s="1044"/>
      <c r="R742" s="1044"/>
      <c r="S742" s="1044"/>
      <c r="T742" s="1044"/>
      <c r="U742" s="1044"/>
      <c r="V742" s="1044"/>
      <c r="W742" s="1044"/>
      <c r="X742" s="1044"/>
      <c r="Y742" s="1044"/>
      <c r="Z742" s="1044"/>
    </row>
    <row r="743" ht="14.25" customHeight="1">
      <c r="A743" s="1044"/>
      <c r="B743" s="1044"/>
      <c r="C743" s="1044"/>
      <c r="D743" s="1044"/>
      <c r="E743" s="1044"/>
      <c r="F743" s="1044"/>
      <c r="G743" s="1044"/>
      <c r="H743" s="1044"/>
      <c r="I743" s="1044"/>
      <c r="J743" s="1044"/>
      <c r="K743" s="1044"/>
      <c r="L743" s="1044"/>
      <c r="M743" s="1044"/>
      <c r="N743" s="1044"/>
      <c r="O743" s="1044"/>
      <c r="P743" s="1044"/>
      <c r="Q743" s="1044"/>
      <c r="R743" s="1044"/>
      <c r="S743" s="1044"/>
      <c r="T743" s="1044"/>
      <c r="U743" s="1044"/>
      <c r="V743" s="1044"/>
      <c r="W743" s="1044"/>
      <c r="X743" s="1044"/>
      <c r="Y743" s="1044"/>
      <c r="Z743" s="1044"/>
    </row>
    <row r="744" ht="14.25" customHeight="1">
      <c r="A744" s="1044"/>
      <c r="B744" s="1044"/>
      <c r="C744" s="1044"/>
      <c r="D744" s="1044"/>
      <c r="E744" s="1044"/>
      <c r="F744" s="1044"/>
      <c r="G744" s="1044"/>
      <c r="H744" s="1044"/>
      <c r="I744" s="1044"/>
      <c r="J744" s="1044"/>
      <c r="K744" s="1044"/>
      <c r="L744" s="1044"/>
      <c r="M744" s="1044"/>
      <c r="N744" s="1044"/>
      <c r="O744" s="1044"/>
      <c r="P744" s="1044"/>
      <c r="Q744" s="1044"/>
      <c r="R744" s="1044"/>
      <c r="S744" s="1044"/>
      <c r="T744" s="1044"/>
      <c r="U744" s="1044"/>
      <c r="V744" s="1044"/>
      <c r="W744" s="1044"/>
      <c r="X744" s="1044"/>
      <c r="Y744" s="1044"/>
      <c r="Z744" s="1044"/>
    </row>
    <row r="745" ht="14.25" customHeight="1">
      <c r="A745" s="1044"/>
      <c r="B745" s="1044"/>
      <c r="C745" s="1044"/>
      <c r="D745" s="1044"/>
      <c r="E745" s="1044"/>
      <c r="F745" s="1044"/>
      <c r="G745" s="1044"/>
      <c r="H745" s="1044"/>
      <c r="I745" s="1044"/>
      <c r="J745" s="1044"/>
      <c r="K745" s="1044"/>
      <c r="L745" s="1044"/>
      <c r="M745" s="1044"/>
      <c r="N745" s="1044"/>
      <c r="O745" s="1044"/>
      <c r="P745" s="1044"/>
      <c r="Q745" s="1044"/>
      <c r="R745" s="1044"/>
      <c r="S745" s="1044"/>
      <c r="T745" s="1044"/>
      <c r="U745" s="1044"/>
      <c r="V745" s="1044"/>
      <c r="W745" s="1044"/>
      <c r="X745" s="1044"/>
      <c r="Y745" s="1044"/>
      <c r="Z745" s="1044"/>
    </row>
    <row r="746" ht="14.25" customHeight="1">
      <c r="A746" s="1044"/>
      <c r="B746" s="1044"/>
      <c r="C746" s="1044"/>
      <c r="D746" s="1044"/>
      <c r="E746" s="1044"/>
      <c r="F746" s="1044"/>
      <c r="G746" s="1044"/>
      <c r="H746" s="1044"/>
      <c r="I746" s="1044"/>
      <c r="J746" s="1044"/>
      <c r="K746" s="1044"/>
      <c r="L746" s="1044"/>
      <c r="M746" s="1044"/>
      <c r="N746" s="1044"/>
      <c r="O746" s="1044"/>
      <c r="P746" s="1044"/>
      <c r="Q746" s="1044"/>
      <c r="R746" s="1044"/>
      <c r="S746" s="1044"/>
      <c r="T746" s="1044"/>
      <c r="U746" s="1044"/>
      <c r="V746" s="1044"/>
      <c r="W746" s="1044"/>
      <c r="X746" s="1044"/>
      <c r="Y746" s="1044"/>
      <c r="Z746" s="1044"/>
    </row>
    <row r="747" ht="14.25" customHeight="1">
      <c r="A747" s="1044"/>
      <c r="B747" s="1044"/>
      <c r="C747" s="1044"/>
      <c r="D747" s="1044"/>
      <c r="E747" s="1044"/>
      <c r="F747" s="1044"/>
      <c r="G747" s="1044"/>
      <c r="H747" s="1044"/>
      <c r="I747" s="1044"/>
      <c r="J747" s="1044"/>
      <c r="K747" s="1044"/>
      <c r="L747" s="1044"/>
      <c r="M747" s="1044"/>
      <c r="N747" s="1044"/>
      <c r="O747" s="1044"/>
      <c r="P747" s="1044"/>
      <c r="Q747" s="1044"/>
      <c r="R747" s="1044"/>
      <c r="S747" s="1044"/>
      <c r="T747" s="1044"/>
      <c r="U747" s="1044"/>
      <c r="V747" s="1044"/>
      <c r="W747" s="1044"/>
      <c r="X747" s="1044"/>
      <c r="Y747" s="1044"/>
      <c r="Z747" s="1044"/>
    </row>
    <row r="748" ht="14.25" customHeight="1">
      <c r="A748" s="1044"/>
      <c r="B748" s="1044"/>
      <c r="C748" s="1044"/>
      <c r="D748" s="1044"/>
      <c r="E748" s="1044"/>
      <c r="F748" s="1044"/>
      <c r="G748" s="1044"/>
      <c r="H748" s="1044"/>
      <c r="I748" s="1044"/>
      <c r="J748" s="1044"/>
      <c r="K748" s="1044"/>
      <c r="L748" s="1044"/>
      <c r="M748" s="1044"/>
      <c r="N748" s="1044"/>
      <c r="O748" s="1044"/>
      <c r="P748" s="1044"/>
      <c r="Q748" s="1044"/>
      <c r="R748" s="1044"/>
      <c r="S748" s="1044"/>
      <c r="T748" s="1044"/>
      <c r="U748" s="1044"/>
      <c r="V748" s="1044"/>
      <c r="W748" s="1044"/>
      <c r="X748" s="1044"/>
      <c r="Y748" s="1044"/>
      <c r="Z748" s="1044"/>
    </row>
    <row r="749" ht="14.25" customHeight="1">
      <c r="A749" s="1044"/>
      <c r="B749" s="1044"/>
      <c r="C749" s="1044"/>
      <c r="D749" s="1044"/>
      <c r="E749" s="1044"/>
      <c r="F749" s="1044"/>
      <c r="G749" s="1044"/>
      <c r="H749" s="1044"/>
      <c r="I749" s="1044"/>
      <c r="J749" s="1044"/>
      <c r="K749" s="1044"/>
      <c r="L749" s="1044"/>
      <c r="M749" s="1044"/>
      <c r="N749" s="1044"/>
      <c r="O749" s="1044"/>
      <c r="P749" s="1044"/>
      <c r="Q749" s="1044"/>
      <c r="R749" s="1044"/>
      <c r="S749" s="1044"/>
      <c r="T749" s="1044"/>
      <c r="U749" s="1044"/>
      <c r="V749" s="1044"/>
      <c r="W749" s="1044"/>
      <c r="X749" s="1044"/>
      <c r="Y749" s="1044"/>
      <c r="Z749" s="1044"/>
    </row>
    <row r="750" ht="14.25" customHeight="1">
      <c r="A750" s="1044"/>
      <c r="B750" s="1044"/>
      <c r="C750" s="1044"/>
      <c r="D750" s="1044"/>
      <c r="E750" s="1044"/>
      <c r="F750" s="1044"/>
      <c r="G750" s="1044"/>
      <c r="H750" s="1044"/>
      <c r="I750" s="1044"/>
      <c r="J750" s="1044"/>
      <c r="K750" s="1044"/>
      <c r="L750" s="1044"/>
      <c r="M750" s="1044"/>
      <c r="N750" s="1044"/>
      <c r="O750" s="1044"/>
      <c r="P750" s="1044"/>
      <c r="Q750" s="1044"/>
      <c r="R750" s="1044"/>
      <c r="S750" s="1044"/>
      <c r="T750" s="1044"/>
      <c r="U750" s="1044"/>
      <c r="V750" s="1044"/>
      <c r="W750" s="1044"/>
      <c r="X750" s="1044"/>
      <c r="Y750" s="1044"/>
      <c r="Z750" s="1044"/>
    </row>
    <row r="751" ht="14.25" customHeight="1">
      <c r="A751" s="1044"/>
      <c r="B751" s="1044"/>
      <c r="C751" s="1044"/>
      <c r="D751" s="1044"/>
      <c r="E751" s="1044"/>
      <c r="F751" s="1044"/>
      <c r="G751" s="1044"/>
      <c r="H751" s="1044"/>
      <c r="I751" s="1044"/>
      <c r="J751" s="1044"/>
      <c r="K751" s="1044"/>
      <c r="L751" s="1044"/>
      <c r="M751" s="1044"/>
      <c r="N751" s="1044"/>
      <c r="O751" s="1044"/>
      <c r="P751" s="1044"/>
      <c r="Q751" s="1044"/>
      <c r="R751" s="1044"/>
      <c r="S751" s="1044"/>
      <c r="T751" s="1044"/>
      <c r="U751" s="1044"/>
      <c r="V751" s="1044"/>
      <c r="W751" s="1044"/>
      <c r="X751" s="1044"/>
      <c r="Y751" s="1044"/>
      <c r="Z751" s="1044"/>
    </row>
    <row r="752" ht="14.25" customHeight="1">
      <c r="A752" s="1044"/>
      <c r="B752" s="1044"/>
      <c r="C752" s="1044"/>
      <c r="D752" s="1044"/>
      <c r="E752" s="1044"/>
      <c r="F752" s="1044"/>
      <c r="G752" s="1044"/>
      <c r="H752" s="1044"/>
      <c r="I752" s="1044"/>
      <c r="J752" s="1044"/>
      <c r="K752" s="1044"/>
      <c r="L752" s="1044"/>
      <c r="M752" s="1044"/>
      <c r="N752" s="1044"/>
      <c r="O752" s="1044"/>
      <c r="P752" s="1044"/>
      <c r="Q752" s="1044"/>
      <c r="R752" s="1044"/>
      <c r="S752" s="1044"/>
      <c r="T752" s="1044"/>
      <c r="U752" s="1044"/>
      <c r="V752" s="1044"/>
      <c r="W752" s="1044"/>
      <c r="X752" s="1044"/>
      <c r="Y752" s="1044"/>
      <c r="Z752" s="1044"/>
    </row>
    <row r="753" ht="14.25" customHeight="1">
      <c r="A753" s="1044"/>
      <c r="B753" s="1044"/>
      <c r="C753" s="1044"/>
      <c r="D753" s="1044"/>
      <c r="E753" s="1044"/>
      <c r="F753" s="1044"/>
      <c r="G753" s="1044"/>
      <c r="H753" s="1044"/>
      <c r="I753" s="1044"/>
      <c r="J753" s="1044"/>
      <c r="K753" s="1044"/>
      <c r="L753" s="1044"/>
      <c r="M753" s="1044"/>
      <c r="N753" s="1044"/>
      <c r="O753" s="1044"/>
      <c r="P753" s="1044"/>
      <c r="Q753" s="1044"/>
      <c r="R753" s="1044"/>
      <c r="S753" s="1044"/>
      <c r="T753" s="1044"/>
      <c r="U753" s="1044"/>
      <c r="V753" s="1044"/>
      <c r="W753" s="1044"/>
      <c r="X753" s="1044"/>
      <c r="Y753" s="1044"/>
      <c r="Z753" s="1044"/>
    </row>
    <row r="754" ht="14.25" customHeight="1">
      <c r="A754" s="1044"/>
      <c r="B754" s="1044"/>
      <c r="C754" s="1044"/>
      <c r="D754" s="1044"/>
      <c r="E754" s="1044"/>
      <c r="F754" s="1044"/>
      <c r="G754" s="1044"/>
      <c r="H754" s="1044"/>
      <c r="I754" s="1044"/>
      <c r="J754" s="1044"/>
      <c r="K754" s="1044"/>
      <c r="L754" s="1044"/>
      <c r="M754" s="1044"/>
      <c r="N754" s="1044"/>
      <c r="O754" s="1044"/>
      <c r="P754" s="1044"/>
      <c r="Q754" s="1044"/>
      <c r="R754" s="1044"/>
      <c r="S754" s="1044"/>
      <c r="T754" s="1044"/>
      <c r="U754" s="1044"/>
      <c r="V754" s="1044"/>
      <c r="W754" s="1044"/>
      <c r="X754" s="1044"/>
      <c r="Y754" s="1044"/>
      <c r="Z754" s="1044"/>
    </row>
    <row r="755" ht="14.25" customHeight="1">
      <c r="A755" s="1044"/>
      <c r="B755" s="1044"/>
      <c r="C755" s="1044"/>
      <c r="D755" s="1044"/>
      <c r="E755" s="1044"/>
      <c r="F755" s="1044"/>
      <c r="G755" s="1044"/>
      <c r="H755" s="1044"/>
      <c r="I755" s="1044"/>
      <c r="J755" s="1044"/>
      <c r="K755" s="1044"/>
      <c r="L755" s="1044"/>
      <c r="M755" s="1044"/>
      <c r="N755" s="1044"/>
      <c r="O755" s="1044"/>
      <c r="P755" s="1044"/>
      <c r="Q755" s="1044"/>
      <c r="R755" s="1044"/>
      <c r="S755" s="1044"/>
      <c r="T755" s="1044"/>
      <c r="U755" s="1044"/>
      <c r="V755" s="1044"/>
      <c r="W755" s="1044"/>
      <c r="X755" s="1044"/>
      <c r="Y755" s="1044"/>
      <c r="Z755" s="1044"/>
    </row>
    <row r="756" ht="14.25" customHeight="1">
      <c r="A756" s="1044"/>
      <c r="B756" s="1044"/>
      <c r="C756" s="1044"/>
      <c r="D756" s="1044"/>
      <c r="E756" s="1044"/>
      <c r="F756" s="1044"/>
      <c r="G756" s="1044"/>
      <c r="H756" s="1044"/>
      <c r="I756" s="1044"/>
      <c r="J756" s="1044"/>
      <c r="K756" s="1044"/>
      <c r="L756" s="1044"/>
      <c r="M756" s="1044"/>
      <c r="N756" s="1044"/>
      <c r="O756" s="1044"/>
      <c r="P756" s="1044"/>
      <c r="Q756" s="1044"/>
      <c r="R756" s="1044"/>
      <c r="S756" s="1044"/>
      <c r="T756" s="1044"/>
      <c r="U756" s="1044"/>
      <c r="V756" s="1044"/>
      <c r="W756" s="1044"/>
      <c r="X756" s="1044"/>
      <c r="Y756" s="1044"/>
      <c r="Z756" s="1044"/>
    </row>
    <row r="757" ht="14.25" customHeight="1">
      <c r="A757" s="1044"/>
      <c r="B757" s="1044"/>
      <c r="C757" s="1044"/>
      <c r="D757" s="1044"/>
      <c r="E757" s="1044"/>
      <c r="F757" s="1044"/>
      <c r="G757" s="1044"/>
      <c r="H757" s="1044"/>
      <c r="I757" s="1044"/>
      <c r="J757" s="1044"/>
      <c r="K757" s="1044"/>
      <c r="L757" s="1044"/>
      <c r="M757" s="1044"/>
      <c r="N757" s="1044"/>
      <c r="O757" s="1044"/>
      <c r="P757" s="1044"/>
      <c r="Q757" s="1044"/>
      <c r="R757" s="1044"/>
      <c r="S757" s="1044"/>
      <c r="T757" s="1044"/>
      <c r="U757" s="1044"/>
      <c r="V757" s="1044"/>
      <c r="W757" s="1044"/>
      <c r="X757" s="1044"/>
      <c r="Y757" s="1044"/>
      <c r="Z757" s="1044"/>
    </row>
    <row r="758" ht="14.25" customHeight="1">
      <c r="A758" s="1044"/>
      <c r="B758" s="1044"/>
      <c r="C758" s="1044"/>
      <c r="D758" s="1044"/>
      <c r="E758" s="1044"/>
      <c r="F758" s="1044"/>
      <c r="G758" s="1044"/>
      <c r="H758" s="1044"/>
      <c r="I758" s="1044"/>
      <c r="J758" s="1044"/>
      <c r="K758" s="1044"/>
      <c r="L758" s="1044"/>
      <c r="M758" s="1044"/>
      <c r="N758" s="1044"/>
      <c r="O758" s="1044"/>
      <c r="P758" s="1044"/>
      <c r="Q758" s="1044"/>
      <c r="R758" s="1044"/>
      <c r="S758" s="1044"/>
      <c r="T758" s="1044"/>
      <c r="U758" s="1044"/>
      <c r="V758" s="1044"/>
      <c r="W758" s="1044"/>
      <c r="X758" s="1044"/>
      <c r="Y758" s="1044"/>
      <c r="Z758" s="1044"/>
    </row>
    <row r="759" ht="14.25" customHeight="1">
      <c r="A759" s="1044"/>
      <c r="B759" s="1044"/>
      <c r="C759" s="1044"/>
      <c r="D759" s="1044"/>
      <c r="E759" s="1044"/>
      <c r="F759" s="1044"/>
      <c r="G759" s="1044"/>
      <c r="H759" s="1044"/>
      <c r="I759" s="1044"/>
      <c r="J759" s="1044"/>
      <c r="K759" s="1044"/>
      <c r="L759" s="1044"/>
      <c r="M759" s="1044"/>
      <c r="N759" s="1044"/>
      <c r="O759" s="1044"/>
      <c r="P759" s="1044"/>
      <c r="Q759" s="1044"/>
      <c r="R759" s="1044"/>
      <c r="S759" s="1044"/>
      <c r="T759" s="1044"/>
      <c r="U759" s="1044"/>
      <c r="V759" s="1044"/>
      <c r="W759" s="1044"/>
      <c r="X759" s="1044"/>
      <c r="Y759" s="1044"/>
      <c r="Z759" s="1044"/>
    </row>
    <row r="760" ht="14.25" customHeight="1">
      <c r="A760" s="1044"/>
      <c r="B760" s="1044"/>
      <c r="C760" s="1044"/>
      <c r="D760" s="1044"/>
      <c r="E760" s="1044"/>
      <c r="F760" s="1044"/>
      <c r="G760" s="1044"/>
      <c r="H760" s="1044"/>
      <c r="I760" s="1044"/>
      <c r="J760" s="1044"/>
      <c r="K760" s="1044"/>
      <c r="L760" s="1044"/>
      <c r="M760" s="1044"/>
      <c r="N760" s="1044"/>
      <c r="O760" s="1044"/>
      <c r="P760" s="1044"/>
      <c r="Q760" s="1044"/>
      <c r="R760" s="1044"/>
      <c r="S760" s="1044"/>
      <c r="T760" s="1044"/>
      <c r="U760" s="1044"/>
      <c r="V760" s="1044"/>
      <c r="W760" s="1044"/>
      <c r="X760" s="1044"/>
      <c r="Y760" s="1044"/>
      <c r="Z760" s="1044"/>
    </row>
    <row r="761" ht="14.25" customHeight="1">
      <c r="A761" s="1044"/>
      <c r="B761" s="1044"/>
      <c r="C761" s="1044"/>
      <c r="D761" s="1044"/>
      <c r="E761" s="1044"/>
      <c r="F761" s="1044"/>
      <c r="G761" s="1044"/>
      <c r="H761" s="1044"/>
      <c r="I761" s="1044"/>
      <c r="J761" s="1044"/>
      <c r="K761" s="1044"/>
      <c r="L761" s="1044"/>
      <c r="M761" s="1044"/>
      <c r="N761" s="1044"/>
      <c r="O761" s="1044"/>
      <c r="P761" s="1044"/>
      <c r="Q761" s="1044"/>
      <c r="R761" s="1044"/>
      <c r="S761" s="1044"/>
      <c r="T761" s="1044"/>
      <c r="U761" s="1044"/>
      <c r="V761" s="1044"/>
      <c r="W761" s="1044"/>
      <c r="X761" s="1044"/>
      <c r="Y761" s="1044"/>
      <c r="Z761" s="1044"/>
    </row>
    <row r="762" ht="14.25" customHeight="1">
      <c r="A762" s="1044"/>
      <c r="B762" s="1044"/>
      <c r="C762" s="1044"/>
      <c r="D762" s="1044"/>
      <c r="E762" s="1044"/>
      <c r="F762" s="1044"/>
      <c r="G762" s="1044"/>
      <c r="H762" s="1044"/>
      <c r="I762" s="1044"/>
      <c r="J762" s="1044"/>
      <c r="K762" s="1044"/>
      <c r="L762" s="1044"/>
      <c r="M762" s="1044"/>
      <c r="N762" s="1044"/>
      <c r="O762" s="1044"/>
      <c r="P762" s="1044"/>
      <c r="Q762" s="1044"/>
      <c r="R762" s="1044"/>
      <c r="S762" s="1044"/>
      <c r="T762" s="1044"/>
      <c r="U762" s="1044"/>
      <c r="V762" s="1044"/>
      <c r="W762" s="1044"/>
      <c r="X762" s="1044"/>
      <c r="Y762" s="1044"/>
      <c r="Z762" s="1044"/>
    </row>
    <row r="763" ht="14.25" customHeight="1">
      <c r="A763" s="1044"/>
      <c r="B763" s="1044"/>
      <c r="C763" s="1044"/>
      <c r="D763" s="1044"/>
      <c r="E763" s="1044"/>
      <c r="F763" s="1044"/>
      <c r="G763" s="1044"/>
      <c r="H763" s="1044"/>
      <c r="I763" s="1044"/>
      <c r="J763" s="1044"/>
      <c r="K763" s="1044"/>
      <c r="L763" s="1044"/>
      <c r="M763" s="1044"/>
      <c r="N763" s="1044"/>
      <c r="O763" s="1044"/>
      <c r="P763" s="1044"/>
      <c r="Q763" s="1044"/>
      <c r="R763" s="1044"/>
      <c r="S763" s="1044"/>
      <c r="T763" s="1044"/>
      <c r="U763" s="1044"/>
      <c r="V763" s="1044"/>
      <c r="W763" s="1044"/>
      <c r="X763" s="1044"/>
      <c r="Y763" s="1044"/>
      <c r="Z763" s="1044"/>
    </row>
    <row r="764" ht="14.25" customHeight="1">
      <c r="A764" s="1044"/>
      <c r="B764" s="1044"/>
      <c r="C764" s="1044"/>
      <c r="D764" s="1044"/>
      <c r="E764" s="1044"/>
      <c r="F764" s="1044"/>
      <c r="G764" s="1044"/>
      <c r="H764" s="1044"/>
      <c r="I764" s="1044"/>
      <c r="J764" s="1044"/>
      <c r="K764" s="1044"/>
      <c r="L764" s="1044"/>
      <c r="M764" s="1044"/>
      <c r="N764" s="1044"/>
      <c r="O764" s="1044"/>
      <c r="P764" s="1044"/>
      <c r="Q764" s="1044"/>
      <c r="R764" s="1044"/>
      <c r="S764" s="1044"/>
      <c r="T764" s="1044"/>
      <c r="U764" s="1044"/>
      <c r="V764" s="1044"/>
      <c r="W764" s="1044"/>
      <c r="X764" s="1044"/>
      <c r="Y764" s="1044"/>
      <c r="Z764" s="1044"/>
    </row>
    <row r="765" ht="14.25" customHeight="1">
      <c r="A765" s="1044"/>
      <c r="B765" s="1044"/>
      <c r="C765" s="1044"/>
      <c r="D765" s="1044"/>
      <c r="E765" s="1044"/>
      <c r="F765" s="1044"/>
      <c r="G765" s="1044"/>
      <c r="H765" s="1044"/>
      <c r="I765" s="1044"/>
      <c r="J765" s="1044"/>
      <c r="K765" s="1044"/>
      <c r="L765" s="1044"/>
      <c r="M765" s="1044"/>
      <c r="N765" s="1044"/>
      <c r="O765" s="1044"/>
      <c r="P765" s="1044"/>
      <c r="Q765" s="1044"/>
      <c r="R765" s="1044"/>
      <c r="S765" s="1044"/>
      <c r="T765" s="1044"/>
      <c r="U765" s="1044"/>
      <c r="V765" s="1044"/>
      <c r="W765" s="1044"/>
      <c r="X765" s="1044"/>
      <c r="Y765" s="1044"/>
      <c r="Z765" s="1044"/>
    </row>
    <row r="766" ht="14.25" customHeight="1">
      <c r="A766" s="1044"/>
      <c r="B766" s="1044"/>
      <c r="C766" s="1044"/>
      <c r="D766" s="1044"/>
      <c r="E766" s="1044"/>
      <c r="F766" s="1044"/>
      <c r="G766" s="1044"/>
      <c r="H766" s="1044"/>
      <c r="I766" s="1044"/>
      <c r="J766" s="1044"/>
      <c r="K766" s="1044"/>
      <c r="L766" s="1044"/>
      <c r="M766" s="1044"/>
      <c r="N766" s="1044"/>
      <c r="O766" s="1044"/>
      <c r="P766" s="1044"/>
      <c r="Q766" s="1044"/>
      <c r="R766" s="1044"/>
      <c r="S766" s="1044"/>
      <c r="T766" s="1044"/>
      <c r="U766" s="1044"/>
      <c r="V766" s="1044"/>
      <c r="W766" s="1044"/>
      <c r="X766" s="1044"/>
      <c r="Y766" s="1044"/>
      <c r="Z766" s="1044"/>
    </row>
    <row r="767" ht="14.25" customHeight="1">
      <c r="A767" s="1044"/>
      <c r="B767" s="1044"/>
      <c r="C767" s="1044"/>
      <c r="D767" s="1044"/>
      <c r="E767" s="1044"/>
      <c r="F767" s="1044"/>
      <c r="G767" s="1044"/>
      <c r="H767" s="1044"/>
      <c r="I767" s="1044"/>
      <c r="J767" s="1044"/>
      <c r="K767" s="1044"/>
      <c r="L767" s="1044"/>
      <c r="M767" s="1044"/>
      <c r="N767" s="1044"/>
      <c r="O767" s="1044"/>
      <c r="P767" s="1044"/>
      <c r="Q767" s="1044"/>
      <c r="R767" s="1044"/>
      <c r="S767" s="1044"/>
      <c r="T767" s="1044"/>
      <c r="U767" s="1044"/>
      <c r="V767" s="1044"/>
      <c r="W767" s="1044"/>
      <c r="X767" s="1044"/>
      <c r="Y767" s="1044"/>
      <c r="Z767" s="1044"/>
    </row>
    <row r="768" ht="14.25" customHeight="1">
      <c r="A768" s="1044"/>
      <c r="B768" s="1044"/>
      <c r="C768" s="1044"/>
      <c r="D768" s="1044"/>
      <c r="E768" s="1044"/>
      <c r="F768" s="1044"/>
      <c r="G768" s="1044"/>
      <c r="H768" s="1044"/>
      <c r="I768" s="1044"/>
      <c r="J768" s="1044"/>
      <c r="K768" s="1044"/>
      <c r="L768" s="1044"/>
      <c r="M768" s="1044"/>
      <c r="N768" s="1044"/>
      <c r="O768" s="1044"/>
      <c r="P768" s="1044"/>
      <c r="Q768" s="1044"/>
      <c r="R768" s="1044"/>
      <c r="S768" s="1044"/>
      <c r="T768" s="1044"/>
      <c r="U768" s="1044"/>
      <c r="V768" s="1044"/>
      <c r="W768" s="1044"/>
      <c r="X768" s="1044"/>
      <c r="Y768" s="1044"/>
      <c r="Z768" s="1044"/>
    </row>
    <row r="769" ht="14.25" customHeight="1">
      <c r="A769" s="1044"/>
      <c r="B769" s="1044"/>
      <c r="C769" s="1044"/>
      <c r="D769" s="1044"/>
      <c r="E769" s="1044"/>
      <c r="F769" s="1044"/>
      <c r="G769" s="1044"/>
      <c r="H769" s="1044"/>
      <c r="I769" s="1044"/>
      <c r="J769" s="1044"/>
      <c r="K769" s="1044"/>
      <c r="L769" s="1044"/>
      <c r="M769" s="1044"/>
      <c r="N769" s="1044"/>
      <c r="O769" s="1044"/>
      <c r="P769" s="1044"/>
      <c r="Q769" s="1044"/>
      <c r="R769" s="1044"/>
      <c r="S769" s="1044"/>
      <c r="T769" s="1044"/>
      <c r="U769" s="1044"/>
      <c r="V769" s="1044"/>
      <c r="W769" s="1044"/>
      <c r="X769" s="1044"/>
      <c r="Y769" s="1044"/>
      <c r="Z769" s="1044"/>
    </row>
    <row r="770" ht="14.25" customHeight="1">
      <c r="A770" s="1044"/>
      <c r="B770" s="1044"/>
      <c r="C770" s="1044"/>
      <c r="D770" s="1044"/>
      <c r="E770" s="1044"/>
      <c r="F770" s="1044"/>
      <c r="G770" s="1044"/>
      <c r="H770" s="1044"/>
      <c r="I770" s="1044"/>
      <c r="J770" s="1044"/>
      <c r="K770" s="1044"/>
      <c r="L770" s="1044"/>
      <c r="M770" s="1044"/>
      <c r="N770" s="1044"/>
      <c r="O770" s="1044"/>
      <c r="P770" s="1044"/>
      <c r="Q770" s="1044"/>
      <c r="R770" s="1044"/>
      <c r="S770" s="1044"/>
      <c r="T770" s="1044"/>
      <c r="U770" s="1044"/>
      <c r="V770" s="1044"/>
      <c r="W770" s="1044"/>
      <c r="X770" s="1044"/>
      <c r="Y770" s="1044"/>
      <c r="Z770" s="1044"/>
    </row>
    <row r="771" ht="14.25" customHeight="1">
      <c r="A771" s="1044"/>
      <c r="B771" s="1044"/>
      <c r="C771" s="1044"/>
      <c r="D771" s="1044"/>
      <c r="E771" s="1044"/>
      <c r="F771" s="1044"/>
      <c r="G771" s="1044"/>
      <c r="H771" s="1044"/>
      <c r="I771" s="1044"/>
      <c r="J771" s="1044"/>
      <c r="K771" s="1044"/>
      <c r="L771" s="1044"/>
      <c r="M771" s="1044"/>
      <c r="N771" s="1044"/>
      <c r="O771" s="1044"/>
      <c r="P771" s="1044"/>
      <c r="Q771" s="1044"/>
      <c r="R771" s="1044"/>
      <c r="S771" s="1044"/>
      <c r="T771" s="1044"/>
      <c r="U771" s="1044"/>
      <c r="V771" s="1044"/>
      <c r="W771" s="1044"/>
      <c r="X771" s="1044"/>
      <c r="Y771" s="1044"/>
      <c r="Z771" s="1044"/>
    </row>
    <row r="772" ht="14.25" customHeight="1">
      <c r="A772" s="1044"/>
      <c r="B772" s="1044"/>
      <c r="C772" s="1044"/>
      <c r="D772" s="1044"/>
      <c r="E772" s="1044"/>
      <c r="F772" s="1044"/>
      <c r="G772" s="1044"/>
      <c r="H772" s="1044"/>
      <c r="I772" s="1044"/>
      <c r="J772" s="1044"/>
      <c r="K772" s="1044"/>
      <c r="L772" s="1044"/>
      <c r="M772" s="1044"/>
      <c r="N772" s="1044"/>
      <c r="O772" s="1044"/>
      <c r="P772" s="1044"/>
      <c r="Q772" s="1044"/>
      <c r="R772" s="1044"/>
      <c r="S772" s="1044"/>
      <c r="T772" s="1044"/>
      <c r="U772" s="1044"/>
      <c r="V772" s="1044"/>
      <c r="W772" s="1044"/>
      <c r="X772" s="1044"/>
      <c r="Y772" s="1044"/>
      <c r="Z772" s="1044"/>
    </row>
    <row r="773" ht="14.25" customHeight="1">
      <c r="A773" s="1044"/>
      <c r="B773" s="1044"/>
      <c r="C773" s="1044"/>
      <c r="D773" s="1044"/>
      <c r="E773" s="1044"/>
      <c r="F773" s="1044"/>
      <c r="G773" s="1044"/>
      <c r="H773" s="1044"/>
      <c r="I773" s="1044"/>
      <c r="J773" s="1044"/>
      <c r="K773" s="1044"/>
      <c r="L773" s="1044"/>
      <c r="M773" s="1044"/>
      <c r="N773" s="1044"/>
      <c r="O773" s="1044"/>
      <c r="P773" s="1044"/>
      <c r="Q773" s="1044"/>
      <c r="R773" s="1044"/>
      <c r="S773" s="1044"/>
      <c r="T773" s="1044"/>
      <c r="U773" s="1044"/>
      <c r="V773" s="1044"/>
      <c r="W773" s="1044"/>
      <c r="X773" s="1044"/>
      <c r="Y773" s="1044"/>
      <c r="Z773" s="1044"/>
    </row>
    <row r="774" ht="14.25" customHeight="1">
      <c r="A774" s="1044"/>
      <c r="B774" s="1044"/>
      <c r="C774" s="1044"/>
      <c r="D774" s="1044"/>
      <c r="E774" s="1044"/>
      <c r="F774" s="1044"/>
      <c r="G774" s="1044"/>
      <c r="H774" s="1044"/>
      <c r="I774" s="1044"/>
      <c r="J774" s="1044"/>
      <c r="K774" s="1044"/>
      <c r="L774" s="1044"/>
      <c r="M774" s="1044"/>
      <c r="N774" s="1044"/>
      <c r="O774" s="1044"/>
      <c r="P774" s="1044"/>
      <c r="Q774" s="1044"/>
      <c r="R774" s="1044"/>
      <c r="S774" s="1044"/>
      <c r="T774" s="1044"/>
      <c r="U774" s="1044"/>
      <c r="V774" s="1044"/>
      <c r="W774" s="1044"/>
      <c r="X774" s="1044"/>
      <c r="Y774" s="1044"/>
      <c r="Z774" s="1044"/>
    </row>
    <row r="775" ht="14.25" customHeight="1">
      <c r="A775" s="1044"/>
      <c r="B775" s="1044"/>
      <c r="C775" s="1044"/>
      <c r="D775" s="1044"/>
      <c r="E775" s="1044"/>
      <c r="F775" s="1044"/>
      <c r="G775" s="1044"/>
      <c r="H775" s="1044"/>
      <c r="I775" s="1044"/>
      <c r="J775" s="1044"/>
      <c r="K775" s="1044"/>
      <c r="L775" s="1044"/>
      <c r="M775" s="1044"/>
      <c r="N775" s="1044"/>
      <c r="O775" s="1044"/>
      <c r="P775" s="1044"/>
      <c r="Q775" s="1044"/>
      <c r="R775" s="1044"/>
      <c r="S775" s="1044"/>
      <c r="T775" s="1044"/>
      <c r="U775" s="1044"/>
      <c r="V775" s="1044"/>
      <c r="W775" s="1044"/>
      <c r="X775" s="1044"/>
      <c r="Y775" s="1044"/>
      <c r="Z775" s="1044"/>
    </row>
    <row r="776" ht="14.25" customHeight="1">
      <c r="A776" s="1044"/>
      <c r="B776" s="1044"/>
      <c r="C776" s="1044"/>
      <c r="D776" s="1044"/>
      <c r="E776" s="1044"/>
      <c r="F776" s="1044"/>
      <c r="G776" s="1044"/>
      <c r="H776" s="1044"/>
      <c r="I776" s="1044"/>
      <c r="J776" s="1044"/>
      <c r="K776" s="1044"/>
      <c r="L776" s="1044"/>
      <c r="M776" s="1044"/>
      <c r="N776" s="1044"/>
      <c r="O776" s="1044"/>
      <c r="P776" s="1044"/>
      <c r="Q776" s="1044"/>
      <c r="R776" s="1044"/>
      <c r="S776" s="1044"/>
      <c r="T776" s="1044"/>
      <c r="U776" s="1044"/>
      <c r="V776" s="1044"/>
      <c r="W776" s="1044"/>
      <c r="X776" s="1044"/>
      <c r="Y776" s="1044"/>
      <c r="Z776" s="1044"/>
    </row>
    <row r="777" ht="14.25" customHeight="1">
      <c r="A777" s="1044"/>
      <c r="B777" s="1044"/>
      <c r="C777" s="1044"/>
      <c r="D777" s="1044"/>
      <c r="E777" s="1044"/>
      <c r="F777" s="1044"/>
      <c r="G777" s="1044"/>
      <c r="H777" s="1044"/>
      <c r="I777" s="1044"/>
      <c r="J777" s="1044"/>
      <c r="K777" s="1044"/>
      <c r="L777" s="1044"/>
      <c r="M777" s="1044"/>
      <c r="N777" s="1044"/>
      <c r="O777" s="1044"/>
      <c r="P777" s="1044"/>
      <c r="Q777" s="1044"/>
      <c r="R777" s="1044"/>
      <c r="S777" s="1044"/>
      <c r="T777" s="1044"/>
      <c r="U777" s="1044"/>
      <c r="V777" s="1044"/>
      <c r="W777" s="1044"/>
      <c r="X777" s="1044"/>
      <c r="Y777" s="1044"/>
      <c r="Z777" s="1044"/>
    </row>
    <row r="778" ht="14.25" customHeight="1">
      <c r="A778" s="1044"/>
      <c r="B778" s="1044"/>
      <c r="C778" s="1044"/>
      <c r="D778" s="1044"/>
      <c r="E778" s="1044"/>
      <c r="F778" s="1044"/>
      <c r="G778" s="1044"/>
      <c r="H778" s="1044"/>
      <c r="I778" s="1044"/>
      <c r="J778" s="1044"/>
      <c r="K778" s="1044"/>
      <c r="L778" s="1044"/>
      <c r="M778" s="1044"/>
      <c r="N778" s="1044"/>
      <c r="O778" s="1044"/>
      <c r="P778" s="1044"/>
      <c r="Q778" s="1044"/>
      <c r="R778" s="1044"/>
      <c r="S778" s="1044"/>
      <c r="T778" s="1044"/>
      <c r="U778" s="1044"/>
      <c r="V778" s="1044"/>
      <c r="W778" s="1044"/>
      <c r="X778" s="1044"/>
      <c r="Y778" s="1044"/>
      <c r="Z778" s="1044"/>
    </row>
    <row r="779" ht="14.25" customHeight="1">
      <c r="A779" s="1044"/>
      <c r="B779" s="1044"/>
      <c r="C779" s="1044"/>
      <c r="D779" s="1044"/>
      <c r="E779" s="1044"/>
      <c r="F779" s="1044"/>
      <c r="G779" s="1044"/>
      <c r="H779" s="1044"/>
      <c r="I779" s="1044"/>
      <c r="J779" s="1044"/>
      <c r="K779" s="1044"/>
      <c r="L779" s="1044"/>
      <c r="M779" s="1044"/>
      <c r="N779" s="1044"/>
      <c r="O779" s="1044"/>
      <c r="P779" s="1044"/>
      <c r="Q779" s="1044"/>
      <c r="R779" s="1044"/>
      <c r="S779" s="1044"/>
      <c r="T779" s="1044"/>
      <c r="U779" s="1044"/>
      <c r="V779" s="1044"/>
      <c r="W779" s="1044"/>
      <c r="X779" s="1044"/>
      <c r="Y779" s="1044"/>
      <c r="Z779" s="1044"/>
    </row>
    <row r="780" ht="14.25" customHeight="1">
      <c r="A780" s="1044"/>
      <c r="B780" s="1044"/>
      <c r="C780" s="1044"/>
      <c r="D780" s="1044"/>
      <c r="E780" s="1044"/>
      <c r="F780" s="1044"/>
      <c r="G780" s="1044"/>
      <c r="H780" s="1044"/>
      <c r="I780" s="1044"/>
      <c r="J780" s="1044"/>
      <c r="K780" s="1044"/>
      <c r="L780" s="1044"/>
      <c r="M780" s="1044"/>
      <c r="N780" s="1044"/>
      <c r="O780" s="1044"/>
      <c r="P780" s="1044"/>
      <c r="Q780" s="1044"/>
      <c r="R780" s="1044"/>
      <c r="S780" s="1044"/>
      <c r="T780" s="1044"/>
      <c r="U780" s="1044"/>
      <c r="V780" s="1044"/>
      <c r="W780" s="1044"/>
      <c r="X780" s="1044"/>
      <c r="Y780" s="1044"/>
      <c r="Z780" s="1044"/>
    </row>
    <row r="781" ht="14.25" customHeight="1">
      <c r="A781" s="1044"/>
      <c r="B781" s="1044"/>
      <c r="C781" s="1044"/>
      <c r="D781" s="1044"/>
      <c r="E781" s="1044"/>
      <c r="F781" s="1044"/>
      <c r="G781" s="1044"/>
      <c r="H781" s="1044"/>
      <c r="I781" s="1044"/>
      <c r="J781" s="1044"/>
      <c r="K781" s="1044"/>
      <c r="L781" s="1044"/>
      <c r="M781" s="1044"/>
      <c r="N781" s="1044"/>
      <c r="O781" s="1044"/>
      <c r="P781" s="1044"/>
      <c r="Q781" s="1044"/>
      <c r="R781" s="1044"/>
      <c r="S781" s="1044"/>
      <c r="T781" s="1044"/>
      <c r="U781" s="1044"/>
      <c r="V781" s="1044"/>
      <c r="W781" s="1044"/>
      <c r="X781" s="1044"/>
      <c r="Y781" s="1044"/>
      <c r="Z781" s="1044"/>
    </row>
    <row r="782" ht="14.25" customHeight="1">
      <c r="A782" s="1044"/>
      <c r="B782" s="1044"/>
      <c r="C782" s="1044"/>
      <c r="D782" s="1044"/>
      <c r="E782" s="1044"/>
      <c r="F782" s="1044"/>
      <c r="G782" s="1044"/>
      <c r="H782" s="1044"/>
      <c r="I782" s="1044"/>
      <c r="J782" s="1044"/>
      <c r="K782" s="1044"/>
      <c r="L782" s="1044"/>
      <c r="M782" s="1044"/>
      <c r="N782" s="1044"/>
      <c r="O782" s="1044"/>
      <c r="P782" s="1044"/>
      <c r="Q782" s="1044"/>
      <c r="R782" s="1044"/>
      <c r="S782" s="1044"/>
      <c r="T782" s="1044"/>
      <c r="U782" s="1044"/>
      <c r="V782" s="1044"/>
      <c r="W782" s="1044"/>
      <c r="X782" s="1044"/>
      <c r="Y782" s="1044"/>
      <c r="Z782" s="1044"/>
    </row>
    <row r="783" ht="14.25" customHeight="1">
      <c r="A783" s="1044"/>
      <c r="B783" s="1044"/>
      <c r="C783" s="1044"/>
      <c r="D783" s="1044"/>
      <c r="E783" s="1044"/>
      <c r="F783" s="1044"/>
      <c r="G783" s="1044"/>
      <c r="H783" s="1044"/>
      <c r="I783" s="1044"/>
      <c r="J783" s="1044"/>
      <c r="K783" s="1044"/>
      <c r="L783" s="1044"/>
      <c r="M783" s="1044"/>
      <c r="N783" s="1044"/>
      <c r="O783" s="1044"/>
      <c r="P783" s="1044"/>
      <c r="Q783" s="1044"/>
      <c r="R783" s="1044"/>
      <c r="S783" s="1044"/>
      <c r="T783" s="1044"/>
      <c r="U783" s="1044"/>
      <c r="V783" s="1044"/>
      <c r="W783" s="1044"/>
      <c r="X783" s="1044"/>
      <c r="Y783" s="1044"/>
      <c r="Z783" s="1044"/>
    </row>
    <row r="784" ht="14.25" customHeight="1">
      <c r="A784" s="1044"/>
      <c r="B784" s="1044"/>
      <c r="C784" s="1044"/>
      <c r="D784" s="1044"/>
      <c r="E784" s="1044"/>
      <c r="F784" s="1044"/>
      <c r="G784" s="1044"/>
      <c r="H784" s="1044"/>
      <c r="I784" s="1044"/>
      <c r="J784" s="1044"/>
      <c r="K784" s="1044"/>
      <c r="L784" s="1044"/>
      <c r="M784" s="1044"/>
      <c r="N784" s="1044"/>
      <c r="O784" s="1044"/>
      <c r="P784" s="1044"/>
      <c r="Q784" s="1044"/>
      <c r="R784" s="1044"/>
      <c r="S784" s="1044"/>
      <c r="T784" s="1044"/>
      <c r="U784" s="1044"/>
      <c r="V784" s="1044"/>
      <c r="W784" s="1044"/>
      <c r="X784" s="1044"/>
      <c r="Y784" s="1044"/>
      <c r="Z784" s="1044"/>
    </row>
    <row r="785" ht="14.25" customHeight="1">
      <c r="A785" s="1044"/>
      <c r="B785" s="1044"/>
      <c r="C785" s="1044"/>
      <c r="D785" s="1044"/>
      <c r="E785" s="1044"/>
      <c r="F785" s="1044"/>
      <c r="G785" s="1044"/>
      <c r="H785" s="1044"/>
      <c r="I785" s="1044"/>
      <c r="J785" s="1044"/>
      <c r="K785" s="1044"/>
      <c r="L785" s="1044"/>
      <c r="M785" s="1044"/>
      <c r="N785" s="1044"/>
      <c r="O785" s="1044"/>
      <c r="P785" s="1044"/>
      <c r="Q785" s="1044"/>
      <c r="R785" s="1044"/>
      <c r="S785" s="1044"/>
      <c r="T785" s="1044"/>
      <c r="U785" s="1044"/>
      <c r="V785" s="1044"/>
      <c r="W785" s="1044"/>
      <c r="X785" s="1044"/>
      <c r="Y785" s="1044"/>
      <c r="Z785" s="1044"/>
    </row>
    <row r="786" ht="14.25" customHeight="1">
      <c r="A786" s="1044"/>
      <c r="B786" s="1044"/>
      <c r="C786" s="1044"/>
      <c r="D786" s="1044"/>
      <c r="E786" s="1044"/>
      <c r="F786" s="1044"/>
      <c r="G786" s="1044"/>
      <c r="H786" s="1044"/>
      <c r="I786" s="1044"/>
      <c r="J786" s="1044"/>
      <c r="K786" s="1044"/>
      <c r="L786" s="1044"/>
      <c r="M786" s="1044"/>
      <c r="N786" s="1044"/>
      <c r="O786" s="1044"/>
      <c r="P786" s="1044"/>
      <c r="Q786" s="1044"/>
      <c r="R786" s="1044"/>
      <c r="S786" s="1044"/>
      <c r="T786" s="1044"/>
      <c r="U786" s="1044"/>
      <c r="V786" s="1044"/>
      <c r="W786" s="1044"/>
      <c r="X786" s="1044"/>
      <c r="Y786" s="1044"/>
      <c r="Z786" s="1044"/>
    </row>
    <row r="787" ht="14.25" customHeight="1">
      <c r="A787" s="1044"/>
      <c r="B787" s="1044"/>
      <c r="C787" s="1044"/>
      <c r="D787" s="1044"/>
      <c r="E787" s="1044"/>
      <c r="F787" s="1044"/>
      <c r="G787" s="1044"/>
      <c r="H787" s="1044"/>
      <c r="I787" s="1044"/>
      <c r="J787" s="1044"/>
      <c r="K787" s="1044"/>
      <c r="L787" s="1044"/>
      <c r="M787" s="1044"/>
      <c r="N787" s="1044"/>
      <c r="O787" s="1044"/>
      <c r="P787" s="1044"/>
      <c r="Q787" s="1044"/>
      <c r="R787" s="1044"/>
      <c r="S787" s="1044"/>
      <c r="T787" s="1044"/>
      <c r="U787" s="1044"/>
      <c r="V787" s="1044"/>
      <c r="W787" s="1044"/>
      <c r="X787" s="1044"/>
      <c r="Y787" s="1044"/>
      <c r="Z787" s="1044"/>
    </row>
    <row r="788" ht="14.25" customHeight="1">
      <c r="A788" s="1044"/>
      <c r="B788" s="1044"/>
      <c r="C788" s="1044"/>
      <c r="D788" s="1044"/>
      <c r="E788" s="1044"/>
      <c r="F788" s="1044"/>
      <c r="G788" s="1044"/>
      <c r="H788" s="1044"/>
      <c r="I788" s="1044"/>
      <c r="J788" s="1044"/>
      <c r="K788" s="1044"/>
      <c r="L788" s="1044"/>
      <c r="M788" s="1044"/>
      <c r="N788" s="1044"/>
      <c r="O788" s="1044"/>
      <c r="P788" s="1044"/>
      <c r="Q788" s="1044"/>
      <c r="R788" s="1044"/>
      <c r="S788" s="1044"/>
      <c r="T788" s="1044"/>
      <c r="U788" s="1044"/>
      <c r="V788" s="1044"/>
      <c r="W788" s="1044"/>
      <c r="X788" s="1044"/>
      <c r="Y788" s="1044"/>
      <c r="Z788" s="1044"/>
    </row>
    <row r="789" ht="14.25" customHeight="1">
      <c r="A789" s="1044"/>
      <c r="B789" s="1044"/>
      <c r="C789" s="1044"/>
      <c r="D789" s="1044"/>
      <c r="E789" s="1044"/>
      <c r="F789" s="1044"/>
      <c r="G789" s="1044"/>
      <c r="H789" s="1044"/>
      <c r="I789" s="1044"/>
      <c r="J789" s="1044"/>
      <c r="K789" s="1044"/>
      <c r="L789" s="1044"/>
      <c r="M789" s="1044"/>
      <c r="N789" s="1044"/>
      <c r="O789" s="1044"/>
      <c r="P789" s="1044"/>
      <c r="Q789" s="1044"/>
      <c r="R789" s="1044"/>
      <c r="S789" s="1044"/>
      <c r="T789" s="1044"/>
      <c r="U789" s="1044"/>
      <c r="V789" s="1044"/>
      <c r="W789" s="1044"/>
      <c r="X789" s="1044"/>
      <c r="Y789" s="1044"/>
      <c r="Z789" s="1044"/>
    </row>
    <row r="790" ht="14.25" customHeight="1">
      <c r="A790" s="1044"/>
      <c r="B790" s="1044"/>
      <c r="C790" s="1044"/>
      <c r="D790" s="1044"/>
      <c r="E790" s="1044"/>
      <c r="F790" s="1044"/>
      <c r="G790" s="1044"/>
      <c r="H790" s="1044"/>
      <c r="I790" s="1044"/>
      <c r="J790" s="1044"/>
      <c r="K790" s="1044"/>
      <c r="L790" s="1044"/>
      <c r="M790" s="1044"/>
      <c r="N790" s="1044"/>
      <c r="O790" s="1044"/>
      <c r="P790" s="1044"/>
      <c r="Q790" s="1044"/>
      <c r="R790" s="1044"/>
      <c r="S790" s="1044"/>
      <c r="T790" s="1044"/>
      <c r="U790" s="1044"/>
      <c r="V790" s="1044"/>
      <c r="W790" s="1044"/>
      <c r="X790" s="1044"/>
      <c r="Y790" s="1044"/>
      <c r="Z790" s="1044"/>
    </row>
    <row r="791" ht="14.25" customHeight="1">
      <c r="A791" s="1044"/>
      <c r="B791" s="1044"/>
      <c r="C791" s="1044"/>
      <c r="D791" s="1044"/>
      <c r="E791" s="1044"/>
      <c r="F791" s="1044"/>
      <c r="G791" s="1044"/>
      <c r="H791" s="1044"/>
      <c r="I791" s="1044"/>
      <c r="J791" s="1044"/>
      <c r="K791" s="1044"/>
      <c r="L791" s="1044"/>
      <c r="M791" s="1044"/>
      <c r="N791" s="1044"/>
      <c r="O791" s="1044"/>
      <c r="P791" s="1044"/>
      <c r="Q791" s="1044"/>
      <c r="R791" s="1044"/>
      <c r="S791" s="1044"/>
      <c r="T791" s="1044"/>
      <c r="U791" s="1044"/>
      <c r="V791" s="1044"/>
      <c r="W791" s="1044"/>
      <c r="X791" s="1044"/>
      <c r="Y791" s="1044"/>
      <c r="Z791" s="1044"/>
    </row>
    <row r="792" ht="14.25" customHeight="1">
      <c r="A792" s="1044"/>
      <c r="B792" s="1044"/>
      <c r="C792" s="1044"/>
      <c r="D792" s="1044"/>
      <c r="E792" s="1044"/>
      <c r="F792" s="1044"/>
      <c r="G792" s="1044"/>
      <c r="H792" s="1044"/>
      <c r="I792" s="1044"/>
      <c r="J792" s="1044"/>
      <c r="K792" s="1044"/>
      <c r="L792" s="1044"/>
      <c r="M792" s="1044"/>
      <c r="N792" s="1044"/>
      <c r="O792" s="1044"/>
      <c r="P792" s="1044"/>
      <c r="Q792" s="1044"/>
      <c r="R792" s="1044"/>
      <c r="S792" s="1044"/>
      <c r="T792" s="1044"/>
      <c r="U792" s="1044"/>
      <c r="V792" s="1044"/>
      <c r="W792" s="1044"/>
      <c r="X792" s="1044"/>
      <c r="Y792" s="1044"/>
      <c r="Z792" s="1044"/>
    </row>
    <row r="793" ht="14.25" customHeight="1">
      <c r="A793" s="1044"/>
      <c r="B793" s="1044"/>
      <c r="C793" s="1044"/>
      <c r="D793" s="1044"/>
      <c r="E793" s="1044"/>
      <c r="F793" s="1044"/>
      <c r="G793" s="1044"/>
      <c r="H793" s="1044"/>
      <c r="I793" s="1044"/>
      <c r="J793" s="1044"/>
      <c r="K793" s="1044"/>
      <c r="L793" s="1044"/>
      <c r="M793" s="1044"/>
      <c r="N793" s="1044"/>
      <c r="O793" s="1044"/>
      <c r="P793" s="1044"/>
      <c r="Q793" s="1044"/>
      <c r="R793" s="1044"/>
      <c r="S793" s="1044"/>
      <c r="T793" s="1044"/>
      <c r="U793" s="1044"/>
      <c r="V793" s="1044"/>
      <c r="W793" s="1044"/>
      <c r="X793" s="1044"/>
      <c r="Y793" s="1044"/>
      <c r="Z793" s="1044"/>
    </row>
    <row r="794" ht="14.25" customHeight="1">
      <c r="A794" s="1044"/>
      <c r="B794" s="1044"/>
      <c r="C794" s="1044"/>
      <c r="D794" s="1044"/>
      <c r="E794" s="1044"/>
      <c r="F794" s="1044"/>
      <c r="G794" s="1044"/>
      <c r="H794" s="1044"/>
      <c r="I794" s="1044"/>
      <c r="J794" s="1044"/>
      <c r="K794" s="1044"/>
      <c r="L794" s="1044"/>
      <c r="M794" s="1044"/>
      <c r="N794" s="1044"/>
      <c r="O794" s="1044"/>
      <c r="P794" s="1044"/>
      <c r="Q794" s="1044"/>
      <c r="R794" s="1044"/>
      <c r="S794" s="1044"/>
      <c r="T794" s="1044"/>
      <c r="U794" s="1044"/>
      <c r="V794" s="1044"/>
      <c r="W794" s="1044"/>
      <c r="X794" s="1044"/>
      <c r="Y794" s="1044"/>
      <c r="Z794" s="1044"/>
    </row>
    <row r="795" ht="14.25" customHeight="1">
      <c r="A795" s="1044"/>
      <c r="B795" s="1044"/>
      <c r="C795" s="1044"/>
      <c r="D795" s="1044"/>
      <c r="E795" s="1044"/>
      <c r="F795" s="1044"/>
      <c r="G795" s="1044"/>
      <c r="H795" s="1044"/>
      <c r="I795" s="1044"/>
      <c r="J795" s="1044"/>
      <c r="K795" s="1044"/>
      <c r="L795" s="1044"/>
      <c r="M795" s="1044"/>
      <c r="N795" s="1044"/>
      <c r="O795" s="1044"/>
      <c r="P795" s="1044"/>
      <c r="Q795" s="1044"/>
      <c r="R795" s="1044"/>
      <c r="S795" s="1044"/>
      <c r="T795" s="1044"/>
      <c r="U795" s="1044"/>
      <c r="V795" s="1044"/>
      <c r="W795" s="1044"/>
      <c r="X795" s="1044"/>
      <c r="Y795" s="1044"/>
      <c r="Z795" s="1044"/>
    </row>
    <row r="796" ht="14.25" customHeight="1">
      <c r="A796" s="1044"/>
      <c r="B796" s="1044"/>
      <c r="C796" s="1044"/>
      <c r="D796" s="1044"/>
      <c r="E796" s="1044"/>
      <c r="F796" s="1044"/>
      <c r="G796" s="1044"/>
      <c r="H796" s="1044"/>
      <c r="I796" s="1044"/>
      <c r="J796" s="1044"/>
      <c r="K796" s="1044"/>
      <c r="L796" s="1044"/>
      <c r="M796" s="1044"/>
      <c r="N796" s="1044"/>
      <c r="O796" s="1044"/>
      <c r="P796" s="1044"/>
      <c r="Q796" s="1044"/>
      <c r="R796" s="1044"/>
      <c r="S796" s="1044"/>
      <c r="T796" s="1044"/>
      <c r="U796" s="1044"/>
      <c r="V796" s="1044"/>
      <c r="W796" s="1044"/>
      <c r="X796" s="1044"/>
      <c r="Y796" s="1044"/>
      <c r="Z796" s="1044"/>
    </row>
    <row r="797" ht="14.25" customHeight="1">
      <c r="A797" s="1044"/>
      <c r="B797" s="1044"/>
      <c r="C797" s="1044"/>
      <c r="D797" s="1044"/>
      <c r="E797" s="1044"/>
      <c r="F797" s="1044"/>
      <c r="G797" s="1044"/>
      <c r="H797" s="1044"/>
      <c r="I797" s="1044"/>
      <c r="J797" s="1044"/>
      <c r="K797" s="1044"/>
      <c r="L797" s="1044"/>
      <c r="M797" s="1044"/>
      <c r="N797" s="1044"/>
      <c r="O797" s="1044"/>
      <c r="P797" s="1044"/>
      <c r="Q797" s="1044"/>
      <c r="R797" s="1044"/>
      <c r="S797" s="1044"/>
      <c r="T797" s="1044"/>
      <c r="U797" s="1044"/>
      <c r="V797" s="1044"/>
      <c r="W797" s="1044"/>
      <c r="X797" s="1044"/>
      <c r="Y797" s="1044"/>
      <c r="Z797" s="1044"/>
    </row>
    <row r="798" ht="14.25" customHeight="1">
      <c r="A798" s="1044"/>
      <c r="B798" s="1044"/>
      <c r="C798" s="1044"/>
      <c r="D798" s="1044"/>
      <c r="E798" s="1044"/>
      <c r="F798" s="1044"/>
      <c r="G798" s="1044"/>
      <c r="H798" s="1044"/>
      <c r="I798" s="1044"/>
      <c r="J798" s="1044"/>
      <c r="K798" s="1044"/>
      <c r="L798" s="1044"/>
      <c r="M798" s="1044"/>
      <c r="N798" s="1044"/>
      <c r="O798" s="1044"/>
      <c r="P798" s="1044"/>
      <c r="Q798" s="1044"/>
      <c r="R798" s="1044"/>
      <c r="S798" s="1044"/>
      <c r="T798" s="1044"/>
      <c r="U798" s="1044"/>
      <c r="V798" s="1044"/>
      <c r="W798" s="1044"/>
      <c r="X798" s="1044"/>
      <c r="Y798" s="1044"/>
      <c r="Z798" s="1044"/>
    </row>
    <row r="799" ht="14.25" customHeight="1">
      <c r="A799" s="1044"/>
      <c r="B799" s="1044"/>
      <c r="C799" s="1044"/>
      <c r="D799" s="1044"/>
      <c r="E799" s="1044"/>
      <c r="F799" s="1044"/>
      <c r="G799" s="1044"/>
      <c r="H799" s="1044"/>
      <c r="I799" s="1044"/>
      <c r="J799" s="1044"/>
      <c r="K799" s="1044"/>
      <c r="L799" s="1044"/>
      <c r="M799" s="1044"/>
      <c r="N799" s="1044"/>
      <c r="O799" s="1044"/>
      <c r="P799" s="1044"/>
      <c r="Q799" s="1044"/>
      <c r="R799" s="1044"/>
      <c r="S799" s="1044"/>
      <c r="T799" s="1044"/>
      <c r="U799" s="1044"/>
      <c r="V799" s="1044"/>
      <c r="W799" s="1044"/>
      <c r="X799" s="1044"/>
      <c r="Y799" s="1044"/>
      <c r="Z799" s="1044"/>
    </row>
    <row r="800" ht="14.25" customHeight="1">
      <c r="A800" s="1044"/>
      <c r="B800" s="1044"/>
      <c r="C800" s="1044"/>
      <c r="D800" s="1044"/>
      <c r="E800" s="1044"/>
      <c r="F800" s="1044"/>
      <c r="G800" s="1044"/>
      <c r="H800" s="1044"/>
      <c r="I800" s="1044"/>
      <c r="J800" s="1044"/>
      <c r="K800" s="1044"/>
      <c r="L800" s="1044"/>
      <c r="M800" s="1044"/>
      <c r="N800" s="1044"/>
      <c r="O800" s="1044"/>
      <c r="P800" s="1044"/>
      <c r="Q800" s="1044"/>
      <c r="R800" s="1044"/>
      <c r="S800" s="1044"/>
      <c r="T800" s="1044"/>
      <c r="U800" s="1044"/>
      <c r="V800" s="1044"/>
      <c r="W800" s="1044"/>
      <c r="X800" s="1044"/>
      <c r="Y800" s="1044"/>
      <c r="Z800" s="1044"/>
    </row>
    <row r="801" ht="14.25" customHeight="1">
      <c r="A801" s="1044"/>
      <c r="B801" s="1044"/>
      <c r="C801" s="1044"/>
      <c r="D801" s="1044"/>
      <c r="E801" s="1044"/>
      <c r="F801" s="1044"/>
      <c r="G801" s="1044"/>
      <c r="H801" s="1044"/>
      <c r="I801" s="1044"/>
      <c r="J801" s="1044"/>
      <c r="K801" s="1044"/>
      <c r="L801" s="1044"/>
      <c r="M801" s="1044"/>
      <c r="N801" s="1044"/>
      <c r="O801" s="1044"/>
      <c r="P801" s="1044"/>
      <c r="Q801" s="1044"/>
      <c r="R801" s="1044"/>
      <c r="S801" s="1044"/>
      <c r="T801" s="1044"/>
      <c r="U801" s="1044"/>
      <c r="V801" s="1044"/>
      <c r="W801" s="1044"/>
      <c r="X801" s="1044"/>
      <c r="Y801" s="1044"/>
      <c r="Z801" s="1044"/>
    </row>
    <row r="802" ht="14.25" customHeight="1">
      <c r="A802" s="1044"/>
      <c r="B802" s="1044"/>
      <c r="C802" s="1044"/>
      <c r="D802" s="1044"/>
      <c r="E802" s="1044"/>
      <c r="F802" s="1044"/>
      <c r="G802" s="1044"/>
      <c r="H802" s="1044"/>
      <c r="I802" s="1044"/>
      <c r="J802" s="1044"/>
      <c r="K802" s="1044"/>
      <c r="L802" s="1044"/>
      <c r="M802" s="1044"/>
      <c r="N802" s="1044"/>
      <c r="O802" s="1044"/>
      <c r="P802" s="1044"/>
      <c r="Q802" s="1044"/>
      <c r="R802" s="1044"/>
      <c r="S802" s="1044"/>
      <c r="T802" s="1044"/>
      <c r="U802" s="1044"/>
      <c r="V802" s="1044"/>
      <c r="W802" s="1044"/>
      <c r="X802" s="1044"/>
      <c r="Y802" s="1044"/>
      <c r="Z802" s="1044"/>
    </row>
    <row r="803" ht="14.25" customHeight="1">
      <c r="A803" s="1044"/>
      <c r="B803" s="1044"/>
      <c r="C803" s="1044"/>
      <c r="D803" s="1044"/>
      <c r="E803" s="1044"/>
      <c r="F803" s="1044"/>
      <c r="G803" s="1044"/>
      <c r="H803" s="1044"/>
      <c r="I803" s="1044"/>
      <c r="J803" s="1044"/>
      <c r="K803" s="1044"/>
      <c r="L803" s="1044"/>
      <c r="M803" s="1044"/>
      <c r="N803" s="1044"/>
      <c r="O803" s="1044"/>
      <c r="P803" s="1044"/>
      <c r="Q803" s="1044"/>
      <c r="R803" s="1044"/>
      <c r="S803" s="1044"/>
      <c r="T803" s="1044"/>
      <c r="U803" s="1044"/>
      <c r="V803" s="1044"/>
      <c r="W803" s="1044"/>
      <c r="X803" s="1044"/>
      <c r="Y803" s="1044"/>
      <c r="Z803" s="1044"/>
    </row>
    <row r="804" ht="14.25" customHeight="1">
      <c r="A804" s="1044"/>
      <c r="B804" s="1044"/>
      <c r="C804" s="1044"/>
      <c r="D804" s="1044"/>
      <c r="E804" s="1044"/>
      <c r="F804" s="1044"/>
      <c r="G804" s="1044"/>
      <c r="H804" s="1044"/>
      <c r="I804" s="1044"/>
      <c r="J804" s="1044"/>
      <c r="K804" s="1044"/>
      <c r="L804" s="1044"/>
      <c r="M804" s="1044"/>
      <c r="N804" s="1044"/>
      <c r="O804" s="1044"/>
      <c r="P804" s="1044"/>
      <c r="Q804" s="1044"/>
      <c r="R804" s="1044"/>
      <c r="S804" s="1044"/>
      <c r="T804" s="1044"/>
      <c r="U804" s="1044"/>
      <c r="V804" s="1044"/>
      <c r="W804" s="1044"/>
      <c r="X804" s="1044"/>
      <c r="Y804" s="1044"/>
      <c r="Z804" s="1044"/>
    </row>
    <row r="805" ht="14.25" customHeight="1">
      <c r="A805" s="1044"/>
      <c r="B805" s="1044"/>
      <c r="C805" s="1044"/>
      <c r="D805" s="1044"/>
      <c r="E805" s="1044"/>
      <c r="F805" s="1044"/>
      <c r="G805" s="1044"/>
      <c r="H805" s="1044"/>
      <c r="I805" s="1044"/>
      <c r="J805" s="1044"/>
      <c r="K805" s="1044"/>
      <c r="L805" s="1044"/>
      <c r="M805" s="1044"/>
      <c r="N805" s="1044"/>
      <c r="O805" s="1044"/>
      <c r="P805" s="1044"/>
      <c r="Q805" s="1044"/>
      <c r="R805" s="1044"/>
      <c r="S805" s="1044"/>
      <c r="T805" s="1044"/>
      <c r="U805" s="1044"/>
      <c r="V805" s="1044"/>
      <c r="W805" s="1044"/>
      <c r="X805" s="1044"/>
      <c r="Y805" s="1044"/>
      <c r="Z805" s="1044"/>
    </row>
    <row r="806" ht="14.25" customHeight="1">
      <c r="A806" s="1044"/>
      <c r="B806" s="1044"/>
      <c r="C806" s="1044"/>
      <c r="D806" s="1044"/>
      <c r="E806" s="1044"/>
      <c r="F806" s="1044"/>
      <c r="G806" s="1044"/>
      <c r="H806" s="1044"/>
      <c r="I806" s="1044"/>
      <c r="J806" s="1044"/>
      <c r="K806" s="1044"/>
      <c r="L806" s="1044"/>
      <c r="M806" s="1044"/>
      <c r="N806" s="1044"/>
      <c r="O806" s="1044"/>
      <c r="P806" s="1044"/>
      <c r="Q806" s="1044"/>
      <c r="R806" s="1044"/>
      <c r="S806" s="1044"/>
      <c r="T806" s="1044"/>
      <c r="U806" s="1044"/>
      <c r="V806" s="1044"/>
      <c r="W806" s="1044"/>
      <c r="X806" s="1044"/>
      <c r="Y806" s="1044"/>
      <c r="Z806" s="1044"/>
    </row>
    <row r="807" ht="14.25" customHeight="1">
      <c r="A807" s="1044"/>
      <c r="B807" s="1044"/>
      <c r="C807" s="1044"/>
      <c r="D807" s="1044"/>
      <c r="E807" s="1044"/>
      <c r="F807" s="1044"/>
      <c r="G807" s="1044"/>
      <c r="H807" s="1044"/>
      <c r="I807" s="1044"/>
      <c r="J807" s="1044"/>
      <c r="K807" s="1044"/>
      <c r="L807" s="1044"/>
      <c r="M807" s="1044"/>
      <c r="N807" s="1044"/>
      <c r="O807" s="1044"/>
      <c r="P807" s="1044"/>
      <c r="Q807" s="1044"/>
      <c r="R807" s="1044"/>
      <c r="S807" s="1044"/>
      <c r="T807" s="1044"/>
      <c r="U807" s="1044"/>
      <c r="V807" s="1044"/>
      <c r="W807" s="1044"/>
      <c r="X807" s="1044"/>
      <c r="Y807" s="1044"/>
      <c r="Z807" s="1044"/>
    </row>
    <row r="808" ht="14.25" customHeight="1">
      <c r="A808" s="1044"/>
      <c r="B808" s="1044"/>
      <c r="C808" s="1044"/>
      <c r="D808" s="1044"/>
      <c r="E808" s="1044"/>
      <c r="F808" s="1044"/>
      <c r="G808" s="1044"/>
      <c r="H808" s="1044"/>
      <c r="I808" s="1044"/>
      <c r="J808" s="1044"/>
      <c r="K808" s="1044"/>
      <c r="L808" s="1044"/>
      <c r="M808" s="1044"/>
      <c r="N808" s="1044"/>
      <c r="O808" s="1044"/>
      <c r="P808" s="1044"/>
      <c r="Q808" s="1044"/>
      <c r="R808" s="1044"/>
      <c r="S808" s="1044"/>
      <c r="T808" s="1044"/>
      <c r="U808" s="1044"/>
      <c r="V808" s="1044"/>
      <c r="W808" s="1044"/>
      <c r="X808" s="1044"/>
      <c r="Y808" s="1044"/>
      <c r="Z808" s="1044"/>
    </row>
    <row r="809" ht="14.25" customHeight="1">
      <c r="A809" s="1044"/>
      <c r="B809" s="1044"/>
      <c r="C809" s="1044"/>
      <c r="D809" s="1044"/>
      <c r="E809" s="1044"/>
      <c r="F809" s="1044"/>
      <c r="G809" s="1044"/>
      <c r="H809" s="1044"/>
      <c r="I809" s="1044"/>
      <c r="J809" s="1044"/>
      <c r="K809" s="1044"/>
      <c r="L809" s="1044"/>
      <c r="M809" s="1044"/>
      <c r="N809" s="1044"/>
      <c r="O809" s="1044"/>
      <c r="P809" s="1044"/>
      <c r="Q809" s="1044"/>
      <c r="R809" s="1044"/>
      <c r="S809" s="1044"/>
      <c r="T809" s="1044"/>
      <c r="U809" s="1044"/>
      <c r="V809" s="1044"/>
      <c r="W809" s="1044"/>
      <c r="X809" s="1044"/>
      <c r="Y809" s="1044"/>
      <c r="Z809" s="1044"/>
    </row>
    <row r="810" ht="14.25" customHeight="1">
      <c r="A810" s="1044"/>
      <c r="B810" s="1044"/>
      <c r="C810" s="1044"/>
      <c r="D810" s="1044"/>
      <c r="E810" s="1044"/>
      <c r="F810" s="1044"/>
      <c r="G810" s="1044"/>
      <c r="H810" s="1044"/>
      <c r="I810" s="1044"/>
      <c r="J810" s="1044"/>
      <c r="K810" s="1044"/>
      <c r="L810" s="1044"/>
      <c r="M810" s="1044"/>
      <c r="N810" s="1044"/>
      <c r="O810" s="1044"/>
      <c r="P810" s="1044"/>
      <c r="Q810" s="1044"/>
      <c r="R810" s="1044"/>
      <c r="S810" s="1044"/>
      <c r="T810" s="1044"/>
      <c r="U810" s="1044"/>
      <c r="V810" s="1044"/>
      <c r="W810" s="1044"/>
      <c r="X810" s="1044"/>
      <c r="Y810" s="1044"/>
      <c r="Z810" s="1044"/>
    </row>
    <row r="811" ht="14.25" customHeight="1">
      <c r="A811" s="1044"/>
      <c r="B811" s="1044"/>
      <c r="C811" s="1044"/>
      <c r="D811" s="1044"/>
      <c r="E811" s="1044"/>
      <c r="F811" s="1044"/>
      <c r="G811" s="1044"/>
      <c r="H811" s="1044"/>
      <c r="I811" s="1044"/>
      <c r="J811" s="1044"/>
      <c r="K811" s="1044"/>
      <c r="L811" s="1044"/>
      <c r="M811" s="1044"/>
      <c r="N811" s="1044"/>
      <c r="O811" s="1044"/>
      <c r="P811" s="1044"/>
      <c r="Q811" s="1044"/>
      <c r="R811" s="1044"/>
      <c r="S811" s="1044"/>
      <c r="T811" s="1044"/>
      <c r="U811" s="1044"/>
      <c r="V811" s="1044"/>
      <c r="W811" s="1044"/>
      <c r="X811" s="1044"/>
      <c r="Y811" s="1044"/>
      <c r="Z811" s="1044"/>
    </row>
    <row r="812" ht="14.25" customHeight="1">
      <c r="A812" s="1044"/>
      <c r="B812" s="1044"/>
      <c r="C812" s="1044"/>
      <c r="D812" s="1044"/>
      <c r="E812" s="1044"/>
      <c r="F812" s="1044"/>
      <c r="G812" s="1044"/>
      <c r="H812" s="1044"/>
      <c r="I812" s="1044"/>
      <c r="J812" s="1044"/>
      <c r="K812" s="1044"/>
      <c r="L812" s="1044"/>
      <c r="M812" s="1044"/>
      <c r="N812" s="1044"/>
      <c r="O812" s="1044"/>
      <c r="P812" s="1044"/>
      <c r="Q812" s="1044"/>
      <c r="R812" s="1044"/>
      <c r="S812" s="1044"/>
      <c r="T812" s="1044"/>
      <c r="U812" s="1044"/>
      <c r="V812" s="1044"/>
      <c r="W812" s="1044"/>
      <c r="X812" s="1044"/>
      <c r="Y812" s="1044"/>
      <c r="Z812" s="1044"/>
    </row>
    <row r="813" ht="14.25" customHeight="1">
      <c r="A813" s="1044"/>
      <c r="B813" s="1044"/>
      <c r="C813" s="1044"/>
      <c r="D813" s="1044"/>
      <c r="E813" s="1044"/>
      <c r="F813" s="1044"/>
      <c r="G813" s="1044"/>
      <c r="H813" s="1044"/>
      <c r="I813" s="1044"/>
      <c r="J813" s="1044"/>
      <c r="K813" s="1044"/>
      <c r="L813" s="1044"/>
      <c r="M813" s="1044"/>
      <c r="N813" s="1044"/>
      <c r="O813" s="1044"/>
      <c r="P813" s="1044"/>
      <c r="Q813" s="1044"/>
      <c r="R813" s="1044"/>
      <c r="S813" s="1044"/>
      <c r="T813" s="1044"/>
      <c r="U813" s="1044"/>
      <c r="V813" s="1044"/>
      <c r="W813" s="1044"/>
      <c r="X813" s="1044"/>
      <c r="Y813" s="1044"/>
      <c r="Z813" s="1044"/>
    </row>
    <row r="814" ht="14.25" customHeight="1">
      <c r="A814" s="1044"/>
      <c r="B814" s="1044"/>
      <c r="C814" s="1044"/>
      <c r="D814" s="1044"/>
      <c r="E814" s="1044"/>
      <c r="F814" s="1044"/>
      <c r="G814" s="1044"/>
      <c r="H814" s="1044"/>
      <c r="I814" s="1044"/>
      <c r="J814" s="1044"/>
      <c r="K814" s="1044"/>
      <c r="L814" s="1044"/>
      <c r="M814" s="1044"/>
      <c r="N814" s="1044"/>
      <c r="O814" s="1044"/>
      <c r="P814" s="1044"/>
      <c r="Q814" s="1044"/>
      <c r="R814" s="1044"/>
      <c r="S814" s="1044"/>
      <c r="T814" s="1044"/>
      <c r="U814" s="1044"/>
      <c r="V814" s="1044"/>
      <c r="W814" s="1044"/>
      <c r="X814" s="1044"/>
      <c r="Y814" s="1044"/>
      <c r="Z814" s="1044"/>
    </row>
    <row r="815" ht="14.25" customHeight="1">
      <c r="A815" s="1044"/>
      <c r="B815" s="1044"/>
      <c r="C815" s="1044"/>
      <c r="D815" s="1044"/>
      <c r="E815" s="1044"/>
      <c r="F815" s="1044"/>
      <c r="G815" s="1044"/>
      <c r="H815" s="1044"/>
      <c r="I815" s="1044"/>
      <c r="J815" s="1044"/>
      <c r="K815" s="1044"/>
      <c r="L815" s="1044"/>
      <c r="M815" s="1044"/>
      <c r="N815" s="1044"/>
      <c r="O815" s="1044"/>
      <c r="P815" s="1044"/>
      <c r="Q815" s="1044"/>
      <c r="R815" s="1044"/>
      <c r="S815" s="1044"/>
      <c r="T815" s="1044"/>
      <c r="U815" s="1044"/>
      <c r="V815" s="1044"/>
      <c r="W815" s="1044"/>
      <c r="X815" s="1044"/>
      <c r="Y815" s="1044"/>
      <c r="Z815" s="1044"/>
    </row>
    <row r="816" ht="14.25" customHeight="1">
      <c r="A816" s="1044"/>
      <c r="B816" s="1044"/>
      <c r="C816" s="1044"/>
      <c r="D816" s="1044"/>
      <c r="E816" s="1044"/>
      <c r="F816" s="1044"/>
      <c r="G816" s="1044"/>
      <c r="H816" s="1044"/>
      <c r="I816" s="1044"/>
      <c r="J816" s="1044"/>
      <c r="K816" s="1044"/>
      <c r="L816" s="1044"/>
      <c r="M816" s="1044"/>
      <c r="N816" s="1044"/>
      <c r="O816" s="1044"/>
      <c r="P816" s="1044"/>
      <c r="Q816" s="1044"/>
      <c r="R816" s="1044"/>
      <c r="S816" s="1044"/>
      <c r="T816" s="1044"/>
      <c r="U816" s="1044"/>
      <c r="V816" s="1044"/>
      <c r="W816" s="1044"/>
      <c r="X816" s="1044"/>
      <c r="Y816" s="1044"/>
      <c r="Z816" s="1044"/>
    </row>
    <row r="817" ht="14.25" customHeight="1">
      <c r="A817" s="1044"/>
      <c r="B817" s="1044"/>
      <c r="C817" s="1044"/>
      <c r="D817" s="1044"/>
      <c r="E817" s="1044"/>
      <c r="F817" s="1044"/>
      <c r="G817" s="1044"/>
      <c r="H817" s="1044"/>
      <c r="I817" s="1044"/>
      <c r="J817" s="1044"/>
      <c r="K817" s="1044"/>
      <c r="L817" s="1044"/>
      <c r="M817" s="1044"/>
      <c r="N817" s="1044"/>
      <c r="O817" s="1044"/>
      <c r="P817" s="1044"/>
      <c r="Q817" s="1044"/>
      <c r="R817" s="1044"/>
      <c r="S817" s="1044"/>
      <c r="T817" s="1044"/>
      <c r="U817" s="1044"/>
      <c r="V817" s="1044"/>
      <c r="W817" s="1044"/>
      <c r="X817" s="1044"/>
      <c r="Y817" s="1044"/>
      <c r="Z817" s="1044"/>
    </row>
    <row r="818" ht="14.25" customHeight="1">
      <c r="A818" s="1044"/>
      <c r="B818" s="1044"/>
      <c r="C818" s="1044"/>
      <c r="D818" s="1044"/>
      <c r="E818" s="1044"/>
      <c r="F818" s="1044"/>
      <c r="G818" s="1044"/>
      <c r="H818" s="1044"/>
      <c r="I818" s="1044"/>
      <c r="J818" s="1044"/>
      <c r="K818" s="1044"/>
      <c r="L818" s="1044"/>
      <c r="M818" s="1044"/>
      <c r="N818" s="1044"/>
      <c r="O818" s="1044"/>
      <c r="P818" s="1044"/>
      <c r="Q818" s="1044"/>
      <c r="R818" s="1044"/>
      <c r="S818" s="1044"/>
      <c r="T818" s="1044"/>
      <c r="U818" s="1044"/>
      <c r="V818" s="1044"/>
      <c r="W818" s="1044"/>
      <c r="X818" s="1044"/>
      <c r="Y818" s="1044"/>
      <c r="Z818" s="1044"/>
    </row>
    <row r="819" ht="14.25" customHeight="1">
      <c r="A819" s="1044"/>
      <c r="B819" s="1044"/>
      <c r="C819" s="1044"/>
      <c r="D819" s="1044"/>
      <c r="E819" s="1044"/>
      <c r="F819" s="1044"/>
      <c r="G819" s="1044"/>
      <c r="H819" s="1044"/>
      <c r="I819" s="1044"/>
      <c r="J819" s="1044"/>
      <c r="K819" s="1044"/>
      <c r="L819" s="1044"/>
      <c r="M819" s="1044"/>
      <c r="N819" s="1044"/>
      <c r="O819" s="1044"/>
      <c r="P819" s="1044"/>
      <c r="Q819" s="1044"/>
      <c r="R819" s="1044"/>
      <c r="S819" s="1044"/>
      <c r="T819" s="1044"/>
      <c r="U819" s="1044"/>
      <c r="V819" s="1044"/>
      <c r="W819" s="1044"/>
      <c r="X819" s="1044"/>
      <c r="Y819" s="1044"/>
      <c r="Z819" s="1044"/>
    </row>
    <row r="820" ht="14.25" customHeight="1">
      <c r="A820" s="1044"/>
      <c r="B820" s="1044"/>
      <c r="C820" s="1044"/>
      <c r="D820" s="1044"/>
      <c r="E820" s="1044"/>
      <c r="F820" s="1044"/>
      <c r="G820" s="1044"/>
      <c r="H820" s="1044"/>
      <c r="I820" s="1044"/>
      <c r="J820" s="1044"/>
      <c r="K820" s="1044"/>
      <c r="L820" s="1044"/>
      <c r="M820" s="1044"/>
      <c r="N820" s="1044"/>
      <c r="O820" s="1044"/>
      <c r="P820" s="1044"/>
      <c r="Q820" s="1044"/>
      <c r="R820" s="1044"/>
      <c r="S820" s="1044"/>
      <c r="T820" s="1044"/>
      <c r="U820" s="1044"/>
      <c r="V820" s="1044"/>
      <c r="W820" s="1044"/>
      <c r="X820" s="1044"/>
      <c r="Y820" s="1044"/>
      <c r="Z820" s="1044"/>
    </row>
    <row r="821" ht="14.25" customHeight="1">
      <c r="A821" s="1044"/>
      <c r="B821" s="1044"/>
      <c r="C821" s="1044"/>
      <c r="D821" s="1044"/>
      <c r="E821" s="1044"/>
      <c r="F821" s="1044"/>
      <c r="G821" s="1044"/>
      <c r="H821" s="1044"/>
      <c r="I821" s="1044"/>
      <c r="J821" s="1044"/>
      <c r="K821" s="1044"/>
      <c r="L821" s="1044"/>
      <c r="M821" s="1044"/>
      <c r="N821" s="1044"/>
      <c r="O821" s="1044"/>
      <c r="P821" s="1044"/>
      <c r="Q821" s="1044"/>
      <c r="R821" s="1044"/>
      <c r="S821" s="1044"/>
      <c r="T821" s="1044"/>
      <c r="U821" s="1044"/>
      <c r="V821" s="1044"/>
      <c r="W821" s="1044"/>
      <c r="X821" s="1044"/>
      <c r="Y821" s="1044"/>
      <c r="Z821" s="1044"/>
    </row>
    <row r="822" ht="14.25" customHeight="1">
      <c r="A822" s="1044"/>
      <c r="B822" s="1044"/>
      <c r="C822" s="1044"/>
      <c r="D822" s="1044"/>
      <c r="E822" s="1044"/>
      <c r="F822" s="1044"/>
      <c r="G822" s="1044"/>
      <c r="H822" s="1044"/>
      <c r="I822" s="1044"/>
      <c r="J822" s="1044"/>
      <c r="K822" s="1044"/>
      <c r="L822" s="1044"/>
      <c r="M822" s="1044"/>
      <c r="N822" s="1044"/>
      <c r="O822" s="1044"/>
      <c r="P822" s="1044"/>
      <c r="Q822" s="1044"/>
      <c r="R822" s="1044"/>
      <c r="S822" s="1044"/>
      <c r="T822" s="1044"/>
      <c r="U822" s="1044"/>
      <c r="V822" s="1044"/>
      <c r="W822" s="1044"/>
      <c r="X822" s="1044"/>
      <c r="Y822" s="1044"/>
      <c r="Z822" s="1044"/>
    </row>
    <row r="823" ht="14.25" customHeight="1">
      <c r="A823" s="1044"/>
      <c r="B823" s="1044"/>
      <c r="C823" s="1044"/>
      <c r="D823" s="1044"/>
      <c r="E823" s="1044"/>
      <c r="F823" s="1044"/>
      <c r="G823" s="1044"/>
      <c r="H823" s="1044"/>
      <c r="I823" s="1044"/>
      <c r="J823" s="1044"/>
      <c r="K823" s="1044"/>
      <c r="L823" s="1044"/>
      <c r="M823" s="1044"/>
      <c r="N823" s="1044"/>
      <c r="O823" s="1044"/>
      <c r="P823" s="1044"/>
      <c r="Q823" s="1044"/>
      <c r="R823" s="1044"/>
      <c r="S823" s="1044"/>
      <c r="T823" s="1044"/>
      <c r="U823" s="1044"/>
      <c r="V823" s="1044"/>
      <c r="W823" s="1044"/>
      <c r="X823" s="1044"/>
      <c r="Y823" s="1044"/>
      <c r="Z823" s="1044"/>
    </row>
    <row r="824" ht="14.25" customHeight="1">
      <c r="A824" s="1044"/>
      <c r="B824" s="1044"/>
      <c r="C824" s="1044"/>
      <c r="D824" s="1044"/>
      <c r="E824" s="1044"/>
      <c r="F824" s="1044"/>
      <c r="G824" s="1044"/>
      <c r="H824" s="1044"/>
      <c r="I824" s="1044"/>
      <c r="J824" s="1044"/>
      <c r="K824" s="1044"/>
      <c r="L824" s="1044"/>
      <c r="M824" s="1044"/>
      <c r="N824" s="1044"/>
      <c r="O824" s="1044"/>
      <c r="P824" s="1044"/>
      <c r="Q824" s="1044"/>
      <c r="R824" s="1044"/>
      <c r="S824" s="1044"/>
      <c r="T824" s="1044"/>
      <c r="U824" s="1044"/>
      <c r="V824" s="1044"/>
      <c r="W824" s="1044"/>
      <c r="X824" s="1044"/>
      <c r="Y824" s="1044"/>
      <c r="Z824" s="1044"/>
    </row>
    <row r="825" ht="14.25" customHeight="1">
      <c r="A825" s="1044"/>
      <c r="B825" s="1044"/>
      <c r="C825" s="1044"/>
      <c r="D825" s="1044"/>
      <c r="E825" s="1044"/>
      <c r="F825" s="1044"/>
      <c r="G825" s="1044"/>
      <c r="H825" s="1044"/>
      <c r="I825" s="1044"/>
      <c r="J825" s="1044"/>
      <c r="K825" s="1044"/>
      <c r="L825" s="1044"/>
      <c r="M825" s="1044"/>
      <c r="N825" s="1044"/>
      <c r="O825" s="1044"/>
      <c r="P825" s="1044"/>
      <c r="Q825" s="1044"/>
      <c r="R825" s="1044"/>
      <c r="S825" s="1044"/>
      <c r="T825" s="1044"/>
      <c r="U825" s="1044"/>
      <c r="V825" s="1044"/>
      <c r="W825" s="1044"/>
      <c r="X825" s="1044"/>
      <c r="Y825" s="1044"/>
      <c r="Z825" s="1044"/>
    </row>
    <row r="826" ht="14.25" customHeight="1">
      <c r="A826" s="1044"/>
      <c r="B826" s="1044"/>
      <c r="C826" s="1044"/>
      <c r="D826" s="1044"/>
      <c r="E826" s="1044"/>
      <c r="F826" s="1044"/>
      <c r="G826" s="1044"/>
      <c r="H826" s="1044"/>
      <c r="I826" s="1044"/>
      <c r="J826" s="1044"/>
      <c r="K826" s="1044"/>
      <c r="L826" s="1044"/>
      <c r="M826" s="1044"/>
      <c r="N826" s="1044"/>
      <c r="O826" s="1044"/>
      <c r="P826" s="1044"/>
      <c r="Q826" s="1044"/>
      <c r="R826" s="1044"/>
      <c r="S826" s="1044"/>
      <c r="T826" s="1044"/>
      <c r="U826" s="1044"/>
      <c r="V826" s="1044"/>
      <c r="W826" s="1044"/>
      <c r="X826" s="1044"/>
      <c r="Y826" s="1044"/>
      <c r="Z826" s="1044"/>
    </row>
    <row r="827" ht="14.25" customHeight="1">
      <c r="A827" s="1044"/>
      <c r="B827" s="1044"/>
      <c r="C827" s="1044"/>
      <c r="D827" s="1044"/>
      <c r="E827" s="1044"/>
      <c r="F827" s="1044"/>
      <c r="G827" s="1044"/>
      <c r="H827" s="1044"/>
      <c r="I827" s="1044"/>
      <c r="J827" s="1044"/>
      <c r="K827" s="1044"/>
      <c r="L827" s="1044"/>
      <c r="M827" s="1044"/>
      <c r="N827" s="1044"/>
      <c r="O827" s="1044"/>
      <c r="P827" s="1044"/>
      <c r="Q827" s="1044"/>
      <c r="R827" s="1044"/>
      <c r="S827" s="1044"/>
      <c r="T827" s="1044"/>
      <c r="U827" s="1044"/>
      <c r="V827" s="1044"/>
      <c r="W827" s="1044"/>
      <c r="X827" s="1044"/>
      <c r="Y827" s="1044"/>
      <c r="Z827" s="1044"/>
    </row>
    <row r="828" ht="14.25" customHeight="1">
      <c r="A828" s="1044"/>
      <c r="B828" s="1044"/>
      <c r="C828" s="1044"/>
      <c r="D828" s="1044"/>
      <c r="E828" s="1044"/>
      <c r="F828" s="1044"/>
      <c r="G828" s="1044"/>
      <c r="H828" s="1044"/>
      <c r="I828" s="1044"/>
      <c r="J828" s="1044"/>
      <c r="K828" s="1044"/>
      <c r="L828" s="1044"/>
      <c r="M828" s="1044"/>
      <c r="N828" s="1044"/>
      <c r="O828" s="1044"/>
      <c r="P828" s="1044"/>
      <c r="Q828" s="1044"/>
      <c r="R828" s="1044"/>
      <c r="S828" s="1044"/>
      <c r="T828" s="1044"/>
      <c r="U828" s="1044"/>
      <c r="V828" s="1044"/>
      <c r="W828" s="1044"/>
      <c r="X828" s="1044"/>
      <c r="Y828" s="1044"/>
      <c r="Z828" s="1044"/>
    </row>
    <row r="829" ht="14.25" customHeight="1">
      <c r="A829" s="1044"/>
      <c r="B829" s="1044"/>
      <c r="C829" s="1044"/>
      <c r="D829" s="1044"/>
      <c r="E829" s="1044"/>
      <c r="F829" s="1044"/>
      <c r="G829" s="1044"/>
      <c r="H829" s="1044"/>
      <c r="I829" s="1044"/>
      <c r="J829" s="1044"/>
      <c r="K829" s="1044"/>
      <c r="L829" s="1044"/>
      <c r="M829" s="1044"/>
      <c r="N829" s="1044"/>
      <c r="O829" s="1044"/>
      <c r="P829" s="1044"/>
      <c r="Q829" s="1044"/>
      <c r="R829" s="1044"/>
      <c r="S829" s="1044"/>
      <c r="T829" s="1044"/>
      <c r="U829" s="1044"/>
      <c r="V829" s="1044"/>
      <c r="W829" s="1044"/>
      <c r="X829" s="1044"/>
      <c r="Y829" s="1044"/>
      <c r="Z829" s="1044"/>
    </row>
    <row r="830" ht="14.25" customHeight="1">
      <c r="A830" s="1044"/>
      <c r="B830" s="1044"/>
      <c r="C830" s="1044"/>
      <c r="D830" s="1044"/>
      <c r="E830" s="1044"/>
      <c r="F830" s="1044"/>
      <c r="G830" s="1044"/>
      <c r="H830" s="1044"/>
      <c r="I830" s="1044"/>
      <c r="J830" s="1044"/>
      <c r="K830" s="1044"/>
      <c r="L830" s="1044"/>
      <c r="M830" s="1044"/>
      <c r="N830" s="1044"/>
      <c r="O830" s="1044"/>
      <c r="P830" s="1044"/>
      <c r="Q830" s="1044"/>
      <c r="R830" s="1044"/>
      <c r="S830" s="1044"/>
      <c r="T830" s="1044"/>
      <c r="U830" s="1044"/>
      <c r="V830" s="1044"/>
      <c r="W830" s="1044"/>
      <c r="X830" s="1044"/>
      <c r="Y830" s="1044"/>
      <c r="Z830" s="1044"/>
    </row>
    <row r="831" ht="14.25" customHeight="1">
      <c r="A831" s="1044"/>
      <c r="B831" s="1044"/>
      <c r="C831" s="1044"/>
      <c r="D831" s="1044"/>
      <c r="E831" s="1044"/>
      <c r="F831" s="1044"/>
      <c r="G831" s="1044"/>
      <c r="H831" s="1044"/>
      <c r="I831" s="1044"/>
      <c r="J831" s="1044"/>
      <c r="K831" s="1044"/>
      <c r="L831" s="1044"/>
      <c r="M831" s="1044"/>
      <c r="N831" s="1044"/>
      <c r="O831" s="1044"/>
      <c r="P831" s="1044"/>
      <c r="Q831" s="1044"/>
      <c r="R831" s="1044"/>
      <c r="S831" s="1044"/>
      <c r="T831" s="1044"/>
      <c r="U831" s="1044"/>
      <c r="V831" s="1044"/>
      <c r="W831" s="1044"/>
      <c r="X831" s="1044"/>
      <c r="Y831" s="1044"/>
      <c r="Z831" s="1044"/>
    </row>
    <row r="832" ht="14.25" customHeight="1">
      <c r="A832" s="1044"/>
      <c r="B832" s="1044"/>
      <c r="C832" s="1044"/>
      <c r="D832" s="1044"/>
      <c r="E832" s="1044"/>
      <c r="F832" s="1044"/>
      <c r="G832" s="1044"/>
      <c r="H832" s="1044"/>
      <c r="I832" s="1044"/>
      <c r="J832" s="1044"/>
      <c r="K832" s="1044"/>
      <c r="L832" s="1044"/>
      <c r="M832" s="1044"/>
      <c r="N832" s="1044"/>
      <c r="O832" s="1044"/>
      <c r="P832" s="1044"/>
      <c r="Q832" s="1044"/>
      <c r="R832" s="1044"/>
      <c r="S832" s="1044"/>
      <c r="T832" s="1044"/>
      <c r="U832" s="1044"/>
      <c r="V832" s="1044"/>
      <c r="W832" s="1044"/>
      <c r="X832" s="1044"/>
      <c r="Y832" s="1044"/>
      <c r="Z832" s="1044"/>
    </row>
    <row r="833" ht="14.25" customHeight="1">
      <c r="A833" s="1044"/>
      <c r="B833" s="1044"/>
      <c r="C833" s="1044"/>
      <c r="D833" s="1044"/>
      <c r="E833" s="1044"/>
      <c r="F833" s="1044"/>
      <c r="G833" s="1044"/>
      <c r="H833" s="1044"/>
      <c r="I833" s="1044"/>
      <c r="J833" s="1044"/>
      <c r="K833" s="1044"/>
      <c r="L833" s="1044"/>
      <c r="M833" s="1044"/>
      <c r="N833" s="1044"/>
      <c r="O833" s="1044"/>
      <c r="P833" s="1044"/>
      <c r="Q833" s="1044"/>
      <c r="R833" s="1044"/>
      <c r="S833" s="1044"/>
      <c r="T833" s="1044"/>
      <c r="U833" s="1044"/>
      <c r="V833" s="1044"/>
      <c r="W833" s="1044"/>
      <c r="X833" s="1044"/>
      <c r="Y833" s="1044"/>
      <c r="Z833" s="1044"/>
    </row>
    <row r="834" ht="14.25" customHeight="1">
      <c r="A834" s="1044"/>
      <c r="B834" s="1044"/>
      <c r="C834" s="1044"/>
      <c r="D834" s="1044"/>
      <c r="E834" s="1044"/>
      <c r="F834" s="1044"/>
      <c r="G834" s="1044"/>
      <c r="H834" s="1044"/>
      <c r="I834" s="1044"/>
      <c r="J834" s="1044"/>
      <c r="K834" s="1044"/>
      <c r="L834" s="1044"/>
      <c r="M834" s="1044"/>
      <c r="N834" s="1044"/>
      <c r="O834" s="1044"/>
      <c r="P834" s="1044"/>
      <c r="Q834" s="1044"/>
      <c r="R834" s="1044"/>
      <c r="S834" s="1044"/>
      <c r="T834" s="1044"/>
      <c r="U834" s="1044"/>
      <c r="V834" s="1044"/>
      <c r="W834" s="1044"/>
      <c r="X834" s="1044"/>
      <c r="Y834" s="1044"/>
      <c r="Z834" s="1044"/>
    </row>
    <row r="835" ht="14.25" customHeight="1">
      <c r="A835" s="1044"/>
      <c r="B835" s="1044"/>
      <c r="C835" s="1044"/>
      <c r="D835" s="1044"/>
      <c r="E835" s="1044"/>
      <c r="F835" s="1044"/>
      <c r="G835" s="1044"/>
      <c r="H835" s="1044"/>
      <c r="I835" s="1044"/>
      <c r="J835" s="1044"/>
      <c r="K835" s="1044"/>
      <c r="L835" s="1044"/>
      <c r="M835" s="1044"/>
      <c r="N835" s="1044"/>
      <c r="O835" s="1044"/>
      <c r="P835" s="1044"/>
      <c r="Q835" s="1044"/>
      <c r="R835" s="1044"/>
      <c r="S835" s="1044"/>
      <c r="T835" s="1044"/>
      <c r="U835" s="1044"/>
      <c r="V835" s="1044"/>
      <c r="W835" s="1044"/>
      <c r="X835" s="1044"/>
      <c r="Y835" s="1044"/>
      <c r="Z835" s="1044"/>
    </row>
    <row r="836" ht="14.25" customHeight="1">
      <c r="A836" s="1044"/>
      <c r="B836" s="1044"/>
      <c r="C836" s="1044"/>
      <c r="D836" s="1044"/>
      <c r="E836" s="1044"/>
      <c r="F836" s="1044"/>
      <c r="G836" s="1044"/>
      <c r="H836" s="1044"/>
      <c r="I836" s="1044"/>
      <c r="J836" s="1044"/>
      <c r="K836" s="1044"/>
      <c r="L836" s="1044"/>
      <c r="M836" s="1044"/>
      <c r="N836" s="1044"/>
      <c r="O836" s="1044"/>
      <c r="P836" s="1044"/>
      <c r="Q836" s="1044"/>
      <c r="R836" s="1044"/>
      <c r="S836" s="1044"/>
      <c r="T836" s="1044"/>
      <c r="U836" s="1044"/>
      <c r="V836" s="1044"/>
      <c r="W836" s="1044"/>
      <c r="X836" s="1044"/>
      <c r="Y836" s="1044"/>
      <c r="Z836" s="1044"/>
    </row>
    <row r="837" ht="14.25" customHeight="1">
      <c r="A837" s="1044"/>
      <c r="B837" s="1044"/>
      <c r="C837" s="1044"/>
      <c r="D837" s="1044"/>
      <c r="E837" s="1044"/>
      <c r="F837" s="1044"/>
      <c r="G837" s="1044"/>
      <c r="H837" s="1044"/>
      <c r="I837" s="1044"/>
      <c r="J837" s="1044"/>
      <c r="K837" s="1044"/>
      <c r="L837" s="1044"/>
      <c r="M837" s="1044"/>
      <c r="N837" s="1044"/>
      <c r="O837" s="1044"/>
      <c r="P837" s="1044"/>
      <c r="Q837" s="1044"/>
      <c r="R837" s="1044"/>
      <c r="S837" s="1044"/>
      <c r="T837" s="1044"/>
      <c r="U837" s="1044"/>
      <c r="V837" s="1044"/>
      <c r="W837" s="1044"/>
      <c r="X837" s="1044"/>
      <c r="Y837" s="1044"/>
      <c r="Z837" s="1044"/>
    </row>
    <row r="838" ht="14.25" customHeight="1">
      <c r="A838" s="1044"/>
      <c r="B838" s="1044"/>
      <c r="C838" s="1044"/>
      <c r="D838" s="1044"/>
      <c r="E838" s="1044"/>
      <c r="F838" s="1044"/>
      <c r="G838" s="1044"/>
      <c r="H838" s="1044"/>
      <c r="I838" s="1044"/>
      <c r="J838" s="1044"/>
      <c r="K838" s="1044"/>
      <c r="L838" s="1044"/>
      <c r="M838" s="1044"/>
      <c r="N838" s="1044"/>
      <c r="O838" s="1044"/>
      <c r="P838" s="1044"/>
      <c r="Q838" s="1044"/>
      <c r="R838" s="1044"/>
      <c r="S838" s="1044"/>
      <c r="T838" s="1044"/>
      <c r="U838" s="1044"/>
      <c r="V838" s="1044"/>
      <c r="W838" s="1044"/>
      <c r="X838" s="1044"/>
      <c r="Y838" s="1044"/>
      <c r="Z838" s="1044"/>
    </row>
    <row r="839" ht="14.25" customHeight="1">
      <c r="A839" s="1044"/>
      <c r="B839" s="1044"/>
      <c r="C839" s="1044"/>
      <c r="D839" s="1044"/>
      <c r="E839" s="1044"/>
      <c r="F839" s="1044"/>
      <c r="G839" s="1044"/>
      <c r="H839" s="1044"/>
      <c r="I839" s="1044"/>
      <c r="J839" s="1044"/>
      <c r="K839" s="1044"/>
      <c r="L839" s="1044"/>
      <c r="M839" s="1044"/>
      <c r="N839" s="1044"/>
      <c r="O839" s="1044"/>
      <c r="P839" s="1044"/>
      <c r="Q839" s="1044"/>
      <c r="R839" s="1044"/>
      <c r="S839" s="1044"/>
      <c r="T839" s="1044"/>
      <c r="U839" s="1044"/>
      <c r="V839" s="1044"/>
      <c r="W839" s="1044"/>
      <c r="X839" s="1044"/>
      <c r="Y839" s="1044"/>
      <c r="Z839" s="1044"/>
    </row>
    <row r="840" ht="14.25" customHeight="1">
      <c r="A840" s="1044"/>
      <c r="B840" s="1044"/>
      <c r="C840" s="1044"/>
      <c r="D840" s="1044"/>
      <c r="E840" s="1044"/>
      <c r="F840" s="1044"/>
      <c r="G840" s="1044"/>
      <c r="H840" s="1044"/>
      <c r="I840" s="1044"/>
      <c r="J840" s="1044"/>
      <c r="K840" s="1044"/>
      <c r="L840" s="1044"/>
      <c r="M840" s="1044"/>
      <c r="N840" s="1044"/>
      <c r="O840" s="1044"/>
      <c r="P840" s="1044"/>
      <c r="Q840" s="1044"/>
      <c r="R840" s="1044"/>
      <c r="S840" s="1044"/>
      <c r="T840" s="1044"/>
      <c r="U840" s="1044"/>
      <c r="V840" s="1044"/>
      <c r="W840" s="1044"/>
      <c r="X840" s="1044"/>
      <c r="Y840" s="1044"/>
      <c r="Z840" s="1044"/>
    </row>
    <row r="841" ht="14.25" customHeight="1">
      <c r="A841" s="1044"/>
      <c r="B841" s="1044"/>
      <c r="C841" s="1044"/>
      <c r="D841" s="1044"/>
      <c r="E841" s="1044"/>
      <c r="F841" s="1044"/>
      <c r="G841" s="1044"/>
      <c r="H841" s="1044"/>
      <c r="I841" s="1044"/>
      <c r="J841" s="1044"/>
      <c r="K841" s="1044"/>
      <c r="L841" s="1044"/>
      <c r="M841" s="1044"/>
      <c r="N841" s="1044"/>
      <c r="O841" s="1044"/>
      <c r="P841" s="1044"/>
      <c r="Q841" s="1044"/>
      <c r="R841" s="1044"/>
      <c r="S841" s="1044"/>
      <c r="T841" s="1044"/>
      <c r="U841" s="1044"/>
      <c r="V841" s="1044"/>
      <c r="W841" s="1044"/>
      <c r="X841" s="1044"/>
      <c r="Y841" s="1044"/>
      <c r="Z841" s="1044"/>
    </row>
    <row r="842" ht="14.25" customHeight="1">
      <c r="A842" s="1044"/>
      <c r="B842" s="1044"/>
      <c r="C842" s="1044"/>
      <c r="D842" s="1044"/>
      <c r="E842" s="1044"/>
      <c r="F842" s="1044"/>
      <c r="G842" s="1044"/>
      <c r="H842" s="1044"/>
      <c r="I842" s="1044"/>
      <c r="J842" s="1044"/>
      <c r="K842" s="1044"/>
      <c r="L842" s="1044"/>
      <c r="M842" s="1044"/>
      <c r="N842" s="1044"/>
      <c r="O842" s="1044"/>
      <c r="P842" s="1044"/>
      <c r="Q842" s="1044"/>
      <c r="R842" s="1044"/>
      <c r="S842" s="1044"/>
      <c r="T842" s="1044"/>
      <c r="U842" s="1044"/>
      <c r="V842" s="1044"/>
      <c r="W842" s="1044"/>
      <c r="X842" s="1044"/>
      <c r="Y842" s="1044"/>
      <c r="Z842" s="1044"/>
    </row>
    <row r="843" ht="14.25" customHeight="1">
      <c r="A843" s="1044"/>
      <c r="B843" s="1044"/>
      <c r="C843" s="1044"/>
      <c r="D843" s="1044"/>
      <c r="E843" s="1044"/>
      <c r="F843" s="1044"/>
      <c r="G843" s="1044"/>
      <c r="H843" s="1044"/>
      <c r="I843" s="1044"/>
      <c r="J843" s="1044"/>
      <c r="K843" s="1044"/>
      <c r="L843" s="1044"/>
      <c r="M843" s="1044"/>
      <c r="N843" s="1044"/>
      <c r="O843" s="1044"/>
      <c r="P843" s="1044"/>
      <c r="Q843" s="1044"/>
      <c r="R843" s="1044"/>
      <c r="S843" s="1044"/>
      <c r="T843" s="1044"/>
      <c r="U843" s="1044"/>
      <c r="V843" s="1044"/>
      <c r="W843" s="1044"/>
      <c r="X843" s="1044"/>
      <c r="Y843" s="1044"/>
      <c r="Z843" s="1044"/>
    </row>
    <row r="844" ht="14.25" customHeight="1">
      <c r="A844" s="1044"/>
      <c r="B844" s="1044"/>
      <c r="C844" s="1044"/>
      <c r="D844" s="1044"/>
      <c r="E844" s="1044"/>
      <c r="F844" s="1044"/>
      <c r="G844" s="1044"/>
      <c r="H844" s="1044"/>
      <c r="I844" s="1044"/>
      <c r="J844" s="1044"/>
      <c r="K844" s="1044"/>
      <c r="L844" s="1044"/>
      <c r="M844" s="1044"/>
      <c r="N844" s="1044"/>
      <c r="O844" s="1044"/>
      <c r="P844" s="1044"/>
      <c r="Q844" s="1044"/>
      <c r="R844" s="1044"/>
      <c r="S844" s="1044"/>
      <c r="T844" s="1044"/>
      <c r="U844" s="1044"/>
      <c r="V844" s="1044"/>
      <c r="W844" s="1044"/>
      <c r="X844" s="1044"/>
      <c r="Y844" s="1044"/>
      <c r="Z844" s="1044"/>
    </row>
    <row r="845" ht="14.25" customHeight="1">
      <c r="A845" s="1044"/>
      <c r="B845" s="1044"/>
      <c r="C845" s="1044"/>
      <c r="D845" s="1044"/>
      <c r="E845" s="1044"/>
      <c r="F845" s="1044"/>
      <c r="G845" s="1044"/>
      <c r="H845" s="1044"/>
      <c r="I845" s="1044"/>
      <c r="J845" s="1044"/>
      <c r="K845" s="1044"/>
      <c r="L845" s="1044"/>
      <c r="M845" s="1044"/>
      <c r="N845" s="1044"/>
      <c r="O845" s="1044"/>
      <c r="P845" s="1044"/>
      <c r="Q845" s="1044"/>
      <c r="R845" s="1044"/>
      <c r="S845" s="1044"/>
      <c r="T845" s="1044"/>
      <c r="U845" s="1044"/>
      <c r="V845" s="1044"/>
      <c r="W845" s="1044"/>
      <c r="X845" s="1044"/>
      <c r="Y845" s="1044"/>
      <c r="Z845" s="1044"/>
    </row>
    <row r="846" ht="14.25" customHeight="1">
      <c r="A846" s="1044"/>
      <c r="B846" s="1044"/>
      <c r="C846" s="1044"/>
      <c r="D846" s="1044"/>
      <c r="E846" s="1044"/>
      <c r="F846" s="1044"/>
      <c r="G846" s="1044"/>
      <c r="H846" s="1044"/>
      <c r="I846" s="1044"/>
      <c r="J846" s="1044"/>
      <c r="K846" s="1044"/>
      <c r="L846" s="1044"/>
      <c r="M846" s="1044"/>
      <c r="N846" s="1044"/>
      <c r="O846" s="1044"/>
      <c r="P846" s="1044"/>
      <c r="Q846" s="1044"/>
      <c r="R846" s="1044"/>
      <c r="S846" s="1044"/>
      <c r="T846" s="1044"/>
      <c r="U846" s="1044"/>
      <c r="V846" s="1044"/>
      <c r="W846" s="1044"/>
      <c r="X846" s="1044"/>
      <c r="Y846" s="1044"/>
      <c r="Z846" s="1044"/>
    </row>
    <row r="847" ht="14.25" customHeight="1">
      <c r="A847" s="1044"/>
      <c r="B847" s="1044"/>
      <c r="C847" s="1044"/>
      <c r="D847" s="1044"/>
      <c r="E847" s="1044"/>
      <c r="F847" s="1044"/>
      <c r="G847" s="1044"/>
      <c r="H847" s="1044"/>
      <c r="I847" s="1044"/>
      <c r="J847" s="1044"/>
      <c r="K847" s="1044"/>
      <c r="L847" s="1044"/>
      <c r="M847" s="1044"/>
      <c r="N847" s="1044"/>
      <c r="O847" s="1044"/>
      <c r="P847" s="1044"/>
      <c r="Q847" s="1044"/>
      <c r="R847" s="1044"/>
      <c r="S847" s="1044"/>
      <c r="T847" s="1044"/>
      <c r="U847" s="1044"/>
      <c r="V847" s="1044"/>
      <c r="W847" s="1044"/>
      <c r="X847" s="1044"/>
      <c r="Y847" s="1044"/>
      <c r="Z847" s="1044"/>
    </row>
    <row r="848" ht="14.25" customHeight="1">
      <c r="A848" s="1044"/>
      <c r="B848" s="1044"/>
      <c r="C848" s="1044"/>
      <c r="D848" s="1044"/>
      <c r="E848" s="1044"/>
      <c r="F848" s="1044"/>
      <c r="G848" s="1044"/>
      <c r="H848" s="1044"/>
      <c r="I848" s="1044"/>
      <c r="J848" s="1044"/>
      <c r="K848" s="1044"/>
      <c r="L848" s="1044"/>
      <c r="M848" s="1044"/>
      <c r="N848" s="1044"/>
      <c r="O848" s="1044"/>
      <c r="P848" s="1044"/>
      <c r="Q848" s="1044"/>
      <c r="R848" s="1044"/>
      <c r="S848" s="1044"/>
      <c r="T848" s="1044"/>
      <c r="U848" s="1044"/>
      <c r="V848" s="1044"/>
      <c r="W848" s="1044"/>
      <c r="X848" s="1044"/>
      <c r="Y848" s="1044"/>
      <c r="Z848" s="1044"/>
    </row>
    <row r="849" ht="14.25" customHeight="1">
      <c r="A849" s="1044"/>
      <c r="B849" s="1044"/>
      <c r="C849" s="1044"/>
      <c r="D849" s="1044"/>
      <c r="E849" s="1044"/>
      <c r="F849" s="1044"/>
      <c r="G849" s="1044"/>
      <c r="H849" s="1044"/>
      <c r="I849" s="1044"/>
      <c r="J849" s="1044"/>
      <c r="K849" s="1044"/>
      <c r="L849" s="1044"/>
      <c r="M849" s="1044"/>
      <c r="N849" s="1044"/>
      <c r="O849" s="1044"/>
      <c r="P849" s="1044"/>
      <c r="Q849" s="1044"/>
      <c r="R849" s="1044"/>
      <c r="S849" s="1044"/>
      <c r="T849" s="1044"/>
      <c r="U849" s="1044"/>
      <c r="V849" s="1044"/>
      <c r="W849" s="1044"/>
      <c r="X849" s="1044"/>
      <c r="Y849" s="1044"/>
      <c r="Z849" s="1044"/>
    </row>
    <row r="850" ht="14.25" customHeight="1">
      <c r="A850" s="1044"/>
      <c r="B850" s="1044"/>
      <c r="C850" s="1044"/>
      <c r="D850" s="1044"/>
      <c r="E850" s="1044"/>
      <c r="F850" s="1044"/>
      <c r="G850" s="1044"/>
      <c r="H850" s="1044"/>
      <c r="I850" s="1044"/>
      <c r="J850" s="1044"/>
      <c r="K850" s="1044"/>
      <c r="L850" s="1044"/>
      <c r="M850" s="1044"/>
      <c r="N850" s="1044"/>
      <c r="O850" s="1044"/>
      <c r="P850" s="1044"/>
      <c r="Q850" s="1044"/>
      <c r="R850" s="1044"/>
      <c r="S850" s="1044"/>
      <c r="T850" s="1044"/>
      <c r="U850" s="1044"/>
      <c r="V850" s="1044"/>
      <c r="W850" s="1044"/>
      <c r="X850" s="1044"/>
      <c r="Y850" s="1044"/>
      <c r="Z850" s="1044"/>
    </row>
    <row r="851" ht="14.25" customHeight="1">
      <c r="A851" s="1044"/>
      <c r="B851" s="1044"/>
      <c r="C851" s="1044"/>
      <c r="D851" s="1044"/>
      <c r="E851" s="1044"/>
      <c r="F851" s="1044"/>
      <c r="G851" s="1044"/>
      <c r="H851" s="1044"/>
      <c r="I851" s="1044"/>
      <c r="J851" s="1044"/>
      <c r="K851" s="1044"/>
      <c r="L851" s="1044"/>
      <c r="M851" s="1044"/>
      <c r="N851" s="1044"/>
      <c r="O851" s="1044"/>
      <c r="P851" s="1044"/>
      <c r="Q851" s="1044"/>
      <c r="R851" s="1044"/>
      <c r="S851" s="1044"/>
      <c r="T851" s="1044"/>
      <c r="U851" s="1044"/>
      <c r="V851" s="1044"/>
      <c r="W851" s="1044"/>
      <c r="X851" s="1044"/>
      <c r="Y851" s="1044"/>
      <c r="Z851" s="1044"/>
    </row>
    <row r="852" ht="14.25" customHeight="1">
      <c r="A852" s="1044"/>
      <c r="B852" s="1044"/>
      <c r="C852" s="1044"/>
      <c r="D852" s="1044"/>
      <c r="E852" s="1044"/>
      <c r="F852" s="1044"/>
      <c r="G852" s="1044"/>
      <c r="H852" s="1044"/>
      <c r="I852" s="1044"/>
      <c r="J852" s="1044"/>
      <c r="K852" s="1044"/>
      <c r="L852" s="1044"/>
      <c r="M852" s="1044"/>
      <c r="N852" s="1044"/>
      <c r="O852" s="1044"/>
      <c r="P852" s="1044"/>
      <c r="Q852" s="1044"/>
      <c r="R852" s="1044"/>
      <c r="S852" s="1044"/>
      <c r="T852" s="1044"/>
      <c r="U852" s="1044"/>
      <c r="V852" s="1044"/>
      <c r="W852" s="1044"/>
      <c r="X852" s="1044"/>
      <c r="Y852" s="1044"/>
      <c r="Z852" s="1044"/>
    </row>
    <row r="853" ht="14.25" customHeight="1">
      <c r="A853" s="1044"/>
      <c r="B853" s="1044"/>
      <c r="C853" s="1044"/>
      <c r="D853" s="1044"/>
      <c r="E853" s="1044"/>
      <c r="F853" s="1044"/>
      <c r="G853" s="1044"/>
      <c r="H853" s="1044"/>
      <c r="I853" s="1044"/>
      <c r="J853" s="1044"/>
      <c r="K853" s="1044"/>
      <c r="L853" s="1044"/>
      <c r="M853" s="1044"/>
      <c r="N853" s="1044"/>
      <c r="O853" s="1044"/>
      <c r="P853" s="1044"/>
      <c r="Q853" s="1044"/>
      <c r="R853" s="1044"/>
      <c r="S853" s="1044"/>
      <c r="T853" s="1044"/>
      <c r="U853" s="1044"/>
      <c r="V853" s="1044"/>
      <c r="W853" s="1044"/>
      <c r="X853" s="1044"/>
      <c r="Y853" s="1044"/>
      <c r="Z853" s="1044"/>
    </row>
    <row r="854" ht="14.25" customHeight="1">
      <c r="A854" s="1044"/>
      <c r="B854" s="1044"/>
      <c r="C854" s="1044"/>
      <c r="D854" s="1044"/>
      <c r="E854" s="1044"/>
      <c r="F854" s="1044"/>
      <c r="G854" s="1044"/>
      <c r="H854" s="1044"/>
      <c r="I854" s="1044"/>
      <c r="J854" s="1044"/>
      <c r="K854" s="1044"/>
      <c r="L854" s="1044"/>
      <c r="M854" s="1044"/>
      <c r="N854" s="1044"/>
      <c r="O854" s="1044"/>
      <c r="P854" s="1044"/>
      <c r="Q854" s="1044"/>
      <c r="R854" s="1044"/>
      <c r="S854" s="1044"/>
      <c r="T854" s="1044"/>
      <c r="U854" s="1044"/>
      <c r="V854" s="1044"/>
      <c r="W854" s="1044"/>
      <c r="X854" s="1044"/>
      <c r="Y854" s="1044"/>
      <c r="Z854" s="1044"/>
    </row>
    <row r="855" ht="14.25" customHeight="1">
      <c r="A855" s="1044"/>
      <c r="B855" s="1044"/>
      <c r="C855" s="1044"/>
      <c r="D855" s="1044"/>
      <c r="E855" s="1044"/>
      <c r="F855" s="1044"/>
      <c r="G855" s="1044"/>
      <c r="H855" s="1044"/>
      <c r="I855" s="1044"/>
      <c r="J855" s="1044"/>
      <c r="K855" s="1044"/>
      <c r="L855" s="1044"/>
      <c r="M855" s="1044"/>
      <c r="N855" s="1044"/>
      <c r="O855" s="1044"/>
      <c r="P855" s="1044"/>
      <c r="Q855" s="1044"/>
      <c r="R855" s="1044"/>
      <c r="S855" s="1044"/>
      <c r="T855" s="1044"/>
      <c r="U855" s="1044"/>
      <c r="V855" s="1044"/>
      <c r="W855" s="1044"/>
      <c r="X855" s="1044"/>
      <c r="Y855" s="1044"/>
      <c r="Z855" s="1044"/>
    </row>
    <row r="856" ht="14.25" customHeight="1">
      <c r="A856" s="1044"/>
      <c r="B856" s="1044"/>
      <c r="C856" s="1044"/>
      <c r="D856" s="1044"/>
      <c r="E856" s="1044"/>
      <c r="F856" s="1044"/>
      <c r="G856" s="1044"/>
      <c r="H856" s="1044"/>
      <c r="I856" s="1044"/>
      <c r="J856" s="1044"/>
      <c r="K856" s="1044"/>
      <c r="L856" s="1044"/>
      <c r="M856" s="1044"/>
      <c r="N856" s="1044"/>
      <c r="O856" s="1044"/>
      <c r="P856" s="1044"/>
      <c r="Q856" s="1044"/>
      <c r="R856" s="1044"/>
      <c r="S856" s="1044"/>
      <c r="T856" s="1044"/>
      <c r="U856" s="1044"/>
      <c r="V856" s="1044"/>
      <c r="W856" s="1044"/>
      <c r="X856" s="1044"/>
      <c r="Y856" s="1044"/>
      <c r="Z856" s="1044"/>
    </row>
    <row r="857" ht="14.25" customHeight="1">
      <c r="A857" s="1044"/>
      <c r="B857" s="1044"/>
      <c r="C857" s="1044"/>
      <c r="D857" s="1044"/>
      <c r="E857" s="1044"/>
      <c r="F857" s="1044"/>
      <c r="G857" s="1044"/>
      <c r="H857" s="1044"/>
      <c r="I857" s="1044"/>
      <c r="J857" s="1044"/>
      <c r="K857" s="1044"/>
      <c r="L857" s="1044"/>
      <c r="M857" s="1044"/>
      <c r="N857" s="1044"/>
      <c r="O857" s="1044"/>
      <c r="P857" s="1044"/>
      <c r="Q857" s="1044"/>
      <c r="R857" s="1044"/>
      <c r="S857" s="1044"/>
      <c r="T857" s="1044"/>
      <c r="U857" s="1044"/>
      <c r="V857" s="1044"/>
      <c r="W857" s="1044"/>
      <c r="X857" s="1044"/>
      <c r="Y857" s="1044"/>
      <c r="Z857" s="1044"/>
    </row>
    <row r="858" ht="14.25" customHeight="1">
      <c r="A858" s="1044"/>
      <c r="B858" s="1044"/>
      <c r="C858" s="1044"/>
      <c r="D858" s="1044"/>
      <c r="E858" s="1044"/>
      <c r="F858" s="1044"/>
      <c r="G858" s="1044"/>
      <c r="H858" s="1044"/>
      <c r="I858" s="1044"/>
      <c r="J858" s="1044"/>
      <c r="K858" s="1044"/>
      <c r="L858" s="1044"/>
      <c r="M858" s="1044"/>
      <c r="N858" s="1044"/>
      <c r="O858" s="1044"/>
      <c r="P858" s="1044"/>
      <c r="Q858" s="1044"/>
      <c r="R858" s="1044"/>
      <c r="S858" s="1044"/>
      <c r="T858" s="1044"/>
      <c r="U858" s="1044"/>
      <c r="V858" s="1044"/>
      <c r="W858" s="1044"/>
      <c r="X858" s="1044"/>
      <c r="Y858" s="1044"/>
      <c r="Z858" s="1044"/>
    </row>
    <row r="859" ht="14.25" customHeight="1">
      <c r="A859" s="1044"/>
      <c r="B859" s="1044"/>
      <c r="C859" s="1044"/>
      <c r="D859" s="1044"/>
      <c r="E859" s="1044"/>
      <c r="F859" s="1044"/>
      <c r="G859" s="1044"/>
      <c r="H859" s="1044"/>
      <c r="I859" s="1044"/>
      <c r="J859" s="1044"/>
      <c r="K859" s="1044"/>
      <c r="L859" s="1044"/>
      <c r="M859" s="1044"/>
      <c r="N859" s="1044"/>
      <c r="O859" s="1044"/>
      <c r="P859" s="1044"/>
      <c r="Q859" s="1044"/>
      <c r="R859" s="1044"/>
      <c r="S859" s="1044"/>
      <c r="T859" s="1044"/>
      <c r="U859" s="1044"/>
      <c r="V859" s="1044"/>
      <c r="W859" s="1044"/>
      <c r="X859" s="1044"/>
      <c r="Y859" s="1044"/>
      <c r="Z859" s="1044"/>
    </row>
    <row r="860" ht="14.25" customHeight="1">
      <c r="A860" s="1044"/>
      <c r="B860" s="1044"/>
      <c r="C860" s="1044"/>
      <c r="D860" s="1044"/>
      <c r="E860" s="1044"/>
      <c r="F860" s="1044"/>
      <c r="G860" s="1044"/>
      <c r="H860" s="1044"/>
      <c r="I860" s="1044"/>
      <c r="J860" s="1044"/>
      <c r="K860" s="1044"/>
      <c r="L860" s="1044"/>
      <c r="M860" s="1044"/>
      <c r="N860" s="1044"/>
      <c r="O860" s="1044"/>
      <c r="P860" s="1044"/>
      <c r="Q860" s="1044"/>
      <c r="R860" s="1044"/>
      <c r="S860" s="1044"/>
      <c r="T860" s="1044"/>
      <c r="U860" s="1044"/>
      <c r="V860" s="1044"/>
      <c r="W860" s="1044"/>
      <c r="X860" s="1044"/>
      <c r="Y860" s="1044"/>
      <c r="Z860" s="1044"/>
    </row>
    <row r="861" ht="14.25" customHeight="1">
      <c r="A861" s="1044"/>
      <c r="B861" s="1044"/>
      <c r="C861" s="1044"/>
      <c r="D861" s="1044"/>
      <c r="E861" s="1044"/>
      <c r="F861" s="1044"/>
      <c r="G861" s="1044"/>
      <c r="H861" s="1044"/>
      <c r="I861" s="1044"/>
      <c r="J861" s="1044"/>
      <c r="K861" s="1044"/>
      <c r="L861" s="1044"/>
      <c r="M861" s="1044"/>
      <c r="N861" s="1044"/>
      <c r="O861" s="1044"/>
      <c r="P861" s="1044"/>
      <c r="Q861" s="1044"/>
      <c r="R861" s="1044"/>
      <c r="S861" s="1044"/>
      <c r="T861" s="1044"/>
      <c r="U861" s="1044"/>
      <c r="V861" s="1044"/>
      <c r="W861" s="1044"/>
      <c r="X861" s="1044"/>
      <c r="Y861" s="1044"/>
      <c r="Z861" s="1044"/>
    </row>
    <row r="862" ht="14.25" customHeight="1">
      <c r="A862" s="1044"/>
      <c r="B862" s="1044"/>
      <c r="C862" s="1044"/>
      <c r="D862" s="1044"/>
      <c r="E862" s="1044"/>
      <c r="F862" s="1044"/>
      <c r="G862" s="1044"/>
      <c r="H862" s="1044"/>
      <c r="I862" s="1044"/>
      <c r="J862" s="1044"/>
      <c r="K862" s="1044"/>
      <c r="L862" s="1044"/>
      <c r="M862" s="1044"/>
      <c r="N862" s="1044"/>
      <c r="O862" s="1044"/>
      <c r="P862" s="1044"/>
      <c r="Q862" s="1044"/>
      <c r="R862" s="1044"/>
      <c r="S862" s="1044"/>
      <c r="T862" s="1044"/>
      <c r="U862" s="1044"/>
      <c r="V862" s="1044"/>
      <c r="W862" s="1044"/>
      <c r="X862" s="1044"/>
      <c r="Y862" s="1044"/>
      <c r="Z862" s="1044"/>
    </row>
    <row r="863" ht="14.25" customHeight="1">
      <c r="A863" s="1044"/>
      <c r="B863" s="1044"/>
      <c r="C863" s="1044"/>
      <c r="D863" s="1044"/>
      <c r="E863" s="1044"/>
      <c r="F863" s="1044"/>
      <c r="G863" s="1044"/>
      <c r="H863" s="1044"/>
      <c r="I863" s="1044"/>
      <c r="J863" s="1044"/>
      <c r="K863" s="1044"/>
      <c r="L863" s="1044"/>
      <c r="M863" s="1044"/>
      <c r="N863" s="1044"/>
      <c r="O863" s="1044"/>
      <c r="P863" s="1044"/>
      <c r="Q863" s="1044"/>
      <c r="R863" s="1044"/>
      <c r="S863" s="1044"/>
      <c r="T863" s="1044"/>
      <c r="U863" s="1044"/>
      <c r="V863" s="1044"/>
      <c r="W863" s="1044"/>
      <c r="X863" s="1044"/>
      <c r="Y863" s="1044"/>
      <c r="Z863" s="1044"/>
    </row>
    <row r="864" ht="14.25" customHeight="1">
      <c r="A864" s="1044"/>
      <c r="B864" s="1044"/>
      <c r="C864" s="1044"/>
      <c r="D864" s="1044"/>
      <c r="E864" s="1044"/>
      <c r="F864" s="1044"/>
      <c r="G864" s="1044"/>
      <c r="H864" s="1044"/>
      <c r="I864" s="1044"/>
      <c r="J864" s="1044"/>
      <c r="K864" s="1044"/>
      <c r="L864" s="1044"/>
      <c r="M864" s="1044"/>
      <c r="N864" s="1044"/>
      <c r="O864" s="1044"/>
      <c r="P864" s="1044"/>
      <c r="Q864" s="1044"/>
      <c r="R864" s="1044"/>
      <c r="S864" s="1044"/>
      <c r="T864" s="1044"/>
      <c r="U864" s="1044"/>
      <c r="V864" s="1044"/>
      <c r="W864" s="1044"/>
      <c r="X864" s="1044"/>
      <c r="Y864" s="1044"/>
      <c r="Z864" s="1044"/>
    </row>
    <row r="865" ht="14.25" customHeight="1">
      <c r="A865" s="1044"/>
      <c r="B865" s="1044"/>
      <c r="C865" s="1044"/>
      <c r="D865" s="1044"/>
      <c r="E865" s="1044"/>
      <c r="F865" s="1044"/>
      <c r="G865" s="1044"/>
      <c r="H865" s="1044"/>
      <c r="I865" s="1044"/>
      <c r="J865" s="1044"/>
      <c r="K865" s="1044"/>
      <c r="L865" s="1044"/>
      <c r="M865" s="1044"/>
      <c r="N865" s="1044"/>
      <c r="O865" s="1044"/>
      <c r="P865" s="1044"/>
      <c r="Q865" s="1044"/>
      <c r="R865" s="1044"/>
      <c r="S865" s="1044"/>
      <c r="T865" s="1044"/>
      <c r="U865" s="1044"/>
      <c r="V865" s="1044"/>
      <c r="W865" s="1044"/>
      <c r="X865" s="1044"/>
      <c r="Y865" s="1044"/>
      <c r="Z865" s="1044"/>
    </row>
    <row r="866" ht="14.25" customHeight="1">
      <c r="A866" s="1044"/>
      <c r="B866" s="1044"/>
      <c r="C866" s="1044"/>
      <c r="D866" s="1044"/>
      <c r="E866" s="1044"/>
      <c r="F866" s="1044"/>
      <c r="G866" s="1044"/>
      <c r="H866" s="1044"/>
      <c r="I866" s="1044"/>
      <c r="J866" s="1044"/>
      <c r="K866" s="1044"/>
      <c r="L866" s="1044"/>
      <c r="M866" s="1044"/>
      <c r="N866" s="1044"/>
      <c r="O866" s="1044"/>
      <c r="P866" s="1044"/>
      <c r="Q866" s="1044"/>
      <c r="R866" s="1044"/>
      <c r="S866" s="1044"/>
      <c r="T866" s="1044"/>
      <c r="U866" s="1044"/>
      <c r="V866" s="1044"/>
      <c r="W866" s="1044"/>
      <c r="X866" s="1044"/>
      <c r="Y866" s="1044"/>
      <c r="Z866" s="1044"/>
    </row>
    <row r="867" ht="14.25" customHeight="1">
      <c r="A867" s="1044"/>
      <c r="B867" s="1044"/>
      <c r="C867" s="1044"/>
      <c r="D867" s="1044"/>
      <c r="E867" s="1044"/>
      <c r="F867" s="1044"/>
      <c r="G867" s="1044"/>
      <c r="H867" s="1044"/>
      <c r="I867" s="1044"/>
      <c r="J867" s="1044"/>
      <c r="K867" s="1044"/>
      <c r="L867" s="1044"/>
      <c r="M867" s="1044"/>
      <c r="N867" s="1044"/>
      <c r="O867" s="1044"/>
      <c r="P867" s="1044"/>
      <c r="Q867" s="1044"/>
      <c r="R867" s="1044"/>
      <c r="S867" s="1044"/>
      <c r="T867" s="1044"/>
      <c r="U867" s="1044"/>
      <c r="V867" s="1044"/>
      <c r="W867" s="1044"/>
      <c r="X867" s="1044"/>
      <c r="Y867" s="1044"/>
      <c r="Z867" s="1044"/>
    </row>
    <row r="868" ht="14.25" customHeight="1">
      <c r="A868" s="1044"/>
      <c r="B868" s="1044"/>
      <c r="C868" s="1044"/>
      <c r="D868" s="1044"/>
      <c r="E868" s="1044"/>
      <c r="F868" s="1044"/>
      <c r="G868" s="1044"/>
      <c r="H868" s="1044"/>
      <c r="I868" s="1044"/>
      <c r="J868" s="1044"/>
      <c r="K868" s="1044"/>
      <c r="L868" s="1044"/>
      <c r="M868" s="1044"/>
      <c r="N868" s="1044"/>
      <c r="O868" s="1044"/>
      <c r="P868" s="1044"/>
      <c r="Q868" s="1044"/>
      <c r="R868" s="1044"/>
      <c r="S868" s="1044"/>
      <c r="T868" s="1044"/>
      <c r="U868" s="1044"/>
      <c r="V868" s="1044"/>
      <c r="W868" s="1044"/>
      <c r="X868" s="1044"/>
      <c r="Y868" s="1044"/>
      <c r="Z868" s="1044"/>
    </row>
    <row r="869" ht="14.25" customHeight="1">
      <c r="A869" s="1044"/>
      <c r="B869" s="1044"/>
      <c r="C869" s="1044"/>
      <c r="D869" s="1044"/>
      <c r="E869" s="1044"/>
      <c r="F869" s="1044"/>
      <c r="G869" s="1044"/>
      <c r="H869" s="1044"/>
      <c r="I869" s="1044"/>
      <c r="J869" s="1044"/>
      <c r="K869" s="1044"/>
      <c r="L869" s="1044"/>
      <c r="M869" s="1044"/>
      <c r="N869" s="1044"/>
      <c r="O869" s="1044"/>
      <c r="P869" s="1044"/>
      <c r="Q869" s="1044"/>
      <c r="R869" s="1044"/>
      <c r="S869" s="1044"/>
      <c r="T869" s="1044"/>
      <c r="U869" s="1044"/>
      <c r="V869" s="1044"/>
      <c r="W869" s="1044"/>
      <c r="X869" s="1044"/>
      <c r="Y869" s="1044"/>
      <c r="Z869" s="1044"/>
    </row>
    <row r="870" ht="14.25" customHeight="1">
      <c r="A870" s="1044"/>
      <c r="B870" s="1044"/>
      <c r="C870" s="1044"/>
      <c r="D870" s="1044"/>
      <c r="E870" s="1044"/>
      <c r="F870" s="1044"/>
      <c r="G870" s="1044"/>
      <c r="H870" s="1044"/>
      <c r="I870" s="1044"/>
      <c r="J870" s="1044"/>
      <c r="K870" s="1044"/>
      <c r="L870" s="1044"/>
      <c r="M870" s="1044"/>
      <c r="N870" s="1044"/>
      <c r="O870" s="1044"/>
      <c r="P870" s="1044"/>
      <c r="Q870" s="1044"/>
      <c r="R870" s="1044"/>
      <c r="S870" s="1044"/>
      <c r="T870" s="1044"/>
      <c r="U870" s="1044"/>
      <c r="V870" s="1044"/>
      <c r="W870" s="1044"/>
      <c r="X870" s="1044"/>
      <c r="Y870" s="1044"/>
      <c r="Z870" s="1044"/>
    </row>
    <row r="871" ht="14.25" customHeight="1">
      <c r="A871" s="1044"/>
      <c r="B871" s="1044"/>
      <c r="C871" s="1044"/>
      <c r="D871" s="1044"/>
      <c r="E871" s="1044"/>
      <c r="F871" s="1044"/>
      <c r="G871" s="1044"/>
      <c r="H871" s="1044"/>
      <c r="I871" s="1044"/>
      <c r="J871" s="1044"/>
      <c r="K871" s="1044"/>
      <c r="L871" s="1044"/>
      <c r="M871" s="1044"/>
      <c r="N871" s="1044"/>
      <c r="O871" s="1044"/>
      <c r="P871" s="1044"/>
      <c r="Q871" s="1044"/>
      <c r="R871" s="1044"/>
      <c r="S871" s="1044"/>
      <c r="T871" s="1044"/>
      <c r="U871" s="1044"/>
      <c r="V871" s="1044"/>
      <c r="W871" s="1044"/>
      <c r="X871" s="1044"/>
      <c r="Y871" s="1044"/>
      <c r="Z871" s="1044"/>
    </row>
    <row r="872" ht="14.25" customHeight="1">
      <c r="A872" s="1044"/>
      <c r="B872" s="1044"/>
      <c r="C872" s="1044"/>
      <c r="D872" s="1044"/>
      <c r="E872" s="1044"/>
      <c r="F872" s="1044"/>
      <c r="G872" s="1044"/>
      <c r="H872" s="1044"/>
      <c r="I872" s="1044"/>
      <c r="J872" s="1044"/>
      <c r="K872" s="1044"/>
      <c r="L872" s="1044"/>
      <c r="M872" s="1044"/>
      <c r="N872" s="1044"/>
      <c r="O872" s="1044"/>
      <c r="P872" s="1044"/>
      <c r="Q872" s="1044"/>
      <c r="R872" s="1044"/>
      <c r="S872" s="1044"/>
      <c r="T872" s="1044"/>
      <c r="U872" s="1044"/>
      <c r="V872" s="1044"/>
      <c r="W872" s="1044"/>
      <c r="X872" s="1044"/>
      <c r="Y872" s="1044"/>
      <c r="Z872" s="1044"/>
    </row>
    <row r="873" ht="14.25" customHeight="1">
      <c r="A873" s="1044"/>
      <c r="B873" s="1044"/>
      <c r="C873" s="1044"/>
      <c r="D873" s="1044"/>
      <c r="E873" s="1044"/>
      <c r="F873" s="1044"/>
      <c r="G873" s="1044"/>
      <c r="H873" s="1044"/>
      <c r="I873" s="1044"/>
      <c r="J873" s="1044"/>
      <c r="K873" s="1044"/>
      <c r="L873" s="1044"/>
      <c r="M873" s="1044"/>
      <c r="N873" s="1044"/>
      <c r="O873" s="1044"/>
      <c r="P873" s="1044"/>
      <c r="Q873" s="1044"/>
      <c r="R873" s="1044"/>
      <c r="S873" s="1044"/>
      <c r="T873" s="1044"/>
      <c r="U873" s="1044"/>
      <c r="V873" s="1044"/>
      <c r="W873" s="1044"/>
      <c r="X873" s="1044"/>
      <c r="Y873" s="1044"/>
      <c r="Z873" s="1044"/>
    </row>
    <row r="874" ht="14.25" customHeight="1">
      <c r="A874" s="1044"/>
      <c r="B874" s="1044"/>
      <c r="C874" s="1044"/>
      <c r="D874" s="1044"/>
      <c r="E874" s="1044"/>
      <c r="F874" s="1044"/>
      <c r="G874" s="1044"/>
      <c r="H874" s="1044"/>
      <c r="I874" s="1044"/>
      <c r="J874" s="1044"/>
      <c r="K874" s="1044"/>
      <c r="L874" s="1044"/>
      <c r="M874" s="1044"/>
      <c r="N874" s="1044"/>
      <c r="O874" s="1044"/>
      <c r="P874" s="1044"/>
      <c r="Q874" s="1044"/>
      <c r="R874" s="1044"/>
      <c r="S874" s="1044"/>
      <c r="T874" s="1044"/>
      <c r="U874" s="1044"/>
      <c r="V874" s="1044"/>
      <c r="W874" s="1044"/>
      <c r="X874" s="1044"/>
      <c r="Y874" s="1044"/>
      <c r="Z874" s="1044"/>
    </row>
    <row r="875" ht="14.25" customHeight="1">
      <c r="A875" s="1044"/>
      <c r="B875" s="1044"/>
      <c r="C875" s="1044"/>
      <c r="D875" s="1044"/>
      <c r="E875" s="1044"/>
      <c r="F875" s="1044"/>
      <c r="G875" s="1044"/>
      <c r="H875" s="1044"/>
      <c r="I875" s="1044"/>
      <c r="J875" s="1044"/>
      <c r="K875" s="1044"/>
      <c r="L875" s="1044"/>
      <c r="M875" s="1044"/>
      <c r="N875" s="1044"/>
      <c r="O875" s="1044"/>
      <c r="P875" s="1044"/>
      <c r="Q875" s="1044"/>
      <c r="R875" s="1044"/>
      <c r="S875" s="1044"/>
      <c r="T875" s="1044"/>
      <c r="U875" s="1044"/>
      <c r="V875" s="1044"/>
      <c r="W875" s="1044"/>
      <c r="X875" s="1044"/>
      <c r="Y875" s="1044"/>
      <c r="Z875" s="1044"/>
    </row>
    <row r="876" ht="14.25" customHeight="1">
      <c r="A876" s="1044"/>
      <c r="B876" s="1044"/>
      <c r="C876" s="1044"/>
      <c r="D876" s="1044"/>
      <c r="E876" s="1044"/>
      <c r="F876" s="1044"/>
      <c r="G876" s="1044"/>
      <c r="H876" s="1044"/>
      <c r="I876" s="1044"/>
      <c r="J876" s="1044"/>
      <c r="K876" s="1044"/>
      <c r="L876" s="1044"/>
      <c r="M876" s="1044"/>
      <c r="N876" s="1044"/>
      <c r="O876" s="1044"/>
      <c r="P876" s="1044"/>
      <c r="Q876" s="1044"/>
      <c r="R876" s="1044"/>
      <c r="S876" s="1044"/>
      <c r="T876" s="1044"/>
      <c r="U876" s="1044"/>
      <c r="V876" s="1044"/>
      <c r="W876" s="1044"/>
      <c r="X876" s="1044"/>
      <c r="Y876" s="1044"/>
      <c r="Z876" s="1044"/>
    </row>
    <row r="877" ht="14.25" customHeight="1">
      <c r="A877" s="1044"/>
      <c r="B877" s="1044"/>
      <c r="C877" s="1044"/>
      <c r="D877" s="1044"/>
      <c r="E877" s="1044"/>
      <c r="F877" s="1044"/>
      <c r="G877" s="1044"/>
      <c r="H877" s="1044"/>
      <c r="I877" s="1044"/>
      <c r="J877" s="1044"/>
      <c r="K877" s="1044"/>
      <c r="L877" s="1044"/>
      <c r="M877" s="1044"/>
      <c r="N877" s="1044"/>
      <c r="O877" s="1044"/>
      <c r="P877" s="1044"/>
      <c r="Q877" s="1044"/>
      <c r="R877" s="1044"/>
      <c r="S877" s="1044"/>
      <c r="T877" s="1044"/>
      <c r="U877" s="1044"/>
      <c r="V877" s="1044"/>
      <c r="W877" s="1044"/>
      <c r="X877" s="1044"/>
      <c r="Y877" s="1044"/>
      <c r="Z877" s="1044"/>
    </row>
    <row r="878" ht="14.25" customHeight="1">
      <c r="A878" s="1044"/>
      <c r="B878" s="1044"/>
      <c r="C878" s="1044"/>
      <c r="D878" s="1044"/>
      <c r="E878" s="1044"/>
      <c r="F878" s="1044"/>
      <c r="G878" s="1044"/>
      <c r="H878" s="1044"/>
      <c r="I878" s="1044"/>
      <c r="J878" s="1044"/>
      <c r="K878" s="1044"/>
      <c r="L878" s="1044"/>
      <c r="M878" s="1044"/>
      <c r="N878" s="1044"/>
      <c r="O878" s="1044"/>
      <c r="P878" s="1044"/>
      <c r="Q878" s="1044"/>
      <c r="R878" s="1044"/>
      <c r="S878" s="1044"/>
      <c r="T878" s="1044"/>
      <c r="U878" s="1044"/>
      <c r="V878" s="1044"/>
      <c r="W878" s="1044"/>
      <c r="X878" s="1044"/>
      <c r="Y878" s="1044"/>
      <c r="Z878" s="1044"/>
    </row>
    <row r="879" ht="14.25" customHeight="1">
      <c r="A879" s="1044"/>
      <c r="B879" s="1044"/>
      <c r="C879" s="1044"/>
      <c r="D879" s="1044"/>
      <c r="E879" s="1044"/>
      <c r="F879" s="1044"/>
      <c r="G879" s="1044"/>
      <c r="H879" s="1044"/>
      <c r="I879" s="1044"/>
      <c r="J879" s="1044"/>
      <c r="K879" s="1044"/>
      <c r="L879" s="1044"/>
      <c r="M879" s="1044"/>
      <c r="N879" s="1044"/>
      <c r="O879" s="1044"/>
      <c r="P879" s="1044"/>
      <c r="Q879" s="1044"/>
      <c r="R879" s="1044"/>
      <c r="S879" s="1044"/>
      <c r="T879" s="1044"/>
      <c r="U879" s="1044"/>
      <c r="V879" s="1044"/>
      <c r="W879" s="1044"/>
      <c r="X879" s="1044"/>
      <c r="Y879" s="1044"/>
      <c r="Z879" s="1044"/>
    </row>
    <row r="880" ht="14.25" customHeight="1">
      <c r="A880" s="1044"/>
      <c r="B880" s="1044"/>
      <c r="C880" s="1044"/>
      <c r="D880" s="1044"/>
      <c r="E880" s="1044"/>
      <c r="F880" s="1044"/>
      <c r="G880" s="1044"/>
      <c r="H880" s="1044"/>
      <c r="I880" s="1044"/>
      <c r="J880" s="1044"/>
      <c r="K880" s="1044"/>
      <c r="L880" s="1044"/>
      <c r="M880" s="1044"/>
      <c r="N880" s="1044"/>
      <c r="O880" s="1044"/>
      <c r="P880" s="1044"/>
      <c r="Q880" s="1044"/>
      <c r="R880" s="1044"/>
      <c r="S880" s="1044"/>
      <c r="T880" s="1044"/>
      <c r="U880" s="1044"/>
      <c r="V880" s="1044"/>
      <c r="W880" s="1044"/>
      <c r="X880" s="1044"/>
      <c r="Y880" s="1044"/>
      <c r="Z880" s="1044"/>
    </row>
    <row r="881" ht="14.25" customHeight="1">
      <c r="A881" s="1044"/>
      <c r="B881" s="1044"/>
      <c r="C881" s="1044"/>
      <c r="D881" s="1044"/>
      <c r="E881" s="1044"/>
      <c r="F881" s="1044"/>
      <c r="G881" s="1044"/>
      <c r="H881" s="1044"/>
      <c r="I881" s="1044"/>
      <c r="J881" s="1044"/>
      <c r="K881" s="1044"/>
      <c r="L881" s="1044"/>
      <c r="M881" s="1044"/>
      <c r="N881" s="1044"/>
      <c r="O881" s="1044"/>
      <c r="P881" s="1044"/>
      <c r="Q881" s="1044"/>
      <c r="R881" s="1044"/>
      <c r="S881" s="1044"/>
      <c r="T881" s="1044"/>
      <c r="U881" s="1044"/>
      <c r="V881" s="1044"/>
      <c r="W881" s="1044"/>
      <c r="X881" s="1044"/>
      <c r="Y881" s="1044"/>
      <c r="Z881" s="1044"/>
    </row>
    <row r="882" ht="14.25" customHeight="1">
      <c r="A882" s="1044"/>
      <c r="B882" s="1044"/>
      <c r="C882" s="1044"/>
      <c r="D882" s="1044"/>
      <c r="E882" s="1044"/>
      <c r="F882" s="1044"/>
      <c r="G882" s="1044"/>
      <c r="H882" s="1044"/>
      <c r="I882" s="1044"/>
      <c r="J882" s="1044"/>
      <c r="K882" s="1044"/>
      <c r="L882" s="1044"/>
      <c r="M882" s="1044"/>
      <c r="N882" s="1044"/>
      <c r="O882" s="1044"/>
      <c r="P882" s="1044"/>
      <c r="Q882" s="1044"/>
      <c r="R882" s="1044"/>
      <c r="S882" s="1044"/>
      <c r="T882" s="1044"/>
      <c r="U882" s="1044"/>
      <c r="V882" s="1044"/>
      <c r="W882" s="1044"/>
      <c r="X882" s="1044"/>
      <c r="Y882" s="1044"/>
      <c r="Z882" s="1044"/>
    </row>
    <row r="883" ht="14.25" customHeight="1">
      <c r="A883" s="1044"/>
      <c r="B883" s="1044"/>
      <c r="C883" s="1044"/>
      <c r="D883" s="1044"/>
      <c r="E883" s="1044"/>
      <c r="F883" s="1044"/>
      <c r="G883" s="1044"/>
      <c r="H883" s="1044"/>
      <c r="I883" s="1044"/>
      <c r="J883" s="1044"/>
      <c r="K883" s="1044"/>
      <c r="L883" s="1044"/>
      <c r="M883" s="1044"/>
      <c r="N883" s="1044"/>
      <c r="O883" s="1044"/>
      <c r="P883" s="1044"/>
      <c r="Q883" s="1044"/>
      <c r="R883" s="1044"/>
      <c r="S883" s="1044"/>
      <c r="T883" s="1044"/>
      <c r="U883" s="1044"/>
      <c r="V883" s="1044"/>
      <c r="W883" s="1044"/>
      <c r="X883" s="1044"/>
      <c r="Y883" s="1044"/>
      <c r="Z883" s="1044"/>
    </row>
    <row r="884" ht="14.25" customHeight="1">
      <c r="A884" s="1044"/>
      <c r="B884" s="1044"/>
      <c r="C884" s="1044"/>
      <c r="D884" s="1044"/>
      <c r="E884" s="1044"/>
      <c r="F884" s="1044"/>
      <c r="G884" s="1044"/>
      <c r="H884" s="1044"/>
      <c r="I884" s="1044"/>
      <c r="J884" s="1044"/>
      <c r="K884" s="1044"/>
      <c r="L884" s="1044"/>
      <c r="M884" s="1044"/>
      <c r="N884" s="1044"/>
      <c r="O884" s="1044"/>
      <c r="P884" s="1044"/>
      <c r="Q884" s="1044"/>
      <c r="R884" s="1044"/>
      <c r="S884" s="1044"/>
      <c r="T884" s="1044"/>
      <c r="U884" s="1044"/>
      <c r="V884" s="1044"/>
      <c r="W884" s="1044"/>
      <c r="X884" s="1044"/>
      <c r="Y884" s="1044"/>
      <c r="Z884" s="1044"/>
    </row>
    <row r="885" ht="14.25" customHeight="1">
      <c r="A885" s="1044"/>
      <c r="B885" s="1044"/>
      <c r="C885" s="1044"/>
      <c r="D885" s="1044"/>
      <c r="E885" s="1044"/>
      <c r="F885" s="1044"/>
      <c r="G885" s="1044"/>
      <c r="H885" s="1044"/>
      <c r="I885" s="1044"/>
      <c r="J885" s="1044"/>
      <c r="K885" s="1044"/>
      <c r="L885" s="1044"/>
      <c r="M885" s="1044"/>
      <c r="N885" s="1044"/>
      <c r="O885" s="1044"/>
      <c r="P885" s="1044"/>
      <c r="Q885" s="1044"/>
      <c r="R885" s="1044"/>
      <c r="S885" s="1044"/>
      <c r="T885" s="1044"/>
      <c r="U885" s="1044"/>
      <c r="V885" s="1044"/>
      <c r="W885" s="1044"/>
      <c r="X885" s="1044"/>
      <c r="Y885" s="1044"/>
      <c r="Z885" s="1044"/>
    </row>
    <row r="886" ht="14.25" customHeight="1">
      <c r="A886" s="1044"/>
      <c r="B886" s="1044"/>
      <c r="C886" s="1044"/>
      <c r="D886" s="1044"/>
      <c r="E886" s="1044"/>
      <c r="F886" s="1044"/>
      <c r="G886" s="1044"/>
      <c r="H886" s="1044"/>
      <c r="I886" s="1044"/>
      <c r="J886" s="1044"/>
      <c r="K886" s="1044"/>
      <c r="L886" s="1044"/>
      <c r="M886" s="1044"/>
      <c r="N886" s="1044"/>
      <c r="O886" s="1044"/>
      <c r="P886" s="1044"/>
      <c r="Q886" s="1044"/>
      <c r="R886" s="1044"/>
      <c r="S886" s="1044"/>
      <c r="T886" s="1044"/>
      <c r="U886" s="1044"/>
      <c r="V886" s="1044"/>
      <c r="W886" s="1044"/>
      <c r="X886" s="1044"/>
      <c r="Y886" s="1044"/>
      <c r="Z886" s="1044"/>
    </row>
    <row r="887" ht="14.25" customHeight="1">
      <c r="A887" s="1044"/>
      <c r="B887" s="1044"/>
      <c r="C887" s="1044"/>
      <c r="D887" s="1044"/>
      <c r="E887" s="1044"/>
      <c r="F887" s="1044"/>
      <c r="G887" s="1044"/>
      <c r="H887" s="1044"/>
      <c r="I887" s="1044"/>
      <c r="J887" s="1044"/>
      <c r="K887" s="1044"/>
      <c r="L887" s="1044"/>
      <c r="M887" s="1044"/>
      <c r="N887" s="1044"/>
      <c r="O887" s="1044"/>
      <c r="P887" s="1044"/>
      <c r="Q887" s="1044"/>
      <c r="R887" s="1044"/>
      <c r="S887" s="1044"/>
      <c r="T887" s="1044"/>
      <c r="U887" s="1044"/>
      <c r="V887" s="1044"/>
      <c r="W887" s="1044"/>
      <c r="X887" s="1044"/>
      <c r="Y887" s="1044"/>
      <c r="Z887" s="1044"/>
    </row>
    <row r="888" ht="14.25" customHeight="1">
      <c r="A888" s="1044"/>
      <c r="B888" s="1044"/>
      <c r="C888" s="1044"/>
      <c r="D888" s="1044"/>
      <c r="E888" s="1044"/>
      <c r="F888" s="1044"/>
      <c r="G888" s="1044"/>
      <c r="H888" s="1044"/>
      <c r="I888" s="1044"/>
      <c r="J888" s="1044"/>
      <c r="K888" s="1044"/>
      <c r="L888" s="1044"/>
      <c r="M888" s="1044"/>
      <c r="N888" s="1044"/>
      <c r="O888" s="1044"/>
      <c r="P888" s="1044"/>
      <c r="Q888" s="1044"/>
      <c r="R888" s="1044"/>
      <c r="S888" s="1044"/>
      <c r="T888" s="1044"/>
      <c r="U888" s="1044"/>
      <c r="V888" s="1044"/>
      <c r="W888" s="1044"/>
      <c r="X888" s="1044"/>
      <c r="Y888" s="1044"/>
      <c r="Z888" s="1044"/>
    </row>
    <row r="889" ht="14.25" customHeight="1">
      <c r="A889" s="1044"/>
      <c r="B889" s="1044"/>
      <c r="C889" s="1044"/>
      <c r="D889" s="1044"/>
      <c r="E889" s="1044"/>
      <c r="F889" s="1044"/>
      <c r="G889" s="1044"/>
      <c r="H889" s="1044"/>
      <c r="I889" s="1044"/>
      <c r="J889" s="1044"/>
      <c r="K889" s="1044"/>
      <c r="L889" s="1044"/>
      <c r="M889" s="1044"/>
      <c r="N889" s="1044"/>
      <c r="O889" s="1044"/>
      <c r="P889" s="1044"/>
      <c r="Q889" s="1044"/>
      <c r="R889" s="1044"/>
      <c r="S889" s="1044"/>
      <c r="T889" s="1044"/>
      <c r="U889" s="1044"/>
      <c r="V889" s="1044"/>
      <c r="W889" s="1044"/>
      <c r="X889" s="1044"/>
      <c r="Y889" s="1044"/>
      <c r="Z889" s="1044"/>
    </row>
    <row r="890" ht="14.25" customHeight="1">
      <c r="A890" s="1044"/>
      <c r="B890" s="1044"/>
      <c r="C890" s="1044"/>
      <c r="D890" s="1044"/>
      <c r="E890" s="1044"/>
      <c r="F890" s="1044"/>
      <c r="G890" s="1044"/>
      <c r="H890" s="1044"/>
      <c r="I890" s="1044"/>
      <c r="J890" s="1044"/>
      <c r="K890" s="1044"/>
      <c r="L890" s="1044"/>
      <c r="M890" s="1044"/>
      <c r="N890" s="1044"/>
      <c r="O890" s="1044"/>
      <c r="P890" s="1044"/>
      <c r="Q890" s="1044"/>
      <c r="R890" s="1044"/>
      <c r="S890" s="1044"/>
      <c r="T890" s="1044"/>
      <c r="U890" s="1044"/>
      <c r="V890" s="1044"/>
      <c r="W890" s="1044"/>
      <c r="X890" s="1044"/>
      <c r="Y890" s="1044"/>
      <c r="Z890" s="1044"/>
    </row>
    <row r="891" ht="14.25" customHeight="1">
      <c r="A891" s="1044"/>
      <c r="B891" s="1044"/>
      <c r="C891" s="1044"/>
      <c r="D891" s="1044"/>
      <c r="E891" s="1044"/>
      <c r="F891" s="1044"/>
      <c r="G891" s="1044"/>
      <c r="H891" s="1044"/>
      <c r="I891" s="1044"/>
      <c r="J891" s="1044"/>
      <c r="K891" s="1044"/>
      <c r="L891" s="1044"/>
      <c r="M891" s="1044"/>
      <c r="N891" s="1044"/>
      <c r="O891" s="1044"/>
      <c r="P891" s="1044"/>
      <c r="Q891" s="1044"/>
      <c r="R891" s="1044"/>
      <c r="S891" s="1044"/>
      <c r="T891" s="1044"/>
      <c r="U891" s="1044"/>
      <c r="V891" s="1044"/>
      <c r="W891" s="1044"/>
      <c r="X891" s="1044"/>
      <c r="Y891" s="1044"/>
      <c r="Z891" s="1044"/>
    </row>
    <row r="892" ht="14.25" customHeight="1">
      <c r="A892" s="1044"/>
      <c r="B892" s="1044"/>
      <c r="C892" s="1044"/>
      <c r="D892" s="1044"/>
      <c r="E892" s="1044"/>
      <c r="F892" s="1044"/>
      <c r="G892" s="1044"/>
      <c r="H892" s="1044"/>
      <c r="I892" s="1044"/>
      <c r="J892" s="1044"/>
      <c r="K892" s="1044"/>
      <c r="L892" s="1044"/>
      <c r="M892" s="1044"/>
      <c r="N892" s="1044"/>
      <c r="O892" s="1044"/>
      <c r="P892" s="1044"/>
      <c r="Q892" s="1044"/>
      <c r="R892" s="1044"/>
      <c r="S892" s="1044"/>
      <c r="T892" s="1044"/>
      <c r="U892" s="1044"/>
      <c r="V892" s="1044"/>
      <c r="W892" s="1044"/>
      <c r="X892" s="1044"/>
      <c r="Y892" s="1044"/>
      <c r="Z892" s="1044"/>
    </row>
    <row r="893" ht="14.25" customHeight="1">
      <c r="A893" s="1044"/>
      <c r="B893" s="1044"/>
      <c r="C893" s="1044"/>
      <c r="D893" s="1044"/>
      <c r="E893" s="1044"/>
      <c r="F893" s="1044"/>
      <c r="G893" s="1044"/>
      <c r="H893" s="1044"/>
      <c r="I893" s="1044"/>
      <c r="J893" s="1044"/>
      <c r="K893" s="1044"/>
      <c r="L893" s="1044"/>
      <c r="M893" s="1044"/>
      <c r="N893" s="1044"/>
      <c r="O893" s="1044"/>
      <c r="P893" s="1044"/>
      <c r="Q893" s="1044"/>
      <c r="R893" s="1044"/>
      <c r="S893" s="1044"/>
      <c r="T893" s="1044"/>
      <c r="U893" s="1044"/>
      <c r="V893" s="1044"/>
      <c r="W893" s="1044"/>
      <c r="X893" s="1044"/>
      <c r="Y893" s="1044"/>
      <c r="Z893" s="1044"/>
    </row>
    <row r="894" ht="14.25" customHeight="1">
      <c r="A894" s="1044"/>
      <c r="B894" s="1044"/>
      <c r="C894" s="1044"/>
      <c r="D894" s="1044"/>
      <c r="E894" s="1044"/>
      <c r="F894" s="1044"/>
      <c r="G894" s="1044"/>
      <c r="H894" s="1044"/>
      <c r="I894" s="1044"/>
      <c r="J894" s="1044"/>
      <c r="K894" s="1044"/>
      <c r="L894" s="1044"/>
      <c r="M894" s="1044"/>
      <c r="N894" s="1044"/>
      <c r="O894" s="1044"/>
      <c r="P894" s="1044"/>
      <c r="Q894" s="1044"/>
      <c r="R894" s="1044"/>
      <c r="S894" s="1044"/>
      <c r="T894" s="1044"/>
      <c r="U894" s="1044"/>
      <c r="V894" s="1044"/>
      <c r="W894" s="1044"/>
      <c r="X894" s="1044"/>
      <c r="Y894" s="1044"/>
      <c r="Z894" s="1044"/>
    </row>
    <row r="895" ht="14.25" customHeight="1">
      <c r="A895" s="1044"/>
      <c r="B895" s="1044"/>
      <c r="C895" s="1044"/>
      <c r="D895" s="1044"/>
      <c r="E895" s="1044"/>
      <c r="F895" s="1044"/>
      <c r="G895" s="1044"/>
      <c r="H895" s="1044"/>
      <c r="I895" s="1044"/>
      <c r="J895" s="1044"/>
      <c r="K895" s="1044"/>
      <c r="L895" s="1044"/>
      <c r="M895" s="1044"/>
      <c r="N895" s="1044"/>
      <c r="O895" s="1044"/>
      <c r="P895" s="1044"/>
      <c r="Q895" s="1044"/>
      <c r="R895" s="1044"/>
      <c r="S895" s="1044"/>
      <c r="T895" s="1044"/>
      <c r="U895" s="1044"/>
      <c r="V895" s="1044"/>
      <c r="W895" s="1044"/>
      <c r="X895" s="1044"/>
      <c r="Y895" s="1044"/>
      <c r="Z895" s="1044"/>
    </row>
    <row r="896" ht="14.25" customHeight="1">
      <c r="A896" s="1044"/>
      <c r="B896" s="1044"/>
      <c r="C896" s="1044"/>
      <c r="D896" s="1044"/>
      <c r="E896" s="1044"/>
      <c r="F896" s="1044"/>
      <c r="G896" s="1044"/>
      <c r="H896" s="1044"/>
      <c r="I896" s="1044"/>
      <c r="J896" s="1044"/>
      <c r="K896" s="1044"/>
      <c r="L896" s="1044"/>
      <c r="M896" s="1044"/>
      <c r="N896" s="1044"/>
      <c r="O896" s="1044"/>
      <c r="P896" s="1044"/>
      <c r="Q896" s="1044"/>
      <c r="R896" s="1044"/>
      <c r="S896" s="1044"/>
      <c r="T896" s="1044"/>
      <c r="U896" s="1044"/>
      <c r="V896" s="1044"/>
      <c r="W896" s="1044"/>
      <c r="X896" s="1044"/>
      <c r="Y896" s="1044"/>
      <c r="Z896" s="1044"/>
    </row>
    <row r="897" ht="14.25" customHeight="1">
      <c r="A897" s="1044"/>
      <c r="B897" s="1044"/>
      <c r="C897" s="1044"/>
      <c r="D897" s="1044"/>
      <c r="E897" s="1044"/>
      <c r="F897" s="1044"/>
      <c r="G897" s="1044"/>
      <c r="H897" s="1044"/>
      <c r="I897" s="1044"/>
      <c r="J897" s="1044"/>
      <c r="K897" s="1044"/>
      <c r="L897" s="1044"/>
      <c r="M897" s="1044"/>
      <c r="N897" s="1044"/>
      <c r="O897" s="1044"/>
      <c r="P897" s="1044"/>
      <c r="Q897" s="1044"/>
      <c r="R897" s="1044"/>
      <c r="S897" s="1044"/>
      <c r="T897" s="1044"/>
      <c r="U897" s="1044"/>
      <c r="V897" s="1044"/>
      <c r="W897" s="1044"/>
      <c r="X897" s="1044"/>
      <c r="Y897" s="1044"/>
      <c r="Z897" s="1044"/>
    </row>
    <row r="898" ht="14.25" customHeight="1">
      <c r="A898" s="1044"/>
      <c r="B898" s="1044"/>
      <c r="C898" s="1044"/>
      <c r="D898" s="1044"/>
      <c r="E898" s="1044"/>
      <c r="F898" s="1044"/>
      <c r="G898" s="1044"/>
      <c r="H898" s="1044"/>
      <c r="I898" s="1044"/>
      <c r="J898" s="1044"/>
      <c r="K898" s="1044"/>
      <c r="L898" s="1044"/>
      <c r="M898" s="1044"/>
      <c r="N898" s="1044"/>
      <c r="O898" s="1044"/>
      <c r="P898" s="1044"/>
      <c r="Q898" s="1044"/>
      <c r="R898" s="1044"/>
      <c r="S898" s="1044"/>
      <c r="T898" s="1044"/>
      <c r="U898" s="1044"/>
      <c r="V898" s="1044"/>
      <c r="W898" s="1044"/>
      <c r="X898" s="1044"/>
      <c r="Y898" s="1044"/>
      <c r="Z898" s="1044"/>
    </row>
    <row r="899" ht="14.25" customHeight="1">
      <c r="A899" s="1044"/>
      <c r="B899" s="1044"/>
      <c r="C899" s="1044"/>
      <c r="D899" s="1044"/>
      <c r="E899" s="1044"/>
      <c r="F899" s="1044"/>
      <c r="G899" s="1044"/>
      <c r="H899" s="1044"/>
      <c r="I899" s="1044"/>
      <c r="J899" s="1044"/>
      <c r="K899" s="1044"/>
      <c r="L899" s="1044"/>
      <c r="M899" s="1044"/>
      <c r="N899" s="1044"/>
      <c r="O899" s="1044"/>
      <c r="P899" s="1044"/>
      <c r="Q899" s="1044"/>
      <c r="R899" s="1044"/>
      <c r="S899" s="1044"/>
      <c r="T899" s="1044"/>
      <c r="U899" s="1044"/>
      <c r="V899" s="1044"/>
      <c r="W899" s="1044"/>
      <c r="X899" s="1044"/>
      <c r="Y899" s="1044"/>
      <c r="Z899" s="1044"/>
    </row>
    <row r="900" ht="14.25" customHeight="1">
      <c r="A900" s="1044"/>
      <c r="B900" s="1044"/>
      <c r="C900" s="1044"/>
      <c r="D900" s="1044"/>
      <c r="E900" s="1044"/>
      <c r="F900" s="1044"/>
      <c r="G900" s="1044"/>
      <c r="H900" s="1044"/>
      <c r="I900" s="1044"/>
      <c r="J900" s="1044"/>
      <c r="K900" s="1044"/>
      <c r="L900" s="1044"/>
      <c r="M900" s="1044"/>
      <c r="N900" s="1044"/>
      <c r="O900" s="1044"/>
      <c r="P900" s="1044"/>
      <c r="Q900" s="1044"/>
      <c r="R900" s="1044"/>
      <c r="S900" s="1044"/>
      <c r="T900" s="1044"/>
      <c r="U900" s="1044"/>
      <c r="V900" s="1044"/>
      <c r="W900" s="1044"/>
      <c r="X900" s="1044"/>
      <c r="Y900" s="1044"/>
      <c r="Z900" s="1044"/>
    </row>
    <row r="901" ht="14.25" customHeight="1">
      <c r="A901" s="1044"/>
      <c r="B901" s="1044"/>
      <c r="C901" s="1044"/>
      <c r="D901" s="1044"/>
      <c r="E901" s="1044"/>
      <c r="F901" s="1044"/>
      <c r="G901" s="1044"/>
      <c r="H901" s="1044"/>
      <c r="I901" s="1044"/>
      <c r="J901" s="1044"/>
      <c r="K901" s="1044"/>
      <c r="L901" s="1044"/>
      <c r="M901" s="1044"/>
      <c r="N901" s="1044"/>
      <c r="O901" s="1044"/>
      <c r="P901" s="1044"/>
      <c r="Q901" s="1044"/>
      <c r="R901" s="1044"/>
      <c r="S901" s="1044"/>
      <c r="T901" s="1044"/>
      <c r="U901" s="1044"/>
      <c r="V901" s="1044"/>
      <c r="W901" s="1044"/>
      <c r="X901" s="1044"/>
      <c r="Y901" s="1044"/>
      <c r="Z901" s="1044"/>
    </row>
    <row r="902" ht="14.25" customHeight="1">
      <c r="A902" s="1044"/>
      <c r="B902" s="1044"/>
      <c r="C902" s="1044"/>
      <c r="D902" s="1044"/>
      <c r="E902" s="1044"/>
      <c r="F902" s="1044"/>
      <c r="G902" s="1044"/>
      <c r="H902" s="1044"/>
      <c r="I902" s="1044"/>
      <c r="J902" s="1044"/>
      <c r="K902" s="1044"/>
      <c r="L902" s="1044"/>
      <c r="M902" s="1044"/>
      <c r="N902" s="1044"/>
      <c r="O902" s="1044"/>
      <c r="P902" s="1044"/>
      <c r="Q902" s="1044"/>
      <c r="R902" s="1044"/>
      <c r="S902" s="1044"/>
      <c r="T902" s="1044"/>
      <c r="U902" s="1044"/>
      <c r="V902" s="1044"/>
      <c r="W902" s="1044"/>
      <c r="X902" s="1044"/>
      <c r="Y902" s="1044"/>
      <c r="Z902" s="1044"/>
    </row>
    <row r="903" ht="14.25" customHeight="1">
      <c r="A903" s="1044"/>
      <c r="B903" s="1044"/>
      <c r="C903" s="1044"/>
      <c r="D903" s="1044"/>
      <c r="E903" s="1044"/>
      <c r="F903" s="1044"/>
      <c r="G903" s="1044"/>
      <c r="H903" s="1044"/>
      <c r="I903" s="1044"/>
      <c r="J903" s="1044"/>
      <c r="K903" s="1044"/>
      <c r="L903" s="1044"/>
      <c r="M903" s="1044"/>
      <c r="N903" s="1044"/>
      <c r="O903" s="1044"/>
      <c r="P903" s="1044"/>
      <c r="Q903" s="1044"/>
      <c r="R903" s="1044"/>
      <c r="S903" s="1044"/>
      <c r="T903" s="1044"/>
      <c r="U903" s="1044"/>
      <c r="V903" s="1044"/>
      <c r="W903" s="1044"/>
      <c r="X903" s="1044"/>
      <c r="Y903" s="1044"/>
      <c r="Z903" s="1044"/>
    </row>
    <row r="904" ht="14.25" customHeight="1">
      <c r="A904" s="1044"/>
      <c r="B904" s="1044"/>
      <c r="C904" s="1044"/>
      <c r="D904" s="1044"/>
      <c r="E904" s="1044"/>
      <c r="F904" s="1044"/>
      <c r="G904" s="1044"/>
      <c r="H904" s="1044"/>
      <c r="I904" s="1044"/>
      <c r="J904" s="1044"/>
      <c r="K904" s="1044"/>
      <c r="L904" s="1044"/>
      <c r="M904" s="1044"/>
      <c r="N904" s="1044"/>
      <c r="O904" s="1044"/>
      <c r="P904" s="1044"/>
      <c r="Q904" s="1044"/>
      <c r="R904" s="1044"/>
      <c r="S904" s="1044"/>
      <c r="T904" s="1044"/>
      <c r="U904" s="1044"/>
      <c r="V904" s="1044"/>
      <c r="W904" s="1044"/>
      <c r="X904" s="1044"/>
      <c r="Y904" s="1044"/>
      <c r="Z904" s="1044"/>
    </row>
    <row r="905" ht="14.25" customHeight="1">
      <c r="A905" s="1044"/>
      <c r="B905" s="1044"/>
      <c r="C905" s="1044"/>
      <c r="D905" s="1044"/>
      <c r="E905" s="1044"/>
      <c r="F905" s="1044"/>
      <c r="G905" s="1044"/>
      <c r="H905" s="1044"/>
      <c r="I905" s="1044"/>
      <c r="J905" s="1044"/>
      <c r="K905" s="1044"/>
      <c r="L905" s="1044"/>
      <c r="M905" s="1044"/>
      <c r="N905" s="1044"/>
      <c r="O905" s="1044"/>
      <c r="P905" s="1044"/>
      <c r="Q905" s="1044"/>
      <c r="R905" s="1044"/>
      <c r="S905" s="1044"/>
      <c r="T905" s="1044"/>
      <c r="U905" s="1044"/>
      <c r="V905" s="1044"/>
      <c r="W905" s="1044"/>
      <c r="X905" s="1044"/>
      <c r="Y905" s="1044"/>
      <c r="Z905" s="1044"/>
    </row>
    <row r="906" ht="14.25" customHeight="1">
      <c r="A906" s="1044"/>
      <c r="B906" s="1044"/>
      <c r="C906" s="1044"/>
      <c r="D906" s="1044"/>
      <c r="E906" s="1044"/>
      <c r="F906" s="1044"/>
      <c r="G906" s="1044"/>
      <c r="H906" s="1044"/>
      <c r="I906" s="1044"/>
      <c r="J906" s="1044"/>
      <c r="K906" s="1044"/>
      <c r="L906" s="1044"/>
      <c r="M906" s="1044"/>
      <c r="N906" s="1044"/>
      <c r="O906" s="1044"/>
      <c r="P906" s="1044"/>
      <c r="Q906" s="1044"/>
      <c r="R906" s="1044"/>
      <c r="S906" s="1044"/>
      <c r="T906" s="1044"/>
      <c r="U906" s="1044"/>
      <c r="V906" s="1044"/>
      <c r="W906" s="1044"/>
      <c r="X906" s="1044"/>
      <c r="Y906" s="1044"/>
      <c r="Z906" s="1044"/>
    </row>
    <row r="907" ht="14.25" customHeight="1">
      <c r="A907" s="1044"/>
      <c r="B907" s="1044"/>
      <c r="C907" s="1044"/>
      <c r="D907" s="1044"/>
      <c r="E907" s="1044"/>
      <c r="F907" s="1044"/>
      <c r="G907" s="1044"/>
      <c r="H907" s="1044"/>
      <c r="I907" s="1044"/>
      <c r="J907" s="1044"/>
      <c r="K907" s="1044"/>
      <c r="L907" s="1044"/>
      <c r="M907" s="1044"/>
      <c r="N907" s="1044"/>
      <c r="O907" s="1044"/>
      <c r="P907" s="1044"/>
      <c r="Q907" s="1044"/>
      <c r="R907" s="1044"/>
      <c r="S907" s="1044"/>
      <c r="T907" s="1044"/>
      <c r="U907" s="1044"/>
      <c r="V907" s="1044"/>
      <c r="W907" s="1044"/>
      <c r="X907" s="1044"/>
      <c r="Y907" s="1044"/>
      <c r="Z907" s="1044"/>
    </row>
    <row r="908" ht="14.25" customHeight="1">
      <c r="A908" s="1044"/>
      <c r="B908" s="1044"/>
      <c r="C908" s="1044"/>
      <c r="D908" s="1044"/>
      <c r="E908" s="1044"/>
      <c r="F908" s="1044"/>
      <c r="G908" s="1044"/>
      <c r="H908" s="1044"/>
      <c r="I908" s="1044"/>
      <c r="J908" s="1044"/>
      <c r="K908" s="1044"/>
      <c r="L908" s="1044"/>
      <c r="M908" s="1044"/>
      <c r="N908" s="1044"/>
      <c r="O908" s="1044"/>
      <c r="P908" s="1044"/>
      <c r="Q908" s="1044"/>
      <c r="R908" s="1044"/>
      <c r="S908" s="1044"/>
      <c r="T908" s="1044"/>
      <c r="U908" s="1044"/>
      <c r="V908" s="1044"/>
      <c r="W908" s="1044"/>
      <c r="X908" s="1044"/>
      <c r="Y908" s="1044"/>
      <c r="Z908" s="1044"/>
    </row>
    <row r="909" ht="14.25" customHeight="1">
      <c r="A909" s="1044"/>
      <c r="B909" s="1044"/>
      <c r="C909" s="1044"/>
      <c r="D909" s="1044"/>
      <c r="E909" s="1044"/>
      <c r="F909" s="1044"/>
      <c r="G909" s="1044"/>
      <c r="H909" s="1044"/>
      <c r="I909" s="1044"/>
      <c r="J909" s="1044"/>
      <c r="K909" s="1044"/>
      <c r="L909" s="1044"/>
      <c r="M909" s="1044"/>
      <c r="N909" s="1044"/>
      <c r="O909" s="1044"/>
      <c r="P909" s="1044"/>
      <c r="Q909" s="1044"/>
      <c r="R909" s="1044"/>
      <c r="S909" s="1044"/>
      <c r="T909" s="1044"/>
      <c r="U909" s="1044"/>
      <c r="V909" s="1044"/>
      <c r="W909" s="1044"/>
      <c r="X909" s="1044"/>
      <c r="Y909" s="1044"/>
      <c r="Z909" s="1044"/>
    </row>
    <row r="910" ht="14.25" customHeight="1">
      <c r="A910" s="1044"/>
      <c r="B910" s="1044"/>
      <c r="C910" s="1044"/>
      <c r="D910" s="1044"/>
      <c r="E910" s="1044"/>
      <c r="F910" s="1044"/>
      <c r="G910" s="1044"/>
      <c r="H910" s="1044"/>
      <c r="I910" s="1044"/>
      <c r="J910" s="1044"/>
      <c r="K910" s="1044"/>
      <c r="L910" s="1044"/>
      <c r="M910" s="1044"/>
      <c r="N910" s="1044"/>
      <c r="O910" s="1044"/>
      <c r="P910" s="1044"/>
      <c r="Q910" s="1044"/>
      <c r="R910" s="1044"/>
      <c r="S910" s="1044"/>
      <c r="T910" s="1044"/>
      <c r="U910" s="1044"/>
      <c r="V910" s="1044"/>
      <c r="W910" s="1044"/>
      <c r="X910" s="1044"/>
      <c r="Y910" s="1044"/>
      <c r="Z910" s="1044"/>
    </row>
    <row r="911" ht="14.25" customHeight="1">
      <c r="A911" s="1044"/>
      <c r="B911" s="1044"/>
      <c r="C911" s="1044"/>
      <c r="D911" s="1044"/>
      <c r="E911" s="1044"/>
      <c r="F911" s="1044"/>
      <c r="G911" s="1044"/>
      <c r="H911" s="1044"/>
      <c r="I911" s="1044"/>
      <c r="J911" s="1044"/>
      <c r="K911" s="1044"/>
      <c r="L911" s="1044"/>
      <c r="M911" s="1044"/>
      <c r="N911" s="1044"/>
      <c r="O911" s="1044"/>
      <c r="P911" s="1044"/>
      <c r="Q911" s="1044"/>
      <c r="R911" s="1044"/>
      <c r="S911" s="1044"/>
      <c r="T911" s="1044"/>
      <c r="U911" s="1044"/>
      <c r="V911" s="1044"/>
      <c r="W911" s="1044"/>
      <c r="X911" s="1044"/>
      <c r="Y911" s="1044"/>
      <c r="Z911" s="1044"/>
    </row>
    <row r="912" ht="14.25" customHeight="1">
      <c r="A912" s="1044"/>
      <c r="B912" s="1044"/>
      <c r="C912" s="1044"/>
      <c r="D912" s="1044"/>
      <c r="E912" s="1044"/>
      <c r="F912" s="1044"/>
      <c r="G912" s="1044"/>
      <c r="H912" s="1044"/>
      <c r="I912" s="1044"/>
      <c r="J912" s="1044"/>
      <c r="K912" s="1044"/>
      <c r="L912" s="1044"/>
      <c r="M912" s="1044"/>
      <c r="N912" s="1044"/>
      <c r="O912" s="1044"/>
      <c r="P912" s="1044"/>
      <c r="Q912" s="1044"/>
      <c r="R912" s="1044"/>
      <c r="S912" s="1044"/>
      <c r="T912" s="1044"/>
      <c r="U912" s="1044"/>
      <c r="V912" s="1044"/>
      <c r="W912" s="1044"/>
      <c r="X912" s="1044"/>
      <c r="Y912" s="1044"/>
      <c r="Z912" s="1044"/>
    </row>
    <row r="913" ht="14.25" customHeight="1">
      <c r="A913" s="1044"/>
      <c r="B913" s="1044"/>
      <c r="C913" s="1044"/>
      <c r="D913" s="1044"/>
      <c r="E913" s="1044"/>
      <c r="F913" s="1044"/>
      <c r="G913" s="1044"/>
      <c r="H913" s="1044"/>
      <c r="I913" s="1044"/>
      <c r="J913" s="1044"/>
      <c r="K913" s="1044"/>
      <c r="L913" s="1044"/>
      <c r="M913" s="1044"/>
      <c r="N913" s="1044"/>
      <c r="O913" s="1044"/>
      <c r="P913" s="1044"/>
      <c r="Q913" s="1044"/>
      <c r="R913" s="1044"/>
      <c r="S913" s="1044"/>
      <c r="T913" s="1044"/>
      <c r="U913" s="1044"/>
      <c r="V913" s="1044"/>
      <c r="W913" s="1044"/>
      <c r="X913" s="1044"/>
      <c r="Y913" s="1044"/>
      <c r="Z913" s="1044"/>
    </row>
    <row r="914" ht="14.25" customHeight="1">
      <c r="A914" s="1044"/>
      <c r="B914" s="1044"/>
      <c r="C914" s="1044"/>
      <c r="D914" s="1044"/>
      <c r="E914" s="1044"/>
      <c r="F914" s="1044"/>
      <c r="G914" s="1044"/>
      <c r="H914" s="1044"/>
      <c r="I914" s="1044"/>
      <c r="J914" s="1044"/>
      <c r="K914" s="1044"/>
      <c r="L914" s="1044"/>
      <c r="M914" s="1044"/>
      <c r="N914" s="1044"/>
      <c r="O914" s="1044"/>
      <c r="P914" s="1044"/>
      <c r="Q914" s="1044"/>
      <c r="R914" s="1044"/>
      <c r="S914" s="1044"/>
      <c r="T914" s="1044"/>
      <c r="U914" s="1044"/>
      <c r="V914" s="1044"/>
      <c r="W914" s="1044"/>
      <c r="X914" s="1044"/>
      <c r="Y914" s="1044"/>
      <c r="Z914" s="1044"/>
    </row>
    <row r="915" ht="14.25" customHeight="1">
      <c r="A915" s="1044"/>
      <c r="B915" s="1044"/>
      <c r="C915" s="1044"/>
      <c r="D915" s="1044"/>
      <c r="E915" s="1044"/>
      <c r="F915" s="1044"/>
      <c r="G915" s="1044"/>
      <c r="H915" s="1044"/>
      <c r="I915" s="1044"/>
      <c r="J915" s="1044"/>
      <c r="K915" s="1044"/>
      <c r="L915" s="1044"/>
      <c r="M915" s="1044"/>
      <c r="N915" s="1044"/>
      <c r="O915" s="1044"/>
      <c r="P915" s="1044"/>
      <c r="Q915" s="1044"/>
      <c r="R915" s="1044"/>
      <c r="S915" s="1044"/>
      <c r="T915" s="1044"/>
      <c r="U915" s="1044"/>
      <c r="V915" s="1044"/>
      <c r="W915" s="1044"/>
      <c r="X915" s="1044"/>
      <c r="Y915" s="1044"/>
      <c r="Z915" s="1044"/>
    </row>
    <row r="916" ht="14.25" customHeight="1">
      <c r="A916" s="1044"/>
      <c r="B916" s="1044"/>
      <c r="C916" s="1044"/>
      <c r="D916" s="1044"/>
      <c r="E916" s="1044"/>
      <c r="F916" s="1044"/>
      <c r="G916" s="1044"/>
      <c r="H916" s="1044"/>
      <c r="I916" s="1044"/>
      <c r="J916" s="1044"/>
      <c r="K916" s="1044"/>
      <c r="L916" s="1044"/>
      <c r="M916" s="1044"/>
      <c r="N916" s="1044"/>
      <c r="O916" s="1044"/>
      <c r="P916" s="1044"/>
      <c r="Q916" s="1044"/>
      <c r="R916" s="1044"/>
      <c r="S916" s="1044"/>
      <c r="T916" s="1044"/>
      <c r="U916" s="1044"/>
      <c r="V916" s="1044"/>
      <c r="W916" s="1044"/>
      <c r="X916" s="1044"/>
      <c r="Y916" s="1044"/>
      <c r="Z916" s="1044"/>
    </row>
    <row r="917" ht="14.25" customHeight="1">
      <c r="A917" s="1044"/>
      <c r="B917" s="1044"/>
      <c r="C917" s="1044"/>
      <c r="D917" s="1044"/>
      <c r="E917" s="1044"/>
      <c r="F917" s="1044"/>
      <c r="G917" s="1044"/>
      <c r="H917" s="1044"/>
      <c r="I917" s="1044"/>
      <c r="J917" s="1044"/>
      <c r="K917" s="1044"/>
      <c r="L917" s="1044"/>
      <c r="M917" s="1044"/>
      <c r="N917" s="1044"/>
      <c r="O917" s="1044"/>
      <c r="P917" s="1044"/>
      <c r="Q917" s="1044"/>
      <c r="R917" s="1044"/>
      <c r="S917" s="1044"/>
      <c r="T917" s="1044"/>
      <c r="U917" s="1044"/>
      <c r="V917" s="1044"/>
      <c r="W917" s="1044"/>
      <c r="X917" s="1044"/>
      <c r="Y917" s="1044"/>
      <c r="Z917" s="1044"/>
    </row>
    <row r="918" ht="14.25" customHeight="1">
      <c r="A918" s="1044"/>
      <c r="B918" s="1044"/>
      <c r="C918" s="1044"/>
      <c r="D918" s="1044"/>
      <c r="E918" s="1044"/>
      <c r="F918" s="1044"/>
      <c r="G918" s="1044"/>
      <c r="H918" s="1044"/>
      <c r="I918" s="1044"/>
      <c r="J918" s="1044"/>
      <c r="K918" s="1044"/>
      <c r="L918" s="1044"/>
      <c r="M918" s="1044"/>
      <c r="N918" s="1044"/>
      <c r="O918" s="1044"/>
      <c r="P918" s="1044"/>
      <c r="Q918" s="1044"/>
      <c r="R918" s="1044"/>
      <c r="S918" s="1044"/>
      <c r="T918" s="1044"/>
      <c r="U918" s="1044"/>
      <c r="V918" s="1044"/>
      <c r="W918" s="1044"/>
      <c r="X918" s="1044"/>
      <c r="Y918" s="1044"/>
      <c r="Z918" s="1044"/>
    </row>
    <row r="919" ht="14.25" customHeight="1">
      <c r="A919" s="1044"/>
      <c r="B919" s="1044"/>
      <c r="C919" s="1044"/>
      <c r="D919" s="1044"/>
      <c r="E919" s="1044"/>
      <c r="F919" s="1044"/>
      <c r="G919" s="1044"/>
      <c r="H919" s="1044"/>
      <c r="I919" s="1044"/>
      <c r="J919" s="1044"/>
      <c r="K919" s="1044"/>
      <c r="L919" s="1044"/>
      <c r="M919" s="1044"/>
      <c r="N919" s="1044"/>
      <c r="O919" s="1044"/>
      <c r="P919" s="1044"/>
      <c r="Q919" s="1044"/>
      <c r="R919" s="1044"/>
      <c r="S919" s="1044"/>
      <c r="T919" s="1044"/>
      <c r="U919" s="1044"/>
      <c r="V919" s="1044"/>
      <c r="W919" s="1044"/>
      <c r="X919" s="1044"/>
      <c r="Y919" s="1044"/>
      <c r="Z919" s="1044"/>
    </row>
    <row r="920" ht="14.25" customHeight="1">
      <c r="A920" s="1044"/>
      <c r="B920" s="1044"/>
      <c r="C920" s="1044"/>
      <c r="D920" s="1044"/>
      <c r="E920" s="1044"/>
      <c r="F920" s="1044"/>
      <c r="G920" s="1044"/>
      <c r="H920" s="1044"/>
      <c r="I920" s="1044"/>
      <c r="J920" s="1044"/>
      <c r="K920" s="1044"/>
      <c r="L920" s="1044"/>
      <c r="M920" s="1044"/>
      <c r="N920" s="1044"/>
      <c r="O920" s="1044"/>
      <c r="P920" s="1044"/>
      <c r="Q920" s="1044"/>
      <c r="R920" s="1044"/>
      <c r="S920" s="1044"/>
      <c r="T920" s="1044"/>
      <c r="U920" s="1044"/>
      <c r="V920" s="1044"/>
      <c r="W920" s="1044"/>
      <c r="X920" s="1044"/>
      <c r="Y920" s="1044"/>
      <c r="Z920" s="1044"/>
    </row>
    <row r="921" ht="14.25" customHeight="1">
      <c r="A921" s="1044"/>
      <c r="B921" s="1044"/>
      <c r="C921" s="1044"/>
      <c r="D921" s="1044"/>
      <c r="E921" s="1044"/>
      <c r="F921" s="1044"/>
      <c r="G921" s="1044"/>
      <c r="H921" s="1044"/>
      <c r="I921" s="1044"/>
      <c r="J921" s="1044"/>
      <c r="K921" s="1044"/>
      <c r="L921" s="1044"/>
      <c r="M921" s="1044"/>
      <c r="N921" s="1044"/>
      <c r="O921" s="1044"/>
      <c r="P921" s="1044"/>
      <c r="Q921" s="1044"/>
      <c r="R921" s="1044"/>
      <c r="S921" s="1044"/>
      <c r="T921" s="1044"/>
      <c r="U921" s="1044"/>
      <c r="V921" s="1044"/>
      <c r="W921" s="1044"/>
      <c r="X921" s="1044"/>
      <c r="Y921" s="1044"/>
      <c r="Z921" s="1044"/>
    </row>
    <row r="922" ht="14.25" customHeight="1">
      <c r="A922" s="1044"/>
      <c r="B922" s="1044"/>
      <c r="C922" s="1044"/>
      <c r="D922" s="1044"/>
      <c r="E922" s="1044"/>
      <c r="F922" s="1044"/>
      <c r="G922" s="1044"/>
      <c r="H922" s="1044"/>
      <c r="I922" s="1044"/>
      <c r="J922" s="1044"/>
      <c r="K922" s="1044"/>
      <c r="L922" s="1044"/>
      <c r="M922" s="1044"/>
      <c r="N922" s="1044"/>
      <c r="O922" s="1044"/>
      <c r="P922" s="1044"/>
      <c r="Q922" s="1044"/>
      <c r="R922" s="1044"/>
      <c r="S922" s="1044"/>
      <c r="T922" s="1044"/>
      <c r="U922" s="1044"/>
      <c r="V922" s="1044"/>
      <c r="W922" s="1044"/>
      <c r="X922" s="1044"/>
      <c r="Y922" s="1044"/>
      <c r="Z922" s="1044"/>
    </row>
    <row r="923" ht="14.25" customHeight="1">
      <c r="A923" s="1044"/>
      <c r="B923" s="1044"/>
      <c r="C923" s="1044"/>
      <c r="D923" s="1044"/>
      <c r="E923" s="1044"/>
      <c r="F923" s="1044"/>
      <c r="G923" s="1044"/>
      <c r="H923" s="1044"/>
      <c r="I923" s="1044"/>
      <c r="J923" s="1044"/>
      <c r="K923" s="1044"/>
      <c r="L923" s="1044"/>
      <c r="M923" s="1044"/>
      <c r="N923" s="1044"/>
      <c r="O923" s="1044"/>
      <c r="P923" s="1044"/>
      <c r="Q923" s="1044"/>
      <c r="R923" s="1044"/>
      <c r="S923" s="1044"/>
      <c r="T923" s="1044"/>
      <c r="U923" s="1044"/>
      <c r="V923" s="1044"/>
      <c r="W923" s="1044"/>
      <c r="X923" s="1044"/>
      <c r="Y923" s="1044"/>
      <c r="Z923" s="1044"/>
    </row>
    <row r="924" ht="14.25" customHeight="1">
      <c r="A924" s="1044"/>
      <c r="B924" s="1044"/>
      <c r="C924" s="1044"/>
      <c r="D924" s="1044"/>
      <c r="E924" s="1044"/>
      <c r="F924" s="1044"/>
      <c r="G924" s="1044"/>
      <c r="H924" s="1044"/>
      <c r="I924" s="1044"/>
      <c r="J924" s="1044"/>
      <c r="K924" s="1044"/>
      <c r="L924" s="1044"/>
      <c r="M924" s="1044"/>
      <c r="N924" s="1044"/>
      <c r="O924" s="1044"/>
      <c r="P924" s="1044"/>
      <c r="Q924" s="1044"/>
      <c r="R924" s="1044"/>
      <c r="S924" s="1044"/>
      <c r="T924" s="1044"/>
      <c r="U924" s="1044"/>
      <c r="V924" s="1044"/>
      <c r="W924" s="1044"/>
      <c r="X924" s="1044"/>
      <c r="Y924" s="1044"/>
      <c r="Z924" s="1044"/>
    </row>
    <row r="925" ht="14.25" customHeight="1">
      <c r="A925" s="1044"/>
      <c r="B925" s="1044"/>
      <c r="C925" s="1044"/>
      <c r="D925" s="1044"/>
      <c r="E925" s="1044"/>
      <c r="F925" s="1044"/>
      <c r="G925" s="1044"/>
      <c r="H925" s="1044"/>
      <c r="I925" s="1044"/>
      <c r="J925" s="1044"/>
      <c r="K925" s="1044"/>
      <c r="L925" s="1044"/>
      <c r="M925" s="1044"/>
      <c r="N925" s="1044"/>
      <c r="O925" s="1044"/>
      <c r="P925" s="1044"/>
      <c r="Q925" s="1044"/>
      <c r="R925" s="1044"/>
      <c r="S925" s="1044"/>
      <c r="T925" s="1044"/>
      <c r="U925" s="1044"/>
      <c r="V925" s="1044"/>
      <c r="W925" s="1044"/>
      <c r="X925" s="1044"/>
      <c r="Y925" s="1044"/>
      <c r="Z925" s="1044"/>
    </row>
    <row r="926" ht="14.25" customHeight="1">
      <c r="A926" s="1044"/>
      <c r="B926" s="1044"/>
      <c r="C926" s="1044"/>
      <c r="D926" s="1044"/>
      <c r="E926" s="1044"/>
      <c r="F926" s="1044"/>
      <c r="G926" s="1044"/>
      <c r="H926" s="1044"/>
      <c r="I926" s="1044"/>
      <c r="J926" s="1044"/>
      <c r="K926" s="1044"/>
      <c r="L926" s="1044"/>
      <c r="M926" s="1044"/>
      <c r="N926" s="1044"/>
      <c r="O926" s="1044"/>
      <c r="P926" s="1044"/>
      <c r="Q926" s="1044"/>
      <c r="R926" s="1044"/>
      <c r="S926" s="1044"/>
      <c r="T926" s="1044"/>
      <c r="U926" s="1044"/>
      <c r="V926" s="1044"/>
      <c r="W926" s="1044"/>
      <c r="X926" s="1044"/>
      <c r="Y926" s="1044"/>
      <c r="Z926" s="1044"/>
    </row>
    <row r="927" ht="14.25" customHeight="1">
      <c r="A927" s="1044"/>
      <c r="B927" s="1044"/>
      <c r="C927" s="1044"/>
      <c r="D927" s="1044"/>
      <c r="E927" s="1044"/>
      <c r="F927" s="1044"/>
      <c r="G927" s="1044"/>
      <c r="H927" s="1044"/>
      <c r="I927" s="1044"/>
      <c r="J927" s="1044"/>
      <c r="K927" s="1044"/>
      <c r="L927" s="1044"/>
      <c r="M927" s="1044"/>
      <c r="N927" s="1044"/>
      <c r="O927" s="1044"/>
      <c r="P927" s="1044"/>
      <c r="Q927" s="1044"/>
      <c r="R927" s="1044"/>
      <c r="S927" s="1044"/>
      <c r="T927" s="1044"/>
      <c r="U927" s="1044"/>
      <c r="V927" s="1044"/>
      <c r="W927" s="1044"/>
      <c r="X927" s="1044"/>
      <c r="Y927" s="1044"/>
      <c r="Z927" s="1044"/>
    </row>
    <row r="928" ht="14.25" customHeight="1">
      <c r="A928" s="1044"/>
      <c r="B928" s="1044"/>
      <c r="C928" s="1044"/>
      <c r="D928" s="1044"/>
      <c r="E928" s="1044"/>
      <c r="F928" s="1044"/>
      <c r="G928" s="1044"/>
      <c r="H928" s="1044"/>
      <c r="I928" s="1044"/>
      <c r="J928" s="1044"/>
      <c r="K928" s="1044"/>
      <c r="L928" s="1044"/>
      <c r="M928" s="1044"/>
      <c r="N928" s="1044"/>
      <c r="O928" s="1044"/>
      <c r="P928" s="1044"/>
      <c r="Q928" s="1044"/>
      <c r="R928" s="1044"/>
      <c r="S928" s="1044"/>
      <c r="T928" s="1044"/>
      <c r="U928" s="1044"/>
      <c r="V928" s="1044"/>
      <c r="W928" s="1044"/>
      <c r="X928" s="1044"/>
      <c r="Y928" s="1044"/>
      <c r="Z928" s="1044"/>
    </row>
    <row r="929" ht="14.25" customHeight="1">
      <c r="A929" s="1044"/>
      <c r="B929" s="1044"/>
      <c r="C929" s="1044"/>
      <c r="D929" s="1044"/>
      <c r="E929" s="1044"/>
      <c r="F929" s="1044"/>
      <c r="G929" s="1044"/>
      <c r="H929" s="1044"/>
      <c r="I929" s="1044"/>
      <c r="J929" s="1044"/>
      <c r="K929" s="1044"/>
      <c r="L929" s="1044"/>
      <c r="M929" s="1044"/>
      <c r="N929" s="1044"/>
      <c r="O929" s="1044"/>
      <c r="P929" s="1044"/>
      <c r="Q929" s="1044"/>
      <c r="R929" s="1044"/>
      <c r="S929" s="1044"/>
      <c r="T929" s="1044"/>
      <c r="U929" s="1044"/>
      <c r="V929" s="1044"/>
      <c r="W929" s="1044"/>
      <c r="X929" s="1044"/>
      <c r="Y929" s="1044"/>
      <c r="Z929" s="1044"/>
    </row>
    <row r="930" ht="14.25" customHeight="1">
      <c r="A930" s="1044"/>
      <c r="B930" s="1044"/>
      <c r="C930" s="1044"/>
      <c r="D930" s="1044"/>
      <c r="E930" s="1044"/>
      <c r="F930" s="1044"/>
      <c r="G930" s="1044"/>
      <c r="H930" s="1044"/>
      <c r="I930" s="1044"/>
      <c r="J930" s="1044"/>
      <c r="K930" s="1044"/>
      <c r="L930" s="1044"/>
      <c r="M930" s="1044"/>
      <c r="N930" s="1044"/>
      <c r="O930" s="1044"/>
      <c r="P930" s="1044"/>
      <c r="Q930" s="1044"/>
      <c r="R930" s="1044"/>
      <c r="S930" s="1044"/>
      <c r="T930" s="1044"/>
      <c r="U930" s="1044"/>
      <c r="V930" s="1044"/>
      <c r="W930" s="1044"/>
      <c r="X930" s="1044"/>
      <c r="Y930" s="1044"/>
      <c r="Z930" s="1044"/>
    </row>
    <row r="931" ht="14.25" customHeight="1">
      <c r="A931" s="1044"/>
      <c r="B931" s="1044"/>
      <c r="C931" s="1044"/>
      <c r="D931" s="1044"/>
      <c r="E931" s="1044"/>
      <c r="F931" s="1044"/>
      <c r="G931" s="1044"/>
      <c r="H931" s="1044"/>
      <c r="I931" s="1044"/>
      <c r="J931" s="1044"/>
      <c r="K931" s="1044"/>
      <c r="L931" s="1044"/>
      <c r="M931" s="1044"/>
      <c r="N931" s="1044"/>
      <c r="O931" s="1044"/>
      <c r="P931" s="1044"/>
      <c r="Q931" s="1044"/>
      <c r="R931" s="1044"/>
      <c r="S931" s="1044"/>
      <c r="T931" s="1044"/>
      <c r="U931" s="1044"/>
      <c r="V931" s="1044"/>
      <c r="W931" s="1044"/>
      <c r="X931" s="1044"/>
      <c r="Y931" s="1044"/>
      <c r="Z931" s="1044"/>
    </row>
    <row r="932" ht="14.25" customHeight="1">
      <c r="A932" s="1044"/>
      <c r="B932" s="1044"/>
      <c r="C932" s="1044"/>
      <c r="D932" s="1044"/>
      <c r="E932" s="1044"/>
      <c r="F932" s="1044"/>
      <c r="G932" s="1044"/>
      <c r="H932" s="1044"/>
      <c r="I932" s="1044"/>
      <c r="J932" s="1044"/>
      <c r="K932" s="1044"/>
      <c r="L932" s="1044"/>
      <c r="M932" s="1044"/>
      <c r="N932" s="1044"/>
      <c r="O932" s="1044"/>
      <c r="P932" s="1044"/>
      <c r="Q932" s="1044"/>
      <c r="R932" s="1044"/>
      <c r="S932" s="1044"/>
      <c r="T932" s="1044"/>
      <c r="U932" s="1044"/>
      <c r="V932" s="1044"/>
      <c r="W932" s="1044"/>
      <c r="X932" s="1044"/>
      <c r="Y932" s="1044"/>
      <c r="Z932" s="1044"/>
    </row>
    <row r="933" ht="14.25" customHeight="1">
      <c r="A933" s="1044"/>
      <c r="B933" s="1044"/>
      <c r="C933" s="1044"/>
      <c r="D933" s="1044"/>
      <c r="E933" s="1044"/>
      <c r="F933" s="1044"/>
      <c r="G933" s="1044"/>
      <c r="H933" s="1044"/>
      <c r="I933" s="1044"/>
      <c r="J933" s="1044"/>
      <c r="K933" s="1044"/>
      <c r="L933" s="1044"/>
      <c r="M933" s="1044"/>
      <c r="N933" s="1044"/>
      <c r="O933" s="1044"/>
      <c r="P933" s="1044"/>
      <c r="Q933" s="1044"/>
      <c r="R933" s="1044"/>
      <c r="S933" s="1044"/>
      <c r="T933" s="1044"/>
      <c r="U933" s="1044"/>
      <c r="V933" s="1044"/>
      <c r="W933" s="1044"/>
      <c r="X933" s="1044"/>
      <c r="Y933" s="1044"/>
      <c r="Z933" s="1044"/>
    </row>
    <row r="934" ht="14.25" customHeight="1">
      <c r="A934" s="1044"/>
      <c r="B934" s="1044"/>
      <c r="C934" s="1044"/>
      <c r="D934" s="1044"/>
      <c r="E934" s="1044"/>
      <c r="F934" s="1044"/>
      <c r="G934" s="1044"/>
      <c r="H934" s="1044"/>
      <c r="I934" s="1044"/>
      <c r="J934" s="1044"/>
      <c r="K934" s="1044"/>
      <c r="L934" s="1044"/>
      <c r="M934" s="1044"/>
      <c r="N934" s="1044"/>
      <c r="O934" s="1044"/>
      <c r="P934" s="1044"/>
      <c r="Q934" s="1044"/>
      <c r="R934" s="1044"/>
      <c r="S934" s="1044"/>
      <c r="T934" s="1044"/>
      <c r="U934" s="1044"/>
      <c r="V934" s="1044"/>
      <c r="W934" s="1044"/>
      <c r="X934" s="1044"/>
      <c r="Y934" s="1044"/>
      <c r="Z934" s="1044"/>
    </row>
    <row r="935" ht="14.25" customHeight="1">
      <c r="A935" s="1044"/>
      <c r="B935" s="1044"/>
      <c r="C935" s="1044"/>
      <c r="D935" s="1044"/>
      <c r="E935" s="1044"/>
      <c r="F935" s="1044"/>
      <c r="G935" s="1044"/>
      <c r="H935" s="1044"/>
      <c r="I935" s="1044"/>
      <c r="J935" s="1044"/>
      <c r="K935" s="1044"/>
      <c r="L935" s="1044"/>
      <c r="M935" s="1044"/>
      <c r="N935" s="1044"/>
      <c r="O935" s="1044"/>
      <c r="P935" s="1044"/>
      <c r="Q935" s="1044"/>
      <c r="R935" s="1044"/>
      <c r="S935" s="1044"/>
      <c r="T935" s="1044"/>
      <c r="U935" s="1044"/>
      <c r="V935" s="1044"/>
      <c r="W935" s="1044"/>
      <c r="X935" s="1044"/>
      <c r="Y935" s="1044"/>
      <c r="Z935" s="1044"/>
    </row>
    <row r="936" ht="14.25" customHeight="1">
      <c r="A936" s="1044"/>
      <c r="B936" s="1044"/>
      <c r="C936" s="1044"/>
      <c r="D936" s="1044"/>
      <c r="E936" s="1044"/>
      <c r="F936" s="1044"/>
      <c r="G936" s="1044"/>
      <c r="H936" s="1044"/>
      <c r="I936" s="1044"/>
      <c r="J936" s="1044"/>
      <c r="K936" s="1044"/>
      <c r="L936" s="1044"/>
      <c r="M936" s="1044"/>
      <c r="N936" s="1044"/>
      <c r="O936" s="1044"/>
      <c r="P936" s="1044"/>
      <c r="Q936" s="1044"/>
      <c r="R936" s="1044"/>
      <c r="S936" s="1044"/>
      <c r="T936" s="1044"/>
      <c r="U936" s="1044"/>
      <c r="V936" s="1044"/>
      <c r="W936" s="1044"/>
      <c r="X936" s="1044"/>
      <c r="Y936" s="1044"/>
      <c r="Z936" s="1044"/>
    </row>
    <row r="937" ht="14.25" customHeight="1">
      <c r="A937" s="1044"/>
      <c r="B937" s="1044"/>
      <c r="C937" s="1044"/>
      <c r="D937" s="1044"/>
      <c r="E937" s="1044"/>
      <c r="F937" s="1044"/>
      <c r="G937" s="1044"/>
      <c r="H937" s="1044"/>
      <c r="I937" s="1044"/>
      <c r="J937" s="1044"/>
      <c r="K937" s="1044"/>
      <c r="L937" s="1044"/>
      <c r="M937" s="1044"/>
      <c r="N937" s="1044"/>
      <c r="O937" s="1044"/>
      <c r="P937" s="1044"/>
      <c r="Q937" s="1044"/>
      <c r="R937" s="1044"/>
      <c r="S937" s="1044"/>
      <c r="T937" s="1044"/>
      <c r="U937" s="1044"/>
      <c r="V937" s="1044"/>
      <c r="W937" s="1044"/>
      <c r="X937" s="1044"/>
      <c r="Y937" s="1044"/>
      <c r="Z937" s="1044"/>
    </row>
    <row r="938" ht="14.25" customHeight="1">
      <c r="A938" s="1044"/>
      <c r="B938" s="1044"/>
      <c r="C938" s="1044"/>
      <c r="D938" s="1044"/>
      <c r="E938" s="1044"/>
      <c r="F938" s="1044"/>
      <c r="G938" s="1044"/>
      <c r="H938" s="1044"/>
      <c r="I938" s="1044"/>
      <c r="J938" s="1044"/>
      <c r="K938" s="1044"/>
      <c r="L938" s="1044"/>
      <c r="M938" s="1044"/>
      <c r="N938" s="1044"/>
      <c r="O938" s="1044"/>
      <c r="P938" s="1044"/>
      <c r="Q938" s="1044"/>
      <c r="R938" s="1044"/>
      <c r="S938" s="1044"/>
      <c r="T938" s="1044"/>
      <c r="U938" s="1044"/>
      <c r="V938" s="1044"/>
      <c r="W938" s="1044"/>
      <c r="X938" s="1044"/>
      <c r="Y938" s="1044"/>
      <c r="Z938" s="1044"/>
    </row>
    <row r="939" ht="14.25" customHeight="1">
      <c r="A939" s="1044"/>
      <c r="B939" s="1044"/>
      <c r="C939" s="1044"/>
      <c r="D939" s="1044"/>
      <c r="E939" s="1044"/>
      <c r="F939" s="1044"/>
      <c r="G939" s="1044"/>
      <c r="H939" s="1044"/>
      <c r="I939" s="1044"/>
      <c r="J939" s="1044"/>
      <c r="K939" s="1044"/>
      <c r="L939" s="1044"/>
      <c r="M939" s="1044"/>
      <c r="N939" s="1044"/>
      <c r="O939" s="1044"/>
      <c r="P939" s="1044"/>
      <c r="Q939" s="1044"/>
      <c r="R939" s="1044"/>
      <c r="S939" s="1044"/>
      <c r="T939" s="1044"/>
      <c r="U939" s="1044"/>
      <c r="V939" s="1044"/>
      <c r="W939" s="1044"/>
      <c r="X939" s="1044"/>
      <c r="Y939" s="1044"/>
      <c r="Z939" s="1044"/>
    </row>
    <row r="940" ht="14.25" customHeight="1">
      <c r="A940" s="1044"/>
      <c r="B940" s="1044"/>
      <c r="C940" s="1044"/>
      <c r="D940" s="1044"/>
      <c r="E940" s="1044"/>
      <c r="F940" s="1044"/>
      <c r="G940" s="1044"/>
      <c r="H940" s="1044"/>
      <c r="I940" s="1044"/>
      <c r="J940" s="1044"/>
      <c r="K940" s="1044"/>
      <c r="L940" s="1044"/>
      <c r="M940" s="1044"/>
      <c r="N940" s="1044"/>
      <c r="O940" s="1044"/>
      <c r="P940" s="1044"/>
      <c r="Q940" s="1044"/>
      <c r="R940" s="1044"/>
      <c r="S940" s="1044"/>
      <c r="T940" s="1044"/>
      <c r="U940" s="1044"/>
      <c r="V940" s="1044"/>
      <c r="W940" s="1044"/>
      <c r="X940" s="1044"/>
      <c r="Y940" s="1044"/>
      <c r="Z940" s="1044"/>
    </row>
    <row r="941" ht="14.25" customHeight="1">
      <c r="A941" s="1044"/>
      <c r="B941" s="1044"/>
      <c r="C941" s="1044"/>
      <c r="D941" s="1044"/>
      <c r="E941" s="1044"/>
      <c r="F941" s="1044"/>
      <c r="G941" s="1044"/>
      <c r="H941" s="1044"/>
      <c r="I941" s="1044"/>
      <c r="J941" s="1044"/>
      <c r="K941" s="1044"/>
      <c r="L941" s="1044"/>
      <c r="M941" s="1044"/>
      <c r="N941" s="1044"/>
      <c r="O941" s="1044"/>
      <c r="P941" s="1044"/>
      <c r="Q941" s="1044"/>
      <c r="R941" s="1044"/>
      <c r="S941" s="1044"/>
      <c r="T941" s="1044"/>
      <c r="U941" s="1044"/>
      <c r="V941" s="1044"/>
      <c r="W941" s="1044"/>
      <c r="X941" s="1044"/>
      <c r="Y941" s="1044"/>
      <c r="Z941" s="1044"/>
    </row>
    <row r="942" ht="14.25" customHeight="1">
      <c r="A942" s="1044"/>
      <c r="B942" s="1044"/>
      <c r="C942" s="1044"/>
      <c r="D942" s="1044"/>
      <c r="E942" s="1044"/>
      <c r="F942" s="1044"/>
      <c r="G942" s="1044"/>
      <c r="H942" s="1044"/>
      <c r="I942" s="1044"/>
      <c r="J942" s="1044"/>
      <c r="K942" s="1044"/>
      <c r="L942" s="1044"/>
      <c r="M942" s="1044"/>
      <c r="N942" s="1044"/>
      <c r="O942" s="1044"/>
      <c r="P942" s="1044"/>
      <c r="Q942" s="1044"/>
      <c r="R942" s="1044"/>
      <c r="S942" s="1044"/>
      <c r="T942" s="1044"/>
      <c r="U942" s="1044"/>
      <c r="V942" s="1044"/>
      <c r="W942" s="1044"/>
      <c r="X942" s="1044"/>
      <c r="Y942" s="1044"/>
      <c r="Z942" s="1044"/>
    </row>
    <row r="943" ht="14.25" customHeight="1">
      <c r="A943" s="1044"/>
      <c r="B943" s="1044"/>
      <c r="C943" s="1044"/>
      <c r="D943" s="1044"/>
      <c r="E943" s="1044"/>
      <c r="F943" s="1044"/>
      <c r="G943" s="1044"/>
      <c r="H943" s="1044"/>
      <c r="I943" s="1044"/>
      <c r="J943" s="1044"/>
      <c r="K943" s="1044"/>
      <c r="L943" s="1044"/>
      <c r="M943" s="1044"/>
      <c r="N943" s="1044"/>
      <c r="O943" s="1044"/>
      <c r="P943" s="1044"/>
      <c r="Q943" s="1044"/>
      <c r="R943" s="1044"/>
      <c r="S943" s="1044"/>
      <c r="T943" s="1044"/>
      <c r="U943" s="1044"/>
      <c r="V943" s="1044"/>
      <c r="W943" s="1044"/>
      <c r="X943" s="1044"/>
      <c r="Y943" s="1044"/>
      <c r="Z943" s="1044"/>
    </row>
    <row r="944" ht="14.25" customHeight="1">
      <c r="A944" s="1044"/>
      <c r="B944" s="1044"/>
      <c r="C944" s="1044"/>
      <c r="D944" s="1044"/>
      <c r="E944" s="1044"/>
      <c r="F944" s="1044"/>
      <c r="G944" s="1044"/>
      <c r="H944" s="1044"/>
      <c r="I944" s="1044"/>
      <c r="J944" s="1044"/>
      <c r="K944" s="1044"/>
      <c r="L944" s="1044"/>
      <c r="M944" s="1044"/>
      <c r="N944" s="1044"/>
      <c r="O944" s="1044"/>
      <c r="P944" s="1044"/>
      <c r="Q944" s="1044"/>
      <c r="R944" s="1044"/>
      <c r="S944" s="1044"/>
      <c r="T944" s="1044"/>
      <c r="U944" s="1044"/>
      <c r="V944" s="1044"/>
      <c r="W944" s="1044"/>
      <c r="X944" s="1044"/>
      <c r="Y944" s="1044"/>
      <c r="Z944" s="1044"/>
    </row>
    <row r="945" ht="14.25" customHeight="1">
      <c r="A945" s="1044"/>
      <c r="B945" s="1044"/>
      <c r="C945" s="1044"/>
      <c r="D945" s="1044"/>
      <c r="E945" s="1044"/>
      <c r="F945" s="1044"/>
      <c r="G945" s="1044"/>
      <c r="H945" s="1044"/>
      <c r="I945" s="1044"/>
      <c r="J945" s="1044"/>
      <c r="K945" s="1044"/>
      <c r="L945" s="1044"/>
      <c r="M945" s="1044"/>
      <c r="N945" s="1044"/>
      <c r="O945" s="1044"/>
      <c r="P945" s="1044"/>
      <c r="Q945" s="1044"/>
      <c r="R945" s="1044"/>
      <c r="S945" s="1044"/>
      <c r="T945" s="1044"/>
      <c r="U945" s="1044"/>
      <c r="V945" s="1044"/>
      <c r="W945" s="1044"/>
      <c r="X945" s="1044"/>
      <c r="Y945" s="1044"/>
      <c r="Z945" s="1044"/>
    </row>
    <row r="946" ht="14.25" customHeight="1">
      <c r="A946" s="1044"/>
      <c r="B946" s="1044"/>
      <c r="C946" s="1044"/>
      <c r="D946" s="1044"/>
      <c r="E946" s="1044"/>
      <c r="F946" s="1044"/>
      <c r="G946" s="1044"/>
      <c r="H946" s="1044"/>
      <c r="I946" s="1044"/>
      <c r="J946" s="1044"/>
      <c r="K946" s="1044"/>
      <c r="L946" s="1044"/>
      <c r="M946" s="1044"/>
      <c r="N946" s="1044"/>
      <c r="O946" s="1044"/>
      <c r="P946" s="1044"/>
      <c r="Q946" s="1044"/>
      <c r="R946" s="1044"/>
      <c r="S946" s="1044"/>
      <c r="T946" s="1044"/>
      <c r="U946" s="1044"/>
      <c r="V946" s="1044"/>
      <c r="W946" s="1044"/>
      <c r="X946" s="1044"/>
      <c r="Y946" s="1044"/>
      <c r="Z946" s="1044"/>
    </row>
    <row r="947" ht="14.25" customHeight="1">
      <c r="A947" s="1044"/>
      <c r="B947" s="1044"/>
      <c r="C947" s="1044"/>
      <c r="D947" s="1044"/>
      <c r="E947" s="1044"/>
      <c r="F947" s="1044"/>
      <c r="G947" s="1044"/>
      <c r="H947" s="1044"/>
      <c r="I947" s="1044"/>
      <c r="J947" s="1044"/>
      <c r="K947" s="1044"/>
      <c r="L947" s="1044"/>
      <c r="M947" s="1044"/>
      <c r="N947" s="1044"/>
      <c r="O947" s="1044"/>
      <c r="P947" s="1044"/>
      <c r="Q947" s="1044"/>
      <c r="R947" s="1044"/>
      <c r="S947" s="1044"/>
      <c r="T947" s="1044"/>
      <c r="U947" s="1044"/>
      <c r="V947" s="1044"/>
      <c r="W947" s="1044"/>
      <c r="X947" s="1044"/>
      <c r="Y947" s="1044"/>
      <c r="Z947" s="1044"/>
    </row>
    <row r="948" ht="14.25" customHeight="1">
      <c r="A948" s="1044"/>
      <c r="B948" s="1044"/>
      <c r="C948" s="1044"/>
      <c r="D948" s="1044"/>
      <c r="E948" s="1044"/>
      <c r="F948" s="1044"/>
      <c r="G948" s="1044"/>
      <c r="H948" s="1044"/>
      <c r="I948" s="1044"/>
      <c r="J948" s="1044"/>
      <c r="K948" s="1044"/>
      <c r="L948" s="1044"/>
      <c r="M948" s="1044"/>
      <c r="N948" s="1044"/>
      <c r="O948" s="1044"/>
      <c r="P948" s="1044"/>
      <c r="Q948" s="1044"/>
      <c r="R948" s="1044"/>
      <c r="S948" s="1044"/>
      <c r="T948" s="1044"/>
      <c r="U948" s="1044"/>
      <c r="V948" s="1044"/>
      <c r="W948" s="1044"/>
      <c r="X948" s="1044"/>
      <c r="Y948" s="1044"/>
      <c r="Z948" s="1044"/>
    </row>
    <row r="949" ht="14.25" customHeight="1">
      <c r="A949" s="1044"/>
      <c r="B949" s="1044"/>
      <c r="C949" s="1044"/>
      <c r="D949" s="1044"/>
      <c r="E949" s="1044"/>
      <c r="F949" s="1044"/>
      <c r="G949" s="1044"/>
      <c r="H949" s="1044"/>
      <c r="I949" s="1044"/>
      <c r="J949" s="1044"/>
      <c r="K949" s="1044"/>
      <c r="L949" s="1044"/>
      <c r="M949" s="1044"/>
      <c r="N949" s="1044"/>
      <c r="O949" s="1044"/>
      <c r="P949" s="1044"/>
      <c r="Q949" s="1044"/>
      <c r="R949" s="1044"/>
      <c r="S949" s="1044"/>
      <c r="T949" s="1044"/>
      <c r="U949" s="1044"/>
      <c r="V949" s="1044"/>
      <c r="W949" s="1044"/>
      <c r="X949" s="1044"/>
      <c r="Y949" s="1044"/>
      <c r="Z949" s="1044"/>
    </row>
    <row r="950" ht="14.25" customHeight="1">
      <c r="A950" s="1044"/>
      <c r="B950" s="1044"/>
      <c r="C950" s="1044"/>
      <c r="D950" s="1044"/>
      <c r="E950" s="1044"/>
      <c r="F950" s="1044"/>
      <c r="G950" s="1044"/>
      <c r="H950" s="1044"/>
      <c r="I950" s="1044"/>
      <c r="J950" s="1044"/>
      <c r="K950" s="1044"/>
      <c r="L950" s="1044"/>
      <c r="M950" s="1044"/>
      <c r="N950" s="1044"/>
      <c r="O950" s="1044"/>
      <c r="P950" s="1044"/>
      <c r="Q950" s="1044"/>
      <c r="R950" s="1044"/>
      <c r="S950" s="1044"/>
      <c r="T950" s="1044"/>
      <c r="U950" s="1044"/>
      <c r="V950" s="1044"/>
      <c r="W950" s="1044"/>
      <c r="X950" s="1044"/>
      <c r="Y950" s="1044"/>
      <c r="Z950" s="1044"/>
    </row>
    <row r="951" ht="14.25" customHeight="1">
      <c r="A951" s="1044"/>
      <c r="B951" s="1044"/>
      <c r="C951" s="1044"/>
      <c r="D951" s="1044"/>
      <c r="E951" s="1044"/>
      <c r="F951" s="1044"/>
      <c r="G951" s="1044"/>
      <c r="H951" s="1044"/>
      <c r="I951" s="1044"/>
      <c r="J951" s="1044"/>
      <c r="K951" s="1044"/>
      <c r="L951" s="1044"/>
      <c r="M951" s="1044"/>
      <c r="N951" s="1044"/>
      <c r="O951" s="1044"/>
      <c r="P951" s="1044"/>
      <c r="Q951" s="1044"/>
      <c r="R951" s="1044"/>
      <c r="S951" s="1044"/>
      <c r="T951" s="1044"/>
      <c r="U951" s="1044"/>
      <c r="V951" s="1044"/>
      <c r="W951" s="1044"/>
      <c r="X951" s="1044"/>
      <c r="Y951" s="1044"/>
      <c r="Z951" s="1044"/>
    </row>
    <row r="952" ht="14.25" customHeight="1">
      <c r="A952" s="1044"/>
      <c r="B952" s="1044"/>
      <c r="C952" s="1044"/>
      <c r="D952" s="1044"/>
      <c r="E952" s="1044"/>
      <c r="F952" s="1044"/>
      <c r="G952" s="1044"/>
      <c r="H952" s="1044"/>
      <c r="I952" s="1044"/>
      <c r="J952" s="1044"/>
      <c r="K952" s="1044"/>
      <c r="L952" s="1044"/>
      <c r="M952" s="1044"/>
      <c r="N952" s="1044"/>
      <c r="O952" s="1044"/>
      <c r="P952" s="1044"/>
      <c r="Q952" s="1044"/>
      <c r="R952" s="1044"/>
      <c r="S952" s="1044"/>
      <c r="T952" s="1044"/>
      <c r="U952" s="1044"/>
      <c r="V952" s="1044"/>
      <c r="W952" s="1044"/>
      <c r="X952" s="1044"/>
      <c r="Y952" s="1044"/>
      <c r="Z952" s="1044"/>
    </row>
    <row r="953" ht="14.25" customHeight="1">
      <c r="A953" s="1044"/>
      <c r="B953" s="1044"/>
      <c r="C953" s="1044"/>
      <c r="D953" s="1044"/>
      <c r="E953" s="1044"/>
      <c r="F953" s="1044"/>
      <c r="G953" s="1044"/>
      <c r="H953" s="1044"/>
      <c r="I953" s="1044"/>
      <c r="J953" s="1044"/>
      <c r="K953" s="1044"/>
      <c r="L953" s="1044"/>
      <c r="M953" s="1044"/>
      <c r="N953" s="1044"/>
      <c r="O953" s="1044"/>
      <c r="P953" s="1044"/>
      <c r="Q953" s="1044"/>
      <c r="R953" s="1044"/>
      <c r="S953" s="1044"/>
      <c r="T953" s="1044"/>
      <c r="U953" s="1044"/>
      <c r="V953" s="1044"/>
      <c r="W953" s="1044"/>
      <c r="X953" s="1044"/>
      <c r="Y953" s="1044"/>
      <c r="Z953" s="1044"/>
    </row>
    <row r="954" ht="14.25" customHeight="1">
      <c r="A954" s="1044"/>
      <c r="B954" s="1044"/>
      <c r="C954" s="1044"/>
      <c r="D954" s="1044"/>
      <c r="E954" s="1044"/>
      <c r="F954" s="1044"/>
      <c r="G954" s="1044"/>
      <c r="H954" s="1044"/>
      <c r="I954" s="1044"/>
      <c r="J954" s="1044"/>
      <c r="K954" s="1044"/>
      <c r="L954" s="1044"/>
      <c r="M954" s="1044"/>
      <c r="N954" s="1044"/>
      <c r="O954" s="1044"/>
      <c r="P954" s="1044"/>
      <c r="Q954" s="1044"/>
      <c r="R954" s="1044"/>
      <c r="S954" s="1044"/>
      <c r="T954" s="1044"/>
      <c r="U954" s="1044"/>
      <c r="V954" s="1044"/>
      <c r="W954" s="1044"/>
      <c r="X954" s="1044"/>
      <c r="Y954" s="1044"/>
      <c r="Z954" s="1044"/>
    </row>
    <row r="955" ht="14.25" customHeight="1">
      <c r="A955" s="1044"/>
      <c r="B955" s="1044"/>
      <c r="C955" s="1044"/>
      <c r="D955" s="1044"/>
      <c r="E955" s="1044"/>
      <c r="F955" s="1044"/>
      <c r="G955" s="1044"/>
      <c r="H955" s="1044"/>
      <c r="I955" s="1044"/>
      <c r="J955" s="1044"/>
      <c r="K955" s="1044"/>
      <c r="L955" s="1044"/>
      <c r="M955" s="1044"/>
      <c r="N955" s="1044"/>
      <c r="O955" s="1044"/>
      <c r="P955" s="1044"/>
      <c r="Q955" s="1044"/>
      <c r="R955" s="1044"/>
      <c r="S955" s="1044"/>
      <c r="T955" s="1044"/>
      <c r="U955" s="1044"/>
      <c r="V955" s="1044"/>
      <c r="W955" s="1044"/>
      <c r="X955" s="1044"/>
      <c r="Y955" s="1044"/>
      <c r="Z955" s="1044"/>
    </row>
    <row r="956" ht="14.25" customHeight="1">
      <c r="A956" s="1044"/>
      <c r="B956" s="1044"/>
      <c r="C956" s="1044"/>
      <c r="D956" s="1044"/>
      <c r="E956" s="1044"/>
      <c r="F956" s="1044"/>
      <c r="G956" s="1044"/>
      <c r="H956" s="1044"/>
      <c r="I956" s="1044"/>
      <c r="J956" s="1044"/>
      <c r="K956" s="1044"/>
      <c r="L956" s="1044"/>
      <c r="M956" s="1044"/>
      <c r="N956" s="1044"/>
      <c r="O956" s="1044"/>
      <c r="P956" s="1044"/>
      <c r="Q956" s="1044"/>
      <c r="R956" s="1044"/>
      <c r="S956" s="1044"/>
      <c r="T956" s="1044"/>
      <c r="U956" s="1044"/>
      <c r="V956" s="1044"/>
      <c r="W956" s="1044"/>
      <c r="X956" s="1044"/>
      <c r="Y956" s="1044"/>
      <c r="Z956" s="1044"/>
    </row>
    <row r="957" ht="14.25" customHeight="1">
      <c r="A957" s="1044"/>
      <c r="B957" s="1044"/>
      <c r="C957" s="1044"/>
      <c r="D957" s="1044"/>
      <c r="E957" s="1044"/>
      <c r="F957" s="1044"/>
      <c r="G957" s="1044"/>
      <c r="H957" s="1044"/>
      <c r="I957" s="1044"/>
      <c r="J957" s="1044"/>
      <c r="K957" s="1044"/>
      <c r="L957" s="1044"/>
      <c r="M957" s="1044"/>
      <c r="N957" s="1044"/>
      <c r="O957" s="1044"/>
      <c r="P957" s="1044"/>
      <c r="Q957" s="1044"/>
      <c r="R957" s="1044"/>
      <c r="S957" s="1044"/>
      <c r="T957" s="1044"/>
      <c r="U957" s="1044"/>
      <c r="V957" s="1044"/>
      <c r="W957" s="1044"/>
      <c r="X957" s="1044"/>
      <c r="Y957" s="1044"/>
      <c r="Z957" s="1044"/>
    </row>
    <row r="958" ht="14.25" customHeight="1">
      <c r="A958" s="1044"/>
      <c r="B958" s="1044"/>
      <c r="C958" s="1044"/>
      <c r="D958" s="1044"/>
      <c r="E958" s="1044"/>
      <c r="F958" s="1044"/>
      <c r="G958" s="1044"/>
      <c r="H958" s="1044"/>
      <c r="I958" s="1044"/>
      <c r="J958" s="1044"/>
      <c r="K958" s="1044"/>
      <c r="L958" s="1044"/>
      <c r="M958" s="1044"/>
      <c r="N958" s="1044"/>
      <c r="O958" s="1044"/>
      <c r="P958" s="1044"/>
      <c r="Q958" s="1044"/>
      <c r="R958" s="1044"/>
      <c r="S958" s="1044"/>
      <c r="T958" s="1044"/>
      <c r="U958" s="1044"/>
      <c r="V958" s="1044"/>
      <c r="W958" s="1044"/>
      <c r="X958" s="1044"/>
      <c r="Y958" s="1044"/>
      <c r="Z958" s="1044"/>
    </row>
    <row r="959" ht="14.25" customHeight="1">
      <c r="A959" s="1044"/>
      <c r="B959" s="1044"/>
      <c r="C959" s="1044"/>
      <c r="D959" s="1044"/>
      <c r="E959" s="1044"/>
      <c r="F959" s="1044"/>
      <c r="G959" s="1044"/>
      <c r="H959" s="1044"/>
      <c r="I959" s="1044"/>
      <c r="J959" s="1044"/>
      <c r="K959" s="1044"/>
      <c r="L959" s="1044"/>
      <c r="M959" s="1044"/>
      <c r="N959" s="1044"/>
      <c r="O959" s="1044"/>
      <c r="P959" s="1044"/>
      <c r="Q959" s="1044"/>
      <c r="R959" s="1044"/>
      <c r="S959" s="1044"/>
      <c r="T959" s="1044"/>
      <c r="U959" s="1044"/>
      <c r="V959" s="1044"/>
      <c r="W959" s="1044"/>
      <c r="X959" s="1044"/>
      <c r="Y959" s="1044"/>
      <c r="Z959" s="1044"/>
    </row>
    <row r="960" ht="14.25" customHeight="1">
      <c r="A960" s="1044"/>
      <c r="B960" s="1044"/>
      <c r="C960" s="1044"/>
      <c r="D960" s="1044"/>
      <c r="E960" s="1044"/>
      <c r="F960" s="1044"/>
      <c r="G960" s="1044"/>
      <c r="H960" s="1044"/>
      <c r="I960" s="1044"/>
      <c r="J960" s="1044"/>
      <c r="K960" s="1044"/>
      <c r="L960" s="1044"/>
      <c r="M960" s="1044"/>
      <c r="N960" s="1044"/>
      <c r="O960" s="1044"/>
      <c r="P960" s="1044"/>
      <c r="Q960" s="1044"/>
      <c r="R960" s="1044"/>
      <c r="S960" s="1044"/>
      <c r="T960" s="1044"/>
      <c r="U960" s="1044"/>
      <c r="V960" s="1044"/>
      <c r="W960" s="1044"/>
      <c r="X960" s="1044"/>
      <c r="Y960" s="1044"/>
      <c r="Z960" s="1044"/>
    </row>
    <row r="961" ht="14.25" customHeight="1">
      <c r="A961" s="1044"/>
      <c r="B961" s="1044"/>
      <c r="C961" s="1044"/>
      <c r="D961" s="1044"/>
      <c r="E961" s="1044"/>
      <c r="F961" s="1044"/>
      <c r="G961" s="1044"/>
      <c r="H961" s="1044"/>
      <c r="I961" s="1044"/>
      <c r="J961" s="1044"/>
      <c r="K961" s="1044"/>
      <c r="L961" s="1044"/>
      <c r="M961" s="1044"/>
      <c r="N961" s="1044"/>
      <c r="O961" s="1044"/>
      <c r="P961" s="1044"/>
      <c r="Q961" s="1044"/>
      <c r="R961" s="1044"/>
      <c r="S961" s="1044"/>
      <c r="T961" s="1044"/>
      <c r="U961" s="1044"/>
      <c r="V961" s="1044"/>
      <c r="W961" s="1044"/>
      <c r="X961" s="1044"/>
      <c r="Y961" s="1044"/>
      <c r="Z961" s="1044"/>
    </row>
    <row r="962" ht="14.25" customHeight="1">
      <c r="A962" s="1044"/>
      <c r="B962" s="1044"/>
      <c r="C962" s="1044"/>
      <c r="D962" s="1044"/>
      <c r="E962" s="1044"/>
      <c r="F962" s="1044"/>
      <c r="G962" s="1044"/>
      <c r="H962" s="1044"/>
      <c r="I962" s="1044"/>
      <c r="J962" s="1044"/>
      <c r="K962" s="1044"/>
      <c r="L962" s="1044"/>
      <c r="M962" s="1044"/>
      <c r="N962" s="1044"/>
      <c r="O962" s="1044"/>
      <c r="P962" s="1044"/>
      <c r="Q962" s="1044"/>
      <c r="R962" s="1044"/>
      <c r="S962" s="1044"/>
      <c r="T962" s="1044"/>
      <c r="U962" s="1044"/>
      <c r="V962" s="1044"/>
      <c r="W962" s="1044"/>
      <c r="X962" s="1044"/>
      <c r="Y962" s="1044"/>
      <c r="Z962" s="1044"/>
    </row>
    <row r="963" ht="14.25" customHeight="1">
      <c r="A963" s="1044"/>
      <c r="B963" s="1044"/>
      <c r="C963" s="1044"/>
      <c r="D963" s="1044"/>
      <c r="E963" s="1044"/>
      <c r="F963" s="1044"/>
      <c r="G963" s="1044"/>
      <c r="H963" s="1044"/>
      <c r="I963" s="1044"/>
      <c r="J963" s="1044"/>
      <c r="K963" s="1044"/>
      <c r="L963" s="1044"/>
      <c r="M963" s="1044"/>
      <c r="N963" s="1044"/>
      <c r="O963" s="1044"/>
      <c r="P963" s="1044"/>
      <c r="Q963" s="1044"/>
      <c r="R963" s="1044"/>
      <c r="S963" s="1044"/>
      <c r="T963" s="1044"/>
      <c r="U963" s="1044"/>
      <c r="V963" s="1044"/>
      <c r="W963" s="1044"/>
      <c r="X963" s="1044"/>
      <c r="Y963" s="1044"/>
      <c r="Z963" s="1044"/>
    </row>
    <row r="964" ht="14.25" customHeight="1">
      <c r="A964" s="1044"/>
      <c r="B964" s="1044"/>
      <c r="C964" s="1044"/>
      <c r="D964" s="1044"/>
      <c r="E964" s="1044"/>
      <c r="F964" s="1044"/>
      <c r="G964" s="1044"/>
      <c r="H964" s="1044"/>
      <c r="I964" s="1044"/>
      <c r="J964" s="1044"/>
      <c r="K964" s="1044"/>
      <c r="L964" s="1044"/>
      <c r="M964" s="1044"/>
      <c r="N964" s="1044"/>
      <c r="O964" s="1044"/>
      <c r="P964" s="1044"/>
      <c r="Q964" s="1044"/>
      <c r="R964" s="1044"/>
      <c r="S964" s="1044"/>
      <c r="T964" s="1044"/>
      <c r="U964" s="1044"/>
      <c r="V964" s="1044"/>
      <c r="W964" s="1044"/>
      <c r="X964" s="1044"/>
      <c r="Y964" s="1044"/>
      <c r="Z964" s="1044"/>
    </row>
    <row r="965" ht="14.25" customHeight="1">
      <c r="A965" s="1044"/>
      <c r="B965" s="1044"/>
      <c r="C965" s="1044"/>
      <c r="D965" s="1044"/>
      <c r="E965" s="1044"/>
      <c r="F965" s="1044"/>
      <c r="G965" s="1044"/>
      <c r="H965" s="1044"/>
      <c r="I965" s="1044"/>
      <c r="J965" s="1044"/>
      <c r="K965" s="1044"/>
      <c r="L965" s="1044"/>
      <c r="M965" s="1044"/>
      <c r="N965" s="1044"/>
      <c r="O965" s="1044"/>
      <c r="P965" s="1044"/>
      <c r="Q965" s="1044"/>
      <c r="R965" s="1044"/>
      <c r="S965" s="1044"/>
      <c r="T965" s="1044"/>
      <c r="U965" s="1044"/>
      <c r="V965" s="1044"/>
      <c r="W965" s="1044"/>
      <c r="X965" s="1044"/>
      <c r="Y965" s="1044"/>
      <c r="Z965" s="1044"/>
    </row>
    <row r="966" ht="14.25" customHeight="1">
      <c r="A966" s="1044"/>
      <c r="B966" s="1044"/>
      <c r="C966" s="1044"/>
      <c r="D966" s="1044"/>
      <c r="E966" s="1044"/>
      <c r="F966" s="1044"/>
      <c r="G966" s="1044"/>
      <c r="H966" s="1044"/>
      <c r="I966" s="1044"/>
      <c r="J966" s="1044"/>
      <c r="K966" s="1044"/>
      <c r="L966" s="1044"/>
      <c r="M966" s="1044"/>
      <c r="N966" s="1044"/>
      <c r="O966" s="1044"/>
      <c r="P966" s="1044"/>
      <c r="Q966" s="1044"/>
      <c r="R966" s="1044"/>
      <c r="S966" s="1044"/>
      <c r="T966" s="1044"/>
      <c r="U966" s="1044"/>
      <c r="V966" s="1044"/>
      <c r="W966" s="1044"/>
      <c r="X966" s="1044"/>
      <c r="Y966" s="1044"/>
      <c r="Z966" s="1044"/>
    </row>
    <row r="967" ht="14.25" customHeight="1">
      <c r="A967" s="1044"/>
      <c r="B967" s="1044"/>
      <c r="C967" s="1044"/>
      <c r="D967" s="1044"/>
      <c r="E967" s="1044"/>
      <c r="F967" s="1044"/>
      <c r="G967" s="1044"/>
      <c r="H967" s="1044"/>
      <c r="I967" s="1044"/>
      <c r="J967" s="1044"/>
      <c r="K967" s="1044"/>
      <c r="L967" s="1044"/>
      <c r="M967" s="1044"/>
      <c r="N967" s="1044"/>
      <c r="O967" s="1044"/>
      <c r="P967" s="1044"/>
      <c r="Q967" s="1044"/>
      <c r="R967" s="1044"/>
      <c r="S967" s="1044"/>
      <c r="T967" s="1044"/>
      <c r="U967" s="1044"/>
      <c r="V967" s="1044"/>
      <c r="W967" s="1044"/>
      <c r="X967" s="1044"/>
      <c r="Y967" s="1044"/>
      <c r="Z967" s="1044"/>
    </row>
    <row r="968" ht="14.25" customHeight="1">
      <c r="A968" s="1044"/>
      <c r="B968" s="1044"/>
      <c r="C968" s="1044"/>
      <c r="D968" s="1044"/>
      <c r="E968" s="1044"/>
      <c r="F968" s="1044"/>
      <c r="G968" s="1044"/>
      <c r="H968" s="1044"/>
      <c r="I968" s="1044"/>
      <c r="J968" s="1044"/>
      <c r="K968" s="1044"/>
      <c r="L968" s="1044"/>
      <c r="M968" s="1044"/>
      <c r="N968" s="1044"/>
      <c r="O968" s="1044"/>
      <c r="P968" s="1044"/>
      <c r="Q968" s="1044"/>
      <c r="R968" s="1044"/>
      <c r="S968" s="1044"/>
      <c r="T968" s="1044"/>
      <c r="U968" s="1044"/>
      <c r="V968" s="1044"/>
      <c r="W968" s="1044"/>
      <c r="X968" s="1044"/>
      <c r="Y968" s="1044"/>
      <c r="Z968" s="1044"/>
    </row>
    <row r="969" ht="14.25" customHeight="1">
      <c r="A969" s="1044"/>
      <c r="B969" s="1044"/>
      <c r="C969" s="1044"/>
      <c r="D969" s="1044"/>
      <c r="E969" s="1044"/>
      <c r="F969" s="1044"/>
      <c r="G969" s="1044"/>
      <c r="H969" s="1044"/>
      <c r="I969" s="1044"/>
      <c r="J969" s="1044"/>
      <c r="K969" s="1044"/>
      <c r="L969" s="1044"/>
      <c r="M969" s="1044"/>
      <c r="N969" s="1044"/>
      <c r="O969" s="1044"/>
      <c r="P969" s="1044"/>
      <c r="Q969" s="1044"/>
      <c r="R969" s="1044"/>
      <c r="S969" s="1044"/>
      <c r="T969" s="1044"/>
      <c r="U969" s="1044"/>
      <c r="V969" s="1044"/>
      <c r="W969" s="1044"/>
      <c r="X969" s="1044"/>
      <c r="Y969" s="1044"/>
      <c r="Z969" s="1044"/>
    </row>
    <row r="970" ht="14.25" customHeight="1">
      <c r="A970" s="1044"/>
      <c r="B970" s="1044"/>
      <c r="C970" s="1044"/>
      <c r="D970" s="1044"/>
      <c r="E970" s="1044"/>
      <c r="F970" s="1044"/>
      <c r="G970" s="1044"/>
      <c r="H970" s="1044"/>
      <c r="I970" s="1044"/>
      <c r="J970" s="1044"/>
      <c r="K970" s="1044"/>
      <c r="L970" s="1044"/>
      <c r="M970" s="1044"/>
      <c r="N970" s="1044"/>
      <c r="O970" s="1044"/>
      <c r="P970" s="1044"/>
      <c r="Q970" s="1044"/>
      <c r="R970" s="1044"/>
      <c r="S970" s="1044"/>
      <c r="T970" s="1044"/>
      <c r="U970" s="1044"/>
      <c r="V970" s="1044"/>
      <c r="W970" s="1044"/>
      <c r="X970" s="1044"/>
      <c r="Y970" s="1044"/>
      <c r="Z970" s="1044"/>
    </row>
    <row r="971" ht="14.25" customHeight="1">
      <c r="A971" s="1044"/>
      <c r="B971" s="1044"/>
      <c r="C971" s="1044"/>
      <c r="D971" s="1044"/>
      <c r="E971" s="1044"/>
      <c r="F971" s="1044"/>
      <c r="G971" s="1044"/>
      <c r="H971" s="1044"/>
      <c r="I971" s="1044"/>
      <c r="J971" s="1044"/>
      <c r="K971" s="1044"/>
      <c r="L971" s="1044"/>
      <c r="M971" s="1044"/>
      <c r="N971" s="1044"/>
      <c r="O971" s="1044"/>
      <c r="P971" s="1044"/>
      <c r="Q971" s="1044"/>
      <c r="R971" s="1044"/>
      <c r="S971" s="1044"/>
      <c r="T971" s="1044"/>
      <c r="U971" s="1044"/>
      <c r="V971" s="1044"/>
      <c r="W971" s="1044"/>
      <c r="X971" s="1044"/>
      <c r="Y971" s="1044"/>
      <c r="Z971" s="1044"/>
    </row>
    <row r="972" ht="14.25" customHeight="1">
      <c r="A972" s="1044"/>
      <c r="B972" s="1044"/>
      <c r="C972" s="1044"/>
      <c r="D972" s="1044"/>
      <c r="E972" s="1044"/>
      <c r="F972" s="1044"/>
      <c r="G972" s="1044"/>
      <c r="H972" s="1044"/>
      <c r="I972" s="1044"/>
      <c r="J972" s="1044"/>
      <c r="K972" s="1044"/>
      <c r="L972" s="1044"/>
      <c r="M972" s="1044"/>
      <c r="N972" s="1044"/>
      <c r="O972" s="1044"/>
      <c r="P972" s="1044"/>
      <c r="Q972" s="1044"/>
      <c r="R972" s="1044"/>
      <c r="S972" s="1044"/>
      <c r="T972" s="1044"/>
      <c r="U972" s="1044"/>
      <c r="V972" s="1044"/>
      <c r="W972" s="1044"/>
      <c r="X972" s="1044"/>
      <c r="Y972" s="1044"/>
      <c r="Z972" s="1044"/>
    </row>
    <row r="973" ht="14.25" customHeight="1">
      <c r="A973" s="1044"/>
      <c r="B973" s="1044"/>
      <c r="C973" s="1044"/>
      <c r="D973" s="1044"/>
      <c r="E973" s="1044"/>
      <c r="F973" s="1044"/>
      <c r="G973" s="1044"/>
      <c r="H973" s="1044"/>
      <c r="I973" s="1044"/>
      <c r="J973" s="1044"/>
      <c r="K973" s="1044"/>
      <c r="L973" s="1044"/>
      <c r="M973" s="1044"/>
      <c r="N973" s="1044"/>
      <c r="O973" s="1044"/>
      <c r="P973" s="1044"/>
      <c r="Q973" s="1044"/>
      <c r="R973" s="1044"/>
      <c r="S973" s="1044"/>
      <c r="T973" s="1044"/>
      <c r="U973" s="1044"/>
      <c r="V973" s="1044"/>
      <c r="W973" s="1044"/>
      <c r="X973" s="1044"/>
      <c r="Y973" s="1044"/>
      <c r="Z973" s="1044"/>
    </row>
    <row r="974" ht="14.25" customHeight="1">
      <c r="A974" s="1044"/>
      <c r="B974" s="1044"/>
      <c r="C974" s="1044"/>
      <c r="D974" s="1044"/>
      <c r="E974" s="1044"/>
      <c r="F974" s="1044"/>
      <c r="G974" s="1044"/>
      <c r="H974" s="1044"/>
      <c r="I974" s="1044"/>
      <c r="J974" s="1044"/>
      <c r="K974" s="1044"/>
      <c r="L974" s="1044"/>
      <c r="M974" s="1044"/>
      <c r="N974" s="1044"/>
      <c r="O974" s="1044"/>
      <c r="P974" s="1044"/>
      <c r="Q974" s="1044"/>
      <c r="R974" s="1044"/>
      <c r="S974" s="1044"/>
      <c r="T974" s="1044"/>
      <c r="U974" s="1044"/>
      <c r="V974" s="1044"/>
      <c r="W974" s="1044"/>
      <c r="X974" s="1044"/>
      <c r="Y974" s="1044"/>
      <c r="Z974" s="1044"/>
    </row>
    <row r="975" ht="14.25" customHeight="1">
      <c r="A975" s="1044"/>
      <c r="B975" s="1044"/>
      <c r="C975" s="1044"/>
      <c r="D975" s="1044"/>
      <c r="E975" s="1044"/>
      <c r="F975" s="1044"/>
      <c r="G975" s="1044"/>
      <c r="H975" s="1044"/>
      <c r="I975" s="1044"/>
      <c r="J975" s="1044"/>
      <c r="K975" s="1044"/>
      <c r="L975" s="1044"/>
      <c r="M975" s="1044"/>
      <c r="N975" s="1044"/>
      <c r="O975" s="1044"/>
      <c r="P975" s="1044"/>
      <c r="Q975" s="1044"/>
      <c r="R975" s="1044"/>
      <c r="S975" s="1044"/>
      <c r="T975" s="1044"/>
      <c r="U975" s="1044"/>
      <c r="V975" s="1044"/>
      <c r="W975" s="1044"/>
      <c r="X975" s="1044"/>
      <c r="Y975" s="1044"/>
      <c r="Z975" s="1044"/>
    </row>
    <row r="976" ht="14.25" customHeight="1">
      <c r="A976" s="1044"/>
      <c r="B976" s="1044"/>
      <c r="C976" s="1044"/>
      <c r="D976" s="1044"/>
      <c r="E976" s="1044"/>
      <c r="F976" s="1044"/>
      <c r="G976" s="1044"/>
      <c r="H976" s="1044"/>
      <c r="I976" s="1044"/>
      <c r="J976" s="1044"/>
      <c r="K976" s="1044"/>
      <c r="L976" s="1044"/>
      <c r="M976" s="1044"/>
      <c r="N976" s="1044"/>
      <c r="O976" s="1044"/>
      <c r="P976" s="1044"/>
      <c r="Q976" s="1044"/>
      <c r="R976" s="1044"/>
      <c r="S976" s="1044"/>
      <c r="T976" s="1044"/>
      <c r="U976" s="1044"/>
      <c r="V976" s="1044"/>
      <c r="W976" s="1044"/>
      <c r="X976" s="1044"/>
      <c r="Y976" s="1044"/>
      <c r="Z976" s="1044"/>
    </row>
    <row r="977" ht="14.25" customHeight="1">
      <c r="A977" s="1044"/>
      <c r="B977" s="1044"/>
      <c r="C977" s="1044"/>
      <c r="D977" s="1044"/>
      <c r="E977" s="1044"/>
      <c r="F977" s="1044"/>
      <c r="G977" s="1044"/>
      <c r="H977" s="1044"/>
      <c r="I977" s="1044"/>
      <c r="J977" s="1044"/>
      <c r="K977" s="1044"/>
      <c r="L977" s="1044"/>
      <c r="M977" s="1044"/>
      <c r="N977" s="1044"/>
      <c r="O977" s="1044"/>
      <c r="P977" s="1044"/>
      <c r="Q977" s="1044"/>
      <c r="R977" s="1044"/>
      <c r="S977" s="1044"/>
      <c r="T977" s="1044"/>
      <c r="U977" s="1044"/>
      <c r="V977" s="1044"/>
      <c r="W977" s="1044"/>
      <c r="X977" s="1044"/>
      <c r="Y977" s="1044"/>
      <c r="Z977" s="1044"/>
    </row>
    <row r="978" ht="14.25" customHeight="1">
      <c r="A978" s="1044"/>
      <c r="B978" s="1044"/>
      <c r="C978" s="1044"/>
      <c r="D978" s="1044"/>
      <c r="E978" s="1044"/>
      <c r="F978" s="1044"/>
      <c r="G978" s="1044"/>
      <c r="H978" s="1044"/>
      <c r="I978" s="1044"/>
      <c r="J978" s="1044"/>
      <c r="K978" s="1044"/>
      <c r="L978" s="1044"/>
      <c r="M978" s="1044"/>
      <c r="N978" s="1044"/>
      <c r="O978" s="1044"/>
      <c r="P978" s="1044"/>
      <c r="Q978" s="1044"/>
      <c r="R978" s="1044"/>
      <c r="S978" s="1044"/>
      <c r="T978" s="1044"/>
      <c r="U978" s="1044"/>
      <c r="V978" s="1044"/>
      <c r="W978" s="1044"/>
      <c r="X978" s="1044"/>
      <c r="Y978" s="1044"/>
      <c r="Z978" s="1044"/>
    </row>
    <row r="979" ht="14.25" customHeight="1">
      <c r="A979" s="1044"/>
      <c r="B979" s="1044"/>
      <c r="C979" s="1044"/>
      <c r="D979" s="1044"/>
      <c r="E979" s="1044"/>
      <c r="F979" s="1044"/>
      <c r="G979" s="1044"/>
      <c r="H979" s="1044"/>
      <c r="I979" s="1044"/>
      <c r="J979" s="1044"/>
      <c r="K979" s="1044"/>
      <c r="L979" s="1044"/>
      <c r="M979" s="1044"/>
      <c r="N979" s="1044"/>
      <c r="O979" s="1044"/>
      <c r="P979" s="1044"/>
      <c r="Q979" s="1044"/>
      <c r="R979" s="1044"/>
      <c r="S979" s="1044"/>
      <c r="T979" s="1044"/>
      <c r="U979" s="1044"/>
      <c r="V979" s="1044"/>
      <c r="W979" s="1044"/>
      <c r="X979" s="1044"/>
      <c r="Y979" s="1044"/>
      <c r="Z979" s="1044"/>
    </row>
    <row r="980" ht="14.25" customHeight="1">
      <c r="A980" s="1044"/>
      <c r="B980" s="1044"/>
      <c r="C980" s="1044"/>
      <c r="D980" s="1044"/>
      <c r="E980" s="1044"/>
      <c r="F980" s="1044"/>
      <c r="G980" s="1044"/>
      <c r="H980" s="1044"/>
      <c r="I980" s="1044"/>
      <c r="J980" s="1044"/>
      <c r="K980" s="1044"/>
      <c r="L980" s="1044"/>
      <c r="M980" s="1044"/>
      <c r="N980" s="1044"/>
      <c r="O980" s="1044"/>
      <c r="P980" s="1044"/>
      <c r="Q980" s="1044"/>
      <c r="R980" s="1044"/>
      <c r="S980" s="1044"/>
      <c r="T980" s="1044"/>
      <c r="U980" s="1044"/>
      <c r="V980" s="1044"/>
      <c r="W980" s="1044"/>
      <c r="X980" s="1044"/>
      <c r="Y980" s="1044"/>
      <c r="Z980" s="1044"/>
    </row>
    <row r="981" ht="14.25" customHeight="1">
      <c r="A981" s="1044"/>
      <c r="B981" s="1044"/>
      <c r="C981" s="1044"/>
      <c r="D981" s="1044"/>
      <c r="E981" s="1044"/>
      <c r="F981" s="1044"/>
      <c r="G981" s="1044"/>
      <c r="H981" s="1044"/>
      <c r="I981" s="1044"/>
      <c r="J981" s="1044"/>
      <c r="K981" s="1044"/>
      <c r="L981" s="1044"/>
      <c r="M981" s="1044"/>
      <c r="N981" s="1044"/>
      <c r="O981" s="1044"/>
      <c r="P981" s="1044"/>
      <c r="Q981" s="1044"/>
      <c r="R981" s="1044"/>
      <c r="S981" s="1044"/>
      <c r="T981" s="1044"/>
      <c r="U981" s="1044"/>
      <c r="V981" s="1044"/>
      <c r="W981" s="1044"/>
      <c r="X981" s="1044"/>
      <c r="Y981" s="1044"/>
      <c r="Z981" s="1044"/>
    </row>
    <row r="982" ht="14.25" customHeight="1">
      <c r="A982" s="1044"/>
      <c r="B982" s="1044"/>
      <c r="C982" s="1044"/>
      <c r="D982" s="1044"/>
      <c r="E982" s="1044"/>
      <c r="F982" s="1044"/>
      <c r="G982" s="1044"/>
      <c r="H982" s="1044"/>
      <c r="I982" s="1044"/>
      <c r="J982" s="1044"/>
      <c r="K982" s="1044"/>
      <c r="L982" s="1044"/>
      <c r="M982" s="1044"/>
      <c r="N982" s="1044"/>
      <c r="O982" s="1044"/>
      <c r="P982" s="1044"/>
      <c r="Q982" s="1044"/>
      <c r="R982" s="1044"/>
      <c r="S982" s="1044"/>
      <c r="T982" s="1044"/>
      <c r="U982" s="1044"/>
      <c r="V982" s="1044"/>
      <c r="W982" s="1044"/>
      <c r="X982" s="1044"/>
      <c r="Y982" s="1044"/>
      <c r="Z982" s="1044"/>
    </row>
    <row r="983" ht="14.25" customHeight="1">
      <c r="A983" s="1044"/>
      <c r="B983" s="1044"/>
      <c r="C983" s="1044"/>
      <c r="D983" s="1044"/>
      <c r="E983" s="1044"/>
      <c r="F983" s="1044"/>
      <c r="G983" s="1044"/>
      <c r="H983" s="1044"/>
      <c r="I983" s="1044"/>
      <c r="J983" s="1044"/>
      <c r="K983" s="1044"/>
      <c r="L983" s="1044"/>
      <c r="M983" s="1044"/>
      <c r="N983" s="1044"/>
      <c r="O983" s="1044"/>
      <c r="P983" s="1044"/>
      <c r="Q983" s="1044"/>
      <c r="R983" s="1044"/>
      <c r="S983" s="1044"/>
      <c r="T983" s="1044"/>
      <c r="U983" s="1044"/>
      <c r="V983" s="1044"/>
      <c r="W983" s="1044"/>
      <c r="X983" s="1044"/>
      <c r="Y983" s="1044"/>
      <c r="Z983" s="1044"/>
    </row>
    <row r="984" ht="14.25" customHeight="1">
      <c r="A984" s="1044"/>
      <c r="B984" s="1044"/>
      <c r="C984" s="1044"/>
      <c r="D984" s="1044"/>
      <c r="E984" s="1044"/>
      <c r="F984" s="1044"/>
      <c r="G984" s="1044"/>
      <c r="H984" s="1044"/>
      <c r="I984" s="1044"/>
      <c r="J984" s="1044"/>
      <c r="K984" s="1044"/>
      <c r="L984" s="1044"/>
      <c r="M984" s="1044"/>
      <c r="N984" s="1044"/>
      <c r="O984" s="1044"/>
      <c r="P984" s="1044"/>
      <c r="Q984" s="1044"/>
      <c r="R984" s="1044"/>
      <c r="S984" s="1044"/>
      <c r="T984" s="1044"/>
      <c r="U984" s="1044"/>
      <c r="V984" s="1044"/>
      <c r="W984" s="1044"/>
      <c r="X984" s="1044"/>
      <c r="Y984" s="1044"/>
      <c r="Z984" s="1044"/>
    </row>
    <row r="985" ht="14.25" customHeight="1">
      <c r="A985" s="1044"/>
      <c r="B985" s="1044"/>
      <c r="C985" s="1044"/>
      <c r="D985" s="1044"/>
      <c r="E985" s="1044"/>
      <c r="F985" s="1044"/>
      <c r="G985" s="1044"/>
      <c r="H985" s="1044"/>
      <c r="I985" s="1044"/>
      <c r="J985" s="1044"/>
      <c r="K985" s="1044"/>
      <c r="L985" s="1044"/>
      <c r="M985" s="1044"/>
      <c r="N985" s="1044"/>
      <c r="O985" s="1044"/>
      <c r="P985" s="1044"/>
      <c r="Q985" s="1044"/>
      <c r="R985" s="1044"/>
      <c r="S985" s="1044"/>
      <c r="T985" s="1044"/>
      <c r="U985" s="1044"/>
      <c r="V985" s="1044"/>
      <c r="W985" s="1044"/>
      <c r="X985" s="1044"/>
      <c r="Y985" s="1044"/>
      <c r="Z985" s="1044"/>
    </row>
    <row r="986" ht="14.25" customHeight="1">
      <c r="A986" s="1044"/>
      <c r="B986" s="1044"/>
      <c r="C986" s="1044"/>
      <c r="D986" s="1044"/>
      <c r="E986" s="1044"/>
      <c r="F986" s="1044"/>
      <c r="G986" s="1044"/>
      <c r="H986" s="1044"/>
      <c r="I986" s="1044"/>
      <c r="J986" s="1044"/>
      <c r="K986" s="1044"/>
      <c r="L986" s="1044"/>
      <c r="M986" s="1044"/>
      <c r="N986" s="1044"/>
      <c r="O986" s="1044"/>
      <c r="P986" s="1044"/>
      <c r="Q986" s="1044"/>
      <c r="R986" s="1044"/>
      <c r="S986" s="1044"/>
      <c r="T986" s="1044"/>
      <c r="U986" s="1044"/>
      <c r="V986" s="1044"/>
      <c r="W986" s="1044"/>
      <c r="X986" s="1044"/>
      <c r="Y986" s="1044"/>
      <c r="Z986" s="1044"/>
    </row>
    <row r="987" ht="14.25" customHeight="1">
      <c r="A987" s="1044"/>
      <c r="B987" s="1044"/>
      <c r="C987" s="1044"/>
      <c r="D987" s="1044"/>
      <c r="E987" s="1044"/>
      <c r="F987" s="1044"/>
      <c r="G987" s="1044"/>
      <c r="H987" s="1044"/>
      <c r="I987" s="1044"/>
      <c r="J987" s="1044"/>
      <c r="K987" s="1044"/>
      <c r="L987" s="1044"/>
      <c r="M987" s="1044"/>
      <c r="N987" s="1044"/>
      <c r="O987" s="1044"/>
      <c r="P987" s="1044"/>
      <c r="Q987" s="1044"/>
      <c r="R987" s="1044"/>
      <c r="S987" s="1044"/>
      <c r="T987" s="1044"/>
      <c r="U987" s="1044"/>
      <c r="V987" s="1044"/>
      <c r="W987" s="1044"/>
      <c r="X987" s="1044"/>
      <c r="Y987" s="1044"/>
      <c r="Z987" s="1044"/>
    </row>
    <row r="988" ht="14.25" customHeight="1">
      <c r="A988" s="1044"/>
      <c r="B988" s="1044"/>
      <c r="C988" s="1044"/>
      <c r="D988" s="1044"/>
      <c r="E988" s="1044"/>
      <c r="F988" s="1044"/>
      <c r="G988" s="1044"/>
      <c r="H988" s="1044"/>
      <c r="I988" s="1044"/>
      <c r="J988" s="1044"/>
      <c r="K988" s="1044"/>
      <c r="L988" s="1044"/>
      <c r="M988" s="1044"/>
      <c r="N988" s="1044"/>
      <c r="O988" s="1044"/>
      <c r="P988" s="1044"/>
      <c r="Q988" s="1044"/>
      <c r="R988" s="1044"/>
      <c r="S988" s="1044"/>
      <c r="T988" s="1044"/>
      <c r="U988" s="1044"/>
      <c r="V988" s="1044"/>
      <c r="W988" s="1044"/>
      <c r="X988" s="1044"/>
      <c r="Y988" s="1044"/>
      <c r="Z988" s="1044"/>
    </row>
    <row r="989" ht="14.25" customHeight="1">
      <c r="A989" s="1044"/>
      <c r="B989" s="1044"/>
      <c r="C989" s="1044"/>
      <c r="D989" s="1044"/>
      <c r="E989" s="1044"/>
      <c r="F989" s="1044"/>
      <c r="G989" s="1044"/>
      <c r="H989" s="1044"/>
      <c r="I989" s="1044"/>
      <c r="J989" s="1044"/>
      <c r="K989" s="1044"/>
      <c r="L989" s="1044"/>
      <c r="M989" s="1044"/>
      <c r="N989" s="1044"/>
      <c r="O989" s="1044"/>
      <c r="P989" s="1044"/>
      <c r="Q989" s="1044"/>
      <c r="R989" s="1044"/>
      <c r="S989" s="1044"/>
      <c r="T989" s="1044"/>
      <c r="U989" s="1044"/>
      <c r="V989" s="1044"/>
      <c r="W989" s="1044"/>
      <c r="X989" s="1044"/>
      <c r="Y989" s="1044"/>
      <c r="Z989" s="1044"/>
    </row>
    <row r="990" ht="14.25" customHeight="1">
      <c r="A990" s="1044"/>
      <c r="B990" s="1044"/>
      <c r="C990" s="1044"/>
      <c r="D990" s="1044"/>
      <c r="E990" s="1044"/>
      <c r="F990" s="1044"/>
      <c r="G990" s="1044"/>
      <c r="H990" s="1044"/>
      <c r="I990" s="1044"/>
      <c r="J990" s="1044"/>
      <c r="K990" s="1044"/>
      <c r="L990" s="1044"/>
      <c r="M990" s="1044"/>
      <c r="N990" s="1044"/>
      <c r="O990" s="1044"/>
      <c r="P990" s="1044"/>
      <c r="Q990" s="1044"/>
      <c r="R990" s="1044"/>
      <c r="S990" s="1044"/>
      <c r="T990" s="1044"/>
      <c r="U990" s="1044"/>
      <c r="V990" s="1044"/>
      <c r="W990" s="1044"/>
      <c r="X990" s="1044"/>
      <c r="Y990" s="1044"/>
      <c r="Z990" s="1044"/>
    </row>
    <row r="991" ht="14.25" customHeight="1">
      <c r="A991" s="1044"/>
      <c r="B991" s="1044"/>
      <c r="C991" s="1044"/>
      <c r="D991" s="1044"/>
      <c r="E991" s="1044"/>
      <c r="F991" s="1044"/>
      <c r="G991" s="1044"/>
      <c r="H991" s="1044"/>
      <c r="I991" s="1044"/>
      <c r="J991" s="1044"/>
      <c r="K991" s="1044"/>
      <c r="L991" s="1044"/>
      <c r="M991" s="1044"/>
      <c r="N991" s="1044"/>
      <c r="O991" s="1044"/>
      <c r="P991" s="1044"/>
      <c r="Q991" s="1044"/>
      <c r="R991" s="1044"/>
      <c r="S991" s="1044"/>
      <c r="T991" s="1044"/>
      <c r="U991" s="1044"/>
      <c r="V991" s="1044"/>
      <c r="W991" s="1044"/>
      <c r="X991" s="1044"/>
      <c r="Y991" s="1044"/>
      <c r="Z991" s="1044"/>
    </row>
    <row r="992" ht="14.25" customHeight="1">
      <c r="A992" s="1044"/>
      <c r="B992" s="1044"/>
      <c r="C992" s="1044"/>
      <c r="D992" s="1044"/>
      <c r="E992" s="1044"/>
      <c r="F992" s="1044"/>
      <c r="G992" s="1044"/>
      <c r="H992" s="1044"/>
      <c r="I992" s="1044"/>
      <c r="J992" s="1044"/>
      <c r="K992" s="1044"/>
      <c r="L992" s="1044"/>
      <c r="M992" s="1044"/>
      <c r="N992" s="1044"/>
      <c r="O992" s="1044"/>
      <c r="P992" s="1044"/>
      <c r="Q992" s="1044"/>
      <c r="R992" s="1044"/>
      <c r="S992" s="1044"/>
      <c r="T992" s="1044"/>
      <c r="U992" s="1044"/>
      <c r="V992" s="1044"/>
      <c r="W992" s="1044"/>
      <c r="X992" s="1044"/>
      <c r="Y992" s="1044"/>
      <c r="Z992" s="1044"/>
    </row>
    <row r="993" ht="14.25" customHeight="1">
      <c r="A993" s="1044"/>
      <c r="B993" s="1044"/>
      <c r="C993" s="1044"/>
      <c r="D993" s="1044"/>
      <c r="E993" s="1044"/>
      <c r="F993" s="1044"/>
      <c r="G993" s="1044"/>
      <c r="H993" s="1044"/>
      <c r="I993" s="1044"/>
      <c r="J993" s="1044"/>
      <c r="K993" s="1044"/>
      <c r="L993" s="1044"/>
      <c r="M993" s="1044"/>
      <c r="N993" s="1044"/>
      <c r="O993" s="1044"/>
      <c r="P993" s="1044"/>
      <c r="Q993" s="1044"/>
      <c r="R993" s="1044"/>
      <c r="S993" s="1044"/>
      <c r="T993" s="1044"/>
      <c r="U993" s="1044"/>
      <c r="V993" s="1044"/>
      <c r="W993" s="1044"/>
      <c r="X993" s="1044"/>
      <c r="Y993" s="1044"/>
      <c r="Z993" s="1044"/>
    </row>
    <row r="994" ht="14.25" customHeight="1">
      <c r="A994" s="1044"/>
      <c r="B994" s="1044"/>
      <c r="C994" s="1044"/>
      <c r="D994" s="1044"/>
      <c r="E994" s="1044"/>
      <c r="F994" s="1044"/>
      <c r="G994" s="1044"/>
      <c r="H994" s="1044"/>
      <c r="I994" s="1044"/>
      <c r="J994" s="1044"/>
      <c r="K994" s="1044"/>
      <c r="L994" s="1044"/>
      <c r="M994" s="1044"/>
      <c r="N994" s="1044"/>
      <c r="O994" s="1044"/>
      <c r="P994" s="1044"/>
      <c r="Q994" s="1044"/>
      <c r="R994" s="1044"/>
      <c r="S994" s="1044"/>
      <c r="T994" s="1044"/>
      <c r="U994" s="1044"/>
      <c r="V994" s="1044"/>
      <c r="W994" s="1044"/>
      <c r="X994" s="1044"/>
      <c r="Y994" s="1044"/>
      <c r="Z994" s="1044"/>
    </row>
    <row r="995" ht="14.25" customHeight="1">
      <c r="A995" s="1044"/>
      <c r="B995" s="1044"/>
      <c r="C995" s="1044"/>
      <c r="D995" s="1044"/>
      <c r="E995" s="1044"/>
      <c r="F995" s="1044"/>
      <c r="G995" s="1044"/>
      <c r="H995" s="1044"/>
      <c r="I995" s="1044"/>
      <c r="J995" s="1044"/>
      <c r="K995" s="1044"/>
      <c r="L995" s="1044"/>
      <c r="M995" s="1044"/>
      <c r="N995" s="1044"/>
      <c r="O995" s="1044"/>
      <c r="P995" s="1044"/>
      <c r="Q995" s="1044"/>
      <c r="R995" s="1044"/>
      <c r="S995" s="1044"/>
      <c r="T995" s="1044"/>
      <c r="U995" s="1044"/>
      <c r="V995" s="1044"/>
      <c r="W995" s="1044"/>
      <c r="X995" s="1044"/>
      <c r="Y995" s="1044"/>
      <c r="Z995" s="1044"/>
    </row>
    <row r="996" ht="14.25" customHeight="1">
      <c r="A996" s="1044"/>
      <c r="B996" s="1044"/>
      <c r="C996" s="1044"/>
      <c r="D996" s="1044"/>
      <c r="E996" s="1044"/>
      <c r="F996" s="1044"/>
      <c r="G996" s="1044"/>
      <c r="H996" s="1044"/>
      <c r="I996" s="1044"/>
      <c r="J996" s="1044"/>
      <c r="K996" s="1044"/>
      <c r="L996" s="1044"/>
      <c r="M996" s="1044"/>
      <c r="N996" s="1044"/>
      <c r="O996" s="1044"/>
      <c r="P996" s="1044"/>
      <c r="Q996" s="1044"/>
      <c r="R996" s="1044"/>
      <c r="S996" s="1044"/>
      <c r="T996" s="1044"/>
      <c r="U996" s="1044"/>
      <c r="V996" s="1044"/>
      <c r="W996" s="1044"/>
      <c r="X996" s="1044"/>
      <c r="Y996" s="1044"/>
      <c r="Z996" s="1044"/>
    </row>
    <row r="997" ht="14.25" customHeight="1">
      <c r="A997" s="1044"/>
      <c r="B997" s="1044"/>
      <c r="C997" s="1044"/>
      <c r="D997" s="1044"/>
      <c r="E997" s="1044"/>
      <c r="F997" s="1044"/>
      <c r="G997" s="1044"/>
      <c r="H997" s="1044"/>
      <c r="I997" s="1044"/>
      <c r="J997" s="1044"/>
      <c r="K997" s="1044"/>
      <c r="L997" s="1044"/>
      <c r="M997" s="1044"/>
      <c r="N997" s="1044"/>
      <c r="O997" s="1044"/>
      <c r="P997" s="1044"/>
      <c r="Q997" s="1044"/>
      <c r="R997" s="1044"/>
      <c r="S997" s="1044"/>
      <c r="T997" s="1044"/>
      <c r="U997" s="1044"/>
      <c r="V997" s="1044"/>
      <c r="W997" s="1044"/>
      <c r="X997" s="1044"/>
      <c r="Y997" s="1044"/>
      <c r="Z997" s="1044"/>
    </row>
    <row r="998" ht="14.25" customHeight="1">
      <c r="A998" s="1044"/>
      <c r="B998" s="1044"/>
      <c r="C998" s="1044"/>
      <c r="D998" s="1044"/>
      <c r="E998" s="1044"/>
      <c r="F998" s="1044"/>
      <c r="G998" s="1044"/>
      <c r="H998" s="1044"/>
      <c r="I998" s="1044"/>
      <c r="J998" s="1044"/>
      <c r="K998" s="1044"/>
      <c r="L998" s="1044"/>
      <c r="M998" s="1044"/>
      <c r="N998" s="1044"/>
      <c r="O998" s="1044"/>
      <c r="P998" s="1044"/>
      <c r="Q998" s="1044"/>
      <c r="R998" s="1044"/>
      <c r="S998" s="1044"/>
      <c r="T998" s="1044"/>
      <c r="U998" s="1044"/>
      <c r="V998" s="1044"/>
      <c r="W998" s="1044"/>
      <c r="X998" s="1044"/>
      <c r="Y998" s="1044"/>
      <c r="Z998" s="1044"/>
    </row>
    <row r="999" ht="14.25" customHeight="1">
      <c r="A999" s="1044"/>
      <c r="B999" s="1044"/>
      <c r="C999" s="1044"/>
      <c r="D999" s="1044"/>
      <c r="E999" s="1044"/>
      <c r="F999" s="1044"/>
      <c r="G999" s="1044"/>
      <c r="H999" s="1044"/>
      <c r="I999" s="1044"/>
      <c r="J999" s="1044"/>
      <c r="K999" s="1044"/>
      <c r="L999" s="1044"/>
      <c r="M999" s="1044"/>
      <c r="N999" s="1044"/>
      <c r="O999" s="1044"/>
      <c r="P999" s="1044"/>
      <c r="Q999" s="1044"/>
      <c r="R999" s="1044"/>
      <c r="S999" s="1044"/>
      <c r="T999" s="1044"/>
      <c r="U999" s="1044"/>
      <c r="V999" s="1044"/>
      <c r="W999" s="1044"/>
      <c r="X999" s="1044"/>
      <c r="Y999" s="1044"/>
      <c r="Z999" s="1044"/>
    </row>
    <row r="1000" ht="14.25" customHeight="1">
      <c r="A1000" s="1044"/>
      <c r="B1000" s="1044"/>
      <c r="C1000" s="1044"/>
      <c r="D1000" s="1044"/>
      <c r="E1000" s="1044"/>
      <c r="F1000" s="1044"/>
      <c r="G1000" s="1044"/>
      <c r="H1000" s="1044"/>
      <c r="I1000" s="1044"/>
      <c r="J1000" s="1044"/>
      <c r="K1000" s="1044"/>
      <c r="L1000" s="1044"/>
      <c r="M1000" s="1044"/>
      <c r="N1000" s="1044"/>
      <c r="O1000" s="1044"/>
      <c r="P1000" s="1044"/>
      <c r="Q1000" s="1044"/>
      <c r="R1000" s="1044"/>
      <c r="S1000" s="1044"/>
      <c r="T1000" s="1044"/>
      <c r="U1000" s="1044"/>
      <c r="V1000" s="1044"/>
      <c r="W1000" s="1044"/>
      <c r="X1000" s="1044"/>
      <c r="Y1000" s="1044"/>
      <c r="Z1000" s="1044"/>
    </row>
  </sheetData>
  <mergeCells count="28">
    <mergeCell ref="C12:C13"/>
    <mergeCell ref="D12:E12"/>
    <mergeCell ref="D13:E13"/>
    <mergeCell ref="C24:E24"/>
    <mergeCell ref="C25:C26"/>
    <mergeCell ref="C27:C28"/>
    <mergeCell ref="C31:E31"/>
    <mergeCell ref="C32:C33"/>
    <mergeCell ref="C34:C35"/>
    <mergeCell ref="C37:E37"/>
    <mergeCell ref="C38:C39"/>
    <mergeCell ref="C40:C41"/>
    <mergeCell ref="C50:G50"/>
    <mergeCell ref="C54:G54"/>
    <mergeCell ref="C124:H124"/>
    <mergeCell ref="C127:H127"/>
    <mergeCell ref="H132:H135"/>
    <mergeCell ref="H136:H139"/>
    <mergeCell ref="H140:H155"/>
    <mergeCell ref="H156:H165"/>
    <mergeCell ref="H166:H179"/>
    <mergeCell ref="C43:F46"/>
    <mergeCell ref="C101:F101"/>
    <mergeCell ref="C102:F104"/>
    <mergeCell ref="C106:F106"/>
    <mergeCell ref="C107:F109"/>
    <mergeCell ref="C120:F120"/>
    <mergeCell ref="C122:H122"/>
  </mergeCells>
  <hyperlinks>
    <hyperlink r:id="rId1" ref="B7"/>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2018-04-03T16:37:15Z</dcterms:created>
  <dc:creator>f3e64</dc:creator>
</cp:coreProperties>
</file>